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President General County/"/>
    </mc:Choice>
  </mc:AlternateContent>
  <xr:revisionPtr revIDLastSave="0" documentId="13_ncr:1_{356EA732-E3DC-A64B-9A7A-0AA5DD59A522}" xr6:coauthVersionLast="45" xr6:coauthVersionMax="45" xr10:uidLastSave="{00000000-0000-0000-0000-000000000000}"/>
  <bookViews>
    <workbookView xWindow="-37200" yWindow="460" windowWidth="33820" windowHeight="23540" tabRatio="781" xr2:uid="{00000000-000D-0000-FFFF-FFFF00000000}"/>
  </bookViews>
  <sheets>
    <sheet name="Copyright" sheetId="28" r:id="rId1"/>
    <sheet name="State" sheetId="2" r:id="rId2"/>
    <sheet name="County" sheetId="1" r:id="rId3"/>
    <sheet name="Town" sheetId="23" r:id="rId4"/>
    <sheet name="Graphs" sheetId="4" r:id="rId5"/>
    <sheet name="Party" sheetId="25" r:id="rId6"/>
    <sheet name="Statistics" sheetId="3" r:id="rId7"/>
    <sheet name="Turnout" sheetId="19" r:id="rId8"/>
    <sheet name="Ballots" sheetId="24" r:id="rId9"/>
    <sheet name="Candidates" sheetId="29" r:id="rId10"/>
    <sheet name="Data Sources" sheetId="21" r:id="rId11"/>
    <sheet name="Update Log" sheetId="27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3159" i="1" l="1"/>
  <c r="M63" i="24" l="1"/>
  <c r="Z1" i="24"/>
  <c r="Y1" i="24"/>
  <c r="X1" i="24"/>
  <c r="W1" i="24"/>
  <c r="V1" i="24"/>
  <c r="U1" i="24"/>
  <c r="T1" i="24"/>
  <c r="S1" i="24"/>
  <c r="R1" i="24"/>
  <c r="Q1" i="24"/>
  <c r="P1" i="24"/>
  <c r="O1" i="24"/>
  <c r="N1" i="24"/>
  <c r="M1" i="24"/>
  <c r="L1" i="24"/>
  <c r="K1" i="24"/>
  <c r="J1" i="24"/>
  <c r="I1" i="24"/>
  <c r="H1" i="24"/>
  <c r="G1" i="24"/>
  <c r="F1" i="24"/>
  <c r="E1" i="24"/>
  <c r="D1" i="24"/>
  <c r="C1" i="24"/>
  <c r="B1" i="24"/>
  <c r="G26" i="29"/>
  <c r="G25" i="29"/>
  <c r="G24" i="29"/>
  <c r="G23" i="29"/>
  <c r="G22" i="29"/>
  <c r="G21" i="29"/>
  <c r="G20" i="29"/>
  <c r="G19" i="29"/>
  <c r="G18" i="29"/>
  <c r="G17" i="29"/>
  <c r="G16" i="29"/>
  <c r="G15" i="29"/>
  <c r="G13" i="29"/>
  <c r="G12" i="29"/>
  <c r="G11" i="29"/>
  <c r="G10" i="29"/>
  <c r="G9" i="29"/>
  <c r="G8" i="29"/>
  <c r="G7" i="29"/>
  <c r="G6" i="29"/>
  <c r="G5" i="29"/>
  <c r="G4" i="29"/>
  <c r="G3" i="29"/>
  <c r="G2" i="29"/>
  <c r="G14" i="29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L10" i="24"/>
  <c r="K10" i="24"/>
  <c r="J10" i="24"/>
  <c r="I10" i="24"/>
  <c r="H10" i="24"/>
  <c r="G10" i="24"/>
  <c r="F10" i="24"/>
  <c r="E10" i="24"/>
  <c r="D10" i="24"/>
  <c r="C10" i="24"/>
  <c r="B10" i="24"/>
  <c r="O1966" i="1" l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BL1967" i="1"/>
  <c r="BK1967" i="1"/>
  <c r="BJ1967" i="1"/>
  <c r="BI1967" i="1"/>
  <c r="BH1967" i="1"/>
  <c r="AP1128" i="23" l="1"/>
  <c r="AH1128" i="23" l="1"/>
  <c r="F1128" i="23"/>
  <c r="E1128" i="23"/>
  <c r="D1128" i="23"/>
  <c r="C1128" i="23"/>
  <c r="M1128" i="23" s="1"/>
  <c r="AH1651" i="23"/>
  <c r="AH1650" i="23"/>
  <c r="AH1649" i="23"/>
  <c r="AH1648" i="23"/>
  <c r="AH1647" i="23"/>
  <c r="AH1646" i="23"/>
  <c r="AH1645" i="23"/>
  <c r="AH1644" i="23"/>
  <c r="AH1643" i="23"/>
  <c r="AH1642" i="23"/>
  <c r="AH1641" i="23"/>
  <c r="AH1640" i="23"/>
  <c r="AH1639" i="23"/>
  <c r="AH1638" i="23"/>
  <c r="AH1637" i="23"/>
  <c r="AH1636" i="23"/>
  <c r="AH1635" i="23"/>
  <c r="AH1634" i="23"/>
  <c r="AH1633" i="23"/>
  <c r="AH1632" i="23"/>
  <c r="AH1631" i="23"/>
  <c r="AH1630" i="23"/>
  <c r="AH1629" i="23"/>
  <c r="AH1628" i="23"/>
  <c r="AH1627" i="23"/>
  <c r="AH1626" i="23"/>
  <c r="AH1625" i="23"/>
  <c r="AH1624" i="23"/>
  <c r="AH1623" i="23"/>
  <c r="AH1622" i="23"/>
  <c r="AH1621" i="23"/>
  <c r="AH1620" i="23"/>
  <c r="AH1619" i="23"/>
  <c r="AH1618" i="23"/>
  <c r="AH1617" i="23"/>
  <c r="AH1616" i="23"/>
  <c r="AH1615" i="23"/>
  <c r="AH1614" i="23"/>
  <c r="AH1613" i="23"/>
  <c r="AH1612" i="23"/>
  <c r="AH1611" i="23"/>
  <c r="AH1608" i="23"/>
  <c r="AH1607" i="23"/>
  <c r="AH1606" i="23"/>
  <c r="AH1605" i="23"/>
  <c r="AH1604" i="23"/>
  <c r="AH1603" i="23"/>
  <c r="AH1602" i="23"/>
  <c r="AH1601" i="23"/>
  <c r="AH1600" i="23"/>
  <c r="AH1597" i="23"/>
  <c r="AH1596" i="23"/>
  <c r="AH1595" i="23"/>
  <c r="AH1594" i="23"/>
  <c r="AH1593" i="23"/>
  <c r="AH1592" i="23"/>
  <c r="AH1591" i="23"/>
  <c r="AH1590" i="23"/>
  <c r="AH1589" i="23"/>
  <c r="AH1588" i="23"/>
  <c r="AH1587" i="23"/>
  <c r="AH1586" i="23"/>
  <c r="AH1585" i="23"/>
  <c r="AH1584" i="23"/>
  <c r="AH1583" i="23"/>
  <c r="AH1582" i="23"/>
  <c r="AH1581" i="23"/>
  <c r="AH1580" i="23"/>
  <c r="AH1579" i="23"/>
  <c r="AP1569" i="23"/>
  <c r="AP1568" i="23"/>
  <c r="AP1567" i="23"/>
  <c r="AP1566" i="23"/>
  <c r="AP1565" i="23"/>
  <c r="AP1564" i="23"/>
  <c r="AP1563" i="23"/>
  <c r="AP1562" i="23"/>
  <c r="AP1561" i="23"/>
  <c r="AP1560" i="23"/>
  <c r="AP1559" i="23"/>
  <c r="AP1558" i="23"/>
  <c r="AP1557" i="23"/>
  <c r="AP1556" i="23"/>
  <c r="AP1555" i="23"/>
  <c r="AP1554" i="23"/>
  <c r="AP1553" i="23"/>
  <c r="AP1552" i="23"/>
  <c r="AP1551" i="23"/>
  <c r="AP1550" i="23"/>
  <c r="AP1549" i="23"/>
  <c r="AP1548" i="23"/>
  <c r="AP1547" i="23"/>
  <c r="AP1546" i="23"/>
  <c r="AP1545" i="23"/>
  <c r="AP1544" i="23"/>
  <c r="AP1543" i="23"/>
  <c r="AP1542" i="23"/>
  <c r="AP1541" i="23"/>
  <c r="AP1540" i="23"/>
  <c r="AP1539" i="23"/>
  <c r="AP1538" i="23"/>
  <c r="AP1537" i="23"/>
  <c r="AP1536" i="23"/>
  <c r="AP1535" i="23"/>
  <c r="AP1534" i="23"/>
  <c r="AP1533" i="23"/>
  <c r="AP1532" i="23"/>
  <c r="AP1531" i="23"/>
  <c r="AP1530" i="23"/>
  <c r="AP1529" i="23"/>
  <c r="AP1528" i="23"/>
  <c r="AP1527" i="23"/>
  <c r="AP1526" i="23"/>
  <c r="AP1525" i="23"/>
  <c r="AP1524" i="23"/>
  <c r="AP1523" i="23"/>
  <c r="AP1522" i="23"/>
  <c r="AP1521" i="23"/>
  <c r="AP1520" i="23"/>
  <c r="AP1519" i="23"/>
  <c r="AP1518" i="23"/>
  <c r="AP1517" i="23"/>
  <c r="AP1516" i="23"/>
  <c r="AP1515" i="23"/>
  <c r="AP1514" i="23"/>
  <c r="AP1513" i="23"/>
  <c r="AP1512" i="23"/>
  <c r="AP1511" i="23"/>
  <c r="AP1510" i="23"/>
  <c r="AP1509" i="23"/>
  <c r="AP1508" i="23"/>
  <c r="AP1507" i="23"/>
  <c r="AP1506" i="23"/>
  <c r="AP1505" i="23"/>
  <c r="AP1504" i="23"/>
  <c r="AP1503" i="23"/>
  <c r="AP1502" i="23"/>
  <c r="AP1501" i="23"/>
  <c r="AP1500" i="23"/>
  <c r="AP1499" i="23"/>
  <c r="AP1498" i="23"/>
  <c r="AP1497" i="23"/>
  <c r="AP1496" i="23"/>
  <c r="AP1495" i="23"/>
  <c r="AP1494" i="23"/>
  <c r="AP1493" i="23"/>
  <c r="AP1492" i="23"/>
  <c r="AP1491" i="23"/>
  <c r="AP1490" i="23"/>
  <c r="AP1489" i="23"/>
  <c r="AP1488" i="23"/>
  <c r="AP1487" i="23"/>
  <c r="AP1486" i="23"/>
  <c r="AP1485" i="23"/>
  <c r="AP1484" i="23"/>
  <c r="AP1483" i="23"/>
  <c r="AP1482" i="23"/>
  <c r="AP1481" i="23"/>
  <c r="AP1480" i="23"/>
  <c r="AP1479" i="23"/>
  <c r="AP1478" i="23"/>
  <c r="AP1477" i="23"/>
  <c r="AP1476" i="23"/>
  <c r="AP1475" i="23"/>
  <c r="AP1474" i="23"/>
  <c r="AP1473" i="23"/>
  <c r="AP1472" i="23"/>
  <c r="AP1471" i="23"/>
  <c r="AP1470" i="23"/>
  <c r="AP1469" i="23"/>
  <c r="AP1468" i="23"/>
  <c r="AP1467" i="23"/>
  <c r="AP1466" i="23"/>
  <c r="AP1465" i="23"/>
  <c r="AP1464" i="23"/>
  <c r="AP1463" i="23"/>
  <c r="AP1462" i="23"/>
  <c r="AP1461" i="23"/>
  <c r="AP1460" i="23"/>
  <c r="AP1459" i="23"/>
  <c r="AP1458" i="23"/>
  <c r="AP1457" i="23"/>
  <c r="AP1456" i="23"/>
  <c r="AP1455" i="23"/>
  <c r="AP1454" i="23"/>
  <c r="AP1453" i="23"/>
  <c r="AP1452" i="23"/>
  <c r="AP1451" i="23"/>
  <c r="AP1450" i="23"/>
  <c r="AP1449" i="23"/>
  <c r="AP1448" i="23"/>
  <c r="AP1447" i="23"/>
  <c r="AP1446" i="23"/>
  <c r="AP1445" i="23"/>
  <c r="AP1444" i="23"/>
  <c r="AP1443" i="23"/>
  <c r="AP1442" i="23"/>
  <c r="AP1441" i="23"/>
  <c r="AP1440" i="23"/>
  <c r="AP1439" i="23"/>
  <c r="AP1438" i="23"/>
  <c r="AP1437" i="23"/>
  <c r="AP1436" i="23"/>
  <c r="AP1435" i="23"/>
  <c r="AP1434" i="23"/>
  <c r="AP1433" i="23"/>
  <c r="AP1432" i="23"/>
  <c r="AP1431" i="23"/>
  <c r="AP1430" i="23"/>
  <c r="AP1429" i="23"/>
  <c r="AP1428" i="23"/>
  <c r="AP1427" i="23"/>
  <c r="AP1426" i="23"/>
  <c r="AP1425" i="23"/>
  <c r="AP1424" i="23"/>
  <c r="AP1423" i="23"/>
  <c r="AP1422" i="23"/>
  <c r="AP1421" i="23"/>
  <c r="AP1420" i="23"/>
  <c r="AP1419" i="23"/>
  <c r="AP1418" i="23"/>
  <c r="AP1417" i="23"/>
  <c r="AP1416" i="23"/>
  <c r="AP1415" i="23"/>
  <c r="AP1414" i="23"/>
  <c r="AP1413" i="23"/>
  <c r="AP1412" i="23"/>
  <c r="AP1411" i="23"/>
  <c r="AP1410" i="23"/>
  <c r="AP1409" i="23"/>
  <c r="AP1408" i="23"/>
  <c r="AP1407" i="23"/>
  <c r="AP1406" i="23"/>
  <c r="AP1405" i="23"/>
  <c r="AP1404" i="23"/>
  <c r="AP1403" i="23"/>
  <c r="AP1402" i="23"/>
  <c r="AP1401" i="23"/>
  <c r="AP1400" i="23"/>
  <c r="AP1399" i="23"/>
  <c r="AP1398" i="23"/>
  <c r="AP1397" i="23"/>
  <c r="AP1396" i="23"/>
  <c r="AP1395" i="23"/>
  <c r="AP1394" i="23"/>
  <c r="AP1393" i="23"/>
  <c r="AP1392" i="23"/>
  <c r="AP1391" i="23"/>
  <c r="AP1390" i="23"/>
  <c r="AP1389" i="23"/>
  <c r="AP1388" i="23"/>
  <c r="AP1387" i="23"/>
  <c r="AP1386" i="23"/>
  <c r="AP1385" i="23"/>
  <c r="AP1384" i="23"/>
  <c r="AP1383" i="23"/>
  <c r="AP1382" i="23"/>
  <c r="AP1381" i="23"/>
  <c r="AP1380" i="23"/>
  <c r="AP1379" i="23"/>
  <c r="AP1378" i="23"/>
  <c r="AP1377" i="23"/>
  <c r="AP1376" i="23"/>
  <c r="AP1375" i="23"/>
  <c r="AP1374" i="23"/>
  <c r="AP1373" i="23"/>
  <c r="AP1372" i="23"/>
  <c r="AP1371" i="23"/>
  <c r="AP1370" i="23"/>
  <c r="AP1369" i="23"/>
  <c r="AP1368" i="23"/>
  <c r="AP1367" i="23"/>
  <c r="AP1366" i="23"/>
  <c r="AP1365" i="23"/>
  <c r="AP1364" i="23"/>
  <c r="AP1363" i="23"/>
  <c r="AP1362" i="23"/>
  <c r="AP1361" i="23"/>
  <c r="AP1360" i="23"/>
  <c r="AP1359" i="23"/>
  <c r="AP1358" i="23"/>
  <c r="AP1357" i="23"/>
  <c r="AP1356" i="23"/>
  <c r="AP1355" i="23"/>
  <c r="AP1354" i="23"/>
  <c r="AP1353" i="23"/>
  <c r="AP1352" i="23"/>
  <c r="AP1351" i="23"/>
  <c r="AP1350" i="23"/>
  <c r="AP1349" i="23"/>
  <c r="AP1348" i="23"/>
  <c r="AP1347" i="23"/>
  <c r="AP1346" i="23"/>
  <c r="AP1345" i="23"/>
  <c r="AP1344" i="23"/>
  <c r="AP1343" i="23"/>
  <c r="AP1342" i="23"/>
  <c r="AP1341" i="23"/>
  <c r="AP1340" i="23"/>
  <c r="AP1339" i="23"/>
  <c r="AP1338" i="23"/>
  <c r="AP1337" i="23"/>
  <c r="AP1336" i="23"/>
  <c r="AP1335" i="23"/>
  <c r="AP1334" i="23"/>
  <c r="AP1333" i="23"/>
  <c r="AP1332" i="23"/>
  <c r="AP1331" i="23"/>
  <c r="AP1330" i="23"/>
  <c r="AP1329" i="23"/>
  <c r="AP1328" i="23"/>
  <c r="AP1327" i="23"/>
  <c r="AP1326" i="23"/>
  <c r="AP1325" i="23"/>
  <c r="AP1324" i="23"/>
  <c r="AP1321" i="23"/>
  <c r="AP1320" i="23"/>
  <c r="AP1319" i="23"/>
  <c r="AP1318" i="23"/>
  <c r="AP1317" i="23"/>
  <c r="AP1316" i="23"/>
  <c r="AP1315" i="23"/>
  <c r="AP1314" i="23"/>
  <c r="AP1313" i="23"/>
  <c r="AP1312" i="23"/>
  <c r="AP1311" i="23"/>
  <c r="AP1310" i="23"/>
  <c r="AP1309" i="23"/>
  <c r="AP1308" i="23"/>
  <c r="AP1307" i="23"/>
  <c r="AP1306" i="23"/>
  <c r="AP1305" i="23"/>
  <c r="AP1304" i="23"/>
  <c r="AP1303" i="23"/>
  <c r="AP1302" i="23"/>
  <c r="AP1301" i="23"/>
  <c r="AP1300" i="23"/>
  <c r="AP1299" i="23"/>
  <c r="AP1298" i="23"/>
  <c r="AP1297" i="23"/>
  <c r="AP1296" i="23"/>
  <c r="AP1295" i="23"/>
  <c r="AP1294" i="23"/>
  <c r="AP1293" i="23"/>
  <c r="AP1292" i="23"/>
  <c r="AP1291" i="23"/>
  <c r="AP1290" i="23"/>
  <c r="AP1289" i="23"/>
  <c r="AP1288" i="23"/>
  <c r="AP1287" i="23"/>
  <c r="AP1286" i="23"/>
  <c r="AP1285" i="23"/>
  <c r="AP1284" i="23"/>
  <c r="AP1283" i="23"/>
  <c r="AP1280" i="23"/>
  <c r="AP1279" i="23"/>
  <c r="AP1278" i="23"/>
  <c r="AP1277" i="23"/>
  <c r="AP1276" i="23"/>
  <c r="AP1275" i="23"/>
  <c r="AP1274" i="23"/>
  <c r="AP1273" i="23"/>
  <c r="AP1272" i="23"/>
  <c r="AP1271" i="23"/>
  <c r="AP1270" i="23"/>
  <c r="AP1269" i="23"/>
  <c r="AP1268" i="23"/>
  <c r="AP1267" i="23"/>
  <c r="AP1266" i="23"/>
  <c r="AP1265" i="23"/>
  <c r="AP1264" i="23"/>
  <c r="AP1263" i="23"/>
  <c r="AP1262" i="23"/>
  <c r="AP1261" i="23"/>
  <c r="AP1260" i="23"/>
  <c r="AP1259" i="23"/>
  <c r="AP1258" i="23"/>
  <c r="AP1257" i="23"/>
  <c r="AP1256" i="23"/>
  <c r="AP1255" i="23"/>
  <c r="AP1254" i="23"/>
  <c r="AP1253" i="23"/>
  <c r="AP1252" i="23"/>
  <c r="AP1251" i="23"/>
  <c r="AP1250" i="23"/>
  <c r="AP1249" i="23"/>
  <c r="AP1248" i="23"/>
  <c r="AP1247" i="23"/>
  <c r="AP1246" i="23"/>
  <c r="AP1245" i="23"/>
  <c r="AP1244" i="23"/>
  <c r="AP1243" i="23"/>
  <c r="AP1242" i="23"/>
  <c r="AP1241" i="23"/>
  <c r="AP1240" i="23"/>
  <c r="AP1239" i="23"/>
  <c r="AP1238" i="23"/>
  <c r="AP1237" i="23"/>
  <c r="AP1236" i="23"/>
  <c r="AP1235" i="23"/>
  <c r="AP1234" i="23"/>
  <c r="AP1233" i="23"/>
  <c r="AP1232" i="23"/>
  <c r="AP1231" i="23"/>
  <c r="AP1230" i="23"/>
  <c r="AP1229" i="23"/>
  <c r="AP1228" i="23"/>
  <c r="AP1227" i="23"/>
  <c r="AP1226" i="23"/>
  <c r="AP1225" i="23"/>
  <c r="AP1224" i="23"/>
  <c r="AP1223" i="23"/>
  <c r="AP1222" i="23"/>
  <c r="AP1221" i="23"/>
  <c r="AP1220" i="23"/>
  <c r="AP1219" i="23"/>
  <c r="AP1218" i="23"/>
  <c r="AP1217" i="23"/>
  <c r="AP1216" i="23"/>
  <c r="AP1215" i="23"/>
  <c r="AP1214" i="23"/>
  <c r="AP1213" i="23"/>
  <c r="AP1212" i="23"/>
  <c r="AP1211" i="23"/>
  <c r="AP1210" i="23"/>
  <c r="AP1209" i="23"/>
  <c r="AP1208" i="23"/>
  <c r="AP1207" i="23"/>
  <c r="AP1206" i="23"/>
  <c r="AP1205" i="23"/>
  <c r="AP1204" i="23"/>
  <c r="AP1203" i="23"/>
  <c r="AP1202" i="23"/>
  <c r="AP1201" i="23"/>
  <c r="AP1200" i="23"/>
  <c r="AP1199" i="23"/>
  <c r="AP1198" i="23"/>
  <c r="AP1197" i="23"/>
  <c r="AP1196" i="23"/>
  <c r="AP1195" i="23"/>
  <c r="AP1194" i="23"/>
  <c r="AP1193" i="23"/>
  <c r="AP1192" i="23"/>
  <c r="AP1191" i="23"/>
  <c r="AP1190" i="23"/>
  <c r="AP1189" i="23"/>
  <c r="AP1188" i="23"/>
  <c r="AP1187" i="23"/>
  <c r="AP1186" i="23"/>
  <c r="AP1185" i="23"/>
  <c r="AP1184" i="23"/>
  <c r="AP1183" i="23"/>
  <c r="AP1182" i="23"/>
  <c r="AP1181" i="23"/>
  <c r="AP1180" i="23"/>
  <c r="AP1179" i="23"/>
  <c r="AP1178" i="23"/>
  <c r="AP1177" i="23"/>
  <c r="AP1176" i="23"/>
  <c r="AP1175" i="23"/>
  <c r="AP1174" i="23"/>
  <c r="AP1173" i="23"/>
  <c r="AP1172" i="23"/>
  <c r="AP1171" i="23"/>
  <c r="AP1170" i="23"/>
  <c r="AP1169" i="23"/>
  <c r="AP1168" i="23"/>
  <c r="AP1167" i="23"/>
  <c r="AP1166" i="23"/>
  <c r="AP1165" i="23"/>
  <c r="AP1164" i="23"/>
  <c r="AP1163" i="23"/>
  <c r="AP1162" i="23"/>
  <c r="AP1161" i="23"/>
  <c r="AP1160" i="23"/>
  <c r="AP1159" i="23"/>
  <c r="AP1158" i="23"/>
  <c r="AP1157" i="23"/>
  <c r="AP1156" i="23"/>
  <c r="AP1155" i="23"/>
  <c r="AP1154" i="23"/>
  <c r="AP1153" i="23"/>
  <c r="AP1152" i="23"/>
  <c r="AP1151" i="23"/>
  <c r="AP1150" i="23"/>
  <c r="AP1149" i="23"/>
  <c r="AP1148" i="23"/>
  <c r="AP1147" i="23"/>
  <c r="AP1146" i="23"/>
  <c r="AP1145" i="23"/>
  <c r="AP1144" i="23"/>
  <c r="AP1143" i="23"/>
  <c r="AP1142" i="23"/>
  <c r="AP1141" i="23"/>
  <c r="AP1140" i="23"/>
  <c r="AP1139" i="23"/>
  <c r="AP1138" i="23"/>
  <c r="AP1137" i="23"/>
  <c r="AP1136" i="23"/>
  <c r="AP1135" i="23"/>
  <c r="AP1134" i="23"/>
  <c r="AP1133" i="23"/>
  <c r="AP1132" i="23"/>
  <c r="AP1131" i="23"/>
  <c r="AP1130" i="23"/>
  <c r="AP1129" i="23"/>
  <c r="AP1127" i="23"/>
  <c r="AP1126" i="23"/>
  <c r="AP1125" i="23"/>
  <c r="AP1124" i="23"/>
  <c r="AP1123" i="23"/>
  <c r="AP1122" i="23"/>
  <c r="AP1121" i="23"/>
  <c r="AP1120" i="23"/>
  <c r="AP1119" i="23"/>
  <c r="AP1118" i="23"/>
  <c r="AP1117" i="23"/>
  <c r="AP1116" i="23"/>
  <c r="AP1115" i="23"/>
  <c r="AP1114" i="23"/>
  <c r="AP1113" i="23"/>
  <c r="AP1112" i="23"/>
  <c r="AP1111" i="23"/>
  <c r="AP1110" i="23"/>
  <c r="AP1109" i="23"/>
  <c r="AP1108" i="23"/>
  <c r="AP1107" i="23"/>
  <c r="AP1106" i="23"/>
  <c r="AP1105" i="23"/>
  <c r="AP1104" i="23"/>
  <c r="AP1103" i="23"/>
  <c r="AP1102" i="23"/>
  <c r="AP1101" i="23"/>
  <c r="AP1100" i="23"/>
  <c r="AP1099" i="23"/>
  <c r="AP1098" i="23"/>
  <c r="AP1097" i="23"/>
  <c r="AP1096" i="23"/>
  <c r="AP1095" i="23"/>
  <c r="AP1094" i="23"/>
  <c r="AP1093" i="23"/>
  <c r="AP1092" i="23"/>
  <c r="AP1091" i="23"/>
  <c r="AP1090" i="23"/>
  <c r="AP1089" i="23"/>
  <c r="AP1088" i="23"/>
  <c r="AP1087" i="23"/>
  <c r="AP1086" i="23"/>
  <c r="AP1085" i="23"/>
  <c r="AP1084" i="23"/>
  <c r="AP1083" i="23"/>
  <c r="AP1082" i="23"/>
  <c r="AP1081" i="23"/>
  <c r="AP1080" i="23"/>
  <c r="AP1079" i="23"/>
  <c r="AP1078" i="23"/>
  <c r="AP1077" i="23"/>
  <c r="AP1076" i="23"/>
  <c r="AP1075" i="23"/>
  <c r="AP1074" i="23"/>
  <c r="AP1073" i="23"/>
  <c r="AP1072" i="23"/>
  <c r="AP1071" i="23"/>
  <c r="AP1070" i="23"/>
  <c r="AP1069" i="23"/>
  <c r="AP1068" i="23"/>
  <c r="AP1067" i="23"/>
  <c r="AP1066" i="23"/>
  <c r="AP1065" i="23"/>
  <c r="AP1064" i="23"/>
  <c r="AP1063" i="23"/>
  <c r="AP1062" i="23"/>
  <c r="AP1061" i="23"/>
  <c r="AP1060" i="23"/>
  <c r="AP1059" i="23"/>
  <c r="AP1058" i="23"/>
  <c r="AP1057" i="23"/>
  <c r="AP1056" i="23"/>
  <c r="AP1055" i="23"/>
  <c r="AP1054" i="23"/>
  <c r="AP1053" i="23"/>
  <c r="AP1052" i="23"/>
  <c r="AP1051" i="23"/>
  <c r="AP1050" i="23"/>
  <c r="AP1049" i="23"/>
  <c r="AP1048" i="23"/>
  <c r="AP1047" i="23"/>
  <c r="AP1046" i="23"/>
  <c r="AP1045" i="23"/>
  <c r="AP1044" i="23"/>
  <c r="AP1043" i="23"/>
  <c r="AP1042" i="23"/>
  <c r="AP1041" i="23"/>
  <c r="AP1040" i="23"/>
  <c r="AP1037" i="23"/>
  <c r="AP1036" i="23"/>
  <c r="AP1035" i="23"/>
  <c r="AP1034" i="23"/>
  <c r="AP1033" i="23"/>
  <c r="AP1032" i="23"/>
  <c r="AP1031" i="23"/>
  <c r="AP1030" i="23"/>
  <c r="AP1029" i="23"/>
  <c r="AP1028" i="23"/>
  <c r="AP1027" i="23"/>
  <c r="AP1026" i="23"/>
  <c r="AP1025" i="23"/>
  <c r="AP1024" i="23"/>
  <c r="AP1023" i="23"/>
  <c r="AP1022" i="23"/>
  <c r="AP1021" i="23"/>
  <c r="AP1020" i="23"/>
  <c r="AP1019" i="23"/>
  <c r="AP1018" i="23"/>
  <c r="AP1017" i="23"/>
  <c r="AP1016" i="23"/>
  <c r="AP1015" i="23"/>
  <c r="AP1014" i="23"/>
  <c r="AP1013" i="23"/>
  <c r="AP1012" i="23"/>
  <c r="AP1011" i="23"/>
  <c r="AP1010" i="23"/>
  <c r="AP1009" i="23"/>
  <c r="AP1008" i="23"/>
  <c r="AP1007" i="23"/>
  <c r="AP1006" i="23"/>
  <c r="AP1005" i="23"/>
  <c r="AP1004" i="23"/>
  <c r="AP1003" i="23"/>
  <c r="AP1002" i="23"/>
  <c r="AP1001" i="23"/>
  <c r="AP1000" i="23"/>
  <c r="AP999" i="23"/>
  <c r="AP998" i="23"/>
  <c r="AP997" i="23"/>
  <c r="AP996" i="23"/>
  <c r="AP995" i="23"/>
  <c r="AP994" i="23"/>
  <c r="AP993" i="23"/>
  <c r="AP992" i="23"/>
  <c r="AP991" i="23"/>
  <c r="AP990" i="23"/>
  <c r="AP989" i="23"/>
  <c r="AP988" i="23"/>
  <c r="AP987" i="23"/>
  <c r="AP986" i="23"/>
  <c r="AP985" i="23"/>
  <c r="AP984" i="23"/>
  <c r="AP983" i="23"/>
  <c r="AP982" i="23"/>
  <c r="AP981" i="23"/>
  <c r="AP980" i="23"/>
  <c r="AP979" i="23"/>
  <c r="AP978" i="23"/>
  <c r="AP977" i="23"/>
  <c r="AP976" i="23"/>
  <c r="AP975" i="23"/>
  <c r="AP974" i="23"/>
  <c r="AP973" i="23"/>
  <c r="AP972" i="23"/>
  <c r="AP971" i="23"/>
  <c r="AP970" i="23"/>
  <c r="AP969" i="23"/>
  <c r="AP968" i="23"/>
  <c r="AP967" i="23"/>
  <c r="AP966" i="23"/>
  <c r="AP965" i="23"/>
  <c r="AP964" i="23"/>
  <c r="AP963" i="23"/>
  <c r="AP962" i="23"/>
  <c r="AP961" i="23"/>
  <c r="AP960" i="23"/>
  <c r="AP959" i="23"/>
  <c r="AP958" i="23"/>
  <c r="AP957" i="23"/>
  <c r="AP956" i="23"/>
  <c r="AP955" i="23"/>
  <c r="AP954" i="23"/>
  <c r="AP953" i="23"/>
  <c r="AP952" i="23"/>
  <c r="AP951" i="23"/>
  <c r="AP950" i="23"/>
  <c r="AP949" i="23"/>
  <c r="AP948" i="23"/>
  <c r="AP947" i="23"/>
  <c r="AP946" i="23"/>
  <c r="AP945" i="23"/>
  <c r="AP944" i="23"/>
  <c r="AP943" i="23"/>
  <c r="AP942" i="23"/>
  <c r="AP941" i="23"/>
  <c r="AP940" i="23"/>
  <c r="AP939" i="23"/>
  <c r="AP938" i="23"/>
  <c r="AP937" i="23"/>
  <c r="AP936" i="23"/>
  <c r="AP935" i="23"/>
  <c r="AP934" i="23"/>
  <c r="AP933" i="23"/>
  <c r="AP932" i="23"/>
  <c r="AP931" i="23"/>
  <c r="AP930" i="23"/>
  <c r="AP929" i="23"/>
  <c r="AP928" i="23"/>
  <c r="AP927" i="23"/>
  <c r="AP926" i="23"/>
  <c r="AP925" i="23"/>
  <c r="AP924" i="23"/>
  <c r="AP923" i="23"/>
  <c r="AP922" i="23"/>
  <c r="AP921" i="23"/>
  <c r="AP920" i="23"/>
  <c r="AP919" i="23"/>
  <c r="AP918" i="23"/>
  <c r="AP917" i="23"/>
  <c r="AP916" i="23"/>
  <c r="AP915" i="23"/>
  <c r="AP914" i="23"/>
  <c r="AP913" i="23"/>
  <c r="AP912" i="23"/>
  <c r="AP911" i="23"/>
  <c r="AP910" i="23"/>
  <c r="AP909" i="23"/>
  <c r="AP908" i="23"/>
  <c r="AP907" i="23"/>
  <c r="AP906" i="23"/>
  <c r="AP905" i="23"/>
  <c r="AP904" i="23"/>
  <c r="AP903" i="23"/>
  <c r="AP902" i="23"/>
  <c r="AP901" i="23"/>
  <c r="AP900" i="23"/>
  <c r="AP899" i="23"/>
  <c r="AP898" i="23"/>
  <c r="AP897" i="23"/>
  <c r="AP896" i="23"/>
  <c r="AP895" i="23"/>
  <c r="AP894" i="23"/>
  <c r="AP893" i="23"/>
  <c r="AP892" i="23"/>
  <c r="AP891" i="23"/>
  <c r="AP890" i="23"/>
  <c r="AP889" i="23"/>
  <c r="AP888" i="23"/>
  <c r="AP887" i="23"/>
  <c r="AP886" i="23"/>
  <c r="AP885" i="23"/>
  <c r="AP884" i="23"/>
  <c r="AP883" i="23"/>
  <c r="AP882" i="23"/>
  <c r="AP881" i="23"/>
  <c r="AP880" i="23"/>
  <c r="AP879" i="23"/>
  <c r="AP878" i="23"/>
  <c r="AP877" i="23"/>
  <c r="AP876" i="23"/>
  <c r="AP875" i="23"/>
  <c r="AP874" i="23"/>
  <c r="AP873" i="23"/>
  <c r="AP872" i="23"/>
  <c r="AP871" i="23"/>
  <c r="AP870" i="23"/>
  <c r="AP869" i="23"/>
  <c r="AP868" i="23"/>
  <c r="AP867" i="23"/>
  <c r="AP866" i="23"/>
  <c r="AP865" i="23"/>
  <c r="AP864" i="23"/>
  <c r="AP863" i="23"/>
  <c r="AP862" i="23"/>
  <c r="AP861" i="23"/>
  <c r="AP860" i="23"/>
  <c r="AP859" i="23"/>
  <c r="AP858" i="23"/>
  <c r="AP857" i="23"/>
  <c r="AP856" i="23"/>
  <c r="AP855" i="23"/>
  <c r="AP854" i="23"/>
  <c r="AP853" i="23"/>
  <c r="AP852" i="23"/>
  <c r="AP851" i="23"/>
  <c r="AP850" i="23"/>
  <c r="AP849" i="23"/>
  <c r="AP848" i="23"/>
  <c r="AP847" i="23"/>
  <c r="AP846" i="23"/>
  <c r="AP845" i="23"/>
  <c r="AP844" i="23"/>
  <c r="AP843" i="23"/>
  <c r="AP842" i="23"/>
  <c r="AP841" i="23"/>
  <c r="AP840" i="23"/>
  <c r="AP839" i="23"/>
  <c r="AP838" i="23"/>
  <c r="AP837" i="23"/>
  <c r="AP836" i="23"/>
  <c r="AP835" i="23"/>
  <c r="AP834" i="23"/>
  <c r="AP833" i="23"/>
  <c r="AP832" i="23"/>
  <c r="AP831" i="23"/>
  <c r="AP830" i="23"/>
  <c r="AP829" i="23"/>
  <c r="AP828" i="23"/>
  <c r="AP827" i="23"/>
  <c r="AP826" i="23"/>
  <c r="AP825" i="23"/>
  <c r="AP824" i="23"/>
  <c r="AP823" i="23"/>
  <c r="AP822" i="23"/>
  <c r="AP821" i="23"/>
  <c r="AP820" i="23"/>
  <c r="AP819" i="23"/>
  <c r="AP818" i="23"/>
  <c r="AP817" i="23"/>
  <c r="AP816" i="23"/>
  <c r="AP815" i="23"/>
  <c r="AP814" i="23"/>
  <c r="AP813" i="23"/>
  <c r="AP812" i="23"/>
  <c r="AP811" i="23"/>
  <c r="AP810" i="23"/>
  <c r="AP809" i="23"/>
  <c r="AP808" i="23"/>
  <c r="AP807" i="23"/>
  <c r="AP806" i="23"/>
  <c r="AP805" i="23"/>
  <c r="AP804" i="23"/>
  <c r="AP803" i="23"/>
  <c r="AP802" i="23"/>
  <c r="AP801" i="23"/>
  <c r="AP800" i="23"/>
  <c r="AP799" i="23"/>
  <c r="AP798" i="23"/>
  <c r="AP797" i="23"/>
  <c r="AP796" i="23"/>
  <c r="AP795" i="23"/>
  <c r="AP794" i="23"/>
  <c r="AP793" i="23"/>
  <c r="AP792" i="23"/>
  <c r="AP791" i="23"/>
  <c r="AP790" i="23"/>
  <c r="AP789" i="23"/>
  <c r="AP788" i="23"/>
  <c r="AP787" i="23"/>
  <c r="AP786" i="23"/>
  <c r="AP785" i="23"/>
  <c r="AP784" i="23"/>
  <c r="AP783" i="23"/>
  <c r="AP782" i="23"/>
  <c r="AP781" i="23"/>
  <c r="AP780" i="23"/>
  <c r="AP779" i="23"/>
  <c r="AP778" i="23"/>
  <c r="AP777" i="23"/>
  <c r="AP776" i="23"/>
  <c r="AP775" i="23"/>
  <c r="AP774" i="23"/>
  <c r="AP773" i="23"/>
  <c r="AP772" i="23"/>
  <c r="AP771" i="23"/>
  <c r="AP770" i="23"/>
  <c r="AP769" i="23"/>
  <c r="AP768" i="23"/>
  <c r="AP767" i="23"/>
  <c r="AP766" i="23"/>
  <c r="AP765" i="23"/>
  <c r="AP764" i="23"/>
  <c r="AP763" i="23"/>
  <c r="AP762" i="23"/>
  <c r="AP761" i="23"/>
  <c r="AP760" i="23"/>
  <c r="AP759" i="23"/>
  <c r="AP758" i="23"/>
  <c r="AP757" i="23"/>
  <c r="AP756" i="23"/>
  <c r="AP755" i="23"/>
  <c r="AP754" i="23"/>
  <c r="AP753" i="23"/>
  <c r="AP752" i="23"/>
  <c r="AP751" i="23"/>
  <c r="AP750" i="23"/>
  <c r="AP749" i="23"/>
  <c r="AP748" i="23"/>
  <c r="AP747" i="23"/>
  <c r="AP746" i="23"/>
  <c r="AP745" i="23"/>
  <c r="AP744" i="23"/>
  <c r="AP743" i="23"/>
  <c r="AP742" i="23"/>
  <c r="AP741" i="23"/>
  <c r="AP740" i="23"/>
  <c r="AP739" i="23"/>
  <c r="AP738" i="23"/>
  <c r="AP737" i="23"/>
  <c r="AP736" i="23"/>
  <c r="AP735" i="23"/>
  <c r="AP734" i="23"/>
  <c r="AP733" i="23"/>
  <c r="AP732" i="23"/>
  <c r="AP731" i="23"/>
  <c r="AP730" i="23"/>
  <c r="AP729" i="23"/>
  <c r="AP728" i="23"/>
  <c r="AP727" i="23"/>
  <c r="AP726" i="23"/>
  <c r="AP725" i="23"/>
  <c r="AP724" i="23"/>
  <c r="AP723" i="23"/>
  <c r="AP722" i="23"/>
  <c r="AP721" i="23"/>
  <c r="AP720" i="23"/>
  <c r="AP719" i="23"/>
  <c r="AP718" i="23"/>
  <c r="AP717" i="23"/>
  <c r="AP716" i="23"/>
  <c r="AP715" i="23"/>
  <c r="AP714" i="23"/>
  <c r="AP713" i="23"/>
  <c r="AP712" i="23"/>
  <c r="AP711" i="23"/>
  <c r="AP710" i="23"/>
  <c r="AP709" i="23"/>
  <c r="AP708" i="23"/>
  <c r="AP707" i="23"/>
  <c r="AP706" i="23"/>
  <c r="AP705" i="23"/>
  <c r="AP704" i="23"/>
  <c r="AP703" i="23"/>
  <c r="AP702" i="23"/>
  <c r="AP701" i="23"/>
  <c r="AP700" i="23"/>
  <c r="AP699" i="23"/>
  <c r="AP698" i="23"/>
  <c r="AP697" i="23"/>
  <c r="AP696" i="23"/>
  <c r="AP695" i="23"/>
  <c r="AP694" i="23"/>
  <c r="AP693" i="23"/>
  <c r="AP692" i="23"/>
  <c r="AP691" i="23"/>
  <c r="AP690" i="23"/>
  <c r="AP689" i="23"/>
  <c r="AP688" i="23"/>
  <c r="AP687" i="23"/>
  <c r="AP684" i="23"/>
  <c r="AP683" i="23"/>
  <c r="AP682" i="23"/>
  <c r="AP681" i="23"/>
  <c r="AP680" i="23"/>
  <c r="AP679" i="23"/>
  <c r="AP678" i="23"/>
  <c r="AP677" i="23"/>
  <c r="AP676" i="23"/>
  <c r="AP675" i="23"/>
  <c r="AP674" i="23"/>
  <c r="AP673" i="23"/>
  <c r="AP672" i="23"/>
  <c r="AP671" i="23"/>
  <c r="AP670" i="23"/>
  <c r="AP669" i="23"/>
  <c r="AP668" i="23"/>
  <c r="AP667" i="23"/>
  <c r="AP666" i="23"/>
  <c r="AP665" i="23"/>
  <c r="AP664" i="23"/>
  <c r="AP663" i="23"/>
  <c r="AP662" i="23"/>
  <c r="AP661" i="23"/>
  <c r="AP660" i="23"/>
  <c r="AP659" i="23"/>
  <c r="AP658" i="23"/>
  <c r="AP657" i="23"/>
  <c r="AP656" i="23"/>
  <c r="AP655" i="23"/>
  <c r="AP654" i="23"/>
  <c r="AP653" i="23"/>
  <c r="AP652" i="23"/>
  <c r="AP651" i="23"/>
  <c r="AP650" i="23"/>
  <c r="AP649" i="23"/>
  <c r="AP648" i="23"/>
  <c r="AP647" i="23"/>
  <c r="AP646" i="23"/>
  <c r="AP645" i="23"/>
  <c r="AP644" i="23"/>
  <c r="AP643" i="23"/>
  <c r="AP642" i="23"/>
  <c r="AP641" i="23"/>
  <c r="AP640" i="23"/>
  <c r="AP639" i="23"/>
  <c r="AP638" i="23"/>
  <c r="AP637" i="23"/>
  <c r="AP636" i="23"/>
  <c r="AP635" i="23"/>
  <c r="AP634" i="23"/>
  <c r="AP633" i="23"/>
  <c r="AP632" i="23"/>
  <c r="AP631" i="23"/>
  <c r="AP630" i="23"/>
  <c r="AP629" i="23"/>
  <c r="AP628" i="23"/>
  <c r="AP627" i="23"/>
  <c r="AP626" i="23"/>
  <c r="AP625" i="23"/>
  <c r="AP624" i="23"/>
  <c r="AP623" i="23"/>
  <c r="AP622" i="23"/>
  <c r="AP621" i="23"/>
  <c r="AP620" i="23"/>
  <c r="AP619" i="23"/>
  <c r="AP618" i="23"/>
  <c r="AP617" i="23"/>
  <c r="AP616" i="23"/>
  <c r="AP615" i="23"/>
  <c r="AP614" i="23"/>
  <c r="AP613" i="23"/>
  <c r="AP612" i="23"/>
  <c r="AP611" i="23"/>
  <c r="AP610" i="23"/>
  <c r="AP609" i="23"/>
  <c r="AP608" i="23"/>
  <c r="AP607" i="23"/>
  <c r="AP606" i="23"/>
  <c r="AP605" i="23"/>
  <c r="AP604" i="23"/>
  <c r="AP603" i="23"/>
  <c r="AP602" i="23"/>
  <c r="AP601" i="23"/>
  <c r="AP600" i="23"/>
  <c r="AP599" i="23"/>
  <c r="AP598" i="23"/>
  <c r="AP597" i="23"/>
  <c r="AP596" i="23"/>
  <c r="AP595" i="23"/>
  <c r="AP594" i="23"/>
  <c r="AP593" i="23"/>
  <c r="AP592" i="23"/>
  <c r="AP591" i="23"/>
  <c r="AP590" i="23"/>
  <c r="AP589" i="23"/>
  <c r="AP588" i="23"/>
  <c r="AP587" i="23"/>
  <c r="AP586" i="23"/>
  <c r="AP585" i="23"/>
  <c r="AP584" i="23"/>
  <c r="AP583" i="23"/>
  <c r="AP582" i="23"/>
  <c r="AP581" i="23"/>
  <c r="AP580" i="23"/>
  <c r="AP579" i="23"/>
  <c r="AP578" i="23"/>
  <c r="AP577" i="23"/>
  <c r="AP576" i="23"/>
  <c r="AP575" i="23"/>
  <c r="AP574" i="23"/>
  <c r="AP573" i="23"/>
  <c r="AP572" i="23"/>
  <c r="AP571" i="23"/>
  <c r="AP570" i="23"/>
  <c r="AP569" i="23"/>
  <c r="AP568" i="23"/>
  <c r="AP567" i="23"/>
  <c r="AP566" i="23"/>
  <c r="AP565" i="23"/>
  <c r="AP564" i="23"/>
  <c r="AP563" i="23"/>
  <c r="AP562" i="23"/>
  <c r="AP561" i="23"/>
  <c r="AP560" i="23"/>
  <c r="AP559" i="23"/>
  <c r="AP558" i="23"/>
  <c r="AP557" i="23"/>
  <c r="AP556" i="23"/>
  <c r="AP555" i="23"/>
  <c r="AP554" i="23"/>
  <c r="AP553" i="23"/>
  <c r="AP552" i="23"/>
  <c r="AP551" i="23"/>
  <c r="AP550" i="23"/>
  <c r="AP549" i="23"/>
  <c r="AP548" i="23"/>
  <c r="AP547" i="23"/>
  <c r="AP546" i="23"/>
  <c r="AP545" i="23"/>
  <c r="AP544" i="23"/>
  <c r="AP543" i="23"/>
  <c r="AP542" i="23"/>
  <c r="AP541" i="23"/>
  <c r="AP540" i="23"/>
  <c r="AP539" i="23"/>
  <c r="AP538" i="23"/>
  <c r="AP537" i="23"/>
  <c r="AP536" i="23"/>
  <c r="AP535" i="23"/>
  <c r="AP534" i="23"/>
  <c r="AP533" i="23"/>
  <c r="AP532" i="23"/>
  <c r="AP531" i="23"/>
  <c r="AP530" i="23"/>
  <c r="AP529" i="23"/>
  <c r="AP528" i="23"/>
  <c r="AP527" i="23"/>
  <c r="AP526" i="23"/>
  <c r="AP525" i="23"/>
  <c r="AP524" i="23"/>
  <c r="AP523" i="23"/>
  <c r="AP522" i="23"/>
  <c r="AP521" i="23"/>
  <c r="AP520" i="23"/>
  <c r="AP519" i="23"/>
  <c r="AP518" i="23"/>
  <c r="AP517" i="23"/>
  <c r="AP516" i="23"/>
  <c r="AP515" i="23"/>
  <c r="AP514" i="23"/>
  <c r="AP513" i="23"/>
  <c r="AP512" i="23"/>
  <c r="AP511" i="23"/>
  <c r="AP510" i="23"/>
  <c r="AP509" i="23"/>
  <c r="AP508" i="23"/>
  <c r="AP507" i="23"/>
  <c r="AP506" i="23"/>
  <c r="AP505" i="23"/>
  <c r="AP504" i="23"/>
  <c r="AP503" i="23"/>
  <c r="AP502" i="23"/>
  <c r="AP501" i="23"/>
  <c r="AP500" i="23"/>
  <c r="AP499" i="23"/>
  <c r="AP498" i="23"/>
  <c r="AP497" i="23"/>
  <c r="AP496" i="23"/>
  <c r="AP495" i="23"/>
  <c r="AP494" i="23"/>
  <c r="AP493" i="23"/>
  <c r="AP492" i="23"/>
  <c r="AP491" i="23"/>
  <c r="AP490" i="23"/>
  <c r="AP489" i="23"/>
  <c r="AP488" i="23"/>
  <c r="AP487" i="23"/>
  <c r="AP486" i="23"/>
  <c r="AP485" i="23"/>
  <c r="AP484" i="23"/>
  <c r="AP483" i="23"/>
  <c r="AP482" i="23"/>
  <c r="AP481" i="23"/>
  <c r="AP480" i="23"/>
  <c r="AP479" i="23"/>
  <c r="AP478" i="23"/>
  <c r="AP477" i="23"/>
  <c r="AP476" i="23"/>
  <c r="AP475" i="23"/>
  <c r="AP474" i="23"/>
  <c r="AP473" i="23"/>
  <c r="AP472" i="23"/>
  <c r="AP471" i="23"/>
  <c r="AP470" i="23"/>
  <c r="AP469" i="23"/>
  <c r="AP468" i="23"/>
  <c r="AP467" i="23"/>
  <c r="AP466" i="23"/>
  <c r="AP465" i="23"/>
  <c r="AP464" i="23"/>
  <c r="AP463" i="23"/>
  <c r="AP462" i="23"/>
  <c r="AP461" i="23"/>
  <c r="AP460" i="23"/>
  <c r="AP459" i="23"/>
  <c r="AP458" i="23"/>
  <c r="AP457" i="23"/>
  <c r="AP456" i="23"/>
  <c r="AP455" i="23"/>
  <c r="AP454" i="23"/>
  <c r="AP453" i="23"/>
  <c r="AP452" i="23"/>
  <c r="AP451" i="23"/>
  <c r="AP450" i="23"/>
  <c r="AP449" i="23"/>
  <c r="AP448" i="23"/>
  <c r="AP447" i="23"/>
  <c r="AP446" i="23"/>
  <c r="AP445" i="23"/>
  <c r="AP444" i="23"/>
  <c r="AP443" i="23"/>
  <c r="AP442" i="23"/>
  <c r="AP441" i="23"/>
  <c r="AP440" i="23"/>
  <c r="AP439" i="23"/>
  <c r="AP438" i="23"/>
  <c r="AP437" i="23"/>
  <c r="AP436" i="23"/>
  <c r="AP435" i="23"/>
  <c r="AP434" i="23"/>
  <c r="AP433" i="23"/>
  <c r="AP432" i="23"/>
  <c r="AP431" i="23"/>
  <c r="AP430" i="23"/>
  <c r="AP429" i="23"/>
  <c r="AP428" i="23"/>
  <c r="AP427" i="23"/>
  <c r="AP426" i="23"/>
  <c r="AP425" i="23"/>
  <c r="AP424" i="23"/>
  <c r="AP423" i="23"/>
  <c r="AP422" i="23"/>
  <c r="AP421" i="23"/>
  <c r="AP420" i="23"/>
  <c r="AP419" i="23"/>
  <c r="AP418" i="23"/>
  <c r="AP417" i="23"/>
  <c r="AP416" i="23"/>
  <c r="AP415" i="23"/>
  <c r="AP414" i="23"/>
  <c r="AP413" i="23"/>
  <c r="AP412" i="23"/>
  <c r="AP411" i="23"/>
  <c r="AP410" i="23"/>
  <c r="AP409" i="23"/>
  <c r="AP408" i="23"/>
  <c r="AP407" i="23"/>
  <c r="AP406" i="23"/>
  <c r="AP405" i="23"/>
  <c r="AP404" i="23"/>
  <c r="AP403" i="23"/>
  <c r="AP402" i="23"/>
  <c r="AP401" i="23"/>
  <c r="AP400" i="23"/>
  <c r="AP399" i="23"/>
  <c r="AP398" i="23"/>
  <c r="AP397" i="23"/>
  <c r="AP396" i="23"/>
  <c r="AP395" i="23"/>
  <c r="AP394" i="23"/>
  <c r="AP393" i="23"/>
  <c r="AP392" i="23"/>
  <c r="AP391" i="23"/>
  <c r="AP390" i="23"/>
  <c r="AP389" i="23"/>
  <c r="AP388" i="23"/>
  <c r="AP387" i="23"/>
  <c r="AP386" i="23"/>
  <c r="AP385" i="23"/>
  <c r="AP384" i="23"/>
  <c r="AP383" i="23"/>
  <c r="AP382" i="23"/>
  <c r="AP381" i="23"/>
  <c r="AP380" i="23"/>
  <c r="AP379" i="23"/>
  <c r="AP378" i="23"/>
  <c r="AP377" i="23"/>
  <c r="AP376" i="23"/>
  <c r="AP375" i="23"/>
  <c r="AP374" i="23"/>
  <c r="AP373" i="23"/>
  <c r="AP372" i="23"/>
  <c r="AP371" i="23"/>
  <c r="AP370" i="23"/>
  <c r="AP369" i="23"/>
  <c r="AP368" i="23"/>
  <c r="AP367" i="23"/>
  <c r="AP366" i="23"/>
  <c r="AP365" i="23"/>
  <c r="AP364" i="23"/>
  <c r="AP363" i="23"/>
  <c r="AP362" i="23"/>
  <c r="AP361" i="23"/>
  <c r="AP360" i="23"/>
  <c r="AP359" i="23"/>
  <c r="AP358" i="23"/>
  <c r="AP357" i="23"/>
  <c r="AP356" i="23"/>
  <c r="AP355" i="23"/>
  <c r="AP354" i="23"/>
  <c r="AP353" i="23"/>
  <c r="AP352" i="23"/>
  <c r="AP351" i="23"/>
  <c r="AP350" i="23"/>
  <c r="AP349" i="23"/>
  <c r="AP348" i="23"/>
  <c r="AP347" i="23"/>
  <c r="AP346" i="23"/>
  <c r="AP345" i="23"/>
  <c r="AP344" i="23"/>
  <c r="AP343" i="23"/>
  <c r="AP342" i="23"/>
  <c r="AP341" i="23"/>
  <c r="AP340" i="23"/>
  <c r="AP339" i="23"/>
  <c r="AP338" i="23"/>
  <c r="AP337" i="23"/>
  <c r="AP336" i="23"/>
  <c r="AP335" i="23"/>
  <c r="AP334" i="23"/>
  <c r="AP333" i="23"/>
  <c r="AP332" i="23"/>
  <c r="AP331" i="23"/>
  <c r="AP330" i="23"/>
  <c r="AP329" i="23"/>
  <c r="AP328" i="23"/>
  <c r="AP327" i="23"/>
  <c r="AP326" i="23"/>
  <c r="AP325" i="23"/>
  <c r="AP324" i="23"/>
  <c r="AP323" i="23"/>
  <c r="AP322" i="23"/>
  <c r="AP321" i="23"/>
  <c r="AP320" i="23"/>
  <c r="AP319" i="23"/>
  <c r="AP318" i="23"/>
  <c r="AP317" i="23"/>
  <c r="AP316" i="23"/>
  <c r="AP315" i="23"/>
  <c r="AP314" i="23"/>
  <c r="AP313" i="23"/>
  <c r="AP312" i="23"/>
  <c r="AP311" i="23"/>
  <c r="AP310" i="23"/>
  <c r="AP309" i="23"/>
  <c r="AP308" i="23"/>
  <c r="AP307" i="23"/>
  <c r="AP306" i="23"/>
  <c r="AP305" i="23"/>
  <c r="AP304" i="23"/>
  <c r="AP303" i="23"/>
  <c r="AP302" i="23"/>
  <c r="AP301" i="23"/>
  <c r="AP300" i="23"/>
  <c r="AP299" i="23"/>
  <c r="AP298" i="23"/>
  <c r="AP297" i="23"/>
  <c r="AP296" i="23"/>
  <c r="AP295" i="23"/>
  <c r="AP294" i="23"/>
  <c r="AP293" i="23"/>
  <c r="AP292" i="23"/>
  <c r="AP291" i="23"/>
  <c r="AP290" i="23"/>
  <c r="AP289" i="23"/>
  <c r="AP288" i="23"/>
  <c r="AP287" i="23"/>
  <c r="AP286" i="23"/>
  <c r="AP285" i="23"/>
  <c r="AP284" i="23"/>
  <c r="AP283" i="23"/>
  <c r="AP282" i="23"/>
  <c r="AP281" i="23"/>
  <c r="AP280" i="23"/>
  <c r="AP279" i="23"/>
  <c r="AP278" i="23"/>
  <c r="AP277" i="23"/>
  <c r="AP276" i="23"/>
  <c r="AP275" i="23"/>
  <c r="AP274" i="23"/>
  <c r="AP273" i="23"/>
  <c r="AP272" i="23"/>
  <c r="AP271" i="23"/>
  <c r="AP270" i="23"/>
  <c r="AP269" i="23"/>
  <c r="AP268" i="23"/>
  <c r="AP267" i="23"/>
  <c r="AP266" i="23"/>
  <c r="AP265" i="23"/>
  <c r="AP264" i="23"/>
  <c r="AP263" i="23"/>
  <c r="AP262" i="23"/>
  <c r="AP261" i="23"/>
  <c r="AP260" i="23"/>
  <c r="AP259" i="23"/>
  <c r="AP258" i="23"/>
  <c r="AP257" i="23"/>
  <c r="AP256" i="23"/>
  <c r="AP255" i="23"/>
  <c r="AP254" i="23"/>
  <c r="AP253" i="23"/>
  <c r="AP252" i="23"/>
  <c r="AP251" i="23"/>
  <c r="AP250" i="23"/>
  <c r="AP249" i="23"/>
  <c r="AP248" i="23"/>
  <c r="AP247" i="23"/>
  <c r="AP246" i="23"/>
  <c r="AP245" i="23"/>
  <c r="AP244" i="23"/>
  <c r="AP243" i="23"/>
  <c r="AP242" i="23"/>
  <c r="AP241" i="23"/>
  <c r="AP240" i="23"/>
  <c r="AP239" i="23"/>
  <c r="AP238" i="23"/>
  <c r="AP237" i="23"/>
  <c r="AP236" i="23"/>
  <c r="AP235" i="23"/>
  <c r="AP234" i="23"/>
  <c r="AP233" i="23"/>
  <c r="AP232" i="23"/>
  <c r="AP231" i="23"/>
  <c r="AP230" i="23"/>
  <c r="AP229" i="23"/>
  <c r="AP228" i="23"/>
  <c r="AP227" i="23"/>
  <c r="AP226" i="23"/>
  <c r="AP225" i="23"/>
  <c r="AP224" i="23"/>
  <c r="AP223" i="23"/>
  <c r="AP222" i="23"/>
  <c r="AP221" i="23"/>
  <c r="AP220" i="23"/>
  <c r="AP219" i="23"/>
  <c r="AP218" i="23"/>
  <c r="AP217" i="23"/>
  <c r="AP216" i="23"/>
  <c r="AP215" i="23"/>
  <c r="AP214" i="23"/>
  <c r="AP213" i="23"/>
  <c r="AP212" i="23"/>
  <c r="AP211" i="23"/>
  <c r="AP210" i="23"/>
  <c r="AP209" i="23"/>
  <c r="AP208" i="23"/>
  <c r="AP207" i="23"/>
  <c r="AP206" i="23"/>
  <c r="AP205" i="23"/>
  <c r="AP204" i="23"/>
  <c r="AP203" i="23"/>
  <c r="AP202" i="23"/>
  <c r="AP201" i="23"/>
  <c r="AP200" i="23"/>
  <c r="AP199" i="23"/>
  <c r="AP198" i="23"/>
  <c r="AP197" i="23"/>
  <c r="AP196" i="23"/>
  <c r="AP195" i="23"/>
  <c r="AP194" i="23"/>
  <c r="AP193" i="23"/>
  <c r="AP192" i="23"/>
  <c r="AP191" i="23"/>
  <c r="AP190" i="23"/>
  <c r="AP189" i="23"/>
  <c r="AP188" i="23"/>
  <c r="AP187" i="23"/>
  <c r="AP186" i="23"/>
  <c r="AP185" i="23"/>
  <c r="AP184" i="23"/>
  <c r="AP183" i="23"/>
  <c r="AP182" i="23"/>
  <c r="AP181" i="23"/>
  <c r="AP180" i="23"/>
  <c r="AP179" i="23"/>
  <c r="AP178" i="23"/>
  <c r="AP177" i="23"/>
  <c r="AP176" i="23"/>
  <c r="AP175" i="23"/>
  <c r="AP174" i="23"/>
  <c r="AP171" i="23"/>
  <c r="AP170" i="23"/>
  <c r="AP169" i="23"/>
  <c r="AP168" i="23"/>
  <c r="AP167" i="23"/>
  <c r="AP166" i="23"/>
  <c r="AP165" i="23"/>
  <c r="AP164" i="23"/>
  <c r="AP163" i="23"/>
  <c r="AP162" i="23"/>
  <c r="AP161" i="23"/>
  <c r="AP160" i="23"/>
  <c r="AP159" i="23"/>
  <c r="AP158" i="23"/>
  <c r="AP157" i="23"/>
  <c r="AP156" i="23"/>
  <c r="AP155" i="23"/>
  <c r="AP154" i="23"/>
  <c r="AP153" i="23"/>
  <c r="AP152" i="23"/>
  <c r="AP151" i="23"/>
  <c r="AP150" i="23"/>
  <c r="AP149" i="23"/>
  <c r="AP148" i="23"/>
  <c r="AP147" i="23"/>
  <c r="AP146" i="23"/>
  <c r="AP145" i="23"/>
  <c r="AP144" i="23"/>
  <c r="AP143" i="23"/>
  <c r="AP142" i="23"/>
  <c r="AP141" i="23"/>
  <c r="AP140" i="23"/>
  <c r="AP139" i="23"/>
  <c r="AP138" i="23"/>
  <c r="AP137" i="23"/>
  <c r="AP136" i="23"/>
  <c r="AP135" i="23"/>
  <c r="AP134" i="23"/>
  <c r="AP133" i="23"/>
  <c r="AP132" i="23"/>
  <c r="AP131" i="23"/>
  <c r="AP130" i="23"/>
  <c r="AP129" i="23"/>
  <c r="AP128" i="23"/>
  <c r="AP127" i="23"/>
  <c r="AP126" i="23"/>
  <c r="AP125" i="23"/>
  <c r="AP124" i="23"/>
  <c r="AP123" i="23"/>
  <c r="AP122" i="23"/>
  <c r="AP121" i="23"/>
  <c r="AP120" i="23"/>
  <c r="AP119" i="23"/>
  <c r="AP118" i="23"/>
  <c r="AP117" i="23"/>
  <c r="AP116" i="23"/>
  <c r="AP115" i="23"/>
  <c r="AP114" i="23"/>
  <c r="AP113" i="23"/>
  <c r="AP112" i="23"/>
  <c r="AP111" i="23"/>
  <c r="AP110" i="23"/>
  <c r="AP109" i="23"/>
  <c r="AP108" i="23"/>
  <c r="AP107" i="23"/>
  <c r="AP106" i="23"/>
  <c r="AP105" i="23"/>
  <c r="AP104" i="23"/>
  <c r="AP103" i="23"/>
  <c r="AP102" i="23"/>
  <c r="AP101" i="23"/>
  <c r="AP100" i="23"/>
  <c r="AP99" i="23"/>
  <c r="AP98" i="23"/>
  <c r="AP97" i="23"/>
  <c r="AP96" i="23"/>
  <c r="AP95" i="23"/>
  <c r="AP94" i="23"/>
  <c r="AP93" i="23"/>
  <c r="AP92" i="23"/>
  <c r="AP91" i="23"/>
  <c r="AP90" i="23"/>
  <c r="AP89" i="23"/>
  <c r="AP88" i="23"/>
  <c r="AP87" i="23"/>
  <c r="AP86" i="23"/>
  <c r="AP85" i="23"/>
  <c r="AP84" i="23"/>
  <c r="AP83" i="23"/>
  <c r="AP82" i="23"/>
  <c r="AP81" i="23"/>
  <c r="AP80" i="23"/>
  <c r="AP79" i="23"/>
  <c r="AP78" i="23"/>
  <c r="AP77" i="23"/>
  <c r="AP76" i="23"/>
  <c r="AP75" i="23"/>
  <c r="AP74" i="23"/>
  <c r="AP73" i="23"/>
  <c r="AP72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AP56" i="23"/>
  <c r="AP55" i="23"/>
  <c r="AP54" i="23"/>
  <c r="AP53" i="23"/>
  <c r="AP52" i="23"/>
  <c r="AP51" i="23"/>
  <c r="AP50" i="23"/>
  <c r="AP49" i="23"/>
  <c r="AP48" i="23"/>
  <c r="AP47" i="23"/>
  <c r="AP46" i="23"/>
  <c r="AP45" i="23"/>
  <c r="AP44" i="23"/>
  <c r="AP43" i="23"/>
  <c r="AP42" i="23"/>
  <c r="AP41" i="23"/>
  <c r="AP40" i="23"/>
  <c r="AP39" i="23"/>
  <c r="AP38" i="23"/>
  <c r="AP37" i="23"/>
  <c r="AP36" i="23"/>
  <c r="AP35" i="23"/>
  <c r="AP34" i="23"/>
  <c r="AP33" i="23"/>
  <c r="AP32" i="23"/>
  <c r="AP31" i="23"/>
  <c r="AP30" i="23"/>
  <c r="AP29" i="23"/>
  <c r="AP28" i="23"/>
  <c r="AP27" i="23"/>
  <c r="AP26" i="23"/>
  <c r="AP25" i="23"/>
  <c r="AP24" i="23"/>
  <c r="AP23" i="23"/>
  <c r="AP22" i="23"/>
  <c r="AP21" i="23"/>
  <c r="AP20" i="23"/>
  <c r="AP19" i="23"/>
  <c r="AP18" i="23"/>
  <c r="AP17" i="23"/>
  <c r="AP16" i="23"/>
  <c r="AP15" i="23"/>
  <c r="AP14" i="23"/>
  <c r="AP13" i="23"/>
  <c r="AP12" i="23"/>
  <c r="AP11" i="23"/>
  <c r="AP10" i="23"/>
  <c r="AP9" i="23"/>
  <c r="AP8" i="23"/>
  <c r="AP7" i="23"/>
  <c r="AP6" i="23"/>
  <c r="AP5" i="23"/>
  <c r="AP4" i="23"/>
  <c r="AP3" i="23"/>
  <c r="G1128" i="23" l="1"/>
  <c r="H1128" i="23"/>
  <c r="J1128" i="23"/>
  <c r="K1128" i="23"/>
  <c r="L1128" i="23"/>
  <c r="BC3465" i="1" l="1"/>
  <c r="BC3464" i="1"/>
  <c r="BC3463" i="1"/>
  <c r="BC3462" i="1"/>
  <c r="BC3461" i="1"/>
  <c r="BC3460" i="1"/>
  <c r="BC3459" i="1"/>
  <c r="BC3458" i="1"/>
  <c r="BC3457" i="1"/>
  <c r="BC3456" i="1"/>
  <c r="BC3455" i="1"/>
  <c r="BC3454" i="1"/>
  <c r="BC3453" i="1"/>
  <c r="BC3452" i="1"/>
  <c r="BC3451" i="1"/>
  <c r="BC3450" i="1"/>
  <c r="BC3449" i="1"/>
  <c r="BC3448" i="1"/>
  <c r="BC3447" i="1"/>
  <c r="BC3446" i="1"/>
  <c r="BC3445" i="1"/>
  <c r="BC3444" i="1"/>
  <c r="BC3443" i="1"/>
  <c r="BC3442" i="1"/>
  <c r="BC3441" i="1"/>
  <c r="BC3440" i="1"/>
  <c r="BC3439" i="1"/>
  <c r="BC3438" i="1"/>
  <c r="BC3437" i="1"/>
  <c r="BC3436" i="1"/>
  <c r="BC3435" i="1"/>
  <c r="BC3434" i="1"/>
  <c r="BC3433" i="1"/>
  <c r="BC3432" i="1"/>
  <c r="BC3431" i="1"/>
  <c r="BC3430" i="1"/>
  <c r="BC3429" i="1"/>
  <c r="BC3428" i="1"/>
  <c r="BC3427" i="1"/>
  <c r="BC3426" i="1"/>
  <c r="BC3425" i="1"/>
  <c r="BC3424" i="1"/>
  <c r="BC3423" i="1"/>
  <c r="BC3422" i="1"/>
  <c r="BC3421" i="1"/>
  <c r="BC3420" i="1"/>
  <c r="BC3419" i="1"/>
  <c r="BC3418" i="1"/>
  <c r="BC3417" i="1"/>
  <c r="BC3416" i="1"/>
  <c r="BC3415" i="1"/>
  <c r="BC3414" i="1"/>
  <c r="BC3413" i="1"/>
  <c r="BC3412" i="1"/>
  <c r="BC3411" i="1"/>
  <c r="BC3410" i="1"/>
  <c r="BC3409" i="1"/>
  <c r="BC3408" i="1"/>
  <c r="BC3407" i="1"/>
  <c r="BC3406" i="1"/>
  <c r="BC3405" i="1"/>
  <c r="BC3404" i="1"/>
  <c r="BC3403" i="1"/>
  <c r="BC3402" i="1"/>
  <c r="BC3401" i="1"/>
  <c r="BC3400" i="1"/>
  <c r="BC3399" i="1"/>
  <c r="BC3398" i="1"/>
  <c r="BC3397" i="1"/>
  <c r="BC3396" i="1"/>
  <c r="BC3395" i="1"/>
  <c r="BC3394" i="1"/>
  <c r="BC3393" i="1"/>
  <c r="BC3392" i="1"/>
  <c r="BC3391" i="1"/>
  <c r="BC3390" i="1"/>
  <c r="BC3389" i="1"/>
  <c r="BC3388" i="1"/>
  <c r="BC3387" i="1"/>
  <c r="BC3386" i="1"/>
  <c r="BC3385" i="1"/>
  <c r="BC3384" i="1"/>
  <c r="BC3383" i="1"/>
  <c r="BC3382" i="1"/>
  <c r="BC3381" i="1"/>
  <c r="BC3380" i="1"/>
  <c r="BC3379" i="1"/>
  <c r="BC3378" i="1"/>
  <c r="BC3377" i="1"/>
  <c r="BC3376" i="1"/>
  <c r="BC3375" i="1"/>
  <c r="BC3374" i="1"/>
  <c r="BC3373" i="1"/>
  <c r="BC3372" i="1"/>
  <c r="BC3371" i="1"/>
  <c r="BC3370" i="1"/>
  <c r="BC3369" i="1"/>
  <c r="BC3368" i="1"/>
  <c r="BC3367" i="1"/>
  <c r="BC3366" i="1"/>
  <c r="BC3365" i="1"/>
  <c r="BC3364" i="1"/>
  <c r="BC3363" i="1"/>
  <c r="BC3362" i="1"/>
  <c r="BC3361" i="1"/>
  <c r="BC3360" i="1"/>
  <c r="BC3359" i="1"/>
  <c r="BC3358" i="1"/>
  <c r="BC3357" i="1"/>
  <c r="BC3356" i="1"/>
  <c r="BC3355" i="1"/>
  <c r="BC3354" i="1"/>
  <c r="BC3353" i="1"/>
  <c r="BC3350" i="1"/>
  <c r="BC3349" i="1"/>
  <c r="BC3348" i="1"/>
  <c r="BC3347" i="1"/>
  <c r="BC3346" i="1"/>
  <c r="BC3345" i="1"/>
  <c r="BC3344" i="1"/>
  <c r="BC3343" i="1"/>
  <c r="BC3342" i="1"/>
  <c r="BC3341" i="1"/>
  <c r="BC3340" i="1"/>
  <c r="BC3339" i="1"/>
  <c r="BC3338" i="1"/>
  <c r="BC3337" i="1"/>
  <c r="BC3336" i="1"/>
  <c r="BC3335" i="1"/>
  <c r="BC3334" i="1"/>
  <c r="BC3333" i="1"/>
  <c r="BC3332" i="1"/>
  <c r="BC3331" i="1"/>
  <c r="BC3330" i="1"/>
  <c r="BC3329" i="1"/>
  <c r="BC3328" i="1"/>
  <c r="BC3327" i="1"/>
  <c r="BC3326" i="1"/>
  <c r="BC3325" i="1"/>
  <c r="BC3324" i="1"/>
  <c r="BC3323" i="1"/>
  <c r="BC3322" i="1"/>
  <c r="BC3321" i="1"/>
  <c r="BC3320" i="1"/>
  <c r="BC3319" i="1"/>
  <c r="BC3318" i="1"/>
  <c r="BC3317" i="1"/>
  <c r="BC3316" i="1"/>
  <c r="BC3315" i="1"/>
  <c r="BC3314" i="1"/>
  <c r="BC3313" i="1"/>
  <c r="BC3312" i="1"/>
  <c r="BC3311" i="1"/>
  <c r="BC3310" i="1"/>
  <c r="BC3309" i="1"/>
  <c r="BC3308" i="1"/>
  <c r="BC3307" i="1"/>
  <c r="BC3306" i="1"/>
  <c r="BC3305" i="1"/>
  <c r="BC3304" i="1"/>
  <c r="BC3303" i="1"/>
  <c r="BC3302" i="1"/>
  <c r="BC3301" i="1"/>
  <c r="BC3300" i="1"/>
  <c r="BC3299" i="1"/>
  <c r="BC3298" i="1"/>
  <c r="BC3297" i="1"/>
  <c r="BC3296" i="1"/>
  <c r="BC3295" i="1"/>
  <c r="BC3294" i="1"/>
  <c r="BC3293" i="1"/>
  <c r="BC3292" i="1"/>
  <c r="BC3291" i="1"/>
  <c r="BC3290" i="1"/>
  <c r="BC3289" i="1"/>
  <c r="BC3288" i="1"/>
  <c r="BC3287" i="1"/>
  <c r="BC3286" i="1"/>
  <c r="BC3285" i="1"/>
  <c r="BC3284" i="1"/>
  <c r="BC3283" i="1"/>
  <c r="BC3282" i="1"/>
  <c r="BC3281" i="1"/>
  <c r="BC3280" i="1"/>
  <c r="BC3279" i="1"/>
  <c r="BC3278" i="1"/>
  <c r="BC3277" i="1"/>
  <c r="BC3276" i="1"/>
  <c r="BC3275" i="1"/>
  <c r="BC3274" i="1"/>
  <c r="BC3273" i="1"/>
  <c r="BC3272" i="1"/>
  <c r="BC3271" i="1"/>
  <c r="BC3270" i="1"/>
  <c r="BC3269" i="1"/>
  <c r="BC3268" i="1"/>
  <c r="BC3267" i="1"/>
  <c r="BC3266" i="1"/>
  <c r="BC3265" i="1"/>
  <c r="BC3264" i="1"/>
  <c r="BC3263" i="1"/>
  <c r="BC3262" i="1"/>
  <c r="BC3261" i="1"/>
  <c r="BC3256" i="1"/>
  <c r="BC3255" i="1"/>
  <c r="BC3254" i="1"/>
  <c r="BC3253" i="1"/>
  <c r="BC3252" i="1"/>
  <c r="BC3251" i="1"/>
  <c r="BC3250" i="1"/>
  <c r="BC3249" i="1"/>
  <c r="BC3248" i="1"/>
  <c r="BC3247" i="1"/>
  <c r="BC3246" i="1"/>
  <c r="BC3245" i="1"/>
  <c r="BC3244" i="1"/>
  <c r="BC3243" i="1"/>
  <c r="BC3242" i="1"/>
  <c r="BC3241" i="1"/>
  <c r="BC3240" i="1"/>
  <c r="BC3239" i="1"/>
  <c r="BC3238" i="1"/>
  <c r="BC3237" i="1"/>
  <c r="BC3236" i="1"/>
  <c r="BC3235" i="1"/>
  <c r="BC3234" i="1"/>
  <c r="BC3231" i="1"/>
  <c r="BC3230" i="1"/>
  <c r="BC3229" i="1"/>
  <c r="BC3228" i="1"/>
  <c r="BC3227" i="1"/>
  <c r="BC3226" i="1"/>
  <c r="BC3225" i="1"/>
  <c r="BC3224" i="1"/>
  <c r="BC3223" i="1"/>
  <c r="BC3222" i="1"/>
  <c r="BC3221" i="1"/>
  <c r="BC3220" i="1"/>
  <c r="BC3219" i="1"/>
  <c r="BC3218" i="1"/>
  <c r="BC3217" i="1"/>
  <c r="BC3216" i="1"/>
  <c r="BC3215" i="1"/>
  <c r="BC3214" i="1"/>
  <c r="BC3213" i="1"/>
  <c r="BC3212" i="1"/>
  <c r="BC3211" i="1"/>
  <c r="BC3210" i="1"/>
  <c r="BC3209" i="1"/>
  <c r="BC3208" i="1"/>
  <c r="BC3207" i="1"/>
  <c r="BC3206" i="1"/>
  <c r="BC3205" i="1"/>
  <c r="BC3204" i="1"/>
  <c r="BC3203" i="1"/>
  <c r="BC3202" i="1"/>
  <c r="BC3201" i="1"/>
  <c r="BC3200" i="1"/>
  <c r="BC3199" i="1"/>
  <c r="BC3198" i="1"/>
  <c r="BC3197" i="1"/>
  <c r="BC3196" i="1"/>
  <c r="BC3195" i="1"/>
  <c r="BC3194" i="1"/>
  <c r="BC3193" i="1"/>
  <c r="BC3192" i="1"/>
  <c r="BC3191" i="1"/>
  <c r="BC3190" i="1"/>
  <c r="BC3189" i="1"/>
  <c r="BC3188" i="1"/>
  <c r="BC3187" i="1"/>
  <c r="BC3186" i="1"/>
  <c r="BC3185" i="1"/>
  <c r="BC3184" i="1"/>
  <c r="BC3183" i="1"/>
  <c r="BC3182" i="1"/>
  <c r="BC3181" i="1"/>
  <c r="BC3180" i="1"/>
  <c r="BC3179" i="1"/>
  <c r="BC3178" i="1"/>
  <c r="BC3177" i="1"/>
  <c r="BC3176" i="1"/>
  <c r="BC3175" i="1"/>
  <c r="BC3174" i="1"/>
  <c r="BC3173" i="1"/>
  <c r="BC3172" i="1"/>
  <c r="BC3171" i="1"/>
  <c r="BC3170" i="1"/>
  <c r="BC3169" i="1"/>
  <c r="BC3168" i="1"/>
  <c r="BC3167" i="1"/>
  <c r="BC3166" i="1"/>
  <c r="BC3165" i="1"/>
  <c r="BC3164" i="1"/>
  <c r="BC3163" i="1"/>
  <c r="BC3162" i="1"/>
  <c r="BC3161" i="1"/>
  <c r="BC3160" i="1"/>
  <c r="BC3157" i="1"/>
  <c r="BC3156" i="1"/>
  <c r="BC3155" i="1"/>
  <c r="BC3154" i="1"/>
  <c r="BC3153" i="1"/>
  <c r="BC3152" i="1"/>
  <c r="BC3151" i="1"/>
  <c r="BC3150" i="1"/>
  <c r="BC3149" i="1"/>
  <c r="BC3148" i="1"/>
  <c r="BC3147" i="1"/>
  <c r="BC3146" i="1"/>
  <c r="BC3145" i="1"/>
  <c r="BC3144" i="1"/>
  <c r="BC3143" i="1"/>
  <c r="BC3142" i="1"/>
  <c r="BC3141" i="1"/>
  <c r="BC3140" i="1"/>
  <c r="BC3139" i="1"/>
  <c r="BC3138" i="1"/>
  <c r="BC3137" i="1"/>
  <c r="BC3136" i="1"/>
  <c r="BC3135" i="1"/>
  <c r="BC3134" i="1"/>
  <c r="BC3133" i="1"/>
  <c r="BC3132" i="1"/>
  <c r="BC3131" i="1"/>
  <c r="BC3130" i="1"/>
  <c r="BC3129" i="1"/>
  <c r="BC3128" i="1"/>
  <c r="BC3127" i="1"/>
  <c r="BC3126" i="1"/>
  <c r="BC3125" i="1"/>
  <c r="BC3124" i="1"/>
  <c r="BC3123" i="1"/>
  <c r="BC3122" i="1"/>
  <c r="BC3121" i="1"/>
  <c r="BC3120" i="1"/>
  <c r="BC3119" i="1"/>
  <c r="BC3118" i="1"/>
  <c r="BC3117" i="1"/>
  <c r="BC3116" i="1"/>
  <c r="BC3115" i="1"/>
  <c r="BC3114" i="1"/>
  <c r="BC3113" i="1"/>
  <c r="BC3112" i="1"/>
  <c r="BC3111" i="1"/>
  <c r="BC3110" i="1"/>
  <c r="BC3109" i="1"/>
  <c r="BC3108" i="1"/>
  <c r="BC3107" i="1"/>
  <c r="BC3106" i="1"/>
  <c r="BC3105" i="1"/>
  <c r="BC3104" i="1"/>
  <c r="BC3103" i="1"/>
  <c r="BC3100" i="1"/>
  <c r="BC3099" i="1"/>
  <c r="BC3098" i="1"/>
  <c r="BC3097" i="1"/>
  <c r="BC3096" i="1"/>
  <c r="BC3095" i="1"/>
  <c r="BC3094" i="1"/>
  <c r="BC3093" i="1"/>
  <c r="BC3092" i="1"/>
  <c r="BC3091" i="1"/>
  <c r="BC3090" i="1"/>
  <c r="BC3089" i="1"/>
  <c r="BC3088" i="1"/>
  <c r="BC3087" i="1"/>
  <c r="BC3086" i="1"/>
  <c r="BC3085" i="1"/>
  <c r="BC3084" i="1"/>
  <c r="BC3083" i="1"/>
  <c r="BC3082" i="1"/>
  <c r="BC3081" i="1"/>
  <c r="BC3080" i="1"/>
  <c r="BC3079" i="1"/>
  <c r="BC3078" i="1"/>
  <c r="BC3077" i="1"/>
  <c r="BC3076" i="1"/>
  <c r="BC3075" i="1"/>
  <c r="BC3074" i="1"/>
  <c r="BC3073" i="1"/>
  <c r="BC3072" i="1"/>
  <c r="BC3071" i="1"/>
  <c r="BC3070" i="1"/>
  <c r="BC3069" i="1"/>
  <c r="BC3068" i="1"/>
  <c r="BC3067" i="1"/>
  <c r="BC3066" i="1"/>
  <c r="BC3065" i="1"/>
  <c r="BC3064" i="1"/>
  <c r="BC3063" i="1"/>
  <c r="BC3062" i="1"/>
  <c r="BC3059" i="1"/>
  <c r="BC3058" i="1"/>
  <c r="BC3057" i="1"/>
  <c r="BC3056" i="1"/>
  <c r="BC3055" i="1"/>
  <c r="BC3054" i="1"/>
  <c r="BC3053" i="1"/>
  <c r="BC3052" i="1"/>
  <c r="BC3051" i="1"/>
  <c r="BC3050" i="1"/>
  <c r="BC3049" i="1"/>
  <c r="BC3048" i="1"/>
  <c r="BC3047" i="1"/>
  <c r="BC3046" i="1"/>
  <c r="BC3045" i="1"/>
  <c r="BC3044" i="1"/>
  <c r="BC3043" i="1"/>
  <c r="BC3042" i="1"/>
  <c r="BC3041" i="1"/>
  <c r="BC3040" i="1"/>
  <c r="BC3039" i="1"/>
  <c r="BC3038" i="1"/>
  <c r="BC3037" i="1"/>
  <c r="BC3036" i="1"/>
  <c r="BC3035" i="1"/>
  <c r="BC3034" i="1"/>
  <c r="BC3033" i="1"/>
  <c r="BC3032" i="1"/>
  <c r="BC3031" i="1"/>
  <c r="BC3030" i="1"/>
  <c r="BC3029" i="1"/>
  <c r="BC3028" i="1"/>
  <c r="BC3027" i="1"/>
  <c r="BC3026" i="1"/>
  <c r="BC3025" i="1"/>
  <c r="BC3024" i="1"/>
  <c r="BC3023" i="1"/>
  <c r="BC3022" i="1"/>
  <c r="BC3021" i="1"/>
  <c r="BC3020" i="1"/>
  <c r="BC3019" i="1"/>
  <c r="BC3018" i="1"/>
  <c r="BC3017" i="1"/>
  <c r="BC3016" i="1"/>
  <c r="BC3015" i="1"/>
  <c r="BC3014" i="1"/>
  <c r="BC3013" i="1"/>
  <c r="BC3012" i="1"/>
  <c r="BC3011" i="1"/>
  <c r="BC3010" i="1"/>
  <c r="BC3009" i="1"/>
  <c r="BC3008" i="1"/>
  <c r="BC3007" i="1"/>
  <c r="BC3006" i="1"/>
  <c r="BC3005" i="1"/>
  <c r="BC3004" i="1"/>
  <c r="BC3003" i="1"/>
  <c r="BC3002" i="1"/>
  <c r="BC3001" i="1"/>
  <c r="BC3000" i="1"/>
  <c r="BC2999" i="1"/>
  <c r="BC2998" i="1"/>
  <c r="BC2997" i="1"/>
  <c r="BC2996" i="1"/>
  <c r="BC2995" i="1"/>
  <c r="BC2994" i="1"/>
  <c r="BC2993" i="1"/>
  <c r="BC2992" i="1"/>
  <c r="BC2991" i="1"/>
  <c r="BC2990" i="1"/>
  <c r="BC2989" i="1"/>
  <c r="BC2988" i="1"/>
  <c r="BC2987" i="1"/>
  <c r="BC2986" i="1"/>
  <c r="BC2985" i="1"/>
  <c r="BC2984" i="1"/>
  <c r="BC2983" i="1"/>
  <c r="BC2982" i="1"/>
  <c r="BC2981" i="1"/>
  <c r="BC2980" i="1"/>
  <c r="BC2979" i="1"/>
  <c r="BC2978" i="1"/>
  <c r="BC2977" i="1"/>
  <c r="BC2976" i="1"/>
  <c r="BC2975" i="1"/>
  <c r="BC2974" i="1"/>
  <c r="BC2973" i="1"/>
  <c r="BC2972" i="1"/>
  <c r="BC2971" i="1"/>
  <c r="BC2970" i="1"/>
  <c r="BC2969" i="1"/>
  <c r="BC2968" i="1"/>
  <c r="BC2967" i="1"/>
  <c r="BC2966" i="1"/>
  <c r="BC2965" i="1"/>
  <c r="BC2964" i="1"/>
  <c r="BC2963" i="1"/>
  <c r="BC2962" i="1"/>
  <c r="BC2961" i="1"/>
  <c r="BC2960" i="1"/>
  <c r="BC2959" i="1"/>
  <c r="BC2958" i="1"/>
  <c r="BC2957" i="1"/>
  <c r="BC2956" i="1"/>
  <c r="BC2955" i="1"/>
  <c r="BC2954" i="1"/>
  <c r="BC2953" i="1"/>
  <c r="BC2952" i="1"/>
  <c r="BC2951" i="1"/>
  <c r="BC2950" i="1"/>
  <c r="BC2949" i="1"/>
  <c r="BC2948" i="1"/>
  <c r="BC2947" i="1"/>
  <c r="BC2946" i="1"/>
  <c r="BC2945" i="1"/>
  <c r="BC2944" i="1"/>
  <c r="BC2943" i="1"/>
  <c r="BC2942" i="1"/>
  <c r="BC2941" i="1"/>
  <c r="BC2940" i="1"/>
  <c r="BC2939" i="1"/>
  <c r="BC2938" i="1"/>
  <c r="BC2937" i="1"/>
  <c r="BC2936" i="1"/>
  <c r="BC2935" i="1"/>
  <c r="BC2934" i="1"/>
  <c r="BC2933" i="1"/>
  <c r="BC2932" i="1"/>
  <c r="BC2931" i="1"/>
  <c r="BC2930" i="1"/>
  <c r="BC2929" i="1"/>
  <c r="BC2928" i="1"/>
  <c r="BC2927" i="1"/>
  <c r="BC2926" i="1"/>
  <c r="BC2925" i="1"/>
  <c r="BC2924" i="1"/>
  <c r="BC2921" i="1"/>
  <c r="BC2920" i="1"/>
  <c r="BC2919" i="1"/>
  <c r="BC2918" i="1"/>
  <c r="BC2917" i="1"/>
  <c r="BC2916" i="1"/>
  <c r="BC2915" i="1"/>
  <c r="BC2914" i="1"/>
  <c r="BC2913" i="1"/>
  <c r="BC2912" i="1"/>
  <c r="BC2911" i="1"/>
  <c r="BC2910" i="1"/>
  <c r="BC2909" i="1"/>
  <c r="BC2908" i="1"/>
  <c r="BC2905" i="1"/>
  <c r="BC2904" i="1"/>
  <c r="BC2903" i="1"/>
  <c r="BC2902" i="1"/>
  <c r="BC2901" i="1"/>
  <c r="BC2900" i="1"/>
  <c r="BC2899" i="1"/>
  <c r="BC2898" i="1"/>
  <c r="BC2897" i="1"/>
  <c r="BC2896" i="1"/>
  <c r="BC2895" i="1"/>
  <c r="BC2894" i="1"/>
  <c r="BC2893" i="1"/>
  <c r="BC2892" i="1"/>
  <c r="BC2891" i="1"/>
  <c r="BC2890" i="1"/>
  <c r="BC2889" i="1"/>
  <c r="BC2888" i="1"/>
  <c r="BC2887" i="1"/>
  <c r="BC2886" i="1"/>
  <c r="BC2885" i="1"/>
  <c r="BC2884" i="1"/>
  <c r="BC2883" i="1"/>
  <c r="BC2882" i="1"/>
  <c r="BC2881" i="1"/>
  <c r="BC2880" i="1"/>
  <c r="BC2879" i="1"/>
  <c r="BC2878" i="1"/>
  <c r="BC2877" i="1"/>
  <c r="BC2874" i="1"/>
  <c r="BC2873" i="1"/>
  <c r="BC2872" i="1"/>
  <c r="BC2871" i="1"/>
  <c r="BC2870" i="1"/>
  <c r="BC2869" i="1"/>
  <c r="BC2868" i="1"/>
  <c r="BC2867" i="1"/>
  <c r="BC2866" i="1"/>
  <c r="BC2865" i="1"/>
  <c r="BC2864" i="1"/>
  <c r="BC2863" i="1"/>
  <c r="BC2862" i="1"/>
  <c r="BC2861" i="1"/>
  <c r="BC2860" i="1"/>
  <c r="BC2859" i="1"/>
  <c r="BC2858" i="1"/>
  <c r="BC2857" i="1"/>
  <c r="BC2856" i="1"/>
  <c r="BC2855" i="1"/>
  <c r="BC2854" i="1"/>
  <c r="BC2853" i="1"/>
  <c r="BC2852" i="1"/>
  <c r="BC2851" i="1"/>
  <c r="BC2850" i="1"/>
  <c r="BC2849" i="1"/>
  <c r="BC2848" i="1"/>
  <c r="BC2847" i="1"/>
  <c r="BC2846" i="1"/>
  <c r="BC2845" i="1"/>
  <c r="BC2844" i="1"/>
  <c r="BC2843" i="1"/>
  <c r="BC2842" i="1"/>
  <c r="BC2841" i="1"/>
  <c r="BC2840" i="1"/>
  <c r="BC2839" i="1"/>
  <c r="BC2838" i="1"/>
  <c r="BC2837" i="1"/>
  <c r="BC2836" i="1"/>
  <c r="BC2835" i="1"/>
  <c r="BC2834" i="1"/>
  <c r="BC2833" i="1"/>
  <c r="BC2832" i="1"/>
  <c r="BC2831" i="1"/>
  <c r="BC2830" i="1"/>
  <c r="BC2829" i="1"/>
  <c r="BC2828" i="1"/>
  <c r="BC2827" i="1"/>
  <c r="BC2826" i="1"/>
  <c r="BC2825" i="1"/>
  <c r="BC2824" i="1"/>
  <c r="BC2823" i="1"/>
  <c r="BC2822" i="1"/>
  <c r="BC2821" i="1"/>
  <c r="BC2820" i="1"/>
  <c r="BC2819" i="1"/>
  <c r="BC2818" i="1"/>
  <c r="BC2817" i="1"/>
  <c r="BC2816" i="1"/>
  <c r="BC2815" i="1"/>
  <c r="BC2814" i="1"/>
  <c r="BC2813" i="1"/>
  <c r="BC2812" i="1"/>
  <c r="BC2811" i="1"/>
  <c r="BC2810" i="1"/>
  <c r="BC2809" i="1"/>
  <c r="BC2808" i="1"/>
  <c r="BC2807" i="1"/>
  <c r="BC2806" i="1"/>
  <c r="BC2805" i="1"/>
  <c r="BC2804" i="1"/>
  <c r="BC2803" i="1"/>
  <c r="BC2802" i="1"/>
  <c r="BC2801" i="1"/>
  <c r="BC2800" i="1"/>
  <c r="BC2799" i="1"/>
  <c r="BC2798" i="1"/>
  <c r="BC2797" i="1"/>
  <c r="BC2796" i="1"/>
  <c r="BC2795" i="1"/>
  <c r="BC2794" i="1"/>
  <c r="BC2793" i="1"/>
  <c r="BC2792" i="1"/>
  <c r="BC2791" i="1"/>
  <c r="BC2790" i="1"/>
  <c r="BC2789" i="1"/>
  <c r="BC2788" i="1"/>
  <c r="BC2787" i="1"/>
  <c r="BC2786" i="1"/>
  <c r="BC2785" i="1"/>
  <c r="BC2784" i="1"/>
  <c r="BC2783" i="1"/>
  <c r="BC2782" i="1"/>
  <c r="BC2781" i="1"/>
  <c r="BC2780" i="1"/>
  <c r="BC2779" i="1"/>
  <c r="BC2778" i="1"/>
  <c r="BC2777" i="1"/>
  <c r="BC2776" i="1"/>
  <c r="BC2775" i="1"/>
  <c r="BC2774" i="1"/>
  <c r="BC2773" i="1"/>
  <c r="BC2772" i="1"/>
  <c r="BC2771" i="1"/>
  <c r="BC2770" i="1"/>
  <c r="BC2769" i="1"/>
  <c r="BC2768" i="1"/>
  <c r="BC2767" i="1"/>
  <c r="BC2766" i="1"/>
  <c r="BC2765" i="1"/>
  <c r="BC2764" i="1"/>
  <c r="BC2763" i="1"/>
  <c r="BC2762" i="1"/>
  <c r="BC2761" i="1"/>
  <c r="BC2760" i="1"/>
  <c r="BC2759" i="1"/>
  <c r="BC2758" i="1"/>
  <c r="BC2757" i="1"/>
  <c r="BC2756" i="1"/>
  <c r="BC2755" i="1"/>
  <c r="BC2754" i="1"/>
  <c r="BC2753" i="1"/>
  <c r="BC2752" i="1"/>
  <c r="BC2751" i="1"/>
  <c r="BC2750" i="1"/>
  <c r="BC2749" i="1"/>
  <c r="BC2748" i="1"/>
  <c r="BC2747" i="1"/>
  <c r="BC2746" i="1"/>
  <c r="BC2745" i="1"/>
  <c r="BC2744" i="1"/>
  <c r="BC2743" i="1"/>
  <c r="BC2742" i="1"/>
  <c r="BC2741" i="1"/>
  <c r="BC2740" i="1"/>
  <c r="BC2739" i="1"/>
  <c r="BC2738" i="1"/>
  <c r="BC2737" i="1"/>
  <c r="BC2736" i="1"/>
  <c r="BC2735" i="1"/>
  <c r="BC2734" i="1"/>
  <c r="BC2733" i="1"/>
  <c r="BC2732" i="1"/>
  <c r="BC2731" i="1"/>
  <c r="BC2730" i="1"/>
  <c r="BC2729" i="1"/>
  <c r="BC2728" i="1"/>
  <c r="BC2727" i="1"/>
  <c r="BC2726" i="1"/>
  <c r="BC2725" i="1"/>
  <c r="BC2724" i="1"/>
  <c r="BC2723" i="1"/>
  <c r="BC2722" i="1"/>
  <c r="BC2721" i="1"/>
  <c r="BC2720" i="1"/>
  <c r="BC2719" i="1"/>
  <c r="BC2718" i="1"/>
  <c r="BC2717" i="1"/>
  <c r="BC2716" i="1"/>
  <c r="BC2715" i="1"/>
  <c r="BC2714" i="1"/>
  <c r="BC2713" i="1"/>
  <c r="BC2712" i="1"/>
  <c r="BC2711" i="1"/>
  <c r="BC2710" i="1"/>
  <c r="BC2709" i="1"/>
  <c r="BC2708" i="1"/>
  <c r="BC2707" i="1"/>
  <c r="BC2706" i="1"/>
  <c r="BC2705" i="1"/>
  <c r="BC2704" i="1"/>
  <c r="BC2703" i="1"/>
  <c r="BC2702" i="1"/>
  <c r="BC2701" i="1"/>
  <c r="BC2700" i="1"/>
  <c r="BC2699" i="1"/>
  <c r="BC2698" i="1"/>
  <c r="BC2697" i="1"/>
  <c r="BC2696" i="1"/>
  <c r="BC2695" i="1"/>
  <c r="BC2694" i="1"/>
  <c r="BC2693" i="1"/>
  <c r="BC2692" i="1"/>
  <c r="BC2691" i="1"/>
  <c r="BC2690" i="1"/>
  <c r="BC2689" i="1"/>
  <c r="BC2688" i="1"/>
  <c r="BC2687" i="1"/>
  <c r="BC2686" i="1"/>
  <c r="BC2685" i="1"/>
  <c r="BC2684" i="1"/>
  <c r="BC2683" i="1"/>
  <c r="BC2682" i="1"/>
  <c r="BC2681" i="1"/>
  <c r="BC2680" i="1"/>
  <c r="BC2679" i="1"/>
  <c r="BC2678" i="1"/>
  <c r="BC2677" i="1"/>
  <c r="BC2676" i="1"/>
  <c r="BC2675" i="1"/>
  <c r="BC2674" i="1"/>
  <c r="BC2673" i="1"/>
  <c r="BC2672" i="1"/>
  <c r="BC2671" i="1"/>
  <c r="BC2670" i="1"/>
  <c r="BC2669" i="1"/>
  <c r="BC2668" i="1"/>
  <c r="BC2667" i="1"/>
  <c r="BC2666" i="1"/>
  <c r="BC2665" i="1"/>
  <c r="BC2664" i="1"/>
  <c r="BC2663" i="1"/>
  <c r="BC2662" i="1"/>
  <c r="BC2661" i="1"/>
  <c r="BC2660" i="1"/>
  <c r="BC2659" i="1"/>
  <c r="BC2658" i="1"/>
  <c r="BC2657" i="1"/>
  <c r="BC2656" i="1"/>
  <c r="BC2655" i="1"/>
  <c r="BC2654" i="1"/>
  <c r="BC2653" i="1"/>
  <c r="BC2652" i="1"/>
  <c r="BC2651" i="1"/>
  <c r="BC2650" i="1"/>
  <c r="BC2649" i="1"/>
  <c r="BC2648" i="1"/>
  <c r="BC2647" i="1"/>
  <c r="BC2646" i="1"/>
  <c r="BC2645" i="1"/>
  <c r="BC2644" i="1"/>
  <c r="BC2643" i="1"/>
  <c r="BC2642" i="1"/>
  <c r="BC2641" i="1"/>
  <c r="BC2640" i="1"/>
  <c r="BC2639" i="1"/>
  <c r="BC2638" i="1"/>
  <c r="BC2637" i="1"/>
  <c r="BC2636" i="1"/>
  <c r="BC2635" i="1"/>
  <c r="BC2634" i="1"/>
  <c r="BC2633" i="1"/>
  <c r="BC2632" i="1"/>
  <c r="BC2631" i="1"/>
  <c r="BC2630" i="1"/>
  <c r="BC2629" i="1"/>
  <c r="BC2628" i="1"/>
  <c r="BC2627" i="1"/>
  <c r="BC2626" i="1"/>
  <c r="BC2625" i="1"/>
  <c r="BC2624" i="1"/>
  <c r="BC2623" i="1"/>
  <c r="BC2622" i="1"/>
  <c r="BC2621" i="1"/>
  <c r="BC2618" i="1"/>
  <c r="BC2617" i="1"/>
  <c r="BC2616" i="1"/>
  <c r="BC2615" i="1"/>
  <c r="BC2614" i="1"/>
  <c r="BC2613" i="1"/>
  <c r="BC2612" i="1"/>
  <c r="BC2611" i="1"/>
  <c r="BC2610" i="1"/>
  <c r="BC2609" i="1"/>
  <c r="BC2608" i="1"/>
  <c r="BC2607" i="1"/>
  <c r="BC2606" i="1"/>
  <c r="BC2605" i="1"/>
  <c r="BC2604" i="1"/>
  <c r="BC2603" i="1"/>
  <c r="BC2602" i="1"/>
  <c r="BC2601" i="1"/>
  <c r="BC2600" i="1"/>
  <c r="BC2599" i="1"/>
  <c r="BC2598" i="1"/>
  <c r="BC2597" i="1"/>
  <c r="BC2596" i="1"/>
  <c r="BC2595" i="1"/>
  <c r="BC2594" i="1"/>
  <c r="BC2593" i="1"/>
  <c r="BC2592" i="1"/>
  <c r="BC2591" i="1"/>
  <c r="BC2590" i="1"/>
  <c r="BC2589" i="1"/>
  <c r="BC2588" i="1"/>
  <c r="BC2587" i="1"/>
  <c r="BC2586" i="1"/>
  <c r="BC2585" i="1"/>
  <c r="BC2584" i="1"/>
  <c r="BC2583" i="1"/>
  <c r="BC2582" i="1"/>
  <c r="BC2581" i="1"/>
  <c r="BC2580" i="1"/>
  <c r="BC2579" i="1"/>
  <c r="BC2578" i="1"/>
  <c r="BC2577" i="1"/>
  <c r="BC2576" i="1"/>
  <c r="BC2575" i="1"/>
  <c r="BC2574" i="1"/>
  <c r="BC2573" i="1"/>
  <c r="BC2572" i="1"/>
  <c r="BC2571" i="1"/>
  <c r="BC2570" i="1"/>
  <c r="BC2569" i="1"/>
  <c r="BC2568" i="1"/>
  <c r="BC2567" i="1"/>
  <c r="BC2566" i="1"/>
  <c r="BC2565" i="1"/>
  <c r="BC2564" i="1"/>
  <c r="BC2563" i="1"/>
  <c r="BC2562" i="1"/>
  <c r="BC2561" i="1"/>
  <c r="BC2560" i="1"/>
  <c r="BC2559" i="1"/>
  <c r="BC2558" i="1"/>
  <c r="BC2557" i="1"/>
  <c r="BC2556" i="1"/>
  <c r="BC2555" i="1"/>
  <c r="BC2554" i="1"/>
  <c r="BC2553" i="1"/>
  <c r="BC2552" i="1"/>
  <c r="BC2551" i="1"/>
  <c r="BC2550" i="1"/>
  <c r="BC2549" i="1"/>
  <c r="BC2548" i="1"/>
  <c r="BC2547" i="1"/>
  <c r="BC2546" i="1"/>
  <c r="BC2545" i="1"/>
  <c r="BC2544" i="1"/>
  <c r="BC2543" i="1"/>
  <c r="BC2542" i="1"/>
  <c r="BC2541" i="1"/>
  <c r="BC2540" i="1"/>
  <c r="BC2539" i="1"/>
  <c r="BC2538" i="1"/>
  <c r="BC2537" i="1"/>
  <c r="BC2536" i="1"/>
  <c r="BC2535" i="1"/>
  <c r="BC2534" i="1"/>
  <c r="BC2533" i="1"/>
  <c r="BC2532" i="1"/>
  <c r="BC2531" i="1"/>
  <c r="BC2530" i="1"/>
  <c r="BC2529" i="1"/>
  <c r="BC2528" i="1"/>
  <c r="BC2527" i="1"/>
  <c r="BC2526" i="1"/>
  <c r="BC2525" i="1"/>
  <c r="BC2524" i="1"/>
  <c r="BC2521" i="1"/>
  <c r="BC2520" i="1"/>
  <c r="BC2519" i="1"/>
  <c r="BC2518" i="1"/>
  <c r="BC2517" i="1"/>
  <c r="BC2516" i="1"/>
  <c r="BC2515" i="1"/>
  <c r="BC2514" i="1"/>
  <c r="BC2513" i="1"/>
  <c r="BC2512" i="1"/>
  <c r="BC2511" i="1"/>
  <c r="BC2510" i="1"/>
  <c r="BC2509" i="1"/>
  <c r="BC2508" i="1"/>
  <c r="BC2507" i="1"/>
  <c r="BC2506" i="1"/>
  <c r="BC2505" i="1"/>
  <c r="BC2504" i="1"/>
  <c r="BC2503" i="1"/>
  <c r="BC2502" i="1"/>
  <c r="BC2501" i="1"/>
  <c r="BC2500" i="1"/>
  <c r="BC2499" i="1"/>
  <c r="BC2498" i="1"/>
  <c r="BC2497" i="1"/>
  <c r="BC2496" i="1"/>
  <c r="BC2495" i="1"/>
  <c r="BC2494" i="1"/>
  <c r="BC2493" i="1"/>
  <c r="BC2492" i="1"/>
  <c r="BC2491" i="1"/>
  <c r="BC2490" i="1"/>
  <c r="BC2489" i="1"/>
  <c r="BC2488" i="1"/>
  <c r="BC2487" i="1"/>
  <c r="BC2486" i="1"/>
  <c r="BC2485" i="1"/>
  <c r="BC2484" i="1"/>
  <c r="BC2483" i="1"/>
  <c r="BC2482" i="1"/>
  <c r="BC2481" i="1"/>
  <c r="BC2480" i="1"/>
  <c r="BC2479" i="1"/>
  <c r="BC2478" i="1"/>
  <c r="BC2477" i="1"/>
  <c r="BC2476" i="1"/>
  <c r="BC2475" i="1"/>
  <c r="BC2474" i="1"/>
  <c r="BC2473" i="1"/>
  <c r="BC2472" i="1"/>
  <c r="BC2471" i="1"/>
  <c r="BC2470" i="1"/>
  <c r="BC2469" i="1"/>
  <c r="BC2468" i="1"/>
  <c r="BC2467" i="1"/>
  <c r="BC2466" i="1"/>
  <c r="BC2465" i="1"/>
  <c r="BC2464" i="1"/>
  <c r="BC2463" i="1"/>
  <c r="BC2462" i="1"/>
  <c r="BC2461" i="1"/>
  <c r="BC2460" i="1"/>
  <c r="BC2459" i="1"/>
  <c r="BC2458" i="1"/>
  <c r="BC2457" i="1"/>
  <c r="BC2456" i="1"/>
  <c r="BC2453" i="1"/>
  <c r="BC2452" i="1"/>
  <c r="BC2451" i="1"/>
  <c r="BC2450" i="1"/>
  <c r="BC2449" i="1"/>
  <c r="BC2448" i="1"/>
  <c r="BC2447" i="1"/>
  <c r="BC2446" i="1"/>
  <c r="BC2445" i="1"/>
  <c r="BC2444" i="1"/>
  <c r="BC2443" i="1"/>
  <c r="BC2442" i="1"/>
  <c r="BC2441" i="1"/>
  <c r="BC2440" i="1"/>
  <c r="BC2439" i="1"/>
  <c r="BC2438" i="1"/>
  <c r="BC2437" i="1"/>
  <c r="BC2436" i="1"/>
  <c r="BC2435" i="1"/>
  <c r="BC2434" i="1"/>
  <c r="BC2433" i="1"/>
  <c r="BC2432" i="1"/>
  <c r="BC2431" i="1"/>
  <c r="BC2430" i="1"/>
  <c r="BC2429" i="1"/>
  <c r="BC2428" i="1"/>
  <c r="BC2427" i="1"/>
  <c r="BC2426" i="1"/>
  <c r="BC2425" i="1"/>
  <c r="BC2424" i="1"/>
  <c r="BC2423" i="1"/>
  <c r="BC2422" i="1"/>
  <c r="BC2421" i="1"/>
  <c r="BC2420" i="1"/>
  <c r="BC2419" i="1"/>
  <c r="BC2418" i="1"/>
  <c r="BC2417" i="1"/>
  <c r="BC2416" i="1"/>
  <c r="BC2415" i="1"/>
  <c r="BC2414" i="1"/>
  <c r="BC2413" i="1"/>
  <c r="BC2412" i="1"/>
  <c r="BC2411" i="1"/>
  <c r="BC2410" i="1"/>
  <c r="BC2409" i="1"/>
  <c r="BC2408" i="1"/>
  <c r="BC2405" i="1"/>
  <c r="BC2404" i="1"/>
  <c r="BC2403" i="1"/>
  <c r="BC2402" i="1"/>
  <c r="BC2401" i="1"/>
  <c r="BC2398" i="1"/>
  <c r="BC2397" i="1"/>
  <c r="BC2396" i="1"/>
  <c r="BC2395" i="1"/>
  <c r="BC2394" i="1"/>
  <c r="BC2393" i="1"/>
  <c r="BC2392" i="1"/>
  <c r="BC2391" i="1"/>
  <c r="BC2390" i="1"/>
  <c r="BC2389" i="1"/>
  <c r="BC2388" i="1"/>
  <c r="BC2387" i="1"/>
  <c r="BC2386" i="1"/>
  <c r="BC2385" i="1"/>
  <c r="BC2384" i="1"/>
  <c r="BC2383" i="1"/>
  <c r="BC2382" i="1"/>
  <c r="BC2381" i="1"/>
  <c r="BC2380" i="1"/>
  <c r="BC2379" i="1"/>
  <c r="BC2378" i="1"/>
  <c r="BC2377" i="1"/>
  <c r="BC2376" i="1"/>
  <c r="BC2375" i="1"/>
  <c r="BC2374" i="1"/>
  <c r="BC2373" i="1"/>
  <c r="BC2372" i="1"/>
  <c r="BC2371" i="1"/>
  <c r="BC2370" i="1"/>
  <c r="BC2369" i="1"/>
  <c r="BC2368" i="1"/>
  <c r="BC2367" i="1"/>
  <c r="BC2366" i="1"/>
  <c r="BC2365" i="1"/>
  <c r="BC2364" i="1"/>
  <c r="BC2363" i="1"/>
  <c r="BC2362" i="1"/>
  <c r="BC2361" i="1"/>
  <c r="BC2360" i="1"/>
  <c r="BC2359" i="1"/>
  <c r="BC2358" i="1"/>
  <c r="BC2357" i="1"/>
  <c r="BC2356" i="1"/>
  <c r="BC2355" i="1"/>
  <c r="BC2354" i="1"/>
  <c r="BC2353" i="1"/>
  <c r="BC2352" i="1"/>
  <c r="BC2351" i="1"/>
  <c r="BC2350" i="1"/>
  <c r="BC2349" i="1"/>
  <c r="BC2348" i="1"/>
  <c r="BC2347" i="1"/>
  <c r="BC2346" i="1"/>
  <c r="BC2345" i="1"/>
  <c r="BC2344" i="1"/>
  <c r="BC2343" i="1"/>
  <c r="BC2342" i="1"/>
  <c r="BC2341" i="1"/>
  <c r="BC2340" i="1"/>
  <c r="BC2339" i="1"/>
  <c r="BC2338" i="1"/>
  <c r="BC2337" i="1"/>
  <c r="BC2336" i="1"/>
  <c r="BC2335" i="1"/>
  <c r="BC2334" i="1"/>
  <c r="BC2333" i="1"/>
  <c r="BC2332" i="1"/>
  <c r="BC2329" i="1"/>
  <c r="BC2328" i="1"/>
  <c r="BC2327" i="1"/>
  <c r="BC2326" i="1"/>
  <c r="BC2325" i="1"/>
  <c r="BC2324" i="1"/>
  <c r="BC2323" i="1"/>
  <c r="BC2322" i="1"/>
  <c r="BC2321" i="1"/>
  <c r="BC2320" i="1"/>
  <c r="BC2319" i="1"/>
  <c r="BC2318" i="1"/>
  <c r="BC2317" i="1"/>
  <c r="BC2316" i="1"/>
  <c r="BC2315" i="1"/>
  <c r="BC2314" i="1"/>
  <c r="BC2313" i="1"/>
  <c r="BC2312" i="1"/>
  <c r="BC2311" i="1"/>
  <c r="BC2310" i="1"/>
  <c r="BC2309" i="1"/>
  <c r="BC2308" i="1"/>
  <c r="BC2307" i="1"/>
  <c r="BC2306" i="1"/>
  <c r="BC2305" i="1"/>
  <c r="BC2304" i="1"/>
  <c r="BC2303" i="1"/>
  <c r="BC2302" i="1"/>
  <c r="BC2301" i="1"/>
  <c r="BC2300" i="1"/>
  <c r="BC2299" i="1"/>
  <c r="BC2298" i="1"/>
  <c r="BC2297" i="1"/>
  <c r="BC2296" i="1"/>
  <c r="BC2295" i="1"/>
  <c r="BC2294" i="1"/>
  <c r="BC2291" i="1"/>
  <c r="BC2290" i="1"/>
  <c r="BC2289" i="1"/>
  <c r="BC2288" i="1"/>
  <c r="BC2287" i="1"/>
  <c r="BC2286" i="1"/>
  <c r="BC2285" i="1"/>
  <c r="BC2284" i="1"/>
  <c r="BC2283" i="1"/>
  <c r="BC2282" i="1"/>
  <c r="BC2281" i="1"/>
  <c r="BC2280" i="1"/>
  <c r="BC2279" i="1"/>
  <c r="BC2278" i="1"/>
  <c r="BC2277" i="1"/>
  <c r="BC2276" i="1"/>
  <c r="BC2275" i="1"/>
  <c r="BC2274" i="1"/>
  <c r="BC2273" i="1"/>
  <c r="BC2272" i="1"/>
  <c r="BC2271" i="1"/>
  <c r="BC2270" i="1"/>
  <c r="BC2269" i="1"/>
  <c r="BC2268" i="1"/>
  <c r="BC2267" i="1"/>
  <c r="BC2266" i="1"/>
  <c r="BC2265" i="1"/>
  <c r="BC2264" i="1"/>
  <c r="BC2263" i="1"/>
  <c r="BC2262" i="1"/>
  <c r="BC2261" i="1"/>
  <c r="BC2260" i="1"/>
  <c r="BC2259" i="1"/>
  <c r="BC2258" i="1"/>
  <c r="BC2257" i="1"/>
  <c r="BC2256" i="1"/>
  <c r="BC2255" i="1"/>
  <c r="BC2254" i="1"/>
  <c r="BC2253" i="1"/>
  <c r="BC2252" i="1"/>
  <c r="BC2251" i="1"/>
  <c r="BC2250" i="1"/>
  <c r="BC2249" i="1"/>
  <c r="BC2248" i="1"/>
  <c r="BC2247" i="1"/>
  <c r="BC2246" i="1"/>
  <c r="BC2245" i="1"/>
  <c r="BC2244" i="1"/>
  <c r="BC2243" i="1"/>
  <c r="BC2242" i="1"/>
  <c r="BC2241" i="1"/>
  <c r="BC2240" i="1"/>
  <c r="BC2239" i="1"/>
  <c r="BC2238" i="1"/>
  <c r="BC2237" i="1"/>
  <c r="BC2236" i="1"/>
  <c r="BC2235" i="1"/>
  <c r="BC2234" i="1"/>
  <c r="BC2233" i="1"/>
  <c r="BC2232" i="1"/>
  <c r="BC2231" i="1"/>
  <c r="BC2230" i="1"/>
  <c r="BC2229" i="1"/>
  <c r="BC2228" i="1"/>
  <c r="BC2227" i="1"/>
  <c r="BC2226" i="1"/>
  <c r="BC2225" i="1"/>
  <c r="BC2224" i="1"/>
  <c r="BC2223" i="1"/>
  <c r="BC2222" i="1"/>
  <c r="BC2221" i="1"/>
  <c r="BC2220" i="1"/>
  <c r="BC2219" i="1"/>
  <c r="BC2218" i="1"/>
  <c r="BC2217" i="1"/>
  <c r="BC2216" i="1"/>
  <c r="BC2215" i="1"/>
  <c r="BC2212" i="1"/>
  <c r="BC2211" i="1"/>
  <c r="BC2210" i="1"/>
  <c r="BC2209" i="1"/>
  <c r="BC2208" i="1"/>
  <c r="BC2207" i="1"/>
  <c r="BC2206" i="1"/>
  <c r="BC2205" i="1"/>
  <c r="BC2204" i="1"/>
  <c r="BC2203" i="1"/>
  <c r="BC2202" i="1"/>
  <c r="BC2201" i="1"/>
  <c r="BC2200" i="1"/>
  <c r="BC2199" i="1"/>
  <c r="BC2198" i="1"/>
  <c r="BC2197" i="1"/>
  <c r="BC2196" i="1"/>
  <c r="BC2195" i="1"/>
  <c r="BC2194" i="1"/>
  <c r="BC2193" i="1"/>
  <c r="BC2192" i="1"/>
  <c r="BC2191" i="1"/>
  <c r="BC2190" i="1"/>
  <c r="BC2189" i="1"/>
  <c r="BC2188" i="1"/>
  <c r="BC2187" i="1"/>
  <c r="BC2186" i="1"/>
  <c r="BC2185" i="1"/>
  <c r="BC2184" i="1"/>
  <c r="BC2183" i="1"/>
  <c r="BC2182" i="1"/>
  <c r="BC2181" i="1"/>
  <c r="BC2180" i="1"/>
  <c r="BC2179" i="1"/>
  <c r="BC2178" i="1"/>
  <c r="BC2177" i="1"/>
  <c r="BC2176" i="1"/>
  <c r="BC2175" i="1"/>
  <c r="BC2174" i="1"/>
  <c r="BC2173" i="1"/>
  <c r="BC2172" i="1"/>
  <c r="BC2171" i="1"/>
  <c r="BC2170" i="1"/>
  <c r="BC2169" i="1"/>
  <c r="BC2168" i="1"/>
  <c r="BC2167" i="1"/>
  <c r="BC2166" i="1"/>
  <c r="BC2165" i="1"/>
  <c r="BC2164" i="1"/>
  <c r="BC2163" i="1"/>
  <c r="BC2162" i="1"/>
  <c r="BC2161" i="1"/>
  <c r="BC2160" i="1"/>
  <c r="BC2159" i="1"/>
  <c r="BC2158" i="1"/>
  <c r="BC2157" i="1"/>
  <c r="BC2156" i="1"/>
  <c r="BC2155" i="1"/>
  <c r="BC2154" i="1"/>
  <c r="BC2153" i="1"/>
  <c r="BC2152" i="1"/>
  <c r="BC2151" i="1"/>
  <c r="BC2150" i="1"/>
  <c r="BC2149" i="1"/>
  <c r="BC2148" i="1"/>
  <c r="BC2147" i="1"/>
  <c r="BC2146" i="1"/>
  <c r="BC2145" i="1"/>
  <c r="BC2144" i="1"/>
  <c r="BC2143" i="1"/>
  <c r="BC2142" i="1"/>
  <c r="BC2141" i="1"/>
  <c r="BC2140" i="1"/>
  <c r="BC2139" i="1"/>
  <c r="BC2138" i="1"/>
  <c r="BC2137" i="1"/>
  <c r="BC2136" i="1"/>
  <c r="BC2135" i="1"/>
  <c r="BC2134" i="1"/>
  <c r="BC2133" i="1"/>
  <c r="BC2132" i="1"/>
  <c r="BC2131" i="1"/>
  <c r="BC2130" i="1"/>
  <c r="BC2129" i="1"/>
  <c r="BC2128" i="1"/>
  <c r="BC2127" i="1"/>
  <c r="BC2126" i="1"/>
  <c r="BC2125" i="1"/>
  <c r="BC2122" i="1"/>
  <c r="BC2121" i="1"/>
  <c r="BC2120" i="1"/>
  <c r="BC2119" i="1"/>
  <c r="BC2118" i="1"/>
  <c r="BC2117" i="1"/>
  <c r="BC2116" i="1"/>
  <c r="BC2115" i="1"/>
  <c r="BC2114" i="1"/>
  <c r="BC2113" i="1"/>
  <c r="BC2112" i="1"/>
  <c r="BC2111" i="1"/>
  <c r="BC2110" i="1"/>
  <c r="BC2109" i="1"/>
  <c r="BC2108" i="1"/>
  <c r="BC2107" i="1"/>
  <c r="BC2106" i="1"/>
  <c r="BC2105" i="1"/>
  <c r="BC2104" i="1"/>
  <c r="BC2103" i="1"/>
  <c r="BC2102" i="1"/>
  <c r="BC2101" i="1"/>
  <c r="BC2100" i="1"/>
  <c r="BC2099" i="1"/>
  <c r="BC2098" i="1"/>
  <c r="BC2097" i="1"/>
  <c r="BC2096" i="1"/>
  <c r="BC2095" i="1"/>
  <c r="BC2094" i="1"/>
  <c r="BC2093" i="1"/>
  <c r="BC2092" i="1"/>
  <c r="BC2091" i="1"/>
  <c r="BC2090" i="1"/>
  <c r="BC2089" i="1"/>
  <c r="BC2088" i="1"/>
  <c r="BC2087" i="1"/>
  <c r="BC2086" i="1"/>
  <c r="BC2085" i="1"/>
  <c r="BC2084" i="1"/>
  <c r="BC2083" i="1"/>
  <c r="BC2082" i="1"/>
  <c r="BC2081" i="1"/>
  <c r="BC2080" i="1"/>
  <c r="BC2079" i="1"/>
  <c r="BC2078" i="1"/>
  <c r="BC2077" i="1"/>
  <c r="BC2076" i="1"/>
  <c r="BC2075" i="1"/>
  <c r="BC2074" i="1"/>
  <c r="BC2073" i="1"/>
  <c r="BC2072" i="1"/>
  <c r="BC2071" i="1"/>
  <c r="BC2070" i="1"/>
  <c r="BC2067" i="1"/>
  <c r="BC2066" i="1"/>
  <c r="BC2065" i="1"/>
  <c r="BC2064" i="1"/>
  <c r="BC2063" i="1"/>
  <c r="BC2062" i="1"/>
  <c r="BC2061" i="1"/>
  <c r="BC2060" i="1"/>
  <c r="BC2059" i="1"/>
  <c r="BC2058" i="1"/>
  <c r="BC2057" i="1"/>
  <c r="BC2056" i="1"/>
  <c r="BC2055" i="1"/>
  <c r="BC2054" i="1"/>
  <c r="BC2053" i="1"/>
  <c r="BC2052" i="1"/>
  <c r="BC2051" i="1"/>
  <c r="BC2050" i="1"/>
  <c r="BC2049" i="1"/>
  <c r="BC2048" i="1"/>
  <c r="BC2047" i="1"/>
  <c r="BC2046" i="1"/>
  <c r="BC2045" i="1"/>
  <c r="BC2044" i="1"/>
  <c r="BC2043" i="1"/>
  <c r="BC2042" i="1"/>
  <c r="BC2041" i="1"/>
  <c r="BC2040" i="1"/>
  <c r="BC2039" i="1"/>
  <c r="BC2038" i="1"/>
  <c r="BC2037" i="1"/>
  <c r="BC2036" i="1"/>
  <c r="BC2035" i="1"/>
  <c r="BC2034" i="1"/>
  <c r="BC2033" i="1"/>
  <c r="BC2032" i="1"/>
  <c r="BC2031" i="1"/>
  <c r="BC2030" i="1"/>
  <c r="BC2029" i="1"/>
  <c r="BC2028" i="1"/>
  <c r="BC2027" i="1"/>
  <c r="BC2026" i="1"/>
  <c r="BC2025" i="1"/>
  <c r="BC2024" i="1"/>
  <c r="BC2023" i="1"/>
  <c r="BC2022" i="1"/>
  <c r="BC2021" i="1"/>
  <c r="BC2020" i="1"/>
  <c r="BC2019" i="1"/>
  <c r="BC2018" i="1"/>
  <c r="BC2017" i="1"/>
  <c r="BC2016" i="1"/>
  <c r="BC2015" i="1"/>
  <c r="BC2014" i="1"/>
  <c r="BC2013" i="1"/>
  <c r="BC2012" i="1"/>
  <c r="BC2011" i="1"/>
  <c r="BC2010" i="1"/>
  <c r="BC2009" i="1"/>
  <c r="BC2008" i="1"/>
  <c r="BC2007" i="1"/>
  <c r="BC2006" i="1"/>
  <c r="BC2005" i="1"/>
  <c r="BC2004" i="1"/>
  <c r="BC2003" i="1"/>
  <c r="BC2002" i="1"/>
  <c r="BC2001" i="1"/>
  <c r="BC2000" i="1"/>
  <c r="BC1999" i="1"/>
  <c r="BC1998" i="1"/>
  <c r="BC1997" i="1"/>
  <c r="BC1996" i="1"/>
  <c r="BC1995" i="1"/>
  <c r="BC1994" i="1"/>
  <c r="BC1993" i="1"/>
  <c r="BC1992" i="1"/>
  <c r="BC1991" i="1"/>
  <c r="BC1990" i="1"/>
  <c r="BC1989" i="1"/>
  <c r="BC1988" i="1"/>
  <c r="BC1987" i="1"/>
  <c r="BC1986" i="1"/>
  <c r="BC1985" i="1"/>
  <c r="BC1984" i="1"/>
  <c r="BC1983" i="1"/>
  <c r="BC1982" i="1"/>
  <c r="BC1981" i="1"/>
  <c r="BC1980" i="1"/>
  <c r="BC1979" i="1"/>
  <c r="BC1978" i="1"/>
  <c r="BC1977" i="1"/>
  <c r="BC1976" i="1"/>
  <c r="BC1975" i="1"/>
  <c r="BC1974" i="1"/>
  <c r="BC1973" i="1"/>
  <c r="BC1972" i="1"/>
  <c r="BC1971" i="1"/>
  <c r="BC1970" i="1"/>
  <c r="BC1969" i="1"/>
  <c r="BC1968" i="1"/>
  <c r="BC1965" i="1"/>
  <c r="BC1964" i="1"/>
  <c r="BC1963" i="1"/>
  <c r="BC1962" i="1"/>
  <c r="BC1961" i="1"/>
  <c r="BC1960" i="1"/>
  <c r="BC1959" i="1"/>
  <c r="BC1958" i="1"/>
  <c r="BC1957" i="1"/>
  <c r="BC1956" i="1"/>
  <c r="BC1955" i="1"/>
  <c r="BC1954" i="1"/>
  <c r="BC1953" i="1"/>
  <c r="BC1952" i="1"/>
  <c r="BC1951" i="1"/>
  <c r="BC1950" i="1"/>
  <c r="BC1949" i="1"/>
  <c r="BC1948" i="1"/>
  <c r="BC1947" i="1"/>
  <c r="BC1946" i="1"/>
  <c r="BC1945" i="1"/>
  <c r="BC1944" i="1"/>
  <c r="BC1943" i="1"/>
  <c r="BC1942" i="1"/>
  <c r="BC1941" i="1"/>
  <c r="BC1940" i="1"/>
  <c r="BC1939" i="1"/>
  <c r="BC1938" i="1"/>
  <c r="BC1937" i="1"/>
  <c r="BC1936" i="1"/>
  <c r="BC1935" i="1"/>
  <c r="BC1934" i="1"/>
  <c r="BC1933" i="1"/>
  <c r="BC1932" i="1"/>
  <c r="BC1931" i="1"/>
  <c r="BC1930" i="1"/>
  <c r="BC1929" i="1"/>
  <c r="BC1928" i="1"/>
  <c r="BC1927" i="1"/>
  <c r="BC1926" i="1"/>
  <c r="BC1925" i="1"/>
  <c r="BC1924" i="1"/>
  <c r="BC1923" i="1"/>
  <c r="BC1922" i="1"/>
  <c r="BC1921" i="1"/>
  <c r="BC1920" i="1"/>
  <c r="BC1919" i="1"/>
  <c r="BC1918" i="1"/>
  <c r="BC1917" i="1"/>
  <c r="BC1916" i="1"/>
  <c r="BC1915" i="1"/>
  <c r="BC1914" i="1"/>
  <c r="BC1913" i="1"/>
  <c r="BC1912" i="1"/>
  <c r="BC1911" i="1"/>
  <c r="BC1910" i="1"/>
  <c r="BC1909" i="1"/>
  <c r="BC1908" i="1"/>
  <c r="BC1907" i="1"/>
  <c r="BC1906" i="1"/>
  <c r="BC1905" i="1"/>
  <c r="BC1904" i="1"/>
  <c r="BC1901" i="1"/>
  <c r="BC1900" i="1"/>
  <c r="BC1899" i="1"/>
  <c r="BC1898" i="1"/>
  <c r="BC1897" i="1"/>
  <c r="BC1896" i="1"/>
  <c r="BC1895" i="1"/>
  <c r="BC1894" i="1"/>
  <c r="BC1893" i="1"/>
  <c r="BC1892" i="1"/>
  <c r="BC1891" i="1"/>
  <c r="BC1890" i="1"/>
  <c r="BC1889" i="1"/>
  <c r="BC1888" i="1"/>
  <c r="BC1887" i="1"/>
  <c r="BC1886" i="1"/>
  <c r="BC1885" i="1"/>
  <c r="BC1884" i="1"/>
  <c r="BC1883" i="1"/>
  <c r="BC1882" i="1"/>
  <c r="BC1881" i="1"/>
  <c r="BC1880" i="1"/>
  <c r="BC1879" i="1"/>
  <c r="BC1878" i="1"/>
  <c r="BC1877" i="1"/>
  <c r="BC1876" i="1"/>
  <c r="BC1875" i="1"/>
  <c r="BC1874" i="1"/>
  <c r="BC1873" i="1"/>
  <c r="BC1872" i="1"/>
  <c r="BC1871" i="1"/>
  <c r="BC1870" i="1"/>
  <c r="BC1869" i="1"/>
  <c r="BC1866" i="1"/>
  <c r="BC1865" i="1"/>
  <c r="BC1864" i="1"/>
  <c r="BC1863" i="1"/>
  <c r="BC1862" i="1"/>
  <c r="BC1861" i="1"/>
  <c r="BC1860" i="1"/>
  <c r="BC1859" i="1"/>
  <c r="BC1858" i="1"/>
  <c r="BC1857" i="1"/>
  <c r="BC1856" i="1"/>
  <c r="BC1855" i="1"/>
  <c r="BC1854" i="1"/>
  <c r="BC1853" i="1"/>
  <c r="BC1852" i="1"/>
  <c r="BC1851" i="1"/>
  <c r="BC1850" i="1"/>
  <c r="BC1849" i="1"/>
  <c r="BC1848" i="1"/>
  <c r="BC1847" i="1"/>
  <c r="BC1846" i="1"/>
  <c r="BC1843" i="1"/>
  <c r="BC1842" i="1"/>
  <c r="BC1841" i="1"/>
  <c r="BC1840" i="1"/>
  <c r="BC1839" i="1"/>
  <c r="BC1838" i="1"/>
  <c r="BC1837" i="1"/>
  <c r="BC1836" i="1"/>
  <c r="BC1835" i="1"/>
  <c r="BC1834" i="1"/>
  <c r="BC1831" i="1"/>
  <c r="BC1830" i="1"/>
  <c r="BC1829" i="1"/>
  <c r="BC1828" i="1"/>
  <c r="BC1827" i="1"/>
  <c r="BC1826" i="1"/>
  <c r="BC1825" i="1"/>
  <c r="BC1824" i="1"/>
  <c r="BC1823" i="1"/>
  <c r="BC1822" i="1"/>
  <c r="BC1821" i="1"/>
  <c r="BC1820" i="1"/>
  <c r="BC1819" i="1"/>
  <c r="BC1818" i="1"/>
  <c r="BC1817" i="1"/>
  <c r="BC1816" i="1"/>
  <c r="BC1815" i="1"/>
  <c r="BC1812" i="1"/>
  <c r="BC1811" i="1"/>
  <c r="BC1810" i="1"/>
  <c r="BC1809" i="1"/>
  <c r="BC1808" i="1"/>
  <c r="BC1807" i="1"/>
  <c r="BC1806" i="1"/>
  <c r="BC1805" i="1"/>
  <c r="BC1804" i="1"/>
  <c r="BC1803" i="1"/>
  <c r="BC1802" i="1"/>
  <c r="BC1801" i="1"/>
  <c r="BC1800" i="1"/>
  <c r="BC1799" i="1"/>
  <c r="BC1798" i="1"/>
  <c r="BC1797" i="1"/>
  <c r="BC1796" i="1"/>
  <c r="BC1795" i="1"/>
  <c r="BC1794" i="1"/>
  <c r="BC1793" i="1"/>
  <c r="BC1792" i="1"/>
  <c r="BC1791" i="1"/>
  <c r="BC1790" i="1"/>
  <c r="BC1789" i="1"/>
  <c r="BC1788" i="1"/>
  <c r="BC1787" i="1"/>
  <c r="BC1786" i="1"/>
  <c r="BC1785" i="1"/>
  <c r="BC1784" i="1"/>
  <c r="BC1783" i="1"/>
  <c r="BC1782" i="1"/>
  <c r="BC1781" i="1"/>
  <c r="BC1780" i="1"/>
  <c r="BC1779" i="1"/>
  <c r="BC1778" i="1"/>
  <c r="BC1777" i="1"/>
  <c r="BC1776" i="1"/>
  <c r="BC1775" i="1"/>
  <c r="BC1774" i="1"/>
  <c r="BC1773" i="1"/>
  <c r="BC1772" i="1"/>
  <c r="BC1771" i="1"/>
  <c r="BC1770" i="1"/>
  <c r="BC1769" i="1"/>
  <c r="BC1768" i="1"/>
  <c r="BC1767" i="1"/>
  <c r="BC1766" i="1"/>
  <c r="BC1765" i="1"/>
  <c r="BC1764" i="1"/>
  <c r="BC1763" i="1"/>
  <c r="BC1762" i="1"/>
  <c r="BC1761" i="1"/>
  <c r="BC1760" i="1"/>
  <c r="BC1759" i="1"/>
  <c r="BC1758" i="1"/>
  <c r="BC1757" i="1"/>
  <c r="BC1756" i="1"/>
  <c r="BC1755" i="1"/>
  <c r="BC1754" i="1"/>
  <c r="BC1753" i="1"/>
  <c r="BC1752" i="1"/>
  <c r="BC1751" i="1"/>
  <c r="BC1750" i="1"/>
  <c r="BC1749" i="1"/>
  <c r="BC1748" i="1"/>
  <c r="BC1747" i="1"/>
  <c r="BC1746" i="1"/>
  <c r="BC1745" i="1"/>
  <c r="BC1744" i="1"/>
  <c r="BC1743" i="1"/>
  <c r="BC1742" i="1"/>
  <c r="BC1741" i="1"/>
  <c r="BC1740" i="1"/>
  <c r="BC1739" i="1"/>
  <c r="BC1738" i="1"/>
  <c r="BC1737" i="1"/>
  <c r="BC1736" i="1"/>
  <c r="BC1735" i="1"/>
  <c r="BC1734" i="1"/>
  <c r="BC1733" i="1"/>
  <c r="BC1732" i="1"/>
  <c r="BC1731" i="1"/>
  <c r="BC1730" i="1"/>
  <c r="BC1729" i="1"/>
  <c r="BC1728" i="1"/>
  <c r="BC1727" i="1"/>
  <c r="BC1726" i="1"/>
  <c r="BC1725" i="1"/>
  <c r="BC1724" i="1"/>
  <c r="BC1723" i="1"/>
  <c r="BC1722" i="1"/>
  <c r="BC1721" i="1"/>
  <c r="BC1720" i="1"/>
  <c r="BC1717" i="1"/>
  <c r="BC1716" i="1"/>
  <c r="BC1715" i="1"/>
  <c r="BC1714" i="1"/>
  <c r="BC1713" i="1"/>
  <c r="BC1712" i="1"/>
  <c r="BC1711" i="1"/>
  <c r="BC1710" i="1"/>
  <c r="BC1709" i="1"/>
  <c r="BC1708" i="1"/>
  <c r="BC1707" i="1"/>
  <c r="BC1706" i="1"/>
  <c r="BC1705" i="1"/>
  <c r="BC1704" i="1"/>
  <c r="BC1703" i="1"/>
  <c r="BC1702" i="1"/>
  <c r="BC1701" i="1"/>
  <c r="BC1700" i="1"/>
  <c r="BC1699" i="1"/>
  <c r="BC1698" i="1"/>
  <c r="BC1697" i="1"/>
  <c r="BC1696" i="1"/>
  <c r="BC1695" i="1"/>
  <c r="BC1694" i="1"/>
  <c r="BC1693" i="1"/>
  <c r="BC1692" i="1"/>
  <c r="BC1691" i="1"/>
  <c r="BC1690" i="1"/>
  <c r="BC1689" i="1"/>
  <c r="BC1688" i="1"/>
  <c r="BC1687" i="1"/>
  <c r="BC1686" i="1"/>
  <c r="BC1685" i="1"/>
  <c r="BC1684" i="1"/>
  <c r="BC1683" i="1"/>
  <c r="BC1682" i="1"/>
  <c r="BC1681" i="1"/>
  <c r="BC1680" i="1"/>
  <c r="BC1679" i="1"/>
  <c r="BC1678" i="1"/>
  <c r="BC1677" i="1"/>
  <c r="BC1676" i="1"/>
  <c r="BC1675" i="1"/>
  <c r="BC1674" i="1"/>
  <c r="BC1673" i="1"/>
  <c r="BC1672" i="1"/>
  <c r="BC1671" i="1"/>
  <c r="BC1670" i="1"/>
  <c r="BC1669" i="1"/>
  <c r="BC1668" i="1"/>
  <c r="BC1667" i="1"/>
  <c r="BC1666" i="1"/>
  <c r="BC1665" i="1"/>
  <c r="BC1664" i="1"/>
  <c r="BC1663" i="1"/>
  <c r="BC1662" i="1"/>
  <c r="BC1659" i="1"/>
  <c r="BC1658" i="1"/>
  <c r="BC1657" i="1"/>
  <c r="BC1656" i="1"/>
  <c r="BC1655" i="1"/>
  <c r="BC1654" i="1"/>
  <c r="BC1653" i="1"/>
  <c r="BC1652" i="1"/>
  <c r="BC1651" i="1"/>
  <c r="BC1650" i="1"/>
  <c r="BC1649" i="1"/>
  <c r="BC1648" i="1"/>
  <c r="BC1647" i="1"/>
  <c r="BC1646" i="1"/>
  <c r="BC1645" i="1"/>
  <c r="BC1644" i="1"/>
  <c r="BC1643" i="1"/>
  <c r="BC1642" i="1"/>
  <c r="BC1641" i="1"/>
  <c r="BC1640" i="1"/>
  <c r="BC1639" i="1"/>
  <c r="BC1638" i="1"/>
  <c r="BC1637" i="1"/>
  <c r="BC1636" i="1"/>
  <c r="BC1635" i="1"/>
  <c r="BC1634" i="1"/>
  <c r="BC1633" i="1"/>
  <c r="BC1632" i="1"/>
  <c r="BC1631" i="1"/>
  <c r="BC1630" i="1"/>
  <c r="BC1629" i="1"/>
  <c r="BC1628" i="1"/>
  <c r="BC1627" i="1"/>
  <c r="BC1626" i="1"/>
  <c r="BC1625" i="1"/>
  <c r="BC1624" i="1"/>
  <c r="BC1623" i="1"/>
  <c r="BC1622" i="1"/>
  <c r="BC1621" i="1"/>
  <c r="BC1620" i="1"/>
  <c r="BC1619" i="1"/>
  <c r="BC1618" i="1"/>
  <c r="BC1617" i="1"/>
  <c r="BC1616" i="1"/>
  <c r="BC1615" i="1"/>
  <c r="BC1614" i="1"/>
  <c r="BC1613" i="1"/>
  <c r="BC1612" i="1"/>
  <c r="BC1611" i="1"/>
  <c r="BC1610" i="1"/>
  <c r="BC1609" i="1"/>
  <c r="BC1608" i="1"/>
  <c r="BC1607" i="1"/>
  <c r="BC1606" i="1"/>
  <c r="BC1605" i="1"/>
  <c r="BC1604" i="1"/>
  <c r="BC1603" i="1"/>
  <c r="BC1602" i="1"/>
  <c r="BC1601" i="1"/>
  <c r="BC1600" i="1"/>
  <c r="BC1599" i="1"/>
  <c r="BC1598" i="1"/>
  <c r="BC1597" i="1"/>
  <c r="BC1596" i="1"/>
  <c r="BC1595" i="1"/>
  <c r="BC1594" i="1"/>
  <c r="BC1593" i="1"/>
  <c r="BC1592" i="1"/>
  <c r="BC1591" i="1"/>
  <c r="BC1590" i="1"/>
  <c r="BC1589" i="1"/>
  <c r="BC1588" i="1"/>
  <c r="BC1587" i="1"/>
  <c r="BC1586" i="1"/>
  <c r="BC1585" i="1"/>
  <c r="BC1584" i="1"/>
  <c r="BC1583" i="1"/>
  <c r="BC1582" i="1"/>
  <c r="BC1581" i="1"/>
  <c r="BC1580" i="1"/>
  <c r="BC1579" i="1"/>
  <c r="BC1578" i="1"/>
  <c r="BC1577" i="1"/>
  <c r="BC1576" i="1"/>
  <c r="BC1575" i="1"/>
  <c r="BC1574" i="1"/>
  <c r="BC1573" i="1"/>
  <c r="BC1572" i="1"/>
  <c r="BC1571" i="1"/>
  <c r="BC1570" i="1"/>
  <c r="BC1569" i="1"/>
  <c r="BC1568" i="1"/>
  <c r="BC1567" i="1"/>
  <c r="BC1566" i="1"/>
  <c r="BC1565" i="1"/>
  <c r="BC1564" i="1"/>
  <c r="BC1563" i="1"/>
  <c r="BC1562" i="1"/>
  <c r="BC1561" i="1"/>
  <c r="BC1560" i="1"/>
  <c r="BC1559" i="1"/>
  <c r="BC1558" i="1"/>
  <c r="BC1557" i="1"/>
  <c r="BC1556" i="1"/>
  <c r="BC1555" i="1"/>
  <c r="BC1554" i="1"/>
  <c r="BC1553" i="1"/>
  <c r="BC1552" i="1"/>
  <c r="BC1551" i="1"/>
  <c r="BC1550" i="1"/>
  <c r="BC1549" i="1"/>
  <c r="BC1548" i="1"/>
  <c r="BC1547" i="1"/>
  <c r="BC1546" i="1"/>
  <c r="BC1545" i="1"/>
  <c r="BC1542" i="1"/>
  <c r="BC1541" i="1"/>
  <c r="BC1540" i="1"/>
  <c r="BC1539" i="1"/>
  <c r="BC1538" i="1"/>
  <c r="BC1537" i="1"/>
  <c r="BC1536" i="1"/>
  <c r="BC1535" i="1"/>
  <c r="BC1534" i="1"/>
  <c r="BC1533" i="1"/>
  <c r="BC1532" i="1"/>
  <c r="BC1531" i="1"/>
  <c r="BC1530" i="1"/>
  <c r="BC1529" i="1"/>
  <c r="BC1528" i="1"/>
  <c r="BC1527" i="1"/>
  <c r="BC1526" i="1"/>
  <c r="BC1525" i="1"/>
  <c r="BC1524" i="1"/>
  <c r="BC1523" i="1"/>
  <c r="BC1522" i="1"/>
  <c r="BC1521" i="1"/>
  <c r="BC1520" i="1"/>
  <c r="BC1519" i="1"/>
  <c r="BC1518" i="1"/>
  <c r="BC1517" i="1"/>
  <c r="BC1516" i="1"/>
  <c r="BC1515" i="1"/>
  <c r="BC1514" i="1"/>
  <c r="BC1513" i="1"/>
  <c r="BC1512" i="1"/>
  <c r="BC1511" i="1"/>
  <c r="BC1510" i="1"/>
  <c r="BC1509" i="1"/>
  <c r="BC1508" i="1"/>
  <c r="BC1507" i="1"/>
  <c r="BC1506" i="1"/>
  <c r="BC1505" i="1"/>
  <c r="BC1504" i="1"/>
  <c r="BC1503" i="1"/>
  <c r="BC1502" i="1"/>
  <c r="BC1501" i="1"/>
  <c r="BC1500" i="1"/>
  <c r="BC1499" i="1"/>
  <c r="BC1498" i="1"/>
  <c r="BC1497" i="1"/>
  <c r="BC1496" i="1"/>
  <c r="BC1495" i="1"/>
  <c r="BC1494" i="1"/>
  <c r="BC1493" i="1"/>
  <c r="BC1492" i="1"/>
  <c r="BC1491" i="1"/>
  <c r="BC1490" i="1"/>
  <c r="BC1489" i="1"/>
  <c r="BC1488" i="1"/>
  <c r="BC1487" i="1"/>
  <c r="BC1486" i="1"/>
  <c r="BC1485" i="1"/>
  <c r="BC1484" i="1"/>
  <c r="BC1483" i="1"/>
  <c r="BC1482" i="1"/>
  <c r="BC1481" i="1"/>
  <c r="BC1480" i="1"/>
  <c r="BC1479" i="1"/>
  <c r="BC1478" i="1"/>
  <c r="BC1477" i="1"/>
  <c r="BC1476" i="1"/>
  <c r="BC1475" i="1"/>
  <c r="BC1474" i="1"/>
  <c r="BC1473" i="1"/>
  <c r="BC1472" i="1"/>
  <c r="BC1471" i="1"/>
  <c r="BC1470" i="1"/>
  <c r="BC1469" i="1"/>
  <c r="BC1468" i="1"/>
  <c r="BC1467" i="1"/>
  <c r="BC1466" i="1"/>
  <c r="BC1465" i="1"/>
  <c r="BC1464" i="1"/>
  <c r="BC1463" i="1"/>
  <c r="BC1462" i="1"/>
  <c r="BC1461" i="1"/>
  <c r="BC1458" i="1"/>
  <c r="BC1457" i="1"/>
  <c r="BC1456" i="1"/>
  <c r="BC1455" i="1"/>
  <c r="BC1454" i="1"/>
  <c r="BC1453" i="1"/>
  <c r="BC1452" i="1"/>
  <c r="BC1451" i="1"/>
  <c r="BC1450" i="1"/>
  <c r="BC1449" i="1"/>
  <c r="BC1448" i="1"/>
  <c r="BC1447" i="1"/>
  <c r="BC1446" i="1"/>
  <c r="BC1445" i="1"/>
  <c r="BC1444" i="1"/>
  <c r="BC1443" i="1"/>
  <c r="BC1442" i="1"/>
  <c r="BC1441" i="1"/>
  <c r="BC1440" i="1"/>
  <c r="BC1439" i="1"/>
  <c r="BC1438" i="1"/>
  <c r="BC1437" i="1"/>
  <c r="BC1436" i="1"/>
  <c r="BC1435" i="1"/>
  <c r="BC1434" i="1"/>
  <c r="BC1433" i="1"/>
  <c r="BC1432" i="1"/>
  <c r="BC1431" i="1"/>
  <c r="BC1430" i="1"/>
  <c r="BC1429" i="1"/>
  <c r="BC1428" i="1"/>
  <c r="BC1427" i="1"/>
  <c r="BC1426" i="1"/>
  <c r="BC1425" i="1"/>
  <c r="BC1424" i="1"/>
  <c r="BC1423" i="1"/>
  <c r="BC1422" i="1"/>
  <c r="BC1421" i="1"/>
  <c r="BC1420" i="1"/>
  <c r="BC1419" i="1"/>
  <c r="BC1418" i="1"/>
  <c r="BC1417" i="1"/>
  <c r="BC1416" i="1"/>
  <c r="BC1415" i="1"/>
  <c r="BC1414" i="1"/>
  <c r="BC1413" i="1"/>
  <c r="BC1412" i="1"/>
  <c r="BC1411" i="1"/>
  <c r="BC1410" i="1"/>
  <c r="BC1409" i="1"/>
  <c r="BC1408" i="1"/>
  <c r="BC1407" i="1"/>
  <c r="BC1406" i="1"/>
  <c r="BC1405" i="1"/>
  <c r="BC1404" i="1"/>
  <c r="BC1403" i="1"/>
  <c r="BC1402" i="1"/>
  <c r="BC1401" i="1"/>
  <c r="BC1400" i="1"/>
  <c r="BC1399" i="1"/>
  <c r="BC1398" i="1"/>
  <c r="BC1397" i="1"/>
  <c r="BC1396" i="1"/>
  <c r="BC1395" i="1"/>
  <c r="BC1394" i="1"/>
  <c r="BC1393" i="1"/>
  <c r="BC1392" i="1"/>
  <c r="BC1391" i="1"/>
  <c r="BC1390" i="1"/>
  <c r="BC1389" i="1"/>
  <c r="BC1388" i="1"/>
  <c r="BC1387" i="1"/>
  <c r="BC1386" i="1"/>
  <c r="BC1385" i="1"/>
  <c r="BC1384" i="1"/>
  <c r="BC1383" i="1"/>
  <c r="BC1382" i="1"/>
  <c r="BC1381" i="1"/>
  <c r="BC1380" i="1"/>
  <c r="BC1379" i="1"/>
  <c r="BC1378" i="1"/>
  <c r="BC1377" i="1"/>
  <c r="BC1376" i="1"/>
  <c r="BC1375" i="1"/>
  <c r="BC1374" i="1"/>
  <c r="BC1373" i="1"/>
  <c r="BC1372" i="1"/>
  <c r="BC1369" i="1"/>
  <c r="BC1368" i="1"/>
  <c r="BC1367" i="1"/>
  <c r="BC1366" i="1"/>
  <c r="BC1365" i="1"/>
  <c r="BC1364" i="1"/>
  <c r="BC1363" i="1"/>
  <c r="BC1362" i="1"/>
  <c r="BC1361" i="1"/>
  <c r="BC1360" i="1"/>
  <c r="BC1359" i="1"/>
  <c r="BC1358" i="1"/>
  <c r="BC1357" i="1"/>
  <c r="BC1356" i="1"/>
  <c r="BC1355" i="1"/>
  <c r="BC1354" i="1"/>
  <c r="BC1353" i="1"/>
  <c r="BC1352" i="1"/>
  <c r="BC1351" i="1"/>
  <c r="BC1350" i="1"/>
  <c r="BC1349" i="1"/>
  <c r="BC1348" i="1"/>
  <c r="BC1347" i="1"/>
  <c r="BC1346" i="1"/>
  <c r="BC1345" i="1"/>
  <c r="BC1344" i="1"/>
  <c r="BC1343" i="1"/>
  <c r="BC1342" i="1"/>
  <c r="BC1341" i="1"/>
  <c r="BC1340" i="1"/>
  <c r="BC1339" i="1"/>
  <c r="BC1338" i="1"/>
  <c r="BC1337" i="1"/>
  <c r="BC1336" i="1"/>
  <c r="BC1335" i="1"/>
  <c r="BC1334" i="1"/>
  <c r="BC1333" i="1"/>
  <c r="BC1332" i="1"/>
  <c r="BC1331" i="1"/>
  <c r="BC1330" i="1"/>
  <c r="BC1329" i="1"/>
  <c r="BC1328" i="1"/>
  <c r="BC1327" i="1"/>
  <c r="BC1326" i="1"/>
  <c r="BC1325" i="1"/>
  <c r="BC1324" i="1"/>
  <c r="BC1323" i="1"/>
  <c r="BC1322" i="1"/>
  <c r="BC1321" i="1"/>
  <c r="BC1320" i="1"/>
  <c r="BC1319" i="1"/>
  <c r="BC1318" i="1"/>
  <c r="BC1317" i="1"/>
  <c r="BC1316" i="1"/>
  <c r="BC1315" i="1"/>
  <c r="BC1314" i="1"/>
  <c r="BC1313" i="1"/>
  <c r="BC1312" i="1"/>
  <c r="BC1311" i="1"/>
  <c r="BC1310" i="1"/>
  <c r="BC1309" i="1"/>
  <c r="BC1308" i="1"/>
  <c r="BC1307" i="1"/>
  <c r="BC1306" i="1"/>
  <c r="BC1305" i="1"/>
  <c r="BC1304" i="1"/>
  <c r="BC1303" i="1"/>
  <c r="BC1302" i="1"/>
  <c r="BC1301" i="1"/>
  <c r="BC1300" i="1"/>
  <c r="BC1299" i="1"/>
  <c r="BC1298" i="1"/>
  <c r="BC1297" i="1"/>
  <c r="BC1296" i="1"/>
  <c r="BC1295" i="1"/>
  <c r="BC1294" i="1"/>
  <c r="BC1293" i="1"/>
  <c r="BC1292" i="1"/>
  <c r="BC1291" i="1"/>
  <c r="BC1290" i="1"/>
  <c r="BC1289" i="1"/>
  <c r="BC1288" i="1"/>
  <c r="BC1287" i="1"/>
  <c r="BC1284" i="1"/>
  <c r="BC1283" i="1"/>
  <c r="BC1282" i="1"/>
  <c r="BC1281" i="1"/>
  <c r="BC1280" i="1"/>
  <c r="BC1279" i="1"/>
  <c r="BC1278" i="1"/>
  <c r="BC1277" i="1"/>
  <c r="BC1276" i="1"/>
  <c r="BC1275" i="1"/>
  <c r="BC1274" i="1"/>
  <c r="BC1273" i="1"/>
  <c r="BC1272" i="1"/>
  <c r="BC1271" i="1"/>
  <c r="BC1268" i="1"/>
  <c r="BC1267" i="1"/>
  <c r="BC1266" i="1"/>
  <c r="BC1265" i="1"/>
  <c r="BC1264" i="1"/>
  <c r="BC1263" i="1"/>
  <c r="BC1262" i="1"/>
  <c r="BC1261" i="1"/>
  <c r="BC1260" i="1"/>
  <c r="BC1259" i="1"/>
  <c r="BC1258" i="1"/>
  <c r="BC1257" i="1"/>
  <c r="BC1256" i="1"/>
  <c r="BC1255" i="1"/>
  <c r="BC1254" i="1"/>
  <c r="BC1253" i="1"/>
  <c r="BC1252" i="1"/>
  <c r="BC1251" i="1"/>
  <c r="BC1250" i="1"/>
  <c r="BC1249" i="1"/>
  <c r="BC1248" i="1"/>
  <c r="BC1247" i="1"/>
  <c r="BC1246" i="1"/>
  <c r="BC1245" i="1"/>
  <c r="BC1242" i="1"/>
  <c r="BC1241" i="1"/>
  <c r="BC1240" i="1"/>
  <c r="BC1239" i="1"/>
  <c r="BC1238" i="1"/>
  <c r="BC1237" i="1"/>
  <c r="BC1236" i="1"/>
  <c r="BC1235" i="1"/>
  <c r="BC1234" i="1"/>
  <c r="BC1233" i="1"/>
  <c r="BC1232" i="1"/>
  <c r="BC1231" i="1"/>
  <c r="BC1230" i="1"/>
  <c r="BC1229" i="1"/>
  <c r="BC1228" i="1"/>
  <c r="BC1227" i="1"/>
  <c r="BC1224" i="1"/>
  <c r="BC1223" i="1"/>
  <c r="BC1222" i="1"/>
  <c r="BC1221" i="1"/>
  <c r="BC1220" i="1"/>
  <c r="BC1219" i="1"/>
  <c r="BC1218" i="1"/>
  <c r="BC1217" i="1"/>
  <c r="BC1216" i="1"/>
  <c r="BC1215" i="1"/>
  <c r="BC1214" i="1"/>
  <c r="BC1213" i="1"/>
  <c r="BC1212" i="1"/>
  <c r="BC1211" i="1"/>
  <c r="BC1210" i="1"/>
  <c r="BC1209" i="1"/>
  <c r="BC1208" i="1"/>
  <c r="BC1207" i="1"/>
  <c r="BC1206" i="1"/>
  <c r="BC1205" i="1"/>
  <c r="BC1204" i="1"/>
  <c r="BC1203" i="1"/>
  <c r="BC1202" i="1"/>
  <c r="BC1201" i="1"/>
  <c r="BC1200" i="1"/>
  <c r="BC1199" i="1"/>
  <c r="BC1198" i="1"/>
  <c r="BC1197" i="1"/>
  <c r="BC1196" i="1"/>
  <c r="BC1195" i="1"/>
  <c r="BC1194" i="1"/>
  <c r="BC1193" i="1"/>
  <c r="BC1192" i="1"/>
  <c r="BC1191" i="1"/>
  <c r="BC1190" i="1"/>
  <c r="BC1189" i="1"/>
  <c r="BC1188" i="1"/>
  <c r="BC1187" i="1"/>
  <c r="BC1186" i="1"/>
  <c r="BC1185" i="1"/>
  <c r="BC1184" i="1"/>
  <c r="BC1183" i="1"/>
  <c r="BC1182" i="1"/>
  <c r="BC1181" i="1"/>
  <c r="BC1180" i="1"/>
  <c r="BC1179" i="1"/>
  <c r="BC1178" i="1"/>
  <c r="BC1177" i="1"/>
  <c r="BC1176" i="1"/>
  <c r="BC1175" i="1"/>
  <c r="BC1174" i="1"/>
  <c r="BC1173" i="1"/>
  <c r="BC1172" i="1"/>
  <c r="BC1171" i="1"/>
  <c r="BC1170" i="1"/>
  <c r="BC1169" i="1"/>
  <c r="BC1168" i="1"/>
  <c r="BC1167" i="1"/>
  <c r="BC1166" i="1"/>
  <c r="BC1165" i="1"/>
  <c r="BC1164" i="1"/>
  <c r="BC1163" i="1"/>
  <c r="BC1162" i="1"/>
  <c r="BC1161" i="1"/>
  <c r="BC1158" i="1"/>
  <c r="BC1157" i="1"/>
  <c r="BC1156" i="1"/>
  <c r="BC1155" i="1"/>
  <c r="BC1154" i="1"/>
  <c r="BC1153" i="1"/>
  <c r="BC1152" i="1"/>
  <c r="BC1151" i="1"/>
  <c r="BC1150" i="1"/>
  <c r="BC1149" i="1"/>
  <c r="BC1148" i="1"/>
  <c r="BC1147" i="1"/>
  <c r="BC1146" i="1"/>
  <c r="BC1145" i="1"/>
  <c r="BC1144" i="1"/>
  <c r="BC1143" i="1"/>
  <c r="BC1142" i="1"/>
  <c r="BC1141" i="1"/>
  <c r="BC1140" i="1"/>
  <c r="BC1139" i="1"/>
  <c r="BC1138" i="1"/>
  <c r="BC1137" i="1"/>
  <c r="BC1136" i="1"/>
  <c r="BC1135" i="1"/>
  <c r="BC1134" i="1"/>
  <c r="BC1133" i="1"/>
  <c r="BC1132" i="1"/>
  <c r="BC1131" i="1"/>
  <c r="BC1130" i="1"/>
  <c r="BC1129" i="1"/>
  <c r="BC1128" i="1"/>
  <c r="BC1127" i="1"/>
  <c r="BC1126" i="1"/>
  <c r="BC1125" i="1"/>
  <c r="BC1124" i="1"/>
  <c r="BC1123" i="1"/>
  <c r="BC1122" i="1"/>
  <c r="BC1121" i="1"/>
  <c r="BC1120" i="1"/>
  <c r="BC1119" i="1"/>
  <c r="BC1118" i="1"/>
  <c r="BC1117" i="1"/>
  <c r="BC1116" i="1"/>
  <c r="BC1115" i="1"/>
  <c r="BC1114" i="1"/>
  <c r="BC1113" i="1"/>
  <c r="BC1112" i="1"/>
  <c r="BC1111" i="1"/>
  <c r="BC1110" i="1"/>
  <c r="BC1109" i="1"/>
  <c r="BC1108" i="1"/>
  <c r="BC1107" i="1"/>
  <c r="BC1106" i="1"/>
  <c r="BC1105" i="1"/>
  <c r="BC1104" i="1"/>
  <c r="BC1103" i="1"/>
  <c r="BC1102" i="1"/>
  <c r="BC1101" i="1"/>
  <c r="BC1100" i="1"/>
  <c r="BC1099" i="1"/>
  <c r="BC1098" i="1"/>
  <c r="BC1097" i="1"/>
  <c r="BC1096" i="1"/>
  <c r="BC1095" i="1"/>
  <c r="BC1094" i="1"/>
  <c r="BC1093" i="1"/>
  <c r="BC1092" i="1"/>
  <c r="BC1091" i="1"/>
  <c r="BC1090" i="1"/>
  <c r="BC1089" i="1"/>
  <c r="BC1088" i="1"/>
  <c r="BC1087" i="1"/>
  <c r="BC1086" i="1"/>
  <c r="BC1085" i="1"/>
  <c r="BC1084" i="1"/>
  <c r="BC1083" i="1"/>
  <c r="BC1082" i="1"/>
  <c r="BC1081" i="1"/>
  <c r="BC1080" i="1"/>
  <c r="BC1079" i="1"/>
  <c r="BC1078" i="1"/>
  <c r="BC1077" i="1"/>
  <c r="BC1076" i="1"/>
  <c r="BC1075" i="1"/>
  <c r="BC1074" i="1"/>
  <c r="BC1073" i="1"/>
  <c r="BC1072" i="1"/>
  <c r="BC1071" i="1"/>
  <c r="BC1070" i="1"/>
  <c r="BC1069" i="1"/>
  <c r="BC1068" i="1"/>
  <c r="BC1067" i="1"/>
  <c r="BC1066" i="1"/>
  <c r="BC1065" i="1"/>
  <c r="BC1064" i="1"/>
  <c r="BC1063" i="1"/>
  <c r="BC1062" i="1"/>
  <c r="BC1061" i="1"/>
  <c r="BC1060" i="1"/>
  <c r="BC1059" i="1"/>
  <c r="BC1058" i="1"/>
  <c r="BC1057" i="1"/>
  <c r="BC1056" i="1"/>
  <c r="BC1055" i="1"/>
  <c r="BC1054" i="1"/>
  <c r="BC1053" i="1"/>
  <c r="BC1052" i="1"/>
  <c r="BC1051" i="1"/>
  <c r="BC1050" i="1"/>
  <c r="BC1049" i="1"/>
  <c r="BC1048" i="1"/>
  <c r="BC1047" i="1"/>
  <c r="BC1046" i="1"/>
  <c r="BC1045" i="1"/>
  <c r="BC1044" i="1"/>
  <c r="BC1043" i="1"/>
  <c r="BC1042" i="1"/>
  <c r="BC1041" i="1"/>
  <c r="BC1040" i="1"/>
  <c r="BC1039" i="1"/>
  <c r="BC1036" i="1"/>
  <c r="BC1035" i="1"/>
  <c r="BC1034" i="1"/>
  <c r="BC1033" i="1"/>
  <c r="BC1032" i="1"/>
  <c r="BC1031" i="1"/>
  <c r="BC1030" i="1"/>
  <c r="BC1029" i="1"/>
  <c r="BC1028" i="1"/>
  <c r="BC1027" i="1"/>
  <c r="BC1026" i="1"/>
  <c r="BC1025" i="1"/>
  <c r="BC1024" i="1"/>
  <c r="BC1023" i="1"/>
  <c r="BC1022" i="1"/>
  <c r="BC1021" i="1"/>
  <c r="BC1020" i="1"/>
  <c r="BC1019" i="1"/>
  <c r="BC1018" i="1"/>
  <c r="BC1017" i="1"/>
  <c r="BC1016" i="1"/>
  <c r="BC1015" i="1"/>
  <c r="BC1014" i="1"/>
  <c r="BC1013" i="1"/>
  <c r="BC1012" i="1"/>
  <c r="BC1011" i="1"/>
  <c r="BC1010" i="1"/>
  <c r="BC1009" i="1"/>
  <c r="BC1008" i="1"/>
  <c r="BC1007" i="1"/>
  <c r="BC1006" i="1"/>
  <c r="BC1005" i="1"/>
  <c r="BC1004" i="1"/>
  <c r="BC1003" i="1"/>
  <c r="BC1002" i="1"/>
  <c r="BC1001" i="1"/>
  <c r="BC1000" i="1"/>
  <c r="BC999" i="1"/>
  <c r="BC998" i="1"/>
  <c r="BC997" i="1"/>
  <c r="BC996" i="1"/>
  <c r="BC995" i="1"/>
  <c r="BC994" i="1"/>
  <c r="BC993" i="1"/>
  <c r="BC992" i="1"/>
  <c r="BC991" i="1"/>
  <c r="BC990" i="1"/>
  <c r="BC989" i="1"/>
  <c r="BC988" i="1"/>
  <c r="BC987" i="1"/>
  <c r="BC986" i="1"/>
  <c r="BC985" i="1"/>
  <c r="BC984" i="1"/>
  <c r="BC983" i="1"/>
  <c r="BC982" i="1"/>
  <c r="BC981" i="1"/>
  <c r="BC980" i="1"/>
  <c r="BC979" i="1"/>
  <c r="BC978" i="1"/>
  <c r="BC977" i="1"/>
  <c r="BC976" i="1"/>
  <c r="BC975" i="1"/>
  <c r="BC974" i="1"/>
  <c r="BC973" i="1"/>
  <c r="BC972" i="1"/>
  <c r="BC971" i="1"/>
  <c r="BC970" i="1"/>
  <c r="BC969" i="1"/>
  <c r="BC968" i="1"/>
  <c r="BC967" i="1"/>
  <c r="BC966" i="1"/>
  <c r="BC965" i="1"/>
  <c r="BC964" i="1"/>
  <c r="BC963" i="1"/>
  <c r="BC962" i="1"/>
  <c r="BC961" i="1"/>
  <c r="BC960" i="1"/>
  <c r="BC959" i="1"/>
  <c r="BC958" i="1"/>
  <c r="BC957" i="1"/>
  <c r="BC956" i="1"/>
  <c r="BC955" i="1"/>
  <c r="BC954" i="1"/>
  <c r="BC953" i="1"/>
  <c r="BC952" i="1"/>
  <c r="BC951" i="1"/>
  <c r="BC950" i="1"/>
  <c r="BC949" i="1"/>
  <c r="BC948" i="1"/>
  <c r="BC947" i="1"/>
  <c r="BC946" i="1"/>
  <c r="BC945" i="1"/>
  <c r="BC944" i="1"/>
  <c r="BC943" i="1"/>
  <c r="BC942" i="1"/>
  <c r="BC941" i="1"/>
  <c r="BC940" i="1"/>
  <c r="BC939" i="1"/>
  <c r="BC938" i="1"/>
  <c r="BC937" i="1"/>
  <c r="BC936" i="1"/>
  <c r="BC935" i="1"/>
  <c r="BC934" i="1"/>
  <c r="BC933" i="1"/>
  <c r="BC932" i="1"/>
  <c r="BC929" i="1"/>
  <c r="BC928" i="1"/>
  <c r="BC927" i="1"/>
  <c r="BC926" i="1"/>
  <c r="BC925" i="1"/>
  <c r="BC924" i="1"/>
  <c r="BC923" i="1"/>
  <c r="BC922" i="1"/>
  <c r="BC921" i="1"/>
  <c r="BC920" i="1"/>
  <c r="BC919" i="1"/>
  <c r="BC918" i="1"/>
  <c r="BC917" i="1"/>
  <c r="BC916" i="1"/>
  <c r="BC915" i="1"/>
  <c r="BC914" i="1"/>
  <c r="BC913" i="1"/>
  <c r="BC912" i="1"/>
  <c r="BC911" i="1"/>
  <c r="BC910" i="1"/>
  <c r="BC909" i="1"/>
  <c r="BC908" i="1"/>
  <c r="BC907" i="1"/>
  <c r="BC906" i="1"/>
  <c r="BC905" i="1"/>
  <c r="BC904" i="1"/>
  <c r="BC903" i="1"/>
  <c r="BC902" i="1"/>
  <c r="BC901" i="1"/>
  <c r="BC900" i="1"/>
  <c r="BC899" i="1"/>
  <c r="BC898" i="1"/>
  <c r="BC897" i="1"/>
  <c r="BC896" i="1"/>
  <c r="BC895" i="1"/>
  <c r="BC894" i="1"/>
  <c r="BC893" i="1"/>
  <c r="BC892" i="1"/>
  <c r="BC891" i="1"/>
  <c r="BC890" i="1"/>
  <c r="BC889" i="1"/>
  <c r="BC888" i="1"/>
  <c r="BC887" i="1"/>
  <c r="BC886" i="1"/>
  <c r="BC885" i="1"/>
  <c r="BC884" i="1"/>
  <c r="BC883" i="1"/>
  <c r="BC882" i="1"/>
  <c r="BC881" i="1"/>
  <c r="BC880" i="1"/>
  <c r="BC879" i="1"/>
  <c r="BC878" i="1"/>
  <c r="BC877" i="1"/>
  <c r="BC876" i="1"/>
  <c r="BC875" i="1"/>
  <c r="BC874" i="1"/>
  <c r="BC873" i="1"/>
  <c r="BC872" i="1"/>
  <c r="BC871" i="1"/>
  <c r="BC870" i="1"/>
  <c r="BC869" i="1"/>
  <c r="BC868" i="1"/>
  <c r="BC867" i="1"/>
  <c r="BC866" i="1"/>
  <c r="BC865" i="1"/>
  <c r="BC864" i="1"/>
  <c r="BC863" i="1"/>
  <c r="BC862" i="1"/>
  <c r="BC861" i="1"/>
  <c r="BC860" i="1"/>
  <c r="BC859" i="1"/>
  <c r="BC858" i="1"/>
  <c r="BC857" i="1"/>
  <c r="BC856" i="1"/>
  <c r="BC855" i="1"/>
  <c r="BC854" i="1"/>
  <c r="BC853" i="1"/>
  <c r="BC852" i="1"/>
  <c r="BC851" i="1"/>
  <c r="BC850" i="1"/>
  <c r="BC849" i="1"/>
  <c r="BC848" i="1"/>
  <c r="BC847" i="1"/>
  <c r="BC846" i="1"/>
  <c r="BC845" i="1"/>
  <c r="BC844" i="1"/>
  <c r="BC843" i="1"/>
  <c r="BC842" i="1"/>
  <c r="BC841" i="1"/>
  <c r="BC840" i="1"/>
  <c r="BC839" i="1"/>
  <c r="BC838" i="1"/>
  <c r="BC837" i="1"/>
  <c r="BC836" i="1"/>
  <c r="BC835" i="1"/>
  <c r="BC834" i="1"/>
  <c r="BC833" i="1"/>
  <c r="BC832" i="1"/>
  <c r="BC831" i="1"/>
  <c r="BC828" i="1"/>
  <c r="BC827" i="1"/>
  <c r="BC826" i="1"/>
  <c r="BC825" i="1"/>
  <c r="BC824" i="1"/>
  <c r="BC823" i="1"/>
  <c r="BC822" i="1"/>
  <c r="BC821" i="1"/>
  <c r="BC820" i="1"/>
  <c r="BC819" i="1"/>
  <c r="BC818" i="1"/>
  <c r="BC817" i="1"/>
  <c r="BC816" i="1"/>
  <c r="BC815" i="1"/>
  <c r="BC814" i="1"/>
  <c r="BC813" i="1"/>
  <c r="BC812" i="1"/>
  <c r="BC811" i="1"/>
  <c r="BC810" i="1"/>
  <c r="BC809" i="1"/>
  <c r="BC808" i="1"/>
  <c r="BC807" i="1"/>
  <c r="BC806" i="1"/>
  <c r="BC805" i="1"/>
  <c r="BC804" i="1"/>
  <c r="BC803" i="1"/>
  <c r="BC802" i="1"/>
  <c r="BC801" i="1"/>
  <c r="BC800" i="1"/>
  <c r="BC799" i="1"/>
  <c r="BC798" i="1"/>
  <c r="BC797" i="1"/>
  <c r="BC796" i="1"/>
  <c r="BC795" i="1"/>
  <c r="BC794" i="1"/>
  <c r="BC793" i="1"/>
  <c r="BC792" i="1"/>
  <c r="BC791" i="1"/>
  <c r="BC790" i="1"/>
  <c r="BC789" i="1"/>
  <c r="BC788" i="1"/>
  <c r="BC787" i="1"/>
  <c r="BC786" i="1"/>
  <c r="BC785" i="1"/>
  <c r="BC784" i="1"/>
  <c r="BC783" i="1"/>
  <c r="BC782" i="1"/>
  <c r="BC781" i="1"/>
  <c r="BC780" i="1"/>
  <c r="BC779" i="1"/>
  <c r="BC778" i="1"/>
  <c r="BC777" i="1"/>
  <c r="BC776" i="1"/>
  <c r="BC775" i="1"/>
  <c r="BC774" i="1"/>
  <c r="BC773" i="1"/>
  <c r="BC772" i="1"/>
  <c r="BC771" i="1"/>
  <c r="BC770" i="1"/>
  <c r="BC769" i="1"/>
  <c r="BC768" i="1"/>
  <c r="BC767" i="1"/>
  <c r="BC766" i="1"/>
  <c r="BC765" i="1"/>
  <c r="BC764" i="1"/>
  <c r="BC763" i="1"/>
  <c r="BC762" i="1"/>
  <c r="BC761" i="1"/>
  <c r="BC760" i="1"/>
  <c r="BC759" i="1"/>
  <c r="BC758" i="1"/>
  <c r="BC757" i="1"/>
  <c r="BC756" i="1"/>
  <c r="BC755" i="1"/>
  <c r="BC754" i="1"/>
  <c r="BC753" i="1"/>
  <c r="BC752" i="1"/>
  <c r="BC751" i="1"/>
  <c r="BC750" i="1"/>
  <c r="BC749" i="1"/>
  <c r="BC748" i="1"/>
  <c r="BC747" i="1"/>
  <c r="BC746" i="1"/>
  <c r="BC745" i="1"/>
  <c r="BC744" i="1"/>
  <c r="BC743" i="1"/>
  <c r="BC742" i="1"/>
  <c r="BC741" i="1"/>
  <c r="BC740" i="1"/>
  <c r="BC739" i="1"/>
  <c r="BC738" i="1"/>
  <c r="BC737" i="1"/>
  <c r="BC734" i="1"/>
  <c r="BC733" i="1"/>
  <c r="BC732" i="1"/>
  <c r="BC731" i="1"/>
  <c r="BC730" i="1"/>
  <c r="BC729" i="1"/>
  <c r="BC728" i="1"/>
  <c r="BC727" i="1"/>
  <c r="BC726" i="1"/>
  <c r="BC725" i="1"/>
  <c r="BC724" i="1"/>
  <c r="BC723" i="1"/>
  <c r="BC722" i="1"/>
  <c r="BC721" i="1"/>
  <c r="BC720" i="1"/>
  <c r="BC719" i="1"/>
  <c r="BC718" i="1"/>
  <c r="BC717" i="1"/>
  <c r="BC716" i="1"/>
  <c r="BC715" i="1"/>
  <c r="BC714" i="1"/>
  <c r="BC713" i="1"/>
  <c r="BC712" i="1"/>
  <c r="BC711" i="1"/>
  <c r="BC710" i="1"/>
  <c r="BC709" i="1"/>
  <c r="BC708" i="1"/>
  <c r="BC707" i="1"/>
  <c r="BC706" i="1"/>
  <c r="BC705" i="1"/>
  <c r="BC704" i="1"/>
  <c r="BC703" i="1"/>
  <c r="BC702" i="1"/>
  <c r="BC701" i="1"/>
  <c r="BC700" i="1"/>
  <c r="BC699" i="1"/>
  <c r="BC698" i="1"/>
  <c r="BC697" i="1"/>
  <c r="BC696" i="1"/>
  <c r="BC695" i="1"/>
  <c r="BC694" i="1"/>
  <c r="BC693" i="1"/>
  <c r="BC692" i="1"/>
  <c r="BC691" i="1"/>
  <c r="BC690" i="1"/>
  <c r="BC689" i="1"/>
  <c r="BC688" i="1"/>
  <c r="BC687" i="1"/>
  <c r="BC686" i="1"/>
  <c r="BC685" i="1"/>
  <c r="BC684" i="1"/>
  <c r="BC683" i="1"/>
  <c r="BC682" i="1"/>
  <c r="BC681" i="1"/>
  <c r="BC680" i="1"/>
  <c r="BC679" i="1"/>
  <c r="BC678" i="1"/>
  <c r="BC677" i="1"/>
  <c r="BC676" i="1"/>
  <c r="BC675" i="1"/>
  <c r="BC674" i="1"/>
  <c r="BC673" i="1"/>
  <c r="BC672" i="1"/>
  <c r="BC671" i="1"/>
  <c r="BC670" i="1"/>
  <c r="BC669" i="1"/>
  <c r="BC668" i="1"/>
  <c r="BC667" i="1"/>
  <c r="BC666" i="1"/>
  <c r="BC665" i="1"/>
  <c r="BC664" i="1"/>
  <c r="BC663" i="1"/>
  <c r="BC662" i="1"/>
  <c r="BC661" i="1"/>
  <c r="BC660" i="1"/>
  <c r="BC659" i="1"/>
  <c r="BC658" i="1"/>
  <c r="BC657" i="1"/>
  <c r="BC656" i="1"/>
  <c r="BC655" i="1"/>
  <c r="BC654" i="1"/>
  <c r="BC653" i="1"/>
  <c r="BC652" i="1"/>
  <c r="BC651" i="1"/>
  <c r="BC650" i="1"/>
  <c r="BC649" i="1"/>
  <c r="BC648" i="1"/>
  <c r="BC647" i="1"/>
  <c r="BC646" i="1"/>
  <c r="BC645" i="1"/>
  <c r="BC644" i="1"/>
  <c r="BC643" i="1"/>
  <c r="BC642" i="1"/>
  <c r="BC641" i="1"/>
  <c r="BC640" i="1"/>
  <c r="BC639" i="1"/>
  <c r="BC638" i="1"/>
  <c r="BC637" i="1"/>
  <c r="BC636" i="1"/>
  <c r="BC635" i="1"/>
  <c r="BC634" i="1"/>
  <c r="BC633" i="1"/>
  <c r="BC630" i="1"/>
  <c r="BC629" i="1"/>
  <c r="BC628" i="1"/>
  <c r="BC627" i="1"/>
  <c r="BC626" i="1"/>
  <c r="BC625" i="1"/>
  <c r="BC624" i="1"/>
  <c r="BC623" i="1"/>
  <c r="BC622" i="1"/>
  <c r="BC621" i="1"/>
  <c r="BC620" i="1"/>
  <c r="BC619" i="1"/>
  <c r="BC618" i="1"/>
  <c r="BC617" i="1"/>
  <c r="BC616" i="1"/>
  <c r="BC615" i="1"/>
  <c r="BC614" i="1"/>
  <c r="BC613" i="1"/>
  <c r="BC612" i="1"/>
  <c r="BC611" i="1"/>
  <c r="BC610" i="1"/>
  <c r="BC609" i="1"/>
  <c r="BC608" i="1"/>
  <c r="BC607" i="1"/>
  <c r="BC606" i="1"/>
  <c r="BC605" i="1"/>
  <c r="BC604" i="1"/>
  <c r="BC603" i="1"/>
  <c r="BC602" i="1"/>
  <c r="BC601" i="1"/>
  <c r="BC600" i="1"/>
  <c r="BC599" i="1"/>
  <c r="BC598" i="1"/>
  <c r="BC597" i="1"/>
  <c r="BC596" i="1"/>
  <c r="BC595" i="1"/>
  <c r="BC594" i="1"/>
  <c r="BC593" i="1"/>
  <c r="BC592" i="1"/>
  <c r="BC591" i="1"/>
  <c r="BC590" i="1"/>
  <c r="BC589" i="1"/>
  <c r="BC588" i="1"/>
  <c r="BC587" i="1"/>
  <c r="BC584" i="1"/>
  <c r="BC583" i="1"/>
  <c r="BC582" i="1"/>
  <c r="BC581" i="1"/>
  <c r="BC578" i="1"/>
  <c r="BC577" i="1"/>
  <c r="BC576" i="1"/>
  <c r="BC575" i="1"/>
  <c r="BC574" i="1"/>
  <c r="BC573" i="1"/>
  <c r="BC572" i="1"/>
  <c r="BC571" i="1"/>
  <c r="BC570" i="1"/>
  <c r="BC569" i="1"/>
  <c r="BC568" i="1"/>
  <c r="BC567" i="1"/>
  <c r="BC566" i="1"/>
  <c r="BC565" i="1"/>
  <c r="BC564" i="1"/>
  <c r="BC563" i="1"/>
  <c r="BC562" i="1"/>
  <c r="BC561" i="1"/>
  <c r="BC560" i="1"/>
  <c r="BC559" i="1"/>
  <c r="BC558" i="1"/>
  <c r="BC557" i="1"/>
  <c r="BC556" i="1"/>
  <c r="BC555" i="1"/>
  <c r="BC554" i="1"/>
  <c r="BC553" i="1"/>
  <c r="BC552" i="1"/>
  <c r="BC551" i="1"/>
  <c r="BC550" i="1"/>
  <c r="BC549" i="1"/>
  <c r="BC548" i="1"/>
  <c r="BC547" i="1"/>
  <c r="BC546" i="1"/>
  <c r="BC545" i="1"/>
  <c r="BC544" i="1"/>
  <c r="BC543" i="1"/>
  <c r="BC542" i="1"/>
  <c r="BC541" i="1"/>
  <c r="BC540" i="1"/>
  <c r="BC539" i="1"/>
  <c r="BC538" i="1"/>
  <c r="BC537" i="1"/>
  <c r="BC536" i="1"/>
  <c r="BC535" i="1"/>
  <c r="BC534" i="1"/>
  <c r="BC533" i="1"/>
  <c r="BC532" i="1"/>
  <c r="BC531" i="1"/>
  <c r="BC530" i="1"/>
  <c r="BC529" i="1"/>
  <c r="BC528" i="1"/>
  <c r="BC527" i="1"/>
  <c r="BC526" i="1"/>
  <c r="BC525" i="1"/>
  <c r="BC524" i="1"/>
  <c r="BC523" i="1"/>
  <c r="BC522" i="1"/>
  <c r="BC521" i="1"/>
  <c r="BC520" i="1"/>
  <c r="BC519" i="1"/>
  <c r="BC518" i="1"/>
  <c r="BC517" i="1"/>
  <c r="BC516" i="1"/>
  <c r="BC515" i="1"/>
  <c r="BC514" i="1"/>
  <c r="BC513" i="1"/>
  <c r="BC512" i="1"/>
  <c r="BC511" i="1"/>
  <c r="BC510" i="1"/>
  <c r="BC509" i="1"/>
  <c r="BC508" i="1"/>
  <c r="BC507" i="1"/>
  <c r="BC506" i="1"/>
  <c r="BC505" i="1"/>
  <c r="BC504" i="1"/>
  <c r="BC503" i="1"/>
  <c r="BC502" i="1"/>
  <c r="BC501" i="1"/>
  <c r="BC500" i="1"/>
  <c r="BC499" i="1"/>
  <c r="BC498" i="1"/>
  <c r="BC497" i="1"/>
  <c r="BC496" i="1"/>
  <c r="BC495" i="1"/>
  <c r="BC494" i="1"/>
  <c r="BC493" i="1"/>
  <c r="BC492" i="1"/>
  <c r="BC491" i="1"/>
  <c r="BC490" i="1"/>
  <c r="BC489" i="1"/>
  <c r="BC488" i="1"/>
  <c r="BC487" i="1"/>
  <c r="BC486" i="1"/>
  <c r="BC485" i="1"/>
  <c r="BC484" i="1"/>
  <c r="BC483" i="1"/>
  <c r="BC482" i="1"/>
  <c r="BC481" i="1"/>
  <c r="BC480" i="1"/>
  <c r="BC479" i="1"/>
  <c r="BC478" i="1"/>
  <c r="BC477" i="1"/>
  <c r="BC476" i="1"/>
  <c r="BC475" i="1"/>
  <c r="BC474" i="1"/>
  <c r="BC473" i="1"/>
  <c r="BC472" i="1"/>
  <c r="BC471" i="1"/>
  <c r="BC470" i="1"/>
  <c r="BC469" i="1"/>
  <c r="BC468" i="1"/>
  <c r="BC467" i="1"/>
  <c r="BC466" i="1"/>
  <c r="BC465" i="1"/>
  <c r="BC464" i="1"/>
  <c r="BC463" i="1"/>
  <c r="BC462" i="1"/>
  <c r="BC461" i="1"/>
  <c r="BC460" i="1"/>
  <c r="BC459" i="1"/>
  <c r="BC458" i="1"/>
  <c r="BC457" i="1"/>
  <c r="BC456" i="1"/>
  <c r="BC455" i="1"/>
  <c r="BC454" i="1"/>
  <c r="BC453" i="1"/>
  <c r="BC452" i="1"/>
  <c r="BC451" i="1"/>
  <c r="BC450" i="1"/>
  <c r="BC449" i="1"/>
  <c r="BC448" i="1"/>
  <c r="BC447" i="1"/>
  <c r="BC446" i="1"/>
  <c r="BC445" i="1"/>
  <c r="BC444" i="1"/>
  <c r="BC443" i="1"/>
  <c r="BC442" i="1"/>
  <c r="BC441" i="1"/>
  <c r="BC440" i="1"/>
  <c r="BC439" i="1"/>
  <c r="BC438" i="1"/>
  <c r="BC437" i="1"/>
  <c r="BC436" i="1"/>
  <c r="BC435" i="1"/>
  <c r="BC434" i="1"/>
  <c r="BC433" i="1"/>
  <c r="BC432" i="1"/>
  <c r="BC431" i="1"/>
  <c r="BC430" i="1"/>
  <c r="BC429" i="1"/>
  <c r="BC428" i="1"/>
  <c r="BC427" i="1"/>
  <c r="BC426" i="1"/>
  <c r="BC425" i="1"/>
  <c r="BC424" i="1"/>
  <c r="BC423" i="1"/>
  <c r="BC422" i="1"/>
  <c r="BC421" i="1"/>
  <c r="BC420" i="1"/>
  <c r="BC417" i="1"/>
  <c r="BC416" i="1"/>
  <c r="BC415" i="1"/>
  <c r="BC414" i="1"/>
  <c r="BC413" i="1"/>
  <c r="BC412" i="1"/>
  <c r="BC411" i="1"/>
  <c r="BC410" i="1"/>
  <c r="BC409" i="1"/>
  <c r="BC408" i="1"/>
  <c r="BC407" i="1"/>
  <c r="BC406" i="1"/>
  <c r="BC405" i="1"/>
  <c r="BC404" i="1"/>
  <c r="BC403" i="1"/>
  <c r="BC402" i="1"/>
  <c r="BC401" i="1"/>
  <c r="BC400" i="1"/>
  <c r="BC399" i="1"/>
  <c r="BC398" i="1"/>
  <c r="BC397" i="1"/>
  <c r="BC396" i="1"/>
  <c r="BC395" i="1"/>
  <c r="BC394" i="1"/>
  <c r="BC393" i="1"/>
  <c r="BC392" i="1"/>
  <c r="BC391" i="1"/>
  <c r="BC390" i="1"/>
  <c r="BC389" i="1"/>
  <c r="BC388" i="1"/>
  <c r="BC387" i="1"/>
  <c r="BC386" i="1"/>
  <c r="BC385" i="1"/>
  <c r="BC384" i="1"/>
  <c r="BC383" i="1"/>
  <c r="BC382" i="1"/>
  <c r="BC381" i="1"/>
  <c r="BC380" i="1"/>
  <c r="BC379" i="1"/>
  <c r="BC378" i="1"/>
  <c r="BC377" i="1"/>
  <c r="BC376" i="1"/>
  <c r="BC375" i="1"/>
  <c r="BC374" i="1"/>
  <c r="BC373" i="1"/>
  <c r="BC372" i="1"/>
  <c r="BC371" i="1"/>
  <c r="BC370" i="1"/>
  <c r="BC369" i="1"/>
  <c r="BC368" i="1"/>
  <c r="BC367" i="1"/>
  <c r="BC366" i="1"/>
  <c r="BC365" i="1"/>
  <c r="BC364" i="1"/>
  <c r="BC363" i="1"/>
  <c r="BC362" i="1"/>
  <c r="BC361" i="1"/>
  <c r="BC360" i="1"/>
  <c r="BC359" i="1"/>
  <c r="BC358" i="1"/>
  <c r="BC357" i="1"/>
  <c r="BC356" i="1"/>
  <c r="BC355" i="1"/>
  <c r="BC354" i="1"/>
  <c r="BC353" i="1"/>
  <c r="BC352" i="1"/>
  <c r="BC351" i="1"/>
  <c r="BC348" i="1"/>
  <c r="BC345" i="1"/>
  <c r="BC344" i="1"/>
  <c r="BC343" i="1"/>
  <c r="BC340" i="1"/>
  <c r="BC339" i="1"/>
  <c r="BC338" i="1"/>
  <c r="BC337" i="1"/>
  <c r="BC336" i="1"/>
  <c r="BC335" i="1"/>
  <c r="BC334" i="1"/>
  <c r="BC333" i="1"/>
  <c r="BC330" i="1"/>
  <c r="BC329" i="1"/>
  <c r="BC328" i="1"/>
  <c r="BC327" i="1"/>
  <c r="BC326" i="1"/>
  <c r="BC325" i="1"/>
  <c r="BC324" i="1"/>
  <c r="BC323" i="1"/>
  <c r="BC322" i="1"/>
  <c r="BC321" i="1"/>
  <c r="BC320" i="1"/>
  <c r="BC319" i="1"/>
  <c r="BC318" i="1"/>
  <c r="BC317" i="1"/>
  <c r="BC316" i="1"/>
  <c r="BC315" i="1"/>
  <c r="BC314" i="1"/>
  <c r="BC313" i="1"/>
  <c r="BC312" i="1"/>
  <c r="BC311" i="1"/>
  <c r="BC310" i="1"/>
  <c r="BC309" i="1"/>
  <c r="BC308" i="1"/>
  <c r="BC307" i="1"/>
  <c r="BC306" i="1"/>
  <c r="BC305" i="1"/>
  <c r="BC304" i="1"/>
  <c r="BC303" i="1"/>
  <c r="BC301" i="1"/>
  <c r="BC302" i="1"/>
  <c r="BC300" i="1"/>
  <c r="BC299" i="1"/>
  <c r="BC298" i="1"/>
  <c r="BC297" i="1"/>
  <c r="BC296" i="1"/>
  <c r="BC295" i="1"/>
  <c r="BC294" i="1"/>
  <c r="BC293" i="1"/>
  <c r="BC292" i="1"/>
  <c r="BC291" i="1"/>
  <c r="BC290" i="1"/>
  <c r="BC288" i="1"/>
  <c r="BC289" i="1"/>
  <c r="BC287" i="1"/>
  <c r="BC286" i="1"/>
  <c r="BC285" i="1"/>
  <c r="BC284" i="1"/>
  <c r="BC283" i="1"/>
  <c r="BC282" i="1"/>
  <c r="BC281" i="1"/>
  <c r="BC280" i="1"/>
  <c r="BC279" i="1"/>
  <c r="BC278" i="1"/>
  <c r="BC277" i="1"/>
  <c r="BC276" i="1"/>
  <c r="BC275" i="1"/>
  <c r="BC274" i="1"/>
  <c r="BC273" i="1"/>
  <c r="BC272" i="1"/>
  <c r="BC271" i="1"/>
  <c r="BC270" i="1"/>
  <c r="BC269" i="1"/>
  <c r="BC268" i="1"/>
  <c r="BC265" i="1"/>
  <c r="BC264" i="1"/>
  <c r="BC263" i="1"/>
  <c r="BC262" i="1"/>
  <c r="BC261" i="1"/>
  <c r="BC260" i="1"/>
  <c r="BC259" i="1"/>
  <c r="BC258" i="1"/>
  <c r="BC257" i="1"/>
  <c r="BC256" i="1"/>
  <c r="BC255" i="1"/>
  <c r="BC254" i="1"/>
  <c r="BC253" i="1"/>
  <c r="BC252" i="1"/>
  <c r="BC251" i="1"/>
  <c r="BC250" i="1"/>
  <c r="BC249" i="1"/>
  <c r="BC248" i="1"/>
  <c r="BC247" i="1"/>
  <c r="BC246" i="1"/>
  <c r="BC245" i="1"/>
  <c r="BC244" i="1"/>
  <c r="BC243" i="1"/>
  <c r="BC242" i="1"/>
  <c r="BC241" i="1"/>
  <c r="BC240" i="1"/>
  <c r="BC239" i="1"/>
  <c r="BC238" i="1"/>
  <c r="BC237" i="1"/>
  <c r="BC236" i="1"/>
  <c r="BC235" i="1"/>
  <c r="BC234" i="1"/>
  <c r="BC233" i="1"/>
  <c r="BC232" i="1"/>
  <c r="BC231" i="1"/>
  <c r="BC230" i="1"/>
  <c r="BC229" i="1"/>
  <c r="BC228" i="1"/>
  <c r="BC227" i="1"/>
  <c r="BC226" i="1"/>
  <c r="BC225" i="1"/>
  <c r="BC224" i="1"/>
  <c r="BC223" i="1"/>
  <c r="BC222" i="1"/>
  <c r="BC221" i="1"/>
  <c r="BC220" i="1"/>
  <c r="BC219" i="1"/>
  <c r="BC218" i="1"/>
  <c r="BC217" i="1"/>
  <c r="BC216" i="1"/>
  <c r="BC215" i="1"/>
  <c r="BC214" i="1"/>
  <c r="BC213" i="1"/>
  <c r="BC212" i="1"/>
  <c r="BC211" i="1"/>
  <c r="BC210" i="1"/>
  <c r="BC209" i="1"/>
  <c r="BC208" i="1"/>
  <c r="BC205" i="1"/>
  <c r="BC204" i="1"/>
  <c r="BC203" i="1"/>
  <c r="BC202" i="1"/>
  <c r="BC201" i="1"/>
  <c r="BC200" i="1"/>
  <c r="BC199" i="1"/>
  <c r="BC198" i="1"/>
  <c r="BC197" i="1"/>
  <c r="BC196" i="1"/>
  <c r="BC195" i="1"/>
  <c r="BC194" i="1"/>
  <c r="BC193" i="1"/>
  <c r="BC192" i="1"/>
  <c r="BC191" i="1"/>
  <c r="BC190" i="1"/>
  <c r="BC189" i="1"/>
  <c r="BC188" i="1"/>
  <c r="BC187" i="1"/>
  <c r="BC186" i="1"/>
  <c r="BC185" i="1"/>
  <c r="BC184" i="1"/>
  <c r="BC183" i="1"/>
  <c r="BC182" i="1"/>
  <c r="BC181" i="1"/>
  <c r="BC180" i="1"/>
  <c r="BC179" i="1"/>
  <c r="BC178" i="1"/>
  <c r="BC177" i="1"/>
  <c r="BC176" i="1"/>
  <c r="BC175" i="1"/>
  <c r="BC174" i="1"/>
  <c r="BC173" i="1"/>
  <c r="BC172" i="1"/>
  <c r="BC171" i="1"/>
  <c r="BC170" i="1"/>
  <c r="BC169" i="1"/>
  <c r="BC168" i="1"/>
  <c r="BC167" i="1"/>
  <c r="BC166" i="1"/>
  <c r="BC165" i="1"/>
  <c r="BC164" i="1"/>
  <c r="BC163" i="1"/>
  <c r="BC162" i="1"/>
  <c r="BC161" i="1"/>
  <c r="BC160" i="1"/>
  <c r="BC159" i="1"/>
  <c r="BC158" i="1"/>
  <c r="BC157" i="1"/>
  <c r="BC156" i="1"/>
  <c r="BC155" i="1"/>
  <c r="BC154" i="1"/>
  <c r="BC153" i="1"/>
  <c r="BC152" i="1"/>
  <c r="BC151" i="1"/>
  <c r="BC150" i="1"/>
  <c r="BC149" i="1"/>
  <c r="BC148" i="1"/>
  <c r="BC147" i="1"/>
  <c r="BC146" i="1"/>
  <c r="BC145" i="1"/>
  <c r="BC144" i="1"/>
  <c r="BC143" i="1"/>
  <c r="BC142" i="1"/>
  <c r="BC141" i="1"/>
  <c r="BC140" i="1"/>
  <c r="BC139" i="1"/>
  <c r="BC138" i="1"/>
  <c r="BC137" i="1"/>
  <c r="BC136" i="1"/>
  <c r="BC135" i="1"/>
  <c r="BC134" i="1"/>
  <c r="BC133" i="1"/>
  <c r="BC132" i="1"/>
  <c r="BC131" i="1"/>
  <c r="BC128" i="1"/>
  <c r="BC127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1" i="1"/>
  <c r="BC110" i="1"/>
  <c r="BC109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9" i="1"/>
  <c r="BC8" i="1"/>
  <c r="BC7" i="1"/>
  <c r="BC6" i="1"/>
  <c r="BC5" i="1"/>
  <c r="BC4" i="1"/>
  <c r="BC3" i="1"/>
  <c r="BC2" i="1"/>
  <c r="X2907" i="1" l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AN3257" i="1" s="1"/>
  <c r="BH3258" i="1"/>
  <c r="U3258" i="1"/>
  <c r="T3258" i="1"/>
  <c r="R3258" i="1"/>
  <c r="K1" i="2"/>
  <c r="M1" i="2"/>
  <c r="O1" i="2"/>
  <c r="Q1" i="2"/>
  <c r="BM1" i="2" s="1"/>
  <c r="S1" i="2"/>
  <c r="BN1" i="2" s="1"/>
  <c r="U1" i="2"/>
  <c r="BP1" i="2" s="1"/>
  <c r="W1" i="2"/>
  <c r="BO1" i="2" s="1"/>
  <c r="Y1" i="2"/>
  <c r="AA1" i="2"/>
  <c r="AC1" i="2"/>
  <c r="AE1" i="2"/>
  <c r="AG1" i="2"/>
  <c r="AI1" i="2"/>
  <c r="AK1" i="2"/>
  <c r="AM1" i="2"/>
  <c r="AO1" i="2"/>
  <c r="AQ1" i="2"/>
  <c r="AS1" i="2"/>
  <c r="AU1" i="2"/>
  <c r="AW1" i="2"/>
  <c r="AY1" i="2"/>
  <c r="BA1" i="2"/>
  <c r="BC1" i="2"/>
  <c r="BE1" i="2"/>
  <c r="BG1" i="2"/>
  <c r="K2" i="2"/>
  <c r="F2" i="2" s="1"/>
  <c r="M2" i="2"/>
  <c r="G2" i="2" s="1"/>
  <c r="O2" i="2"/>
  <c r="H2" i="2" s="1"/>
  <c r="Q2" i="2"/>
  <c r="S2" i="2"/>
  <c r="U2" i="2"/>
  <c r="W2" i="2"/>
  <c r="Y2" i="2"/>
  <c r="AA2" i="2"/>
  <c r="AC2" i="2"/>
  <c r="AE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N70" i="1"/>
  <c r="K3" i="2" s="1"/>
  <c r="O70" i="1"/>
  <c r="M3" i="2" s="1"/>
  <c r="P70" i="1"/>
  <c r="O3" i="2" s="1"/>
  <c r="Q70" i="1"/>
  <c r="Q3" i="2" s="1"/>
  <c r="S3" i="2"/>
  <c r="W3" i="2"/>
  <c r="S70" i="1"/>
  <c r="U3" i="2" s="1"/>
  <c r="W70" i="1"/>
  <c r="AC3" i="2" s="1"/>
  <c r="AI3" i="2"/>
  <c r="AA3" i="2"/>
  <c r="X70" i="1"/>
  <c r="AE3" i="2" s="1"/>
  <c r="U70" i="1"/>
  <c r="Y3" i="2" s="1"/>
  <c r="AG3" i="2"/>
  <c r="AQ3" i="2"/>
  <c r="AS3" i="2"/>
  <c r="AK3" i="2"/>
  <c r="AO3" i="2"/>
  <c r="AM3" i="2"/>
  <c r="AU3" i="2"/>
  <c r="AW3" i="2"/>
  <c r="AY3" i="2"/>
  <c r="BA3" i="2"/>
  <c r="BG3" i="2"/>
  <c r="BC3" i="2"/>
  <c r="BE3" i="2"/>
  <c r="BJ3" i="2"/>
  <c r="N113" i="1"/>
  <c r="K4" i="2" s="1"/>
  <c r="O113" i="1"/>
  <c r="P113" i="1"/>
  <c r="O4" i="2" s="1"/>
  <c r="Q113" i="1"/>
  <c r="R113" i="1"/>
  <c r="S4" i="2" s="1"/>
  <c r="T113" i="1"/>
  <c r="W4" i="2" s="1"/>
  <c r="S113" i="1"/>
  <c r="U4" i="2" s="1"/>
  <c r="W113" i="1"/>
  <c r="AC4" i="2" s="1"/>
  <c r="AI4" i="2"/>
  <c r="AA4" i="2"/>
  <c r="AE4" i="2"/>
  <c r="U113" i="1"/>
  <c r="Y4" i="2" s="1"/>
  <c r="Y113" i="1"/>
  <c r="AG4" i="2" s="1"/>
  <c r="AQ4" i="2"/>
  <c r="AS4" i="2"/>
  <c r="AK4" i="2"/>
  <c r="AO4" i="2"/>
  <c r="AM4" i="2"/>
  <c r="AU4" i="2"/>
  <c r="AW4" i="2"/>
  <c r="AY4" i="2"/>
  <c r="BA4" i="2"/>
  <c r="BG4" i="2"/>
  <c r="BC4" i="2"/>
  <c r="BE4" i="2"/>
  <c r="BJ4" i="2"/>
  <c r="N130" i="1"/>
  <c r="O130" i="1"/>
  <c r="M5" i="2" s="1"/>
  <c r="P130" i="1"/>
  <c r="O5" i="2" s="1"/>
  <c r="Q130" i="1"/>
  <c r="Q5" i="2" s="1"/>
  <c r="R130" i="1"/>
  <c r="S5" i="2" s="1"/>
  <c r="W5" i="2"/>
  <c r="S130" i="1"/>
  <c r="W130" i="1"/>
  <c r="AC5" i="2" s="1"/>
  <c r="AI5" i="2"/>
  <c r="AA5" i="2"/>
  <c r="AE5" i="2"/>
  <c r="U130" i="1"/>
  <c r="Y5" i="2" s="1"/>
  <c r="AG5" i="2"/>
  <c r="AQ5" i="2"/>
  <c r="AS5" i="2"/>
  <c r="AK5" i="2"/>
  <c r="AO5" i="2"/>
  <c r="AM5" i="2"/>
  <c r="AU5" i="2"/>
  <c r="AW5" i="2"/>
  <c r="AY5" i="2"/>
  <c r="BA5" i="2"/>
  <c r="BG5" i="2"/>
  <c r="BC5" i="2"/>
  <c r="BE5" i="2"/>
  <c r="BJ5" i="2"/>
  <c r="N207" i="1"/>
  <c r="K6" i="2" s="1"/>
  <c r="O207" i="1"/>
  <c r="M6" i="2" s="1"/>
  <c r="P207" i="1"/>
  <c r="Q207" i="1"/>
  <c r="Q6" i="2" s="1"/>
  <c r="R207" i="1"/>
  <c r="S6" i="2" s="1"/>
  <c r="T207" i="1"/>
  <c r="W6" i="2" s="1"/>
  <c r="S207" i="1"/>
  <c r="U6" i="2" s="1"/>
  <c r="W207" i="1"/>
  <c r="AI6" i="2"/>
  <c r="AA6" i="2"/>
  <c r="AE6" i="2"/>
  <c r="U207" i="1"/>
  <c r="Y6" i="2" s="1"/>
  <c r="AG6" i="2"/>
  <c r="AQ6" i="2"/>
  <c r="AE207" i="1"/>
  <c r="AS6" i="2" s="1"/>
  <c r="AK6" i="2"/>
  <c r="AO6" i="2"/>
  <c r="AM6" i="2"/>
  <c r="AU6" i="2"/>
  <c r="AG207" i="1"/>
  <c r="AH207" i="1"/>
  <c r="AY6" i="2" s="1"/>
  <c r="BA6" i="2"/>
  <c r="BG6" i="2"/>
  <c r="AJ207" i="1"/>
  <c r="BC6" i="2" s="1"/>
  <c r="BE6" i="2"/>
  <c r="BJ6" i="2"/>
  <c r="N267" i="1"/>
  <c r="K7" i="2" s="1"/>
  <c r="O267" i="1"/>
  <c r="M7" i="2" s="1"/>
  <c r="P267" i="1"/>
  <c r="O7" i="2" s="1"/>
  <c r="Q267" i="1"/>
  <c r="R267" i="1"/>
  <c r="T267" i="1"/>
  <c r="U7" i="2"/>
  <c r="W267" i="1"/>
  <c r="AC7" i="2" s="1"/>
  <c r="AI7" i="2"/>
  <c r="V267" i="1"/>
  <c r="AA7" i="2" s="1"/>
  <c r="X267" i="1"/>
  <c r="AE7" i="2" s="1"/>
  <c r="U267" i="1"/>
  <c r="Y7" i="2" s="1"/>
  <c r="Y267" i="1"/>
  <c r="AG7" i="2" s="1"/>
  <c r="AQ7" i="2"/>
  <c r="AS7" i="2"/>
  <c r="AK7" i="2"/>
  <c r="AO7" i="2"/>
  <c r="AM7" i="2"/>
  <c r="AU7" i="2"/>
  <c r="AW7" i="2"/>
  <c r="AY7" i="2"/>
  <c r="BA7" i="2"/>
  <c r="BG7" i="2"/>
  <c r="AJ267" i="1"/>
  <c r="BC7" i="2" s="1"/>
  <c r="BE7" i="2"/>
  <c r="BJ7" i="2"/>
  <c r="N332" i="1"/>
  <c r="K8" i="2" s="1"/>
  <c r="O332" i="1"/>
  <c r="M8" i="2" s="1"/>
  <c r="P332" i="1"/>
  <c r="Q332" i="1"/>
  <c r="Q8" i="2" s="1"/>
  <c r="R332" i="1"/>
  <c r="W8" i="2"/>
  <c r="S332" i="1"/>
  <c r="U8" i="2" s="1"/>
  <c r="W332" i="1"/>
  <c r="AC8" i="2" s="1"/>
  <c r="AI8" i="2"/>
  <c r="AA8" i="2"/>
  <c r="AE8" i="2"/>
  <c r="U332" i="1"/>
  <c r="Y8" i="2" s="1"/>
  <c r="AG8" i="2"/>
  <c r="AQ8" i="2"/>
  <c r="AS8" i="2"/>
  <c r="AK8" i="2"/>
  <c r="AO8" i="2"/>
  <c r="AM8" i="2"/>
  <c r="AU8" i="2"/>
  <c r="AG332" i="1"/>
  <c r="AW8" i="2" s="1"/>
  <c r="AY8" i="2"/>
  <c r="BA8" i="2"/>
  <c r="BG8" i="2"/>
  <c r="BC8" i="2"/>
  <c r="BE8" i="2"/>
  <c r="BJ8" i="2"/>
  <c r="N334" i="1"/>
  <c r="N335" i="1"/>
  <c r="N336" i="1"/>
  <c r="N337" i="1"/>
  <c r="G337" i="1" s="1"/>
  <c r="N338" i="1"/>
  <c r="N339" i="1"/>
  <c r="N340" i="1"/>
  <c r="N341" i="1"/>
  <c r="O334" i="1"/>
  <c r="O335" i="1"/>
  <c r="O336" i="1"/>
  <c r="O337" i="1"/>
  <c r="O338" i="1"/>
  <c r="O339" i="1"/>
  <c r="O340" i="1"/>
  <c r="O341" i="1"/>
  <c r="P334" i="1"/>
  <c r="P335" i="1"/>
  <c r="P336" i="1"/>
  <c r="P337" i="1"/>
  <c r="P338" i="1"/>
  <c r="P339" i="1"/>
  <c r="P340" i="1"/>
  <c r="P341" i="1"/>
  <c r="Q334" i="1"/>
  <c r="Q335" i="1"/>
  <c r="Q336" i="1"/>
  <c r="Q337" i="1"/>
  <c r="Q338" i="1"/>
  <c r="Q339" i="1"/>
  <c r="Q340" i="1"/>
  <c r="Q341" i="1"/>
  <c r="S9" i="2"/>
  <c r="W9" i="2"/>
  <c r="S334" i="1"/>
  <c r="S335" i="1"/>
  <c r="S336" i="1"/>
  <c r="S337" i="1"/>
  <c r="S338" i="1"/>
  <c r="S339" i="1"/>
  <c r="S340" i="1"/>
  <c r="S341" i="1"/>
  <c r="AC9" i="2"/>
  <c r="AI9" i="2"/>
  <c r="AA9" i="2"/>
  <c r="AE9" i="2"/>
  <c r="Y9" i="2"/>
  <c r="AG9" i="2"/>
  <c r="AQ9" i="2"/>
  <c r="AS9" i="2"/>
  <c r="AK9" i="2"/>
  <c r="AO9" i="2"/>
  <c r="AM9" i="2"/>
  <c r="AU9" i="2"/>
  <c r="AW9" i="2"/>
  <c r="AY9" i="2"/>
  <c r="BA9" i="2"/>
  <c r="BG9" i="2"/>
  <c r="BC9" i="2"/>
  <c r="BE9" i="2"/>
  <c r="BJ9" i="2"/>
  <c r="N347" i="1"/>
  <c r="K10" i="2" s="1"/>
  <c r="O347" i="1"/>
  <c r="P347" i="1"/>
  <c r="O10" i="2" s="1"/>
  <c r="Q347" i="1"/>
  <c r="Q10" i="2" s="1"/>
  <c r="S10" i="2"/>
  <c r="W10" i="2"/>
  <c r="S347" i="1"/>
  <c r="U10" i="2" s="1"/>
  <c r="AC10" i="2"/>
  <c r="AI10" i="2"/>
  <c r="AA10" i="2"/>
  <c r="AE10" i="2"/>
  <c r="Y10" i="2"/>
  <c r="AG10" i="2"/>
  <c r="AQ10" i="2"/>
  <c r="AS10" i="2"/>
  <c r="AK10" i="2"/>
  <c r="AO10" i="2"/>
  <c r="AM10" i="2"/>
  <c r="AU10" i="2"/>
  <c r="AW10" i="2"/>
  <c r="AY10" i="2"/>
  <c r="BA10" i="2"/>
  <c r="BG10" i="2"/>
  <c r="BC10" i="2"/>
  <c r="BE10" i="2"/>
  <c r="BJ10" i="2"/>
  <c r="K11" i="2"/>
  <c r="M11" i="2"/>
  <c r="O11" i="2"/>
  <c r="Q11" i="2"/>
  <c r="S11" i="2"/>
  <c r="W11" i="2"/>
  <c r="U11" i="2"/>
  <c r="AC11" i="2"/>
  <c r="AI11" i="2"/>
  <c r="AA11" i="2"/>
  <c r="AE11" i="2"/>
  <c r="Y11" i="2"/>
  <c r="AG11" i="2"/>
  <c r="AQ11" i="2"/>
  <c r="AS11" i="2"/>
  <c r="AK11" i="2"/>
  <c r="AO11" i="2"/>
  <c r="AM11" i="2"/>
  <c r="AU11" i="2"/>
  <c r="AW11" i="2"/>
  <c r="AY11" i="2"/>
  <c r="BA11" i="2"/>
  <c r="BG11" i="2"/>
  <c r="BC11" i="2"/>
  <c r="BE11" i="2"/>
  <c r="BJ11" i="2"/>
  <c r="N419" i="1"/>
  <c r="K12" i="2" s="1"/>
  <c r="O419" i="1"/>
  <c r="M12" i="2" s="1"/>
  <c r="P419" i="1"/>
  <c r="O12" i="2" s="1"/>
  <c r="Q419" i="1"/>
  <c r="Q12" i="2" s="1"/>
  <c r="S12" i="2"/>
  <c r="W12" i="2"/>
  <c r="U12" i="2"/>
  <c r="AC12" i="2"/>
  <c r="AI12" i="2"/>
  <c r="AA12" i="2"/>
  <c r="AE12" i="2"/>
  <c r="U419" i="1"/>
  <c r="Y12" i="2" s="1"/>
  <c r="Y419" i="1"/>
  <c r="AG12" i="2" s="1"/>
  <c r="AQ12" i="2"/>
  <c r="AS12" i="2"/>
  <c r="AK12" i="2"/>
  <c r="AO12" i="2"/>
  <c r="AB419" i="1"/>
  <c r="AU12" i="2"/>
  <c r="AW12" i="2"/>
  <c r="AY12" i="2"/>
  <c r="BA12" i="2"/>
  <c r="BG12" i="2"/>
  <c r="BC12" i="2"/>
  <c r="BE12" i="2"/>
  <c r="BJ12" i="2"/>
  <c r="N580" i="1"/>
  <c r="K13" i="2" s="1"/>
  <c r="O580" i="1"/>
  <c r="M13" i="2" s="1"/>
  <c r="P580" i="1"/>
  <c r="O13" i="2" s="1"/>
  <c r="Q580" i="1"/>
  <c r="R580" i="1"/>
  <c r="T580" i="1"/>
  <c r="S580" i="1"/>
  <c r="U13" i="2" s="1"/>
  <c r="AC13" i="2"/>
  <c r="AI13" i="2"/>
  <c r="AA13" i="2"/>
  <c r="X580" i="1"/>
  <c r="AE13" i="2" s="1"/>
  <c r="Y13" i="2"/>
  <c r="Y580" i="1"/>
  <c r="AG13" i="2" s="1"/>
  <c r="AQ13" i="2"/>
  <c r="AS13" i="2"/>
  <c r="AK13" i="2"/>
  <c r="AO13" i="2"/>
  <c r="AM13" i="2"/>
  <c r="AU13" i="2"/>
  <c r="AW13" i="2"/>
  <c r="AY13" i="2"/>
  <c r="BA13" i="2"/>
  <c r="BG13" i="2"/>
  <c r="BC13" i="2"/>
  <c r="BE13" i="2"/>
  <c r="BJ13" i="2"/>
  <c r="N586" i="1"/>
  <c r="K14" i="2" s="1"/>
  <c r="O586" i="1"/>
  <c r="P586" i="1"/>
  <c r="O14" i="2" s="1"/>
  <c r="Q586" i="1"/>
  <c r="R586" i="1"/>
  <c r="S14" i="2" s="1"/>
  <c r="W14" i="2"/>
  <c r="S586" i="1"/>
  <c r="U14" i="2" s="1"/>
  <c r="AC14" i="2"/>
  <c r="AI14" i="2"/>
  <c r="AA14" i="2"/>
  <c r="AE14" i="2"/>
  <c r="U586" i="1"/>
  <c r="Y14" i="2" s="1"/>
  <c r="AG14" i="2"/>
  <c r="AQ14" i="2"/>
  <c r="AS14" i="2"/>
  <c r="AK14" i="2"/>
  <c r="AO14" i="2"/>
  <c r="AM14" i="2"/>
  <c r="AU14" i="2"/>
  <c r="AW14" i="2"/>
  <c r="AY14" i="2"/>
  <c r="BA14" i="2"/>
  <c r="BG14" i="2"/>
  <c r="BC14" i="2"/>
  <c r="BE14" i="2"/>
  <c r="BJ14" i="2"/>
  <c r="N632" i="1"/>
  <c r="O632" i="1"/>
  <c r="P632" i="1"/>
  <c r="O15" i="2" s="1"/>
  <c r="Q632" i="1"/>
  <c r="Q15" i="2" s="1"/>
  <c r="R632" i="1"/>
  <c r="S15" i="2" s="1"/>
  <c r="W15" i="2"/>
  <c r="S632" i="1"/>
  <c r="U15" i="2" s="1"/>
  <c r="AC15" i="2"/>
  <c r="AI15" i="2"/>
  <c r="AA15" i="2"/>
  <c r="AE15" i="2"/>
  <c r="Y15" i="2"/>
  <c r="AG15" i="2"/>
  <c r="AQ15" i="2"/>
  <c r="AS15" i="2"/>
  <c r="AK15" i="2"/>
  <c r="AO15" i="2"/>
  <c r="AM15" i="2"/>
  <c r="AU15" i="2"/>
  <c r="AW15" i="2"/>
  <c r="AY15" i="2"/>
  <c r="BA15" i="2"/>
  <c r="BG15" i="2"/>
  <c r="BC15" i="2"/>
  <c r="BE15" i="2"/>
  <c r="BJ15" i="2"/>
  <c r="N736" i="1"/>
  <c r="K16" i="2" s="1"/>
  <c r="O736" i="1"/>
  <c r="P736" i="1"/>
  <c r="O16" i="2" s="1"/>
  <c r="Q736" i="1"/>
  <c r="Q16" i="2" s="1"/>
  <c r="R736" i="1"/>
  <c r="S16" i="2" s="1"/>
  <c r="W16" i="2"/>
  <c r="S736" i="1"/>
  <c r="U16" i="2" s="1"/>
  <c r="W736" i="1"/>
  <c r="AC16" i="2" s="1"/>
  <c r="AI16" i="2"/>
  <c r="AA16" i="2"/>
  <c r="X736" i="1"/>
  <c r="U736" i="1"/>
  <c r="Y16" i="2" s="1"/>
  <c r="Y736" i="1"/>
  <c r="AG16" i="2" s="1"/>
  <c r="AQ16" i="2"/>
  <c r="AS16" i="2"/>
  <c r="AK16" i="2"/>
  <c r="AO16" i="2"/>
  <c r="AB736" i="1"/>
  <c r="AM16" i="2" s="1"/>
  <c r="AU16" i="2"/>
  <c r="AW16" i="2"/>
  <c r="AY16" i="2"/>
  <c r="BA16" i="2"/>
  <c r="BG16" i="2"/>
  <c r="BC16" i="2"/>
  <c r="BE16" i="2"/>
  <c r="BJ16" i="2"/>
  <c r="N830" i="1"/>
  <c r="K17" i="2" s="1"/>
  <c r="O830" i="1"/>
  <c r="M17" i="2" s="1"/>
  <c r="P830" i="1"/>
  <c r="O17" i="2" s="1"/>
  <c r="Q830" i="1"/>
  <c r="Q17" i="2" s="1"/>
  <c r="R830" i="1"/>
  <c r="S17" i="2" s="1"/>
  <c r="W17" i="2"/>
  <c r="S830" i="1"/>
  <c r="U17" i="2" s="1"/>
  <c r="W830" i="1"/>
  <c r="AC17" i="2" s="1"/>
  <c r="AI17" i="2"/>
  <c r="AA17" i="2"/>
  <c r="AE17" i="2"/>
  <c r="U830" i="1"/>
  <c r="AG17" i="2"/>
  <c r="AQ17" i="2"/>
  <c r="AS17" i="2"/>
  <c r="AK17" i="2"/>
  <c r="AO17" i="2"/>
  <c r="AB830" i="1"/>
  <c r="AM17" i="2" s="1"/>
  <c r="AU17" i="2"/>
  <c r="AW17" i="2"/>
  <c r="AY17" i="2"/>
  <c r="BA17" i="2"/>
  <c r="BG17" i="2"/>
  <c r="BC17" i="2"/>
  <c r="BE17" i="2"/>
  <c r="BJ17" i="2"/>
  <c r="N931" i="1"/>
  <c r="K18" i="2" s="1"/>
  <c r="O931" i="1"/>
  <c r="M18" i="2" s="1"/>
  <c r="P931" i="1"/>
  <c r="O18" i="2" s="1"/>
  <c r="Q931" i="1"/>
  <c r="Q18" i="2" s="1"/>
  <c r="R931" i="1"/>
  <c r="S18" i="2" s="1"/>
  <c r="T931" i="1"/>
  <c r="W18" i="2" s="1"/>
  <c r="S931" i="1"/>
  <c r="U18" i="2" s="1"/>
  <c r="W931" i="1"/>
  <c r="AC18" i="2" s="1"/>
  <c r="AI18" i="2"/>
  <c r="V931" i="1"/>
  <c r="X931" i="1"/>
  <c r="AE18" i="2" s="1"/>
  <c r="U931" i="1"/>
  <c r="Y18" i="2" s="1"/>
  <c r="Y931" i="1"/>
  <c r="AG18" i="2"/>
  <c r="AQ18" i="2"/>
  <c r="AE931" i="1"/>
  <c r="AS18" i="2" s="1"/>
  <c r="AA931" i="1"/>
  <c r="AK18" i="2" s="1"/>
  <c r="AO18" i="2"/>
  <c r="AM18" i="2"/>
  <c r="AF931" i="1"/>
  <c r="AU18" i="2" s="1"/>
  <c r="AW18" i="2"/>
  <c r="AY18" i="2"/>
  <c r="BA18" i="2"/>
  <c r="BG18" i="2"/>
  <c r="BC18" i="2"/>
  <c r="BE18" i="2"/>
  <c r="BJ18" i="2"/>
  <c r="N1038" i="1"/>
  <c r="K19" i="2" s="1"/>
  <c r="O1038" i="1"/>
  <c r="M19" i="2" s="1"/>
  <c r="P1038" i="1"/>
  <c r="O19" i="2" s="1"/>
  <c r="Q1038" i="1"/>
  <c r="Q19" i="2" s="1"/>
  <c r="S19" i="2"/>
  <c r="W19" i="2"/>
  <c r="U19" i="2"/>
  <c r="AC19" i="2"/>
  <c r="AI19" i="2"/>
  <c r="AA19" i="2"/>
  <c r="AE19" i="2"/>
  <c r="Y19" i="2"/>
  <c r="AG19" i="2"/>
  <c r="AQ19" i="2"/>
  <c r="AS19" i="2"/>
  <c r="AK19" i="2"/>
  <c r="AO19" i="2"/>
  <c r="AM19" i="2"/>
  <c r="AU19" i="2"/>
  <c r="AW19" i="2"/>
  <c r="AY19" i="2"/>
  <c r="BA19" i="2"/>
  <c r="BG19" i="2"/>
  <c r="BC19" i="2"/>
  <c r="BE19" i="2"/>
  <c r="BJ19" i="2"/>
  <c r="N1160" i="1"/>
  <c r="K20" i="2" s="1"/>
  <c r="O1160" i="1"/>
  <c r="M20" i="2" s="1"/>
  <c r="P1160" i="1"/>
  <c r="O20" i="2" s="1"/>
  <c r="Q1160" i="1"/>
  <c r="R1160" i="1"/>
  <c r="S20" i="2" s="1"/>
  <c r="T1160" i="1"/>
  <c r="W20" i="2" s="1"/>
  <c r="S1160" i="1"/>
  <c r="U20" i="2" s="1"/>
  <c r="AC20" i="2"/>
  <c r="AI20" i="2"/>
  <c r="AA20" i="2"/>
  <c r="AE20" i="2"/>
  <c r="U1160" i="1"/>
  <c r="Y20" i="2" s="1"/>
  <c r="AG20" i="2"/>
  <c r="AQ20" i="2"/>
  <c r="AS20" i="2"/>
  <c r="AK20" i="2"/>
  <c r="AO20" i="2"/>
  <c r="AM20" i="2"/>
  <c r="AU20" i="2"/>
  <c r="AW20" i="2"/>
  <c r="AY20" i="2"/>
  <c r="BA20" i="2"/>
  <c r="BG20" i="2"/>
  <c r="BC20" i="2"/>
  <c r="BE20" i="2"/>
  <c r="BJ20" i="2"/>
  <c r="N1226" i="1"/>
  <c r="O1226" i="1"/>
  <c r="M21" i="2" s="1"/>
  <c r="P1226" i="1"/>
  <c r="O21" i="2" s="1"/>
  <c r="Q1226" i="1"/>
  <c r="Q21" i="2" s="1"/>
  <c r="R1226" i="1"/>
  <c r="S21" i="2" s="1"/>
  <c r="T1226" i="1"/>
  <c r="W21" i="2" s="1"/>
  <c r="S1226" i="1"/>
  <c r="U21" i="2" s="1"/>
  <c r="W1226" i="1"/>
  <c r="AC21" i="2" s="1"/>
  <c r="AI21" i="2"/>
  <c r="V1226" i="1"/>
  <c r="AA21" i="2" s="1"/>
  <c r="AE21" i="2"/>
  <c r="U1226" i="1"/>
  <c r="Y21" i="2" s="1"/>
  <c r="AG21" i="2"/>
  <c r="AQ21" i="2"/>
  <c r="AE1226" i="1"/>
  <c r="AS21" i="2" s="1"/>
  <c r="AK21" i="2"/>
  <c r="AO21" i="2"/>
  <c r="AM21" i="2"/>
  <c r="AU21" i="2"/>
  <c r="AW21" i="2"/>
  <c r="AY21" i="2"/>
  <c r="BA21" i="2"/>
  <c r="BG21" i="2"/>
  <c r="BC21" i="2"/>
  <c r="BE21" i="2"/>
  <c r="BJ21" i="2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S22" i="2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D1239" i="1" s="1"/>
  <c r="T1240" i="1"/>
  <c r="T1241" i="1"/>
  <c r="T1242" i="1"/>
  <c r="T1243" i="1"/>
  <c r="S1228" i="1"/>
  <c r="S1229" i="1"/>
  <c r="S1230" i="1"/>
  <c r="S1231" i="1"/>
  <c r="S1232" i="1"/>
  <c r="S1233" i="1"/>
  <c r="S1234" i="1"/>
  <c r="S1235" i="1"/>
  <c r="C1235" i="1" s="1"/>
  <c r="S1236" i="1"/>
  <c r="S1237" i="1"/>
  <c r="S1238" i="1"/>
  <c r="S1239" i="1"/>
  <c r="S1240" i="1"/>
  <c r="S1241" i="1"/>
  <c r="S1242" i="1"/>
  <c r="S1243" i="1"/>
  <c r="AC22" i="2"/>
  <c r="AI22" i="2"/>
  <c r="AA22" i="2"/>
  <c r="AE22" i="2"/>
  <c r="Y22" i="2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AQ22" i="2"/>
  <c r="AS22" i="2"/>
  <c r="AK22" i="2"/>
  <c r="AO22" i="2"/>
  <c r="AM22" i="2"/>
  <c r="AU22" i="2"/>
  <c r="AW22" i="2"/>
  <c r="AY22" i="2"/>
  <c r="BA22" i="2"/>
  <c r="BG22" i="2"/>
  <c r="BC22" i="2"/>
  <c r="BE22" i="2"/>
  <c r="BJ22" i="2"/>
  <c r="N1270" i="1"/>
  <c r="O1270" i="1"/>
  <c r="M23" i="2" s="1"/>
  <c r="P1270" i="1"/>
  <c r="O23" i="2" s="1"/>
  <c r="Q1270" i="1"/>
  <c r="Q23" i="2" s="1"/>
  <c r="R1270" i="1"/>
  <c r="S23" i="2" s="1"/>
  <c r="T1270" i="1"/>
  <c r="W23" i="2" s="1"/>
  <c r="S1270" i="1"/>
  <c r="U23" i="2" s="1"/>
  <c r="W1270" i="1"/>
  <c r="AC23" i="2" s="1"/>
  <c r="AI23" i="2"/>
  <c r="V1270" i="1"/>
  <c r="AA23" i="2" s="1"/>
  <c r="X1270" i="1"/>
  <c r="U1270" i="1"/>
  <c r="Y23" i="2" s="1"/>
  <c r="Y1270" i="1"/>
  <c r="AG23" i="2" s="1"/>
  <c r="AQ23" i="2"/>
  <c r="AS23" i="2"/>
  <c r="AK23" i="2"/>
  <c r="AO23" i="2"/>
  <c r="AM23" i="2"/>
  <c r="AU23" i="2"/>
  <c r="AW23" i="2"/>
  <c r="AY23" i="2"/>
  <c r="BA23" i="2"/>
  <c r="BG23" i="2"/>
  <c r="BC23" i="2"/>
  <c r="BE23" i="2"/>
  <c r="BJ23" i="2"/>
  <c r="N1272" i="1"/>
  <c r="N1273" i="1"/>
  <c r="N1274" i="1"/>
  <c r="G1274" i="1" s="1"/>
  <c r="N1275" i="1"/>
  <c r="N1276" i="1"/>
  <c r="N1277" i="1"/>
  <c r="N1278" i="1"/>
  <c r="N1279" i="1"/>
  <c r="N1280" i="1"/>
  <c r="N1281" i="1"/>
  <c r="N1282" i="1"/>
  <c r="N1283" i="1"/>
  <c r="N1284" i="1"/>
  <c r="N1285" i="1"/>
  <c r="O1272" i="1"/>
  <c r="G1272" i="1" s="1"/>
  <c r="O1273" i="1"/>
  <c r="G1273" i="1" s="1"/>
  <c r="O1274" i="1"/>
  <c r="O1275" i="1"/>
  <c r="O1276" i="1"/>
  <c r="O1277" i="1"/>
  <c r="O1278" i="1"/>
  <c r="O1279" i="1"/>
  <c r="O1280" i="1"/>
  <c r="O1281" i="1"/>
  <c r="O1282" i="1"/>
  <c r="O1283" i="1"/>
  <c r="O1284" i="1"/>
  <c r="G1284" i="1" s="1"/>
  <c r="O1285" i="1"/>
  <c r="G1285" i="1" s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S24" i="2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AI24" i="2"/>
  <c r="AA24" i="2"/>
  <c r="AE24" i="2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AQ24" i="2"/>
  <c r="AS24" i="2"/>
  <c r="AK24" i="2"/>
  <c r="AO24" i="2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U24" i="2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Y24" i="2"/>
  <c r="BA24" i="2"/>
  <c r="BG24" i="2"/>
  <c r="BC24" i="2"/>
  <c r="BE24" i="2"/>
  <c r="BJ24" i="2"/>
  <c r="N1371" i="1"/>
  <c r="K25" i="2" s="1"/>
  <c r="O1371" i="1"/>
  <c r="M25" i="2" s="1"/>
  <c r="P1371" i="1"/>
  <c r="O25" i="2" s="1"/>
  <c r="Q1371" i="1"/>
  <c r="Q25" i="2" s="1"/>
  <c r="R1371" i="1"/>
  <c r="S25" i="2" s="1"/>
  <c r="T1371" i="1"/>
  <c r="W25" i="2" s="1"/>
  <c r="S1371" i="1"/>
  <c r="U25" i="2" s="1"/>
  <c r="W1371" i="1"/>
  <c r="AI25" i="2"/>
  <c r="AA25" i="2"/>
  <c r="AE25" i="2"/>
  <c r="U1371" i="1"/>
  <c r="Y25" i="2" s="1"/>
  <c r="Y1371" i="1"/>
  <c r="AG25" i="2" s="1"/>
  <c r="AQ25" i="2"/>
  <c r="AS25" i="2"/>
  <c r="AK25" i="2"/>
  <c r="AC1371" i="1"/>
  <c r="AO25" i="2" s="1"/>
  <c r="AM25" i="2"/>
  <c r="AU25" i="2"/>
  <c r="AW25" i="2"/>
  <c r="AY25" i="2"/>
  <c r="BA25" i="2"/>
  <c r="BG25" i="2"/>
  <c r="BC25" i="2"/>
  <c r="BE25" i="2"/>
  <c r="BJ25" i="2"/>
  <c r="N1460" i="1"/>
  <c r="O1460" i="1"/>
  <c r="M26" i="2" s="1"/>
  <c r="P1460" i="1"/>
  <c r="O26" i="2" s="1"/>
  <c r="Q1460" i="1"/>
  <c r="Q26" i="2" s="1"/>
  <c r="R1460" i="1"/>
  <c r="S26" i="2" s="1"/>
  <c r="T1460" i="1"/>
  <c r="W26" i="2" s="1"/>
  <c r="S1460" i="1"/>
  <c r="U26" i="2" s="1"/>
  <c r="W1460" i="1"/>
  <c r="AI26" i="2"/>
  <c r="AA26" i="2"/>
  <c r="X1460" i="1"/>
  <c r="AE26" i="2" s="1"/>
  <c r="U1460" i="1"/>
  <c r="Y26" i="2" s="1"/>
  <c r="Y1460" i="1"/>
  <c r="AG26" i="2" s="1"/>
  <c r="AQ26" i="2"/>
  <c r="AS26" i="2"/>
  <c r="AA1460" i="1"/>
  <c r="AK26" i="2" s="1"/>
  <c r="AO26" i="2"/>
  <c r="AM26" i="2"/>
  <c r="AU26" i="2"/>
  <c r="AW26" i="2"/>
  <c r="AY26" i="2"/>
  <c r="BA26" i="2"/>
  <c r="BG26" i="2"/>
  <c r="BC26" i="2"/>
  <c r="BE26" i="2"/>
  <c r="BJ26" i="2"/>
  <c r="N1544" i="1"/>
  <c r="K27" i="2" s="1"/>
  <c r="O1544" i="1"/>
  <c r="M27" i="2" s="1"/>
  <c r="P1544" i="1"/>
  <c r="O27" i="2" s="1"/>
  <c r="Q1544" i="1"/>
  <c r="Q27" i="2" s="1"/>
  <c r="R1544" i="1"/>
  <c r="T1544" i="1"/>
  <c r="W27" i="2" s="1"/>
  <c r="S1544" i="1"/>
  <c r="U27" i="2" s="1"/>
  <c r="AC27" i="2"/>
  <c r="AI27" i="2"/>
  <c r="AA27" i="2"/>
  <c r="AE27" i="2"/>
  <c r="U1544" i="1"/>
  <c r="Y27" i="2" s="1"/>
  <c r="AG27" i="2"/>
  <c r="AQ27" i="2"/>
  <c r="AS27" i="2"/>
  <c r="AK27" i="2"/>
  <c r="AO27" i="2"/>
  <c r="AM27" i="2"/>
  <c r="AU27" i="2"/>
  <c r="AW27" i="2"/>
  <c r="AY27" i="2"/>
  <c r="BA27" i="2"/>
  <c r="BG27" i="2"/>
  <c r="BC27" i="2"/>
  <c r="BE27" i="2"/>
  <c r="BJ27" i="2"/>
  <c r="N1661" i="1"/>
  <c r="K28" i="2" s="1"/>
  <c r="O1661" i="1"/>
  <c r="M28" i="2" s="1"/>
  <c r="P1661" i="1"/>
  <c r="O28" i="2" s="1"/>
  <c r="Q1661" i="1"/>
  <c r="Q28" i="2" s="1"/>
  <c r="S28" i="2"/>
  <c r="W28" i="2"/>
  <c r="U28" i="2"/>
  <c r="AC28" i="2"/>
  <c r="AI28" i="2"/>
  <c r="AA28" i="2"/>
  <c r="AE28" i="2"/>
  <c r="Y28" i="2"/>
  <c r="AG28" i="2"/>
  <c r="AQ28" i="2"/>
  <c r="AS28" i="2"/>
  <c r="AK28" i="2"/>
  <c r="AO28" i="2"/>
  <c r="AM28" i="2"/>
  <c r="AU28" i="2"/>
  <c r="AW28" i="2"/>
  <c r="AY28" i="2"/>
  <c r="BA28" i="2"/>
  <c r="BG28" i="2"/>
  <c r="BC28" i="2"/>
  <c r="BE28" i="2"/>
  <c r="BJ28" i="2"/>
  <c r="N1719" i="1"/>
  <c r="K29" i="2"/>
  <c r="O1719" i="1"/>
  <c r="M29" i="2" s="1"/>
  <c r="P1719" i="1"/>
  <c r="O29" i="2" s="1"/>
  <c r="Q1719" i="1"/>
  <c r="Q29" i="2" s="1"/>
  <c r="R1719" i="1"/>
  <c r="S29" i="2" s="1"/>
  <c r="W29" i="2"/>
  <c r="U29" i="2"/>
  <c r="AC29" i="2"/>
  <c r="AI29" i="2"/>
  <c r="AA29" i="2"/>
  <c r="AE29" i="2"/>
  <c r="Y29" i="2"/>
  <c r="AG29" i="2"/>
  <c r="AQ29" i="2"/>
  <c r="AS29" i="2"/>
  <c r="AK29" i="2"/>
  <c r="AO29" i="2"/>
  <c r="AM29" i="2"/>
  <c r="AU29" i="2"/>
  <c r="AW29" i="2"/>
  <c r="AY29" i="2"/>
  <c r="BA29" i="2"/>
  <c r="BG29" i="2"/>
  <c r="BC29" i="2"/>
  <c r="BE29" i="2"/>
  <c r="BJ29" i="2"/>
  <c r="N1814" i="1"/>
  <c r="K30" i="2" s="1"/>
  <c r="O1814" i="1"/>
  <c r="M30" i="2" s="1"/>
  <c r="P1814" i="1"/>
  <c r="O30" i="2" s="1"/>
  <c r="Q1814" i="1"/>
  <c r="Q30" i="2" s="1"/>
  <c r="S30" i="2"/>
  <c r="W30" i="2"/>
  <c r="S1814" i="1"/>
  <c r="U30" i="2" s="1"/>
  <c r="AC30" i="2"/>
  <c r="AI30" i="2"/>
  <c r="AA30" i="2"/>
  <c r="AE30" i="2"/>
  <c r="U1814" i="1"/>
  <c r="Y30" i="2" s="1"/>
  <c r="AG30" i="2"/>
  <c r="AQ30" i="2"/>
  <c r="AS30" i="2"/>
  <c r="AK30" i="2"/>
  <c r="AO30" i="2"/>
  <c r="AM30" i="2"/>
  <c r="AU30" i="2"/>
  <c r="AW30" i="2"/>
  <c r="AY30" i="2"/>
  <c r="BA30" i="2"/>
  <c r="BG30" i="2"/>
  <c r="BC30" i="2"/>
  <c r="BE30" i="2"/>
  <c r="BJ30" i="2"/>
  <c r="N1833" i="1"/>
  <c r="O1833" i="1"/>
  <c r="M31" i="2" s="1"/>
  <c r="P1833" i="1"/>
  <c r="O31" i="2" s="1"/>
  <c r="Q1833" i="1"/>
  <c r="Q31" i="2" s="1"/>
  <c r="R1833" i="1"/>
  <c r="T1833" i="1"/>
  <c r="W31" i="2" s="1"/>
  <c r="S1833" i="1"/>
  <c r="U31" i="2" s="1"/>
  <c r="AC31" i="2"/>
  <c r="AI31" i="2"/>
  <c r="AA31" i="2"/>
  <c r="AE31" i="2"/>
  <c r="U1833" i="1"/>
  <c r="Y31" i="2" s="1"/>
  <c r="AG31" i="2"/>
  <c r="AD1833" i="1"/>
  <c r="AQ31" i="2" s="1"/>
  <c r="AS31" i="2"/>
  <c r="AK31" i="2"/>
  <c r="AO31" i="2"/>
  <c r="AM31" i="2"/>
  <c r="AU31" i="2"/>
  <c r="AW31" i="2"/>
  <c r="AY31" i="2"/>
  <c r="BA31" i="2"/>
  <c r="BG31" i="2"/>
  <c r="BC31" i="2"/>
  <c r="BE31" i="2"/>
  <c r="BJ31" i="2"/>
  <c r="N1835" i="1"/>
  <c r="N1836" i="1"/>
  <c r="N1837" i="1"/>
  <c r="N1838" i="1"/>
  <c r="N1839" i="1"/>
  <c r="N1840" i="1"/>
  <c r="N1841" i="1"/>
  <c r="N1842" i="1"/>
  <c r="N1843" i="1"/>
  <c r="N1844" i="1"/>
  <c r="O1835" i="1"/>
  <c r="G1835" i="1" s="1"/>
  <c r="O1836" i="1"/>
  <c r="O1837" i="1"/>
  <c r="O1838" i="1"/>
  <c r="O1839" i="1"/>
  <c r="O1840" i="1"/>
  <c r="O1841" i="1"/>
  <c r="O1842" i="1"/>
  <c r="O1843" i="1"/>
  <c r="O1844" i="1"/>
  <c r="P1835" i="1"/>
  <c r="P1836" i="1"/>
  <c r="P1837" i="1"/>
  <c r="P1838" i="1"/>
  <c r="P1839" i="1"/>
  <c r="P1840" i="1"/>
  <c r="P1841" i="1"/>
  <c r="P1842" i="1"/>
  <c r="P1843" i="1"/>
  <c r="P1844" i="1"/>
  <c r="Q1835" i="1"/>
  <c r="Q1836" i="1"/>
  <c r="Q1837" i="1"/>
  <c r="Q1838" i="1"/>
  <c r="Q1839" i="1"/>
  <c r="Q1840" i="1"/>
  <c r="Q1841" i="1"/>
  <c r="Q1842" i="1"/>
  <c r="Q1843" i="1"/>
  <c r="Q1844" i="1"/>
  <c r="S32" i="2"/>
  <c r="W32" i="2"/>
  <c r="S1835" i="1"/>
  <c r="S1836" i="1"/>
  <c r="S1837" i="1"/>
  <c r="S1838" i="1"/>
  <c r="S1839" i="1"/>
  <c r="S1840" i="1"/>
  <c r="S1841" i="1"/>
  <c r="S1842" i="1"/>
  <c r="S1843" i="1"/>
  <c r="S1844" i="1"/>
  <c r="AC32" i="2"/>
  <c r="AI32" i="2"/>
  <c r="AA32" i="2"/>
  <c r="AE32" i="2"/>
  <c r="U1835" i="1"/>
  <c r="U1836" i="1"/>
  <c r="U1837" i="1"/>
  <c r="U1838" i="1"/>
  <c r="U1839" i="1"/>
  <c r="U1840" i="1"/>
  <c r="U1841" i="1"/>
  <c r="U1842" i="1"/>
  <c r="U1843" i="1"/>
  <c r="U1844" i="1"/>
  <c r="AG32" i="2"/>
  <c r="AQ32" i="2"/>
  <c r="AS32" i="2"/>
  <c r="AK32" i="2"/>
  <c r="AO32" i="2"/>
  <c r="AM32" i="2"/>
  <c r="AU32" i="2"/>
  <c r="AW32" i="2"/>
  <c r="AY32" i="2"/>
  <c r="BA32" i="2"/>
  <c r="BG32" i="2"/>
  <c r="BC32" i="2"/>
  <c r="BE32" i="2"/>
  <c r="BJ32" i="2"/>
  <c r="N1868" i="1"/>
  <c r="K33" i="2" s="1"/>
  <c r="O1868" i="1"/>
  <c r="M33" i="2" s="1"/>
  <c r="P1868" i="1"/>
  <c r="O33" i="2" s="1"/>
  <c r="Q1868" i="1"/>
  <c r="Q33" i="2" s="1"/>
  <c r="R1868" i="1"/>
  <c r="S33" i="2" s="1"/>
  <c r="T1868" i="1"/>
  <c r="W33" i="2" s="1"/>
  <c r="S1868" i="1"/>
  <c r="U33" i="2" s="1"/>
  <c r="W1868" i="1"/>
  <c r="AC33" i="2" s="1"/>
  <c r="Z1868" i="1"/>
  <c r="AI33" i="2" s="1"/>
  <c r="V1868" i="1"/>
  <c r="AA33" i="2" s="1"/>
  <c r="X1868" i="1"/>
  <c r="U1868" i="1"/>
  <c r="Y33" i="2" s="1"/>
  <c r="AG33" i="2"/>
  <c r="AQ33" i="2"/>
  <c r="AS33" i="2"/>
  <c r="AK33" i="2"/>
  <c r="AC1868" i="1"/>
  <c r="AO33" i="2" s="1"/>
  <c r="AM33" i="2"/>
  <c r="AU33" i="2"/>
  <c r="AW33" i="2"/>
  <c r="AY33" i="2"/>
  <c r="BA33" i="2"/>
  <c r="BG33" i="2"/>
  <c r="BC33" i="2"/>
  <c r="BE33" i="2"/>
  <c r="BJ33" i="2"/>
  <c r="N1903" i="1"/>
  <c r="K34" i="2" s="1"/>
  <c r="O1903" i="1"/>
  <c r="M34" i="2" s="1"/>
  <c r="P1903" i="1"/>
  <c r="O34" i="2" s="1"/>
  <c r="Q1903" i="1"/>
  <c r="Q34" i="2" s="1"/>
  <c r="S34" i="2"/>
  <c r="T1903" i="1"/>
  <c r="W34" i="2" s="1"/>
  <c r="S1903" i="1"/>
  <c r="U34" i="2" s="1"/>
  <c r="AC34" i="2"/>
  <c r="AI34" i="2"/>
  <c r="AA34" i="2"/>
  <c r="X1903" i="1"/>
  <c r="AE34" i="2" s="1"/>
  <c r="U1903" i="1"/>
  <c r="Y34" i="2" s="1"/>
  <c r="AG34" i="2"/>
  <c r="AQ34" i="2"/>
  <c r="AS34" i="2"/>
  <c r="AK34" i="2"/>
  <c r="AO34" i="2"/>
  <c r="AM34" i="2"/>
  <c r="AU34" i="2"/>
  <c r="AG1903" i="1"/>
  <c r="AW34" i="2" s="1"/>
  <c r="AY34" i="2"/>
  <c r="BA34" i="2"/>
  <c r="AL1903" i="1"/>
  <c r="BG34" i="2" s="1"/>
  <c r="BC34" i="2"/>
  <c r="BE34" i="2"/>
  <c r="BJ34" i="2"/>
  <c r="N1967" i="1"/>
  <c r="K35" i="2" s="1"/>
  <c r="O1967" i="1"/>
  <c r="M35" i="2" s="1"/>
  <c r="P1967" i="1"/>
  <c r="O35" i="2" s="1"/>
  <c r="Q1967" i="1"/>
  <c r="Q35" i="2" s="1"/>
  <c r="R1967" i="1"/>
  <c r="S35" i="2" s="1"/>
  <c r="W35" i="2"/>
  <c r="S1967" i="1"/>
  <c r="U35" i="2" s="1"/>
  <c r="W1967" i="1"/>
  <c r="AC35" i="2" s="1"/>
  <c r="AI35" i="2"/>
  <c r="V1967" i="1"/>
  <c r="AA35" i="2" s="1"/>
  <c r="X1967" i="1"/>
  <c r="AE35" i="2" s="1"/>
  <c r="U1967" i="1"/>
  <c r="Y35" i="2" s="1"/>
  <c r="AG35" i="2"/>
  <c r="AQ35" i="2"/>
  <c r="AS35" i="2"/>
  <c r="AK35" i="2"/>
  <c r="AO35" i="2"/>
  <c r="AB1967" i="1"/>
  <c r="AU35" i="2"/>
  <c r="AW35" i="2"/>
  <c r="AY35" i="2"/>
  <c r="BA35" i="2"/>
  <c r="BG35" i="2"/>
  <c r="BC35" i="2"/>
  <c r="BE35" i="2"/>
  <c r="BJ35" i="2"/>
  <c r="N2069" i="1"/>
  <c r="K36" i="2" s="1"/>
  <c r="O2069" i="1"/>
  <c r="M36" i="2" s="1"/>
  <c r="P2069" i="1"/>
  <c r="Q2069" i="1"/>
  <c r="Q36" i="2" s="1"/>
  <c r="S36" i="2"/>
  <c r="W36" i="2"/>
  <c r="S2069" i="1"/>
  <c r="U36" i="2" s="1"/>
  <c r="AC36" i="2"/>
  <c r="AI36" i="2"/>
  <c r="AA36" i="2"/>
  <c r="X2069" i="1"/>
  <c r="AE36" i="2"/>
  <c r="U2069" i="1"/>
  <c r="Y36" i="2" s="1"/>
  <c r="AG36" i="2"/>
  <c r="AQ36" i="2"/>
  <c r="AS36" i="2"/>
  <c r="AK36" i="2"/>
  <c r="AO36" i="2"/>
  <c r="AM36" i="2"/>
  <c r="AU36" i="2"/>
  <c r="AW36" i="2"/>
  <c r="AY36" i="2"/>
  <c r="BA36" i="2"/>
  <c r="BG36" i="2"/>
  <c r="BC36" i="2"/>
  <c r="BE36" i="2"/>
  <c r="BJ36" i="2"/>
  <c r="N2124" i="1"/>
  <c r="O2124" i="1"/>
  <c r="M37" i="2" s="1"/>
  <c r="P2124" i="1"/>
  <c r="O37" i="2" s="1"/>
  <c r="Q2124" i="1"/>
  <c r="Q37" i="2" s="1"/>
  <c r="S37" i="2"/>
  <c r="W37" i="2"/>
  <c r="S2124" i="1"/>
  <c r="U37" i="2" s="1"/>
  <c r="W2124" i="1"/>
  <c r="AI37" i="2"/>
  <c r="AA37" i="2"/>
  <c r="X2124" i="1"/>
  <c r="AE37" i="2" s="1"/>
  <c r="U2124" i="1"/>
  <c r="Y37" i="2" s="1"/>
  <c r="AG37" i="2"/>
  <c r="AQ37" i="2"/>
  <c r="AS37" i="2"/>
  <c r="AK37" i="2"/>
  <c r="AO37" i="2"/>
  <c r="AM37" i="2"/>
  <c r="AU37" i="2"/>
  <c r="AG2124" i="1"/>
  <c r="AW37" i="2" s="1"/>
  <c r="AY37" i="2"/>
  <c r="BA37" i="2"/>
  <c r="BG37" i="2"/>
  <c r="BC37" i="2"/>
  <c r="BE37" i="2"/>
  <c r="BJ37" i="2"/>
  <c r="N2214" i="1"/>
  <c r="K38" i="2" s="1"/>
  <c r="O2214" i="1"/>
  <c r="M38" i="2" s="1"/>
  <c r="P2214" i="1"/>
  <c r="O38" i="2" s="1"/>
  <c r="Q2214" i="1"/>
  <c r="Q38" i="2" s="1"/>
  <c r="R2214" i="1"/>
  <c r="S38" i="2" s="1"/>
  <c r="W38" i="2"/>
  <c r="S2214" i="1"/>
  <c r="U38" i="2" s="1"/>
  <c r="W2214" i="1"/>
  <c r="AC38" i="2" s="1"/>
  <c r="AI38" i="2"/>
  <c r="AA38" i="2"/>
  <c r="X2214" i="1"/>
  <c r="U2214" i="1"/>
  <c r="Y38" i="2"/>
  <c r="Y2214" i="1"/>
  <c r="AG38" i="2" s="1"/>
  <c r="AQ38" i="2"/>
  <c r="AS38" i="2"/>
  <c r="AK38" i="2"/>
  <c r="AO38" i="2"/>
  <c r="AM38" i="2"/>
  <c r="AU38" i="2"/>
  <c r="AW38" i="2"/>
  <c r="AY38" i="2"/>
  <c r="BA38" i="2"/>
  <c r="BG38" i="2"/>
  <c r="BC38" i="2"/>
  <c r="BE38" i="2"/>
  <c r="BJ38" i="2"/>
  <c r="N2293" i="1"/>
  <c r="O2293" i="1"/>
  <c r="M39" i="2" s="1"/>
  <c r="P2293" i="1"/>
  <c r="O39" i="2" s="1"/>
  <c r="Q2293" i="1"/>
  <c r="Q39" i="2" s="1"/>
  <c r="S39" i="2"/>
  <c r="W39" i="2"/>
  <c r="U39" i="2"/>
  <c r="AC39" i="2"/>
  <c r="AI39" i="2"/>
  <c r="AA39" i="2"/>
  <c r="AE39" i="2"/>
  <c r="Y39" i="2"/>
  <c r="AG39" i="2"/>
  <c r="AQ39" i="2"/>
  <c r="AS39" i="2"/>
  <c r="AK39" i="2"/>
  <c r="AO39" i="2"/>
  <c r="AM39" i="2"/>
  <c r="AU39" i="2"/>
  <c r="AW39" i="2"/>
  <c r="AY39" i="2"/>
  <c r="BA39" i="2"/>
  <c r="BG39" i="2"/>
  <c r="BC39" i="2"/>
  <c r="BE39" i="2"/>
  <c r="BJ39" i="2"/>
  <c r="N2331" i="1"/>
  <c r="K40" i="2" s="1"/>
  <c r="O2331" i="1"/>
  <c r="M40" i="2" s="1"/>
  <c r="P2331" i="1"/>
  <c r="O40" i="2" s="1"/>
  <c r="Q2331" i="1"/>
  <c r="Q40" i="2" s="1"/>
  <c r="R2331" i="1"/>
  <c r="W40" i="2"/>
  <c r="S2331" i="1"/>
  <c r="U40" i="2" s="1"/>
  <c r="AC40" i="2"/>
  <c r="AI40" i="2"/>
  <c r="AA40" i="2"/>
  <c r="AE40" i="2"/>
  <c r="U2331" i="1"/>
  <c r="Y40" i="2" s="1"/>
  <c r="Y2331" i="1"/>
  <c r="AG40" i="2" s="1"/>
  <c r="AQ40" i="2"/>
  <c r="AS40" i="2"/>
  <c r="AK40" i="2"/>
  <c r="AO40" i="2"/>
  <c r="AB2331" i="1"/>
  <c r="AM40" i="2" s="1"/>
  <c r="AU40" i="2"/>
  <c r="AW40" i="2"/>
  <c r="AY40" i="2"/>
  <c r="BA40" i="2"/>
  <c r="BG40" i="2"/>
  <c r="BC40" i="2"/>
  <c r="BE40" i="2"/>
  <c r="BJ40" i="2"/>
  <c r="N2400" i="1"/>
  <c r="K41" i="2" s="1"/>
  <c r="O2400" i="1"/>
  <c r="M41" i="2" s="1"/>
  <c r="P2400" i="1"/>
  <c r="Q2400" i="1"/>
  <c r="Q41" i="2" s="1"/>
  <c r="S41" i="2"/>
  <c r="W41" i="2"/>
  <c r="S2400" i="1"/>
  <c r="AC41" i="2"/>
  <c r="AI41" i="2"/>
  <c r="AA41" i="2"/>
  <c r="AE41" i="2"/>
  <c r="Y41" i="2"/>
  <c r="AG41" i="2"/>
  <c r="AQ41" i="2"/>
  <c r="AS41" i="2"/>
  <c r="AK41" i="2"/>
  <c r="AO41" i="2"/>
  <c r="AM41" i="2"/>
  <c r="AU41" i="2"/>
  <c r="AW41" i="2"/>
  <c r="AY41" i="2"/>
  <c r="BA41" i="2"/>
  <c r="BG41" i="2"/>
  <c r="BC41" i="2"/>
  <c r="BE41" i="2"/>
  <c r="BJ41" i="2"/>
  <c r="N2402" i="1"/>
  <c r="N2403" i="1"/>
  <c r="N2404" i="1"/>
  <c r="N2405" i="1"/>
  <c r="N2406" i="1"/>
  <c r="O2402" i="1"/>
  <c r="O2403" i="1"/>
  <c r="O2404" i="1"/>
  <c r="O2405" i="1"/>
  <c r="O2406" i="1"/>
  <c r="P2402" i="1"/>
  <c r="P2403" i="1"/>
  <c r="P2404" i="1"/>
  <c r="P2405" i="1"/>
  <c r="P2406" i="1"/>
  <c r="Q2402" i="1"/>
  <c r="Q2403" i="1"/>
  <c r="Q2404" i="1"/>
  <c r="Q2405" i="1"/>
  <c r="Q2406" i="1"/>
  <c r="S42" i="2"/>
  <c r="T2402" i="1"/>
  <c r="T2403" i="1"/>
  <c r="T2404" i="1"/>
  <c r="T2405" i="1"/>
  <c r="T2406" i="1"/>
  <c r="S2402" i="1"/>
  <c r="S2403" i="1"/>
  <c r="S2404" i="1"/>
  <c r="S2405" i="1"/>
  <c r="S2406" i="1"/>
  <c r="W2402" i="1"/>
  <c r="W2403" i="1"/>
  <c r="W2404" i="1"/>
  <c r="W2405" i="1"/>
  <c r="W2406" i="1"/>
  <c r="AI42" i="2"/>
  <c r="AA42" i="2"/>
  <c r="AE42" i="2"/>
  <c r="U2402" i="1"/>
  <c r="U2403" i="1"/>
  <c r="U2404" i="1"/>
  <c r="U2405" i="1"/>
  <c r="U2406" i="1"/>
  <c r="AG42" i="2"/>
  <c r="AQ42" i="2"/>
  <c r="AS42" i="2"/>
  <c r="AK42" i="2"/>
  <c r="AO42" i="2"/>
  <c r="AM42" i="2"/>
  <c r="AU42" i="2"/>
  <c r="AW42" i="2"/>
  <c r="AY42" i="2"/>
  <c r="BA42" i="2"/>
  <c r="BG42" i="2"/>
  <c r="BC42" i="2"/>
  <c r="BE42" i="2"/>
  <c r="BJ42" i="2"/>
  <c r="N2455" i="1"/>
  <c r="K43" i="2" s="1"/>
  <c r="O2455" i="1"/>
  <c r="P2455" i="1"/>
  <c r="O43" i="2" s="1"/>
  <c r="Q2455" i="1"/>
  <c r="Q43" i="2" s="1"/>
  <c r="S43" i="2"/>
  <c r="T2455" i="1"/>
  <c r="W43" i="2" s="1"/>
  <c r="S2455" i="1"/>
  <c r="U43" i="2" s="1"/>
  <c r="AC43" i="2"/>
  <c r="AI43" i="2"/>
  <c r="AA43" i="2"/>
  <c r="AE43" i="2"/>
  <c r="Y43" i="2"/>
  <c r="AG43" i="2"/>
  <c r="AQ43" i="2"/>
  <c r="AS43" i="2"/>
  <c r="AK43" i="2"/>
  <c r="AO43" i="2"/>
  <c r="AM43" i="2"/>
  <c r="AU43" i="2"/>
  <c r="AW43" i="2"/>
  <c r="AY43" i="2"/>
  <c r="BA43" i="2"/>
  <c r="BG43" i="2"/>
  <c r="BC43" i="2"/>
  <c r="BE43" i="2"/>
  <c r="BJ43" i="2"/>
  <c r="N2523" i="1"/>
  <c r="K44" i="2" s="1"/>
  <c r="O2523" i="1"/>
  <c r="P2523" i="1"/>
  <c r="O44" i="2" s="1"/>
  <c r="Q2523" i="1"/>
  <c r="Q44" i="2" s="1"/>
  <c r="S44" i="2"/>
  <c r="W44" i="2"/>
  <c r="S2523" i="1"/>
  <c r="U44" i="2" s="1"/>
  <c r="AC44" i="2"/>
  <c r="AI44" i="2"/>
  <c r="AA44" i="2"/>
  <c r="AE44" i="2"/>
  <c r="U2523" i="1"/>
  <c r="Y44" i="2"/>
  <c r="AG44" i="2"/>
  <c r="AQ44" i="2"/>
  <c r="AS44" i="2"/>
  <c r="AK44" i="2"/>
  <c r="AO44" i="2"/>
  <c r="AM44" i="2"/>
  <c r="AU44" i="2"/>
  <c r="AW44" i="2"/>
  <c r="AY44" i="2"/>
  <c r="BA44" i="2"/>
  <c r="BG44" i="2"/>
  <c r="BC44" i="2"/>
  <c r="BE44" i="2"/>
  <c r="BJ44" i="2"/>
  <c r="N2620" i="1"/>
  <c r="K45" i="2" s="1"/>
  <c r="O2620" i="1"/>
  <c r="M45" i="2" s="1"/>
  <c r="P2620" i="1"/>
  <c r="O45" i="2" s="1"/>
  <c r="Q2620" i="1"/>
  <c r="Q45" i="2" s="1"/>
  <c r="R2620" i="1"/>
  <c r="S45" i="2" s="1"/>
  <c r="T2620" i="1"/>
  <c r="W45" i="2" s="1"/>
  <c r="S2620" i="1"/>
  <c r="U45" i="2" s="1"/>
  <c r="W2620" i="1"/>
  <c r="AI45" i="2"/>
  <c r="V2620" i="1"/>
  <c r="AA45" i="2" s="1"/>
  <c r="X2620" i="1"/>
  <c r="AE45" i="2" s="1"/>
  <c r="U2620" i="1"/>
  <c r="Y45" i="2" s="1"/>
  <c r="Y2620" i="1"/>
  <c r="AG45" i="2" s="1"/>
  <c r="AQ45" i="2"/>
  <c r="AE2620" i="1"/>
  <c r="AS45" i="2" s="1"/>
  <c r="AK45" i="2"/>
  <c r="AO45" i="2"/>
  <c r="AB2620" i="1"/>
  <c r="AM45" i="2" s="1"/>
  <c r="AU45" i="2"/>
  <c r="AG2620" i="1"/>
  <c r="AW45" i="2" s="1"/>
  <c r="AY45" i="2"/>
  <c r="BA45" i="2"/>
  <c r="BG45" i="2"/>
  <c r="BC45" i="2"/>
  <c r="BE45" i="2"/>
  <c r="BJ45" i="2"/>
  <c r="N2876" i="1"/>
  <c r="K46" i="2" s="1"/>
  <c r="O2876" i="1"/>
  <c r="M46" i="2" s="1"/>
  <c r="P2876" i="1"/>
  <c r="O46" i="2" s="1"/>
  <c r="Q2876" i="1"/>
  <c r="Q46" i="2"/>
  <c r="R2876" i="1"/>
  <c r="T2876" i="1"/>
  <c r="W46" i="2" s="1"/>
  <c r="S2876" i="1"/>
  <c r="U46" i="2" s="1"/>
  <c r="W2876" i="1"/>
  <c r="AC46" i="2" s="1"/>
  <c r="AI46" i="2"/>
  <c r="AA46" i="2"/>
  <c r="AE46" i="2"/>
  <c r="U2876" i="1"/>
  <c r="Y46" i="2" s="1"/>
  <c r="Y2876" i="1"/>
  <c r="AG46" i="2" s="1"/>
  <c r="AQ46" i="2"/>
  <c r="AS46" i="2"/>
  <c r="AK46" i="2"/>
  <c r="AO46" i="2"/>
  <c r="AB2876" i="1"/>
  <c r="AM46" i="2" s="1"/>
  <c r="AU46" i="2"/>
  <c r="AW46" i="2"/>
  <c r="AY46" i="2"/>
  <c r="BA46" i="2"/>
  <c r="BG46" i="2"/>
  <c r="BC46" i="2"/>
  <c r="BE46" i="2"/>
  <c r="BJ46" i="2"/>
  <c r="N2907" i="1"/>
  <c r="K47" i="2" s="1"/>
  <c r="O2907" i="1"/>
  <c r="P2907" i="1"/>
  <c r="O47" i="2" s="1"/>
  <c r="Q2907" i="1"/>
  <c r="Q47" i="2" s="1"/>
  <c r="R2907" i="1"/>
  <c r="S47" i="2" s="1"/>
  <c r="T2907" i="1"/>
  <c r="W47" i="2" s="1"/>
  <c r="S2907" i="1"/>
  <c r="U47" i="2" s="1"/>
  <c r="W2907" i="1"/>
  <c r="AC47" i="2" s="1"/>
  <c r="AI47" i="2"/>
  <c r="V2907" i="1"/>
  <c r="AA47" i="2" s="1"/>
  <c r="AE47" i="2"/>
  <c r="U2907" i="1"/>
  <c r="Y47" i="2" s="1"/>
  <c r="AG47" i="2"/>
  <c r="AQ47" i="2"/>
  <c r="AS47" i="2"/>
  <c r="AK47" i="2"/>
  <c r="AO47" i="2"/>
  <c r="AB2907" i="1"/>
  <c r="AM47" i="2" s="1"/>
  <c r="AU47" i="2"/>
  <c r="AW47" i="2"/>
  <c r="AY47" i="2"/>
  <c r="BA47" i="2"/>
  <c r="BG47" i="2"/>
  <c r="BC47" i="2"/>
  <c r="AK2907" i="1"/>
  <c r="BE47" i="2" s="1"/>
  <c r="BJ47" i="2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O2909" i="1"/>
  <c r="O2910" i="1"/>
  <c r="O2911" i="1"/>
  <c r="O2912" i="1"/>
  <c r="O2913" i="1"/>
  <c r="O2914" i="1"/>
  <c r="O2915" i="1"/>
  <c r="O2916" i="1"/>
  <c r="G2916" i="1" s="1"/>
  <c r="O2917" i="1"/>
  <c r="O2918" i="1"/>
  <c r="O2919" i="1"/>
  <c r="O2920" i="1"/>
  <c r="O2921" i="1"/>
  <c r="O2922" i="1"/>
  <c r="P2909" i="1"/>
  <c r="P2910" i="1"/>
  <c r="P2911" i="1"/>
  <c r="P2912" i="1"/>
  <c r="P2913" i="1"/>
  <c r="P2914" i="1"/>
  <c r="G2914" i="1" s="1"/>
  <c r="P2915" i="1"/>
  <c r="P2916" i="1"/>
  <c r="P2917" i="1"/>
  <c r="P2918" i="1"/>
  <c r="P2919" i="1"/>
  <c r="P2920" i="1"/>
  <c r="P2921" i="1"/>
  <c r="P2922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S48" i="2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AI48" i="2"/>
  <c r="AA48" i="2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AQ48" i="2"/>
  <c r="AS48" i="2"/>
  <c r="AK48" i="2"/>
  <c r="AO48" i="2"/>
  <c r="AM48" i="2"/>
  <c r="AU48" i="2"/>
  <c r="AW48" i="2"/>
  <c r="AY48" i="2"/>
  <c r="BA48" i="2"/>
  <c r="BG48" i="2"/>
  <c r="BC48" i="2"/>
  <c r="BE48" i="2"/>
  <c r="BJ48" i="2"/>
  <c r="N3061" i="1"/>
  <c r="K49" i="2" s="1"/>
  <c r="O3061" i="1"/>
  <c r="M49" i="2" s="1"/>
  <c r="P3061" i="1"/>
  <c r="O49" i="2" s="1"/>
  <c r="Q3061" i="1"/>
  <c r="Q49" i="2" s="1"/>
  <c r="S49" i="2"/>
  <c r="W49" i="2"/>
  <c r="S3061" i="1"/>
  <c r="U49" i="2" s="1"/>
  <c r="W3061" i="1"/>
  <c r="AC49" i="2" s="1"/>
  <c r="AI49" i="2"/>
  <c r="AA49" i="2"/>
  <c r="AE49" i="2"/>
  <c r="Y49" i="2"/>
  <c r="AG49" i="2"/>
  <c r="AQ49" i="2"/>
  <c r="AS49" i="2"/>
  <c r="AK49" i="2"/>
  <c r="AO49" i="2"/>
  <c r="AM49" i="2"/>
  <c r="AU49" i="2"/>
  <c r="AW49" i="2"/>
  <c r="AY49" i="2"/>
  <c r="BA49" i="2"/>
  <c r="BG49" i="2"/>
  <c r="BC49" i="2"/>
  <c r="BE49" i="2"/>
  <c r="BJ49" i="2"/>
  <c r="N3102" i="1"/>
  <c r="K50" i="2" s="1"/>
  <c r="O3102" i="1"/>
  <c r="M50" i="2" s="1"/>
  <c r="P3102" i="1"/>
  <c r="O50" i="2" s="1"/>
  <c r="Q3102" i="1"/>
  <c r="Q50" i="2" s="1"/>
  <c r="R3102" i="1"/>
  <c r="S50" i="2" s="1"/>
  <c r="T3102" i="1"/>
  <c r="W50" i="2" s="1"/>
  <c r="S3102" i="1"/>
  <c r="U50" i="2" s="1"/>
  <c r="W3102" i="1"/>
  <c r="AC50" i="2" s="1"/>
  <c r="AI50" i="2"/>
  <c r="V3102" i="1"/>
  <c r="AA50" i="2" s="1"/>
  <c r="X3102" i="1"/>
  <c r="AE50" i="2" s="1"/>
  <c r="U3102" i="1"/>
  <c r="Y50" i="2" s="1"/>
  <c r="AG50" i="2"/>
  <c r="AQ50" i="2"/>
  <c r="AS50" i="2"/>
  <c r="AK50" i="2"/>
  <c r="AO50" i="2"/>
  <c r="AM50" i="2"/>
  <c r="AU50" i="2"/>
  <c r="AW50" i="2"/>
  <c r="AY50" i="2"/>
  <c r="BA50" i="2"/>
  <c r="BG50" i="2"/>
  <c r="BC50" i="2"/>
  <c r="BE50" i="2"/>
  <c r="BJ50" i="2"/>
  <c r="N3159" i="1"/>
  <c r="K51" i="2" s="1"/>
  <c r="O3159" i="1"/>
  <c r="M51" i="2" s="1"/>
  <c r="P3159" i="1"/>
  <c r="O51" i="2" s="1"/>
  <c r="Q3159" i="1"/>
  <c r="Q51" i="2" s="1"/>
  <c r="S51" i="2"/>
  <c r="W51" i="2"/>
  <c r="U51" i="2"/>
  <c r="AC51" i="2"/>
  <c r="AI51" i="2"/>
  <c r="AA51" i="2"/>
  <c r="AE51" i="2"/>
  <c r="Y51" i="2"/>
  <c r="AG51" i="2"/>
  <c r="AQ51" i="2"/>
  <c r="AS51" i="2"/>
  <c r="AK51" i="2"/>
  <c r="AO51" i="2"/>
  <c r="AM51" i="2"/>
  <c r="AU51" i="2"/>
  <c r="AW51" i="2"/>
  <c r="AY51" i="2"/>
  <c r="BA51" i="2"/>
  <c r="BG51" i="2"/>
  <c r="BC51" i="2"/>
  <c r="BE51" i="2"/>
  <c r="BJ51" i="2"/>
  <c r="N3233" i="1"/>
  <c r="K52" i="2" s="1"/>
  <c r="O3233" i="1"/>
  <c r="M52" i="2" s="1"/>
  <c r="P3233" i="1"/>
  <c r="O52" i="2" s="1"/>
  <c r="Q3233" i="1"/>
  <c r="Q52" i="2" s="1"/>
  <c r="R3233" i="1"/>
  <c r="S52" i="2" s="1"/>
  <c r="T3233" i="1"/>
  <c r="W52" i="2" s="1"/>
  <c r="S3233" i="1"/>
  <c r="U52" i="2" s="1"/>
  <c r="W3233" i="1"/>
  <c r="AC52" i="2"/>
  <c r="AI52" i="2"/>
  <c r="V3233" i="1"/>
  <c r="AA52" i="2" s="1"/>
  <c r="X3233" i="1"/>
  <c r="AE52" i="2" s="1"/>
  <c r="U3233" i="1"/>
  <c r="Y52" i="2" s="1"/>
  <c r="Y3233" i="1"/>
  <c r="AG52" i="2" s="1"/>
  <c r="AQ52" i="2"/>
  <c r="AS52" i="2"/>
  <c r="AA3233" i="1"/>
  <c r="AK52" i="2" s="1"/>
  <c r="AO52" i="2"/>
  <c r="AB3233" i="1"/>
  <c r="AM52" i="2" s="1"/>
  <c r="AU52" i="2"/>
  <c r="AW52" i="2"/>
  <c r="AY52" i="2"/>
  <c r="AI3233" i="1"/>
  <c r="BA52" i="2" s="1"/>
  <c r="BG52" i="2"/>
  <c r="BC52" i="2"/>
  <c r="BE52" i="2"/>
  <c r="BJ52" i="2"/>
  <c r="N3258" i="1"/>
  <c r="K53" i="2" s="1"/>
  <c r="O3258" i="1"/>
  <c r="M53" i="2" s="1"/>
  <c r="P3258" i="1"/>
  <c r="O53" i="2" s="1"/>
  <c r="Q3258" i="1"/>
  <c r="Q53" i="2" s="1"/>
  <c r="S53" i="2"/>
  <c r="W53" i="2"/>
  <c r="S3258" i="1"/>
  <c r="U53" i="2" s="1"/>
  <c r="AC53" i="2"/>
  <c r="AI53" i="2"/>
  <c r="AA53" i="2"/>
  <c r="AE53" i="2"/>
  <c r="Y53" i="2"/>
  <c r="AQ53" i="2"/>
  <c r="AS53" i="2"/>
  <c r="AK53" i="2"/>
  <c r="AO53" i="2"/>
  <c r="AM53" i="2"/>
  <c r="AU53" i="2"/>
  <c r="AW53" i="2"/>
  <c r="AY53" i="2"/>
  <c r="BA53" i="2"/>
  <c r="BG53" i="2"/>
  <c r="BC53" i="2"/>
  <c r="BE53" i="2"/>
  <c r="BJ53" i="2"/>
  <c r="BJ54" i="2"/>
  <c r="D1" i="1"/>
  <c r="E1" i="1"/>
  <c r="F1" i="1"/>
  <c r="J1" i="1"/>
  <c r="K1" i="1"/>
  <c r="K1" i="23" s="1"/>
  <c r="L1" i="1"/>
  <c r="L1" i="23" s="1"/>
  <c r="AN1" i="1"/>
  <c r="AO1" i="1"/>
  <c r="AP1" i="1"/>
  <c r="AQ1" i="1"/>
  <c r="AR1" i="1"/>
  <c r="AS1" i="1"/>
  <c r="AT1" i="1"/>
  <c r="AU1" i="1"/>
  <c r="C3" i="1"/>
  <c r="D3" i="1"/>
  <c r="E3" i="1"/>
  <c r="F3" i="1"/>
  <c r="G3" i="1"/>
  <c r="AN3" i="1"/>
  <c r="AO3" i="1"/>
  <c r="AP3" i="1"/>
  <c r="AQ3" i="1"/>
  <c r="C4" i="1"/>
  <c r="J4" i="1" s="1"/>
  <c r="D4" i="1"/>
  <c r="E4" i="1"/>
  <c r="F4" i="1"/>
  <c r="G4" i="1"/>
  <c r="AN4" i="1"/>
  <c r="AO4" i="1"/>
  <c r="AP4" i="1"/>
  <c r="AQ4" i="1"/>
  <c r="C5" i="1"/>
  <c r="AS5" i="1" s="1"/>
  <c r="D5" i="1"/>
  <c r="E5" i="1"/>
  <c r="F5" i="1"/>
  <c r="G5" i="1"/>
  <c r="AN5" i="1"/>
  <c r="AO5" i="1"/>
  <c r="AP5" i="1"/>
  <c r="AQ5" i="1"/>
  <c r="C6" i="1"/>
  <c r="J6" i="1" s="1"/>
  <c r="D6" i="1"/>
  <c r="E6" i="1"/>
  <c r="F6" i="1"/>
  <c r="G6" i="1"/>
  <c r="AN6" i="1"/>
  <c r="AO6" i="1"/>
  <c r="AP6" i="1"/>
  <c r="AQ6" i="1"/>
  <c r="C7" i="1"/>
  <c r="J7" i="1" s="1"/>
  <c r="D7" i="1"/>
  <c r="E7" i="1"/>
  <c r="F7" i="1"/>
  <c r="G7" i="1"/>
  <c r="AN7" i="1"/>
  <c r="AO7" i="1"/>
  <c r="AP7" i="1"/>
  <c r="AQ7" i="1"/>
  <c r="C8" i="1"/>
  <c r="D8" i="1"/>
  <c r="E8" i="1"/>
  <c r="F8" i="1"/>
  <c r="G8" i="1"/>
  <c r="AN8" i="1"/>
  <c r="AO8" i="1"/>
  <c r="AP8" i="1"/>
  <c r="AQ8" i="1"/>
  <c r="C9" i="1"/>
  <c r="K9" i="1" s="1"/>
  <c r="D9" i="1"/>
  <c r="E9" i="1"/>
  <c r="F9" i="1"/>
  <c r="G9" i="1"/>
  <c r="AN9" i="1"/>
  <c r="AO9" i="1"/>
  <c r="AP9" i="1"/>
  <c r="AQ9" i="1"/>
  <c r="C10" i="1"/>
  <c r="D10" i="1"/>
  <c r="E10" i="1"/>
  <c r="F10" i="1"/>
  <c r="G10" i="1"/>
  <c r="AN10" i="1"/>
  <c r="AO10" i="1"/>
  <c r="AP10" i="1"/>
  <c r="AQ10" i="1"/>
  <c r="C11" i="1"/>
  <c r="AR11" i="1" s="1"/>
  <c r="D11" i="1"/>
  <c r="E11" i="1"/>
  <c r="F11" i="1"/>
  <c r="G11" i="1"/>
  <c r="AN11" i="1"/>
  <c r="AO11" i="1"/>
  <c r="AP11" i="1"/>
  <c r="AQ11" i="1"/>
  <c r="C12" i="1"/>
  <c r="J12" i="1" s="1"/>
  <c r="D12" i="1"/>
  <c r="E12" i="1"/>
  <c r="F12" i="1"/>
  <c r="G12" i="1"/>
  <c r="AN12" i="1"/>
  <c r="AO12" i="1"/>
  <c r="AP12" i="1"/>
  <c r="AQ12" i="1"/>
  <c r="C13" i="1"/>
  <c r="AR13" i="1" s="1"/>
  <c r="D13" i="1"/>
  <c r="E13" i="1"/>
  <c r="F13" i="1"/>
  <c r="G13" i="1"/>
  <c r="AN13" i="1"/>
  <c r="AO13" i="1"/>
  <c r="AP13" i="1"/>
  <c r="AQ13" i="1"/>
  <c r="C14" i="1"/>
  <c r="AR14" i="1" s="1"/>
  <c r="D14" i="1"/>
  <c r="E14" i="1"/>
  <c r="F14" i="1"/>
  <c r="G14" i="1"/>
  <c r="AN14" i="1"/>
  <c r="AO14" i="1"/>
  <c r="AP14" i="1"/>
  <c r="AQ14" i="1"/>
  <c r="C15" i="1"/>
  <c r="D15" i="1"/>
  <c r="E15" i="1"/>
  <c r="F15" i="1"/>
  <c r="G15" i="1"/>
  <c r="AN15" i="1"/>
  <c r="AO15" i="1"/>
  <c r="AP15" i="1"/>
  <c r="AQ15" i="1"/>
  <c r="C16" i="1"/>
  <c r="D16" i="1"/>
  <c r="E16" i="1"/>
  <c r="F16" i="1"/>
  <c r="G16" i="1"/>
  <c r="AN16" i="1"/>
  <c r="AO16" i="1"/>
  <c r="AP16" i="1"/>
  <c r="AQ16" i="1"/>
  <c r="C17" i="1"/>
  <c r="D17" i="1"/>
  <c r="E17" i="1"/>
  <c r="F17" i="1"/>
  <c r="G17" i="1"/>
  <c r="AN17" i="1"/>
  <c r="AO17" i="1"/>
  <c r="AP17" i="1"/>
  <c r="AQ17" i="1"/>
  <c r="C18" i="1"/>
  <c r="D18" i="1"/>
  <c r="E18" i="1"/>
  <c r="F18" i="1"/>
  <c r="G18" i="1"/>
  <c r="AN18" i="1"/>
  <c r="AO18" i="1"/>
  <c r="AP18" i="1"/>
  <c r="AQ18" i="1"/>
  <c r="C19" i="1"/>
  <c r="D19" i="1"/>
  <c r="E19" i="1"/>
  <c r="F19" i="1"/>
  <c r="G19" i="1"/>
  <c r="AN19" i="1"/>
  <c r="AO19" i="1"/>
  <c r="AP19" i="1"/>
  <c r="AQ19" i="1"/>
  <c r="C20" i="1"/>
  <c r="D20" i="1"/>
  <c r="E20" i="1"/>
  <c r="F20" i="1"/>
  <c r="G20" i="1"/>
  <c r="AN20" i="1"/>
  <c r="AO20" i="1"/>
  <c r="AP20" i="1"/>
  <c r="AQ20" i="1"/>
  <c r="C21" i="1"/>
  <c r="K21" i="1" s="1"/>
  <c r="D21" i="1"/>
  <c r="E21" i="1"/>
  <c r="F21" i="1"/>
  <c r="G21" i="1"/>
  <c r="AN21" i="1"/>
  <c r="AO21" i="1"/>
  <c r="AP21" i="1"/>
  <c r="AQ21" i="1"/>
  <c r="C22" i="1"/>
  <c r="AR22" i="1" s="1"/>
  <c r="D22" i="1"/>
  <c r="E22" i="1"/>
  <c r="F22" i="1"/>
  <c r="G22" i="1"/>
  <c r="AN22" i="1"/>
  <c r="AO22" i="1"/>
  <c r="AP22" i="1"/>
  <c r="AQ22" i="1"/>
  <c r="C23" i="1"/>
  <c r="AU23" i="1" s="1"/>
  <c r="D23" i="1"/>
  <c r="E23" i="1"/>
  <c r="F23" i="1"/>
  <c r="G23" i="1"/>
  <c r="AN23" i="1"/>
  <c r="AO23" i="1"/>
  <c r="AP23" i="1"/>
  <c r="AQ23" i="1"/>
  <c r="C24" i="1"/>
  <c r="AR24" i="1" s="1"/>
  <c r="D24" i="1"/>
  <c r="E24" i="1"/>
  <c r="F24" i="1"/>
  <c r="G24" i="1"/>
  <c r="AN24" i="1"/>
  <c r="AO24" i="1"/>
  <c r="AP24" i="1"/>
  <c r="AQ24" i="1"/>
  <c r="C25" i="1"/>
  <c r="D25" i="1"/>
  <c r="E25" i="1"/>
  <c r="F25" i="1"/>
  <c r="G25" i="1"/>
  <c r="AN25" i="1"/>
  <c r="AO25" i="1"/>
  <c r="AP25" i="1"/>
  <c r="AQ25" i="1"/>
  <c r="C26" i="1"/>
  <c r="AU26" i="1" s="1"/>
  <c r="D26" i="1"/>
  <c r="E26" i="1"/>
  <c r="F26" i="1"/>
  <c r="G26" i="1"/>
  <c r="AN26" i="1"/>
  <c r="AO26" i="1"/>
  <c r="AP26" i="1"/>
  <c r="AQ26" i="1"/>
  <c r="C27" i="1"/>
  <c r="D27" i="1"/>
  <c r="E27" i="1"/>
  <c r="F27" i="1"/>
  <c r="G27" i="1"/>
  <c r="AN27" i="1"/>
  <c r="AO27" i="1"/>
  <c r="AP27" i="1"/>
  <c r="AQ27" i="1"/>
  <c r="C28" i="1"/>
  <c r="D28" i="1"/>
  <c r="E28" i="1"/>
  <c r="F28" i="1"/>
  <c r="G28" i="1"/>
  <c r="AN28" i="1"/>
  <c r="AO28" i="1"/>
  <c r="AP28" i="1"/>
  <c r="AQ28" i="1"/>
  <c r="C29" i="1"/>
  <c r="AT29" i="1" s="1"/>
  <c r="D29" i="1"/>
  <c r="E29" i="1"/>
  <c r="F29" i="1"/>
  <c r="G29" i="1"/>
  <c r="AN29" i="1"/>
  <c r="AO29" i="1"/>
  <c r="AP29" i="1"/>
  <c r="AQ29" i="1"/>
  <c r="C30" i="1"/>
  <c r="L30" i="1" s="1"/>
  <c r="D30" i="1"/>
  <c r="E30" i="1"/>
  <c r="F30" i="1"/>
  <c r="G30" i="1"/>
  <c r="AN30" i="1"/>
  <c r="AO30" i="1"/>
  <c r="AP30" i="1"/>
  <c r="AQ30" i="1"/>
  <c r="C31" i="1"/>
  <c r="D31" i="1"/>
  <c r="E31" i="1"/>
  <c r="F31" i="1"/>
  <c r="G31" i="1"/>
  <c r="AN31" i="1"/>
  <c r="AO31" i="1"/>
  <c r="AP31" i="1"/>
  <c r="AQ31" i="1"/>
  <c r="C32" i="1"/>
  <c r="D32" i="1"/>
  <c r="E32" i="1"/>
  <c r="F32" i="1"/>
  <c r="G32" i="1"/>
  <c r="AN32" i="1"/>
  <c r="AO32" i="1"/>
  <c r="AP32" i="1"/>
  <c r="AQ32" i="1"/>
  <c r="C33" i="1"/>
  <c r="D33" i="1"/>
  <c r="E33" i="1"/>
  <c r="F33" i="1"/>
  <c r="G33" i="1"/>
  <c r="AN33" i="1"/>
  <c r="AO33" i="1"/>
  <c r="AP33" i="1"/>
  <c r="AQ33" i="1"/>
  <c r="C34" i="1"/>
  <c r="AS34" i="1" s="1"/>
  <c r="D34" i="1"/>
  <c r="E34" i="1"/>
  <c r="F34" i="1"/>
  <c r="G34" i="1"/>
  <c r="AN34" i="1"/>
  <c r="AO34" i="1"/>
  <c r="AP34" i="1"/>
  <c r="AQ34" i="1"/>
  <c r="C35" i="1"/>
  <c r="D35" i="1"/>
  <c r="E35" i="1"/>
  <c r="F35" i="1"/>
  <c r="G35" i="1"/>
  <c r="J35" i="1"/>
  <c r="AN35" i="1"/>
  <c r="AO35" i="1"/>
  <c r="AP35" i="1"/>
  <c r="AQ35" i="1"/>
  <c r="C36" i="1"/>
  <c r="AR36" i="1" s="1"/>
  <c r="D36" i="1"/>
  <c r="E36" i="1"/>
  <c r="F36" i="1"/>
  <c r="G36" i="1"/>
  <c r="AN36" i="1"/>
  <c r="AO36" i="1"/>
  <c r="AP36" i="1"/>
  <c r="AQ36" i="1"/>
  <c r="C37" i="1"/>
  <c r="D37" i="1"/>
  <c r="E37" i="1"/>
  <c r="F37" i="1"/>
  <c r="G37" i="1"/>
  <c r="AN37" i="1"/>
  <c r="AO37" i="1"/>
  <c r="AP37" i="1"/>
  <c r="AQ37" i="1"/>
  <c r="C38" i="1"/>
  <c r="D38" i="1"/>
  <c r="E38" i="1"/>
  <c r="F38" i="1"/>
  <c r="G38" i="1"/>
  <c r="AN38" i="1"/>
  <c r="AO38" i="1"/>
  <c r="AP38" i="1"/>
  <c r="AQ38" i="1"/>
  <c r="C39" i="1"/>
  <c r="D39" i="1"/>
  <c r="E39" i="1"/>
  <c r="F39" i="1"/>
  <c r="G39" i="1"/>
  <c r="AN39" i="1"/>
  <c r="AO39" i="1"/>
  <c r="AP39" i="1"/>
  <c r="AQ39" i="1"/>
  <c r="C40" i="1"/>
  <c r="AT40" i="1" s="1"/>
  <c r="D40" i="1"/>
  <c r="E40" i="1"/>
  <c r="F40" i="1"/>
  <c r="G40" i="1"/>
  <c r="AN40" i="1"/>
  <c r="AO40" i="1"/>
  <c r="AP40" i="1"/>
  <c r="AQ40" i="1"/>
  <c r="C41" i="1"/>
  <c r="L41" i="1" s="1"/>
  <c r="D41" i="1"/>
  <c r="E41" i="1"/>
  <c r="F41" i="1"/>
  <c r="G41" i="1"/>
  <c r="AN41" i="1"/>
  <c r="AO41" i="1"/>
  <c r="AP41" i="1"/>
  <c r="AQ41" i="1"/>
  <c r="C42" i="1"/>
  <c r="D42" i="1"/>
  <c r="E42" i="1"/>
  <c r="F42" i="1"/>
  <c r="G42" i="1"/>
  <c r="AN42" i="1"/>
  <c r="AO42" i="1"/>
  <c r="AP42" i="1"/>
  <c r="AQ42" i="1"/>
  <c r="C43" i="1"/>
  <c r="AT43" i="1" s="1"/>
  <c r="D43" i="1"/>
  <c r="E43" i="1"/>
  <c r="F43" i="1"/>
  <c r="G43" i="1"/>
  <c r="AN43" i="1"/>
  <c r="AO43" i="1"/>
  <c r="AP43" i="1"/>
  <c r="AQ43" i="1"/>
  <c r="C44" i="1"/>
  <c r="AS44" i="1" s="1"/>
  <c r="D44" i="1"/>
  <c r="E44" i="1"/>
  <c r="F44" i="1"/>
  <c r="G44" i="1"/>
  <c r="AN44" i="1"/>
  <c r="AO44" i="1"/>
  <c r="AP44" i="1"/>
  <c r="AQ44" i="1"/>
  <c r="C45" i="1"/>
  <c r="D45" i="1"/>
  <c r="E45" i="1"/>
  <c r="F45" i="1"/>
  <c r="G45" i="1"/>
  <c r="AN45" i="1"/>
  <c r="AO45" i="1"/>
  <c r="AP45" i="1"/>
  <c r="AQ45" i="1"/>
  <c r="C46" i="1"/>
  <c r="AU46" i="1" s="1"/>
  <c r="D46" i="1"/>
  <c r="E46" i="1"/>
  <c r="F46" i="1"/>
  <c r="G46" i="1"/>
  <c r="AN46" i="1"/>
  <c r="AO46" i="1"/>
  <c r="AP46" i="1"/>
  <c r="AQ46" i="1"/>
  <c r="C47" i="1"/>
  <c r="D47" i="1"/>
  <c r="E47" i="1"/>
  <c r="F47" i="1"/>
  <c r="G47" i="1"/>
  <c r="AN47" i="1"/>
  <c r="AO47" i="1"/>
  <c r="AP47" i="1"/>
  <c r="AQ47" i="1"/>
  <c r="C48" i="1"/>
  <c r="J48" i="1" s="1"/>
  <c r="D48" i="1"/>
  <c r="E48" i="1"/>
  <c r="F48" i="1"/>
  <c r="G48" i="1"/>
  <c r="AN48" i="1"/>
  <c r="AO48" i="1"/>
  <c r="AP48" i="1"/>
  <c r="AQ48" i="1"/>
  <c r="C49" i="1"/>
  <c r="AR49" i="1" s="1"/>
  <c r="D49" i="1"/>
  <c r="E49" i="1"/>
  <c r="F49" i="1"/>
  <c r="G49" i="1"/>
  <c r="AN49" i="1"/>
  <c r="AO49" i="1"/>
  <c r="AP49" i="1"/>
  <c r="AQ49" i="1"/>
  <c r="C50" i="1"/>
  <c r="D50" i="1"/>
  <c r="E50" i="1"/>
  <c r="F50" i="1"/>
  <c r="G50" i="1"/>
  <c r="AN50" i="1"/>
  <c r="AO50" i="1"/>
  <c r="AP50" i="1"/>
  <c r="AQ50" i="1"/>
  <c r="C51" i="1"/>
  <c r="D51" i="1"/>
  <c r="E51" i="1"/>
  <c r="F51" i="1"/>
  <c r="G51" i="1"/>
  <c r="AN51" i="1"/>
  <c r="AO51" i="1"/>
  <c r="AP51" i="1"/>
  <c r="AQ51" i="1"/>
  <c r="C52" i="1"/>
  <c r="AT52" i="1" s="1"/>
  <c r="D52" i="1"/>
  <c r="E52" i="1"/>
  <c r="F52" i="1"/>
  <c r="G52" i="1"/>
  <c r="AN52" i="1"/>
  <c r="AO52" i="1"/>
  <c r="AP52" i="1"/>
  <c r="AQ52" i="1"/>
  <c r="C53" i="1"/>
  <c r="D53" i="1"/>
  <c r="E53" i="1"/>
  <c r="F53" i="1"/>
  <c r="G53" i="1"/>
  <c r="AN53" i="1"/>
  <c r="AO53" i="1"/>
  <c r="AP53" i="1"/>
  <c r="AQ53" i="1"/>
  <c r="C54" i="1"/>
  <c r="K54" i="1" s="1"/>
  <c r="D54" i="1"/>
  <c r="E54" i="1"/>
  <c r="F54" i="1"/>
  <c r="G54" i="1"/>
  <c r="AN54" i="1"/>
  <c r="AO54" i="1"/>
  <c r="AP54" i="1"/>
  <c r="AQ54" i="1"/>
  <c r="C55" i="1"/>
  <c r="D55" i="1"/>
  <c r="E55" i="1"/>
  <c r="F55" i="1"/>
  <c r="G55" i="1"/>
  <c r="AN55" i="1"/>
  <c r="AO55" i="1"/>
  <c r="AP55" i="1"/>
  <c r="AQ55" i="1"/>
  <c r="C56" i="1"/>
  <c r="AS56" i="1" s="1"/>
  <c r="D56" i="1"/>
  <c r="E56" i="1"/>
  <c r="F56" i="1"/>
  <c r="G56" i="1"/>
  <c r="AN56" i="1"/>
  <c r="AO56" i="1"/>
  <c r="AP56" i="1"/>
  <c r="AQ56" i="1"/>
  <c r="C57" i="1"/>
  <c r="D57" i="1"/>
  <c r="E57" i="1"/>
  <c r="F57" i="1"/>
  <c r="G57" i="1"/>
  <c r="AN57" i="1"/>
  <c r="AO57" i="1"/>
  <c r="AP57" i="1"/>
  <c r="AQ57" i="1"/>
  <c r="C58" i="1"/>
  <c r="AU58" i="1" s="1"/>
  <c r="D58" i="1"/>
  <c r="E58" i="1"/>
  <c r="F58" i="1"/>
  <c r="G58" i="1"/>
  <c r="AN58" i="1"/>
  <c r="AO58" i="1"/>
  <c r="AP58" i="1"/>
  <c r="AQ58" i="1"/>
  <c r="C59" i="1"/>
  <c r="AT59" i="1" s="1"/>
  <c r="D59" i="1"/>
  <c r="E59" i="1"/>
  <c r="F59" i="1"/>
  <c r="G59" i="1"/>
  <c r="AN59" i="1"/>
  <c r="AO59" i="1"/>
  <c r="AP59" i="1"/>
  <c r="AQ59" i="1"/>
  <c r="C60" i="1"/>
  <c r="J60" i="1" s="1"/>
  <c r="D60" i="1"/>
  <c r="E60" i="1"/>
  <c r="F60" i="1"/>
  <c r="G60" i="1"/>
  <c r="AN60" i="1"/>
  <c r="AO60" i="1"/>
  <c r="AP60" i="1"/>
  <c r="AQ60" i="1"/>
  <c r="C61" i="1"/>
  <c r="J61" i="1" s="1"/>
  <c r="D61" i="1"/>
  <c r="E61" i="1"/>
  <c r="F61" i="1"/>
  <c r="G61" i="1"/>
  <c r="AN61" i="1"/>
  <c r="AO61" i="1"/>
  <c r="AP61" i="1"/>
  <c r="AQ61" i="1"/>
  <c r="C62" i="1"/>
  <c r="AS62" i="1" s="1"/>
  <c r="D62" i="1"/>
  <c r="E62" i="1"/>
  <c r="F62" i="1"/>
  <c r="G62" i="1"/>
  <c r="AN62" i="1"/>
  <c r="AO62" i="1"/>
  <c r="AP62" i="1"/>
  <c r="AQ62" i="1"/>
  <c r="C63" i="1"/>
  <c r="D63" i="1"/>
  <c r="E63" i="1"/>
  <c r="F63" i="1"/>
  <c r="G63" i="1"/>
  <c r="AN63" i="1"/>
  <c r="AO63" i="1"/>
  <c r="AP63" i="1"/>
  <c r="AQ63" i="1"/>
  <c r="C64" i="1"/>
  <c r="D64" i="1"/>
  <c r="E64" i="1"/>
  <c r="F64" i="1"/>
  <c r="G64" i="1"/>
  <c r="AN64" i="1"/>
  <c r="AO64" i="1"/>
  <c r="AP64" i="1"/>
  <c r="AQ64" i="1"/>
  <c r="C65" i="1"/>
  <c r="D65" i="1"/>
  <c r="E65" i="1"/>
  <c r="F65" i="1"/>
  <c r="G65" i="1"/>
  <c r="AN65" i="1"/>
  <c r="AO65" i="1"/>
  <c r="AP65" i="1"/>
  <c r="AQ65" i="1"/>
  <c r="C66" i="1"/>
  <c r="AS66" i="1" s="1"/>
  <c r="D66" i="1"/>
  <c r="E66" i="1"/>
  <c r="F66" i="1"/>
  <c r="G66" i="1"/>
  <c r="AN66" i="1"/>
  <c r="AO66" i="1"/>
  <c r="AP66" i="1"/>
  <c r="AQ66" i="1"/>
  <c r="C67" i="1"/>
  <c r="L67" i="1" s="1"/>
  <c r="D67" i="1"/>
  <c r="E67" i="1"/>
  <c r="F67" i="1"/>
  <c r="G67" i="1"/>
  <c r="H67" i="1" s="1"/>
  <c r="AN67" i="1"/>
  <c r="AO67" i="1"/>
  <c r="AP67" i="1"/>
  <c r="AQ67" i="1"/>
  <c r="C68" i="1"/>
  <c r="AU68" i="1" s="1"/>
  <c r="D68" i="1"/>
  <c r="E68" i="1"/>
  <c r="F68" i="1"/>
  <c r="G68" i="1"/>
  <c r="AN68" i="1"/>
  <c r="AO68" i="1"/>
  <c r="AP68" i="1"/>
  <c r="AQ68" i="1"/>
  <c r="C69" i="1"/>
  <c r="AR69" i="1" s="1"/>
  <c r="D69" i="1"/>
  <c r="E69" i="1"/>
  <c r="F69" i="1"/>
  <c r="G69" i="1"/>
  <c r="AN69" i="1"/>
  <c r="AO69" i="1"/>
  <c r="AP69" i="1"/>
  <c r="AQ69" i="1"/>
  <c r="G70" i="1"/>
  <c r="AO70" i="1"/>
  <c r="AQ70" i="1"/>
  <c r="C72" i="1"/>
  <c r="K72" i="1" s="1"/>
  <c r="D72" i="1"/>
  <c r="E72" i="1"/>
  <c r="F72" i="1"/>
  <c r="G72" i="1"/>
  <c r="AN72" i="1"/>
  <c r="AO72" i="1"/>
  <c r="AP72" i="1"/>
  <c r="AQ72" i="1"/>
  <c r="C73" i="1"/>
  <c r="D73" i="1"/>
  <c r="E73" i="1"/>
  <c r="F73" i="1"/>
  <c r="G73" i="1"/>
  <c r="AN73" i="1"/>
  <c r="AO73" i="1"/>
  <c r="AP73" i="1"/>
  <c r="AQ73" i="1"/>
  <c r="C74" i="1"/>
  <c r="D74" i="1"/>
  <c r="E74" i="1"/>
  <c r="F74" i="1"/>
  <c r="G74" i="1"/>
  <c r="AN74" i="1"/>
  <c r="AO74" i="1"/>
  <c r="AP74" i="1"/>
  <c r="AQ74" i="1"/>
  <c r="C75" i="1"/>
  <c r="D75" i="1"/>
  <c r="E75" i="1"/>
  <c r="F75" i="1"/>
  <c r="G75" i="1"/>
  <c r="AN75" i="1"/>
  <c r="AO75" i="1"/>
  <c r="AP75" i="1"/>
  <c r="AQ75" i="1"/>
  <c r="C76" i="1"/>
  <c r="AS76" i="1" s="1"/>
  <c r="D76" i="1"/>
  <c r="E76" i="1"/>
  <c r="F76" i="1"/>
  <c r="G76" i="1"/>
  <c r="AN76" i="1"/>
  <c r="AO76" i="1"/>
  <c r="AP76" i="1"/>
  <c r="AQ76" i="1"/>
  <c r="C77" i="1"/>
  <c r="L77" i="1" s="1"/>
  <c r="D77" i="1"/>
  <c r="E77" i="1"/>
  <c r="F77" i="1"/>
  <c r="G77" i="1"/>
  <c r="AN77" i="1"/>
  <c r="AO77" i="1"/>
  <c r="AP77" i="1"/>
  <c r="AQ77" i="1"/>
  <c r="C78" i="1"/>
  <c r="D78" i="1"/>
  <c r="E78" i="1"/>
  <c r="F78" i="1"/>
  <c r="G78" i="1"/>
  <c r="AN78" i="1"/>
  <c r="AO78" i="1"/>
  <c r="AP78" i="1"/>
  <c r="AQ78" i="1"/>
  <c r="C79" i="1"/>
  <c r="AS79" i="1" s="1"/>
  <c r="D79" i="1"/>
  <c r="E79" i="1"/>
  <c r="F79" i="1"/>
  <c r="G79" i="1"/>
  <c r="AN79" i="1"/>
  <c r="AO79" i="1"/>
  <c r="AP79" i="1"/>
  <c r="AQ79" i="1"/>
  <c r="C80" i="1"/>
  <c r="D80" i="1"/>
  <c r="E80" i="1"/>
  <c r="F80" i="1"/>
  <c r="G80" i="1"/>
  <c r="AN80" i="1"/>
  <c r="AO80" i="1"/>
  <c r="AP80" i="1"/>
  <c r="AQ80" i="1"/>
  <c r="C81" i="1"/>
  <c r="D81" i="1"/>
  <c r="E81" i="1"/>
  <c r="F81" i="1"/>
  <c r="G81" i="1"/>
  <c r="AN81" i="1"/>
  <c r="AO81" i="1"/>
  <c r="AP81" i="1"/>
  <c r="AQ81" i="1"/>
  <c r="C82" i="1"/>
  <c r="AS82" i="1" s="1"/>
  <c r="D82" i="1"/>
  <c r="E82" i="1"/>
  <c r="F82" i="1"/>
  <c r="G82" i="1"/>
  <c r="AN82" i="1"/>
  <c r="AO82" i="1"/>
  <c r="AP82" i="1"/>
  <c r="AQ82" i="1"/>
  <c r="C83" i="1"/>
  <c r="AR83" i="1" s="1"/>
  <c r="D83" i="1"/>
  <c r="E83" i="1"/>
  <c r="F83" i="1"/>
  <c r="G83" i="1"/>
  <c r="AN83" i="1"/>
  <c r="AO83" i="1"/>
  <c r="AP83" i="1"/>
  <c r="AQ83" i="1"/>
  <c r="C84" i="1"/>
  <c r="L84" i="1" s="1"/>
  <c r="D84" i="1"/>
  <c r="E84" i="1"/>
  <c r="F84" i="1"/>
  <c r="G84" i="1"/>
  <c r="K84" i="1"/>
  <c r="AN84" i="1"/>
  <c r="AO84" i="1"/>
  <c r="AP84" i="1"/>
  <c r="AQ84" i="1"/>
  <c r="C85" i="1"/>
  <c r="D85" i="1"/>
  <c r="E85" i="1"/>
  <c r="F85" i="1"/>
  <c r="G85" i="1"/>
  <c r="AN85" i="1"/>
  <c r="AO85" i="1"/>
  <c r="AP85" i="1"/>
  <c r="AQ85" i="1"/>
  <c r="C86" i="1"/>
  <c r="D86" i="1"/>
  <c r="E86" i="1"/>
  <c r="F86" i="1"/>
  <c r="G86" i="1"/>
  <c r="AN86" i="1"/>
  <c r="AO86" i="1"/>
  <c r="AP86" i="1"/>
  <c r="AQ86" i="1"/>
  <c r="C87" i="1"/>
  <c r="D87" i="1"/>
  <c r="E87" i="1"/>
  <c r="F87" i="1"/>
  <c r="G87" i="1"/>
  <c r="AN87" i="1"/>
  <c r="AO87" i="1"/>
  <c r="AP87" i="1"/>
  <c r="AQ87" i="1"/>
  <c r="C88" i="1"/>
  <c r="D88" i="1"/>
  <c r="E88" i="1"/>
  <c r="F88" i="1"/>
  <c r="G88" i="1"/>
  <c r="AN88" i="1"/>
  <c r="AO88" i="1"/>
  <c r="AP88" i="1"/>
  <c r="AQ88" i="1"/>
  <c r="C89" i="1"/>
  <c r="K89" i="1" s="1"/>
  <c r="D89" i="1"/>
  <c r="E89" i="1"/>
  <c r="F89" i="1"/>
  <c r="G89" i="1"/>
  <c r="AN89" i="1"/>
  <c r="AO89" i="1"/>
  <c r="AP89" i="1"/>
  <c r="AQ89" i="1"/>
  <c r="C90" i="1"/>
  <c r="AU90" i="1" s="1"/>
  <c r="D90" i="1"/>
  <c r="E90" i="1"/>
  <c r="F90" i="1"/>
  <c r="G90" i="1"/>
  <c r="AN90" i="1"/>
  <c r="AO90" i="1"/>
  <c r="AP90" i="1"/>
  <c r="AQ90" i="1"/>
  <c r="C91" i="1"/>
  <c r="AR91" i="1" s="1"/>
  <c r="D91" i="1"/>
  <c r="E91" i="1"/>
  <c r="F91" i="1"/>
  <c r="G91" i="1"/>
  <c r="AN91" i="1"/>
  <c r="AO91" i="1"/>
  <c r="AP91" i="1"/>
  <c r="AQ91" i="1"/>
  <c r="C92" i="1"/>
  <c r="D92" i="1"/>
  <c r="E92" i="1"/>
  <c r="F92" i="1"/>
  <c r="G92" i="1"/>
  <c r="AN92" i="1"/>
  <c r="AO92" i="1"/>
  <c r="AP92" i="1"/>
  <c r="AQ92" i="1"/>
  <c r="C93" i="1"/>
  <c r="K93" i="1" s="1"/>
  <c r="D93" i="1"/>
  <c r="E93" i="1"/>
  <c r="F93" i="1"/>
  <c r="G93" i="1"/>
  <c r="AN93" i="1"/>
  <c r="AO93" i="1"/>
  <c r="AP93" i="1"/>
  <c r="AQ93" i="1"/>
  <c r="C94" i="1"/>
  <c r="AS94" i="1" s="1"/>
  <c r="D94" i="1"/>
  <c r="E94" i="1"/>
  <c r="F94" i="1"/>
  <c r="G94" i="1"/>
  <c r="AN94" i="1"/>
  <c r="AO94" i="1"/>
  <c r="AP94" i="1"/>
  <c r="AQ94" i="1"/>
  <c r="C95" i="1"/>
  <c r="AU95" i="1" s="1"/>
  <c r="D95" i="1"/>
  <c r="E95" i="1"/>
  <c r="F95" i="1"/>
  <c r="G95" i="1"/>
  <c r="AN95" i="1"/>
  <c r="AO95" i="1"/>
  <c r="AP95" i="1"/>
  <c r="AQ95" i="1"/>
  <c r="C96" i="1"/>
  <c r="AR96" i="1" s="1"/>
  <c r="D96" i="1"/>
  <c r="E96" i="1"/>
  <c r="F96" i="1"/>
  <c r="G96" i="1"/>
  <c r="AN96" i="1"/>
  <c r="AO96" i="1"/>
  <c r="AP96" i="1"/>
  <c r="AQ96" i="1"/>
  <c r="C97" i="1"/>
  <c r="D97" i="1"/>
  <c r="E97" i="1"/>
  <c r="F97" i="1"/>
  <c r="G97" i="1"/>
  <c r="AN97" i="1"/>
  <c r="AO97" i="1"/>
  <c r="AP97" i="1"/>
  <c r="AQ97" i="1"/>
  <c r="C98" i="1"/>
  <c r="D98" i="1"/>
  <c r="E98" i="1"/>
  <c r="F98" i="1"/>
  <c r="G98" i="1"/>
  <c r="AN98" i="1"/>
  <c r="AO98" i="1"/>
  <c r="AP98" i="1"/>
  <c r="AQ98" i="1"/>
  <c r="C99" i="1"/>
  <c r="AU99" i="1" s="1"/>
  <c r="D99" i="1"/>
  <c r="E99" i="1"/>
  <c r="F99" i="1"/>
  <c r="G99" i="1"/>
  <c r="AN99" i="1"/>
  <c r="AO99" i="1"/>
  <c r="AP99" i="1"/>
  <c r="AQ99" i="1"/>
  <c r="C100" i="1"/>
  <c r="J100" i="1" s="1"/>
  <c r="D100" i="1"/>
  <c r="E100" i="1"/>
  <c r="F100" i="1"/>
  <c r="G100" i="1"/>
  <c r="AN100" i="1"/>
  <c r="AO100" i="1"/>
  <c r="AP100" i="1"/>
  <c r="AQ100" i="1"/>
  <c r="C101" i="1"/>
  <c r="AT101" i="1" s="1"/>
  <c r="D101" i="1"/>
  <c r="E101" i="1"/>
  <c r="F101" i="1"/>
  <c r="G101" i="1"/>
  <c r="AN101" i="1"/>
  <c r="AO101" i="1"/>
  <c r="AP101" i="1"/>
  <c r="AQ101" i="1"/>
  <c r="C102" i="1"/>
  <c r="AT102" i="1" s="1"/>
  <c r="D102" i="1"/>
  <c r="E102" i="1"/>
  <c r="F102" i="1"/>
  <c r="G102" i="1"/>
  <c r="AN102" i="1"/>
  <c r="AO102" i="1"/>
  <c r="AP102" i="1"/>
  <c r="AQ102" i="1"/>
  <c r="C103" i="1"/>
  <c r="D103" i="1"/>
  <c r="E103" i="1"/>
  <c r="F103" i="1"/>
  <c r="G103" i="1"/>
  <c r="AN103" i="1"/>
  <c r="AO103" i="1"/>
  <c r="AP103" i="1"/>
  <c r="AQ103" i="1"/>
  <c r="C104" i="1"/>
  <c r="D104" i="1"/>
  <c r="E104" i="1"/>
  <c r="F104" i="1"/>
  <c r="G104" i="1"/>
  <c r="AN104" i="1"/>
  <c r="AO104" i="1"/>
  <c r="AP104" i="1"/>
  <c r="AQ104" i="1"/>
  <c r="C105" i="1"/>
  <c r="AS105" i="1" s="1"/>
  <c r="D105" i="1"/>
  <c r="E105" i="1"/>
  <c r="F105" i="1"/>
  <c r="G105" i="1"/>
  <c r="AN105" i="1"/>
  <c r="AO105" i="1"/>
  <c r="AP105" i="1"/>
  <c r="AQ105" i="1"/>
  <c r="C106" i="1"/>
  <c r="L106" i="1" s="1"/>
  <c r="D106" i="1"/>
  <c r="E106" i="1"/>
  <c r="F106" i="1"/>
  <c r="G106" i="1"/>
  <c r="AN106" i="1"/>
  <c r="AO106" i="1"/>
  <c r="AP106" i="1"/>
  <c r="AQ106" i="1"/>
  <c r="C107" i="1"/>
  <c r="L107" i="1" s="1"/>
  <c r="D107" i="1"/>
  <c r="E107" i="1"/>
  <c r="F107" i="1"/>
  <c r="G107" i="1"/>
  <c r="AN107" i="1"/>
  <c r="AO107" i="1"/>
  <c r="AP107" i="1"/>
  <c r="AQ107" i="1"/>
  <c r="C108" i="1"/>
  <c r="D108" i="1"/>
  <c r="E108" i="1"/>
  <c r="F108" i="1"/>
  <c r="G108" i="1"/>
  <c r="AN108" i="1"/>
  <c r="AO108" i="1"/>
  <c r="AP108" i="1"/>
  <c r="AQ108" i="1"/>
  <c r="C109" i="1"/>
  <c r="D109" i="1"/>
  <c r="E109" i="1"/>
  <c r="F109" i="1"/>
  <c r="G109" i="1"/>
  <c r="AN109" i="1"/>
  <c r="AO109" i="1"/>
  <c r="AP109" i="1"/>
  <c r="AQ109" i="1"/>
  <c r="C110" i="1"/>
  <c r="L110" i="1" s="1"/>
  <c r="D110" i="1"/>
  <c r="E110" i="1"/>
  <c r="F110" i="1"/>
  <c r="G110" i="1"/>
  <c r="AN110" i="1"/>
  <c r="AO110" i="1"/>
  <c r="AP110" i="1"/>
  <c r="AQ110" i="1"/>
  <c r="C111" i="1"/>
  <c r="D111" i="1"/>
  <c r="E111" i="1"/>
  <c r="F111" i="1"/>
  <c r="G111" i="1"/>
  <c r="AN111" i="1"/>
  <c r="AO111" i="1"/>
  <c r="AP111" i="1"/>
  <c r="AQ111" i="1"/>
  <c r="C115" i="1"/>
  <c r="D115" i="1"/>
  <c r="E115" i="1"/>
  <c r="F115" i="1"/>
  <c r="G115" i="1"/>
  <c r="AN115" i="1"/>
  <c r="AO115" i="1"/>
  <c r="AP115" i="1"/>
  <c r="AQ115" i="1"/>
  <c r="C116" i="1"/>
  <c r="D116" i="1"/>
  <c r="E116" i="1"/>
  <c r="F116" i="1"/>
  <c r="G116" i="1"/>
  <c r="AN116" i="1"/>
  <c r="AO116" i="1"/>
  <c r="AP116" i="1"/>
  <c r="AQ116" i="1"/>
  <c r="C117" i="1"/>
  <c r="AR117" i="1" s="1"/>
  <c r="D117" i="1"/>
  <c r="E117" i="1"/>
  <c r="F117" i="1"/>
  <c r="G117" i="1"/>
  <c r="AN117" i="1"/>
  <c r="AO117" i="1"/>
  <c r="AP117" i="1"/>
  <c r="AQ117" i="1"/>
  <c r="C118" i="1"/>
  <c r="K118" i="1" s="1"/>
  <c r="D118" i="1"/>
  <c r="E118" i="1"/>
  <c r="F118" i="1"/>
  <c r="G118" i="1"/>
  <c r="AN118" i="1"/>
  <c r="AO118" i="1"/>
  <c r="AP118" i="1"/>
  <c r="AQ118" i="1"/>
  <c r="C119" i="1"/>
  <c r="D119" i="1"/>
  <c r="E119" i="1"/>
  <c r="F119" i="1"/>
  <c r="G119" i="1"/>
  <c r="AN119" i="1"/>
  <c r="AO119" i="1"/>
  <c r="AP119" i="1"/>
  <c r="AQ119" i="1"/>
  <c r="C120" i="1"/>
  <c r="AU120" i="1" s="1"/>
  <c r="D120" i="1"/>
  <c r="E120" i="1"/>
  <c r="F120" i="1"/>
  <c r="G120" i="1"/>
  <c r="H120" i="1" s="1"/>
  <c r="AN120" i="1"/>
  <c r="AO120" i="1"/>
  <c r="AP120" i="1"/>
  <c r="AQ120" i="1"/>
  <c r="C121" i="1"/>
  <c r="D121" i="1"/>
  <c r="E121" i="1"/>
  <c r="F121" i="1"/>
  <c r="G121" i="1"/>
  <c r="AN121" i="1"/>
  <c r="AO121" i="1"/>
  <c r="AP121" i="1"/>
  <c r="AQ121" i="1"/>
  <c r="C122" i="1"/>
  <c r="AU122" i="1" s="1"/>
  <c r="D122" i="1"/>
  <c r="E122" i="1"/>
  <c r="F122" i="1"/>
  <c r="G122" i="1"/>
  <c r="AN122" i="1"/>
  <c r="AO122" i="1"/>
  <c r="AP122" i="1"/>
  <c r="AQ122" i="1"/>
  <c r="C123" i="1"/>
  <c r="AR123" i="1" s="1"/>
  <c r="D123" i="1"/>
  <c r="E123" i="1"/>
  <c r="F123" i="1"/>
  <c r="G123" i="1"/>
  <c r="AN123" i="1"/>
  <c r="AO123" i="1"/>
  <c r="AP123" i="1"/>
  <c r="AQ123" i="1"/>
  <c r="C124" i="1"/>
  <c r="AT124" i="1" s="1"/>
  <c r="D124" i="1"/>
  <c r="E124" i="1"/>
  <c r="F124" i="1"/>
  <c r="G124" i="1"/>
  <c r="AN124" i="1"/>
  <c r="AO124" i="1"/>
  <c r="AP124" i="1"/>
  <c r="AQ124" i="1"/>
  <c r="C125" i="1"/>
  <c r="AR125" i="1" s="1"/>
  <c r="D125" i="1"/>
  <c r="E125" i="1"/>
  <c r="F125" i="1"/>
  <c r="G125" i="1"/>
  <c r="AN125" i="1"/>
  <c r="AO125" i="1"/>
  <c r="AP125" i="1"/>
  <c r="AQ125" i="1"/>
  <c r="C126" i="1"/>
  <c r="D126" i="1"/>
  <c r="E126" i="1"/>
  <c r="F126" i="1"/>
  <c r="G126" i="1"/>
  <c r="AN126" i="1"/>
  <c r="AO126" i="1"/>
  <c r="AP126" i="1"/>
  <c r="AQ126" i="1"/>
  <c r="C127" i="1"/>
  <c r="AS127" i="1" s="1"/>
  <c r="D127" i="1"/>
  <c r="E127" i="1"/>
  <c r="F127" i="1"/>
  <c r="G127" i="1"/>
  <c r="AN127" i="1"/>
  <c r="AO127" i="1"/>
  <c r="AP127" i="1"/>
  <c r="AQ127" i="1"/>
  <c r="AT127" i="1"/>
  <c r="AU127" i="1"/>
  <c r="C128" i="1"/>
  <c r="D128" i="1"/>
  <c r="E128" i="1"/>
  <c r="F128" i="1"/>
  <c r="G128" i="1"/>
  <c r="AN128" i="1"/>
  <c r="AO128" i="1"/>
  <c r="AP128" i="1"/>
  <c r="AQ128" i="1"/>
  <c r="C129" i="1"/>
  <c r="AR129" i="1" s="1"/>
  <c r="D129" i="1"/>
  <c r="E129" i="1"/>
  <c r="F129" i="1"/>
  <c r="G129" i="1"/>
  <c r="AN129" i="1"/>
  <c r="AO129" i="1"/>
  <c r="AP129" i="1"/>
  <c r="AQ129" i="1"/>
  <c r="AQ130" i="1"/>
  <c r="C132" i="1"/>
  <c r="D132" i="1"/>
  <c r="E132" i="1"/>
  <c r="F132" i="1"/>
  <c r="G132" i="1"/>
  <c r="AN132" i="1"/>
  <c r="AO132" i="1"/>
  <c r="AP132" i="1"/>
  <c r="AQ132" i="1"/>
  <c r="C133" i="1"/>
  <c r="AT133" i="1" s="1"/>
  <c r="D133" i="1"/>
  <c r="E133" i="1"/>
  <c r="F133" i="1"/>
  <c r="G133" i="1"/>
  <c r="AN133" i="1"/>
  <c r="AO133" i="1"/>
  <c r="AP133" i="1"/>
  <c r="AQ133" i="1"/>
  <c r="C134" i="1"/>
  <c r="AT134" i="1" s="1"/>
  <c r="D134" i="1"/>
  <c r="E134" i="1"/>
  <c r="F134" i="1"/>
  <c r="G134" i="1"/>
  <c r="AN134" i="1"/>
  <c r="AO134" i="1"/>
  <c r="AP134" i="1"/>
  <c r="AQ134" i="1"/>
  <c r="AS134" i="1"/>
  <c r="C135" i="1"/>
  <c r="J135" i="1" s="1"/>
  <c r="D135" i="1"/>
  <c r="E135" i="1"/>
  <c r="F135" i="1"/>
  <c r="G135" i="1"/>
  <c r="AN135" i="1"/>
  <c r="AO135" i="1"/>
  <c r="AP135" i="1"/>
  <c r="AQ135" i="1"/>
  <c r="AR135" i="1"/>
  <c r="C136" i="1"/>
  <c r="D136" i="1"/>
  <c r="E136" i="1"/>
  <c r="F136" i="1"/>
  <c r="G136" i="1"/>
  <c r="AN136" i="1"/>
  <c r="AO136" i="1"/>
  <c r="AP136" i="1"/>
  <c r="AQ136" i="1"/>
  <c r="AT136" i="1"/>
  <c r="C137" i="1"/>
  <c r="D137" i="1"/>
  <c r="E137" i="1"/>
  <c r="F137" i="1"/>
  <c r="G137" i="1"/>
  <c r="AN137" i="1"/>
  <c r="AO137" i="1"/>
  <c r="AP137" i="1"/>
  <c r="AQ137" i="1"/>
  <c r="C138" i="1"/>
  <c r="L138" i="1" s="1"/>
  <c r="D138" i="1"/>
  <c r="E138" i="1"/>
  <c r="F138" i="1"/>
  <c r="G138" i="1"/>
  <c r="AN138" i="1"/>
  <c r="AO138" i="1"/>
  <c r="AP138" i="1"/>
  <c r="AQ138" i="1"/>
  <c r="C139" i="1"/>
  <c r="AS139" i="1" s="1"/>
  <c r="D139" i="1"/>
  <c r="E139" i="1"/>
  <c r="F139" i="1"/>
  <c r="G139" i="1"/>
  <c r="AN139" i="1"/>
  <c r="AO139" i="1"/>
  <c r="AP139" i="1"/>
  <c r="AQ139" i="1"/>
  <c r="C140" i="1"/>
  <c r="AR140" i="1" s="1"/>
  <c r="D140" i="1"/>
  <c r="E140" i="1"/>
  <c r="F140" i="1"/>
  <c r="G140" i="1"/>
  <c r="AN140" i="1"/>
  <c r="AO140" i="1"/>
  <c r="AP140" i="1"/>
  <c r="AQ140" i="1"/>
  <c r="C141" i="1"/>
  <c r="AR141" i="1" s="1"/>
  <c r="D141" i="1"/>
  <c r="E141" i="1"/>
  <c r="F141" i="1"/>
  <c r="G141" i="1"/>
  <c r="AN141" i="1"/>
  <c r="AO141" i="1"/>
  <c r="AP141" i="1"/>
  <c r="AQ141" i="1"/>
  <c r="C142" i="1"/>
  <c r="AT142" i="1" s="1"/>
  <c r="D142" i="1"/>
  <c r="E142" i="1"/>
  <c r="F142" i="1"/>
  <c r="G142" i="1"/>
  <c r="AN142" i="1"/>
  <c r="AO142" i="1"/>
  <c r="AP142" i="1"/>
  <c r="AQ142" i="1"/>
  <c r="C143" i="1"/>
  <c r="D143" i="1"/>
  <c r="E143" i="1"/>
  <c r="F143" i="1"/>
  <c r="G143" i="1"/>
  <c r="AN143" i="1"/>
  <c r="AO143" i="1"/>
  <c r="AP143" i="1"/>
  <c r="AQ143" i="1"/>
  <c r="C144" i="1"/>
  <c r="D144" i="1"/>
  <c r="E144" i="1"/>
  <c r="F144" i="1"/>
  <c r="G144" i="1"/>
  <c r="AN144" i="1"/>
  <c r="AO144" i="1"/>
  <c r="AP144" i="1"/>
  <c r="AQ144" i="1"/>
  <c r="C145" i="1"/>
  <c r="J145" i="1" s="1"/>
  <c r="D145" i="1"/>
  <c r="E145" i="1"/>
  <c r="F145" i="1"/>
  <c r="G145" i="1"/>
  <c r="AN145" i="1"/>
  <c r="AO145" i="1"/>
  <c r="AP145" i="1"/>
  <c r="AQ145" i="1"/>
  <c r="C146" i="1"/>
  <c r="D146" i="1"/>
  <c r="E146" i="1"/>
  <c r="F146" i="1"/>
  <c r="G146" i="1"/>
  <c r="AN146" i="1"/>
  <c r="AO146" i="1"/>
  <c r="AP146" i="1"/>
  <c r="AQ146" i="1"/>
  <c r="C147" i="1"/>
  <c r="D147" i="1"/>
  <c r="E147" i="1"/>
  <c r="F147" i="1"/>
  <c r="G147" i="1"/>
  <c r="AN147" i="1"/>
  <c r="AO147" i="1"/>
  <c r="AP147" i="1"/>
  <c r="AQ147" i="1"/>
  <c r="C148" i="1"/>
  <c r="AT148" i="1" s="1"/>
  <c r="D148" i="1"/>
  <c r="E148" i="1"/>
  <c r="F148" i="1"/>
  <c r="G148" i="1"/>
  <c r="AN148" i="1"/>
  <c r="AO148" i="1"/>
  <c r="AP148" i="1"/>
  <c r="AQ148" i="1"/>
  <c r="C149" i="1"/>
  <c r="AS149" i="1" s="1"/>
  <c r="D149" i="1"/>
  <c r="E149" i="1"/>
  <c r="F149" i="1"/>
  <c r="G149" i="1"/>
  <c r="AN149" i="1"/>
  <c r="AO149" i="1"/>
  <c r="AP149" i="1"/>
  <c r="AQ149" i="1"/>
  <c r="C150" i="1"/>
  <c r="J150" i="1" s="1"/>
  <c r="D150" i="1"/>
  <c r="E150" i="1"/>
  <c r="F150" i="1"/>
  <c r="G150" i="1"/>
  <c r="AN150" i="1"/>
  <c r="AO150" i="1"/>
  <c r="AP150" i="1"/>
  <c r="AQ150" i="1"/>
  <c r="C151" i="1"/>
  <c r="AU151" i="1" s="1"/>
  <c r="D151" i="1"/>
  <c r="E151" i="1"/>
  <c r="F151" i="1"/>
  <c r="G151" i="1"/>
  <c r="AN151" i="1"/>
  <c r="AO151" i="1"/>
  <c r="AP151" i="1"/>
  <c r="AQ151" i="1"/>
  <c r="C152" i="1"/>
  <c r="AS152" i="1" s="1"/>
  <c r="D152" i="1"/>
  <c r="E152" i="1"/>
  <c r="F152" i="1"/>
  <c r="G152" i="1"/>
  <c r="AN152" i="1"/>
  <c r="AO152" i="1"/>
  <c r="AP152" i="1"/>
  <c r="AQ152" i="1"/>
  <c r="C153" i="1"/>
  <c r="D153" i="1"/>
  <c r="E153" i="1"/>
  <c r="F153" i="1"/>
  <c r="G153" i="1"/>
  <c r="AN153" i="1"/>
  <c r="AO153" i="1"/>
  <c r="AP153" i="1"/>
  <c r="AQ153" i="1"/>
  <c r="C154" i="1"/>
  <c r="AR154" i="1" s="1"/>
  <c r="D154" i="1"/>
  <c r="E154" i="1"/>
  <c r="F154" i="1"/>
  <c r="G154" i="1"/>
  <c r="AN154" i="1"/>
  <c r="AO154" i="1"/>
  <c r="AP154" i="1"/>
  <c r="AQ154" i="1"/>
  <c r="C155" i="1"/>
  <c r="D155" i="1"/>
  <c r="E155" i="1"/>
  <c r="F155" i="1"/>
  <c r="G155" i="1"/>
  <c r="AN155" i="1"/>
  <c r="AO155" i="1"/>
  <c r="AP155" i="1"/>
  <c r="AQ155" i="1"/>
  <c r="C156" i="1"/>
  <c r="L156" i="1" s="1"/>
  <c r="D156" i="1"/>
  <c r="E156" i="1"/>
  <c r="F156" i="1"/>
  <c r="G156" i="1"/>
  <c r="AN156" i="1"/>
  <c r="AO156" i="1"/>
  <c r="AP156" i="1"/>
  <c r="AQ156" i="1"/>
  <c r="C157" i="1"/>
  <c r="K157" i="1" s="1"/>
  <c r="D157" i="1"/>
  <c r="E157" i="1"/>
  <c r="F157" i="1"/>
  <c r="G157" i="1"/>
  <c r="AN157" i="1"/>
  <c r="AO157" i="1"/>
  <c r="AP157" i="1"/>
  <c r="AQ157" i="1"/>
  <c r="C158" i="1"/>
  <c r="AU158" i="1" s="1"/>
  <c r="D158" i="1"/>
  <c r="E158" i="1"/>
  <c r="F158" i="1"/>
  <c r="G158" i="1"/>
  <c r="AN158" i="1"/>
  <c r="AO158" i="1"/>
  <c r="AP158" i="1"/>
  <c r="AQ158" i="1"/>
  <c r="C159" i="1"/>
  <c r="D159" i="1"/>
  <c r="E159" i="1"/>
  <c r="F159" i="1"/>
  <c r="G159" i="1"/>
  <c r="AN159" i="1"/>
  <c r="AO159" i="1"/>
  <c r="AP159" i="1"/>
  <c r="AQ159" i="1"/>
  <c r="C160" i="1"/>
  <c r="J160" i="1" s="1"/>
  <c r="D160" i="1"/>
  <c r="E160" i="1"/>
  <c r="F160" i="1"/>
  <c r="G160" i="1"/>
  <c r="AN160" i="1"/>
  <c r="AO160" i="1"/>
  <c r="AP160" i="1"/>
  <c r="AQ160" i="1"/>
  <c r="C161" i="1"/>
  <c r="K161" i="1" s="1"/>
  <c r="D161" i="1"/>
  <c r="E161" i="1"/>
  <c r="F161" i="1"/>
  <c r="G161" i="1"/>
  <c r="AN161" i="1"/>
  <c r="AO161" i="1"/>
  <c r="AP161" i="1"/>
  <c r="AQ161" i="1"/>
  <c r="C162" i="1"/>
  <c r="D162" i="1"/>
  <c r="E162" i="1"/>
  <c r="F162" i="1"/>
  <c r="G162" i="1"/>
  <c r="AN162" i="1"/>
  <c r="AO162" i="1"/>
  <c r="AP162" i="1"/>
  <c r="AQ162" i="1"/>
  <c r="C163" i="1"/>
  <c r="J163" i="1" s="1"/>
  <c r="D163" i="1"/>
  <c r="E163" i="1"/>
  <c r="F163" i="1"/>
  <c r="G163" i="1"/>
  <c r="AN163" i="1"/>
  <c r="AO163" i="1"/>
  <c r="AP163" i="1"/>
  <c r="AQ163" i="1"/>
  <c r="C164" i="1"/>
  <c r="D164" i="1"/>
  <c r="E164" i="1"/>
  <c r="F164" i="1"/>
  <c r="G164" i="1"/>
  <c r="AN164" i="1"/>
  <c r="AO164" i="1"/>
  <c r="AP164" i="1"/>
  <c r="AQ164" i="1"/>
  <c r="C165" i="1"/>
  <c r="D165" i="1"/>
  <c r="E165" i="1"/>
  <c r="F165" i="1"/>
  <c r="G165" i="1"/>
  <c r="AN165" i="1"/>
  <c r="AO165" i="1"/>
  <c r="AP165" i="1"/>
  <c r="AQ165" i="1"/>
  <c r="C166" i="1"/>
  <c r="D166" i="1"/>
  <c r="E166" i="1"/>
  <c r="F166" i="1"/>
  <c r="G166" i="1"/>
  <c r="AN166" i="1"/>
  <c r="AO166" i="1"/>
  <c r="AP166" i="1"/>
  <c r="AQ166" i="1"/>
  <c r="C167" i="1"/>
  <c r="J167" i="1" s="1"/>
  <c r="D167" i="1"/>
  <c r="E167" i="1"/>
  <c r="F167" i="1"/>
  <c r="G167" i="1"/>
  <c r="AN167" i="1"/>
  <c r="AO167" i="1"/>
  <c r="AP167" i="1"/>
  <c r="AQ167" i="1"/>
  <c r="C168" i="1"/>
  <c r="AT168" i="1" s="1"/>
  <c r="D168" i="1"/>
  <c r="E168" i="1"/>
  <c r="F168" i="1"/>
  <c r="G168" i="1"/>
  <c r="AN168" i="1"/>
  <c r="AO168" i="1"/>
  <c r="AP168" i="1"/>
  <c r="AQ168" i="1"/>
  <c r="C169" i="1"/>
  <c r="AU169" i="1" s="1"/>
  <c r="D169" i="1"/>
  <c r="E169" i="1"/>
  <c r="F169" i="1"/>
  <c r="G169" i="1"/>
  <c r="AN169" i="1"/>
  <c r="AO169" i="1"/>
  <c r="AP169" i="1"/>
  <c r="AQ169" i="1"/>
  <c r="C170" i="1"/>
  <c r="AR170" i="1" s="1"/>
  <c r="D170" i="1"/>
  <c r="E170" i="1"/>
  <c r="F170" i="1"/>
  <c r="G170" i="1"/>
  <c r="AN170" i="1"/>
  <c r="AO170" i="1"/>
  <c r="AP170" i="1"/>
  <c r="AQ170" i="1"/>
  <c r="C171" i="1"/>
  <c r="AU171" i="1" s="1"/>
  <c r="D171" i="1"/>
  <c r="E171" i="1"/>
  <c r="F171" i="1"/>
  <c r="G171" i="1"/>
  <c r="AN171" i="1"/>
  <c r="AO171" i="1"/>
  <c r="AP171" i="1"/>
  <c r="AQ171" i="1"/>
  <c r="C172" i="1"/>
  <c r="D172" i="1"/>
  <c r="E172" i="1"/>
  <c r="F172" i="1"/>
  <c r="G172" i="1"/>
  <c r="AN172" i="1"/>
  <c r="AO172" i="1"/>
  <c r="AP172" i="1"/>
  <c r="AQ172" i="1"/>
  <c r="C173" i="1"/>
  <c r="J173" i="1" s="1"/>
  <c r="D173" i="1"/>
  <c r="E173" i="1"/>
  <c r="F173" i="1"/>
  <c r="G173" i="1"/>
  <c r="AN173" i="1"/>
  <c r="AO173" i="1"/>
  <c r="AP173" i="1"/>
  <c r="AQ173" i="1"/>
  <c r="C174" i="1"/>
  <c r="AR174" i="1" s="1"/>
  <c r="D174" i="1"/>
  <c r="E174" i="1"/>
  <c r="F174" i="1"/>
  <c r="G174" i="1"/>
  <c r="AN174" i="1"/>
  <c r="AO174" i="1"/>
  <c r="AP174" i="1"/>
  <c r="AQ174" i="1"/>
  <c r="C175" i="1"/>
  <c r="AT175" i="1" s="1"/>
  <c r="D175" i="1"/>
  <c r="E175" i="1"/>
  <c r="F175" i="1"/>
  <c r="G175" i="1"/>
  <c r="AN175" i="1"/>
  <c r="AO175" i="1"/>
  <c r="AP175" i="1"/>
  <c r="AQ175" i="1"/>
  <c r="C176" i="1"/>
  <c r="D176" i="1"/>
  <c r="E176" i="1"/>
  <c r="F176" i="1"/>
  <c r="G176" i="1"/>
  <c r="AN176" i="1"/>
  <c r="AO176" i="1"/>
  <c r="AP176" i="1"/>
  <c r="AQ176" i="1"/>
  <c r="C177" i="1"/>
  <c r="D177" i="1"/>
  <c r="E177" i="1"/>
  <c r="F177" i="1"/>
  <c r="G177" i="1"/>
  <c r="AN177" i="1"/>
  <c r="AO177" i="1"/>
  <c r="AP177" i="1"/>
  <c r="AQ177" i="1"/>
  <c r="C178" i="1"/>
  <c r="D178" i="1"/>
  <c r="E178" i="1"/>
  <c r="F178" i="1"/>
  <c r="G178" i="1"/>
  <c r="AN178" i="1"/>
  <c r="AO178" i="1"/>
  <c r="AP178" i="1"/>
  <c r="AQ178" i="1"/>
  <c r="C179" i="1"/>
  <c r="AS179" i="1" s="1"/>
  <c r="D179" i="1"/>
  <c r="E179" i="1"/>
  <c r="F179" i="1"/>
  <c r="G179" i="1"/>
  <c r="AN179" i="1"/>
  <c r="AO179" i="1"/>
  <c r="AP179" i="1"/>
  <c r="AQ179" i="1"/>
  <c r="C180" i="1"/>
  <c r="D180" i="1"/>
  <c r="E180" i="1"/>
  <c r="F180" i="1"/>
  <c r="G180" i="1"/>
  <c r="AN180" i="1"/>
  <c r="AO180" i="1"/>
  <c r="AP180" i="1"/>
  <c r="AQ180" i="1"/>
  <c r="C181" i="1"/>
  <c r="AT181" i="1" s="1"/>
  <c r="D181" i="1"/>
  <c r="E181" i="1"/>
  <c r="F181" i="1"/>
  <c r="G181" i="1"/>
  <c r="AN181" i="1"/>
  <c r="AO181" i="1"/>
  <c r="AP181" i="1"/>
  <c r="AQ181" i="1"/>
  <c r="C182" i="1"/>
  <c r="D182" i="1"/>
  <c r="E182" i="1"/>
  <c r="F182" i="1"/>
  <c r="G182" i="1"/>
  <c r="AN182" i="1"/>
  <c r="AO182" i="1"/>
  <c r="AP182" i="1"/>
  <c r="AQ182" i="1"/>
  <c r="C183" i="1"/>
  <c r="AU183" i="1" s="1"/>
  <c r="D183" i="1"/>
  <c r="E183" i="1"/>
  <c r="F183" i="1"/>
  <c r="G183" i="1"/>
  <c r="AN183" i="1"/>
  <c r="AO183" i="1"/>
  <c r="AP183" i="1"/>
  <c r="AQ183" i="1"/>
  <c r="AT183" i="1"/>
  <c r="C184" i="1"/>
  <c r="J184" i="1" s="1"/>
  <c r="D184" i="1"/>
  <c r="E184" i="1"/>
  <c r="F184" i="1"/>
  <c r="G184" i="1"/>
  <c r="AN184" i="1"/>
  <c r="AO184" i="1"/>
  <c r="AP184" i="1"/>
  <c r="AQ184" i="1"/>
  <c r="C185" i="1"/>
  <c r="AU185" i="1" s="1"/>
  <c r="D185" i="1"/>
  <c r="E185" i="1"/>
  <c r="F185" i="1"/>
  <c r="G185" i="1"/>
  <c r="AN185" i="1"/>
  <c r="AO185" i="1"/>
  <c r="AP185" i="1"/>
  <c r="AQ185" i="1"/>
  <c r="AR185" i="1"/>
  <c r="C186" i="1"/>
  <c r="D186" i="1"/>
  <c r="E186" i="1"/>
  <c r="F186" i="1"/>
  <c r="G186" i="1"/>
  <c r="AN186" i="1"/>
  <c r="AO186" i="1"/>
  <c r="AP186" i="1"/>
  <c r="AQ186" i="1"/>
  <c r="AT186" i="1"/>
  <c r="C187" i="1"/>
  <c r="AR187" i="1" s="1"/>
  <c r="D187" i="1"/>
  <c r="E187" i="1"/>
  <c r="F187" i="1"/>
  <c r="G187" i="1"/>
  <c r="AN187" i="1"/>
  <c r="AO187" i="1"/>
  <c r="AP187" i="1"/>
  <c r="AQ187" i="1"/>
  <c r="C188" i="1"/>
  <c r="D188" i="1"/>
  <c r="E188" i="1"/>
  <c r="F188" i="1"/>
  <c r="G188" i="1"/>
  <c r="AN188" i="1"/>
  <c r="AO188" i="1"/>
  <c r="AP188" i="1"/>
  <c r="AQ188" i="1"/>
  <c r="C189" i="1"/>
  <c r="AT189" i="1" s="1"/>
  <c r="D189" i="1"/>
  <c r="E189" i="1"/>
  <c r="F189" i="1"/>
  <c r="G189" i="1"/>
  <c r="AN189" i="1"/>
  <c r="AO189" i="1"/>
  <c r="AP189" i="1"/>
  <c r="AQ189" i="1"/>
  <c r="C190" i="1"/>
  <c r="AS190" i="1" s="1"/>
  <c r="D190" i="1"/>
  <c r="E190" i="1"/>
  <c r="F190" i="1"/>
  <c r="G190" i="1"/>
  <c r="AN190" i="1"/>
  <c r="AO190" i="1"/>
  <c r="AP190" i="1"/>
  <c r="AQ190" i="1"/>
  <c r="C191" i="1"/>
  <c r="AS191" i="1" s="1"/>
  <c r="D191" i="1"/>
  <c r="E191" i="1"/>
  <c r="F191" i="1"/>
  <c r="G191" i="1"/>
  <c r="AN191" i="1"/>
  <c r="AO191" i="1"/>
  <c r="AP191" i="1"/>
  <c r="AQ191" i="1"/>
  <c r="C192" i="1"/>
  <c r="J192" i="1" s="1"/>
  <c r="D192" i="1"/>
  <c r="E192" i="1"/>
  <c r="F192" i="1"/>
  <c r="G192" i="1"/>
  <c r="AN192" i="1"/>
  <c r="AO192" i="1"/>
  <c r="AP192" i="1"/>
  <c r="AQ192" i="1"/>
  <c r="C193" i="1"/>
  <c r="AR193" i="1" s="1"/>
  <c r="D193" i="1"/>
  <c r="E193" i="1"/>
  <c r="F193" i="1"/>
  <c r="G193" i="1"/>
  <c r="AN193" i="1"/>
  <c r="AO193" i="1"/>
  <c r="AP193" i="1"/>
  <c r="AQ193" i="1"/>
  <c r="C194" i="1"/>
  <c r="AS194" i="1" s="1"/>
  <c r="D194" i="1"/>
  <c r="E194" i="1"/>
  <c r="F194" i="1"/>
  <c r="G194" i="1"/>
  <c r="H194" i="1" s="1"/>
  <c r="AN194" i="1"/>
  <c r="AO194" i="1"/>
  <c r="AP194" i="1"/>
  <c r="AQ194" i="1"/>
  <c r="C195" i="1"/>
  <c r="K195" i="1" s="1"/>
  <c r="D195" i="1"/>
  <c r="E195" i="1"/>
  <c r="F195" i="1"/>
  <c r="G195" i="1"/>
  <c r="AN195" i="1"/>
  <c r="AO195" i="1"/>
  <c r="AP195" i="1"/>
  <c r="AQ195" i="1"/>
  <c r="C196" i="1"/>
  <c r="J196" i="1" s="1"/>
  <c r="D196" i="1"/>
  <c r="E196" i="1"/>
  <c r="F196" i="1"/>
  <c r="G196" i="1"/>
  <c r="AN196" i="1"/>
  <c r="AO196" i="1"/>
  <c r="AP196" i="1"/>
  <c r="AQ196" i="1"/>
  <c r="C197" i="1"/>
  <c r="D197" i="1"/>
  <c r="E197" i="1"/>
  <c r="F197" i="1"/>
  <c r="G197" i="1"/>
  <c r="AN197" i="1"/>
  <c r="AO197" i="1"/>
  <c r="AP197" i="1"/>
  <c r="AQ197" i="1"/>
  <c r="C198" i="1"/>
  <c r="AR198" i="1" s="1"/>
  <c r="D198" i="1"/>
  <c r="E198" i="1"/>
  <c r="F198" i="1"/>
  <c r="G198" i="1"/>
  <c r="H198" i="1" s="1"/>
  <c r="AN198" i="1"/>
  <c r="AO198" i="1"/>
  <c r="AP198" i="1"/>
  <c r="AQ198" i="1"/>
  <c r="C199" i="1"/>
  <c r="D199" i="1"/>
  <c r="E199" i="1"/>
  <c r="F199" i="1"/>
  <c r="G199" i="1"/>
  <c r="AN199" i="1"/>
  <c r="AO199" i="1"/>
  <c r="AP199" i="1"/>
  <c r="AQ199" i="1"/>
  <c r="C200" i="1"/>
  <c r="AU200" i="1" s="1"/>
  <c r="D200" i="1"/>
  <c r="E200" i="1"/>
  <c r="F200" i="1"/>
  <c r="G200" i="1"/>
  <c r="AN200" i="1"/>
  <c r="AO200" i="1"/>
  <c r="AP200" i="1"/>
  <c r="AQ200" i="1"/>
  <c r="C201" i="1"/>
  <c r="D201" i="1"/>
  <c r="E201" i="1"/>
  <c r="F201" i="1"/>
  <c r="G201" i="1"/>
  <c r="AN201" i="1"/>
  <c r="AO201" i="1"/>
  <c r="AP201" i="1"/>
  <c r="AQ201" i="1"/>
  <c r="C202" i="1"/>
  <c r="J202" i="1" s="1"/>
  <c r="D202" i="1"/>
  <c r="E202" i="1"/>
  <c r="F202" i="1"/>
  <c r="G202" i="1"/>
  <c r="AN202" i="1"/>
  <c r="AO202" i="1"/>
  <c r="AP202" i="1"/>
  <c r="AQ202" i="1"/>
  <c r="AU202" i="1"/>
  <c r="C203" i="1"/>
  <c r="AT203" i="1" s="1"/>
  <c r="D203" i="1"/>
  <c r="E203" i="1"/>
  <c r="F203" i="1"/>
  <c r="G203" i="1"/>
  <c r="AN203" i="1"/>
  <c r="AO203" i="1"/>
  <c r="AP203" i="1"/>
  <c r="AQ203" i="1"/>
  <c r="C204" i="1"/>
  <c r="AT204" i="1" s="1"/>
  <c r="D204" i="1"/>
  <c r="E204" i="1"/>
  <c r="F204" i="1"/>
  <c r="G204" i="1"/>
  <c r="AN204" i="1"/>
  <c r="AO204" i="1"/>
  <c r="AP204" i="1"/>
  <c r="AQ204" i="1"/>
  <c r="C205" i="1"/>
  <c r="AU205" i="1" s="1"/>
  <c r="D205" i="1"/>
  <c r="E205" i="1"/>
  <c r="F205" i="1"/>
  <c r="G205" i="1"/>
  <c r="AN205" i="1"/>
  <c r="AO205" i="1"/>
  <c r="AP205" i="1"/>
  <c r="AQ205" i="1"/>
  <c r="C206" i="1"/>
  <c r="AR206" i="1" s="1"/>
  <c r="D206" i="1"/>
  <c r="E206" i="1"/>
  <c r="F206" i="1"/>
  <c r="G206" i="1"/>
  <c r="H206" i="1" s="1"/>
  <c r="AN206" i="1"/>
  <c r="AO206" i="1"/>
  <c r="AP206" i="1"/>
  <c r="AQ206" i="1"/>
  <c r="G207" i="1"/>
  <c r="C209" i="1"/>
  <c r="AS209" i="1" s="1"/>
  <c r="D209" i="1"/>
  <c r="E209" i="1"/>
  <c r="F209" i="1"/>
  <c r="G209" i="1"/>
  <c r="AN209" i="1"/>
  <c r="AO209" i="1"/>
  <c r="AP209" i="1"/>
  <c r="AQ209" i="1"/>
  <c r="AR209" i="1"/>
  <c r="C210" i="1"/>
  <c r="AT210" i="1" s="1"/>
  <c r="D210" i="1"/>
  <c r="E210" i="1"/>
  <c r="F210" i="1"/>
  <c r="G210" i="1"/>
  <c r="AN210" i="1"/>
  <c r="AO210" i="1"/>
  <c r="AP210" i="1"/>
  <c r="AQ210" i="1"/>
  <c r="C211" i="1"/>
  <c r="D211" i="1"/>
  <c r="E211" i="1"/>
  <c r="F211" i="1"/>
  <c r="G211" i="1"/>
  <c r="AN211" i="1"/>
  <c r="AO211" i="1"/>
  <c r="AP211" i="1"/>
  <c r="AQ211" i="1"/>
  <c r="C212" i="1"/>
  <c r="J212" i="1" s="1"/>
  <c r="D212" i="1"/>
  <c r="E212" i="1"/>
  <c r="F212" i="1"/>
  <c r="G212" i="1"/>
  <c r="AN212" i="1"/>
  <c r="AO212" i="1"/>
  <c r="AP212" i="1"/>
  <c r="AQ212" i="1"/>
  <c r="C213" i="1"/>
  <c r="L213" i="1" s="1"/>
  <c r="D213" i="1"/>
  <c r="E213" i="1"/>
  <c r="F213" i="1"/>
  <c r="G213" i="1"/>
  <c r="AN213" i="1"/>
  <c r="AO213" i="1"/>
  <c r="AP213" i="1"/>
  <c r="AQ213" i="1"/>
  <c r="C214" i="1"/>
  <c r="J214" i="1" s="1"/>
  <c r="D214" i="1"/>
  <c r="E214" i="1"/>
  <c r="F214" i="1"/>
  <c r="G214" i="1"/>
  <c r="AN214" i="1"/>
  <c r="AO214" i="1"/>
  <c r="AP214" i="1"/>
  <c r="AQ214" i="1"/>
  <c r="C215" i="1"/>
  <c r="J215" i="1" s="1"/>
  <c r="D215" i="1"/>
  <c r="E215" i="1"/>
  <c r="F215" i="1"/>
  <c r="G215" i="1"/>
  <c r="AN215" i="1"/>
  <c r="AO215" i="1"/>
  <c r="AP215" i="1"/>
  <c r="AQ215" i="1"/>
  <c r="C216" i="1"/>
  <c r="J216" i="1" s="1"/>
  <c r="D216" i="1"/>
  <c r="E216" i="1"/>
  <c r="F216" i="1"/>
  <c r="G216" i="1"/>
  <c r="AN216" i="1"/>
  <c r="AO216" i="1"/>
  <c r="AP216" i="1"/>
  <c r="AQ216" i="1"/>
  <c r="C217" i="1"/>
  <c r="D217" i="1"/>
  <c r="E217" i="1"/>
  <c r="F217" i="1"/>
  <c r="G217" i="1"/>
  <c r="AN217" i="1"/>
  <c r="AO217" i="1"/>
  <c r="AP217" i="1"/>
  <c r="AQ217" i="1"/>
  <c r="C218" i="1"/>
  <c r="AR218" i="1" s="1"/>
  <c r="D218" i="1"/>
  <c r="E218" i="1"/>
  <c r="F218" i="1"/>
  <c r="G218" i="1"/>
  <c r="AN218" i="1"/>
  <c r="AO218" i="1"/>
  <c r="AP218" i="1"/>
  <c r="AQ218" i="1"/>
  <c r="C219" i="1"/>
  <c r="D219" i="1"/>
  <c r="E219" i="1"/>
  <c r="F219" i="1"/>
  <c r="G219" i="1"/>
  <c r="AN219" i="1"/>
  <c r="AO219" i="1"/>
  <c r="AP219" i="1"/>
  <c r="AQ219" i="1"/>
  <c r="C220" i="1"/>
  <c r="D220" i="1"/>
  <c r="E220" i="1"/>
  <c r="F220" i="1"/>
  <c r="G220" i="1"/>
  <c r="AN220" i="1"/>
  <c r="AO220" i="1"/>
  <c r="AP220" i="1"/>
  <c r="AQ220" i="1"/>
  <c r="C221" i="1"/>
  <c r="AR221" i="1" s="1"/>
  <c r="D221" i="1"/>
  <c r="E221" i="1"/>
  <c r="F221" i="1"/>
  <c r="G221" i="1"/>
  <c r="AN221" i="1"/>
  <c r="AO221" i="1"/>
  <c r="AP221" i="1"/>
  <c r="AQ221" i="1"/>
  <c r="C222" i="1"/>
  <c r="J222" i="1" s="1"/>
  <c r="D222" i="1"/>
  <c r="E222" i="1"/>
  <c r="F222" i="1"/>
  <c r="G222" i="1"/>
  <c r="AN222" i="1"/>
  <c r="AO222" i="1"/>
  <c r="AP222" i="1"/>
  <c r="AQ222" i="1"/>
  <c r="C223" i="1"/>
  <c r="D223" i="1"/>
  <c r="E223" i="1"/>
  <c r="F223" i="1"/>
  <c r="G223" i="1"/>
  <c r="AN223" i="1"/>
  <c r="AO223" i="1"/>
  <c r="AP223" i="1"/>
  <c r="AQ223" i="1"/>
  <c r="C224" i="1"/>
  <c r="D224" i="1"/>
  <c r="E224" i="1"/>
  <c r="F224" i="1"/>
  <c r="G224" i="1"/>
  <c r="AN224" i="1"/>
  <c r="AO224" i="1"/>
  <c r="AP224" i="1"/>
  <c r="AQ224" i="1"/>
  <c r="C225" i="1"/>
  <c r="D225" i="1"/>
  <c r="E225" i="1"/>
  <c r="F225" i="1"/>
  <c r="G225" i="1"/>
  <c r="AN225" i="1"/>
  <c r="AO225" i="1"/>
  <c r="AP225" i="1"/>
  <c r="AQ225" i="1"/>
  <c r="C226" i="1"/>
  <c r="AR226" i="1" s="1"/>
  <c r="D226" i="1"/>
  <c r="E226" i="1"/>
  <c r="F226" i="1"/>
  <c r="G226" i="1"/>
  <c r="J226" i="1"/>
  <c r="AN226" i="1"/>
  <c r="AO226" i="1"/>
  <c r="AP226" i="1"/>
  <c r="AQ226" i="1"/>
  <c r="C227" i="1"/>
  <c r="AS227" i="1" s="1"/>
  <c r="D227" i="1"/>
  <c r="E227" i="1"/>
  <c r="F227" i="1"/>
  <c r="G227" i="1"/>
  <c r="H227" i="1" s="1"/>
  <c r="AN227" i="1"/>
  <c r="AO227" i="1"/>
  <c r="AP227" i="1"/>
  <c r="AQ227" i="1"/>
  <c r="C228" i="1"/>
  <c r="AS228" i="1" s="1"/>
  <c r="D228" i="1"/>
  <c r="E228" i="1"/>
  <c r="F228" i="1"/>
  <c r="G228" i="1"/>
  <c r="AN228" i="1"/>
  <c r="AO228" i="1"/>
  <c r="AP228" i="1"/>
  <c r="AQ228" i="1"/>
  <c r="C229" i="1"/>
  <c r="AR229" i="1" s="1"/>
  <c r="D229" i="1"/>
  <c r="E229" i="1"/>
  <c r="F229" i="1"/>
  <c r="G229" i="1"/>
  <c r="H229" i="1" s="1"/>
  <c r="AN229" i="1"/>
  <c r="AO229" i="1"/>
  <c r="AP229" i="1"/>
  <c r="AQ229" i="1"/>
  <c r="C230" i="1"/>
  <c r="AS230" i="1" s="1"/>
  <c r="D230" i="1"/>
  <c r="E230" i="1"/>
  <c r="F230" i="1"/>
  <c r="G230" i="1"/>
  <c r="AN230" i="1"/>
  <c r="AO230" i="1"/>
  <c r="AP230" i="1"/>
  <c r="AQ230" i="1"/>
  <c r="C231" i="1"/>
  <c r="D231" i="1"/>
  <c r="E231" i="1"/>
  <c r="F231" i="1"/>
  <c r="G231" i="1"/>
  <c r="AN231" i="1"/>
  <c r="AO231" i="1"/>
  <c r="AP231" i="1"/>
  <c r="AQ231" i="1"/>
  <c r="C232" i="1"/>
  <c r="D232" i="1"/>
  <c r="E232" i="1"/>
  <c r="F232" i="1"/>
  <c r="G232" i="1"/>
  <c r="AN232" i="1"/>
  <c r="AO232" i="1"/>
  <c r="AP232" i="1"/>
  <c r="AQ232" i="1"/>
  <c r="C233" i="1"/>
  <c r="D233" i="1"/>
  <c r="E233" i="1"/>
  <c r="F233" i="1"/>
  <c r="G233" i="1"/>
  <c r="AN233" i="1"/>
  <c r="AO233" i="1"/>
  <c r="AP233" i="1"/>
  <c r="AQ233" i="1"/>
  <c r="C234" i="1"/>
  <c r="AR234" i="1" s="1"/>
  <c r="D234" i="1"/>
  <c r="E234" i="1"/>
  <c r="F234" i="1"/>
  <c r="G234" i="1"/>
  <c r="AN234" i="1"/>
  <c r="AO234" i="1"/>
  <c r="AP234" i="1"/>
  <c r="AQ234" i="1"/>
  <c r="C235" i="1"/>
  <c r="L235" i="1" s="1"/>
  <c r="D235" i="1"/>
  <c r="E235" i="1"/>
  <c r="F235" i="1"/>
  <c r="G235" i="1"/>
  <c r="AN235" i="1"/>
  <c r="AO235" i="1"/>
  <c r="AP235" i="1"/>
  <c r="AQ235" i="1"/>
  <c r="C236" i="1"/>
  <c r="AT236" i="1" s="1"/>
  <c r="D236" i="1"/>
  <c r="E236" i="1"/>
  <c r="F236" i="1"/>
  <c r="G236" i="1"/>
  <c r="AN236" i="1"/>
  <c r="AO236" i="1"/>
  <c r="AP236" i="1"/>
  <c r="AQ236" i="1"/>
  <c r="C237" i="1"/>
  <c r="D237" i="1"/>
  <c r="E237" i="1"/>
  <c r="F237" i="1"/>
  <c r="G237" i="1"/>
  <c r="AN237" i="1"/>
  <c r="AO237" i="1"/>
  <c r="AP237" i="1"/>
  <c r="AQ237" i="1"/>
  <c r="C238" i="1"/>
  <c r="D238" i="1"/>
  <c r="E238" i="1"/>
  <c r="F238" i="1"/>
  <c r="G238" i="1"/>
  <c r="AN238" i="1"/>
  <c r="AO238" i="1"/>
  <c r="AP238" i="1"/>
  <c r="AQ238" i="1"/>
  <c r="C239" i="1"/>
  <c r="AS239" i="1" s="1"/>
  <c r="D239" i="1"/>
  <c r="E239" i="1"/>
  <c r="F239" i="1"/>
  <c r="G239" i="1"/>
  <c r="AN239" i="1"/>
  <c r="AO239" i="1"/>
  <c r="AP239" i="1"/>
  <c r="AQ239" i="1"/>
  <c r="C240" i="1"/>
  <c r="D240" i="1"/>
  <c r="E240" i="1"/>
  <c r="F240" i="1"/>
  <c r="G240" i="1"/>
  <c r="AN240" i="1"/>
  <c r="AO240" i="1"/>
  <c r="AP240" i="1"/>
  <c r="AQ240" i="1"/>
  <c r="C241" i="1"/>
  <c r="AU241" i="1" s="1"/>
  <c r="D241" i="1"/>
  <c r="E241" i="1"/>
  <c r="F241" i="1"/>
  <c r="G241" i="1"/>
  <c r="AN241" i="1"/>
  <c r="AO241" i="1"/>
  <c r="AP241" i="1"/>
  <c r="AQ241" i="1"/>
  <c r="C242" i="1"/>
  <c r="AR242" i="1" s="1"/>
  <c r="D242" i="1"/>
  <c r="E242" i="1"/>
  <c r="F242" i="1"/>
  <c r="G242" i="1"/>
  <c r="AN242" i="1"/>
  <c r="AO242" i="1"/>
  <c r="AP242" i="1"/>
  <c r="AQ242" i="1"/>
  <c r="C243" i="1"/>
  <c r="D243" i="1"/>
  <c r="E243" i="1"/>
  <c r="F243" i="1"/>
  <c r="G243" i="1"/>
  <c r="AN243" i="1"/>
  <c r="AO243" i="1"/>
  <c r="AP243" i="1"/>
  <c r="AQ243" i="1"/>
  <c r="C244" i="1"/>
  <c r="AR244" i="1" s="1"/>
  <c r="D244" i="1"/>
  <c r="E244" i="1"/>
  <c r="F244" i="1"/>
  <c r="G244" i="1"/>
  <c r="AN244" i="1"/>
  <c r="AO244" i="1"/>
  <c r="AP244" i="1"/>
  <c r="AQ244" i="1"/>
  <c r="C245" i="1"/>
  <c r="L245" i="1" s="1"/>
  <c r="D245" i="1"/>
  <c r="E245" i="1"/>
  <c r="F245" i="1"/>
  <c r="G245" i="1"/>
  <c r="AN245" i="1"/>
  <c r="AO245" i="1"/>
  <c r="AP245" i="1"/>
  <c r="AQ245" i="1"/>
  <c r="AR245" i="1"/>
  <c r="C246" i="1"/>
  <c r="L246" i="1" s="1"/>
  <c r="D246" i="1"/>
  <c r="E246" i="1"/>
  <c r="F246" i="1"/>
  <c r="G246" i="1"/>
  <c r="AN246" i="1"/>
  <c r="AO246" i="1"/>
  <c r="AP246" i="1"/>
  <c r="AQ246" i="1"/>
  <c r="C247" i="1"/>
  <c r="J247" i="1" s="1"/>
  <c r="D247" i="1"/>
  <c r="E247" i="1"/>
  <c r="F247" i="1"/>
  <c r="G247" i="1"/>
  <c r="AN247" i="1"/>
  <c r="AO247" i="1"/>
  <c r="AP247" i="1"/>
  <c r="AQ247" i="1"/>
  <c r="C248" i="1"/>
  <c r="J248" i="1" s="1"/>
  <c r="D248" i="1"/>
  <c r="E248" i="1"/>
  <c r="F248" i="1"/>
  <c r="G248" i="1"/>
  <c r="AN248" i="1"/>
  <c r="AO248" i="1"/>
  <c r="AP248" i="1"/>
  <c r="AQ248" i="1"/>
  <c r="C249" i="1"/>
  <c r="AT249" i="1" s="1"/>
  <c r="D249" i="1"/>
  <c r="E249" i="1"/>
  <c r="F249" i="1"/>
  <c r="G249" i="1"/>
  <c r="AN249" i="1"/>
  <c r="AO249" i="1"/>
  <c r="AP249" i="1"/>
  <c r="AQ249" i="1"/>
  <c r="C250" i="1"/>
  <c r="D250" i="1"/>
  <c r="E250" i="1"/>
  <c r="F250" i="1"/>
  <c r="G250" i="1"/>
  <c r="AN250" i="1"/>
  <c r="AO250" i="1"/>
  <c r="AP250" i="1"/>
  <c r="AQ250" i="1"/>
  <c r="C251" i="1"/>
  <c r="D251" i="1"/>
  <c r="E251" i="1"/>
  <c r="F251" i="1"/>
  <c r="G251" i="1"/>
  <c r="AN251" i="1"/>
  <c r="AO251" i="1"/>
  <c r="AP251" i="1"/>
  <c r="AQ251" i="1"/>
  <c r="C252" i="1"/>
  <c r="J252" i="1" s="1"/>
  <c r="D252" i="1"/>
  <c r="E252" i="1"/>
  <c r="F252" i="1"/>
  <c r="G252" i="1"/>
  <c r="AN252" i="1"/>
  <c r="AO252" i="1"/>
  <c r="AP252" i="1"/>
  <c r="AQ252" i="1"/>
  <c r="C253" i="1"/>
  <c r="D253" i="1"/>
  <c r="E253" i="1"/>
  <c r="F253" i="1"/>
  <c r="G253" i="1"/>
  <c r="AN253" i="1"/>
  <c r="AO253" i="1"/>
  <c r="AP253" i="1"/>
  <c r="AQ253" i="1"/>
  <c r="C254" i="1"/>
  <c r="D254" i="1"/>
  <c r="E254" i="1"/>
  <c r="F254" i="1"/>
  <c r="G254" i="1"/>
  <c r="AN254" i="1"/>
  <c r="AO254" i="1"/>
  <c r="AP254" i="1"/>
  <c r="AQ254" i="1"/>
  <c r="C255" i="1"/>
  <c r="AU255" i="1" s="1"/>
  <c r="D255" i="1"/>
  <c r="E255" i="1"/>
  <c r="F255" i="1"/>
  <c r="G255" i="1"/>
  <c r="AN255" i="1"/>
  <c r="AO255" i="1"/>
  <c r="AP255" i="1"/>
  <c r="AQ255" i="1"/>
  <c r="C256" i="1"/>
  <c r="AR256" i="1" s="1"/>
  <c r="D256" i="1"/>
  <c r="E256" i="1"/>
  <c r="F256" i="1"/>
  <c r="G256" i="1"/>
  <c r="AN256" i="1"/>
  <c r="AO256" i="1"/>
  <c r="AP256" i="1"/>
  <c r="AQ256" i="1"/>
  <c r="C257" i="1"/>
  <c r="D257" i="1"/>
  <c r="E257" i="1"/>
  <c r="F257" i="1"/>
  <c r="G257" i="1"/>
  <c r="AN257" i="1"/>
  <c r="AO257" i="1"/>
  <c r="AP257" i="1"/>
  <c r="AQ257" i="1"/>
  <c r="C258" i="1"/>
  <c r="AR258" i="1" s="1"/>
  <c r="D258" i="1"/>
  <c r="E258" i="1"/>
  <c r="F258" i="1"/>
  <c r="G258" i="1"/>
  <c r="AN258" i="1"/>
  <c r="AO258" i="1"/>
  <c r="AP258" i="1"/>
  <c r="AQ258" i="1"/>
  <c r="C259" i="1"/>
  <c r="AT259" i="1" s="1"/>
  <c r="D259" i="1"/>
  <c r="E259" i="1"/>
  <c r="F259" i="1"/>
  <c r="G259" i="1"/>
  <c r="AN259" i="1"/>
  <c r="AO259" i="1"/>
  <c r="AP259" i="1"/>
  <c r="AQ259" i="1"/>
  <c r="C260" i="1"/>
  <c r="D260" i="1"/>
  <c r="E260" i="1"/>
  <c r="F260" i="1"/>
  <c r="G260" i="1"/>
  <c r="AN260" i="1"/>
  <c r="AO260" i="1"/>
  <c r="AP260" i="1"/>
  <c r="AQ260" i="1"/>
  <c r="C261" i="1"/>
  <c r="D261" i="1"/>
  <c r="E261" i="1"/>
  <c r="F261" i="1"/>
  <c r="G261" i="1"/>
  <c r="AN261" i="1"/>
  <c r="AO261" i="1"/>
  <c r="AP261" i="1"/>
  <c r="AQ261" i="1"/>
  <c r="C262" i="1"/>
  <c r="D262" i="1"/>
  <c r="E262" i="1"/>
  <c r="F262" i="1"/>
  <c r="G262" i="1"/>
  <c r="J262" i="1"/>
  <c r="AN262" i="1"/>
  <c r="AO262" i="1"/>
  <c r="AP262" i="1"/>
  <c r="AQ262" i="1"/>
  <c r="C263" i="1"/>
  <c r="D263" i="1"/>
  <c r="E263" i="1"/>
  <c r="F263" i="1"/>
  <c r="G263" i="1"/>
  <c r="AN263" i="1"/>
  <c r="AO263" i="1"/>
  <c r="AP263" i="1"/>
  <c r="AQ263" i="1"/>
  <c r="C264" i="1"/>
  <c r="AR264" i="1" s="1"/>
  <c r="D264" i="1"/>
  <c r="E264" i="1"/>
  <c r="F264" i="1"/>
  <c r="G264" i="1"/>
  <c r="AN264" i="1"/>
  <c r="AO264" i="1"/>
  <c r="AP264" i="1"/>
  <c r="AQ264" i="1"/>
  <c r="C265" i="1"/>
  <c r="K265" i="1" s="1"/>
  <c r="D265" i="1"/>
  <c r="E265" i="1"/>
  <c r="F265" i="1"/>
  <c r="G265" i="1"/>
  <c r="H265" i="1" s="1"/>
  <c r="AN265" i="1"/>
  <c r="AO265" i="1"/>
  <c r="AP265" i="1"/>
  <c r="AQ265" i="1"/>
  <c r="C266" i="1"/>
  <c r="AT266" i="1" s="1"/>
  <c r="D266" i="1"/>
  <c r="E266" i="1"/>
  <c r="F266" i="1"/>
  <c r="G266" i="1"/>
  <c r="H266" i="1" s="1"/>
  <c r="AN266" i="1"/>
  <c r="AO266" i="1"/>
  <c r="AP266" i="1"/>
  <c r="AQ266" i="1"/>
  <c r="G267" i="1"/>
  <c r="AP267" i="1"/>
  <c r="C269" i="1"/>
  <c r="J269" i="1" s="1"/>
  <c r="D269" i="1"/>
  <c r="E269" i="1"/>
  <c r="F269" i="1"/>
  <c r="G269" i="1"/>
  <c r="AN269" i="1"/>
  <c r="AO269" i="1"/>
  <c r="AP269" i="1"/>
  <c r="AQ269" i="1"/>
  <c r="C270" i="1"/>
  <c r="J270" i="1" s="1"/>
  <c r="D270" i="1"/>
  <c r="E270" i="1"/>
  <c r="F270" i="1"/>
  <c r="G270" i="1"/>
  <c r="H270" i="1" s="1"/>
  <c r="K270" i="1"/>
  <c r="L270" i="1"/>
  <c r="AN270" i="1"/>
  <c r="AO270" i="1"/>
  <c r="AP270" i="1"/>
  <c r="AQ270" i="1"/>
  <c r="C271" i="1"/>
  <c r="J271" i="1" s="1"/>
  <c r="D271" i="1"/>
  <c r="E271" i="1"/>
  <c r="F271" i="1"/>
  <c r="G271" i="1"/>
  <c r="H271" i="1" s="1"/>
  <c r="K271" i="1"/>
  <c r="AN271" i="1"/>
  <c r="AO271" i="1"/>
  <c r="AP271" i="1"/>
  <c r="AQ271" i="1"/>
  <c r="AS271" i="1"/>
  <c r="C272" i="1"/>
  <c r="D272" i="1"/>
  <c r="E272" i="1"/>
  <c r="F272" i="1"/>
  <c r="G272" i="1"/>
  <c r="AN272" i="1"/>
  <c r="AO272" i="1"/>
  <c r="AP272" i="1"/>
  <c r="AQ272" i="1"/>
  <c r="C273" i="1"/>
  <c r="AT273" i="1" s="1"/>
  <c r="D273" i="1"/>
  <c r="E273" i="1"/>
  <c r="F273" i="1"/>
  <c r="G273" i="1"/>
  <c r="AN273" i="1"/>
  <c r="AO273" i="1"/>
  <c r="AP273" i="1"/>
  <c r="AQ273" i="1"/>
  <c r="C274" i="1"/>
  <c r="D274" i="1"/>
  <c r="E274" i="1"/>
  <c r="F274" i="1"/>
  <c r="G274" i="1"/>
  <c r="AN274" i="1"/>
  <c r="AO274" i="1"/>
  <c r="AP274" i="1"/>
  <c r="AQ274" i="1"/>
  <c r="C275" i="1"/>
  <c r="D275" i="1"/>
  <c r="E275" i="1"/>
  <c r="F275" i="1"/>
  <c r="G275" i="1"/>
  <c r="AN275" i="1"/>
  <c r="AO275" i="1"/>
  <c r="AP275" i="1"/>
  <c r="AQ275" i="1"/>
  <c r="C276" i="1"/>
  <c r="D276" i="1"/>
  <c r="E276" i="1"/>
  <c r="F276" i="1"/>
  <c r="G276" i="1"/>
  <c r="AN276" i="1"/>
  <c r="AO276" i="1"/>
  <c r="AP276" i="1"/>
  <c r="AQ276" i="1"/>
  <c r="C277" i="1"/>
  <c r="AR277" i="1" s="1"/>
  <c r="D277" i="1"/>
  <c r="E277" i="1"/>
  <c r="F277" i="1"/>
  <c r="G277" i="1"/>
  <c r="AN277" i="1"/>
  <c r="AO277" i="1"/>
  <c r="AP277" i="1"/>
  <c r="AQ277" i="1"/>
  <c r="C278" i="1"/>
  <c r="D278" i="1"/>
  <c r="E278" i="1"/>
  <c r="F278" i="1"/>
  <c r="G278" i="1"/>
  <c r="AN278" i="1"/>
  <c r="AO278" i="1"/>
  <c r="AP278" i="1"/>
  <c r="AQ278" i="1"/>
  <c r="C279" i="1"/>
  <c r="D279" i="1"/>
  <c r="E279" i="1"/>
  <c r="F279" i="1"/>
  <c r="G279" i="1"/>
  <c r="AN279" i="1"/>
  <c r="AO279" i="1"/>
  <c r="AP279" i="1"/>
  <c r="AQ279" i="1"/>
  <c r="AS279" i="1"/>
  <c r="C280" i="1"/>
  <c r="AR280" i="1" s="1"/>
  <c r="D280" i="1"/>
  <c r="E280" i="1"/>
  <c r="F280" i="1"/>
  <c r="G280" i="1"/>
  <c r="AN280" i="1"/>
  <c r="AO280" i="1"/>
  <c r="AP280" i="1"/>
  <c r="AQ280" i="1"/>
  <c r="C281" i="1"/>
  <c r="J281" i="1" s="1"/>
  <c r="D281" i="1"/>
  <c r="E281" i="1"/>
  <c r="F281" i="1"/>
  <c r="G281" i="1"/>
  <c r="AN281" i="1"/>
  <c r="AO281" i="1"/>
  <c r="AP281" i="1"/>
  <c r="AQ281" i="1"/>
  <c r="C282" i="1"/>
  <c r="D282" i="1"/>
  <c r="E282" i="1"/>
  <c r="F282" i="1"/>
  <c r="G282" i="1"/>
  <c r="AN282" i="1"/>
  <c r="AO282" i="1"/>
  <c r="AP282" i="1"/>
  <c r="AQ282" i="1"/>
  <c r="C283" i="1"/>
  <c r="AU283" i="1" s="1"/>
  <c r="D283" i="1"/>
  <c r="E283" i="1"/>
  <c r="F283" i="1"/>
  <c r="G283" i="1"/>
  <c r="AN283" i="1"/>
  <c r="AO283" i="1"/>
  <c r="AP283" i="1"/>
  <c r="AQ283" i="1"/>
  <c r="C284" i="1"/>
  <c r="D284" i="1"/>
  <c r="E284" i="1"/>
  <c r="F284" i="1"/>
  <c r="G284" i="1"/>
  <c r="AN284" i="1"/>
  <c r="AO284" i="1"/>
  <c r="AP284" i="1"/>
  <c r="AQ284" i="1"/>
  <c r="C285" i="1"/>
  <c r="AR285" i="1" s="1"/>
  <c r="D285" i="1"/>
  <c r="E285" i="1"/>
  <c r="F285" i="1"/>
  <c r="G285" i="1"/>
  <c r="AN285" i="1"/>
  <c r="AO285" i="1"/>
  <c r="AP285" i="1"/>
  <c r="AQ285" i="1"/>
  <c r="C286" i="1"/>
  <c r="D286" i="1"/>
  <c r="E286" i="1"/>
  <c r="F286" i="1"/>
  <c r="G286" i="1"/>
  <c r="AN286" i="1"/>
  <c r="AO286" i="1"/>
  <c r="AP286" i="1"/>
  <c r="AQ286" i="1"/>
  <c r="C287" i="1"/>
  <c r="AT287" i="1" s="1"/>
  <c r="D287" i="1"/>
  <c r="E287" i="1"/>
  <c r="F287" i="1"/>
  <c r="G287" i="1"/>
  <c r="AN287" i="1"/>
  <c r="AO287" i="1"/>
  <c r="AP287" i="1"/>
  <c r="AQ287" i="1"/>
  <c r="C289" i="1"/>
  <c r="D289" i="1"/>
  <c r="E289" i="1"/>
  <c r="F289" i="1"/>
  <c r="G289" i="1"/>
  <c r="AN289" i="1"/>
  <c r="AO289" i="1"/>
  <c r="AP289" i="1"/>
  <c r="AQ289" i="1"/>
  <c r="C288" i="1"/>
  <c r="L288" i="1" s="1"/>
  <c r="D288" i="1"/>
  <c r="E288" i="1"/>
  <c r="F288" i="1"/>
  <c r="G288" i="1"/>
  <c r="AN288" i="1"/>
  <c r="AO288" i="1"/>
  <c r="AP288" i="1"/>
  <c r="AQ288" i="1"/>
  <c r="AT288" i="1"/>
  <c r="C290" i="1"/>
  <c r="D290" i="1"/>
  <c r="E290" i="1"/>
  <c r="F290" i="1"/>
  <c r="G290" i="1"/>
  <c r="AN290" i="1"/>
  <c r="AO290" i="1"/>
  <c r="AP290" i="1"/>
  <c r="AQ290" i="1"/>
  <c r="C291" i="1"/>
  <c r="D291" i="1"/>
  <c r="E291" i="1"/>
  <c r="F291" i="1"/>
  <c r="G291" i="1"/>
  <c r="AN291" i="1"/>
  <c r="AO291" i="1"/>
  <c r="AP291" i="1"/>
  <c r="AQ291" i="1"/>
  <c r="C292" i="1"/>
  <c r="D292" i="1"/>
  <c r="E292" i="1"/>
  <c r="F292" i="1"/>
  <c r="G292" i="1"/>
  <c r="AN292" i="1"/>
  <c r="AO292" i="1"/>
  <c r="AP292" i="1"/>
  <c r="AQ292" i="1"/>
  <c r="C293" i="1"/>
  <c r="D293" i="1"/>
  <c r="E293" i="1"/>
  <c r="F293" i="1"/>
  <c r="G293" i="1"/>
  <c r="AN293" i="1"/>
  <c r="AO293" i="1"/>
  <c r="AP293" i="1"/>
  <c r="AQ293" i="1"/>
  <c r="C294" i="1"/>
  <c r="D294" i="1"/>
  <c r="E294" i="1"/>
  <c r="F294" i="1"/>
  <c r="G294" i="1"/>
  <c r="AN294" i="1"/>
  <c r="AO294" i="1"/>
  <c r="AP294" i="1"/>
  <c r="AQ294" i="1"/>
  <c r="C295" i="1"/>
  <c r="D295" i="1"/>
  <c r="E295" i="1"/>
  <c r="F295" i="1"/>
  <c r="G295" i="1"/>
  <c r="AN295" i="1"/>
  <c r="AO295" i="1"/>
  <c r="AP295" i="1"/>
  <c r="AQ295" i="1"/>
  <c r="C296" i="1"/>
  <c r="D296" i="1"/>
  <c r="E296" i="1"/>
  <c r="F296" i="1"/>
  <c r="G296" i="1"/>
  <c r="AN296" i="1"/>
  <c r="AO296" i="1"/>
  <c r="AP296" i="1"/>
  <c r="AQ296" i="1"/>
  <c r="C297" i="1"/>
  <c r="D297" i="1"/>
  <c r="E297" i="1"/>
  <c r="F297" i="1"/>
  <c r="G297" i="1"/>
  <c r="AN297" i="1"/>
  <c r="AO297" i="1"/>
  <c r="AP297" i="1"/>
  <c r="AQ297" i="1"/>
  <c r="C298" i="1"/>
  <c r="AR298" i="1" s="1"/>
  <c r="D298" i="1"/>
  <c r="E298" i="1"/>
  <c r="F298" i="1"/>
  <c r="G298" i="1"/>
  <c r="AN298" i="1"/>
  <c r="AO298" i="1"/>
  <c r="AP298" i="1"/>
  <c r="AQ298" i="1"/>
  <c r="C299" i="1"/>
  <c r="AS299" i="1" s="1"/>
  <c r="D299" i="1"/>
  <c r="E299" i="1"/>
  <c r="F299" i="1"/>
  <c r="G299" i="1"/>
  <c r="AN299" i="1"/>
  <c r="AO299" i="1"/>
  <c r="AP299" i="1"/>
  <c r="AQ299" i="1"/>
  <c r="C300" i="1"/>
  <c r="K300" i="1" s="1"/>
  <c r="D300" i="1"/>
  <c r="E300" i="1"/>
  <c r="F300" i="1"/>
  <c r="G300" i="1"/>
  <c r="AN300" i="1"/>
  <c r="AO300" i="1"/>
  <c r="AP300" i="1"/>
  <c r="AQ300" i="1"/>
  <c r="C302" i="1"/>
  <c r="D302" i="1"/>
  <c r="E302" i="1"/>
  <c r="F302" i="1"/>
  <c r="G302" i="1"/>
  <c r="AN302" i="1"/>
  <c r="AO302" i="1"/>
  <c r="AP302" i="1"/>
  <c r="AQ302" i="1"/>
  <c r="C301" i="1"/>
  <c r="D301" i="1"/>
  <c r="E301" i="1"/>
  <c r="F301" i="1"/>
  <c r="G301" i="1"/>
  <c r="AN301" i="1"/>
  <c r="AO301" i="1"/>
  <c r="AP301" i="1"/>
  <c r="AQ301" i="1"/>
  <c r="C303" i="1"/>
  <c r="AS303" i="1" s="1"/>
  <c r="D303" i="1"/>
  <c r="E303" i="1"/>
  <c r="F303" i="1"/>
  <c r="G303" i="1"/>
  <c r="AN303" i="1"/>
  <c r="AO303" i="1"/>
  <c r="AP303" i="1"/>
  <c r="AQ303" i="1"/>
  <c r="C304" i="1"/>
  <c r="D304" i="1"/>
  <c r="E304" i="1"/>
  <c r="F304" i="1"/>
  <c r="G304" i="1"/>
  <c r="AN304" i="1"/>
  <c r="AO304" i="1"/>
  <c r="AP304" i="1"/>
  <c r="AQ304" i="1"/>
  <c r="C305" i="1"/>
  <c r="AT305" i="1" s="1"/>
  <c r="D305" i="1"/>
  <c r="E305" i="1"/>
  <c r="F305" i="1"/>
  <c r="G305" i="1"/>
  <c r="AN305" i="1"/>
  <c r="AO305" i="1"/>
  <c r="AP305" i="1"/>
  <c r="AQ305" i="1"/>
  <c r="C306" i="1"/>
  <c r="D306" i="1"/>
  <c r="E306" i="1"/>
  <c r="F306" i="1"/>
  <c r="G306" i="1"/>
  <c r="AN306" i="1"/>
  <c r="AO306" i="1"/>
  <c r="AP306" i="1"/>
  <c r="AQ306" i="1"/>
  <c r="C307" i="1"/>
  <c r="J307" i="1" s="1"/>
  <c r="D307" i="1"/>
  <c r="E307" i="1"/>
  <c r="F307" i="1"/>
  <c r="G307" i="1"/>
  <c r="AN307" i="1"/>
  <c r="AO307" i="1"/>
  <c r="AP307" i="1"/>
  <c r="AQ307" i="1"/>
  <c r="C308" i="1"/>
  <c r="D308" i="1"/>
  <c r="E308" i="1"/>
  <c r="F308" i="1"/>
  <c r="G308" i="1"/>
  <c r="AN308" i="1"/>
  <c r="AO308" i="1"/>
  <c r="AP308" i="1"/>
  <c r="AQ308" i="1"/>
  <c r="C309" i="1"/>
  <c r="AT309" i="1" s="1"/>
  <c r="D309" i="1"/>
  <c r="E309" i="1"/>
  <c r="F309" i="1"/>
  <c r="G309" i="1"/>
  <c r="AN309" i="1"/>
  <c r="AO309" i="1"/>
  <c r="AP309" i="1"/>
  <c r="AQ309" i="1"/>
  <c r="C310" i="1"/>
  <c r="D310" i="1"/>
  <c r="E310" i="1"/>
  <c r="F310" i="1"/>
  <c r="G310" i="1"/>
  <c r="AN310" i="1"/>
  <c r="AO310" i="1"/>
  <c r="AP310" i="1"/>
  <c r="AQ310" i="1"/>
  <c r="C311" i="1"/>
  <c r="D311" i="1"/>
  <c r="E311" i="1"/>
  <c r="F311" i="1"/>
  <c r="G311" i="1"/>
  <c r="AN311" i="1"/>
  <c r="AO311" i="1"/>
  <c r="AP311" i="1"/>
  <c r="AQ311" i="1"/>
  <c r="C312" i="1"/>
  <c r="L312" i="1" s="1"/>
  <c r="D312" i="1"/>
  <c r="E312" i="1"/>
  <c r="F312" i="1"/>
  <c r="G312" i="1"/>
  <c r="AN312" i="1"/>
  <c r="AO312" i="1"/>
  <c r="AP312" i="1"/>
  <c r="AQ312" i="1"/>
  <c r="C313" i="1"/>
  <c r="AU313" i="1" s="1"/>
  <c r="D313" i="1"/>
  <c r="E313" i="1"/>
  <c r="F313" i="1"/>
  <c r="G313" i="1"/>
  <c r="AN313" i="1"/>
  <c r="AO313" i="1"/>
  <c r="AP313" i="1"/>
  <c r="AQ313" i="1"/>
  <c r="C314" i="1"/>
  <c r="AS314" i="1" s="1"/>
  <c r="D314" i="1"/>
  <c r="E314" i="1"/>
  <c r="F314" i="1"/>
  <c r="G314" i="1"/>
  <c r="AN314" i="1"/>
  <c r="AO314" i="1"/>
  <c r="AP314" i="1"/>
  <c r="AQ314" i="1"/>
  <c r="C315" i="1"/>
  <c r="AU315" i="1" s="1"/>
  <c r="D315" i="1"/>
  <c r="E315" i="1"/>
  <c r="F315" i="1"/>
  <c r="G315" i="1"/>
  <c r="AN315" i="1"/>
  <c r="AO315" i="1"/>
  <c r="AP315" i="1"/>
  <c r="AQ315" i="1"/>
  <c r="C316" i="1"/>
  <c r="AT316" i="1" s="1"/>
  <c r="D316" i="1"/>
  <c r="E316" i="1"/>
  <c r="F316" i="1"/>
  <c r="G316" i="1"/>
  <c r="AN316" i="1"/>
  <c r="AO316" i="1"/>
  <c r="AP316" i="1"/>
  <c r="AQ316" i="1"/>
  <c r="C317" i="1"/>
  <c r="L317" i="1" s="1"/>
  <c r="D317" i="1"/>
  <c r="E317" i="1"/>
  <c r="F317" i="1"/>
  <c r="G317" i="1"/>
  <c r="AN317" i="1"/>
  <c r="AO317" i="1"/>
  <c r="AP317" i="1"/>
  <c r="AQ317" i="1"/>
  <c r="C318" i="1"/>
  <c r="K318" i="1" s="1"/>
  <c r="D318" i="1"/>
  <c r="E318" i="1"/>
  <c r="F318" i="1"/>
  <c r="G318" i="1"/>
  <c r="AN318" i="1"/>
  <c r="AO318" i="1"/>
  <c r="AP318" i="1"/>
  <c r="AQ318" i="1"/>
  <c r="C319" i="1"/>
  <c r="J319" i="1" s="1"/>
  <c r="D319" i="1"/>
  <c r="E319" i="1"/>
  <c r="F319" i="1"/>
  <c r="G319" i="1"/>
  <c r="AN319" i="1"/>
  <c r="AO319" i="1"/>
  <c r="AP319" i="1"/>
  <c r="AQ319" i="1"/>
  <c r="C320" i="1"/>
  <c r="L320" i="1" s="1"/>
  <c r="D320" i="1"/>
  <c r="E320" i="1"/>
  <c r="F320" i="1"/>
  <c r="G320" i="1"/>
  <c r="AN320" i="1"/>
  <c r="AO320" i="1"/>
  <c r="AP320" i="1"/>
  <c r="AQ320" i="1"/>
  <c r="C321" i="1"/>
  <c r="AT321" i="1" s="1"/>
  <c r="D321" i="1"/>
  <c r="E321" i="1"/>
  <c r="F321" i="1"/>
  <c r="G321" i="1"/>
  <c r="AN321" i="1"/>
  <c r="AO321" i="1"/>
  <c r="AP321" i="1"/>
  <c r="AQ321" i="1"/>
  <c r="C322" i="1"/>
  <c r="AR322" i="1" s="1"/>
  <c r="D322" i="1"/>
  <c r="E322" i="1"/>
  <c r="F322" i="1"/>
  <c r="G322" i="1"/>
  <c r="AN322" i="1"/>
  <c r="AO322" i="1"/>
  <c r="AP322" i="1"/>
  <c r="AQ322" i="1"/>
  <c r="C323" i="1"/>
  <c r="AR323" i="1" s="1"/>
  <c r="D323" i="1"/>
  <c r="E323" i="1"/>
  <c r="F323" i="1"/>
  <c r="G323" i="1"/>
  <c r="AN323" i="1"/>
  <c r="AO323" i="1"/>
  <c r="AP323" i="1"/>
  <c r="AQ323" i="1"/>
  <c r="C324" i="1"/>
  <c r="L324" i="1" s="1"/>
  <c r="D324" i="1"/>
  <c r="E324" i="1"/>
  <c r="F324" i="1"/>
  <c r="G324" i="1"/>
  <c r="AN324" i="1"/>
  <c r="AO324" i="1"/>
  <c r="AP324" i="1"/>
  <c r="AQ324" i="1"/>
  <c r="C325" i="1"/>
  <c r="D325" i="1"/>
  <c r="E325" i="1"/>
  <c r="F325" i="1"/>
  <c r="G325" i="1"/>
  <c r="AN325" i="1"/>
  <c r="AO325" i="1"/>
  <c r="AP325" i="1"/>
  <c r="AQ325" i="1"/>
  <c r="C326" i="1"/>
  <c r="AS326" i="1" s="1"/>
  <c r="D326" i="1"/>
  <c r="E326" i="1"/>
  <c r="F326" i="1"/>
  <c r="G326" i="1"/>
  <c r="AN326" i="1"/>
  <c r="AO326" i="1"/>
  <c r="AP326" i="1"/>
  <c r="AQ326" i="1"/>
  <c r="C327" i="1"/>
  <c r="AR327" i="1" s="1"/>
  <c r="D327" i="1"/>
  <c r="E327" i="1"/>
  <c r="F327" i="1"/>
  <c r="G327" i="1"/>
  <c r="AN327" i="1"/>
  <c r="AO327" i="1"/>
  <c r="AP327" i="1"/>
  <c r="AQ327" i="1"/>
  <c r="C328" i="1"/>
  <c r="AS328" i="1" s="1"/>
  <c r="D328" i="1"/>
  <c r="E328" i="1"/>
  <c r="F328" i="1"/>
  <c r="G328" i="1"/>
  <c r="AN328" i="1"/>
  <c r="AO328" i="1"/>
  <c r="AP328" i="1"/>
  <c r="AQ328" i="1"/>
  <c r="AT328" i="1"/>
  <c r="C329" i="1"/>
  <c r="D329" i="1"/>
  <c r="E329" i="1"/>
  <c r="F329" i="1"/>
  <c r="G329" i="1"/>
  <c r="AN329" i="1"/>
  <c r="AO329" i="1"/>
  <c r="AP329" i="1"/>
  <c r="AQ329" i="1"/>
  <c r="C330" i="1"/>
  <c r="AS330" i="1" s="1"/>
  <c r="D330" i="1"/>
  <c r="E330" i="1"/>
  <c r="F330" i="1"/>
  <c r="G330" i="1"/>
  <c r="AN330" i="1"/>
  <c r="AO330" i="1"/>
  <c r="AP330" i="1"/>
  <c r="AQ330" i="1"/>
  <c r="C331" i="1"/>
  <c r="K331" i="1" s="1"/>
  <c r="D331" i="1"/>
  <c r="E331" i="1"/>
  <c r="F331" i="1"/>
  <c r="G331" i="1"/>
  <c r="AN331" i="1"/>
  <c r="AO331" i="1"/>
  <c r="AP331" i="1"/>
  <c r="AQ331" i="1"/>
  <c r="AQ332" i="1"/>
  <c r="AO334" i="1"/>
  <c r="AQ334" i="1"/>
  <c r="C335" i="1"/>
  <c r="AR335" i="1" s="1"/>
  <c r="AO335" i="1"/>
  <c r="AQ335" i="1"/>
  <c r="AO336" i="1"/>
  <c r="AQ336" i="1"/>
  <c r="AO337" i="1"/>
  <c r="AQ337" i="1"/>
  <c r="AO338" i="1"/>
  <c r="AQ338" i="1"/>
  <c r="AO339" i="1"/>
  <c r="AQ339" i="1"/>
  <c r="AO340" i="1"/>
  <c r="AQ340" i="1"/>
  <c r="AO341" i="1"/>
  <c r="AQ341" i="1"/>
  <c r="C344" i="1"/>
  <c r="D344" i="1"/>
  <c r="E344" i="1"/>
  <c r="F344" i="1"/>
  <c r="G344" i="1"/>
  <c r="AN344" i="1"/>
  <c r="AO344" i="1"/>
  <c r="AP344" i="1"/>
  <c r="AQ344" i="1"/>
  <c r="C345" i="1"/>
  <c r="AT345" i="1" s="1"/>
  <c r="D345" i="1"/>
  <c r="E345" i="1"/>
  <c r="F345" i="1"/>
  <c r="G345" i="1"/>
  <c r="AN345" i="1"/>
  <c r="AO345" i="1"/>
  <c r="AP345" i="1"/>
  <c r="AQ345" i="1"/>
  <c r="C346" i="1"/>
  <c r="D346" i="1"/>
  <c r="E346" i="1"/>
  <c r="F346" i="1"/>
  <c r="G346" i="1"/>
  <c r="AN346" i="1"/>
  <c r="AO346" i="1"/>
  <c r="AP346" i="1"/>
  <c r="AQ346" i="1"/>
  <c r="C349" i="1"/>
  <c r="AR349" i="1" s="1"/>
  <c r="D349" i="1"/>
  <c r="E349" i="1"/>
  <c r="F349" i="1"/>
  <c r="G349" i="1"/>
  <c r="AN349" i="1"/>
  <c r="AO349" i="1"/>
  <c r="AP349" i="1"/>
  <c r="AQ349" i="1"/>
  <c r="N350" i="1"/>
  <c r="O350" i="1"/>
  <c r="P350" i="1"/>
  <c r="Q350" i="1"/>
  <c r="S350" i="1"/>
  <c r="U350" i="1"/>
  <c r="V350" i="1"/>
  <c r="W350" i="1"/>
  <c r="X350" i="1"/>
  <c r="Y350" i="1"/>
  <c r="AB350" i="1"/>
  <c r="AO350" i="1"/>
  <c r="AQ350" i="1"/>
  <c r="C352" i="1"/>
  <c r="D352" i="1"/>
  <c r="E352" i="1"/>
  <c r="F352" i="1"/>
  <c r="G352" i="1"/>
  <c r="AN352" i="1"/>
  <c r="AO352" i="1"/>
  <c r="AP352" i="1"/>
  <c r="AQ352" i="1"/>
  <c r="C353" i="1"/>
  <c r="D353" i="1"/>
  <c r="E353" i="1"/>
  <c r="F353" i="1"/>
  <c r="G353" i="1"/>
  <c r="AN353" i="1"/>
  <c r="AO353" i="1"/>
  <c r="AP353" i="1"/>
  <c r="AQ353" i="1"/>
  <c r="C354" i="1"/>
  <c r="K354" i="1" s="1"/>
  <c r="D354" i="1"/>
  <c r="E354" i="1"/>
  <c r="F354" i="1"/>
  <c r="G354" i="1"/>
  <c r="AN354" i="1"/>
  <c r="AO354" i="1"/>
  <c r="AP354" i="1"/>
  <c r="AQ354" i="1"/>
  <c r="C355" i="1"/>
  <c r="D355" i="1"/>
  <c r="E355" i="1"/>
  <c r="F355" i="1"/>
  <c r="G355" i="1"/>
  <c r="AN355" i="1"/>
  <c r="AO355" i="1"/>
  <c r="AP355" i="1"/>
  <c r="AQ355" i="1"/>
  <c r="C356" i="1"/>
  <c r="L356" i="1" s="1"/>
  <c r="D356" i="1"/>
  <c r="E356" i="1"/>
  <c r="F356" i="1"/>
  <c r="G356" i="1"/>
  <c r="AN356" i="1"/>
  <c r="AO356" i="1"/>
  <c r="AP356" i="1"/>
  <c r="AQ356" i="1"/>
  <c r="C357" i="1"/>
  <c r="J357" i="1" s="1"/>
  <c r="D357" i="1"/>
  <c r="E357" i="1"/>
  <c r="F357" i="1"/>
  <c r="G357" i="1"/>
  <c r="AN357" i="1"/>
  <c r="AO357" i="1"/>
  <c r="AP357" i="1"/>
  <c r="AQ357" i="1"/>
  <c r="C358" i="1"/>
  <c r="J358" i="1" s="1"/>
  <c r="D358" i="1"/>
  <c r="E358" i="1"/>
  <c r="F358" i="1"/>
  <c r="G358" i="1"/>
  <c r="AN358" i="1"/>
  <c r="AO358" i="1"/>
  <c r="AP358" i="1"/>
  <c r="AQ358" i="1"/>
  <c r="C359" i="1"/>
  <c r="D359" i="1"/>
  <c r="E359" i="1"/>
  <c r="F359" i="1"/>
  <c r="G359" i="1"/>
  <c r="AN359" i="1"/>
  <c r="AO359" i="1"/>
  <c r="AP359" i="1"/>
  <c r="AQ359" i="1"/>
  <c r="C360" i="1"/>
  <c r="D360" i="1"/>
  <c r="E360" i="1"/>
  <c r="F360" i="1"/>
  <c r="G360" i="1"/>
  <c r="AN360" i="1"/>
  <c r="AO360" i="1"/>
  <c r="AP360" i="1"/>
  <c r="AQ360" i="1"/>
  <c r="C361" i="1"/>
  <c r="D361" i="1"/>
  <c r="E361" i="1"/>
  <c r="F361" i="1"/>
  <c r="G361" i="1"/>
  <c r="AN361" i="1"/>
  <c r="AO361" i="1"/>
  <c r="AP361" i="1"/>
  <c r="AQ361" i="1"/>
  <c r="C362" i="1"/>
  <c r="AT362" i="1" s="1"/>
  <c r="D362" i="1"/>
  <c r="E362" i="1"/>
  <c r="F362" i="1"/>
  <c r="G362" i="1"/>
  <c r="AN362" i="1"/>
  <c r="AO362" i="1"/>
  <c r="AP362" i="1"/>
  <c r="AQ362" i="1"/>
  <c r="C363" i="1"/>
  <c r="AS363" i="1" s="1"/>
  <c r="D363" i="1"/>
  <c r="E363" i="1"/>
  <c r="F363" i="1"/>
  <c r="G363" i="1"/>
  <c r="AN363" i="1"/>
  <c r="AO363" i="1"/>
  <c r="AP363" i="1"/>
  <c r="AQ363" i="1"/>
  <c r="AT363" i="1"/>
  <c r="C364" i="1"/>
  <c r="AU364" i="1" s="1"/>
  <c r="D364" i="1"/>
  <c r="E364" i="1"/>
  <c r="F364" i="1"/>
  <c r="G364" i="1"/>
  <c r="AN364" i="1"/>
  <c r="AO364" i="1"/>
  <c r="AP364" i="1"/>
  <c r="AQ364" i="1"/>
  <c r="AR364" i="1"/>
  <c r="C365" i="1"/>
  <c r="L365" i="1" s="1"/>
  <c r="D365" i="1"/>
  <c r="E365" i="1"/>
  <c r="F365" i="1"/>
  <c r="G365" i="1"/>
  <c r="AN365" i="1"/>
  <c r="AO365" i="1"/>
  <c r="AP365" i="1"/>
  <c r="AQ365" i="1"/>
  <c r="C366" i="1"/>
  <c r="D366" i="1"/>
  <c r="E366" i="1"/>
  <c r="F366" i="1"/>
  <c r="G366" i="1"/>
  <c r="AN366" i="1"/>
  <c r="AO366" i="1"/>
  <c r="AP366" i="1"/>
  <c r="AQ366" i="1"/>
  <c r="C367" i="1"/>
  <c r="D367" i="1"/>
  <c r="E367" i="1"/>
  <c r="F367" i="1"/>
  <c r="G367" i="1"/>
  <c r="AN367" i="1"/>
  <c r="AO367" i="1"/>
  <c r="AP367" i="1"/>
  <c r="AQ367" i="1"/>
  <c r="C368" i="1"/>
  <c r="D368" i="1"/>
  <c r="E368" i="1"/>
  <c r="F368" i="1"/>
  <c r="G368" i="1"/>
  <c r="H368" i="1" s="1"/>
  <c r="AN368" i="1"/>
  <c r="AO368" i="1"/>
  <c r="AP368" i="1"/>
  <c r="AQ368" i="1"/>
  <c r="C369" i="1"/>
  <c r="AR369" i="1" s="1"/>
  <c r="D369" i="1"/>
  <c r="E369" i="1"/>
  <c r="F369" i="1"/>
  <c r="G369" i="1"/>
  <c r="H369" i="1" s="1"/>
  <c r="J369" i="1"/>
  <c r="AN369" i="1"/>
  <c r="AO369" i="1"/>
  <c r="AP369" i="1"/>
  <c r="AQ369" i="1"/>
  <c r="C370" i="1"/>
  <c r="D370" i="1"/>
  <c r="E370" i="1"/>
  <c r="F370" i="1"/>
  <c r="G370" i="1"/>
  <c r="AN370" i="1"/>
  <c r="AO370" i="1"/>
  <c r="AP370" i="1"/>
  <c r="AQ370" i="1"/>
  <c r="C371" i="1"/>
  <c r="D371" i="1"/>
  <c r="E371" i="1"/>
  <c r="F371" i="1"/>
  <c r="G371" i="1"/>
  <c r="AN371" i="1"/>
  <c r="AO371" i="1"/>
  <c r="AP371" i="1"/>
  <c r="AQ371" i="1"/>
  <c r="C372" i="1"/>
  <c r="D372" i="1"/>
  <c r="E372" i="1"/>
  <c r="F372" i="1"/>
  <c r="G372" i="1"/>
  <c r="AN372" i="1"/>
  <c r="AO372" i="1"/>
  <c r="AP372" i="1"/>
  <c r="AQ372" i="1"/>
  <c r="C373" i="1"/>
  <c r="AU373" i="1" s="1"/>
  <c r="D373" i="1"/>
  <c r="E373" i="1"/>
  <c r="F373" i="1"/>
  <c r="G373" i="1"/>
  <c r="AN373" i="1"/>
  <c r="AO373" i="1"/>
  <c r="AP373" i="1"/>
  <c r="AQ373" i="1"/>
  <c r="C374" i="1"/>
  <c r="D374" i="1"/>
  <c r="E374" i="1"/>
  <c r="F374" i="1"/>
  <c r="G374" i="1"/>
  <c r="AN374" i="1"/>
  <c r="AO374" i="1"/>
  <c r="AP374" i="1"/>
  <c r="AQ374" i="1"/>
  <c r="C375" i="1"/>
  <c r="AU375" i="1" s="1"/>
  <c r="D375" i="1"/>
  <c r="E375" i="1"/>
  <c r="F375" i="1"/>
  <c r="G375" i="1"/>
  <c r="AN375" i="1"/>
  <c r="AO375" i="1"/>
  <c r="AP375" i="1"/>
  <c r="AQ375" i="1"/>
  <c r="C376" i="1"/>
  <c r="AR376" i="1" s="1"/>
  <c r="D376" i="1"/>
  <c r="E376" i="1"/>
  <c r="F376" i="1"/>
  <c r="G376" i="1"/>
  <c r="AN376" i="1"/>
  <c r="AO376" i="1"/>
  <c r="AP376" i="1"/>
  <c r="AQ376" i="1"/>
  <c r="C377" i="1"/>
  <c r="J377" i="1" s="1"/>
  <c r="D377" i="1"/>
  <c r="E377" i="1"/>
  <c r="F377" i="1"/>
  <c r="G377" i="1"/>
  <c r="AN377" i="1"/>
  <c r="AO377" i="1"/>
  <c r="AP377" i="1"/>
  <c r="AQ377" i="1"/>
  <c r="C378" i="1"/>
  <c r="D378" i="1"/>
  <c r="E378" i="1"/>
  <c r="F378" i="1"/>
  <c r="G378" i="1"/>
  <c r="AN378" i="1"/>
  <c r="AO378" i="1"/>
  <c r="AP378" i="1"/>
  <c r="AQ378" i="1"/>
  <c r="C379" i="1"/>
  <c r="AR379" i="1" s="1"/>
  <c r="D379" i="1"/>
  <c r="E379" i="1"/>
  <c r="F379" i="1"/>
  <c r="G379" i="1"/>
  <c r="AN379" i="1"/>
  <c r="AO379" i="1"/>
  <c r="AP379" i="1"/>
  <c r="AQ379" i="1"/>
  <c r="C380" i="1"/>
  <c r="D380" i="1"/>
  <c r="E380" i="1"/>
  <c r="F380" i="1"/>
  <c r="G380" i="1"/>
  <c r="AN380" i="1"/>
  <c r="AO380" i="1"/>
  <c r="AP380" i="1"/>
  <c r="AQ380" i="1"/>
  <c r="C381" i="1"/>
  <c r="AR381" i="1" s="1"/>
  <c r="D381" i="1"/>
  <c r="E381" i="1"/>
  <c r="F381" i="1"/>
  <c r="G381" i="1"/>
  <c r="AN381" i="1"/>
  <c r="AO381" i="1"/>
  <c r="AP381" i="1"/>
  <c r="AQ381" i="1"/>
  <c r="C382" i="1"/>
  <c r="K382" i="1" s="1"/>
  <c r="D382" i="1"/>
  <c r="E382" i="1"/>
  <c r="F382" i="1"/>
  <c r="G382" i="1"/>
  <c r="AN382" i="1"/>
  <c r="AO382" i="1"/>
  <c r="AP382" i="1"/>
  <c r="AQ382" i="1"/>
  <c r="C383" i="1"/>
  <c r="AT383" i="1" s="1"/>
  <c r="D383" i="1"/>
  <c r="E383" i="1"/>
  <c r="F383" i="1"/>
  <c r="G383" i="1"/>
  <c r="AN383" i="1"/>
  <c r="AO383" i="1"/>
  <c r="AP383" i="1"/>
  <c r="AQ383" i="1"/>
  <c r="C384" i="1"/>
  <c r="K384" i="1" s="1"/>
  <c r="D384" i="1"/>
  <c r="E384" i="1"/>
  <c r="F384" i="1"/>
  <c r="G384" i="1"/>
  <c r="AN384" i="1"/>
  <c r="AO384" i="1"/>
  <c r="AP384" i="1"/>
  <c r="AQ384" i="1"/>
  <c r="C385" i="1"/>
  <c r="D385" i="1"/>
  <c r="E385" i="1"/>
  <c r="F385" i="1"/>
  <c r="G385" i="1"/>
  <c r="AN385" i="1"/>
  <c r="AO385" i="1"/>
  <c r="AP385" i="1"/>
  <c r="AQ385" i="1"/>
  <c r="C386" i="1"/>
  <c r="AT386" i="1" s="1"/>
  <c r="D386" i="1"/>
  <c r="E386" i="1"/>
  <c r="F386" i="1"/>
  <c r="G386" i="1"/>
  <c r="H386" i="1" s="1"/>
  <c r="AN386" i="1"/>
  <c r="AO386" i="1"/>
  <c r="AP386" i="1"/>
  <c r="AQ386" i="1"/>
  <c r="C387" i="1"/>
  <c r="K387" i="1" s="1"/>
  <c r="D387" i="1"/>
  <c r="E387" i="1"/>
  <c r="F387" i="1"/>
  <c r="G387" i="1"/>
  <c r="AN387" i="1"/>
  <c r="AO387" i="1"/>
  <c r="AP387" i="1"/>
  <c r="AQ387" i="1"/>
  <c r="C388" i="1"/>
  <c r="D388" i="1"/>
  <c r="E388" i="1"/>
  <c r="F388" i="1"/>
  <c r="G388" i="1"/>
  <c r="AN388" i="1"/>
  <c r="AO388" i="1"/>
  <c r="AP388" i="1"/>
  <c r="AQ388" i="1"/>
  <c r="C389" i="1"/>
  <c r="AS389" i="1" s="1"/>
  <c r="D389" i="1"/>
  <c r="E389" i="1"/>
  <c r="F389" i="1"/>
  <c r="G389" i="1"/>
  <c r="AN389" i="1"/>
  <c r="AO389" i="1"/>
  <c r="AP389" i="1"/>
  <c r="AQ389" i="1"/>
  <c r="C390" i="1"/>
  <c r="D390" i="1"/>
  <c r="E390" i="1"/>
  <c r="F390" i="1"/>
  <c r="G390" i="1"/>
  <c r="AN390" i="1"/>
  <c r="AO390" i="1"/>
  <c r="AP390" i="1"/>
  <c r="AQ390" i="1"/>
  <c r="C391" i="1"/>
  <c r="AR391" i="1" s="1"/>
  <c r="D391" i="1"/>
  <c r="E391" i="1"/>
  <c r="F391" i="1"/>
  <c r="G391" i="1"/>
  <c r="AN391" i="1"/>
  <c r="AO391" i="1"/>
  <c r="AP391" i="1"/>
  <c r="AQ391" i="1"/>
  <c r="C392" i="1"/>
  <c r="AS392" i="1" s="1"/>
  <c r="D392" i="1"/>
  <c r="E392" i="1"/>
  <c r="F392" i="1"/>
  <c r="G392" i="1"/>
  <c r="AN392" i="1"/>
  <c r="AO392" i="1"/>
  <c r="AP392" i="1"/>
  <c r="AQ392" i="1"/>
  <c r="C393" i="1"/>
  <c r="AS393" i="1" s="1"/>
  <c r="D393" i="1"/>
  <c r="E393" i="1"/>
  <c r="F393" i="1"/>
  <c r="G393" i="1"/>
  <c r="AN393" i="1"/>
  <c r="AO393" i="1"/>
  <c r="AP393" i="1"/>
  <c r="AQ393" i="1"/>
  <c r="C394" i="1"/>
  <c r="D394" i="1"/>
  <c r="E394" i="1"/>
  <c r="F394" i="1"/>
  <c r="G394" i="1"/>
  <c r="AN394" i="1"/>
  <c r="AO394" i="1"/>
  <c r="AP394" i="1"/>
  <c r="AQ394" i="1"/>
  <c r="C395" i="1"/>
  <c r="AR395" i="1" s="1"/>
  <c r="D395" i="1"/>
  <c r="E395" i="1"/>
  <c r="F395" i="1"/>
  <c r="G395" i="1"/>
  <c r="AN395" i="1"/>
  <c r="AO395" i="1"/>
  <c r="AP395" i="1"/>
  <c r="AQ395" i="1"/>
  <c r="C396" i="1"/>
  <c r="D396" i="1"/>
  <c r="E396" i="1"/>
  <c r="F396" i="1"/>
  <c r="G396" i="1"/>
  <c r="AN396" i="1"/>
  <c r="AO396" i="1"/>
  <c r="AP396" i="1"/>
  <c r="AQ396" i="1"/>
  <c r="C397" i="1"/>
  <c r="D397" i="1"/>
  <c r="E397" i="1"/>
  <c r="F397" i="1"/>
  <c r="G397" i="1"/>
  <c r="AN397" i="1"/>
  <c r="AO397" i="1"/>
  <c r="AP397" i="1"/>
  <c r="AQ397" i="1"/>
  <c r="C398" i="1"/>
  <c r="D398" i="1"/>
  <c r="E398" i="1"/>
  <c r="F398" i="1"/>
  <c r="G398" i="1"/>
  <c r="AN398" i="1"/>
  <c r="AO398" i="1"/>
  <c r="AP398" i="1"/>
  <c r="AQ398" i="1"/>
  <c r="C399" i="1"/>
  <c r="D399" i="1"/>
  <c r="E399" i="1"/>
  <c r="F399" i="1"/>
  <c r="G399" i="1"/>
  <c r="AN399" i="1"/>
  <c r="AO399" i="1"/>
  <c r="AP399" i="1"/>
  <c r="AQ399" i="1"/>
  <c r="C400" i="1"/>
  <c r="AT400" i="1" s="1"/>
  <c r="D400" i="1"/>
  <c r="E400" i="1"/>
  <c r="F400" i="1"/>
  <c r="G400" i="1"/>
  <c r="AN400" i="1"/>
  <c r="AO400" i="1"/>
  <c r="AP400" i="1"/>
  <c r="AQ400" i="1"/>
  <c r="C401" i="1"/>
  <c r="AS401" i="1" s="1"/>
  <c r="D401" i="1"/>
  <c r="E401" i="1"/>
  <c r="F401" i="1"/>
  <c r="G401" i="1"/>
  <c r="AN401" i="1"/>
  <c r="AO401" i="1"/>
  <c r="AP401" i="1"/>
  <c r="AQ401" i="1"/>
  <c r="C402" i="1"/>
  <c r="AT402" i="1" s="1"/>
  <c r="D402" i="1"/>
  <c r="E402" i="1"/>
  <c r="F402" i="1"/>
  <c r="G402" i="1"/>
  <c r="AN402" i="1"/>
  <c r="AO402" i="1"/>
  <c r="AP402" i="1"/>
  <c r="AQ402" i="1"/>
  <c r="C403" i="1"/>
  <c r="AT403" i="1" s="1"/>
  <c r="D403" i="1"/>
  <c r="E403" i="1"/>
  <c r="F403" i="1"/>
  <c r="G403" i="1"/>
  <c r="AN403" i="1"/>
  <c r="AO403" i="1"/>
  <c r="AP403" i="1"/>
  <c r="AQ403" i="1"/>
  <c r="C404" i="1"/>
  <c r="D404" i="1"/>
  <c r="E404" i="1"/>
  <c r="F404" i="1"/>
  <c r="G404" i="1"/>
  <c r="AN404" i="1"/>
  <c r="AO404" i="1"/>
  <c r="AP404" i="1"/>
  <c r="AQ404" i="1"/>
  <c r="C405" i="1"/>
  <c r="AT405" i="1" s="1"/>
  <c r="D405" i="1"/>
  <c r="E405" i="1"/>
  <c r="F405" i="1"/>
  <c r="G405" i="1"/>
  <c r="H405" i="1" s="1"/>
  <c r="AN405" i="1"/>
  <c r="AO405" i="1"/>
  <c r="AP405" i="1"/>
  <c r="AQ405" i="1"/>
  <c r="C406" i="1"/>
  <c r="D406" i="1"/>
  <c r="E406" i="1"/>
  <c r="F406" i="1"/>
  <c r="G406" i="1"/>
  <c r="H406" i="1" s="1"/>
  <c r="AN406" i="1"/>
  <c r="AO406" i="1"/>
  <c r="AP406" i="1"/>
  <c r="AQ406" i="1"/>
  <c r="C407" i="1"/>
  <c r="D407" i="1"/>
  <c r="E407" i="1"/>
  <c r="F407" i="1"/>
  <c r="G407" i="1"/>
  <c r="AN407" i="1"/>
  <c r="AO407" i="1"/>
  <c r="AP407" i="1"/>
  <c r="AQ407" i="1"/>
  <c r="C408" i="1"/>
  <c r="D408" i="1"/>
  <c r="E408" i="1"/>
  <c r="F408" i="1"/>
  <c r="G408" i="1"/>
  <c r="AN408" i="1"/>
  <c r="AO408" i="1"/>
  <c r="AP408" i="1"/>
  <c r="AQ408" i="1"/>
  <c r="C409" i="1"/>
  <c r="D409" i="1"/>
  <c r="E409" i="1"/>
  <c r="F409" i="1"/>
  <c r="G409" i="1"/>
  <c r="AN409" i="1"/>
  <c r="AO409" i="1"/>
  <c r="AP409" i="1"/>
  <c r="AQ409" i="1"/>
  <c r="C410" i="1"/>
  <c r="AR410" i="1" s="1"/>
  <c r="D410" i="1"/>
  <c r="E410" i="1"/>
  <c r="F410" i="1"/>
  <c r="G410" i="1"/>
  <c r="AN410" i="1"/>
  <c r="AO410" i="1"/>
  <c r="AP410" i="1"/>
  <c r="AQ410" i="1"/>
  <c r="C411" i="1"/>
  <c r="K411" i="1" s="1"/>
  <c r="D411" i="1"/>
  <c r="E411" i="1"/>
  <c r="F411" i="1"/>
  <c r="G411" i="1"/>
  <c r="AN411" i="1"/>
  <c r="AO411" i="1"/>
  <c r="AP411" i="1"/>
  <c r="AQ411" i="1"/>
  <c r="C412" i="1"/>
  <c r="D412" i="1"/>
  <c r="E412" i="1"/>
  <c r="F412" i="1"/>
  <c r="G412" i="1"/>
  <c r="AN412" i="1"/>
  <c r="AO412" i="1"/>
  <c r="AP412" i="1"/>
  <c r="AQ412" i="1"/>
  <c r="C413" i="1"/>
  <c r="AT413" i="1" s="1"/>
  <c r="D413" i="1"/>
  <c r="E413" i="1"/>
  <c r="F413" i="1"/>
  <c r="G413" i="1"/>
  <c r="AN413" i="1"/>
  <c r="AO413" i="1"/>
  <c r="AP413" i="1"/>
  <c r="AQ413" i="1"/>
  <c r="C414" i="1"/>
  <c r="AR414" i="1" s="1"/>
  <c r="D414" i="1"/>
  <c r="E414" i="1"/>
  <c r="F414" i="1"/>
  <c r="G414" i="1"/>
  <c r="AN414" i="1"/>
  <c r="AO414" i="1"/>
  <c r="AP414" i="1"/>
  <c r="AQ414" i="1"/>
  <c r="C415" i="1"/>
  <c r="D415" i="1"/>
  <c r="E415" i="1"/>
  <c r="F415" i="1"/>
  <c r="G415" i="1"/>
  <c r="AN415" i="1"/>
  <c r="AO415" i="1"/>
  <c r="AP415" i="1"/>
  <c r="AQ415" i="1"/>
  <c r="C416" i="1"/>
  <c r="D416" i="1"/>
  <c r="E416" i="1"/>
  <c r="F416" i="1"/>
  <c r="G416" i="1"/>
  <c r="AN416" i="1"/>
  <c r="AO416" i="1"/>
  <c r="AP416" i="1"/>
  <c r="AQ416" i="1"/>
  <c r="C417" i="1"/>
  <c r="AU417" i="1" s="1"/>
  <c r="D417" i="1"/>
  <c r="E417" i="1"/>
  <c r="F417" i="1"/>
  <c r="G417" i="1"/>
  <c r="AN417" i="1"/>
  <c r="AO417" i="1"/>
  <c r="AP417" i="1"/>
  <c r="AQ417" i="1"/>
  <c r="C418" i="1"/>
  <c r="D418" i="1"/>
  <c r="E418" i="1"/>
  <c r="F418" i="1"/>
  <c r="G418" i="1"/>
  <c r="AN418" i="1"/>
  <c r="AO418" i="1"/>
  <c r="AP418" i="1"/>
  <c r="AQ418" i="1"/>
  <c r="G419" i="1"/>
  <c r="AO419" i="1"/>
  <c r="AP419" i="1"/>
  <c r="AQ419" i="1"/>
  <c r="C421" i="1"/>
  <c r="AR421" i="1" s="1"/>
  <c r="D421" i="1"/>
  <c r="E421" i="1"/>
  <c r="F421" i="1"/>
  <c r="G421" i="1"/>
  <c r="H421" i="1" s="1"/>
  <c r="AN421" i="1"/>
  <c r="AO421" i="1"/>
  <c r="AP421" i="1"/>
  <c r="AQ421" i="1"/>
  <c r="C422" i="1"/>
  <c r="D422" i="1"/>
  <c r="E422" i="1"/>
  <c r="F422" i="1"/>
  <c r="G422" i="1"/>
  <c r="AN422" i="1"/>
  <c r="AO422" i="1"/>
  <c r="AP422" i="1"/>
  <c r="AQ422" i="1"/>
  <c r="C423" i="1"/>
  <c r="D423" i="1"/>
  <c r="E423" i="1"/>
  <c r="F423" i="1"/>
  <c r="G423" i="1"/>
  <c r="AN423" i="1"/>
  <c r="AO423" i="1"/>
  <c r="AP423" i="1"/>
  <c r="AQ423" i="1"/>
  <c r="C424" i="1"/>
  <c r="D424" i="1"/>
  <c r="E424" i="1"/>
  <c r="F424" i="1"/>
  <c r="G424" i="1"/>
  <c r="AN424" i="1"/>
  <c r="AO424" i="1"/>
  <c r="AP424" i="1"/>
  <c r="AQ424" i="1"/>
  <c r="C425" i="1"/>
  <c r="AR425" i="1" s="1"/>
  <c r="D425" i="1"/>
  <c r="E425" i="1"/>
  <c r="F425" i="1"/>
  <c r="G425" i="1"/>
  <c r="AN425" i="1"/>
  <c r="AO425" i="1"/>
  <c r="AP425" i="1"/>
  <c r="AQ425" i="1"/>
  <c r="C426" i="1"/>
  <c r="AT426" i="1" s="1"/>
  <c r="D426" i="1"/>
  <c r="E426" i="1"/>
  <c r="F426" i="1"/>
  <c r="G426" i="1"/>
  <c r="H426" i="1" s="1"/>
  <c r="K426" i="1"/>
  <c r="AN426" i="1"/>
  <c r="AO426" i="1"/>
  <c r="AP426" i="1"/>
  <c r="AQ426" i="1"/>
  <c r="AR426" i="1"/>
  <c r="AU426" i="1"/>
  <c r="C427" i="1"/>
  <c r="D427" i="1"/>
  <c r="E427" i="1"/>
  <c r="F427" i="1"/>
  <c r="G427" i="1"/>
  <c r="AN427" i="1"/>
  <c r="AO427" i="1"/>
  <c r="AP427" i="1"/>
  <c r="AQ427" i="1"/>
  <c r="C428" i="1"/>
  <c r="AU428" i="1" s="1"/>
  <c r="D428" i="1"/>
  <c r="E428" i="1"/>
  <c r="F428" i="1"/>
  <c r="G428" i="1"/>
  <c r="AN428" i="1"/>
  <c r="AO428" i="1"/>
  <c r="AP428" i="1"/>
  <c r="AQ428" i="1"/>
  <c r="C429" i="1"/>
  <c r="D429" i="1"/>
  <c r="E429" i="1"/>
  <c r="F429" i="1"/>
  <c r="G429" i="1"/>
  <c r="AN429" i="1"/>
  <c r="AO429" i="1"/>
  <c r="AP429" i="1"/>
  <c r="AQ429" i="1"/>
  <c r="C430" i="1"/>
  <c r="D430" i="1"/>
  <c r="E430" i="1"/>
  <c r="F430" i="1"/>
  <c r="G430" i="1"/>
  <c r="AN430" i="1"/>
  <c r="AO430" i="1"/>
  <c r="AP430" i="1"/>
  <c r="AQ430" i="1"/>
  <c r="C431" i="1"/>
  <c r="D431" i="1"/>
  <c r="E431" i="1"/>
  <c r="F431" i="1"/>
  <c r="G431" i="1"/>
  <c r="H431" i="1" s="1"/>
  <c r="AN431" i="1"/>
  <c r="AO431" i="1"/>
  <c r="AP431" i="1"/>
  <c r="AQ431" i="1"/>
  <c r="C432" i="1"/>
  <c r="L432" i="1" s="1"/>
  <c r="D432" i="1"/>
  <c r="E432" i="1"/>
  <c r="F432" i="1"/>
  <c r="G432" i="1"/>
  <c r="AN432" i="1"/>
  <c r="AO432" i="1"/>
  <c r="AP432" i="1"/>
  <c r="AQ432" i="1"/>
  <c r="C433" i="1"/>
  <c r="L433" i="1" s="1"/>
  <c r="D433" i="1"/>
  <c r="E433" i="1"/>
  <c r="F433" i="1"/>
  <c r="G433" i="1"/>
  <c r="AN433" i="1"/>
  <c r="AO433" i="1"/>
  <c r="AP433" i="1"/>
  <c r="AQ433" i="1"/>
  <c r="AU433" i="1"/>
  <c r="C434" i="1"/>
  <c r="L434" i="1" s="1"/>
  <c r="D434" i="1"/>
  <c r="E434" i="1"/>
  <c r="F434" i="1"/>
  <c r="G434" i="1"/>
  <c r="AN434" i="1"/>
  <c r="AO434" i="1"/>
  <c r="AP434" i="1"/>
  <c r="AQ434" i="1"/>
  <c r="C435" i="1"/>
  <c r="AR435" i="1" s="1"/>
  <c r="D435" i="1"/>
  <c r="E435" i="1"/>
  <c r="F435" i="1"/>
  <c r="G435" i="1"/>
  <c r="AN435" i="1"/>
  <c r="AO435" i="1"/>
  <c r="AP435" i="1"/>
  <c r="AQ435" i="1"/>
  <c r="AS435" i="1"/>
  <c r="C436" i="1"/>
  <c r="AU436" i="1" s="1"/>
  <c r="D436" i="1"/>
  <c r="E436" i="1"/>
  <c r="F436" i="1"/>
  <c r="G436" i="1"/>
  <c r="AN436" i="1"/>
  <c r="AO436" i="1"/>
  <c r="AP436" i="1"/>
  <c r="AQ436" i="1"/>
  <c r="AS436" i="1"/>
  <c r="C437" i="1"/>
  <c r="AS437" i="1" s="1"/>
  <c r="D437" i="1"/>
  <c r="E437" i="1"/>
  <c r="F437" i="1"/>
  <c r="G437" i="1"/>
  <c r="AN437" i="1"/>
  <c r="AO437" i="1"/>
  <c r="AP437" i="1"/>
  <c r="AQ437" i="1"/>
  <c r="C438" i="1"/>
  <c r="AR438" i="1" s="1"/>
  <c r="D438" i="1"/>
  <c r="E438" i="1"/>
  <c r="F438" i="1"/>
  <c r="G438" i="1"/>
  <c r="AN438" i="1"/>
  <c r="AO438" i="1"/>
  <c r="AP438" i="1"/>
  <c r="AQ438" i="1"/>
  <c r="C439" i="1"/>
  <c r="K439" i="1" s="1"/>
  <c r="D439" i="1"/>
  <c r="E439" i="1"/>
  <c r="F439" i="1"/>
  <c r="G439" i="1"/>
  <c r="AN439" i="1"/>
  <c r="AO439" i="1"/>
  <c r="AP439" i="1"/>
  <c r="AQ439" i="1"/>
  <c r="C440" i="1"/>
  <c r="D440" i="1"/>
  <c r="E440" i="1"/>
  <c r="F440" i="1"/>
  <c r="G440" i="1"/>
  <c r="AN440" i="1"/>
  <c r="AO440" i="1"/>
  <c r="AP440" i="1"/>
  <c r="AQ440" i="1"/>
  <c r="C441" i="1"/>
  <c r="D441" i="1"/>
  <c r="E441" i="1"/>
  <c r="F441" i="1"/>
  <c r="G441" i="1"/>
  <c r="AN441" i="1"/>
  <c r="AO441" i="1"/>
  <c r="AP441" i="1"/>
  <c r="AQ441" i="1"/>
  <c r="C442" i="1"/>
  <c r="D442" i="1"/>
  <c r="E442" i="1"/>
  <c r="F442" i="1"/>
  <c r="G442" i="1"/>
  <c r="AN442" i="1"/>
  <c r="AO442" i="1"/>
  <c r="AP442" i="1"/>
  <c r="AQ442" i="1"/>
  <c r="C443" i="1"/>
  <c r="AU443" i="1" s="1"/>
  <c r="D443" i="1"/>
  <c r="E443" i="1"/>
  <c r="F443" i="1"/>
  <c r="G443" i="1"/>
  <c r="AN443" i="1"/>
  <c r="AO443" i="1"/>
  <c r="AP443" i="1"/>
  <c r="AQ443" i="1"/>
  <c r="C444" i="1"/>
  <c r="J444" i="1" s="1"/>
  <c r="D444" i="1"/>
  <c r="E444" i="1"/>
  <c r="F444" i="1"/>
  <c r="G444" i="1"/>
  <c r="AN444" i="1"/>
  <c r="AO444" i="1"/>
  <c r="AP444" i="1"/>
  <c r="AQ444" i="1"/>
  <c r="AR444" i="1"/>
  <c r="C445" i="1"/>
  <c r="AR445" i="1" s="1"/>
  <c r="D445" i="1"/>
  <c r="E445" i="1"/>
  <c r="F445" i="1"/>
  <c r="G445" i="1"/>
  <c r="H445" i="1" s="1"/>
  <c r="AN445" i="1"/>
  <c r="AO445" i="1"/>
  <c r="AP445" i="1"/>
  <c r="AQ445" i="1"/>
  <c r="C446" i="1"/>
  <c r="D446" i="1"/>
  <c r="E446" i="1"/>
  <c r="F446" i="1"/>
  <c r="G446" i="1"/>
  <c r="AN446" i="1"/>
  <c r="AO446" i="1"/>
  <c r="AP446" i="1"/>
  <c r="AQ446" i="1"/>
  <c r="C447" i="1"/>
  <c r="AU447" i="1" s="1"/>
  <c r="D447" i="1"/>
  <c r="E447" i="1"/>
  <c r="F447" i="1"/>
  <c r="G447" i="1"/>
  <c r="AN447" i="1"/>
  <c r="AO447" i="1"/>
  <c r="AP447" i="1"/>
  <c r="AQ447" i="1"/>
  <c r="C448" i="1"/>
  <c r="AS448" i="1" s="1"/>
  <c r="D448" i="1"/>
  <c r="E448" i="1"/>
  <c r="F448" i="1"/>
  <c r="G448" i="1"/>
  <c r="AN448" i="1"/>
  <c r="AO448" i="1"/>
  <c r="AP448" i="1"/>
  <c r="AQ448" i="1"/>
  <c r="C449" i="1"/>
  <c r="L449" i="1" s="1"/>
  <c r="D449" i="1"/>
  <c r="E449" i="1"/>
  <c r="F449" i="1"/>
  <c r="G449" i="1"/>
  <c r="AN449" i="1"/>
  <c r="AO449" i="1"/>
  <c r="AP449" i="1"/>
  <c r="AQ449" i="1"/>
  <c r="C450" i="1"/>
  <c r="D450" i="1"/>
  <c r="E450" i="1"/>
  <c r="F450" i="1"/>
  <c r="G450" i="1"/>
  <c r="AN450" i="1"/>
  <c r="AO450" i="1"/>
  <c r="AP450" i="1"/>
  <c r="AQ450" i="1"/>
  <c r="AR450" i="1"/>
  <c r="AS450" i="1"/>
  <c r="C451" i="1"/>
  <c r="D451" i="1"/>
  <c r="E451" i="1"/>
  <c r="F451" i="1"/>
  <c r="G451" i="1"/>
  <c r="AN451" i="1"/>
  <c r="AO451" i="1"/>
  <c r="AP451" i="1"/>
  <c r="AQ451" i="1"/>
  <c r="C452" i="1"/>
  <c r="AU452" i="1" s="1"/>
  <c r="D452" i="1"/>
  <c r="E452" i="1"/>
  <c r="F452" i="1"/>
  <c r="G452" i="1"/>
  <c r="AN452" i="1"/>
  <c r="AO452" i="1"/>
  <c r="AP452" i="1"/>
  <c r="AQ452" i="1"/>
  <c r="C453" i="1"/>
  <c r="D453" i="1"/>
  <c r="E453" i="1"/>
  <c r="F453" i="1"/>
  <c r="G453" i="1"/>
  <c r="AN453" i="1"/>
  <c r="AO453" i="1"/>
  <c r="AP453" i="1"/>
  <c r="AQ453" i="1"/>
  <c r="C454" i="1"/>
  <c r="D454" i="1"/>
  <c r="E454" i="1"/>
  <c r="F454" i="1"/>
  <c r="G454" i="1"/>
  <c r="AN454" i="1"/>
  <c r="AO454" i="1"/>
  <c r="AP454" i="1"/>
  <c r="AQ454" i="1"/>
  <c r="C455" i="1"/>
  <c r="D455" i="1"/>
  <c r="E455" i="1"/>
  <c r="F455" i="1"/>
  <c r="G455" i="1"/>
  <c r="AN455" i="1"/>
  <c r="AO455" i="1"/>
  <c r="AP455" i="1"/>
  <c r="AQ455" i="1"/>
  <c r="AT455" i="1"/>
  <c r="C456" i="1"/>
  <c r="K456" i="1" s="1"/>
  <c r="D456" i="1"/>
  <c r="E456" i="1"/>
  <c r="F456" i="1"/>
  <c r="G456" i="1"/>
  <c r="AN456" i="1"/>
  <c r="AO456" i="1"/>
  <c r="AP456" i="1"/>
  <c r="AQ456" i="1"/>
  <c r="C457" i="1"/>
  <c r="AU457" i="1" s="1"/>
  <c r="D457" i="1"/>
  <c r="E457" i="1"/>
  <c r="F457" i="1"/>
  <c r="G457" i="1"/>
  <c r="AN457" i="1"/>
  <c r="AO457" i="1"/>
  <c r="AP457" i="1"/>
  <c r="AQ457" i="1"/>
  <c r="C458" i="1"/>
  <c r="AU458" i="1" s="1"/>
  <c r="D458" i="1"/>
  <c r="E458" i="1"/>
  <c r="F458" i="1"/>
  <c r="G458" i="1"/>
  <c r="AN458" i="1"/>
  <c r="AO458" i="1"/>
  <c r="AP458" i="1"/>
  <c r="AQ458" i="1"/>
  <c r="C459" i="1"/>
  <c r="AS459" i="1" s="1"/>
  <c r="D459" i="1"/>
  <c r="E459" i="1"/>
  <c r="F459" i="1"/>
  <c r="G459" i="1"/>
  <c r="AN459" i="1"/>
  <c r="AO459" i="1"/>
  <c r="AP459" i="1"/>
  <c r="AQ459" i="1"/>
  <c r="AT459" i="1"/>
  <c r="AU459" i="1"/>
  <c r="C460" i="1"/>
  <c r="L460" i="1" s="1"/>
  <c r="D460" i="1"/>
  <c r="E460" i="1"/>
  <c r="F460" i="1"/>
  <c r="G460" i="1"/>
  <c r="AN460" i="1"/>
  <c r="AO460" i="1"/>
  <c r="AP460" i="1"/>
  <c r="AQ460" i="1"/>
  <c r="AR460" i="1"/>
  <c r="AT460" i="1"/>
  <c r="C461" i="1"/>
  <c r="D461" i="1"/>
  <c r="E461" i="1"/>
  <c r="F461" i="1"/>
  <c r="G461" i="1"/>
  <c r="AN461" i="1"/>
  <c r="AO461" i="1"/>
  <c r="AP461" i="1"/>
  <c r="AQ461" i="1"/>
  <c r="C462" i="1"/>
  <c r="D462" i="1"/>
  <c r="E462" i="1"/>
  <c r="F462" i="1"/>
  <c r="G462" i="1"/>
  <c r="AN462" i="1"/>
  <c r="AO462" i="1"/>
  <c r="AP462" i="1"/>
  <c r="AQ462" i="1"/>
  <c r="C463" i="1"/>
  <c r="AU463" i="1" s="1"/>
  <c r="D463" i="1"/>
  <c r="E463" i="1"/>
  <c r="F463" i="1"/>
  <c r="G463" i="1"/>
  <c r="AN463" i="1"/>
  <c r="AO463" i="1"/>
  <c r="AP463" i="1"/>
  <c r="AQ463" i="1"/>
  <c r="C464" i="1"/>
  <c r="AS464" i="1" s="1"/>
  <c r="D464" i="1"/>
  <c r="E464" i="1"/>
  <c r="F464" i="1"/>
  <c r="G464" i="1"/>
  <c r="AN464" i="1"/>
  <c r="AO464" i="1"/>
  <c r="AP464" i="1"/>
  <c r="AQ464" i="1"/>
  <c r="C465" i="1"/>
  <c r="AU465" i="1" s="1"/>
  <c r="D465" i="1"/>
  <c r="E465" i="1"/>
  <c r="F465" i="1"/>
  <c r="G465" i="1"/>
  <c r="H465" i="1" s="1"/>
  <c r="AN465" i="1"/>
  <c r="AO465" i="1"/>
  <c r="AP465" i="1"/>
  <c r="AQ465" i="1"/>
  <c r="C466" i="1"/>
  <c r="AR466" i="1" s="1"/>
  <c r="D466" i="1"/>
  <c r="E466" i="1"/>
  <c r="F466" i="1"/>
  <c r="G466" i="1"/>
  <c r="AN466" i="1"/>
  <c r="AO466" i="1"/>
  <c r="AP466" i="1"/>
  <c r="AQ466" i="1"/>
  <c r="C467" i="1"/>
  <c r="L467" i="1" s="1"/>
  <c r="D467" i="1"/>
  <c r="E467" i="1"/>
  <c r="F467" i="1"/>
  <c r="G467" i="1"/>
  <c r="AN467" i="1"/>
  <c r="AO467" i="1"/>
  <c r="AP467" i="1"/>
  <c r="AQ467" i="1"/>
  <c r="C468" i="1"/>
  <c r="AR468" i="1" s="1"/>
  <c r="D468" i="1"/>
  <c r="E468" i="1"/>
  <c r="F468" i="1"/>
  <c r="G468" i="1"/>
  <c r="AN468" i="1"/>
  <c r="AO468" i="1"/>
  <c r="AP468" i="1"/>
  <c r="AQ468" i="1"/>
  <c r="C469" i="1"/>
  <c r="AU469" i="1" s="1"/>
  <c r="D469" i="1"/>
  <c r="E469" i="1"/>
  <c r="F469" i="1"/>
  <c r="G469" i="1"/>
  <c r="AN469" i="1"/>
  <c r="AO469" i="1"/>
  <c r="AP469" i="1"/>
  <c r="AQ469" i="1"/>
  <c r="C470" i="1"/>
  <c r="AT470" i="1" s="1"/>
  <c r="D470" i="1"/>
  <c r="E470" i="1"/>
  <c r="F470" i="1"/>
  <c r="G470" i="1"/>
  <c r="AN470" i="1"/>
  <c r="AO470" i="1"/>
  <c r="AP470" i="1"/>
  <c r="AQ470" i="1"/>
  <c r="C471" i="1"/>
  <c r="D471" i="1"/>
  <c r="E471" i="1"/>
  <c r="F471" i="1"/>
  <c r="G471" i="1"/>
  <c r="AN471" i="1"/>
  <c r="AO471" i="1"/>
  <c r="AP471" i="1"/>
  <c r="AQ471" i="1"/>
  <c r="C472" i="1"/>
  <c r="AR472" i="1" s="1"/>
  <c r="D472" i="1"/>
  <c r="E472" i="1"/>
  <c r="F472" i="1"/>
  <c r="G472" i="1"/>
  <c r="AN472" i="1"/>
  <c r="AO472" i="1"/>
  <c r="AP472" i="1"/>
  <c r="AQ472" i="1"/>
  <c r="C473" i="1"/>
  <c r="AR473" i="1" s="1"/>
  <c r="D473" i="1"/>
  <c r="E473" i="1"/>
  <c r="F473" i="1"/>
  <c r="G473" i="1"/>
  <c r="AN473" i="1"/>
  <c r="AO473" i="1"/>
  <c r="AP473" i="1"/>
  <c r="AQ473" i="1"/>
  <c r="C474" i="1"/>
  <c r="AT474" i="1" s="1"/>
  <c r="D474" i="1"/>
  <c r="E474" i="1"/>
  <c r="F474" i="1"/>
  <c r="G474" i="1"/>
  <c r="AN474" i="1"/>
  <c r="AO474" i="1"/>
  <c r="AP474" i="1"/>
  <c r="AQ474" i="1"/>
  <c r="C475" i="1"/>
  <c r="AU475" i="1" s="1"/>
  <c r="D475" i="1"/>
  <c r="E475" i="1"/>
  <c r="F475" i="1"/>
  <c r="G475" i="1"/>
  <c r="AN475" i="1"/>
  <c r="AO475" i="1"/>
  <c r="AP475" i="1"/>
  <c r="AQ475" i="1"/>
  <c r="C476" i="1"/>
  <c r="D476" i="1"/>
  <c r="E476" i="1"/>
  <c r="F476" i="1"/>
  <c r="G476" i="1"/>
  <c r="AN476" i="1"/>
  <c r="AO476" i="1"/>
  <c r="AP476" i="1"/>
  <c r="AQ476" i="1"/>
  <c r="C477" i="1"/>
  <c r="D477" i="1"/>
  <c r="E477" i="1"/>
  <c r="F477" i="1"/>
  <c r="G477" i="1"/>
  <c r="AN477" i="1"/>
  <c r="AO477" i="1"/>
  <c r="AP477" i="1"/>
  <c r="AQ477" i="1"/>
  <c r="C478" i="1"/>
  <c r="AS478" i="1" s="1"/>
  <c r="D478" i="1"/>
  <c r="E478" i="1"/>
  <c r="F478" i="1"/>
  <c r="G478" i="1"/>
  <c r="AN478" i="1"/>
  <c r="AO478" i="1"/>
  <c r="AP478" i="1"/>
  <c r="AQ478" i="1"/>
  <c r="C479" i="1"/>
  <c r="AR479" i="1" s="1"/>
  <c r="D479" i="1"/>
  <c r="E479" i="1"/>
  <c r="F479" i="1"/>
  <c r="G479" i="1"/>
  <c r="AN479" i="1"/>
  <c r="AO479" i="1"/>
  <c r="AP479" i="1"/>
  <c r="AQ479" i="1"/>
  <c r="C480" i="1"/>
  <c r="AR480" i="1" s="1"/>
  <c r="D480" i="1"/>
  <c r="E480" i="1"/>
  <c r="F480" i="1"/>
  <c r="G480" i="1"/>
  <c r="AN480" i="1"/>
  <c r="AO480" i="1"/>
  <c r="AP480" i="1"/>
  <c r="AQ480" i="1"/>
  <c r="C481" i="1"/>
  <c r="AR481" i="1" s="1"/>
  <c r="D481" i="1"/>
  <c r="E481" i="1"/>
  <c r="F481" i="1"/>
  <c r="G481" i="1"/>
  <c r="AN481" i="1"/>
  <c r="AO481" i="1"/>
  <c r="AP481" i="1"/>
  <c r="AQ481" i="1"/>
  <c r="C482" i="1"/>
  <c r="AU482" i="1" s="1"/>
  <c r="D482" i="1"/>
  <c r="E482" i="1"/>
  <c r="F482" i="1"/>
  <c r="G482" i="1"/>
  <c r="AN482" i="1"/>
  <c r="AO482" i="1"/>
  <c r="AP482" i="1"/>
  <c r="AQ482" i="1"/>
  <c r="C483" i="1"/>
  <c r="D483" i="1"/>
  <c r="E483" i="1"/>
  <c r="F483" i="1"/>
  <c r="G483" i="1"/>
  <c r="AN483" i="1"/>
  <c r="AO483" i="1"/>
  <c r="AP483" i="1"/>
  <c r="AQ483" i="1"/>
  <c r="C484" i="1"/>
  <c r="D484" i="1"/>
  <c r="E484" i="1"/>
  <c r="F484" i="1"/>
  <c r="G484" i="1"/>
  <c r="AN484" i="1"/>
  <c r="AO484" i="1"/>
  <c r="AP484" i="1"/>
  <c r="AQ484" i="1"/>
  <c r="C485" i="1"/>
  <c r="AS485" i="1" s="1"/>
  <c r="D485" i="1"/>
  <c r="E485" i="1"/>
  <c r="F485" i="1"/>
  <c r="G485" i="1"/>
  <c r="AN485" i="1"/>
  <c r="AO485" i="1"/>
  <c r="AP485" i="1"/>
  <c r="AQ485" i="1"/>
  <c r="C486" i="1"/>
  <c r="D486" i="1"/>
  <c r="E486" i="1"/>
  <c r="F486" i="1"/>
  <c r="G486" i="1"/>
  <c r="AN486" i="1"/>
  <c r="AO486" i="1"/>
  <c r="AP486" i="1"/>
  <c r="AQ486" i="1"/>
  <c r="C487" i="1"/>
  <c r="AU487" i="1" s="1"/>
  <c r="D487" i="1"/>
  <c r="E487" i="1"/>
  <c r="F487" i="1"/>
  <c r="G487" i="1"/>
  <c r="AN487" i="1"/>
  <c r="AO487" i="1"/>
  <c r="AP487" i="1"/>
  <c r="AQ487" i="1"/>
  <c r="C488" i="1"/>
  <c r="AS488" i="1" s="1"/>
  <c r="D488" i="1"/>
  <c r="E488" i="1"/>
  <c r="F488" i="1"/>
  <c r="G488" i="1"/>
  <c r="AN488" i="1"/>
  <c r="AO488" i="1"/>
  <c r="AP488" i="1"/>
  <c r="AQ488" i="1"/>
  <c r="C489" i="1"/>
  <c r="AR489" i="1" s="1"/>
  <c r="D489" i="1"/>
  <c r="E489" i="1"/>
  <c r="F489" i="1"/>
  <c r="G489" i="1"/>
  <c r="AN489" i="1"/>
  <c r="AO489" i="1"/>
  <c r="AP489" i="1"/>
  <c r="AQ489" i="1"/>
  <c r="C490" i="1"/>
  <c r="D490" i="1"/>
  <c r="E490" i="1"/>
  <c r="F490" i="1"/>
  <c r="G490" i="1"/>
  <c r="AN490" i="1"/>
  <c r="AO490" i="1"/>
  <c r="AP490" i="1"/>
  <c r="AQ490" i="1"/>
  <c r="C491" i="1"/>
  <c r="D491" i="1"/>
  <c r="E491" i="1"/>
  <c r="F491" i="1"/>
  <c r="G491" i="1"/>
  <c r="AN491" i="1"/>
  <c r="AO491" i="1"/>
  <c r="AP491" i="1"/>
  <c r="AQ491" i="1"/>
  <c r="C492" i="1"/>
  <c r="AR492" i="1" s="1"/>
  <c r="D492" i="1"/>
  <c r="E492" i="1"/>
  <c r="F492" i="1"/>
  <c r="G492" i="1"/>
  <c r="AN492" i="1"/>
  <c r="AO492" i="1"/>
  <c r="AP492" i="1"/>
  <c r="AQ492" i="1"/>
  <c r="C493" i="1"/>
  <c r="AR493" i="1" s="1"/>
  <c r="D493" i="1"/>
  <c r="E493" i="1"/>
  <c r="F493" i="1"/>
  <c r="G493" i="1"/>
  <c r="AN493" i="1"/>
  <c r="AO493" i="1"/>
  <c r="AP493" i="1"/>
  <c r="AQ493" i="1"/>
  <c r="C494" i="1"/>
  <c r="AU494" i="1" s="1"/>
  <c r="D494" i="1"/>
  <c r="E494" i="1"/>
  <c r="F494" i="1"/>
  <c r="G494" i="1"/>
  <c r="AN494" i="1"/>
  <c r="AO494" i="1"/>
  <c r="AP494" i="1"/>
  <c r="AQ494" i="1"/>
  <c r="C495" i="1"/>
  <c r="D495" i="1"/>
  <c r="E495" i="1"/>
  <c r="F495" i="1"/>
  <c r="G495" i="1"/>
  <c r="AN495" i="1"/>
  <c r="AO495" i="1"/>
  <c r="AP495" i="1"/>
  <c r="AQ495" i="1"/>
  <c r="C496" i="1"/>
  <c r="AR496" i="1" s="1"/>
  <c r="D496" i="1"/>
  <c r="E496" i="1"/>
  <c r="F496" i="1"/>
  <c r="G496" i="1"/>
  <c r="AN496" i="1"/>
  <c r="AO496" i="1"/>
  <c r="AP496" i="1"/>
  <c r="AQ496" i="1"/>
  <c r="C497" i="1"/>
  <c r="K497" i="1" s="1"/>
  <c r="D497" i="1"/>
  <c r="E497" i="1"/>
  <c r="F497" i="1"/>
  <c r="G497" i="1"/>
  <c r="AN497" i="1"/>
  <c r="AO497" i="1"/>
  <c r="AP497" i="1"/>
  <c r="AQ497" i="1"/>
  <c r="C498" i="1"/>
  <c r="AR498" i="1" s="1"/>
  <c r="D498" i="1"/>
  <c r="E498" i="1"/>
  <c r="F498" i="1"/>
  <c r="G498" i="1"/>
  <c r="AN498" i="1"/>
  <c r="AO498" i="1"/>
  <c r="AP498" i="1"/>
  <c r="AQ498" i="1"/>
  <c r="C499" i="1"/>
  <c r="D499" i="1"/>
  <c r="E499" i="1"/>
  <c r="F499" i="1"/>
  <c r="G499" i="1"/>
  <c r="AN499" i="1"/>
  <c r="AO499" i="1"/>
  <c r="AP499" i="1"/>
  <c r="AQ499" i="1"/>
  <c r="C500" i="1"/>
  <c r="D500" i="1"/>
  <c r="E500" i="1"/>
  <c r="F500" i="1"/>
  <c r="G500" i="1"/>
  <c r="AN500" i="1"/>
  <c r="AO500" i="1"/>
  <c r="AP500" i="1"/>
  <c r="AQ500" i="1"/>
  <c r="C501" i="1"/>
  <c r="AR501" i="1" s="1"/>
  <c r="D501" i="1"/>
  <c r="E501" i="1"/>
  <c r="F501" i="1"/>
  <c r="G501" i="1"/>
  <c r="AN501" i="1"/>
  <c r="AO501" i="1"/>
  <c r="AP501" i="1"/>
  <c r="AQ501" i="1"/>
  <c r="C502" i="1"/>
  <c r="D502" i="1"/>
  <c r="E502" i="1"/>
  <c r="F502" i="1"/>
  <c r="G502" i="1"/>
  <c r="AN502" i="1"/>
  <c r="AO502" i="1"/>
  <c r="AP502" i="1"/>
  <c r="AQ502" i="1"/>
  <c r="C503" i="1"/>
  <c r="AT503" i="1" s="1"/>
  <c r="D503" i="1"/>
  <c r="E503" i="1"/>
  <c r="F503" i="1"/>
  <c r="G503" i="1"/>
  <c r="AN503" i="1"/>
  <c r="AO503" i="1"/>
  <c r="AP503" i="1"/>
  <c r="AQ503" i="1"/>
  <c r="C504" i="1"/>
  <c r="AR504" i="1" s="1"/>
  <c r="D504" i="1"/>
  <c r="E504" i="1"/>
  <c r="F504" i="1"/>
  <c r="G504" i="1"/>
  <c r="AN504" i="1"/>
  <c r="AO504" i="1"/>
  <c r="AP504" i="1"/>
  <c r="AQ504" i="1"/>
  <c r="C505" i="1"/>
  <c r="D505" i="1"/>
  <c r="E505" i="1"/>
  <c r="F505" i="1"/>
  <c r="G505" i="1"/>
  <c r="AN505" i="1"/>
  <c r="AO505" i="1"/>
  <c r="AP505" i="1"/>
  <c r="AQ505" i="1"/>
  <c r="C506" i="1"/>
  <c r="D506" i="1"/>
  <c r="E506" i="1"/>
  <c r="F506" i="1"/>
  <c r="G506" i="1"/>
  <c r="AN506" i="1"/>
  <c r="AO506" i="1"/>
  <c r="AP506" i="1"/>
  <c r="AQ506" i="1"/>
  <c r="C507" i="1"/>
  <c r="J507" i="1" s="1"/>
  <c r="D507" i="1"/>
  <c r="E507" i="1"/>
  <c r="F507" i="1"/>
  <c r="G507" i="1"/>
  <c r="AN507" i="1"/>
  <c r="AO507" i="1"/>
  <c r="AP507" i="1"/>
  <c r="AQ507" i="1"/>
  <c r="C508" i="1"/>
  <c r="AU508" i="1" s="1"/>
  <c r="D508" i="1"/>
  <c r="E508" i="1"/>
  <c r="F508" i="1"/>
  <c r="G508" i="1"/>
  <c r="AN508" i="1"/>
  <c r="AO508" i="1"/>
  <c r="AP508" i="1"/>
  <c r="AQ508" i="1"/>
  <c r="AS508" i="1"/>
  <c r="C509" i="1"/>
  <c r="AT509" i="1" s="1"/>
  <c r="D509" i="1"/>
  <c r="E509" i="1"/>
  <c r="F509" i="1"/>
  <c r="G509" i="1"/>
  <c r="AN509" i="1"/>
  <c r="AO509" i="1"/>
  <c r="AP509" i="1"/>
  <c r="AQ509" i="1"/>
  <c r="C510" i="1"/>
  <c r="J510" i="1" s="1"/>
  <c r="D510" i="1"/>
  <c r="E510" i="1"/>
  <c r="F510" i="1"/>
  <c r="G510" i="1"/>
  <c r="AN510" i="1"/>
  <c r="AO510" i="1"/>
  <c r="AP510" i="1"/>
  <c r="AQ510" i="1"/>
  <c r="C511" i="1"/>
  <c r="AR511" i="1" s="1"/>
  <c r="D511" i="1"/>
  <c r="E511" i="1"/>
  <c r="F511" i="1"/>
  <c r="G511" i="1"/>
  <c r="AN511" i="1"/>
  <c r="AO511" i="1"/>
  <c r="AP511" i="1"/>
  <c r="AQ511" i="1"/>
  <c r="C512" i="1"/>
  <c r="D512" i="1"/>
  <c r="E512" i="1"/>
  <c r="F512" i="1"/>
  <c r="G512" i="1"/>
  <c r="AN512" i="1"/>
  <c r="AO512" i="1"/>
  <c r="AP512" i="1"/>
  <c r="AQ512" i="1"/>
  <c r="C513" i="1"/>
  <c r="D513" i="1"/>
  <c r="E513" i="1"/>
  <c r="F513" i="1"/>
  <c r="G513" i="1"/>
  <c r="AN513" i="1"/>
  <c r="AO513" i="1"/>
  <c r="AP513" i="1"/>
  <c r="AQ513" i="1"/>
  <c r="C514" i="1"/>
  <c r="AT514" i="1" s="1"/>
  <c r="D514" i="1"/>
  <c r="E514" i="1"/>
  <c r="F514" i="1"/>
  <c r="G514" i="1"/>
  <c r="AN514" i="1"/>
  <c r="AO514" i="1"/>
  <c r="AP514" i="1"/>
  <c r="AQ514" i="1"/>
  <c r="C515" i="1"/>
  <c r="AR515" i="1" s="1"/>
  <c r="D515" i="1"/>
  <c r="E515" i="1"/>
  <c r="F515" i="1"/>
  <c r="G515" i="1"/>
  <c r="AN515" i="1"/>
  <c r="AO515" i="1"/>
  <c r="AP515" i="1"/>
  <c r="AQ515" i="1"/>
  <c r="C516" i="1"/>
  <c r="AU516" i="1" s="1"/>
  <c r="D516" i="1"/>
  <c r="E516" i="1"/>
  <c r="F516" i="1"/>
  <c r="G516" i="1"/>
  <c r="AN516" i="1"/>
  <c r="AO516" i="1"/>
  <c r="AP516" i="1"/>
  <c r="AQ516" i="1"/>
  <c r="C517" i="1"/>
  <c r="D517" i="1"/>
  <c r="E517" i="1"/>
  <c r="F517" i="1"/>
  <c r="G517" i="1"/>
  <c r="AN517" i="1"/>
  <c r="AO517" i="1"/>
  <c r="AP517" i="1"/>
  <c r="AQ517" i="1"/>
  <c r="C518" i="1"/>
  <c r="K518" i="1" s="1"/>
  <c r="D518" i="1"/>
  <c r="E518" i="1"/>
  <c r="F518" i="1"/>
  <c r="G518" i="1"/>
  <c r="AN518" i="1"/>
  <c r="AO518" i="1"/>
  <c r="AP518" i="1"/>
  <c r="AQ518" i="1"/>
  <c r="C519" i="1"/>
  <c r="D519" i="1"/>
  <c r="E519" i="1"/>
  <c r="F519" i="1"/>
  <c r="G519" i="1"/>
  <c r="AN519" i="1"/>
  <c r="AO519" i="1"/>
  <c r="AP519" i="1"/>
  <c r="AQ519" i="1"/>
  <c r="C520" i="1"/>
  <c r="J520" i="1" s="1"/>
  <c r="D520" i="1"/>
  <c r="E520" i="1"/>
  <c r="F520" i="1"/>
  <c r="G520" i="1"/>
  <c r="AN520" i="1"/>
  <c r="AO520" i="1"/>
  <c r="AP520" i="1"/>
  <c r="AQ520" i="1"/>
  <c r="C521" i="1"/>
  <c r="L521" i="1" s="1"/>
  <c r="D521" i="1"/>
  <c r="E521" i="1"/>
  <c r="F521" i="1"/>
  <c r="G521" i="1"/>
  <c r="AN521" i="1"/>
  <c r="AO521" i="1"/>
  <c r="AP521" i="1"/>
  <c r="AQ521" i="1"/>
  <c r="C522" i="1"/>
  <c r="AS522" i="1" s="1"/>
  <c r="D522" i="1"/>
  <c r="E522" i="1"/>
  <c r="F522" i="1"/>
  <c r="G522" i="1"/>
  <c r="AN522" i="1"/>
  <c r="AO522" i="1"/>
  <c r="AP522" i="1"/>
  <c r="AQ522" i="1"/>
  <c r="C523" i="1"/>
  <c r="AS523" i="1" s="1"/>
  <c r="D523" i="1"/>
  <c r="E523" i="1"/>
  <c r="F523" i="1"/>
  <c r="G523" i="1"/>
  <c r="AN523" i="1"/>
  <c r="AO523" i="1"/>
  <c r="AP523" i="1"/>
  <c r="AQ523" i="1"/>
  <c r="C524" i="1"/>
  <c r="D524" i="1"/>
  <c r="E524" i="1"/>
  <c r="F524" i="1"/>
  <c r="G524" i="1"/>
  <c r="AN524" i="1"/>
  <c r="AO524" i="1"/>
  <c r="AP524" i="1"/>
  <c r="AQ524" i="1"/>
  <c r="C525" i="1"/>
  <c r="AR525" i="1" s="1"/>
  <c r="D525" i="1"/>
  <c r="E525" i="1"/>
  <c r="F525" i="1"/>
  <c r="G525" i="1"/>
  <c r="AN525" i="1"/>
  <c r="AO525" i="1"/>
  <c r="AP525" i="1"/>
  <c r="AQ525" i="1"/>
  <c r="C526" i="1"/>
  <c r="D526" i="1"/>
  <c r="E526" i="1"/>
  <c r="F526" i="1"/>
  <c r="G526" i="1"/>
  <c r="AN526" i="1"/>
  <c r="AO526" i="1"/>
  <c r="AP526" i="1"/>
  <c r="AQ526" i="1"/>
  <c r="C527" i="1"/>
  <c r="L527" i="1" s="1"/>
  <c r="D527" i="1"/>
  <c r="E527" i="1"/>
  <c r="F527" i="1"/>
  <c r="G527" i="1"/>
  <c r="AN527" i="1"/>
  <c r="AO527" i="1"/>
  <c r="AP527" i="1"/>
  <c r="AQ527" i="1"/>
  <c r="AS527" i="1"/>
  <c r="AT527" i="1"/>
  <c r="AU527" i="1"/>
  <c r="C528" i="1"/>
  <c r="AS528" i="1" s="1"/>
  <c r="D528" i="1"/>
  <c r="E528" i="1"/>
  <c r="F528" i="1"/>
  <c r="G528" i="1"/>
  <c r="AN528" i="1"/>
  <c r="AO528" i="1"/>
  <c r="AP528" i="1"/>
  <c r="AQ528" i="1"/>
  <c r="C529" i="1"/>
  <c r="AS529" i="1" s="1"/>
  <c r="D529" i="1"/>
  <c r="E529" i="1"/>
  <c r="F529" i="1"/>
  <c r="G529" i="1"/>
  <c r="AN529" i="1"/>
  <c r="AO529" i="1"/>
  <c r="AP529" i="1"/>
  <c r="AQ529" i="1"/>
  <c r="C530" i="1"/>
  <c r="AT530" i="1" s="1"/>
  <c r="D530" i="1"/>
  <c r="E530" i="1"/>
  <c r="F530" i="1"/>
  <c r="G530" i="1"/>
  <c r="AN530" i="1"/>
  <c r="AO530" i="1"/>
  <c r="AP530" i="1"/>
  <c r="AQ530" i="1"/>
  <c r="C531" i="1"/>
  <c r="AR531" i="1" s="1"/>
  <c r="D531" i="1"/>
  <c r="E531" i="1"/>
  <c r="F531" i="1"/>
  <c r="G531" i="1"/>
  <c r="AN531" i="1"/>
  <c r="AO531" i="1"/>
  <c r="AP531" i="1"/>
  <c r="AQ531" i="1"/>
  <c r="C532" i="1"/>
  <c r="D532" i="1"/>
  <c r="E532" i="1"/>
  <c r="F532" i="1"/>
  <c r="G532" i="1"/>
  <c r="AN532" i="1"/>
  <c r="AO532" i="1"/>
  <c r="AP532" i="1"/>
  <c r="AQ532" i="1"/>
  <c r="C533" i="1"/>
  <c r="AR533" i="1" s="1"/>
  <c r="D533" i="1"/>
  <c r="E533" i="1"/>
  <c r="F533" i="1"/>
  <c r="G533" i="1"/>
  <c r="AN533" i="1"/>
  <c r="AO533" i="1"/>
  <c r="AP533" i="1"/>
  <c r="AQ533" i="1"/>
  <c r="C534" i="1"/>
  <c r="AR534" i="1" s="1"/>
  <c r="D534" i="1"/>
  <c r="E534" i="1"/>
  <c r="F534" i="1"/>
  <c r="G534" i="1"/>
  <c r="AN534" i="1"/>
  <c r="AO534" i="1"/>
  <c r="AP534" i="1"/>
  <c r="AQ534" i="1"/>
  <c r="C535" i="1"/>
  <c r="AR535" i="1" s="1"/>
  <c r="D535" i="1"/>
  <c r="E535" i="1"/>
  <c r="F535" i="1"/>
  <c r="G535" i="1"/>
  <c r="H535" i="1" s="1"/>
  <c r="K535" i="1"/>
  <c r="AN535" i="1"/>
  <c r="AO535" i="1"/>
  <c r="AP535" i="1"/>
  <c r="AQ535" i="1"/>
  <c r="C536" i="1"/>
  <c r="K536" i="1" s="1"/>
  <c r="D536" i="1"/>
  <c r="E536" i="1"/>
  <c r="F536" i="1"/>
  <c r="G536" i="1"/>
  <c r="AN536" i="1"/>
  <c r="AO536" i="1"/>
  <c r="AP536" i="1"/>
  <c r="AQ536" i="1"/>
  <c r="C537" i="1"/>
  <c r="L537" i="1" s="1"/>
  <c r="D537" i="1"/>
  <c r="E537" i="1"/>
  <c r="F537" i="1"/>
  <c r="G537" i="1"/>
  <c r="AN537" i="1"/>
  <c r="AO537" i="1"/>
  <c r="AP537" i="1"/>
  <c r="AQ537" i="1"/>
  <c r="C538" i="1"/>
  <c r="D538" i="1"/>
  <c r="E538" i="1"/>
  <c r="F538" i="1"/>
  <c r="G538" i="1"/>
  <c r="AN538" i="1"/>
  <c r="AO538" i="1"/>
  <c r="AP538" i="1"/>
  <c r="AQ538" i="1"/>
  <c r="C539" i="1"/>
  <c r="D539" i="1"/>
  <c r="E539" i="1"/>
  <c r="F539" i="1"/>
  <c r="G539" i="1"/>
  <c r="AN539" i="1"/>
  <c r="AO539" i="1"/>
  <c r="AP539" i="1"/>
  <c r="AQ539" i="1"/>
  <c r="C540" i="1"/>
  <c r="D540" i="1"/>
  <c r="E540" i="1"/>
  <c r="F540" i="1"/>
  <c r="G540" i="1"/>
  <c r="AN540" i="1"/>
  <c r="AO540" i="1"/>
  <c r="AP540" i="1"/>
  <c r="AQ540" i="1"/>
  <c r="C541" i="1"/>
  <c r="L541" i="1" s="1"/>
  <c r="D541" i="1"/>
  <c r="E541" i="1"/>
  <c r="F541" i="1"/>
  <c r="G541" i="1"/>
  <c r="AN541" i="1"/>
  <c r="AO541" i="1"/>
  <c r="AP541" i="1"/>
  <c r="AQ541" i="1"/>
  <c r="C542" i="1"/>
  <c r="D542" i="1"/>
  <c r="E542" i="1"/>
  <c r="F542" i="1"/>
  <c r="G542" i="1"/>
  <c r="AN542" i="1"/>
  <c r="AO542" i="1"/>
  <c r="AP542" i="1"/>
  <c r="AQ542" i="1"/>
  <c r="C543" i="1"/>
  <c r="J543" i="1" s="1"/>
  <c r="D543" i="1"/>
  <c r="E543" i="1"/>
  <c r="F543" i="1"/>
  <c r="G543" i="1"/>
  <c r="AN543" i="1"/>
  <c r="AO543" i="1"/>
  <c r="AP543" i="1"/>
  <c r="AQ543" i="1"/>
  <c r="C544" i="1"/>
  <c r="L544" i="1" s="1"/>
  <c r="D544" i="1"/>
  <c r="E544" i="1"/>
  <c r="F544" i="1"/>
  <c r="G544" i="1"/>
  <c r="AN544" i="1"/>
  <c r="AO544" i="1"/>
  <c r="AP544" i="1"/>
  <c r="AQ544" i="1"/>
  <c r="C545" i="1"/>
  <c r="D545" i="1"/>
  <c r="E545" i="1"/>
  <c r="F545" i="1"/>
  <c r="G545" i="1"/>
  <c r="AN545" i="1"/>
  <c r="AO545" i="1"/>
  <c r="AP545" i="1"/>
  <c r="AQ545" i="1"/>
  <c r="C546" i="1"/>
  <c r="K546" i="1" s="1"/>
  <c r="D546" i="1"/>
  <c r="E546" i="1"/>
  <c r="F546" i="1"/>
  <c r="G546" i="1"/>
  <c r="AN546" i="1"/>
  <c r="AO546" i="1"/>
  <c r="AP546" i="1"/>
  <c r="AQ546" i="1"/>
  <c r="C547" i="1"/>
  <c r="D547" i="1"/>
  <c r="E547" i="1"/>
  <c r="F547" i="1"/>
  <c r="G547" i="1"/>
  <c r="AN547" i="1"/>
  <c r="AO547" i="1"/>
  <c r="AP547" i="1"/>
  <c r="AQ547" i="1"/>
  <c r="C548" i="1"/>
  <c r="AS548" i="1" s="1"/>
  <c r="D548" i="1"/>
  <c r="E548" i="1"/>
  <c r="F548" i="1"/>
  <c r="G548" i="1"/>
  <c r="AN548" i="1"/>
  <c r="AO548" i="1"/>
  <c r="AP548" i="1"/>
  <c r="AQ548" i="1"/>
  <c r="C549" i="1"/>
  <c r="D549" i="1"/>
  <c r="E549" i="1"/>
  <c r="F549" i="1"/>
  <c r="G549" i="1"/>
  <c r="AN549" i="1"/>
  <c r="AO549" i="1"/>
  <c r="AP549" i="1"/>
  <c r="AQ549" i="1"/>
  <c r="C550" i="1"/>
  <c r="AS550" i="1" s="1"/>
  <c r="D550" i="1"/>
  <c r="E550" i="1"/>
  <c r="F550" i="1"/>
  <c r="G550" i="1"/>
  <c r="AN550" i="1"/>
  <c r="AO550" i="1"/>
  <c r="AP550" i="1"/>
  <c r="AQ550" i="1"/>
  <c r="C551" i="1"/>
  <c r="D551" i="1"/>
  <c r="E551" i="1"/>
  <c r="F551" i="1"/>
  <c r="G551" i="1"/>
  <c r="AN551" i="1"/>
  <c r="AO551" i="1"/>
  <c r="AP551" i="1"/>
  <c r="AQ551" i="1"/>
  <c r="C552" i="1"/>
  <c r="D552" i="1"/>
  <c r="E552" i="1"/>
  <c r="F552" i="1"/>
  <c r="G552" i="1"/>
  <c r="AN552" i="1"/>
  <c r="AO552" i="1"/>
  <c r="AP552" i="1"/>
  <c r="AQ552" i="1"/>
  <c r="C553" i="1"/>
  <c r="D553" i="1"/>
  <c r="E553" i="1"/>
  <c r="F553" i="1"/>
  <c r="G553" i="1"/>
  <c r="AN553" i="1"/>
  <c r="AO553" i="1"/>
  <c r="AP553" i="1"/>
  <c r="AQ553" i="1"/>
  <c r="C554" i="1"/>
  <c r="D554" i="1"/>
  <c r="E554" i="1"/>
  <c r="F554" i="1"/>
  <c r="G554" i="1"/>
  <c r="AN554" i="1"/>
  <c r="AO554" i="1"/>
  <c r="AP554" i="1"/>
  <c r="AQ554" i="1"/>
  <c r="C555" i="1"/>
  <c r="D555" i="1"/>
  <c r="E555" i="1"/>
  <c r="F555" i="1"/>
  <c r="G555" i="1"/>
  <c r="AN555" i="1"/>
  <c r="AO555" i="1"/>
  <c r="AP555" i="1"/>
  <c r="AQ555" i="1"/>
  <c r="C556" i="1"/>
  <c r="D556" i="1"/>
  <c r="E556" i="1"/>
  <c r="F556" i="1"/>
  <c r="G556" i="1"/>
  <c r="AN556" i="1"/>
  <c r="AO556" i="1"/>
  <c r="AP556" i="1"/>
  <c r="AQ556" i="1"/>
  <c r="C557" i="1"/>
  <c r="AT557" i="1" s="1"/>
  <c r="D557" i="1"/>
  <c r="E557" i="1"/>
  <c r="F557" i="1"/>
  <c r="G557" i="1"/>
  <c r="AN557" i="1"/>
  <c r="AO557" i="1"/>
  <c r="AP557" i="1"/>
  <c r="AQ557" i="1"/>
  <c r="C558" i="1"/>
  <c r="AR558" i="1" s="1"/>
  <c r="D558" i="1"/>
  <c r="E558" i="1"/>
  <c r="F558" i="1"/>
  <c r="G558" i="1"/>
  <c r="AN558" i="1"/>
  <c r="AO558" i="1"/>
  <c r="AP558" i="1"/>
  <c r="AQ558" i="1"/>
  <c r="C559" i="1"/>
  <c r="AR559" i="1" s="1"/>
  <c r="D559" i="1"/>
  <c r="E559" i="1"/>
  <c r="F559" i="1"/>
  <c r="G559" i="1"/>
  <c r="AN559" i="1"/>
  <c r="AO559" i="1"/>
  <c r="AP559" i="1"/>
  <c r="AQ559" i="1"/>
  <c r="C560" i="1"/>
  <c r="AT560" i="1" s="1"/>
  <c r="D560" i="1"/>
  <c r="E560" i="1"/>
  <c r="F560" i="1"/>
  <c r="G560" i="1"/>
  <c r="H560" i="1" s="1"/>
  <c r="J560" i="1"/>
  <c r="AN560" i="1"/>
  <c r="AO560" i="1"/>
  <c r="AP560" i="1"/>
  <c r="AQ560" i="1"/>
  <c r="C561" i="1"/>
  <c r="J561" i="1" s="1"/>
  <c r="D561" i="1"/>
  <c r="E561" i="1"/>
  <c r="F561" i="1"/>
  <c r="G561" i="1"/>
  <c r="AN561" i="1"/>
  <c r="AO561" i="1"/>
  <c r="AP561" i="1"/>
  <c r="AQ561" i="1"/>
  <c r="AT561" i="1"/>
  <c r="C562" i="1"/>
  <c r="AU562" i="1" s="1"/>
  <c r="D562" i="1"/>
  <c r="E562" i="1"/>
  <c r="F562" i="1"/>
  <c r="G562" i="1"/>
  <c r="AN562" i="1"/>
  <c r="AO562" i="1"/>
  <c r="AP562" i="1"/>
  <c r="AQ562" i="1"/>
  <c r="C563" i="1"/>
  <c r="AR563" i="1" s="1"/>
  <c r="D563" i="1"/>
  <c r="E563" i="1"/>
  <c r="F563" i="1"/>
  <c r="G563" i="1"/>
  <c r="AN563" i="1"/>
  <c r="AO563" i="1"/>
  <c r="AP563" i="1"/>
  <c r="AQ563" i="1"/>
  <c r="C564" i="1"/>
  <c r="AT564" i="1" s="1"/>
  <c r="D564" i="1"/>
  <c r="E564" i="1"/>
  <c r="F564" i="1"/>
  <c r="G564" i="1"/>
  <c r="AN564" i="1"/>
  <c r="AO564" i="1"/>
  <c r="AP564" i="1"/>
  <c r="AQ564" i="1"/>
  <c r="C565" i="1"/>
  <c r="D565" i="1"/>
  <c r="E565" i="1"/>
  <c r="F565" i="1"/>
  <c r="G565" i="1"/>
  <c r="AN565" i="1"/>
  <c r="AO565" i="1"/>
  <c r="AP565" i="1"/>
  <c r="AQ565" i="1"/>
  <c r="C566" i="1"/>
  <c r="AU566" i="1" s="1"/>
  <c r="D566" i="1"/>
  <c r="E566" i="1"/>
  <c r="F566" i="1"/>
  <c r="G566" i="1"/>
  <c r="H566" i="1" s="1"/>
  <c r="AN566" i="1"/>
  <c r="AO566" i="1"/>
  <c r="AP566" i="1"/>
  <c r="AQ566" i="1"/>
  <c r="C567" i="1"/>
  <c r="K567" i="1" s="1"/>
  <c r="D567" i="1"/>
  <c r="E567" i="1"/>
  <c r="F567" i="1"/>
  <c r="G567" i="1"/>
  <c r="AN567" i="1"/>
  <c r="AO567" i="1"/>
  <c r="AP567" i="1"/>
  <c r="AQ567" i="1"/>
  <c r="C568" i="1"/>
  <c r="D568" i="1"/>
  <c r="E568" i="1"/>
  <c r="F568" i="1"/>
  <c r="G568" i="1"/>
  <c r="AN568" i="1"/>
  <c r="AO568" i="1"/>
  <c r="AP568" i="1"/>
  <c r="AQ568" i="1"/>
  <c r="C569" i="1"/>
  <c r="AU569" i="1" s="1"/>
  <c r="D569" i="1"/>
  <c r="E569" i="1"/>
  <c r="F569" i="1"/>
  <c r="G569" i="1"/>
  <c r="AN569" i="1"/>
  <c r="AO569" i="1"/>
  <c r="AP569" i="1"/>
  <c r="AQ569" i="1"/>
  <c r="C570" i="1"/>
  <c r="AR570" i="1" s="1"/>
  <c r="D570" i="1"/>
  <c r="E570" i="1"/>
  <c r="F570" i="1"/>
  <c r="G570" i="1"/>
  <c r="AN570" i="1"/>
  <c r="AO570" i="1"/>
  <c r="AP570" i="1"/>
  <c r="AQ570" i="1"/>
  <c r="C571" i="1"/>
  <c r="D571" i="1"/>
  <c r="E571" i="1"/>
  <c r="F571" i="1"/>
  <c r="G571" i="1"/>
  <c r="AN571" i="1"/>
  <c r="AO571" i="1"/>
  <c r="AP571" i="1"/>
  <c r="AQ571" i="1"/>
  <c r="C572" i="1"/>
  <c r="D572" i="1"/>
  <c r="E572" i="1"/>
  <c r="F572" i="1"/>
  <c r="G572" i="1"/>
  <c r="AN572" i="1"/>
  <c r="AO572" i="1"/>
  <c r="AP572" i="1"/>
  <c r="AQ572" i="1"/>
  <c r="C573" i="1"/>
  <c r="AT573" i="1" s="1"/>
  <c r="D573" i="1"/>
  <c r="E573" i="1"/>
  <c r="F573" i="1"/>
  <c r="G573" i="1"/>
  <c r="J573" i="1"/>
  <c r="AN573" i="1"/>
  <c r="AO573" i="1"/>
  <c r="AP573" i="1"/>
  <c r="AQ573" i="1"/>
  <c r="C574" i="1"/>
  <c r="D574" i="1"/>
  <c r="E574" i="1"/>
  <c r="F574" i="1"/>
  <c r="G574" i="1"/>
  <c r="AN574" i="1"/>
  <c r="AO574" i="1"/>
  <c r="AP574" i="1"/>
  <c r="AQ574" i="1"/>
  <c r="C575" i="1"/>
  <c r="D575" i="1"/>
  <c r="E575" i="1"/>
  <c r="F575" i="1"/>
  <c r="G575" i="1"/>
  <c r="AN575" i="1"/>
  <c r="AO575" i="1"/>
  <c r="AP575" i="1"/>
  <c r="AQ575" i="1"/>
  <c r="C576" i="1"/>
  <c r="AS576" i="1" s="1"/>
  <c r="D576" i="1"/>
  <c r="E576" i="1"/>
  <c r="F576" i="1"/>
  <c r="G576" i="1"/>
  <c r="AN576" i="1"/>
  <c r="AO576" i="1"/>
  <c r="AP576" i="1"/>
  <c r="AQ576" i="1"/>
  <c r="C577" i="1"/>
  <c r="D577" i="1"/>
  <c r="E577" i="1"/>
  <c r="F577" i="1"/>
  <c r="G577" i="1"/>
  <c r="AN577" i="1"/>
  <c r="AO577" i="1"/>
  <c r="AP577" i="1"/>
  <c r="AQ577" i="1"/>
  <c r="C578" i="1"/>
  <c r="AS578" i="1" s="1"/>
  <c r="D578" i="1"/>
  <c r="E578" i="1"/>
  <c r="F578" i="1"/>
  <c r="G578" i="1"/>
  <c r="AN578" i="1"/>
  <c r="AO578" i="1"/>
  <c r="AP578" i="1"/>
  <c r="AQ578" i="1"/>
  <c r="C579" i="1"/>
  <c r="J579" i="1" s="1"/>
  <c r="D579" i="1"/>
  <c r="E579" i="1"/>
  <c r="F579" i="1"/>
  <c r="G579" i="1"/>
  <c r="AN579" i="1"/>
  <c r="AO579" i="1"/>
  <c r="AP579" i="1"/>
  <c r="AQ579" i="1"/>
  <c r="G580" i="1"/>
  <c r="C582" i="1"/>
  <c r="AT582" i="1" s="1"/>
  <c r="D582" i="1"/>
  <c r="E582" i="1"/>
  <c r="F582" i="1"/>
  <c r="G582" i="1"/>
  <c r="AN582" i="1"/>
  <c r="AO582" i="1"/>
  <c r="AP582" i="1"/>
  <c r="AQ582" i="1"/>
  <c r="C583" i="1"/>
  <c r="AR583" i="1" s="1"/>
  <c r="D583" i="1"/>
  <c r="E583" i="1"/>
  <c r="F583" i="1"/>
  <c r="G583" i="1"/>
  <c r="AN583" i="1"/>
  <c r="AO583" i="1"/>
  <c r="AP583" i="1"/>
  <c r="AQ583" i="1"/>
  <c r="C584" i="1"/>
  <c r="D584" i="1"/>
  <c r="E584" i="1"/>
  <c r="F584" i="1"/>
  <c r="G584" i="1"/>
  <c r="AN584" i="1"/>
  <c r="AO584" i="1"/>
  <c r="AP584" i="1"/>
  <c r="AQ584" i="1"/>
  <c r="C585" i="1"/>
  <c r="K585" i="1" s="1"/>
  <c r="D585" i="1"/>
  <c r="E585" i="1"/>
  <c r="F585" i="1"/>
  <c r="G585" i="1"/>
  <c r="AN585" i="1"/>
  <c r="AO585" i="1"/>
  <c r="AP585" i="1"/>
  <c r="AQ585" i="1"/>
  <c r="G586" i="1"/>
  <c r="AQ586" i="1"/>
  <c r="C588" i="1"/>
  <c r="D588" i="1"/>
  <c r="E588" i="1"/>
  <c r="F588" i="1"/>
  <c r="G588" i="1"/>
  <c r="AN588" i="1"/>
  <c r="AO588" i="1"/>
  <c r="AP588" i="1"/>
  <c r="AQ588" i="1"/>
  <c r="C589" i="1"/>
  <c r="L589" i="1" s="1"/>
  <c r="D589" i="1"/>
  <c r="E589" i="1"/>
  <c r="F589" i="1"/>
  <c r="G589" i="1"/>
  <c r="AN589" i="1"/>
  <c r="AO589" i="1"/>
  <c r="AP589" i="1"/>
  <c r="AQ589" i="1"/>
  <c r="C590" i="1"/>
  <c r="D590" i="1"/>
  <c r="E590" i="1"/>
  <c r="F590" i="1"/>
  <c r="G590" i="1"/>
  <c r="AN590" i="1"/>
  <c r="AO590" i="1"/>
  <c r="AP590" i="1"/>
  <c r="AQ590" i="1"/>
  <c r="C591" i="1"/>
  <c r="L591" i="1" s="1"/>
  <c r="D591" i="1"/>
  <c r="E591" i="1"/>
  <c r="F591" i="1"/>
  <c r="G591" i="1"/>
  <c r="H591" i="1" s="1"/>
  <c r="AN591" i="1"/>
  <c r="AO591" i="1"/>
  <c r="AP591" i="1"/>
  <c r="AQ591" i="1"/>
  <c r="AT591" i="1"/>
  <c r="C592" i="1"/>
  <c r="D592" i="1"/>
  <c r="E592" i="1"/>
  <c r="F592" i="1"/>
  <c r="G592" i="1"/>
  <c r="AN592" i="1"/>
  <c r="AO592" i="1"/>
  <c r="AP592" i="1"/>
  <c r="AQ592" i="1"/>
  <c r="C593" i="1"/>
  <c r="D593" i="1"/>
  <c r="E593" i="1"/>
  <c r="F593" i="1"/>
  <c r="G593" i="1"/>
  <c r="AN593" i="1"/>
  <c r="AO593" i="1"/>
  <c r="AP593" i="1"/>
  <c r="AQ593" i="1"/>
  <c r="C594" i="1"/>
  <c r="D594" i="1"/>
  <c r="E594" i="1"/>
  <c r="F594" i="1"/>
  <c r="G594" i="1"/>
  <c r="AN594" i="1"/>
  <c r="AO594" i="1"/>
  <c r="AP594" i="1"/>
  <c r="AQ594" i="1"/>
  <c r="C595" i="1"/>
  <c r="D595" i="1"/>
  <c r="E595" i="1"/>
  <c r="F595" i="1"/>
  <c r="G595" i="1"/>
  <c r="AN595" i="1"/>
  <c r="AO595" i="1"/>
  <c r="AP595" i="1"/>
  <c r="AQ595" i="1"/>
  <c r="C596" i="1"/>
  <c r="AS596" i="1" s="1"/>
  <c r="D596" i="1"/>
  <c r="E596" i="1"/>
  <c r="F596" i="1"/>
  <c r="G596" i="1"/>
  <c r="J596" i="1"/>
  <c r="AN596" i="1"/>
  <c r="AO596" i="1"/>
  <c r="AP596" i="1"/>
  <c r="AQ596" i="1"/>
  <c r="AR596" i="1"/>
  <c r="C597" i="1"/>
  <c r="D597" i="1"/>
  <c r="E597" i="1"/>
  <c r="F597" i="1"/>
  <c r="G597" i="1"/>
  <c r="AN597" i="1"/>
  <c r="AO597" i="1"/>
  <c r="AP597" i="1"/>
  <c r="AQ597" i="1"/>
  <c r="C598" i="1"/>
  <c r="D598" i="1"/>
  <c r="E598" i="1"/>
  <c r="F598" i="1"/>
  <c r="G598" i="1"/>
  <c r="AN598" i="1"/>
  <c r="AO598" i="1"/>
  <c r="AP598" i="1"/>
  <c r="AQ598" i="1"/>
  <c r="C599" i="1"/>
  <c r="L599" i="1" s="1"/>
  <c r="D599" i="1"/>
  <c r="E599" i="1"/>
  <c r="F599" i="1"/>
  <c r="G599" i="1"/>
  <c r="AN599" i="1"/>
  <c r="AO599" i="1"/>
  <c r="AP599" i="1"/>
  <c r="AQ599" i="1"/>
  <c r="C600" i="1"/>
  <c r="D600" i="1"/>
  <c r="E600" i="1"/>
  <c r="F600" i="1"/>
  <c r="G600" i="1"/>
  <c r="AN600" i="1"/>
  <c r="AO600" i="1"/>
  <c r="AP600" i="1"/>
  <c r="AQ600" i="1"/>
  <c r="C601" i="1"/>
  <c r="AU601" i="1" s="1"/>
  <c r="D601" i="1"/>
  <c r="E601" i="1"/>
  <c r="F601" i="1"/>
  <c r="G601" i="1"/>
  <c r="AN601" i="1"/>
  <c r="AO601" i="1"/>
  <c r="AP601" i="1"/>
  <c r="AQ601" i="1"/>
  <c r="C602" i="1"/>
  <c r="AT602" i="1" s="1"/>
  <c r="D602" i="1"/>
  <c r="E602" i="1"/>
  <c r="F602" i="1"/>
  <c r="G602" i="1"/>
  <c r="AN602" i="1"/>
  <c r="AO602" i="1"/>
  <c r="AP602" i="1"/>
  <c r="AQ602" i="1"/>
  <c r="AR602" i="1"/>
  <c r="C603" i="1"/>
  <c r="L603" i="1" s="1"/>
  <c r="D603" i="1"/>
  <c r="E603" i="1"/>
  <c r="F603" i="1"/>
  <c r="G603" i="1"/>
  <c r="AN603" i="1"/>
  <c r="AO603" i="1"/>
  <c r="AP603" i="1"/>
  <c r="AQ603" i="1"/>
  <c r="AS603" i="1"/>
  <c r="AT603" i="1"/>
  <c r="C604" i="1"/>
  <c r="D604" i="1"/>
  <c r="E604" i="1"/>
  <c r="F604" i="1"/>
  <c r="G604" i="1"/>
  <c r="AN604" i="1"/>
  <c r="AO604" i="1"/>
  <c r="AP604" i="1"/>
  <c r="AQ604" i="1"/>
  <c r="C605" i="1"/>
  <c r="AR605" i="1" s="1"/>
  <c r="D605" i="1"/>
  <c r="E605" i="1"/>
  <c r="F605" i="1"/>
  <c r="G605" i="1"/>
  <c r="AN605" i="1"/>
  <c r="AO605" i="1"/>
  <c r="AP605" i="1"/>
  <c r="AQ605" i="1"/>
  <c r="C606" i="1"/>
  <c r="D606" i="1"/>
  <c r="E606" i="1"/>
  <c r="F606" i="1"/>
  <c r="G606" i="1"/>
  <c r="AN606" i="1"/>
  <c r="AO606" i="1"/>
  <c r="AP606" i="1"/>
  <c r="AQ606" i="1"/>
  <c r="C607" i="1"/>
  <c r="AT607" i="1" s="1"/>
  <c r="D607" i="1"/>
  <c r="E607" i="1"/>
  <c r="F607" i="1"/>
  <c r="G607" i="1"/>
  <c r="AN607" i="1"/>
  <c r="AO607" i="1"/>
  <c r="AP607" i="1"/>
  <c r="AQ607" i="1"/>
  <c r="C608" i="1"/>
  <c r="K608" i="1" s="1"/>
  <c r="D608" i="1"/>
  <c r="E608" i="1"/>
  <c r="F608" i="1"/>
  <c r="G608" i="1"/>
  <c r="AN608" i="1"/>
  <c r="AO608" i="1"/>
  <c r="AP608" i="1"/>
  <c r="AQ608" i="1"/>
  <c r="AS608" i="1"/>
  <c r="C609" i="1"/>
  <c r="AR609" i="1" s="1"/>
  <c r="D609" i="1"/>
  <c r="E609" i="1"/>
  <c r="F609" i="1"/>
  <c r="G609" i="1"/>
  <c r="AN609" i="1"/>
  <c r="AO609" i="1"/>
  <c r="AP609" i="1"/>
  <c r="AQ609" i="1"/>
  <c r="C610" i="1"/>
  <c r="D610" i="1"/>
  <c r="E610" i="1"/>
  <c r="F610" i="1"/>
  <c r="G610" i="1"/>
  <c r="AN610" i="1"/>
  <c r="AO610" i="1"/>
  <c r="AP610" i="1"/>
  <c r="AQ610" i="1"/>
  <c r="C611" i="1"/>
  <c r="D611" i="1"/>
  <c r="E611" i="1"/>
  <c r="F611" i="1"/>
  <c r="G611" i="1"/>
  <c r="AN611" i="1"/>
  <c r="AO611" i="1"/>
  <c r="AP611" i="1"/>
  <c r="AQ611" i="1"/>
  <c r="C612" i="1"/>
  <c r="D612" i="1"/>
  <c r="E612" i="1"/>
  <c r="F612" i="1"/>
  <c r="G612" i="1"/>
  <c r="AN612" i="1"/>
  <c r="AO612" i="1"/>
  <c r="AP612" i="1"/>
  <c r="AQ612" i="1"/>
  <c r="C613" i="1"/>
  <c r="AR613" i="1" s="1"/>
  <c r="D613" i="1"/>
  <c r="E613" i="1"/>
  <c r="F613" i="1"/>
  <c r="G613" i="1"/>
  <c r="AN613" i="1"/>
  <c r="AO613" i="1"/>
  <c r="AP613" i="1"/>
  <c r="AQ613" i="1"/>
  <c r="C614" i="1"/>
  <c r="D614" i="1"/>
  <c r="E614" i="1"/>
  <c r="F614" i="1"/>
  <c r="G614" i="1"/>
  <c r="AN614" i="1"/>
  <c r="AO614" i="1"/>
  <c r="AP614" i="1"/>
  <c r="AQ614" i="1"/>
  <c r="C615" i="1"/>
  <c r="D615" i="1"/>
  <c r="E615" i="1"/>
  <c r="F615" i="1"/>
  <c r="G615" i="1"/>
  <c r="AN615" i="1"/>
  <c r="AO615" i="1"/>
  <c r="AP615" i="1"/>
  <c r="AQ615" i="1"/>
  <c r="C616" i="1"/>
  <c r="K616" i="1" s="1"/>
  <c r="D616" i="1"/>
  <c r="E616" i="1"/>
  <c r="F616" i="1"/>
  <c r="G616" i="1"/>
  <c r="AN616" i="1"/>
  <c r="AO616" i="1"/>
  <c r="AP616" i="1"/>
  <c r="AQ616" i="1"/>
  <c r="AU616" i="1"/>
  <c r="C617" i="1"/>
  <c r="D617" i="1"/>
  <c r="E617" i="1"/>
  <c r="F617" i="1"/>
  <c r="G617" i="1"/>
  <c r="AN617" i="1"/>
  <c r="AO617" i="1"/>
  <c r="AP617" i="1"/>
  <c r="AQ617" i="1"/>
  <c r="C618" i="1"/>
  <c r="D618" i="1"/>
  <c r="E618" i="1"/>
  <c r="F618" i="1"/>
  <c r="G618" i="1"/>
  <c r="AN618" i="1"/>
  <c r="AO618" i="1"/>
  <c r="AP618" i="1"/>
  <c r="AQ618" i="1"/>
  <c r="C619" i="1"/>
  <c r="D619" i="1"/>
  <c r="E619" i="1"/>
  <c r="F619" i="1"/>
  <c r="G619" i="1"/>
  <c r="AN619" i="1"/>
  <c r="AO619" i="1"/>
  <c r="AP619" i="1"/>
  <c r="AQ619" i="1"/>
  <c r="C620" i="1"/>
  <c r="D620" i="1"/>
  <c r="E620" i="1"/>
  <c r="F620" i="1"/>
  <c r="G620" i="1"/>
  <c r="AN620" i="1"/>
  <c r="AO620" i="1"/>
  <c r="AP620" i="1"/>
  <c r="AQ620" i="1"/>
  <c r="C621" i="1"/>
  <c r="D621" i="1"/>
  <c r="E621" i="1"/>
  <c r="F621" i="1"/>
  <c r="G621" i="1"/>
  <c r="AN621" i="1"/>
  <c r="AO621" i="1"/>
  <c r="AP621" i="1"/>
  <c r="AQ621" i="1"/>
  <c r="C622" i="1"/>
  <c r="D622" i="1"/>
  <c r="E622" i="1"/>
  <c r="F622" i="1"/>
  <c r="G622" i="1"/>
  <c r="AN622" i="1"/>
  <c r="AO622" i="1"/>
  <c r="AP622" i="1"/>
  <c r="AQ622" i="1"/>
  <c r="C623" i="1"/>
  <c r="D623" i="1"/>
  <c r="E623" i="1"/>
  <c r="F623" i="1"/>
  <c r="G623" i="1"/>
  <c r="AN623" i="1"/>
  <c r="AO623" i="1"/>
  <c r="AP623" i="1"/>
  <c r="AQ623" i="1"/>
  <c r="C624" i="1"/>
  <c r="D624" i="1"/>
  <c r="E624" i="1"/>
  <c r="F624" i="1"/>
  <c r="G624" i="1"/>
  <c r="AN624" i="1"/>
  <c r="AO624" i="1"/>
  <c r="AP624" i="1"/>
  <c r="AQ624" i="1"/>
  <c r="C625" i="1"/>
  <c r="D625" i="1"/>
  <c r="E625" i="1"/>
  <c r="F625" i="1"/>
  <c r="G625" i="1"/>
  <c r="AN625" i="1"/>
  <c r="AO625" i="1"/>
  <c r="AP625" i="1"/>
  <c r="AQ625" i="1"/>
  <c r="C626" i="1"/>
  <c r="AS626" i="1" s="1"/>
  <c r="D626" i="1"/>
  <c r="E626" i="1"/>
  <c r="F626" i="1"/>
  <c r="G626" i="1"/>
  <c r="AN626" i="1"/>
  <c r="AO626" i="1"/>
  <c r="AP626" i="1"/>
  <c r="AQ626" i="1"/>
  <c r="C627" i="1"/>
  <c r="D627" i="1"/>
  <c r="E627" i="1"/>
  <c r="F627" i="1"/>
  <c r="G627" i="1"/>
  <c r="AN627" i="1"/>
  <c r="AO627" i="1"/>
  <c r="AP627" i="1"/>
  <c r="AQ627" i="1"/>
  <c r="C628" i="1"/>
  <c r="AT628" i="1" s="1"/>
  <c r="D628" i="1"/>
  <c r="E628" i="1"/>
  <c r="F628" i="1"/>
  <c r="G628" i="1"/>
  <c r="AN628" i="1"/>
  <c r="AO628" i="1"/>
  <c r="AP628" i="1"/>
  <c r="AQ628" i="1"/>
  <c r="C629" i="1"/>
  <c r="AR629" i="1" s="1"/>
  <c r="D629" i="1"/>
  <c r="E629" i="1"/>
  <c r="F629" i="1"/>
  <c r="G629" i="1"/>
  <c r="AN629" i="1"/>
  <c r="AO629" i="1"/>
  <c r="AP629" i="1"/>
  <c r="AQ629" i="1"/>
  <c r="C630" i="1"/>
  <c r="D630" i="1"/>
  <c r="E630" i="1"/>
  <c r="F630" i="1"/>
  <c r="G630" i="1"/>
  <c r="AN630" i="1"/>
  <c r="AO630" i="1"/>
  <c r="AP630" i="1"/>
  <c r="AQ630" i="1"/>
  <c r="C631" i="1"/>
  <c r="AR631" i="1" s="1"/>
  <c r="D631" i="1"/>
  <c r="E631" i="1"/>
  <c r="F631" i="1"/>
  <c r="G631" i="1"/>
  <c r="AN631" i="1"/>
  <c r="AO631" i="1"/>
  <c r="AP631" i="1"/>
  <c r="AQ631" i="1"/>
  <c r="AQ632" i="1"/>
  <c r="C634" i="1"/>
  <c r="J634" i="1" s="1"/>
  <c r="D634" i="1"/>
  <c r="E634" i="1"/>
  <c r="F634" i="1"/>
  <c r="G634" i="1"/>
  <c r="AN634" i="1"/>
  <c r="AO634" i="1"/>
  <c r="AP634" i="1"/>
  <c r="AQ634" i="1"/>
  <c r="C635" i="1"/>
  <c r="D635" i="1"/>
  <c r="E635" i="1"/>
  <c r="F635" i="1"/>
  <c r="G635" i="1"/>
  <c r="AN635" i="1"/>
  <c r="AO635" i="1"/>
  <c r="AP635" i="1"/>
  <c r="AQ635" i="1"/>
  <c r="C636" i="1"/>
  <c r="D636" i="1"/>
  <c r="E636" i="1"/>
  <c r="F636" i="1"/>
  <c r="G636" i="1"/>
  <c r="AN636" i="1"/>
  <c r="AO636" i="1"/>
  <c r="AP636" i="1"/>
  <c r="AQ636" i="1"/>
  <c r="C637" i="1"/>
  <c r="D637" i="1"/>
  <c r="E637" i="1"/>
  <c r="F637" i="1"/>
  <c r="G637" i="1"/>
  <c r="AN637" i="1"/>
  <c r="AO637" i="1"/>
  <c r="AP637" i="1"/>
  <c r="AQ637" i="1"/>
  <c r="C638" i="1"/>
  <c r="L638" i="1" s="1"/>
  <c r="D638" i="1"/>
  <c r="E638" i="1"/>
  <c r="F638" i="1"/>
  <c r="G638" i="1"/>
  <c r="AN638" i="1"/>
  <c r="AO638" i="1"/>
  <c r="AP638" i="1"/>
  <c r="AQ638" i="1"/>
  <c r="C639" i="1"/>
  <c r="D639" i="1"/>
  <c r="E639" i="1"/>
  <c r="F639" i="1"/>
  <c r="G639" i="1"/>
  <c r="AN639" i="1"/>
  <c r="AO639" i="1"/>
  <c r="AP639" i="1"/>
  <c r="AQ639" i="1"/>
  <c r="C640" i="1"/>
  <c r="D640" i="1"/>
  <c r="E640" i="1"/>
  <c r="F640" i="1"/>
  <c r="G640" i="1"/>
  <c r="AN640" i="1"/>
  <c r="AO640" i="1"/>
  <c r="AP640" i="1"/>
  <c r="AQ640" i="1"/>
  <c r="C641" i="1"/>
  <c r="D641" i="1"/>
  <c r="E641" i="1"/>
  <c r="F641" i="1"/>
  <c r="G641" i="1"/>
  <c r="AN641" i="1"/>
  <c r="AO641" i="1"/>
  <c r="AP641" i="1"/>
  <c r="AQ641" i="1"/>
  <c r="C642" i="1"/>
  <c r="D642" i="1"/>
  <c r="E642" i="1"/>
  <c r="F642" i="1"/>
  <c r="G642" i="1"/>
  <c r="AN642" i="1"/>
  <c r="AO642" i="1"/>
  <c r="AP642" i="1"/>
  <c r="AQ642" i="1"/>
  <c r="C643" i="1"/>
  <c r="AR643" i="1" s="1"/>
  <c r="D643" i="1"/>
  <c r="E643" i="1"/>
  <c r="F643" i="1"/>
  <c r="G643" i="1"/>
  <c r="AN643" i="1"/>
  <c r="AO643" i="1"/>
  <c r="AP643" i="1"/>
  <c r="AQ643" i="1"/>
  <c r="C644" i="1"/>
  <c r="AU644" i="1" s="1"/>
  <c r="D644" i="1"/>
  <c r="E644" i="1"/>
  <c r="F644" i="1"/>
  <c r="G644" i="1"/>
  <c r="AN644" i="1"/>
  <c r="AO644" i="1"/>
  <c r="AP644" i="1"/>
  <c r="AQ644" i="1"/>
  <c r="C645" i="1"/>
  <c r="L645" i="1" s="1"/>
  <c r="D645" i="1"/>
  <c r="E645" i="1"/>
  <c r="F645" i="1"/>
  <c r="G645" i="1"/>
  <c r="AN645" i="1"/>
  <c r="AO645" i="1"/>
  <c r="AP645" i="1"/>
  <c r="AQ645" i="1"/>
  <c r="C646" i="1"/>
  <c r="AR646" i="1" s="1"/>
  <c r="D646" i="1"/>
  <c r="E646" i="1"/>
  <c r="F646" i="1"/>
  <c r="G646" i="1"/>
  <c r="AN646" i="1"/>
  <c r="AO646" i="1"/>
  <c r="AP646" i="1"/>
  <c r="AQ646" i="1"/>
  <c r="AU646" i="1"/>
  <c r="C647" i="1"/>
  <c r="L647" i="1" s="1"/>
  <c r="D647" i="1"/>
  <c r="E647" i="1"/>
  <c r="F647" i="1"/>
  <c r="G647" i="1"/>
  <c r="AN647" i="1"/>
  <c r="AO647" i="1"/>
  <c r="AP647" i="1"/>
  <c r="AQ647" i="1"/>
  <c r="C648" i="1"/>
  <c r="D648" i="1"/>
  <c r="E648" i="1"/>
  <c r="F648" i="1"/>
  <c r="G648" i="1"/>
  <c r="AN648" i="1"/>
  <c r="AO648" i="1"/>
  <c r="AP648" i="1"/>
  <c r="AQ648" i="1"/>
  <c r="C649" i="1"/>
  <c r="D649" i="1"/>
  <c r="E649" i="1"/>
  <c r="F649" i="1"/>
  <c r="G649" i="1"/>
  <c r="AN649" i="1"/>
  <c r="AO649" i="1"/>
  <c r="AP649" i="1"/>
  <c r="AQ649" i="1"/>
  <c r="C650" i="1"/>
  <c r="AU650" i="1" s="1"/>
  <c r="D650" i="1"/>
  <c r="E650" i="1"/>
  <c r="F650" i="1"/>
  <c r="G650" i="1"/>
  <c r="AN650" i="1"/>
  <c r="AO650" i="1"/>
  <c r="AP650" i="1"/>
  <c r="AQ650" i="1"/>
  <c r="C651" i="1"/>
  <c r="D651" i="1"/>
  <c r="E651" i="1"/>
  <c r="F651" i="1"/>
  <c r="G651" i="1"/>
  <c r="AN651" i="1"/>
  <c r="AO651" i="1"/>
  <c r="AP651" i="1"/>
  <c r="AQ651" i="1"/>
  <c r="C652" i="1"/>
  <c r="D652" i="1"/>
  <c r="E652" i="1"/>
  <c r="F652" i="1"/>
  <c r="G652" i="1"/>
  <c r="AN652" i="1"/>
  <c r="AO652" i="1"/>
  <c r="AP652" i="1"/>
  <c r="AQ652" i="1"/>
  <c r="C653" i="1"/>
  <c r="J653" i="1" s="1"/>
  <c r="D653" i="1"/>
  <c r="E653" i="1"/>
  <c r="F653" i="1"/>
  <c r="G653" i="1"/>
  <c r="AN653" i="1"/>
  <c r="AO653" i="1"/>
  <c r="AP653" i="1"/>
  <c r="AQ653" i="1"/>
  <c r="C654" i="1"/>
  <c r="D654" i="1"/>
  <c r="E654" i="1"/>
  <c r="F654" i="1"/>
  <c r="G654" i="1"/>
  <c r="AN654" i="1"/>
  <c r="AO654" i="1"/>
  <c r="AP654" i="1"/>
  <c r="AQ654" i="1"/>
  <c r="C655" i="1"/>
  <c r="D655" i="1"/>
  <c r="E655" i="1"/>
  <c r="F655" i="1"/>
  <c r="G655" i="1"/>
  <c r="AN655" i="1"/>
  <c r="AO655" i="1"/>
  <c r="AP655" i="1"/>
  <c r="AQ655" i="1"/>
  <c r="C656" i="1"/>
  <c r="D656" i="1"/>
  <c r="E656" i="1"/>
  <c r="F656" i="1"/>
  <c r="G656" i="1"/>
  <c r="AN656" i="1"/>
  <c r="AO656" i="1"/>
  <c r="AP656" i="1"/>
  <c r="AQ656" i="1"/>
  <c r="C657" i="1"/>
  <c r="D657" i="1"/>
  <c r="E657" i="1"/>
  <c r="F657" i="1"/>
  <c r="G657" i="1"/>
  <c r="AN657" i="1"/>
  <c r="AO657" i="1"/>
  <c r="AP657" i="1"/>
  <c r="AQ657" i="1"/>
  <c r="C658" i="1"/>
  <c r="D658" i="1"/>
  <c r="E658" i="1"/>
  <c r="F658" i="1"/>
  <c r="G658" i="1"/>
  <c r="AN658" i="1"/>
  <c r="AO658" i="1"/>
  <c r="AP658" i="1"/>
  <c r="AQ658" i="1"/>
  <c r="C659" i="1"/>
  <c r="D659" i="1"/>
  <c r="E659" i="1"/>
  <c r="F659" i="1"/>
  <c r="G659" i="1"/>
  <c r="AN659" i="1"/>
  <c r="AO659" i="1"/>
  <c r="AP659" i="1"/>
  <c r="AQ659" i="1"/>
  <c r="C660" i="1"/>
  <c r="D660" i="1"/>
  <c r="E660" i="1"/>
  <c r="F660" i="1"/>
  <c r="G660" i="1"/>
  <c r="AN660" i="1"/>
  <c r="AO660" i="1"/>
  <c r="AP660" i="1"/>
  <c r="AQ660" i="1"/>
  <c r="C661" i="1"/>
  <c r="D661" i="1"/>
  <c r="E661" i="1"/>
  <c r="F661" i="1"/>
  <c r="G661" i="1"/>
  <c r="AN661" i="1"/>
  <c r="AO661" i="1"/>
  <c r="AP661" i="1"/>
  <c r="AQ661" i="1"/>
  <c r="C662" i="1"/>
  <c r="L662" i="1" s="1"/>
  <c r="D662" i="1"/>
  <c r="E662" i="1"/>
  <c r="F662" i="1"/>
  <c r="G662" i="1"/>
  <c r="AN662" i="1"/>
  <c r="AO662" i="1"/>
  <c r="AP662" i="1"/>
  <c r="AQ662" i="1"/>
  <c r="AT662" i="1"/>
  <c r="AU662" i="1"/>
  <c r="C663" i="1"/>
  <c r="D663" i="1"/>
  <c r="E663" i="1"/>
  <c r="F663" i="1"/>
  <c r="G663" i="1"/>
  <c r="AN663" i="1"/>
  <c r="AO663" i="1"/>
  <c r="AP663" i="1"/>
  <c r="AQ663" i="1"/>
  <c r="C664" i="1"/>
  <c r="J664" i="1" s="1"/>
  <c r="D664" i="1"/>
  <c r="E664" i="1"/>
  <c r="F664" i="1"/>
  <c r="G664" i="1"/>
  <c r="AN664" i="1"/>
  <c r="AO664" i="1"/>
  <c r="AP664" i="1"/>
  <c r="AQ664" i="1"/>
  <c r="C665" i="1"/>
  <c r="AR665" i="1" s="1"/>
  <c r="D665" i="1"/>
  <c r="E665" i="1"/>
  <c r="F665" i="1"/>
  <c r="G665" i="1"/>
  <c r="AN665" i="1"/>
  <c r="AO665" i="1"/>
  <c r="AP665" i="1"/>
  <c r="AQ665" i="1"/>
  <c r="C666" i="1"/>
  <c r="D666" i="1"/>
  <c r="E666" i="1"/>
  <c r="F666" i="1"/>
  <c r="G666" i="1"/>
  <c r="AN666" i="1"/>
  <c r="AO666" i="1"/>
  <c r="AP666" i="1"/>
  <c r="AQ666" i="1"/>
  <c r="C667" i="1"/>
  <c r="L667" i="1" s="1"/>
  <c r="D667" i="1"/>
  <c r="E667" i="1"/>
  <c r="F667" i="1"/>
  <c r="G667" i="1"/>
  <c r="AN667" i="1"/>
  <c r="AO667" i="1"/>
  <c r="AP667" i="1"/>
  <c r="AQ667" i="1"/>
  <c r="C668" i="1"/>
  <c r="K668" i="1" s="1"/>
  <c r="D668" i="1"/>
  <c r="E668" i="1"/>
  <c r="F668" i="1"/>
  <c r="G668" i="1"/>
  <c r="AN668" i="1"/>
  <c r="AO668" i="1"/>
  <c r="AP668" i="1"/>
  <c r="AQ668" i="1"/>
  <c r="C669" i="1"/>
  <c r="AT669" i="1" s="1"/>
  <c r="D669" i="1"/>
  <c r="E669" i="1"/>
  <c r="F669" i="1"/>
  <c r="G669" i="1"/>
  <c r="AN669" i="1"/>
  <c r="AO669" i="1"/>
  <c r="AP669" i="1"/>
  <c r="AQ669" i="1"/>
  <c r="C670" i="1"/>
  <c r="D670" i="1"/>
  <c r="E670" i="1"/>
  <c r="F670" i="1"/>
  <c r="G670" i="1"/>
  <c r="AN670" i="1"/>
  <c r="AO670" i="1"/>
  <c r="AP670" i="1"/>
  <c r="AQ670" i="1"/>
  <c r="C671" i="1"/>
  <c r="D671" i="1"/>
  <c r="E671" i="1"/>
  <c r="F671" i="1"/>
  <c r="G671" i="1"/>
  <c r="AN671" i="1"/>
  <c r="AO671" i="1"/>
  <c r="AP671" i="1"/>
  <c r="AQ671" i="1"/>
  <c r="C672" i="1"/>
  <c r="D672" i="1"/>
  <c r="E672" i="1"/>
  <c r="F672" i="1"/>
  <c r="G672" i="1"/>
  <c r="AN672" i="1"/>
  <c r="AO672" i="1"/>
  <c r="AP672" i="1"/>
  <c r="AQ672" i="1"/>
  <c r="C673" i="1"/>
  <c r="AR673" i="1" s="1"/>
  <c r="D673" i="1"/>
  <c r="E673" i="1"/>
  <c r="F673" i="1"/>
  <c r="G673" i="1"/>
  <c r="AN673" i="1"/>
  <c r="AO673" i="1"/>
  <c r="AP673" i="1"/>
  <c r="AQ673" i="1"/>
  <c r="C674" i="1"/>
  <c r="AU674" i="1" s="1"/>
  <c r="D674" i="1"/>
  <c r="E674" i="1"/>
  <c r="F674" i="1"/>
  <c r="G674" i="1"/>
  <c r="AN674" i="1"/>
  <c r="AO674" i="1"/>
  <c r="AP674" i="1"/>
  <c r="AQ674" i="1"/>
  <c r="C675" i="1"/>
  <c r="AU675" i="1" s="1"/>
  <c r="D675" i="1"/>
  <c r="E675" i="1"/>
  <c r="F675" i="1"/>
  <c r="G675" i="1"/>
  <c r="AN675" i="1"/>
  <c r="AO675" i="1"/>
  <c r="AP675" i="1"/>
  <c r="AQ675" i="1"/>
  <c r="C676" i="1"/>
  <c r="AT676" i="1" s="1"/>
  <c r="D676" i="1"/>
  <c r="E676" i="1"/>
  <c r="F676" i="1"/>
  <c r="G676" i="1"/>
  <c r="AN676" i="1"/>
  <c r="AO676" i="1"/>
  <c r="AP676" i="1"/>
  <c r="AQ676" i="1"/>
  <c r="C677" i="1"/>
  <c r="AS677" i="1" s="1"/>
  <c r="D677" i="1"/>
  <c r="E677" i="1"/>
  <c r="F677" i="1"/>
  <c r="G677" i="1"/>
  <c r="AN677" i="1"/>
  <c r="AO677" i="1"/>
  <c r="AP677" i="1"/>
  <c r="AQ677" i="1"/>
  <c r="C678" i="1"/>
  <c r="AS678" i="1" s="1"/>
  <c r="D678" i="1"/>
  <c r="E678" i="1"/>
  <c r="F678" i="1"/>
  <c r="G678" i="1"/>
  <c r="AN678" i="1"/>
  <c r="AO678" i="1"/>
  <c r="AP678" i="1"/>
  <c r="AQ678" i="1"/>
  <c r="C679" i="1"/>
  <c r="AR679" i="1" s="1"/>
  <c r="D679" i="1"/>
  <c r="E679" i="1"/>
  <c r="F679" i="1"/>
  <c r="G679" i="1"/>
  <c r="AN679" i="1"/>
  <c r="AO679" i="1"/>
  <c r="AP679" i="1"/>
  <c r="AQ679" i="1"/>
  <c r="C680" i="1"/>
  <c r="D680" i="1"/>
  <c r="E680" i="1"/>
  <c r="F680" i="1"/>
  <c r="G680" i="1"/>
  <c r="AN680" i="1"/>
  <c r="AO680" i="1"/>
  <c r="AP680" i="1"/>
  <c r="AQ680" i="1"/>
  <c r="C681" i="1"/>
  <c r="D681" i="1"/>
  <c r="E681" i="1"/>
  <c r="F681" i="1"/>
  <c r="G681" i="1"/>
  <c r="AN681" i="1"/>
  <c r="AO681" i="1"/>
  <c r="AP681" i="1"/>
  <c r="AQ681" i="1"/>
  <c r="C682" i="1"/>
  <c r="AU682" i="1" s="1"/>
  <c r="D682" i="1"/>
  <c r="E682" i="1"/>
  <c r="F682" i="1"/>
  <c r="G682" i="1"/>
  <c r="AN682" i="1"/>
  <c r="AO682" i="1"/>
  <c r="AP682" i="1"/>
  <c r="AQ682" i="1"/>
  <c r="C683" i="1"/>
  <c r="AR683" i="1" s="1"/>
  <c r="D683" i="1"/>
  <c r="E683" i="1"/>
  <c r="F683" i="1"/>
  <c r="G683" i="1"/>
  <c r="AN683" i="1"/>
  <c r="AO683" i="1"/>
  <c r="AP683" i="1"/>
  <c r="AQ683" i="1"/>
  <c r="C684" i="1"/>
  <c r="D684" i="1"/>
  <c r="E684" i="1"/>
  <c r="F684" i="1"/>
  <c r="G684" i="1"/>
  <c r="AN684" i="1"/>
  <c r="AO684" i="1"/>
  <c r="AP684" i="1"/>
  <c r="AQ684" i="1"/>
  <c r="C685" i="1"/>
  <c r="D685" i="1"/>
  <c r="E685" i="1"/>
  <c r="F685" i="1"/>
  <c r="G685" i="1"/>
  <c r="AN685" i="1"/>
  <c r="AO685" i="1"/>
  <c r="AP685" i="1"/>
  <c r="AQ685" i="1"/>
  <c r="C686" i="1"/>
  <c r="D686" i="1"/>
  <c r="E686" i="1"/>
  <c r="F686" i="1"/>
  <c r="G686" i="1"/>
  <c r="AN686" i="1"/>
  <c r="AO686" i="1"/>
  <c r="AP686" i="1"/>
  <c r="AQ686" i="1"/>
  <c r="C687" i="1"/>
  <c r="D687" i="1"/>
  <c r="E687" i="1"/>
  <c r="F687" i="1"/>
  <c r="G687" i="1"/>
  <c r="AN687" i="1"/>
  <c r="AO687" i="1"/>
  <c r="AP687" i="1"/>
  <c r="AQ687" i="1"/>
  <c r="C688" i="1"/>
  <c r="AT688" i="1" s="1"/>
  <c r="D688" i="1"/>
  <c r="E688" i="1"/>
  <c r="F688" i="1"/>
  <c r="G688" i="1"/>
  <c r="AN688" i="1"/>
  <c r="AO688" i="1"/>
  <c r="AP688" i="1"/>
  <c r="AQ688" i="1"/>
  <c r="C689" i="1"/>
  <c r="AR689" i="1" s="1"/>
  <c r="D689" i="1"/>
  <c r="E689" i="1"/>
  <c r="F689" i="1"/>
  <c r="G689" i="1"/>
  <c r="AN689" i="1"/>
  <c r="AO689" i="1"/>
  <c r="AP689" i="1"/>
  <c r="AQ689" i="1"/>
  <c r="C690" i="1"/>
  <c r="D690" i="1"/>
  <c r="E690" i="1"/>
  <c r="F690" i="1"/>
  <c r="G690" i="1"/>
  <c r="AN690" i="1"/>
  <c r="AO690" i="1"/>
  <c r="AP690" i="1"/>
  <c r="AQ690" i="1"/>
  <c r="C691" i="1"/>
  <c r="D691" i="1"/>
  <c r="E691" i="1"/>
  <c r="F691" i="1"/>
  <c r="G691" i="1"/>
  <c r="AN691" i="1"/>
  <c r="AO691" i="1"/>
  <c r="AP691" i="1"/>
  <c r="AQ691" i="1"/>
  <c r="C692" i="1"/>
  <c r="D692" i="1"/>
  <c r="E692" i="1"/>
  <c r="F692" i="1"/>
  <c r="G692" i="1"/>
  <c r="AN692" i="1"/>
  <c r="AO692" i="1"/>
  <c r="AP692" i="1"/>
  <c r="AQ692" i="1"/>
  <c r="C693" i="1"/>
  <c r="D693" i="1"/>
  <c r="E693" i="1"/>
  <c r="F693" i="1"/>
  <c r="G693" i="1"/>
  <c r="AN693" i="1"/>
  <c r="AO693" i="1"/>
  <c r="AP693" i="1"/>
  <c r="AQ693" i="1"/>
  <c r="C694" i="1"/>
  <c r="D694" i="1"/>
  <c r="E694" i="1"/>
  <c r="F694" i="1"/>
  <c r="G694" i="1"/>
  <c r="AN694" i="1"/>
  <c r="AO694" i="1"/>
  <c r="AP694" i="1"/>
  <c r="AQ694" i="1"/>
  <c r="C695" i="1"/>
  <c r="D695" i="1"/>
  <c r="E695" i="1"/>
  <c r="F695" i="1"/>
  <c r="G695" i="1"/>
  <c r="AN695" i="1"/>
  <c r="AO695" i="1"/>
  <c r="AP695" i="1"/>
  <c r="AQ695" i="1"/>
  <c r="C696" i="1"/>
  <c r="D696" i="1"/>
  <c r="E696" i="1"/>
  <c r="F696" i="1"/>
  <c r="G696" i="1"/>
  <c r="AN696" i="1"/>
  <c r="AO696" i="1"/>
  <c r="AP696" i="1"/>
  <c r="AQ696" i="1"/>
  <c r="C697" i="1"/>
  <c r="J697" i="1" s="1"/>
  <c r="D697" i="1"/>
  <c r="E697" i="1"/>
  <c r="F697" i="1"/>
  <c r="G697" i="1"/>
  <c r="AN697" i="1"/>
  <c r="AO697" i="1"/>
  <c r="AP697" i="1"/>
  <c r="AQ697" i="1"/>
  <c r="C698" i="1"/>
  <c r="D698" i="1"/>
  <c r="E698" i="1"/>
  <c r="F698" i="1"/>
  <c r="G698" i="1"/>
  <c r="AN698" i="1"/>
  <c r="AO698" i="1"/>
  <c r="AP698" i="1"/>
  <c r="AQ698" i="1"/>
  <c r="C699" i="1"/>
  <c r="D699" i="1"/>
  <c r="E699" i="1"/>
  <c r="F699" i="1"/>
  <c r="G699" i="1"/>
  <c r="AN699" i="1"/>
  <c r="AO699" i="1"/>
  <c r="AP699" i="1"/>
  <c r="AQ699" i="1"/>
  <c r="C700" i="1"/>
  <c r="AU700" i="1" s="1"/>
  <c r="D700" i="1"/>
  <c r="E700" i="1"/>
  <c r="F700" i="1"/>
  <c r="G700" i="1"/>
  <c r="AN700" i="1"/>
  <c r="AO700" i="1"/>
  <c r="AP700" i="1"/>
  <c r="AQ700" i="1"/>
  <c r="C701" i="1"/>
  <c r="AS701" i="1" s="1"/>
  <c r="D701" i="1"/>
  <c r="E701" i="1"/>
  <c r="F701" i="1"/>
  <c r="G701" i="1"/>
  <c r="AN701" i="1"/>
  <c r="AO701" i="1"/>
  <c r="AP701" i="1"/>
  <c r="AQ701" i="1"/>
  <c r="C702" i="1"/>
  <c r="L702" i="1" s="1"/>
  <c r="D702" i="1"/>
  <c r="E702" i="1"/>
  <c r="F702" i="1"/>
  <c r="G702" i="1"/>
  <c r="AN702" i="1"/>
  <c r="AO702" i="1"/>
  <c r="AP702" i="1"/>
  <c r="AQ702" i="1"/>
  <c r="C703" i="1"/>
  <c r="D703" i="1"/>
  <c r="E703" i="1"/>
  <c r="F703" i="1"/>
  <c r="G703" i="1"/>
  <c r="AN703" i="1"/>
  <c r="AO703" i="1"/>
  <c r="AP703" i="1"/>
  <c r="AQ703" i="1"/>
  <c r="C704" i="1"/>
  <c r="D704" i="1"/>
  <c r="E704" i="1"/>
  <c r="F704" i="1"/>
  <c r="G704" i="1"/>
  <c r="AN704" i="1"/>
  <c r="AO704" i="1"/>
  <c r="AP704" i="1"/>
  <c r="AQ704" i="1"/>
  <c r="C705" i="1"/>
  <c r="AT705" i="1" s="1"/>
  <c r="D705" i="1"/>
  <c r="E705" i="1"/>
  <c r="F705" i="1"/>
  <c r="G705" i="1"/>
  <c r="H705" i="1" s="1"/>
  <c r="AN705" i="1"/>
  <c r="AO705" i="1"/>
  <c r="AP705" i="1"/>
  <c r="AQ705" i="1"/>
  <c r="C706" i="1"/>
  <c r="D706" i="1"/>
  <c r="E706" i="1"/>
  <c r="F706" i="1"/>
  <c r="G706" i="1"/>
  <c r="AN706" i="1"/>
  <c r="AO706" i="1"/>
  <c r="AP706" i="1"/>
  <c r="AQ706" i="1"/>
  <c r="C707" i="1"/>
  <c r="D707" i="1"/>
  <c r="E707" i="1"/>
  <c r="F707" i="1"/>
  <c r="G707" i="1"/>
  <c r="AN707" i="1"/>
  <c r="AO707" i="1"/>
  <c r="AP707" i="1"/>
  <c r="AQ707" i="1"/>
  <c r="C708" i="1"/>
  <c r="D708" i="1"/>
  <c r="E708" i="1"/>
  <c r="F708" i="1"/>
  <c r="G708" i="1"/>
  <c r="AN708" i="1"/>
  <c r="AO708" i="1"/>
  <c r="AP708" i="1"/>
  <c r="AQ708" i="1"/>
  <c r="AR708" i="1"/>
  <c r="C709" i="1"/>
  <c r="D709" i="1"/>
  <c r="E709" i="1"/>
  <c r="F709" i="1"/>
  <c r="G709" i="1"/>
  <c r="AN709" i="1"/>
  <c r="AO709" i="1"/>
  <c r="AP709" i="1"/>
  <c r="AQ709" i="1"/>
  <c r="C710" i="1"/>
  <c r="D710" i="1"/>
  <c r="E710" i="1"/>
  <c r="F710" i="1"/>
  <c r="G710" i="1"/>
  <c r="AN710" i="1"/>
  <c r="AO710" i="1"/>
  <c r="AP710" i="1"/>
  <c r="AQ710" i="1"/>
  <c r="C711" i="1"/>
  <c r="AT711" i="1" s="1"/>
  <c r="D711" i="1"/>
  <c r="E711" i="1"/>
  <c r="F711" i="1"/>
  <c r="G711" i="1"/>
  <c r="AN711" i="1"/>
  <c r="AO711" i="1"/>
  <c r="AP711" i="1"/>
  <c r="AQ711" i="1"/>
  <c r="C712" i="1"/>
  <c r="AS712" i="1" s="1"/>
  <c r="D712" i="1"/>
  <c r="E712" i="1"/>
  <c r="F712" i="1"/>
  <c r="G712" i="1"/>
  <c r="AN712" i="1"/>
  <c r="AO712" i="1"/>
  <c r="AP712" i="1"/>
  <c r="AQ712" i="1"/>
  <c r="C713" i="1"/>
  <c r="K713" i="1" s="1"/>
  <c r="D713" i="1"/>
  <c r="E713" i="1"/>
  <c r="F713" i="1"/>
  <c r="G713" i="1"/>
  <c r="AN713" i="1"/>
  <c r="AO713" i="1"/>
  <c r="AP713" i="1"/>
  <c r="AQ713" i="1"/>
  <c r="C714" i="1"/>
  <c r="D714" i="1"/>
  <c r="E714" i="1"/>
  <c r="F714" i="1"/>
  <c r="G714" i="1"/>
  <c r="AN714" i="1"/>
  <c r="AO714" i="1"/>
  <c r="AP714" i="1"/>
  <c r="AQ714" i="1"/>
  <c r="C715" i="1"/>
  <c r="D715" i="1"/>
  <c r="E715" i="1"/>
  <c r="F715" i="1"/>
  <c r="G715" i="1"/>
  <c r="AN715" i="1"/>
  <c r="AO715" i="1"/>
  <c r="AP715" i="1"/>
  <c r="AQ715" i="1"/>
  <c r="C716" i="1"/>
  <c r="D716" i="1"/>
  <c r="E716" i="1"/>
  <c r="F716" i="1"/>
  <c r="G716" i="1"/>
  <c r="AN716" i="1"/>
  <c r="AO716" i="1"/>
  <c r="AP716" i="1"/>
  <c r="AQ716" i="1"/>
  <c r="C717" i="1"/>
  <c r="AS717" i="1" s="1"/>
  <c r="D717" i="1"/>
  <c r="E717" i="1"/>
  <c r="F717" i="1"/>
  <c r="G717" i="1"/>
  <c r="AN717" i="1"/>
  <c r="AO717" i="1"/>
  <c r="AP717" i="1"/>
  <c r="AQ717" i="1"/>
  <c r="C718" i="1"/>
  <c r="AU718" i="1" s="1"/>
  <c r="D718" i="1"/>
  <c r="E718" i="1"/>
  <c r="F718" i="1"/>
  <c r="G718" i="1"/>
  <c r="AN718" i="1"/>
  <c r="AO718" i="1"/>
  <c r="AP718" i="1"/>
  <c r="AQ718" i="1"/>
  <c r="C719" i="1"/>
  <c r="AT719" i="1" s="1"/>
  <c r="D719" i="1"/>
  <c r="E719" i="1"/>
  <c r="F719" i="1"/>
  <c r="G719" i="1"/>
  <c r="L719" i="1"/>
  <c r="AN719" i="1"/>
  <c r="AO719" i="1"/>
  <c r="AP719" i="1"/>
  <c r="AQ719" i="1"/>
  <c r="C720" i="1"/>
  <c r="AS720" i="1" s="1"/>
  <c r="D720" i="1"/>
  <c r="E720" i="1"/>
  <c r="F720" i="1"/>
  <c r="G720" i="1"/>
  <c r="AN720" i="1"/>
  <c r="AO720" i="1"/>
  <c r="AP720" i="1"/>
  <c r="AQ720" i="1"/>
  <c r="C721" i="1"/>
  <c r="D721" i="1"/>
  <c r="E721" i="1"/>
  <c r="F721" i="1"/>
  <c r="G721" i="1"/>
  <c r="AN721" i="1"/>
  <c r="AO721" i="1"/>
  <c r="AP721" i="1"/>
  <c r="AQ721" i="1"/>
  <c r="C722" i="1"/>
  <c r="AU722" i="1" s="1"/>
  <c r="D722" i="1"/>
  <c r="E722" i="1"/>
  <c r="F722" i="1"/>
  <c r="G722" i="1"/>
  <c r="AN722" i="1"/>
  <c r="AO722" i="1"/>
  <c r="AP722" i="1"/>
  <c r="AQ722" i="1"/>
  <c r="C723" i="1"/>
  <c r="K723" i="1" s="1"/>
  <c r="D723" i="1"/>
  <c r="E723" i="1"/>
  <c r="F723" i="1"/>
  <c r="G723" i="1"/>
  <c r="AN723" i="1"/>
  <c r="AO723" i="1"/>
  <c r="AP723" i="1"/>
  <c r="AQ723" i="1"/>
  <c r="C724" i="1"/>
  <c r="D724" i="1"/>
  <c r="E724" i="1"/>
  <c r="F724" i="1"/>
  <c r="G724" i="1"/>
  <c r="AN724" i="1"/>
  <c r="AO724" i="1"/>
  <c r="AP724" i="1"/>
  <c r="AQ724" i="1"/>
  <c r="C725" i="1"/>
  <c r="K725" i="1" s="1"/>
  <c r="D725" i="1"/>
  <c r="E725" i="1"/>
  <c r="F725" i="1"/>
  <c r="G725" i="1"/>
  <c r="AN725" i="1"/>
  <c r="AO725" i="1"/>
  <c r="AP725" i="1"/>
  <c r="AQ725" i="1"/>
  <c r="C726" i="1"/>
  <c r="AR726" i="1" s="1"/>
  <c r="D726" i="1"/>
  <c r="E726" i="1"/>
  <c r="F726" i="1"/>
  <c r="G726" i="1"/>
  <c r="AN726" i="1"/>
  <c r="AO726" i="1"/>
  <c r="AP726" i="1"/>
  <c r="AQ726" i="1"/>
  <c r="C727" i="1"/>
  <c r="D727" i="1"/>
  <c r="E727" i="1"/>
  <c r="F727" i="1"/>
  <c r="G727" i="1"/>
  <c r="AN727" i="1"/>
  <c r="AO727" i="1"/>
  <c r="AP727" i="1"/>
  <c r="AQ727" i="1"/>
  <c r="C728" i="1"/>
  <c r="AR728" i="1" s="1"/>
  <c r="D728" i="1"/>
  <c r="E728" i="1"/>
  <c r="F728" i="1"/>
  <c r="G728" i="1"/>
  <c r="AN728" i="1"/>
  <c r="AO728" i="1"/>
  <c r="AP728" i="1"/>
  <c r="AQ728" i="1"/>
  <c r="C729" i="1"/>
  <c r="K729" i="1" s="1"/>
  <c r="D729" i="1"/>
  <c r="E729" i="1"/>
  <c r="F729" i="1"/>
  <c r="G729" i="1"/>
  <c r="L729" i="1"/>
  <c r="AN729" i="1"/>
  <c r="AO729" i="1"/>
  <c r="AP729" i="1"/>
  <c r="AQ729" i="1"/>
  <c r="C730" i="1"/>
  <c r="J730" i="1" s="1"/>
  <c r="D730" i="1"/>
  <c r="E730" i="1"/>
  <c r="F730" i="1"/>
  <c r="G730" i="1"/>
  <c r="H730" i="1" s="1"/>
  <c r="AN730" i="1"/>
  <c r="AO730" i="1"/>
  <c r="AP730" i="1"/>
  <c r="AQ730" i="1"/>
  <c r="AR730" i="1"/>
  <c r="C731" i="1"/>
  <c r="L731" i="1" s="1"/>
  <c r="D731" i="1"/>
  <c r="E731" i="1"/>
  <c r="F731" i="1"/>
  <c r="G731" i="1"/>
  <c r="AN731" i="1"/>
  <c r="AO731" i="1"/>
  <c r="AP731" i="1"/>
  <c r="AQ731" i="1"/>
  <c r="C732" i="1"/>
  <c r="AR732" i="1" s="1"/>
  <c r="D732" i="1"/>
  <c r="E732" i="1"/>
  <c r="F732" i="1"/>
  <c r="G732" i="1"/>
  <c r="AN732" i="1"/>
  <c r="AO732" i="1"/>
  <c r="AP732" i="1"/>
  <c r="AQ732" i="1"/>
  <c r="C733" i="1"/>
  <c r="AR733" i="1" s="1"/>
  <c r="D733" i="1"/>
  <c r="E733" i="1"/>
  <c r="F733" i="1"/>
  <c r="G733" i="1"/>
  <c r="AN733" i="1"/>
  <c r="AO733" i="1"/>
  <c r="AP733" i="1"/>
  <c r="AQ733" i="1"/>
  <c r="C734" i="1"/>
  <c r="L734" i="1" s="1"/>
  <c r="D734" i="1"/>
  <c r="E734" i="1"/>
  <c r="F734" i="1"/>
  <c r="G734" i="1"/>
  <c r="AN734" i="1"/>
  <c r="AO734" i="1"/>
  <c r="AP734" i="1"/>
  <c r="AQ734" i="1"/>
  <c r="C735" i="1"/>
  <c r="D735" i="1"/>
  <c r="E735" i="1"/>
  <c r="F735" i="1"/>
  <c r="G735" i="1"/>
  <c r="AN735" i="1"/>
  <c r="AO735" i="1"/>
  <c r="AP735" i="1"/>
  <c r="AQ735" i="1"/>
  <c r="AQ736" i="1"/>
  <c r="C738" i="1"/>
  <c r="J738" i="1" s="1"/>
  <c r="D738" i="1"/>
  <c r="E738" i="1"/>
  <c r="F738" i="1"/>
  <c r="G738" i="1"/>
  <c r="AN738" i="1"/>
  <c r="AO738" i="1"/>
  <c r="AP738" i="1"/>
  <c r="AQ738" i="1"/>
  <c r="C739" i="1"/>
  <c r="D739" i="1"/>
  <c r="E739" i="1"/>
  <c r="F739" i="1"/>
  <c r="G739" i="1"/>
  <c r="AN739" i="1"/>
  <c r="AO739" i="1"/>
  <c r="AP739" i="1"/>
  <c r="AQ739" i="1"/>
  <c r="C740" i="1"/>
  <c r="D740" i="1"/>
  <c r="E740" i="1"/>
  <c r="F740" i="1"/>
  <c r="G740" i="1"/>
  <c r="AN740" i="1"/>
  <c r="AO740" i="1"/>
  <c r="AP740" i="1"/>
  <c r="AQ740" i="1"/>
  <c r="C741" i="1"/>
  <c r="D741" i="1"/>
  <c r="E741" i="1"/>
  <c r="F741" i="1"/>
  <c r="G741" i="1"/>
  <c r="AN741" i="1"/>
  <c r="AO741" i="1"/>
  <c r="AP741" i="1"/>
  <c r="AQ741" i="1"/>
  <c r="C742" i="1"/>
  <c r="AU742" i="1" s="1"/>
  <c r="D742" i="1"/>
  <c r="E742" i="1"/>
  <c r="F742" i="1"/>
  <c r="G742" i="1"/>
  <c r="AN742" i="1"/>
  <c r="AO742" i="1"/>
  <c r="AP742" i="1"/>
  <c r="AQ742" i="1"/>
  <c r="C743" i="1"/>
  <c r="AS743" i="1" s="1"/>
  <c r="D743" i="1"/>
  <c r="E743" i="1"/>
  <c r="F743" i="1"/>
  <c r="G743" i="1"/>
  <c r="AN743" i="1"/>
  <c r="AO743" i="1"/>
  <c r="AP743" i="1"/>
  <c r="AQ743" i="1"/>
  <c r="C744" i="1"/>
  <c r="AU744" i="1" s="1"/>
  <c r="D744" i="1"/>
  <c r="E744" i="1"/>
  <c r="F744" i="1"/>
  <c r="G744" i="1"/>
  <c r="H744" i="1" s="1"/>
  <c r="AN744" i="1"/>
  <c r="AO744" i="1"/>
  <c r="AP744" i="1"/>
  <c r="AQ744" i="1"/>
  <c r="C745" i="1"/>
  <c r="D745" i="1"/>
  <c r="E745" i="1"/>
  <c r="F745" i="1"/>
  <c r="G745" i="1"/>
  <c r="AN745" i="1"/>
  <c r="AO745" i="1"/>
  <c r="AP745" i="1"/>
  <c r="AQ745" i="1"/>
  <c r="C746" i="1"/>
  <c r="D746" i="1"/>
  <c r="E746" i="1"/>
  <c r="F746" i="1"/>
  <c r="G746" i="1"/>
  <c r="AN746" i="1"/>
  <c r="AO746" i="1"/>
  <c r="AP746" i="1"/>
  <c r="AQ746" i="1"/>
  <c r="C747" i="1"/>
  <c r="K747" i="1" s="1"/>
  <c r="D747" i="1"/>
  <c r="E747" i="1"/>
  <c r="F747" i="1"/>
  <c r="G747" i="1"/>
  <c r="AN747" i="1"/>
  <c r="AO747" i="1"/>
  <c r="AP747" i="1"/>
  <c r="AQ747" i="1"/>
  <c r="C748" i="1"/>
  <c r="AS748" i="1" s="1"/>
  <c r="D748" i="1"/>
  <c r="E748" i="1"/>
  <c r="F748" i="1"/>
  <c r="G748" i="1"/>
  <c r="AN748" i="1"/>
  <c r="AO748" i="1"/>
  <c r="AP748" i="1"/>
  <c r="AQ748" i="1"/>
  <c r="C749" i="1"/>
  <c r="K749" i="1" s="1"/>
  <c r="D749" i="1"/>
  <c r="E749" i="1"/>
  <c r="F749" i="1"/>
  <c r="G749" i="1"/>
  <c r="H749" i="1" s="1"/>
  <c r="AN749" i="1"/>
  <c r="AO749" i="1"/>
  <c r="AP749" i="1"/>
  <c r="AQ749" i="1"/>
  <c r="C750" i="1"/>
  <c r="AU750" i="1" s="1"/>
  <c r="D750" i="1"/>
  <c r="E750" i="1"/>
  <c r="F750" i="1"/>
  <c r="G750" i="1"/>
  <c r="AN750" i="1"/>
  <c r="AO750" i="1"/>
  <c r="AP750" i="1"/>
  <c r="AQ750" i="1"/>
  <c r="C751" i="1"/>
  <c r="D751" i="1"/>
  <c r="E751" i="1"/>
  <c r="F751" i="1"/>
  <c r="G751" i="1"/>
  <c r="AN751" i="1"/>
  <c r="AO751" i="1"/>
  <c r="AP751" i="1"/>
  <c r="AQ751" i="1"/>
  <c r="C752" i="1"/>
  <c r="D752" i="1"/>
  <c r="E752" i="1"/>
  <c r="F752" i="1"/>
  <c r="G752" i="1"/>
  <c r="AN752" i="1"/>
  <c r="AO752" i="1"/>
  <c r="AP752" i="1"/>
  <c r="AQ752" i="1"/>
  <c r="C753" i="1"/>
  <c r="D753" i="1"/>
  <c r="E753" i="1"/>
  <c r="F753" i="1"/>
  <c r="G753" i="1"/>
  <c r="AN753" i="1"/>
  <c r="AO753" i="1"/>
  <c r="AP753" i="1"/>
  <c r="AQ753" i="1"/>
  <c r="C754" i="1"/>
  <c r="AT754" i="1" s="1"/>
  <c r="D754" i="1"/>
  <c r="E754" i="1"/>
  <c r="F754" i="1"/>
  <c r="G754" i="1"/>
  <c r="AN754" i="1"/>
  <c r="AO754" i="1"/>
  <c r="AP754" i="1"/>
  <c r="AQ754" i="1"/>
  <c r="C755" i="1"/>
  <c r="J755" i="1" s="1"/>
  <c r="D755" i="1"/>
  <c r="E755" i="1"/>
  <c r="F755" i="1"/>
  <c r="G755" i="1"/>
  <c r="AN755" i="1"/>
  <c r="AO755" i="1"/>
  <c r="AP755" i="1"/>
  <c r="AQ755" i="1"/>
  <c r="C756" i="1"/>
  <c r="D756" i="1"/>
  <c r="E756" i="1"/>
  <c r="F756" i="1"/>
  <c r="G756" i="1"/>
  <c r="AN756" i="1"/>
  <c r="AO756" i="1"/>
  <c r="AP756" i="1"/>
  <c r="AQ756" i="1"/>
  <c r="C757" i="1"/>
  <c r="D757" i="1"/>
  <c r="E757" i="1"/>
  <c r="F757" i="1"/>
  <c r="G757" i="1"/>
  <c r="AN757" i="1"/>
  <c r="AO757" i="1"/>
  <c r="AP757" i="1"/>
  <c r="AQ757" i="1"/>
  <c r="C758" i="1"/>
  <c r="AS758" i="1" s="1"/>
  <c r="D758" i="1"/>
  <c r="E758" i="1"/>
  <c r="F758" i="1"/>
  <c r="G758" i="1"/>
  <c r="AN758" i="1"/>
  <c r="AO758" i="1"/>
  <c r="AP758" i="1"/>
  <c r="AQ758" i="1"/>
  <c r="C759" i="1"/>
  <c r="D759" i="1"/>
  <c r="E759" i="1"/>
  <c r="F759" i="1"/>
  <c r="G759" i="1"/>
  <c r="H759" i="1" s="1"/>
  <c r="AN759" i="1"/>
  <c r="AO759" i="1"/>
  <c r="AP759" i="1"/>
  <c r="AQ759" i="1"/>
  <c r="AS759" i="1"/>
  <c r="C760" i="1"/>
  <c r="AS760" i="1" s="1"/>
  <c r="D760" i="1"/>
  <c r="E760" i="1"/>
  <c r="F760" i="1"/>
  <c r="G760" i="1"/>
  <c r="AN760" i="1"/>
  <c r="AO760" i="1"/>
  <c r="AP760" i="1"/>
  <c r="AQ760" i="1"/>
  <c r="C761" i="1"/>
  <c r="D761" i="1"/>
  <c r="E761" i="1"/>
  <c r="F761" i="1"/>
  <c r="G761" i="1"/>
  <c r="AN761" i="1"/>
  <c r="AO761" i="1"/>
  <c r="AP761" i="1"/>
  <c r="AQ761" i="1"/>
  <c r="C762" i="1"/>
  <c r="AR762" i="1" s="1"/>
  <c r="D762" i="1"/>
  <c r="E762" i="1"/>
  <c r="F762" i="1"/>
  <c r="G762" i="1"/>
  <c r="AN762" i="1"/>
  <c r="AO762" i="1"/>
  <c r="AP762" i="1"/>
  <c r="AQ762" i="1"/>
  <c r="C763" i="1"/>
  <c r="D763" i="1"/>
  <c r="E763" i="1"/>
  <c r="F763" i="1"/>
  <c r="G763" i="1"/>
  <c r="AN763" i="1"/>
  <c r="AO763" i="1"/>
  <c r="AP763" i="1"/>
  <c r="AQ763" i="1"/>
  <c r="C764" i="1"/>
  <c r="D764" i="1"/>
  <c r="E764" i="1"/>
  <c r="F764" i="1"/>
  <c r="G764" i="1"/>
  <c r="AN764" i="1"/>
  <c r="AO764" i="1"/>
  <c r="AP764" i="1"/>
  <c r="AQ764" i="1"/>
  <c r="C765" i="1"/>
  <c r="D765" i="1"/>
  <c r="E765" i="1"/>
  <c r="F765" i="1"/>
  <c r="G765" i="1"/>
  <c r="AN765" i="1"/>
  <c r="AO765" i="1"/>
  <c r="AP765" i="1"/>
  <c r="AQ765" i="1"/>
  <c r="C766" i="1"/>
  <c r="D766" i="1"/>
  <c r="E766" i="1"/>
  <c r="F766" i="1"/>
  <c r="G766" i="1"/>
  <c r="H766" i="1" s="1"/>
  <c r="AN766" i="1"/>
  <c r="AO766" i="1"/>
  <c r="AP766" i="1"/>
  <c r="AQ766" i="1"/>
  <c r="C767" i="1"/>
  <c r="AT767" i="1" s="1"/>
  <c r="D767" i="1"/>
  <c r="E767" i="1"/>
  <c r="F767" i="1"/>
  <c r="G767" i="1"/>
  <c r="AN767" i="1"/>
  <c r="AO767" i="1"/>
  <c r="AP767" i="1"/>
  <c r="AQ767" i="1"/>
  <c r="AR767" i="1"/>
  <c r="C768" i="1"/>
  <c r="AT768" i="1" s="1"/>
  <c r="D768" i="1"/>
  <c r="E768" i="1"/>
  <c r="F768" i="1"/>
  <c r="G768" i="1"/>
  <c r="L768" i="1"/>
  <c r="AN768" i="1"/>
  <c r="AO768" i="1"/>
  <c r="AP768" i="1"/>
  <c r="AQ768" i="1"/>
  <c r="AS768" i="1"/>
  <c r="C769" i="1"/>
  <c r="D769" i="1"/>
  <c r="E769" i="1"/>
  <c r="F769" i="1"/>
  <c r="G769" i="1"/>
  <c r="AN769" i="1"/>
  <c r="AO769" i="1"/>
  <c r="AP769" i="1"/>
  <c r="AQ769" i="1"/>
  <c r="AS769" i="1"/>
  <c r="AU769" i="1"/>
  <c r="C770" i="1"/>
  <c r="L770" i="1" s="1"/>
  <c r="D770" i="1"/>
  <c r="E770" i="1"/>
  <c r="F770" i="1"/>
  <c r="G770" i="1"/>
  <c r="AN770" i="1"/>
  <c r="AO770" i="1"/>
  <c r="AP770" i="1"/>
  <c r="AQ770" i="1"/>
  <c r="C771" i="1"/>
  <c r="D771" i="1"/>
  <c r="E771" i="1"/>
  <c r="F771" i="1"/>
  <c r="G771" i="1"/>
  <c r="AN771" i="1"/>
  <c r="AO771" i="1"/>
  <c r="AP771" i="1"/>
  <c r="AQ771" i="1"/>
  <c r="C772" i="1"/>
  <c r="D772" i="1"/>
  <c r="E772" i="1"/>
  <c r="F772" i="1"/>
  <c r="G772" i="1"/>
  <c r="AN772" i="1"/>
  <c r="AO772" i="1"/>
  <c r="AP772" i="1"/>
  <c r="AQ772" i="1"/>
  <c r="C773" i="1"/>
  <c r="D773" i="1"/>
  <c r="E773" i="1"/>
  <c r="F773" i="1"/>
  <c r="G773" i="1"/>
  <c r="AN773" i="1"/>
  <c r="AO773" i="1"/>
  <c r="AP773" i="1"/>
  <c r="AQ773" i="1"/>
  <c r="C774" i="1"/>
  <c r="J774" i="1" s="1"/>
  <c r="D774" i="1"/>
  <c r="E774" i="1"/>
  <c r="F774" i="1"/>
  <c r="G774" i="1"/>
  <c r="AN774" i="1"/>
  <c r="AO774" i="1"/>
  <c r="AP774" i="1"/>
  <c r="AQ774" i="1"/>
  <c r="C775" i="1"/>
  <c r="D775" i="1"/>
  <c r="E775" i="1"/>
  <c r="F775" i="1"/>
  <c r="G775" i="1"/>
  <c r="AN775" i="1"/>
  <c r="AO775" i="1"/>
  <c r="AP775" i="1"/>
  <c r="AQ775" i="1"/>
  <c r="C776" i="1"/>
  <c r="D776" i="1"/>
  <c r="E776" i="1"/>
  <c r="F776" i="1"/>
  <c r="G776" i="1"/>
  <c r="AN776" i="1"/>
  <c r="AO776" i="1"/>
  <c r="AP776" i="1"/>
  <c r="AQ776" i="1"/>
  <c r="C777" i="1"/>
  <c r="AT777" i="1" s="1"/>
  <c r="D777" i="1"/>
  <c r="E777" i="1"/>
  <c r="F777" i="1"/>
  <c r="G777" i="1"/>
  <c r="AN777" i="1"/>
  <c r="AO777" i="1"/>
  <c r="AP777" i="1"/>
  <c r="AQ777" i="1"/>
  <c r="C778" i="1"/>
  <c r="D778" i="1"/>
  <c r="E778" i="1"/>
  <c r="F778" i="1"/>
  <c r="G778" i="1"/>
  <c r="AN778" i="1"/>
  <c r="AO778" i="1"/>
  <c r="AP778" i="1"/>
  <c r="AQ778" i="1"/>
  <c r="C779" i="1"/>
  <c r="AS779" i="1" s="1"/>
  <c r="D779" i="1"/>
  <c r="E779" i="1"/>
  <c r="F779" i="1"/>
  <c r="G779" i="1"/>
  <c r="AN779" i="1"/>
  <c r="AO779" i="1"/>
  <c r="AP779" i="1"/>
  <c r="AQ779" i="1"/>
  <c r="C780" i="1"/>
  <c r="AS780" i="1" s="1"/>
  <c r="D780" i="1"/>
  <c r="E780" i="1"/>
  <c r="F780" i="1"/>
  <c r="G780" i="1"/>
  <c r="AN780" i="1"/>
  <c r="AO780" i="1"/>
  <c r="AP780" i="1"/>
  <c r="AQ780" i="1"/>
  <c r="C781" i="1"/>
  <c r="D781" i="1"/>
  <c r="E781" i="1"/>
  <c r="F781" i="1"/>
  <c r="G781" i="1"/>
  <c r="AN781" i="1"/>
  <c r="AO781" i="1"/>
  <c r="AP781" i="1"/>
  <c r="AQ781" i="1"/>
  <c r="C782" i="1"/>
  <c r="AR782" i="1" s="1"/>
  <c r="D782" i="1"/>
  <c r="E782" i="1"/>
  <c r="F782" i="1"/>
  <c r="G782" i="1"/>
  <c r="AN782" i="1"/>
  <c r="AO782" i="1"/>
  <c r="AP782" i="1"/>
  <c r="AQ782" i="1"/>
  <c r="C783" i="1"/>
  <c r="L783" i="1" s="1"/>
  <c r="D783" i="1"/>
  <c r="E783" i="1"/>
  <c r="F783" i="1"/>
  <c r="G783" i="1"/>
  <c r="AN783" i="1"/>
  <c r="AO783" i="1"/>
  <c r="AP783" i="1"/>
  <c r="AQ783" i="1"/>
  <c r="C784" i="1"/>
  <c r="D784" i="1"/>
  <c r="E784" i="1"/>
  <c r="F784" i="1"/>
  <c r="G784" i="1"/>
  <c r="AN784" i="1"/>
  <c r="AO784" i="1"/>
  <c r="AP784" i="1"/>
  <c r="AQ784" i="1"/>
  <c r="C785" i="1"/>
  <c r="J785" i="1" s="1"/>
  <c r="D785" i="1"/>
  <c r="E785" i="1"/>
  <c r="F785" i="1"/>
  <c r="G785" i="1"/>
  <c r="AN785" i="1"/>
  <c r="AO785" i="1"/>
  <c r="AP785" i="1"/>
  <c r="AQ785" i="1"/>
  <c r="C786" i="1"/>
  <c r="AS786" i="1" s="1"/>
  <c r="D786" i="1"/>
  <c r="E786" i="1"/>
  <c r="F786" i="1"/>
  <c r="G786" i="1"/>
  <c r="AN786" i="1"/>
  <c r="AO786" i="1"/>
  <c r="AP786" i="1"/>
  <c r="AQ786" i="1"/>
  <c r="C787" i="1"/>
  <c r="D787" i="1"/>
  <c r="E787" i="1"/>
  <c r="F787" i="1"/>
  <c r="G787" i="1"/>
  <c r="AN787" i="1"/>
  <c r="AO787" i="1"/>
  <c r="AP787" i="1"/>
  <c r="AQ787" i="1"/>
  <c r="C788" i="1"/>
  <c r="AT788" i="1" s="1"/>
  <c r="D788" i="1"/>
  <c r="E788" i="1"/>
  <c r="F788" i="1"/>
  <c r="G788" i="1"/>
  <c r="AN788" i="1"/>
  <c r="AO788" i="1"/>
  <c r="AP788" i="1"/>
  <c r="AQ788" i="1"/>
  <c r="C789" i="1"/>
  <c r="D789" i="1"/>
  <c r="E789" i="1"/>
  <c r="F789" i="1"/>
  <c r="G789" i="1"/>
  <c r="AN789" i="1"/>
  <c r="AO789" i="1"/>
  <c r="AP789" i="1"/>
  <c r="AQ789" i="1"/>
  <c r="C790" i="1"/>
  <c r="D790" i="1"/>
  <c r="E790" i="1"/>
  <c r="F790" i="1"/>
  <c r="G790" i="1"/>
  <c r="AN790" i="1"/>
  <c r="AO790" i="1"/>
  <c r="AP790" i="1"/>
  <c r="AQ790" i="1"/>
  <c r="C791" i="1"/>
  <c r="D791" i="1"/>
  <c r="E791" i="1"/>
  <c r="F791" i="1"/>
  <c r="G791" i="1"/>
  <c r="AN791" i="1"/>
  <c r="AO791" i="1"/>
  <c r="AP791" i="1"/>
  <c r="AQ791" i="1"/>
  <c r="C792" i="1"/>
  <c r="D792" i="1"/>
  <c r="E792" i="1"/>
  <c r="F792" i="1"/>
  <c r="G792" i="1"/>
  <c r="AN792" i="1"/>
  <c r="AO792" i="1"/>
  <c r="AP792" i="1"/>
  <c r="AQ792" i="1"/>
  <c r="C793" i="1"/>
  <c r="D793" i="1"/>
  <c r="E793" i="1"/>
  <c r="F793" i="1"/>
  <c r="G793" i="1"/>
  <c r="AN793" i="1"/>
  <c r="AO793" i="1"/>
  <c r="AP793" i="1"/>
  <c r="AQ793" i="1"/>
  <c r="C794" i="1"/>
  <c r="AS794" i="1" s="1"/>
  <c r="D794" i="1"/>
  <c r="E794" i="1"/>
  <c r="F794" i="1"/>
  <c r="G794" i="1"/>
  <c r="AN794" i="1"/>
  <c r="AO794" i="1"/>
  <c r="AP794" i="1"/>
  <c r="AQ794" i="1"/>
  <c r="C795" i="1"/>
  <c r="L795" i="1" s="1"/>
  <c r="D795" i="1"/>
  <c r="E795" i="1"/>
  <c r="F795" i="1"/>
  <c r="G795" i="1"/>
  <c r="H795" i="1" s="1"/>
  <c r="AN795" i="1"/>
  <c r="AO795" i="1"/>
  <c r="AP795" i="1"/>
  <c r="AQ795" i="1"/>
  <c r="AT795" i="1"/>
  <c r="C796" i="1"/>
  <c r="J796" i="1" s="1"/>
  <c r="D796" i="1"/>
  <c r="E796" i="1"/>
  <c r="F796" i="1"/>
  <c r="G796" i="1"/>
  <c r="AN796" i="1"/>
  <c r="AO796" i="1"/>
  <c r="AP796" i="1"/>
  <c r="AQ796" i="1"/>
  <c r="C797" i="1"/>
  <c r="J797" i="1" s="1"/>
  <c r="D797" i="1"/>
  <c r="E797" i="1"/>
  <c r="F797" i="1"/>
  <c r="G797" i="1"/>
  <c r="AN797" i="1"/>
  <c r="AO797" i="1"/>
  <c r="AP797" i="1"/>
  <c r="AQ797" i="1"/>
  <c r="C798" i="1"/>
  <c r="AU798" i="1" s="1"/>
  <c r="D798" i="1"/>
  <c r="E798" i="1"/>
  <c r="F798" i="1"/>
  <c r="G798" i="1"/>
  <c r="AN798" i="1"/>
  <c r="AO798" i="1"/>
  <c r="AP798" i="1"/>
  <c r="AQ798" i="1"/>
  <c r="C799" i="1"/>
  <c r="AT799" i="1" s="1"/>
  <c r="D799" i="1"/>
  <c r="E799" i="1"/>
  <c r="F799" i="1"/>
  <c r="G799" i="1"/>
  <c r="AN799" i="1"/>
  <c r="AO799" i="1"/>
  <c r="AP799" i="1"/>
  <c r="AQ799" i="1"/>
  <c r="C800" i="1"/>
  <c r="AT800" i="1" s="1"/>
  <c r="D800" i="1"/>
  <c r="E800" i="1"/>
  <c r="F800" i="1"/>
  <c r="G800" i="1"/>
  <c r="AN800" i="1"/>
  <c r="AO800" i="1"/>
  <c r="AP800" i="1"/>
  <c r="AQ800" i="1"/>
  <c r="C801" i="1"/>
  <c r="D801" i="1"/>
  <c r="E801" i="1"/>
  <c r="F801" i="1"/>
  <c r="G801" i="1"/>
  <c r="AN801" i="1"/>
  <c r="AO801" i="1"/>
  <c r="AP801" i="1"/>
  <c r="AQ801" i="1"/>
  <c r="C802" i="1"/>
  <c r="D802" i="1"/>
  <c r="E802" i="1"/>
  <c r="F802" i="1"/>
  <c r="G802" i="1"/>
  <c r="AN802" i="1"/>
  <c r="AO802" i="1"/>
  <c r="AP802" i="1"/>
  <c r="AQ802" i="1"/>
  <c r="C803" i="1"/>
  <c r="D803" i="1"/>
  <c r="E803" i="1"/>
  <c r="F803" i="1"/>
  <c r="G803" i="1"/>
  <c r="AN803" i="1"/>
  <c r="AO803" i="1"/>
  <c r="AP803" i="1"/>
  <c r="AQ803" i="1"/>
  <c r="C804" i="1"/>
  <c r="AU804" i="1" s="1"/>
  <c r="D804" i="1"/>
  <c r="E804" i="1"/>
  <c r="F804" i="1"/>
  <c r="G804" i="1"/>
  <c r="AN804" i="1"/>
  <c r="AO804" i="1"/>
  <c r="AP804" i="1"/>
  <c r="AQ804" i="1"/>
  <c r="C805" i="1"/>
  <c r="K805" i="1" s="1"/>
  <c r="D805" i="1"/>
  <c r="E805" i="1"/>
  <c r="F805" i="1"/>
  <c r="G805" i="1"/>
  <c r="AN805" i="1"/>
  <c r="AO805" i="1"/>
  <c r="AP805" i="1"/>
  <c r="AQ805" i="1"/>
  <c r="AT805" i="1"/>
  <c r="AU805" i="1"/>
  <c r="C806" i="1"/>
  <c r="D806" i="1"/>
  <c r="E806" i="1"/>
  <c r="F806" i="1"/>
  <c r="G806" i="1"/>
  <c r="AN806" i="1"/>
  <c r="AO806" i="1"/>
  <c r="AP806" i="1"/>
  <c r="AQ806" i="1"/>
  <c r="C807" i="1"/>
  <c r="D807" i="1"/>
  <c r="E807" i="1"/>
  <c r="F807" i="1"/>
  <c r="G807" i="1"/>
  <c r="AN807" i="1"/>
  <c r="AO807" i="1"/>
  <c r="AP807" i="1"/>
  <c r="AQ807" i="1"/>
  <c r="C808" i="1"/>
  <c r="D808" i="1"/>
  <c r="E808" i="1"/>
  <c r="F808" i="1"/>
  <c r="G808" i="1"/>
  <c r="AN808" i="1"/>
  <c r="AO808" i="1"/>
  <c r="AP808" i="1"/>
  <c r="AQ808" i="1"/>
  <c r="C809" i="1"/>
  <c r="D809" i="1"/>
  <c r="E809" i="1"/>
  <c r="F809" i="1"/>
  <c r="G809" i="1"/>
  <c r="AN809" i="1"/>
  <c r="AO809" i="1"/>
  <c r="AP809" i="1"/>
  <c r="AQ809" i="1"/>
  <c r="C810" i="1"/>
  <c r="AR810" i="1" s="1"/>
  <c r="D810" i="1"/>
  <c r="E810" i="1"/>
  <c r="F810" i="1"/>
  <c r="G810" i="1"/>
  <c r="AN810" i="1"/>
  <c r="AO810" i="1"/>
  <c r="AP810" i="1"/>
  <c r="AQ810" i="1"/>
  <c r="C811" i="1"/>
  <c r="AT811" i="1" s="1"/>
  <c r="D811" i="1"/>
  <c r="E811" i="1"/>
  <c r="F811" i="1"/>
  <c r="G811" i="1"/>
  <c r="AN811" i="1"/>
  <c r="AO811" i="1"/>
  <c r="AP811" i="1"/>
  <c r="AQ811" i="1"/>
  <c r="C812" i="1"/>
  <c r="D812" i="1"/>
  <c r="E812" i="1"/>
  <c r="F812" i="1"/>
  <c r="G812" i="1"/>
  <c r="AN812" i="1"/>
  <c r="AO812" i="1"/>
  <c r="AP812" i="1"/>
  <c r="AQ812" i="1"/>
  <c r="C813" i="1"/>
  <c r="AR813" i="1" s="1"/>
  <c r="D813" i="1"/>
  <c r="E813" i="1"/>
  <c r="F813" i="1"/>
  <c r="G813" i="1"/>
  <c r="AN813" i="1"/>
  <c r="AO813" i="1"/>
  <c r="AP813" i="1"/>
  <c r="AQ813" i="1"/>
  <c r="C814" i="1"/>
  <c r="D814" i="1"/>
  <c r="E814" i="1"/>
  <c r="F814" i="1"/>
  <c r="G814" i="1"/>
  <c r="AN814" i="1"/>
  <c r="AO814" i="1"/>
  <c r="AP814" i="1"/>
  <c r="AQ814" i="1"/>
  <c r="C815" i="1"/>
  <c r="D815" i="1"/>
  <c r="E815" i="1"/>
  <c r="F815" i="1"/>
  <c r="G815" i="1"/>
  <c r="AN815" i="1"/>
  <c r="AO815" i="1"/>
  <c r="AP815" i="1"/>
  <c r="AQ815" i="1"/>
  <c r="C816" i="1"/>
  <c r="AU816" i="1" s="1"/>
  <c r="D816" i="1"/>
  <c r="E816" i="1"/>
  <c r="F816" i="1"/>
  <c r="G816" i="1"/>
  <c r="AN816" i="1"/>
  <c r="AO816" i="1"/>
  <c r="AP816" i="1"/>
  <c r="AQ816" i="1"/>
  <c r="C817" i="1"/>
  <c r="K817" i="1" s="1"/>
  <c r="D817" i="1"/>
  <c r="E817" i="1"/>
  <c r="F817" i="1"/>
  <c r="G817" i="1"/>
  <c r="AN817" i="1"/>
  <c r="AO817" i="1"/>
  <c r="AP817" i="1"/>
  <c r="AQ817" i="1"/>
  <c r="C818" i="1"/>
  <c r="AS818" i="1" s="1"/>
  <c r="D818" i="1"/>
  <c r="E818" i="1"/>
  <c r="F818" i="1"/>
  <c r="G818" i="1"/>
  <c r="H818" i="1" s="1"/>
  <c r="AN818" i="1"/>
  <c r="AO818" i="1"/>
  <c r="AP818" i="1"/>
  <c r="AQ818" i="1"/>
  <c r="C819" i="1"/>
  <c r="L819" i="1" s="1"/>
  <c r="D819" i="1"/>
  <c r="E819" i="1"/>
  <c r="F819" i="1"/>
  <c r="G819" i="1"/>
  <c r="AN819" i="1"/>
  <c r="AO819" i="1"/>
  <c r="AP819" i="1"/>
  <c r="AQ819" i="1"/>
  <c r="C820" i="1"/>
  <c r="K820" i="1" s="1"/>
  <c r="D820" i="1"/>
  <c r="E820" i="1"/>
  <c r="F820" i="1"/>
  <c r="G820" i="1"/>
  <c r="AN820" i="1"/>
  <c r="AO820" i="1"/>
  <c r="AP820" i="1"/>
  <c r="AQ820" i="1"/>
  <c r="C821" i="1"/>
  <c r="J821" i="1" s="1"/>
  <c r="D821" i="1"/>
  <c r="E821" i="1"/>
  <c r="F821" i="1"/>
  <c r="G821" i="1"/>
  <c r="AN821" i="1"/>
  <c r="AO821" i="1"/>
  <c r="AP821" i="1"/>
  <c r="AQ821" i="1"/>
  <c r="C822" i="1"/>
  <c r="AT822" i="1" s="1"/>
  <c r="D822" i="1"/>
  <c r="E822" i="1"/>
  <c r="F822" i="1"/>
  <c r="G822" i="1"/>
  <c r="J822" i="1"/>
  <c r="K822" i="1"/>
  <c r="AN822" i="1"/>
  <c r="AO822" i="1"/>
  <c r="AP822" i="1"/>
  <c r="AQ822" i="1"/>
  <c r="AR822" i="1"/>
  <c r="AS822" i="1"/>
  <c r="C823" i="1"/>
  <c r="AT823" i="1" s="1"/>
  <c r="D823" i="1"/>
  <c r="E823" i="1"/>
  <c r="F823" i="1"/>
  <c r="G823" i="1"/>
  <c r="AN823" i="1"/>
  <c r="AO823" i="1"/>
  <c r="AP823" i="1"/>
  <c r="AQ823" i="1"/>
  <c r="C824" i="1"/>
  <c r="D824" i="1"/>
  <c r="E824" i="1"/>
  <c r="F824" i="1"/>
  <c r="G824" i="1"/>
  <c r="AN824" i="1"/>
  <c r="AO824" i="1"/>
  <c r="AP824" i="1"/>
  <c r="AQ824" i="1"/>
  <c r="C825" i="1"/>
  <c r="D825" i="1"/>
  <c r="E825" i="1"/>
  <c r="F825" i="1"/>
  <c r="G825" i="1"/>
  <c r="AN825" i="1"/>
  <c r="AO825" i="1"/>
  <c r="AP825" i="1"/>
  <c r="AQ825" i="1"/>
  <c r="C826" i="1"/>
  <c r="K826" i="1" s="1"/>
  <c r="D826" i="1"/>
  <c r="E826" i="1"/>
  <c r="F826" i="1"/>
  <c r="G826" i="1"/>
  <c r="AN826" i="1"/>
  <c r="AO826" i="1"/>
  <c r="AP826" i="1"/>
  <c r="AQ826" i="1"/>
  <c r="C827" i="1"/>
  <c r="J827" i="1" s="1"/>
  <c r="D827" i="1"/>
  <c r="E827" i="1"/>
  <c r="F827" i="1"/>
  <c r="G827" i="1"/>
  <c r="AN827" i="1"/>
  <c r="AO827" i="1"/>
  <c r="AP827" i="1"/>
  <c r="AQ827" i="1"/>
  <c r="AU827" i="1"/>
  <c r="C828" i="1"/>
  <c r="K828" i="1" s="1"/>
  <c r="D828" i="1"/>
  <c r="E828" i="1"/>
  <c r="F828" i="1"/>
  <c r="G828" i="1"/>
  <c r="AN828" i="1"/>
  <c r="AO828" i="1"/>
  <c r="AP828" i="1"/>
  <c r="AQ828" i="1"/>
  <c r="C829" i="1"/>
  <c r="AT829" i="1" s="1"/>
  <c r="D829" i="1"/>
  <c r="E829" i="1"/>
  <c r="F829" i="1"/>
  <c r="G829" i="1"/>
  <c r="AN829" i="1"/>
  <c r="AO829" i="1"/>
  <c r="AP829" i="1"/>
  <c r="AQ829" i="1"/>
  <c r="AQ830" i="1"/>
  <c r="C832" i="1"/>
  <c r="AS832" i="1" s="1"/>
  <c r="D832" i="1"/>
  <c r="E832" i="1"/>
  <c r="F832" i="1"/>
  <c r="G832" i="1"/>
  <c r="AN832" i="1"/>
  <c r="AO832" i="1"/>
  <c r="AP832" i="1"/>
  <c r="AQ832" i="1"/>
  <c r="C833" i="1"/>
  <c r="D833" i="1"/>
  <c r="E833" i="1"/>
  <c r="F833" i="1"/>
  <c r="G833" i="1"/>
  <c r="AN833" i="1"/>
  <c r="AO833" i="1"/>
  <c r="AP833" i="1"/>
  <c r="AQ833" i="1"/>
  <c r="C834" i="1"/>
  <c r="D834" i="1"/>
  <c r="E834" i="1"/>
  <c r="F834" i="1"/>
  <c r="G834" i="1"/>
  <c r="AN834" i="1"/>
  <c r="AO834" i="1"/>
  <c r="AP834" i="1"/>
  <c r="AQ834" i="1"/>
  <c r="C835" i="1"/>
  <c r="D835" i="1"/>
  <c r="E835" i="1"/>
  <c r="F835" i="1"/>
  <c r="G835" i="1"/>
  <c r="AN835" i="1"/>
  <c r="AO835" i="1"/>
  <c r="AP835" i="1"/>
  <c r="AQ835" i="1"/>
  <c r="C836" i="1"/>
  <c r="D836" i="1"/>
  <c r="E836" i="1"/>
  <c r="F836" i="1"/>
  <c r="G836" i="1"/>
  <c r="AN836" i="1"/>
  <c r="AO836" i="1"/>
  <c r="AP836" i="1"/>
  <c r="AQ836" i="1"/>
  <c r="C837" i="1"/>
  <c r="AR837" i="1" s="1"/>
  <c r="D837" i="1"/>
  <c r="E837" i="1"/>
  <c r="F837" i="1"/>
  <c r="G837" i="1"/>
  <c r="AN837" i="1"/>
  <c r="AO837" i="1"/>
  <c r="AP837" i="1"/>
  <c r="AQ837" i="1"/>
  <c r="C838" i="1"/>
  <c r="D838" i="1"/>
  <c r="E838" i="1"/>
  <c r="F838" i="1"/>
  <c r="G838" i="1"/>
  <c r="AN838" i="1"/>
  <c r="AO838" i="1"/>
  <c r="AP838" i="1"/>
  <c r="AQ838" i="1"/>
  <c r="C839" i="1"/>
  <c r="K839" i="1" s="1"/>
  <c r="D839" i="1"/>
  <c r="E839" i="1"/>
  <c r="F839" i="1"/>
  <c r="G839" i="1"/>
  <c r="AN839" i="1"/>
  <c r="AO839" i="1"/>
  <c r="AP839" i="1"/>
  <c r="AQ839" i="1"/>
  <c r="C840" i="1"/>
  <c r="J840" i="1" s="1"/>
  <c r="D840" i="1"/>
  <c r="E840" i="1"/>
  <c r="F840" i="1"/>
  <c r="G840" i="1"/>
  <c r="AN840" i="1"/>
  <c r="AO840" i="1"/>
  <c r="AP840" i="1"/>
  <c r="AQ840" i="1"/>
  <c r="C841" i="1"/>
  <c r="AU841" i="1" s="1"/>
  <c r="D841" i="1"/>
  <c r="E841" i="1"/>
  <c r="F841" i="1"/>
  <c r="G841" i="1"/>
  <c r="AN841" i="1"/>
  <c r="AO841" i="1"/>
  <c r="AP841" i="1"/>
  <c r="AQ841" i="1"/>
  <c r="C842" i="1"/>
  <c r="D842" i="1"/>
  <c r="E842" i="1"/>
  <c r="F842" i="1"/>
  <c r="G842" i="1"/>
  <c r="AN842" i="1"/>
  <c r="AO842" i="1"/>
  <c r="AP842" i="1"/>
  <c r="AQ842" i="1"/>
  <c r="C843" i="1"/>
  <c r="AS843" i="1" s="1"/>
  <c r="D843" i="1"/>
  <c r="E843" i="1"/>
  <c r="F843" i="1"/>
  <c r="G843" i="1"/>
  <c r="H843" i="1" s="1"/>
  <c r="AN843" i="1"/>
  <c r="AO843" i="1"/>
  <c r="AP843" i="1"/>
  <c r="AQ843" i="1"/>
  <c r="AR843" i="1"/>
  <c r="C844" i="1"/>
  <c r="L844" i="1" s="1"/>
  <c r="D844" i="1"/>
  <c r="E844" i="1"/>
  <c r="F844" i="1"/>
  <c r="G844" i="1"/>
  <c r="H844" i="1" s="1"/>
  <c r="AN844" i="1"/>
  <c r="AO844" i="1"/>
  <c r="AP844" i="1"/>
  <c r="AQ844" i="1"/>
  <c r="AU844" i="1"/>
  <c r="C845" i="1"/>
  <c r="J845" i="1" s="1"/>
  <c r="D845" i="1"/>
  <c r="E845" i="1"/>
  <c r="F845" i="1"/>
  <c r="G845" i="1"/>
  <c r="H845" i="1" s="1"/>
  <c r="AN845" i="1"/>
  <c r="AO845" i="1"/>
  <c r="AP845" i="1"/>
  <c r="AQ845" i="1"/>
  <c r="C846" i="1"/>
  <c r="D846" i="1"/>
  <c r="E846" i="1"/>
  <c r="F846" i="1"/>
  <c r="G846" i="1"/>
  <c r="AN846" i="1"/>
  <c r="AO846" i="1"/>
  <c r="AP846" i="1"/>
  <c r="AQ846" i="1"/>
  <c r="C847" i="1"/>
  <c r="AU847" i="1" s="1"/>
  <c r="D847" i="1"/>
  <c r="E847" i="1"/>
  <c r="F847" i="1"/>
  <c r="G847" i="1"/>
  <c r="AN847" i="1"/>
  <c r="AO847" i="1"/>
  <c r="AP847" i="1"/>
  <c r="AQ847" i="1"/>
  <c r="C848" i="1"/>
  <c r="AT848" i="1" s="1"/>
  <c r="D848" i="1"/>
  <c r="E848" i="1"/>
  <c r="F848" i="1"/>
  <c r="G848" i="1"/>
  <c r="AN848" i="1"/>
  <c r="AO848" i="1"/>
  <c r="AP848" i="1"/>
  <c r="AQ848" i="1"/>
  <c r="C849" i="1"/>
  <c r="AR849" i="1" s="1"/>
  <c r="D849" i="1"/>
  <c r="E849" i="1"/>
  <c r="F849" i="1"/>
  <c r="G849" i="1"/>
  <c r="AN849" i="1"/>
  <c r="AO849" i="1"/>
  <c r="AP849" i="1"/>
  <c r="AQ849" i="1"/>
  <c r="C850" i="1"/>
  <c r="AR850" i="1" s="1"/>
  <c r="D850" i="1"/>
  <c r="E850" i="1"/>
  <c r="F850" i="1"/>
  <c r="G850" i="1"/>
  <c r="H850" i="1" s="1"/>
  <c r="K850" i="1"/>
  <c r="AN850" i="1"/>
  <c r="AO850" i="1"/>
  <c r="AP850" i="1"/>
  <c r="AQ850" i="1"/>
  <c r="C851" i="1"/>
  <c r="K851" i="1" s="1"/>
  <c r="D851" i="1"/>
  <c r="E851" i="1"/>
  <c r="F851" i="1"/>
  <c r="G851" i="1"/>
  <c r="AN851" i="1"/>
  <c r="AO851" i="1"/>
  <c r="AP851" i="1"/>
  <c r="AQ851" i="1"/>
  <c r="C852" i="1"/>
  <c r="D852" i="1"/>
  <c r="E852" i="1"/>
  <c r="F852" i="1"/>
  <c r="G852" i="1"/>
  <c r="AN852" i="1"/>
  <c r="AO852" i="1"/>
  <c r="AP852" i="1"/>
  <c r="AQ852" i="1"/>
  <c r="C853" i="1"/>
  <c r="D853" i="1"/>
  <c r="E853" i="1"/>
  <c r="F853" i="1"/>
  <c r="G853" i="1"/>
  <c r="AN853" i="1"/>
  <c r="AO853" i="1"/>
  <c r="AP853" i="1"/>
  <c r="AQ853" i="1"/>
  <c r="C854" i="1"/>
  <c r="D854" i="1"/>
  <c r="E854" i="1"/>
  <c r="F854" i="1"/>
  <c r="G854" i="1"/>
  <c r="AN854" i="1"/>
  <c r="AO854" i="1"/>
  <c r="AP854" i="1"/>
  <c r="AQ854" i="1"/>
  <c r="C855" i="1"/>
  <c r="AS855" i="1" s="1"/>
  <c r="D855" i="1"/>
  <c r="E855" i="1"/>
  <c r="F855" i="1"/>
  <c r="G855" i="1"/>
  <c r="AN855" i="1"/>
  <c r="AO855" i="1"/>
  <c r="AP855" i="1"/>
  <c r="AQ855" i="1"/>
  <c r="C856" i="1"/>
  <c r="K856" i="1" s="1"/>
  <c r="D856" i="1"/>
  <c r="E856" i="1"/>
  <c r="F856" i="1"/>
  <c r="G856" i="1"/>
  <c r="AN856" i="1"/>
  <c r="AO856" i="1"/>
  <c r="AP856" i="1"/>
  <c r="AQ856" i="1"/>
  <c r="C857" i="1"/>
  <c r="AS857" i="1" s="1"/>
  <c r="D857" i="1"/>
  <c r="E857" i="1"/>
  <c r="F857" i="1"/>
  <c r="G857" i="1"/>
  <c r="AN857" i="1"/>
  <c r="AO857" i="1"/>
  <c r="AP857" i="1"/>
  <c r="AQ857" i="1"/>
  <c r="C858" i="1"/>
  <c r="D858" i="1"/>
  <c r="E858" i="1"/>
  <c r="F858" i="1"/>
  <c r="G858" i="1"/>
  <c r="L858" i="1"/>
  <c r="AN858" i="1"/>
  <c r="AO858" i="1"/>
  <c r="AP858" i="1"/>
  <c r="AQ858" i="1"/>
  <c r="C859" i="1"/>
  <c r="AR859" i="1" s="1"/>
  <c r="D859" i="1"/>
  <c r="E859" i="1"/>
  <c r="F859" i="1"/>
  <c r="G859" i="1"/>
  <c r="AN859" i="1"/>
  <c r="AO859" i="1"/>
  <c r="AP859" i="1"/>
  <c r="AQ859" i="1"/>
  <c r="C860" i="1"/>
  <c r="J860" i="1" s="1"/>
  <c r="D860" i="1"/>
  <c r="E860" i="1"/>
  <c r="F860" i="1"/>
  <c r="G860" i="1"/>
  <c r="AN860" i="1"/>
  <c r="AO860" i="1"/>
  <c r="AP860" i="1"/>
  <c r="AQ860" i="1"/>
  <c r="C861" i="1"/>
  <c r="D861" i="1"/>
  <c r="E861" i="1"/>
  <c r="F861" i="1"/>
  <c r="G861" i="1"/>
  <c r="AN861" i="1"/>
  <c r="AO861" i="1"/>
  <c r="AP861" i="1"/>
  <c r="AQ861" i="1"/>
  <c r="C862" i="1"/>
  <c r="D862" i="1"/>
  <c r="E862" i="1"/>
  <c r="F862" i="1"/>
  <c r="G862" i="1"/>
  <c r="AN862" i="1"/>
  <c r="AO862" i="1"/>
  <c r="AP862" i="1"/>
  <c r="AQ862" i="1"/>
  <c r="C863" i="1"/>
  <c r="D863" i="1"/>
  <c r="E863" i="1"/>
  <c r="F863" i="1"/>
  <c r="G863" i="1"/>
  <c r="AN863" i="1"/>
  <c r="AO863" i="1"/>
  <c r="AP863" i="1"/>
  <c r="AQ863" i="1"/>
  <c r="C864" i="1"/>
  <c r="D864" i="1"/>
  <c r="E864" i="1"/>
  <c r="F864" i="1"/>
  <c r="G864" i="1"/>
  <c r="AN864" i="1"/>
  <c r="AO864" i="1"/>
  <c r="AP864" i="1"/>
  <c r="AQ864" i="1"/>
  <c r="C865" i="1"/>
  <c r="AU865" i="1" s="1"/>
  <c r="D865" i="1"/>
  <c r="E865" i="1"/>
  <c r="F865" i="1"/>
  <c r="G865" i="1"/>
  <c r="AN865" i="1"/>
  <c r="AO865" i="1"/>
  <c r="AP865" i="1"/>
  <c r="AQ865" i="1"/>
  <c r="C866" i="1"/>
  <c r="D866" i="1"/>
  <c r="E866" i="1"/>
  <c r="F866" i="1"/>
  <c r="G866" i="1"/>
  <c r="AN866" i="1"/>
  <c r="AO866" i="1"/>
  <c r="AP866" i="1"/>
  <c r="AQ866" i="1"/>
  <c r="C867" i="1"/>
  <c r="J867" i="1" s="1"/>
  <c r="D867" i="1"/>
  <c r="E867" i="1"/>
  <c r="F867" i="1"/>
  <c r="G867" i="1"/>
  <c r="AN867" i="1"/>
  <c r="AO867" i="1"/>
  <c r="AP867" i="1"/>
  <c r="AQ867" i="1"/>
  <c r="C868" i="1"/>
  <c r="L868" i="1" s="1"/>
  <c r="D868" i="1"/>
  <c r="E868" i="1"/>
  <c r="F868" i="1"/>
  <c r="G868" i="1"/>
  <c r="AN868" i="1"/>
  <c r="AO868" i="1"/>
  <c r="AP868" i="1"/>
  <c r="AQ868" i="1"/>
  <c r="C869" i="1"/>
  <c r="J869" i="1" s="1"/>
  <c r="D869" i="1"/>
  <c r="E869" i="1"/>
  <c r="F869" i="1"/>
  <c r="G869" i="1"/>
  <c r="AN869" i="1"/>
  <c r="AO869" i="1"/>
  <c r="AP869" i="1"/>
  <c r="AQ869" i="1"/>
  <c r="C870" i="1"/>
  <c r="D870" i="1"/>
  <c r="E870" i="1"/>
  <c r="F870" i="1"/>
  <c r="G870" i="1"/>
  <c r="AN870" i="1"/>
  <c r="AO870" i="1"/>
  <c r="AP870" i="1"/>
  <c r="AQ870" i="1"/>
  <c r="C871" i="1"/>
  <c r="D871" i="1"/>
  <c r="E871" i="1"/>
  <c r="F871" i="1"/>
  <c r="G871" i="1"/>
  <c r="AN871" i="1"/>
  <c r="AO871" i="1"/>
  <c r="AP871" i="1"/>
  <c r="AQ871" i="1"/>
  <c r="C872" i="1"/>
  <c r="AT872" i="1" s="1"/>
  <c r="D872" i="1"/>
  <c r="E872" i="1"/>
  <c r="F872" i="1"/>
  <c r="G872" i="1"/>
  <c r="AN872" i="1"/>
  <c r="AO872" i="1"/>
  <c r="AP872" i="1"/>
  <c r="AQ872" i="1"/>
  <c r="C873" i="1"/>
  <c r="AT873" i="1" s="1"/>
  <c r="D873" i="1"/>
  <c r="E873" i="1"/>
  <c r="F873" i="1"/>
  <c r="G873" i="1"/>
  <c r="AN873" i="1"/>
  <c r="AO873" i="1"/>
  <c r="AP873" i="1"/>
  <c r="AQ873" i="1"/>
  <c r="C874" i="1"/>
  <c r="AR874" i="1" s="1"/>
  <c r="D874" i="1"/>
  <c r="E874" i="1"/>
  <c r="F874" i="1"/>
  <c r="G874" i="1"/>
  <c r="AN874" i="1"/>
  <c r="AO874" i="1"/>
  <c r="AP874" i="1"/>
  <c r="AQ874" i="1"/>
  <c r="C875" i="1"/>
  <c r="D875" i="1"/>
  <c r="E875" i="1"/>
  <c r="F875" i="1"/>
  <c r="G875" i="1"/>
  <c r="AN875" i="1"/>
  <c r="AO875" i="1"/>
  <c r="AP875" i="1"/>
  <c r="AQ875" i="1"/>
  <c r="C876" i="1"/>
  <c r="D876" i="1"/>
  <c r="E876" i="1"/>
  <c r="F876" i="1"/>
  <c r="G876" i="1"/>
  <c r="AN876" i="1"/>
  <c r="AO876" i="1"/>
  <c r="AP876" i="1"/>
  <c r="AQ876" i="1"/>
  <c r="C877" i="1"/>
  <c r="D877" i="1"/>
  <c r="E877" i="1"/>
  <c r="F877" i="1"/>
  <c r="G877" i="1"/>
  <c r="AN877" i="1"/>
  <c r="AO877" i="1"/>
  <c r="AP877" i="1"/>
  <c r="AQ877" i="1"/>
  <c r="C878" i="1"/>
  <c r="D878" i="1"/>
  <c r="E878" i="1"/>
  <c r="F878" i="1"/>
  <c r="G878" i="1"/>
  <c r="AN878" i="1"/>
  <c r="AO878" i="1"/>
  <c r="AP878" i="1"/>
  <c r="AQ878" i="1"/>
  <c r="C879" i="1"/>
  <c r="D879" i="1"/>
  <c r="E879" i="1"/>
  <c r="F879" i="1"/>
  <c r="G879" i="1"/>
  <c r="AN879" i="1"/>
  <c r="AO879" i="1"/>
  <c r="AP879" i="1"/>
  <c r="AQ879" i="1"/>
  <c r="C880" i="1"/>
  <c r="L880" i="1" s="1"/>
  <c r="D880" i="1"/>
  <c r="E880" i="1"/>
  <c r="F880" i="1"/>
  <c r="G880" i="1"/>
  <c r="AN880" i="1"/>
  <c r="AO880" i="1"/>
  <c r="AP880" i="1"/>
  <c r="AQ880" i="1"/>
  <c r="C881" i="1"/>
  <c r="AU881" i="1" s="1"/>
  <c r="D881" i="1"/>
  <c r="E881" i="1"/>
  <c r="F881" i="1"/>
  <c r="G881" i="1"/>
  <c r="AN881" i="1"/>
  <c r="AO881" i="1"/>
  <c r="AP881" i="1"/>
  <c r="AQ881" i="1"/>
  <c r="C882" i="1"/>
  <c r="AR882" i="1" s="1"/>
  <c r="D882" i="1"/>
  <c r="E882" i="1"/>
  <c r="F882" i="1"/>
  <c r="G882" i="1"/>
  <c r="AN882" i="1"/>
  <c r="AO882" i="1"/>
  <c r="AP882" i="1"/>
  <c r="AQ882" i="1"/>
  <c r="C883" i="1"/>
  <c r="D883" i="1"/>
  <c r="E883" i="1"/>
  <c r="F883" i="1"/>
  <c r="G883" i="1"/>
  <c r="AN883" i="1"/>
  <c r="AO883" i="1"/>
  <c r="AP883" i="1"/>
  <c r="AQ883" i="1"/>
  <c r="C884" i="1"/>
  <c r="D884" i="1"/>
  <c r="E884" i="1"/>
  <c r="F884" i="1"/>
  <c r="G884" i="1"/>
  <c r="AN884" i="1"/>
  <c r="AO884" i="1"/>
  <c r="AP884" i="1"/>
  <c r="AQ884" i="1"/>
  <c r="C885" i="1"/>
  <c r="AU885" i="1" s="1"/>
  <c r="D885" i="1"/>
  <c r="E885" i="1"/>
  <c r="F885" i="1"/>
  <c r="G885" i="1"/>
  <c r="AN885" i="1"/>
  <c r="AO885" i="1"/>
  <c r="AP885" i="1"/>
  <c r="AQ885" i="1"/>
  <c r="C886" i="1"/>
  <c r="D886" i="1"/>
  <c r="E886" i="1"/>
  <c r="F886" i="1"/>
  <c r="G886" i="1"/>
  <c r="AN886" i="1"/>
  <c r="AO886" i="1"/>
  <c r="AP886" i="1"/>
  <c r="AQ886" i="1"/>
  <c r="C887" i="1"/>
  <c r="AS887" i="1" s="1"/>
  <c r="D887" i="1"/>
  <c r="E887" i="1"/>
  <c r="F887" i="1"/>
  <c r="G887" i="1"/>
  <c r="AN887" i="1"/>
  <c r="AO887" i="1"/>
  <c r="AP887" i="1"/>
  <c r="AQ887" i="1"/>
  <c r="C888" i="1"/>
  <c r="D888" i="1"/>
  <c r="E888" i="1"/>
  <c r="F888" i="1"/>
  <c r="G888" i="1"/>
  <c r="AN888" i="1"/>
  <c r="AO888" i="1"/>
  <c r="AP888" i="1"/>
  <c r="AQ888" i="1"/>
  <c r="C889" i="1"/>
  <c r="D889" i="1"/>
  <c r="E889" i="1"/>
  <c r="F889" i="1"/>
  <c r="G889" i="1"/>
  <c r="AN889" i="1"/>
  <c r="AO889" i="1"/>
  <c r="AP889" i="1"/>
  <c r="AQ889" i="1"/>
  <c r="C890" i="1"/>
  <c r="AR890" i="1" s="1"/>
  <c r="D890" i="1"/>
  <c r="E890" i="1"/>
  <c r="F890" i="1"/>
  <c r="G890" i="1"/>
  <c r="AN890" i="1"/>
  <c r="AO890" i="1"/>
  <c r="AP890" i="1"/>
  <c r="AQ890" i="1"/>
  <c r="C891" i="1"/>
  <c r="AR891" i="1" s="1"/>
  <c r="D891" i="1"/>
  <c r="E891" i="1"/>
  <c r="F891" i="1"/>
  <c r="G891" i="1"/>
  <c r="AN891" i="1"/>
  <c r="AO891" i="1"/>
  <c r="AP891" i="1"/>
  <c r="AQ891" i="1"/>
  <c r="C892" i="1"/>
  <c r="D892" i="1"/>
  <c r="E892" i="1"/>
  <c r="F892" i="1"/>
  <c r="G892" i="1"/>
  <c r="AN892" i="1"/>
  <c r="AO892" i="1"/>
  <c r="AP892" i="1"/>
  <c r="AQ892" i="1"/>
  <c r="C893" i="1"/>
  <c r="D893" i="1"/>
  <c r="E893" i="1"/>
  <c r="F893" i="1"/>
  <c r="G893" i="1"/>
  <c r="AN893" i="1"/>
  <c r="AO893" i="1"/>
  <c r="AP893" i="1"/>
  <c r="AQ893" i="1"/>
  <c r="C894" i="1"/>
  <c r="D894" i="1"/>
  <c r="E894" i="1"/>
  <c r="F894" i="1"/>
  <c r="G894" i="1"/>
  <c r="AN894" i="1"/>
  <c r="AO894" i="1"/>
  <c r="AP894" i="1"/>
  <c r="AQ894" i="1"/>
  <c r="C895" i="1"/>
  <c r="D895" i="1"/>
  <c r="E895" i="1"/>
  <c r="F895" i="1"/>
  <c r="G895" i="1"/>
  <c r="AN895" i="1"/>
  <c r="AO895" i="1"/>
  <c r="AP895" i="1"/>
  <c r="AQ895" i="1"/>
  <c r="C896" i="1"/>
  <c r="AU896" i="1" s="1"/>
  <c r="D896" i="1"/>
  <c r="E896" i="1"/>
  <c r="F896" i="1"/>
  <c r="G896" i="1"/>
  <c r="AN896" i="1"/>
  <c r="AO896" i="1"/>
  <c r="AP896" i="1"/>
  <c r="AQ896" i="1"/>
  <c r="C897" i="1"/>
  <c r="J897" i="1" s="1"/>
  <c r="D897" i="1"/>
  <c r="E897" i="1"/>
  <c r="F897" i="1"/>
  <c r="G897" i="1"/>
  <c r="AN897" i="1"/>
  <c r="AO897" i="1"/>
  <c r="AP897" i="1"/>
  <c r="AQ897" i="1"/>
  <c r="AR897" i="1"/>
  <c r="C898" i="1"/>
  <c r="D898" i="1"/>
  <c r="E898" i="1"/>
  <c r="F898" i="1"/>
  <c r="G898" i="1"/>
  <c r="AN898" i="1"/>
  <c r="AO898" i="1"/>
  <c r="AP898" i="1"/>
  <c r="AQ898" i="1"/>
  <c r="C899" i="1"/>
  <c r="D899" i="1"/>
  <c r="E899" i="1"/>
  <c r="F899" i="1"/>
  <c r="G899" i="1"/>
  <c r="AN899" i="1"/>
  <c r="AO899" i="1"/>
  <c r="AP899" i="1"/>
  <c r="AQ899" i="1"/>
  <c r="C900" i="1"/>
  <c r="D900" i="1"/>
  <c r="E900" i="1"/>
  <c r="F900" i="1"/>
  <c r="G900" i="1"/>
  <c r="AN900" i="1"/>
  <c r="AO900" i="1"/>
  <c r="AP900" i="1"/>
  <c r="AQ900" i="1"/>
  <c r="C901" i="1"/>
  <c r="D901" i="1"/>
  <c r="E901" i="1"/>
  <c r="F901" i="1"/>
  <c r="G901" i="1"/>
  <c r="AN901" i="1"/>
  <c r="AO901" i="1"/>
  <c r="AP901" i="1"/>
  <c r="AQ901" i="1"/>
  <c r="C902" i="1"/>
  <c r="D902" i="1"/>
  <c r="E902" i="1"/>
  <c r="F902" i="1"/>
  <c r="G902" i="1"/>
  <c r="AN902" i="1"/>
  <c r="AO902" i="1"/>
  <c r="AP902" i="1"/>
  <c r="AQ902" i="1"/>
  <c r="C903" i="1"/>
  <c r="D903" i="1"/>
  <c r="E903" i="1"/>
  <c r="F903" i="1"/>
  <c r="G903" i="1"/>
  <c r="AN903" i="1"/>
  <c r="AO903" i="1"/>
  <c r="AP903" i="1"/>
  <c r="AQ903" i="1"/>
  <c r="C904" i="1"/>
  <c r="AT904" i="1" s="1"/>
  <c r="D904" i="1"/>
  <c r="E904" i="1"/>
  <c r="F904" i="1"/>
  <c r="G904" i="1"/>
  <c r="AN904" i="1"/>
  <c r="AO904" i="1"/>
  <c r="AP904" i="1"/>
  <c r="AQ904" i="1"/>
  <c r="C905" i="1"/>
  <c r="K905" i="1" s="1"/>
  <c r="D905" i="1"/>
  <c r="E905" i="1"/>
  <c r="F905" i="1"/>
  <c r="G905" i="1"/>
  <c r="AN905" i="1"/>
  <c r="AO905" i="1"/>
  <c r="AP905" i="1"/>
  <c r="AQ905" i="1"/>
  <c r="C906" i="1"/>
  <c r="D906" i="1"/>
  <c r="E906" i="1"/>
  <c r="F906" i="1"/>
  <c r="G906" i="1"/>
  <c r="AN906" i="1"/>
  <c r="AO906" i="1"/>
  <c r="AP906" i="1"/>
  <c r="AQ906" i="1"/>
  <c r="C907" i="1"/>
  <c r="D907" i="1"/>
  <c r="E907" i="1"/>
  <c r="F907" i="1"/>
  <c r="G907" i="1"/>
  <c r="AN907" i="1"/>
  <c r="AO907" i="1"/>
  <c r="AP907" i="1"/>
  <c r="AQ907" i="1"/>
  <c r="C908" i="1"/>
  <c r="D908" i="1"/>
  <c r="E908" i="1"/>
  <c r="F908" i="1"/>
  <c r="G908" i="1"/>
  <c r="AN908" i="1"/>
  <c r="AO908" i="1"/>
  <c r="AP908" i="1"/>
  <c r="AQ908" i="1"/>
  <c r="C909" i="1"/>
  <c r="D909" i="1"/>
  <c r="E909" i="1"/>
  <c r="F909" i="1"/>
  <c r="G909" i="1"/>
  <c r="AN909" i="1"/>
  <c r="AO909" i="1"/>
  <c r="AP909" i="1"/>
  <c r="AQ909" i="1"/>
  <c r="C910" i="1"/>
  <c r="D910" i="1"/>
  <c r="E910" i="1"/>
  <c r="F910" i="1"/>
  <c r="G910" i="1"/>
  <c r="AN910" i="1"/>
  <c r="AO910" i="1"/>
  <c r="AP910" i="1"/>
  <c r="AQ910" i="1"/>
  <c r="C911" i="1"/>
  <c r="D911" i="1"/>
  <c r="E911" i="1"/>
  <c r="F911" i="1"/>
  <c r="G911" i="1"/>
  <c r="AN911" i="1"/>
  <c r="AO911" i="1"/>
  <c r="AP911" i="1"/>
  <c r="AQ911" i="1"/>
  <c r="C912" i="1"/>
  <c r="D912" i="1"/>
  <c r="E912" i="1"/>
  <c r="F912" i="1"/>
  <c r="G912" i="1"/>
  <c r="AN912" i="1"/>
  <c r="AO912" i="1"/>
  <c r="AP912" i="1"/>
  <c r="AQ912" i="1"/>
  <c r="C913" i="1"/>
  <c r="D913" i="1"/>
  <c r="E913" i="1"/>
  <c r="F913" i="1"/>
  <c r="G913" i="1"/>
  <c r="AN913" i="1"/>
  <c r="AO913" i="1"/>
  <c r="AP913" i="1"/>
  <c r="AQ913" i="1"/>
  <c r="C914" i="1"/>
  <c r="D914" i="1"/>
  <c r="E914" i="1"/>
  <c r="F914" i="1"/>
  <c r="G914" i="1"/>
  <c r="AN914" i="1"/>
  <c r="AO914" i="1"/>
  <c r="AP914" i="1"/>
  <c r="AQ914" i="1"/>
  <c r="C915" i="1"/>
  <c r="D915" i="1"/>
  <c r="E915" i="1"/>
  <c r="F915" i="1"/>
  <c r="G915" i="1"/>
  <c r="AN915" i="1"/>
  <c r="AO915" i="1"/>
  <c r="AP915" i="1"/>
  <c r="AQ915" i="1"/>
  <c r="C916" i="1"/>
  <c r="AR916" i="1" s="1"/>
  <c r="D916" i="1"/>
  <c r="E916" i="1"/>
  <c r="F916" i="1"/>
  <c r="G916" i="1"/>
  <c r="AN916" i="1"/>
  <c r="AO916" i="1"/>
  <c r="AP916" i="1"/>
  <c r="AQ916" i="1"/>
  <c r="AT916" i="1"/>
  <c r="C917" i="1"/>
  <c r="D917" i="1"/>
  <c r="E917" i="1"/>
  <c r="F917" i="1"/>
  <c r="G917" i="1"/>
  <c r="AN917" i="1"/>
  <c r="AO917" i="1"/>
  <c r="AP917" i="1"/>
  <c r="AQ917" i="1"/>
  <c r="C918" i="1"/>
  <c r="AT918" i="1" s="1"/>
  <c r="D918" i="1"/>
  <c r="E918" i="1"/>
  <c r="F918" i="1"/>
  <c r="G918" i="1"/>
  <c r="AN918" i="1"/>
  <c r="AO918" i="1"/>
  <c r="AP918" i="1"/>
  <c r="AQ918" i="1"/>
  <c r="C919" i="1"/>
  <c r="AR919" i="1" s="1"/>
  <c r="D919" i="1"/>
  <c r="E919" i="1"/>
  <c r="F919" i="1"/>
  <c r="G919" i="1"/>
  <c r="AN919" i="1"/>
  <c r="AO919" i="1"/>
  <c r="AP919" i="1"/>
  <c r="AQ919" i="1"/>
  <c r="C920" i="1"/>
  <c r="AS920" i="1" s="1"/>
  <c r="D920" i="1"/>
  <c r="E920" i="1"/>
  <c r="F920" i="1"/>
  <c r="G920" i="1"/>
  <c r="AN920" i="1"/>
  <c r="AO920" i="1"/>
  <c r="AP920" i="1"/>
  <c r="AQ920" i="1"/>
  <c r="C921" i="1"/>
  <c r="AT921" i="1" s="1"/>
  <c r="D921" i="1"/>
  <c r="E921" i="1"/>
  <c r="F921" i="1"/>
  <c r="G921" i="1"/>
  <c r="AN921" i="1"/>
  <c r="AO921" i="1"/>
  <c r="AP921" i="1"/>
  <c r="AQ921" i="1"/>
  <c r="C922" i="1"/>
  <c r="J922" i="1" s="1"/>
  <c r="D922" i="1"/>
  <c r="E922" i="1"/>
  <c r="F922" i="1"/>
  <c r="G922" i="1"/>
  <c r="AN922" i="1"/>
  <c r="AO922" i="1"/>
  <c r="AP922" i="1"/>
  <c r="AQ922" i="1"/>
  <c r="C923" i="1"/>
  <c r="AS923" i="1" s="1"/>
  <c r="D923" i="1"/>
  <c r="E923" i="1"/>
  <c r="F923" i="1"/>
  <c r="G923" i="1"/>
  <c r="AN923" i="1"/>
  <c r="AO923" i="1"/>
  <c r="AP923" i="1"/>
  <c r="AQ923" i="1"/>
  <c r="C924" i="1"/>
  <c r="AU924" i="1" s="1"/>
  <c r="D924" i="1"/>
  <c r="E924" i="1"/>
  <c r="F924" i="1"/>
  <c r="G924" i="1"/>
  <c r="AN924" i="1"/>
  <c r="AO924" i="1"/>
  <c r="AP924" i="1"/>
  <c r="AQ924" i="1"/>
  <c r="C925" i="1"/>
  <c r="AS925" i="1" s="1"/>
  <c r="D925" i="1"/>
  <c r="E925" i="1"/>
  <c r="F925" i="1"/>
  <c r="G925" i="1"/>
  <c r="AN925" i="1"/>
  <c r="AO925" i="1"/>
  <c r="AP925" i="1"/>
  <c r="AQ925" i="1"/>
  <c r="C926" i="1"/>
  <c r="D926" i="1"/>
  <c r="E926" i="1"/>
  <c r="F926" i="1"/>
  <c r="G926" i="1"/>
  <c r="AN926" i="1"/>
  <c r="AO926" i="1"/>
  <c r="AP926" i="1"/>
  <c r="AQ926" i="1"/>
  <c r="C927" i="1"/>
  <c r="AS927" i="1" s="1"/>
  <c r="D927" i="1"/>
  <c r="E927" i="1"/>
  <c r="F927" i="1"/>
  <c r="G927" i="1"/>
  <c r="AN927" i="1"/>
  <c r="AO927" i="1"/>
  <c r="AP927" i="1"/>
  <c r="AQ927" i="1"/>
  <c r="C928" i="1"/>
  <c r="L928" i="1" s="1"/>
  <c r="D928" i="1"/>
  <c r="E928" i="1"/>
  <c r="F928" i="1"/>
  <c r="G928" i="1"/>
  <c r="AN928" i="1"/>
  <c r="AO928" i="1"/>
  <c r="AP928" i="1"/>
  <c r="AQ928" i="1"/>
  <c r="C929" i="1"/>
  <c r="AU929" i="1" s="1"/>
  <c r="D929" i="1"/>
  <c r="E929" i="1"/>
  <c r="F929" i="1"/>
  <c r="G929" i="1"/>
  <c r="AN929" i="1"/>
  <c r="AO929" i="1"/>
  <c r="AP929" i="1"/>
  <c r="AQ929" i="1"/>
  <c r="C930" i="1"/>
  <c r="D930" i="1"/>
  <c r="E930" i="1"/>
  <c r="F930" i="1"/>
  <c r="G930" i="1"/>
  <c r="AN930" i="1"/>
  <c r="AO930" i="1"/>
  <c r="AP930" i="1"/>
  <c r="AQ930" i="1"/>
  <c r="G931" i="1"/>
  <c r="C933" i="1"/>
  <c r="L933" i="1" s="1"/>
  <c r="D933" i="1"/>
  <c r="E933" i="1"/>
  <c r="F933" i="1"/>
  <c r="G933" i="1"/>
  <c r="AN933" i="1"/>
  <c r="AO933" i="1"/>
  <c r="AP933" i="1"/>
  <c r="AQ933" i="1"/>
  <c r="C934" i="1"/>
  <c r="L934" i="1" s="1"/>
  <c r="D934" i="1"/>
  <c r="E934" i="1"/>
  <c r="F934" i="1"/>
  <c r="G934" i="1"/>
  <c r="AN934" i="1"/>
  <c r="AO934" i="1"/>
  <c r="AP934" i="1"/>
  <c r="AQ934" i="1"/>
  <c r="C935" i="1"/>
  <c r="D935" i="1"/>
  <c r="E935" i="1"/>
  <c r="F935" i="1"/>
  <c r="G935" i="1"/>
  <c r="AN935" i="1"/>
  <c r="AO935" i="1"/>
  <c r="AP935" i="1"/>
  <c r="AQ935" i="1"/>
  <c r="C936" i="1"/>
  <c r="AU936" i="1" s="1"/>
  <c r="D936" i="1"/>
  <c r="E936" i="1"/>
  <c r="F936" i="1"/>
  <c r="G936" i="1"/>
  <c r="J936" i="1"/>
  <c r="AN936" i="1"/>
  <c r="AO936" i="1"/>
  <c r="AP936" i="1"/>
  <c r="AQ936" i="1"/>
  <c r="C937" i="1"/>
  <c r="D937" i="1"/>
  <c r="E937" i="1"/>
  <c r="F937" i="1"/>
  <c r="G937" i="1"/>
  <c r="AN937" i="1"/>
  <c r="AO937" i="1"/>
  <c r="AP937" i="1"/>
  <c r="AQ937" i="1"/>
  <c r="C938" i="1"/>
  <c r="D938" i="1"/>
  <c r="E938" i="1"/>
  <c r="F938" i="1"/>
  <c r="G938" i="1"/>
  <c r="AN938" i="1"/>
  <c r="AO938" i="1"/>
  <c r="AP938" i="1"/>
  <c r="AQ938" i="1"/>
  <c r="C939" i="1"/>
  <c r="K939" i="1" s="1"/>
  <c r="D939" i="1"/>
  <c r="E939" i="1"/>
  <c r="F939" i="1"/>
  <c r="G939" i="1"/>
  <c r="AN939" i="1"/>
  <c r="AO939" i="1"/>
  <c r="AP939" i="1"/>
  <c r="AQ939" i="1"/>
  <c r="AT939" i="1"/>
  <c r="AU939" i="1"/>
  <c r="C940" i="1"/>
  <c r="K940" i="1" s="1"/>
  <c r="D940" i="1"/>
  <c r="E940" i="1"/>
  <c r="F940" i="1"/>
  <c r="G940" i="1"/>
  <c r="AN940" i="1"/>
  <c r="AO940" i="1"/>
  <c r="AP940" i="1"/>
  <c r="AQ940" i="1"/>
  <c r="C941" i="1"/>
  <c r="J941" i="1" s="1"/>
  <c r="D941" i="1"/>
  <c r="E941" i="1"/>
  <c r="F941" i="1"/>
  <c r="G941" i="1"/>
  <c r="AN941" i="1"/>
  <c r="AO941" i="1"/>
  <c r="AP941" i="1"/>
  <c r="AQ941" i="1"/>
  <c r="C942" i="1"/>
  <c r="AU942" i="1" s="1"/>
  <c r="D942" i="1"/>
  <c r="E942" i="1"/>
  <c r="F942" i="1"/>
  <c r="G942" i="1"/>
  <c r="AN942" i="1"/>
  <c r="AO942" i="1"/>
  <c r="AP942" i="1"/>
  <c r="AQ942" i="1"/>
  <c r="C943" i="1"/>
  <c r="AS943" i="1" s="1"/>
  <c r="D943" i="1"/>
  <c r="E943" i="1"/>
  <c r="F943" i="1"/>
  <c r="G943" i="1"/>
  <c r="AN943" i="1"/>
  <c r="AO943" i="1"/>
  <c r="AP943" i="1"/>
  <c r="AQ943" i="1"/>
  <c r="C944" i="1"/>
  <c r="D944" i="1"/>
  <c r="E944" i="1"/>
  <c r="F944" i="1"/>
  <c r="G944" i="1"/>
  <c r="AN944" i="1"/>
  <c r="AO944" i="1"/>
  <c r="AP944" i="1"/>
  <c r="AQ944" i="1"/>
  <c r="C945" i="1"/>
  <c r="J945" i="1" s="1"/>
  <c r="D945" i="1"/>
  <c r="E945" i="1"/>
  <c r="F945" i="1"/>
  <c r="G945" i="1"/>
  <c r="AN945" i="1"/>
  <c r="AO945" i="1"/>
  <c r="AP945" i="1"/>
  <c r="AQ945" i="1"/>
  <c r="C946" i="1"/>
  <c r="AT946" i="1" s="1"/>
  <c r="D946" i="1"/>
  <c r="E946" i="1"/>
  <c r="F946" i="1"/>
  <c r="G946" i="1"/>
  <c r="AN946" i="1"/>
  <c r="AO946" i="1"/>
  <c r="AP946" i="1"/>
  <c r="AQ946" i="1"/>
  <c r="C947" i="1"/>
  <c r="AS947" i="1" s="1"/>
  <c r="D947" i="1"/>
  <c r="E947" i="1"/>
  <c r="F947" i="1"/>
  <c r="G947" i="1"/>
  <c r="AN947" i="1"/>
  <c r="AO947" i="1"/>
  <c r="AP947" i="1"/>
  <c r="AQ947" i="1"/>
  <c r="C948" i="1"/>
  <c r="J948" i="1" s="1"/>
  <c r="D948" i="1"/>
  <c r="E948" i="1"/>
  <c r="F948" i="1"/>
  <c r="G948" i="1"/>
  <c r="AN948" i="1"/>
  <c r="AO948" i="1"/>
  <c r="AP948" i="1"/>
  <c r="AQ948" i="1"/>
  <c r="C949" i="1"/>
  <c r="AR949" i="1" s="1"/>
  <c r="D949" i="1"/>
  <c r="E949" i="1"/>
  <c r="F949" i="1"/>
  <c r="G949" i="1"/>
  <c r="AN949" i="1"/>
  <c r="AO949" i="1"/>
  <c r="AP949" i="1"/>
  <c r="AQ949" i="1"/>
  <c r="C950" i="1"/>
  <c r="J950" i="1" s="1"/>
  <c r="D950" i="1"/>
  <c r="E950" i="1"/>
  <c r="F950" i="1"/>
  <c r="G950" i="1"/>
  <c r="H950" i="1" s="1"/>
  <c r="AN950" i="1"/>
  <c r="AO950" i="1"/>
  <c r="AP950" i="1"/>
  <c r="AQ950" i="1"/>
  <c r="C951" i="1"/>
  <c r="D951" i="1"/>
  <c r="E951" i="1"/>
  <c r="F951" i="1"/>
  <c r="G951" i="1"/>
  <c r="AN951" i="1"/>
  <c r="AO951" i="1"/>
  <c r="AP951" i="1"/>
  <c r="AQ951" i="1"/>
  <c r="C952" i="1"/>
  <c r="AT952" i="1" s="1"/>
  <c r="D952" i="1"/>
  <c r="E952" i="1"/>
  <c r="F952" i="1"/>
  <c r="G952" i="1"/>
  <c r="AN952" i="1"/>
  <c r="AO952" i="1"/>
  <c r="AP952" i="1"/>
  <c r="AQ952" i="1"/>
  <c r="AU952" i="1"/>
  <c r="C953" i="1"/>
  <c r="D953" i="1"/>
  <c r="E953" i="1"/>
  <c r="F953" i="1"/>
  <c r="G953" i="1"/>
  <c r="AN953" i="1"/>
  <c r="AO953" i="1"/>
  <c r="AP953" i="1"/>
  <c r="AQ953" i="1"/>
  <c r="C954" i="1"/>
  <c r="AS954" i="1" s="1"/>
  <c r="D954" i="1"/>
  <c r="E954" i="1"/>
  <c r="F954" i="1"/>
  <c r="G954" i="1"/>
  <c r="AN954" i="1"/>
  <c r="AO954" i="1"/>
  <c r="AP954" i="1"/>
  <c r="AQ954" i="1"/>
  <c r="C955" i="1"/>
  <c r="AT955" i="1" s="1"/>
  <c r="D955" i="1"/>
  <c r="E955" i="1"/>
  <c r="F955" i="1"/>
  <c r="G955" i="1"/>
  <c r="AN955" i="1"/>
  <c r="AO955" i="1"/>
  <c r="AP955" i="1"/>
  <c r="AQ955" i="1"/>
  <c r="C956" i="1"/>
  <c r="AT956" i="1" s="1"/>
  <c r="D956" i="1"/>
  <c r="E956" i="1"/>
  <c r="F956" i="1"/>
  <c r="G956" i="1"/>
  <c r="H956" i="1" s="1"/>
  <c r="K956" i="1"/>
  <c r="AN956" i="1"/>
  <c r="AO956" i="1"/>
  <c r="AP956" i="1"/>
  <c r="AQ956" i="1"/>
  <c r="C957" i="1"/>
  <c r="AS957" i="1" s="1"/>
  <c r="D957" i="1"/>
  <c r="E957" i="1"/>
  <c r="F957" i="1"/>
  <c r="G957" i="1"/>
  <c r="AN957" i="1"/>
  <c r="AO957" i="1"/>
  <c r="AP957" i="1"/>
  <c r="AQ957" i="1"/>
  <c r="C958" i="1"/>
  <c r="D958" i="1"/>
  <c r="E958" i="1"/>
  <c r="F958" i="1"/>
  <c r="G958" i="1"/>
  <c r="AN958" i="1"/>
  <c r="AO958" i="1"/>
  <c r="AP958" i="1"/>
  <c r="AQ958" i="1"/>
  <c r="C959" i="1"/>
  <c r="AT959" i="1" s="1"/>
  <c r="D959" i="1"/>
  <c r="E959" i="1"/>
  <c r="F959" i="1"/>
  <c r="G959" i="1"/>
  <c r="AN959" i="1"/>
  <c r="AO959" i="1"/>
  <c r="AP959" i="1"/>
  <c r="AQ959" i="1"/>
  <c r="C960" i="1"/>
  <c r="L960" i="1" s="1"/>
  <c r="D960" i="1"/>
  <c r="E960" i="1"/>
  <c r="F960" i="1"/>
  <c r="G960" i="1"/>
  <c r="AN960" i="1"/>
  <c r="AO960" i="1"/>
  <c r="AP960" i="1"/>
  <c r="AQ960" i="1"/>
  <c r="C961" i="1"/>
  <c r="J961" i="1" s="1"/>
  <c r="D961" i="1"/>
  <c r="E961" i="1"/>
  <c r="F961" i="1"/>
  <c r="G961" i="1"/>
  <c r="L961" i="1"/>
  <c r="AN961" i="1"/>
  <c r="AO961" i="1"/>
  <c r="AP961" i="1"/>
  <c r="AQ961" i="1"/>
  <c r="AS961" i="1"/>
  <c r="AT961" i="1"/>
  <c r="AU961" i="1"/>
  <c r="C962" i="1"/>
  <c r="D962" i="1"/>
  <c r="E962" i="1"/>
  <c r="F962" i="1"/>
  <c r="G962" i="1"/>
  <c r="AN962" i="1"/>
  <c r="AO962" i="1"/>
  <c r="AP962" i="1"/>
  <c r="AQ962" i="1"/>
  <c r="C963" i="1"/>
  <c r="D963" i="1"/>
  <c r="E963" i="1"/>
  <c r="F963" i="1"/>
  <c r="G963" i="1"/>
  <c r="AN963" i="1"/>
  <c r="AO963" i="1"/>
  <c r="AP963" i="1"/>
  <c r="AQ963" i="1"/>
  <c r="C964" i="1"/>
  <c r="D964" i="1"/>
  <c r="E964" i="1"/>
  <c r="F964" i="1"/>
  <c r="G964" i="1"/>
  <c r="AN964" i="1"/>
  <c r="AO964" i="1"/>
  <c r="AP964" i="1"/>
  <c r="AQ964" i="1"/>
  <c r="C965" i="1"/>
  <c r="D965" i="1"/>
  <c r="E965" i="1"/>
  <c r="F965" i="1"/>
  <c r="G965" i="1"/>
  <c r="AN965" i="1"/>
  <c r="AO965" i="1"/>
  <c r="AP965" i="1"/>
  <c r="AQ965" i="1"/>
  <c r="C966" i="1"/>
  <c r="AR966" i="1" s="1"/>
  <c r="D966" i="1"/>
  <c r="E966" i="1"/>
  <c r="F966" i="1"/>
  <c r="G966" i="1"/>
  <c r="AN966" i="1"/>
  <c r="AO966" i="1"/>
  <c r="AP966" i="1"/>
  <c r="AQ966" i="1"/>
  <c r="C967" i="1"/>
  <c r="K967" i="1" s="1"/>
  <c r="D967" i="1"/>
  <c r="E967" i="1"/>
  <c r="F967" i="1"/>
  <c r="G967" i="1"/>
  <c r="AN967" i="1"/>
  <c r="AO967" i="1"/>
  <c r="AP967" i="1"/>
  <c r="AQ967" i="1"/>
  <c r="C968" i="1"/>
  <c r="J968" i="1" s="1"/>
  <c r="D968" i="1"/>
  <c r="E968" i="1"/>
  <c r="F968" i="1"/>
  <c r="G968" i="1"/>
  <c r="AN968" i="1"/>
  <c r="AO968" i="1"/>
  <c r="AP968" i="1"/>
  <c r="AQ968" i="1"/>
  <c r="AU968" i="1"/>
  <c r="C969" i="1"/>
  <c r="K969" i="1" s="1"/>
  <c r="D969" i="1"/>
  <c r="E969" i="1"/>
  <c r="F969" i="1"/>
  <c r="G969" i="1"/>
  <c r="AN969" i="1"/>
  <c r="AO969" i="1"/>
  <c r="AP969" i="1"/>
  <c r="AQ969" i="1"/>
  <c r="C970" i="1"/>
  <c r="AS970" i="1" s="1"/>
  <c r="D970" i="1"/>
  <c r="E970" i="1"/>
  <c r="F970" i="1"/>
  <c r="G970" i="1"/>
  <c r="AN970" i="1"/>
  <c r="AO970" i="1"/>
  <c r="AP970" i="1"/>
  <c r="AQ970" i="1"/>
  <c r="C971" i="1"/>
  <c r="D971" i="1"/>
  <c r="E971" i="1"/>
  <c r="F971" i="1"/>
  <c r="G971" i="1"/>
  <c r="AN971" i="1"/>
  <c r="AO971" i="1"/>
  <c r="AP971" i="1"/>
  <c r="AQ971" i="1"/>
  <c r="C972" i="1"/>
  <c r="L972" i="1" s="1"/>
  <c r="D972" i="1"/>
  <c r="E972" i="1"/>
  <c r="F972" i="1"/>
  <c r="G972" i="1"/>
  <c r="AN972" i="1"/>
  <c r="AO972" i="1"/>
  <c r="AP972" i="1"/>
  <c r="AQ972" i="1"/>
  <c r="C973" i="1"/>
  <c r="D973" i="1"/>
  <c r="E973" i="1"/>
  <c r="F973" i="1"/>
  <c r="G973" i="1"/>
  <c r="AN973" i="1"/>
  <c r="AO973" i="1"/>
  <c r="AP973" i="1"/>
  <c r="AQ973" i="1"/>
  <c r="C974" i="1"/>
  <c r="D974" i="1"/>
  <c r="E974" i="1"/>
  <c r="F974" i="1"/>
  <c r="G974" i="1"/>
  <c r="AN974" i="1"/>
  <c r="AO974" i="1"/>
  <c r="AP974" i="1"/>
  <c r="AQ974" i="1"/>
  <c r="C975" i="1"/>
  <c r="D975" i="1"/>
  <c r="E975" i="1"/>
  <c r="F975" i="1"/>
  <c r="G975" i="1"/>
  <c r="AN975" i="1"/>
  <c r="AO975" i="1"/>
  <c r="AP975" i="1"/>
  <c r="AQ975" i="1"/>
  <c r="C976" i="1"/>
  <c r="D976" i="1"/>
  <c r="E976" i="1"/>
  <c r="F976" i="1"/>
  <c r="G976" i="1"/>
  <c r="AN976" i="1"/>
  <c r="AO976" i="1"/>
  <c r="AP976" i="1"/>
  <c r="AQ976" i="1"/>
  <c r="C977" i="1"/>
  <c r="D977" i="1"/>
  <c r="E977" i="1"/>
  <c r="F977" i="1"/>
  <c r="G977" i="1"/>
  <c r="AN977" i="1"/>
  <c r="AO977" i="1"/>
  <c r="AP977" i="1"/>
  <c r="AQ977" i="1"/>
  <c r="C978" i="1"/>
  <c r="AS978" i="1" s="1"/>
  <c r="D978" i="1"/>
  <c r="E978" i="1"/>
  <c r="F978" i="1"/>
  <c r="G978" i="1"/>
  <c r="AN978" i="1"/>
  <c r="AO978" i="1"/>
  <c r="AP978" i="1"/>
  <c r="AQ978" i="1"/>
  <c r="AT978" i="1"/>
  <c r="C979" i="1"/>
  <c r="D979" i="1"/>
  <c r="E979" i="1"/>
  <c r="F979" i="1"/>
  <c r="G979" i="1"/>
  <c r="AN979" i="1"/>
  <c r="AO979" i="1"/>
  <c r="AP979" i="1"/>
  <c r="AQ979" i="1"/>
  <c r="C980" i="1"/>
  <c r="D980" i="1"/>
  <c r="E980" i="1"/>
  <c r="F980" i="1"/>
  <c r="G980" i="1"/>
  <c r="AN980" i="1"/>
  <c r="AO980" i="1"/>
  <c r="AP980" i="1"/>
  <c r="AQ980" i="1"/>
  <c r="C981" i="1"/>
  <c r="AU981" i="1" s="1"/>
  <c r="D981" i="1"/>
  <c r="E981" i="1"/>
  <c r="F981" i="1"/>
  <c r="G981" i="1"/>
  <c r="H981" i="1" s="1"/>
  <c r="AN981" i="1"/>
  <c r="AO981" i="1"/>
  <c r="AP981" i="1"/>
  <c r="AQ981" i="1"/>
  <c r="C982" i="1"/>
  <c r="D982" i="1"/>
  <c r="E982" i="1"/>
  <c r="F982" i="1"/>
  <c r="G982" i="1"/>
  <c r="AN982" i="1"/>
  <c r="AO982" i="1"/>
  <c r="AP982" i="1"/>
  <c r="AQ982" i="1"/>
  <c r="C983" i="1"/>
  <c r="D983" i="1"/>
  <c r="E983" i="1"/>
  <c r="F983" i="1"/>
  <c r="G983" i="1"/>
  <c r="AN983" i="1"/>
  <c r="AO983" i="1"/>
  <c r="AP983" i="1"/>
  <c r="AQ983" i="1"/>
  <c r="C984" i="1"/>
  <c r="AU984" i="1" s="1"/>
  <c r="D984" i="1"/>
  <c r="E984" i="1"/>
  <c r="F984" i="1"/>
  <c r="G984" i="1"/>
  <c r="AN984" i="1"/>
  <c r="AO984" i="1"/>
  <c r="AP984" i="1"/>
  <c r="AQ984" i="1"/>
  <c r="C985" i="1"/>
  <c r="AU985" i="1" s="1"/>
  <c r="D985" i="1"/>
  <c r="E985" i="1"/>
  <c r="F985" i="1"/>
  <c r="G985" i="1"/>
  <c r="AN985" i="1"/>
  <c r="AO985" i="1"/>
  <c r="AP985" i="1"/>
  <c r="AQ985" i="1"/>
  <c r="C986" i="1"/>
  <c r="D986" i="1"/>
  <c r="E986" i="1"/>
  <c r="F986" i="1"/>
  <c r="G986" i="1"/>
  <c r="AN986" i="1"/>
  <c r="AO986" i="1"/>
  <c r="AP986" i="1"/>
  <c r="AQ986" i="1"/>
  <c r="C987" i="1"/>
  <c r="AT987" i="1" s="1"/>
  <c r="D987" i="1"/>
  <c r="E987" i="1"/>
  <c r="F987" i="1"/>
  <c r="G987" i="1"/>
  <c r="AN987" i="1"/>
  <c r="AO987" i="1"/>
  <c r="AP987" i="1"/>
  <c r="AQ987" i="1"/>
  <c r="C988" i="1"/>
  <c r="AT988" i="1" s="1"/>
  <c r="D988" i="1"/>
  <c r="E988" i="1"/>
  <c r="F988" i="1"/>
  <c r="G988" i="1"/>
  <c r="AN988" i="1"/>
  <c r="AO988" i="1"/>
  <c r="AP988" i="1"/>
  <c r="AQ988" i="1"/>
  <c r="C989" i="1"/>
  <c r="AR989" i="1" s="1"/>
  <c r="D989" i="1"/>
  <c r="E989" i="1"/>
  <c r="F989" i="1"/>
  <c r="G989" i="1"/>
  <c r="H989" i="1" s="1"/>
  <c r="AN989" i="1"/>
  <c r="AO989" i="1"/>
  <c r="AP989" i="1"/>
  <c r="AQ989" i="1"/>
  <c r="C990" i="1"/>
  <c r="AR990" i="1" s="1"/>
  <c r="D990" i="1"/>
  <c r="E990" i="1"/>
  <c r="F990" i="1"/>
  <c r="G990" i="1"/>
  <c r="AN990" i="1"/>
  <c r="AO990" i="1"/>
  <c r="AP990" i="1"/>
  <c r="AQ990" i="1"/>
  <c r="C991" i="1"/>
  <c r="K991" i="1" s="1"/>
  <c r="D991" i="1"/>
  <c r="E991" i="1"/>
  <c r="F991" i="1"/>
  <c r="G991" i="1"/>
  <c r="AN991" i="1"/>
  <c r="AO991" i="1"/>
  <c r="AP991" i="1"/>
  <c r="AQ991" i="1"/>
  <c r="C992" i="1"/>
  <c r="AS992" i="1" s="1"/>
  <c r="D992" i="1"/>
  <c r="E992" i="1"/>
  <c r="F992" i="1"/>
  <c r="G992" i="1"/>
  <c r="AN992" i="1"/>
  <c r="AO992" i="1"/>
  <c r="AP992" i="1"/>
  <c r="AQ992" i="1"/>
  <c r="C993" i="1"/>
  <c r="AU993" i="1" s="1"/>
  <c r="D993" i="1"/>
  <c r="E993" i="1"/>
  <c r="F993" i="1"/>
  <c r="G993" i="1"/>
  <c r="AN993" i="1"/>
  <c r="AO993" i="1"/>
  <c r="AP993" i="1"/>
  <c r="AQ993" i="1"/>
  <c r="C994" i="1"/>
  <c r="J994" i="1" s="1"/>
  <c r="D994" i="1"/>
  <c r="E994" i="1"/>
  <c r="F994" i="1"/>
  <c r="G994" i="1"/>
  <c r="AN994" i="1"/>
  <c r="AO994" i="1"/>
  <c r="AP994" i="1"/>
  <c r="AQ994" i="1"/>
  <c r="C995" i="1"/>
  <c r="AS995" i="1" s="1"/>
  <c r="D995" i="1"/>
  <c r="E995" i="1"/>
  <c r="F995" i="1"/>
  <c r="G995" i="1"/>
  <c r="AN995" i="1"/>
  <c r="AO995" i="1"/>
  <c r="AP995" i="1"/>
  <c r="AQ995" i="1"/>
  <c r="C996" i="1"/>
  <c r="AT996" i="1" s="1"/>
  <c r="D996" i="1"/>
  <c r="E996" i="1"/>
  <c r="F996" i="1"/>
  <c r="G996" i="1"/>
  <c r="AN996" i="1"/>
  <c r="AO996" i="1"/>
  <c r="AP996" i="1"/>
  <c r="AQ996" i="1"/>
  <c r="C997" i="1"/>
  <c r="AR997" i="1" s="1"/>
  <c r="D997" i="1"/>
  <c r="E997" i="1"/>
  <c r="F997" i="1"/>
  <c r="G997" i="1"/>
  <c r="H997" i="1" s="1"/>
  <c r="AN997" i="1"/>
  <c r="AO997" i="1"/>
  <c r="AP997" i="1"/>
  <c r="AQ997" i="1"/>
  <c r="C998" i="1"/>
  <c r="AU998" i="1" s="1"/>
  <c r="D998" i="1"/>
  <c r="E998" i="1"/>
  <c r="F998" i="1"/>
  <c r="G998" i="1"/>
  <c r="AN998" i="1"/>
  <c r="AO998" i="1"/>
  <c r="AP998" i="1"/>
  <c r="AQ998" i="1"/>
  <c r="C999" i="1"/>
  <c r="D999" i="1"/>
  <c r="E999" i="1"/>
  <c r="F999" i="1"/>
  <c r="G999" i="1"/>
  <c r="AN999" i="1"/>
  <c r="AO999" i="1"/>
  <c r="AP999" i="1"/>
  <c r="AQ999" i="1"/>
  <c r="C1000" i="1"/>
  <c r="D1000" i="1"/>
  <c r="E1000" i="1"/>
  <c r="F1000" i="1"/>
  <c r="G1000" i="1"/>
  <c r="AN1000" i="1"/>
  <c r="AO1000" i="1"/>
  <c r="AP1000" i="1"/>
  <c r="AQ1000" i="1"/>
  <c r="C1001" i="1"/>
  <c r="AR1001" i="1" s="1"/>
  <c r="D1001" i="1"/>
  <c r="E1001" i="1"/>
  <c r="F1001" i="1"/>
  <c r="G1001" i="1"/>
  <c r="AN1001" i="1"/>
  <c r="AO1001" i="1"/>
  <c r="AP1001" i="1"/>
  <c r="AQ1001" i="1"/>
  <c r="C1002" i="1"/>
  <c r="D1002" i="1"/>
  <c r="E1002" i="1"/>
  <c r="F1002" i="1"/>
  <c r="G1002" i="1"/>
  <c r="AN1002" i="1"/>
  <c r="AO1002" i="1"/>
  <c r="AP1002" i="1"/>
  <c r="AQ1002" i="1"/>
  <c r="C1003" i="1"/>
  <c r="K1003" i="1" s="1"/>
  <c r="D1003" i="1"/>
  <c r="E1003" i="1"/>
  <c r="F1003" i="1"/>
  <c r="G1003" i="1"/>
  <c r="AN1003" i="1"/>
  <c r="AO1003" i="1"/>
  <c r="AP1003" i="1"/>
  <c r="AQ1003" i="1"/>
  <c r="C1004" i="1"/>
  <c r="AT1004" i="1" s="1"/>
  <c r="D1004" i="1"/>
  <c r="E1004" i="1"/>
  <c r="F1004" i="1"/>
  <c r="G1004" i="1"/>
  <c r="AN1004" i="1"/>
  <c r="AO1004" i="1"/>
  <c r="AP1004" i="1"/>
  <c r="AQ1004" i="1"/>
  <c r="C1005" i="1"/>
  <c r="D1005" i="1"/>
  <c r="E1005" i="1"/>
  <c r="F1005" i="1"/>
  <c r="G1005" i="1"/>
  <c r="AN1005" i="1"/>
  <c r="AO1005" i="1"/>
  <c r="AP1005" i="1"/>
  <c r="AQ1005" i="1"/>
  <c r="C1006" i="1"/>
  <c r="D1006" i="1"/>
  <c r="E1006" i="1"/>
  <c r="F1006" i="1"/>
  <c r="G1006" i="1"/>
  <c r="AN1006" i="1"/>
  <c r="AO1006" i="1"/>
  <c r="AP1006" i="1"/>
  <c r="AQ1006" i="1"/>
  <c r="C1007" i="1"/>
  <c r="AR1007" i="1" s="1"/>
  <c r="D1007" i="1"/>
  <c r="E1007" i="1"/>
  <c r="F1007" i="1"/>
  <c r="G1007" i="1"/>
  <c r="AN1007" i="1"/>
  <c r="AO1007" i="1"/>
  <c r="AP1007" i="1"/>
  <c r="AQ1007" i="1"/>
  <c r="C1008" i="1"/>
  <c r="D1008" i="1"/>
  <c r="E1008" i="1"/>
  <c r="F1008" i="1"/>
  <c r="G1008" i="1"/>
  <c r="AN1008" i="1"/>
  <c r="AO1008" i="1"/>
  <c r="AP1008" i="1"/>
  <c r="AQ1008" i="1"/>
  <c r="C1009" i="1"/>
  <c r="D1009" i="1"/>
  <c r="E1009" i="1"/>
  <c r="F1009" i="1"/>
  <c r="G1009" i="1"/>
  <c r="AN1009" i="1"/>
  <c r="AO1009" i="1"/>
  <c r="AP1009" i="1"/>
  <c r="AQ1009" i="1"/>
  <c r="AS1009" i="1"/>
  <c r="C1010" i="1"/>
  <c r="D1010" i="1"/>
  <c r="E1010" i="1"/>
  <c r="F1010" i="1"/>
  <c r="G1010" i="1"/>
  <c r="AN1010" i="1"/>
  <c r="AO1010" i="1"/>
  <c r="AP1010" i="1"/>
  <c r="AQ1010" i="1"/>
  <c r="C1011" i="1"/>
  <c r="AS1011" i="1" s="1"/>
  <c r="D1011" i="1"/>
  <c r="E1011" i="1"/>
  <c r="F1011" i="1"/>
  <c r="G1011" i="1"/>
  <c r="AN1011" i="1"/>
  <c r="AO1011" i="1"/>
  <c r="AP1011" i="1"/>
  <c r="AQ1011" i="1"/>
  <c r="C1012" i="1"/>
  <c r="AT1012" i="1" s="1"/>
  <c r="D1012" i="1"/>
  <c r="E1012" i="1"/>
  <c r="F1012" i="1"/>
  <c r="G1012" i="1"/>
  <c r="AN1012" i="1"/>
  <c r="AO1012" i="1"/>
  <c r="AP1012" i="1"/>
  <c r="AQ1012" i="1"/>
  <c r="C1013" i="1"/>
  <c r="D1013" i="1"/>
  <c r="E1013" i="1"/>
  <c r="F1013" i="1"/>
  <c r="G1013" i="1"/>
  <c r="AN1013" i="1"/>
  <c r="AO1013" i="1"/>
  <c r="AP1013" i="1"/>
  <c r="AQ1013" i="1"/>
  <c r="C1014" i="1"/>
  <c r="AR1014" i="1" s="1"/>
  <c r="D1014" i="1"/>
  <c r="E1014" i="1"/>
  <c r="F1014" i="1"/>
  <c r="G1014" i="1"/>
  <c r="AN1014" i="1"/>
  <c r="AO1014" i="1"/>
  <c r="AP1014" i="1"/>
  <c r="AQ1014" i="1"/>
  <c r="C1015" i="1"/>
  <c r="D1015" i="1"/>
  <c r="E1015" i="1"/>
  <c r="F1015" i="1"/>
  <c r="G1015" i="1"/>
  <c r="AN1015" i="1"/>
  <c r="AO1015" i="1"/>
  <c r="AP1015" i="1"/>
  <c r="AQ1015" i="1"/>
  <c r="C1016" i="1"/>
  <c r="L1016" i="1" s="1"/>
  <c r="D1016" i="1"/>
  <c r="E1016" i="1"/>
  <c r="F1016" i="1"/>
  <c r="G1016" i="1"/>
  <c r="AN1016" i="1"/>
  <c r="AO1016" i="1"/>
  <c r="AP1016" i="1"/>
  <c r="AQ1016" i="1"/>
  <c r="C1017" i="1"/>
  <c r="AU1017" i="1" s="1"/>
  <c r="D1017" i="1"/>
  <c r="E1017" i="1"/>
  <c r="F1017" i="1"/>
  <c r="G1017" i="1"/>
  <c r="AN1017" i="1"/>
  <c r="AO1017" i="1"/>
  <c r="AP1017" i="1"/>
  <c r="AQ1017" i="1"/>
  <c r="AT1017" i="1"/>
  <c r="C1018" i="1"/>
  <c r="D1018" i="1"/>
  <c r="E1018" i="1"/>
  <c r="F1018" i="1"/>
  <c r="G1018" i="1"/>
  <c r="AN1018" i="1"/>
  <c r="AO1018" i="1"/>
  <c r="AP1018" i="1"/>
  <c r="AQ1018" i="1"/>
  <c r="C1019" i="1"/>
  <c r="AS1019" i="1" s="1"/>
  <c r="D1019" i="1"/>
  <c r="E1019" i="1"/>
  <c r="F1019" i="1"/>
  <c r="G1019" i="1"/>
  <c r="AN1019" i="1"/>
  <c r="AO1019" i="1"/>
  <c r="AP1019" i="1"/>
  <c r="AQ1019" i="1"/>
  <c r="C1020" i="1"/>
  <c r="L1020" i="1" s="1"/>
  <c r="D1020" i="1"/>
  <c r="E1020" i="1"/>
  <c r="F1020" i="1"/>
  <c r="G1020" i="1"/>
  <c r="AN1020" i="1"/>
  <c r="AO1020" i="1"/>
  <c r="AP1020" i="1"/>
  <c r="AQ1020" i="1"/>
  <c r="C1021" i="1"/>
  <c r="L1021" i="1" s="1"/>
  <c r="D1021" i="1"/>
  <c r="E1021" i="1"/>
  <c r="F1021" i="1"/>
  <c r="G1021" i="1"/>
  <c r="AN1021" i="1"/>
  <c r="AO1021" i="1"/>
  <c r="AP1021" i="1"/>
  <c r="AQ1021" i="1"/>
  <c r="C1022" i="1"/>
  <c r="D1022" i="1"/>
  <c r="E1022" i="1"/>
  <c r="F1022" i="1"/>
  <c r="G1022" i="1"/>
  <c r="AN1022" i="1"/>
  <c r="AO1022" i="1"/>
  <c r="AP1022" i="1"/>
  <c r="AQ1022" i="1"/>
  <c r="C1023" i="1"/>
  <c r="AU1023" i="1" s="1"/>
  <c r="D1023" i="1"/>
  <c r="E1023" i="1"/>
  <c r="F1023" i="1"/>
  <c r="G1023" i="1"/>
  <c r="AN1023" i="1"/>
  <c r="AO1023" i="1"/>
  <c r="AP1023" i="1"/>
  <c r="AQ1023" i="1"/>
  <c r="C1024" i="1"/>
  <c r="AR1024" i="1" s="1"/>
  <c r="D1024" i="1"/>
  <c r="E1024" i="1"/>
  <c r="F1024" i="1"/>
  <c r="G1024" i="1"/>
  <c r="AN1024" i="1"/>
  <c r="AO1024" i="1"/>
  <c r="AP1024" i="1"/>
  <c r="AQ1024" i="1"/>
  <c r="C1025" i="1"/>
  <c r="D1025" i="1"/>
  <c r="E1025" i="1"/>
  <c r="F1025" i="1"/>
  <c r="G1025" i="1"/>
  <c r="AN1025" i="1"/>
  <c r="AO1025" i="1"/>
  <c r="AP1025" i="1"/>
  <c r="AQ1025" i="1"/>
  <c r="C1026" i="1"/>
  <c r="AS1026" i="1" s="1"/>
  <c r="D1026" i="1"/>
  <c r="E1026" i="1"/>
  <c r="F1026" i="1"/>
  <c r="G1026" i="1"/>
  <c r="AN1026" i="1"/>
  <c r="AO1026" i="1"/>
  <c r="AP1026" i="1"/>
  <c r="AQ1026" i="1"/>
  <c r="C1027" i="1"/>
  <c r="D1027" i="1"/>
  <c r="E1027" i="1"/>
  <c r="F1027" i="1"/>
  <c r="G1027" i="1"/>
  <c r="H1027" i="1" s="1"/>
  <c r="AN1027" i="1"/>
  <c r="AO1027" i="1"/>
  <c r="AP1027" i="1"/>
  <c r="AQ1027" i="1"/>
  <c r="C1028" i="1"/>
  <c r="AU1028" i="1" s="1"/>
  <c r="D1028" i="1"/>
  <c r="E1028" i="1"/>
  <c r="F1028" i="1"/>
  <c r="G1028" i="1"/>
  <c r="AN1028" i="1"/>
  <c r="AO1028" i="1"/>
  <c r="AP1028" i="1"/>
  <c r="AQ1028" i="1"/>
  <c r="C1029" i="1"/>
  <c r="AU1029" i="1" s="1"/>
  <c r="D1029" i="1"/>
  <c r="E1029" i="1"/>
  <c r="F1029" i="1"/>
  <c r="G1029" i="1"/>
  <c r="AN1029" i="1"/>
  <c r="AO1029" i="1"/>
  <c r="AP1029" i="1"/>
  <c r="AQ1029" i="1"/>
  <c r="C1030" i="1"/>
  <c r="AR1030" i="1" s="1"/>
  <c r="D1030" i="1"/>
  <c r="E1030" i="1"/>
  <c r="F1030" i="1"/>
  <c r="G1030" i="1"/>
  <c r="AN1030" i="1"/>
  <c r="AO1030" i="1"/>
  <c r="AP1030" i="1"/>
  <c r="AQ1030" i="1"/>
  <c r="C1031" i="1"/>
  <c r="D1031" i="1"/>
  <c r="E1031" i="1"/>
  <c r="F1031" i="1"/>
  <c r="G1031" i="1"/>
  <c r="AN1031" i="1"/>
  <c r="AO1031" i="1"/>
  <c r="AP1031" i="1"/>
  <c r="AQ1031" i="1"/>
  <c r="C1032" i="1"/>
  <c r="D1032" i="1"/>
  <c r="E1032" i="1"/>
  <c r="F1032" i="1"/>
  <c r="G1032" i="1"/>
  <c r="AN1032" i="1"/>
  <c r="AO1032" i="1"/>
  <c r="AP1032" i="1"/>
  <c r="AQ1032" i="1"/>
  <c r="C1033" i="1"/>
  <c r="D1033" i="1"/>
  <c r="E1033" i="1"/>
  <c r="F1033" i="1"/>
  <c r="G1033" i="1"/>
  <c r="AN1033" i="1"/>
  <c r="AO1033" i="1"/>
  <c r="AP1033" i="1"/>
  <c r="AQ1033" i="1"/>
  <c r="C1034" i="1"/>
  <c r="K1034" i="1" s="1"/>
  <c r="D1034" i="1"/>
  <c r="E1034" i="1"/>
  <c r="F1034" i="1"/>
  <c r="G1034" i="1"/>
  <c r="H1034" i="1" s="1"/>
  <c r="AN1034" i="1"/>
  <c r="AO1034" i="1"/>
  <c r="AP1034" i="1"/>
  <c r="AQ1034" i="1"/>
  <c r="AU1034" i="1"/>
  <c r="C1035" i="1"/>
  <c r="AT1035" i="1" s="1"/>
  <c r="D1035" i="1"/>
  <c r="E1035" i="1"/>
  <c r="F1035" i="1"/>
  <c r="G1035" i="1"/>
  <c r="AN1035" i="1"/>
  <c r="AO1035" i="1"/>
  <c r="AP1035" i="1"/>
  <c r="AQ1035" i="1"/>
  <c r="C1036" i="1"/>
  <c r="AT1036" i="1" s="1"/>
  <c r="D1036" i="1"/>
  <c r="E1036" i="1"/>
  <c r="F1036" i="1"/>
  <c r="G1036" i="1"/>
  <c r="AN1036" i="1"/>
  <c r="AO1036" i="1"/>
  <c r="AP1036" i="1"/>
  <c r="AQ1036" i="1"/>
  <c r="C1037" i="1"/>
  <c r="AR1037" i="1" s="1"/>
  <c r="D1037" i="1"/>
  <c r="E1037" i="1"/>
  <c r="F1037" i="1"/>
  <c r="G1037" i="1"/>
  <c r="AN1037" i="1"/>
  <c r="AO1037" i="1"/>
  <c r="AP1037" i="1"/>
  <c r="AQ1037" i="1"/>
  <c r="C1038" i="1"/>
  <c r="AR1038" i="1" s="1"/>
  <c r="D1038" i="1"/>
  <c r="E1038" i="1"/>
  <c r="F1038" i="1"/>
  <c r="G1038" i="1"/>
  <c r="AN1038" i="1"/>
  <c r="AO1038" i="1"/>
  <c r="AP1038" i="1"/>
  <c r="AQ1038" i="1"/>
  <c r="C1040" i="1"/>
  <c r="K1040" i="1" s="1"/>
  <c r="D1040" i="1"/>
  <c r="E1040" i="1"/>
  <c r="F1040" i="1"/>
  <c r="G1040" i="1"/>
  <c r="AN1040" i="1"/>
  <c r="AO1040" i="1"/>
  <c r="AP1040" i="1"/>
  <c r="AQ1040" i="1"/>
  <c r="C1041" i="1"/>
  <c r="AR1041" i="1" s="1"/>
  <c r="D1041" i="1"/>
  <c r="E1041" i="1"/>
  <c r="F1041" i="1"/>
  <c r="G1041" i="1"/>
  <c r="H1041" i="1" s="1"/>
  <c r="AN1041" i="1"/>
  <c r="AO1041" i="1"/>
  <c r="AP1041" i="1"/>
  <c r="AQ1041" i="1"/>
  <c r="C1042" i="1"/>
  <c r="D1042" i="1"/>
  <c r="E1042" i="1"/>
  <c r="F1042" i="1"/>
  <c r="G1042" i="1"/>
  <c r="AN1042" i="1"/>
  <c r="AO1042" i="1"/>
  <c r="AP1042" i="1"/>
  <c r="AQ1042" i="1"/>
  <c r="C1043" i="1"/>
  <c r="D1043" i="1"/>
  <c r="E1043" i="1"/>
  <c r="F1043" i="1"/>
  <c r="G1043" i="1"/>
  <c r="AN1043" i="1"/>
  <c r="AO1043" i="1"/>
  <c r="AP1043" i="1"/>
  <c r="AQ1043" i="1"/>
  <c r="C1044" i="1"/>
  <c r="AS1044" i="1" s="1"/>
  <c r="D1044" i="1"/>
  <c r="E1044" i="1"/>
  <c r="F1044" i="1"/>
  <c r="G1044" i="1"/>
  <c r="AN1044" i="1"/>
  <c r="AO1044" i="1"/>
  <c r="AP1044" i="1"/>
  <c r="AQ1044" i="1"/>
  <c r="C1045" i="1"/>
  <c r="D1045" i="1"/>
  <c r="E1045" i="1"/>
  <c r="F1045" i="1"/>
  <c r="G1045" i="1"/>
  <c r="AN1045" i="1"/>
  <c r="AO1045" i="1"/>
  <c r="AP1045" i="1"/>
  <c r="AQ1045" i="1"/>
  <c r="C1046" i="1"/>
  <c r="AR1046" i="1" s="1"/>
  <c r="D1046" i="1"/>
  <c r="E1046" i="1"/>
  <c r="F1046" i="1"/>
  <c r="G1046" i="1"/>
  <c r="AN1046" i="1"/>
  <c r="AO1046" i="1"/>
  <c r="AP1046" i="1"/>
  <c r="AQ1046" i="1"/>
  <c r="C1047" i="1"/>
  <c r="AS1047" i="1" s="1"/>
  <c r="D1047" i="1"/>
  <c r="E1047" i="1"/>
  <c r="F1047" i="1"/>
  <c r="G1047" i="1"/>
  <c r="AN1047" i="1"/>
  <c r="AO1047" i="1"/>
  <c r="AP1047" i="1"/>
  <c r="AQ1047" i="1"/>
  <c r="C1048" i="1"/>
  <c r="L1048" i="1" s="1"/>
  <c r="D1048" i="1"/>
  <c r="E1048" i="1"/>
  <c r="F1048" i="1"/>
  <c r="G1048" i="1"/>
  <c r="AN1048" i="1"/>
  <c r="AO1048" i="1"/>
  <c r="AP1048" i="1"/>
  <c r="AQ1048" i="1"/>
  <c r="C1049" i="1"/>
  <c r="AT1049" i="1" s="1"/>
  <c r="D1049" i="1"/>
  <c r="E1049" i="1"/>
  <c r="F1049" i="1"/>
  <c r="G1049" i="1"/>
  <c r="AN1049" i="1"/>
  <c r="AO1049" i="1"/>
  <c r="AP1049" i="1"/>
  <c r="AQ1049" i="1"/>
  <c r="C1050" i="1"/>
  <c r="AR1050" i="1" s="1"/>
  <c r="D1050" i="1"/>
  <c r="E1050" i="1"/>
  <c r="F1050" i="1"/>
  <c r="G1050" i="1"/>
  <c r="AN1050" i="1"/>
  <c r="AO1050" i="1"/>
  <c r="AP1050" i="1"/>
  <c r="AQ1050" i="1"/>
  <c r="C1051" i="1"/>
  <c r="D1051" i="1"/>
  <c r="E1051" i="1"/>
  <c r="F1051" i="1"/>
  <c r="G1051" i="1"/>
  <c r="AN1051" i="1"/>
  <c r="AO1051" i="1"/>
  <c r="AP1051" i="1"/>
  <c r="AQ1051" i="1"/>
  <c r="C1052" i="1"/>
  <c r="AR1052" i="1" s="1"/>
  <c r="D1052" i="1"/>
  <c r="E1052" i="1"/>
  <c r="F1052" i="1"/>
  <c r="G1052" i="1"/>
  <c r="AN1052" i="1"/>
  <c r="AO1052" i="1"/>
  <c r="AP1052" i="1"/>
  <c r="AQ1052" i="1"/>
  <c r="C1053" i="1"/>
  <c r="AS1053" i="1" s="1"/>
  <c r="D1053" i="1"/>
  <c r="E1053" i="1"/>
  <c r="F1053" i="1"/>
  <c r="G1053" i="1"/>
  <c r="AN1053" i="1"/>
  <c r="AO1053" i="1"/>
  <c r="AP1053" i="1"/>
  <c r="AQ1053" i="1"/>
  <c r="C1054" i="1"/>
  <c r="AR1054" i="1" s="1"/>
  <c r="D1054" i="1"/>
  <c r="E1054" i="1"/>
  <c r="F1054" i="1"/>
  <c r="G1054" i="1"/>
  <c r="AN1054" i="1"/>
  <c r="AO1054" i="1"/>
  <c r="AP1054" i="1"/>
  <c r="AQ1054" i="1"/>
  <c r="C1055" i="1"/>
  <c r="D1055" i="1"/>
  <c r="E1055" i="1"/>
  <c r="F1055" i="1"/>
  <c r="G1055" i="1"/>
  <c r="AN1055" i="1"/>
  <c r="AO1055" i="1"/>
  <c r="AP1055" i="1"/>
  <c r="AQ1055" i="1"/>
  <c r="C1056" i="1"/>
  <c r="AT1056" i="1" s="1"/>
  <c r="D1056" i="1"/>
  <c r="E1056" i="1"/>
  <c r="F1056" i="1"/>
  <c r="G1056" i="1"/>
  <c r="H1056" i="1" s="1"/>
  <c r="AN1056" i="1"/>
  <c r="AO1056" i="1"/>
  <c r="AP1056" i="1"/>
  <c r="AQ1056" i="1"/>
  <c r="C1057" i="1"/>
  <c r="AS1057" i="1" s="1"/>
  <c r="D1057" i="1"/>
  <c r="E1057" i="1"/>
  <c r="F1057" i="1"/>
  <c r="G1057" i="1"/>
  <c r="AN1057" i="1"/>
  <c r="AO1057" i="1"/>
  <c r="AP1057" i="1"/>
  <c r="AQ1057" i="1"/>
  <c r="C1058" i="1"/>
  <c r="D1058" i="1"/>
  <c r="E1058" i="1"/>
  <c r="F1058" i="1"/>
  <c r="G1058" i="1"/>
  <c r="AN1058" i="1"/>
  <c r="AO1058" i="1"/>
  <c r="AP1058" i="1"/>
  <c r="AQ1058" i="1"/>
  <c r="C1059" i="1"/>
  <c r="D1059" i="1"/>
  <c r="E1059" i="1"/>
  <c r="F1059" i="1"/>
  <c r="G1059" i="1"/>
  <c r="AN1059" i="1"/>
  <c r="AO1059" i="1"/>
  <c r="AP1059" i="1"/>
  <c r="AQ1059" i="1"/>
  <c r="C1060" i="1"/>
  <c r="AT1060" i="1" s="1"/>
  <c r="D1060" i="1"/>
  <c r="E1060" i="1"/>
  <c r="F1060" i="1"/>
  <c r="G1060" i="1"/>
  <c r="AN1060" i="1"/>
  <c r="AO1060" i="1"/>
  <c r="AP1060" i="1"/>
  <c r="AQ1060" i="1"/>
  <c r="C1061" i="1"/>
  <c r="J1061" i="1" s="1"/>
  <c r="D1061" i="1"/>
  <c r="E1061" i="1"/>
  <c r="F1061" i="1"/>
  <c r="G1061" i="1"/>
  <c r="AN1061" i="1"/>
  <c r="AO1061" i="1"/>
  <c r="AP1061" i="1"/>
  <c r="AQ1061" i="1"/>
  <c r="C1062" i="1"/>
  <c r="L1062" i="1" s="1"/>
  <c r="D1062" i="1"/>
  <c r="E1062" i="1"/>
  <c r="F1062" i="1"/>
  <c r="G1062" i="1"/>
  <c r="H1062" i="1" s="1"/>
  <c r="AN1062" i="1"/>
  <c r="AO1062" i="1"/>
  <c r="AP1062" i="1"/>
  <c r="AQ1062" i="1"/>
  <c r="C1063" i="1"/>
  <c r="J1063" i="1" s="1"/>
  <c r="D1063" i="1"/>
  <c r="E1063" i="1"/>
  <c r="F1063" i="1"/>
  <c r="G1063" i="1"/>
  <c r="AN1063" i="1"/>
  <c r="AO1063" i="1"/>
  <c r="AP1063" i="1"/>
  <c r="AQ1063" i="1"/>
  <c r="C1064" i="1"/>
  <c r="L1064" i="1" s="1"/>
  <c r="D1064" i="1"/>
  <c r="E1064" i="1"/>
  <c r="F1064" i="1"/>
  <c r="G1064" i="1"/>
  <c r="AN1064" i="1"/>
  <c r="AO1064" i="1"/>
  <c r="AP1064" i="1"/>
  <c r="AQ1064" i="1"/>
  <c r="C1065" i="1"/>
  <c r="J1065" i="1" s="1"/>
  <c r="D1065" i="1"/>
  <c r="E1065" i="1"/>
  <c r="F1065" i="1"/>
  <c r="G1065" i="1"/>
  <c r="AN1065" i="1"/>
  <c r="AO1065" i="1"/>
  <c r="AP1065" i="1"/>
  <c r="AQ1065" i="1"/>
  <c r="C1066" i="1"/>
  <c r="D1066" i="1"/>
  <c r="E1066" i="1"/>
  <c r="F1066" i="1"/>
  <c r="G1066" i="1"/>
  <c r="AN1066" i="1"/>
  <c r="AO1066" i="1"/>
  <c r="AP1066" i="1"/>
  <c r="AQ1066" i="1"/>
  <c r="C1067" i="1"/>
  <c r="AR1067" i="1" s="1"/>
  <c r="D1067" i="1"/>
  <c r="E1067" i="1"/>
  <c r="F1067" i="1"/>
  <c r="G1067" i="1"/>
  <c r="AN1067" i="1"/>
  <c r="AO1067" i="1"/>
  <c r="AP1067" i="1"/>
  <c r="AQ1067" i="1"/>
  <c r="C1068" i="1"/>
  <c r="AS1068" i="1" s="1"/>
  <c r="D1068" i="1"/>
  <c r="E1068" i="1"/>
  <c r="F1068" i="1"/>
  <c r="G1068" i="1"/>
  <c r="AN1068" i="1"/>
  <c r="AO1068" i="1"/>
  <c r="AP1068" i="1"/>
  <c r="AQ1068" i="1"/>
  <c r="C1069" i="1"/>
  <c r="D1069" i="1"/>
  <c r="E1069" i="1"/>
  <c r="F1069" i="1"/>
  <c r="G1069" i="1"/>
  <c r="AN1069" i="1"/>
  <c r="AO1069" i="1"/>
  <c r="AP1069" i="1"/>
  <c r="AQ1069" i="1"/>
  <c r="C1070" i="1"/>
  <c r="L1070" i="1" s="1"/>
  <c r="D1070" i="1"/>
  <c r="E1070" i="1"/>
  <c r="F1070" i="1"/>
  <c r="G1070" i="1"/>
  <c r="AN1070" i="1"/>
  <c r="AO1070" i="1"/>
  <c r="AP1070" i="1"/>
  <c r="AQ1070" i="1"/>
  <c r="C1071" i="1"/>
  <c r="D1071" i="1"/>
  <c r="E1071" i="1"/>
  <c r="F1071" i="1"/>
  <c r="G1071" i="1"/>
  <c r="AN1071" i="1"/>
  <c r="AO1071" i="1"/>
  <c r="AP1071" i="1"/>
  <c r="AQ1071" i="1"/>
  <c r="C1072" i="1"/>
  <c r="K1072" i="1" s="1"/>
  <c r="D1072" i="1"/>
  <c r="E1072" i="1"/>
  <c r="F1072" i="1"/>
  <c r="G1072" i="1"/>
  <c r="AN1072" i="1"/>
  <c r="AO1072" i="1"/>
  <c r="AP1072" i="1"/>
  <c r="AQ1072" i="1"/>
  <c r="C1073" i="1"/>
  <c r="AT1073" i="1" s="1"/>
  <c r="D1073" i="1"/>
  <c r="E1073" i="1"/>
  <c r="F1073" i="1"/>
  <c r="G1073" i="1"/>
  <c r="H1073" i="1" s="1"/>
  <c r="AN1073" i="1"/>
  <c r="AO1073" i="1"/>
  <c r="AP1073" i="1"/>
  <c r="AQ1073" i="1"/>
  <c r="C1074" i="1"/>
  <c r="D1074" i="1"/>
  <c r="E1074" i="1"/>
  <c r="F1074" i="1"/>
  <c r="G1074" i="1"/>
  <c r="AN1074" i="1"/>
  <c r="AO1074" i="1"/>
  <c r="AP1074" i="1"/>
  <c r="AQ1074" i="1"/>
  <c r="C1075" i="1"/>
  <c r="AT1075" i="1" s="1"/>
  <c r="D1075" i="1"/>
  <c r="E1075" i="1"/>
  <c r="F1075" i="1"/>
  <c r="G1075" i="1"/>
  <c r="AN1075" i="1"/>
  <c r="AO1075" i="1"/>
  <c r="AP1075" i="1"/>
  <c r="AQ1075" i="1"/>
  <c r="C1076" i="1"/>
  <c r="D1076" i="1"/>
  <c r="E1076" i="1"/>
  <c r="F1076" i="1"/>
  <c r="G1076" i="1"/>
  <c r="AN1076" i="1"/>
  <c r="AO1076" i="1"/>
  <c r="AP1076" i="1"/>
  <c r="AQ1076" i="1"/>
  <c r="C1077" i="1"/>
  <c r="AR1077" i="1" s="1"/>
  <c r="D1077" i="1"/>
  <c r="E1077" i="1"/>
  <c r="F1077" i="1"/>
  <c r="G1077" i="1"/>
  <c r="AN1077" i="1"/>
  <c r="AO1077" i="1"/>
  <c r="AP1077" i="1"/>
  <c r="AQ1077" i="1"/>
  <c r="C1078" i="1"/>
  <c r="AT1078" i="1" s="1"/>
  <c r="D1078" i="1"/>
  <c r="E1078" i="1"/>
  <c r="F1078" i="1"/>
  <c r="G1078" i="1"/>
  <c r="AN1078" i="1"/>
  <c r="AO1078" i="1"/>
  <c r="AP1078" i="1"/>
  <c r="AQ1078" i="1"/>
  <c r="C1079" i="1"/>
  <c r="J1079" i="1" s="1"/>
  <c r="D1079" i="1"/>
  <c r="E1079" i="1"/>
  <c r="F1079" i="1"/>
  <c r="G1079" i="1"/>
  <c r="AN1079" i="1"/>
  <c r="AO1079" i="1"/>
  <c r="AP1079" i="1"/>
  <c r="AQ1079" i="1"/>
  <c r="C1080" i="1"/>
  <c r="AU1080" i="1" s="1"/>
  <c r="D1080" i="1"/>
  <c r="E1080" i="1"/>
  <c r="F1080" i="1"/>
  <c r="G1080" i="1"/>
  <c r="AN1080" i="1"/>
  <c r="AO1080" i="1"/>
  <c r="AP1080" i="1"/>
  <c r="AQ1080" i="1"/>
  <c r="C1081" i="1"/>
  <c r="AS1081" i="1" s="1"/>
  <c r="D1081" i="1"/>
  <c r="E1081" i="1"/>
  <c r="F1081" i="1"/>
  <c r="G1081" i="1"/>
  <c r="AN1081" i="1"/>
  <c r="AO1081" i="1"/>
  <c r="AP1081" i="1"/>
  <c r="AQ1081" i="1"/>
  <c r="C1082" i="1"/>
  <c r="AR1082" i="1" s="1"/>
  <c r="D1082" i="1"/>
  <c r="E1082" i="1"/>
  <c r="F1082" i="1"/>
  <c r="G1082" i="1"/>
  <c r="AN1082" i="1"/>
  <c r="AO1082" i="1"/>
  <c r="AP1082" i="1"/>
  <c r="AQ1082" i="1"/>
  <c r="C1083" i="1"/>
  <c r="K1083" i="1" s="1"/>
  <c r="D1083" i="1"/>
  <c r="E1083" i="1"/>
  <c r="F1083" i="1"/>
  <c r="G1083" i="1"/>
  <c r="AN1083" i="1"/>
  <c r="AO1083" i="1"/>
  <c r="AP1083" i="1"/>
  <c r="AQ1083" i="1"/>
  <c r="C1084" i="1"/>
  <c r="AS1084" i="1" s="1"/>
  <c r="D1084" i="1"/>
  <c r="E1084" i="1"/>
  <c r="F1084" i="1"/>
  <c r="G1084" i="1"/>
  <c r="AN1084" i="1"/>
  <c r="AO1084" i="1"/>
  <c r="AP1084" i="1"/>
  <c r="AQ1084" i="1"/>
  <c r="C1085" i="1"/>
  <c r="AU1085" i="1" s="1"/>
  <c r="D1085" i="1"/>
  <c r="E1085" i="1"/>
  <c r="F1085" i="1"/>
  <c r="G1085" i="1"/>
  <c r="H1085" i="1" s="1"/>
  <c r="J1085" i="1"/>
  <c r="AN1085" i="1"/>
  <c r="AO1085" i="1"/>
  <c r="AP1085" i="1"/>
  <c r="AQ1085" i="1"/>
  <c r="C1086" i="1"/>
  <c r="AS1086" i="1" s="1"/>
  <c r="D1086" i="1"/>
  <c r="E1086" i="1"/>
  <c r="F1086" i="1"/>
  <c r="G1086" i="1"/>
  <c r="AN1086" i="1"/>
  <c r="AO1086" i="1"/>
  <c r="AP1086" i="1"/>
  <c r="AQ1086" i="1"/>
  <c r="C1087" i="1"/>
  <c r="AS1087" i="1" s="1"/>
  <c r="D1087" i="1"/>
  <c r="E1087" i="1"/>
  <c r="F1087" i="1"/>
  <c r="G1087" i="1"/>
  <c r="AN1087" i="1"/>
  <c r="AO1087" i="1"/>
  <c r="AP1087" i="1"/>
  <c r="AQ1087" i="1"/>
  <c r="C1088" i="1"/>
  <c r="D1088" i="1"/>
  <c r="E1088" i="1"/>
  <c r="F1088" i="1"/>
  <c r="G1088" i="1"/>
  <c r="AN1088" i="1"/>
  <c r="AO1088" i="1"/>
  <c r="AP1088" i="1"/>
  <c r="AQ1088" i="1"/>
  <c r="C1089" i="1"/>
  <c r="AT1089" i="1" s="1"/>
  <c r="D1089" i="1"/>
  <c r="E1089" i="1"/>
  <c r="F1089" i="1"/>
  <c r="G1089" i="1"/>
  <c r="AN1089" i="1"/>
  <c r="AO1089" i="1"/>
  <c r="AP1089" i="1"/>
  <c r="AQ1089" i="1"/>
  <c r="C1090" i="1"/>
  <c r="D1090" i="1"/>
  <c r="E1090" i="1"/>
  <c r="F1090" i="1"/>
  <c r="G1090" i="1"/>
  <c r="AN1090" i="1"/>
  <c r="AO1090" i="1"/>
  <c r="AP1090" i="1"/>
  <c r="AQ1090" i="1"/>
  <c r="C1091" i="1"/>
  <c r="J1091" i="1" s="1"/>
  <c r="D1091" i="1"/>
  <c r="E1091" i="1"/>
  <c r="F1091" i="1"/>
  <c r="G1091" i="1"/>
  <c r="AN1091" i="1"/>
  <c r="AO1091" i="1"/>
  <c r="AP1091" i="1"/>
  <c r="AQ1091" i="1"/>
  <c r="C1092" i="1"/>
  <c r="D1092" i="1"/>
  <c r="E1092" i="1"/>
  <c r="F1092" i="1"/>
  <c r="G1092" i="1"/>
  <c r="AN1092" i="1"/>
  <c r="AO1092" i="1"/>
  <c r="AP1092" i="1"/>
  <c r="AQ1092" i="1"/>
  <c r="C1093" i="1"/>
  <c r="D1093" i="1"/>
  <c r="E1093" i="1"/>
  <c r="F1093" i="1"/>
  <c r="G1093" i="1"/>
  <c r="AN1093" i="1"/>
  <c r="AO1093" i="1"/>
  <c r="AP1093" i="1"/>
  <c r="AQ1093" i="1"/>
  <c r="C1094" i="1"/>
  <c r="D1094" i="1"/>
  <c r="E1094" i="1"/>
  <c r="F1094" i="1"/>
  <c r="G1094" i="1"/>
  <c r="AN1094" i="1"/>
  <c r="AO1094" i="1"/>
  <c r="AP1094" i="1"/>
  <c r="AQ1094" i="1"/>
  <c r="C1095" i="1"/>
  <c r="D1095" i="1"/>
  <c r="E1095" i="1"/>
  <c r="F1095" i="1"/>
  <c r="G1095" i="1"/>
  <c r="AN1095" i="1"/>
  <c r="AO1095" i="1"/>
  <c r="AP1095" i="1"/>
  <c r="AQ1095" i="1"/>
  <c r="C1096" i="1"/>
  <c r="J1096" i="1" s="1"/>
  <c r="D1096" i="1"/>
  <c r="E1096" i="1"/>
  <c r="F1096" i="1"/>
  <c r="G1096" i="1"/>
  <c r="AN1096" i="1"/>
  <c r="AO1096" i="1"/>
  <c r="AP1096" i="1"/>
  <c r="AQ1096" i="1"/>
  <c r="C1097" i="1"/>
  <c r="D1097" i="1"/>
  <c r="E1097" i="1"/>
  <c r="F1097" i="1"/>
  <c r="G1097" i="1"/>
  <c r="AN1097" i="1"/>
  <c r="AO1097" i="1"/>
  <c r="AP1097" i="1"/>
  <c r="AQ1097" i="1"/>
  <c r="C1098" i="1"/>
  <c r="AR1098" i="1" s="1"/>
  <c r="D1098" i="1"/>
  <c r="E1098" i="1"/>
  <c r="F1098" i="1"/>
  <c r="G1098" i="1"/>
  <c r="K1098" i="1"/>
  <c r="AN1098" i="1"/>
  <c r="AO1098" i="1"/>
  <c r="AP1098" i="1"/>
  <c r="AQ1098" i="1"/>
  <c r="AS1098" i="1"/>
  <c r="AT1098" i="1"/>
  <c r="AU1098" i="1"/>
  <c r="C1099" i="1"/>
  <c r="AU1099" i="1" s="1"/>
  <c r="D1099" i="1"/>
  <c r="E1099" i="1"/>
  <c r="F1099" i="1"/>
  <c r="G1099" i="1"/>
  <c r="AN1099" i="1"/>
  <c r="AO1099" i="1"/>
  <c r="AP1099" i="1"/>
  <c r="AQ1099" i="1"/>
  <c r="C1100" i="1"/>
  <c r="D1100" i="1"/>
  <c r="E1100" i="1"/>
  <c r="F1100" i="1"/>
  <c r="G1100" i="1"/>
  <c r="AN1100" i="1"/>
  <c r="AO1100" i="1"/>
  <c r="AP1100" i="1"/>
  <c r="AQ1100" i="1"/>
  <c r="C1101" i="1"/>
  <c r="D1101" i="1"/>
  <c r="E1101" i="1"/>
  <c r="F1101" i="1"/>
  <c r="G1101" i="1"/>
  <c r="AN1101" i="1"/>
  <c r="AO1101" i="1"/>
  <c r="AP1101" i="1"/>
  <c r="AQ1101" i="1"/>
  <c r="C1102" i="1"/>
  <c r="AS1102" i="1" s="1"/>
  <c r="D1102" i="1"/>
  <c r="E1102" i="1"/>
  <c r="F1102" i="1"/>
  <c r="G1102" i="1"/>
  <c r="AN1102" i="1"/>
  <c r="AO1102" i="1"/>
  <c r="AP1102" i="1"/>
  <c r="AQ1102" i="1"/>
  <c r="C1103" i="1"/>
  <c r="AT1103" i="1" s="1"/>
  <c r="D1103" i="1"/>
  <c r="E1103" i="1"/>
  <c r="F1103" i="1"/>
  <c r="G1103" i="1"/>
  <c r="AN1103" i="1"/>
  <c r="AO1103" i="1"/>
  <c r="AP1103" i="1"/>
  <c r="AQ1103" i="1"/>
  <c r="C1104" i="1"/>
  <c r="AR1104" i="1" s="1"/>
  <c r="D1104" i="1"/>
  <c r="E1104" i="1"/>
  <c r="F1104" i="1"/>
  <c r="G1104" i="1"/>
  <c r="AN1104" i="1"/>
  <c r="AO1104" i="1"/>
  <c r="AP1104" i="1"/>
  <c r="AQ1104" i="1"/>
  <c r="C1105" i="1"/>
  <c r="D1105" i="1"/>
  <c r="E1105" i="1"/>
  <c r="F1105" i="1"/>
  <c r="G1105" i="1"/>
  <c r="AN1105" i="1"/>
  <c r="AO1105" i="1"/>
  <c r="AP1105" i="1"/>
  <c r="AQ1105" i="1"/>
  <c r="C1106" i="1"/>
  <c r="AU1106" i="1" s="1"/>
  <c r="D1106" i="1"/>
  <c r="E1106" i="1"/>
  <c r="F1106" i="1"/>
  <c r="G1106" i="1"/>
  <c r="AN1106" i="1"/>
  <c r="AO1106" i="1"/>
  <c r="AP1106" i="1"/>
  <c r="AQ1106" i="1"/>
  <c r="C1107" i="1"/>
  <c r="D1107" i="1"/>
  <c r="E1107" i="1"/>
  <c r="F1107" i="1"/>
  <c r="G1107" i="1"/>
  <c r="AN1107" i="1"/>
  <c r="AO1107" i="1"/>
  <c r="AP1107" i="1"/>
  <c r="AQ1107" i="1"/>
  <c r="C1108" i="1"/>
  <c r="AT1108" i="1" s="1"/>
  <c r="D1108" i="1"/>
  <c r="E1108" i="1"/>
  <c r="F1108" i="1"/>
  <c r="G1108" i="1"/>
  <c r="AN1108" i="1"/>
  <c r="AO1108" i="1"/>
  <c r="AP1108" i="1"/>
  <c r="AQ1108" i="1"/>
  <c r="AU1108" i="1"/>
  <c r="C1109" i="1"/>
  <c r="AR1109" i="1" s="1"/>
  <c r="D1109" i="1"/>
  <c r="E1109" i="1"/>
  <c r="F1109" i="1"/>
  <c r="G1109" i="1"/>
  <c r="AN1109" i="1"/>
  <c r="AO1109" i="1"/>
  <c r="AP1109" i="1"/>
  <c r="AQ1109" i="1"/>
  <c r="C1110" i="1"/>
  <c r="J1110" i="1" s="1"/>
  <c r="D1110" i="1"/>
  <c r="E1110" i="1"/>
  <c r="F1110" i="1"/>
  <c r="G1110" i="1"/>
  <c r="AN1110" i="1"/>
  <c r="AO1110" i="1"/>
  <c r="AP1110" i="1"/>
  <c r="AQ1110" i="1"/>
  <c r="C1111" i="1"/>
  <c r="AS1111" i="1" s="1"/>
  <c r="D1111" i="1"/>
  <c r="E1111" i="1"/>
  <c r="F1111" i="1"/>
  <c r="G1111" i="1"/>
  <c r="AN1111" i="1"/>
  <c r="AO1111" i="1"/>
  <c r="AP1111" i="1"/>
  <c r="AQ1111" i="1"/>
  <c r="C1112" i="1"/>
  <c r="K1112" i="1" s="1"/>
  <c r="D1112" i="1"/>
  <c r="E1112" i="1"/>
  <c r="F1112" i="1"/>
  <c r="G1112" i="1"/>
  <c r="AN1112" i="1"/>
  <c r="AO1112" i="1"/>
  <c r="AP1112" i="1"/>
  <c r="AQ1112" i="1"/>
  <c r="C1113" i="1"/>
  <c r="J1113" i="1" s="1"/>
  <c r="D1113" i="1"/>
  <c r="E1113" i="1"/>
  <c r="F1113" i="1"/>
  <c r="G1113" i="1"/>
  <c r="L1113" i="1"/>
  <c r="AN1113" i="1"/>
  <c r="AO1113" i="1"/>
  <c r="AP1113" i="1"/>
  <c r="AQ1113" i="1"/>
  <c r="C1114" i="1"/>
  <c r="AS1114" i="1" s="1"/>
  <c r="D1114" i="1"/>
  <c r="E1114" i="1"/>
  <c r="F1114" i="1"/>
  <c r="G1114" i="1"/>
  <c r="AN1114" i="1"/>
  <c r="AO1114" i="1"/>
  <c r="AP1114" i="1"/>
  <c r="AQ1114" i="1"/>
  <c r="C1115" i="1"/>
  <c r="AS1115" i="1" s="1"/>
  <c r="D1115" i="1"/>
  <c r="E1115" i="1"/>
  <c r="F1115" i="1"/>
  <c r="G1115" i="1"/>
  <c r="AN1115" i="1"/>
  <c r="AO1115" i="1"/>
  <c r="AP1115" i="1"/>
  <c r="AQ1115" i="1"/>
  <c r="C1116" i="1"/>
  <c r="AR1116" i="1" s="1"/>
  <c r="D1116" i="1"/>
  <c r="E1116" i="1"/>
  <c r="F1116" i="1"/>
  <c r="G1116" i="1"/>
  <c r="AN1116" i="1"/>
  <c r="AO1116" i="1"/>
  <c r="AP1116" i="1"/>
  <c r="AQ1116" i="1"/>
  <c r="C1117" i="1"/>
  <c r="J1117" i="1" s="1"/>
  <c r="D1117" i="1"/>
  <c r="E1117" i="1"/>
  <c r="F1117" i="1"/>
  <c r="G1117" i="1"/>
  <c r="AN1117" i="1"/>
  <c r="AO1117" i="1"/>
  <c r="AP1117" i="1"/>
  <c r="AQ1117" i="1"/>
  <c r="C1118" i="1"/>
  <c r="L1118" i="1" s="1"/>
  <c r="D1118" i="1"/>
  <c r="E1118" i="1"/>
  <c r="F1118" i="1"/>
  <c r="G1118" i="1"/>
  <c r="AN1118" i="1"/>
  <c r="AO1118" i="1"/>
  <c r="AP1118" i="1"/>
  <c r="AQ1118" i="1"/>
  <c r="AU1118" i="1"/>
  <c r="C1119" i="1"/>
  <c r="D1119" i="1"/>
  <c r="E1119" i="1"/>
  <c r="F1119" i="1"/>
  <c r="G1119" i="1"/>
  <c r="AN1119" i="1"/>
  <c r="AO1119" i="1"/>
  <c r="AP1119" i="1"/>
  <c r="AQ1119" i="1"/>
  <c r="C1120" i="1"/>
  <c r="D1120" i="1"/>
  <c r="E1120" i="1"/>
  <c r="F1120" i="1"/>
  <c r="G1120" i="1"/>
  <c r="AN1120" i="1"/>
  <c r="AO1120" i="1"/>
  <c r="AP1120" i="1"/>
  <c r="AQ1120" i="1"/>
  <c r="C1121" i="1"/>
  <c r="AT1121" i="1" s="1"/>
  <c r="D1121" i="1"/>
  <c r="E1121" i="1"/>
  <c r="F1121" i="1"/>
  <c r="G1121" i="1"/>
  <c r="AN1121" i="1"/>
  <c r="AO1121" i="1"/>
  <c r="AP1121" i="1"/>
  <c r="AQ1121" i="1"/>
  <c r="C1122" i="1"/>
  <c r="AS1122" i="1" s="1"/>
  <c r="D1122" i="1"/>
  <c r="E1122" i="1"/>
  <c r="F1122" i="1"/>
  <c r="G1122" i="1"/>
  <c r="AN1122" i="1"/>
  <c r="AO1122" i="1"/>
  <c r="AP1122" i="1"/>
  <c r="AQ1122" i="1"/>
  <c r="C1123" i="1"/>
  <c r="AR1123" i="1" s="1"/>
  <c r="D1123" i="1"/>
  <c r="E1123" i="1"/>
  <c r="F1123" i="1"/>
  <c r="G1123" i="1"/>
  <c r="AN1123" i="1"/>
  <c r="AO1123" i="1"/>
  <c r="AP1123" i="1"/>
  <c r="AQ1123" i="1"/>
  <c r="C1124" i="1"/>
  <c r="AT1124" i="1" s="1"/>
  <c r="D1124" i="1"/>
  <c r="E1124" i="1"/>
  <c r="F1124" i="1"/>
  <c r="G1124" i="1"/>
  <c r="AN1124" i="1"/>
  <c r="AO1124" i="1"/>
  <c r="AP1124" i="1"/>
  <c r="AQ1124" i="1"/>
  <c r="C1125" i="1"/>
  <c r="J1125" i="1" s="1"/>
  <c r="D1125" i="1"/>
  <c r="E1125" i="1"/>
  <c r="F1125" i="1"/>
  <c r="G1125" i="1"/>
  <c r="AN1125" i="1"/>
  <c r="AO1125" i="1"/>
  <c r="AP1125" i="1"/>
  <c r="AQ1125" i="1"/>
  <c r="C1126" i="1"/>
  <c r="AT1126" i="1" s="1"/>
  <c r="D1126" i="1"/>
  <c r="E1126" i="1"/>
  <c r="F1126" i="1"/>
  <c r="G1126" i="1"/>
  <c r="K1126" i="1"/>
  <c r="L1126" i="1"/>
  <c r="AN1126" i="1"/>
  <c r="AO1126" i="1"/>
  <c r="AP1126" i="1"/>
  <c r="AQ1126" i="1"/>
  <c r="C1127" i="1"/>
  <c r="AU1127" i="1" s="1"/>
  <c r="D1127" i="1"/>
  <c r="E1127" i="1"/>
  <c r="F1127" i="1"/>
  <c r="G1127" i="1"/>
  <c r="AN1127" i="1"/>
  <c r="AO1127" i="1"/>
  <c r="AP1127" i="1"/>
  <c r="AQ1127" i="1"/>
  <c r="C1128" i="1"/>
  <c r="AS1128" i="1" s="1"/>
  <c r="D1128" i="1"/>
  <c r="E1128" i="1"/>
  <c r="F1128" i="1"/>
  <c r="G1128" i="1"/>
  <c r="AN1128" i="1"/>
  <c r="AO1128" i="1"/>
  <c r="AP1128" i="1"/>
  <c r="AQ1128" i="1"/>
  <c r="C1129" i="1"/>
  <c r="D1129" i="1"/>
  <c r="E1129" i="1"/>
  <c r="F1129" i="1"/>
  <c r="G1129" i="1"/>
  <c r="AN1129" i="1"/>
  <c r="AO1129" i="1"/>
  <c r="AP1129" i="1"/>
  <c r="AQ1129" i="1"/>
  <c r="C1130" i="1"/>
  <c r="AU1130" i="1" s="1"/>
  <c r="D1130" i="1"/>
  <c r="E1130" i="1"/>
  <c r="F1130" i="1"/>
  <c r="G1130" i="1"/>
  <c r="AN1130" i="1"/>
  <c r="AO1130" i="1"/>
  <c r="AP1130" i="1"/>
  <c r="AQ1130" i="1"/>
  <c r="AT1130" i="1"/>
  <c r="C1131" i="1"/>
  <c r="D1131" i="1"/>
  <c r="E1131" i="1"/>
  <c r="F1131" i="1"/>
  <c r="G1131" i="1"/>
  <c r="AN1131" i="1"/>
  <c r="AO1131" i="1"/>
  <c r="AP1131" i="1"/>
  <c r="AQ1131" i="1"/>
  <c r="C1132" i="1"/>
  <c r="K1132" i="1" s="1"/>
  <c r="D1132" i="1"/>
  <c r="E1132" i="1"/>
  <c r="F1132" i="1"/>
  <c r="G1132" i="1"/>
  <c r="AN1132" i="1"/>
  <c r="AO1132" i="1"/>
  <c r="AP1132" i="1"/>
  <c r="AQ1132" i="1"/>
  <c r="C1133" i="1"/>
  <c r="AS1133" i="1" s="1"/>
  <c r="D1133" i="1"/>
  <c r="E1133" i="1"/>
  <c r="F1133" i="1"/>
  <c r="G1133" i="1"/>
  <c r="AN1133" i="1"/>
  <c r="AO1133" i="1"/>
  <c r="AP1133" i="1"/>
  <c r="AQ1133" i="1"/>
  <c r="C1134" i="1"/>
  <c r="D1134" i="1"/>
  <c r="E1134" i="1"/>
  <c r="F1134" i="1"/>
  <c r="G1134" i="1"/>
  <c r="AN1134" i="1"/>
  <c r="AO1134" i="1"/>
  <c r="AP1134" i="1"/>
  <c r="AQ1134" i="1"/>
  <c r="C1135" i="1"/>
  <c r="D1135" i="1"/>
  <c r="E1135" i="1"/>
  <c r="F1135" i="1"/>
  <c r="G1135" i="1"/>
  <c r="AN1135" i="1"/>
  <c r="AO1135" i="1"/>
  <c r="AP1135" i="1"/>
  <c r="AQ1135" i="1"/>
  <c r="C1136" i="1"/>
  <c r="D1136" i="1"/>
  <c r="E1136" i="1"/>
  <c r="F1136" i="1"/>
  <c r="G1136" i="1"/>
  <c r="AN1136" i="1"/>
  <c r="AO1136" i="1"/>
  <c r="AP1136" i="1"/>
  <c r="AQ1136" i="1"/>
  <c r="C1137" i="1"/>
  <c r="D1137" i="1"/>
  <c r="E1137" i="1"/>
  <c r="F1137" i="1"/>
  <c r="G1137" i="1"/>
  <c r="AN1137" i="1"/>
  <c r="AO1137" i="1"/>
  <c r="AP1137" i="1"/>
  <c r="AQ1137" i="1"/>
  <c r="C1138" i="1"/>
  <c r="D1138" i="1"/>
  <c r="E1138" i="1"/>
  <c r="F1138" i="1"/>
  <c r="G1138" i="1"/>
  <c r="AN1138" i="1"/>
  <c r="AO1138" i="1"/>
  <c r="AP1138" i="1"/>
  <c r="AQ1138" i="1"/>
  <c r="C1139" i="1"/>
  <c r="D1139" i="1"/>
  <c r="E1139" i="1"/>
  <c r="F1139" i="1"/>
  <c r="G1139" i="1"/>
  <c r="AN1139" i="1"/>
  <c r="AO1139" i="1"/>
  <c r="AP1139" i="1"/>
  <c r="AQ1139" i="1"/>
  <c r="C1140" i="1"/>
  <c r="D1140" i="1"/>
  <c r="E1140" i="1"/>
  <c r="F1140" i="1"/>
  <c r="G1140" i="1"/>
  <c r="AN1140" i="1"/>
  <c r="AO1140" i="1"/>
  <c r="AP1140" i="1"/>
  <c r="AQ1140" i="1"/>
  <c r="C1141" i="1"/>
  <c r="AR1141" i="1" s="1"/>
  <c r="D1141" i="1"/>
  <c r="E1141" i="1"/>
  <c r="F1141" i="1"/>
  <c r="G1141" i="1"/>
  <c r="AN1141" i="1"/>
  <c r="AO1141" i="1"/>
  <c r="AP1141" i="1"/>
  <c r="AQ1141" i="1"/>
  <c r="C1142" i="1"/>
  <c r="AR1142" i="1" s="1"/>
  <c r="D1142" i="1"/>
  <c r="E1142" i="1"/>
  <c r="F1142" i="1"/>
  <c r="G1142" i="1"/>
  <c r="AN1142" i="1"/>
  <c r="AO1142" i="1"/>
  <c r="AP1142" i="1"/>
  <c r="AQ1142" i="1"/>
  <c r="C1143" i="1"/>
  <c r="D1143" i="1"/>
  <c r="E1143" i="1"/>
  <c r="F1143" i="1"/>
  <c r="G1143" i="1"/>
  <c r="AN1143" i="1"/>
  <c r="AO1143" i="1"/>
  <c r="AP1143" i="1"/>
  <c r="AQ1143" i="1"/>
  <c r="C1144" i="1"/>
  <c r="D1144" i="1"/>
  <c r="E1144" i="1"/>
  <c r="F1144" i="1"/>
  <c r="G1144" i="1"/>
  <c r="AN1144" i="1"/>
  <c r="AO1144" i="1"/>
  <c r="AP1144" i="1"/>
  <c r="AQ1144" i="1"/>
  <c r="C1145" i="1"/>
  <c r="J1145" i="1" s="1"/>
  <c r="D1145" i="1"/>
  <c r="E1145" i="1"/>
  <c r="F1145" i="1"/>
  <c r="G1145" i="1"/>
  <c r="AN1145" i="1"/>
  <c r="AO1145" i="1"/>
  <c r="AP1145" i="1"/>
  <c r="AQ1145" i="1"/>
  <c r="C1146" i="1"/>
  <c r="L1146" i="1" s="1"/>
  <c r="D1146" i="1"/>
  <c r="E1146" i="1"/>
  <c r="F1146" i="1"/>
  <c r="G1146" i="1"/>
  <c r="AN1146" i="1"/>
  <c r="AO1146" i="1"/>
  <c r="AP1146" i="1"/>
  <c r="AQ1146" i="1"/>
  <c r="C1147" i="1"/>
  <c r="AT1147" i="1" s="1"/>
  <c r="D1147" i="1"/>
  <c r="E1147" i="1"/>
  <c r="F1147" i="1"/>
  <c r="G1147" i="1"/>
  <c r="AN1147" i="1"/>
  <c r="AO1147" i="1"/>
  <c r="AP1147" i="1"/>
  <c r="AQ1147" i="1"/>
  <c r="C1148" i="1"/>
  <c r="AR1148" i="1" s="1"/>
  <c r="D1148" i="1"/>
  <c r="E1148" i="1"/>
  <c r="F1148" i="1"/>
  <c r="G1148" i="1"/>
  <c r="AN1148" i="1"/>
  <c r="AO1148" i="1"/>
  <c r="AP1148" i="1"/>
  <c r="AQ1148" i="1"/>
  <c r="AU1148" i="1"/>
  <c r="C1149" i="1"/>
  <c r="AR1149" i="1" s="1"/>
  <c r="D1149" i="1"/>
  <c r="E1149" i="1"/>
  <c r="F1149" i="1"/>
  <c r="G1149" i="1"/>
  <c r="AN1149" i="1"/>
  <c r="AO1149" i="1"/>
  <c r="AP1149" i="1"/>
  <c r="AQ1149" i="1"/>
  <c r="C1150" i="1"/>
  <c r="K1150" i="1" s="1"/>
  <c r="D1150" i="1"/>
  <c r="E1150" i="1"/>
  <c r="F1150" i="1"/>
  <c r="G1150" i="1"/>
  <c r="AN1150" i="1"/>
  <c r="AO1150" i="1"/>
  <c r="AP1150" i="1"/>
  <c r="AQ1150" i="1"/>
  <c r="C1151" i="1"/>
  <c r="AT1151" i="1" s="1"/>
  <c r="D1151" i="1"/>
  <c r="E1151" i="1"/>
  <c r="F1151" i="1"/>
  <c r="G1151" i="1"/>
  <c r="AN1151" i="1"/>
  <c r="AO1151" i="1"/>
  <c r="AP1151" i="1"/>
  <c r="AQ1151" i="1"/>
  <c r="C1152" i="1"/>
  <c r="D1152" i="1"/>
  <c r="E1152" i="1"/>
  <c r="F1152" i="1"/>
  <c r="G1152" i="1"/>
  <c r="AN1152" i="1"/>
  <c r="AO1152" i="1"/>
  <c r="AP1152" i="1"/>
  <c r="AQ1152" i="1"/>
  <c r="C1153" i="1"/>
  <c r="AR1153" i="1" s="1"/>
  <c r="D1153" i="1"/>
  <c r="E1153" i="1"/>
  <c r="F1153" i="1"/>
  <c r="G1153" i="1"/>
  <c r="AN1153" i="1"/>
  <c r="AO1153" i="1"/>
  <c r="AP1153" i="1"/>
  <c r="AQ1153" i="1"/>
  <c r="C1154" i="1"/>
  <c r="D1154" i="1"/>
  <c r="E1154" i="1"/>
  <c r="F1154" i="1"/>
  <c r="G1154" i="1"/>
  <c r="AN1154" i="1"/>
  <c r="AO1154" i="1"/>
  <c r="AP1154" i="1"/>
  <c r="AQ1154" i="1"/>
  <c r="C1155" i="1"/>
  <c r="D1155" i="1"/>
  <c r="E1155" i="1"/>
  <c r="F1155" i="1"/>
  <c r="G1155" i="1"/>
  <c r="AN1155" i="1"/>
  <c r="AO1155" i="1"/>
  <c r="AP1155" i="1"/>
  <c r="AQ1155" i="1"/>
  <c r="C1156" i="1"/>
  <c r="D1156" i="1"/>
  <c r="E1156" i="1"/>
  <c r="F1156" i="1"/>
  <c r="G1156" i="1"/>
  <c r="AN1156" i="1"/>
  <c r="AO1156" i="1"/>
  <c r="AP1156" i="1"/>
  <c r="AQ1156" i="1"/>
  <c r="C1157" i="1"/>
  <c r="D1157" i="1"/>
  <c r="E1157" i="1"/>
  <c r="F1157" i="1"/>
  <c r="G1157" i="1"/>
  <c r="AN1157" i="1"/>
  <c r="AO1157" i="1"/>
  <c r="AP1157" i="1"/>
  <c r="AQ1157" i="1"/>
  <c r="C1158" i="1"/>
  <c r="D1158" i="1"/>
  <c r="E1158" i="1"/>
  <c r="F1158" i="1"/>
  <c r="G1158" i="1"/>
  <c r="AN1158" i="1"/>
  <c r="AO1158" i="1"/>
  <c r="AP1158" i="1"/>
  <c r="AQ1158" i="1"/>
  <c r="C1159" i="1"/>
  <c r="AT1159" i="1" s="1"/>
  <c r="D1159" i="1"/>
  <c r="E1159" i="1"/>
  <c r="F1159" i="1"/>
  <c r="G1159" i="1"/>
  <c r="AN1159" i="1"/>
  <c r="AO1159" i="1"/>
  <c r="AP1159" i="1"/>
  <c r="AQ1159" i="1"/>
  <c r="G1160" i="1"/>
  <c r="C1162" i="1"/>
  <c r="D1162" i="1"/>
  <c r="E1162" i="1"/>
  <c r="F1162" i="1"/>
  <c r="G1162" i="1"/>
  <c r="AN1162" i="1"/>
  <c r="AO1162" i="1"/>
  <c r="AP1162" i="1"/>
  <c r="AQ1162" i="1"/>
  <c r="C1163" i="1"/>
  <c r="K1163" i="1" s="1"/>
  <c r="D1163" i="1"/>
  <c r="E1163" i="1"/>
  <c r="F1163" i="1"/>
  <c r="G1163" i="1"/>
  <c r="AN1163" i="1"/>
  <c r="AO1163" i="1"/>
  <c r="AP1163" i="1"/>
  <c r="AQ1163" i="1"/>
  <c r="C1164" i="1"/>
  <c r="J1164" i="1" s="1"/>
  <c r="D1164" i="1"/>
  <c r="E1164" i="1"/>
  <c r="F1164" i="1"/>
  <c r="G1164" i="1"/>
  <c r="AN1164" i="1"/>
  <c r="AO1164" i="1"/>
  <c r="AP1164" i="1"/>
  <c r="AQ1164" i="1"/>
  <c r="C1165" i="1"/>
  <c r="D1165" i="1"/>
  <c r="E1165" i="1"/>
  <c r="F1165" i="1"/>
  <c r="G1165" i="1"/>
  <c r="AN1165" i="1"/>
  <c r="AO1165" i="1"/>
  <c r="AP1165" i="1"/>
  <c r="AQ1165" i="1"/>
  <c r="C1166" i="1"/>
  <c r="D1166" i="1"/>
  <c r="E1166" i="1"/>
  <c r="F1166" i="1"/>
  <c r="G1166" i="1"/>
  <c r="AN1166" i="1"/>
  <c r="AO1166" i="1"/>
  <c r="AP1166" i="1"/>
  <c r="AQ1166" i="1"/>
  <c r="C1167" i="1"/>
  <c r="AS1167" i="1" s="1"/>
  <c r="D1167" i="1"/>
  <c r="E1167" i="1"/>
  <c r="F1167" i="1"/>
  <c r="G1167" i="1"/>
  <c r="AN1167" i="1"/>
  <c r="AO1167" i="1"/>
  <c r="AP1167" i="1"/>
  <c r="AQ1167" i="1"/>
  <c r="C1168" i="1"/>
  <c r="D1168" i="1"/>
  <c r="E1168" i="1"/>
  <c r="F1168" i="1"/>
  <c r="G1168" i="1"/>
  <c r="AN1168" i="1"/>
  <c r="AO1168" i="1"/>
  <c r="AP1168" i="1"/>
  <c r="AQ1168" i="1"/>
  <c r="C1169" i="1"/>
  <c r="AS1169" i="1" s="1"/>
  <c r="D1169" i="1"/>
  <c r="E1169" i="1"/>
  <c r="F1169" i="1"/>
  <c r="G1169" i="1"/>
  <c r="AN1169" i="1"/>
  <c r="AO1169" i="1"/>
  <c r="AP1169" i="1"/>
  <c r="AQ1169" i="1"/>
  <c r="C1170" i="1"/>
  <c r="J1170" i="1" s="1"/>
  <c r="D1170" i="1"/>
  <c r="E1170" i="1"/>
  <c r="F1170" i="1"/>
  <c r="G1170" i="1"/>
  <c r="AN1170" i="1"/>
  <c r="AO1170" i="1"/>
  <c r="AP1170" i="1"/>
  <c r="AQ1170" i="1"/>
  <c r="C1171" i="1"/>
  <c r="AR1171" i="1" s="1"/>
  <c r="D1171" i="1"/>
  <c r="E1171" i="1"/>
  <c r="F1171" i="1"/>
  <c r="G1171" i="1"/>
  <c r="AN1171" i="1"/>
  <c r="AO1171" i="1"/>
  <c r="AP1171" i="1"/>
  <c r="AQ1171" i="1"/>
  <c r="C1172" i="1"/>
  <c r="AT1172" i="1" s="1"/>
  <c r="D1172" i="1"/>
  <c r="E1172" i="1"/>
  <c r="F1172" i="1"/>
  <c r="G1172" i="1"/>
  <c r="AN1172" i="1"/>
  <c r="AO1172" i="1"/>
  <c r="AP1172" i="1"/>
  <c r="AQ1172" i="1"/>
  <c r="C1173" i="1"/>
  <c r="D1173" i="1"/>
  <c r="E1173" i="1"/>
  <c r="F1173" i="1"/>
  <c r="G1173" i="1"/>
  <c r="AN1173" i="1"/>
  <c r="AO1173" i="1"/>
  <c r="AP1173" i="1"/>
  <c r="AQ1173" i="1"/>
  <c r="C1174" i="1"/>
  <c r="AR1174" i="1" s="1"/>
  <c r="D1174" i="1"/>
  <c r="E1174" i="1"/>
  <c r="F1174" i="1"/>
  <c r="G1174" i="1"/>
  <c r="AN1174" i="1"/>
  <c r="AO1174" i="1"/>
  <c r="AP1174" i="1"/>
  <c r="AQ1174" i="1"/>
  <c r="C1175" i="1"/>
  <c r="D1175" i="1"/>
  <c r="E1175" i="1"/>
  <c r="F1175" i="1"/>
  <c r="G1175" i="1"/>
  <c r="AN1175" i="1"/>
  <c r="AO1175" i="1"/>
  <c r="AP1175" i="1"/>
  <c r="AQ1175" i="1"/>
  <c r="C1176" i="1"/>
  <c r="D1176" i="1"/>
  <c r="E1176" i="1"/>
  <c r="F1176" i="1"/>
  <c r="G1176" i="1"/>
  <c r="AN1176" i="1"/>
  <c r="AO1176" i="1"/>
  <c r="AP1176" i="1"/>
  <c r="AQ1176" i="1"/>
  <c r="AR1176" i="1"/>
  <c r="C1177" i="1"/>
  <c r="D1177" i="1"/>
  <c r="E1177" i="1"/>
  <c r="F1177" i="1"/>
  <c r="G1177" i="1"/>
  <c r="AN1177" i="1"/>
  <c r="AO1177" i="1"/>
  <c r="AP1177" i="1"/>
  <c r="AQ1177" i="1"/>
  <c r="C1178" i="1"/>
  <c r="D1178" i="1"/>
  <c r="E1178" i="1"/>
  <c r="F1178" i="1"/>
  <c r="G1178" i="1"/>
  <c r="AN1178" i="1"/>
  <c r="AO1178" i="1"/>
  <c r="AP1178" i="1"/>
  <c r="AQ1178" i="1"/>
  <c r="C1179" i="1"/>
  <c r="AR1179" i="1" s="1"/>
  <c r="D1179" i="1"/>
  <c r="E1179" i="1"/>
  <c r="F1179" i="1"/>
  <c r="G1179" i="1"/>
  <c r="AN1179" i="1"/>
  <c r="AO1179" i="1"/>
  <c r="AP1179" i="1"/>
  <c r="AQ1179" i="1"/>
  <c r="C1180" i="1"/>
  <c r="L1180" i="1" s="1"/>
  <c r="D1180" i="1"/>
  <c r="E1180" i="1"/>
  <c r="F1180" i="1"/>
  <c r="G1180" i="1"/>
  <c r="AN1180" i="1"/>
  <c r="AO1180" i="1"/>
  <c r="AP1180" i="1"/>
  <c r="AQ1180" i="1"/>
  <c r="C1181" i="1"/>
  <c r="J1181" i="1" s="1"/>
  <c r="D1181" i="1"/>
  <c r="E1181" i="1"/>
  <c r="F1181" i="1"/>
  <c r="G1181" i="1"/>
  <c r="H1181" i="1" s="1"/>
  <c r="AN1181" i="1"/>
  <c r="AO1181" i="1"/>
  <c r="AP1181" i="1"/>
  <c r="AQ1181" i="1"/>
  <c r="C1182" i="1"/>
  <c r="J1182" i="1" s="1"/>
  <c r="D1182" i="1"/>
  <c r="E1182" i="1"/>
  <c r="F1182" i="1"/>
  <c r="G1182" i="1"/>
  <c r="AN1182" i="1"/>
  <c r="AO1182" i="1"/>
  <c r="AP1182" i="1"/>
  <c r="AQ1182" i="1"/>
  <c r="C1183" i="1"/>
  <c r="D1183" i="1"/>
  <c r="E1183" i="1"/>
  <c r="F1183" i="1"/>
  <c r="G1183" i="1"/>
  <c r="AN1183" i="1"/>
  <c r="AO1183" i="1"/>
  <c r="AP1183" i="1"/>
  <c r="AQ1183" i="1"/>
  <c r="AU1183" i="1"/>
  <c r="C1184" i="1"/>
  <c r="D1184" i="1"/>
  <c r="E1184" i="1"/>
  <c r="F1184" i="1"/>
  <c r="G1184" i="1"/>
  <c r="AN1184" i="1"/>
  <c r="AO1184" i="1"/>
  <c r="AP1184" i="1"/>
  <c r="AQ1184" i="1"/>
  <c r="C1185" i="1"/>
  <c r="D1185" i="1"/>
  <c r="E1185" i="1"/>
  <c r="F1185" i="1"/>
  <c r="G1185" i="1"/>
  <c r="AN1185" i="1"/>
  <c r="AO1185" i="1"/>
  <c r="AP1185" i="1"/>
  <c r="AQ1185" i="1"/>
  <c r="C1186" i="1"/>
  <c r="AR1186" i="1" s="1"/>
  <c r="D1186" i="1"/>
  <c r="E1186" i="1"/>
  <c r="F1186" i="1"/>
  <c r="G1186" i="1"/>
  <c r="AN1186" i="1"/>
  <c r="AO1186" i="1"/>
  <c r="AP1186" i="1"/>
  <c r="AQ1186" i="1"/>
  <c r="C1187" i="1"/>
  <c r="K1187" i="1" s="1"/>
  <c r="D1187" i="1"/>
  <c r="E1187" i="1"/>
  <c r="F1187" i="1"/>
  <c r="G1187" i="1"/>
  <c r="AN1187" i="1"/>
  <c r="AO1187" i="1"/>
  <c r="AP1187" i="1"/>
  <c r="AQ1187" i="1"/>
  <c r="C1188" i="1"/>
  <c r="AS1188" i="1" s="1"/>
  <c r="D1188" i="1"/>
  <c r="E1188" i="1"/>
  <c r="F1188" i="1"/>
  <c r="G1188" i="1"/>
  <c r="AN1188" i="1"/>
  <c r="AO1188" i="1"/>
  <c r="AP1188" i="1"/>
  <c r="AQ1188" i="1"/>
  <c r="C1189" i="1"/>
  <c r="AU1189" i="1" s="1"/>
  <c r="D1189" i="1"/>
  <c r="E1189" i="1"/>
  <c r="F1189" i="1"/>
  <c r="G1189" i="1"/>
  <c r="AN1189" i="1"/>
  <c r="AO1189" i="1"/>
  <c r="AP1189" i="1"/>
  <c r="AQ1189" i="1"/>
  <c r="C1190" i="1"/>
  <c r="AT1190" i="1" s="1"/>
  <c r="D1190" i="1"/>
  <c r="E1190" i="1"/>
  <c r="F1190" i="1"/>
  <c r="G1190" i="1"/>
  <c r="AN1190" i="1"/>
  <c r="AO1190" i="1"/>
  <c r="AP1190" i="1"/>
  <c r="AQ1190" i="1"/>
  <c r="C1191" i="1"/>
  <c r="AS1191" i="1" s="1"/>
  <c r="D1191" i="1"/>
  <c r="E1191" i="1"/>
  <c r="F1191" i="1"/>
  <c r="G1191" i="1"/>
  <c r="AN1191" i="1"/>
  <c r="AO1191" i="1"/>
  <c r="AP1191" i="1"/>
  <c r="AQ1191" i="1"/>
  <c r="C1192" i="1"/>
  <c r="D1192" i="1"/>
  <c r="E1192" i="1"/>
  <c r="F1192" i="1"/>
  <c r="G1192" i="1"/>
  <c r="AN1192" i="1"/>
  <c r="AO1192" i="1"/>
  <c r="AP1192" i="1"/>
  <c r="AQ1192" i="1"/>
  <c r="C1193" i="1"/>
  <c r="K1193" i="1" s="1"/>
  <c r="D1193" i="1"/>
  <c r="E1193" i="1"/>
  <c r="F1193" i="1"/>
  <c r="G1193" i="1"/>
  <c r="AN1193" i="1"/>
  <c r="AO1193" i="1"/>
  <c r="AP1193" i="1"/>
  <c r="AQ1193" i="1"/>
  <c r="C1194" i="1"/>
  <c r="D1194" i="1"/>
  <c r="E1194" i="1"/>
  <c r="F1194" i="1"/>
  <c r="G1194" i="1"/>
  <c r="AN1194" i="1"/>
  <c r="AO1194" i="1"/>
  <c r="AP1194" i="1"/>
  <c r="AQ1194" i="1"/>
  <c r="C1195" i="1"/>
  <c r="K1195" i="1" s="1"/>
  <c r="D1195" i="1"/>
  <c r="E1195" i="1"/>
  <c r="F1195" i="1"/>
  <c r="G1195" i="1"/>
  <c r="AN1195" i="1"/>
  <c r="AO1195" i="1"/>
  <c r="AP1195" i="1"/>
  <c r="AQ1195" i="1"/>
  <c r="C1196" i="1"/>
  <c r="D1196" i="1"/>
  <c r="E1196" i="1"/>
  <c r="F1196" i="1"/>
  <c r="G1196" i="1"/>
  <c r="AN1196" i="1"/>
  <c r="AO1196" i="1"/>
  <c r="AP1196" i="1"/>
  <c r="AQ1196" i="1"/>
  <c r="C1197" i="1"/>
  <c r="AR1197" i="1" s="1"/>
  <c r="D1197" i="1"/>
  <c r="E1197" i="1"/>
  <c r="F1197" i="1"/>
  <c r="G1197" i="1"/>
  <c r="AN1197" i="1"/>
  <c r="AO1197" i="1"/>
  <c r="AP1197" i="1"/>
  <c r="AQ1197" i="1"/>
  <c r="C1198" i="1"/>
  <c r="D1198" i="1"/>
  <c r="E1198" i="1"/>
  <c r="F1198" i="1"/>
  <c r="G1198" i="1"/>
  <c r="AN1198" i="1"/>
  <c r="AO1198" i="1"/>
  <c r="AP1198" i="1"/>
  <c r="AQ1198" i="1"/>
  <c r="C1199" i="1"/>
  <c r="AS1199" i="1" s="1"/>
  <c r="D1199" i="1"/>
  <c r="E1199" i="1"/>
  <c r="F1199" i="1"/>
  <c r="G1199" i="1"/>
  <c r="H1199" i="1" s="1"/>
  <c r="AN1199" i="1"/>
  <c r="AO1199" i="1"/>
  <c r="AP1199" i="1"/>
  <c r="AQ1199" i="1"/>
  <c r="AT1199" i="1"/>
  <c r="C1200" i="1"/>
  <c r="AS1200" i="1" s="1"/>
  <c r="D1200" i="1"/>
  <c r="E1200" i="1"/>
  <c r="F1200" i="1"/>
  <c r="G1200" i="1"/>
  <c r="H1200" i="1" s="1"/>
  <c r="AN1200" i="1"/>
  <c r="AO1200" i="1"/>
  <c r="AP1200" i="1"/>
  <c r="AQ1200" i="1"/>
  <c r="C1201" i="1"/>
  <c r="AU1201" i="1" s="1"/>
  <c r="D1201" i="1"/>
  <c r="E1201" i="1"/>
  <c r="F1201" i="1"/>
  <c r="G1201" i="1"/>
  <c r="AN1201" i="1"/>
  <c r="AO1201" i="1"/>
  <c r="AP1201" i="1"/>
  <c r="AQ1201" i="1"/>
  <c r="AT1201" i="1"/>
  <c r="C1202" i="1"/>
  <c r="AU1202" i="1" s="1"/>
  <c r="D1202" i="1"/>
  <c r="E1202" i="1"/>
  <c r="F1202" i="1"/>
  <c r="G1202" i="1"/>
  <c r="AN1202" i="1"/>
  <c r="AO1202" i="1"/>
  <c r="AP1202" i="1"/>
  <c r="AQ1202" i="1"/>
  <c r="C1203" i="1"/>
  <c r="AR1203" i="1" s="1"/>
  <c r="D1203" i="1"/>
  <c r="E1203" i="1"/>
  <c r="F1203" i="1"/>
  <c r="G1203" i="1"/>
  <c r="AN1203" i="1"/>
  <c r="AO1203" i="1"/>
  <c r="AP1203" i="1"/>
  <c r="AQ1203" i="1"/>
  <c r="C1204" i="1"/>
  <c r="AS1204" i="1" s="1"/>
  <c r="D1204" i="1"/>
  <c r="E1204" i="1"/>
  <c r="F1204" i="1"/>
  <c r="G1204" i="1"/>
  <c r="AN1204" i="1"/>
  <c r="AO1204" i="1"/>
  <c r="AP1204" i="1"/>
  <c r="AQ1204" i="1"/>
  <c r="C1205" i="1"/>
  <c r="J1205" i="1" s="1"/>
  <c r="D1205" i="1"/>
  <c r="E1205" i="1"/>
  <c r="F1205" i="1"/>
  <c r="G1205" i="1"/>
  <c r="H1205" i="1" s="1"/>
  <c r="AN1205" i="1"/>
  <c r="AO1205" i="1"/>
  <c r="AP1205" i="1"/>
  <c r="AQ1205" i="1"/>
  <c r="C1206" i="1"/>
  <c r="D1206" i="1"/>
  <c r="E1206" i="1"/>
  <c r="F1206" i="1"/>
  <c r="G1206" i="1"/>
  <c r="AN1206" i="1"/>
  <c r="AO1206" i="1"/>
  <c r="AP1206" i="1"/>
  <c r="AQ1206" i="1"/>
  <c r="C1207" i="1"/>
  <c r="D1207" i="1"/>
  <c r="E1207" i="1"/>
  <c r="F1207" i="1"/>
  <c r="G1207" i="1"/>
  <c r="AN1207" i="1"/>
  <c r="AO1207" i="1"/>
  <c r="AP1207" i="1"/>
  <c r="AQ1207" i="1"/>
  <c r="C1208" i="1"/>
  <c r="D1208" i="1"/>
  <c r="E1208" i="1"/>
  <c r="F1208" i="1"/>
  <c r="G1208" i="1"/>
  <c r="AN1208" i="1"/>
  <c r="AO1208" i="1"/>
  <c r="AP1208" i="1"/>
  <c r="AQ1208" i="1"/>
  <c r="C1209" i="1"/>
  <c r="AR1209" i="1" s="1"/>
  <c r="D1209" i="1"/>
  <c r="E1209" i="1"/>
  <c r="F1209" i="1"/>
  <c r="G1209" i="1"/>
  <c r="AN1209" i="1"/>
  <c r="AO1209" i="1"/>
  <c r="AP1209" i="1"/>
  <c r="AQ1209" i="1"/>
  <c r="C1210" i="1"/>
  <c r="AR1210" i="1" s="1"/>
  <c r="D1210" i="1"/>
  <c r="E1210" i="1"/>
  <c r="F1210" i="1"/>
  <c r="G1210" i="1"/>
  <c r="AN1210" i="1"/>
  <c r="AO1210" i="1"/>
  <c r="AP1210" i="1"/>
  <c r="AQ1210" i="1"/>
  <c r="C1211" i="1"/>
  <c r="D1211" i="1"/>
  <c r="E1211" i="1"/>
  <c r="F1211" i="1"/>
  <c r="G1211" i="1"/>
  <c r="AN1211" i="1"/>
  <c r="AO1211" i="1"/>
  <c r="AP1211" i="1"/>
  <c r="AQ1211" i="1"/>
  <c r="C1212" i="1"/>
  <c r="D1212" i="1"/>
  <c r="E1212" i="1"/>
  <c r="F1212" i="1"/>
  <c r="G1212" i="1"/>
  <c r="AN1212" i="1"/>
  <c r="AO1212" i="1"/>
  <c r="AP1212" i="1"/>
  <c r="AQ1212" i="1"/>
  <c r="C1213" i="1"/>
  <c r="AU1213" i="1" s="1"/>
  <c r="D1213" i="1"/>
  <c r="E1213" i="1"/>
  <c r="F1213" i="1"/>
  <c r="G1213" i="1"/>
  <c r="AN1213" i="1"/>
  <c r="AO1213" i="1"/>
  <c r="AP1213" i="1"/>
  <c r="AQ1213" i="1"/>
  <c r="AS1213" i="1"/>
  <c r="C1214" i="1"/>
  <c r="D1214" i="1"/>
  <c r="E1214" i="1"/>
  <c r="F1214" i="1"/>
  <c r="G1214" i="1"/>
  <c r="AN1214" i="1"/>
  <c r="AO1214" i="1"/>
  <c r="AP1214" i="1"/>
  <c r="AQ1214" i="1"/>
  <c r="C1215" i="1"/>
  <c r="AS1215" i="1" s="1"/>
  <c r="D1215" i="1"/>
  <c r="E1215" i="1"/>
  <c r="F1215" i="1"/>
  <c r="G1215" i="1"/>
  <c r="AN1215" i="1"/>
  <c r="AO1215" i="1"/>
  <c r="AP1215" i="1"/>
  <c r="AQ1215" i="1"/>
  <c r="C1216" i="1"/>
  <c r="L1216" i="1" s="1"/>
  <c r="D1216" i="1"/>
  <c r="E1216" i="1"/>
  <c r="F1216" i="1"/>
  <c r="G1216" i="1"/>
  <c r="H1216" i="1" s="1"/>
  <c r="AN1216" i="1"/>
  <c r="AO1216" i="1"/>
  <c r="AP1216" i="1"/>
  <c r="AQ1216" i="1"/>
  <c r="C1217" i="1"/>
  <c r="AS1217" i="1" s="1"/>
  <c r="D1217" i="1"/>
  <c r="E1217" i="1"/>
  <c r="F1217" i="1"/>
  <c r="G1217" i="1"/>
  <c r="AN1217" i="1"/>
  <c r="AO1217" i="1"/>
  <c r="AP1217" i="1"/>
  <c r="AQ1217" i="1"/>
  <c r="C1218" i="1"/>
  <c r="K1218" i="1" s="1"/>
  <c r="D1218" i="1"/>
  <c r="E1218" i="1"/>
  <c r="F1218" i="1"/>
  <c r="G1218" i="1"/>
  <c r="AN1218" i="1"/>
  <c r="AO1218" i="1"/>
  <c r="AP1218" i="1"/>
  <c r="AQ1218" i="1"/>
  <c r="C1219" i="1"/>
  <c r="J1219" i="1" s="1"/>
  <c r="D1219" i="1"/>
  <c r="E1219" i="1"/>
  <c r="F1219" i="1"/>
  <c r="G1219" i="1"/>
  <c r="AN1219" i="1"/>
  <c r="AO1219" i="1"/>
  <c r="AP1219" i="1"/>
  <c r="AQ1219" i="1"/>
  <c r="C1220" i="1"/>
  <c r="AT1220" i="1" s="1"/>
  <c r="D1220" i="1"/>
  <c r="E1220" i="1"/>
  <c r="F1220" i="1"/>
  <c r="G1220" i="1"/>
  <c r="AN1220" i="1"/>
  <c r="AO1220" i="1"/>
  <c r="AP1220" i="1"/>
  <c r="AQ1220" i="1"/>
  <c r="C1221" i="1"/>
  <c r="D1221" i="1"/>
  <c r="E1221" i="1"/>
  <c r="F1221" i="1"/>
  <c r="G1221" i="1"/>
  <c r="AN1221" i="1"/>
  <c r="AO1221" i="1"/>
  <c r="AP1221" i="1"/>
  <c r="AQ1221" i="1"/>
  <c r="C1222" i="1"/>
  <c r="AT1222" i="1" s="1"/>
  <c r="D1222" i="1"/>
  <c r="E1222" i="1"/>
  <c r="F1222" i="1"/>
  <c r="G1222" i="1"/>
  <c r="AN1222" i="1"/>
  <c r="AO1222" i="1"/>
  <c r="AP1222" i="1"/>
  <c r="AQ1222" i="1"/>
  <c r="AU1222" i="1"/>
  <c r="C1223" i="1"/>
  <c r="D1223" i="1"/>
  <c r="E1223" i="1"/>
  <c r="F1223" i="1"/>
  <c r="G1223" i="1"/>
  <c r="AN1223" i="1"/>
  <c r="AO1223" i="1"/>
  <c r="AP1223" i="1"/>
  <c r="AQ1223" i="1"/>
  <c r="C1224" i="1"/>
  <c r="D1224" i="1"/>
  <c r="E1224" i="1"/>
  <c r="F1224" i="1"/>
  <c r="G1224" i="1"/>
  <c r="AN1224" i="1"/>
  <c r="AO1224" i="1"/>
  <c r="AP1224" i="1"/>
  <c r="AQ1224" i="1"/>
  <c r="C1225" i="1"/>
  <c r="D1225" i="1"/>
  <c r="E1225" i="1"/>
  <c r="F1225" i="1"/>
  <c r="G1225" i="1"/>
  <c r="AN1225" i="1"/>
  <c r="AO1225" i="1"/>
  <c r="AP1225" i="1"/>
  <c r="AQ1225" i="1"/>
  <c r="AO1228" i="1"/>
  <c r="AO1229" i="1"/>
  <c r="AO1230" i="1"/>
  <c r="G1231" i="1"/>
  <c r="AO1231" i="1"/>
  <c r="AO1232" i="1"/>
  <c r="AO1233" i="1"/>
  <c r="AO1234" i="1"/>
  <c r="G1235" i="1"/>
  <c r="AO1235" i="1"/>
  <c r="AO1236" i="1"/>
  <c r="AO1237" i="1"/>
  <c r="AO1238" i="1"/>
  <c r="G1239" i="1"/>
  <c r="AO1239" i="1"/>
  <c r="AO1240" i="1"/>
  <c r="AO1241" i="1"/>
  <c r="AO1242" i="1"/>
  <c r="G1243" i="1"/>
  <c r="AO1243" i="1"/>
  <c r="AO1244" i="1"/>
  <c r="C1246" i="1"/>
  <c r="D1246" i="1"/>
  <c r="E1246" i="1"/>
  <c r="F1246" i="1"/>
  <c r="G1246" i="1"/>
  <c r="AN1246" i="1"/>
  <c r="AO1246" i="1"/>
  <c r="AP1246" i="1"/>
  <c r="AQ1246" i="1"/>
  <c r="C1247" i="1"/>
  <c r="D1247" i="1"/>
  <c r="E1247" i="1"/>
  <c r="F1247" i="1"/>
  <c r="G1247" i="1"/>
  <c r="AN1247" i="1"/>
  <c r="AO1247" i="1"/>
  <c r="AP1247" i="1"/>
  <c r="AQ1247" i="1"/>
  <c r="C1248" i="1"/>
  <c r="D1248" i="1"/>
  <c r="E1248" i="1"/>
  <c r="F1248" i="1"/>
  <c r="G1248" i="1"/>
  <c r="AN1248" i="1"/>
  <c r="AO1248" i="1"/>
  <c r="AP1248" i="1"/>
  <c r="AQ1248" i="1"/>
  <c r="C1249" i="1"/>
  <c r="D1249" i="1"/>
  <c r="E1249" i="1"/>
  <c r="F1249" i="1"/>
  <c r="G1249" i="1"/>
  <c r="AN1249" i="1"/>
  <c r="AO1249" i="1"/>
  <c r="AP1249" i="1"/>
  <c r="AQ1249" i="1"/>
  <c r="C1250" i="1"/>
  <c r="D1250" i="1"/>
  <c r="E1250" i="1"/>
  <c r="F1250" i="1"/>
  <c r="G1250" i="1"/>
  <c r="AN1250" i="1"/>
  <c r="AO1250" i="1"/>
  <c r="AP1250" i="1"/>
  <c r="AQ1250" i="1"/>
  <c r="C1251" i="1"/>
  <c r="AU1251" i="1" s="1"/>
  <c r="D1251" i="1"/>
  <c r="E1251" i="1"/>
  <c r="F1251" i="1"/>
  <c r="G1251" i="1"/>
  <c r="AN1251" i="1"/>
  <c r="AO1251" i="1"/>
  <c r="AP1251" i="1"/>
  <c r="AQ1251" i="1"/>
  <c r="C1252" i="1"/>
  <c r="D1252" i="1"/>
  <c r="E1252" i="1"/>
  <c r="F1252" i="1"/>
  <c r="G1252" i="1"/>
  <c r="AN1252" i="1"/>
  <c r="AO1252" i="1"/>
  <c r="AP1252" i="1"/>
  <c r="AQ1252" i="1"/>
  <c r="C1253" i="1"/>
  <c r="AS1253" i="1" s="1"/>
  <c r="D1253" i="1"/>
  <c r="E1253" i="1"/>
  <c r="F1253" i="1"/>
  <c r="G1253" i="1"/>
  <c r="AN1253" i="1"/>
  <c r="AO1253" i="1"/>
  <c r="AP1253" i="1"/>
  <c r="AQ1253" i="1"/>
  <c r="C1254" i="1"/>
  <c r="D1254" i="1"/>
  <c r="E1254" i="1"/>
  <c r="F1254" i="1"/>
  <c r="G1254" i="1"/>
  <c r="AN1254" i="1"/>
  <c r="AO1254" i="1"/>
  <c r="AP1254" i="1"/>
  <c r="AQ1254" i="1"/>
  <c r="C1255" i="1"/>
  <c r="D1255" i="1"/>
  <c r="E1255" i="1"/>
  <c r="F1255" i="1"/>
  <c r="G1255" i="1"/>
  <c r="AN1255" i="1"/>
  <c r="AO1255" i="1"/>
  <c r="AP1255" i="1"/>
  <c r="AQ1255" i="1"/>
  <c r="C1256" i="1"/>
  <c r="D1256" i="1"/>
  <c r="E1256" i="1"/>
  <c r="F1256" i="1"/>
  <c r="G1256" i="1"/>
  <c r="AN1256" i="1"/>
  <c r="AO1256" i="1"/>
  <c r="AP1256" i="1"/>
  <c r="AQ1256" i="1"/>
  <c r="C1257" i="1"/>
  <c r="AU1257" i="1" s="1"/>
  <c r="D1257" i="1"/>
  <c r="E1257" i="1"/>
  <c r="F1257" i="1"/>
  <c r="G1257" i="1"/>
  <c r="AN1257" i="1"/>
  <c r="AO1257" i="1"/>
  <c r="AP1257" i="1"/>
  <c r="AQ1257" i="1"/>
  <c r="C1258" i="1"/>
  <c r="D1258" i="1"/>
  <c r="E1258" i="1"/>
  <c r="F1258" i="1"/>
  <c r="G1258" i="1"/>
  <c r="H1258" i="1" s="1"/>
  <c r="AN1258" i="1"/>
  <c r="AO1258" i="1"/>
  <c r="AP1258" i="1"/>
  <c r="AQ1258" i="1"/>
  <c r="C1259" i="1"/>
  <c r="AR1259" i="1" s="1"/>
  <c r="D1259" i="1"/>
  <c r="E1259" i="1"/>
  <c r="F1259" i="1"/>
  <c r="G1259" i="1"/>
  <c r="AN1259" i="1"/>
  <c r="AO1259" i="1"/>
  <c r="AP1259" i="1"/>
  <c r="AQ1259" i="1"/>
  <c r="C1260" i="1"/>
  <c r="AR1260" i="1" s="1"/>
  <c r="D1260" i="1"/>
  <c r="E1260" i="1"/>
  <c r="F1260" i="1"/>
  <c r="G1260" i="1"/>
  <c r="AN1260" i="1"/>
  <c r="AO1260" i="1"/>
  <c r="AP1260" i="1"/>
  <c r="AQ1260" i="1"/>
  <c r="C1261" i="1"/>
  <c r="D1261" i="1"/>
  <c r="E1261" i="1"/>
  <c r="F1261" i="1"/>
  <c r="G1261" i="1"/>
  <c r="AN1261" i="1"/>
  <c r="AO1261" i="1"/>
  <c r="AP1261" i="1"/>
  <c r="AQ1261" i="1"/>
  <c r="C1262" i="1"/>
  <c r="D1262" i="1"/>
  <c r="E1262" i="1"/>
  <c r="F1262" i="1"/>
  <c r="G1262" i="1"/>
  <c r="AN1262" i="1"/>
  <c r="AO1262" i="1"/>
  <c r="AP1262" i="1"/>
  <c r="AQ1262" i="1"/>
  <c r="C1263" i="1"/>
  <c r="AU1263" i="1" s="1"/>
  <c r="D1263" i="1"/>
  <c r="E1263" i="1"/>
  <c r="F1263" i="1"/>
  <c r="G1263" i="1"/>
  <c r="AN1263" i="1"/>
  <c r="AO1263" i="1"/>
  <c r="AP1263" i="1"/>
  <c r="AQ1263" i="1"/>
  <c r="C1264" i="1"/>
  <c r="D1264" i="1"/>
  <c r="E1264" i="1"/>
  <c r="F1264" i="1"/>
  <c r="G1264" i="1"/>
  <c r="AN1264" i="1"/>
  <c r="AO1264" i="1"/>
  <c r="AP1264" i="1"/>
  <c r="AQ1264" i="1"/>
  <c r="C1265" i="1"/>
  <c r="AS1265" i="1" s="1"/>
  <c r="D1265" i="1"/>
  <c r="E1265" i="1"/>
  <c r="F1265" i="1"/>
  <c r="G1265" i="1"/>
  <c r="AN1265" i="1"/>
  <c r="AO1265" i="1"/>
  <c r="AP1265" i="1"/>
  <c r="AQ1265" i="1"/>
  <c r="C1266" i="1"/>
  <c r="L1266" i="1" s="1"/>
  <c r="D1266" i="1"/>
  <c r="E1266" i="1"/>
  <c r="F1266" i="1"/>
  <c r="G1266" i="1"/>
  <c r="AN1266" i="1"/>
  <c r="AO1266" i="1"/>
  <c r="AP1266" i="1"/>
  <c r="AQ1266" i="1"/>
  <c r="C1267" i="1"/>
  <c r="AS1267" i="1" s="1"/>
  <c r="D1267" i="1"/>
  <c r="E1267" i="1"/>
  <c r="F1267" i="1"/>
  <c r="G1267" i="1"/>
  <c r="AN1267" i="1"/>
  <c r="AO1267" i="1"/>
  <c r="AP1267" i="1"/>
  <c r="AQ1267" i="1"/>
  <c r="C1268" i="1"/>
  <c r="K1268" i="1" s="1"/>
  <c r="D1268" i="1"/>
  <c r="E1268" i="1"/>
  <c r="F1268" i="1"/>
  <c r="G1268" i="1"/>
  <c r="AN1268" i="1"/>
  <c r="AO1268" i="1"/>
  <c r="AP1268" i="1"/>
  <c r="AQ1268" i="1"/>
  <c r="C1269" i="1"/>
  <c r="J1269" i="1" s="1"/>
  <c r="D1269" i="1"/>
  <c r="E1269" i="1"/>
  <c r="F1269" i="1"/>
  <c r="G1269" i="1"/>
  <c r="AN1269" i="1"/>
  <c r="AO1269" i="1"/>
  <c r="AP1269" i="1"/>
  <c r="AQ1269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C1288" i="1"/>
  <c r="AU1288" i="1" s="1"/>
  <c r="D1288" i="1"/>
  <c r="E1288" i="1"/>
  <c r="F1288" i="1"/>
  <c r="G1288" i="1"/>
  <c r="AN1288" i="1"/>
  <c r="AO1288" i="1"/>
  <c r="AP1288" i="1"/>
  <c r="AQ1288" i="1"/>
  <c r="C1289" i="1"/>
  <c r="AT1289" i="1" s="1"/>
  <c r="D1289" i="1"/>
  <c r="E1289" i="1"/>
  <c r="F1289" i="1"/>
  <c r="G1289" i="1"/>
  <c r="H1289" i="1" s="1"/>
  <c r="AN1289" i="1"/>
  <c r="AO1289" i="1"/>
  <c r="AP1289" i="1"/>
  <c r="AQ1289" i="1"/>
  <c r="C1290" i="1"/>
  <c r="AS1290" i="1" s="1"/>
  <c r="D1290" i="1"/>
  <c r="E1290" i="1"/>
  <c r="F1290" i="1"/>
  <c r="G1290" i="1"/>
  <c r="AN1290" i="1"/>
  <c r="AO1290" i="1"/>
  <c r="AP1290" i="1"/>
  <c r="AQ1290" i="1"/>
  <c r="C1291" i="1"/>
  <c r="AU1291" i="1" s="1"/>
  <c r="D1291" i="1"/>
  <c r="E1291" i="1"/>
  <c r="F1291" i="1"/>
  <c r="G1291" i="1"/>
  <c r="AN1291" i="1"/>
  <c r="AO1291" i="1"/>
  <c r="AP1291" i="1"/>
  <c r="AQ1291" i="1"/>
  <c r="C1292" i="1"/>
  <c r="D1292" i="1"/>
  <c r="E1292" i="1"/>
  <c r="F1292" i="1"/>
  <c r="G1292" i="1"/>
  <c r="AN1292" i="1"/>
  <c r="AO1292" i="1"/>
  <c r="AP1292" i="1"/>
  <c r="AQ1292" i="1"/>
  <c r="C1293" i="1"/>
  <c r="AS1293" i="1" s="1"/>
  <c r="D1293" i="1"/>
  <c r="E1293" i="1"/>
  <c r="F1293" i="1"/>
  <c r="G1293" i="1"/>
  <c r="AN1293" i="1"/>
  <c r="AO1293" i="1"/>
  <c r="AP1293" i="1"/>
  <c r="AQ1293" i="1"/>
  <c r="C1294" i="1"/>
  <c r="AU1294" i="1" s="1"/>
  <c r="D1294" i="1"/>
  <c r="E1294" i="1"/>
  <c r="F1294" i="1"/>
  <c r="G1294" i="1"/>
  <c r="AN1294" i="1"/>
  <c r="AO1294" i="1"/>
  <c r="AP1294" i="1"/>
  <c r="AQ1294" i="1"/>
  <c r="C1295" i="1"/>
  <c r="D1295" i="1"/>
  <c r="E1295" i="1"/>
  <c r="F1295" i="1"/>
  <c r="G1295" i="1"/>
  <c r="AN1295" i="1"/>
  <c r="AO1295" i="1"/>
  <c r="AP1295" i="1"/>
  <c r="AQ1295" i="1"/>
  <c r="C1296" i="1"/>
  <c r="AS1296" i="1" s="1"/>
  <c r="D1296" i="1"/>
  <c r="E1296" i="1"/>
  <c r="F1296" i="1"/>
  <c r="G1296" i="1"/>
  <c r="AN1296" i="1"/>
  <c r="AO1296" i="1"/>
  <c r="AP1296" i="1"/>
  <c r="AQ1296" i="1"/>
  <c r="C1297" i="1"/>
  <c r="D1297" i="1"/>
  <c r="E1297" i="1"/>
  <c r="F1297" i="1"/>
  <c r="G1297" i="1"/>
  <c r="AN1297" i="1"/>
  <c r="AO1297" i="1"/>
  <c r="AP1297" i="1"/>
  <c r="AQ1297" i="1"/>
  <c r="C1298" i="1"/>
  <c r="D1298" i="1"/>
  <c r="E1298" i="1"/>
  <c r="F1298" i="1"/>
  <c r="G1298" i="1"/>
  <c r="AN1298" i="1"/>
  <c r="AO1298" i="1"/>
  <c r="AP1298" i="1"/>
  <c r="AQ1298" i="1"/>
  <c r="C1299" i="1"/>
  <c r="D1299" i="1"/>
  <c r="E1299" i="1"/>
  <c r="F1299" i="1"/>
  <c r="G1299" i="1"/>
  <c r="AN1299" i="1"/>
  <c r="AO1299" i="1"/>
  <c r="AP1299" i="1"/>
  <c r="AQ1299" i="1"/>
  <c r="C1300" i="1"/>
  <c r="D1300" i="1"/>
  <c r="E1300" i="1"/>
  <c r="F1300" i="1"/>
  <c r="G1300" i="1"/>
  <c r="AN1300" i="1"/>
  <c r="AO1300" i="1"/>
  <c r="AP1300" i="1"/>
  <c r="AQ1300" i="1"/>
  <c r="C1301" i="1"/>
  <c r="D1301" i="1"/>
  <c r="E1301" i="1"/>
  <c r="F1301" i="1"/>
  <c r="G1301" i="1"/>
  <c r="AN1301" i="1"/>
  <c r="AO1301" i="1"/>
  <c r="AP1301" i="1"/>
  <c r="AQ1301" i="1"/>
  <c r="C1302" i="1"/>
  <c r="D1302" i="1"/>
  <c r="E1302" i="1"/>
  <c r="F1302" i="1"/>
  <c r="G1302" i="1"/>
  <c r="AN1302" i="1"/>
  <c r="AO1302" i="1"/>
  <c r="AP1302" i="1"/>
  <c r="AQ1302" i="1"/>
  <c r="C1303" i="1"/>
  <c r="AS1303" i="1" s="1"/>
  <c r="D1303" i="1"/>
  <c r="E1303" i="1"/>
  <c r="F1303" i="1"/>
  <c r="G1303" i="1"/>
  <c r="H1303" i="1" s="1"/>
  <c r="AN1303" i="1"/>
  <c r="AO1303" i="1"/>
  <c r="AP1303" i="1"/>
  <c r="AQ1303" i="1"/>
  <c r="AT1303" i="1"/>
  <c r="C1304" i="1"/>
  <c r="AR1304" i="1" s="1"/>
  <c r="D1304" i="1"/>
  <c r="E1304" i="1"/>
  <c r="F1304" i="1"/>
  <c r="G1304" i="1"/>
  <c r="AN1304" i="1"/>
  <c r="AO1304" i="1"/>
  <c r="AP1304" i="1"/>
  <c r="AQ1304" i="1"/>
  <c r="C1305" i="1"/>
  <c r="AS1305" i="1" s="1"/>
  <c r="D1305" i="1"/>
  <c r="E1305" i="1"/>
  <c r="F1305" i="1"/>
  <c r="G1305" i="1"/>
  <c r="AN1305" i="1"/>
  <c r="AO1305" i="1"/>
  <c r="AP1305" i="1"/>
  <c r="AQ1305" i="1"/>
  <c r="C1306" i="1"/>
  <c r="AU1306" i="1" s="1"/>
  <c r="D1306" i="1"/>
  <c r="E1306" i="1"/>
  <c r="F1306" i="1"/>
  <c r="G1306" i="1"/>
  <c r="AN1306" i="1"/>
  <c r="AO1306" i="1"/>
  <c r="AP1306" i="1"/>
  <c r="AQ1306" i="1"/>
  <c r="C1307" i="1"/>
  <c r="D1307" i="1"/>
  <c r="E1307" i="1"/>
  <c r="F1307" i="1"/>
  <c r="G1307" i="1"/>
  <c r="AN1307" i="1"/>
  <c r="AO1307" i="1"/>
  <c r="AP1307" i="1"/>
  <c r="AQ1307" i="1"/>
  <c r="C1308" i="1"/>
  <c r="AT1308" i="1" s="1"/>
  <c r="D1308" i="1"/>
  <c r="E1308" i="1"/>
  <c r="F1308" i="1"/>
  <c r="G1308" i="1"/>
  <c r="AN1308" i="1"/>
  <c r="AO1308" i="1"/>
  <c r="AP1308" i="1"/>
  <c r="AQ1308" i="1"/>
  <c r="C1309" i="1"/>
  <c r="D1309" i="1"/>
  <c r="E1309" i="1"/>
  <c r="F1309" i="1"/>
  <c r="G1309" i="1"/>
  <c r="AN1309" i="1"/>
  <c r="AO1309" i="1"/>
  <c r="AP1309" i="1"/>
  <c r="AQ1309" i="1"/>
  <c r="C1310" i="1"/>
  <c r="D1310" i="1"/>
  <c r="E1310" i="1"/>
  <c r="F1310" i="1"/>
  <c r="G1310" i="1"/>
  <c r="AN1310" i="1"/>
  <c r="AO1310" i="1"/>
  <c r="AP1310" i="1"/>
  <c r="AQ1310" i="1"/>
  <c r="C1311" i="1"/>
  <c r="AU1311" i="1" s="1"/>
  <c r="D1311" i="1"/>
  <c r="E1311" i="1"/>
  <c r="F1311" i="1"/>
  <c r="G1311" i="1"/>
  <c r="AN1311" i="1"/>
  <c r="AO1311" i="1"/>
  <c r="AP1311" i="1"/>
  <c r="AQ1311" i="1"/>
  <c r="C1312" i="1"/>
  <c r="D1312" i="1"/>
  <c r="E1312" i="1"/>
  <c r="F1312" i="1"/>
  <c r="G1312" i="1"/>
  <c r="AN1312" i="1"/>
  <c r="AO1312" i="1"/>
  <c r="AP1312" i="1"/>
  <c r="AQ1312" i="1"/>
  <c r="C1313" i="1"/>
  <c r="AS1313" i="1" s="1"/>
  <c r="D1313" i="1"/>
  <c r="E1313" i="1"/>
  <c r="F1313" i="1"/>
  <c r="G1313" i="1"/>
  <c r="AN1313" i="1"/>
  <c r="AO1313" i="1"/>
  <c r="AP1313" i="1"/>
  <c r="AQ1313" i="1"/>
  <c r="C1314" i="1"/>
  <c r="AR1314" i="1" s="1"/>
  <c r="D1314" i="1"/>
  <c r="E1314" i="1"/>
  <c r="F1314" i="1"/>
  <c r="G1314" i="1"/>
  <c r="AN1314" i="1"/>
  <c r="AO1314" i="1"/>
  <c r="AP1314" i="1"/>
  <c r="AQ1314" i="1"/>
  <c r="C1315" i="1"/>
  <c r="AR1315" i="1" s="1"/>
  <c r="D1315" i="1"/>
  <c r="E1315" i="1"/>
  <c r="F1315" i="1"/>
  <c r="G1315" i="1"/>
  <c r="AN1315" i="1"/>
  <c r="AO1315" i="1"/>
  <c r="AP1315" i="1"/>
  <c r="AQ1315" i="1"/>
  <c r="C1316" i="1"/>
  <c r="AR1316" i="1" s="1"/>
  <c r="D1316" i="1"/>
  <c r="E1316" i="1"/>
  <c r="F1316" i="1"/>
  <c r="G1316" i="1"/>
  <c r="AN1316" i="1"/>
  <c r="AO1316" i="1"/>
  <c r="AP1316" i="1"/>
  <c r="AQ1316" i="1"/>
  <c r="C1317" i="1"/>
  <c r="D1317" i="1"/>
  <c r="E1317" i="1"/>
  <c r="F1317" i="1"/>
  <c r="G1317" i="1"/>
  <c r="AN1317" i="1"/>
  <c r="AO1317" i="1"/>
  <c r="AP1317" i="1"/>
  <c r="AQ1317" i="1"/>
  <c r="C1318" i="1"/>
  <c r="D1318" i="1"/>
  <c r="E1318" i="1"/>
  <c r="F1318" i="1"/>
  <c r="G1318" i="1"/>
  <c r="AN1318" i="1"/>
  <c r="AO1318" i="1"/>
  <c r="AP1318" i="1"/>
  <c r="AQ1318" i="1"/>
  <c r="C1319" i="1"/>
  <c r="D1319" i="1"/>
  <c r="E1319" i="1"/>
  <c r="F1319" i="1"/>
  <c r="G1319" i="1"/>
  <c r="AN1319" i="1"/>
  <c r="AO1319" i="1"/>
  <c r="AP1319" i="1"/>
  <c r="AQ1319" i="1"/>
  <c r="C1320" i="1"/>
  <c r="L1320" i="1" s="1"/>
  <c r="D1320" i="1"/>
  <c r="E1320" i="1"/>
  <c r="F1320" i="1"/>
  <c r="G1320" i="1"/>
  <c r="AN1320" i="1"/>
  <c r="AO1320" i="1"/>
  <c r="AP1320" i="1"/>
  <c r="AQ1320" i="1"/>
  <c r="AR1320" i="1"/>
  <c r="C1321" i="1"/>
  <c r="D1321" i="1"/>
  <c r="E1321" i="1"/>
  <c r="F1321" i="1"/>
  <c r="G1321" i="1"/>
  <c r="AN1321" i="1"/>
  <c r="AO1321" i="1"/>
  <c r="AP1321" i="1"/>
  <c r="AQ1321" i="1"/>
  <c r="C1322" i="1"/>
  <c r="D1322" i="1"/>
  <c r="E1322" i="1"/>
  <c r="F1322" i="1"/>
  <c r="G1322" i="1"/>
  <c r="AN1322" i="1"/>
  <c r="AO1322" i="1"/>
  <c r="AP1322" i="1"/>
  <c r="AQ1322" i="1"/>
  <c r="C1323" i="1"/>
  <c r="K1323" i="1" s="1"/>
  <c r="D1323" i="1"/>
  <c r="E1323" i="1"/>
  <c r="F1323" i="1"/>
  <c r="G1323" i="1"/>
  <c r="AN1323" i="1"/>
  <c r="AO1323" i="1"/>
  <c r="AP1323" i="1"/>
  <c r="AQ1323" i="1"/>
  <c r="C1324" i="1"/>
  <c r="J1324" i="1" s="1"/>
  <c r="D1324" i="1"/>
  <c r="E1324" i="1"/>
  <c r="F1324" i="1"/>
  <c r="G1324" i="1"/>
  <c r="AN1324" i="1"/>
  <c r="AO1324" i="1"/>
  <c r="AP1324" i="1"/>
  <c r="AQ1324" i="1"/>
  <c r="C1325" i="1"/>
  <c r="AR1325" i="1" s="1"/>
  <c r="D1325" i="1"/>
  <c r="E1325" i="1"/>
  <c r="F1325" i="1"/>
  <c r="G1325" i="1"/>
  <c r="AN1325" i="1"/>
  <c r="AO1325" i="1"/>
  <c r="AP1325" i="1"/>
  <c r="AQ1325" i="1"/>
  <c r="C1326" i="1"/>
  <c r="AS1326" i="1" s="1"/>
  <c r="D1326" i="1"/>
  <c r="E1326" i="1"/>
  <c r="F1326" i="1"/>
  <c r="G1326" i="1"/>
  <c r="AN1326" i="1"/>
  <c r="AO1326" i="1"/>
  <c r="AP1326" i="1"/>
  <c r="AQ1326" i="1"/>
  <c r="C1327" i="1"/>
  <c r="D1327" i="1"/>
  <c r="E1327" i="1"/>
  <c r="F1327" i="1"/>
  <c r="G1327" i="1"/>
  <c r="AN1327" i="1"/>
  <c r="AO1327" i="1"/>
  <c r="AP1327" i="1"/>
  <c r="AQ1327" i="1"/>
  <c r="C1328" i="1"/>
  <c r="AR1328" i="1" s="1"/>
  <c r="D1328" i="1"/>
  <c r="E1328" i="1"/>
  <c r="F1328" i="1"/>
  <c r="G1328" i="1"/>
  <c r="AN1328" i="1"/>
  <c r="AO1328" i="1"/>
  <c r="AP1328" i="1"/>
  <c r="AQ1328" i="1"/>
  <c r="C1329" i="1"/>
  <c r="AT1329" i="1" s="1"/>
  <c r="D1329" i="1"/>
  <c r="E1329" i="1"/>
  <c r="F1329" i="1"/>
  <c r="G1329" i="1"/>
  <c r="AN1329" i="1"/>
  <c r="AO1329" i="1"/>
  <c r="AP1329" i="1"/>
  <c r="AQ1329" i="1"/>
  <c r="C1330" i="1"/>
  <c r="AT1330" i="1" s="1"/>
  <c r="D1330" i="1"/>
  <c r="E1330" i="1"/>
  <c r="F1330" i="1"/>
  <c r="G1330" i="1"/>
  <c r="AN1330" i="1"/>
  <c r="AO1330" i="1"/>
  <c r="AP1330" i="1"/>
  <c r="AQ1330" i="1"/>
  <c r="C1331" i="1"/>
  <c r="AR1331" i="1" s="1"/>
  <c r="D1331" i="1"/>
  <c r="E1331" i="1"/>
  <c r="F1331" i="1"/>
  <c r="G1331" i="1"/>
  <c r="AN1331" i="1"/>
  <c r="AO1331" i="1"/>
  <c r="AP1331" i="1"/>
  <c r="AQ1331" i="1"/>
  <c r="C1332" i="1"/>
  <c r="AR1332" i="1" s="1"/>
  <c r="D1332" i="1"/>
  <c r="E1332" i="1"/>
  <c r="F1332" i="1"/>
  <c r="G1332" i="1"/>
  <c r="AN1332" i="1"/>
  <c r="AO1332" i="1"/>
  <c r="AP1332" i="1"/>
  <c r="AQ1332" i="1"/>
  <c r="C1333" i="1"/>
  <c r="D1333" i="1"/>
  <c r="E1333" i="1"/>
  <c r="F1333" i="1"/>
  <c r="G1333" i="1"/>
  <c r="AN1333" i="1"/>
  <c r="AO1333" i="1"/>
  <c r="AP1333" i="1"/>
  <c r="AQ1333" i="1"/>
  <c r="C1334" i="1"/>
  <c r="D1334" i="1"/>
  <c r="E1334" i="1"/>
  <c r="F1334" i="1"/>
  <c r="G1334" i="1"/>
  <c r="AN1334" i="1"/>
  <c r="AO1334" i="1"/>
  <c r="AP1334" i="1"/>
  <c r="AQ1334" i="1"/>
  <c r="C1335" i="1"/>
  <c r="L1335" i="1" s="1"/>
  <c r="D1335" i="1"/>
  <c r="E1335" i="1"/>
  <c r="F1335" i="1"/>
  <c r="G1335" i="1"/>
  <c r="AN1335" i="1"/>
  <c r="AO1335" i="1"/>
  <c r="AP1335" i="1"/>
  <c r="AQ1335" i="1"/>
  <c r="C1336" i="1"/>
  <c r="J1336" i="1" s="1"/>
  <c r="D1336" i="1"/>
  <c r="E1336" i="1"/>
  <c r="F1336" i="1"/>
  <c r="G1336" i="1"/>
  <c r="AN1336" i="1"/>
  <c r="AO1336" i="1"/>
  <c r="AP1336" i="1"/>
  <c r="AQ1336" i="1"/>
  <c r="C1337" i="1"/>
  <c r="J1337" i="1" s="1"/>
  <c r="D1337" i="1"/>
  <c r="E1337" i="1"/>
  <c r="F1337" i="1"/>
  <c r="G1337" i="1"/>
  <c r="AN1337" i="1"/>
  <c r="AO1337" i="1"/>
  <c r="AP1337" i="1"/>
  <c r="AQ1337" i="1"/>
  <c r="C1338" i="1"/>
  <c r="D1338" i="1"/>
  <c r="E1338" i="1"/>
  <c r="F1338" i="1"/>
  <c r="G1338" i="1"/>
  <c r="AN1338" i="1"/>
  <c r="AO1338" i="1"/>
  <c r="AP1338" i="1"/>
  <c r="AQ1338" i="1"/>
  <c r="C1339" i="1"/>
  <c r="D1339" i="1"/>
  <c r="E1339" i="1"/>
  <c r="F1339" i="1"/>
  <c r="G1339" i="1"/>
  <c r="AN1339" i="1"/>
  <c r="AO1339" i="1"/>
  <c r="AP1339" i="1"/>
  <c r="AQ1339" i="1"/>
  <c r="C1340" i="1"/>
  <c r="D1340" i="1"/>
  <c r="E1340" i="1"/>
  <c r="F1340" i="1"/>
  <c r="G1340" i="1"/>
  <c r="AN1340" i="1"/>
  <c r="AO1340" i="1"/>
  <c r="AP1340" i="1"/>
  <c r="AQ1340" i="1"/>
  <c r="C1341" i="1"/>
  <c r="AR1341" i="1" s="1"/>
  <c r="D1341" i="1"/>
  <c r="E1341" i="1"/>
  <c r="F1341" i="1"/>
  <c r="G1341" i="1"/>
  <c r="AN1341" i="1"/>
  <c r="AO1341" i="1"/>
  <c r="AP1341" i="1"/>
  <c r="AQ1341" i="1"/>
  <c r="C1342" i="1"/>
  <c r="D1342" i="1"/>
  <c r="E1342" i="1"/>
  <c r="F1342" i="1"/>
  <c r="G1342" i="1"/>
  <c r="AN1342" i="1"/>
  <c r="AO1342" i="1"/>
  <c r="AP1342" i="1"/>
  <c r="AQ1342" i="1"/>
  <c r="C1343" i="1"/>
  <c r="D1343" i="1"/>
  <c r="E1343" i="1"/>
  <c r="F1343" i="1"/>
  <c r="G1343" i="1"/>
  <c r="AN1343" i="1"/>
  <c r="AO1343" i="1"/>
  <c r="AP1343" i="1"/>
  <c r="AQ1343" i="1"/>
  <c r="C1344" i="1"/>
  <c r="D1344" i="1"/>
  <c r="E1344" i="1"/>
  <c r="F1344" i="1"/>
  <c r="G1344" i="1"/>
  <c r="AN1344" i="1"/>
  <c r="AO1344" i="1"/>
  <c r="AP1344" i="1"/>
  <c r="AQ1344" i="1"/>
  <c r="C1345" i="1"/>
  <c r="D1345" i="1"/>
  <c r="E1345" i="1"/>
  <c r="F1345" i="1"/>
  <c r="G1345" i="1"/>
  <c r="AN1345" i="1"/>
  <c r="AO1345" i="1"/>
  <c r="AP1345" i="1"/>
  <c r="AQ1345" i="1"/>
  <c r="C1346" i="1"/>
  <c r="AS1346" i="1" s="1"/>
  <c r="D1346" i="1"/>
  <c r="E1346" i="1"/>
  <c r="F1346" i="1"/>
  <c r="G1346" i="1"/>
  <c r="AN1346" i="1"/>
  <c r="AO1346" i="1"/>
  <c r="AP1346" i="1"/>
  <c r="AQ1346" i="1"/>
  <c r="C1347" i="1"/>
  <c r="AU1347" i="1" s="1"/>
  <c r="D1347" i="1"/>
  <c r="E1347" i="1"/>
  <c r="F1347" i="1"/>
  <c r="G1347" i="1"/>
  <c r="AN1347" i="1"/>
  <c r="AO1347" i="1"/>
  <c r="AP1347" i="1"/>
  <c r="AQ1347" i="1"/>
  <c r="C1348" i="1"/>
  <c r="J1348" i="1" s="1"/>
  <c r="D1348" i="1"/>
  <c r="E1348" i="1"/>
  <c r="F1348" i="1"/>
  <c r="G1348" i="1"/>
  <c r="AN1348" i="1"/>
  <c r="AO1348" i="1"/>
  <c r="AP1348" i="1"/>
  <c r="AQ1348" i="1"/>
  <c r="C1349" i="1"/>
  <c r="D1349" i="1"/>
  <c r="E1349" i="1"/>
  <c r="F1349" i="1"/>
  <c r="G1349" i="1"/>
  <c r="AN1349" i="1"/>
  <c r="AO1349" i="1"/>
  <c r="AP1349" i="1"/>
  <c r="AQ1349" i="1"/>
  <c r="C1350" i="1"/>
  <c r="D1350" i="1"/>
  <c r="E1350" i="1"/>
  <c r="F1350" i="1"/>
  <c r="G1350" i="1"/>
  <c r="AN1350" i="1"/>
  <c r="AO1350" i="1"/>
  <c r="AP1350" i="1"/>
  <c r="AQ1350" i="1"/>
  <c r="C1351" i="1"/>
  <c r="J1351" i="1" s="1"/>
  <c r="D1351" i="1"/>
  <c r="E1351" i="1"/>
  <c r="F1351" i="1"/>
  <c r="G1351" i="1"/>
  <c r="AN1351" i="1"/>
  <c r="AO1351" i="1"/>
  <c r="AP1351" i="1"/>
  <c r="AQ1351" i="1"/>
  <c r="C1352" i="1"/>
  <c r="D1352" i="1"/>
  <c r="E1352" i="1"/>
  <c r="F1352" i="1"/>
  <c r="G1352" i="1"/>
  <c r="AN1352" i="1"/>
  <c r="AO1352" i="1"/>
  <c r="AP1352" i="1"/>
  <c r="AQ1352" i="1"/>
  <c r="C1353" i="1"/>
  <c r="D1353" i="1"/>
  <c r="E1353" i="1"/>
  <c r="F1353" i="1"/>
  <c r="G1353" i="1"/>
  <c r="H1353" i="1" s="1"/>
  <c r="AN1353" i="1"/>
  <c r="AO1353" i="1"/>
  <c r="AP1353" i="1"/>
  <c r="AQ1353" i="1"/>
  <c r="C1354" i="1"/>
  <c r="AU1354" i="1" s="1"/>
  <c r="D1354" i="1"/>
  <c r="E1354" i="1"/>
  <c r="F1354" i="1"/>
  <c r="G1354" i="1"/>
  <c r="AN1354" i="1"/>
  <c r="AO1354" i="1"/>
  <c r="AP1354" i="1"/>
  <c r="AQ1354" i="1"/>
  <c r="C1355" i="1"/>
  <c r="D1355" i="1"/>
  <c r="E1355" i="1"/>
  <c r="F1355" i="1"/>
  <c r="G1355" i="1"/>
  <c r="AN1355" i="1"/>
  <c r="AO1355" i="1"/>
  <c r="AP1355" i="1"/>
  <c r="AQ1355" i="1"/>
  <c r="C1356" i="1"/>
  <c r="D1356" i="1"/>
  <c r="E1356" i="1"/>
  <c r="F1356" i="1"/>
  <c r="G1356" i="1"/>
  <c r="AN1356" i="1"/>
  <c r="AO1356" i="1"/>
  <c r="AP1356" i="1"/>
  <c r="AQ1356" i="1"/>
  <c r="C1357" i="1"/>
  <c r="AR1357" i="1" s="1"/>
  <c r="D1357" i="1"/>
  <c r="E1357" i="1"/>
  <c r="F1357" i="1"/>
  <c r="G1357" i="1"/>
  <c r="AN1357" i="1"/>
  <c r="AO1357" i="1"/>
  <c r="AP1357" i="1"/>
  <c r="AQ1357" i="1"/>
  <c r="C1358" i="1"/>
  <c r="D1358" i="1"/>
  <c r="E1358" i="1"/>
  <c r="F1358" i="1"/>
  <c r="G1358" i="1"/>
  <c r="AN1358" i="1"/>
  <c r="AO1358" i="1"/>
  <c r="AP1358" i="1"/>
  <c r="AQ1358" i="1"/>
  <c r="C1359" i="1"/>
  <c r="AU1359" i="1" s="1"/>
  <c r="D1359" i="1"/>
  <c r="E1359" i="1"/>
  <c r="F1359" i="1"/>
  <c r="G1359" i="1"/>
  <c r="AN1359" i="1"/>
  <c r="AO1359" i="1"/>
  <c r="AP1359" i="1"/>
  <c r="AQ1359" i="1"/>
  <c r="C1360" i="1"/>
  <c r="AS1360" i="1" s="1"/>
  <c r="D1360" i="1"/>
  <c r="E1360" i="1"/>
  <c r="F1360" i="1"/>
  <c r="G1360" i="1"/>
  <c r="AN1360" i="1"/>
  <c r="AO1360" i="1"/>
  <c r="AP1360" i="1"/>
  <c r="AQ1360" i="1"/>
  <c r="C1361" i="1"/>
  <c r="J1361" i="1" s="1"/>
  <c r="D1361" i="1"/>
  <c r="E1361" i="1"/>
  <c r="F1361" i="1"/>
  <c r="G1361" i="1"/>
  <c r="H1361" i="1" s="1"/>
  <c r="AN1361" i="1"/>
  <c r="AO1361" i="1"/>
  <c r="AP1361" i="1"/>
  <c r="AQ1361" i="1"/>
  <c r="AT1361" i="1"/>
  <c r="AU1361" i="1"/>
  <c r="C1362" i="1"/>
  <c r="AT1362" i="1" s="1"/>
  <c r="D1362" i="1"/>
  <c r="E1362" i="1"/>
  <c r="F1362" i="1"/>
  <c r="G1362" i="1"/>
  <c r="AN1362" i="1"/>
  <c r="AO1362" i="1"/>
  <c r="AP1362" i="1"/>
  <c r="AQ1362" i="1"/>
  <c r="C1363" i="1"/>
  <c r="AS1363" i="1" s="1"/>
  <c r="D1363" i="1"/>
  <c r="E1363" i="1"/>
  <c r="F1363" i="1"/>
  <c r="G1363" i="1"/>
  <c r="K1363" i="1"/>
  <c r="L1363" i="1"/>
  <c r="AN1363" i="1"/>
  <c r="AO1363" i="1"/>
  <c r="AP1363" i="1"/>
  <c r="AQ1363" i="1"/>
  <c r="AR1363" i="1"/>
  <c r="C1364" i="1"/>
  <c r="AR1364" i="1" s="1"/>
  <c r="D1364" i="1"/>
  <c r="E1364" i="1"/>
  <c r="F1364" i="1"/>
  <c r="G1364" i="1"/>
  <c r="H1364" i="1" s="1"/>
  <c r="AN1364" i="1"/>
  <c r="AO1364" i="1"/>
  <c r="AP1364" i="1"/>
  <c r="AQ1364" i="1"/>
  <c r="C1365" i="1"/>
  <c r="AS1365" i="1" s="1"/>
  <c r="D1365" i="1"/>
  <c r="E1365" i="1"/>
  <c r="F1365" i="1"/>
  <c r="G1365" i="1"/>
  <c r="AN1365" i="1"/>
  <c r="AO1365" i="1"/>
  <c r="AP1365" i="1"/>
  <c r="AQ1365" i="1"/>
  <c r="C1366" i="1"/>
  <c r="AT1366" i="1" s="1"/>
  <c r="D1366" i="1"/>
  <c r="E1366" i="1"/>
  <c r="F1366" i="1"/>
  <c r="G1366" i="1"/>
  <c r="AN1366" i="1"/>
  <c r="AO1366" i="1"/>
  <c r="AP1366" i="1"/>
  <c r="AQ1366" i="1"/>
  <c r="C1367" i="1"/>
  <c r="AT1367" i="1" s="1"/>
  <c r="D1367" i="1"/>
  <c r="E1367" i="1"/>
  <c r="F1367" i="1"/>
  <c r="G1367" i="1"/>
  <c r="AN1367" i="1"/>
  <c r="AO1367" i="1"/>
  <c r="AP1367" i="1"/>
  <c r="AQ1367" i="1"/>
  <c r="C1368" i="1"/>
  <c r="J1368" i="1" s="1"/>
  <c r="D1368" i="1"/>
  <c r="E1368" i="1"/>
  <c r="F1368" i="1"/>
  <c r="G1368" i="1"/>
  <c r="AN1368" i="1"/>
  <c r="AO1368" i="1"/>
  <c r="AP1368" i="1"/>
  <c r="AQ1368" i="1"/>
  <c r="C1369" i="1"/>
  <c r="D1369" i="1"/>
  <c r="E1369" i="1"/>
  <c r="F1369" i="1"/>
  <c r="G1369" i="1"/>
  <c r="AN1369" i="1"/>
  <c r="AO1369" i="1"/>
  <c r="AP1369" i="1"/>
  <c r="AQ1369" i="1"/>
  <c r="C1370" i="1"/>
  <c r="D1370" i="1"/>
  <c r="E1370" i="1"/>
  <c r="F1370" i="1"/>
  <c r="G1370" i="1"/>
  <c r="AN1370" i="1"/>
  <c r="AO1370" i="1"/>
  <c r="AP1370" i="1"/>
  <c r="AQ1370" i="1"/>
  <c r="F1371" i="1"/>
  <c r="G1371" i="1"/>
  <c r="C1373" i="1"/>
  <c r="AT1373" i="1" s="1"/>
  <c r="D1373" i="1"/>
  <c r="E1373" i="1"/>
  <c r="F1373" i="1"/>
  <c r="G1373" i="1"/>
  <c r="AN1373" i="1"/>
  <c r="AO1373" i="1"/>
  <c r="AP1373" i="1"/>
  <c r="AQ1373" i="1"/>
  <c r="C1374" i="1"/>
  <c r="AR1374" i="1" s="1"/>
  <c r="D1374" i="1"/>
  <c r="E1374" i="1"/>
  <c r="F1374" i="1"/>
  <c r="G1374" i="1"/>
  <c r="AN1374" i="1"/>
  <c r="AO1374" i="1"/>
  <c r="AP1374" i="1"/>
  <c r="AQ1374" i="1"/>
  <c r="C1375" i="1"/>
  <c r="K1375" i="1" s="1"/>
  <c r="D1375" i="1"/>
  <c r="E1375" i="1"/>
  <c r="F1375" i="1"/>
  <c r="G1375" i="1"/>
  <c r="AN1375" i="1"/>
  <c r="AO1375" i="1"/>
  <c r="AP1375" i="1"/>
  <c r="AQ1375" i="1"/>
  <c r="C1376" i="1"/>
  <c r="J1376" i="1" s="1"/>
  <c r="D1376" i="1"/>
  <c r="E1376" i="1"/>
  <c r="F1376" i="1"/>
  <c r="G1376" i="1"/>
  <c r="AN1376" i="1"/>
  <c r="AO1376" i="1"/>
  <c r="AP1376" i="1"/>
  <c r="AQ1376" i="1"/>
  <c r="AU1376" i="1"/>
  <c r="C1377" i="1"/>
  <c r="AU1377" i="1" s="1"/>
  <c r="D1377" i="1"/>
  <c r="E1377" i="1"/>
  <c r="F1377" i="1"/>
  <c r="G1377" i="1"/>
  <c r="H1377" i="1" s="1"/>
  <c r="AN1377" i="1"/>
  <c r="AO1377" i="1"/>
  <c r="AP1377" i="1"/>
  <c r="AQ1377" i="1"/>
  <c r="C1378" i="1"/>
  <c r="AU1378" i="1" s="1"/>
  <c r="D1378" i="1"/>
  <c r="E1378" i="1"/>
  <c r="F1378" i="1"/>
  <c r="G1378" i="1"/>
  <c r="J1378" i="1"/>
  <c r="L1378" i="1"/>
  <c r="AN1378" i="1"/>
  <c r="AO1378" i="1"/>
  <c r="AP1378" i="1"/>
  <c r="AQ1378" i="1"/>
  <c r="AR1378" i="1"/>
  <c r="AT1378" i="1"/>
  <c r="C1379" i="1"/>
  <c r="AR1379" i="1" s="1"/>
  <c r="D1379" i="1"/>
  <c r="E1379" i="1"/>
  <c r="F1379" i="1"/>
  <c r="G1379" i="1"/>
  <c r="AN1379" i="1"/>
  <c r="AO1379" i="1"/>
  <c r="AP1379" i="1"/>
  <c r="AQ1379" i="1"/>
  <c r="C1380" i="1"/>
  <c r="D1380" i="1"/>
  <c r="E1380" i="1"/>
  <c r="F1380" i="1"/>
  <c r="G1380" i="1"/>
  <c r="AN1380" i="1"/>
  <c r="AO1380" i="1"/>
  <c r="AP1380" i="1"/>
  <c r="AQ1380" i="1"/>
  <c r="C1381" i="1"/>
  <c r="D1381" i="1"/>
  <c r="E1381" i="1"/>
  <c r="F1381" i="1"/>
  <c r="G1381" i="1"/>
  <c r="AN1381" i="1"/>
  <c r="AO1381" i="1"/>
  <c r="AP1381" i="1"/>
  <c r="AQ1381" i="1"/>
  <c r="C1382" i="1"/>
  <c r="J1382" i="1" s="1"/>
  <c r="D1382" i="1"/>
  <c r="E1382" i="1"/>
  <c r="F1382" i="1"/>
  <c r="G1382" i="1"/>
  <c r="AN1382" i="1"/>
  <c r="AO1382" i="1"/>
  <c r="AP1382" i="1"/>
  <c r="AQ1382" i="1"/>
  <c r="C1383" i="1"/>
  <c r="D1383" i="1"/>
  <c r="E1383" i="1"/>
  <c r="F1383" i="1"/>
  <c r="G1383" i="1"/>
  <c r="AN1383" i="1"/>
  <c r="AO1383" i="1"/>
  <c r="AP1383" i="1"/>
  <c r="AQ1383" i="1"/>
  <c r="C1384" i="1"/>
  <c r="D1384" i="1"/>
  <c r="E1384" i="1"/>
  <c r="F1384" i="1"/>
  <c r="G1384" i="1"/>
  <c r="AN1384" i="1"/>
  <c r="AO1384" i="1"/>
  <c r="AP1384" i="1"/>
  <c r="AQ1384" i="1"/>
  <c r="C1385" i="1"/>
  <c r="D1385" i="1"/>
  <c r="E1385" i="1"/>
  <c r="F1385" i="1"/>
  <c r="G1385" i="1"/>
  <c r="AN1385" i="1"/>
  <c r="AO1385" i="1"/>
  <c r="AP1385" i="1"/>
  <c r="AQ1385" i="1"/>
  <c r="C1386" i="1"/>
  <c r="AR1386" i="1" s="1"/>
  <c r="D1386" i="1"/>
  <c r="E1386" i="1"/>
  <c r="F1386" i="1"/>
  <c r="G1386" i="1"/>
  <c r="AN1386" i="1"/>
  <c r="AO1386" i="1"/>
  <c r="AP1386" i="1"/>
  <c r="AQ1386" i="1"/>
  <c r="C1387" i="1"/>
  <c r="D1387" i="1"/>
  <c r="E1387" i="1"/>
  <c r="F1387" i="1"/>
  <c r="G1387" i="1"/>
  <c r="AN1387" i="1"/>
  <c r="AO1387" i="1"/>
  <c r="AP1387" i="1"/>
  <c r="AQ1387" i="1"/>
  <c r="C1388" i="1"/>
  <c r="D1388" i="1"/>
  <c r="E1388" i="1"/>
  <c r="F1388" i="1"/>
  <c r="G1388" i="1"/>
  <c r="AN1388" i="1"/>
  <c r="AO1388" i="1"/>
  <c r="AP1388" i="1"/>
  <c r="AQ1388" i="1"/>
  <c r="C1389" i="1"/>
  <c r="D1389" i="1"/>
  <c r="E1389" i="1"/>
  <c r="F1389" i="1"/>
  <c r="G1389" i="1"/>
  <c r="AN1389" i="1"/>
  <c r="AO1389" i="1"/>
  <c r="AP1389" i="1"/>
  <c r="AQ1389" i="1"/>
  <c r="C1390" i="1"/>
  <c r="AR1390" i="1" s="1"/>
  <c r="D1390" i="1"/>
  <c r="E1390" i="1"/>
  <c r="F1390" i="1"/>
  <c r="G1390" i="1"/>
  <c r="AN1390" i="1"/>
  <c r="AO1390" i="1"/>
  <c r="AP1390" i="1"/>
  <c r="AQ1390" i="1"/>
  <c r="C1391" i="1"/>
  <c r="D1391" i="1"/>
  <c r="E1391" i="1"/>
  <c r="F1391" i="1"/>
  <c r="G1391" i="1"/>
  <c r="AN1391" i="1"/>
  <c r="AO1391" i="1"/>
  <c r="AP1391" i="1"/>
  <c r="AQ1391" i="1"/>
  <c r="C1392" i="1"/>
  <c r="D1392" i="1"/>
  <c r="E1392" i="1"/>
  <c r="F1392" i="1"/>
  <c r="G1392" i="1"/>
  <c r="AN1392" i="1"/>
  <c r="AO1392" i="1"/>
  <c r="AP1392" i="1"/>
  <c r="AQ1392" i="1"/>
  <c r="C1393" i="1"/>
  <c r="D1393" i="1"/>
  <c r="E1393" i="1"/>
  <c r="F1393" i="1"/>
  <c r="G1393" i="1"/>
  <c r="AN1393" i="1"/>
  <c r="AO1393" i="1"/>
  <c r="AP1393" i="1"/>
  <c r="AQ1393" i="1"/>
  <c r="C1394" i="1"/>
  <c r="J1394" i="1" s="1"/>
  <c r="D1394" i="1"/>
  <c r="E1394" i="1"/>
  <c r="F1394" i="1"/>
  <c r="G1394" i="1"/>
  <c r="AN1394" i="1"/>
  <c r="AO1394" i="1"/>
  <c r="AP1394" i="1"/>
  <c r="AQ1394" i="1"/>
  <c r="C1395" i="1"/>
  <c r="D1395" i="1"/>
  <c r="E1395" i="1"/>
  <c r="F1395" i="1"/>
  <c r="G1395" i="1"/>
  <c r="AN1395" i="1"/>
  <c r="AO1395" i="1"/>
  <c r="AP1395" i="1"/>
  <c r="AQ1395" i="1"/>
  <c r="C1396" i="1"/>
  <c r="AT1396" i="1" s="1"/>
  <c r="D1396" i="1"/>
  <c r="E1396" i="1"/>
  <c r="F1396" i="1"/>
  <c r="G1396" i="1"/>
  <c r="AN1396" i="1"/>
  <c r="AO1396" i="1"/>
  <c r="AP1396" i="1"/>
  <c r="AQ1396" i="1"/>
  <c r="C1397" i="1"/>
  <c r="J1397" i="1" s="1"/>
  <c r="D1397" i="1"/>
  <c r="E1397" i="1"/>
  <c r="F1397" i="1"/>
  <c r="G1397" i="1"/>
  <c r="AN1397" i="1"/>
  <c r="AO1397" i="1"/>
  <c r="AP1397" i="1"/>
  <c r="AQ1397" i="1"/>
  <c r="C1398" i="1"/>
  <c r="AR1398" i="1" s="1"/>
  <c r="D1398" i="1"/>
  <c r="E1398" i="1"/>
  <c r="F1398" i="1"/>
  <c r="G1398" i="1"/>
  <c r="AN1398" i="1"/>
  <c r="AO1398" i="1"/>
  <c r="AP1398" i="1"/>
  <c r="AQ1398" i="1"/>
  <c r="C1399" i="1"/>
  <c r="D1399" i="1"/>
  <c r="E1399" i="1"/>
  <c r="F1399" i="1"/>
  <c r="G1399" i="1"/>
  <c r="AN1399" i="1"/>
  <c r="AO1399" i="1"/>
  <c r="AP1399" i="1"/>
  <c r="AQ1399" i="1"/>
  <c r="C1400" i="1"/>
  <c r="D1400" i="1"/>
  <c r="E1400" i="1"/>
  <c r="F1400" i="1"/>
  <c r="G1400" i="1"/>
  <c r="AN1400" i="1"/>
  <c r="AO1400" i="1"/>
  <c r="AP1400" i="1"/>
  <c r="AQ1400" i="1"/>
  <c r="C1401" i="1"/>
  <c r="D1401" i="1"/>
  <c r="E1401" i="1"/>
  <c r="F1401" i="1"/>
  <c r="G1401" i="1"/>
  <c r="AN1401" i="1"/>
  <c r="AO1401" i="1"/>
  <c r="AP1401" i="1"/>
  <c r="AQ1401" i="1"/>
  <c r="C1402" i="1"/>
  <c r="D1402" i="1"/>
  <c r="E1402" i="1"/>
  <c r="F1402" i="1"/>
  <c r="G1402" i="1"/>
  <c r="AN1402" i="1"/>
  <c r="AO1402" i="1"/>
  <c r="AP1402" i="1"/>
  <c r="AQ1402" i="1"/>
  <c r="C1403" i="1"/>
  <c r="D1403" i="1"/>
  <c r="E1403" i="1"/>
  <c r="F1403" i="1"/>
  <c r="G1403" i="1"/>
  <c r="AN1403" i="1"/>
  <c r="AO1403" i="1"/>
  <c r="AP1403" i="1"/>
  <c r="AQ1403" i="1"/>
  <c r="C1404" i="1"/>
  <c r="AR1404" i="1" s="1"/>
  <c r="D1404" i="1"/>
  <c r="E1404" i="1"/>
  <c r="F1404" i="1"/>
  <c r="G1404" i="1"/>
  <c r="AN1404" i="1"/>
  <c r="AO1404" i="1"/>
  <c r="AP1404" i="1"/>
  <c r="AQ1404" i="1"/>
  <c r="C1405" i="1"/>
  <c r="D1405" i="1"/>
  <c r="E1405" i="1"/>
  <c r="F1405" i="1"/>
  <c r="G1405" i="1"/>
  <c r="AN1405" i="1"/>
  <c r="AO1405" i="1"/>
  <c r="AP1405" i="1"/>
  <c r="AQ1405" i="1"/>
  <c r="C1406" i="1"/>
  <c r="D1406" i="1"/>
  <c r="E1406" i="1"/>
  <c r="F1406" i="1"/>
  <c r="G1406" i="1"/>
  <c r="AN1406" i="1"/>
  <c r="AO1406" i="1"/>
  <c r="AP1406" i="1"/>
  <c r="AQ1406" i="1"/>
  <c r="C1407" i="1"/>
  <c r="J1407" i="1" s="1"/>
  <c r="D1407" i="1"/>
  <c r="E1407" i="1"/>
  <c r="F1407" i="1"/>
  <c r="G1407" i="1"/>
  <c r="AN1407" i="1"/>
  <c r="AO1407" i="1"/>
  <c r="AP1407" i="1"/>
  <c r="AQ1407" i="1"/>
  <c r="C1408" i="1"/>
  <c r="D1408" i="1"/>
  <c r="E1408" i="1"/>
  <c r="F1408" i="1"/>
  <c r="G1408" i="1"/>
  <c r="AN1408" i="1"/>
  <c r="AO1408" i="1"/>
  <c r="AP1408" i="1"/>
  <c r="AQ1408" i="1"/>
  <c r="C1409" i="1"/>
  <c r="D1409" i="1"/>
  <c r="E1409" i="1"/>
  <c r="F1409" i="1"/>
  <c r="G1409" i="1"/>
  <c r="AN1409" i="1"/>
  <c r="AO1409" i="1"/>
  <c r="AP1409" i="1"/>
  <c r="AQ1409" i="1"/>
  <c r="C1410" i="1"/>
  <c r="AR1410" i="1" s="1"/>
  <c r="D1410" i="1"/>
  <c r="E1410" i="1"/>
  <c r="F1410" i="1"/>
  <c r="G1410" i="1"/>
  <c r="AN1410" i="1"/>
  <c r="AO1410" i="1"/>
  <c r="AP1410" i="1"/>
  <c r="AQ1410" i="1"/>
  <c r="C1411" i="1"/>
  <c r="D1411" i="1"/>
  <c r="E1411" i="1"/>
  <c r="F1411" i="1"/>
  <c r="G1411" i="1"/>
  <c r="AN1411" i="1"/>
  <c r="AO1411" i="1"/>
  <c r="AP1411" i="1"/>
  <c r="AQ1411" i="1"/>
  <c r="C1412" i="1"/>
  <c r="L1412" i="1" s="1"/>
  <c r="D1412" i="1"/>
  <c r="E1412" i="1"/>
  <c r="F1412" i="1"/>
  <c r="G1412" i="1"/>
  <c r="AN1412" i="1"/>
  <c r="AO1412" i="1"/>
  <c r="AP1412" i="1"/>
  <c r="AQ1412" i="1"/>
  <c r="C1413" i="1"/>
  <c r="AU1413" i="1" s="1"/>
  <c r="D1413" i="1"/>
  <c r="E1413" i="1"/>
  <c r="F1413" i="1"/>
  <c r="G1413" i="1"/>
  <c r="H1413" i="1" s="1"/>
  <c r="AN1413" i="1"/>
  <c r="AO1413" i="1"/>
  <c r="AP1413" i="1"/>
  <c r="AQ1413" i="1"/>
  <c r="C1414" i="1"/>
  <c r="AS1414" i="1" s="1"/>
  <c r="D1414" i="1"/>
  <c r="E1414" i="1"/>
  <c r="F1414" i="1"/>
  <c r="G1414" i="1"/>
  <c r="L1414" i="1"/>
  <c r="AN1414" i="1"/>
  <c r="AO1414" i="1"/>
  <c r="AP1414" i="1"/>
  <c r="AQ1414" i="1"/>
  <c r="AR1414" i="1"/>
  <c r="C1415" i="1"/>
  <c r="AS1415" i="1" s="1"/>
  <c r="D1415" i="1"/>
  <c r="E1415" i="1"/>
  <c r="F1415" i="1"/>
  <c r="G1415" i="1"/>
  <c r="AN1415" i="1"/>
  <c r="AO1415" i="1"/>
  <c r="AP1415" i="1"/>
  <c r="AQ1415" i="1"/>
  <c r="C1416" i="1"/>
  <c r="L1416" i="1" s="1"/>
  <c r="D1416" i="1"/>
  <c r="E1416" i="1"/>
  <c r="F1416" i="1"/>
  <c r="G1416" i="1"/>
  <c r="AN1416" i="1"/>
  <c r="AO1416" i="1"/>
  <c r="AP1416" i="1"/>
  <c r="AQ1416" i="1"/>
  <c r="C1417" i="1"/>
  <c r="D1417" i="1"/>
  <c r="E1417" i="1"/>
  <c r="F1417" i="1"/>
  <c r="G1417" i="1"/>
  <c r="AN1417" i="1"/>
  <c r="AO1417" i="1"/>
  <c r="AP1417" i="1"/>
  <c r="AQ1417" i="1"/>
  <c r="C1418" i="1"/>
  <c r="D1418" i="1"/>
  <c r="E1418" i="1"/>
  <c r="F1418" i="1"/>
  <c r="G1418" i="1"/>
  <c r="AN1418" i="1"/>
  <c r="AO1418" i="1"/>
  <c r="AP1418" i="1"/>
  <c r="AQ1418" i="1"/>
  <c r="C1419" i="1"/>
  <c r="J1419" i="1" s="1"/>
  <c r="D1419" i="1"/>
  <c r="E1419" i="1"/>
  <c r="F1419" i="1"/>
  <c r="G1419" i="1"/>
  <c r="AN1419" i="1"/>
  <c r="AO1419" i="1"/>
  <c r="AP1419" i="1"/>
  <c r="AQ1419" i="1"/>
  <c r="C1420" i="1"/>
  <c r="AR1420" i="1" s="1"/>
  <c r="D1420" i="1"/>
  <c r="E1420" i="1"/>
  <c r="F1420" i="1"/>
  <c r="G1420" i="1"/>
  <c r="L1420" i="1"/>
  <c r="AN1420" i="1"/>
  <c r="AO1420" i="1"/>
  <c r="AP1420" i="1"/>
  <c r="AQ1420" i="1"/>
  <c r="C1421" i="1"/>
  <c r="D1421" i="1"/>
  <c r="E1421" i="1"/>
  <c r="F1421" i="1"/>
  <c r="G1421" i="1"/>
  <c r="K1421" i="1"/>
  <c r="L1421" i="1"/>
  <c r="AN1421" i="1"/>
  <c r="AO1421" i="1"/>
  <c r="AP1421" i="1"/>
  <c r="AQ1421" i="1"/>
  <c r="AS1421" i="1"/>
  <c r="AT1421" i="1"/>
  <c r="C1422" i="1"/>
  <c r="D1422" i="1"/>
  <c r="E1422" i="1"/>
  <c r="F1422" i="1"/>
  <c r="G1422" i="1"/>
  <c r="AN1422" i="1"/>
  <c r="AO1422" i="1"/>
  <c r="AP1422" i="1"/>
  <c r="AQ1422" i="1"/>
  <c r="C1423" i="1"/>
  <c r="D1423" i="1"/>
  <c r="E1423" i="1"/>
  <c r="F1423" i="1"/>
  <c r="G1423" i="1"/>
  <c r="AN1423" i="1"/>
  <c r="AO1423" i="1"/>
  <c r="AP1423" i="1"/>
  <c r="AQ1423" i="1"/>
  <c r="C1424" i="1"/>
  <c r="D1424" i="1"/>
  <c r="E1424" i="1"/>
  <c r="F1424" i="1"/>
  <c r="G1424" i="1"/>
  <c r="AN1424" i="1"/>
  <c r="AO1424" i="1"/>
  <c r="AP1424" i="1"/>
  <c r="AQ1424" i="1"/>
  <c r="C1425" i="1"/>
  <c r="D1425" i="1"/>
  <c r="E1425" i="1"/>
  <c r="F1425" i="1"/>
  <c r="G1425" i="1"/>
  <c r="AN1425" i="1"/>
  <c r="AO1425" i="1"/>
  <c r="AP1425" i="1"/>
  <c r="AQ1425" i="1"/>
  <c r="C1426" i="1"/>
  <c r="AT1426" i="1" s="1"/>
  <c r="D1426" i="1"/>
  <c r="E1426" i="1"/>
  <c r="F1426" i="1"/>
  <c r="G1426" i="1"/>
  <c r="AN1426" i="1"/>
  <c r="AO1426" i="1"/>
  <c r="AP1426" i="1"/>
  <c r="AQ1426" i="1"/>
  <c r="C1427" i="1"/>
  <c r="D1427" i="1"/>
  <c r="E1427" i="1"/>
  <c r="F1427" i="1"/>
  <c r="G1427" i="1"/>
  <c r="AN1427" i="1"/>
  <c r="AO1427" i="1"/>
  <c r="AP1427" i="1"/>
  <c r="AQ1427" i="1"/>
  <c r="C1428" i="1"/>
  <c r="D1428" i="1"/>
  <c r="E1428" i="1"/>
  <c r="F1428" i="1"/>
  <c r="G1428" i="1"/>
  <c r="AN1428" i="1"/>
  <c r="AO1428" i="1"/>
  <c r="AP1428" i="1"/>
  <c r="AQ1428" i="1"/>
  <c r="C1429" i="1"/>
  <c r="D1429" i="1"/>
  <c r="E1429" i="1"/>
  <c r="F1429" i="1"/>
  <c r="G1429" i="1"/>
  <c r="AN1429" i="1"/>
  <c r="AO1429" i="1"/>
  <c r="AP1429" i="1"/>
  <c r="AQ1429" i="1"/>
  <c r="C1430" i="1"/>
  <c r="J1430" i="1" s="1"/>
  <c r="D1430" i="1"/>
  <c r="E1430" i="1"/>
  <c r="F1430" i="1"/>
  <c r="G1430" i="1"/>
  <c r="AN1430" i="1"/>
  <c r="AO1430" i="1"/>
  <c r="AP1430" i="1"/>
  <c r="AQ1430" i="1"/>
  <c r="C1431" i="1"/>
  <c r="AU1431" i="1" s="1"/>
  <c r="D1431" i="1"/>
  <c r="E1431" i="1"/>
  <c r="F1431" i="1"/>
  <c r="G1431" i="1"/>
  <c r="AN1431" i="1"/>
  <c r="AO1431" i="1"/>
  <c r="AP1431" i="1"/>
  <c r="AQ1431" i="1"/>
  <c r="C1432" i="1"/>
  <c r="AR1432" i="1" s="1"/>
  <c r="D1432" i="1"/>
  <c r="E1432" i="1"/>
  <c r="F1432" i="1"/>
  <c r="G1432" i="1"/>
  <c r="AN1432" i="1"/>
  <c r="AO1432" i="1"/>
  <c r="AP1432" i="1"/>
  <c r="AQ1432" i="1"/>
  <c r="C1433" i="1"/>
  <c r="D1433" i="1"/>
  <c r="E1433" i="1"/>
  <c r="F1433" i="1"/>
  <c r="G1433" i="1"/>
  <c r="AN1433" i="1"/>
  <c r="AO1433" i="1"/>
  <c r="AP1433" i="1"/>
  <c r="AQ1433" i="1"/>
  <c r="C1434" i="1"/>
  <c r="D1434" i="1"/>
  <c r="E1434" i="1"/>
  <c r="F1434" i="1"/>
  <c r="G1434" i="1"/>
  <c r="AN1434" i="1"/>
  <c r="AO1434" i="1"/>
  <c r="AP1434" i="1"/>
  <c r="AQ1434" i="1"/>
  <c r="C1435" i="1"/>
  <c r="AU1435" i="1" s="1"/>
  <c r="D1435" i="1"/>
  <c r="E1435" i="1"/>
  <c r="F1435" i="1"/>
  <c r="G1435" i="1"/>
  <c r="AN1435" i="1"/>
  <c r="AO1435" i="1"/>
  <c r="AP1435" i="1"/>
  <c r="AQ1435" i="1"/>
  <c r="C1436" i="1"/>
  <c r="D1436" i="1"/>
  <c r="E1436" i="1"/>
  <c r="F1436" i="1"/>
  <c r="G1436" i="1"/>
  <c r="AN1436" i="1"/>
  <c r="AO1436" i="1"/>
  <c r="AP1436" i="1"/>
  <c r="AQ1436" i="1"/>
  <c r="C1437" i="1"/>
  <c r="D1437" i="1"/>
  <c r="E1437" i="1"/>
  <c r="F1437" i="1"/>
  <c r="G1437" i="1"/>
  <c r="AN1437" i="1"/>
  <c r="AO1437" i="1"/>
  <c r="AP1437" i="1"/>
  <c r="AQ1437" i="1"/>
  <c r="C1438" i="1"/>
  <c r="D1438" i="1"/>
  <c r="E1438" i="1"/>
  <c r="F1438" i="1"/>
  <c r="G1438" i="1"/>
  <c r="AN1438" i="1"/>
  <c r="AO1438" i="1"/>
  <c r="AP1438" i="1"/>
  <c r="AQ1438" i="1"/>
  <c r="C1439" i="1"/>
  <c r="K1439" i="1" s="1"/>
  <c r="D1439" i="1"/>
  <c r="E1439" i="1"/>
  <c r="F1439" i="1"/>
  <c r="G1439" i="1"/>
  <c r="AN1439" i="1"/>
  <c r="AO1439" i="1"/>
  <c r="AP1439" i="1"/>
  <c r="AQ1439" i="1"/>
  <c r="C1440" i="1"/>
  <c r="AR1440" i="1" s="1"/>
  <c r="D1440" i="1"/>
  <c r="E1440" i="1"/>
  <c r="F1440" i="1"/>
  <c r="G1440" i="1"/>
  <c r="AN1440" i="1"/>
  <c r="AO1440" i="1"/>
  <c r="AP1440" i="1"/>
  <c r="AQ1440" i="1"/>
  <c r="C1441" i="1"/>
  <c r="D1441" i="1"/>
  <c r="E1441" i="1"/>
  <c r="F1441" i="1"/>
  <c r="G1441" i="1"/>
  <c r="AN1441" i="1"/>
  <c r="AO1441" i="1"/>
  <c r="AP1441" i="1"/>
  <c r="AQ1441" i="1"/>
  <c r="C1442" i="1"/>
  <c r="J1442" i="1" s="1"/>
  <c r="D1442" i="1"/>
  <c r="E1442" i="1"/>
  <c r="F1442" i="1"/>
  <c r="G1442" i="1"/>
  <c r="AN1442" i="1"/>
  <c r="AO1442" i="1"/>
  <c r="AP1442" i="1"/>
  <c r="AQ1442" i="1"/>
  <c r="C1443" i="1"/>
  <c r="AT1443" i="1" s="1"/>
  <c r="D1443" i="1"/>
  <c r="E1443" i="1"/>
  <c r="F1443" i="1"/>
  <c r="G1443" i="1"/>
  <c r="AN1443" i="1"/>
  <c r="AO1443" i="1"/>
  <c r="AP1443" i="1"/>
  <c r="AQ1443" i="1"/>
  <c r="C1444" i="1"/>
  <c r="D1444" i="1"/>
  <c r="E1444" i="1"/>
  <c r="F1444" i="1"/>
  <c r="G1444" i="1"/>
  <c r="AN1444" i="1"/>
  <c r="AO1444" i="1"/>
  <c r="AP1444" i="1"/>
  <c r="AQ1444" i="1"/>
  <c r="C1445" i="1"/>
  <c r="J1445" i="1" s="1"/>
  <c r="D1445" i="1"/>
  <c r="E1445" i="1"/>
  <c r="F1445" i="1"/>
  <c r="G1445" i="1"/>
  <c r="AN1445" i="1"/>
  <c r="AO1445" i="1"/>
  <c r="AP1445" i="1"/>
  <c r="AQ1445" i="1"/>
  <c r="C1446" i="1"/>
  <c r="AR1446" i="1" s="1"/>
  <c r="D1446" i="1"/>
  <c r="E1446" i="1"/>
  <c r="F1446" i="1"/>
  <c r="G1446" i="1"/>
  <c r="AN1446" i="1"/>
  <c r="AO1446" i="1"/>
  <c r="AP1446" i="1"/>
  <c r="AQ1446" i="1"/>
  <c r="C1447" i="1"/>
  <c r="D1447" i="1"/>
  <c r="E1447" i="1"/>
  <c r="F1447" i="1"/>
  <c r="G1447" i="1"/>
  <c r="AN1447" i="1"/>
  <c r="AO1447" i="1"/>
  <c r="AP1447" i="1"/>
  <c r="AQ1447" i="1"/>
  <c r="C1448" i="1"/>
  <c r="D1448" i="1"/>
  <c r="E1448" i="1"/>
  <c r="F1448" i="1"/>
  <c r="G1448" i="1"/>
  <c r="AN1448" i="1"/>
  <c r="AO1448" i="1"/>
  <c r="AP1448" i="1"/>
  <c r="AQ1448" i="1"/>
  <c r="C1449" i="1"/>
  <c r="AU1449" i="1" s="1"/>
  <c r="D1449" i="1"/>
  <c r="E1449" i="1"/>
  <c r="F1449" i="1"/>
  <c r="G1449" i="1"/>
  <c r="AN1449" i="1"/>
  <c r="AO1449" i="1"/>
  <c r="AP1449" i="1"/>
  <c r="AQ1449" i="1"/>
  <c r="C1450" i="1"/>
  <c r="D1450" i="1"/>
  <c r="E1450" i="1"/>
  <c r="F1450" i="1"/>
  <c r="G1450" i="1"/>
  <c r="AN1450" i="1"/>
  <c r="AO1450" i="1"/>
  <c r="AP1450" i="1"/>
  <c r="AQ1450" i="1"/>
  <c r="AR1450" i="1"/>
  <c r="AS1450" i="1"/>
  <c r="C1451" i="1"/>
  <c r="AS1451" i="1" s="1"/>
  <c r="D1451" i="1"/>
  <c r="E1451" i="1"/>
  <c r="F1451" i="1"/>
  <c r="G1451" i="1"/>
  <c r="AN1451" i="1"/>
  <c r="AO1451" i="1"/>
  <c r="AP1451" i="1"/>
  <c r="AQ1451" i="1"/>
  <c r="C1452" i="1"/>
  <c r="AU1452" i="1" s="1"/>
  <c r="D1452" i="1"/>
  <c r="E1452" i="1"/>
  <c r="F1452" i="1"/>
  <c r="G1452" i="1"/>
  <c r="AN1452" i="1"/>
  <c r="AO1452" i="1"/>
  <c r="AP1452" i="1"/>
  <c r="AQ1452" i="1"/>
  <c r="C1453" i="1"/>
  <c r="D1453" i="1"/>
  <c r="E1453" i="1"/>
  <c r="F1453" i="1"/>
  <c r="G1453" i="1"/>
  <c r="AN1453" i="1"/>
  <c r="AO1453" i="1"/>
  <c r="AP1453" i="1"/>
  <c r="AQ1453" i="1"/>
  <c r="C1454" i="1"/>
  <c r="J1454" i="1" s="1"/>
  <c r="D1454" i="1"/>
  <c r="E1454" i="1"/>
  <c r="F1454" i="1"/>
  <c r="G1454" i="1"/>
  <c r="AN1454" i="1"/>
  <c r="AO1454" i="1"/>
  <c r="AP1454" i="1"/>
  <c r="AQ1454" i="1"/>
  <c r="C1455" i="1"/>
  <c r="D1455" i="1"/>
  <c r="E1455" i="1"/>
  <c r="F1455" i="1"/>
  <c r="G1455" i="1"/>
  <c r="AN1455" i="1"/>
  <c r="AO1455" i="1"/>
  <c r="AP1455" i="1"/>
  <c r="AQ1455" i="1"/>
  <c r="C1456" i="1"/>
  <c r="D1456" i="1"/>
  <c r="E1456" i="1"/>
  <c r="F1456" i="1"/>
  <c r="G1456" i="1"/>
  <c r="AN1456" i="1"/>
  <c r="AO1456" i="1"/>
  <c r="AP1456" i="1"/>
  <c r="AQ1456" i="1"/>
  <c r="C1457" i="1"/>
  <c r="AT1457" i="1" s="1"/>
  <c r="D1457" i="1"/>
  <c r="E1457" i="1"/>
  <c r="F1457" i="1"/>
  <c r="G1457" i="1"/>
  <c r="H1457" i="1" s="1"/>
  <c r="K1457" i="1"/>
  <c r="AN1457" i="1"/>
  <c r="AO1457" i="1"/>
  <c r="AP1457" i="1"/>
  <c r="AQ1457" i="1"/>
  <c r="AS1457" i="1"/>
  <c r="AU1457" i="1"/>
  <c r="C1458" i="1"/>
  <c r="AR1458" i="1" s="1"/>
  <c r="D1458" i="1"/>
  <c r="E1458" i="1"/>
  <c r="F1458" i="1"/>
  <c r="G1458" i="1"/>
  <c r="AN1458" i="1"/>
  <c r="AO1458" i="1"/>
  <c r="AP1458" i="1"/>
  <c r="AQ1458" i="1"/>
  <c r="C1459" i="1"/>
  <c r="K1459" i="1" s="1"/>
  <c r="D1459" i="1"/>
  <c r="E1459" i="1"/>
  <c r="F1459" i="1"/>
  <c r="G1459" i="1"/>
  <c r="AN1459" i="1"/>
  <c r="AO1459" i="1"/>
  <c r="AP1459" i="1"/>
  <c r="AQ1459" i="1"/>
  <c r="C1462" i="1"/>
  <c r="D1462" i="1"/>
  <c r="E1462" i="1"/>
  <c r="F1462" i="1"/>
  <c r="G1462" i="1"/>
  <c r="AN1462" i="1"/>
  <c r="AO1462" i="1"/>
  <c r="AP1462" i="1"/>
  <c r="AQ1462" i="1"/>
  <c r="C1463" i="1"/>
  <c r="L1463" i="1" s="1"/>
  <c r="D1463" i="1"/>
  <c r="E1463" i="1"/>
  <c r="F1463" i="1"/>
  <c r="G1463" i="1"/>
  <c r="AN1463" i="1"/>
  <c r="AO1463" i="1"/>
  <c r="AP1463" i="1"/>
  <c r="AQ1463" i="1"/>
  <c r="C1464" i="1"/>
  <c r="D1464" i="1"/>
  <c r="E1464" i="1"/>
  <c r="F1464" i="1"/>
  <c r="G1464" i="1"/>
  <c r="AN1464" i="1"/>
  <c r="AO1464" i="1"/>
  <c r="AP1464" i="1"/>
  <c r="AQ1464" i="1"/>
  <c r="C1465" i="1"/>
  <c r="D1465" i="1"/>
  <c r="E1465" i="1"/>
  <c r="F1465" i="1"/>
  <c r="G1465" i="1"/>
  <c r="AN1465" i="1"/>
  <c r="AO1465" i="1"/>
  <c r="AP1465" i="1"/>
  <c r="AQ1465" i="1"/>
  <c r="C1466" i="1"/>
  <c r="D1466" i="1"/>
  <c r="E1466" i="1"/>
  <c r="F1466" i="1"/>
  <c r="G1466" i="1"/>
  <c r="AN1466" i="1"/>
  <c r="AO1466" i="1"/>
  <c r="AP1466" i="1"/>
  <c r="AQ1466" i="1"/>
  <c r="C1467" i="1"/>
  <c r="D1467" i="1"/>
  <c r="E1467" i="1"/>
  <c r="F1467" i="1"/>
  <c r="G1467" i="1"/>
  <c r="AN1467" i="1"/>
  <c r="AO1467" i="1"/>
  <c r="AP1467" i="1"/>
  <c r="AQ1467" i="1"/>
  <c r="C1468" i="1"/>
  <c r="AS1468" i="1" s="1"/>
  <c r="D1468" i="1"/>
  <c r="E1468" i="1"/>
  <c r="F1468" i="1"/>
  <c r="G1468" i="1"/>
  <c r="AN1468" i="1"/>
  <c r="AO1468" i="1"/>
  <c r="AP1468" i="1"/>
  <c r="AQ1468" i="1"/>
  <c r="C1469" i="1"/>
  <c r="D1469" i="1"/>
  <c r="E1469" i="1"/>
  <c r="F1469" i="1"/>
  <c r="G1469" i="1"/>
  <c r="AN1469" i="1"/>
  <c r="AO1469" i="1"/>
  <c r="AP1469" i="1"/>
  <c r="AQ1469" i="1"/>
  <c r="C1470" i="1"/>
  <c r="AT1470" i="1" s="1"/>
  <c r="D1470" i="1"/>
  <c r="E1470" i="1"/>
  <c r="F1470" i="1"/>
  <c r="G1470" i="1"/>
  <c r="AN1470" i="1"/>
  <c r="AO1470" i="1"/>
  <c r="AP1470" i="1"/>
  <c r="AQ1470" i="1"/>
  <c r="C1471" i="1"/>
  <c r="D1471" i="1"/>
  <c r="E1471" i="1"/>
  <c r="F1471" i="1"/>
  <c r="G1471" i="1"/>
  <c r="AN1471" i="1"/>
  <c r="AO1471" i="1"/>
  <c r="AP1471" i="1"/>
  <c r="AQ1471" i="1"/>
  <c r="C1472" i="1"/>
  <c r="D1472" i="1"/>
  <c r="E1472" i="1"/>
  <c r="F1472" i="1"/>
  <c r="G1472" i="1"/>
  <c r="AN1472" i="1"/>
  <c r="AO1472" i="1"/>
  <c r="AP1472" i="1"/>
  <c r="AQ1472" i="1"/>
  <c r="C1473" i="1"/>
  <c r="AS1473" i="1" s="1"/>
  <c r="D1473" i="1"/>
  <c r="E1473" i="1"/>
  <c r="F1473" i="1"/>
  <c r="G1473" i="1"/>
  <c r="AN1473" i="1"/>
  <c r="AO1473" i="1"/>
  <c r="AP1473" i="1"/>
  <c r="AQ1473" i="1"/>
  <c r="C1474" i="1"/>
  <c r="D1474" i="1"/>
  <c r="E1474" i="1"/>
  <c r="F1474" i="1"/>
  <c r="G1474" i="1"/>
  <c r="AN1474" i="1"/>
  <c r="AO1474" i="1"/>
  <c r="AP1474" i="1"/>
  <c r="AQ1474" i="1"/>
  <c r="C1475" i="1"/>
  <c r="AU1475" i="1" s="1"/>
  <c r="D1475" i="1"/>
  <c r="E1475" i="1"/>
  <c r="F1475" i="1"/>
  <c r="G1475" i="1"/>
  <c r="K1475" i="1"/>
  <c r="AN1475" i="1"/>
  <c r="AO1475" i="1"/>
  <c r="AP1475" i="1"/>
  <c r="AQ1475" i="1"/>
  <c r="C1476" i="1"/>
  <c r="AS1476" i="1" s="1"/>
  <c r="D1476" i="1"/>
  <c r="E1476" i="1"/>
  <c r="F1476" i="1"/>
  <c r="G1476" i="1"/>
  <c r="AN1476" i="1"/>
  <c r="AO1476" i="1"/>
  <c r="AP1476" i="1"/>
  <c r="AQ1476" i="1"/>
  <c r="C1477" i="1"/>
  <c r="J1477" i="1" s="1"/>
  <c r="D1477" i="1"/>
  <c r="E1477" i="1"/>
  <c r="F1477" i="1"/>
  <c r="G1477" i="1"/>
  <c r="AN1477" i="1"/>
  <c r="AO1477" i="1"/>
  <c r="AP1477" i="1"/>
  <c r="AQ1477" i="1"/>
  <c r="C1478" i="1"/>
  <c r="D1478" i="1"/>
  <c r="E1478" i="1"/>
  <c r="F1478" i="1"/>
  <c r="G1478" i="1"/>
  <c r="AN1478" i="1"/>
  <c r="AO1478" i="1"/>
  <c r="AP1478" i="1"/>
  <c r="AQ1478" i="1"/>
  <c r="C1479" i="1"/>
  <c r="J1479" i="1" s="1"/>
  <c r="D1479" i="1"/>
  <c r="E1479" i="1"/>
  <c r="F1479" i="1"/>
  <c r="G1479" i="1"/>
  <c r="AN1479" i="1"/>
  <c r="AO1479" i="1"/>
  <c r="AP1479" i="1"/>
  <c r="AQ1479" i="1"/>
  <c r="C1480" i="1"/>
  <c r="D1480" i="1"/>
  <c r="E1480" i="1"/>
  <c r="F1480" i="1"/>
  <c r="G1480" i="1"/>
  <c r="AN1480" i="1"/>
  <c r="AO1480" i="1"/>
  <c r="AP1480" i="1"/>
  <c r="AQ1480" i="1"/>
  <c r="C1481" i="1"/>
  <c r="AR1481" i="1" s="1"/>
  <c r="D1481" i="1"/>
  <c r="E1481" i="1"/>
  <c r="F1481" i="1"/>
  <c r="G1481" i="1"/>
  <c r="AN1481" i="1"/>
  <c r="AO1481" i="1"/>
  <c r="AP1481" i="1"/>
  <c r="AQ1481" i="1"/>
  <c r="C1482" i="1"/>
  <c r="D1482" i="1"/>
  <c r="E1482" i="1"/>
  <c r="F1482" i="1"/>
  <c r="G1482" i="1"/>
  <c r="AN1482" i="1"/>
  <c r="AO1482" i="1"/>
  <c r="AP1482" i="1"/>
  <c r="AQ1482" i="1"/>
  <c r="C1483" i="1"/>
  <c r="AR1483" i="1" s="1"/>
  <c r="D1483" i="1"/>
  <c r="E1483" i="1"/>
  <c r="F1483" i="1"/>
  <c r="G1483" i="1"/>
  <c r="AN1483" i="1"/>
  <c r="AO1483" i="1"/>
  <c r="AP1483" i="1"/>
  <c r="AQ1483" i="1"/>
  <c r="C1484" i="1"/>
  <c r="K1484" i="1" s="1"/>
  <c r="D1484" i="1"/>
  <c r="E1484" i="1"/>
  <c r="F1484" i="1"/>
  <c r="G1484" i="1"/>
  <c r="H1484" i="1" s="1"/>
  <c r="AN1484" i="1"/>
  <c r="AO1484" i="1"/>
  <c r="AP1484" i="1"/>
  <c r="AQ1484" i="1"/>
  <c r="C1485" i="1"/>
  <c r="K1485" i="1" s="1"/>
  <c r="D1485" i="1"/>
  <c r="E1485" i="1"/>
  <c r="F1485" i="1"/>
  <c r="G1485" i="1"/>
  <c r="AN1485" i="1"/>
  <c r="AO1485" i="1"/>
  <c r="AP1485" i="1"/>
  <c r="AQ1485" i="1"/>
  <c r="C1486" i="1"/>
  <c r="AT1486" i="1" s="1"/>
  <c r="D1486" i="1"/>
  <c r="E1486" i="1"/>
  <c r="F1486" i="1"/>
  <c r="G1486" i="1"/>
  <c r="AN1486" i="1"/>
  <c r="AO1486" i="1"/>
  <c r="AP1486" i="1"/>
  <c r="AQ1486" i="1"/>
  <c r="C1487" i="1"/>
  <c r="AT1487" i="1" s="1"/>
  <c r="D1487" i="1"/>
  <c r="E1487" i="1"/>
  <c r="F1487" i="1"/>
  <c r="G1487" i="1"/>
  <c r="AN1487" i="1"/>
  <c r="AO1487" i="1"/>
  <c r="AP1487" i="1"/>
  <c r="AQ1487" i="1"/>
  <c r="C1488" i="1"/>
  <c r="AS1488" i="1" s="1"/>
  <c r="D1488" i="1"/>
  <c r="E1488" i="1"/>
  <c r="F1488" i="1"/>
  <c r="G1488" i="1"/>
  <c r="AN1488" i="1"/>
  <c r="AO1488" i="1"/>
  <c r="AP1488" i="1"/>
  <c r="AQ1488" i="1"/>
  <c r="C1489" i="1"/>
  <c r="J1489" i="1" s="1"/>
  <c r="D1489" i="1"/>
  <c r="E1489" i="1"/>
  <c r="F1489" i="1"/>
  <c r="G1489" i="1"/>
  <c r="AN1489" i="1"/>
  <c r="AO1489" i="1"/>
  <c r="AP1489" i="1"/>
  <c r="AQ1489" i="1"/>
  <c r="C1490" i="1"/>
  <c r="K1490" i="1" s="1"/>
  <c r="D1490" i="1"/>
  <c r="E1490" i="1"/>
  <c r="F1490" i="1"/>
  <c r="G1490" i="1"/>
  <c r="AN1490" i="1"/>
  <c r="AO1490" i="1"/>
  <c r="AP1490" i="1"/>
  <c r="AQ1490" i="1"/>
  <c r="C1491" i="1"/>
  <c r="D1491" i="1"/>
  <c r="E1491" i="1"/>
  <c r="F1491" i="1"/>
  <c r="G1491" i="1"/>
  <c r="AN1491" i="1"/>
  <c r="AO1491" i="1"/>
  <c r="AP1491" i="1"/>
  <c r="AQ1491" i="1"/>
  <c r="C1492" i="1"/>
  <c r="J1492" i="1" s="1"/>
  <c r="D1492" i="1"/>
  <c r="E1492" i="1"/>
  <c r="F1492" i="1"/>
  <c r="G1492" i="1"/>
  <c r="AN1492" i="1"/>
  <c r="AO1492" i="1"/>
  <c r="AP1492" i="1"/>
  <c r="AQ1492" i="1"/>
  <c r="AS1492" i="1"/>
  <c r="C1493" i="1"/>
  <c r="D1493" i="1"/>
  <c r="E1493" i="1"/>
  <c r="F1493" i="1"/>
  <c r="G1493" i="1"/>
  <c r="AN1493" i="1"/>
  <c r="AO1493" i="1"/>
  <c r="AP1493" i="1"/>
  <c r="AQ1493" i="1"/>
  <c r="C1494" i="1"/>
  <c r="AT1494" i="1" s="1"/>
  <c r="D1494" i="1"/>
  <c r="E1494" i="1"/>
  <c r="F1494" i="1"/>
  <c r="G1494" i="1"/>
  <c r="AN1494" i="1"/>
  <c r="AO1494" i="1"/>
  <c r="AP1494" i="1"/>
  <c r="AQ1494" i="1"/>
  <c r="C1495" i="1"/>
  <c r="L1495" i="1" s="1"/>
  <c r="D1495" i="1"/>
  <c r="E1495" i="1"/>
  <c r="F1495" i="1"/>
  <c r="G1495" i="1"/>
  <c r="AN1495" i="1"/>
  <c r="AO1495" i="1"/>
  <c r="AP1495" i="1"/>
  <c r="AQ1495" i="1"/>
  <c r="C1496" i="1"/>
  <c r="K1496" i="1" s="1"/>
  <c r="D1496" i="1"/>
  <c r="E1496" i="1"/>
  <c r="F1496" i="1"/>
  <c r="G1496" i="1"/>
  <c r="AN1496" i="1"/>
  <c r="AO1496" i="1"/>
  <c r="AP1496" i="1"/>
  <c r="AQ1496" i="1"/>
  <c r="C1497" i="1"/>
  <c r="J1497" i="1" s="1"/>
  <c r="D1497" i="1"/>
  <c r="E1497" i="1"/>
  <c r="F1497" i="1"/>
  <c r="G1497" i="1"/>
  <c r="AN1497" i="1"/>
  <c r="AO1497" i="1"/>
  <c r="AP1497" i="1"/>
  <c r="AQ1497" i="1"/>
  <c r="C1498" i="1"/>
  <c r="D1498" i="1"/>
  <c r="E1498" i="1"/>
  <c r="F1498" i="1"/>
  <c r="G1498" i="1"/>
  <c r="AN1498" i="1"/>
  <c r="AO1498" i="1"/>
  <c r="AP1498" i="1"/>
  <c r="AQ1498" i="1"/>
  <c r="C1499" i="1"/>
  <c r="AR1499" i="1" s="1"/>
  <c r="D1499" i="1"/>
  <c r="E1499" i="1"/>
  <c r="F1499" i="1"/>
  <c r="G1499" i="1"/>
  <c r="AN1499" i="1"/>
  <c r="AO1499" i="1"/>
  <c r="AP1499" i="1"/>
  <c r="AQ1499" i="1"/>
  <c r="C1500" i="1"/>
  <c r="D1500" i="1"/>
  <c r="E1500" i="1"/>
  <c r="F1500" i="1"/>
  <c r="G1500" i="1"/>
  <c r="AN1500" i="1"/>
  <c r="AO1500" i="1"/>
  <c r="AP1500" i="1"/>
  <c r="AQ1500" i="1"/>
  <c r="C1501" i="1"/>
  <c r="D1501" i="1"/>
  <c r="E1501" i="1"/>
  <c r="F1501" i="1"/>
  <c r="G1501" i="1"/>
  <c r="AN1501" i="1"/>
  <c r="AO1501" i="1"/>
  <c r="AP1501" i="1"/>
  <c r="AQ1501" i="1"/>
  <c r="C1502" i="1"/>
  <c r="K1502" i="1" s="1"/>
  <c r="D1502" i="1"/>
  <c r="E1502" i="1"/>
  <c r="F1502" i="1"/>
  <c r="G1502" i="1"/>
  <c r="AN1502" i="1"/>
  <c r="AO1502" i="1"/>
  <c r="AP1502" i="1"/>
  <c r="AQ1502" i="1"/>
  <c r="C1503" i="1"/>
  <c r="AT1503" i="1" s="1"/>
  <c r="D1503" i="1"/>
  <c r="E1503" i="1"/>
  <c r="F1503" i="1"/>
  <c r="G1503" i="1"/>
  <c r="AN1503" i="1"/>
  <c r="AO1503" i="1"/>
  <c r="AP1503" i="1"/>
  <c r="AQ1503" i="1"/>
  <c r="C1504" i="1"/>
  <c r="D1504" i="1"/>
  <c r="E1504" i="1"/>
  <c r="F1504" i="1"/>
  <c r="G1504" i="1"/>
  <c r="AN1504" i="1"/>
  <c r="AO1504" i="1"/>
  <c r="AP1504" i="1"/>
  <c r="AQ1504" i="1"/>
  <c r="C1505" i="1"/>
  <c r="AT1505" i="1" s="1"/>
  <c r="D1505" i="1"/>
  <c r="E1505" i="1"/>
  <c r="F1505" i="1"/>
  <c r="G1505" i="1"/>
  <c r="AN1505" i="1"/>
  <c r="AO1505" i="1"/>
  <c r="AP1505" i="1"/>
  <c r="AQ1505" i="1"/>
  <c r="AR1505" i="1"/>
  <c r="AS1505" i="1"/>
  <c r="C1506" i="1"/>
  <c r="AR1506" i="1" s="1"/>
  <c r="D1506" i="1"/>
  <c r="E1506" i="1"/>
  <c r="F1506" i="1"/>
  <c r="G1506" i="1"/>
  <c r="AN1506" i="1"/>
  <c r="AO1506" i="1"/>
  <c r="AP1506" i="1"/>
  <c r="AQ1506" i="1"/>
  <c r="C1507" i="1"/>
  <c r="K1507" i="1" s="1"/>
  <c r="D1507" i="1"/>
  <c r="E1507" i="1"/>
  <c r="F1507" i="1"/>
  <c r="G1507" i="1"/>
  <c r="AN1507" i="1"/>
  <c r="AO1507" i="1"/>
  <c r="AP1507" i="1"/>
  <c r="AQ1507" i="1"/>
  <c r="C1508" i="1"/>
  <c r="AT1508" i="1" s="1"/>
  <c r="D1508" i="1"/>
  <c r="E1508" i="1"/>
  <c r="F1508" i="1"/>
  <c r="G1508" i="1"/>
  <c r="AN1508" i="1"/>
  <c r="AO1508" i="1"/>
  <c r="AP1508" i="1"/>
  <c r="AQ1508" i="1"/>
  <c r="C1509" i="1"/>
  <c r="AS1509" i="1" s="1"/>
  <c r="D1509" i="1"/>
  <c r="E1509" i="1"/>
  <c r="F1509" i="1"/>
  <c r="G1509" i="1"/>
  <c r="H1509" i="1" s="1"/>
  <c r="AN1509" i="1"/>
  <c r="AO1509" i="1"/>
  <c r="AP1509" i="1"/>
  <c r="AQ1509" i="1"/>
  <c r="C1510" i="1"/>
  <c r="AT1510" i="1" s="1"/>
  <c r="D1510" i="1"/>
  <c r="E1510" i="1"/>
  <c r="F1510" i="1"/>
  <c r="G1510" i="1"/>
  <c r="AN1510" i="1"/>
  <c r="AO1510" i="1"/>
  <c r="AP1510" i="1"/>
  <c r="AQ1510" i="1"/>
  <c r="C1511" i="1"/>
  <c r="AS1511" i="1" s="1"/>
  <c r="D1511" i="1"/>
  <c r="E1511" i="1"/>
  <c r="F1511" i="1"/>
  <c r="G1511" i="1"/>
  <c r="AN1511" i="1"/>
  <c r="AO1511" i="1"/>
  <c r="AP1511" i="1"/>
  <c r="AQ1511" i="1"/>
  <c r="C1512" i="1"/>
  <c r="L1512" i="1" s="1"/>
  <c r="D1512" i="1"/>
  <c r="E1512" i="1"/>
  <c r="F1512" i="1"/>
  <c r="G1512" i="1"/>
  <c r="H1512" i="1" s="1"/>
  <c r="AN1512" i="1"/>
  <c r="AO1512" i="1"/>
  <c r="AP1512" i="1"/>
  <c r="AQ1512" i="1"/>
  <c r="C1513" i="1"/>
  <c r="D1513" i="1"/>
  <c r="E1513" i="1"/>
  <c r="F1513" i="1"/>
  <c r="G1513" i="1"/>
  <c r="AN1513" i="1"/>
  <c r="AO1513" i="1"/>
  <c r="AP1513" i="1"/>
  <c r="AQ1513" i="1"/>
  <c r="C1514" i="1"/>
  <c r="D1514" i="1"/>
  <c r="E1514" i="1"/>
  <c r="F1514" i="1"/>
  <c r="G1514" i="1"/>
  <c r="AN1514" i="1"/>
  <c r="AO1514" i="1"/>
  <c r="AP1514" i="1"/>
  <c r="AQ1514" i="1"/>
  <c r="C1515" i="1"/>
  <c r="AT1515" i="1" s="1"/>
  <c r="D1515" i="1"/>
  <c r="E1515" i="1"/>
  <c r="F1515" i="1"/>
  <c r="G1515" i="1"/>
  <c r="AN1515" i="1"/>
  <c r="AO1515" i="1"/>
  <c r="AP1515" i="1"/>
  <c r="AQ1515" i="1"/>
  <c r="C1516" i="1"/>
  <c r="AR1516" i="1" s="1"/>
  <c r="D1516" i="1"/>
  <c r="E1516" i="1"/>
  <c r="F1516" i="1"/>
  <c r="G1516" i="1"/>
  <c r="H1516" i="1" s="1"/>
  <c r="AN1516" i="1"/>
  <c r="AO1516" i="1"/>
  <c r="AP1516" i="1"/>
  <c r="AQ1516" i="1"/>
  <c r="C1517" i="1"/>
  <c r="K1517" i="1" s="1"/>
  <c r="D1517" i="1"/>
  <c r="E1517" i="1"/>
  <c r="F1517" i="1"/>
  <c r="G1517" i="1"/>
  <c r="AN1517" i="1"/>
  <c r="AO1517" i="1"/>
  <c r="AP1517" i="1"/>
  <c r="AQ1517" i="1"/>
  <c r="C1518" i="1"/>
  <c r="AS1518" i="1" s="1"/>
  <c r="D1518" i="1"/>
  <c r="E1518" i="1"/>
  <c r="F1518" i="1"/>
  <c r="G1518" i="1"/>
  <c r="AN1518" i="1"/>
  <c r="AO1518" i="1"/>
  <c r="AP1518" i="1"/>
  <c r="AQ1518" i="1"/>
  <c r="C1519" i="1"/>
  <c r="D1519" i="1"/>
  <c r="E1519" i="1"/>
  <c r="F1519" i="1"/>
  <c r="G1519" i="1"/>
  <c r="AN1519" i="1"/>
  <c r="AO1519" i="1"/>
  <c r="AP1519" i="1"/>
  <c r="AQ1519" i="1"/>
  <c r="C1520" i="1"/>
  <c r="D1520" i="1"/>
  <c r="E1520" i="1"/>
  <c r="F1520" i="1"/>
  <c r="G1520" i="1"/>
  <c r="AN1520" i="1"/>
  <c r="AO1520" i="1"/>
  <c r="AP1520" i="1"/>
  <c r="AQ1520" i="1"/>
  <c r="C1521" i="1"/>
  <c r="D1521" i="1"/>
  <c r="E1521" i="1"/>
  <c r="F1521" i="1"/>
  <c r="G1521" i="1"/>
  <c r="H1521" i="1" s="1"/>
  <c r="AN1521" i="1"/>
  <c r="AO1521" i="1"/>
  <c r="AP1521" i="1"/>
  <c r="AQ1521" i="1"/>
  <c r="C1522" i="1"/>
  <c r="D1522" i="1"/>
  <c r="E1522" i="1"/>
  <c r="F1522" i="1"/>
  <c r="G1522" i="1"/>
  <c r="AN1522" i="1"/>
  <c r="AO1522" i="1"/>
  <c r="AP1522" i="1"/>
  <c r="AQ1522" i="1"/>
  <c r="C1523" i="1"/>
  <c r="AR1523" i="1" s="1"/>
  <c r="D1523" i="1"/>
  <c r="E1523" i="1"/>
  <c r="F1523" i="1"/>
  <c r="G1523" i="1"/>
  <c r="AN1523" i="1"/>
  <c r="AO1523" i="1"/>
  <c r="AP1523" i="1"/>
  <c r="AQ1523" i="1"/>
  <c r="C1524" i="1"/>
  <c r="D1524" i="1"/>
  <c r="E1524" i="1"/>
  <c r="F1524" i="1"/>
  <c r="G1524" i="1"/>
  <c r="AN1524" i="1"/>
  <c r="AO1524" i="1"/>
  <c r="AP1524" i="1"/>
  <c r="AQ1524" i="1"/>
  <c r="C1525" i="1"/>
  <c r="D1525" i="1"/>
  <c r="E1525" i="1"/>
  <c r="F1525" i="1"/>
  <c r="G1525" i="1"/>
  <c r="AN1525" i="1"/>
  <c r="AO1525" i="1"/>
  <c r="AP1525" i="1"/>
  <c r="AQ1525" i="1"/>
  <c r="AU1525" i="1"/>
  <c r="C1526" i="1"/>
  <c r="D1526" i="1"/>
  <c r="E1526" i="1"/>
  <c r="F1526" i="1"/>
  <c r="G1526" i="1"/>
  <c r="AN1526" i="1"/>
  <c r="AO1526" i="1"/>
  <c r="AP1526" i="1"/>
  <c r="AQ1526" i="1"/>
  <c r="C1527" i="1"/>
  <c r="D1527" i="1"/>
  <c r="E1527" i="1"/>
  <c r="F1527" i="1"/>
  <c r="G1527" i="1"/>
  <c r="AN1527" i="1"/>
  <c r="AO1527" i="1"/>
  <c r="AP1527" i="1"/>
  <c r="AQ1527" i="1"/>
  <c r="C1528" i="1"/>
  <c r="D1528" i="1"/>
  <c r="E1528" i="1"/>
  <c r="F1528" i="1"/>
  <c r="G1528" i="1"/>
  <c r="AN1528" i="1"/>
  <c r="AO1528" i="1"/>
  <c r="AP1528" i="1"/>
  <c r="AQ1528" i="1"/>
  <c r="C1529" i="1"/>
  <c r="D1529" i="1"/>
  <c r="E1529" i="1"/>
  <c r="F1529" i="1"/>
  <c r="G1529" i="1"/>
  <c r="AN1529" i="1"/>
  <c r="AO1529" i="1"/>
  <c r="AP1529" i="1"/>
  <c r="AQ1529" i="1"/>
  <c r="C1530" i="1"/>
  <c r="D1530" i="1"/>
  <c r="E1530" i="1"/>
  <c r="F1530" i="1"/>
  <c r="G1530" i="1"/>
  <c r="AN1530" i="1"/>
  <c r="AO1530" i="1"/>
  <c r="AP1530" i="1"/>
  <c r="AQ1530" i="1"/>
  <c r="C1531" i="1"/>
  <c r="AU1531" i="1" s="1"/>
  <c r="D1531" i="1"/>
  <c r="E1531" i="1"/>
  <c r="F1531" i="1"/>
  <c r="G1531" i="1"/>
  <c r="AN1531" i="1"/>
  <c r="AO1531" i="1"/>
  <c r="AP1531" i="1"/>
  <c r="AQ1531" i="1"/>
  <c r="C1532" i="1"/>
  <c r="AS1532" i="1" s="1"/>
  <c r="D1532" i="1"/>
  <c r="E1532" i="1"/>
  <c r="F1532" i="1"/>
  <c r="G1532" i="1"/>
  <c r="AN1532" i="1"/>
  <c r="AO1532" i="1"/>
  <c r="AP1532" i="1"/>
  <c r="AQ1532" i="1"/>
  <c r="C1533" i="1"/>
  <c r="AS1533" i="1" s="1"/>
  <c r="D1533" i="1"/>
  <c r="E1533" i="1"/>
  <c r="F1533" i="1"/>
  <c r="G1533" i="1"/>
  <c r="AN1533" i="1"/>
  <c r="AO1533" i="1"/>
  <c r="AP1533" i="1"/>
  <c r="AQ1533" i="1"/>
  <c r="C1534" i="1"/>
  <c r="D1534" i="1"/>
  <c r="E1534" i="1"/>
  <c r="F1534" i="1"/>
  <c r="G1534" i="1"/>
  <c r="AN1534" i="1"/>
  <c r="AO1534" i="1"/>
  <c r="AP1534" i="1"/>
  <c r="AQ1534" i="1"/>
  <c r="C1535" i="1"/>
  <c r="AR1535" i="1" s="1"/>
  <c r="D1535" i="1"/>
  <c r="E1535" i="1"/>
  <c r="F1535" i="1"/>
  <c r="G1535" i="1"/>
  <c r="AN1535" i="1"/>
  <c r="AO1535" i="1"/>
  <c r="AP1535" i="1"/>
  <c r="AQ1535" i="1"/>
  <c r="C1536" i="1"/>
  <c r="AR1536" i="1" s="1"/>
  <c r="D1536" i="1"/>
  <c r="E1536" i="1"/>
  <c r="F1536" i="1"/>
  <c r="G1536" i="1"/>
  <c r="AN1536" i="1"/>
  <c r="AO1536" i="1"/>
  <c r="AP1536" i="1"/>
  <c r="AQ1536" i="1"/>
  <c r="C1537" i="1"/>
  <c r="AR1537" i="1" s="1"/>
  <c r="D1537" i="1"/>
  <c r="E1537" i="1"/>
  <c r="F1537" i="1"/>
  <c r="G1537" i="1"/>
  <c r="AN1537" i="1"/>
  <c r="AO1537" i="1"/>
  <c r="AP1537" i="1"/>
  <c r="AQ1537" i="1"/>
  <c r="C1538" i="1"/>
  <c r="AT1538" i="1" s="1"/>
  <c r="D1538" i="1"/>
  <c r="E1538" i="1"/>
  <c r="F1538" i="1"/>
  <c r="G1538" i="1"/>
  <c r="AN1538" i="1"/>
  <c r="AO1538" i="1"/>
  <c r="AP1538" i="1"/>
  <c r="AQ1538" i="1"/>
  <c r="C1539" i="1"/>
  <c r="AT1539" i="1" s="1"/>
  <c r="D1539" i="1"/>
  <c r="E1539" i="1"/>
  <c r="F1539" i="1"/>
  <c r="G1539" i="1"/>
  <c r="AN1539" i="1"/>
  <c r="AO1539" i="1"/>
  <c r="AP1539" i="1"/>
  <c r="AQ1539" i="1"/>
  <c r="C1540" i="1"/>
  <c r="D1540" i="1"/>
  <c r="E1540" i="1"/>
  <c r="F1540" i="1"/>
  <c r="G1540" i="1"/>
  <c r="AN1540" i="1"/>
  <c r="AO1540" i="1"/>
  <c r="AP1540" i="1"/>
  <c r="AQ1540" i="1"/>
  <c r="C1541" i="1"/>
  <c r="AS1541" i="1" s="1"/>
  <c r="D1541" i="1"/>
  <c r="E1541" i="1"/>
  <c r="F1541" i="1"/>
  <c r="G1541" i="1"/>
  <c r="AN1541" i="1"/>
  <c r="AO1541" i="1"/>
  <c r="AP1541" i="1"/>
  <c r="AQ1541" i="1"/>
  <c r="C1542" i="1"/>
  <c r="D1542" i="1"/>
  <c r="E1542" i="1"/>
  <c r="F1542" i="1"/>
  <c r="G1542" i="1"/>
  <c r="AN1542" i="1"/>
  <c r="AO1542" i="1"/>
  <c r="AP1542" i="1"/>
  <c r="AQ1542" i="1"/>
  <c r="C1543" i="1"/>
  <c r="AR1543" i="1" s="1"/>
  <c r="D1543" i="1"/>
  <c r="E1543" i="1"/>
  <c r="F1543" i="1"/>
  <c r="G1543" i="1"/>
  <c r="AN1543" i="1"/>
  <c r="AO1543" i="1"/>
  <c r="AP1543" i="1"/>
  <c r="AQ1543" i="1"/>
  <c r="G1544" i="1"/>
  <c r="C1546" i="1"/>
  <c r="K1546" i="1" s="1"/>
  <c r="D1546" i="1"/>
  <c r="E1546" i="1"/>
  <c r="F1546" i="1"/>
  <c r="G1546" i="1"/>
  <c r="AN1546" i="1"/>
  <c r="AO1546" i="1"/>
  <c r="AP1546" i="1"/>
  <c r="AQ1546" i="1"/>
  <c r="C1547" i="1"/>
  <c r="AU1547" i="1" s="1"/>
  <c r="D1547" i="1"/>
  <c r="E1547" i="1"/>
  <c r="F1547" i="1"/>
  <c r="G1547" i="1"/>
  <c r="AN1547" i="1"/>
  <c r="AO1547" i="1"/>
  <c r="AP1547" i="1"/>
  <c r="AQ1547" i="1"/>
  <c r="C1548" i="1"/>
  <c r="D1548" i="1"/>
  <c r="E1548" i="1"/>
  <c r="F1548" i="1"/>
  <c r="G1548" i="1"/>
  <c r="AN1548" i="1"/>
  <c r="AO1548" i="1"/>
  <c r="AP1548" i="1"/>
  <c r="AQ1548" i="1"/>
  <c r="C1549" i="1"/>
  <c r="D1549" i="1"/>
  <c r="E1549" i="1"/>
  <c r="F1549" i="1"/>
  <c r="G1549" i="1"/>
  <c r="AN1549" i="1"/>
  <c r="AO1549" i="1"/>
  <c r="AP1549" i="1"/>
  <c r="AQ1549" i="1"/>
  <c r="C1550" i="1"/>
  <c r="L1550" i="1" s="1"/>
  <c r="D1550" i="1"/>
  <c r="E1550" i="1"/>
  <c r="F1550" i="1"/>
  <c r="G1550" i="1"/>
  <c r="AN1550" i="1"/>
  <c r="AO1550" i="1"/>
  <c r="AP1550" i="1"/>
  <c r="AQ1550" i="1"/>
  <c r="C1551" i="1"/>
  <c r="D1551" i="1"/>
  <c r="E1551" i="1"/>
  <c r="F1551" i="1"/>
  <c r="G1551" i="1"/>
  <c r="AN1551" i="1"/>
  <c r="AO1551" i="1"/>
  <c r="AP1551" i="1"/>
  <c r="AQ1551" i="1"/>
  <c r="C1552" i="1"/>
  <c r="J1552" i="1" s="1"/>
  <c r="D1552" i="1"/>
  <c r="E1552" i="1"/>
  <c r="F1552" i="1"/>
  <c r="G1552" i="1"/>
  <c r="AN1552" i="1"/>
  <c r="AO1552" i="1"/>
  <c r="AP1552" i="1"/>
  <c r="AQ1552" i="1"/>
  <c r="C1553" i="1"/>
  <c r="J1553" i="1" s="1"/>
  <c r="D1553" i="1"/>
  <c r="E1553" i="1"/>
  <c r="F1553" i="1"/>
  <c r="G1553" i="1"/>
  <c r="AN1553" i="1"/>
  <c r="AO1553" i="1"/>
  <c r="AP1553" i="1"/>
  <c r="AQ1553" i="1"/>
  <c r="C1554" i="1"/>
  <c r="AT1554" i="1" s="1"/>
  <c r="D1554" i="1"/>
  <c r="E1554" i="1"/>
  <c r="F1554" i="1"/>
  <c r="G1554" i="1"/>
  <c r="AN1554" i="1"/>
  <c r="AO1554" i="1"/>
  <c r="AP1554" i="1"/>
  <c r="AQ1554" i="1"/>
  <c r="C1555" i="1"/>
  <c r="D1555" i="1"/>
  <c r="E1555" i="1"/>
  <c r="F1555" i="1"/>
  <c r="G1555" i="1"/>
  <c r="AN1555" i="1"/>
  <c r="AO1555" i="1"/>
  <c r="AP1555" i="1"/>
  <c r="AQ1555" i="1"/>
  <c r="C1556" i="1"/>
  <c r="D1556" i="1"/>
  <c r="E1556" i="1"/>
  <c r="F1556" i="1"/>
  <c r="G1556" i="1"/>
  <c r="AN1556" i="1"/>
  <c r="AO1556" i="1"/>
  <c r="AP1556" i="1"/>
  <c r="AQ1556" i="1"/>
  <c r="C1557" i="1"/>
  <c r="J1557" i="1" s="1"/>
  <c r="D1557" i="1"/>
  <c r="E1557" i="1"/>
  <c r="F1557" i="1"/>
  <c r="G1557" i="1"/>
  <c r="AN1557" i="1"/>
  <c r="AO1557" i="1"/>
  <c r="AP1557" i="1"/>
  <c r="AQ1557" i="1"/>
  <c r="C1558" i="1"/>
  <c r="AS1558" i="1" s="1"/>
  <c r="D1558" i="1"/>
  <c r="E1558" i="1"/>
  <c r="F1558" i="1"/>
  <c r="G1558" i="1"/>
  <c r="AN1558" i="1"/>
  <c r="AO1558" i="1"/>
  <c r="AP1558" i="1"/>
  <c r="AQ1558" i="1"/>
  <c r="C1559" i="1"/>
  <c r="D1559" i="1"/>
  <c r="E1559" i="1"/>
  <c r="F1559" i="1"/>
  <c r="G1559" i="1"/>
  <c r="AN1559" i="1"/>
  <c r="AO1559" i="1"/>
  <c r="AP1559" i="1"/>
  <c r="AQ1559" i="1"/>
  <c r="C1560" i="1"/>
  <c r="AT1560" i="1" s="1"/>
  <c r="D1560" i="1"/>
  <c r="E1560" i="1"/>
  <c r="F1560" i="1"/>
  <c r="G1560" i="1"/>
  <c r="AN1560" i="1"/>
  <c r="AO1560" i="1"/>
  <c r="AP1560" i="1"/>
  <c r="AQ1560" i="1"/>
  <c r="C1561" i="1"/>
  <c r="AS1561" i="1" s="1"/>
  <c r="D1561" i="1"/>
  <c r="E1561" i="1"/>
  <c r="F1561" i="1"/>
  <c r="G1561" i="1"/>
  <c r="AN1561" i="1"/>
  <c r="AO1561" i="1"/>
  <c r="AP1561" i="1"/>
  <c r="AQ1561" i="1"/>
  <c r="C1562" i="1"/>
  <c r="D1562" i="1"/>
  <c r="E1562" i="1"/>
  <c r="F1562" i="1"/>
  <c r="G1562" i="1"/>
  <c r="AN1562" i="1"/>
  <c r="AO1562" i="1"/>
  <c r="AP1562" i="1"/>
  <c r="AQ1562" i="1"/>
  <c r="C1563" i="1"/>
  <c r="D1563" i="1"/>
  <c r="E1563" i="1"/>
  <c r="F1563" i="1"/>
  <c r="G1563" i="1"/>
  <c r="AN1563" i="1"/>
  <c r="AO1563" i="1"/>
  <c r="AP1563" i="1"/>
  <c r="AQ1563" i="1"/>
  <c r="C1564" i="1"/>
  <c r="J1564" i="1" s="1"/>
  <c r="D1564" i="1"/>
  <c r="E1564" i="1"/>
  <c r="F1564" i="1"/>
  <c r="G1564" i="1"/>
  <c r="AN1564" i="1"/>
  <c r="AO1564" i="1"/>
  <c r="AP1564" i="1"/>
  <c r="AQ1564" i="1"/>
  <c r="C1565" i="1"/>
  <c r="L1565" i="1" s="1"/>
  <c r="D1565" i="1"/>
  <c r="E1565" i="1"/>
  <c r="F1565" i="1"/>
  <c r="G1565" i="1"/>
  <c r="AN1565" i="1"/>
  <c r="AO1565" i="1"/>
  <c r="AP1565" i="1"/>
  <c r="AQ1565" i="1"/>
  <c r="C1566" i="1"/>
  <c r="D1566" i="1"/>
  <c r="E1566" i="1"/>
  <c r="F1566" i="1"/>
  <c r="G1566" i="1"/>
  <c r="AN1566" i="1"/>
  <c r="AO1566" i="1"/>
  <c r="AP1566" i="1"/>
  <c r="AQ1566" i="1"/>
  <c r="C1567" i="1"/>
  <c r="AT1567" i="1" s="1"/>
  <c r="D1567" i="1"/>
  <c r="E1567" i="1"/>
  <c r="F1567" i="1"/>
  <c r="G1567" i="1"/>
  <c r="AN1567" i="1"/>
  <c r="AO1567" i="1"/>
  <c r="AP1567" i="1"/>
  <c r="AQ1567" i="1"/>
  <c r="C1568" i="1"/>
  <c r="D1568" i="1"/>
  <c r="E1568" i="1"/>
  <c r="F1568" i="1"/>
  <c r="G1568" i="1"/>
  <c r="AN1568" i="1"/>
  <c r="AO1568" i="1"/>
  <c r="AP1568" i="1"/>
  <c r="AQ1568" i="1"/>
  <c r="C1569" i="1"/>
  <c r="K1569" i="1" s="1"/>
  <c r="D1569" i="1"/>
  <c r="E1569" i="1"/>
  <c r="F1569" i="1"/>
  <c r="G1569" i="1"/>
  <c r="AN1569" i="1"/>
  <c r="AO1569" i="1"/>
  <c r="AP1569" i="1"/>
  <c r="AQ1569" i="1"/>
  <c r="C1570" i="1"/>
  <c r="D1570" i="1"/>
  <c r="E1570" i="1"/>
  <c r="F1570" i="1"/>
  <c r="G1570" i="1"/>
  <c r="AN1570" i="1"/>
  <c r="AO1570" i="1"/>
  <c r="AP1570" i="1"/>
  <c r="AQ1570" i="1"/>
  <c r="C1571" i="1"/>
  <c r="D1571" i="1"/>
  <c r="E1571" i="1"/>
  <c r="F1571" i="1"/>
  <c r="G1571" i="1"/>
  <c r="AN1571" i="1"/>
  <c r="AO1571" i="1"/>
  <c r="AP1571" i="1"/>
  <c r="AQ1571" i="1"/>
  <c r="C1572" i="1"/>
  <c r="D1572" i="1"/>
  <c r="E1572" i="1"/>
  <c r="F1572" i="1"/>
  <c r="G1572" i="1"/>
  <c r="AN1572" i="1"/>
  <c r="AO1572" i="1"/>
  <c r="AP1572" i="1"/>
  <c r="AQ1572" i="1"/>
  <c r="C1573" i="1"/>
  <c r="AU1573" i="1" s="1"/>
  <c r="D1573" i="1"/>
  <c r="E1573" i="1"/>
  <c r="F1573" i="1"/>
  <c r="G1573" i="1"/>
  <c r="AN1573" i="1"/>
  <c r="AO1573" i="1"/>
  <c r="AP1573" i="1"/>
  <c r="AQ1573" i="1"/>
  <c r="C1574" i="1"/>
  <c r="AT1574" i="1" s="1"/>
  <c r="D1574" i="1"/>
  <c r="E1574" i="1"/>
  <c r="F1574" i="1"/>
  <c r="G1574" i="1"/>
  <c r="AN1574" i="1"/>
  <c r="AO1574" i="1"/>
  <c r="AP1574" i="1"/>
  <c r="AQ1574" i="1"/>
  <c r="C1575" i="1"/>
  <c r="D1575" i="1"/>
  <c r="E1575" i="1"/>
  <c r="F1575" i="1"/>
  <c r="G1575" i="1"/>
  <c r="AN1575" i="1"/>
  <c r="AO1575" i="1"/>
  <c r="AP1575" i="1"/>
  <c r="AQ1575" i="1"/>
  <c r="C1576" i="1"/>
  <c r="L1576" i="1" s="1"/>
  <c r="D1576" i="1"/>
  <c r="E1576" i="1"/>
  <c r="F1576" i="1"/>
  <c r="G1576" i="1"/>
  <c r="AN1576" i="1"/>
  <c r="AO1576" i="1"/>
  <c r="AP1576" i="1"/>
  <c r="AQ1576" i="1"/>
  <c r="C1577" i="1"/>
  <c r="AU1577" i="1" s="1"/>
  <c r="D1577" i="1"/>
  <c r="E1577" i="1"/>
  <c r="F1577" i="1"/>
  <c r="G1577" i="1"/>
  <c r="AN1577" i="1"/>
  <c r="AO1577" i="1"/>
  <c r="AP1577" i="1"/>
  <c r="AQ1577" i="1"/>
  <c r="C1578" i="1"/>
  <c r="AT1578" i="1" s="1"/>
  <c r="D1578" i="1"/>
  <c r="E1578" i="1"/>
  <c r="F1578" i="1"/>
  <c r="G1578" i="1"/>
  <c r="AN1578" i="1"/>
  <c r="AO1578" i="1"/>
  <c r="AP1578" i="1"/>
  <c r="AQ1578" i="1"/>
  <c r="C1579" i="1"/>
  <c r="AS1579" i="1" s="1"/>
  <c r="D1579" i="1"/>
  <c r="E1579" i="1"/>
  <c r="F1579" i="1"/>
  <c r="G1579" i="1"/>
  <c r="AN1579" i="1"/>
  <c r="AO1579" i="1"/>
  <c r="AP1579" i="1"/>
  <c r="AQ1579" i="1"/>
  <c r="C1580" i="1"/>
  <c r="D1580" i="1"/>
  <c r="E1580" i="1"/>
  <c r="F1580" i="1"/>
  <c r="G1580" i="1"/>
  <c r="AN1580" i="1"/>
  <c r="AO1580" i="1"/>
  <c r="AP1580" i="1"/>
  <c r="AQ1580" i="1"/>
  <c r="C1581" i="1"/>
  <c r="K1581" i="1" s="1"/>
  <c r="D1581" i="1"/>
  <c r="E1581" i="1"/>
  <c r="F1581" i="1"/>
  <c r="G1581" i="1"/>
  <c r="AN1581" i="1"/>
  <c r="AO1581" i="1"/>
  <c r="AP1581" i="1"/>
  <c r="AQ1581" i="1"/>
  <c r="C1582" i="1"/>
  <c r="AT1582" i="1" s="1"/>
  <c r="D1582" i="1"/>
  <c r="E1582" i="1"/>
  <c r="F1582" i="1"/>
  <c r="G1582" i="1"/>
  <c r="AN1582" i="1"/>
  <c r="AO1582" i="1"/>
  <c r="AP1582" i="1"/>
  <c r="AQ1582" i="1"/>
  <c r="C1583" i="1"/>
  <c r="AU1583" i="1" s="1"/>
  <c r="D1583" i="1"/>
  <c r="E1583" i="1"/>
  <c r="F1583" i="1"/>
  <c r="G1583" i="1"/>
  <c r="AN1583" i="1"/>
  <c r="AO1583" i="1"/>
  <c r="AP1583" i="1"/>
  <c r="AQ1583" i="1"/>
  <c r="C1584" i="1"/>
  <c r="D1584" i="1"/>
  <c r="E1584" i="1"/>
  <c r="F1584" i="1"/>
  <c r="G1584" i="1"/>
  <c r="AN1584" i="1"/>
  <c r="AO1584" i="1"/>
  <c r="AP1584" i="1"/>
  <c r="AQ1584" i="1"/>
  <c r="C1585" i="1"/>
  <c r="AS1585" i="1" s="1"/>
  <c r="D1585" i="1"/>
  <c r="E1585" i="1"/>
  <c r="F1585" i="1"/>
  <c r="G1585" i="1"/>
  <c r="AN1585" i="1"/>
  <c r="AO1585" i="1"/>
  <c r="AP1585" i="1"/>
  <c r="AQ1585" i="1"/>
  <c r="C1586" i="1"/>
  <c r="D1586" i="1"/>
  <c r="E1586" i="1"/>
  <c r="F1586" i="1"/>
  <c r="G1586" i="1"/>
  <c r="AN1586" i="1"/>
  <c r="AO1586" i="1"/>
  <c r="AP1586" i="1"/>
  <c r="AQ1586" i="1"/>
  <c r="C1587" i="1"/>
  <c r="D1587" i="1"/>
  <c r="E1587" i="1"/>
  <c r="F1587" i="1"/>
  <c r="G1587" i="1"/>
  <c r="AN1587" i="1"/>
  <c r="AO1587" i="1"/>
  <c r="AP1587" i="1"/>
  <c r="AQ1587" i="1"/>
  <c r="C1588" i="1"/>
  <c r="J1588" i="1" s="1"/>
  <c r="D1588" i="1"/>
  <c r="E1588" i="1"/>
  <c r="F1588" i="1"/>
  <c r="G1588" i="1"/>
  <c r="AN1588" i="1"/>
  <c r="AO1588" i="1"/>
  <c r="AP1588" i="1"/>
  <c r="AQ1588" i="1"/>
  <c r="C1589" i="1"/>
  <c r="AR1589" i="1" s="1"/>
  <c r="D1589" i="1"/>
  <c r="E1589" i="1"/>
  <c r="F1589" i="1"/>
  <c r="G1589" i="1"/>
  <c r="AN1589" i="1"/>
  <c r="AO1589" i="1"/>
  <c r="AP1589" i="1"/>
  <c r="AQ1589" i="1"/>
  <c r="C1590" i="1"/>
  <c r="AT1590" i="1" s="1"/>
  <c r="D1590" i="1"/>
  <c r="E1590" i="1"/>
  <c r="F1590" i="1"/>
  <c r="G1590" i="1"/>
  <c r="AN1590" i="1"/>
  <c r="AO1590" i="1"/>
  <c r="AP1590" i="1"/>
  <c r="AQ1590" i="1"/>
  <c r="C1591" i="1"/>
  <c r="D1591" i="1"/>
  <c r="E1591" i="1"/>
  <c r="F1591" i="1"/>
  <c r="G1591" i="1"/>
  <c r="AN1591" i="1"/>
  <c r="AO1591" i="1"/>
  <c r="AP1591" i="1"/>
  <c r="AQ1591" i="1"/>
  <c r="C1592" i="1"/>
  <c r="AR1592" i="1" s="1"/>
  <c r="D1592" i="1"/>
  <c r="E1592" i="1"/>
  <c r="F1592" i="1"/>
  <c r="G1592" i="1"/>
  <c r="AN1592" i="1"/>
  <c r="AO1592" i="1"/>
  <c r="AP1592" i="1"/>
  <c r="AQ1592" i="1"/>
  <c r="C1593" i="1"/>
  <c r="D1593" i="1"/>
  <c r="E1593" i="1"/>
  <c r="F1593" i="1"/>
  <c r="G1593" i="1"/>
  <c r="AN1593" i="1"/>
  <c r="AO1593" i="1"/>
  <c r="AP1593" i="1"/>
  <c r="AQ1593" i="1"/>
  <c r="C1594" i="1"/>
  <c r="D1594" i="1"/>
  <c r="E1594" i="1"/>
  <c r="F1594" i="1"/>
  <c r="G1594" i="1"/>
  <c r="AN1594" i="1"/>
  <c r="AO1594" i="1"/>
  <c r="AP1594" i="1"/>
  <c r="AQ1594" i="1"/>
  <c r="C1595" i="1"/>
  <c r="K1595" i="1" s="1"/>
  <c r="D1595" i="1"/>
  <c r="E1595" i="1"/>
  <c r="F1595" i="1"/>
  <c r="G1595" i="1"/>
  <c r="AN1595" i="1"/>
  <c r="AO1595" i="1"/>
  <c r="AP1595" i="1"/>
  <c r="AQ1595" i="1"/>
  <c r="C1596" i="1"/>
  <c r="J1596" i="1" s="1"/>
  <c r="D1596" i="1"/>
  <c r="E1596" i="1"/>
  <c r="F1596" i="1"/>
  <c r="G1596" i="1"/>
  <c r="AN1596" i="1"/>
  <c r="AO1596" i="1"/>
  <c r="AP1596" i="1"/>
  <c r="AQ1596" i="1"/>
  <c r="C1597" i="1"/>
  <c r="AT1597" i="1" s="1"/>
  <c r="D1597" i="1"/>
  <c r="E1597" i="1"/>
  <c r="F1597" i="1"/>
  <c r="G1597" i="1"/>
  <c r="AN1597" i="1"/>
  <c r="AO1597" i="1"/>
  <c r="AP1597" i="1"/>
  <c r="AQ1597" i="1"/>
  <c r="C1598" i="1"/>
  <c r="D1598" i="1"/>
  <c r="E1598" i="1"/>
  <c r="F1598" i="1"/>
  <c r="G1598" i="1"/>
  <c r="AN1598" i="1"/>
  <c r="AO1598" i="1"/>
  <c r="AP1598" i="1"/>
  <c r="AQ1598" i="1"/>
  <c r="C1599" i="1"/>
  <c r="D1599" i="1"/>
  <c r="E1599" i="1"/>
  <c r="F1599" i="1"/>
  <c r="G1599" i="1"/>
  <c r="AN1599" i="1"/>
  <c r="AO1599" i="1"/>
  <c r="AP1599" i="1"/>
  <c r="AQ1599" i="1"/>
  <c r="C1600" i="1"/>
  <c r="J1600" i="1" s="1"/>
  <c r="D1600" i="1"/>
  <c r="E1600" i="1"/>
  <c r="F1600" i="1"/>
  <c r="G1600" i="1"/>
  <c r="AN1600" i="1"/>
  <c r="AO1600" i="1"/>
  <c r="AP1600" i="1"/>
  <c r="AQ1600" i="1"/>
  <c r="C1601" i="1"/>
  <c r="AS1601" i="1" s="1"/>
  <c r="D1601" i="1"/>
  <c r="E1601" i="1"/>
  <c r="F1601" i="1"/>
  <c r="G1601" i="1"/>
  <c r="AN1601" i="1"/>
  <c r="AO1601" i="1"/>
  <c r="AP1601" i="1"/>
  <c r="AQ1601" i="1"/>
  <c r="C1602" i="1"/>
  <c r="AT1602" i="1" s="1"/>
  <c r="D1602" i="1"/>
  <c r="E1602" i="1"/>
  <c r="F1602" i="1"/>
  <c r="G1602" i="1"/>
  <c r="AN1602" i="1"/>
  <c r="AO1602" i="1"/>
  <c r="AP1602" i="1"/>
  <c r="AQ1602" i="1"/>
  <c r="C1603" i="1"/>
  <c r="AR1603" i="1" s="1"/>
  <c r="D1603" i="1"/>
  <c r="E1603" i="1"/>
  <c r="F1603" i="1"/>
  <c r="G1603" i="1"/>
  <c r="J1603" i="1"/>
  <c r="AN1603" i="1"/>
  <c r="AO1603" i="1"/>
  <c r="AP1603" i="1"/>
  <c r="AQ1603" i="1"/>
  <c r="AS1603" i="1"/>
  <c r="C1604" i="1"/>
  <c r="AR1604" i="1" s="1"/>
  <c r="D1604" i="1"/>
  <c r="E1604" i="1"/>
  <c r="F1604" i="1"/>
  <c r="G1604" i="1"/>
  <c r="AN1604" i="1"/>
  <c r="AO1604" i="1"/>
  <c r="AP1604" i="1"/>
  <c r="AQ1604" i="1"/>
  <c r="C1605" i="1"/>
  <c r="K1605" i="1" s="1"/>
  <c r="D1605" i="1"/>
  <c r="E1605" i="1"/>
  <c r="F1605" i="1"/>
  <c r="G1605" i="1"/>
  <c r="H1605" i="1" s="1"/>
  <c r="AN1605" i="1"/>
  <c r="AO1605" i="1"/>
  <c r="AP1605" i="1"/>
  <c r="AQ1605" i="1"/>
  <c r="C1606" i="1"/>
  <c r="D1606" i="1"/>
  <c r="E1606" i="1"/>
  <c r="F1606" i="1"/>
  <c r="G1606" i="1"/>
  <c r="AN1606" i="1"/>
  <c r="AO1606" i="1"/>
  <c r="AP1606" i="1"/>
  <c r="AQ1606" i="1"/>
  <c r="C1607" i="1"/>
  <c r="D1607" i="1"/>
  <c r="E1607" i="1"/>
  <c r="F1607" i="1"/>
  <c r="G1607" i="1"/>
  <c r="AN1607" i="1"/>
  <c r="AO1607" i="1"/>
  <c r="AP1607" i="1"/>
  <c r="AQ1607" i="1"/>
  <c r="C1608" i="1"/>
  <c r="AT1608" i="1" s="1"/>
  <c r="D1608" i="1"/>
  <c r="E1608" i="1"/>
  <c r="F1608" i="1"/>
  <c r="G1608" i="1"/>
  <c r="AN1608" i="1"/>
  <c r="AO1608" i="1"/>
  <c r="AP1608" i="1"/>
  <c r="AQ1608" i="1"/>
  <c r="C1609" i="1"/>
  <c r="AS1609" i="1" s="1"/>
  <c r="D1609" i="1"/>
  <c r="E1609" i="1"/>
  <c r="F1609" i="1"/>
  <c r="G1609" i="1"/>
  <c r="AN1609" i="1"/>
  <c r="AO1609" i="1"/>
  <c r="AP1609" i="1"/>
  <c r="AQ1609" i="1"/>
  <c r="C1610" i="1"/>
  <c r="D1610" i="1"/>
  <c r="E1610" i="1"/>
  <c r="F1610" i="1"/>
  <c r="G1610" i="1"/>
  <c r="AN1610" i="1"/>
  <c r="AO1610" i="1"/>
  <c r="AP1610" i="1"/>
  <c r="AQ1610" i="1"/>
  <c r="C1611" i="1"/>
  <c r="D1611" i="1"/>
  <c r="E1611" i="1"/>
  <c r="F1611" i="1"/>
  <c r="G1611" i="1"/>
  <c r="AN1611" i="1"/>
  <c r="AO1611" i="1"/>
  <c r="AP1611" i="1"/>
  <c r="AQ1611" i="1"/>
  <c r="C1612" i="1"/>
  <c r="J1612" i="1" s="1"/>
  <c r="D1612" i="1"/>
  <c r="E1612" i="1"/>
  <c r="F1612" i="1"/>
  <c r="G1612" i="1"/>
  <c r="AN1612" i="1"/>
  <c r="AO1612" i="1"/>
  <c r="AP1612" i="1"/>
  <c r="AQ1612" i="1"/>
  <c r="C1613" i="1"/>
  <c r="L1613" i="1" s="1"/>
  <c r="D1613" i="1"/>
  <c r="E1613" i="1"/>
  <c r="F1613" i="1"/>
  <c r="G1613" i="1"/>
  <c r="AN1613" i="1"/>
  <c r="AO1613" i="1"/>
  <c r="AP1613" i="1"/>
  <c r="AQ1613" i="1"/>
  <c r="C1614" i="1"/>
  <c r="D1614" i="1"/>
  <c r="E1614" i="1"/>
  <c r="F1614" i="1"/>
  <c r="G1614" i="1"/>
  <c r="AN1614" i="1"/>
  <c r="AO1614" i="1"/>
  <c r="AP1614" i="1"/>
  <c r="AQ1614" i="1"/>
  <c r="C1615" i="1"/>
  <c r="AR1615" i="1" s="1"/>
  <c r="D1615" i="1"/>
  <c r="E1615" i="1"/>
  <c r="F1615" i="1"/>
  <c r="G1615" i="1"/>
  <c r="AN1615" i="1"/>
  <c r="AO1615" i="1"/>
  <c r="AP1615" i="1"/>
  <c r="AQ1615" i="1"/>
  <c r="C1616" i="1"/>
  <c r="D1616" i="1"/>
  <c r="E1616" i="1"/>
  <c r="F1616" i="1"/>
  <c r="G1616" i="1"/>
  <c r="AN1616" i="1"/>
  <c r="AO1616" i="1"/>
  <c r="AP1616" i="1"/>
  <c r="AQ1616" i="1"/>
  <c r="C1617" i="1"/>
  <c r="K1617" i="1" s="1"/>
  <c r="D1617" i="1"/>
  <c r="E1617" i="1"/>
  <c r="F1617" i="1"/>
  <c r="G1617" i="1"/>
  <c r="AN1617" i="1"/>
  <c r="AO1617" i="1"/>
  <c r="AP1617" i="1"/>
  <c r="AQ1617" i="1"/>
  <c r="C1618" i="1"/>
  <c r="D1618" i="1"/>
  <c r="E1618" i="1"/>
  <c r="F1618" i="1"/>
  <c r="G1618" i="1"/>
  <c r="AN1618" i="1"/>
  <c r="AO1618" i="1"/>
  <c r="AP1618" i="1"/>
  <c r="AQ1618" i="1"/>
  <c r="C1619" i="1"/>
  <c r="AU1619" i="1" s="1"/>
  <c r="D1619" i="1"/>
  <c r="E1619" i="1"/>
  <c r="F1619" i="1"/>
  <c r="G1619" i="1"/>
  <c r="AN1619" i="1"/>
  <c r="AO1619" i="1"/>
  <c r="AP1619" i="1"/>
  <c r="AQ1619" i="1"/>
  <c r="C1620" i="1"/>
  <c r="D1620" i="1"/>
  <c r="E1620" i="1"/>
  <c r="F1620" i="1"/>
  <c r="G1620" i="1"/>
  <c r="AN1620" i="1"/>
  <c r="AO1620" i="1"/>
  <c r="AP1620" i="1"/>
  <c r="AQ1620" i="1"/>
  <c r="C1621" i="1"/>
  <c r="AS1621" i="1" s="1"/>
  <c r="D1621" i="1"/>
  <c r="E1621" i="1"/>
  <c r="F1621" i="1"/>
  <c r="G1621" i="1"/>
  <c r="H1621" i="1" s="1"/>
  <c r="AN1621" i="1"/>
  <c r="AO1621" i="1"/>
  <c r="AP1621" i="1"/>
  <c r="AQ1621" i="1"/>
  <c r="C1622" i="1"/>
  <c r="D1622" i="1"/>
  <c r="E1622" i="1"/>
  <c r="F1622" i="1"/>
  <c r="G1622" i="1"/>
  <c r="AN1622" i="1"/>
  <c r="AO1622" i="1"/>
  <c r="AP1622" i="1"/>
  <c r="AQ1622" i="1"/>
  <c r="C1623" i="1"/>
  <c r="J1623" i="1" s="1"/>
  <c r="D1623" i="1"/>
  <c r="E1623" i="1"/>
  <c r="F1623" i="1"/>
  <c r="G1623" i="1"/>
  <c r="AN1623" i="1"/>
  <c r="AO1623" i="1"/>
  <c r="AP1623" i="1"/>
  <c r="AQ1623" i="1"/>
  <c r="C1624" i="1"/>
  <c r="D1624" i="1"/>
  <c r="E1624" i="1"/>
  <c r="F1624" i="1"/>
  <c r="G1624" i="1"/>
  <c r="AN1624" i="1"/>
  <c r="AO1624" i="1"/>
  <c r="AP1624" i="1"/>
  <c r="AQ1624" i="1"/>
  <c r="C1625" i="1"/>
  <c r="AU1625" i="1" s="1"/>
  <c r="D1625" i="1"/>
  <c r="E1625" i="1"/>
  <c r="F1625" i="1"/>
  <c r="G1625" i="1"/>
  <c r="AN1625" i="1"/>
  <c r="AO1625" i="1"/>
  <c r="AP1625" i="1"/>
  <c r="AQ1625" i="1"/>
  <c r="C1626" i="1"/>
  <c r="AT1626" i="1" s="1"/>
  <c r="D1626" i="1"/>
  <c r="E1626" i="1"/>
  <c r="F1626" i="1"/>
  <c r="G1626" i="1"/>
  <c r="AN1626" i="1"/>
  <c r="AO1626" i="1"/>
  <c r="AP1626" i="1"/>
  <c r="AQ1626" i="1"/>
  <c r="C1627" i="1"/>
  <c r="AS1627" i="1" s="1"/>
  <c r="D1627" i="1"/>
  <c r="E1627" i="1"/>
  <c r="F1627" i="1"/>
  <c r="G1627" i="1"/>
  <c r="AN1627" i="1"/>
  <c r="AO1627" i="1"/>
  <c r="AP1627" i="1"/>
  <c r="AQ1627" i="1"/>
  <c r="C1628" i="1"/>
  <c r="AS1628" i="1" s="1"/>
  <c r="D1628" i="1"/>
  <c r="E1628" i="1"/>
  <c r="F1628" i="1"/>
  <c r="G1628" i="1"/>
  <c r="AN1628" i="1"/>
  <c r="AO1628" i="1"/>
  <c r="AP1628" i="1"/>
  <c r="AQ1628" i="1"/>
  <c r="C1629" i="1"/>
  <c r="K1629" i="1" s="1"/>
  <c r="D1629" i="1"/>
  <c r="E1629" i="1"/>
  <c r="F1629" i="1"/>
  <c r="G1629" i="1"/>
  <c r="AN1629" i="1"/>
  <c r="AO1629" i="1"/>
  <c r="AP1629" i="1"/>
  <c r="AQ1629" i="1"/>
  <c r="C1630" i="1"/>
  <c r="AU1630" i="1" s="1"/>
  <c r="D1630" i="1"/>
  <c r="E1630" i="1"/>
  <c r="F1630" i="1"/>
  <c r="G1630" i="1"/>
  <c r="AN1630" i="1"/>
  <c r="AO1630" i="1"/>
  <c r="AP1630" i="1"/>
  <c r="AQ1630" i="1"/>
  <c r="C1631" i="1"/>
  <c r="AU1631" i="1" s="1"/>
  <c r="D1631" i="1"/>
  <c r="E1631" i="1"/>
  <c r="F1631" i="1"/>
  <c r="G1631" i="1"/>
  <c r="AN1631" i="1"/>
  <c r="AO1631" i="1"/>
  <c r="AP1631" i="1"/>
  <c r="AQ1631" i="1"/>
  <c r="C1632" i="1"/>
  <c r="AR1632" i="1" s="1"/>
  <c r="D1632" i="1"/>
  <c r="E1632" i="1"/>
  <c r="F1632" i="1"/>
  <c r="G1632" i="1"/>
  <c r="AN1632" i="1"/>
  <c r="AO1632" i="1"/>
  <c r="AP1632" i="1"/>
  <c r="AQ1632" i="1"/>
  <c r="C1633" i="1"/>
  <c r="AS1633" i="1" s="1"/>
  <c r="D1633" i="1"/>
  <c r="E1633" i="1"/>
  <c r="F1633" i="1"/>
  <c r="G1633" i="1"/>
  <c r="AN1633" i="1"/>
  <c r="AO1633" i="1"/>
  <c r="AP1633" i="1"/>
  <c r="AQ1633" i="1"/>
  <c r="C1634" i="1"/>
  <c r="L1634" i="1" s="1"/>
  <c r="D1634" i="1"/>
  <c r="E1634" i="1"/>
  <c r="F1634" i="1"/>
  <c r="G1634" i="1"/>
  <c r="AN1634" i="1"/>
  <c r="AO1634" i="1"/>
  <c r="AP1634" i="1"/>
  <c r="AQ1634" i="1"/>
  <c r="C1635" i="1"/>
  <c r="D1635" i="1"/>
  <c r="E1635" i="1"/>
  <c r="F1635" i="1"/>
  <c r="G1635" i="1"/>
  <c r="AN1635" i="1"/>
  <c r="AO1635" i="1"/>
  <c r="AP1635" i="1"/>
  <c r="AQ1635" i="1"/>
  <c r="C1636" i="1"/>
  <c r="J1636" i="1" s="1"/>
  <c r="D1636" i="1"/>
  <c r="E1636" i="1"/>
  <c r="F1636" i="1"/>
  <c r="G1636" i="1"/>
  <c r="AN1636" i="1"/>
  <c r="AO1636" i="1"/>
  <c r="AP1636" i="1"/>
  <c r="AQ1636" i="1"/>
  <c r="C1637" i="1"/>
  <c r="AR1637" i="1" s="1"/>
  <c r="D1637" i="1"/>
  <c r="E1637" i="1"/>
  <c r="F1637" i="1"/>
  <c r="G1637" i="1"/>
  <c r="AN1637" i="1"/>
  <c r="AO1637" i="1"/>
  <c r="AP1637" i="1"/>
  <c r="AQ1637" i="1"/>
  <c r="C1638" i="1"/>
  <c r="D1638" i="1"/>
  <c r="E1638" i="1"/>
  <c r="F1638" i="1"/>
  <c r="G1638" i="1"/>
  <c r="AN1638" i="1"/>
  <c r="AO1638" i="1"/>
  <c r="AP1638" i="1"/>
  <c r="AQ1638" i="1"/>
  <c r="C1639" i="1"/>
  <c r="D1639" i="1"/>
  <c r="E1639" i="1"/>
  <c r="F1639" i="1"/>
  <c r="G1639" i="1"/>
  <c r="AN1639" i="1"/>
  <c r="AO1639" i="1"/>
  <c r="AP1639" i="1"/>
  <c r="AQ1639" i="1"/>
  <c r="C1641" i="1"/>
  <c r="AR1641" i="1" s="1"/>
  <c r="D1641" i="1"/>
  <c r="E1641" i="1"/>
  <c r="F1641" i="1"/>
  <c r="G1641" i="1"/>
  <c r="AN1641" i="1"/>
  <c r="AO1641" i="1"/>
  <c r="AP1641" i="1"/>
  <c r="AQ1641" i="1"/>
  <c r="C1640" i="1"/>
  <c r="D1640" i="1"/>
  <c r="E1640" i="1"/>
  <c r="F1640" i="1"/>
  <c r="G1640" i="1"/>
  <c r="AN1640" i="1"/>
  <c r="AO1640" i="1"/>
  <c r="AP1640" i="1"/>
  <c r="AQ1640" i="1"/>
  <c r="C1642" i="1"/>
  <c r="D1642" i="1"/>
  <c r="E1642" i="1"/>
  <c r="F1642" i="1"/>
  <c r="G1642" i="1"/>
  <c r="AN1642" i="1"/>
  <c r="AO1642" i="1"/>
  <c r="AP1642" i="1"/>
  <c r="AQ1642" i="1"/>
  <c r="C1643" i="1"/>
  <c r="D1643" i="1"/>
  <c r="E1643" i="1"/>
  <c r="F1643" i="1"/>
  <c r="G1643" i="1"/>
  <c r="AN1643" i="1"/>
  <c r="AO1643" i="1"/>
  <c r="AP1643" i="1"/>
  <c r="AQ1643" i="1"/>
  <c r="C1644" i="1"/>
  <c r="K1644" i="1" s="1"/>
  <c r="D1644" i="1"/>
  <c r="E1644" i="1"/>
  <c r="F1644" i="1"/>
  <c r="G1644" i="1"/>
  <c r="AN1644" i="1"/>
  <c r="AO1644" i="1"/>
  <c r="AP1644" i="1"/>
  <c r="AQ1644" i="1"/>
  <c r="C1645" i="1"/>
  <c r="AS1645" i="1" s="1"/>
  <c r="D1645" i="1"/>
  <c r="E1645" i="1"/>
  <c r="F1645" i="1"/>
  <c r="G1645" i="1"/>
  <c r="AN1645" i="1"/>
  <c r="AO1645" i="1"/>
  <c r="AP1645" i="1"/>
  <c r="AQ1645" i="1"/>
  <c r="C1646" i="1"/>
  <c r="L1646" i="1" s="1"/>
  <c r="D1646" i="1"/>
  <c r="E1646" i="1"/>
  <c r="F1646" i="1"/>
  <c r="G1646" i="1"/>
  <c r="AN1646" i="1"/>
  <c r="AO1646" i="1"/>
  <c r="AP1646" i="1"/>
  <c r="AQ1646" i="1"/>
  <c r="C1647" i="1"/>
  <c r="K1647" i="1" s="1"/>
  <c r="D1647" i="1"/>
  <c r="E1647" i="1"/>
  <c r="F1647" i="1"/>
  <c r="G1647" i="1"/>
  <c r="AN1647" i="1"/>
  <c r="AO1647" i="1"/>
  <c r="AP1647" i="1"/>
  <c r="AQ1647" i="1"/>
  <c r="C1648" i="1"/>
  <c r="D1648" i="1"/>
  <c r="E1648" i="1"/>
  <c r="F1648" i="1"/>
  <c r="G1648" i="1"/>
  <c r="AN1648" i="1"/>
  <c r="AO1648" i="1"/>
  <c r="AP1648" i="1"/>
  <c r="AQ1648" i="1"/>
  <c r="C1649" i="1"/>
  <c r="D1649" i="1"/>
  <c r="E1649" i="1"/>
  <c r="F1649" i="1"/>
  <c r="G1649" i="1"/>
  <c r="AN1649" i="1"/>
  <c r="AO1649" i="1"/>
  <c r="AP1649" i="1"/>
  <c r="AQ1649" i="1"/>
  <c r="C1650" i="1"/>
  <c r="AT1650" i="1" s="1"/>
  <c r="D1650" i="1"/>
  <c r="E1650" i="1"/>
  <c r="F1650" i="1"/>
  <c r="G1650" i="1"/>
  <c r="AN1650" i="1"/>
  <c r="AO1650" i="1"/>
  <c r="AP1650" i="1"/>
  <c r="AQ1650" i="1"/>
  <c r="C1651" i="1"/>
  <c r="D1651" i="1"/>
  <c r="E1651" i="1"/>
  <c r="F1651" i="1"/>
  <c r="G1651" i="1"/>
  <c r="AN1651" i="1"/>
  <c r="AO1651" i="1"/>
  <c r="AP1651" i="1"/>
  <c r="AQ1651" i="1"/>
  <c r="C1652" i="1"/>
  <c r="AR1652" i="1" s="1"/>
  <c r="D1652" i="1"/>
  <c r="E1652" i="1"/>
  <c r="F1652" i="1"/>
  <c r="G1652" i="1"/>
  <c r="AN1652" i="1"/>
  <c r="AO1652" i="1"/>
  <c r="AP1652" i="1"/>
  <c r="AQ1652" i="1"/>
  <c r="C1653" i="1"/>
  <c r="K1653" i="1" s="1"/>
  <c r="D1653" i="1"/>
  <c r="E1653" i="1"/>
  <c r="F1653" i="1"/>
  <c r="G1653" i="1"/>
  <c r="AN1653" i="1"/>
  <c r="AO1653" i="1"/>
  <c r="AP1653" i="1"/>
  <c r="AQ1653" i="1"/>
  <c r="C1654" i="1"/>
  <c r="AT1654" i="1" s="1"/>
  <c r="D1654" i="1"/>
  <c r="E1654" i="1"/>
  <c r="F1654" i="1"/>
  <c r="G1654" i="1"/>
  <c r="AN1654" i="1"/>
  <c r="AO1654" i="1"/>
  <c r="AP1654" i="1"/>
  <c r="AQ1654" i="1"/>
  <c r="AR1654" i="1"/>
  <c r="C1655" i="1"/>
  <c r="AU1655" i="1" s="1"/>
  <c r="D1655" i="1"/>
  <c r="E1655" i="1"/>
  <c r="F1655" i="1"/>
  <c r="G1655" i="1"/>
  <c r="AN1655" i="1"/>
  <c r="AO1655" i="1"/>
  <c r="AP1655" i="1"/>
  <c r="AQ1655" i="1"/>
  <c r="C1656" i="1"/>
  <c r="AT1656" i="1" s="1"/>
  <c r="D1656" i="1"/>
  <c r="E1656" i="1"/>
  <c r="F1656" i="1"/>
  <c r="G1656" i="1"/>
  <c r="AN1656" i="1"/>
  <c r="AO1656" i="1"/>
  <c r="AP1656" i="1"/>
  <c r="AQ1656" i="1"/>
  <c r="C1657" i="1"/>
  <c r="AS1657" i="1" s="1"/>
  <c r="D1657" i="1"/>
  <c r="E1657" i="1"/>
  <c r="F1657" i="1"/>
  <c r="G1657" i="1"/>
  <c r="AN1657" i="1"/>
  <c r="AO1657" i="1"/>
  <c r="AP1657" i="1"/>
  <c r="AQ1657" i="1"/>
  <c r="C1658" i="1"/>
  <c r="L1658" i="1" s="1"/>
  <c r="D1658" i="1"/>
  <c r="E1658" i="1"/>
  <c r="F1658" i="1"/>
  <c r="G1658" i="1"/>
  <c r="AN1658" i="1"/>
  <c r="AO1658" i="1"/>
  <c r="AP1658" i="1"/>
  <c r="AQ1658" i="1"/>
  <c r="C1659" i="1"/>
  <c r="AR1659" i="1" s="1"/>
  <c r="D1659" i="1"/>
  <c r="E1659" i="1"/>
  <c r="F1659" i="1"/>
  <c r="G1659" i="1"/>
  <c r="AN1659" i="1"/>
  <c r="AO1659" i="1"/>
  <c r="AP1659" i="1"/>
  <c r="AQ1659" i="1"/>
  <c r="AS1659" i="1"/>
  <c r="C1660" i="1"/>
  <c r="J1660" i="1" s="1"/>
  <c r="G1660" i="1"/>
  <c r="AN1660" i="1"/>
  <c r="AO1660" i="1"/>
  <c r="AP1660" i="1"/>
  <c r="AQ1660" i="1"/>
  <c r="G1661" i="1"/>
  <c r="AQ1661" i="1"/>
  <c r="C1663" i="1"/>
  <c r="D1663" i="1"/>
  <c r="E1663" i="1"/>
  <c r="F1663" i="1"/>
  <c r="G1663" i="1"/>
  <c r="AN1663" i="1"/>
  <c r="AO1663" i="1"/>
  <c r="AP1663" i="1"/>
  <c r="AQ1663" i="1"/>
  <c r="C1664" i="1"/>
  <c r="D1664" i="1"/>
  <c r="E1664" i="1"/>
  <c r="F1664" i="1"/>
  <c r="G1664" i="1"/>
  <c r="AN1664" i="1"/>
  <c r="AO1664" i="1"/>
  <c r="AP1664" i="1"/>
  <c r="AQ1664" i="1"/>
  <c r="C1665" i="1"/>
  <c r="D1665" i="1"/>
  <c r="E1665" i="1"/>
  <c r="F1665" i="1"/>
  <c r="G1665" i="1"/>
  <c r="AN1665" i="1"/>
  <c r="AO1665" i="1"/>
  <c r="AP1665" i="1"/>
  <c r="AQ1665" i="1"/>
  <c r="C1666" i="1"/>
  <c r="K1666" i="1" s="1"/>
  <c r="D1666" i="1"/>
  <c r="E1666" i="1"/>
  <c r="F1666" i="1"/>
  <c r="G1666" i="1"/>
  <c r="AN1666" i="1"/>
  <c r="AO1666" i="1"/>
  <c r="AP1666" i="1"/>
  <c r="AQ1666" i="1"/>
  <c r="C1667" i="1"/>
  <c r="K1667" i="1" s="1"/>
  <c r="D1667" i="1"/>
  <c r="E1667" i="1"/>
  <c r="F1667" i="1"/>
  <c r="G1667" i="1"/>
  <c r="AN1667" i="1"/>
  <c r="AO1667" i="1"/>
  <c r="AP1667" i="1"/>
  <c r="AQ1667" i="1"/>
  <c r="C1668" i="1"/>
  <c r="AU1668" i="1" s="1"/>
  <c r="D1668" i="1"/>
  <c r="E1668" i="1"/>
  <c r="F1668" i="1"/>
  <c r="G1668" i="1"/>
  <c r="AN1668" i="1"/>
  <c r="AO1668" i="1"/>
  <c r="AP1668" i="1"/>
  <c r="AQ1668" i="1"/>
  <c r="C1669" i="1"/>
  <c r="D1669" i="1"/>
  <c r="E1669" i="1"/>
  <c r="F1669" i="1"/>
  <c r="G1669" i="1"/>
  <c r="AN1669" i="1"/>
  <c r="AO1669" i="1"/>
  <c r="AP1669" i="1"/>
  <c r="AQ1669" i="1"/>
  <c r="C1670" i="1"/>
  <c r="D1670" i="1"/>
  <c r="E1670" i="1"/>
  <c r="F1670" i="1"/>
  <c r="G1670" i="1"/>
  <c r="AN1670" i="1"/>
  <c r="AO1670" i="1"/>
  <c r="AP1670" i="1"/>
  <c r="AQ1670" i="1"/>
  <c r="C1671" i="1"/>
  <c r="AR1671" i="1" s="1"/>
  <c r="D1671" i="1"/>
  <c r="E1671" i="1"/>
  <c r="F1671" i="1"/>
  <c r="G1671" i="1"/>
  <c r="AN1671" i="1"/>
  <c r="AO1671" i="1"/>
  <c r="AP1671" i="1"/>
  <c r="AQ1671" i="1"/>
  <c r="C1672" i="1"/>
  <c r="J1672" i="1" s="1"/>
  <c r="D1672" i="1"/>
  <c r="E1672" i="1"/>
  <c r="F1672" i="1"/>
  <c r="G1672" i="1"/>
  <c r="H1672" i="1" s="1"/>
  <c r="AN1672" i="1"/>
  <c r="AO1672" i="1"/>
  <c r="AP1672" i="1"/>
  <c r="AQ1672" i="1"/>
  <c r="C1673" i="1"/>
  <c r="J1673" i="1" s="1"/>
  <c r="D1673" i="1"/>
  <c r="E1673" i="1"/>
  <c r="F1673" i="1"/>
  <c r="G1673" i="1"/>
  <c r="AN1673" i="1"/>
  <c r="AO1673" i="1"/>
  <c r="AP1673" i="1"/>
  <c r="AQ1673" i="1"/>
  <c r="C1674" i="1"/>
  <c r="AU1674" i="1" s="1"/>
  <c r="D1674" i="1"/>
  <c r="E1674" i="1"/>
  <c r="F1674" i="1"/>
  <c r="G1674" i="1"/>
  <c r="AN1674" i="1"/>
  <c r="AO1674" i="1"/>
  <c r="AP1674" i="1"/>
  <c r="AQ1674" i="1"/>
  <c r="C1675" i="1"/>
  <c r="AT1675" i="1" s="1"/>
  <c r="D1675" i="1"/>
  <c r="E1675" i="1"/>
  <c r="F1675" i="1"/>
  <c r="G1675" i="1"/>
  <c r="AN1675" i="1"/>
  <c r="AO1675" i="1"/>
  <c r="AP1675" i="1"/>
  <c r="AQ1675" i="1"/>
  <c r="C1676" i="1"/>
  <c r="AS1676" i="1" s="1"/>
  <c r="D1676" i="1"/>
  <c r="E1676" i="1"/>
  <c r="F1676" i="1"/>
  <c r="G1676" i="1"/>
  <c r="AN1676" i="1"/>
  <c r="AO1676" i="1"/>
  <c r="AP1676" i="1"/>
  <c r="AQ1676" i="1"/>
  <c r="C1677" i="1"/>
  <c r="AR1677" i="1" s="1"/>
  <c r="D1677" i="1"/>
  <c r="E1677" i="1"/>
  <c r="F1677" i="1"/>
  <c r="G1677" i="1"/>
  <c r="AN1677" i="1"/>
  <c r="AO1677" i="1"/>
  <c r="AP1677" i="1"/>
  <c r="AQ1677" i="1"/>
  <c r="C1678" i="1"/>
  <c r="K1678" i="1" s="1"/>
  <c r="D1678" i="1"/>
  <c r="E1678" i="1"/>
  <c r="F1678" i="1"/>
  <c r="G1678" i="1"/>
  <c r="AN1678" i="1"/>
  <c r="AO1678" i="1"/>
  <c r="AP1678" i="1"/>
  <c r="AQ1678" i="1"/>
  <c r="C1679" i="1"/>
  <c r="D1679" i="1"/>
  <c r="E1679" i="1"/>
  <c r="F1679" i="1"/>
  <c r="G1679" i="1"/>
  <c r="AN1679" i="1"/>
  <c r="AO1679" i="1"/>
  <c r="AP1679" i="1"/>
  <c r="AQ1679" i="1"/>
  <c r="C1680" i="1"/>
  <c r="D1680" i="1"/>
  <c r="E1680" i="1"/>
  <c r="F1680" i="1"/>
  <c r="G1680" i="1"/>
  <c r="AN1680" i="1"/>
  <c r="AO1680" i="1"/>
  <c r="AP1680" i="1"/>
  <c r="AQ1680" i="1"/>
  <c r="C1681" i="1"/>
  <c r="AR1681" i="1" s="1"/>
  <c r="D1681" i="1"/>
  <c r="E1681" i="1"/>
  <c r="F1681" i="1"/>
  <c r="G1681" i="1"/>
  <c r="AN1681" i="1"/>
  <c r="AO1681" i="1"/>
  <c r="AP1681" i="1"/>
  <c r="AQ1681" i="1"/>
  <c r="C1682" i="1"/>
  <c r="AS1682" i="1" s="1"/>
  <c r="D1682" i="1"/>
  <c r="E1682" i="1"/>
  <c r="F1682" i="1"/>
  <c r="G1682" i="1"/>
  <c r="AN1682" i="1"/>
  <c r="AO1682" i="1"/>
  <c r="AP1682" i="1"/>
  <c r="AQ1682" i="1"/>
  <c r="C1683" i="1"/>
  <c r="AR1683" i="1" s="1"/>
  <c r="D1683" i="1"/>
  <c r="E1683" i="1"/>
  <c r="F1683" i="1"/>
  <c r="G1683" i="1"/>
  <c r="AN1683" i="1"/>
  <c r="AO1683" i="1"/>
  <c r="AP1683" i="1"/>
  <c r="AQ1683" i="1"/>
  <c r="C1684" i="1"/>
  <c r="AS1684" i="1" s="1"/>
  <c r="D1684" i="1"/>
  <c r="E1684" i="1"/>
  <c r="F1684" i="1"/>
  <c r="G1684" i="1"/>
  <c r="AN1684" i="1"/>
  <c r="AO1684" i="1"/>
  <c r="AP1684" i="1"/>
  <c r="AQ1684" i="1"/>
  <c r="C1685" i="1"/>
  <c r="D1685" i="1"/>
  <c r="E1685" i="1"/>
  <c r="F1685" i="1"/>
  <c r="G1685" i="1"/>
  <c r="AN1685" i="1"/>
  <c r="AO1685" i="1"/>
  <c r="AP1685" i="1"/>
  <c r="AQ1685" i="1"/>
  <c r="C1686" i="1"/>
  <c r="AR1686" i="1" s="1"/>
  <c r="D1686" i="1"/>
  <c r="E1686" i="1"/>
  <c r="F1686" i="1"/>
  <c r="G1686" i="1"/>
  <c r="AN1686" i="1"/>
  <c r="AO1686" i="1"/>
  <c r="AP1686" i="1"/>
  <c r="AQ1686" i="1"/>
  <c r="C1687" i="1"/>
  <c r="AT1687" i="1" s="1"/>
  <c r="D1687" i="1"/>
  <c r="E1687" i="1"/>
  <c r="F1687" i="1"/>
  <c r="G1687" i="1"/>
  <c r="AN1687" i="1"/>
  <c r="AO1687" i="1"/>
  <c r="AP1687" i="1"/>
  <c r="AQ1687" i="1"/>
  <c r="C1688" i="1"/>
  <c r="D1688" i="1"/>
  <c r="E1688" i="1"/>
  <c r="F1688" i="1"/>
  <c r="G1688" i="1"/>
  <c r="AN1688" i="1"/>
  <c r="AO1688" i="1"/>
  <c r="AP1688" i="1"/>
  <c r="AQ1688" i="1"/>
  <c r="C1689" i="1"/>
  <c r="AR1689" i="1" s="1"/>
  <c r="D1689" i="1"/>
  <c r="E1689" i="1"/>
  <c r="F1689" i="1"/>
  <c r="G1689" i="1"/>
  <c r="AN1689" i="1"/>
  <c r="AO1689" i="1"/>
  <c r="AP1689" i="1"/>
  <c r="AQ1689" i="1"/>
  <c r="C1690" i="1"/>
  <c r="D1690" i="1"/>
  <c r="E1690" i="1"/>
  <c r="F1690" i="1"/>
  <c r="G1690" i="1"/>
  <c r="AN1690" i="1"/>
  <c r="AO1690" i="1"/>
  <c r="AP1690" i="1"/>
  <c r="AQ1690" i="1"/>
  <c r="C1691" i="1"/>
  <c r="J1691" i="1" s="1"/>
  <c r="D1691" i="1"/>
  <c r="E1691" i="1"/>
  <c r="F1691" i="1"/>
  <c r="G1691" i="1"/>
  <c r="AN1691" i="1"/>
  <c r="AO1691" i="1"/>
  <c r="AP1691" i="1"/>
  <c r="AQ1691" i="1"/>
  <c r="C1692" i="1"/>
  <c r="AU1692" i="1" s="1"/>
  <c r="D1692" i="1"/>
  <c r="E1692" i="1"/>
  <c r="F1692" i="1"/>
  <c r="G1692" i="1"/>
  <c r="AN1692" i="1"/>
  <c r="AO1692" i="1"/>
  <c r="AP1692" i="1"/>
  <c r="AQ1692" i="1"/>
  <c r="C1693" i="1"/>
  <c r="K1693" i="1" s="1"/>
  <c r="D1693" i="1"/>
  <c r="E1693" i="1"/>
  <c r="F1693" i="1"/>
  <c r="G1693" i="1"/>
  <c r="H1693" i="1" s="1"/>
  <c r="AN1693" i="1"/>
  <c r="AO1693" i="1"/>
  <c r="AP1693" i="1"/>
  <c r="AQ1693" i="1"/>
  <c r="C1694" i="1"/>
  <c r="D1694" i="1"/>
  <c r="E1694" i="1"/>
  <c r="F1694" i="1"/>
  <c r="G1694" i="1"/>
  <c r="AN1694" i="1"/>
  <c r="AO1694" i="1"/>
  <c r="AP1694" i="1"/>
  <c r="AQ1694" i="1"/>
  <c r="C1695" i="1"/>
  <c r="D1695" i="1"/>
  <c r="E1695" i="1"/>
  <c r="F1695" i="1"/>
  <c r="G1695" i="1"/>
  <c r="AN1695" i="1"/>
  <c r="AO1695" i="1"/>
  <c r="AP1695" i="1"/>
  <c r="AQ1695" i="1"/>
  <c r="C1696" i="1"/>
  <c r="J1696" i="1" s="1"/>
  <c r="D1696" i="1"/>
  <c r="E1696" i="1"/>
  <c r="F1696" i="1"/>
  <c r="G1696" i="1"/>
  <c r="AN1696" i="1"/>
  <c r="AO1696" i="1"/>
  <c r="AP1696" i="1"/>
  <c r="AQ1696" i="1"/>
  <c r="C1697" i="1"/>
  <c r="J1697" i="1" s="1"/>
  <c r="D1697" i="1"/>
  <c r="E1697" i="1"/>
  <c r="F1697" i="1"/>
  <c r="G1697" i="1"/>
  <c r="AN1697" i="1"/>
  <c r="AO1697" i="1"/>
  <c r="AP1697" i="1"/>
  <c r="AQ1697" i="1"/>
  <c r="C1698" i="1"/>
  <c r="D1698" i="1"/>
  <c r="E1698" i="1"/>
  <c r="F1698" i="1"/>
  <c r="G1698" i="1"/>
  <c r="AN1698" i="1"/>
  <c r="AO1698" i="1"/>
  <c r="AP1698" i="1"/>
  <c r="AQ1698" i="1"/>
  <c r="C1699" i="1"/>
  <c r="D1699" i="1"/>
  <c r="E1699" i="1"/>
  <c r="F1699" i="1"/>
  <c r="G1699" i="1"/>
  <c r="AN1699" i="1"/>
  <c r="AO1699" i="1"/>
  <c r="AP1699" i="1"/>
  <c r="AQ1699" i="1"/>
  <c r="C1700" i="1"/>
  <c r="J1700" i="1" s="1"/>
  <c r="D1700" i="1"/>
  <c r="E1700" i="1"/>
  <c r="F1700" i="1"/>
  <c r="G1700" i="1"/>
  <c r="AN1700" i="1"/>
  <c r="AO1700" i="1"/>
  <c r="AP1700" i="1"/>
  <c r="AQ1700" i="1"/>
  <c r="C1701" i="1"/>
  <c r="D1701" i="1"/>
  <c r="E1701" i="1"/>
  <c r="F1701" i="1"/>
  <c r="G1701" i="1"/>
  <c r="AN1701" i="1"/>
  <c r="AO1701" i="1"/>
  <c r="AP1701" i="1"/>
  <c r="AQ1701" i="1"/>
  <c r="C1702" i="1"/>
  <c r="D1702" i="1"/>
  <c r="E1702" i="1"/>
  <c r="F1702" i="1"/>
  <c r="G1702" i="1"/>
  <c r="AN1702" i="1"/>
  <c r="AO1702" i="1"/>
  <c r="AP1702" i="1"/>
  <c r="AQ1702" i="1"/>
  <c r="C1703" i="1"/>
  <c r="D1703" i="1"/>
  <c r="E1703" i="1"/>
  <c r="F1703" i="1"/>
  <c r="G1703" i="1"/>
  <c r="AN1703" i="1"/>
  <c r="AO1703" i="1"/>
  <c r="AP1703" i="1"/>
  <c r="AQ1703" i="1"/>
  <c r="C1704" i="1"/>
  <c r="D1704" i="1"/>
  <c r="E1704" i="1"/>
  <c r="F1704" i="1"/>
  <c r="G1704" i="1"/>
  <c r="AN1704" i="1"/>
  <c r="AO1704" i="1"/>
  <c r="AP1704" i="1"/>
  <c r="AQ1704" i="1"/>
  <c r="C1705" i="1"/>
  <c r="D1705" i="1"/>
  <c r="E1705" i="1"/>
  <c r="F1705" i="1"/>
  <c r="G1705" i="1"/>
  <c r="AN1705" i="1"/>
  <c r="AO1705" i="1"/>
  <c r="AP1705" i="1"/>
  <c r="AQ1705" i="1"/>
  <c r="C1706" i="1"/>
  <c r="AS1706" i="1" s="1"/>
  <c r="D1706" i="1"/>
  <c r="E1706" i="1"/>
  <c r="F1706" i="1"/>
  <c r="G1706" i="1"/>
  <c r="AN1706" i="1"/>
  <c r="AO1706" i="1"/>
  <c r="AP1706" i="1"/>
  <c r="AQ1706" i="1"/>
  <c r="C1707" i="1"/>
  <c r="L1707" i="1" s="1"/>
  <c r="D1707" i="1"/>
  <c r="E1707" i="1"/>
  <c r="F1707" i="1"/>
  <c r="G1707" i="1"/>
  <c r="AN1707" i="1"/>
  <c r="AO1707" i="1"/>
  <c r="AP1707" i="1"/>
  <c r="AQ1707" i="1"/>
  <c r="C1708" i="1"/>
  <c r="L1708" i="1" s="1"/>
  <c r="D1708" i="1"/>
  <c r="E1708" i="1"/>
  <c r="F1708" i="1"/>
  <c r="G1708" i="1"/>
  <c r="AN1708" i="1"/>
  <c r="AO1708" i="1"/>
  <c r="AP1708" i="1"/>
  <c r="AQ1708" i="1"/>
  <c r="C1709" i="1"/>
  <c r="D1709" i="1"/>
  <c r="E1709" i="1"/>
  <c r="F1709" i="1"/>
  <c r="G1709" i="1"/>
  <c r="AN1709" i="1"/>
  <c r="AO1709" i="1"/>
  <c r="AP1709" i="1"/>
  <c r="AQ1709" i="1"/>
  <c r="C1710" i="1"/>
  <c r="K1710" i="1" s="1"/>
  <c r="D1710" i="1"/>
  <c r="E1710" i="1"/>
  <c r="F1710" i="1"/>
  <c r="G1710" i="1"/>
  <c r="AN1710" i="1"/>
  <c r="AO1710" i="1"/>
  <c r="AP1710" i="1"/>
  <c r="AQ1710" i="1"/>
  <c r="C1711" i="1"/>
  <c r="D1711" i="1"/>
  <c r="E1711" i="1"/>
  <c r="F1711" i="1"/>
  <c r="G1711" i="1"/>
  <c r="AN1711" i="1"/>
  <c r="AO1711" i="1"/>
  <c r="AP1711" i="1"/>
  <c r="AQ1711" i="1"/>
  <c r="C1712" i="1"/>
  <c r="AT1712" i="1" s="1"/>
  <c r="D1712" i="1"/>
  <c r="E1712" i="1"/>
  <c r="F1712" i="1"/>
  <c r="G1712" i="1"/>
  <c r="AN1712" i="1"/>
  <c r="AO1712" i="1"/>
  <c r="AP1712" i="1"/>
  <c r="AQ1712" i="1"/>
  <c r="C1713" i="1"/>
  <c r="D1713" i="1"/>
  <c r="E1713" i="1"/>
  <c r="F1713" i="1"/>
  <c r="G1713" i="1"/>
  <c r="AN1713" i="1"/>
  <c r="AO1713" i="1"/>
  <c r="AP1713" i="1"/>
  <c r="AQ1713" i="1"/>
  <c r="C1714" i="1"/>
  <c r="AU1714" i="1" s="1"/>
  <c r="D1714" i="1"/>
  <c r="E1714" i="1"/>
  <c r="F1714" i="1"/>
  <c r="G1714" i="1"/>
  <c r="AN1714" i="1"/>
  <c r="AO1714" i="1"/>
  <c r="AP1714" i="1"/>
  <c r="AQ1714" i="1"/>
  <c r="C1715" i="1"/>
  <c r="D1715" i="1"/>
  <c r="E1715" i="1"/>
  <c r="F1715" i="1"/>
  <c r="G1715" i="1"/>
  <c r="AN1715" i="1"/>
  <c r="AO1715" i="1"/>
  <c r="AP1715" i="1"/>
  <c r="AQ1715" i="1"/>
  <c r="C1716" i="1"/>
  <c r="D1716" i="1"/>
  <c r="E1716" i="1"/>
  <c r="F1716" i="1"/>
  <c r="G1716" i="1"/>
  <c r="AN1716" i="1"/>
  <c r="AO1716" i="1"/>
  <c r="AP1716" i="1"/>
  <c r="AQ1716" i="1"/>
  <c r="C1717" i="1"/>
  <c r="D1717" i="1"/>
  <c r="E1717" i="1"/>
  <c r="F1717" i="1"/>
  <c r="G1717" i="1"/>
  <c r="AN1717" i="1"/>
  <c r="AO1717" i="1"/>
  <c r="AP1717" i="1"/>
  <c r="AQ1717" i="1"/>
  <c r="C1718" i="1"/>
  <c r="D1718" i="1"/>
  <c r="E1718" i="1"/>
  <c r="F1718" i="1"/>
  <c r="G1718" i="1"/>
  <c r="AN1718" i="1"/>
  <c r="AO1718" i="1"/>
  <c r="AP1718" i="1"/>
  <c r="AQ1718" i="1"/>
  <c r="G1719" i="1"/>
  <c r="AQ1719" i="1"/>
  <c r="C1721" i="1"/>
  <c r="J1721" i="1" s="1"/>
  <c r="D1721" i="1"/>
  <c r="E1721" i="1"/>
  <c r="F1721" i="1"/>
  <c r="G1721" i="1"/>
  <c r="H1721" i="1" s="1"/>
  <c r="AN1721" i="1"/>
  <c r="AO1721" i="1"/>
  <c r="AP1721" i="1"/>
  <c r="AQ1721" i="1"/>
  <c r="C1722" i="1"/>
  <c r="J1722" i="1" s="1"/>
  <c r="D1722" i="1"/>
  <c r="E1722" i="1"/>
  <c r="F1722" i="1"/>
  <c r="G1722" i="1"/>
  <c r="K1722" i="1"/>
  <c r="L1722" i="1"/>
  <c r="AN1722" i="1"/>
  <c r="AO1722" i="1"/>
  <c r="AP1722" i="1"/>
  <c r="AQ1722" i="1"/>
  <c r="C1723" i="1"/>
  <c r="AU1723" i="1" s="1"/>
  <c r="D1723" i="1"/>
  <c r="E1723" i="1"/>
  <c r="F1723" i="1"/>
  <c r="G1723" i="1"/>
  <c r="AN1723" i="1"/>
  <c r="AO1723" i="1"/>
  <c r="AP1723" i="1"/>
  <c r="AQ1723" i="1"/>
  <c r="C1724" i="1"/>
  <c r="D1724" i="1"/>
  <c r="E1724" i="1"/>
  <c r="F1724" i="1"/>
  <c r="G1724" i="1"/>
  <c r="AN1724" i="1"/>
  <c r="AO1724" i="1"/>
  <c r="AP1724" i="1"/>
  <c r="AQ1724" i="1"/>
  <c r="C1725" i="1"/>
  <c r="L1725" i="1" s="1"/>
  <c r="D1725" i="1"/>
  <c r="E1725" i="1"/>
  <c r="F1725" i="1"/>
  <c r="G1725" i="1"/>
  <c r="AN1725" i="1"/>
  <c r="AO1725" i="1"/>
  <c r="AP1725" i="1"/>
  <c r="AQ1725" i="1"/>
  <c r="C1726" i="1"/>
  <c r="D1726" i="1"/>
  <c r="E1726" i="1"/>
  <c r="F1726" i="1"/>
  <c r="G1726" i="1"/>
  <c r="AN1726" i="1"/>
  <c r="AO1726" i="1"/>
  <c r="AP1726" i="1"/>
  <c r="AQ1726" i="1"/>
  <c r="C1727" i="1"/>
  <c r="AT1727" i="1" s="1"/>
  <c r="D1727" i="1"/>
  <c r="E1727" i="1"/>
  <c r="F1727" i="1"/>
  <c r="G1727" i="1"/>
  <c r="AN1727" i="1"/>
  <c r="AO1727" i="1"/>
  <c r="AP1727" i="1"/>
  <c r="AQ1727" i="1"/>
  <c r="C1728" i="1"/>
  <c r="D1728" i="1"/>
  <c r="E1728" i="1"/>
  <c r="F1728" i="1"/>
  <c r="G1728" i="1"/>
  <c r="AN1728" i="1"/>
  <c r="AO1728" i="1"/>
  <c r="AP1728" i="1"/>
  <c r="AQ1728" i="1"/>
  <c r="C1729" i="1"/>
  <c r="AU1729" i="1" s="1"/>
  <c r="D1729" i="1"/>
  <c r="E1729" i="1"/>
  <c r="F1729" i="1"/>
  <c r="G1729" i="1"/>
  <c r="AN1729" i="1"/>
  <c r="AO1729" i="1"/>
  <c r="AP1729" i="1"/>
  <c r="AQ1729" i="1"/>
  <c r="C1730" i="1"/>
  <c r="AT1730" i="1" s="1"/>
  <c r="D1730" i="1"/>
  <c r="E1730" i="1"/>
  <c r="F1730" i="1"/>
  <c r="G1730" i="1"/>
  <c r="H1730" i="1" s="1"/>
  <c r="AN1730" i="1"/>
  <c r="AO1730" i="1"/>
  <c r="AP1730" i="1"/>
  <c r="AQ1730" i="1"/>
  <c r="C1731" i="1"/>
  <c r="AS1731" i="1" s="1"/>
  <c r="D1731" i="1"/>
  <c r="E1731" i="1"/>
  <c r="F1731" i="1"/>
  <c r="G1731" i="1"/>
  <c r="AN1731" i="1"/>
  <c r="AO1731" i="1"/>
  <c r="AP1731" i="1"/>
  <c r="AQ1731" i="1"/>
  <c r="C1732" i="1"/>
  <c r="AS1732" i="1" s="1"/>
  <c r="D1732" i="1"/>
  <c r="E1732" i="1"/>
  <c r="F1732" i="1"/>
  <c r="G1732" i="1"/>
  <c r="AN1732" i="1"/>
  <c r="AO1732" i="1"/>
  <c r="AP1732" i="1"/>
  <c r="AQ1732" i="1"/>
  <c r="AT1732" i="1"/>
  <c r="AU1732" i="1"/>
  <c r="C1733" i="1"/>
  <c r="AS1733" i="1" s="1"/>
  <c r="D1733" i="1"/>
  <c r="E1733" i="1"/>
  <c r="F1733" i="1"/>
  <c r="G1733" i="1"/>
  <c r="AN1733" i="1"/>
  <c r="AO1733" i="1"/>
  <c r="AP1733" i="1"/>
  <c r="AQ1733" i="1"/>
  <c r="C1734" i="1"/>
  <c r="D1734" i="1"/>
  <c r="E1734" i="1"/>
  <c r="F1734" i="1"/>
  <c r="G1734" i="1"/>
  <c r="AN1734" i="1"/>
  <c r="AO1734" i="1"/>
  <c r="AP1734" i="1"/>
  <c r="AQ1734" i="1"/>
  <c r="C1735" i="1"/>
  <c r="AR1735" i="1" s="1"/>
  <c r="D1735" i="1"/>
  <c r="E1735" i="1"/>
  <c r="F1735" i="1"/>
  <c r="G1735" i="1"/>
  <c r="AN1735" i="1"/>
  <c r="AO1735" i="1"/>
  <c r="AP1735" i="1"/>
  <c r="AQ1735" i="1"/>
  <c r="C1736" i="1"/>
  <c r="D1736" i="1"/>
  <c r="E1736" i="1"/>
  <c r="F1736" i="1"/>
  <c r="G1736" i="1"/>
  <c r="AN1736" i="1"/>
  <c r="AO1736" i="1"/>
  <c r="AP1736" i="1"/>
  <c r="AQ1736" i="1"/>
  <c r="C1737" i="1"/>
  <c r="D1737" i="1"/>
  <c r="E1737" i="1"/>
  <c r="F1737" i="1"/>
  <c r="G1737" i="1"/>
  <c r="AN1737" i="1"/>
  <c r="AO1737" i="1"/>
  <c r="AP1737" i="1"/>
  <c r="AQ1737" i="1"/>
  <c r="C1738" i="1"/>
  <c r="AR1738" i="1" s="1"/>
  <c r="D1738" i="1"/>
  <c r="E1738" i="1"/>
  <c r="F1738" i="1"/>
  <c r="G1738" i="1"/>
  <c r="AN1738" i="1"/>
  <c r="AO1738" i="1"/>
  <c r="AP1738" i="1"/>
  <c r="AQ1738" i="1"/>
  <c r="C1739" i="1"/>
  <c r="D1739" i="1"/>
  <c r="E1739" i="1"/>
  <c r="F1739" i="1"/>
  <c r="G1739" i="1"/>
  <c r="AN1739" i="1"/>
  <c r="AO1739" i="1"/>
  <c r="AP1739" i="1"/>
  <c r="AQ1739" i="1"/>
  <c r="C1740" i="1"/>
  <c r="AR1740" i="1" s="1"/>
  <c r="D1740" i="1"/>
  <c r="E1740" i="1"/>
  <c r="F1740" i="1"/>
  <c r="G1740" i="1"/>
  <c r="AN1740" i="1"/>
  <c r="AO1740" i="1"/>
  <c r="AP1740" i="1"/>
  <c r="AQ1740" i="1"/>
  <c r="C1741" i="1"/>
  <c r="D1741" i="1"/>
  <c r="E1741" i="1"/>
  <c r="F1741" i="1"/>
  <c r="G1741" i="1"/>
  <c r="AN1741" i="1"/>
  <c r="AO1741" i="1"/>
  <c r="AP1741" i="1"/>
  <c r="AQ1741" i="1"/>
  <c r="C1742" i="1"/>
  <c r="AT1742" i="1" s="1"/>
  <c r="D1742" i="1"/>
  <c r="E1742" i="1"/>
  <c r="F1742" i="1"/>
  <c r="G1742" i="1"/>
  <c r="AN1742" i="1"/>
  <c r="AO1742" i="1"/>
  <c r="AP1742" i="1"/>
  <c r="AQ1742" i="1"/>
  <c r="C1743" i="1"/>
  <c r="AS1743" i="1" s="1"/>
  <c r="D1743" i="1"/>
  <c r="E1743" i="1"/>
  <c r="F1743" i="1"/>
  <c r="G1743" i="1"/>
  <c r="H1743" i="1" s="1"/>
  <c r="AN1743" i="1"/>
  <c r="AO1743" i="1"/>
  <c r="AP1743" i="1"/>
  <c r="AQ1743" i="1"/>
  <c r="C1744" i="1"/>
  <c r="D1744" i="1"/>
  <c r="E1744" i="1"/>
  <c r="F1744" i="1"/>
  <c r="G1744" i="1"/>
  <c r="AN1744" i="1"/>
  <c r="AO1744" i="1"/>
  <c r="AP1744" i="1"/>
  <c r="AQ1744" i="1"/>
  <c r="C1745" i="1"/>
  <c r="D1745" i="1"/>
  <c r="E1745" i="1"/>
  <c r="F1745" i="1"/>
  <c r="G1745" i="1"/>
  <c r="AN1745" i="1"/>
  <c r="AO1745" i="1"/>
  <c r="AP1745" i="1"/>
  <c r="AQ1745" i="1"/>
  <c r="AT1745" i="1"/>
  <c r="C1746" i="1"/>
  <c r="D1746" i="1"/>
  <c r="E1746" i="1"/>
  <c r="F1746" i="1"/>
  <c r="G1746" i="1"/>
  <c r="AN1746" i="1"/>
  <c r="AO1746" i="1"/>
  <c r="AP1746" i="1"/>
  <c r="AQ1746" i="1"/>
  <c r="C1747" i="1"/>
  <c r="J1747" i="1" s="1"/>
  <c r="D1747" i="1"/>
  <c r="E1747" i="1"/>
  <c r="F1747" i="1"/>
  <c r="G1747" i="1"/>
  <c r="AN1747" i="1"/>
  <c r="AO1747" i="1"/>
  <c r="AP1747" i="1"/>
  <c r="AQ1747" i="1"/>
  <c r="AU1747" i="1"/>
  <c r="C1748" i="1"/>
  <c r="D1748" i="1"/>
  <c r="E1748" i="1"/>
  <c r="F1748" i="1"/>
  <c r="G1748" i="1"/>
  <c r="AN1748" i="1"/>
  <c r="AO1748" i="1"/>
  <c r="AP1748" i="1"/>
  <c r="AQ1748" i="1"/>
  <c r="C1749" i="1"/>
  <c r="D1749" i="1"/>
  <c r="E1749" i="1"/>
  <c r="F1749" i="1"/>
  <c r="G1749" i="1"/>
  <c r="AN1749" i="1"/>
  <c r="AO1749" i="1"/>
  <c r="AP1749" i="1"/>
  <c r="AQ1749" i="1"/>
  <c r="C1750" i="1"/>
  <c r="AT1750" i="1" s="1"/>
  <c r="D1750" i="1"/>
  <c r="E1750" i="1"/>
  <c r="F1750" i="1"/>
  <c r="G1750" i="1"/>
  <c r="AN1750" i="1"/>
  <c r="AO1750" i="1"/>
  <c r="AP1750" i="1"/>
  <c r="AQ1750" i="1"/>
  <c r="C1751" i="1"/>
  <c r="AR1751" i="1" s="1"/>
  <c r="D1751" i="1"/>
  <c r="E1751" i="1"/>
  <c r="F1751" i="1"/>
  <c r="G1751" i="1"/>
  <c r="AN1751" i="1"/>
  <c r="AO1751" i="1"/>
  <c r="AP1751" i="1"/>
  <c r="AQ1751" i="1"/>
  <c r="C1752" i="1"/>
  <c r="D1752" i="1"/>
  <c r="E1752" i="1"/>
  <c r="F1752" i="1"/>
  <c r="G1752" i="1"/>
  <c r="AN1752" i="1"/>
  <c r="AO1752" i="1"/>
  <c r="AP1752" i="1"/>
  <c r="AQ1752" i="1"/>
  <c r="C1753" i="1"/>
  <c r="AR1753" i="1" s="1"/>
  <c r="D1753" i="1"/>
  <c r="E1753" i="1"/>
  <c r="F1753" i="1"/>
  <c r="G1753" i="1"/>
  <c r="AN1753" i="1"/>
  <c r="AO1753" i="1"/>
  <c r="AP1753" i="1"/>
  <c r="AQ1753" i="1"/>
  <c r="C1754" i="1"/>
  <c r="AU1754" i="1" s="1"/>
  <c r="D1754" i="1"/>
  <c r="E1754" i="1"/>
  <c r="F1754" i="1"/>
  <c r="G1754" i="1"/>
  <c r="AN1754" i="1"/>
  <c r="AO1754" i="1"/>
  <c r="AP1754" i="1"/>
  <c r="AQ1754" i="1"/>
  <c r="C1755" i="1"/>
  <c r="AR1755" i="1" s="1"/>
  <c r="D1755" i="1"/>
  <c r="E1755" i="1"/>
  <c r="F1755" i="1"/>
  <c r="G1755" i="1"/>
  <c r="AN1755" i="1"/>
  <c r="AO1755" i="1"/>
  <c r="AP1755" i="1"/>
  <c r="AQ1755" i="1"/>
  <c r="C1756" i="1"/>
  <c r="D1756" i="1"/>
  <c r="E1756" i="1"/>
  <c r="F1756" i="1"/>
  <c r="G1756" i="1"/>
  <c r="AN1756" i="1"/>
  <c r="AO1756" i="1"/>
  <c r="AP1756" i="1"/>
  <c r="AQ1756" i="1"/>
  <c r="C1757" i="1"/>
  <c r="L1757" i="1" s="1"/>
  <c r="D1757" i="1"/>
  <c r="E1757" i="1"/>
  <c r="F1757" i="1"/>
  <c r="G1757" i="1"/>
  <c r="AN1757" i="1"/>
  <c r="AO1757" i="1"/>
  <c r="AP1757" i="1"/>
  <c r="AQ1757" i="1"/>
  <c r="C1758" i="1"/>
  <c r="D1758" i="1"/>
  <c r="E1758" i="1"/>
  <c r="F1758" i="1"/>
  <c r="G1758" i="1"/>
  <c r="AN1758" i="1"/>
  <c r="AO1758" i="1"/>
  <c r="AP1758" i="1"/>
  <c r="AQ1758" i="1"/>
  <c r="C1759" i="1"/>
  <c r="J1759" i="1" s="1"/>
  <c r="D1759" i="1"/>
  <c r="E1759" i="1"/>
  <c r="F1759" i="1"/>
  <c r="G1759" i="1"/>
  <c r="H1759" i="1" s="1"/>
  <c r="AN1759" i="1"/>
  <c r="AO1759" i="1"/>
  <c r="AP1759" i="1"/>
  <c r="AQ1759" i="1"/>
  <c r="C1760" i="1"/>
  <c r="D1760" i="1"/>
  <c r="E1760" i="1"/>
  <c r="F1760" i="1"/>
  <c r="G1760" i="1"/>
  <c r="AN1760" i="1"/>
  <c r="AO1760" i="1"/>
  <c r="AP1760" i="1"/>
  <c r="AQ1760" i="1"/>
  <c r="AU1760" i="1"/>
  <c r="C1761" i="1"/>
  <c r="D1761" i="1"/>
  <c r="E1761" i="1"/>
  <c r="F1761" i="1"/>
  <c r="G1761" i="1"/>
  <c r="AN1761" i="1"/>
  <c r="AO1761" i="1"/>
  <c r="AP1761" i="1"/>
  <c r="AQ1761" i="1"/>
  <c r="C1762" i="1"/>
  <c r="D1762" i="1"/>
  <c r="E1762" i="1"/>
  <c r="F1762" i="1"/>
  <c r="G1762" i="1"/>
  <c r="AN1762" i="1"/>
  <c r="AO1762" i="1"/>
  <c r="AP1762" i="1"/>
  <c r="AQ1762" i="1"/>
  <c r="C1763" i="1"/>
  <c r="J1763" i="1" s="1"/>
  <c r="D1763" i="1"/>
  <c r="E1763" i="1"/>
  <c r="F1763" i="1"/>
  <c r="G1763" i="1"/>
  <c r="AN1763" i="1"/>
  <c r="AO1763" i="1"/>
  <c r="AP1763" i="1"/>
  <c r="AQ1763" i="1"/>
  <c r="C1764" i="1"/>
  <c r="K1764" i="1" s="1"/>
  <c r="D1764" i="1"/>
  <c r="E1764" i="1"/>
  <c r="F1764" i="1"/>
  <c r="G1764" i="1"/>
  <c r="H1764" i="1" s="1"/>
  <c r="AN1764" i="1"/>
  <c r="AO1764" i="1"/>
  <c r="AP1764" i="1"/>
  <c r="AQ1764" i="1"/>
  <c r="C1765" i="1"/>
  <c r="K1765" i="1" s="1"/>
  <c r="D1765" i="1"/>
  <c r="E1765" i="1"/>
  <c r="F1765" i="1"/>
  <c r="G1765" i="1"/>
  <c r="H1765" i="1" s="1"/>
  <c r="AN1765" i="1"/>
  <c r="AO1765" i="1"/>
  <c r="AP1765" i="1"/>
  <c r="AQ1765" i="1"/>
  <c r="C1766" i="1"/>
  <c r="D1766" i="1"/>
  <c r="E1766" i="1"/>
  <c r="F1766" i="1"/>
  <c r="G1766" i="1"/>
  <c r="AN1766" i="1"/>
  <c r="AO1766" i="1"/>
  <c r="AP1766" i="1"/>
  <c r="AQ1766" i="1"/>
  <c r="C1767" i="1"/>
  <c r="D1767" i="1"/>
  <c r="E1767" i="1"/>
  <c r="F1767" i="1"/>
  <c r="G1767" i="1"/>
  <c r="AN1767" i="1"/>
  <c r="AO1767" i="1"/>
  <c r="AP1767" i="1"/>
  <c r="AQ1767" i="1"/>
  <c r="C1768" i="1"/>
  <c r="D1768" i="1"/>
  <c r="E1768" i="1"/>
  <c r="F1768" i="1"/>
  <c r="G1768" i="1"/>
  <c r="AN1768" i="1"/>
  <c r="AO1768" i="1"/>
  <c r="AP1768" i="1"/>
  <c r="AQ1768" i="1"/>
  <c r="C1769" i="1"/>
  <c r="D1769" i="1"/>
  <c r="E1769" i="1"/>
  <c r="F1769" i="1"/>
  <c r="G1769" i="1"/>
  <c r="AN1769" i="1"/>
  <c r="AO1769" i="1"/>
  <c r="AP1769" i="1"/>
  <c r="AQ1769" i="1"/>
  <c r="C1770" i="1"/>
  <c r="J1770" i="1" s="1"/>
  <c r="D1770" i="1"/>
  <c r="E1770" i="1"/>
  <c r="F1770" i="1"/>
  <c r="G1770" i="1"/>
  <c r="AN1770" i="1"/>
  <c r="AO1770" i="1"/>
  <c r="AP1770" i="1"/>
  <c r="AQ1770" i="1"/>
  <c r="C1771" i="1"/>
  <c r="J1771" i="1" s="1"/>
  <c r="D1771" i="1"/>
  <c r="E1771" i="1"/>
  <c r="F1771" i="1"/>
  <c r="G1771" i="1"/>
  <c r="H1771" i="1" s="1"/>
  <c r="AN1771" i="1"/>
  <c r="AO1771" i="1"/>
  <c r="AP1771" i="1"/>
  <c r="AQ1771" i="1"/>
  <c r="C1772" i="1"/>
  <c r="J1772" i="1" s="1"/>
  <c r="D1772" i="1"/>
  <c r="E1772" i="1"/>
  <c r="F1772" i="1"/>
  <c r="G1772" i="1"/>
  <c r="AN1772" i="1"/>
  <c r="AO1772" i="1"/>
  <c r="AP1772" i="1"/>
  <c r="AQ1772" i="1"/>
  <c r="C1773" i="1"/>
  <c r="L1773" i="1" s="1"/>
  <c r="D1773" i="1"/>
  <c r="E1773" i="1"/>
  <c r="F1773" i="1"/>
  <c r="G1773" i="1"/>
  <c r="AN1773" i="1"/>
  <c r="AO1773" i="1"/>
  <c r="AP1773" i="1"/>
  <c r="AQ1773" i="1"/>
  <c r="C1774" i="1"/>
  <c r="D1774" i="1"/>
  <c r="E1774" i="1"/>
  <c r="F1774" i="1"/>
  <c r="G1774" i="1"/>
  <c r="AN1774" i="1"/>
  <c r="AO1774" i="1"/>
  <c r="AP1774" i="1"/>
  <c r="AQ1774" i="1"/>
  <c r="C1775" i="1"/>
  <c r="D1775" i="1"/>
  <c r="E1775" i="1"/>
  <c r="F1775" i="1"/>
  <c r="G1775" i="1"/>
  <c r="AN1775" i="1"/>
  <c r="AO1775" i="1"/>
  <c r="AP1775" i="1"/>
  <c r="AQ1775" i="1"/>
  <c r="C1776" i="1"/>
  <c r="AT1776" i="1" s="1"/>
  <c r="D1776" i="1"/>
  <c r="E1776" i="1"/>
  <c r="F1776" i="1"/>
  <c r="G1776" i="1"/>
  <c r="AN1776" i="1"/>
  <c r="AO1776" i="1"/>
  <c r="AP1776" i="1"/>
  <c r="AQ1776" i="1"/>
  <c r="C1777" i="1"/>
  <c r="D1777" i="1"/>
  <c r="E1777" i="1"/>
  <c r="F1777" i="1"/>
  <c r="G1777" i="1"/>
  <c r="AN1777" i="1"/>
  <c r="AO1777" i="1"/>
  <c r="AP1777" i="1"/>
  <c r="AQ1777" i="1"/>
  <c r="C1778" i="1"/>
  <c r="AT1778" i="1" s="1"/>
  <c r="D1778" i="1"/>
  <c r="E1778" i="1"/>
  <c r="F1778" i="1"/>
  <c r="G1778" i="1"/>
  <c r="AN1778" i="1"/>
  <c r="AO1778" i="1"/>
  <c r="AP1778" i="1"/>
  <c r="AQ1778" i="1"/>
  <c r="C1779" i="1"/>
  <c r="L1779" i="1" s="1"/>
  <c r="D1779" i="1"/>
  <c r="E1779" i="1"/>
  <c r="F1779" i="1"/>
  <c r="G1779" i="1"/>
  <c r="AN1779" i="1"/>
  <c r="AO1779" i="1"/>
  <c r="AP1779" i="1"/>
  <c r="AQ1779" i="1"/>
  <c r="C1780" i="1"/>
  <c r="K1780" i="1" s="1"/>
  <c r="D1780" i="1"/>
  <c r="E1780" i="1"/>
  <c r="F1780" i="1"/>
  <c r="G1780" i="1"/>
  <c r="H1780" i="1" s="1"/>
  <c r="AN1780" i="1"/>
  <c r="AO1780" i="1"/>
  <c r="AP1780" i="1"/>
  <c r="AQ1780" i="1"/>
  <c r="C1781" i="1"/>
  <c r="AT1781" i="1" s="1"/>
  <c r="D1781" i="1"/>
  <c r="E1781" i="1"/>
  <c r="F1781" i="1"/>
  <c r="G1781" i="1"/>
  <c r="AN1781" i="1"/>
  <c r="AO1781" i="1"/>
  <c r="AP1781" i="1"/>
  <c r="AQ1781" i="1"/>
  <c r="C1782" i="1"/>
  <c r="D1782" i="1"/>
  <c r="E1782" i="1"/>
  <c r="F1782" i="1"/>
  <c r="G1782" i="1"/>
  <c r="AN1782" i="1"/>
  <c r="AO1782" i="1"/>
  <c r="AP1782" i="1"/>
  <c r="AQ1782" i="1"/>
  <c r="C1783" i="1"/>
  <c r="D1783" i="1"/>
  <c r="E1783" i="1"/>
  <c r="F1783" i="1"/>
  <c r="G1783" i="1"/>
  <c r="AN1783" i="1"/>
  <c r="AO1783" i="1"/>
  <c r="AP1783" i="1"/>
  <c r="AQ1783" i="1"/>
  <c r="C1784" i="1"/>
  <c r="AS1784" i="1" s="1"/>
  <c r="D1784" i="1"/>
  <c r="E1784" i="1"/>
  <c r="F1784" i="1"/>
  <c r="G1784" i="1"/>
  <c r="AN1784" i="1"/>
  <c r="AO1784" i="1"/>
  <c r="AP1784" i="1"/>
  <c r="AQ1784" i="1"/>
  <c r="C1785" i="1"/>
  <c r="AS1785" i="1" s="1"/>
  <c r="D1785" i="1"/>
  <c r="E1785" i="1"/>
  <c r="F1785" i="1"/>
  <c r="G1785" i="1"/>
  <c r="AN1785" i="1"/>
  <c r="AO1785" i="1"/>
  <c r="AP1785" i="1"/>
  <c r="AQ1785" i="1"/>
  <c r="C1786" i="1"/>
  <c r="D1786" i="1"/>
  <c r="E1786" i="1"/>
  <c r="F1786" i="1"/>
  <c r="G1786" i="1"/>
  <c r="AN1786" i="1"/>
  <c r="AO1786" i="1"/>
  <c r="AP1786" i="1"/>
  <c r="AQ1786" i="1"/>
  <c r="C1787" i="1"/>
  <c r="D1787" i="1"/>
  <c r="E1787" i="1"/>
  <c r="F1787" i="1"/>
  <c r="G1787" i="1"/>
  <c r="AN1787" i="1"/>
  <c r="AO1787" i="1"/>
  <c r="AP1787" i="1"/>
  <c r="AQ1787" i="1"/>
  <c r="C1788" i="1"/>
  <c r="D1788" i="1"/>
  <c r="E1788" i="1"/>
  <c r="F1788" i="1"/>
  <c r="G1788" i="1"/>
  <c r="AN1788" i="1"/>
  <c r="AO1788" i="1"/>
  <c r="AP1788" i="1"/>
  <c r="AQ1788" i="1"/>
  <c r="C1789" i="1"/>
  <c r="J1789" i="1" s="1"/>
  <c r="D1789" i="1"/>
  <c r="E1789" i="1"/>
  <c r="F1789" i="1"/>
  <c r="G1789" i="1"/>
  <c r="AN1789" i="1"/>
  <c r="AO1789" i="1"/>
  <c r="AP1789" i="1"/>
  <c r="AQ1789" i="1"/>
  <c r="C1790" i="1"/>
  <c r="AT1790" i="1" s="1"/>
  <c r="D1790" i="1"/>
  <c r="E1790" i="1"/>
  <c r="F1790" i="1"/>
  <c r="G1790" i="1"/>
  <c r="AN1790" i="1"/>
  <c r="AO1790" i="1"/>
  <c r="AP1790" i="1"/>
  <c r="AQ1790" i="1"/>
  <c r="C1791" i="1"/>
  <c r="D1791" i="1"/>
  <c r="E1791" i="1"/>
  <c r="F1791" i="1"/>
  <c r="G1791" i="1"/>
  <c r="AN1791" i="1"/>
  <c r="AO1791" i="1"/>
  <c r="AP1791" i="1"/>
  <c r="AQ1791" i="1"/>
  <c r="C1792" i="1"/>
  <c r="D1792" i="1"/>
  <c r="E1792" i="1"/>
  <c r="F1792" i="1"/>
  <c r="G1792" i="1"/>
  <c r="AN1792" i="1"/>
  <c r="AO1792" i="1"/>
  <c r="AP1792" i="1"/>
  <c r="AQ1792" i="1"/>
  <c r="C1793" i="1"/>
  <c r="D1793" i="1"/>
  <c r="E1793" i="1"/>
  <c r="F1793" i="1"/>
  <c r="G1793" i="1"/>
  <c r="AN1793" i="1"/>
  <c r="AO1793" i="1"/>
  <c r="AP1793" i="1"/>
  <c r="AQ1793" i="1"/>
  <c r="C1794" i="1"/>
  <c r="L1794" i="1" s="1"/>
  <c r="D1794" i="1"/>
  <c r="E1794" i="1"/>
  <c r="F1794" i="1"/>
  <c r="G1794" i="1"/>
  <c r="AN1794" i="1"/>
  <c r="AO1794" i="1"/>
  <c r="AP1794" i="1"/>
  <c r="AQ1794" i="1"/>
  <c r="C1795" i="1"/>
  <c r="AU1795" i="1" s="1"/>
  <c r="D1795" i="1"/>
  <c r="E1795" i="1"/>
  <c r="F1795" i="1"/>
  <c r="G1795" i="1"/>
  <c r="AN1795" i="1"/>
  <c r="AO1795" i="1"/>
  <c r="AP1795" i="1"/>
  <c r="AQ1795" i="1"/>
  <c r="C1796" i="1"/>
  <c r="AU1796" i="1" s="1"/>
  <c r="D1796" i="1"/>
  <c r="E1796" i="1"/>
  <c r="F1796" i="1"/>
  <c r="G1796" i="1"/>
  <c r="AN1796" i="1"/>
  <c r="AO1796" i="1"/>
  <c r="AP1796" i="1"/>
  <c r="AQ1796" i="1"/>
  <c r="C1797" i="1"/>
  <c r="D1797" i="1"/>
  <c r="E1797" i="1"/>
  <c r="F1797" i="1"/>
  <c r="G1797" i="1"/>
  <c r="AN1797" i="1"/>
  <c r="AO1797" i="1"/>
  <c r="AP1797" i="1"/>
  <c r="AQ1797" i="1"/>
  <c r="C1798" i="1"/>
  <c r="K1798" i="1" s="1"/>
  <c r="D1798" i="1"/>
  <c r="E1798" i="1"/>
  <c r="F1798" i="1"/>
  <c r="G1798" i="1"/>
  <c r="AN1798" i="1"/>
  <c r="AO1798" i="1"/>
  <c r="AP1798" i="1"/>
  <c r="AQ1798" i="1"/>
  <c r="C1799" i="1"/>
  <c r="AU1799" i="1" s="1"/>
  <c r="D1799" i="1"/>
  <c r="E1799" i="1"/>
  <c r="F1799" i="1"/>
  <c r="G1799" i="1"/>
  <c r="AN1799" i="1"/>
  <c r="AO1799" i="1"/>
  <c r="AP1799" i="1"/>
  <c r="AQ1799" i="1"/>
  <c r="C1800" i="1"/>
  <c r="D1800" i="1"/>
  <c r="E1800" i="1"/>
  <c r="F1800" i="1"/>
  <c r="G1800" i="1"/>
  <c r="AN1800" i="1"/>
  <c r="AO1800" i="1"/>
  <c r="AP1800" i="1"/>
  <c r="AQ1800" i="1"/>
  <c r="C1801" i="1"/>
  <c r="D1801" i="1"/>
  <c r="E1801" i="1"/>
  <c r="F1801" i="1"/>
  <c r="G1801" i="1"/>
  <c r="AN1801" i="1"/>
  <c r="AO1801" i="1"/>
  <c r="AP1801" i="1"/>
  <c r="AQ1801" i="1"/>
  <c r="C1802" i="1"/>
  <c r="AS1802" i="1" s="1"/>
  <c r="D1802" i="1"/>
  <c r="E1802" i="1"/>
  <c r="F1802" i="1"/>
  <c r="G1802" i="1"/>
  <c r="AN1802" i="1"/>
  <c r="AO1802" i="1"/>
  <c r="AP1802" i="1"/>
  <c r="AQ1802" i="1"/>
  <c r="C1803" i="1"/>
  <c r="D1803" i="1"/>
  <c r="E1803" i="1"/>
  <c r="F1803" i="1"/>
  <c r="G1803" i="1"/>
  <c r="AN1803" i="1"/>
  <c r="AO1803" i="1"/>
  <c r="AP1803" i="1"/>
  <c r="AQ1803" i="1"/>
  <c r="C1804" i="1"/>
  <c r="AR1804" i="1" s="1"/>
  <c r="D1804" i="1"/>
  <c r="E1804" i="1"/>
  <c r="F1804" i="1"/>
  <c r="G1804" i="1"/>
  <c r="K1804" i="1"/>
  <c r="AN1804" i="1"/>
  <c r="AO1804" i="1"/>
  <c r="AP1804" i="1"/>
  <c r="AQ1804" i="1"/>
  <c r="C1805" i="1"/>
  <c r="AT1805" i="1" s="1"/>
  <c r="D1805" i="1"/>
  <c r="E1805" i="1"/>
  <c r="F1805" i="1"/>
  <c r="G1805" i="1"/>
  <c r="AN1805" i="1"/>
  <c r="AO1805" i="1"/>
  <c r="AP1805" i="1"/>
  <c r="AQ1805" i="1"/>
  <c r="C1806" i="1"/>
  <c r="D1806" i="1"/>
  <c r="E1806" i="1"/>
  <c r="F1806" i="1"/>
  <c r="G1806" i="1"/>
  <c r="AN1806" i="1"/>
  <c r="AO1806" i="1"/>
  <c r="AP1806" i="1"/>
  <c r="AQ1806" i="1"/>
  <c r="C1807" i="1"/>
  <c r="D1807" i="1"/>
  <c r="E1807" i="1"/>
  <c r="F1807" i="1"/>
  <c r="G1807" i="1"/>
  <c r="AN1807" i="1"/>
  <c r="AO1807" i="1"/>
  <c r="AP1807" i="1"/>
  <c r="AQ1807" i="1"/>
  <c r="C1808" i="1"/>
  <c r="D1808" i="1"/>
  <c r="E1808" i="1"/>
  <c r="F1808" i="1"/>
  <c r="G1808" i="1"/>
  <c r="AN1808" i="1"/>
  <c r="AO1808" i="1"/>
  <c r="AP1808" i="1"/>
  <c r="AQ1808" i="1"/>
  <c r="C1809" i="1"/>
  <c r="D1809" i="1"/>
  <c r="E1809" i="1"/>
  <c r="F1809" i="1"/>
  <c r="G1809" i="1"/>
  <c r="AN1809" i="1"/>
  <c r="AO1809" i="1"/>
  <c r="AP1809" i="1"/>
  <c r="AQ1809" i="1"/>
  <c r="C1810" i="1"/>
  <c r="D1810" i="1"/>
  <c r="E1810" i="1"/>
  <c r="F1810" i="1"/>
  <c r="G1810" i="1"/>
  <c r="AN1810" i="1"/>
  <c r="AO1810" i="1"/>
  <c r="AP1810" i="1"/>
  <c r="AQ1810" i="1"/>
  <c r="C1811" i="1"/>
  <c r="AU1811" i="1" s="1"/>
  <c r="D1811" i="1"/>
  <c r="E1811" i="1"/>
  <c r="F1811" i="1"/>
  <c r="G1811" i="1"/>
  <c r="AN1811" i="1"/>
  <c r="AO1811" i="1"/>
  <c r="AP1811" i="1"/>
  <c r="AQ1811" i="1"/>
  <c r="C1812" i="1"/>
  <c r="AT1812" i="1" s="1"/>
  <c r="D1812" i="1"/>
  <c r="E1812" i="1"/>
  <c r="F1812" i="1"/>
  <c r="G1812" i="1"/>
  <c r="AN1812" i="1"/>
  <c r="AO1812" i="1"/>
  <c r="AP1812" i="1"/>
  <c r="AQ1812" i="1"/>
  <c r="C1813" i="1"/>
  <c r="D1813" i="1"/>
  <c r="E1813" i="1"/>
  <c r="F1813" i="1"/>
  <c r="G1813" i="1"/>
  <c r="AN1813" i="1"/>
  <c r="AO1813" i="1"/>
  <c r="AP1813" i="1"/>
  <c r="AQ1813" i="1"/>
  <c r="G1814" i="1"/>
  <c r="AO1814" i="1"/>
  <c r="AQ1814" i="1"/>
  <c r="C1816" i="1"/>
  <c r="D1816" i="1"/>
  <c r="E1816" i="1"/>
  <c r="F1816" i="1"/>
  <c r="G1816" i="1"/>
  <c r="AN1816" i="1"/>
  <c r="AO1816" i="1"/>
  <c r="AP1816" i="1"/>
  <c r="AQ1816" i="1"/>
  <c r="C1817" i="1"/>
  <c r="D1817" i="1"/>
  <c r="E1817" i="1"/>
  <c r="F1817" i="1"/>
  <c r="G1817" i="1"/>
  <c r="AN1817" i="1"/>
  <c r="AO1817" i="1"/>
  <c r="AP1817" i="1"/>
  <c r="AQ1817" i="1"/>
  <c r="C1818" i="1"/>
  <c r="L1818" i="1" s="1"/>
  <c r="D1818" i="1"/>
  <c r="E1818" i="1"/>
  <c r="F1818" i="1"/>
  <c r="G1818" i="1"/>
  <c r="AN1818" i="1"/>
  <c r="AO1818" i="1"/>
  <c r="AP1818" i="1"/>
  <c r="AQ1818" i="1"/>
  <c r="C1819" i="1"/>
  <c r="AU1819" i="1" s="1"/>
  <c r="D1819" i="1"/>
  <c r="E1819" i="1"/>
  <c r="F1819" i="1"/>
  <c r="G1819" i="1"/>
  <c r="AN1819" i="1"/>
  <c r="AO1819" i="1"/>
  <c r="AP1819" i="1"/>
  <c r="AQ1819" i="1"/>
  <c r="C1820" i="1"/>
  <c r="D1820" i="1"/>
  <c r="E1820" i="1"/>
  <c r="F1820" i="1"/>
  <c r="G1820" i="1"/>
  <c r="AN1820" i="1"/>
  <c r="AO1820" i="1"/>
  <c r="AP1820" i="1"/>
  <c r="AQ1820" i="1"/>
  <c r="C1821" i="1"/>
  <c r="D1821" i="1"/>
  <c r="E1821" i="1"/>
  <c r="F1821" i="1"/>
  <c r="G1821" i="1"/>
  <c r="AN1821" i="1"/>
  <c r="AO1821" i="1"/>
  <c r="AP1821" i="1"/>
  <c r="AQ1821" i="1"/>
  <c r="C1822" i="1"/>
  <c r="D1822" i="1"/>
  <c r="E1822" i="1"/>
  <c r="F1822" i="1"/>
  <c r="G1822" i="1"/>
  <c r="AN1822" i="1"/>
  <c r="AO1822" i="1"/>
  <c r="AP1822" i="1"/>
  <c r="AQ1822" i="1"/>
  <c r="C1823" i="1"/>
  <c r="D1823" i="1"/>
  <c r="E1823" i="1"/>
  <c r="F1823" i="1"/>
  <c r="G1823" i="1"/>
  <c r="AN1823" i="1"/>
  <c r="AO1823" i="1"/>
  <c r="AP1823" i="1"/>
  <c r="AQ1823" i="1"/>
  <c r="C1824" i="1"/>
  <c r="AR1824" i="1" s="1"/>
  <c r="D1824" i="1"/>
  <c r="E1824" i="1"/>
  <c r="F1824" i="1"/>
  <c r="G1824" i="1"/>
  <c r="AN1824" i="1"/>
  <c r="AO1824" i="1"/>
  <c r="AP1824" i="1"/>
  <c r="AQ1824" i="1"/>
  <c r="C1825" i="1"/>
  <c r="J1825" i="1" s="1"/>
  <c r="D1825" i="1"/>
  <c r="E1825" i="1"/>
  <c r="F1825" i="1"/>
  <c r="G1825" i="1"/>
  <c r="AN1825" i="1"/>
  <c r="AO1825" i="1"/>
  <c r="AP1825" i="1"/>
  <c r="AQ1825" i="1"/>
  <c r="C1826" i="1"/>
  <c r="J1826" i="1" s="1"/>
  <c r="D1826" i="1"/>
  <c r="E1826" i="1"/>
  <c r="F1826" i="1"/>
  <c r="G1826" i="1"/>
  <c r="AN1826" i="1"/>
  <c r="AO1826" i="1"/>
  <c r="AP1826" i="1"/>
  <c r="AQ1826" i="1"/>
  <c r="C1827" i="1"/>
  <c r="D1827" i="1"/>
  <c r="E1827" i="1"/>
  <c r="F1827" i="1"/>
  <c r="G1827" i="1"/>
  <c r="AN1827" i="1"/>
  <c r="AO1827" i="1"/>
  <c r="AP1827" i="1"/>
  <c r="AQ1827" i="1"/>
  <c r="C1828" i="1"/>
  <c r="AS1828" i="1" s="1"/>
  <c r="D1828" i="1"/>
  <c r="E1828" i="1"/>
  <c r="F1828" i="1"/>
  <c r="G1828" i="1"/>
  <c r="AN1828" i="1"/>
  <c r="AO1828" i="1"/>
  <c r="AP1828" i="1"/>
  <c r="AQ1828" i="1"/>
  <c r="C1829" i="1"/>
  <c r="K1829" i="1" s="1"/>
  <c r="D1829" i="1"/>
  <c r="E1829" i="1"/>
  <c r="F1829" i="1"/>
  <c r="G1829" i="1"/>
  <c r="AN1829" i="1"/>
  <c r="AO1829" i="1"/>
  <c r="AP1829" i="1"/>
  <c r="AQ1829" i="1"/>
  <c r="C1830" i="1"/>
  <c r="L1830" i="1" s="1"/>
  <c r="D1830" i="1"/>
  <c r="E1830" i="1"/>
  <c r="F1830" i="1"/>
  <c r="G1830" i="1"/>
  <c r="AN1830" i="1"/>
  <c r="AO1830" i="1"/>
  <c r="AP1830" i="1"/>
  <c r="AQ1830" i="1"/>
  <c r="C1831" i="1"/>
  <c r="AS1831" i="1" s="1"/>
  <c r="D1831" i="1"/>
  <c r="E1831" i="1"/>
  <c r="F1831" i="1"/>
  <c r="G1831" i="1"/>
  <c r="AN1831" i="1"/>
  <c r="AO1831" i="1"/>
  <c r="AP1831" i="1"/>
  <c r="AQ1831" i="1"/>
  <c r="C1832" i="1"/>
  <c r="D1832" i="1"/>
  <c r="E1832" i="1"/>
  <c r="F1832" i="1"/>
  <c r="G1832" i="1"/>
  <c r="AN1832" i="1"/>
  <c r="AO1832" i="1"/>
  <c r="AP1832" i="1"/>
  <c r="AQ1832" i="1"/>
  <c r="AO1835" i="1"/>
  <c r="AQ1835" i="1"/>
  <c r="AO1836" i="1"/>
  <c r="AQ1836" i="1"/>
  <c r="AO1837" i="1"/>
  <c r="AQ1837" i="1"/>
  <c r="AO1838" i="1"/>
  <c r="AQ1838" i="1"/>
  <c r="AO1839" i="1"/>
  <c r="AQ1839" i="1"/>
  <c r="AO1840" i="1"/>
  <c r="AQ1840" i="1"/>
  <c r="AO1841" i="1"/>
  <c r="AQ1841" i="1"/>
  <c r="AO1842" i="1"/>
  <c r="AQ1842" i="1"/>
  <c r="AO1843" i="1"/>
  <c r="AQ1843" i="1"/>
  <c r="AO1844" i="1"/>
  <c r="AQ1844" i="1"/>
  <c r="AO1845" i="1"/>
  <c r="AQ1845" i="1"/>
  <c r="C1847" i="1"/>
  <c r="AS1847" i="1" s="1"/>
  <c r="D1847" i="1"/>
  <c r="E1847" i="1"/>
  <c r="F1847" i="1"/>
  <c r="G1847" i="1"/>
  <c r="AN1847" i="1"/>
  <c r="AO1847" i="1"/>
  <c r="AP1847" i="1"/>
  <c r="AQ1847" i="1"/>
  <c r="C1848" i="1"/>
  <c r="D1848" i="1"/>
  <c r="E1848" i="1"/>
  <c r="F1848" i="1"/>
  <c r="G1848" i="1"/>
  <c r="AN1848" i="1"/>
  <c r="AO1848" i="1"/>
  <c r="AP1848" i="1"/>
  <c r="AQ1848" i="1"/>
  <c r="C1849" i="1"/>
  <c r="L1849" i="1" s="1"/>
  <c r="D1849" i="1"/>
  <c r="E1849" i="1"/>
  <c r="F1849" i="1"/>
  <c r="G1849" i="1"/>
  <c r="AN1849" i="1"/>
  <c r="AO1849" i="1"/>
  <c r="AP1849" i="1"/>
  <c r="AQ1849" i="1"/>
  <c r="C1850" i="1"/>
  <c r="D1850" i="1"/>
  <c r="E1850" i="1"/>
  <c r="F1850" i="1"/>
  <c r="G1850" i="1"/>
  <c r="AN1850" i="1"/>
  <c r="AO1850" i="1"/>
  <c r="AP1850" i="1"/>
  <c r="AQ1850" i="1"/>
  <c r="C1851" i="1"/>
  <c r="D1851" i="1"/>
  <c r="E1851" i="1"/>
  <c r="F1851" i="1"/>
  <c r="G1851" i="1"/>
  <c r="H1851" i="1" s="1"/>
  <c r="AN1851" i="1"/>
  <c r="AO1851" i="1"/>
  <c r="AP1851" i="1"/>
  <c r="AQ1851" i="1"/>
  <c r="C1852" i="1"/>
  <c r="K1852" i="1" s="1"/>
  <c r="D1852" i="1"/>
  <c r="E1852" i="1"/>
  <c r="F1852" i="1"/>
  <c r="G1852" i="1"/>
  <c r="AN1852" i="1"/>
  <c r="AO1852" i="1"/>
  <c r="AP1852" i="1"/>
  <c r="AQ1852" i="1"/>
  <c r="C1853" i="1"/>
  <c r="AT1853" i="1" s="1"/>
  <c r="D1853" i="1"/>
  <c r="E1853" i="1"/>
  <c r="F1853" i="1"/>
  <c r="G1853" i="1"/>
  <c r="AN1853" i="1"/>
  <c r="AO1853" i="1"/>
  <c r="AP1853" i="1"/>
  <c r="AQ1853" i="1"/>
  <c r="C1854" i="1"/>
  <c r="AS1854" i="1" s="1"/>
  <c r="D1854" i="1"/>
  <c r="E1854" i="1"/>
  <c r="F1854" i="1"/>
  <c r="G1854" i="1"/>
  <c r="AN1854" i="1"/>
  <c r="AO1854" i="1"/>
  <c r="AP1854" i="1"/>
  <c r="AQ1854" i="1"/>
  <c r="C1855" i="1"/>
  <c r="AR1855" i="1" s="1"/>
  <c r="D1855" i="1"/>
  <c r="E1855" i="1"/>
  <c r="F1855" i="1"/>
  <c r="G1855" i="1"/>
  <c r="AN1855" i="1"/>
  <c r="AO1855" i="1"/>
  <c r="AP1855" i="1"/>
  <c r="AQ1855" i="1"/>
  <c r="C1856" i="1"/>
  <c r="K1856" i="1" s="1"/>
  <c r="D1856" i="1"/>
  <c r="E1856" i="1"/>
  <c r="F1856" i="1"/>
  <c r="G1856" i="1"/>
  <c r="AN1856" i="1"/>
  <c r="AO1856" i="1"/>
  <c r="AP1856" i="1"/>
  <c r="AQ1856" i="1"/>
  <c r="C1857" i="1"/>
  <c r="AT1857" i="1" s="1"/>
  <c r="D1857" i="1"/>
  <c r="E1857" i="1"/>
  <c r="F1857" i="1"/>
  <c r="G1857" i="1"/>
  <c r="AN1857" i="1"/>
  <c r="AO1857" i="1"/>
  <c r="AP1857" i="1"/>
  <c r="AQ1857" i="1"/>
  <c r="C1858" i="1"/>
  <c r="AU1858" i="1" s="1"/>
  <c r="D1858" i="1"/>
  <c r="E1858" i="1"/>
  <c r="F1858" i="1"/>
  <c r="G1858" i="1"/>
  <c r="AN1858" i="1"/>
  <c r="AO1858" i="1"/>
  <c r="AP1858" i="1"/>
  <c r="AQ1858" i="1"/>
  <c r="C1859" i="1"/>
  <c r="J1859" i="1" s="1"/>
  <c r="D1859" i="1"/>
  <c r="E1859" i="1"/>
  <c r="F1859" i="1"/>
  <c r="G1859" i="1"/>
  <c r="AN1859" i="1"/>
  <c r="AO1859" i="1"/>
  <c r="AP1859" i="1"/>
  <c r="AQ1859" i="1"/>
  <c r="C1860" i="1"/>
  <c r="AS1860" i="1" s="1"/>
  <c r="D1860" i="1"/>
  <c r="E1860" i="1"/>
  <c r="F1860" i="1"/>
  <c r="G1860" i="1"/>
  <c r="AN1860" i="1"/>
  <c r="AO1860" i="1"/>
  <c r="AP1860" i="1"/>
  <c r="AQ1860" i="1"/>
  <c r="C1861" i="1"/>
  <c r="D1861" i="1"/>
  <c r="E1861" i="1"/>
  <c r="F1861" i="1"/>
  <c r="G1861" i="1"/>
  <c r="AN1861" i="1"/>
  <c r="AO1861" i="1"/>
  <c r="AP1861" i="1"/>
  <c r="AQ1861" i="1"/>
  <c r="C1862" i="1"/>
  <c r="AU1862" i="1" s="1"/>
  <c r="D1862" i="1"/>
  <c r="E1862" i="1"/>
  <c r="F1862" i="1"/>
  <c r="G1862" i="1"/>
  <c r="AN1862" i="1"/>
  <c r="AO1862" i="1"/>
  <c r="AP1862" i="1"/>
  <c r="AQ1862" i="1"/>
  <c r="C1863" i="1"/>
  <c r="L1863" i="1" s="1"/>
  <c r="D1863" i="1"/>
  <c r="E1863" i="1"/>
  <c r="F1863" i="1"/>
  <c r="G1863" i="1"/>
  <c r="AN1863" i="1"/>
  <c r="AO1863" i="1"/>
  <c r="AP1863" i="1"/>
  <c r="AQ1863" i="1"/>
  <c r="C1864" i="1"/>
  <c r="D1864" i="1"/>
  <c r="E1864" i="1"/>
  <c r="F1864" i="1"/>
  <c r="G1864" i="1"/>
  <c r="AN1864" i="1"/>
  <c r="AO1864" i="1"/>
  <c r="AP1864" i="1"/>
  <c r="AQ1864" i="1"/>
  <c r="C1865" i="1"/>
  <c r="AU1865" i="1" s="1"/>
  <c r="D1865" i="1"/>
  <c r="E1865" i="1"/>
  <c r="F1865" i="1"/>
  <c r="G1865" i="1"/>
  <c r="AN1865" i="1"/>
  <c r="AO1865" i="1"/>
  <c r="AP1865" i="1"/>
  <c r="AQ1865" i="1"/>
  <c r="C1866" i="1"/>
  <c r="AR1866" i="1" s="1"/>
  <c r="D1866" i="1"/>
  <c r="E1866" i="1"/>
  <c r="F1866" i="1"/>
  <c r="G1866" i="1"/>
  <c r="AN1866" i="1"/>
  <c r="AO1866" i="1"/>
  <c r="AP1866" i="1"/>
  <c r="AQ1866" i="1"/>
  <c r="C1867" i="1"/>
  <c r="D1867" i="1"/>
  <c r="E1867" i="1"/>
  <c r="F1867" i="1"/>
  <c r="G1867" i="1"/>
  <c r="AN1867" i="1"/>
  <c r="AO1867" i="1"/>
  <c r="AP1867" i="1"/>
  <c r="AQ1867" i="1"/>
  <c r="G1868" i="1"/>
  <c r="C1870" i="1"/>
  <c r="AT1870" i="1" s="1"/>
  <c r="D1870" i="1"/>
  <c r="E1870" i="1"/>
  <c r="F1870" i="1"/>
  <c r="G1870" i="1"/>
  <c r="AN1870" i="1"/>
  <c r="AO1870" i="1"/>
  <c r="AP1870" i="1"/>
  <c r="AQ1870" i="1"/>
  <c r="C1871" i="1"/>
  <c r="D1871" i="1"/>
  <c r="E1871" i="1"/>
  <c r="F1871" i="1"/>
  <c r="G1871" i="1"/>
  <c r="AN1871" i="1"/>
  <c r="AO1871" i="1"/>
  <c r="AP1871" i="1"/>
  <c r="AQ1871" i="1"/>
  <c r="C1872" i="1"/>
  <c r="J1872" i="1" s="1"/>
  <c r="D1872" i="1"/>
  <c r="E1872" i="1"/>
  <c r="F1872" i="1"/>
  <c r="G1872" i="1"/>
  <c r="AN1872" i="1"/>
  <c r="AO1872" i="1"/>
  <c r="AP1872" i="1"/>
  <c r="AQ1872" i="1"/>
  <c r="C1873" i="1"/>
  <c r="AS1873" i="1" s="1"/>
  <c r="D1873" i="1"/>
  <c r="E1873" i="1"/>
  <c r="F1873" i="1"/>
  <c r="G1873" i="1"/>
  <c r="AN1873" i="1"/>
  <c r="AO1873" i="1"/>
  <c r="AP1873" i="1"/>
  <c r="AQ1873" i="1"/>
  <c r="C1874" i="1"/>
  <c r="J1874" i="1" s="1"/>
  <c r="D1874" i="1"/>
  <c r="E1874" i="1"/>
  <c r="F1874" i="1"/>
  <c r="G1874" i="1"/>
  <c r="H1874" i="1" s="1"/>
  <c r="AN1874" i="1"/>
  <c r="AO1874" i="1"/>
  <c r="AP1874" i="1"/>
  <c r="AQ1874" i="1"/>
  <c r="C1875" i="1"/>
  <c r="AR1875" i="1" s="1"/>
  <c r="D1875" i="1"/>
  <c r="E1875" i="1"/>
  <c r="F1875" i="1"/>
  <c r="G1875" i="1"/>
  <c r="AN1875" i="1"/>
  <c r="AO1875" i="1"/>
  <c r="AP1875" i="1"/>
  <c r="AQ1875" i="1"/>
  <c r="C1876" i="1"/>
  <c r="D1876" i="1"/>
  <c r="E1876" i="1"/>
  <c r="F1876" i="1"/>
  <c r="G1876" i="1"/>
  <c r="AN1876" i="1"/>
  <c r="AO1876" i="1"/>
  <c r="AP1876" i="1"/>
  <c r="AQ1876" i="1"/>
  <c r="C1877" i="1"/>
  <c r="D1877" i="1"/>
  <c r="E1877" i="1"/>
  <c r="F1877" i="1"/>
  <c r="G1877" i="1"/>
  <c r="AN1877" i="1"/>
  <c r="AO1877" i="1"/>
  <c r="AP1877" i="1"/>
  <c r="AQ1877" i="1"/>
  <c r="C1878" i="1"/>
  <c r="AT1878" i="1" s="1"/>
  <c r="D1878" i="1"/>
  <c r="E1878" i="1"/>
  <c r="F1878" i="1"/>
  <c r="G1878" i="1"/>
  <c r="AN1878" i="1"/>
  <c r="AO1878" i="1"/>
  <c r="AP1878" i="1"/>
  <c r="AQ1878" i="1"/>
  <c r="C1879" i="1"/>
  <c r="AU1879" i="1" s="1"/>
  <c r="D1879" i="1"/>
  <c r="E1879" i="1"/>
  <c r="F1879" i="1"/>
  <c r="G1879" i="1"/>
  <c r="AN1879" i="1"/>
  <c r="AO1879" i="1"/>
  <c r="AP1879" i="1"/>
  <c r="AQ1879" i="1"/>
  <c r="C1880" i="1"/>
  <c r="D1880" i="1"/>
  <c r="E1880" i="1"/>
  <c r="F1880" i="1"/>
  <c r="G1880" i="1"/>
  <c r="AN1880" i="1"/>
  <c r="AO1880" i="1"/>
  <c r="AP1880" i="1"/>
  <c r="AQ1880" i="1"/>
  <c r="C1881" i="1"/>
  <c r="D1881" i="1"/>
  <c r="E1881" i="1"/>
  <c r="F1881" i="1"/>
  <c r="G1881" i="1"/>
  <c r="AN1881" i="1"/>
  <c r="AO1881" i="1"/>
  <c r="AP1881" i="1"/>
  <c r="AQ1881" i="1"/>
  <c r="C1882" i="1"/>
  <c r="D1882" i="1"/>
  <c r="E1882" i="1"/>
  <c r="F1882" i="1"/>
  <c r="G1882" i="1"/>
  <c r="AN1882" i="1"/>
  <c r="AO1882" i="1"/>
  <c r="AP1882" i="1"/>
  <c r="AQ1882" i="1"/>
  <c r="C1883" i="1"/>
  <c r="AU1883" i="1" s="1"/>
  <c r="D1883" i="1"/>
  <c r="E1883" i="1"/>
  <c r="F1883" i="1"/>
  <c r="G1883" i="1"/>
  <c r="AN1883" i="1"/>
  <c r="AO1883" i="1"/>
  <c r="AP1883" i="1"/>
  <c r="AQ1883" i="1"/>
  <c r="C1884" i="1"/>
  <c r="D1884" i="1"/>
  <c r="E1884" i="1"/>
  <c r="F1884" i="1"/>
  <c r="G1884" i="1"/>
  <c r="AN1884" i="1"/>
  <c r="AO1884" i="1"/>
  <c r="AP1884" i="1"/>
  <c r="AQ1884" i="1"/>
  <c r="C1885" i="1"/>
  <c r="AR1885" i="1" s="1"/>
  <c r="D1885" i="1"/>
  <c r="E1885" i="1"/>
  <c r="F1885" i="1"/>
  <c r="G1885" i="1"/>
  <c r="AN1885" i="1"/>
  <c r="AO1885" i="1"/>
  <c r="AP1885" i="1"/>
  <c r="AQ1885" i="1"/>
  <c r="C1886" i="1"/>
  <c r="L1886" i="1" s="1"/>
  <c r="D1886" i="1"/>
  <c r="E1886" i="1"/>
  <c r="F1886" i="1"/>
  <c r="G1886" i="1"/>
  <c r="AN1886" i="1"/>
  <c r="AO1886" i="1"/>
  <c r="AP1886" i="1"/>
  <c r="AQ1886" i="1"/>
  <c r="C1887" i="1"/>
  <c r="D1887" i="1"/>
  <c r="E1887" i="1"/>
  <c r="F1887" i="1"/>
  <c r="G1887" i="1"/>
  <c r="AN1887" i="1"/>
  <c r="AO1887" i="1"/>
  <c r="AP1887" i="1"/>
  <c r="AQ1887" i="1"/>
  <c r="C1888" i="1"/>
  <c r="AT1888" i="1" s="1"/>
  <c r="D1888" i="1"/>
  <c r="E1888" i="1"/>
  <c r="F1888" i="1"/>
  <c r="G1888" i="1"/>
  <c r="AN1888" i="1"/>
  <c r="AO1888" i="1"/>
  <c r="AP1888" i="1"/>
  <c r="AQ1888" i="1"/>
  <c r="C1889" i="1"/>
  <c r="D1889" i="1"/>
  <c r="E1889" i="1"/>
  <c r="F1889" i="1"/>
  <c r="G1889" i="1"/>
  <c r="AN1889" i="1"/>
  <c r="AO1889" i="1"/>
  <c r="AP1889" i="1"/>
  <c r="AQ1889" i="1"/>
  <c r="C1890" i="1"/>
  <c r="AT1890" i="1" s="1"/>
  <c r="D1890" i="1"/>
  <c r="E1890" i="1"/>
  <c r="F1890" i="1"/>
  <c r="G1890" i="1"/>
  <c r="AN1890" i="1"/>
  <c r="AO1890" i="1"/>
  <c r="AP1890" i="1"/>
  <c r="AQ1890" i="1"/>
  <c r="C1891" i="1"/>
  <c r="D1891" i="1"/>
  <c r="E1891" i="1"/>
  <c r="F1891" i="1"/>
  <c r="G1891" i="1"/>
  <c r="AN1891" i="1"/>
  <c r="AO1891" i="1"/>
  <c r="AP1891" i="1"/>
  <c r="AQ1891" i="1"/>
  <c r="C1892" i="1"/>
  <c r="AR1892" i="1" s="1"/>
  <c r="D1892" i="1"/>
  <c r="E1892" i="1"/>
  <c r="F1892" i="1"/>
  <c r="G1892" i="1"/>
  <c r="AN1892" i="1"/>
  <c r="AO1892" i="1"/>
  <c r="AP1892" i="1"/>
  <c r="AQ1892" i="1"/>
  <c r="C1893" i="1"/>
  <c r="AU1893" i="1" s="1"/>
  <c r="D1893" i="1"/>
  <c r="E1893" i="1"/>
  <c r="F1893" i="1"/>
  <c r="G1893" i="1"/>
  <c r="AN1893" i="1"/>
  <c r="AO1893" i="1"/>
  <c r="AP1893" i="1"/>
  <c r="AQ1893" i="1"/>
  <c r="C1894" i="1"/>
  <c r="AT1894" i="1" s="1"/>
  <c r="D1894" i="1"/>
  <c r="E1894" i="1"/>
  <c r="F1894" i="1"/>
  <c r="G1894" i="1"/>
  <c r="AN1894" i="1"/>
  <c r="AO1894" i="1"/>
  <c r="AP1894" i="1"/>
  <c r="AQ1894" i="1"/>
  <c r="C1895" i="1"/>
  <c r="AU1895" i="1" s="1"/>
  <c r="D1895" i="1"/>
  <c r="E1895" i="1"/>
  <c r="F1895" i="1"/>
  <c r="G1895" i="1"/>
  <c r="AN1895" i="1"/>
  <c r="AO1895" i="1"/>
  <c r="AP1895" i="1"/>
  <c r="AQ1895" i="1"/>
  <c r="C1896" i="1"/>
  <c r="AS1896" i="1" s="1"/>
  <c r="D1896" i="1"/>
  <c r="E1896" i="1"/>
  <c r="F1896" i="1"/>
  <c r="G1896" i="1"/>
  <c r="AN1896" i="1"/>
  <c r="AO1896" i="1"/>
  <c r="AP1896" i="1"/>
  <c r="AQ1896" i="1"/>
  <c r="C1897" i="1"/>
  <c r="AU1897" i="1" s="1"/>
  <c r="D1897" i="1"/>
  <c r="E1897" i="1"/>
  <c r="F1897" i="1"/>
  <c r="G1897" i="1"/>
  <c r="AN1897" i="1"/>
  <c r="AO1897" i="1"/>
  <c r="AP1897" i="1"/>
  <c r="AQ1897" i="1"/>
  <c r="C1898" i="1"/>
  <c r="L1898" i="1" s="1"/>
  <c r="D1898" i="1"/>
  <c r="E1898" i="1"/>
  <c r="F1898" i="1"/>
  <c r="G1898" i="1"/>
  <c r="AN1898" i="1"/>
  <c r="AO1898" i="1"/>
  <c r="AP1898" i="1"/>
  <c r="AQ1898" i="1"/>
  <c r="C1899" i="1"/>
  <c r="AS1899" i="1" s="1"/>
  <c r="D1899" i="1"/>
  <c r="E1899" i="1"/>
  <c r="F1899" i="1"/>
  <c r="G1899" i="1"/>
  <c r="AN1899" i="1"/>
  <c r="AO1899" i="1"/>
  <c r="AP1899" i="1"/>
  <c r="AQ1899" i="1"/>
  <c r="C1900" i="1"/>
  <c r="D1900" i="1"/>
  <c r="E1900" i="1"/>
  <c r="F1900" i="1"/>
  <c r="G1900" i="1"/>
  <c r="AN1900" i="1"/>
  <c r="AO1900" i="1"/>
  <c r="AP1900" i="1"/>
  <c r="AQ1900" i="1"/>
  <c r="C1901" i="1"/>
  <c r="D1901" i="1"/>
  <c r="E1901" i="1"/>
  <c r="F1901" i="1"/>
  <c r="G1901" i="1"/>
  <c r="AN1901" i="1"/>
  <c r="AO1901" i="1"/>
  <c r="AP1901" i="1"/>
  <c r="AQ1901" i="1"/>
  <c r="C1902" i="1"/>
  <c r="D1902" i="1"/>
  <c r="E1902" i="1"/>
  <c r="F1902" i="1"/>
  <c r="G1902" i="1"/>
  <c r="AN1902" i="1"/>
  <c r="AO1902" i="1"/>
  <c r="AP1902" i="1"/>
  <c r="AQ1902" i="1"/>
  <c r="C1903" i="1"/>
  <c r="AS1903" i="1" s="1"/>
  <c r="D1903" i="1"/>
  <c r="E1903" i="1"/>
  <c r="F1903" i="1"/>
  <c r="G1903" i="1"/>
  <c r="AN1903" i="1"/>
  <c r="AO1903" i="1"/>
  <c r="AP1903" i="1"/>
  <c r="AQ1903" i="1"/>
  <c r="C1905" i="1"/>
  <c r="AS1905" i="1" s="1"/>
  <c r="D1905" i="1"/>
  <c r="E1905" i="1"/>
  <c r="F1905" i="1"/>
  <c r="G1905" i="1"/>
  <c r="AN1905" i="1"/>
  <c r="AO1905" i="1"/>
  <c r="AP1905" i="1"/>
  <c r="AQ1905" i="1"/>
  <c r="C1906" i="1"/>
  <c r="K1906" i="1" s="1"/>
  <c r="D1906" i="1"/>
  <c r="E1906" i="1"/>
  <c r="F1906" i="1"/>
  <c r="G1906" i="1"/>
  <c r="AN1906" i="1"/>
  <c r="AO1906" i="1"/>
  <c r="AP1906" i="1"/>
  <c r="AQ1906" i="1"/>
  <c r="C1907" i="1"/>
  <c r="AR1907" i="1" s="1"/>
  <c r="D1907" i="1"/>
  <c r="E1907" i="1"/>
  <c r="F1907" i="1"/>
  <c r="G1907" i="1"/>
  <c r="AN1907" i="1"/>
  <c r="AO1907" i="1"/>
  <c r="AP1907" i="1"/>
  <c r="AQ1907" i="1"/>
  <c r="C1908" i="1"/>
  <c r="AU1908" i="1" s="1"/>
  <c r="D1908" i="1"/>
  <c r="E1908" i="1"/>
  <c r="F1908" i="1"/>
  <c r="G1908" i="1"/>
  <c r="AN1908" i="1"/>
  <c r="AO1908" i="1"/>
  <c r="AP1908" i="1"/>
  <c r="AQ1908" i="1"/>
  <c r="C1909" i="1"/>
  <c r="AT1909" i="1" s="1"/>
  <c r="D1909" i="1"/>
  <c r="E1909" i="1"/>
  <c r="F1909" i="1"/>
  <c r="G1909" i="1"/>
  <c r="AN1909" i="1"/>
  <c r="AO1909" i="1"/>
  <c r="AP1909" i="1"/>
  <c r="AQ1909" i="1"/>
  <c r="C1910" i="1"/>
  <c r="D1910" i="1"/>
  <c r="E1910" i="1"/>
  <c r="F1910" i="1"/>
  <c r="G1910" i="1"/>
  <c r="AN1910" i="1"/>
  <c r="AO1910" i="1"/>
  <c r="AP1910" i="1"/>
  <c r="AQ1910" i="1"/>
  <c r="C1911" i="1"/>
  <c r="AT1911" i="1" s="1"/>
  <c r="D1911" i="1"/>
  <c r="E1911" i="1"/>
  <c r="F1911" i="1"/>
  <c r="G1911" i="1"/>
  <c r="AN1911" i="1"/>
  <c r="AO1911" i="1"/>
  <c r="AP1911" i="1"/>
  <c r="AQ1911" i="1"/>
  <c r="C1912" i="1"/>
  <c r="D1912" i="1"/>
  <c r="E1912" i="1"/>
  <c r="F1912" i="1"/>
  <c r="G1912" i="1"/>
  <c r="AN1912" i="1"/>
  <c r="AO1912" i="1"/>
  <c r="AP1912" i="1"/>
  <c r="AQ1912" i="1"/>
  <c r="C1913" i="1"/>
  <c r="AR1913" i="1" s="1"/>
  <c r="D1913" i="1"/>
  <c r="E1913" i="1"/>
  <c r="F1913" i="1"/>
  <c r="G1913" i="1"/>
  <c r="H1913" i="1" s="1"/>
  <c r="AN1913" i="1"/>
  <c r="AO1913" i="1"/>
  <c r="AP1913" i="1"/>
  <c r="AQ1913" i="1"/>
  <c r="AT1913" i="1"/>
  <c r="C1914" i="1"/>
  <c r="AT1914" i="1" s="1"/>
  <c r="D1914" i="1"/>
  <c r="E1914" i="1"/>
  <c r="F1914" i="1"/>
  <c r="G1914" i="1"/>
  <c r="AN1914" i="1"/>
  <c r="AO1914" i="1"/>
  <c r="AP1914" i="1"/>
  <c r="AQ1914" i="1"/>
  <c r="C1915" i="1"/>
  <c r="AT1915" i="1" s="1"/>
  <c r="D1915" i="1"/>
  <c r="E1915" i="1"/>
  <c r="F1915" i="1"/>
  <c r="G1915" i="1"/>
  <c r="AN1915" i="1"/>
  <c r="AO1915" i="1"/>
  <c r="AP1915" i="1"/>
  <c r="AQ1915" i="1"/>
  <c r="C1916" i="1"/>
  <c r="D1916" i="1"/>
  <c r="E1916" i="1"/>
  <c r="F1916" i="1"/>
  <c r="G1916" i="1"/>
  <c r="AN1916" i="1"/>
  <c r="AO1916" i="1"/>
  <c r="AP1916" i="1"/>
  <c r="AQ1916" i="1"/>
  <c r="C1917" i="1"/>
  <c r="D1917" i="1"/>
  <c r="E1917" i="1"/>
  <c r="F1917" i="1"/>
  <c r="G1917" i="1"/>
  <c r="AN1917" i="1"/>
  <c r="AO1917" i="1"/>
  <c r="AP1917" i="1"/>
  <c r="AQ1917" i="1"/>
  <c r="C1918" i="1"/>
  <c r="K1918" i="1" s="1"/>
  <c r="D1918" i="1"/>
  <c r="E1918" i="1"/>
  <c r="F1918" i="1"/>
  <c r="G1918" i="1"/>
  <c r="AN1918" i="1"/>
  <c r="AO1918" i="1"/>
  <c r="AP1918" i="1"/>
  <c r="AQ1918" i="1"/>
  <c r="C1919" i="1"/>
  <c r="AU1919" i="1" s="1"/>
  <c r="D1919" i="1"/>
  <c r="E1919" i="1"/>
  <c r="F1919" i="1"/>
  <c r="G1919" i="1"/>
  <c r="AN1919" i="1"/>
  <c r="AO1919" i="1"/>
  <c r="AP1919" i="1"/>
  <c r="AQ1919" i="1"/>
  <c r="C1920" i="1"/>
  <c r="AU1920" i="1" s="1"/>
  <c r="D1920" i="1"/>
  <c r="E1920" i="1"/>
  <c r="F1920" i="1"/>
  <c r="G1920" i="1"/>
  <c r="AN1920" i="1"/>
  <c r="AO1920" i="1"/>
  <c r="AP1920" i="1"/>
  <c r="AQ1920" i="1"/>
  <c r="C1921" i="1"/>
  <c r="D1921" i="1"/>
  <c r="E1921" i="1"/>
  <c r="F1921" i="1"/>
  <c r="G1921" i="1"/>
  <c r="AN1921" i="1"/>
  <c r="AO1921" i="1"/>
  <c r="AP1921" i="1"/>
  <c r="AQ1921" i="1"/>
  <c r="C1922" i="1"/>
  <c r="AS1922" i="1" s="1"/>
  <c r="D1922" i="1"/>
  <c r="E1922" i="1"/>
  <c r="F1922" i="1"/>
  <c r="G1922" i="1"/>
  <c r="AN1922" i="1"/>
  <c r="AO1922" i="1"/>
  <c r="AP1922" i="1"/>
  <c r="AQ1922" i="1"/>
  <c r="C1923" i="1"/>
  <c r="L1923" i="1" s="1"/>
  <c r="D1923" i="1"/>
  <c r="E1923" i="1"/>
  <c r="F1923" i="1"/>
  <c r="G1923" i="1"/>
  <c r="AN1923" i="1"/>
  <c r="AO1923" i="1"/>
  <c r="AP1923" i="1"/>
  <c r="AQ1923" i="1"/>
  <c r="C1924" i="1"/>
  <c r="AR1924" i="1" s="1"/>
  <c r="D1924" i="1"/>
  <c r="E1924" i="1"/>
  <c r="F1924" i="1"/>
  <c r="G1924" i="1"/>
  <c r="AN1924" i="1"/>
  <c r="AO1924" i="1"/>
  <c r="AP1924" i="1"/>
  <c r="AQ1924" i="1"/>
  <c r="C1925" i="1"/>
  <c r="D1925" i="1"/>
  <c r="E1925" i="1"/>
  <c r="F1925" i="1"/>
  <c r="G1925" i="1"/>
  <c r="AN1925" i="1"/>
  <c r="AO1925" i="1"/>
  <c r="AP1925" i="1"/>
  <c r="AQ1925" i="1"/>
  <c r="C1926" i="1"/>
  <c r="D1926" i="1"/>
  <c r="E1926" i="1"/>
  <c r="F1926" i="1"/>
  <c r="G1926" i="1"/>
  <c r="AN1926" i="1"/>
  <c r="AO1926" i="1"/>
  <c r="AP1926" i="1"/>
  <c r="AQ1926" i="1"/>
  <c r="C1927" i="1"/>
  <c r="AT1927" i="1" s="1"/>
  <c r="D1927" i="1"/>
  <c r="E1927" i="1"/>
  <c r="F1927" i="1"/>
  <c r="G1927" i="1"/>
  <c r="AN1927" i="1"/>
  <c r="AO1927" i="1"/>
  <c r="AP1927" i="1"/>
  <c r="AQ1927" i="1"/>
  <c r="C1928" i="1"/>
  <c r="D1928" i="1"/>
  <c r="E1928" i="1"/>
  <c r="F1928" i="1"/>
  <c r="G1928" i="1"/>
  <c r="AN1928" i="1"/>
  <c r="AO1928" i="1"/>
  <c r="AP1928" i="1"/>
  <c r="AQ1928" i="1"/>
  <c r="C1929" i="1"/>
  <c r="D1929" i="1"/>
  <c r="E1929" i="1"/>
  <c r="F1929" i="1"/>
  <c r="G1929" i="1"/>
  <c r="AN1929" i="1"/>
  <c r="AO1929" i="1"/>
  <c r="AP1929" i="1"/>
  <c r="AQ1929" i="1"/>
  <c r="C1930" i="1"/>
  <c r="D1930" i="1"/>
  <c r="E1930" i="1"/>
  <c r="F1930" i="1"/>
  <c r="G1930" i="1"/>
  <c r="AN1930" i="1"/>
  <c r="AO1930" i="1"/>
  <c r="AP1930" i="1"/>
  <c r="AQ1930" i="1"/>
  <c r="C1931" i="1"/>
  <c r="D1931" i="1"/>
  <c r="E1931" i="1"/>
  <c r="F1931" i="1"/>
  <c r="G1931" i="1"/>
  <c r="AN1931" i="1"/>
  <c r="AO1931" i="1"/>
  <c r="AP1931" i="1"/>
  <c r="AQ1931" i="1"/>
  <c r="C1932" i="1"/>
  <c r="AU1932" i="1" s="1"/>
  <c r="D1932" i="1"/>
  <c r="E1932" i="1"/>
  <c r="F1932" i="1"/>
  <c r="G1932" i="1"/>
  <c r="AN1932" i="1"/>
  <c r="AO1932" i="1"/>
  <c r="AP1932" i="1"/>
  <c r="AQ1932" i="1"/>
  <c r="C1933" i="1"/>
  <c r="J1933" i="1" s="1"/>
  <c r="D1933" i="1"/>
  <c r="E1933" i="1"/>
  <c r="F1933" i="1"/>
  <c r="G1933" i="1"/>
  <c r="AN1933" i="1"/>
  <c r="AO1933" i="1"/>
  <c r="AP1933" i="1"/>
  <c r="AQ1933" i="1"/>
  <c r="C1934" i="1"/>
  <c r="D1934" i="1"/>
  <c r="E1934" i="1"/>
  <c r="F1934" i="1"/>
  <c r="G1934" i="1"/>
  <c r="AN1934" i="1"/>
  <c r="AO1934" i="1"/>
  <c r="AP1934" i="1"/>
  <c r="AQ1934" i="1"/>
  <c r="C1935" i="1"/>
  <c r="D1935" i="1"/>
  <c r="E1935" i="1"/>
  <c r="F1935" i="1"/>
  <c r="G1935" i="1"/>
  <c r="AN1935" i="1"/>
  <c r="AO1935" i="1"/>
  <c r="AP1935" i="1"/>
  <c r="AQ1935" i="1"/>
  <c r="C1936" i="1"/>
  <c r="AU1936" i="1" s="1"/>
  <c r="D1936" i="1"/>
  <c r="E1936" i="1"/>
  <c r="F1936" i="1"/>
  <c r="G1936" i="1"/>
  <c r="AN1936" i="1"/>
  <c r="AO1936" i="1"/>
  <c r="AP1936" i="1"/>
  <c r="AQ1936" i="1"/>
  <c r="C1937" i="1"/>
  <c r="L1937" i="1" s="1"/>
  <c r="D1937" i="1"/>
  <c r="E1937" i="1"/>
  <c r="F1937" i="1"/>
  <c r="G1937" i="1"/>
  <c r="AN1937" i="1"/>
  <c r="AO1937" i="1"/>
  <c r="AP1937" i="1"/>
  <c r="AQ1937" i="1"/>
  <c r="C1938" i="1"/>
  <c r="D1938" i="1"/>
  <c r="E1938" i="1"/>
  <c r="F1938" i="1"/>
  <c r="G1938" i="1"/>
  <c r="AN1938" i="1"/>
  <c r="AO1938" i="1"/>
  <c r="AP1938" i="1"/>
  <c r="AQ1938" i="1"/>
  <c r="C1939" i="1"/>
  <c r="AT1939" i="1" s="1"/>
  <c r="D1939" i="1"/>
  <c r="E1939" i="1"/>
  <c r="F1939" i="1"/>
  <c r="G1939" i="1"/>
  <c r="AN1939" i="1"/>
  <c r="AO1939" i="1"/>
  <c r="AP1939" i="1"/>
  <c r="AQ1939" i="1"/>
  <c r="C1940" i="1"/>
  <c r="K1940" i="1" s="1"/>
  <c r="D1940" i="1"/>
  <c r="E1940" i="1"/>
  <c r="F1940" i="1"/>
  <c r="G1940" i="1"/>
  <c r="AN1940" i="1"/>
  <c r="AO1940" i="1"/>
  <c r="AP1940" i="1"/>
  <c r="AQ1940" i="1"/>
  <c r="C1941" i="1"/>
  <c r="AR1941" i="1" s="1"/>
  <c r="D1941" i="1"/>
  <c r="E1941" i="1"/>
  <c r="F1941" i="1"/>
  <c r="G1941" i="1"/>
  <c r="AN1941" i="1"/>
  <c r="AO1941" i="1"/>
  <c r="AP1941" i="1"/>
  <c r="AQ1941" i="1"/>
  <c r="C1942" i="1"/>
  <c r="AT1942" i="1" s="1"/>
  <c r="D1942" i="1"/>
  <c r="E1942" i="1"/>
  <c r="F1942" i="1"/>
  <c r="G1942" i="1"/>
  <c r="AN1942" i="1"/>
  <c r="AO1942" i="1"/>
  <c r="AP1942" i="1"/>
  <c r="AQ1942" i="1"/>
  <c r="C1943" i="1"/>
  <c r="AR1943" i="1" s="1"/>
  <c r="D1943" i="1"/>
  <c r="E1943" i="1"/>
  <c r="F1943" i="1"/>
  <c r="G1943" i="1"/>
  <c r="AN1943" i="1"/>
  <c r="AO1943" i="1"/>
  <c r="AP1943" i="1"/>
  <c r="AQ1943" i="1"/>
  <c r="C1944" i="1"/>
  <c r="AR1944" i="1" s="1"/>
  <c r="D1944" i="1"/>
  <c r="E1944" i="1"/>
  <c r="F1944" i="1"/>
  <c r="G1944" i="1"/>
  <c r="AN1944" i="1"/>
  <c r="AO1944" i="1"/>
  <c r="AP1944" i="1"/>
  <c r="AQ1944" i="1"/>
  <c r="C1945" i="1"/>
  <c r="AS1945" i="1" s="1"/>
  <c r="D1945" i="1"/>
  <c r="E1945" i="1"/>
  <c r="F1945" i="1"/>
  <c r="G1945" i="1"/>
  <c r="AN1945" i="1"/>
  <c r="AO1945" i="1"/>
  <c r="AP1945" i="1"/>
  <c r="AQ1945" i="1"/>
  <c r="C1946" i="1"/>
  <c r="D1946" i="1"/>
  <c r="E1946" i="1"/>
  <c r="F1946" i="1"/>
  <c r="G1946" i="1"/>
  <c r="AN1946" i="1"/>
  <c r="AO1946" i="1"/>
  <c r="AP1946" i="1"/>
  <c r="AQ1946" i="1"/>
  <c r="C1947" i="1"/>
  <c r="L1947" i="1" s="1"/>
  <c r="D1947" i="1"/>
  <c r="E1947" i="1"/>
  <c r="F1947" i="1"/>
  <c r="G1947" i="1"/>
  <c r="AN1947" i="1"/>
  <c r="AO1947" i="1"/>
  <c r="AP1947" i="1"/>
  <c r="AQ1947" i="1"/>
  <c r="C1948" i="1"/>
  <c r="D1948" i="1"/>
  <c r="E1948" i="1"/>
  <c r="F1948" i="1"/>
  <c r="G1948" i="1"/>
  <c r="AN1948" i="1"/>
  <c r="AO1948" i="1"/>
  <c r="AP1948" i="1"/>
  <c r="AQ1948" i="1"/>
  <c r="C1949" i="1"/>
  <c r="D1949" i="1"/>
  <c r="E1949" i="1"/>
  <c r="F1949" i="1"/>
  <c r="G1949" i="1"/>
  <c r="AN1949" i="1"/>
  <c r="AO1949" i="1"/>
  <c r="AP1949" i="1"/>
  <c r="AQ1949" i="1"/>
  <c r="C1950" i="1"/>
  <c r="AU1950" i="1" s="1"/>
  <c r="D1950" i="1"/>
  <c r="E1950" i="1"/>
  <c r="F1950" i="1"/>
  <c r="G1950" i="1"/>
  <c r="AN1950" i="1"/>
  <c r="AO1950" i="1"/>
  <c r="AP1950" i="1"/>
  <c r="AQ1950" i="1"/>
  <c r="C1951" i="1"/>
  <c r="AU1951" i="1" s="1"/>
  <c r="D1951" i="1"/>
  <c r="E1951" i="1"/>
  <c r="F1951" i="1"/>
  <c r="G1951" i="1"/>
  <c r="AN1951" i="1"/>
  <c r="AO1951" i="1"/>
  <c r="AP1951" i="1"/>
  <c r="AQ1951" i="1"/>
  <c r="C1952" i="1"/>
  <c r="D1952" i="1"/>
  <c r="E1952" i="1"/>
  <c r="F1952" i="1"/>
  <c r="G1952" i="1"/>
  <c r="AN1952" i="1"/>
  <c r="AO1952" i="1"/>
  <c r="AP1952" i="1"/>
  <c r="AQ1952" i="1"/>
  <c r="C1953" i="1"/>
  <c r="AU1953" i="1" s="1"/>
  <c r="D1953" i="1"/>
  <c r="E1953" i="1"/>
  <c r="F1953" i="1"/>
  <c r="G1953" i="1"/>
  <c r="AN1953" i="1"/>
  <c r="AO1953" i="1"/>
  <c r="AP1953" i="1"/>
  <c r="AQ1953" i="1"/>
  <c r="C1954" i="1"/>
  <c r="K1954" i="1" s="1"/>
  <c r="D1954" i="1"/>
  <c r="E1954" i="1"/>
  <c r="F1954" i="1"/>
  <c r="G1954" i="1"/>
  <c r="AN1954" i="1"/>
  <c r="AO1954" i="1"/>
  <c r="AP1954" i="1"/>
  <c r="AQ1954" i="1"/>
  <c r="C1955" i="1"/>
  <c r="K1955" i="1" s="1"/>
  <c r="D1955" i="1"/>
  <c r="E1955" i="1"/>
  <c r="F1955" i="1"/>
  <c r="G1955" i="1"/>
  <c r="AN1955" i="1"/>
  <c r="AO1955" i="1"/>
  <c r="AP1955" i="1"/>
  <c r="AQ1955" i="1"/>
  <c r="C1956" i="1"/>
  <c r="AU1956" i="1" s="1"/>
  <c r="D1956" i="1"/>
  <c r="E1956" i="1"/>
  <c r="F1956" i="1"/>
  <c r="G1956" i="1"/>
  <c r="AN1956" i="1"/>
  <c r="AO1956" i="1"/>
  <c r="AP1956" i="1"/>
  <c r="AQ1956" i="1"/>
  <c r="C1957" i="1"/>
  <c r="D1957" i="1"/>
  <c r="E1957" i="1"/>
  <c r="F1957" i="1"/>
  <c r="G1957" i="1"/>
  <c r="AN1957" i="1"/>
  <c r="AO1957" i="1"/>
  <c r="AP1957" i="1"/>
  <c r="AQ1957" i="1"/>
  <c r="C1958" i="1"/>
  <c r="AS1958" i="1" s="1"/>
  <c r="D1958" i="1"/>
  <c r="E1958" i="1"/>
  <c r="F1958" i="1"/>
  <c r="G1958" i="1"/>
  <c r="AN1958" i="1"/>
  <c r="AO1958" i="1"/>
  <c r="AP1958" i="1"/>
  <c r="AQ1958" i="1"/>
  <c r="C1959" i="1"/>
  <c r="D1959" i="1"/>
  <c r="E1959" i="1"/>
  <c r="F1959" i="1"/>
  <c r="G1959" i="1"/>
  <c r="AN1959" i="1"/>
  <c r="AO1959" i="1"/>
  <c r="AP1959" i="1"/>
  <c r="AQ1959" i="1"/>
  <c r="C1960" i="1"/>
  <c r="AU1960" i="1" s="1"/>
  <c r="D1960" i="1"/>
  <c r="E1960" i="1"/>
  <c r="F1960" i="1"/>
  <c r="G1960" i="1"/>
  <c r="AN1960" i="1"/>
  <c r="AO1960" i="1"/>
  <c r="AP1960" i="1"/>
  <c r="AQ1960" i="1"/>
  <c r="C1961" i="1"/>
  <c r="D1961" i="1"/>
  <c r="E1961" i="1"/>
  <c r="F1961" i="1"/>
  <c r="G1961" i="1"/>
  <c r="AN1961" i="1"/>
  <c r="AO1961" i="1"/>
  <c r="AP1961" i="1"/>
  <c r="AQ1961" i="1"/>
  <c r="C1962" i="1"/>
  <c r="D1962" i="1"/>
  <c r="E1962" i="1"/>
  <c r="F1962" i="1"/>
  <c r="G1962" i="1"/>
  <c r="AN1962" i="1"/>
  <c r="AO1962" i="1"/>
  <c r="AP1962" i="1"/>
  <c r="AQ1962" i="1"/>
  <c r="C1963" i="1"/>
  <c r="K1963" i="1" s="1"/>
  <c r="D1963" i="1"/>
  <c r="E1963" i="1"/>
  <c r="F1963" i="1"/>
  <c r="G1963" i="1"/>
  <c r="AN1963" i="1"/>
  <c r="AO1963" i="1"/>
  <c r="AP1963" i="1"/>
  <c r="AQ1963" i="1"/>
  <c r="C1964" i="1"/>
  <c r="D1964" i="1"/>
  <c r="E1964" i="1"/>
  <c r="F1964" i="1"/>
  <c r="G1964" i="1"/>
  <c r="AN1964" i="1"/>
  <c r="AO1964" i="1"/>
  <c r="AP1964" i="1"/>
  <c r="AQ1964" i="1"/>
  <c r="C1965" i="1"/>
  <c r="AR1965" i="1" s="1"/>
  <c r="D1965" i="1"/>
  <c r="E1965" i="1"/>
  <c r="F1965" i="1"/>
  <c r="G1965" i="1"/>
  <c r="AN1965" i="1"/>
  <c r="AO1965" i="1"/>
  <c r="AP1965" i="1"/>
  <c r="AQ1965" i="1"/>
  <c r="C1966" i="1"/>
  <c r="D1966" i="1"/>
  <c r="E1966" i="1"/>
  <c r="F1966" i="1"/>
  <c r="G1966" i="1"/>
  <c r="AN1966" i="1"/>
  <c r="AO1966" i="1"/>
  <c r="AP1966" i="1"/>
  <c r="AQ1966" i="1"/>
  <c r="G1967" i="1"/>
  <c r="AQ1967" i="1"/>
  <c r="C1969" i="1"/>
  <c r="D1969" i="1"/>
  <c r="E1969" i="1"/>
  <c r="F1969" i="1"/>
  <c r="G1969" i="1"/>
  <c r="AN1969" i="1"/>
  <c r="AO1969" i="1"/>
  <c r="AP1969" i="1"/>
  <c r="AQ1969" i="1"/>
  <c r="C1970" i="1"/>
  <c r="AS1970" i="1" s="1"/>
  <c r="D1970" i="1"/>
  <c r="E1970" i="1"/>
  <c r="F1970" i="1"/>
  <c r="G1970" i="1"/>
  <c r="AN1970" i="1"/>
  <c r="AO1970" i="1"/>
  <c r="AP1970" i="1"/>
  <c r="AQ1970" i="1"/>
  <c r="C1971" i="1"/>
  <c r="D1971" i="1"/>
  <c r="E1971" i="1"/>
  <c r="F1971" i="1"/>
  <c r="G1971" i="1"/>
  <c r="AN1971" i="1"/>
  <c r="AO1971" i="1"/>
  <c r="AP1971" i="1"/>
  <c r="AQ1971" i="1"/>
  <c r="C1972" i="1"/>
  <c r="D1972" i="1"/>
  <c r="E1972" i="1"/>
  <c r="F1972" i="1"/>
  <c r="G1972" i="1"/>
  <c r="AN1972" i="1"/>
  <c r="AO1972" i="1"/>
  <c r="AP1972" i="1"/>
  <c r="AQ1972" i="1"/>
  <c r="C1973" i="1"/>
  <c r="AR1973" i="1" s="1"/>
  <c r="D1973" i="1"/>
  <c r="E1973" i="1"/>
  <c r="F1973" i="1"/>
  <c r="G1973" i="1"/>
  <c r="AN1973" i="1"/>
  <c r="AO1973" i="1"/>
  <c r="AP1973" i="1"/>
  <c r="AQ1973" i="1"/>
  <c r="C1974" i="1"/>
  <c r="K1974" i="1" s="1"/>
  <c r="D1974" i="1"/>
  <c r="E1974" i="1"/>
  <c r="F1974" i="1"/>
  <c r="G1974" i="1"/>
  <c r="AN1974" i="1"/>
  <c r="AO1974" i="1"/>
  <c r="AP1974" i="1"/>
  <c r="AQ1974" i="1"/>
  <c r="C1975" i="1"/>
  <c r="D1975" i="1"/>
  <c r="E1975" i="1"/>
  <c r="F1975" i="1"/>
  <c r="G1975" i="1"/>
  <c r="AN1975" i="1"/>
  <c r="AO1975" i="1"/>
  <c r="AP1975" i="1"/>
  <c r="AQ1975" i="1"/>
  <c r="C1976" i="1"/>
  <c r="D1976" i="1"/>
  <c r="E1976" i="1"/>
  <c r="F1976" i="1"/>
  <c r="G1976" i="1"/>
  <c r="AN1976" i="1"/>
  <c r="AO1976" i="1"/>
  <c r="AP1976" i="1"/>
  <c r="AQ1976" i="1"/>
  <c r="C1977" i="1"/>
  <c r="AR1977" i="1" s="1"/>
  <c r="D1977" i="1"/>
  <c r="E1977" i="1"/>
  <c r="F1977" i="1"/>
  <c r="G1977" i="1"/>
  <c r="AN1977" i="1"/>
  <c r="AO1977" i="1"/>
  <c r="AP1977" i="1"/>
  <c r="AQ1977" i="1"/>
  <c r="C1978" i="1"/>
  <c r="AR1978" i="1" s="1"/>
  <c r="D1978" i="1"/>
  <c r="E1978" i="1"/>
  <c r="F1978" i="1"/>
  <c r="G1978" i="1"/>
  <c r="AN1978" i="1"/>
  <c r="AO1978" i="1"/>
  <c r="AP1978" i="1"/>
  <c r="AQ1978" i="1"/>
  <c r="C1979" i="1"/>
  <c r="K1979" i="1" s="1"/>
  <c r="D1979" i="1"/>
  <c r="E1979" i="1"/>
  <c r="F1979" i="1"/>
  <c r="G1979" i="1"/>
  <c r="AN1979" i="1"/>
  <c r="AO1979" i="1"/>
  <c r="AP1979" i="1"/>
  <c r="AQ1979" i="1"/>
  <c r="C1980" i="1"/>
  <c r="J1980" i="1" s="1"/>
  <c r="D1980" i="1"/>
  <c r="E1980" i="1"/>
  <c r="F1980" i="1"/>
  <c r="G1980" i="1"/>
  <c r="AN1980" i="1"/>
  <c r="AO1980" i="1"/>
  <c r="AP1980" i="1"/>
  <c r="AQ1980" i="1"/>
  <c r="C1981" i="1"/>
  <c r="D1981" i="1"/>
  <c r="E1981" i="1"/>
  <c r="F1981" i="1"/>
  <c r="G1981" i="1"/>
  <c r="AN1981" i="1"/>
  <c r="AO1981" i="1"/>
  <c r="AP1981" i="1"/>
  <c r="AQ1981" i="1"/>
  <c r="C1982" i="1"/>
  <c r="J1982" i="1" s="1"/>
  <c r="D1982" i="1"/>
  <c r="E1982" i="1"/>
  <c r="F1982" i="1"/>
  <c r="G1982" i="1"/>
  <c r="AN1982" i="1"/>
  <c r="AO1982" i="1"/>
  <c r="AP1982" i="1"/>
  <c r="AQ1982" i="1"/>
  <c r="C1983" i="1"/>
  <c r="AR1983" i="1" s="1"/>
  <c r="D1983" i="1"/>
  <c r="E1983" i="1"/>
  <c r="F1983" i="1"/>
  <c r="G1983" i="1"/>
  <c r="AN1983" i="1"/>
  <c r="AO1983" i="1"/>
  <c r="AP1983" i="1"/>
  <c r="AQ1983" i="1"/>
  <c r="C1984" i="1"/>
  <c r="L1984" i="1" s="1"/>
  <c r="D1984" i="1"/>
  <c r="E1984" i="1"/>
  <c r="F1984" i="1"/>
  <c r="G1984" i="1"/>
  <c r="H1984" i="1" s="1"/>
  <c r="AN1984" i="1"/>
  <c r="AO1984" i="1"/>
  <c r="AP1984" i="1"/>
  <c r="AQ1984" i="1"/>
  <c r="C1985" i="1"/>
  <c r="AS1985" i="1" s="1"/>
  <c r="D1985" i="1"/>
  <c r="E1985" i="1"/>
  <c r="F1985" i="1"/>
  <c r="G1985" i="1"/>
  <c r="AN1985" i="1"/>
  <c r="AO1985" i="1"/>
  <c r="AP1985" i="1"/>
  <c r="AQ1985" i="1"/>
  <c r="C1986" i="1"/>
  <c r="J1986" i="1" s="1"/>
  <c r="D1986" i="1"/>
  <c r="E1986" i="1"/>
  <c r="F1986" i="1"/>
  <c r="G1986" i="1"/>
  <c r="AN1986" i="1"/>
  <c r="AO1986" i="1"/>
  <c r="AP1986" i="1"/>
  <c r="AQ1986" i="1"/>
  <c r="C1987" i="1"/>
  <c r="J1987" i="1" s="1"/>
  <c r="D1987" i="1"/>
  <c r="E1987" i="1"/>
  <c r="F1987" i="1"/>
  <c r="G1987" i="1"/>
  <c r="AN1987" i="1"/>
  <c r="AO1987" i="1"/>
  <c r="AP1987" i="1"/>
  <c r="AQ1987" i="1"/>
  <c r="C1988" i="1"/>
  <c r="AT1988" i="1" s="1"/>
  <c r="D1988" i="1"/>
  <c r="E1988" i="1"/>
  <c r="F1988" i="1"/>
  <c r="G1988" i="1"/>
  <c r="AN1988" i="1"/>
  <c r="AO1988" i="1"/>
  <c r="AP1988" i="1"/>
  <c r="AQ1988" i="1"/>
  <c r="C1989" i="1"/>
  <c r="J1989" i="1" s="1"/>
  <c r="D1989" i="1"/>
  <c r="E1989" i="1"/>
  <c r="F1989" i="1"/>
  <c r="G1989" i="1"/>
  <c r="AN1989" i="1"/>
  <c r="AO1989" i="1"/>
  <c r="AP1989" i="1"/>
  <c r="AQ1989" i="1"/>
  <c r="C1990" i="1"/>
  <c r="AR1990" i="1" s="1"/>
  <c r="D1990" i="1"/>
  <c r="E1990" i="1"/>
  <c r="F1990" i="1"/>
  <c r="G1990" i="1"/>
  <c r="AN1990" i="1"/>
  <c r="AO1990" i="1"/>
  <c r="AP1990" i="1"/>
  <c r="AQ1990" i="1"/>
  <c r="C1991" i="1"/>
  <c r="K1991" i="1" s="1"/>
  <c r="D1991" i="1"/>
  <c r="E1991" i="1"/>
  <c r="F1991" i="1"/>
  <c r="G1991" i="1"/>
  <c r="AN1991" i="1"/>
  <c r="AO1991" i="1"/>
  <c r="AP1991" i="1"/>
  <c r="AQ1991" i="1"/>
  <c r="C1992" i="1"/>
  <c r="J1992" i="1" s="1"/>
  <c r="D1992" i="1"/>
  <c r="E1992" i="1"/>
  <c r="F1992" i="1"/>
  <c r="G1992" i="1"/>
  <c r="H1992" i="1" s="1"/>
  <c r="AN1992" i="1"/>
  <c r="AO1992" i="1"/>
  <c r="AP1992" i="1"/>
  <c r="AQ1992" i="1"/>
  <c r="C1993" i="1"/>
  <c r="J1993" i="1" s="1"/>
  <c r="D1993" i="1"/>
  <c r="E1993" i="1"/>
  <c r="F1993" i="1"/>
  <c r="G1993" i="1"/>
  <c r="AN1993" i="1"/>
  <c r="AO1993" i="1"/>
  <c r="AP1993" i="1"/>
  <c r="AQ1993" i="1"/>
  <c r="C1994" i="1"/>
  <c r="AS1994" i="1" s="1"/>
  <c r="D1994" i="1"/>
  <c r="E1994" i="1"/>
  <c r="F1994" i="1"/>
  <c r="G1994" i="1"/>
  <c r="AN1994" i="1"/>
  <c r="AO1994" i="1"/>
  <c r="AP1994" i="1"/>
  <c r="AQ1994" i="1"/>
  <c r="C1995" i="1"/>
  <c r="AS1995" i="1" s="1"/>
  <c r="D1995" i="1"/>
  <c r="E1995" i="1"/>
  <c r="F1995" i="1"/>
  <c r="G1995" i="1"/>
  <c r="H1995" i="1" s="1"/>
  <c r="AN1995" i="1"/>
  <c r="AO1995" i="1"/>
  <c r="AP1995" i="1"/>
  <c r="AQ1995" i="1"/>
  <c r="C1996" i="1"/>
  <c r="L1996" i="1" s="1"/>
  <c r="D1996" i="1"/>
  <c r="E1996" i="1"/>
  <c r="F1996" i="1"/>
  <c r="G1996" i="1"/>
  <c r="AN1996" i="1"/>
  <c r="AO1996" i="1"/>
  <c r="AP1996" i="1"/>
  <c r="AQ1996" i="1"/>
  <c r="C1997" i="1"/>
  <c r="K1997" i="1" s="1"/>
  <c r="D1997" i="1"/>
  <c r="E1997" i="1"/>
  <c r="F1997" i="1"/>
  <c r="G1997" i="1"/>
  <c r="AN1997" i="1"/>
  <c r="AO1997" i="1"/>
  <c r="AP1997" i="1"/>
  <c r="AQ1997" i="1"/>
  <c r="C1998" i="1"/>
  <c r="D1998" i="1"/>
  <c r="E1998" i="1"/>
  <c r="F1998" i="1"/>
  <c r="G1998" i="1"/>
  <c r="AN1998" i="1"/>
  <c r="AO1998" i="1"/>
  <c r="AP1998" i="1"/>
  <c r="AQ1998" i="1"/>
  <c r="C1999" i="1"/>
  <c r="D1999" i="1"/>
  <c r="E1999" i="1"/>
  <c r="F1999" i="1"/>
  <c r="G1999" i="1"/>
  <c r="AN1999" i="1"/>
  <c r="AO1999" i="1"/>
  <c r="AP1999" i="1"/>
  <c r="AQ1999" i="1"/>
  <c r="C2000" i="1"/>
  <c r="AR2000" i="1" s="1"/>
  <c r="D2000" i="1"/>
  <c r="E2000" i="1"/>
  <c r="F2000" i="1"/>
  <c r="G2000" i="1"/>
  <c r="AN2000" i="1"/>
  <c r="AO2000" i="1"/>
  <c r="AP2000" i="1"/>
  <c r="AQ2000" i="1"/>
  <c r="C2001" i="1"/>
  <c r="AS2001" i="1" s="1"/>
  <c r="D2001" i="1"/>
  <c r="E2001" i="1"/>
  <c r="F2001" i="1"/>
  <c r="G2001" i="1"/>
  <c r="AN2001" i="1"/>
  <c r="AO2001" i="1"/>
  <c r="AP2001" i="1"/>
  <c r="AQ2001" i="1"/>
  <c r="C2002" i="1"/>
  <c r="D2002" i="1"/>
  <c r="E2002" i="1"/>
  <c r="F2002" i="1"/>
  <c r="G2002" i="1"/>
  <c r="AN2002" i="1"/>
  <c r="AO2002" i="1"/>
  <c r="AP2002" i="1"/>
  <c r="AQ2002" i="1"/>
  <c r="C2003" i="1"/>
  <c r="K2003" i="1" s="1"/>
  <c r="D2003" i="1"/>
  <c r="E2003" i="1"/>
  <c r="F2003" i="1"/>
  <c r="G2003" i="1"/>
  <c r="AN2003" i="1"/>
  <c r="AO2003" i="1"/>
  <c r="AP2003" i="1"/>
  <c r="AQ2003" i="1"/>
  <c r="C2004" i="1"/>
  <c r="K2004" i="1" s="1"/>
  <c r="D2004" i="1"/>
  <c r="E2004" i="1"/>
  <c r="F2004" i="1"/>
  <c r="G2004" i="1"/>
  <c r="AN2004" i="1"/>
  <c r="AO2004" i="1"/>
  <c r="AP2004" i="1"/>
  <c r="AQ2004" i="1"/>
  <c r="C2005" i="1"/>
  <c r="AU2005" i="1" s="1"/>
  <c r="D2005" i="1"/>
  <c r="E2005" i="1"/>
  <c r="F2005" i="1"/>
  <c r="G2005" i="1"/>
  <c r="AN2005" i="1"/>
  <c r="AO2005" i="1"/>
  <c r="AP2005" i="1"/>
  <c r="AQ2005" i="1"/>
  <c r="C2006" i="1"/>
  <c r="J2006" i="1" s="1"/>
  <c r="D2006" i="1"/>
  <c r="E2006" i="1"/>
  <c r="F2006" i="1"/>
  <c r="G2006" i="1"/>
  <c r="AN2006" i="1"/>
  <c r="AO2006" i="1"/>
  <c r="AP2006" i="1"/>
  <c r="AQ2006" i="1"/>
  <c r="C2007" i="1"/>
  <c r="D2007" i="1"/>
  <c r="E2007" i="1"/>
  <c r="F2007" i="1"/>
  <c r="G2007" i="1"/>
  <c r="AN2007" i="1"/>
  <c r="AO2007" i="1"/>
  <c r="AP2007" i="1"/>
  <c r="AQ2007" i="1"/>
  <c r="C2008" i="1"/>
  <c r="L2008" i="1" s="1"/>
  <c r="D2008" i="1"/>
  <c r="E2008" i="1"/>
  <c r="F2008" i="1"/>
  <c r="G2008" i="1"/>
  <c r="AN2008" i="1"/>
  <c r="AO2008" i="1"/>
  <c r="AP2008" i="1"/>
  <c r="AQ2008" i="1"/>
  <c r="C2009" i="1"/>
  <c r="AU2009" i="1" s="1"/>
  <c r="D2009" i="1"/>
  <c r="E2009" i="1"/>
  <c r="F2009" i="1"/>
  <c r="G2009" i="1"/>
  <c r="AN2009" i="1"/>
  <c r="AO2009" i="1"/>
  <c r="AP2009" i="1"/>
  <c r="AQ2009" i="1"/>
  <c r="C2010" i="1"/>
  <c r="AS2010" i="1" s="1"/>
  <c r="D2010" i="1"/>
  <c r="E2010" i="1"/>
  <c r="F2010" i="1"/>
  <c r="G2010" i="1"/>
  <c r="AN2010" i="1"/>
  <c r="AO2010" i="1"/>
  <c r="AP2010" i="1"/>
  <c r="AQ2010" i="1"/>
  <c r="C2011" i="1"/>
  <c r="AS2011" i="1" s="1"/>
  <c r="D2011" i="1"/>
  <c r="E2011" i="1"/>
  <c r="F2011" i="1"/>
  <c r="G2011" i="1"/>
  <c r="AN2011" i="1"/>
  <c r="AO2011" i="1"/>
  <c r="AP2011" i="1"/>
  <c r="AQ2011" i="1"/>
  <c r="C2012" i="1"/>
  <c r="AT2012" i="1" s="1"/>
  <c r="D2012" i="1"/>
  <c r="E2012" i="1"/>
  <c r="F2012" i="1"/>
  <c r="G2012" i="1"/>
  <c r="J2012" i="1"/>
  <c r="K2012" i="1"/>
  <c r="L2012" i="1"/>
  <c r="AN2012" i="1"/>
  <c r="AO2012" i="1"/>
  <c r="AP2012" i="1"/>
  <c r="AQ2012" i="1"/>
  <c r="AS2012" i="1"/>
  <c r="C2013" i="1"/>
  <c r="AR2013" i="1" s="1"/>
  <c r="D2013" i="1"/>
  <c r="E2013" i="1"/>
  <c r="F2013" i="1"/>
  <c r="G2013" i="1"/>
  <c r="AN2013" i="1"/>
  <c r="AO2013" i="1"/>
  <c r="AP2013" i="1"/>
  <c r="AQ2013" i="1"/>
  <c r="C2014" i="1"/>
  <c r="AR2014" i="1" s="1"/>
  <c r="D2014" i="1"/>
  <c r="E2014" i="1"/>
  <c r="F2014" i="1"/>
  <c r="G2014" i="1"/>
  <c r="H2014" i="1" s="1"/>
  <c r="J2014" i="1"/>
  <c r="K2014" i="1"/>
  <c r="L2014" i="1"/>
  <c r="AN2014" i="1"/>
  <c r="AO2014" i="1"/>
  <c r="AP2014" i="1"/>
  <c r="AQ2014" i="1"/>
  <c r="AT2014" i="1"/>
  <c r="C2015" i="1"/>
  <c r="K2015" i="1" s="1"/>
  <c r="D2015" i="1"/>
  <c r="E2015" i="1"/>
  <c r="F2015" i="1"/>
  <c r="G2015" i="1"/>
  <c r="AN2015" i="1"/>
  <c r="AO2015" i="1"/>
  <c r="AP2015" i="1"/>
  <c r="AQ2015" i="1"/>
  <c r="C2016" i="1"/>
  <c r="D2016" i="1"/>
  <c r="E2016" i="1"/>
  <c r="F2016" i="1"/>
  <c r="G2016" i="1"/>
  <c r="AN2016" i="1"/>
  <c r="AO2016" i="1"/>
  <c r="AP2016" i="1"/>
  <c r="AQ2016" i="1"/>
  <c r="C2017" i="1"/>
  <c r="AR2017" i="1" s="1"/>
  <c r="D2017" i="1"/>
  <c r="E2017" i="1"/>
  <c r="F2017" i="1"/>
  <c r="G2017" i="1"/>
  <c r="AN2017" i="1"/>
  <c r="AO2017" i="1"/>
  <c r="AP2017" i="1"/>
  <c r="AQ2017" i="1"/>
  <c r="C2018" i="1"/>
  <c r="D2018" i="1"/>
  <c r="E2018" i="1"/>
  <c r="F2018" i="1"/>
  <c r="G2018" i="1"/>
  <c r="H2018" i="1" s="1"/>
  <c r="AN2018" i="1"/>
  <c r="AO2018" i="1"/>
  <c r="AP2018" i="1"/>
  <c r="AQ2018" i="1"/>
  <c r="C2019" i="1"/>
  <c r="AT2019" i="1" s="1"/>
  <c r="D2019" i="1"/>
  <c r="E2019" i="1"/>
  <c r="F2019" i="1"/>
  <c r="G2019" i="1"/>
  <c r="AN2019" i="1"/>
  <c r="AO2019" i="1"/>
  <c r="AP2019" i="1"/>
  <c r="AQ2019" i="1"/>
  <c r="C2020" i="1"/>
  <c r="D2020" i="1"/>
  <c r="E2020" i="1"/>
  <c r="F2020" i="1"/>
  <c r="G2020" i="1"/>
  <c r="AN2020" i="1"/>
  <c r="AO2020" i="1"/>
  <c r="AP2020" i="1"/>
  <c r="AQ2020" i="1"/>
  <c r="C2021" i="1"/>
  <c r="D2021" i="1"/>
  <c r="E2021" i="1"/>
  <c r="F2021" i="1"/>
  <c r="G2021" i="1"/>
  <c r="AN2021" i="1"/>
  <c r="AO2021" i="1"/>
  <c r="AP2021" i="1"/>
  <c r="AQ2021" i="1"/>
  <c r="C2022" i="1"/>
  <c r="AS2022" i="1" s="1"/>
  <c r="D2022" i="1"/>
  <c r="E2022" i="1"/>
  <c r="F2022" i="1"/>
  <c r="G2022" i="1"/>
  <c r="AN2022" i="1"/>
  <c r="AO2022" i="1"/>
  <c r="AP2022" i="1"/>
  <c r="AQ2022" i="1"/>
  <c r="C2023" i="1"/>
  <c r="L2023" i="1" s="1"/>
  <c r="D2023" i="1"/>
  <c r="E2023" i="1"/>
  <c r="F2023" i="1"/>
  <c r="G2023" i="1"/>
  <c r="AN2023" i="1"/>
  <c r="AO2023" i="1"/>
  <c r="AP2023" i="1"/>
  <c r="AQ2023" i="1"/>
  <c r="C2024" i="1"/>
  <c r="D2024" i="1"/>
  <c r="E2024" i="1"/>
  <c r="F2024" i="1"/>
  <c r="G2024" i="1"/>
  <c r="AN2024" i="1"/>
  <c r="AO2024" i="1"/>
  <c r="AP2024" i="1"/>
  <c r="AQ2024" i="1"/>
  <c r="C2025" i="1"/>
  <c r="J2025" i="1" s="1"/>
  <c r="D2025" i="1"/>
  <c r="E2025" i="1"/>
  <c r="F2025" i="1"/>
  <c r="G2025" i="1"/>
  <c r="AN2025" i="1"/>
  <c r="AO2025" i="1"/>
  <c r="AP2025" i="1"/>
  <c r="AQ2025" i="1"/>
  <c r="C2026" i="1"/>
  <c r="AR2026" i="1" s="1"/>
  <c r="D2026" i="1"/>
  <c r="E2026" i="1"/>
  <c r="F2026" i="1"/>
  <c r="G2026" i="1"/>
  <c r="AN2026" i="1"/>
  <c r="AO2026" i="1"/>
  <c r="AP2026" i="1"/>
  <c r="AQ2026" i="1"/>
  <c r="C2027" i="1"/>
  <c r="K2027" i="1" s="1"/>
  <c r="D2027" i="1"/>
  <c r="E2027" i="1"/>
  <c r="F2027" i="1"/>
  <c r="G2027" i="1"/>
  <c r="AN2027" i="1"/>
  <c r="AO2027" i="1"/>
  <c r="AP2027" i="1"/>
  <c r="AQ2027" i="1"/>
  <c r="C2028" i="1"/>
  <c r="D2028" i="1"/>
  <c r="E2028" i="1"/>
  <c r="F2028" i="1"/>
  <c r="G2028" i="1"/>
  <c r="AN2028" i="1"/>
  <c r="AO2028" i="1"/>
  <c r="AP2028" i="1"/>
  <c r="AQ2028" i="1"/>
  <c r="C2029" i="1"/>
  <c r="AR2029" i="1" s="1"/>
  <c r="D2029" i="1"/>
  <c r="E2029" i="1"/>
  <c r="F2029" i="1"/>
  <c r="G2029" i="1"/>
  <c r="AN2029" i="1"/>
  <c r="AO2029" i="1"/>
  <c r="AP2029" i="1"/>
  <c r="AQ2029" i="1"/>
  <c r="C2030" i="1"/>
  <c r="D2030" i="1"/>
  <c r="E2030" i="1"/>
  <c r="F2030" i="1"/>
  <c r="G2030" i="1"/>
  <c r="AN2030" i="1"/>
  <c r="AO2030" i="1"/>
  <c r="AP2030" i="1"/>
  <c r="AQ2030" i="1"/>
  <c r="C2031" i="1"/>
  <c r="J2031" i="1" s="1"/>
  <c r="D2031" i="1"/>
  <c r="E2031" i="1"/>
  <c r="F2031" i="1"/>
  <c r="G2031" i="1"/>
  <c r="AN2031" i="1"/>
  <c r="AO2031" i="1"/>
  <c r="AP2031" i="1"/>
  <c r="AQ2031" i="1"/>
  <c r="C2032" i="1"/>
  <c r="AU2032" i="1" s="1"/>
  <c r="D2032" i="1"/>
  <c r="E2032" i="1"/>
  <c r="F2032" i="1"/>
  <c r="G2032" i="1"/>
  <c r="AN2032" i="1"/>
  <c r="AO2032" i="1"/>
  <c r="AP2032" i="1"/>
  <c r="AQ2032" i="1"/>
  <c r="C2033" i="1"/>
  <c r="D2033" i="1"/>
  <c r="E2033" i="1"/>
  <c r="F2033" i="1"/>
  <c r="G2033" i="1"/>
  <c r="AN2033" i="1"/>
  <c r="AO2033" i="1"/>
  <c r="AP2033" i="1"/>
  <c r="AQ2033" i="1"/>
  <c r="C2034" i="1"/>
  <c r="D2034" i="1"/>
  <c r="E2034" i="1"/>
  <c r="F2034" i="1"/>
  <c r="G2034" i="1"/>
  <c r="AN2034" i="1"/>
  <c r="AO2034" i="1"/>
  <c r="AP2034" i="1"/>
  <c r="AQ2034" i="1"/>
  <c r="C2035" i="1"/>
  <c r="D2035" i="1"/>
  <c r="E2035" i="1"/>
  <c r="F2035" i="1"/>
  <c r="G2035" i="1"/>
  <c r="AN2035" i="1"/>
  <c r="AO2035" i="1"/>
  <c r="AP2035" i="1"/>
  <c r="AQ2035" i="1"/>
  <c r="C2036" i="1"/>
  <c r="D2036" i="1"/>
  <c r="E2036" i="1"/>
  <c r="F2036" i="1"/>
  <c r="G2036" i="1"/>
  <c r="AN2036" i="1"/>
  <c r="AO2036" i="1"/>
  <c r="AP2036" i="1"/>
  <c r="AQ2036" i="1"/>
  <c r="C2037" i="1"/>
  <c r="D2037" i="1"/>
  <c r="E2037" i="1"/>
  <c r="F2037" i="1"/>
  <c r="G2037" i="1"/>
  <c r="AN2037" i="1"/>
  <c r="AO2037" i="1"/>
  <c r="AP2037" i="1"/>
  <c r="AQ2037" i="1"/>
  <c r="C2038" i="1"/>
  <c r="AU2038" i="1" s="1"/>
  <c r="D2038" i="1"/>
  <c r="E2038" i="1"/>
  <c r="F2038" i="1"/>
  <c r="G2038" i="1"/>
  <c r="AN2038" i="1"/>
  <c r="AO2038" i="1"/>
  <c r="AP2038" i="1"/>
  <c r="AQ2038" i="1"/>
  <c r="C2039" i="1"/>
  <c r="L2039" i="1" s="1"/>
  <c r="D2039" i="1"/>
  <c r="E2039" i="1"/>
  <c r="F2039" i="1"/>
  <c r="G2039" i="1"/>
  <c r="AN2039" i="1"/>
  <c r="AO2039" i="1"/>
  <c r="AP2039" i="1"/>
  <c r="AQ2039" i="1"/>
  <c r="C2040" i="1"/>
  <c r="D2040" i="1"/>
  <c r="E2040" i="1"/>
  <c r="F2040" i="1"/>
  <c r="G2040" i="1"/>
  <c r="AN2040" i="1"/>
  <c r="AO2040" i="1"/>
  <c r="AP2040" i="1"/>
  <c r="AQ2040" i="1"/>
  <c r="C2041" i="1"/>
  <c r="D2041" i="1"/>
  <c r="E2041" i="1"/>
  <c r="F2041" i="1"/>
  <c r="G2041" i="1"/>
  <c r="AN2041" i="1"/>
  <c r="AO2041" i="1"/>
  <c r="AP2041" i="1"/>
  <c r="AQ2041" i="1"/>
  <c r="C2042" i="1"/>
  <c r="D2042" i="1"/>
  <c r="E2042" i="1"/>
  <c r="F2042" i="1"/>
  <c r="G2042" i="1"/>
  <c r="AN2042" i="1"/>
  <c r="AO2042" i="1"/>
  <c r="AP2042" i="1"/>
  <c r="AQ2042" i="1"/>
  <c r="C2043" i="1"/>
  <c r="K2043" i="1" s="1"/>
  <c r="D2043" i="1"/>
  <c r="E2043" i="1"/>
  <c r="F2043" i="1"/>
  <c r="G2043" i="1"/>
  <c r="AN2043" i="1"/>
  <c r="AO2043" i="1"/>
  <c r="AP2043" i="1"/>
  <c r="AQ2043" i="1"/>
  <c r="C2044" i="1"/>
  <c r="AU2044" i="1" s="1"/>
  <c r="D2044" i="1"/>
  <c r="E2044" i="1"/>
  <c r="F2044" i="1"/>
  <c r="G2044" i="1"/>
  <c r="AN2044" i="1"/>
  <c r="AO2044" i="1"/>
  <c r="AP2044" i="1"/>
  <c r="AQ2044" i="1"/>
  <c r="C2045" i="1"/>
  <c r="L2045" i="1" s="1"/>
  <c r="D2045" i="1"/>
  <c r="E2045" i="1"/>
  <c r="F2045" i="1"/>
  <c r="G2045" i="1"/>
  <c r="AN2045" i="1"/>
  <c r="AO2045" i="1"/>
  <c r="AP2045" i="1"/>
  <c r="AQ2045" i="1"/>
  <c r="C2046" i="1"/>
  <c r="D2046" i="1"/>
  <c r="E2046" i="1"/>
  <c r="F2046" i="1"/>
  <c r="G2046" i="1"/>
  <c r="AN2046" i="1"/>
  <c r="AO2046" i="1"/>
  <c r="AP2046" i="1"/>
  <c r="AQ2046" i="1"/>
  <c r="C2047" i="1"/>
  <c r="AR2047" i="1" s="1"/>
  <c r="D2047" i="1"/>
  <c r="E2047" i="1"/>
  <c r="F2047" i="1"/>
  <c r="G2047" i="1"/>
  <c r="J2047" i="1"/>
  <c r="AN2047" i="1"/>
  <c r="AO2047" i="1"/>
  <c r="AP2047" i="1"/>
  <c r="AQ2047" i="1"/>
  <c r="C2048" i="1"/>
  <c r="D2048" i="1"/>
  <c r="E2048" i="1"/>
  <c r="F2048" i="1"/>
  <c r="G2048" i="1"/>
  <c r="AN2048" i="1"/>
  <c r="AO2048" i="1"/>
  <c r="AP2048" i="1"/>
  <c r="AQ2048" i="1"/>
  <c r="C2049" i="1"/>
  <c r="J2049" i="1" s="1"/>
  <c r="D2049" i="1"/>
  <c r="E2049" i="1"/>
  <c r="F2049" i="1"/>
  <c r="G2049" i="1"/>
  <c r="AN2049" i="1"/>
  <c r="AO2049" i="1"/>
  <c r="AP2049" i="1"/>
  <c r="AQ2049" i="1"/>
  <c r="C2050" i="1"/>
  <c r="D2050" i="1"/>
  <c r="E2050" i="1"/>
  <c r="F2050" i="1"/>
  <c r="G2050" i="1"/>
  <c r="AN2050" i="1"/>
  <c r="AO2050" i="1"/>
  <c r="AP2050" i="1"/>
  <c r="AQ2050" i="1"/>
  <c r="C2051" i="1"/>
  <c r="AS2051" i="1" s="1"/>
  <c r="D2051" i="1"/>
  <c r="E2051" i="1"/>
  <c r="F2051" i="1"/>
  <c r="G2051" i="1"/>
  <c r="AN2051" i="1"/>
  <c r="AO2051" i="1"/>
  <c r="AP2051" i="1"/>
  <c r="AQ2051" i="1"/>
  <c r="C2052" i="1"/>
  <c r="AT2052" i="1" s="1"/>
  <c r="D2052" i="1"/>
  <c r="E2052" i="1"/>
  <c r="F2052" i="1"/>
  <c r="G2052" i="1"/>
  <c r="AN2052" i="1"/>
  <c r="AO2052" i="1"/>
  <c r="AP2052" i="1"/>
  <c r="AQ2052" i="1"/>
  <c r="C2053" i="1"/>
  <c r="AR2053" i="1" s="1"/>
  <c r="D2053" i="1"/>
  <c r="E2053" i="1"/>
  <c r="F2053" i="1"/>
  <c r="G2053" i="1"/>
  <c r="L2053" i="1"/>
  <c r="AN2053" i="1"/>
  <c r="AO2053" i="1"/>
  <c r="AP2053" i="1"/>
  <c r="AQ2053" i="1"/>
  <c r="C2054" i="1"/>
  <c r="AT2054" i="1" s="1"/>
  <c r="D2054" i="1"/>
  <c r="E2054" i="1"/>
  <c r="F2054" i="1"/>
  <c r="G2054" i="1"/>
  <c r="AN2054" i="1"/>
  <c r="AO2054" i="1"/>
  <c r="AP2054" i="1"/>
  <c r="AQ2054" i="1"/>
  <c r="C2055" i="1"/>
  <c r="D2055" i="1"/>
  <c r="E2055" i="1"/>
  <c r="F2055" i="1"/>
  <c r="G2055" i="1"/>
  <c r="AN2055" i="1"/>
  <c r="AO2055" i="1"/>
  <c r="AP2055" i="1"/>
  <c r="AQ2055" i="1"/>
  <c r="C2056" i="1"/>
  <c r="D2056" i="1"/>
  <c r="E2056" i="1"/>
  <c r="F2056" i="1"/>
  <c r="G2056" i="1"/>
  <c r="AN2056" i="1"/>
  <c r="AO2056" i="1"/>
  <c r="AP2056" i="1"/>
  <c r="AQ2056" i="1"/>
  <c r="C2057" i="1"/>
  <c r="AT2057" i="1" s="1"/>
  <c r="D2057" i="1"/>
  <c r="E2057" i="1"/>
  <c r="F2057" i="1"/>
  <c r="G2057" i="1"/>
  <c r="H2057" i="1" s="1"/>
  <c r="AN2057" i="1"/>
  <c r="AO2057" i="1"/>
  <c r="AP2057" i="1"/>
  <c r="AQ2057" i="1"/>
  <c r="C2058" i="1"/>
  <c r="AS2058" i="1" s="1"/>
  <c r="D2058" i="1"/>
  <c r="E2058" i="1"/>
  <c r="F2058" i="1"/>
  <c r="G2058" i="1"/>
  <c r="AN2058" i="1"/>
  <c r="AO2058" i="1"/>
  <c r="AP2058" i="1"/>
  <c r="AQ2058" i="1"/>
  <c r="C2059" i="1"/>
  <c r="K2059" i="1" s="1"/>
  <c r="D2059" i="1"/>
  <c r="E2059" i="1"/>
  <c r="F2059" i="1"/>
  <c r="G2059" i="1"/>
  <c r="AN2059" i="1"/>
  <c r="AO2059" i="1"/>
  <c r="AP2059" i="1"/>
  <c r="AQ2059" i="1"/>
  <c r="C2060" i="1"/>
  <c r="D2060" i="1"/>
  <c r="E2060" i="1"/>
  <c r="F2060" i="1"/>
  <c r="G2060" i="1"/>
  <c r="AN2060" i="1"/>
  <c r="AO2060" i="1"/>
  <c r="AP2060" i="1"/>
  <c r="AQ2060" i="1"/>
  <c r="C2061" i="1"/>
  <c r="J2061" i="1" s="1"/>
  <c r="D2061" i="1"/>
  <c r="E2061" i="1"/>
  <c r="F2061" i="1"/>
  <c r="G2061" i="1"/>
  <c r="AN2061" i="1"/>
  <c r="AO2061" i="1"/>
  <c r="AP2061" i="1"/>
  <c r="AQ2061" i="1"/>
  <c r="C2062" i="1"/>
  <c r="AR2062" i="1" s="1"/>
  <c r="D2062" i="1"/>
  <c r="E2062" i="1"/>
  <c r="F2062" i="1"/>
  <c r="G2062" i="1"/>
  <c r="AN2062" i="1"/>
  <c r="AO2062" i="1"/>
  <c r="AP2062" i="1"/>
  <c r="AQ2062" i="1"/>
  <c r="C2063" i="1"/>
  <c r="D2063" i="1"/>
  <c r="E2063" i="1"/>
  <c r="F2063" i="1"/>
  <c r="G2063" i="1"/>
  <c r="AN2063" i="1"/>
  <c r="AO2063" i="1"/>
  <c r="AP2063" i="1"/>
  <c r="AQ2063" i="1"/>
  <c r="C2064" i="1"/>
  <c r="AT2064" i="1" s="1"/>
  <c r="D2064" i="1"/>
  <c r="E2064" i="1"/>
  <c r="F2064" i="1"/>
  <c r="G2064" i="1"/>
  <c r="AN2064" i="1"/>
  <c r="AO2064" i="1"/>
  <c r="AP2064" i="1"/>
  <c r="AQ2064" i="1"/>
  <c r="C2065" i="1"/>
  <c r="AR2065" i="1" s="1"/>
  <c r="D2065" i="1"/>
  <c r="E2065" i="1"/>
  <c r="F2065" i="1"/>
  <c r="G2065" i="1"/>
  <c r="AN2065" i="1"/>
  <c r="AO2065" i="1"/>
  <c r="AP2065" i="1"/>
  <c r="AQ2065" i="1"/>
  <c r="C2066" i="1"/>
  <c r="K2066" i="1" s="1"/>
  <c r="D2066" i="1"/>
  <c r="E2066" i="1"/>
  <c r="F2066" i="1"/>
  <c r="G2066" i="1"/>
  <c r="AN2066" i="1"/>
  <c r="AO2066" i="1"/>
  <c r="AP2066" i="1"/>
  <c r="AQ2066" i="1"/>
  <c r="C2067" i="1"/>
  <c r="AT2067" i="1" s="1"/>
  <c r="D2067" i="1"/>
  <c r="E2067" i="1"/>
  <c r="F2067" i="1"/>
  <c r="G2067" i="1"/>
  <c r="AN2067" i="1"/>
  <c r="AO2067" i="1"/>
  <c r="AP2067" i="1"/>
  <c r="AQ2067" i="1"/>
  <c r="C2068" i="1"/>
  <c r="D2068" i="1"/>
  <c r="E2068" i="1"/>
  <c r="F2068" i="1"/>
  <c r="G2068" i="1"/>
  <c r="AN2068" i="1"/>
  <c r="AO2068" i="1"/>
  <c r="AP2068" i="1"/>
  <c r="AQ2068" i="1"/>
  <c r="AO2069" i="1"/>
  <c r="AQ2069" i="1"/>
  <c r="C2071" i="1"/>
  <c r="D2071" i="1"/>
  <c r="E2071" i="1"/>
  <c r="F2071" i="1"/>
  <c r="G2071" i="1"/>
  <c r="AN2071" i="1"/>
  <c r="AO2071" i="1"/>
  <c r="AP2071" i="1"/>
  <c r="AQ2071" i="1"/>
  <c r="C2072" i="1"/>
  <c r="AS2072" i="1" s="1"/>
  <c r="D2072" i="1"/>
  <c r="E2072" i="1"/>
  <c r="F2072" i="1"/>
  <c r="G2072" i="1"/>
  <c r="AN2072" i="1"/>
  <c r="AO2072" i="1"/>
  <c r="AP2072" i="1"/>
  <c r="AQ2072" i="1"/>
  <c r="C2073" i="1"/>
  <c r="D2073" i="1"/>
  <c r="E2073" i="1"/>
  <c r="F2073" i="1"/>
  <c r="G2073" i="1"/>
  <c r="AN2073" i="1"/>
  <c r="AO2073" i="1"/>
  <c r="AP2073" i="1"/>
  <c r="AQ2073" i="1"/>
  <c r="C2074" i="1"/>
  <c r="J2074" i="1" s="1"/>
  <c r="D2074" i="1"/>
  <c r="E2074" i="1"/>
  <c r="F2074" i="1"/>
  <c r="G2074" i="1"/>
  <c r="AN2074" i="1"/>
  <c r="AO2074" i="1"/>
  <c r="AP2074" i="1"/>
  <c r="AQ2074" i="1"/>
  <c r="C2075" i="1"/>
  <c r="AR2075" i="1" s="1"/>
  <c r="D2075" i="1"/>
  <c r="E2075" i="1"/>
  <c r="F2075" i="1"/>
  <c r="G2075" i="1"/>
  <c r="K2075" i="1"/>
  <c r="AN2075" i="1"/>
  <c r="AO2075" i="1"/>
  <c r="AP2075" i="1"/>
  <c r="AQ2075" i="1"/>
  <c r="C2076" i="1"/>
  <c r="AR2076" i="1" s="1"/>
  <c r="D2076" i="1"/>
  <c r="E2076" i="1"/>
  <c r="F2076" i="1"/>
  <c r="G2076" i="1"/>
  <c r="AN2076" i="1"/>
  <c r="AO2076" i="1"/>
  <c r="AP2076" i="1"/>
  <c r="AQ2076" i="1"/>
  <c r="C2077" i="1"/>
  <c r="D2077" i="1"/>
  <c r="E2077" i="1"/>
  <c r="F2077" i="1"/>
  <c r="G2077" i="1"/>
  <c r="AN2077" i="1"/>
  <c r="AO2077" i="1"/>
  <c r="AP2077" i="1"/>
  <c r="AQ2077" i="1"/>
  <c r="C2078" i="1"/>
  <c r="D2078" i="1"/>
  <c r="E2078" i="1"/>
  <c r="F2078" i="1"/>
  <c r="G2078" i="1"/>
  <c r="AN2078" i="1"/>
  <c r="AO2078" i="1"/>
  <c r="AP2078" i="1"/>
  <c r="AQ2078" i="1"/>
  <c r="C2079" i="1"/>
  <c r="AR2079" i="1" s="1"/>
  <c r="D2079" i="1"/>
  <c r="E2079" i="1"/>
  <c r="F2079" i="1"/>
  <c r="G2079" i="1"/>
  <c r="AN2079" i="1"/>
  <c r="AO2079" i="1"/>
  <c r="AP2079" i="1"/>
  <c r="AQ2079" i="1"/>
  <c r="C2080" i="1"/>
  <c r="D2080" i="1"/>
  <c r="E2080" i="1"/>
  <c r="F2080" i="1"/>
  <c r="G2080" i="1"/>
  <c r="AN2080" i="1"/>
  <c r="AO2080" i="1"/>
  <c r="AP2080" i="1"/>
  <c r="AQ2080" i="1"/>
  <c r="C2081" i="1"/>
  <c r="D2081" i="1"/>
  <c r="E2081" i="1"/>
  <c r="F2081" i="1"/>
  <c r="G2081" i="1"/>
  <c r="AN2081" i="1"/>
  <c r="AO2081" i="1"/>
  <c r="AP2081" i="1"/>
  <c r="AQ2081" i="1"/>
  <c r="C2082" i="1"/>
  <c r="D2082" i="1"/>
  <c r="E2082" i="1"/>
  <c r="F2082" i="1"/>
  <c r="G2082" i="1"/>
  <c r="AN2082" i="1"/>
  <c r="AO2082" i="1"/>
  <c r="AP2082" i="1"/>
  <c r="AQ2082" i="1"/>
  <c r="C2083" i="1"/>
  <c r="AS2083" i="1" s="1"/>
  <c r="D2083" i="1"/>
  <c r="E2083" i="1"/>
  <c r="F2083" i="1"/>
  <c r="G2083" i="1"/>
  <c r="AN2083" i="1"/>
  <c r="AO2083" i="1"/>
  <c r="AP2083" i="1"/>
  <c r="AQ2083" i="1"/>
  <c r="C2084" i="1"/>
  <c r="AU2084" i="1" s="1"/>
  <c r="D2084" i="1"/>
  <c r="E2084" i="1"/>
  <c r="F2084" i="1"/>
  <c r="G2084" i="1"/>
  <c r="AN2084" i="1"/>
  <c r="AO2084" i="1"/>
  <c r="AP2084" i="1"/>
  <c r="AQ2084" i="1"/>
  <c r="C2085" i="1"/>
  <c r="D2085" i="1"/>
  <c r="E2085" i="1"/>
  <c r="F2085" i="1"/>
  <c r="G2085" i="1"/>
  <c r="AN2085" i="1"/>
  <c r="AO2085" i="1"/>
  <c r="AP2085" i="1"/>
  <c r="AQ2085" i="1"/>
  <c r="C2086" i="1"/>
  <c r="J2086" i="1" s="1"/>
  <c r="D2086" i="1"/>
  <c r="E2086" i="1"/>
  <c r="F2086" i="1"/>
  <c r="G2086" i="1"/>
  <c r="AN2086" i="1"/>
  <c r="AO2086" i="1"/>
  <c r="AP2086" i="1"/>
  <c r="AQ2086" i="1"/>
  <c r="C2087" i="1"/>
  <c r="J2087" i="1" s="1"/>
  <c r="D2087" i="1"/>
  <c r="E2087" i="1"/>
  <c r="F2087" i="1"/>
  <c r="G2087" i="1"/>
  <c r="AN2087" i="1"/>
  <c r="AO2087" i="1"/>
  <c r="AP2087" i="1"/>
  <c r="AQ2087" i="1"/>
  <c r="C2088" i="1"/>
  <c r="AT2088" i="1" s="1"/>
  <c r="D2088" i="1"/>
  <c r="E2088" i="1"/>
  <c r="F2088" i="1"/>
  <c r="G2088" i="1"/>
  <c r="AN2088" i="1"/>
  <c r="AO2088" i="1"/>
  <c r="AP2088" i="1"/>
  <c r="AQ2088" i="1"/>
  <c r="C2089" i="1"/>
  <c r="D2089" i="1"/>
  <c r="E2089" i="1"/>
  <c r="F2089" i="1"/>
  <c r="G2089" i="1"/>
  <c r="AN2089" i="1"/>
  <c r="AO2089" i="1"/>
  <c r="AP2089" i="1"/>
  <c r="AQ2089" i="1"/>
  <c r="C2090" i="1"/>
  <c r="D2090" i="1"/>
  <c r="E2090" i="1"/>
  <c r="F2090" i="1"/>
  <c r="G2090" i="1"/>
  <c r="AN2090" i="1"/>
  <c r="AO2090" i="1"/>
  <c r="AP2090" i="1"/>
  <c r="AQ2090" i="1"/>
  <c r="C2091" i="1"/>
  <c r="AU2091" i="1" s="1"/>
  <c r="D2091" i="1"/>
  <c r="E2091" i="1"/>
  <c r="F2091" i="1"/>
  <c r="G2091" i="1"/>
  <c r="AN2091" i="1"/>
  <c r="AO2091" i="1"/>
  <c r="AP2091" i="1"/>
  <c r="AQ2091" i="1"/>
  <c r="C2092" i="1"/>
  <c r="AT2092" i="1" s="1"/>
  <c r="D2092" i="1"/>
  <c r="E2092" i="1"/>
  <c r="F2092" i="1"/>
  <c r="G2092" i="1"/>
  <c r="AN2092" i="1"/>
  <c r="AO2092" i="1"/>
  <c r="AP2092" i="1"/>
  <c r="AQ2092" i="1"/>
  <c r="C2093" i="1"/>
  <c r="AU2093" i="1" s="1"/>
  <c r="D2093" i="1"/>
  <c r="E2093" i="1"/>
  <c r="F2093" i="1"/>
  <c r="G2093" i="1"/>
  <c r="AN2093" i="1"/>
  <c r="AO2093" i="1"/>
  <c r="AP2093" i="1"/>
  <c r="AQ2093" i="1"/>
  <c r="C2094" i="1"/>
  <c r="L2094" i="1" s="1"/>
  <c r="D2094" i="1"/>
  <c r="E2094" i="1"/>
  <c r="F2094" i="1"/>
  <c r="G2094" i="1"/>
  <c r="AN2094" i="1"/>
  <c r="AO2094" i="1"/>
  <c r="AP2094" i="1"/>
  <c r="AQ2094" i="1"/>
  <c r="C2095" i="1"/>
  <c r="AS2095" i="1" s="1"/>
  <c r="D2095" i="1"/>
  <c r="E2095" i="1"/>
  <c r="F2095" i="1"/>
  <c r="G2095" i="1"/>
  <c r="AN2095" i="1"/>
  <c r="AO2095" i="1"/>
  <c r="AP2095" i="1"/>
  <c r="AQ2095" i="1"/>
  <c r="C2096" i="1"/>
  <c r="AT2096" i="1" s="1"/>
  <c r="D2096" i="1"/>
  <c r="E2096" i="1"/>
  <c r="F2096" i="1"/>
  <c r="G2096" i="1"/>
  <c r="AN2096" i="1"/>
  <c r="AO2096" i="1"/>
  <c r="AP2096" i="1"/>
  <c r="AQ2096" i="1"/>
  <c r="C2097" i="1"/>
  <c r="D2097" i="1"/>
  <c r="E2097" i="1"/>
  <c r="F2097" i="1"/>
  <c r="G2097" i="1"/>
  <c r="AN2097" i="1"/>
  <c r="AO2097" i="1"/>
  <c r="AP2097" i="1"/>
  <c r="AQ2097" i="1"/>
  <c r="C2098" i="1"/>
  <c r="J2098" i="1" s="1"/>
  <c r="D2098" i="1"/>
  <c r="E2098" i="1"/>
  <c r="F2098" i="1"/>
  <c r="G2098" i="1"/>
  <c r="AN2098" i="1"/>
  <c r="AO2098" i="1"/>
  <c r="AP2098" i="1"/>
  <c r="AQ2098" i="1"/>
  <c r="C2099" i="1"/>
  <c r="D2099" i="1"/>
  <c r="E2099" i="1"/>
  <c r="F2099" i="1"/>
  <c r="G2099" i="1"/>
  <c r="AN2099" i="1"/>
  <c r="AO2099" i="1"/>
  <c r="AP2099" i="1"/>
  <c r="AQ2099" i="1"/>
  <c r="C2100" i="1"/>
  <c r="AS2100" i="1" s="1"/>
  <c r="D2100" i="1"/>
  <c r="E2100" i="1"/>
  <c r="F2100" i="1"/>
  <c r="G2100" i="1"/>
  <c r="AN2100" i="1"/>
  <c r="AO2100" i="1"/>
  <c r="AP2100" i="1"/>
  <c r="AQ2100" i="1"/>
  <c r="C2101" i="1"/>
  <c r="AT2101" i="1" s="1"/>
  <c r="D2101" i="1"/>
  <c r="E2101" i="1"/>
  <c r="F2101" i="1"/>
  <c r="G2101" i="1"/>
  <c r="AN2101" i="1"/>
  <c r="AO2101" i="1"/>
  <c r="AP2101" i="1"/>
  <c r="AQ2101" i="1"/>
  <c r="C2102" i="1"/>
  <c r="D2102" i="1"/>
  <c r="E2102" i="1"/>
  <c r="F2102" i="1"/>
  <c r="G2102" i="1"/>
  <c r="AN2102" i="1"/>
  <c r="AO2102" i="1"/>
  <c r="AP2102" i="1"/>
  <c r="AQ2102" i="1"/>
  <c r="C2103" i="1"/>
  <c r="AR2103" i="1" s="1"/>
  <c r="D2103" i="1"/>
  <c r="E2103" i="1"/>
  <c r="F2103" i="1"/>
  <c r="G2103" i="1"/>
  <c r="AN2103" i="1"/>
  <c r="AO2103" i="1"/>
  <c r="AP2103" i="1"/>
  <c r="AQ2103" i="1"/>
  <c r="C2104" i="1"/>
  <c r="AS2104" i="1" s="1"/>
  <c r="D2104" i="1"/>
  <c r="E2104" i="1"/>
  <c r="F2104" i="1"/>
  <c r="G2104" i="1"/>
  <c r="AN2104" i="1"/>
  <c r="AO2104" i="1"/>
  <c r="AP2104" i="1"/>
  <c r="AQ2104" i="1"/>
  <c r="C2105" i="1"/>
  <c r="D2105" i="1"/>
  <c r="E2105" i="1"/>
  <c r="F2105" i="1"/>
  <c r="G2105" i="1"/>
  <c r="AN2105" i="1"/>
  <c r="AO2105" i="1"/>
  <c r="AP2105" i="1"/>
  <c r="AQ2105" i="1"/>
  <c r="C2106" i="1"/>
  <c r="D2106" i="1"/>
  <c r="E2106" i="1"/>
  <c r="F2106" i="1"/>
  <c r="G2106" i="1"/>
  <c r="AN2106" i="1"/>
  <c r="AO2106" i="1"/>
  <c r="AP2106" i="1"/>
  <c r="AQ2106" i="1"/>
  <c r="C2107" i="1"/>
  <c r="AS2107" i="1" s="1"/>
  <c r="D2107" i="1"/>
  <c r="E2107" i="1"/>
  <c r="F2107" i="1"/>
  <c r="G2107" i="1"/>
  <c r="AN2107" i="1"/>
  <c r="AO2107" i="1"/>
  <c r="AP2107" i="1"/>
  <c r="AQ2107" i="1"/>
  <c r="C2108" i="1"/>
  <c r="K2108" i="1" s="1"/>
  <c r="D2108" i="1"/>
  <c r="E2108" i="1"/>
  <c r="F2108" i="1"/>
  <c r="G2108" i="1"/>
  <c r="AN2108" i="1"/>
  <c r="AO2108" i="1"/>
  <c r="AP2108" i="1"/>
  <c r="AQ2108" i="1"/>
  <c r="C2109" i="1"/>
  <c r="D2109" i="1"/>
  <c r="E2109" i="1"/>
  <c r="F2109" i="1"/>
  <c r="G2109" i="1"/>
  <c r="AN2109" i="1"/>
  <c r="AO2109" i="1"/>
  <c r="AP2109" i="1"/>
  <c r="AQ2109" i="1"/>
  <c r="C2110" i="1"/>
  <c r="J2110" i="1" s="1"/>
  <c r="D2110" i="1"/>
  <c r="E2110" i="1"/>
  <c r="F2110" i="1"/>
  <c r="G2110" i="1"/>
  <c r="AN2110" i="1"/>
  <c r="AO2110" i="1"/>
  <c r="AP2110" i="1"/>
  <c r="AQ2110" i="1"/>
  <c r="C2111" i="1"/>
  <c r="AU2111" i="1" s="1"/>
  <c r="D2111" i="1"/>
  <c r="E2111" i="1"/>
  <c r="F2111" i="1"/>
  <c r="G2111" i="1"/>
  <c r="AN2111" i="1"/>
  <c r="AO2111" i="1"/>
  <c r="AP2111" i="1"/>
  <c r="AQ2111" i="1"/>
  <c r="C2112" i="1"/>
  <c r="D2112" i="1"/>
  <c r="E2112" i="1"/>
  <c r="F2112" i="1"/>
  <c r="G2112" i="1"/>
  <c r="AN2112" i="1"/>
  <c r="AO2112" i="1"/>
  <c r="AP2112" i="1"/>
  <c r="AQ2112" i="1"/>
  <c r="C2113" i="1"/>
  <c r="D2113" i="1"/>
  <c r="E2113" i="1"/>
  <c r="F2113" i="1"/>
  <c r="G2113" i="1"/>
  <c r="AN2113" i="1"/>
  <c r="AO2113" i="1"/>
  <c r="AP2113" i="1"/>
  <c r="AQ2113" i="1"/>
  <c r="C2114" i="1"/>
  <c r="AR2114" i="1" s="1"/>
  <c r="D2114" i="1"/>
  <c r="E2114" i="1"/>
  <c r="F2114" i="1"/>
  <c r="G2114" i="1"/>
  <c r="AN2114" i="1"/>
  <c r="AO2114" i="1"/>
  <c r="AP2114" i="1"/>
  <c r="AQ2114" i="1"/>
  <c r="C2115" i="1"/>
  <c r="D2115" i="1"/>
  <c r="E2115" i="1"/>
  <c r="F2115" i="1"/>
  <c r="G2115" i="1"/>
  <c r="AN2115" i="1"/>
  <c r="AO2115" i="1"/>
  <c r="AP2115" i="1"/>
  <c r="AQ2115" i="1"/>
  <c r="C2116" i="1"/>
  <c r="AU2116" i="1" s="1"/>
  <c r="D2116" i="1"/>
  <c r="E2116" i="1"/>
  <c r="F2116" i="1"/>
  <c r="G2116" i="1"/>
  <c r="AN2116" i="1"/>
  <c r="AO2116" i="1"/>
  <c r="AP2116" i="1"/>
  <c r="AQ2116" i="1"/>
  <c r="C2117" i="1"/>
  <c r="D2117" i="1"/>
  <c r="E2117" i="1"/>
  <c r="F2117" i="1"/>
  <c r="G2117" i="1"/>
  <c r="AN2117" i="1"/>
  <c r="AO2117" i="1"/>
  <c r="AP2117" i="1"/>
  <c r="AQ2117" i="1"/>
  <c r="C2118" i="1"/>
  <c r="AR2118" i="1" s="1"/>
  <c r="D2118" i="1"/>
  <c r="E2118" i="1"/>
  <c r="F2118" i="1"/>
  <c r="G2118" i="1"/>
  <c r="AN2118" i="1"/>
  <c r="AO2118" i="1"/>
  <c r="AP2118" i="1"/>
  <c r="AQ2118" i="1"/>
  <c r="C2119" i="1"/>
  <c r="AS2119" i="1" s="1"/>
  <c r="D2119" i="1"/>
  <c r="E2119" i="1"/>
  <c r="F2119" i="1"/>
  <c r="G2119" i="1"/>
  <c r="AN2119" i="1"/>
  <c r="AO2119" i="1"/>
  <c r="AP2119" i="1"/>
  <c r="AQ2119" i="1"/>
  <c r="C2120" i="1"/>
  <c r="J2120" i="1" s="1"/>
  <c r="D2120" i="1"/>
  <c r="E2120" i="1"/>
  <c r="F2120" i="1"/>
  <c r="G2120" i="1"/>
  <c r="AN2120" i="1"/>
  <c r="AO2120" i="1"/>
  <c r="AP2120" i="1"/>
  <c r="AQ2120" i="1"/>
  <c r="AS2120" i="1"/>
  <c r="C2121" i="1"/>
  <c r="D2121" i="1"/>
  <c r="E2121" i="1"/>
  <c r="F2121" i="1"/>
  <c r="G2121" i="1"/>
  <c r="AN2121" i="1"/>
  <c r="AO2121" i="1"/>
  <c r="AP2121" i="1"/>
  <c r="AQ2121" i="1"/>
  <c r="C2122" i="1"/>
  <c r="D2122" i="1"/>
  <c r="E2122" i="1"/>
  <c r="F2122" i="1"/>
  <c r="G2122" i="1"/>
  <c r="AN2122" i="1"/>
  <c r="AO2122" i="1"/>
  <c r="AP2122" i="1"/>
  <c r="AQ2122" i="1"/>
  <c r="C2123" i="1"/>
  <c r="D2123" i="1"/>
  <c r="E2123" i="1"/>
  <c r="F2123" i="1"/>
  <c r="G2123" i="1"/>
  <c r="AN2123" i="1"/>
  <c r="AO2123" i="1"/>
  <c r="AP2123" i="1"/>
  <c r="AQ2123" i="1"/>
  <c r="AO2124" i="1"/>
  <c r="AQ2124" i="1"/>
  <c r="C2126" i="1"/>
  <c r="AT2126" i="1" s="1"/>
  <c r="D2126" i="1"/>
  <c r="E2126" i="1"/>
  <c r="F2126" i="1"/>
  <c r="G2126" i="1"/>
  <c r="AN2126" i="1"/>
  <c r="AO2126" i="1"/>
  <c r="AP2126" i="1"/>
  <c r="AQ2126" i="1"/>
  <c r="C2127" i="1"/>
  <c r="AR2127" i="1" s="1"/>
  <c r="D2127" i="1"/>
  <c r="E2127" i="1"/>
  <c r="F2127" i="1"/>
  <c r="G2127" i="1"/>
  <c r="AN2127" i="1"/>
  <c r="AO2127" i="1"/>
  <c r="AP2127" i="1"/>
  <c r="AQ2127" i="1"/>
  <c r="C2128" i="1"/>
  <c r="K2128" i="1" s="1"/>
  <c r="D2128" i="1"/>
  <c r="E2128" i="1"/>
  <c r="F2128" i="1"/>
  <c r="G2128" i="1"/>
  <c r="AN2128" i="1"/>
  <c r="AO2128" i="1"/>
  <c r="AP2128" i="1"/>
  <c r="AQ2128" i="1"/>
  <c r="C2129" i="1"/>
  <c r="AT2129" i="1" s="1"/>
  <c r="D2129" i="1"/>
  <c r="E2129" i="1"/>
  <c r="F2129" i="1"/>
  <c r="G2129" i="1"/>
  <c r="K2129" i="1"/>
  <c r="AN2129" i="1"/>
  <c r="AO2129" i="1"/>
  <c r="AP2129" i="1"/>
  <c r="AQ2129" i="1"/>
  <c r="C2130" i="1"/>
  <c r="AU2130" i="1" s="1"/>
  <c r="D2130" i="1"/>
  <c r="E2130" i="1"/>
  <c r="F2130" i="1"/>
  <c r="G2130" i="1"/>
  <c r="AN2130" i="1"/>
  <c r="AO2130" i="1"/>
  <c r="AP2130" i="1"/>
  <c r="AQ2130" i="1"/>
  <c r="C2131" i="1"/>
  <c r="AT2131" i="1" s="1"/>
  <c r="D2131" i="1"/>
  <c r="E2131" i="1"/>
  <c r="F2131" i="1"/>
  <c r="G2131" i="1"/>
  <c r="AN2131" i="1"/>
  <c r="AO2131" i="1"/>
  <c r="AP2131" i="1"/>
  <c r="AQ2131" i="1"/>
  <c r="C2132" i="1"/>
  <c r="AS2132" i="1" s="1"/>
  <c r="D2132" i="1"/>
  <c r="E2132" i="1"/>
  <c r="F2132" i="1"/>
  <c r="G2132" i="1"/>
  <c r="AN2132" i="1"/>
  <c r="AO2132" i="1"/>
  <c r="AP2132" i="1"/>
  <c r="AQ2132" i="1"/>
  <c r="C2133" i="1"/>
  <c r="AU2133" i="1" s="1"/>
  <c r="D2133" i="1"/>
  <c r="E2133" i="1"/>
  <c r="F2133" i="1"/>
  <c r="G2133" i="1"/>
  <c r="AN2133" i="1"/>
  <c r="AO2133" i="1"/>
  <c r="AP2133" i="1"/>
  <c r="AQ2133" i="1"/>
  <c r="C2134" i="1"/>
  <c r="D2134" i="1"/>
  <c r="E2134" i="1"/>
  <c r="F2134" i="1"/>
  <c r="G2134" i="1"/>
  <c r="AN2134" i="1"/>
  <c r="AO2134" i="1"/>
  <c r="AP2134" i="1"/>
  <c r="AQ2134" i="1"/>
  <c r="C2135" i="1"/>
  <c r="J2135" i="1" s="1"/>
  <c r="D2135" i="1"/>
  <c r="E2135" i="1"/>
  <c r="F2135" i="1"/>
  <c r="G2135" i="1"/>
  <c r="AN2135" i="1"/>
  <c r="AO2135" i="1"/>
  <c r="AP2135" i="1"/>
  <c r="AQ2135" i="1"/>
  <c r="C2136" i="1"/>
  <c r="D2136" i="1"/>
  <c r="E2136" i="1"/>
  <c r="F2136" i="1"/>
  <c r="G2136" i="1"/>
  <c r="AN2136" i="1"/>
  <c r="AO2136" i="1"/>
  <c r="AP2136" i="1"/>
  <c r="AQ2136" i="1"/>
  <c r="C2137" i="1"/>
  <c r="AT2137" i="1" s="1"/>
  <c r="D2137" i="1"/>
  <c r="E2137" i="1"/>
  <c r="F2137" i="1"/>
  <c r="G2137" i="1"/>
  <c r="AN2137" i="1"/>
  <c r="AO2137" i="1"/>
  <c r="AP2137" i="1"/>
  <c r="AQ2137" i="1"/>
  <c r="C2138" i="1"/>
  <c r="D2138" i="1"/>
  <c r="E2138" i="1"/>
  <c r="F2138" i="1"/>
  <c r="G2138" i="1"/>
  <c r="AN2138" i="1"/>
  <c r="AO2138" i="1"/>
  <c r="AP2138" i="1"/>
  <c r="AQ2138" i="1"/>
  <c r="C2139" i="1"/>
  <c r="AR2139" i="1" s="1"/>
  <c r="D2139" i="1"/>
  <c r="E2139" i="1"/>
  <c r="F2139" i="1"/>
  <c r="G2139" i="1"/>
  <c r="AN2139" i="1"/>
  <c r="AO2139" i="1"/>
  <c r="AP2139" i="1"/>
  <c r="AQ2139" i="1"/>
  <c r="C2140" i="1"/>
  <c r="D2140" i="1"/>
  <c r="E2140" i="1"/>
  <c r="F2140" i="1"/>
  <c r="G2140" i="1"/>
  <c r="AN2140" i="1"/>
  <c r="AO2140" i="1"/>
  <c r="AP2140" i="1"/>
  <c r="AQ2140" i="1"/>
  <c r="C2141" i="1"/>
  <c r="AT2141" i="1" s="1"/>
  <c r="D2141" i="1"/>
  <c r="E2141" i="1"/>
  <c r="F2141" i="1"/>
  <c r="G2141" i="1"/>
  <c r="AN2141" i="1"/>
  <c r="AO2141" i="1"/>
  <c r="AP2141" i="1"/>
  <c r="AQ2141" i="1"/>
  <c r="C2142" i="1"/>
  <c r="AU2142" i="1" s="1"/>
  <c r="D2142" i="1"/>
  <c r="E2142" i="1"/>
  <c r="F2142" i="1"/>
  <c r="G2142" i="1"/>
  <c r="AN2142" i="1"/>
  <c r="AO2142" i="1"/>
  <c r="AP2142" i="1"/>
  <c r="AQ2142" i="1"/>
  <c r="C2143" i="1"/>
  <c r="AS2143" i="1" s="1"/>
  <c r="D2143" i="1"/>
  <c r="E2143" i="1"/>
  <c r="F2143" i="1"/>
  <c r="G2143" i="1"/>
  <c r="AN2143" i="1"/>
  <c r="AO2143" i="1"/>
  <c r="AP2143" i="1"/>
  <c r="AQ2143" i="1"/>
  <c r="C2144" i="1"/>
  <c r="AS2144" i="1" s="1"/>
  <c r="D2144" i="1"/>
  <c r="E2144" i="1"/>
  <c r="F2144" i="1"/>
  <c r="G2144" i="1"/>
  <c r="H2144" i="1" s="1"/>
  <c r="AN2144" i="1"/>
  <c r="AO2144" i="1"/>
  <c r="AP2144" i="1"/>
  <c r="AQ2144" i="1"/>
  <c r="AR2144" i="1"/>
  <c r="C2145" i="1"/>
  <c r="D2145" i="1"/>
  <c r="E2145" i="1"/>
  <c r="F2145" i="1"/>
  <c r="G2145" i="1"/>
  <c r="AN2145" i="1"/>
  <c r="AO2145" i="1"/>
  <c r="AP2145" i="1"/>
  <c r="AQ2145" i="1"/>
  <c r="C2146" i="1"/>
  <c r="D2146" i="1"/>
  <c r="E2146" i="1"/>
  <c r="F2146" i="1"/>
  <c r="G2146" i="1"/>
  <c r="AN2146" i="1"/>
  <c r="AO2146" i="1"/>
  <c r="AP2146" i="1"/>
  <c r="AQ2146" i="1"/>
  <c r="C2147" i="1"/>
  <c r="J2147" i="1" s="1"/>
  <c r="D2147" i="1"/>
  <c r="E2147" i="1"/>
  <c r="F2147" i="1"/>
  <c r="G2147" i="1"/>
  <c r="AN2147" i="1"/>
  <c r="AO2147" i="1"/>
  <c r="AP2147" i="1"/>
  <c r="AQ2147" i="1"/>
  <c r="C2148" i="1"/>
  <c r="L2148" i="1" s="1"/>
  <c r="D2148" i="1"/>
  <c r="E2148" i="1"/>
  <c r="F2148" i="1"/>
  <c r="G2148" i="1"/>
  <c r="AN2148" i="1"/>
  <c r="AO2148" i="1"/>
  <c r="AP2148" i="1"/>
  <c r="AQ2148" i="1"/>
  <c r="C2149" i="1"/>
  <c r="AS2149" i="1" s="1"/>
  <c r="D2149" i="1"/>
  <c r="E2149" i="1"/>
  <c r="F2149" i="1"/>
  <c r="G2149" i="1"/>
  <c r="AN2149" i="1"/>
  <c r="AO2149" i="1"/>
  <c r="AP2149" i="1"/>
  <c r="AQ2149" i="1"/>
  <c r="C2150" i="1"/>
  <c r="AT2150" i="1" s="1"/>
  <c r="D2150" i="1"/>
  <c r="E2150" i="1"/>
  <c r="F2150" i="1"/>
  <c r="G2150" i="1"/>
  <c r="AN2150" i="1"/>
  <c r="AO2150" i="1"/>
  <c r="AP2150" i="1"/>
  <c r="AQ2150" i="1"/>
  <c r="AS2150" i="1"/>
  <c r="C2151" i="1"/>
  <c r="AR2151" i="1" s="1"/>
  <c r="D2151" i="1"/>
  <c r="E2151" i="1"/>
  <c r="F2151" i="1"/>
  <c r="G2151" i="1"/>
  <c r="AN2151" i="1"/>
  <c r="AO2151" i="1"/>
  <c r="AP2151" i="1"/>
  <c r="AQ2151" i="1"/>
  <c r="C2152" i="1"/>
  <c r="AT2152" i="1" s="1"/>
  <c r="D2152" i="1"/>
  <c r="E2152" i="1"/>
  <c r="F2152" i="1"/>
  <c r="G2152" i="1"/>
  <c r="AN2152" i="1"/>
  <c r="AO2152" i="1"/>
  <c r="AP2152" i="1"/>
  <c r="AQ2152" i="1"/>
  <c r="C2153" i="1"/>
  <c r="L2153" i="1" s="1"/>
  <c r="D2153" i="1"/>
  <c r="E2153" i="1"/>
  <c r="F2153" i="1"/>
  <c r="G2153" i="1"/>
  <c r="AN2153" i="1"/>
  <c r="AO2153" i="1"/>
  <c r="AP2153" i="1"/>
  <c r="AQ2153" i="1"/>
  <c r="C2154" i="1"/>
  <c r="AT2154" i="1" s="1"/>
  <c r="D2154" i="1"/>
  <c r="E2154" i="1"/>
  <c r="F2154" i="1"/>
  <c r="G2154" i="1"/>
  <c r="AN2154" i="1"/>
  <c r="AO2154" i="1"/>
  <c r="AP2154" i="1"/>
  <c r="AQ2154" i="1"/>
  <c r="C2155" i="1"/>
  <c r="D2155" i="1"/>
  <c r="E2155" i="1"/>
  <c r="F2155" i="1"/>
  <c r="G2155" i="1"/>
  <c r="AN2155" i="1"/>
  <c r="AO2155" i="1"/>
  <c r="AP2155" i="1"/>
  <c r="AQ2155" i="1"/>
  <c r="C2156" i="1"/>
  <c r="AS2156" i="1" s="1"/>
  <c r="D2156" i="1"/>
  <c r="E2156" i="1"/>
  <c r="F2156" i="1"/>
  <c r="G2156" i="1"/>
  <c r="AN2156" i="1"/>
  <c r="AO2156" i="1"/>
  <c r="AP2156" i="1"/>
  <c r="AQ2156" i="1"/>
  <c r="C2157" i="1"/>
  <c r="D2157" i="1"/>
  <c r="E2157" i="1"/>
  <c r="F2157" i="1"/>
  <c r="G2157" i="1"/>
  <c r="AN2157" i="1"/>
  <c r="AO2157" i="1"/>
  <c r="AP2157" i="1"/>
  <c r="AQ2157" i="1"/>
  <c r="C2158" i="1"/>
  <c r="K2158" i="1" s="1"/>
  <c r="D2158" i="1"/>
  <c r="E2158" i="1"/>
  <c r="F2158" i="1"/>
  <c r="G2158" i="1"/>
  <c r="AN2158" i="1"/>
  <c r="AO2158" i="1"/>
  <c r="AP2158" i="1"/>
  <c r="AQ2158" i="1"/>
  <c r="C2159" i="1"/>
  <c r="D2159" i="1"/>
  <c r="E2159" i="1"/>
  <c r="F2159" i="1"/>
  <c r="G2159" i="1"/>
  <c r="AN2159" i="1"/>
  <c r="AO2159" i="1"/>
  <c r="AP2159" i="1"/>
  <c r="AQ2159" i="1"/>
  <c r="C2160" i="1"/>
  <c r="AU2160" i="1" s="1"/>
  <c r="D2160" i="1"/>
  <c r="E2160" i="1"/>
  <c r="F2160" i="1"/>
  <c r="G2160" i="1"/>
  <c r="AN2160" i="1"/>
  <c r="AO2160" i="1"/>
  <c r="AP2160" i="1"/>
  <c r="AQ2160" i="1"/>
  <c r="C2161" i="1"/>
  <c r="AT2161" i="1" s="1"/>
  <c r="D2161" i="1"/>
  <c r="E2161" i="1"/>
  <c r="F2161" i="1"/>
  <c r="G2161" i="1"/>
  <c r="AN2161" i="1"/>
  <c r="AO2161" i="1"/>
  <c r="AP2161" i="1"/>
  <c r="AQ2161" i="1"/>
  <c r="C2162" i="1"/>
  <c r="AT2162" i="1" s="1"/>
  <c r="D2162" i="1"/>
  <c r="E2162" i="1"/>
  <c r="F2162" i="1"/>
  <c r="G2162" i="1"/>
  <c r="AN2162" i="1"/>
  <c r="AO2162" i="1"/>
  <c r="AP2162" i="1"/>
  <c r="AQ2162" i="1"/>
  <c r="C2163" i="1"/>
  <c r="D2163" i="1"/>
  <c r="E2163" i="1"/>
  <c r="F2163" i="1"/>
  <c r="G2163" i="1"/>
  <c r="AN2163" i="1"/>
  <c r="AO2163" i="1"/>
  <c r="AP2163" i="1"/>
  <c r="AQ2163" i="1"/>
  <c r="C2164" i="1"/>
  <c r="J2164" i="1" s="1"/>
  <c r="D2164" i="1"/>
  <c r="E2164" i="1"/>
  <c r="F2164" i="1"/>
  <c r="G2164" i="1"/>
  <c r="AN2164" i="1"/>
  <c r="AO2164" i="1"/>
  <c r="AP2164" i="1"/>
  <c r="AQ2164" i="1"/>
  <c r="C2165" i="1"/>
  <c r="L2165" i="1" s="1"/>
  <c r="D2165" i="1"/>
  <c r="E2165" i="1"/>
  <c r="F2165" i="1"/>
  <c r="G2165" i="1"/>
  <c r="AN2165" i="1"/>
  <c r="AO2165" i="1"/>
  <c r="AP2165" i="1"/>
  <c r="AQ2165" i="1"/>
  <c r="C2166" i="1"/>
  <c r="D2166" i="1"/>
  <c r="E2166" i="1"/>
  <c r="F2166" i="1"/>
  <c r="G2166" i="1"/>
  <c r="AN2166" i="1"/>
  <c r="AO2166" i="1"/>
  <c r="AP2166" i="1"/>
  <c r="AQ2166" i="1"/>
  <c r="C2167" i="1"/>
  <c r="AR2167" i="1" s="1"/>
  <c r="D2167" i="1"/>
  <c r="E2167" i="1"/>
  <c r="F2167" i="1"/>
  <c r="G2167" i="1"/>
  <c r="AN2167" i="1"/>
  <c r="AO2167" i="1"/>
  <c r="AP2167" i="1"/>
  <c r="AQ2167" i="1"/>
  <c r="C2168" i="1"/>
  <c r="D2168" i="1"/>
  <c r="E2168" i="1"/>
  <c r="F2168" i="1"/>
  <c r="G2168" i="1"/>
  <c r="AN2168" i="1"/>
  <c r="AO2168" i="1"/>
  <c r="AP2168" i="1"/>
  <c r="AQ2168" i="1"/>
  <c r="C2169" i="1"/>
  <c r="J2169" i="1" s="1"/>
  <c r="D2169" i="1"/>
  <c r="E2169" i="1"/>
  <c r="F2169" i="1"/>
  <c r="G2169" i="1"/>
  <c r="H2169" i="1" s="1"/>
  <c r="AN2169" i="1"/>
  <c r="AO2169" i="1"/>
  <c r="AP2169" i="1"/>
  <c r="AQ2169" i="1"/>
  <c r="C2170" i="1"/>
  <c r="D2170" i="1"/>
  <c r="E2170" i="1"/>
  <c r="F2170" i="1"/>
  <c r="G2170" i="1"/>
  <c r="AN2170" i="1"/>
  <c r="AO2170" i="1"/>
  <c r="AP2170" i="1"/>
  <c r="AQ2170" i="1"/>
  <c r="C2171" i="1"/>
  <c r="AU2171" i="1" s="1"/>
  <c r="D2171" i="1"/>
  <c r="E2171" i="1"/>
  <c r="F2171" i="1"/>
  <c r="G2171" i="1"/>
  <c r="AN2171" i="1"/>
  <c r="AO2171" i="1"/>
  <c r="AP2171" i="1"/>
  <c r="AQ2171" i="1"/>
  <c r="C2172" i="1"/>
  <c r="D2172" i="1"/>
  <c r="E2172" i="1"/>
  <c r="F2172" i="1"/>
  <c r="G2172" i="1"/>
  <c r="AN2172" i="1"/>
  <c r="AO2172" i="1"/>
  <c r="AP2172" i="1"/>
  <c r="AQ2172" i="1"/>
  <c r="C2173" i="1"/>
  <c r="D2173" i="1"/>
  <c r="E2173" i="1"/>
  <c r="F2173" i="1"/>
  <c r="G2173" i="1"/>
  <c r="AN2173" i="1"/>
  <c r="AO2173" i="1"/>
  <c r="AP2173" i="1"/>
  <c r="AQ2173" i="1"/>
  <c r="C2174" i="1"/>
  <c r="AT2174" i="1" s="1"/>
  <c r="D2174" i="1"/>
  <c r="E2174" i="1"/>
  <c r="F2174" i="1"/>
  <c r="G2174" i="1"/>
  <c r="AN2174" i="1"/>
  <c r="AO2174" i="1"/>
  <c r="AP2174" i="1"/>
  <c r="AQ2174" i="1"/>
  <c r="C2175" i="1"/>
  <c r="D2175" i="1"/>
  <c r="E2175" i="1"/>
  <c r="F2175" i="1"/>
  <c r="G2175" i="1"/>
  <c r="AN2175" i="1"/>
  <c r="AO2175" i="1"/>
  <c r="AP2175" i="1"/>
  <c r="AQ2175" i="1"/>
  <c r="C2176" i="1"/>
  <c r="D2176" i="1"/>
  <c r="E2176" i="1"/>
  <c r="F2176" i="1"/>
  <c r="G2176" i="1"/>
  <c r="AN2176" i="1"/>
  <c r="AO2176" i="1"/>
  <c r="AP2176" i="1"/>
  <c r="AQ2176" i="1"/>
  <c r="C2177" i="1"/>
  <c r="D2177" i="1"/>
  <c r="E2177" i="1"/>
  <c r="F2177" i="1"/>
  <c r="G2177" i="1"/>
  <c r="AN2177" i="1"/>
  <c r="AO2177" i="1"/>
  <c r="AP2177" i="1"/>
  <c r="AQ2177" i="1"/>
  <c r="C2178" i="1"/>
  <c r="D2178" i="1"/>
  <c r="E2178" i="1"/>
  <c r="F2178" i="1"/>
  <c r="G2178" i="1"/>
  <c r="AN2178" i="1"/>
  <c r="AO2178" i="1"/>
  <c r="AP2178" i="1"/>
  <c r="AQ2178" i="1"/>
  <c r="C2179" i="1"/>
  <c r="AS2179" i="1" s="1"/>
  <c r="D2179" i="1"/>
  <c r="E2179" i="1"/>
  <c r="F2179" i="1"/>
  <c r="G2179" i="1"/>
  <c r="AN2179" i="1"/>
  <c r="AO2179" i="1"/>
  <c r="AP2179" i="1"/>
  <c r="AQ2179" i="1"/>
  <c r="C2180" i="1"/>
  <c r="D2180" i="1"/>
  <c r="E2180" i="1"/>
  <c r="F2180" i="1"/>
  <c r="G2180" i="1"/>
  <c r="AN2180" i="1"/>
  <c r="AO2180" i="1"/>
  <c r="AP2180" i="1"/>
  <c r="AQ2180" i="1"/>
  <c r="C2181" i="1"/>
  <c r="L2181" i="1" s="1"/>
  <c r="D2181" i="1"/>
  <c r="E2181" i="1"/>
  <c r="F2181" i="1"/>
  <c r="G2181" i="1"/>
  <c r="H2181" i="1" s="1"/>
  <c r="AN2181" i="1"/>
  <c r="AO2181" i="1"/>
  <c r="AP2181" i="1"/>
  <c r="AQ2181" i="1"/>
  <c r="AR2181" i="1"/>
  <c r="C2182" i="1"/>
  <c r="D2182" i="1"/>
  <c r="E2182" i="1"/>
  <c r="F2182" i="1"/>
  <c r="G2182" i="1"/>
  <c r="AN2182" i="1"/>
  <c r="AO2182" i="1"/>
  <c r="AP2182" i="1"/>
  <c r="AQ2182" i="1"/>
  <c r="C2183" i="1"/>
  <c r="AU2183" i="1" s="1"/>
  <c r="D2183" i="1"/>
  <c r="E2183" i="1"/>
  <c r="F2183" i="1"/>
  <c r="G2183" i="1"/>
  <c r="AN2183" i="1"/>
  <c r="AO2183" i="1"/>
  <c r="AP2183" i="1"/>
  <c r="AQ2183" i="1"/>
  <c r="C2184" i="1"/>
  <c r="D2184" i="1"/>
  <c r="E2184" i="1"/>
  <c r="F2184" i="1"/>
  <c r="G2184" i="1"/>
  <c r="AN2184" i="1"/>
  <c r="AO2184" i="1"/>
  <c r="AP2184" i="1"/>
  <c r="AQ2184" i="1"/>
  <c r="C2185" i="1"/>
  <c r="AT2185" i="1" s="1"/>
  <c r="D2185" i="1"/>
  <c r="E2185" i="1"/>
  <c r="F2185" i="1"/>
  <c r="G2185" i="1"/>
  <c r="AN2185" i="1"/>
  <c r="AO2185" i="1"/>
  <c r="AP2185" i="1"/>
  <c r="AQ2185" i="1"/>
  <c r="C2186" i="1"/>
  <c r="AS2186" i="1" s="1"/>
  <c r="D2186" i="1"/>
  <c r="E2186" i="1"/>
  <c r="F2186" i="1"/>
  <c r="G2186" i="1"/>
  <c r="AN2186" i="1"/>
  <c r="AO2186" i="1"/>
  <c r="AP2186" i="1"/>
  <c r="AQ2186" i="1"/>
  <c r="C2187" i="1"/>
  <c r="AU2187" i="1" s="1"/>
  <c r="D2187" i="1"/>
  <c r="E2187" i="1"/>
  <c r="F2187" i="1"/>
  <c r="G2187" i="1"/>
  <c r="AN2187" i="1"/>
  <c r="AO2187" i="1"/>
  <c r="AP2187" i="1"/>
  <c r="AQ2187" i="1"/>
  <c r="C2188" i="1"/>
  <c r="J2188" i="1" s="1"/>
  <c r="D2188" i="1"/>
  <c r="E2188" i="1"/>
  <c r="F2188" i="1"/>
  <c r="G2188" i="1"/>
  <c r="AN2188" i="1"/>
  <c r="AO2188" i="1"/>
  <c r="AP2188" i="1"/>
  <c r="AQ2188" i="1"/>
  <c r="C2189" i="1"/>
  <c r="D2189" i="1"/>
  <c r="E2189" i="1"/>
  <c r="F2189" i="1"/>
  <c r="G2189" i="1"/>
  <c r="AN2189" i="1"/>
  <c r="AO2189" i="1"/>
  <c r="AP2189" i="1"/>
  <c r="AQ2189" i="1"/>
  <c r="C2190" i="1"/>
  <c r="D2190" i="1"/>
  <c r="E2190" i="1"/>
  <c r="F2190" i="1"/>
  <c r="G2190" i="1"/>
  <c r="AN2190" i="1"/>
  <c r="AO2190" i="1"/>
  <c r="AP2190" i="1"/>
  <c r="AQ2190" i="1"/>
  <c r="C2191" i="1"/>
  <c r="D2191" i="1"/>
  <c r="E2191" i="1"/>
  <c r="F2191" i="1"/>
  <c r="G2191" i="1"/>
  <c r="AN2191" i="1"/>
  <c r="AO2191" i="1"/>
  <c r="AP2191" i="1"/>
  <c r="AQ2191" i="1"/>
  <c r="C2192" i="1"/>
  <c r="D2192" i="1"/>
  <c r="E2192" i="1"/>
  <c r="F2192" i="1"/>
  <c r="G2192" i="1"/>
  <c r="AN2192" i="1"/>
  <c r="AO2192" i="1"/>
  <c r="AP2192" i="1"/>
  <c r="AQ2192" i="1"/>
  <c r="C2193" i="1"/>
  <c r="L2193" i="1" s="1"/>
  <c r="D2193" i="1"/>
  <c r="E2193" i="1"/>
  <c r="F2193" i="1"/>
  <c r="G2193" i="1"/>
  <c r="AN2193" i="1"/>
  <c r="AO2193" i="1"/>
  <c r="AP2193" i="1"/>
  <c r="AQ2193" i="1"/>
  <c r="C2194" i="1"/>
  <c r="D2194" i="1"/>
  <c r="E2194" i="1"/>
  <c r="F2194" i="1"/>
  <c r="G2194" i="1"/>
  <c r="H2194" i="1" s="1"/>
  <c r="AN2194" i="1"/>
  <c r="AO2194" i="1"/>
  <c r="AP2194" i="1"/>
  <c r="AQ2194" i="1"/>
  <c r="C2195" i="1"/>
  <c r="D2195" i="1"/>
  <c r="E2195" i="1"/>
  <c r="F2195" i="1"/>
  <c r="G2195" i="1"/>
  <c r="AN2195" i="1"/>
  <c r="AO2195" i="1"/>
  <c r="AP2195" i="1"/>
  <c r="AQ2195" i="1"/>
  <c r="C2196" i="1"/>
  <c r="AR2196" i="1" s="1"/>
  <c r="D2196" i="1"/>
  <c r="E2196" i="1"/>
  <c r="F2196" i="1"/>
  <c r="G2196" i="1"/>
  <c r="AN2196" i="1"/>
  <c r="AO2196" i="1"/>
  <c r="AP2196" i="1"/>
  <c r="AQ2196" i="1"/>
  <c r="C2197" i="1"/>
  <c r="D2197" i="1"/>
  <c r="E2197" i="1"/>
  <c r="F2197" i="1"/>
  <c r="G2197" i="1"/>
  <c r="AN2197" i="1"/>
  <c r="AO2197" i="1"/>
  <c r="AP2197" i="1"/>
  <c r="AQ2197" i="1"/>
  <c r="C2198" i="1"/>
  <c r="AS2198" i="1" s="1"/>
  <c r="D2198" i="1"/>
  <c r="E2198" i="1"/>
  <c r="F2198" i="1"/>
  <c r="G2198" i="1"/>
  <c r="AN2198" i="1"/>
  <c r="AO2198" i="1"/>
  <c r="AP2198" i="1"/>
  <c r="AQ2198" i="1"/>
  <c r="C2199" i="1"/>
  <c r="D2199" i="1"/>
  <c r="E2199" i="1"/>
  <c r="F2199" i="1"/>
  <c r="G2199" i="1"/>
  <c r="AN2199" i="1"/>
  <c r="AO2199" i="1"/>
  <c r="AP2199" i="1"/>
  <c r="AQ2199" i="1"/>
  <c r="C2200" i="1"/>
  <c r="J2200" i="1" s="1"/>
  <c r="D2200" i="1"/>
  <c r="E2200" i="1"/>
  <c r="F2200" i="1"/>
  <c r="G2200" i="1"/>
  <c r="AN2200" i="1"/>
  <c r="AO2200" i="1"/>
  <c r="AP2200" i="1"/>
  <c r="AQ2200" i="1"/>
  <c r="C2201" i="1"/>
  <c r="AS2201" i="1" s="1"/>
  <c r="D2201" i="1"/>
  <c r="E2201" i="1"/>
  <c r="F2201" i="1"/>
  <c r="G2201" i="1"/>
  <c r="AN2201" i="1"/>
  <c r="AO2201" i="1"/>
  <c r="AP2201" i="1"/>
  <c r="AQ2201" i="1"/>
  <c r="C2202" i="1"/>
  <c r="D2202" i="1"/>
  <c r="E2202" i="1"/>
  <c r="F2202" i="1"/>
  <c r="G2202" i="1"/>
  <c r="AN2202" i="1"/>
  <c r="AO2202" i="1"/>
  <c r="AP2202" i="1"/>
  <c r="AQ2202" i="1"/>
  <c r="C2203" i="1"/>
  <c r="K2203" i="1" s="1"/>
  <c r="D2203" i="1"/>
  <c r="E2203" i="1"/>
  <c r="F2203" i="1"/>
  <c r="G2203" i="1"/>
  <c r="H2203" i="1" s="1"/>
  <c r="AN2203" i="1"/>
  <c r="AO2203" i="1"/>
  <c r="AP2203" i="1"/>
  <c r="AQ2203" i="1"/>
  <c r="C2204" i="1"/>
  <c r="AR2204" i="1" s="1"/>
  <c r="D2204" i="1"/>
  <c r="E2204" i="1"/>
  <c r="F2204" i="1"/>
  <c r="G2204" i="1"/>
  <c r="AN2204" i="1"/>
  <c r="AO2204" i="1"/>
  <c r="AP2204" i="1"/>
  <c r="AQ2204" i="1"/>
  <c r="C2205" i="1"/>
  <c r="D2205" i="1"/>
  <c r="E2205" i="1"/>
  <c r="F2205" i="1"/>
  <c r="G2205" i="1"/>
  <c r="AN2205" i="1"/>
  <c r="AO2205" i="1"/>
  <c r="AP2205" i="1"/>
  <c r="AQ2205" i="1"/>
  <c r="C2206" i="1"/>
  <c r="AT2206" i="1" s="1"/>
  <c r="D2206" i="1"/>
  <c r="E2206" i="1"/>
  <c r="F2206" i="1"/>
  <c r="G2206" i="1"/>
  <c r="AN2206" i="1"/>
  <c r="AO2206" i="1"/>
  <c r="AP2206" i="1"/>
  <c r="AQ2206" i="1"/>
  <c r="C2207" i="1"/>
  <c r="AT2207" i="1" s="1"/>
  <c r="D2207" i="1"/>
  <c r="E2207" i="1"/>
  <c r="F2207" i="1"/>
  <c r="G2207" i="1"/>
  <c r="AN2207" i="1"/>
  <c r="AO2207" i="1"/>
  <c r="AP2207" i="1"/>
  <c r="AQ2207" i="1"/>
  <c r="C2208" i="1"/>
  <c r="AT2208" i="1" s="1"/>
  <c r="D2208" i="1"/>
  <c r="E2208" i="1"/>
  <c r="F2208" i="1"/>
  <c r="G2208" i="1"/>
  <c r="AN2208" i="1"/>
  <c r="AO2208" i="1"/>
  <c r="AP2208" i="1"/>
  <c r="AQ2208" i="1"/>
  <c r="C2209" i="1"/>
  <c r="D2209" i="1"/>
  <c r="E2209" i="1"/>
  <c r="F2209" i="1"/>
  <c r="G2209" i="1"/>
  <c r="AN2209" i="1"/>
  <c r="AO2209" i="1"/>
  <c r="AP2209" i="1"/>
  <c r="AQ2209" i="1"/>
  <c r="C2210" i="1"/>
  <c r="AT2210" i="1" s="1"/>
  <c r="D2210" i="1"/>
  <c r="E2210" i="1"/>
  <c r="F2210" i="1"/>
  <c r="G2210" i="1"/>
  <c r="AN2210" i="1"/>
  <c r="AO2210" i="1"/>
  <c r="AP2210" i="1"/>
  <c r="AQ2210" i="1"/>
  <c r="C2211" i="1"/>
  <c r="AU2211" i="1" s="1"/>
  <c r="D2211" i="1"/>
  <c r="E2211" i="1"/>
  <c r="F2211" i="1"/>
  <c r="G2211" i="1"/>
  <c r="AN2211" i="1"/>
  <c r="AO2211" i="1"/>
  <c r="AP2211" i="1"/>
  <c r="AQ2211" i="1"/>
  <c r="C2212" i="1"/>
  <c r="D2212" i="1"/>
  <c r="E2212" i="1"/>
  <c r="F2212" i="1"/>
  <c r="G2212" i="1"/>
  <c r="AN2212" i="1"/>
  <c r="AO2212" i="1"/>
  <c r="AP2212" i="1"/>
  <c r="AQ2212" i="1"/>
  <c r="C2213" i="1"/>
  <c r="D2213" i="1"/>
  <c r="E2213" i="1"/>
  <c r="F2213" i="1"/>
  <c r="G2213" i="1"/>
  <c r="AN2213" i="1"/>
  <c r="AO2213" i="1"/>
  <c r="AP2213" i="1"/>
  <c r="AQ2213" i="1"/>
  <c r="AQ2214" i="1"/>
  <c r="C2216" i="1"/>
  <c r="AT2216" i="1" s="1"/>
  <c r="D2216" i="1"/>
  <c r="E2216" i="1"/>
  <c r="F2216" i="1"/>
  <c r="G2216" i="1"/>
  <c r="AN2216" i="1"/>
  <c r="AO2216" i="1"/>
  <c r="AP2216" i="1"/>
  <c r="AQ2216" i="1"/>
  <c r="C2217" i="1"/>
  <c r="D2217" i="1"/>
  <c r="E2217" i="1"/>
  <c r="F2217" i="1"/>
  <c r="G2217" i="1"/>
  <c r="AN2217" i="1"/>
  <c r="AO2217" i="1"/>
  <c r="AP2217" i="1"/>
  <c r="AQ2217" i="1"/>
  <c r="C2218" i="1"/>
  <c r="AS2218" i="1" s="1"/>
  <c r="D2218" i="1"/>
  <c r="E2218" i="1"/>
  <c r="F2218" i="1"/>
  <c r="G2218" i="1"/>
  <c r="AN2218" i="1"/>
  <c r="AO2218" i="1"/>
  <c r="AP2218" i="1"/>
  <c r="AQ2218" i="1"/>
  <c r="C2219" i="1"/>
  <c r="D2219" i="1"/>
  <c r="E2219" i="1"/>
  <c r="F2219" i="1"/>
  <c r="G2219" i="1"/>
  <c r="AN2219" i="1"/>
  <c r="AO2219" i="1"/>
  <c r="AP2219" i="1"/>
  <c r="AQ2219" i="1"/>
  <c r="C2220" i="1"/>
  <c r="D2220" i="1"/>
  <c r="E2220" i="1"/>
  <c r="F2220" i="1"/>
  <c r="G2220" i="1"/>
  <c r="AN2220" i="1"/>
  <c r="AO2220" i="1"/>
  <c r="AP2220" i="1"/>
  <c r="AQ2220" i="1"/>
  <c r="C2221" i="1"/>
  <c r="AS2221" i="1" s="1"/>
  <c r="D2221" i="1"/>
  <c r="E2221" i="1"/>
  <c r="F2221" i="1"/>
  <c r="G2221" i="1"/>
  <c r="AN2221" i="1"/>
  <c r="AO2221" i="1"/>
  <c r="AP2221" i="1"/>
  <c r="AQ2221" i="1"/>
  <c r="C2222" i="1"/>
  <c r="AR2222" i="1" s="1"/>
  <c r="D2222" i="1"/>
  <c r="E2222" i="1"/>
  <c r="F2222" i="1"/>
  <c r="G2222" i="1"/>
  <c r="AN2222" i="1"/>
  <c r="AO2222" i="1"/>
  <c r="AP2222" i="1"/>
  <c r="AQ2222" i="1"/>
  <c r="C2223" i="1"/>
  <c r="D2223" i="1"/>
  <c r="E2223" i="1"/>
  <c r="F2223" i="1"/>
  <c r="G2223" i="1"/>
  <c r="AN2223" i="1"/>
  <c r="AO2223" i="1"/>
  <c r="AP2223" i="1"/>
  <c r="AQ2223" i="1"/>
  <c r="C2224" i="1"/>
  <c r="AU2224" i="1" s="1"/>
  <c r="D2224" i="1"/>
  <c r="E2224" i="1"/>
  <c r="F2224" i="1"/>
  <c r="G2224" i="1"/>
  <c r="AN2224" i="1"/>
  <c r="AO2224" i="1"/>
  <c r="AP2224" i="1"/>
  <c r="AQ2224" i="1"/>
  <c r="C2225" i="1"/>
  <c r="D2225" i="1"/>
  <c r="E2225" i="1"/>
  <c r="F2225" i="1"/>
  <c r="G2225" i="1"/>
  <c r="AN2225" i="1"/>
  <c r="AO2225" i="1"/>
  <c r="AP2225" i="1"/>
  <c r="AQ2225" i="1"/>
  <c r="C2226" i="1"/>
  <c r="AR2226" i="1" s="1"/>
  <c r="D2226" i="1"/>
  <c r="E2226" i="1"/>
  <c r="F2226" i="1"/>
  <c r="G2226" i="1"/>
  <c r="AN2226" i="1"/>
  <c r="AO2226" i="1"/>
  <c r="AP2226" i="1"/>
  <c r="AQ2226" i="1"/>
  <c r="C2227" i="1"/>
  <c r="AR2227" i="1" s="1"/>
  <c r="D2227" i="1"/>
  <c r="E2227" i="1"/>
  <c r="F2227" i="1"/>
  <c r="G2227" i="1"/>
  <c r="AN2227" i="1"/>
  <c r="AO2227" i="1"/>
  <c r="AP2227" i="1"/>
  <c r="AQ2227" i="1"/>
  <c r="C2228" i="1"/>
  <c r="D2228" i="1"/>
  <c r="E2228" i="1"/>
  <c r="F2228" i="1"/>
  <c r="G2228" i="1"/>
  <c r="AN2228" i="1"/>
  <c r="AO2228" i="1"/>
  <c r="AP2228" i="1"/>
  <c r="AQ2228" i="1"/>
  <c r="C2229" i="1"/>
  <c r="AR2229" i="1" s="1"/>
  <c r="D2229" i="1"/>
  <c r="E2229" i="1"/>
  <c r="F2229" i="1"/>
  <c r="G2229" i="1"/>
  <c r="AN2229" i="1"/>
  <c r="AO2229" i="1"/>
  <c r="AP2229" i="1"/>
  <c r="AQ2229" i="1"/>
  <c r="C2230" i="1"/>
  <c r="D2230" i="1"/>
  <c r="E2230" i="1"/>
  <c r="F2230" i="1"/>
  <c r="G2230" i="1"/>
  <c r="AN2230" i="1"/>
  <c r="AO2230" i="1"/>
  <c r="AP2230" i="1"/>
  <c r="AQ2230" i="1"/>
  <c r="C2231" i="1"/>
  <c r="D2231" i="1"/>
  <c r="E2231" i="1"/>
  <c r="F2231" i="1"/>
  <c r="G2231" i="1"/>
  <c r="H2231" i="1" s="1"/>
  <c r="AN2231" i="1"/>
  <c r="AO2231" i="1"/>
  <c r="AP2231" i="1"/>
  <c r="AQ2231" i="1"/>
  <c r="C2232" i="1"/>
  <c r="AT2232" i="1" s="1"/>
  <c r="D2232" i="1"/>
  <c r="E2232" i="1"/>
  <c r="F2232" i="1"/>
  <c r="G2232" i="1"/>
  <c r="AN2232" i="1"/>
  <c r="AO2232" i="1"/>
  <c r="AP2232" i="1"/>
  <c r="AQ2232" i="1"/>
  <c r="C2233" i="1"/>
  <c r="L2233" i="1" s="1"/>
  <c r="D2233" i="1"/>
  <c r="E2233" i="1"/>
  <c r="F2233" i="1"/>
  <c r="G2233" i="1"/>
  <c r="AN2233" i="1"/>
  <c r="AO2233" i="1"/>
  <c r="AP2233" i="1"/>
  <c r="AQ2233" i="1"/>
  <c r="C2234" i="1"/>
  <c r="D2234" i="1"/>
  <c r="E2234" i="1"/>
  <c r="F2234" i="1"/>
  <c r="G2234" i="1"/>
  <c r="AN2234" i="1"/>
  <c r="AO2234" i="1"/>
  <c r="AP2234" i="1"/>
  <c r="AQ2234" i="1"/>
  <c r="C2235" i="1"/>
  <c r="D2235" i="1"/>
  <c r="E2235" i="1"/>
  <c r="F2235" i="1"/>
  <c r="G2235" i="1"/>
  <c r="AN2235" i="1"/>
  <c r="AO2235" i="1"/>
  <c r="AP2235" i="1"/>
  <c r="AQ2235" i="1"/>
  <c r="C2236" i="1"/>
  <c r="AU2236" i="1" s="1"/>
  <c r="D2236" i="1"/>
  <c r="E2236" i="1"/>
  <c r="F2236" i="1"/>
  <c r="G2236" i="1"/>
  <c r="AN2236" i="1"/>
  <c r="AO2236" i="1"/>
  <c r="AP2236" i="1"/>
  <c r="AQ2236" i="1"/>
  <c r="C2237" i="1"/>
  <c r="D2237" i="1"/>
  <c r="E2237" i="1"/>
  <c r="F2237" i="1"/>
  <c r="G2237" i="1"/>
  <c r="AN2237" i="1"/>
  <c r="AO2237" i="1"/>
  <c r="AP2237" i="1"/>
  <c r="AQ2237" i="1"/>
  <c r="C2238" i="1"/>
  <c r="D2238" i="1"/>
  <c r="E2238" i="1"/>
  <c r="F2238" i="1"/>
  <c r="G2238" i="1"/>
  <c r="AN2238" i="1"/>
  <c r="AO2238" i="1"/>
  <c r="AP2238" i="1"/>
  <c r="AQ2238" i="1"/>
  <c r="C2239" i="1"/>
  <c r="AU2239" i="1" s="1"/>
  <c r="D2239" i="1"/>
  <c r="E2239" i="1"/>
  <c r="F2239" i="1"/>
  <c r="G2239" i="1"/>
  <c r="AN2239" i="1"/>
  <c r="AO2239" i="1"/>
  <c r="AP2239" i="1"/>
  <c r="AQ2239" i="1"/>
  <c r="C2240" i="1"/>
  <c r="K2240" i="1" s="1"/>
  <c r="D2240" i="1"/>
  <c r="E2240" i="1"/>
  <c r="F2240" i="1"/>
  <c r="G2240" i="1"/>
  <c r="AN2240" i="1"/>
  <c r="AO2240" i="1"/>
  <c r="AP2240" i="1"/>
  <c r="AQ2240" i="1"/>
  <c r="C2241" i="1"/>
  <c r="AS2241" i="1" s="1"/>
  <c r="D2241" i="1"/>
  <c r="E2241" i="1"/>
  <c r="F2241" i="1"/>
  <c r="G2241" i="1"/>
  <c r="AN2241" i="1"/>
  <c r="AO2241" i="1"/>
  <c r="AP2241" i="1"/>
  <c r="AQ2241" i="1"/>
  <c r="C2242" i="1"/>
  <c r="L2242" i="1" s="1"/>
  <c r="D2242" i="1"/>
  <c r="E2242" i="1"/>
  <c r="F2242" i="1"/>
  <c r="G2242" i="1"/>
  <c r="AN2242" i="1"/>
  <c r="AO2242" i="1"/>
  <c r="AP2242" i="1"/>
  <c r="AQ2242" i="1"/>
  <c r="C2243" i="1"/>
  <c r="AT2243" i="1" s="1"/>
  <c r="D2243" i="1"/>
  <c r="E2243" i="1"/>
  <c r="F2243" i="1"/>
  <c r="G2243" i="1"/>
  <c r="AN2243" i="1"/>
  <c r="AO2243" i="1"/>
  <c r="AP2243" i="1"/>
  <c r="AQ2243" i="1"/>
  <c r="C2244" i="1"/>
  <c r="D2244" i="1"/>
  <c r="E2244" i="1"/>
  <c r="F2244" i="1"/>
  <c r="G2244" i="1"/>
  <c r="AN2244" i="1"/>
  <c r="AO2244" i="1"/>
  <c r="AP2244" i="1"/>
  <c r="AQ2244" i="1"/>
  <c r="C2245" i="1"/>
  <c r="AS2245" i="1" s="1"/>
  <c r="D2245" i="1"/>
  <c r="E2245" i="1"/>
  <c r="F2245" i="1"/>
  <c r="G2245" i="1"/>
  <c r="AN2245" i="1"/>
  <c r="AO2245" i="1"/>
  <c r="AP2245" i="1"/>
  <c r="AQ2245" i="1"/>
  <c r="C2246" i="1"/>
  <c r="AS2246" i="1" s="1"/>
  <c r="D2246" i="1"/>
  <c r="E2246" i="1"/>
  <c r="F2246" i="1"/>
  <c r="G2246" i="1"/>
  <c r="AN2246" i="1"/>
  <c r="AO2246" i="1"/>
  <c r="AP2246" i="1"/>
  <c r="AQ2246" i="1"/>
  <c r="AU2246" i="1"/>
  <c r="C2247" i="1"/>
  <c r="K2247" i="1" s="1"/>
  <c r="D2247" i="1"/>
  <c r="E2247" i="1"/>
  <c r="F2247" i="1"/>
  <c r="G2247" i="1"/>
  <c r="AN2247" i="1"/>
  <c r="AO2247" i="1"/>
  <c r="AP2247" i="1"/>
  <c r="AQ2247" i="1"/>
  <c r="C2248" i="1"/>
  <c r="AR2248" i="1" s="1"/>
  <c r="D2248" i="1"/>
  <c r="E2248" i="1"/>
  <c r="F2248" i="1"/>
  <c r="G2248" i="1"/>
  <c r="AN2248" i="1"/>
  <c r="AO2248" i="1"/>
  <c r="AP2248" i="1"/>
  <c r="AQ2248" i="1"/>
  <c r="C2249" i="1"/>
  <c r="D2249" i="1"/>
  <c r="E2249" i="1"/>
  <c r="F2249" i="1"/>
  <c r="G2249" i="1"/>
  <c r="AN2249" i="1"/>
  <c r="AO2249" i="1"/>
  <c r="AP2249" i="1"/>
  <c r="AQ2249" i="1"/>
  <c r="C2250" i="1"/>
  <c r="J2250" i="1" s="1"/>
  <c r="D2250" i="1"/>
  <c r="E2250" i="1"/>
  <c r="F2250" i="1"/>
  <c r="G2250" i="1"/>
  <c r="AN2250" i="1"/>
  <c r="AO2250" i="1"/>
  <c r="AP2250" i="1"/>
  <c r="AQ2250" i="1"/>
  <c r="C2251" i="1"/>
  <c r="D2251" i="1"/>
  <c r="E2251" i="1"/>
  <c r="F2251" i="1"/>
  <c r="G2251" i="1"/>
  <c r="AN2251" i="1"/>
  <c r="AO2251" i="1"/>
  <c r="AP2251" i="1"/>
  <c r="AQ2251" i="1"/>
  <c r="C2252" i="1"/>
  <c r="D2252" i="1"/>
  <c r="E2252" i="1"/>
  <c r="F2252" i="1"/>
  <c r="G2252" i="1"/>
  <c r="AN2252" i="1"/>
  <c r="AO2252" i="1"/>
  <c r="AP2252" i="1"/>
  <c r="AQ2252" i="1"/>
  <c r="C2253" i="1"/>
  <c r="D2253" i="1"/>
  <c r="E2253" i="1"/>
  <c r="F2253" i="1"/>
  <c r="G2253" i="1"/>
  <c r="AN2253" i="1"/>
  <c r="AO2253" i="1"/>
  <c r="AP2253" i="1"/>
  <c r="AQ2253" i="1"/>
  <c r="C2254" i="1"/>
  <c r="J2254" i="1" s="1"/>
  <c r="D2254" i="1"/>
  <c r="E2254" i="1"/>
  <c r="F2254" i="1"/>
  <c r="G2254" i="1"/>
  <c r="AN2254" i="1"/>
  <c r="AO2254" i="1"/>
  <c r="AP2254" i="1"/>
  <c r="AQ2254" i="1"/>
  <c r="C2255" i="1"/>
  <c r="D2255" i="1"/>
  <c r="E2255" i="1"/>
  <c r="F2255" i="1"/>
  <c r="G2255" i="1"/>
  <c r="AN2255" i="1"/>
  <c r="AO2255" i="1"/>
  <c r="AP2255" i="1"/>
  <c r="AQ2255" i="1"/>
  <c r="C2256" i="1"/>
  <c r="D2256" i="1"/>
  <c r="E2256" i="1"/>
  <c r="F2256" i="1"/>
  <c r="G2256" i="1"/>
  <c r="AN2256" i="1"/>
  <c r="AO2256" i="1"/>
  <c r="AP2256" i="1"/>
  <c r="AQ2256" i="1"/>
  <c r="C2257" i="1"/>
  <c r="J2257" i="1" s="1"/>
  <c r="D2257" i="1"/>
  <c r="E2257" i="1"/>
  <c r="F2257" i="1"/>
  <c r="G2257" i="1"/>
  <c r="AN2257" i="1"/>
  <c r="AO2257" i="1"/>
  <c r="AP2257" i="1"/>
  <c r="AQ2257" i="1"/>
  <c r="C2258" i="1"/>
  <c r="D2258" i="1"/>
  <c r="E2258" i="1"/>
  <c r="F2258" i="1"/>
  <c r="G2258" i="1"/>
  <c r="AN2258" i="1"/>
  <c r="AO2258" i="1"/>
  <c r="AP2258" i="1"/>
  <c r="AQ2258" i="1"/>
  <c r="C2259" i="1"/>
  <c r="AS2259" i="1" s="1"/>
  <c r="D2259" i="1"/>
  <c r="E2259" i="1"/>
  <c r="F2259" i="1"/>
  <c r="G2259" i="1"/>
  <c r="AN2259" i="1"/>
  <c r="AO2259" i="1"/>
  <c r="AP2259" i="1"/>
  <c r="AQ2259" i="1"/>
  <c r="C2260" i="1"/>
  <c r="AR2260" i="1" s="1"/>
  <c r="D2260" i="1"/>
  <c r="E2260" i="1"/>
  <c r="F2260" i="1"/>
  <c r="G2260" i="1"/>
  <c r="AN2260" i="1"/>
  <c r="AO2260" i="1"/>
  <c r="AP2260" i="1"/>
  <c r="AQ2260" i="1"/>
  <c r="C2261" i="1"/>
  <c r="D2261" i="1"/>
  <c r="E2261" i="1"/>
  <c r="F2261" i="1"/>
  <c r="G2261" i="1"/>
  <c r="AN2261" i="1"/>
  <c r="AO2261" i="1"/>
  <c r="AP2261" i="1"/>
  <c r="AQ2261" i="1"/>
  <c r="C2262" i="1"/>
  <c r="AS2262" i="1" s="1"/>
  <c r="D2262" i="1"/>
  <c r="E2262" i="1"/>
  <c r="F2262" i="1"/>
  <c r="G2262" i="1"/>
  <c r="AN2262" i="1"/>
  <c r="AO2262" i="1"/>
  <c r="AP2262" i="1"/>
  <c r="AQ2262" i="1"/>
  <c r="C2263" i="1"/>
  <c r="AU2263" i="1" s="1"/>
  <c r="D2263" i="1"/>
  <c r="E2263" i="1"/>
  <c r="F2263" i="1"/>
  <c r="G2263" i="1"/>
  <c r="AN2263" i="1"/>
  <c r="AO2263" i="1"/>
  <c r="AP2263" i="1"/>
  <c r="AQ2263" i="1"/>
  <c r="C2264" i="1"/>
  <c r="AU2264" i="1" s="1"/>
  <c r="D2264" i="1"/>
  <c r="E2264" i="1"/>
  <c r="F2264" i="1"/>
  <c r="G2264" i="1"/>
  <c r="AN2264" i="1"/>
  <c r="AO2264" i="1"/>
  <c r="AP2264" i="1"/>
  <c r="AQ2264" i="1"/>
  <c r="C2265" i="1"/>
  <c r="D2265" i="1"/>
  <c r="E2265" i="1"/>
  <c r="F2265" i="1"/>
  <c r="G2265" i="1"/>
  <c r="AN2265" i="1"/>
  <c r="AO2265" i="1"/>
  <c r="AP2265" i="1"/>
  <c r="AQ2265" i="1"/>
  <c r="C2266" i="1"/>
  <c r="D2266" i="1"/>
  <c r="E2266" i="1"/>
  <c r="F2266" i="1"/>
  <c r="G2266" i="1"/>
  <c r="AN2266" i="1"/>
  <c r="AO2266" i="1"/>
  <c r="AP2266" i="1"/>
  <c r="AQ2266" i="1"/>
  <c r="C2267" i="1"/>
  <c r="AU2267" i="1" s="1"/>
  <c r="D2267" i="1"/>
  <c r="E2267" i="1"/>
  <c r="F2267" i="1"/>
  <c r="G2267" i="1"/>
  <c r="AN2267" i="1"/>
  <c r="AO2267" i="1"/>
  <c r="AP2267" i="1"/>
  <c r="AQ2267" i="1"/>
  <c r="C2268" i="1"/>
  <c r="J2268" i="1" s="1"/>
  <c r="D2268" i="1"/>
  <c r="E2268" i="1"/>
  <c r="F2268" i="1"/>
  <c r="G2268" i="1"/>
  <c r="AN2268" i="1"/>
  <c r="AO2268" i="1"/>
  <c r="AP2268" i="1"/>
  <c r="AQ2268" i="1"/>
  <c r="C2269" i="1"/>
  <c r="AU2269" i="1" s="1"/>
  <c r="D2269" i="1"/>
  <c r="E2269" i="1"/>
  <c r="F2269" i="1"/>
  <c r="G2269" i="1"/>
  <c r="AN2269" i="1"/>
  <c r="AO2269" i="1"/>
  <c r="AP2269" i="1"/>
  <c r="AQ2269" i="1"/>
  <c r="C2270" i="1"/>
  <c r="AT2270" i="1" s="1"/>
  <c r="D2270" i="1"/>
  <c r="E2270" i="1"/>
  <c r="F2270" i="1"/>
  <c r="G2270" i="1"/>
  <c r="AN2270" i="1"/>
  <c r="AO2270" i="1"/>
  <c r="AP2270" i="1"/>
  <c r="AQ2270" i="1"/>
  <c r="C2271" i="1"/>
  <c r="D2271" i="1"/>
  <c r="E2271" i="1"/>
  <c r="F2271" i="1"/>
  <c r="G2271" i="1"/>
  <c r="AN2271" i="1"/>
  <c r="AO2271" i="1"/>
  <c r="AP2271" i="1"/>
  <c r="AQ2271" i="1"/>
  <c r="C2272" i="1"/>
  <c r="D2272" i="1"/>
  <c r="E2272" i="1"/>
  <c r="F2272" i="1"/>
  <c r="G2272" i="1"/>
  <c r="AN2272" i="1"/>
  <c r="AO2272" i="1"/>
  <c r="AP2272" i="1"/>
  <c r="AQ2272" i="1"/>
  <c r="C2273" i="1"/>
  <c r="AT2273" i="1" s="1"/>
  <c r="D2273" i="1"/>
  <c r="E2273" i="1"/>
  <c r="F2273" i="1"/>
  <c r="G2273" i="1"/>
  <c r="AN2273" i="1"/>
  <c r="AO2273" i="1"/>
  <c r="AP2273" i="1"/>
  <c r="AQ2273" i="1"/>
  <c r="C2274" i="1"/>
  <c r="D2274" i="1"/>
  <c r="E2274" i="1"/>
  <c r="F2274" i="1"/>
  <c r="G2274" i="1"/>
  <c r="AN2274" i="1"/>
  <c r="AO2274" i="1"/>
  <c r="AP2274" i="1"/>
  <c r="AQ2274" i="1"/>
  <c r="C2275" i="1"/>
  <c r="AU2275" i="1" s="1"/>
  <c r="D2275" i="1"/>
  <c r="E2275" i="1"/>
  <c r="F2275" i="1"/>
  <c r="G2275" i="1"/>
  <c r="AN2275" i="1"/>
  <c r="AO2275" i="1"/>
  <c r="AP2275" i="1"/>
  <c r="AQ2275" i="1"/>
  <c r="C2276" i="1"/>
  <c r="AR2276" i="1" s="1"/>
  <c r="D2276" i="1"/>
  <c r="E2276" i="1"/>
  <c r="F2276" i="1"/>
  <c r="G2276" i="1"/>
  <c r="AN2276" i="1"/>
  <c r="AO2276" i="1"/>
  <c r="AP2276" i="1"/>
  <c r="AQ2276" i="1"/>
  <c r="C2277" i="1"/>
  <c r="AS2277" i="1" s="1"/>
  <c r="D2277" i="1"/>
  <c r="E2277" i="1"/>
  <c r="F2277" i="1"/>
  <c r="G2277" i="1"/>
  <c r="AN2277" i="1"/>
  <c r="AO2277" i="1"/>
  <c r="AP2277" i="1"/>
  <c r="AQ2277" i="1"/>
  <c r="C2278" i="1"/>
  <c r="D2278" i="1"/>
  <c r="E2278" i="1"/>
  <c r="F2278" i="1"/>
  <c r="G2278" i="1"/>
  <c r="AN2278" i="1"/>
  <c r="AO2278" i="1"/>
  <c r="AP2278" i="1"/>
  <c r="AQ2278" i="1"/>
  <c r="C2279" i="1"/>
  <c r="K2279" i="1" s="1"/>
  <c r="D2279" i="1"/>
  <c r="E2279" i="1"/>
  <c r="F2279" i="1"/>
  <c r="G2279" i="1"/>
  <c r="AN2279" i="1"/>
  <c r="AO2279" i="1"/>
  <c r="AP2279" i="1"/>
  <c r="AQ2279" i="1"/>
  <c r="C2280" i="1"/>
  <c r="K2280" i="1" s="1"/>
  <c r="D2280" i="1"/>
  <c r="E2280" i="1"/>
  <c r="F2280" i="1"/>
  <c r="G2280" i="1"/>
  <c r="H2280" i="1" s="1"/>
  <c r="AN2280" i="1"/>
  <c r="AO2280" i="1"/>
  <c r="AP2280" i="1"/>
  <c r="AQ2280" i="1"/>
  <c r="C2281" i="1"/>
  <c r="J2281" i="1" s="1"/>
  <c r="D2281" i="1"/>
  <c r="E2281" i="1"/>
  <c r="F2281" i="1"/>
  <c r="G2281" i="1"/>
  <c r="AN2281" i="1"/>
  <c r="AO2281" i="1"/>
  <c r="AP2281" i="1"/>
  <c r="AQ2281" i="1"/>
  <c r="C2282" i="1"/>
  <c r="D2282" i="1"/>
  <c r="E2282" i="1"/>
  <c r="F2282" i="1"/>
  <c r="G2282" i="1"/>
  <c r="AN2282" i="1"/>
  <c r="AO2282" i="1"/>
  <c r="AP2282" i="1"/>
  <c r="AQ2282" i="1"/>
  <c r="C2283" i="1"/>
  <c r="AR2283" i="1" s="1"/>
  <c r="D2283" i="1"/>
  <c r="E2283" i="1"/>
  <c r="F2283" i="1"/>
  <c r="G2283" i="1"/>
  <c r="AN2283" i="1"/>
  <c r="AO2283" i="1"/>
  <c r="AP2283" i="1"/>
  <c r="AQ2283" i="1"/>
  <c r="C2284" i="1"/>
  <c r="AR2284" i="1" s="1"/>
  <c r="D2284" i="1"/>
  <c r="E2284" i="1"/>
  <c r="F2284" i="1"/>
  <c r="G2284" i="1"/>
  <c r="AN2284" i="1"/>
  <c r="AO2284" i="1"/>
  <c r="AP2284" i="1"/>
  <c r="AQ2284" i="1"/>
  <c r="C2285" i="1"/>
  <c r="D2285" i="1"/>
  <c r="E2285" i="1"/>
  <c r="F2285" i="1"/>
  <c r="G2285" i="1"/>
  <c r="AN2285" i="1"/>
  <c r="AO2285" i="1"/>
  <c r="AP2285" i="1"/>
  <c r="AQ2285" i="1"/>
  <c r="C2286" i="1"/>
  <c r="D2286" i="1"/>
  <c r="E2286" i="1"/>
  <c r="F2286" i="1"/>
  <c r="G2286" i="1"/>
  <c r="AN2286" i="1"/>
  <c r="AO2286" i="1"/>
  <c r="AP2286" i="1"/>
  <c r="AQ2286" i="1"/>
  <c r="C2287" i="1"/>
  <c r="AU2287" i="1" s="1"/>
  <c r="D2287" i="1"/>
  <c r="E2287" i="1"/>
  <c r="F2287" i="1"/>
  <c r="G2287" i="1"/>
  <c r="AN2287" i="1"/>
  <c r="AO2287" i="1"/>
  <c r="AP2287" i="1"/>
  <c r="AQ2287" i="1"/>
  <c r="C2288" i="1"/>
  <c r="D2288" i="1"/>
  <c r="E2288" i="1"/>
  <c r="F2288" i="1"/>
  <c r="G2288" i="1"/>
  <c r="AN2288" i="1"/>
  <c r="AO2288" i="1"/>
  <c r="AP2288" i="1"/>
  <c r="AQ2288" i="1"/>
  <c r="C2289" i="1"/>
  <c r="AS2289" i="1" s="1"/>
  <c r="D2289" i="1"/>
  <c r="E2289" i="1"/>
  <c r="F2289" i="1"/>
  <c r="G2289" i="1"/>
  <c r="AN2289" i="1"/>
  <c r="AO2289" i="1"/>
  <c r="AP2289" i="1"/>
  <c r="AQ2289" i="1"/>
  <c r="C2290" i="1"/>
  <c r="AT2290" i="1" s="1"/>
  <c r="D2290" i="1"/>
  <c r="E2290" i="1"/>
  <c r="F2290" i="1"/>
  <c r="G2290" i="1"/>
  <c r="AN2290" i="1"/>
  <c r="AO2290" i="1"/>
  <c r="AP2290" i="1"/>
  <c r="AQ2290" i="1"/>
  <c r="C2291" i="1"/>
  <c r="AT2291" i="1" s="1"/>
  <c r="D2291" i="1"/>
  <c r="E2291" i="1"/>
  <c r="F2291" i="1"/>
  <c r="G2291" i="1"/>
  <c r="AN2291" i="1"/>
  <c r="AO2291" i="1"/>
  <c r="AP2291" i="1"/>
  <c r="AQ2291" i="1"/>
  <c r="C2292" i="1"/>
  <c r="D2292" i="1"/>
  <c r="E2292" i="1"/>
  <c r="F2292" i="1"/>
  <c r="G2292" i="1"/>
  <c r="AN2292" i="1"/>
  <c r="AO2292" i="1"/>
  <c r="AP2292" i="1"/>
  <c r="AQ2292" i="1"/>
  <c r="AO2293" i="1"/>
  <c r="AP2293" i="1"/>
  <c r="AQ2293" i="1"/>
  <c r="C2295" i="1"/>
  <c r="AT2295" i="1" s="1"/>
  <c r="D2295" i="1"/>
  <c r="E2295" i="1"/>
  <c r="F2295" i="1"/>
  <c r="G2295" i="1"/>
  <c r="AN2295" i="1"/>
  <c r="AO2295" i="1"/>
  <c r="AP2295" i="1"/>
  <c r="AQ2295" i="1"/>
  <c r="C2296" i="1"/>
  <c r="K2296" i="1" s="1"/>
  <c r="D2296" i="1"/>
  <c r="E2296" i="1"/>
  <c r="F2296" i="1"/>
  <c r="G2296" i="1"/>
  <c r="AN2296" i="1"/>
  <c r="AO2296" i="1"/>
  <c r="AP2296" i="1"/>
  <c r="AQ2296" i="1"/>
  <c r="C2297" i="1"/>
  <c r="AT2297" i="1" s="1"/>
  <c r="D2297" i="1"/>
  <c r="E2297" i="1"/>
  <c r="F2297" i="1"/>
  <c r="G2297" i="1"/>
  <c r="AN2297" i="1"/>
  <c r="AO2297" i="1"/>
  <c r="AP2297" i="1"/>
  <c r="AQ2297" i="1"/>
  <c r="C2298" i="1"/>
  <c r="D2298" i="1"/>
  <c r="E2298" i="1"/>
  <c r="F2298" i="1"/>
  <c r="G2298" i="1"/>
  <c r="AN2298" i="1"/>
  <c r="AO2298" i="1"/>
  <c r="AP2298" i="1"/>
  <c r="AQ2298" i="1"/>
  <c r="C2299" i="1"/>
  <c r="AU2299" i="1" s="1"/>
  <c r="D2299" i="1"/>
  <c r="E2299" i="1"/>
  <c r="F2299" i="1"/>
  <c r="G2299" i="1"/>
  <c r="AN2299" i="1"/>
  <c r="AO2299" i="1"/>
  <c r="AP2299" i="1"/>
  <c r="AQ2299" i="1"/>
  <c r="AT2299" i="1"/>
  <c r="C2300" i="1"/>
  <c r="D2300" i="1"/>
  <c r="E2300" i="1"/>
  <c r="F2300" i="1"/>
  <c r="G2300" i="1"/>
  <c r="AN2300" i="1"/>
  <c r="AO2300" i="1"/>
  <c r="AP2300" i="1"/>
  <c r="AQ2300" i="1"/>
  <c r="C2301" i="1"/>
  <c r="K2301" i="1" s="1"/>
  <c r="D2301" i="1"/>
  <c r="E2301" i="1"/>
  <c r="F2301" i="1"/>
  <c r="G2301" i="1"/>
  <c r="AN2301" i="1"/>
  <c r="AO2301" i="1"/>
  <c r="AP2301" i="1"/>
  <c r="AQ2301" i="1"/>
  <c r="C2302" i="1"/>
  <c r="D2302" i="1"/>
  <c r="E2302" i="1"/>
  <c r="F2302" i="1"/>
  <c r="G2302" i="1"/>
  <c r="AN2302" i="1"/>
  <c r="AO2302" i="1"/>
  <c r="AP2302" i="1"/>
  <c r="AQ2302" i="1"/>
  <c r="C2303" i="1"/>
  <c r="D2303" i="1"/>
  <c r="E2303" i="1"/>
  <c r="F2303" i="1"/>
  <c r="G2303" i="1"/>
  <c r="AN2303" i="1"/>
  <c r="AO2303" i="1"/>
  <c r="AP2303" i="1"/>
  <c r="AQ2303" i="1"/>
  <c r="C2304" i="1"/>
  <c r="D2304" i="1"/>
  <c r="E2304" i="1"/>
  <c r="F2304" i="1"/>
  <c r="G2304" i="1"/>
  <c r="AN2304" i="1"/>
  <c r="AO2304" i="1"/>
  <c r="AP2304" i="1"/>
  <c r="AQ2304" i="1"/>
  <c r="C2305" i="1"/>
  <c r="J2305" i="1" s="1"/>
  <c r="D2305" i="1"/>
  <c r="E2305" i="1"/>
  <c r="F2305" i="1"/>
  <c r="G2305" i="1"/>
  <c r="AN2305" i="1"/>
  <c r="AO2305" i="1"/>
  <c r="AP2305" i="1"/>
  <c r="AQ2305" i="1"/>
  <c r="C2306" i="1"/>
  <c r="AR2306" i="1" s="1"/>
  <c r="D2306" i="1"/>
  <c r="E2306" i="1"/>
  <c r="F2306" i="1"/>
  <c r="G2306" i="1"/>
  <c r="AN2306" i="1"/>
  <c r="AO2306" i="1"/>
  <c r="AP2306" i="1"/>
  <c r="AQ2306" i="1"/>
  <c r="C2307" i="1"/>
  <c r="AT2307" i="1" s="1"/>
  <c r="D2307" i="1"/>
  <c r="E2307" i="1"/>
  <c r="F2307" i="1"/>
  <c r="G2307" i="1"/>
  <c r="AN2307" i="1"/>
  <c r="AO2307" i="1"/>
  <c r="AP2307" i="1"/>
  <c r="AQ2307" i="1"/>
  <c r="C2308" i="1"/>
  <c r="AU2308" i="1" s="1"/>
  <c r="D2308" i="1"/>
  <c r="E2308" i="1"/>
  <c r="F2308" i="1"/>
  <c r="G2308" i="1"/>
  <c r="AN2308" i="1"/>
  <c r="AO2308" i="1"/>
  <c r="AP2308" i="1"/>
  <c r="AQ2308" i="1"/>
  <c r="C2309" i="1"/>
  <c r="D2309" i="1"/>
  <c r="E2309" i="1"/>
  <c r="F2309" i="1"/>
  <c r="G2309" i="1"/>
  <c r="AN2309" i="1"/>
  <c r="AO2309" i="1"/>
  <c r="AP2309" i="1"/>
  <c r="AQ2309" i="1"/>
  <c r="C2310" i="1"/>
  <c r="D2310" i="1"/>
  <c r="E2310" i="1"/>
  <c r="F2310" i="1"/>
  <c r="G2310" i="1"/>
  <c r="AN2310" i="1"/>
  <c r="AO2310" i="1"/>
  <c r="AP2310" i="1"/>
  <c r="AQ2310" i="1"/>
  <c r="C2311" i="1"/>
  <c r="D2311" i="1"/>
  <c r="E2311" i="1"/>
  <c r="F2311" i="1"/>
  <c r="G2311" i="1"/>
  <c r="AN2311" i="1"/>
  <c r="AO2311" i="1"/>
  <c r="AP2311" i="1"/>
  <c r="AQ2311" i="1"/>
  <c r="C2312" i="1"/>
  <c r="J2312" i="1" s="1"/>
  <c r="D2312" i="1"/>
  <c r="E2312" i="1"/>
  <c r="F2312" i="1"/>
  <c r="G2312" i="1"/>
  <c r="AN2312" i="1"/>
  <c r="AO2312" i="1"/>
  <c r="AP2312" i="1"/>
  <c r="AQ2312" i="1"/>
  <c r="C2313" i="1"/>
  <c r="D2313" i="1"/>
  <c r="E2313" i="1"/>
  <c r="F2313" i="1"/>
  <c r="G2313" i="1"/>
  <c r="AN2313" i="1"/>
  <c r="AO2313" i="1"/>
  <c r="AP2313" i="1"/>
  <c r="AQ2313" i="1"/>
  <c r="C2314" i="1"/>
  <c r="D2314" i="1"/>
  <c r="E2314" i="1"/>
  <c r="F2314" i="1"/>
  <c r="G2314" i="1"/>
  <c r="AN2314" i="1"/>
  <c r="AO2314" i="1"/>
  <c r="AP2314" i="1"/>
  <c r="AQ2314" i="1"/>
  <c r="C2315" i="1"/>
  <c r="L2315" i="1" s="1"/>
  <c r="D2315" i="1"/>
  <c r="E2315" i="1"/>
  <c r="F2315" i="1"/>
  <c r="G2315" i="1"/>
  <c r="AN2315" i="1"/>
  <c r="AO2315" i="1"/>
  <c r="AP2315" i="1"/>
  <c r="AQ2315" i="1"/>
  <c r="C2316" i="1"/>
  <c r="D2316" i="1"/>
  <c r="E2316" i="1"/>
  <c r="F2316" i="1"/>
  <c r="G2316" i="1"/>
  <c r="AN2316" i="1"/>
  <c r="AO2316" i="1"/>
  <c r="AP2316" i="1"/>
  <c r="AQ2316" i="1"/>
  <c r="C2317" i="1"/>
  <c r="D2317" i="1"/>
  <c r="E2317" i="1"/>
  <c r="F2317" i="1"/>
  <c r="G2317" i="1"/>
  <c r="AN2317" i="1"/>
  <c r="AO2317" i="1"/>
  <c r="AP2317" i="1"/>
  <c r="AQ2317" i="1"/>
  <c r="C2318" i="1"/>
  <c r="D2318" i="1"/>
  <c r="E2318" i="1"/>
  <c r="F2318" i="1"/>
  <c r="G2318" i="1"/>
  <c r="AN2318" i="1"/>
  <c r="AO2318" i="1"/>
  <c r="AP2318" i="1"/>
  <c r="AQ2318" i="1"/>
  <c r="C2319" i="1"/>
  <c r="AT2319" i="1" s="1"/>
  <c r="D2319" i="1"/>
  <c r="E2319" i="1"/>
  <c r="F2319" i="1"/>
  <c r="G2319" i="1"/>
  <c r="AN2319" i="1"/>
  <c r="AO2319" i="1"/>
  <c r="AP2319" i="1"/>
  <c r="AQ2319" i="1"/>
  <c r="C2320" i="1"/>
  <c r="AU2320" i="1" s="1"/>
  <c r="D2320" i="1"/>
  <c r="E2320" i="1"/>
  <c r="F2320" i="1"/>
  <c r="G2320" i="1"/>
  <c r="AN2320" i="1"/>
  <c r="AO2320" i="1"/>
  <c r="AP2320" i="1"/>
  <c r="AQ2320" i="1"/>
  <c r="C2321" i="1"/>
  <c r="AR2321" i="1" s="1"/>
  <c r="D2321" i="1"/>
  <c r="E2321" i="1"/>
  <c r="F2321" i="1"/>
  <c r="G2321" i="1"/>
  <c r="AN2321" i="1"/>
  <c r="AO2321" i="1"/>
  <c r="AP2321" i="1"/>
  <c r="AQ2321" i="1"/>
  <c r="C2322" i="1"/>
  <c r="K2322" i="1" s="1"/>
  <c r="D2322" i="1"/>
  <c r="E2322" i="1"/>
  <c r="F2322" i="1"/>
  <c r="G2322" i="1"/>
  <c r="AN2322" i="1"/>
  <c r="AO2322" i="1"/>
  <c r="AP2322" i="1"/>
  <c r="AQ2322" i="1"/>
  <c r="C2323" i="1"/>
  <c r="J2323" i="1" s="1"/>
  <c r="D2323" i="1"/>
  <c r="E2323" i="1"/>
  <c r="F2323" i="1"/>
  <c r="G2323" i="1"/>
  <c r="AN2323" i="1"/>
  <c r="AO2323" i="1"/>
  <c r="AP2323" i="1"/>
  <c r="AQ2323" i="1"/>
  <c r="C2324" i="1"/>
  <c r="D2324" i="1"/>
  <c r="E2324" i="1"/>
  <c r="F2324" i="1"/>
  <c r="G2324" i="1"/>
  <c r="AN2324" i="1"/>
  <c r="AO2324" i="1"/>
  <c r="AP2324" i="1"/>
  <c r="AQ2324" i="1"/>
  <c r="C2325" i="1"/>
  <c r="AR2325" i="1" s="1"/>
  <c r="D2325" i="1"/>
  <c r="E2325" i="1"/>
  <c r="F2325" i="1"/>
  <c r="G2325" i="1"/>
  <c r="AN2325" i="1"/>
  <c r="AO2325" i="1"/>
  <c r="AP2325" i="1"/>
  <c r="AQ2325" i="1"/>
  <c r="C2326" i="1"/>
  <c r="AS2326" i="1" s="1"/>
  <c r="D2326" i="1"/>
  <c r="E2326" i="1"/>
  <c r="F2326" i="1"/>
  <c r="G2326" i="1"/>
  <c r="AN2326" i="1"/>
  <c r="AO2326" i="1"/>
  <c r="AP2326" i="1"/>
  <c r="AQ2326" i="1"/>
  <c r="C2327" i="1"/>
  <c r="D2327" i="1"/>
  <c r="E2327" i="1"/>
  <c r="F2327" i="1"/>
  <c r="G2327" i="1"/>
  <c r="AN2327" i="1"/>
  <c r="AO2327" i="1"/>
  <c r="AP2327" i="1"/>
  <c r="AQ2327" i="1"/>
  <c r="C2328" i="1"/>
  <c r="K2328" i="1" s="1"/>
  <c r="D2328" i="1"/>
  <c r="E2328" i="1"/>
  <c r="F2328" i="1"/>
  <c r="G2328" i="1"/>
  <c r="AN2328" i="1"/>
  <c r="AO2328" i="1"/>
  <c r="AP2328" i="1"/>
  <c r="AQ2328" i="1"/>
  <c r="C2329" i="1"/>
  <c r="D2329" i="1"/>
  <c r="E2329" i="1"/>
  <c r="F2329" i="1"/>
  <c r="G2329" i="1"/>
  <c r="AN2329" i="1"/>
  <c r="AO2329" i="1"/>
  <c r="AP2329" i="1"/>
  <c r="AQ2329" i="1"/>
  <c r="C2330" i="1"/>
  <c r="D2330" i="1"/>
  <c r="E2330" i="1"/>
  <c r="F2330" i="1"/>
  <c r="G2330" i="1"/>
  <c r="AN2330" i="1"/>
  <c r="AO2330" i="1"/>
  <c r="AP2330" i="1"/>
  <c r="AQ2330" i="1"/>
  <c r="G2331" i="1"/>
  <c r="AQ2331" i="1"/>
  <c r="C2333" i="1"/>
  <c r="AT2333" i="1" s="1"/>
  <c r="D2333" i="1"/>
  <c r="E2333" i="1"/>
  <c r="F2333" i="1"/>
  <c r="G2333" i="1"/>
  <c r="AN2333" i="1"/>
  <c r="AO2333" i="1"/>
  <c r="AP2333" i="1"/>
  <c r="AQ2333" i="1"/>
  <c r="C2334" i="1"/>
  <c r="AR2334" i="1" s="1"/>
  <c r="D2334" i="1"/>
  <c r="E2334" i="1"/>
  <c r="F2334" i="1"/>
  <c r="G2334" i="1"/>
  <c r="AN2334" i="1"/>
  <c r="AO2334" i="1"/>
  <c r="AP2334" i="1"/>
  <c r="AQ2334" i="1"/>
  <c r="C2335" i="1"/>
  <c r="D2335" i="1"/>
  <c r="E2335" i="1"/>
  <c r="F2335" i="1"/>
  <c r="G2335" i="1"/>
  <c r="AN2335" i="1"/>
  <c r="AO2335" i="1"/>
  <c r="AP2335" i="1"/>
  <c r="AQ2335" i="1"/>
  <c r="C2336" i="1"/>
  <c r="D2336" i="1"/>
  <c r="E2336" i="1"/>
  <c r="F2336" i="1"/>
  <c r="G2336" i="1"/>
  <c r="AN2336" i="1"/>
  <c r="AO2336" i="1"/>
  <c r="AP2336" i="1"/>
  <c r="AQ2336" i="1"/>
  <c r="C2337" i="1"/>
  <c r="D2337" i="1"/>
  <c r="E2337" i="1"/>
  <c r="F2337" i="1"/>
  <c r="G2337" i="1"/>
  <c r="AN2337" i="1"/>
  <c r="AO2337" i="1"/>
  <c r="AP2337" i="1"/>
  <c r="AQ2337" i="1"/>
  <c r="C2338" i="1"/>
  <c r="D2338" i="1"/>
  <c r="E2338" i="1"/>
  <c r="F2338" i="1"/>
  <c r="G2338" i="1"/>
  <c r="AN2338" i="1"/>
  <c r="AO2338" i="1"/>
  <c r="AP2338" i="1"/>
  <c r="AQ2338" i="1"/>
  <c r="C2339" i="1"/>
  <c r="AS2339" i="1" s="1"/>
  <c r="D2339" i="1"/>
  <c r="E2339" i="1"/>
  <c r="F2339" i="1"/>
  <c r="G2339" i="1"/>
  <c r="AN2339" i="1"/>
  <c r="AO2339" i="1"/>
  <c r="AP2339" i="1"/>
  <c r="AQ2339" i="1"/>
  <c r="C2340" i="1"/>
  <c r="D2340" i="1"/>
  <c r="E2340" i="1"/>
  <c r="F2340" i="1"/>
  <c r="G2340" i="1"/>
  <c r="AN2340" i="1"/>
  <c r="AO2340" i="1"/>
  <c r="AP2340" i="1"/>
  <c r="AQ2340" i="1"/>
  <c r="C2341" i="1"/>
  <c r="AT2341" i="1" s="1"/>
  <c r="D2341" i="1"/>
  <c r="E2341" i="1"/>
  <c r="F2341" i="1"/>
  <c r="G2341" i="1"/>
  <c r="AN2341" i="1"/>
  <c r="AO2341" i="1"/>
  <c r="AP2341" i="1"/>
  <c r="AQ2341" i="1"/>
  <c r="C2342" i="1"/>
  <c r="D2342" i="1"/>
  <c r="E2342" i="1"/>
  <c r="F2342" i="1"/>
  <c r="G2342" i="1"/>
  <c r="AN2342" i="1"/>
  <c r="AO2342" i="1"/>
  <c r="AP2342" i="1"/>
  <c r="AQ2342" i="1"/>
  <c r="C2343" i="1"/>
  <c r="AS2343" i="1" s="1"/>
  <c r="D2343" i="1"/>
  <c r="E2343" i="1"/>
  <c r="F2343" i="1"/>
  <c r="G2343" i="1"/>
  <c r="AN2343" i="1"/>
  <c r="AO2343" i="1"/>
  <c r="AP2343" i="1"/>
  <c r="AQ2343" i="1"/>
  <c r="C2344" i="1"/>
  <c r="AT2344" i="1" s="1"/>
  <c r="D2344" i="1"/>
  <c r="E2344" i="1"/>
  <c r="F2344" i="1"/>
  <c r="G2344" i="1"/>
  <c r="AN2344" i="1"/>
  <c r="AO2344" i="1"/>
  <c r="AP2344" i="1"/>
  <c r="AQ2344" i="1"/>
  <c r="C2345" i="1"/>
  <c r="D2345" i="1"/>
  <c r="E2345" i="1"/>
  <c r="F2345" i="1"/>
  <c r="G2345" i="1"/>
  <c r="AN2345" i="1"/>
  <c r="AO2345" i="1"/>
  <c r="AP2345" i="1"/>
  <c r="AQ2345" i="1"/>
  <c r="C2346" i="1"/>
  <c r="AT2346" i="1" s="1"/>
  <c r="D2346" i="1"/>
  <c r="E2346" i="1"/>
  <c r="F2346" i="1"/>
  <c r="G2346" i="1"/>
  <c r="AN2346" i="1"/>
  <c r="AO2346" i="1"/>
  <c r="AP2346" i="1"/>
  <c r="AQ2346" i="1"/>
  <c r="C2347" i="1"/>
  <c r="K2347" i="1" s="1"/>
  <c r="D2347" i="1"/>
  <c r="E2347" i="1"/>
  <c r="F2347" i="1"/>
  <c r="G2347" i="1"/>
  <c r="AN2347" i="1"/>
  <c r="AO2347" i="1"/>
  <c r="AP2347" i="1"/>
  <c r="AQ2347" i="1"/>
  <c r="C2348" i="1"/>
  <c r="AT2348" i="1" s="1"/>
  <c r="D2348" i="1"/>
  <c r="E2348" i="1"/>
  <c r="F2348" i="1"/>
  <c r="G2348" i="1"/>
  <c r="AN2348" i="1"/>
  <c r="AO2348" i="1"/>
  <c r="AP2348" i="1"/>
  <c r="AQ2348" i="1"/>
  <c r="C2349" i="1"/>
  <c r="D2349" i="1"/>
  <c r="E2349" i="1"/>
  <c r="F2349" i="1"/>
  <c r="G2349" i="1"/>
  <c r="AN2349" i="1"/>
  <c r="AO2349" i="1"/>
  <c r="AP2349" i="1"/>
  <c r="AQ2349" i="1"/>
  <c r="C2350" i="1"/>
  <c r="D2350" i="1"/>
  <c r="E2350" i="1"/>
  <c r="F2350" i="1"/>
  <c r="G2350" i="1"/>
  <c r="AN2350" i="1"/>
  <c r="AO2350" i="1"/>
  <c r="AP2350" i="1"/>
  <c r="AQ2350" i="1"/>
  <c r="C2351" i="1"/>
  <c r="D2351" i="1"/>
  <c r="E2351" i="1"/>
  <c r="F2351" i="1"/>
  <c r="G2351" i="1"/>
  <c r="AN2351" i="1"/>
  <c r="AO2351" i="1"/>
  <c r="AP2351" i="1"/>
  <c r="AQ2351" i="1"/>
  <c r="C2352" i="1"/>
  <c r="L2352" i="1" s="1"/>
  <c r="D2352" i="1"/>
  <c r="E2352" i="1"/>
  <c r="F2352" i="1"/>
  <c r="G2352" i="1"/>
  <c r="AN2352" i="1"/>
  <c r="AO2352" i="1"/>
  <c r="AP2352" i="1"/>
  <c r="AQ2352" i="1"/>
  <c r="C2353" i="1"/>
  <c r="D2353" i="1"/>
  <c r="E2353" i="1"/>
  <c r="F2353" i="1"/>
  <c r="G2353" i="1"/>
  <c r="AN2353" i="1"/>
  <c r="AO2353" i="1"/>
  <c r="AP2353" i="1"/>
  <c r="AQ2353" i="1"/>
  <c r="C2354" i="1"/>
  <c r="AU2354" i="1" s="1"/>
  <c r="D2354" i="1"/>
  <c r="E2354" i="1"/>
  <c r="F2354" i="1"/>
  <c r="G2354" i="1"/>
  <c r="AN2354" i="1"/>
  <c r="AO2354" i="1"/>
  <c r="AP2354" i="1"/>
  <c r="AQ2354" i="1"/>
  <c r="C2355" i="1"/>
  <c r="D2355" i="1"/>
  <c r="E2355" i="1"/>
  <c r="F2355" i="1"/>
  <c r="G2355" i="1"/>
  <c r="AN2355" i="1"/>
  <c r="AO2355" i="1"/>
  <c r="AP2355" i="1"/>
  <c r="AQ2355" i="1"/>
  <c r="C2356" i="1"/>
  <c r="D2356" i="1"/>
  <c r="E2356" i="1"/>
  <c r="F2356" i="1"/>
  <c r="G2356" i="1"/>
  <c r="AN2356" i="1"/>
  <c r="AO2356" i="1"/>
  <c r="AP2356" i="1"/>
  <c r="AQ2356" i="1"/>
  <c r="C2357" i="1"/>
  <c r="AT2357" i="1" s="1"/>
  <c r="D2357" i="1"/>
  <c r="E2357" i="1"/>
  <c r="F2357" i="1"/>
  <c r="G2357" i="1"/>
  <c r="AN2357" i="1"/>
  <c r="AO2357" i="1"/>
  <c r="AP2357" i="1"/>
  <c r="AQ2357" i="1"/>
  <c r="C2358" i="1"/>
  <c r="AR2358" i="1" s="1"/>
  <c r="D2358" i="1"/>
  <c r="E2358" i="1"/>
  <c r="F2358" i="1"/>
  <c r="G2358" i="1"/>
  <c r="AN2358" i="1"/>
  <c r="AO2358" i="1"/>
  <c r="AP2358" i="1"/>
  <c r="AQ2358" i="1"/>
  <c r="C2359" i="1"/>
  <c r="AT2359" i="1" s="1"/>
  <c r="D2359" i="1"/>
  <c r="E2359" i="1"/>
  <c r="F2359" i="1"/>
  <c r="G2359" i="1"/>
  <c r="AN2359" i="1"/>
  <c r="AO2359" i="1"/>
  <c r="AP2359" i="1"/>
  <c r="AQ2359" i="1"/>
  <c r="C2360" i="1"/>
  <c r="AR2360" i="1" s="1"/>
  <c r="D2360" i="1"/>
  <c r="E2360" i="1"/>
  <c r="F2360" i="1"/>
  <c r="G2360" i="1"/>
  <c r="AN2360" i="1"/>
  <c r="AO2360" i="1"/>
  <c r="AP2360" i="1"/>
  <c r="AQ2360" i="1"/>
  <c r="C2361" i="1"/>
  <c r="K2361" i="1" s="1"/>
  <c r="D2361" i="1"/>
  <c r="E2361" i="1"/>
  <c r="F2361" i="1"/>
  <c r="G2361" i="1"/>
  <c r="AN2361" i="1"/>
  <c r="AO2361" i="1"/>
  <c r="AP2361" i="1"/>
  <c r="AQ2361" i="1"/>
  <c r="C2362" i="1"/>
  <c r="AU2362" i="1" s="1"/>
  <c r="D2362" i="1"/>
  <c r="E2362" i="1"/>
  <c r="F2362" i="1"/>
  <c r="G2362" i="1"/>
  <c r="AN2362" i="1"/>
  <c r="AO2362" i="1"/>
  <c r="AP2362" i="1"/>
  <c r="AQ2362" i="1"/>
  <c r="C2363" i="1"/>
  <c r="D2363" i="1"/>
  <c r="E2363" i="1"/>
  <c r="F2363" i="1"/>
  <c r="G2363" i="1"/>
  <c r="AN2363" i="1"/>
  <c r="AO2363" i="1"/>
  <c r="AP2363" i="1"/>
  <c r="AQ2363" i="1"/>
  <c r="C2364" i="1"/>
  <c r="D2364" i="1"/>
  <c r="E2364" i="1"/>
  <c r="F2364" i="1"/>
  <c r="G2364" i="1"/>
  <c r="AN2364" i="1"/>
  <c r="AO2364" i="1"/>
  <c r="AP2364" i="1"/>
  <c r="AQ2364" i="1"/>
  <c r="C2365" i="1"/>
  <c r="D2365" i="1"/>
  <c r="E2365" i="1"/>
  <c r="F2365" i="1"/>
  <c r="G2365" i="1"/>
  <c r="AN2365" i="1"/>
  <c r="AO2365" i="1"/>
  <c r="AP2365" i="1"/>
  <c r="AQ2365" i="1"/>
  <c r="C2366" i="1"/>
  <c r="J2366" i="1" s="1"/>
  <c r="D2366" i="1"/>
  <c r="E2366" i="1"/>
  <c r="F2366" i="1"/>
  <c r="G2366" i="1"/>
  <c r="AN2366" i="1"/>
  <c r="AO2366" i="1"/>
  <c r="AP2366" i="1"/>
  <c r="AQ2366" i="1"/>
  <c r="C2367" i="1"/>
  <c r="K2367" i="1" s="1"/>
  <c r="D2367" i="1"/>
  <c r="E2367" i="1"/>
  <c r="F2367" i="1"/>
  <c r="G2367" i="1"/>
  <c r="L2367" i="1"/>
  <c r="AN2367" i="1"/>
  <c r="AO2367" i="1"/>
  <c r="AP2367" i="1"/>
  <c r="AQ2367" i="1"/>
  <c r="C2368" i="1"/>
  <c r="D2368" i="1"/>
  <c r="E2368" i="1"/>
  <c r="F2368" i="1"/>
  <c r="G2368" i="1"/>
  <c r="AN2368" i="1"/>
  <c r="AO2368" i="1"/>
  <c r="AP2368" i="1"/>
  <c r="AQ2368" i="1"/>
  <c r="C2369" i="1"/>
  <c r="D2369" i="1"/>
  <c r="E2369" i="1"/>
  <c r="F2369" i="1"/>
  <c r="G2369" i="1"/>
  <c r="AN2369" i="1"/>
  <c r="AO2369" i="1"/>
  <c r="AP2369" i="1"/>
  <c r="AQ2369" i="1"/>
  <c r="C2370" i="1"/>
  <c r="AR2370" i="1" s="1"/>
  <c r="D2370" i="1"/>
  <c r="E2370" i="1"/>
  <c r="F2370" i="1"/>
  <c r="G2370" i="1"/>
  <c r="AN2370" i="1"/>
  <c r="AO2370" i="1"/>
  <c r="AP2370" i="1"/>
  <c r="AQ2370" i="1"/>
  <c r="C2371" i="1"/>
  <c r="K2371" i="1" s="1"/>
  <c r="D2371" i="1"/>
  <c r="E2371" i="1"/>
  <c r="F2371" i="1"/>
  <c r="G2371" i="1"/>
  <c r="AN2371" i="1"/>
  <c r="AO2371" i="1"/>
  <c r="AP2371" i="1"/>
  <c r="AQ2371" i="1"/>
  <c r="C2372" i="1"/>
  <c r="D2372" i="1"/>
  <c r="E2372" i="1"/>
  <c r="F2372" i="1"/>
  <c r="G2372" i="1"/>
  <c r="AN2372" i="1"/>
  <c r="AO2372" i="1"/>
  <c r="AP2372" i="1"/>
  <c r="AQ2372" i="1"/>
  <c r="C2373" i="1"/>
  <c r="K2373" i="1" s="1"/>
  <c r="D2373" i="1"/>
  <c r="E2373" i="1"/>
  <c r="F2373" i="1"/>
  <c r="G2373" i="1"/>
  <c r="AN2373" i="1"/>
  <c r="AO2373" i="1"/>
  <c r="AP2373" i="1"/>
  <c r="AQ2373" i="1"/>
  <c r="C2374" i="1"/>
  <c r="AR2374" i="1" s="1"/>
  <c r="D2374" i="1"/>
  <c r="E2374" i="1"/>
  <c r="F2374" i="1"/>
  <c r="G2374" i="1"/>
  <c r="AN2374" i="1"/>
  <c r="AO2374" i="1"/>
  <c r="AP2374" i="1"/>
  <c r="AQ2374" i="1"/>
  <c r="C2375" i="1"/>
  <c r="J2375" i="1" s="1"/>
  <c r="D2375" i="1"/>
  <c r="E2375" i="1"/>
  <c r="F2375" i="1"/>
  <c r="G2375" i="1"/>
  <c r="AN2375" i="1"/>
  <c r="AO2375" i="1"/>
  <c r="AP2375" i="1"/>
  <c r="AQ2375" i="1"/>
  <c r="C2376" i="1"/>
  <c r="D2376" i="1"/>
  <c r="E2376" i="1"/>
  <c r="F2376" i="1"/>
  <c r="G2376" i="1"/>
  <c r="AN2376" i="1"/>
  <c r="AO2376" i="1"/>
  <c r="AP2376" i="1"/>
  <c r="AQ2376" i="1"/>
  <c r="C2377" i="1"/>
  <c r="K2377" i="1" s="1"/>
  <c r="D2377" i="1"/>
  <c r="E2377" i="1"/>
  <c r="F2377" i="1"/>
  <c r="G2377" i="1"/>
  <c r="AN2377" i="1"/>
  <c r="AO2377" i="1"/>
  <c r="AP2377" i="1"/>
  <c r="AQ2377" i="1"/>
  <c r="C2378" i="1"/>
  <c r="AU2378" i="1" s="1"/>
  <c r="D2378" i="1"/>
  <c r="E2378" i="1"/>
  <c r="F2378" i="1"/>
  <c r="G2378" i="1"/>
  <c r="AN2378" i="1"/>
  <c r="AO2378" i="1"/>
  <c r="AP2378" i="1"/>
  <c r="AQ2378" i="1"/>
  <c r="AT2378" i="1"/>
  <c r="C2379" i="1"/>
  <c r="D2379" i="1"/>
  <c r="E2379" i="1"/>
  <c r="F2379" i="1"/>
  <c r="G2379" i="1"/>
  <c r="AN2379" i="1"/>
  <c r="AO2379" i="1"/>
  <c r="AP2379" i="1"/>
  <c r="AQ2379" i="1"/>
  <c r="C2380" i="1"/>
  <c r="AR2380" i="1" s="1"/>
  <c r="D2380" i="1"/>
  <c r="E2380" i="1"/>
  <c r="F2380" i="1"/>
  <c r="G2380" i="1"/>
  <c r="AN2380" i="1"/>
  <c r="AO2380" i="1"/>
  <c r="AP2380" i="1"/>
  <c r="AQ2380" i="1"/>
  <c r="C2381" i="1"/>
  <c r="AS2381" i="1" s="1"/>
  <c r="D2381" i="1"/>
  <c r="E2381" i="1"/>
  <c r="F2381" i="1"/>
  <c r="G2381" i="1"/>
  <c r="AN2381" i="1"/>
  <c r="AO2381" i="1"/>
  <c r="AP2381" i="1"/>
  <c r="AQ2381" i="1"/>
  <c r="C2382" i="1"/>
  <c r="D2382" i="1"/>
  <c r="E2382" i="1"/>
  <c r="F2382" i="1"/>
  <c r="G2382" i="1"/>
  <c r="AN2382" i="1"/>
  <c r="AO2382" i="1"/>
  <c r="AP2382" i="1"/>
  <c r="AQ2382" i="1"/>
  <c r="C2383" i="1"/>
  <c r="K2383" i="1" s="1"/>
  <c r="D2383" i="1"/>
  <c r="E2383" i="1"/>
  <c r="F2383" i="1"/>
  <c r="G2383" i="1"/>
  <c r="AN2383" i="1"/>
  <c r="AO2383" i="1"/>
  <c r="AP2383" i="1"/>
  <c r="AQ2383" i="1"/>
  <c r="C2384" i="1"/>
  <c r="D2384" i="1"/>
  <c r="E2384" i="1"/>
  <c r="F2384" i="1"/>
  <c r="G2384" i="1"/>
  <c r="AN2384" i="1"/>
  <c r="AO2384" i="1"/>
  <c r="AP2384" i="1"/>
  <c r="AQ2384" i="1"/>
  <c r="C2385" i="1"/>
  <c r="AU2385" i="1" s="1"/>
  <c r="D2385" i="1"/>
  <c r="E2385" i="1"/>
  <c r="F2385" i="1"/>
  <c r="G2385" i="1"/>
  <c r="AN2385" i="1"/>
  <c r="AO2385" i="1"/>
  <c r="AP2385" i="1"/>
  <c r="AQ2385" i="1"/>
  <c r="C2386" i="1"/>
  <c r="AS2386" i="1" s="1"/>
  <c r="D2386" i="1"/>
  <c r="E2386" i="1"/>
  <c r="F2386" i="1"/>
  <c r="G2386" i="1"/>
  <c r="AN2386" i="1"/>
  <c r="AO2386" i="1"/>
  <c r="AP2386" i="1"/>
  <c r="AQ2386" i="1"/>
  <c r="C2387" i="1"/>
  <c r="D2387" i="1"/>
  <c r="E2387" i="1"/>
  <c r="F2387" i="1"/>
  <c r="G2387" i="1"/>
  <c r="AN2387" i="1"/>
  <c r="AO2387" i="1"/>
  <c r="AP2387" i="1"/>
  <c r="AQ2387" i="1"/>
  <c r="C2388" i="1"/>
  <c r="D2388" i="1"/>
  <c r="E2388" i="1"/>
  <c r="F2388" i="1"/>
  <c r="G2388" i="1"/>
  <c r="AN2388" i="1"/>
  <c r="AO2388" i="1"/>
  <c r="AP2388" i="1"/>
  <c r="AQ2388" i="1"/>
  <c r="C2389" i="1"/>
  <c r="AT2389" i="1" s="1"/>
  <c r="D2389" i="1"/>
  <c r="E2389" i="1"/>
  <c r="F2389" i="1"/>
  <c r="G2389" i="1"/>
  <c r="AN2389" i="1"/>
  <c r="AO2389" i="1"/>
  <c r="AP2389" i="1"/>
  <c r="AQ2389" i="1"/>
  <c r="C2390" i="1"/>
  <c r="J2390" i="1" s="1"/>
  <c r="D2390" i="1"/>
  <c r="E2390" i="1"/>
  <c r="F2390" i="1"/>
  <c r="G2390" i="1"/>
  <c r="AN2390" i="1"/>
  <c r="AO2390" i="1"/>
  <c r="AP2390" i="1"/>
  <c r="AQ2390" i="1"/>
  <c r="C2391" i="1"/>
  <c r="AS2391" i="1" s="1"/>
  <c r="D2391" i="1"/>
  <c r="E2391" i="1"/>
  <c r="F2391" i="1"/>
  <c r="G2391" i="1"/>
  <c r="AN2391" i="1"/>
  <c r="AO2391" i="1"/>
  <c r="AP2391" i="1"/>
  <c r="AQ2391" i="1"/>
  <c r="C2392" i="1"/>
  <c r="AT2392" i="1" s="1"/>
  <c r="D2392" i="1"/>
  <c r="E2392" i="1"/>
  <c r="F2392" i="1"/>
  <c r="G2392" i="1"/>
  <c r="AN2392" i="1"/>
  <c r="AO2392" i="1"/>
  <c r="AP2392" i="1"/>
  <c r="AQ2392" i="1"/>
  <c r="C2393" i="1"/>
  <c r="K2393" i="1" s="1"/>
  <c r="D2393" i="1"/>
  <c r="E2393" i="1"/>
  <c r="F2393" i="1"/>
  <c r="G2393" i="1"/>
  <c r="AN2393" i="1"/>
  <c r="AO2393" i="1"/>
  <c r="AP2393" i="1"/>
  <c r="AQ2393" i="1"/>
  <c r="C2394" i="1"/>
  <c r="AR2394" i="1" s="1"/>
  <c r="D2394" i="1"/>
  <c r="E2394" i="1"/>
  <c r="F2394" i="1"/>
  <c r="G2394" i="1"/>
  <c r="AN2394" i="1"/>
  <c r="AO2394" i="1"/>
  <c r="AP2394" i="1"/>
  <c r="AQ2394" i="1"/>
  <c r="C2395" i="1"/>
  <c r="K2395" i="1" s="1"/>
  <c r="D2395" i="1"/>
  <c r="E2395" i="1"/>
  <c r="F2395" i="1"/>
  <c r="G2395" i="1"/>
  <c r="AN2395" i="1"/>
  <c r="AO2395" i="1"/>
  <c r="AP2395" i="1"/>
  <c r="AQ2395" i="1"/>
  <c r="C2396" i="1"/>
  <c r="AR2396" i="1" s="1"/>
  <c r="D2396" i="1"/>
  <c r="E2396" i="1"/>
  <c r="F2396" i="1"/>
  <c r="G2396" i="1"/>
  <c r="AN2396" i="1"/>
  <c r="AO2396" i="1"/>
  <c r="AP2396" i="1"/>
  <c r="AQ2396" i="1"/>
  <c r="C2397" i="1"/>
  <c r="D2397" i="1"/>
  <c r="E2397" i="1"/>
  <c r="F2397" i="1"/>
  <c r="G2397" i="1"/>
  <c r="AN2397" i="1"/>
  <c r="AO2397" i="1"/>
  <c r="AP2397" i="1"/>
  <c r="AQ2397" i="1"/>
  <c r="C2398" i="1"/>
  <c r="D2398" i="1"/>
  <c r="E2398" i="1"/>
  <c r="F2398" i="1"/>
  <c r="G2398" i="1"/>
  <c r="AN2398" i="1"/>
  <c r="AO2398" i="1"/>
  <c r="AP2398" i="1"/>
  <c r="AQ2398" i="1"/>
  <c r="C2399" i="1"/>
  <c r="D2399" i="1"/>
  <c r="E2399" i="1"/>
  <c r="F2399" i="1"/>
  <c r="G2399" i="1"/>
  <c r="AN2399" i="1"/>
  <c r="AO2399" i="1"/>
  <c r="AP2399" i="1"/>
  <c r="AQ2399" i="1"/>
  <c r="AO2400" i="1"/>
  <c r="AQ2400" i="1"/>
  <c r="AO2402" i="1"/>
  <c r="AO2403" i="1"/>
  <c r="AO2404" i="1"/>
  <c r="AO2405" i="1"/>
  <c r="AO2406" i="1"/>
  <c r="C2409" i="1"/>
  <c r="D2409" i="1"/>
  <c r="E2409" i="1"/>
  <c r="F2409" i="1"/>
  <c r="G2409" i="1"/>
  <c r="AN2409" i="1"/>
  <c r="AO2409" i="1"/>
  <c r="AP2409" i="1"/>
  <c r="AQ2409" i="1"/>
  <c r="C2410" i="1"/>
  <c r="J2410" i="1" s="1"/>
  <c r="D2410" i="1"/>
  <c r="E2410" i="1"/>
  <c r="F2410" i="1"/>
  <c r="G2410" i="1"/>
  <c r="AN2410" i="1"/>
  <c r="AO2410" i="1"/>
  <c r="AP2410" i="1"/>
  <c r="AQ2410" i="1"/>
  <c r="AU2410" i="1"/>
  <c r="C2411" i="1"/>
  <c r="D2411" i="1"/>
  <c r="E2411" i="1"/>
  <c r="F2411" i="1"/>
  <c r="G2411" i="1"/>
  <c r="AN2411" i="1"/>
  <c r="AO2411" i="1"/>
  <c r="AP2411" i="1"/>
  <c r="AQ2411" i="1"/>
  <c r="C2412" i="1"/>
  <c r="D2412" i="1"/>
  <c r="E2412" i="1"/>
  <c r="F2412" i="1"/>
  <c r="G2412" i="1"/>
  <c r="AN2412" i="1"/>
  <c r="AO2412" i="1"/>
  <c r="AP2412" i="1"/>
  <c r="AQ2412" i="1"/>
  <c r="C2413" i="1"/>
  <c r="D2413" i="1"/>
  <c r="E2413" i="1"/>
  <c r="F2413" i="1"/>
  <c r="G2413" i="1"/>
  <c r="AN2413" i="1"/>
  <c r="AO2413" i="1"/>
  <c r="AP2413" i="1"/>
  <c r="AQ2413" i="1"/>
  <c r="C2414" i="1"/>
  <c r="L2414" i="1" s="1"/>
  <c r="D2414" i="1"/>
  <c r="E2414" i="1"/>
  <c r="F2414" i="1"/>
  <c r="G2414" i="1"/>
  <c r="AN2414" i="1"/>
  <c r="AO2414" i="1"/>
  <c r="AP2414" i="1"/>
  <c r="AQ2414" i="1"/>
  <c r="C2415" i="1"/>
  <c r="D2415" i="1"/>
  <c r="E2415" i="1"/>
  <c r="F2415" i="1"/>
  <c r="G2415" i="1"/>
  <c r="AN2415" i="1"/>
  <c r="AO2415" i="1"/>
  <c r="AP2415" i="1"/>
  <c r="AQ2415" i="1"/>
  <c r="C2416" i="1"/>
  <c r="J2416" i="1" s="1"/>
  <c r="D2416" i="1"/>
  <c r="E2416" i="1"/>
  <c r="F2416" i="1"/>
  <c r="G2416" i="1"/>
  <c r="AN2416" i="1"/>
  <c r="AO2416" i="1"/>
  <c r="AP2416" i="1"/>
  <c r="AQ2416" i="1"/>
  <c r="C2417" i="1"/>
  <c r="AR2417" i="1" s="1"/>
  <c r="D2417" i="1"/>
  <c r="E2417" i="1"/>
  <c r="F2417" i="1"/>
  <c r="G2417" i="1"/>
  <c r="AN2417" i="1"/>
  <c r="AO2417" i="1"/>
  <c r="AP2417" i="1"/>
  <c r="AQ2417" i="1"/>
  <c r="C2418" i="1"/>
  <c r="AT2418" i="1" s="1"/>
  <c r="D2418" i="1"/>
  <c r="E2418" i="1"/>
  <c r="F2418" i="1"/>
  <c r="G2418" i="1"/>
  <c r="AN2418" i="1"/>
  <c r="AO2418" i="1"/>
  <c r="AP2418" i="1"/>
  <c r="AQ2418" i="1"/>
  <c r="C2419" i="1"/>
  <c r="D2419" i="1"/>
  <c r="E2419" i="1"/>
  <c r="F2419" i="1"/>
  <c r="G2419" i="1"/>
  <c r="AN2419" i="1"/>
  <c r="AO2419" i="1"/>
  <c r="AP2419" i="1"/>
  <c r="AQ2419" i="1"/>
  <c r="C2420" i="1"/>
  <c r="AR2420" i="1" s="1"/>
  <c r="D2420" i="1"/>
  <c r="E2420" i="1"/>
  <c r="F2420" i="1"/>
  <c r="G2420" i="1"/>
  <c r="AN2420" i="1"/>
  <c r="AO2420" i="1"/>
  <c r="AP2420" i="1"/>
  <c r="AQ2420" i="1"/>
  <c r="C2421" i="1"/>
  <c r="D2421" i="1"/>
  <c r="E2421" i="1"/>
  <c r="F2421" i="1"/>
  <c r="G2421" i="1"/>
  <c r="AN2421" i="1"/>
  <c r="AO2421" i="1"/>
  <c r="AP2421" i="1"/>
  <c r="AQ2421" i="1"/>
  <c r="C2422" i="1"/>
  <c r="D2422" i="1"/>
  <c r="E2422" i="1"/>
  <c r="F2422" i="1"/>
  <c r="G2422" i="1"/>
  <c r="AN2422" i="1"/>
  <c r="AO2422" i="1"/>
  <c r="AP2422" i="1"/>
  <c r="AQ2422" i="1"/>
  <c r="C2423" i="1"/>
  <c r="AU2423" i="1" s="1"/>
  <c r="D2423" i="1"/>
  <c r="E2423" i="1"/>
  <c r="F2423" i="1"/>
  <c r="G2423" i="1"/>
  <c r="AN2423" i="1"/>
  <c r="AO2423" i="1"/>
  <c r="AP2423" i="1"/>
  <c r="AQ2423" i="1"/>
  <c r="C2424" i="1"/>
  <c r="AR2424" i="1" s="1"/>
  <c r="D2424" i="1"/>
  <c r="E2424" i="1"/>
  <c r="F2424" i="1"/>
  <c r="G2424" i="1"/>
  <c r="AN2424" i="1"/>
  <c r="AO2424" i="1"/>
  <c r="AP2424" i="1"/>
  <c r="AQ2424" i="1"/>
  <c r="C2425" i="1"/>
  <c r="D2425" i="1"/>
  <c r="E2425" i="1"/>
  <c r="F2425" i="1"/>
  <c r="G2425" i="1"/>
  <c r="AN2425" i="1"/>
  <c r="AO2425" i="1"/>
  <c r="AP2425" i="1"/>
  <c r="AQ2425" i="1"/>
  <c r="C2426" i="1"/>
  <c r="D2426" i="1"/>
  <c r="E2426" i="1"/>
  <c r="F2426" i="1"/>
  <c r="G2426" i="1"/>
  <c r="AN2426" i="1"/>
  <c r="AO2426" i="1"/>
  <c r="AP2426" i="1"/>
  <c r="AQ2426" i="1"/>
  <c r="C2427" i="1"/>
  <c r="D2427" i="1"/>
  <c r="E2427" i="1"/>
  <c r="F2427" i="1"/>
  <c r="G2427" i="1"/>
  <c r="AN2427" i="1"/>
  <c r="AO2427" i="1"/>
  <c r="AP2427" i="1"/>
  <c r="AQ2427" i="1"/>
  <c r="C2428" i="1"/>
  <c r="J2428" i="1" s="1"/>
  <c r="D2428" i="1"/>
  <c r="E2428" i="1"/>
  <c r="F2428" i="1"/>
  <c r="G2428" i="1"/>
  <c r="AN2428" i="1"/>
  <c r="AO2428" i="1"/>
  <c r="AP2428" i="1"/>
  <c r="AQ2428" i="1"/>
  <c r="C2429" i="1"/>
  <c r="J2429" i="1" s="1"/>
  <c r="D2429" i="1"/>
  <c r="E2429" i="1"/>
  <c r="F2429" i="1"/>
  <c r="G2429" i="1"/>
  <c r="AN2429" i="1"/>
  <c r="AO2429" i="1"/>
  <c r="AP2429" i="1"/>
  <c r="AQ2429" i="1"/>
  <c r="C2430" i="1"/>
  <c r="AT2430" i="1" s="1"/>
  <c r="D2430" i="1"/>
  <c r="E2430" i="1"/>
  <c r="F2430" i="1"/>
  <c r="G2430" i="1"/>
  <c r="AN2430" i="1"/>
  <c r="AO2430" i="1"/>
  <c r="AP2430" i="1"/>
  <c r="AQ2430" i="1"/>
  <c r="C2431" i="1"/>
  <c r="AR2431" i="1" s="1"/>
  <c r="D2431" i="1"/>
  <c r="E2431" i="1"/>
  <c r="F2431" i="1"/>
  <c r="G2431" i="1"/>
  <c r="AN2431" i="1"/>
  <c r="AO2431" i="1"/>
  <c r="AP2431" i="1"/>
  <c r="AQ2431" i="1"/>
  <c r="C2432" i="1"/>
  <c r="AR2432" i="1" s="1"/>
  <c r="D2432" i="1"/>
  <c r="E2432" i="1"/>
  <c r="F2432" i="1"/>
  <c r="G2432" i="1"/>
  <c r="AN2432" i="1"/>
  <c r="AO2432" i="1"/>
  <c r="AP2432" i="1"/>
  <c r="AQ2432" i="1"/>
  <c r="C2433" i="1"/>
  <c r="D2433" i="1"/>
  <c r="E2433" i="1"/>
  <c r="F2433" i="1"/>
  <c r="G2433" i="1"/>
  <c r="AN2433" i="1"/>
  <c r="AO2433" i="1"/>
  <c r="AP2433" i="1"/>
  <c r="AQ2433" i="1"/>
  <c r="C2434" i="1"/>
  <c r="AU2434" i="1" s="1"/>
  <c r="D2434" i="1"/>
  <c r="E2434" i="1"/>
  <c r="F2434" i="1"/>
  <c r="G2434" i="1"/>
  <c r="AN2434" i="1"/>
  <c r="AO2434" i="1"/>
  <c r="AP2434" i="1"/>
  <c r="AQ2434" i="1"/>
  <c r="C2435" i="1"/>
  <c r="AU2435" i="1" s="1"/>
  <c r="D2435" i="1"/>
  <c r="E2435" i="1"/>
  <c r="F2435" i="1"/>
  <c r="G2435" i="1"/>
  <c r="AN2435" i="1"/>
  <c r="AO2435" i="1"/>
  <c r="AP2435" i="1"/>
  <c r="AQ2435" i="1"/>
  <c r="C2436" i="1"/>
  <c r="AR2436" i="1" s="1"/>
  <c r="D2436" i="1"/>
  <c r="E2436" i="1"/>
  <c r="F2436" i="1"/>
  <c r="G2436" i="1"/>
  <c r="AN2436" i="1"/>
  <c r="AO2436" i="1"/>
  <c r="AP2436" i="1"/>
  <c r="AQ2436" i="1"/>
  <c r="C2437" i="1"/>
  <c r="AS2437" i="1" s="1"/>
  <c r="D2437" i="1"/>
  <c r="E2437" i="1"/>
  <c r="F2437" i="1"/>
  <c r="G2437" i="1"/>
  <c r="AN2437" i="1"/>
  <c r="AO2437" i="1"/>
  <c r="AP2437" i="1"/>
  <c r="AQ2437" i="1"/>
  <c r="C2438" i="1"/>
  <c r="D2438" i="1"/>
  <c r="E2438" i="1"/>
  <c r="F2438" i="1"/>
  <c r="G2438" i="1"/>
  <c r="AN2438" i="1"/>
  <c r="AO2438" i="1"/>
  <c r="AP2438" i="1"/>
  <c r="AQ2438" i="1"/>
  <c r="C2439" i="1"/>
  <c r="D2439" i="1"/>
  <c r="E2439" i="1"/>
  <c r="F2439" i="1"/>
  <c r="G2439" i="1"/>
  <c r="AN2439" i="1"/>
  <c r="AO2439" i="1"/>
  <c r="AP2439" i="1"/>
  <c r="AQ2439" i="1"/>
  <c r="C2440" i="1"/>
  <c r="J2440" i="1" s="1"/>
  <c r="D2440" i="1"/>
  <c r="E2440" i="1"/>
  <c r="F2440" i="1"/>
  <c r="G2440" i="1"/>
  <c r="AN2440" i="1"/>
  <c r="AO2440" i="1"/>
  <c r="AP2440" i="1"/>
  <c r="AQ2440" i="1"/>
  <c r="C2441" i="1"/>
  <c r="AS2441" i="1" s="1"/>
  <c r="D2441" i="1"/>
  <c r="E2441" i="1"/>
  <c r="F2441" i="1"/>
  <c r="G2441" i="1"/>
  <c r="AN2441" i="1"/>
  <c r="AO2441" i="1"/>
  <c r="AP2441" i="1"/>
  <c r="AQ2441" i="1"/>
  <c r="C2442" i="1"/>
  <c r="D2442" i="1"/>
  <c r="E2442" i="1"/>
  <c r="F2442" i="1"/>
  <c r="G2442" i="1"/>
  <c r="AN2442" i="1"/>
  <c r="AO2442" i="1"/>
  <c r="AP2442" i="1"/>
  <c r="AQ2442" i="1"/>
  <c r="C2443" i="1"/>
  <c r="D2443" i="1"/>
  <c r="E2443" i="1"/>
  <c r="F2443" i="1"/>
  <c r="G2443" i="1"/>
  <c r="AN2443" i="1"/>
  <c r="AO2443" i="1"/>
  <c r="AP2443" i="1"/>
  <c r="AQ2443" i="1"/>
  <c r="C2444" i="1"/>
  <c r="AT2444" i="1" s="1"/>
  <c r="D2444" i="1"/>
  <c r="E2444" i="1"/>
  <c r="F2444" i="1"/>
  <c r="G2444" i="1"/>
  <c r="AN2444" i="1"/>
  <c r="AO2444" i="1"/>
  <c r="AP2444" i="1"/>
  <c r="AQ2444" i="1"/>
  <c r="C2445" i="1"/>
  <c r="K2445" i="1" s="1"/>
  <c r="D2445" i="1"/>
  <c r="E2445" i="1"/>
  <c r="F2445" i="1"/>
  <c r="G2445" i="1"/>
  <c r="AN2445" i="1"/>
  <c r="AO2445" i="1"/>
  <c r="AP2445" i="1"/>
  <c r="AQ2445" i="1"/>
  <c r="C2446" i="1"/>
  <c r="D2446" i="1"/>
  <c r="E2446" i="1"/>
  <c r="F2446" i="1"/>
  <c r="G2446" i="1"/>
  <c r="AN2446" i="1"/>
  <c r="AO2446" i="1"/>
  <c r="AP2446" i="1"/>
  <c r="AQ2446" i="1"/>
  <c r="C2447" i="1"/>
  <c r="D2447" i="1"/>
  <c r="E2447" i="1"/>
  <c r="F2447" i="1"/>
  <c r="G2447" i="1"/>
  <c r="AN2447" i="1"/>
  <c r="AO2447" i="1"/>
  <c r="AP2447" i="1"/>
  <c r="AQ2447" i="1"/>
  <c r="C2448" i="1"/>
  <c r="L2448" i="1" s="1"/>
  <c r="D2448" i="1"/>
  <c r="E2448" i="1"/>
  <c r="F2448" i="1"/>
  <c r="G2448" i="1"/>
  <c r="AN2448" i="1"/>
  <c r="AO2448" i="1"/>
  <c r="AP2448" i="1"/>
  <c r="AQ2448" i="1"/>
  <c r="C2449" i="1"/>
  <c r="D2449" i="1"/>
  <c r="E2449" i="1"/>
  <c r="F2449" i="1"/>
  <c r="G2449" i="1"/>
  <c r="AN2449" i="1"/>
  <c r="AO2449" i="1"/>
  <c r="AP2449" i="1"/>
  <c r="AQ2449" i="1"/>
  <c r="C2450" i="1"/>
  <c r="L2450" i="1" s="1"/>
  <c r="D2450" i="1"/>
  <c r="E2450" i="1"/>
  <c r="F2450" i="1"/>
  <c r="G2450" i="1"/>
  <c r="AN2450" i="1"/>
  <c r="AO2450" i="1"/>
  <c r="AP2450" i="1"/>
  <c r="AQ2450" i="1"/>
  <c r="C2451" i="1"/>
  <c r="D2451" i="1"/>
  <c r="E2451" i="1"/>
  <c r="F2451" i="1"/>
  <c r="G2451" i="1"/>
  <c r="AN2451" i="1"/>
  <c r="AO2451" i="1"/>
  <c r="AP2451" i="1"/>
  <c r="AQ2451" i="1"/>
  <c r="C2452" i="1"/>
  <c r="D2452" i="1"/>
  <c r="E2452" i="1"/>
  <c r="F2452" i="1"/>
  <c r="G2452" i="1"/>
  <c r="AN2452" i="1"/>
  <c r="AO2452" i="1"/>
  <c r="AP2452" i="1"/>
  <c r="AQ2452" i="1"/>
  <c r="C2453" i="1"/>
  <c r="D2453" i="1"/>
  <c r="E2453" i="1"/>
  <c r="F2453" i="1"/>
  <c r="G2453" i="1"/>
  <c r="AN2453" i="1"/>
  <c r="AO2453" i="1"/>
  <c r="AP2453" i="1"/>
  <c r="AQ2453" i="1"/>
  <c r="C2454" i="1"/>
  <c r="D2454" i="1"/>
  <c r="E2454" i="1"/>
  <c r="F2454" i="1"/>
  <c r="G2454" i="1"/>
  <c r="AN2454" i="1"/>
  <c r="AO2454" i="1"/>
  <c r="AP2454" i="1"/>
  <c r="AQ2454" i="1"/>
  <c r="F2455" i="1"/>
  <c r="G2455" i="1"/>
  <c r="AN2455" i="1"/>
  <c r="AO2455" i="1"/>
  <c r="C2457" i="1"/>
  <c r="AR2457" i="1" s="1"/>
  <c r="D2457" i="1"/>
  <c r="E2457" i="1"/>
  <c r="F2457" i="1"/>
  <c r="G2457" i="1"/>
  <c r="AN2457" i="1"/>
  <c r="AO2457" i="1"/>
  <c r="AP2457" i="1"/>
  <c r="AQ2457" i="1"/>
  <c r="C2458" i="1"/>
  <c r="D2458" i="1"/>
  <c r="E2458" i="1"/>
  <c r="F2458" i="1"/>
  <c r="G2458" i="1"/>
  <c r="AN2458" i="1"/>
  <c r="AO2458" i="1"/>
  <c r="AP2458" i="1"/>
  <c r="AQ2458" i="1"/>
  <c r="C2459" i="1"/>
  <c r="D2459" i="1"/>
  <c r="E2459" i="1"/>
  <c r="F2459" i="1"/>
  <c r="G2459" i="1"/>
  <c r="AN2459" i="1"/>
  <c r="AO2459" i="1"/>
  <c r="AP2459" i="1"/>
  <c r="AQ2459" i="1"/>
  <c r="C2460" i="1"/>
  <c r="AU2460" i="1" s="1"/>
  <c r="D2460" i="1"/>
  <c r="E2460" i="1"/>
  <c r="F2460" i="1"/>
  <c r="G2460" i="1"/>
  <c r="AN2460" i="1"/>
  <c r="AO2460" i="1"/>
  <c r="AP2460" i="1"/>
  <c r="AQ2460" i="1"/>
  <c r="C2461" i="1"/>
  <c r="AU2461" i="1" s="1"/>
  <c r="D2461" i="1"/>
  <c r="E2461" i="1"/>
  <c r="F2461" i="1"/>
  <c r="G2461" i="1"/>
  <c r="AN2461" i="1"/>
  <c r="AO2461" i="1"/>
  <c r="AP2461" i="1"/>
  <c r="AQ2461" i="1"/>
  <c r="C2462" i="1"/>
  <c r="AS2462" i="1" s="1"/>
  <c r="D2462" i="1"/>
  <c r="E2462" i="1"/>
  <c r="F2462" i="1"/>
  <c r="G2462" i="1"/>
  <c r="AN2462" i="1"/>
  <c r="AO2462" i="1"/>
  <c r="AP2462" i="1"/>
  <c r="AQ2462" i="1"/>
  <c r="C2463" i="1"/>
  <c r="L2463" i="1" s="1"/>
  <c r="D2463" i="1"/>
  <c r="E2463" i="1"/>
  <c r="F2463" i="1"/>
  <c r="G2463" i="1"/>
  <c r="AN2463" i="1"/>
  <c r="AO2463" i="1"/>
  <c r="AP2463" i="1"/>
  <c r="AQ2463" i="1"/>
  <c r="C2464" i="1"/>
  <c r="D2464" i="1"/>
  <c r="E2464" i="1"/>
  <c r="F2464" i="1"/>
  <c r="G2464" i="1"/>
  <c r="AN2464" i="1"/>
  <c r="AO2464" i="1"/>
  <c r="AP2464" i="1"/>
  <c r="AQ2464" i="1"/>
  <c r="C2465" i="1"/>
  <c r="J2465" i="1" s="1"/>
  <c r="D2465" i="1"/>
  <c r="E2465" i="1"/>
  <c r="F2465" i="1"/>
  <c r="G2465" i="1"/>
  <c r="AN2465" i="1"/>
  <c r="AO2465" i="1"/>
  <c r="AP2465" i="1"/>
  <c r="AQ2465" i="1"/>
  <c r="C2466" i="1"/>
  <c r="D2466" i="1"/>
  <c r="E2466" i="1"/>
  <c r="F2466" i="1"/>
  <c r="G2466" i="1"/>
  <c r="AN2466" i="1"/>
  <c r="AO2466" i="1"/>
  <c r="AP2466" i="1"/>
  <c r="AQ2466" i="1"/>
  <c r="C2467" i="1"/>
  <c r="D2467" i="1"/>
  <c r="E2467" i="1"/>
  <c r="F2467" i="1"/>
  <c r="G2467" i="1"/>
  <c r="AN2467" i="1"/>
  <c r="AO2467" i="1"/>
  <c r="AP2467" i="1"/>
  <c r="AQ2467" i="1"/>
  <c r="C2468" i="1"/>
  <c r="D2468" i="1"/>
  <c r="E2468" i="1"/>
  <c r="F2468" i="1"/>
  <c r="G2468" i="1"/>
  <c r="AN2468" i="1"/>
  <c r="AO2468" i="1"/>
  <c r="AP2468" i="1"/>
  <c r="AQ2468" i="1"/>
  <c r="C2469" i="1"/>
  <c r="D2469" i="1"/>
  <c r="E2469" i="1"/>
  <c r="F2469" i="1"/>
  <c r="G2469" i="1"/>
  <c r="AN2469" i="1"/>
  <c r="AO2469" i="1"/>
  <c r="AP2469" i="1"/>
  <c r="AQ2469" i="1"/>
  <c r="C2470" i="1"/>
  <c r="AU2470" i="1" s="1"/>
  <c r="D2470" i="1"/>
  <c r="E2470" i="1"/>
  <c r="F2470" i="1"/>
  <c r="G2470" i="1"/>
  <c r="AN2470" i="1"/>
  <c r="AO2470" i="1"/>
  <c r="AP2470" i="1"/>
  <c r="AQ2470" i="1"/>
  <c r="C2471" i="1"/>
  <c r="AT2471" i="1" s="1"/>
  <c r="D2471" i="1"/>
  <c r="E2471" i="1"/>
  <c r="F2471" i="1"/>
  <c r="G2471" i="1"/>
  <c r="AN2471" i="1"/>
  <c r="AO2471" i="1"/>
  <c r="AP2471" i="1"/>
  <c r="AQ2471" i="1"/>
  <c r="C2472" i="1"/>
  <c r="AS2472" i="1" s="1"/>
  <c r="D2472" i="1"/>
  <c r="E2472" i="1"/>
  <c r="F2472" i="1"/>
  <c r="G2472" i="1"/>
  <c r="AN2472" i="1"/>
  <c r="AO2472" i="1"/>
  <c r="AP2472" i="1"/>
  <c r="AQ2472" i="1"/>
  <c r="C2473" i="1"/>
  <c r="L2473" i="1" s="1"/>
  <c r="D2473" i="1"/>
  <c r="E2473" i="1"/>
  <c r="F2473" i="1"/>
  <c r="G2473" i="1"/>
  <c r="AN2473" i="1"/>
  <c r="AO2473" i="1"/>
  <c r="AP2473" i="1"/>
  <c r="AQ2473" i="1"/>
  <c r="C2474" i="1"/>
  <c r="D2474" i="1"/>
  <c r="E2474" i="1"/>
  <c r="F2474" i="1"/>
  <c r="G2474" i="1"/>
  <c r="AN2474" i="1"/>
  <c r="AO2474" i="1"/>
  <c r="AP2474" i="1"/>
  <c r="AQ2474" i="1"/>
  <c r="C2475" i="1"/>
  <c r="J2475" i="1" s="1"/>
  <c r="D2475" i="1"/>
  <c r="E2475" i="1"/>
  <c r="F2475" i="1"/>
  <c r="G2475" i="1"/>
  <c r="AN2475" i="1"/>
  <c r="AO2475" i="1"/>
  <c r="AP2475" i="1"/>
  <c r="AQ2475" i="1"/>
  <c r="C2476" i="1"/>
  <c r="AS2476" i="1" s="1"/>
  <c r="D2476" i="1"/>
  <c r="E2476" i="1"/>
  <c r="F2476" i="1"/>
  <c r="G2476" i="1"/>
  <c r="AN2476" i="1"/>
  <c r="AO2476" i="1"/>
  <c r="AP2476" i="1"/>
  <c r="AQ2476" i="1"/>
  <c r="C2477" i="1"/>
  <c r="AT2477" i="1" s="1"/>
  <c r="D2477" i="1"/>
  <c r="E2477" i="1"/>
  <c r="F2477" i="1"/>
  <c r="G2477" i="1"/>
  <c r="AN2477" i="1"/>
  <c r="AO2477" i="1"/>
  <c r="AP2477" i="1"/>
  <c r="AQ2477" i="1"/>
  <c r="C2478" i="1"/>
  <c r="AU2478" i="1" s="1"/>
  <c r="D2478" i="1"/>
  <c r="E2478" i="1"/>
  <c r="F2478" i="1"/>
  <c r="G2478" i="1"/>
  <c r="AN2478" i="1"/>
  <c r="AO2478" i="1"/>
  <c r="AP2478" i="1"/>
  <c r="AQ2478" i="1"/>
  <c r="C2479" i="1"/>
  <c r="AR2479" i="1" s="1"/>
  <c r="D2479" i="1"/>
  <c r="E2479" i="1"/>
  <c r="F2479" i="1"/>
  <c r="G2479" i="1"/>
  <c r="AN2479" i="1"/>
  <c r="AO2479" i="1"/>
  <c r="AP2479" i="1"/>
  <c r="AQ2479" i="1"/>
  <c r="C2480" i="1"/>
  <c r="D2480" i="1"/>
  <c r="E2480" i="1"/>
  <c r="F2480" i="1"/>
  <c r="G2480" i="1"/>
  <c r="AN2480" i="1"/>
  <c r="AO2480" i="1"/>
  <c r="AP2480" i="1"/>
  <c r="AQ2480" i="1"/>
  <c r="C2481" i="1"/>
  <c r="D2481" i="1"/>
  <c r="E2481" i="1"/>
  <c r="F2481" i="1"/>
  <c r="G2481" i="1"/>
  <c r="AN2481" i="1"/>
  <c r="AO2481" i="1"/>
  <c r="AP2481" i="1"/>
  <c r="AQ2481" i="1"/>
  <c r="C2482" i="1"/>
  <c r="AU2482" i="1" s="1"/>
  <c r="D2482" i="1"/>
  <c r="E2482" i="1"/>
  <c r="F2482" i="1"/>
  <c r="G2482" i="1"/>
  <c r="AN2482" i="1"/>
  <c r="AO2482" i="1"/>
  <c r="AP2482" i="1"/>
  <c r="AQ2482" i="1"/>
  <c r="C2483" i="1"/>
  <c r="AU2483" i="1" s="1"/>
  <c r="D2483" i="1"/>
  <c r="E2483" i="1"/>
  <c r="F2483" i="1"/>
  <c r="G2483" i="1"/>
  <c r="AN2483" i="1"/>
  <c r="AO2483" i="1"/>
  <c r="AP2483" i="1"/>
  <c r="AQ2483" i="1"/>
  <c r="C2484" i="1"/>
  <c r="AS2484" i="1" s="1"/>
  <c r="D2484" i="1"/>
  <c r="E2484" i="1"/>
  <c r="F2484" i="1"/>
  <c r="G2484" i="1"/>
  <c r="AN2484" i="1"/>
  <c r="AO2484" i="1"/>
  <c r="AP2484" i="1"/>
  <c r="AQ2484" i="1"/>
  <c r="C2485" i="1"/>
  <c r="L2485" i="1" s="1"/>
  <c r="D2485" i="1"/>
  <c r="E2485" i="1"/>
  <c r="F2485" i="1"/>
  <c r="G2485" i="1"/>
  <c r="H2485" i="1" s="1"/>
  <c r="AN2485" i="1"/>
  <c r="AO2485" i="1"/>
  <c r="AP2485" i="1"/>
  <c r="AQ2485" i="1"/>
  <c r="C2486" i="1"/>
  <c r="D2486" i="1"/>
  <c r="E2486" i="1"/>
  <c r="F2486" i="1"/>
  <c r="G2486" i="1"/>
  <c r="AN2486" i="1"/>
  <c r="AO2486" i="1"/>
  <c r="AP2486" i="1"/>
  <c r="AQ2486" i="1"/>
  <c r="C2487" i="1"/>
  <c r="D2487" i="1"/>
  <c r="E2487" i="1"/>
  <c r="F2487" i="1"/>
  <c r="G2487" i="1"/>
  <c r="AN2487" i="1"/>
  <c r="AO2487" i="1"/>
  <c r="AP2487" i="1"/>
  <c r="AQ2487" i="1"/>
  <c r="C2488" i="1"/>
  <c r="J2488" i="1" s="1"/>
  <c r="D2488" i="1"/>
  <c r="E2488" i="1"/>
  <c r="F2488" i="1"/>
  <c r="G2488" i="1"/>
  <c r="AN2488" i="1"/>
  <c r="AO2488" i="1"/>
  <c r="AP2488" i="1"/>
  <c r="AQ2488" i="1"/>
  <c r="C2489" i="1"/>
  <c r="D2489" i="1"/>
  <c r="E2489" i="1"/>
  <c r="F2489" i="1"/>
  <c r="G2489" i="1"/>
  <c r="AN2489" i="1"/>
  <c r="AO2489" i="1"/>
  <c r="AP2489" i="1"/>
  <c r="AQ2489" i="1"/>
  <c r="C2490" i="1"/>
  <c r="D2490" i="1"/>
  <c r="E2490" i="1"/>
  <c r="F2490" i="1"/>
  <c r="G2490" i="1"/>
  <c r="AN2490" i="1"/>
  <c r="AO2490" i="1"/>
  <c r="AP2490" i="1"/>
  <c r="AQ2490" i="1"/>
  <c r="C2491" i="1"/>
  <c r="D2491" i="1"/>
  <c r="E2491" i="1"/>
  <c r="F2491" i="1"/>
  <c r="G2491" i="1"/>
  <c r="AN2491" i="1"/>
  <c r="AO2491" i="1"/>
  <c r="AP2491" i="1"/>
  <c r="AQ2491" i="1"/>
  <c r="C2492" i="1"/>
  <c r="D2492" i="1"/>
  <c r="E2492" i="1"/>
  <c r="F2492" i="1"/>
  <c r="G2492" i="1"/>
  <c r="AN2492" i="1"/>
  <c r="AO2492" i="1"/>
  <c r="AP2492" i="1"/>
  <c r="AQ2492" i="1"/>
  <c r="C2493" i="1"/>
  <c r="K2493" i="1" s="1"/>
  <c r="D2493" i="1"/>
  <c r="E2493" i="1"/>
  <c r="F2493" i="1"/>
  <c r="G2493" i="1"/>
  <c r="L2493" i="1"/>
  <c r="AN2493" i="1"/>
  <c r="AO2493" i="1"/>
  <c r="AP2493" i="1"/>
  <c r="AQ2493" i="1"/>
  <c r="C2494" i="1"/>
  <c r="D2494" i="1"/>
  <c r="E2494" i="1"/>
  <c r="F2494" i="1"/>
  <c r="G2494" i="1"/>
  <c r="AN2494" i="1"/>
  <c r="AO2494" i="1"/>
  <c r="AP2494" i="1"/>
  <c r="AQ2494" i="1"/>
  <c r="C2495" i="1"/>
  <c r="D2495" i="1"/>
  <c r="E2495" i="1"/>
  <c r="F2495" i="1"/>
  <c r="G2495" i="1"/>
  <c r="AN2495" i="1"/>
  <c r="AO2495" i="1"/>
  <c r="AP2495" i="1"/>
  <c r="AQ2495" i="1"/>
  <c r="C2496" i="1"/>
  <c r="AS2496" i="1" s="1"/>
  <c r="D2496" i="1"/>
  <c r="E2496" i="1"/>
  <c r="F2496" i="1"/>
  <c r="G2496" i="1"/>
  <c r="AN2496" i="1"/>
  <c r="AO2496" i="1"/>
  <c r="AP2496" i="1"/>
  <c r="AQ2496" i="1"/>
  <c r="C2497" i="1"/>
  <c r="AS2497" i="1" s="1"/>
  <c r="D2497" i="1"/>
  <c r="E2497" i="1"/>
  <c r="F2497" i="1"/>
  <c r="G2497" i="1"/>
  <c r="AN2497" i="1"/>
  <c r="AO2497" i="1"/>
  <c r="AP2497" i="1"/>
  <c r="AQ2497" i="1"/>
  <c r="C2498" i="1"/>
  <c r="D2498" i="1"/>
  <c r="E2498" i="1"/>
  <c r="F2498" i="1"/>
  <c r="G2498" i="1"/>
  <c r="AN2498" i="1"/>
  <c r="AO2498" i="1"/>
  <c r="AP2498" i="1"/>
  <c r="AQ2498" i="1"/>
  <c r="C2499" i="1"/>
  <c r="J2499" i="1" s="1"/>
  <c r="D2499" i="1"/>
  <c r="E2499" i="1"/>
  <c r="F2499" i="1"/>
  <c r="G2499" i="1"/>
  <c r="AN2499" i="1"/>
  <c r="AO2499" i="1"/>
  <c r="AP2499" i="1"/>
  <c r="AQ2499" i="1"/>
  <c r="C2500" i="1"/>
  <c r="J2500" i="1" s="1"/>
  <c r="D2500" i="1"/>
  <c r="E2500" i="1"/>
  <c r="F2500" i="1"/>
  <c r="G2500" i="1"/>
  <c r="AN2500" i="1"/>
  <c r="AO2500" i="1"/>
  <c r="AP2500" i="1"/>
  <c r="AQ2500" i="1"/>
  <c r="AR2500" i="1"/>
  <c r="AS2500" i="1"/>
  <c r="AT2500" i="1"/>
  <c r="AU2500" i="1"/>
  <c r="C2501" i="1"/>
  <c r="AR2501" i="1" s="1"/>
  <c r="D2501" i="1"/>
  <c r="E2501" i="1"/>
  <c r="F2501" i="1"/>
  <c r="G2501" i="1"/>
  <c r="AN2501" i="1"/>
  <c r="AO2501" i="1"/>
  <c r="AP2501" i="1"/>
  <c r="AQ2501" i="1"/>
  <c r="C2502" i="1"/>
  <c r="AS2502" i="1" s="1"/>
  <c r="D2502" i="1"/>
  <c r="E2502" i="1"/>
  <c r="F2502" i="1"/>
  <c r="G2502" i="1"/>
  <c r="AN2502" i="1"/>
  <c r="AO2502" i="1"/>
  <c r="AP2502" i="1"/>
  <c r="AQ2502" i="1"/>
  <c r="C2503" i="1"/>
  <c r="AR2503" i="1" s="1"/>
  <c r="D2503" i="1"/>
  <c r="E2503" i="1"/>
  <c r="F2503" i="1"/>
  <c r="G2503" i="1"/>
  <c r="AN2503" i="1"/>
  <c r="AO2503" i="1"/>
  <c r="AP2503" i="1"/>
  <c r="AQ2503" i="1"/>
  <c r="C2504" i="1"/>
  <c r="K2504" i="1" s="1"/>
  <c r="D2504" i="1"/>
  <c r="E2504" i="1"/>
  <c r="F2504" i="1"/>
  <c r="G2504" i="1"/>
  <c r="AN2504" i="1"/>
  <c r="AO2504" i="1"/>
  <c r="AP2504" i="1"/>
  <c r="AQ2504" i="1"/>
  <c r="C2505" i="1"/>
  <c r="AT2505" i="1" s="1"/>
  <c r="D2505" i="1"/>
  <c r="E2505" i="1"/>
  <c r="F2505" i="1"/>
  <c r="G2505" i="1"/>
  <c r="H2505" i="1" s="1"/>
  <c r="AN2505" i="1"/>
  <c r="AO2505" i="1"/>
  <c r="AP2505" i="1"/>
  <c r="AQ2505" i="1"/>
  <c r="AS2505" i="1"/>
  <c r="C2506" i="1"/>
  <c r="AU2506" i="1" s="1"/>
  <c r="D2506" i="1"/>
  <c r="E2506" i="1"/>
  <c r="F2506" i="1"/>
  <c r="G2506" i="1"/>
  <c r="AN2506" i="1"/>
  <c r="AO2506" i="1"/>
  <c r="AP2506" i="1"/>
  <c r="AQ2506" i="1"/>
  <c r="C2507" i="1"/>
  <c r="AR2507" i="1" s="1"/>
  <c r="D2507" i="1"/>
  <c r="E2507" i="1"/>
  <c r="F2507" i="1"/>
  <c r="G2507" i="1"/>
  <c r="AN2507" i="1"/>
  <c r="AO2507" i="1"/>
  <c r="AP2507" i="1"/>
  <c r="AQ2507" i="1"/>
  <c r="C2508" i="1"/>
  <c r="D2508" i="1"/>
  <c r="E2508" i="1"/>
  <c r="F2508" i="1"/>
  <c r="G2508" i="1"/>
  <c r="AN2508" i="1"/>
  <c r="AO2508" i="1"/>
  <c r="AP2508" i="1"/>
  <c r="AQ2508" i="1"/>
  <c r="C2509" i="1"/>
  <c r="AS2509" i="1" s="1"/>
  <c r="D2509" i="1"/>
  <c r="E2509" i="1"/>
  <c r="F2509" i="1"/>
  <c r="G2509" i="1"/>
  <c r="AN2509" i="1"/>
  <c r="AO2509" i="1"/>
  <c r="AP2509" i="1"/>
  <c r="AQ2509" i="1"/>
  <c r="C2510" i="1"/>
  <c r="D2510" i="1"/>
  <c r="E2510" i="1"/>
  <c r="F2510" i="1"/>
  <c r="G2510" i="1"/>
  <c r="AN2510" i="1"/>
  <c r="AO2510" i="1"/>
  <c r="AP2510" i="1"/>
  <c r="AQ2510" i="1"/>
  <c r="C2511" i="1"/>
  <c r="D2511" i="1"/>
  <c r="E2511" i="1"/>
  <c r="F2511" i="1"/>
  <c r="G2511" i="1"/>
  <c r="AN2511" i="1"/>
  <c r="AO2511" i="1"/>
  <c r="AP2511" i="1"/>
  <c r="AQ2511" i="1"/>
  <c r="C2512" i="1"/>
  <c r="D2512" i="1"/>
  <c r="E2512" i="1"/>
  <c r="F2512" i="1"/>
  <c r="G2512" i="1"/>
  <c r="AN2512" i="1"/>
  <c r="AO2512" i="1"/>
  <c r="AP2512" i="1"/>
  <c r="AQ2512" i="1"/>
  <c r="C2513" i="1"/>
  <c r="D2513" i="1"/>
  <c r="E2513" i="1"/>
  <c r="F2513" i="1"/>
  <c r="G2513" i="1"/>
  <c r="AN2513" i="1"/>
  <c r="AO2513" i="1"/>
  <c r="AP2513" i="1"/>
  <c r="AQ2513" i="1"/>
  <c r="C2514" i="1"/>
  <c r="D2514" i="1"/>
  <c r="E2514" i="1"/>
  <c r="F2514" i="1"/>
  <c r="G2514" i="1"/>
  <c r="AN2514" i="1"/>
  <c r="AO2514" i="1"/>
  <c r="AP2514" i="1"/>
  <c r="AQ2514" i="1"/>
  <c r="C2515" i="1"/>
  <c r="AR2515" i="1" s="1"/>
  <c r="D2515" i="1"/>
  <c r="E2515" i="1"/>
  <c r="F2515" i="1"/>
  <c r="G2515" i="1"/>
  <c r="AN2515" i="1"/>
  <c r="AO2515" i="1"/>
  <c r="AP2515" i="1"/>
  <c r="AQ2515" i="1"/>
  <c r="C2516" i="1"/>
  <c r="AT2516" i="1" s="1"/>
  <c r="D2516" i="1"/>
  <c r="E2516" i="1"/>
  <c r="F2516" i="1"/>
  <c r="G2516" i="1"/>
  <c r="AN2516" i="1"/>
  <c r="AO2516" i="1"/>
  <c r="AP2516" i="1"/>
  <c r="AQ2516" i="1"/>
  <c r="C2517" i="1"/>
  <c r="AR2517" i="1" s="1"/>
  <c r="D2517" i="1"/>
  <c r="E2517" i="1"/>
  <c r="F2517" i="1"/>
  <c r="G2517" i="1"/>
  <c r="AN2517" i="1"/>
  <c r="AO2517" i="1"/>
  <c r="AP2517" i="1"/>
  <c r="AQ2517" i="1"/>
  <c r="C2518" i="1"/>
  <c r="AU2518" i="1" s="1"/>
  <c r="D2518" i="1"/>
  <c r="E2518" i="1"/>
  <c r="F2518" i="1"/>
  <c r="G2518" i="1"/>
  <c r="AN2518" i="1"/>
  <c r="AO2518" i="1"/>
  <c r="AP2518" i="1"/>
  <c r="AQ2518" i="1"/>
  <c r="C2519" i="1"/>
  <c r="AR2519" i="1" s="1"/>
  <c r="D2519" i="1"/>
  <c r="E2519" i="1"/>
  <c r="F2519" i="1"/>
  <c r="G2519" i="1"/>
  <c r="H2519" i="1" s="1"/>
  <c r="AN2519" i="1"/>
  <c r="AO2519" i="1"/>
  <c r="AP2519" i="1"/>
  <c r="AQ2519" i="1"/>
  <c r="AS2519" i="1"/>
  <c r="AT2519" i="1"/>
  <c r="C2520" i="1"/>
  <c r="D2520" i="1"/>
  <c r="E2520" i="1"/>
  <c r="F2520" i="1"/>
  <c r="G2520" i="1"/>
  <c r="AN2520" i="1"/>
  <c r="AO2520" i="1"/>
  <c r="AP2520" i="1"/>
  <c r="AQ2520" i="1"/>
  <c r="C2521" i="1"/>
  <c r="AS2521" i="1" s="1"/>
  <c r="D2521" i="1"/>
  <c r="E2521" i="1"/>
  <c r="F2521" i="1"/>
  <c r="G2521" i="1"/>
  <c r="AN2521" i="1"/>
  <c r="AO2521" i="1"/>
  <c r="AP2521" i="1"/>
  <c r="AQ2521" i="1"/>
  <c r="C2522" i="1"/>
  <c r="D2522" i="1"/>
  <c r="E2522" i="1"/>
  <c r="F2522" i="1"/>
  <c r="G2522" i="1"/>
  <c r="AN2522" i="1"/>
  <c r="AO2522" i="1"/>
  <c r="AP2522" i="1"/>
  <c r="AQ2522" i="1"/>
  <c r="AO2523" i="1"/>
  <c r="AQ2523" i="1"/>
  <c r="C2525" i="1"/>
  <c r="AR2525" i="1" s="1"/>
  <c r="D2525" i="1"/>
  <c r="E2525" i="1"/>
  <c r="F2525" i="1"/>
  <c r="G2525" i="1"/>
  <c r="AN2525" i="1"/>
  <c r="AO2525" i="1"/>
  <c r="AP2525" i="1"/>
  <c r="AQ2525" i="1"/>
  <c r="C2526" i="1"/>
  <c r="D2526" i="1"/>
  <c r="E2526" i="1"/>
  <c r="F2526" i="1"/>
  <c r="G2526" i="1"/>
  <c r="AN2526" i="1"/>
  <c r="AO2526" i="1"/>
  <c r="AP2526" i="1"/>
  <c r="AQ2526" i="1"/>
  <c r="C2527" i="1"/>
  <c r="D2527" i="1"/>
  <c r="E2527" i="1"/>
  <c r="F2527" i="1"/>
  <c r="G2527" i="1"/>
  <c r="AN2527" i="1"/>
  <c r="AO2527" i="1"/>
  <c r="AP2527" i="1"/>
  <c r="AQ2527" i="1"/>
  <c r="C2528" i="1"/>
  <c r="D2528" i="1"/>
  <c r="E2528" i="1"/>
  <c r="F2528" i="1"/>
  <c r="G2528" i="1"/>
  <c r="AN2528" i="1"/>
  <c r="AO2528" i="1"/>
  <c r="AP2528" i="1"/>
  <c r="AQ2528" i="1"/>
  <c r="C2529" i="1"/>
  <c r="D2529" i="1"/>
  <c r="E2529" i="1"/>
  <c r="F2529" i="1"/>
  <c r="G2529" i="1"/>
  <c r="AN2529" i="1"/>
  <c r="AO2529" i="1"/>
  <c r="AP2529" i="1"/>
  <c r="AQ2529" i="1"/>
  <c r="C2530" i="1"/>
  <c r="D2530" i="1"/>
  <c r="E2530" i="1"/>
  <c r="F2530" i="1"/>
  <c r="G2530" i="1"/>
  <c r="AN2530" i="1"/>
  <c r="AO2530" i="1"/>
  <c r="AP2530" i="1"/>
  <c r="AQ2530" i="1"/>
  <c r="C2531" i="1"/>
  <c r="D2531" i="1"/>
  <c r="E2531" i="1"/>
  <c r="F2531" i="1"/>
  <c r="G2531" i="1"/>
  <c r="AN2531" i="1"/>
  <c r="AO2531" i="1"/>
  <c r="AP2531" i="1"/>
  <c r="AQ2531" i="1"/>
  <c r="C2532" i="1"/>
  <c r="D2532" i="1"/>
  <c r="E2532" i="1"/>
  <c r="F2532" i="1"/>
  <c r="G2532" i="1"/>
  <c r="AN2532" i="1"/>
  <c r="AO2532" i="1"/>
  <c r="AP2532" i="1"/>
  <c r="AQ2532" i="1"/>
  <c r="C2533" i="1"/>
  <c r="AS2533" i="1" s="1"/>
  <c r="D2533" i="1"/>
  <c r="E2533" i="1"/>
  <c r="F2533" i="1"/>
  <c r="G2533" i="1"/>
  <c r="AN2533" i="1"/>
  <c r="AO2533" i="1"/>
  <c r="AP2533" i="1"/>
  <c r="AQ2533" i="1"/>
  <c r="C2534" i="1"/>
  <c r="AT2534" i="1" s="1"/>
  <c r="D2534" i="1"/>
  <c r="E2534" i="1"/>
  <c r="F2534" i="1"/>
  <c r="G2534" i="1"/>
  <c r="AN2534" i="1"/>
  <c r="AO2534" i="1"/>
  <c r="AP2534" i="1"/>
  <c r="AQ2534" i="1"/>
  <c r="C2535" i="1"/>
  <c r="D2535" i="1"/>
  <c r="E2535" i="1"/>
  <c r="F2535" i="1"/>
  <c r="G2535" i="1"/>
  <c r="AN2535" i="1"/>
  <c r="AO2535" i="1"/>
  <c r="AP2535" i="1"/>
  <c r="AQ2535" i="1"/>
  <c r="C2536" i="1"/>
  <c r="AU2536" i="1" s="1"/>
  <c r="D2536" i="1"/>
  <c r="E2536" i="1"/>
  <c r="F2536" i="1"/>
  <c r="G2536" i="1"/>
  <c r="AN2536" i="1"/>
  <c r="AO2536" i="1"/>
  <c r="AP2536" i="1"/>
  <c r="AQ2536" i="1"/>
  <c r="C2537" i="1"/>
  <c r="AU2537" i="1" s="1"/>
  <c r="D2537" i="1"/>
  <c r="E2537" i="1"/>
  <c r="F2537" i="1"/>
  <c r="G2537" i="1"/>
  <c r="AN2537" i="1"/>
  <c r="AO2537" i="1"/>
  <c r="AP2537" i="1"/>
  <c r="AQ2537" i="1"/>
  <c r="C2538" i="1"/>
  <c r="D2538" i="1"/>
  <c r="E2538" i="1"/>
  <c r="F2538" i="1"/>
  <c r="G2538" i="1"/>
  <c r="AN2538" i="1"/>
  <c r="AO2538" i="1"/>
  <c r="AP2538" i="1"/>
  <c r="AQ2538" i="1"/>
  <c r="C2539" i="1"/>
  <c r="AU2539" i="1" s="1"/>
  <c r="D2539" i="1"/>
  <c r="E2539" i="1"/>
  <c r="F2539" i="1"/>
  <c r="G2539" i="1"/>
  <c r="AN2539" i="1"/>
  <c r="AO2539" i="1"/>
  <c r="AP2539" i="1"/>
  <c r="AQ2539" i="1"/>
  <c r="AR2539" i="1"/>
  <c r="C2540" i="1"/>
  <c r="AR2540" i="1" s="1"/>
  <c r="D2540" i="1"/>
  <c r="E2540" i="1"/>
  <c r="F2540" i="1"/>
  <c r="G2540" i="1"/>
  <c r="AN2540" i="1"/>
  <c r="AO2540" i="1"/>
  <c r="AP2540" i="1"/>
  <c r="AQ2540" i="1"/>
  <c r="C2541" i="1"/>
  <c r="D2541" i="1"/>
  <c r="E2541" i="1"/>
  <c r="F2541" i="1"/>
  <c r="G2541" i="1"/>
  <c r="AN2541" i="1"/>
  <c r="AO2541" i="1"/>
  <c r="AP2541" i="1"/>
  <c r="AQ2541" i="1"/>
  <c r="C2542" i="1"/>
  <c r="J2542" i="1" s="1"/>
  <c r="D2542" i="1"/>
  <c r="E2542" i="1"/>
  <c r="F2542" i="1"/>
  <c r="G2542" i="1"/>
  <c r="AN2542" i="1"/>
  <c r="AO2542" i="1"/>
  <c r="AP2542" i="1"/>
  <c r="AQ2542" i="1"/>
  <c r="C2543" i="1"/>
  <c r="D2543" i="1"/>
  <c r="E2543" i="1"/>
  <c r="F2543" i="1"/>
  <c r="G2543" i="1"/>
  <c r="AN2543" i="1"/>
  <c r="AO2543" i="1"/>
  <c r="AP2543" i="1"/>
  <c r="AQ2543" i="1"/>
  <c r="C2544" i="1"/>
  <c r="AR2544" i="1" s="1"/>
  <c r="D2544" i="1"/>
  <c r="E2544" i="1"/>
  <c r="F2544" i="1"/>
  <c r="G2544" i="1"/>
  <c r="AN2544" i="1"/>
  <c r="AO2544" i="1"/>
  <c r="AP2544" i="1"/>
  <c r="AQ2544" i="1"/>
  <c r="C2545" i="1"/>
  <c r="D2545" i="1"/>
  <c r="E2545" i="1"/>
  <c r="F2545" i="1"/>
  <c r="G2545" i="1"/>
  <c r="AN2545" i="1"/>
  <c r="AO2545" i="1"/>
  <c r="AP2545" i="1"/>
  <c r="AQ2545" i="1"/>
  <c r="C2546" i="1"/>
  <c r="D2546" i="1"/>
  <c r="E2546" i="1"/>
  <c r="F2546" i="1"/>
  <c r="G2546" i="1"/>
  <c r="AN2546" i="1"/>
  <c r="AO2546" i="1"/>
  <c r="AP2546" i="1"/>
  <c r="AQ2546" i="1"/>
  <c r="C2547" i="1"/>
  <c r="D2547" i="1"/>
  <c r="E2547" i="1"/>
  <c r="F2547" i="1"/>
  <c r="G2547" i="1"/>
  <c r="AN2547" i="1"/>
  <c r="AO2547" i="1"/>
  <c r="AP2547" i="1"/>
  <c r="AQ2547" i="1"/>
  <c r="C2548" i="1"/>
  <c r="D2548" i="1"/>
  <c r="E2548" i="1"/>
  <c r="F2548" i="1"/>
  <c r="G2548" i="1"/>
  <c r="AN2548" i="1"/>
  <c r="AO2548" i="1"/>
  <c r="AP2548" i="1"/>
  <c r="AQ2548" i="1"/>
  <c r="C2549" i="1"/>
  <c r="AT2549" i="1" s="1"/>
  <c r="D2549" i="1"/>
  <c r="E2549" i="1"/>
  <c r="F2549" i="1"/>
  <c r="G2549" i="1"/>
  <c r="AN2549" i="1"/>
  <c r="AO2549" i="1"/>
  <c r="AP2549" i="1"/>
  <c r="AQ2549" i="1"/>
  <c r="C2550" i="1"/>
  <c r="D2550" i="1"/>
  <c r="E2550" i="1"/>
  <c r="F2550" i="1"/>
  <c r="G2550" i="1"/>
  <c r="AN2550" i="1"/>
  <c r="AO2550" i="1"/>
  <c r="AP2550" i="1"/>
  <c r="AQ2550" i="1"/>
  <c r="C2551" i="1"/>
  <c r="D2551" i="1"/>
  <c r="E2551" i="1"/>
  <c r="F2551" i="1"/>
  <c r="G2551" i="1"/>
  <c r="AN2551" i="1"/>
  <c r="AO2551" i="1"/>
  <c r="AP2551" i="1"/>
  <c r="AQ2551" i="1"/>
  <c r="C2552" i="1"/>
  <c r="AR2552" i="1" s="1"/>
  <c r="D2552" i="1"/>
  <c r="E2552" i="1"/>
  <c r="F2552" i="1"/>
  <c r="G2552" i="1"/>
  <c r="AN2552" i="1"/>
  <c r="AO2552" i="1"/>
  <c r="AP2552" i="1"/>
  <c r="AQ2552" i="1"/>
  <c r="C2553" i="1"/>
  <c r="D2553" i="1"/>
  <c r="E2553" i="1"/>
  <c r="F2553" i="1"/>
  <c r="G2553" i="1"/>
  <c r="AN2553" i="1"/>
  <c r="AO2553" i="1"/>
  <c r="AP2553" i="1"/>
  <c r="AQ2553" i="1"/>
  <c r="C2554" i="1"/>
  <c r="AU2554" i="1" s="1"/>
  <c r="D2554" i="1"/>
  <c r="E2554" i="1"/>
  <c r="F2554" i="1"/>
  <c r="G2554" i="1"/>
  <c r="H2554" i="1" s="1"/>
  <c r="AN2554" i="1"/>
  <c r="AO2554" i="1"/>
  <c r="AP2554" i="1"/>
  <c r="AQ2554" i="1"/>
  <c r="C2555" i="1"/>
  <c r="D2555" i="1"/>
  <c r="E2555" i="1"/>
  <c r="F2555" i="1"/>
  <c r="G2555" i="1"/>
  <c r="AN2555" i="1"/>
  <c r="AO2555" i="1"/>
  <c r="AP2555" i="1"/>
  <c r="AQ2555" i="1"/>
  <c r="C2556" i="1"/>
  <c r="AR2556" i="1" s="1"/>
  <c r="D2556" i="1"/>
  <c r="E2556" i="1"/>
  <c r="F2556" i="1"/>
  <c r="G2556" i="1"/>
  <c r="AN2556" i="1"/>
  <c r="AO2556" i="1"/>
  <c r="AP2556" i="1"/>
  <c r="AQ2556" i="1"/>
  <c r="C2557" i="1"/>
  <c r="D2557" i="1"/>
  <c r="E2557" i="1"/>
  <c r="F2557" i="1"/>
  <c r="G2557" i="1"/>
  <c r="AN2557" i="1"/>
  <c r="AO2557" i="1"/>
  <c r="AP2557" i="1"/>
  <c r="AQ2557" i="1"/>
  <c r="C2558" i="1"/>
  <c r="AS2558" i="1" s="1"/>
  <c r="D2558" i="1"/>
  <c r="E2558" i="1"/>
  <c r="F2558" i="1"/>
  <c r="G2558" i="1"/>
  <c r="AN2558" i="1"/>
  <c r="AO2558" i="1"/>
  <c r="AP2558" i="1"/>
  <c r="AQ2558" i="1"/>
  <c r="C2559" i="1"/>
  <c r="D2559" i="1"/>
  <c r="E2559" i="1"/>
  <c r="F2559" i="1"/>
  <c r="G2559" i="1"/>
  <c r="AN2559" i="1"/>
  <c r="AO2559" i="1"/>
  <c r="AP2559" i="1"/>
  <c r="AQ2559" i="1"/>
  <c r="C2560" i="1"/>
  <c r="AT2560" i="1" s="1"/>
  <c r="D2560" i="1"/>
  <c r="E2560" i="1"/>
  <c r="F2560" i="1"/>
  <c r="G2560" i="1"/>
  <c r="AN2560" i="1"/>
  <c r="AO2560" i="1"/>
  <c r="AP2560" i="1"/>
  <c r="AQ2560" i="1"/>
  <c r="C2561" i="1"/>
  <c r="D2561" i="1"/>
  <c r="E2561" i="1"/>
  <c r="F2561" i="1"/>
  <c r="G2561" i="1"/>
  <c r="AN2561" i="1"/>
  <c r="AO2561" i="1"/>
  <c r="AP2561" i="1"/>
  <c r="AQ2561" i="1"/>
  <c r="C2562" i="1"/>
  <c r="AR2562" i="1" s="1"/>
  <c r="D2562" i="1"/>
  <c r="E2562" i="1"/>
  <c r="F2562" i="1"/>
  <c r="G2562" i="1"/>
  <c r="AN2562" i="1"/>
  <c r="AO2562" i="1"/>
  <c r="AP2562" i="1"/>
  <c r="AQ2562" i="1"/>
  <c r="C2563" i="1"/>
  <c r="D2563" i="1"/>
  <c r="E2563" i="1"/>
  <c r="F2563" i="1"/>
  <c r="G2563" i="1"/>
  <c r="AN2563" i="1"/>
  <c r="AO2563" i="1"/>
  <c r="AP2563" i="1"/>
  <c r="AQ2563" i="1"/>
  <c r="C2564" i="1"/>
  <c r="D2564" i="1"/>
  <c r="E2564" i="1"/>
  <c r="F2564" i="1"/>
  <c r="G2564" i="1"/>
  <c r="AN2564" i="1"/>
  <c r="AO2564" i="1"/>
  <c r="AP2564" i="1"/>
  <c r="AQ2564" i="1"/>
  <c r="C2565" i="1"/>
  <c r="AS2565" i="1" s="1"/>
  <c r="D2565" i="1"/>
  <c r="E2565" i="1"/>
  <c r="F2565" i="1"/>
  <c r="G2565" i="1"/>
  <c r="AN2565" i="1"/>
  <c r="AO2565" i="1"/>
  <c r="AP2565" i="1"/>
  <c r="AQ2565" i="1"/>
  <c r="C2566" i="1"/>
  <c r="K2566" i="1" s="1"/>
  <c r="D2566" i="1"/>
  <c r="E2566" i="1"/>
  <c r="F2566" i="1"/>
  <c r="G2566" i="1"/>
  <c r="AN2566" i="1"/>
  <c r="AO2566" i="1"/>
  <c r="AP2566" i="1"/>
  <c r="AQ2566" i="1"/>
  <c r="C2567" i="1"/>
  <c r="D2567" i="1"/>
  <c r="E2567" i="1"/>
  <c r="F2567" i="1"/>
  <c r="G2567" i="1"/>
  <c r="AN2567" i="1"/>
  <c r="AO2567" i="1"/>
  <c r="AP2567" i="1"/>
  <c r="AQ2567" i="1"/>
  <c r="C2568" i="1"/>
  <c r="D2568" i="1"/>
  <c r="E2568" i="1"/>
  <c r="F2568" i="1"/>
  <c r="G2568" i="1"/>
  <c r="AN2568" i="1"/>
  <c r="AO2568" i="1"/>
  <c r="AP2568" i="1"/>
  <c r="AQ2568" i="1"/>
  <c r="C2569" i="1"/>
  <c r="L2569" i="1" s="1"/>
  <c r="D2569" i="1"/>
  <c r="E2569" i="1"/>
  <c r="F2569" i="1"/>
  <c r="G2569" i="1"/>
  <c r="AN2569" i="1"/>
  <c r="AO2569" i="1"/>
  <c r="AP2569" i="1"/>
  <c r="AQ2569" i="1"/>
  <c r="C2570" i="1"/>
  <c r="J2570" i="1" s="1"/>
  <c r="D2570" i="1"/>
  <c r="E2570" i="1"/>
  <c r="F2570" i="1"/>
  <c r="G2570" i="1"/>
  <c r="AN2570" i="1"/>
  <c r="AO2570" i="1"/>
  <c r="AP2570" i="1"/>
  <c r="AQ2570" i="1"/>
  <c r="C2571" i="1"/>
  <c r="D2571" i="1"/>
  <c r="E2571" i="1"/>
  <c r="F2571" i="1"/>
  <c r="G2571" i="1"/>
  <c r="AN2571" i="1"/>
  <c r="AO2571" i="1"/>
  <c r="AP2571" i="1"/>
  <c r="AQ2571" i="1"/>
  <c r="C2572" i="1"/>
  <c r="D2572" i="1"/>
  <c r="E2572" i="1"/>
  <c r="F2572" i="1"/>
  <c r="G2572" i="1"/>
  <c r="H2572" i="1" s="1"/>
  <c r="AN2572" i="1"/>
  <c r="AO2572" i="1"/>
  <c r="AP2572" i="1"/>
  <c r="AQ2572" i="1"/>
  <c r="C2573" i="1"/>
  <c r="K2573" i="1" s="1"/>
  <c r="D2573" i="1"/>
  <c r="E2573" i="1"/>
  <c r="F2573" i="1"/>
  <c r="G2573" i="1"/>
  <c r="AN2573" i="1"/>
  <c r="AO2573" i="1"/>
  <c r="AP2573" i="1"/>
  <c r="AQ2573" i="1"/>
  <c r="C2574" i="1"/>
  <c r="AS2574" i="1" s="1"/>
  <c r="D2574" i="1"/>
  <c r="E2574" i="1"/>
  <c r="F2574" i="1"/>
  <c r="G2574" i="1"/>
  <c r="AN2574" i="1"/>
  <c r="AO2574" i="1"/>
  <c r="AP2574" i="1"/>
  <c r="AQ2574" i="1"/>
  <c r="C2575" i="1"/>
  <c r="AS2575" i="1" s="1"/>
  <c r="D2575" i="1"/>
  <c r="E2575" i="1"/>
  <c r="F2575" i="1"/>
  <c r="G2575" i="1"/>
  <c r="AN2575" i="1"/>
  <c r="AO2575" i="1"/>
  <c r="AP2575" i="1"/>
  <c r="AQ2575" i="1"/>
  <c r="C2576" i="1"/>
  <c r="K2576" i="1" s="1"/>
  <c r="D2576" i="1"/>
  <c r="E2576" i="1"/>
  <c r="F2576" i="1"/>
  <c r="G2576" i="1"/>
  <c r="AN2576" i="1"/>
  <c r="AO2576" i="1"/>
  <c r="AP2576" i="1"/>
  <c r="AQ2576" i="1"/>
  <c r="C2577" i="1"/>
  <c r="D2577" i="1"/>
  <c r="E2577" i="1"/>
  <c r="F2577" i="1"/>
  <c r="G2577" i="1"/>
  <c r="AN2577" i="1"/>
  <c r="AO2577" i="1"/>
  <c r="AP2577" i="1"/>
  <c r="AQ2577" i="1"/>
  <c r="C2578" i="1"/>
  <c r="D2578" i="1"/>
  <c r="E2578" i="1"/>
  <c r="F2578" i="1"/>
  <c r="G2578" i="1"/>
  <c r="AN2578" i="1"/>
  <c r="AO2578" i="1"/>
  <c r="AP2578" i="1"/>
  <c r="AQ2578" i="1"/>
  <c r="C2579" i="1"/>
  <c r="AR2579" i="1" s="1"/>
  <c r="D2579" i="1"/>
  <c r="E2579" i="1"/>
  <c r="F2579" i="1"/>
  <c r="G2579" i="1"/>
  <c r="AN2579" i="1"/>
  <c r="AO2579" i="1"/>
  <c r="AP2579" i="1"/>
  <c r="AQ2579" i="1"/>
  <c r="C2580" i="1"/>
  <c r="D2580" i="1"/>
  <c r="E2580" i="1"/>
  <c r="F2580" i="1"/>
  <c r="G2580" i="1"/>
  <c r="AN2580" i="1"/>
  <c r="AO2580" i="1"/>
  <c r="AP2580" i="1"/>
  <c r="AQ2580" i="1"/>
  <c r="AS2580" i="1"/>
  <c r="AU2580" i="1"/>
  <c r="C2581" i="1"/>
  <c r="D2581" i="1"/>
  <c r="E2581" i="1"/>
  <c r="F2581" i="1"/>
  <c r="G2581" i="1"/>
  <c r="AN2581" i="1"/>
  <c r="AO2581" i="1"/>
  <c r="AP2581" i="1"/>
  <c r="AQ2581" i="1"/>
  <c r="C2582" i="1"/>
  <c r="AR2582" i="1" s="1"/>
  <c r="D2582" i="1"/>
  <c r="E2582" i="1"/>
  <c r="F2582" i="1"/>
  <c r="G2582" i="1"/>
  <c r="AN2582" i="1"/>
  <c r="AO2582" i="1"/>
  <c r="AP2582" i="1"/>
  <c r="AQ2582" i="1"/>
  <c r="C2583" i="1"/>
  <c r="AU2583" i="1" s="1"/>
  <c r="D2583" i="1"/>
  <c r="E2583" i="1"/>
  <c r="F2583" i="1"/>
  <c r="G2583" i="1"/>
  <c r="AN2583" i="1"/>
  <c r="AO2583" i="1"/>
  <c r="AP2583" i="1"/>
  <c r="AQ2583" i="1"/>
  <c r="C2584" i="1"/>
  <c r="AS2584" i="1" s="1"/>
  <c r="D2584" i="1"/>
  <c r="E2584" i="1"/>
  <c r="F2584" i="1"/>
  <c r="G2584" i="1"/>
  <c r="AN2584" i="1"/>
  <c r="AO2584" i="1"/>
  <c r="AP2584" i="1"/>
  <c r="AQ2584" i="1"/>
  <c r="C2585" i="1"/>
  <c r="D2585" i="1"/>
  <c r="E2585" i="1"/>
  <c r="F2585" i="1"/>
  <c r="G2585" i="1"/>
  <c r="AN2585" i="1"/>
  <c r="AO2585" i="1"/>
  <c r="AP2585" i="1"/>
  <c r="AQ2585" i="1"/>
  <c r="C2586" i="1"/>
  <c r="D2586" i="1"/>
  <c r="E2586" i="1"/>
  <c r="F2586" i="1"/>
  <c r="G2586" i="1"/>
  <c r="AN2586" i="1"/>
  <c r="AO2586" i="1"/>
  <c r="AP2586" i="1"/>
  <c r="AQ2586" i="1"/>
  <c r="C2587" i="1"/>
  <c r="AR2587" i="1" s="1"/>
  <c r="D2587" i="1"/>
  <c r="E2587" i="1"/>
  <c r="F2587" i="1"/>
  <c r="G2587" i="1"/>
  <c r="AN2587" i="1"/>
  <c r="AO2587" i="1"/>
  <c r="AP2587" i="1"/>
  <c r="AQ2587" i="1"/>
  <c r="C2588" i="1"/>
  <c r="J2588" i="1" s="1"/>
  <c r="D2588" i="1"/>
  <c r="E2588" i="1"/>
  <c r="F2588" i="1"/>
  <c r="G2588" i="1"/>
  <c r="AN2588" i="1"/>
  <c r="AO2588" i="1"/>
  <c r="AP2588" i="1"/>
  <c r="AQ2588" i="1"/>
  <c r="C2589" i="1"/>
  <c r="AS2589" i="1" s="1"/>
  <c r="D2589" i="1"/>
  <c r="E2589" i="1"/>
  <c r="F2589" i="1"/>
  <c r="G2589" i="1"/>
  <c r="AN2589" i="1"/>
  <c r="AO2589" i="1"/>
  <c r="AP2589" i="1"/>
  <c r="AQ2589" i="1"/>
  <c r="C2590" i="1"/>
  <c r="D2590" i="1"/>
  <c r="E2590" i="1"/>
  <c r="F2590" i="1"/>
  <c r="G2590" i="1"/>
  <c r="AN2590" i="1"/>
  <c r="AO2590" i="1"/>
  <c r="AP2590" i="1"/>
  <c r="AQ2590" i="1"/>
  <c r="C2591" i="1"/>
  <c r="AS2591" i="1" s="1"/>
  <c r="D2591" i="1"/>
  <c r="E2591" i="1"/>
  <c r="F2591" i="1"/>
  <c r="G2591" i="1"/>
  <c r="H2591" i="1" s="1"/>
  <c r="AN2591" i="1"/>
  <c r="AO2591" i="1"/>
  <c r="AP2591" i="1"/>
  <c r="AQ2591" i="1"/>
  <c r="C2592" i="1"/>
  <c r="AT2592" i="1" s="1"/>
  <c r="D2592" i="1"/>
  <c r="E2592" i="1"/>
  <c r="F2592" i="1"/>
  <c r="G2592" i="1"/>
  <c r="AN2592" i="1"/>
  <c r="AO2592" i="1"/>
  <c r="AP2592" i="1"/>
  <c r="AQ2592" i="1"/>
  <c r="C2593" i="1"/>
  <c r="AR2593" i="1" s="1"/>
  <c r="D2593" i="1"/>
  <c r="E2593" i="1"/>
  <c r="F2593" i="1"/>
  <c r="G2593" i="1"/>
  <c r="AN2593" i="1"/>
  <c r="AO2593" i="1"/>
  <c r="AP2593" i="1"/>
  <c r="AQ2593" i="1"/>
  <c r="C2594" i="1"/>
  <c r="AU2594" i="1" s="1"/>
  <c r="D2594" i="1"/>
  <c r="E2594" i="1"/>
  <c r="F2594" i="1"/>
  <c r="G2594" i="1"/>
  <c r="AN2594" i="1"/>
  <c r="AO2594" i="1"/>
  <c r="AP2594" i="1"/>
  <c r="AQ2594" i="1"/>
  <c r="C2595" i="1"/>
  <c r="D2595" i="1"/>
  <c r="E2595" i="1"/>
  <c r="F2595" i="1"/>
  <c r="G2595" i="1"/>
  <c r="AN2595" i="1"/>
  <c r="AO2595" i="1"/>
  <c r="AP2595" i="1"/>
  <c r="AQ2595" i="1"/>
  <c r="C2596" i="1"/>
  <c r="D2596" i="1"/>
  <c r="E2596" i="1"/>
  <c r="F2596" i="1"/>
  <c r="G2596" i="1"/>
  <c r="AN2596" i="1"/>
  <c r="AO2596" i="1"/>
  <c r="AP2596" i="1"/>
  <c r="AQ2596" i="1"/>
  <c r="C2597" i="1"/>
  <c r="AT2597" i="1" s="1"/>
  <c r="D2597" i="1"/>
  <c r="E2597" i="1"/>
  <c r="F2597" i="1"/>
  <c r="G2597" i="1"/>
  <c r="AN2597" i="1"/>
  <c r="AO2597" i="1"/>
  <c r="AP2597" i="1"/>
  <c r="AQ2597" i="1"/>
  <c r="C2598" i="1"/>
  <c r="D2598" i="1"/>
  <c r="E2598" i="1"/>
  <c r="F2598" i="1"/>
  <c r="G2598" i="1"/>
  <c r="AN2598" i="1"/>
  <c r="AO2598" i="1"/>
  <c r="AP2598" i="1"/>
  <c r="AQ2598" i="1"/>
  <c r="C2599" i="1"/>
  <c r="J2599" i="1" s="1"/>
  <c r="D2599" i="1"/>
  <c r="E2599" i="1"/>
  <c r="F2599" i="1"/>
  <c r="G2599" i="1"/>
  <c r="AN2599" i="1"/>
  <c r="AO2599" i="1"/>
  <c r="AP2599" i="1"/>
  <c r="AQ2599" i="1"/>
  <c r="C2600" i="1"/>
  <c r="AU2600" i="1" s="1"/>
  <c r="D2600" i="1"/>
  <c r="E2600" i="1"/>
  <c r="F2600" i="1"/>
  <c r="G2600" i="1"/>
  <c r="AN2600" i="1"/>
  <c r="AO2600" i="1"/>
  <c r="AP2600" i="1"/>
  <c r="AQ2600" i="1"/>
  <c r="C2601" i="1"/>
  <c r="J2601" i="1" s="1"/>
  <c r="D2601" i="1"/>
  <c r="E2601" i="1"/>
  <c r="F2601" i="1"/>
  <c r="G2601" i="1"/>
  <c r="AN2601" i="1"/>
  <c r="AO2601" i="1"/>
  <c r="AP2601" i="1"/>
  <c r="AQ2601" i="1"/>
  <c r="C2602" i="1"/>
  <c r="L2602" i="1" s="1"/>
  <c r="D2602" i="1"/>
  <c r="E2602" i="1"/>
  <c r="F2602" i="1"/>
  <c r="G2602" i="1"/>
  <c r="AN2602" i="1"/>
  <c r="AO2602" i="1"/>
  <c r="AP2602" i="1"/>
  <c r="AQ2602" i="1"/>
  <c r="C2603" i="1"/>
  <c r="D2603" i="1"/>
  <c r="E2603" i="1"/>
  <c r="F2603" i="1"/>
  <c r="G2603" i="1"/>
  <c r="AN2603" i="1"/>
  <c r="AO2603" i="1"/>
  <c r="AP2603" i="1"/>
  <c r="AQ2603" i="1"/>
  <c r="C2604" i="1"/>
  <c r="D2604" i="1"/>
  <c r="E2604" i="1"/>
  <c r="F2604" i="1"/>
  <c r="G2604" i="1"/>
  <c r="AN2604" i="1"/>
  <c r="AO2604" i="1"/>
  <c r="AP2604" i="1"/>
  <c r="AQ2604" i="1"/>
  <c r="C2605" i="1"/>
  <c r="AR2605" i="1" s="1"/>
  <c r="D2605" i="1"/>
  <c r="E2605" i="1"/>
  <c r="F2605" i="1"/>
  <c r="G2605" i="1"/>
  <c r="AN2605" i="1"/>
  <c r="AO2605" i="1"/>
  <c r="AP2605" i="1"/>
  <c r="AQ2605" i="1"/>
  <c r="C2606" i="1"/>
  <c r="AS2606" i="1" s="1"/>
  <c r="D2606" i="1"/>
  <c r="E2606" i="1"/>
  <c r="F2606" i="1"/>
  <c r="G2606" i="1"/>
  <c r="AN2606" i="1"/>
  <c r="AO2606" i="1"/>
  <c r="AP2606" i="1"/>
  <c r="AQ2606" i="1"/>
  <c r="C2607" i="1"/>
  <c r="J2607" i="1" s="1"/>
  <c r="D2607" i="1"/>
  <c r="E2607" i="1"/>
  <c r="F2607" i="1"/>
  <c r="G2607" i="1"/>
  <c r="AN2607" i="1"/>
  <c r="AO2607" i="1"/>
  <c r="AP2607" i="1"/>
  <c r="AQ2607" i="1"/>
  <c r="C2608" i="1"/>
  <c r="AS2608" i="1" s="1"/>
  <c r="D2608" i="1"/>
  <c r="E2608" i="1"/>
  <c r="F2608" i="1"/>
  <c r="G2608" i="1"/>
  <c r="AN2608" i="1"/>
  <c r="AO2608" i="1"/>
  <c r="AP2608" i="1"/>
  <c r="AQ2608" i="1"/>
  <c r="C2609" i="1"/>
  <c r="K2609" i="1" s="1"/>
  <c r="D2609" i="1"/>
  <c r="E2609" i="1"/>
  <c r="F2609" i="1"/>
  <c r="G2609" i="1"/>
  <c r="H2609" i="1" s="1"/>
  <c r="AN2609" i="1"/>
  <c r="AO2609" i="1"/>
  <c r="AP2609" i="1"/>
  <c r="AQ2609" i="1"/>
  <c r="C2610" i="1"/>
  <c r="AR2610" i="1" s="1"/>
  <c r="D2610" i="1"/>
  <c r="E2610" i="1"/>
  <c r="F2610" i="1"/>
  <c r="G2610" i="1"/>
  <c r="AN2610" i="1"/>
  <c r="AO2610" i="1"/>
  <c r="AP2610" i="1"/>
  <c r="AQ2610" i="1"/>
  <c r="C2611" i="1"/>
  <c r="D2611" i="1"/>
  <c r="E2611" i="1"/>
  <c r="F2611" i="1"/>
  <c r="G2611" i="1"/>
  <c r="AN2611" i="1"/>
  <c r="AO2611" i="1"/>
  <c r="AP2611" i="1"/>
  <c r="AQ2611" i="1"/>
  <c r="C2612" i="1"/>
  <c r="AU2612" i="1" s="1"/>
  <c r="D2612" i="1"/>
  <c r="E2612" i="1"/>
  <c r="F2612" i="1"/>
  <c r="G2612" i="1"/>
  <c r="AN2612" i="1"/>
  <c r="AO2612" i="1"/>
  <c r="AP2612" i="1"/>
  <c r="AQ2612" i="1"/>
  <c r="C2613" i="1"/>
  <c r="AS2613" i="1" s="1"/>
  <c r="D2613" i="1"/>
  <c r="E2613" i="1"/>
  <c r="F2613" i="1"/>
  <c r="G2613" i="1"/>
  <c r="AN2613" i="1"/>
  <c r="AO2613" i="1"/>
  <c r="AP2613" i="1"/>
  <c r="AQ2613" i="1"/>
  <c r="C2614" i="1"/>
  <c r="AU2614" i="1" s="1"/>
  <c r="D2614" i="1"/>
  <c r="E2614" i="1"/>
  <c r="F2614" i="1"/>
  <c r="G2614" i="1"/>
  <c r="AN2614" i="1"/>
  <c r="AO2614" i="1"/>
  <c r="AP2614" i="1"/>
  <c r="AQ2614" i="1"/>
  <c r="C2615" i="1"/>
  <c r="AS2615" i="1" s="1"/>
  <c r="D2615" i="1"/>
  <c r="E2615" i="1"/>
  <c r="F2615" i="1"/>
  <c r="G2615" i="1"/>
  <c r="AN2615" i="1"/>
  <c r="AO2615" i="1"/>
  <c r="AP2615" i="1"/>
  <c r="AQ2615" i="1"/>
  <c r="C2616" i="1"/>
  <c r="D2616" i="1"/>
  <c r="E2616" i="1"/>
  <c r="F2616" i="1"/>
  <c r="G2616" i="1"/>
  <c r="AN2616" i="1"/>
  <c r="AO2616" i="1"/>
  <c r="AP2616" i="1"/>
  <c r="AQ2616" i="1"/>
  <c r="C2617" i="1"/>
  <c r="AR2617" i="1" s="1"/>
  <c r="D2617" i="1"/>
  <c r="E2617" i="1"/>
  <c r="F2617" i="1"/>
  <c r="G2617" i="1"/>
  <c r="H2617" i="1" s="1"/>
  <c r="AN2617" i="1"/>
  <c r="AO2617" i="1"/>
  <c r="AP2617" i="1"/>
  <c r="AQ2617" i="1"/>
  <c r="C2618" i="1"/>
  <c r="D2618" i="1"/>
  <c r="E2618" i="1"/>
  <c r="F2618" i="1"/>
  <c r="G2618" i="1"/>
  <c r="AN2618" i="1"/>
  <c r="AO2618" i="1"/>
  <c r="AP2618" i="1"/>
  <c r="AQ2618" i="1"/>
  <c r="C2619" i="1"/>
  <c r="D2619" i="1"/>
  <c r="E2619" i="1"/>
  <c r="F2619" i="1"/>
  <c r="G2619" i="1"/>
  <c r="AN2619" i="1"/>
  <c r="AO2619" i="1"/>
  <c r="AP2619" i="1"/>
  <c r="AQ2619" i="1"/>
  <c r="D2620" i="1"/>
  <c r="G2620" i="1"/>
  <c r="C2622" i="1"/>
  <c r="AU2622" i="1" s="1"/>
  <c r="D2622" i="1"/>
  <c r="E2622" i="1"/>
  <c r="F2622" i="1"/>
  <c r="G2622" i="1"/>
  <c r="AN2622" i="1"/>
  <c r="AO2622" i="1"/>
  <c r="AP2622" i="1"/>
  <c r="AQ2622" i="1"/>
  <c r="C2623" i="1"/>
  <c r="AS2623" i="1" s="1"/>
  <c r="D2623" i="1"/>
  <c r="E2623" i="1"/>
  <c r="F2623" i="1"/>
  <c r="G2623" i="1"/>
  <c r="AN2623" i="1"/>
  <c r="AO2623" i="1"/>
  <c r="AP2623" i="1"/>
  <c r="AQ2623" i="1"/>
  <c r="C2624" i="1"/>
  <c r="D2624" i="1"/>
  <c r="E2624" i="1"/>
  <c r="F2624" i="1"/>
  <c r="G2624" i="1"/>
  <c r="AN2624" i="1"/>
  <c r="AO2624" i="1"/>
  <c r="AP2624" i="1"/>
  <c r="AQ2624" i="1"/>
  <c r="C2625" i="1"/>
  <c r="AU2625" i="1" s="1"/>
  <c r="D2625" i="1"/>
  <c r="E2625" i="1"/>
  <c r="F2625" i="1"/>
  <c r="G2625" i="1"/>
  <c r="AN2625" i="1"/>
  <c r="AO2625" i="1"/>
  <c r="AP2625" i="1"/>
  <c r="AQ2625" i="1"/>
  <c r="C2626" i="1"/>
  <c r="D2626" i="1"/>
  <c r="E2626" i="1"/>
  <c r="F2626" i="1"/>
  <c r="G2626" i="1"/>
  <c r="AN2626" i="1"/>
  <c r="AO2626" i="1"/>
  <c r="AP2626" i="1"/>
  <c r="AQ2626" i="1"/>
  <c r="C2627" i="1"/>
  <c r="D2627" i="1"/>
  <c r="E2627" i="1"/>
  <c r="F2627" i="1"/>
  <c r="G2627" i="1"/>
  <c r="AN2627" i="1"/>
  <c r="AO2627" i="1"/>
  <c r="AP2627" i="1"/>
  <c r="AQ2627" i="1"/>
  <c r="C2628" i="1"/>
  <c r="AT2628" i="1" s="1"/>
  <c r="D2628" i="1"/>
  <c r="E2628" i="1"/>
  <c r="F2628" i="1"/>
  <c r="G2628" i="1"/>
  <c r="AN2628" i="1"/>
  <c r="AO2628" i="1"/>
  <c r="AP2628" i="1"/>
  <c r="AQ2628" i="1"/>
  <c r="C2629" i="1"/>
  <c r="K2629" i="1" s="1"/>
  <c r="D2629" i="1"/>
  <c r="E2629" i="1"/>
  <c r="F2629" i="1"/>
  <c r="G2629" i="1"/>
  <c r="AN2629" i="1"/>
  <c r="AO2629" i="1"/>
  <c r="AP2629" i="1"/>
  <c r="AQ2629" i="1"/>
  <c r="C2630" i="1"/>
  <c r="AR2630" i="1" s="1"/>
  <c r="D2630" i="1"/>
  <c r="E2630" i="1"/>
  <c r="F2630" i="1"/>
  <c r="G2630" i="1"/>
  <c r="AN2630" i="1"/>
  <c r="AO2630" i="1"/>
  <c r="AP2630" i="1"/>
  <c r="AQ2630" i="1"/>
  <c r="C2631" i="1"/>
  <c r="D2631" i="1"/>
  <c r="E2631" i="1"/>
  <c r="F2631" i="1"/>
  <c r="G2631" i="1"/>
  <c r="AN2631" i="1"/>
  <c r="AO2631" i="1"/>
  <c r="AP2631" i="1"/>
  <c r="AQ2631" i="1"/>
  <c r="C2632" i="1"/>
  <c r="AU2632" i="1" s="1"/>
  <c r="D2632" i="1"/>
  <c r="E2632" i="1"/>
  <c r="F2632" i="1"/>
  <c r="G2632" i="1"/>
  <c r="AN2632" i="1"/>
  <c r="AO2632" i="1"/>
  <c r="AP2632" i="1"/>
  <c r="AQ2632" i="1"/>
  <c r="C2633" i="1"/>
  <c r="J2633" i="1" s="1"/>
  <c r="D2633" i="1"/>
  <c r="E2633" i="1"/>
  <c r="F2633" i="1"/>
  <c r="G2633" i="1"/>
  <c r="AN2633" i="1"/>
  <c r="AO2633" i="1"/>
  <c r="AP2633" i="1"/>
  <c r="AQ2633" i="1"/>
  <c r="C2634" i="1"/>
  <c r="AT2634" i="1" s="1"/>
  <c r="D2634" i="1"/>
  <c r="E2634" i="1"/>
  <c r="F2634" i="1"/>
  <c r="G2634" i="1"/>
  <c r="AN2634" i="1"/>
  <c r="AO2634" i="1"/>
  <c r="AP2634" i="1"/>
  <c r="AQ2634" i="1"/>
  <c r="C2635" i="1"/>
  <c r="D2635" i="1"/>
  <c r="E2635" i="1"/>
  <c r="F2635" i="1"/>
  <c r="G2635" i="1"/>
  <c r="AN2635" i="1"/>
  <c r="AO2635" i="1"/>
  <c r="AP2635" i="1"/>
  <c r="AQ2635" i="1"/>
  <c r="C2636" i="1"/>
  <c r="AR2636" i="1" s="1"/>
  <c r="D2636" i="1"/>
  <c r="E2636" i="1"/>
  <c r="F2636" i="1"/>
  <c r="G2636" i="1"/>
  <c r="AN2636" i="1"/>
  <c r="AO2636" i="1"/>
  <c r="AP2636" i="1"/>
  <c r="AQ2636" i="1"/>
  <c r="C2637" i="1"/>
  <c r="AR2637" i="1" s="1"/>
  <c r="D2637" i="1"/>
  <c r="E2637" i="1"/>
  <c r="F2637" i="1"/>
  <c r="G2637" i="1"/>
  <c r="AN2637" i="1"/>
  <c r="AO2637" i="1"/>
  <c r="AP2637" i="1"/>
  <c r="AQ2637" i="1"/>
  <c r="C2638" i="1"/>
  <c r="D2638" i="1"/>
  <c r="E2638" i="1"/>
  <c r="F2638" i="1"/>
  <c r="G2638" i="1"/>
  <c r="AN2638" i="1"/>
  <c r="AO2638" i="1"/>
  <c r="AP2638" i="1"/>
  <c r="AQ2638" i="1"/>
  <c r="C2639" i="1"/>
  <c r="AS2639" i="1" s="1"/>
  <c r="D2639" i="1"/>
  <c r="E2639" i="1"/>
  <c r="F2639" i="1"/>
  <c r="G2639" i="1"/>
  <c r="AN2639" i="1"/>
  <c r="AO2639" i="1"/>
  <c r="AP2639" i="1"/>
  <c r="AQ2639" i="1"/>
  <c r="C2640" i="1"/>
  <c r="AU2640" i="1" s="1"/>
  <c r="D2640" i="1"/>
  <c r="E2640" i="1"/>
  <c r="F2640" i="1"/>
  <c r="G2640" i="1"/>
  <c r="AN2640" i="1"/>
  <c r="AO2640" i="1"/>
  <c r="AP2640" i="1"/>
  <c r="AQ2640" i="1"/>
  <c r="C2641" i="1"/>
  <c r="AS2641" i="1" s="1"/>
  <c r="D2641" i="1"/>
  <c r="E2641" i="1"/>
  <c r="F2641" i="1"/>
  <c r="G2641" i="1"/>
  <c r="AN2641" i="1"/>
  <c r="AO2641" i="1"/>
  <c r="AP2641" i="1"/>
  <c r="AQ2641" i="1"/>
  <c r="C2642" i="1"/>
  <c r="AR2642" i="1" s="1"/>
  <c r="D2642" i="1"/>
  <c r="E2642" i="1"/>
  <c r="F2642" i="1"/>
  <c r="G2642" i="1"/>
  <c r="AN2642" i="1"/>
  <c r="AO2642" i="1"/>
  <c r="AP2642" i="1"/>
  <c r="AQ2642" i="1"/>
  <c r="C2643" i="1"/>
  <c r="D2643" i="1"/>
  <c r="E2643" i="1"/>
  <c r="F2643" i="1"/>
  <c r="G2643" i="1"/>
  <c r="AN2643" i="1"/>
  <c r="AO2643" i="1"/>
  <c r="AP2643" i="1"/>
  <c r="AQ2643" i="1"/>
  <c r="C2644" i="1"/>
  <c r="D2644" i="1"/>
  <c r="E2644" i="1"/>
  <c r="F2644" i="1"/>
  <c r="G2644" i="1"/>
  <c r="AN2644" i="1"/>
  <c r="AO2644" i="1"/>
  <c r="AP2644" i="1"/>
  <c r="AQ2644" i="1"/>
  <c r="C2645" i="1"/>
  <c r="D2645" i="1"/>
  <c r="E2645" i="1"/>
  <c r="F2645" i="1"/>
  <c r="G2645" i="1"/>
  <c r="AN2645" i="1"/>
  <c r="AO2645" i="1"/>
  <c r="AP2645" i="1"/>
  <c r="AQ2645" i="1"/>
  <c r="C2646" i="1"/>
  <c r="AS2646" i="1" s="1"/>
  <c r="D2646" i="1"/>
  <c r="E2646" i="1"/>
  <c r="F2646" i="1"/>
  <c r="G2646" i="1"/>
  <c r="AN2646" i="1"/>
  <c r="AO2646" i="1"/>
  <c r="AP2646" i="1"/>
  <c r="AQ2646" i="1"/>
  <c r="C2647" i="1"/>
  <c r="AR2647" i="1" s="1"/>
  <c r="D2647" i="1"/>
  <c r="E2647" i="1"/>
  <c r="F2647" i="1"/>
  <c r="G2647" i="1"/>
  <c r="AN2647" i="1"/>
  <c r="AO2647" i="1"/>
  <c r="AP2647" i="1"/>
  <c r="AQ2647" i="1"/>
  <c r="C2648" i="1"/>
  <c r="AR2648" i="1" s="1"/>
  <c r="D2648" i="1"/>
  <c r="E2648" i="1"/>
  <c r="F2648" i="1"/>
  <c r="G2648" i="1"/>
  <c r="AN2648" i="1"/>
  <c r="AO2648" i="1"/>
  <c r="AP2648" i="1"/>
  <c r="AQ2648" i="1"/>
  <c r="C2649" i="1"/>
  <c r="AR2649" i="1" s="1"/>
  <c r="D2649" i="1"/>
  <c r="E2649" i="1"/>
  <c r="F2649" i="1"/>
  <c r="G2649" i="1"/>
  <c r="AN2649" i="1"/>
  <c r="AO2649" i="1"/>
  <c r="AP2649" i="1"/>
  <c r="AQ2649" i="1"/>
  <c r="C2650" i="1"/>
  <c r="D2650" i="1"/>
  <c r="E2650" i="1"/>
  <c r="F2650" i="1"/>
  <c r="G2650" i="1"/>
  <c r="AN2650" i="1"/>
  <c r="AO2650" i="1"/>
  <c r="AP2650" i="1"/>
  <c r="AQ2650" i="1"/>
  <c r="C2651" i="1"/>
  <c r="L2651" i="1" s="1"/>
  <c r="D2651" i="1"/>
  <c r="E2651" i="1"/>
  <c r="F2651" i="1"/>
  <c r="G2651" i="1"/>
  <c r="AN2651" i="1"/>
  <c r="AO2651" i="1"/>
  <c r="AP2651" i="1"/>
  <c r="AQ2651" i="1"/>
  <c r="C2652" i="1"/>
  <c r="D2652" i="1"/>
  <c r="E2652" i="1"/>
  <c r="F2652" i="1"/>
  <c r="G2652" i="1"/>
  <c r="AN2652" i="1"/>
  <c r="AO2652" i="1"/>
  <c r="AP2652" i="1"/>
  <c r="AQ2652" i="1"/>
  <c r="C2653" i="1"/>
  <c r="AR2653" i="1" s="1"/>
  <c r="D2653" i="1"/>
  <c r="E2653" i="1"/>
  <c r="F2653" i="1"/>
  <c r="G2653" i="1"/>
  <c r="H2653" i="1" s="1"/>
  <c r="J2653" i="1"/>
  <c r="AN2653" i="1"/>
  <c r="AO2653" i="1"/>
  <c r="AP2653" i="1"/>
  <c r="AQ2653" i="1"/>
  <c r="C2654" i="1"/>
  <c r="D2654" i="1"/>
  <c r="E2654" i="1"/>
  <c r="F2654" i="1"/>
  <c r="G2654" i="1"/>
  <c r="AN2654" i="1"/>
  <c r="AO2654" i="1"/>
  <c r="AP2654" i="1"/>
  <c r="AQ2654" i="1"/>
  <c r="C2655" i="1"/>
  <c r="D2655" i="1"/>
  <c r="E2655" i="1"/>
  <c r="F2655" i="1"/>
  <c r="G2655" i="1"/>
  <c r="AN2655" i="1"/>
  <c r="AO2655" i="1"/>
  <c r="AP2655" i="1"/>
  <c r="AQ2655" i="1"/>
  <c r="C2656" i="1"/>
  <c r="D2656" i="1"/>
  <c r="E2656" i="1"/>
  <c r="F2656" i="1"/>
  <c r="G2656" i="1"/>
  <c r="AN2656" i="1"/>
  <c r="AO2656" i="1"/>
  <c r="AP2656" i="1"/>
  <c r="AQ2656" i="1"/>
  <c r="C2657" i="1"/>
  <c r="AU2657" i="1" s="1"/>
  <c r="D2657" i="1"/>
  <c r="E2657" i="1"/>
  <c r="F2657" i="1"/>
  <c r="G2657" i="1"/>
  <c r="AN2657" i="1"/>
  <c r="AO2657" i="1"/>
  <c r="AP2657" i="1"/>
  <c r="AQ2657" i="1"/>
  <c r="C2658" i="1"/>
  <c r="D2658" i="1"/>
  <c r="E2658" i="1"/>
  <c r="F2658" i="1"/>
  <c r="G2658" i="1"/>
  <c r="AN2658" i="1"/>
  <c r="AO2658" i="1"/>
  <c r="AP2658" i="1"/>
  <c r="AQ2658" i="1"/>
  <c r="C2659" i="1"/>
  <c r="AT2659" i="1" s="1"/>
  <c r="D2659" i="1"/>
  <c r="E2659" i="1"/>
  <c r="F2659" i="1"/>
  <c r="G2659" i="1"/>
  <c r="AN2659" i="1"/>
  <c r="AO2659" i="1"/>
  <c r="AP2659" i="1"/>
  <c r="AQ2659" i="1"/>
  <c r="C2660" i="1"/>
  <c r="AU2660" i="1" s="1"/>
  <c r="D2660" i="1"/>
  <c r="E2660" i="1"/>
  <c r="F2660" i="1"/>
  <c r="G2660" i="1"/>
  <c r="AN2660" i="1"/>
  <c r="AO2660" i="1"/>
  <c r="AP2660" i="1"/>
  <c r="AQ2660" i="1"/>
  <c r="C2661" i="1"/>
  <c r="D2661" i="1"/>
  <c r="E2661" i="1"/>
  <c r="F2661" i="1"/>
  <c r="G2661" i="1"/>
  <c r="AN2661" i="1"/>
  <c r="AO2661" i="1"/>
  <c r="AP2661" i="1"/>
  <c r="AQ2661" i="1"/>
  <c r="AT2661" i="1"/>
  <c r="C2662" i="1"/>
  <c r="AT2662" i="1" s="1"/>
  <c r="D2662" i="1"/>
  <c r="E2662" i="1"/>
  <c r="F2662" i="1"/>
  <c r="G2662" i="1"/>
  <c r="AN2662" i="1"/>
  <c r="AO2662" i="1"/>
  <c r="AP2662" i="1"/>
  <c r="AQ2662" i="1"/>
  <c r="C2663" i="1"/>
  <c r="D2663" i="1"/>
  <c r="E2663" i="1"/>
  <c r="F2663" i="1"/>
  <c r="G2663" i="1"/>
  <c r="AN2663" i="1"/>
  <c r="AO2663" i="1"/>
  <c r="AP2663" i="1"/>
  <c r="AQ2663" i="1"/>
  <c r="C2664" i="1"/>
  <c r="AU2664" i="1" s="1"/>
  <c r="D2664" i="1"/>
  <c r="E2664" i="1"/>
  <c r="F2664" i="1"/>
  <c r="G2664" i="1"/>
  <c r="AN2664" i="1"/>
  <c r="AO2664" i="1"/>
  <c r="AP2664" i="1"/>
  <c r="AQ2664" i="1"/>
  <c r="C2665" i="1"/>
  <c r="AU2665" i="1" s="1"/>
  <c r="D2665" i="1"/>
  <c r="E2665" i="1"/>
  <c r="F2665" i="1"/>
  <c r="G2665" i="1"/>
  <c r="AN2665" i="1"/>
  <c r="AO2665" i="1"/>
  <c r="AP2665" i="1"/>
  <c r="AQ2665" i="1"/>
  <c r="C2666" i="1"/>
  <c r="AT2666" i="1" s="1"/>
  <c r="D2666" i="1"/>
  <c r="E2666" i="1"/>
  <c r="F2666" i="1"/>
  <c r="G2666" i="1"/>
  <c r="AN2666" i="1"/>
  <c r="AO2666" i="1"/>
  <c r="AP2666" i="1"/>
  <c r="AQ2666" i="1"/>
  <c r="C2667" i="1"/>
  <c r="L2667" i="1" s="1"/>
  <c r="D2667" i="1"/>
  <c r="E2667" i="1"/>
  <c r="F2667" i="1"/>
  <c r="G2667" i="1"/>
  <c r="AN2667" i="1"/>
  <c r="AO2667" i="1"/>
  <c r="AP2667" i="1"/>
  <c r="AQ2667" i="1"/>
  <c r="C2668" i="1"/>
  <c r="AR2668" i="1" s="1"/>
  <c r="D2668" i="1"/>
  <c r="E2668" i="1"/>
  <c r="F2668" i="1"/>
  <c r="G2668" i="1"/>
  <c r="AN2668" i="1"/>
  <c r="AO2668" i="1"/>
  <c r="AP2668" i="1"/>
  <c r="AQ2668" i="1"/>
  <c r="C2669" i="1"/>
  <c r="J2669" i="1" s="1"/>
  <c r="D2669" i="1"/>
  <c r="E2669" i="1"/>
  <c r="F2669" i="1"/>
  <c r="G2669" i="1"/>
  <c r="AN2669" i="1"/>
  <c r="AO2669" i="1"/>
  <c r="AP2669" i="1"/>
  <c r="AQ2669" i="1"/>
  <c r="C2670" i="1"/>
  <c r="D2670" i="1"/>
  <c r="E2670" i="1"/>
  <c r="F2670" i="1"/>
  <c r="G2670" i="1"/>
  <c r="AN2670" i="1"/>
  <c r="AO2670" i="1"/>
  <c r="AP2670" i="1"/>
  <c r="AQ2670" i="1"/>
  <c r="AU2670" i="1"/>
  <c r="C2671" i="1"/>
  <c r="D2671" i="1"/>
  <c r="E2671" i="1"/>
  <c r="F2671" i="1"/>
  <c r="G2671" i="1"/>
  <c r="AN2671" i="1"/>
  <c r="AO2671" i="1"/>
  <c r="AP2671" i="1"/>
  <c r="AQ2671" i="1"/>
  <c r="C2672" i="1"/>
  <c r="AU2672" i="1" s="1"/>
  <c r="D2672" i="1"/>
  <c r="E2672" i="1"/>
  <c r="F2672" i="1"/>
  <c r="G2672" i="1"/>
  <c r="AN2672" i="1"/>
  <c r="AO2672" i="1"/>
  <c r="AP2672" i="1"/>
  <c r="AQ2672" i="1"/>
  <c r="C2673" i="1"/>
  <c r="D2673" i="1"/>
  <c r="E2673" i="1"/>
  <c r="F2673" i="1"/>
  <c r="G2673" i="1"/>
  <c r="AN2673" i="1"/>
  <c r="AO2673" i="1"/>
  <c r="AP2673" i="1"/>
  <c r="AQ2673" i="1"/>
  <c r="C2674" i="1"/>
  <c r="K2674" i="1" s="1"/>
  <c r="D2674" i="1"/>
  <c r="E2674" i="1"/>
  <c r="F2674" i="1"/>
  <c r="G2674" i="1"/>
  <c r="AN2674" i="1"/>
  <c r="AO2674" i="1"/>
  <c r="AP2674" i="1"/>
  <c r="AQ2674" i="1"/>
  <c r="C2675" i="1"/>
  <c r="AS2675" i="1" s="1"/>
  <c r="D2675" i="1"/>
  <c r="E2675" i="1"/>
  <c r="F2675" i="1"/>
  <c r="G2675" i="1"/>
  <c r="AN2675" i="1"/>
  <c r="AO2675" i="1"/>
  <c r="AP2675" i="1"/>
  <c r="AQ2675" i="1"/>
  <c r="C2676" i="1"/>
  <c r="AR2676" i="1" s="1"/>
  <c r="D2676" i="1"/>
  <c r="E2676" i="1"/>
  <c r="F2676" i="1"/>
  <c r="G2676" i="1"/>
  <c r="AN2676" i="1"/>
  <c r="AO2676" i="1"/>
  <c r="AP2676" i="1"/>
  <c r="AQ2676" i="1"/>
  <c r="C2677" i="1"/>
  <c r="D2677" i="1"/>
  <c r="E2677" i="1"/>
  <c r="F2677" i="1"/>
  <c r="G2677" i="1"/>
  <c r="AN2677" i="1"/>
  <c r="AO2677" i="1"/>
  <c r="AP2677" i="1"/>
  <c r="AQ2677" i="1"/>
  <c r="C2678" i="1"/>
  <c r="D2678" i="1"/>
  <c r="E2678" i="1"/>
  <c r="F2678" i="1"/>
  <c r="G2678" i="1"/>
  <c r="AN2678" i="1"/>
  <c r="AO2678" i="1"/>
  <c r="AP2678" i="1"/>
  <c r="AQ2678" i="1"/>
  <c r="C2679" i="1"/>
  <c r="D2679" i="1"/>
  <c r="E2679" i="1"/>
  <c r="F2679" i="1"/>
  <c r="G2679" i="1"/>
  <c r="AN2679" i="1"/>
  <c r="AO2679" i="1"/>
  <c r="AP2679" i="1"/>
  <c r="AQ2679" i="1"/>
  <c r="C2680" i="1"/>
  <c r="D2680" i="1"/>
  <c r="E2680" i="1"/>
  <c r="F2680" i="1"/>
  <c r="G2680" i="1"/>
  <c r="AN2680" i="1"/>
  <c r="AO2680" i="1"/>
  <c r="AP2680" i="1"/>
  <c r="AQ2680" i="1"/>
  <c r="C2681" i="1"/>
  <c r="D2681" i="1"/>
  <c r="E2681" i="1"/>
  <c r="F2681" i="1"/>
  <c r="G2681" i="1"/>
  <c r="H2681" i="1" s="1"/>
  <c r="K2681" i="1"/>
  <c r="AN2681" i="1"/>
  <c r="AO2681" i="1"/>
  <c r="AP2681" i="1"/>
  <c r="AQ2681" i="1"/>
  <c r="C2682" i="1"/>
  <c r="J2682" i="1" s="1"/>
  <c r="D2682" i="1"/>
  <c r="E2682" i="1"/>
  <c r="F2682" i="1"/>
  <c r="G2682" i="1"/>
  <c r="AN2682" i="1"/>
  <c r="AO2682" i="1"/>
  <c r="AP2682" i="1"/>
  <c r="AQ2682" i="1"/>
  <c r="C2683" i="1"/>
  <c r="AS2683" i="1" s="1"/>
  <c r="D2683" i="1"/>
  <c r="E2683" i="1"/>
  <c r="F2683" i="1"/>
  <c r="G2683" i="1"/>
  <c r="AN2683" i="1"/>
  <c r="AO2683" i="1"/>
  <c r="AP2683" i="1"/>
  <c r="AQ2683" i="1"/>
  <c r="C2684" i="1"/>
  <c r="D2684" i="1"/>
  <c r="E2684" i="1"/>
  <c r="F2684" i="1"/>
  <c r="G2684" i="1"/>
  <c r="AN2684" i="1"/>
  <c r="AO2684" i="1"/>
  <c r="AP2684" i="1"/>
  <c r="AQ2684" i="1"/>
  <c r="C2685" i="1"/>
  <c r="AT2685" i="1" s="1"/>
  <c r="D2685" i="1"/>
  <c r="E2685" i="1"/>
  <c r="F2685" i="1"/>
  <c r="G2685" i="1"/>
  <c r="AN2685" i="1"/>
  <c r="AO2685" i="1"/>
  <c r="AP2685" i="1"/>
  <c r="AQ2685" i="1"/>
  <c r="C2686" i="1"/>
  <c r="K2686" i="1" s="1"/>
  <c r="D2686" i="1"/>
  <c r="E2686" i="1"/>
  <c r="F2686" i="1"/>
  <c r="G2686" i="1"/>
  <c r="AN2686" i="1"/>
  <c r="AO2686" i="1"/>
  <c r="AP2686" i="1"/>
  <c r="AQ2686" i="1"/>
  <c r="C2687" i="1"/>
  <c r="D2687" i="1"/>
  <c r="E2687" i="1"/>
  <c r="F2687" i="1"/>
  <c r="G2687" i="1"/>
  <c r="AN2687" i="1"/>
  <c r="AO2687" i="1"/>
  <c r="AP2687" i="1"/>
  <c r="AQ2687" i="1"/>
  <c r="C2688" i="1"/>
  <c r="AU2688" i="1" s="1"/>
  <c r="D2688" i="1"/>
  <c r="E2688" i="1"/>
  <c r="F2688" i="1"/>
  <c r="G2688" i="1"/>
  <c r="AN2688" i="1"/>
  <c r="AO2688" i="1"/>
  <c r="AP2688" i="1"/>
  <c r="AQ2688" i="1"/>
  <c r="C2689" i="1"/>
  <c r="D2689" i="1"/>
  <c r="E2689" i="1"/>
  <c r="F2689" i="1"/>
  <c r="G2689" i="1"/>
  <c r="AN2689" i="1"/>
  <c r="AO2689" i="1"/>
  <c r="AP2689" i="1"/>
  <c r="AQ2689" i="1"/>
  <c r="C2690" i="1"/>
  <c r="AS2690" i="1" s="1"/>
  <c r="D2690" i="1"/>
  <c r="E2690" i="1"/>
  <c r="F2690" i="1"/>
  <c r="G2690" i="1"/>
  <c r="AN2690" i="1"/>
  <c r="AO2690" i="1"/>
  <c r="AP2690" i="1"/>
  <c r="AQ2690" i="1"/>
  <c r="C2691" i="1"/>
  <c r="AT2691" i="1" s="1"/>
  <c r="D2691" i="1"/>
  <c r="E2691" i="1"/>
  <c r="F2691" i="1"/>
  <c r="G2691" i="1"/>
  <c r="AN2691" i="1"/>
  <c r="AO2691" i="1"/>
  <c r="AP2691" i="1"/>
  <c r="AQ2691" i="1"/>
  <c r="C2692" i="1"/>
  <c r="D2692" i="1"/>
  <c r="E2692" i="1"/>
  <c r="F2692" i="1"/>
  <c r="G2692" i="1"/>
  <c r="AN2692" i="1"/>
  <c r="AO2692" i="1"/>
  <c r="AP2692" i="1"/>
  <c r="AQ2692" i="1"/>
  <c r="C2693" i="1"/>
  <c r="AU2693" i="1" s="1"/>
  <c r="D2693" i="1"/>
  <c r="E2693" i="1"/>
  <c r="F2693" i="1"/>
  <c r="G2693" i="1"/>
  <c r="AN2693" i="1"/>
  <c r="AO2693" i="1"/>
  <c r="AP2693" i="1"/>
  <c r="AQ2693" i="1"/>
  <c r="C2694" i="1"/>
  <c r="AS2694" i="1" s="1"/>
  <c r="D2694" i="1"/>
  <c r="E2694" i="1"/>
  <c r="F2694" i="1"/>
  <c r="G2694" i="1"/>
  <c r="AN2694" i="1"/>
  <c r="AO2694" i="1"/>
  <c r="AP2694" i="1"/>
  <c r="AQ2694" i="1"/>
  <c r="C2695" i="1"/>
  <c r="AR2695" i="1" s="1"/>
  <c r="D2695" i="1"/>
  <c r="E2695" i="1"/>
  <c r="F2695" i="1"/>
  <c r="G2695" i="1"/>
  <c r="AN2695" i="1"/>
  <c r="AO2695" i="1"/>
  <c r="AP2695" i="1"/>
  <c r="AQ2695" i="1"/>
  <c r="C2696" i="1"/>
  <c r="AR2696" i="1" s="1"/>
  <c r="D2696" i="1"/>
  <c r="E2696" i="1"/>
  <c r="F2696" i="1"/>
  <c r="G2696" i="1"/>
  <c r="AN2696" i="1"/>
  <c r="AO2696" i="1"/>
  <c r="AP2696" i="1"/>
  <c r="AQ2696" i="1"/>
  <c r="C2697" i="1"/>
  <c r="AS2697" i="1" s="1"/>
  <c r="D2697" i="1"/>
  <c r="E2697" i="1"/>
  <c r="F2697" i="1"/>
  <c r="G2697" i="1"/>
  <c r="AN2697" i="1"/>
  <c r="AO2697" i="1"/>
  <c r="AP2697" i="1"/>
  <c r="AQ2697" i="1"/>
  <c r="C2698" i="1"/>
  <c r="D2698" i="1"/>
  <c r="E2698" i="1"/>
  <c r="F2698" i="1"/>
  <c r="G2698" i="1"/>
  <c r="AN2698" i="1"/>
  <c r="AO2698" i="1"/>
  <c r="AP2698" i="1"/>
  <c r="AQ2698" i="1"/>
  <c r="C2699" i="1"/>
  <c r="AR2699" i="1" s="1"/>
  <c r="D2699" i="1"/>
  <c r="E2699" i="1"/>
  <c r="F2699" i="1"/>
  <c r="G2699" i="1"/>
  <c r="AN2699" i="1"/>
  <c r="AO2699" i="1"/>
  <c r="AP2699" i="1"/>
  <c r="AQ2699" i="1"/>
  <c r="C2700" i="1"/>
  <c r="D2700" i="1"/>
  <c r="E2700" i="1"/>
  <c r="F2700" i="1"/>
  <c r="G2700" i="1"/>
  <c r="AN2700" i="1"/>
  <c r="AO2700" i="1"/>
  <c r="AP2700" i="1"/>
  <c r="AQ2700" i="1"/>
  <c r="C2701" i="1"/>
  <c r="AT2701" i="1" s="1"/>
  <c r="D2701" i="1"/>
  <c r="E2701" i="1"/>
  <c r="F2701" i="1"/>
  <c r="G2701" i="1"/>
  <c r="AN2701" i="1"/>
  <c r="AO2701" i="1"/>
  <c r="AP2701" i="1"/>
  <c r="AQ2701" i="1"/>
  <c r="C2702" i="1"/>
  <c r="D2702" i="1"/>
  <c r="E2702" i="1"/>
  <c r="F2702" i="1"/>
  <c r="G2702" i="1"/>
  <c r="AN2702" i="1"/>
  <c r="AO2702" i="1"/>
  <c r="AP2702" i="1"/>
  <c r="AQ2702" i="1"/>
  <c r="C2703" i="1"/>
  <c r="L2703" i="1" s="1"/>
  <c r="D2703" i="1"/>
  <c r="E2703" i="1"/>
  <c r="F2703" i="1"/>
  <c r="G2703" i="1"/>
  <c r="AN2703" i="1"/>
  <c r="AO2703" i="1"/>
  <c r="AP2703" i="1"/>
  <c r="AQ2703" i="1"/>
  <c r="C2704" i="1"/>
  <c r="D2704" i="1"/>
  <c r="E2704" i="1"/>
  <c r="F2704" i="1"/>
  <c r="G2704" i="1"/>
  <c r="AN2704" i="1"/>
  <c r="AO2704" i="1"/>
  <c r="AP2704" i="1"/>
  <c r="AQ2704" i="1"/>
  <c r="C2705" i="1"/>
  <c r="AS2705" i="1" s="1"/>
  <c r="D2705" i="1"/>
  <c r="E2705" i="1"/>
  <c r="F2705" i="1"/>
  <c r="G2705" i="1"/>
  <c r="AN2705" i="1"/>
  <c r="AO2705" i="1"/>
  <c r="AP2705" i="1"/>
  <c r="AQ2705" i="1"/>
  <c r="C2706" i="1"/>
  <c r="D2706" i="1"/>
  <c r="E2706" i="1"/>
  <c r="F2706" i="1"/>
  <c r="G2706" i="1"/>
  <c r="AN2706" i="1"/>
  <c r="AO2706" i="1"/>
  <c r="AP2706" i="1"/>
  <c r="AQ2706" i="1"/>
  <c r="C2707" i="1"/>
  <c r="AT2707" i="1" s="1"/>
  <c r="D2707" i="1"/>
  <c r="E2707" i="1"/>
  <c r="F2707" i="1"/>
  <c r="G2707" i="1"/>
  <c r="AN2707" i="1"/>
  <c r="AO2707" i="1"/>
  <c r="AP2707" i="1"/>
  <c r="AQ2707" i="1"/>
  <c r="C2708" i="1"/>
  <c r="AU2708" i="1" s="1"/>
  <c r="D2708" i="1"/>
  <c r="E2708" i="1"/>
  <c r="F2708" i="1"/>
  <c r="G2708" i="1"/>
  <c r="AN2708" i="1"/>
  <c r="AO2708" i="1"/>
  <c r="AP2708" i="1"/>
  <c r="AQ2708" i="1"/>
  <c r="C2709" i="1"/>
  <c r="AR2709" i="1" s="1"/>
  <c r="D2709" i="1"/>
  <c r="E2709" i="1"/>
  <c r="F2709" i="1"/>
  <c r="G2709" i="1"/>
  <c r="AN2709" i="1"/>
  <c r="AO2709" i="1"/>
  <c r="AP2709" i="1"/>
  <c r="AQ2709" i="1"/>
  <c r="C2710" i="1"/>
  <c r="AR2710" i="1" s="1"/>
  <c r="D2710" i="1"/>
  <c r="E2710" i="1"/>
  <c r="F2710" i="1"/>
  <c r="G2710" i="1"/>
  <c r="AN2710" i="1"/>
  <c r="AO2710" i="1"/>
  <c r="AP2710" i="1"/>
  <c r="AQ2710" i="1"/>
  <c r="C2711" i="1"/>
  <c r="D2711" i="1"/>
  <c r="E2711" i="1"/>
  <c r="F2711" i="1"/>
  <c r="G2711" i="1"/>
  <c r="AN2711" i="1"/>
  <c r="AO2711" i="1"/>
  <c r="AP2711" i="1"/>
  <c r="AQ2711" i="1"/>
  <c r="C2712" i="1"/>
  <c r="L2712" i="1" s="1"/>
  <c r="D2712" i="1"/>
  <c r="E2712" i="1"/>
  <c r="F2712" i="1"/>
  <c r="G2712" i="1"/>
  <c r="AN2712" i="1"/>
  <c r="AO2712" i="1"/>
  <c r="AP2712" i="1"/>
  <c r="AQ2712" i="1"/>
  <c r="C2713" i="1"/>
  <c r="AU2713" i="1" s="1"/>
  <c r="D2713" i="1"/>
  <c r="E2713" i="1"/>
  <c r="F2713" i="1"/>
  <c r="G2713" i="1"/>
  <c r="AN2713" i="1"/>
  <c r="AO2713" i="1"/>
  <c r="AP2713" i="1"/>
  <c r="AQ2713" i="1"/>
  <c r="C2714" i="1"/>
  <c r="J2714" i="1" s="1"/>
  <c r="D2714" i="1"/>
  <c r="E2714" i="1"/>
  <c r="F2714" i="1"/>
  <c r="G2714" i="1"/>
  <c r="AN2714" i="1"/>
  <c r="AO2714" i="1"/>
  <c r="AP2714" i="1"/>
  <c r="AQ2714" i="1"/>
  <c r="C2715" i="1"/>
  <c r="D2715" i="1"/>
  <c r="E2715" i="1"/>
  <c r="F2715" i="1"/>
  <c r="G2715" i="1"/>
  <c r="AN2715" i="1"/>
  <c r="AO2715" i="1"/>
  <c r="AP2715" i="1"/>
  <c r="AQ2715" i="1"/>
  <c r="C2716" i="1"/>
  <c r="L2716" i="1" s="1"/>
  <c r="D2716" i="1"/>
  <c r="E2716" i="1"/>
  <c r="F2716" i="1"/>
  <c r="G2716" i="1"/>
  <c r="AN2716" i="1"/>
  <c r="AO2716" i="1"/>
  <c r="AP2716" i="1"/>
  <c r="AQ2716" i="1"/>
  <c r="C2717" i="1"/>
  <c r="AS2717" i="1" s="1"/>
  <c r="D2717" i="1"/>
  <c r="E2717" i="1"/>
  <c r="F2717" i="1"/>
  <c r="G2717" i="1"/>
  <c r="AN2717" i="1"/>
  <c r="AO2717" i="1"/>
  <c r="AP2717" i="1"/>
  <c r="AQ2717" i="1"/>
  <c r="C2718" i="1"/>
  <c r="AS2718" i="1" s="1"/>
  <c r="D2718" i="1"/>
  <c r="E2718" i="1"/>
  <c r="F2718" i="1"/>
  <c r="G2718" i="1"/>
  <c r="AN2718" i="1"/>
  <c r="AO2718" i="1"/>
  <c r="AP2718" i="1"/>
  <c r="AQ2718" i="1"/>
  <c r="C2719" i="1"/>
  <c r="D2719" i="1"/>
  <c r="E2719" i="1"/>
  <c r="F2719" i="1"/>
  <c r="G2719" i="1"/>
  <c r="AN2719" i="1"/>
  <c r="AO2719" i="1"/>
  <c r="AP2719" i="1"/>
  <c r="AQ2719" i="1"/>
  <c r="C2720" i="1"/>
  <c r="AT2720" i="1" s="1"/>
  <c r="D2720" i="1"/>
  <c r="E2720" i="1"/>
  <c r="F2720" i="1"/>
  <c r="G2720" i="1"/>
  <c r="AN2720" i="1"/>
  <c r="AO2720" i="1"/>
  <c r="AP2720" i="1"/>
  <c r="AQ2720" i="1"/>
  <c r="C2721" i="1"/>
  <c r="D2721" i="1"/>
  <c r="E2721" i="1"/>
  <c r="F2721" i="1"/>
  <c r="G2721" i="1"/>
  <c r="AN2721" i="1"/>
  <c r="AO2721" i="1"/>
  <c r="AP2721" i="1"/>
  <c r="AQ2721" i="1"/>
  <c r="C2722" i="1"/>
  <c r="L2722" i="1" s="1"/>
  <c r="D2722" i="1"/>
  <c r="E2722" i="1"/>
  <c r="F2722" i="1"/>
  <c r="G2722" i="1"/>
  <c r="H2722" i="1" s="1"/>
  <c r="AN2722" i="1"/>
  <c r="AO2722" i="1"/>
  <c r="AP2722" i="1"/>
  <c r="AQ2722" i="1"/>
  <c r="AR2722" i="1"/>
  <c r="C2723" i="1"/>
  <c r="AR2723" i="1" s="1"/>
  <c r="D2723" i="1"/>
  <c r="E2723" i="1"/>
  <c r="F2723" i="1"/>
  <c r="G2723" i="1"/>
  <c r="AN2723" i="1"/>
  <c r="AO2723" i="1"/>
  <c r="AP2723" i="1"/>
  <c r="AQ2723" i="1"/>
  <c r="C2724" i="1"/>
  <c r="D2724" i="1"/>
  <c r="E2724" i="1"/>
  <c r="F2724" i="1"/>
  <c r="G2724" i="1"/>
  <c r="AN2724" i="1"/>
  <c r="AO2724" i="1"/>
  <c r="AP2724" i="1"/>
  <c r="AQ2724" i="1"/>
  <c r="C2725" i="1"/>
  <c r="D2725" i="1"/>
  <c r="E2725" i="1"/>
  <c r="F2725" i="1"/>
  <c r="G2725" i="1"/>
  <c r="AN2725" i="1"/>
  <c r="AO2725" i="1"/>
  <c r="AP2725" i="1"/>
  <c r="AQ2725" i="1"/>
  <c r="C2726" i="1"/>
  <c r="AS2726" i="1" s="1"/>
  <c r="D2726" i="1"/>
  <c r="E2726" i="1"/>
  <c r="F2726" i="1"/>
  <c r="G2726" i="1"/>
  <c r="AN2726" i="1"/>
  <c r="AO2726" i="1"/>
  <c r="AP2726" i="1"/>
  <c r="AQ2726" i="1"/>
  <c r="C2727" i="1"/>
  <c r="D2727" i="1"/>
  <c r="E2727" i="1"/>
  <c r="F2727" i="1"/>
  <c r="G2727" i="1"/>
  <c r="AN2727" i="1"/>
  <c r="AO2727" i="1"/>
  <c r="AP2727" i="1"/>
  <c r="AQ2727" i="1"/>
  <c r="C2728" i="1"/>
  <c r="AU2728" i="1" s="1"/>
  <c r="D2728" i="1"/>
  <c r="E2728" i="1"/>
  <c r="F2728" i="1"/>
  <c r="G2728" i="1"/>
  <c r="AN2728" i="1"/>
  <c r="AO2728" i="1"/>
  <c r="AP2728" i="1"/>
  <c r="AQ2728" i="1"/>
  <c r="C2729" i="1"/>
  <c r="D2729" i="1"/>
  <c r="E2729" i="1"/>
  <c r="F2729" i="1"/>
  <c r="G2729" i="1"/>
  <c r="H2729" i="1" s="1"/>
  <c r="AN2729" i="1"/>
  <c r="AO2729" i="1"/>
  <c r="AP2729" i="1"/>
  <c r="AQ2729" i="1"/>
  <c r="C2730" i="1"/>
  <c r="J2730" i="1" s="1"/>
  <c r="D2730" i="1"/>
  <c r="E2730" i="1"/>
  <c r="F2730" i="1"/>
  <c r="G2730" i="1"/>
  <c r="H2730" i="1" s="1"/>
  <c r="AN2730" i="1"/>
  <c r="AO2730" i="1"/>
  <c r="AP2730" i="1"/>
  <c r="AQ2730" i="1"/>
  <c r="C2731" i="1"/>
  <c r="AS2731" i="1" s="1"/>
  <c r="D2731" i="1"/>
  <c r="E2731" i="1"/>
  <c r="F2731" i="1"/>
  <c r="G2731" i="1"/>
  <c r="H2731" i="1" s="1"/>
  <c r="AN2731" i="1"/>
  <c r="AO2731" i="1"/>
  <c r="AP2731" i="1"/>
  <c r="AQ2731" i="1"/>
  <c r="C2732" i="1"/>
  <c r="AR2732" i="1" s="1"/>
  <c r="D2732" i="1"/>
  <c r="E2732" i="1"/>
  <c r="F2732" i="1"/>
  <c r="G2732" i="1"/>
  <c r="AN2732" i="1"/>
  <c r="AO2732" i="1"/>
  <c r="AP2732" i="1"/>
  <c r="AQ2732" i="1"/>
  <c r="C2733" i="1"/>
  <c r="AR2733" i="1" s="1"/>
  <c r="D2733" i="1"/>
  <c r="E2733" i="1"/>
  <c r="F2733" i="1"/>
  <c r="G2733" i="1"/>
  <c r="AN2733" i="1"/>
  <c r="AO2733" i="1"/>
  <c r="AP2733" i="1"/>
  <c r="AQ2733" i="1"/>
  <c r="C2734" i="1"/>
  <c r="AS2734" i="1" s="1"/>
  <c r="D2734" i="1"/>
  <c r="E2734" i="1"/>
  <c r="F2734" i="1"/>
  <c r="G2734" i="1"/>
  <c r="AN2734" i="1"/>
  <c r="AO2734" i="1"/>
  <c r="AP2734" i="1"/>
  <c r="AQ2734" i="1"/>
  <c r="C2735" i="1"/>
  <c r="AR2735" i="1" s="1"/>
  <c r="D2735" i="1"/>
  <c r="E2735" i="1"/>
  <c r="F2735" i="1"/>
  <c r="G2735" i="1"/>
  <c r="AN2735" i="1"/>
  <c r="AO2735" i="1"/>
  <c r="AP2735" i="1"/>
  <c r="AQ2735" i="1"/>
  <c r="C2736" i="1"/>
  <c r="AU2736" i="1" s="1"/>
  <c r="D2736" i="1"/>
  <c r="E2736" i="1"/>
  <c r="F2736" i="1"/>
  <c r="G2736" i="1"/>
  <c r="AN2736" i="1"/>
  <c r="AO2736" i="1"/>
  <c r="AP2736" i="1"/>
  <c r="AQ2736" i="1"/>
  <c r="C2737" i="1"/>
  <c r="D2737" i="1"/>
  <c r="E2737" i="1"/>
  <c r="F2737" i="1"/>
  <c r="G2737" i="1"/>
  <c r="AN2737" i="1"/>
  <c r="AO2737" i="1"/>
  <c r="AP2737" i="1"/>
  <c r="AQ2737" i="1"/>
  <c r="C2738" i="1"/>
  <c r="D2738" i="1"/>
  <c r="E2738" i="1"/>
  <c r="F2738" i="1"/>
  <c r="G2738" i="1"/>
  <c r="AN2738" i="1"/>
  <c r="AO2738" i="1"/>
  <c r="AP2738" i="1"/>
  <c r="AQ2738" i="1"/>
  <c r="C2739" i="1"/>
  <c r="D2739" i="1"/>
  <c r="E2739" i="1"/>
  <c r="F2739" i="1"/>
  <c r="G2739" i="1"/>
  <c r="AN2739" i="1"/>
  <c r="AO2739" i="1"/>
  <c r="AP2739" i="1"/>
  <c r="AQ2739" i="1"/>
  <c r="C2740" i="1"/>
  <c r="AT2740" i="1" s="1"/>
  <c r="D2740" i="1"/>
  <c r="E2740" i="1"/>
  <c r="F2740" i="1"/>
  <c r="G2740" i="1"/>
  <c r="AN2740" i="1"/>
  <c r="AO2740" i="1"/>
  <c r="AP2740" i="1"/>
  <c r="AQ2740" i="1"/>
  <c r="C2741" i="1"/>
  <c r="D2741" i="1"/>
  <c r="E2741" i="1"/>
  <c r="F2741" i="1"/>
  <c r="G2741" i="1"/>
  <c r="AN2741" i="1"/>
  <c r="AO2741" i="1"/>
  <c r="AP2741" i="1"/>
  <c r="AQ2741" i="1"/>
  <c r="AT2741" i="1"/>
  <c r="AU2741" i="1"/>
  <c r="C2742" i="1"/>
  <c r="AR2742" i="1" s="1"/>
  <c r="D2742" i="1"/>
  <c r="E2742" i="1"/>
  <c r="F2742" i="1"/>
  <c r="G2742" i="1"/>
  <c r="AN2742" i="1"/>
  <c r="AO2742" i="1"/>
  <c r="AP2742" i="1"/>
  <c r="AQ2742" i="1"/>
  <c r="C2743" i="1"/>
  <c r="AR2743" i="1" s="1"/>
  <c r="D2743" i="1"/>
  <c r="E2743" i="1"/>
  <c r="F2743" i="1"/>
  <c r="G2743" i="1"/>
  <c r="AN2743" i="1"/>
  <c r="AO2743" i="1"/>
  <c r="AP2743" i="1"/>
  <c r="AQ2743" i="1"/>
  <c r="C2744" i="1"/>
  <c r="AR2744" i="1" s="1"/>
  <c r="D2744" i="1"/>
  <c r="E2744" i="1"/>
  <c r="F2744" i="1"/>
  <c r="G2744" i="1"/>
  <c r="AN2744" i="1"/>
  <c r="AO2744" i="1"/>
  <c r="AP2744" i="1"/>
  <c r="AQ2744" i="1"/>
  <c r="C2745" i="1"/>
  <c r="D2745" i="1"/>
  <c r="E2745" i="1"/>
  <c r="F2745" i="1"/>
  <c r="G2745" i="1"/>
  <c r="AN2745" i="1"/>
  <c r="AO2745" i="1"/>
  <c r="AP2745" i="1"/>
  <c r="AQ2745" i="1"/>
  <c r="C2746" i="1"/>
  <c r="D2746" i="1"/>
  <c r="E2746" i="1"/>
  <c r="F2746" i="1"/>
  <c r="G2746" i="1"/>
  <c r="AN2746" i="1"/>
  <c r="AO2746" i="1"/>
  <c r="AP2746" i="1"/>
  <c r="AQ2746" i="1"/>
  <c r="C2747" i="1"/>
  <c r="K2747" i="1" s="1"/>
  <c r="D2747" i="1"/>
  <c r="E2747" i="1"/>
  <c r="F2747" i="1"/>
  <c r="G2747" i="1"/>
  <c r="AN2747" i="1"/>
  <c r="AO2747" i="1"/>
  <c r="AP2747" i="1"/>
  <c r="AQ2747" i="1"/>
  <c r="C2748" i="1"/>
  <c r="D2748" i="1"/>
  <c r="E2748" i="1"/>
  <c r="F2748" i="1"/>
  <c r="G2748" i="1"/>
  <c r="AN2748" i="1"/>
  <c r="AO2748" i="1"/>
  <c r="AP2748" i="1"/>
  <c r="AQ2748" i="1"/>
  <c r="C2749" i="1"/>
  <c r="J2749" i="1" s="1"/>
  <c r="D2749" i="1"/>
  <c r="E2749" i="1"/>
  <c r="F2749" i="1"/>
  <c r="G2749" i="1"/>
  <c r="AN2749" i="1"/>
  <c r="AO2749" i="1"/>
  <c r="AP2749" i="1"/>
  <c r="AQ2749" i="1"/>
  <c r="AS2749" i="1"/>
  <c r="C2750" i="1"/>
  <c r="D2750" i="1"/>
  <c r="E2750" i="1"/>
  <c r="F2750" i="1"/>
  <c r="G2750" i="1"/>
  <c r="AN2750" i="1"/>
  <c r="AO2750" i="1"/>
  <c r="AP2750" i="1"/>
  <c r="AQ2750" i="1"/>
  <c r="C2751" i="1"/>
  <c r="AU2751" i="1" s="1"/>
  <c r="D2751" i="1"/>
  <c r="E2751" i="1"/>
  <c r="F2751" i="1"/>
  <c r="G2751" i="1"/>
  <c r="AN2751" i="1"/>
  <c r="AO2751" i="1"/>
  <c r="AP2751" i="1"/>
  <c r="AQ2751" i="1"/>
  <c r="C2752" i="1"/>
  <c r="D2752" i="1"/>
  <c r="E2752" i="1"/>
  <c r="F2752" i="1"/>
  <c r="G2752" i="1"/>
  <c r="AN2752" i="1"/>
  <c r="AO2752" i="1"/>
  <c r="AP2752" i="1"/>
  <c r="AQ2752" i="1"/>
  <c r="C2753" i="1"/>
  <c r="AU2753" i="1" s="1"/>
  <c r="D2753" i="1"/>
  <c r="E2753" i="1"/>
  <c r="F2753" i="1"/>
  <c r="G2753" i="1"/>
  <c r="AN2753" i="1"/>
  <c r="AO2753" i="1"/>
  <c r="AP2753" i="1"/>
  <c r="AQ2753" i="1"/>
  <c r="C2754" i="1"/>
  <c r="D2754" i="1"/>
  <c r="E2754" i="1"/>
  <c r="F2754" i="1"/>
  <c r="G2754" i="1"/>
  <c r="AN2754" i="1"/>
  <c r="AO2754" i="1"/>
  <c r="AP2754" i="1"/>
  <c r="AQ2754" i="1"/>
  <c r="C2755" i="1"/>
  <c r="AT2755" i="1" s="1"/>
  <c r="D2755" i="1"/>
  <c r="E2755" i="1"/>
  <c r="F2755" i="1"/>
  <c r="G2755" i="1"/>
  <c r="AN2755" i="1"/>
  <c r="AO2755" i="1"/>
  <c r="AP2755" i="1"/>
  <c r="AQ2755" i="1"/>
  <c r="C2756" i="1"/>
  <c r="D2756" i="1"/>
  <c r="E2756" i="1"/>
  <c r="F2756" i="1"/>
  <c r="G2756" i="1"/>
  <c r="AN2756" i="1"/>
  <c r="AO2756" i="1"/>
  <c r="AP2756" i="1"/>
  <c r="AQ2756" i="1"/>
  <c r="C2757" i="1"/>
  <c r="AU2757" i="1" s="1"/>
  <c r="D2757" i="1"/>
  <c r="E2757" i="1"/>
  <c r="F2757" i="1"/>
  <c r="G2757" i="1"/>
  <c r="H2757" i="1" s="1"/>
  <c r="AN2757" i="1"/>
  <c r="AO2757" i="1"/>
  <c r="AP2757" i="1"/>
  <c r="AQ2757" i="1"/>
  <c r="C2758" i="1"/>
  <c r="K2758" i="1" s="1"/>
  <c r="D2758" i="1"/>
  <c r="E2758" i="1"/>
  <c r="F2758" i="1"/>
  <c r="G2758" i="1"/>
  <c r="AN2758" i="1"/>
  <c r="AO2758" i="1"/>
  <c r="AP2758" i="1"/>
  <c r="AQ2758" i="1"/>
  <c r="C2759" i="1"/>
  <c r="J2759" i="1" s="1"/>
  <c r="D2759" i="1"/>
  <c r="E2759" i="1"/>
  <c r="F2759" i="1"/>
  <c r="G2759" i="1"/>
  <c r="AN2759" i="1"/>
  <c r="AO2759" i="1"/>
  <c r="AP2759" i="1"/>
  <c r="AQ2759" i="1"/>
  <c r="C2760" i="1"/>
  <c r="D2760" i="1"/>
  <c r="E2760" i="1"/>
  <c r="F2760" i="1"/>
  <c r="G2760" i="1"/>
  <c r="AN2760" i="1"/>
  <c r="AO2760" i="1"/>
  <c r="AP2760" i="1"/>
  <c r="AQ2760" i="1"/>
  <c r="C2761" i="1"/>
  <c r="D2761" i="1"/>
  <c r="E2761" i="1"/>
  <c r="F2761" i="1"/>
  <c r="G2761" i="1"/>
  <c r="AN2761" i="1"/>
  <c r="AO2761" i="1"/>
  <c r="AP2761" i="1"/>
  <c r="AQ2761" i="1"/>
  <c r="C2762" i="1"/>
  <c r="D2762" i="1"/>
  <c r="E2762" i="1"/>
  <c r="F2762" i="1"/>
  <c r="G2762" i="1"/>
  <c r="AN2762" i="1"/>
  <c r="AO2762" i="1"/>
  <c r="AP2762" i="1"/>
  <c r="AQ2762" i="1"/>
  <c r="C2763" i="1"/>
  <c r="L2763" i="1" s="1"/>
  <c r="D2763" i="1"/>
  <c r="E2763" i="1"/>
  <c r="F2763" i="1"/>
  <c r="G2763" i="1"/>
  <c r="AN2763" i="1"/>
  <c r="AO2763" i="1"/>
  <c r="AP2763" i="1"/>
  <c r="AQ2763" i="1"/>
  <c r="C2764" i="1"/>
  <c r="AT2764" i="1" s="1"/>
  <c r="D2764" i="1"/>
  <c r="E2764" i="1"/>
  <c r="F2764" i="1"/>
  <c r="G2764" i="1"/>
  <c r="AN2764" i="1"/>
  <c r="AO2764" i="1"/>
  <c r="AP2764" i="1"/>
  <c r="AQ2764" i="1"/>
  <c r="C2765" i="1"/>
  <c r="D2765" i="1"/>
  <c r="E2765" i="1"/>
  <c r="F2765" i="1"/>
  <c r="G2765" i="1"/>
  <c r="AN2765" i="1"/>
  <c r="AO2765" i="1"/>
  <c r="AP2765" i="1"/>
  <c r="AQ2765" i="1"/>
  <c r="C2766" i="1"/>
  <c r="D2766" i="1"/>
  <c r="E2766" i="1"/>
  <c r="F2766" i="1"/>
  <c r="G2766" i="1"/>
  <c r="AN2766" i="1"/>
  <c r="AO2766" i="1"/>
  <c r="AP2766" i="1"/>
  <c r="AQ2766" i="1"/>
  <c r="C2767" i="1"/>
  <c r="D2767" i="1"/>
  <c r="E2767" i="1"/>
  <c r="F2767" i="1"/>
  <c r="G2767" i="1"/>
  <c r="AN2767" i="1"/>
  <c r="AO2767" i="1"/>
  <c r="AP2767" i="1"/>
  <c r="AQ2767" i="1"/>
  <c r="C2768" i="1"/>
  <c r="D2768" i="1"/>
  <c r="E2768" i="1"/>
  <c r="F2768" i="1"/>
  <c r="G2768" i="1"/>
  <c r="AN2768" i="1"/>
  <c r="AO2768" i="1"/>
  <c r="AP2768" i="1"/>
  <c r="AQ2768" i="1"/>
  <c r="C2769" i="1"/>
  <c r="D2769" i="1"/>
  <c r="E2769" i="1"/>
  <c r="F2769" i="1"/>
  <c r="G2769" i="1"/>
  <c r="AN2769" i="1"/>
  <c r="AO2769" i="1"/>
  <c r="AP2769" i="1"/>
  <c r="AQ2769" i="1"/>
  <c r="C2770" i="1"/>
  <c r="K2770" i="1" s="1"/>
  <c r="D2770" i="1"/>
  <c r="E2770" i="1"/>
  <c r="F2770" i="1"/>
  <c r="G2770" i="1"/>
  <c r="H2770" i="1" s="1"/>
  <c r="L2770" i="1"/>
  <c r="AN2770" i="1"/>
  <c r="AO2770" i="1"/>
  <c r="AP2770" i="1"/>
  <c r="AQ2770" i="1"/>
  <c r="AU2770" i="1"/>
  <c r="C2771" i="1"/>
  <c r="J2771" i="1" s="1"/>
  <c r="D2771" i="1"/>
  <c r="E2771" i="1"/>
  <c r="F2771" i="1"/>
  <c r="G2771" i="1"/>
  <c r="AN2771" i="1"/>
  <c r="AO2771" i="1"/>
  <c r="AP2771" i="1"/>
  <c r="AQ2771" i="1"/>
  <c r="C2772" i="1"/>
  <c r="D2772" i="1"/>
  <c r="E2772" i="1"/>
  <c r="F2772" i="1"/>
  <c r="G2772" i="1"/>
  <c r="AN2772" i="1"/>
  <c r="AO2772" i="1"/>
  <c r="AP2772" i="1"/>
  <c r="AQ2772" i="1"/>
  <c r="C2773" i="1"/>
  <c r="D2773" i="1"/>
  <c r="E2773" i="1"/>
  <c r="F2773" i="1"/>
  <c r="G2773" i="1"/>
  <c r="AN2773" i="1"/>
  <c r="AO2773" i="1"/>
  <c r="AP2773" i="1"/>
  <c r="AQ2773" i="1"/>
  <c r="C2774" i="1"/>
  <c r="D2774" i="1"/>
  <c r="E2774" i="1"/>
  <c r="F2774" i="1"/>
  <c r="G2774" i="1"/>
  <c r="AN2774" i="1"/>
  <c r="AO2774" i="1"/>
  <c r="AP2774" i="1"/>
  <c r="AQ2774" i="1"/>
  <c r="C2775" i="1"/>
  <c r="D2775" i="1"/>
  <c r="E2775" i="1"/>
  <c r="F2775" i="1"/>
  <c r="G2775" i="1"/>
  <c r="AN2775" i="1"/>
  <c r="AO2775" i="1"/>
  <c r="AP2775" i="1"/>
  <c r="AQ2775" i="1"/>
  <c r="C2776" i="1"/>
  <c r="D2776" i="1"/>
  <c r="E2776" i="1"/>
  <c r="F2776" i="1"/>
  <c r="G2776" i="1"/>
  <c r="AN2776" i="1"/>
  <c r="AO2776" i="1"/>
  <c r="AP2776" i="1"/>
  <c r="AQ2776" i="1"/>
  <c r="C2777" i="1"/>
  <c r="D2777" i="1"/>
  <c r="E2777" i="1"/>
  <c r="F2777" i="1"/>
  <c r="G2777" i="1"/>
  <c r="AN2777" i="1"/>
  <c r="AO2777" i="1"/>
  <c r="AP2777" i="1"/>
  <c r="AQ2777" i="1"/>
  <c r="C2778" i="1"/>
  <c r="J2778" i="1" s="1"/>
  <c r="D2778" i="1"/>
  <c r="E2778" i="1"/>
  <c r="F2778" i="1"/>
  <c r="G2778" i="1"/>
  <c r="AN2778" i="1"/>
  <c r="AO2778" i="1"/>
  <c r="AP2778" i="1"/>
  <c r="AQ2778" i="1"/>
  <c r="C2779" i="1"/>
  <c r="AS2779" i="1" s="1"/>
  <c r="D2779" i="1"/>
  <c r="E2779" i="1"/>
  <c r="F2779" i="1"/>
  <c r="G2779" i="1"/>
  <c r="AN2779" i="1"/>
  <c r="AO2779" i="1"/>
  <c r="AP2779" i="1"/>
  <c r="AQ2779" i="1"/>
  <c r="C2780" i="1"/>
  <c r="AR2780" i="1" s="1"/>
  <c r="D2780" i="1"/>
  <c r="E2780" i="1"/>
  <c r="F2780" i="1"/>
  <c r="G2780" i="1"/>
  <c r="AN2780" i="1"/>
  <c r="AO2780" i="1"/>
  <c r="AP2780" i="1"/>
  <c r="AQ2780" i="1"/>
  <c r="C2781" i="1"/>
  <c r="AR2781" i="1" s="1"/>
  <c r="D2781" i="1"/>
  <c r="E2781" i="1"/>
  <c r="F2781" i="1"/>
  <c r="G2781" i="1"/>
  <c r="AN2781" i="1"/>
  <c r="AO2781" i="1"/>
  <c r="AP2781" i="1"/>
  <c r="AQ2781" i="1"/>
  <c r="C2782" i="1"/>
  <c r="D2782" i="1"/>
  <c r="E2782" i="1"/>
  <c r="F2782" i="1"/>
  <c r="G2782" i="1"/>
  <c r="AN2782" i="1"/>
  <c r="AO2782" i="1"/>
  <c r="AP2782" i="1"/>
  <c r="AQ2782" i="1"/>
  <c r="C2783" i="1"/>
  <c r="K2783" i="1" s="1"/>
  <c r="D2783" i="1"/>
  <c r="E2783" i="1"/>
  <c r="F2783" i="1"/>
  <c r="G2783" i="1"/>
  <c r="AN2783" i="1"/>
  <c r="AO2783" i="1"/>
  <c r="AP2783" i="1"/>
  <c r="AQ2783" i="1"/>
  <c r="C2784" i="1"/>
  <c r="D2784" i="1"/>
  <c r="E2784" i="1"/>
  <c r="F2784" i="1"/>
  <c r="G2784" i="1"/>
  <c r="AN2784" i="1"/>
  <c r="AO2784" i="1"/>
  <c r="AP2784" i="1"/>
  <c r="AQ2784" i="1"/>
  <c r="C2785" i="1"/>
  <c r="D2785" i="1"/>
  <c r="E2785" i="1"/>
  <c r="F2785" i="1"/>
  <c r="G2785" i="1"/>
  <c r="AN2785" i="1"/>
  <c r="AO2785" i="1"/>
  <c r="AP2785" i="1"/>
  <c r="AQ2785" i="1"/>
  <c r="C2786" i="1"/>
  <c r="AS2786" i="1" s="1"/>
  <c r="D2786" i="1"/>
  <c r="E2786" i="1"/>
  <c r="F2786" i="1"/>
  <c r="G2786" i="1"/>
  <c r="AN2786" i="1"/>
  <c r="AO2786" i="1"/>
  <c r="AP2786" i="1"/>
  <c r="AQ2786" i="1"/>
  <c r="C2787" i="1"/>
  <c r="D2787" i="1"/>
  <c r="E2787" i="1"/>
  <c r="F2787" i="1"/>
  <c r="G2787" i="1"/>
  <c r="AN2787" i="1"/>
  <c r="AO2787" i="1"/>
  <c r="AP2787" i="1"/>
  <c r="AQ2787" i="1"/>
  <c r="C2788" i="1"/>
  <c r="D2788" i="1"/>
  <c r="E2788" i="1"/>
  <c r="F2788" i="1"/>
  <c r="G2788" i="1"/>
  <c r="AN2788" i="1"/>
  <c r="AO2788" i="1"/>
  <c r="AP2788" i="1"/>
  <c r="AQ2788" i="1"/>
  <c r="C2789" i="1"/>
  <c r="J2789" i="1" s="1"/>
  <c r="D2789" i="1"/>
  <c r="E2789" i="1"/>
  <c r="F2789" i="1"/>
  <c r="G2789" i="1"/>
  <c r="AN2789" i="1"/>
  <c r="AO2789" i="1"/>
  <c r="AP2789" i="1"/>
  <c r="AQ2789" i="1"/>
  <c r="C2790" i="1"/>
  <c r="D2790" i="1"/>
  <c r="E2790" i="1"/>
  <c r="F2790" i="1"/>
  <c r="G2790" i="1"/>
  <c r="AN2790" i="1"/>
  <c r="AO2790" i="1"/>
  <c r="AP2790" i="1"/>
  <c r="AQ2790" i="1"/>
  <c r="C2791" i="1"/>
  <c r="AS2791" i="1" s="1"/>
  <c r="D2791" i="1"/>
  <c r="E2791" i="1"/>
  <c r="F2791" i="1"/>
  <c r="G2791" i="1"/>
  <c r="AN2791" i="1"/>
  <c r="AO2791" i="1"/>
  <c r="AP2791" i="1"/>
  <c r="AQ2791" i="1"/>
  <c r="C2792" i="1"/>
  <c r="AR2792" i="1" s="1"/>
  <c r="D2792" i="1"/>
  <c r="E2792" i="1"/>
  <c r="F2792" i="1"/>
  <c r="G2792" i="1"/>
  <c r="AN2792" i="1"/>
  <c r="AO2792" i="1"/>
  <c r="AP2792" i="1"/>
  <c r="AQ2792" i="1"/>
  <c r="C2793" i="1"/>
  <c r="AS2793" i="1" s="1"/>
  <c r="D2793" i="1"/>
  <c r="E2793" i="1"/>
  <c r="F2793" i="1"/>
  <c r="G2793" i="1"/>
  <c r="AN2793" i="1"/>
  <c r="AO2793" i="1"/>
  <c r="AP2793" i="1"/>
  <c r="AQ2793" i="1"/>
  <c r="C2794" i="1"/>
  <c r="AR2794" i="1" s="1"/>
  <c r="D2794" i="1"/>
  <c r="E2794" i="1"/>
  <c r="F2794" i="1"/>
  <c r="G2794" i="1"/>
  <c r="AN2794" i="1"/>
  <c r="AO2794" i="1"/>
  <c r="AP2794" i="1"/>
  <c r="AQ2794" i="1"/>
  <c r="C2795" i="1"/>
  <c r="AS2795" i="1" s="1"/>
  <c r="D2795" i="1"/>
  <c r="E2795" i="1"/>
  <c r="F2795" i="1"/>
  <c r="G2795" i="1"/>
  <c r="AN2795" i="1"/>
  <c r="AO2795" i="1"/>
  <c r="AP2795" i="1"/>
  <c r="AQ2795" i="1"/>
  <c r="C2796" i="1"/>
  <c r="D2796" i="1"/>
  <c r="E2796" i="1"/>
  <c r="F2796" i="1"/>
  <c r="G2796" i="1"/>
  <c r="AN2796" i="1"/>
  <c r="AO2796" i="1"/>
  <c r="AP2796" i="1"/>
  <c r="AQ2796" i="1"/>
  <c r="C2797" i="1"/>
  <c r="J2797" i="1" s="1"/>
  <c r="D2797" i="1"/>
  <c r="E2797" i="1"/>
  <c r="F2797" i="1"/>
  <c r="G2797" i="1"/>
  <c r="AN2797" i="1"/>
  <c r="AO2797" i="1"/>
  <c r="AP2797" i="1"/>
  <c r="AQ2797" i="1"/>
  <c r="C2798" i="1"/>
  <c r="D2798" i="1"/>
  <c r="E2798" i="1"/>
  <c r="F2798" i="1"/>
  <c r="G2798" i="1"/>
  <c r="AN2798" i="1"/>
  <c r="AO2798" i="1"/>
  <c r="AP2798" i="1"/>
  <c r="AQ2798" i="1"/>
  <c r="C2799" i="1"/>
  <c r="L2799" i="1" s="1"/>
  <c r="D2799" i="1"/>
  <c r="E2799" i="1"/>
  <c r="F2799" i="1"/>
  <c r="G2799" i="1"/>
  <c r="AN2799" i="1"/>
  <c r="AO2799" i="1"/>
  <c r="AP2799" i="1"/>
  <c r="AQ2799" i="1"/>
  <c r="C2800" i="1"/>
  <c r="D2800" i="1"/>
  <c r="E2800" i="1"/>
  <c r="F2800" i="1"/>
  <c r="G2800" i="1"/>
  <c r="AN2800" i="1"/>
  <c r="AO2800" i="1"/>
  <c r="AP2800" i="1"/>
  <c r="AQ2800" i="1"/>
  <c r="C2801" i="1"/>
  <c r="J2801" i="1" s="1"/>
  <c r="D2801" i="1"/>
  <c r="E2801" i="1"/>
  <c r="F2801" i="1"/>
  <c r="G2801" i="1"/>
  <c r="AN2801" i="1"/>
  <c r="AO2801" i="1"/>
  <c r="AP2801" i="1"/>
  <c r="AQ2801" i="1"/>
  <c r="AU2801" i="1"/>
  <c r="C2802" i="1"/>
  <c r="AS2802" i="1" s="1"/>
  <c r="D2802" i="1"/>
  <c r="E2802" i="1"/>
  <c r="F2802" i="1"/>
  <c r="G2802" i="1"/>
  <c r="AN2802" i="1"/>
  <c r="AO2802" i="1"/>
  <c r="AP2802" i="1"/>
  <c r="AQ2802" i="1"/>
  <c r="C2803" i="1"/>
  <c r="D2803" i="1"/>
  <c r="E2803" i="1"/>
  <c r="F2803" i="1"/>
  <c r="G2803" i="1"/>
  <c r="AN2803" i="1"/>
  <c r="AO2803" i="1"/>
  <c r="AP2803" i="1"/>
  <c r="AQ2803" i="1"/>
  <c r="C2804" i="1"/>
  <c r="D2804" i="1"/>
  <c r="E2804" i="1"/>
  <c r="F2804" i="1"/>
  <c r="G2804" i="1"/>
  <c r="AN2804" i="1"/>
  <c r="AO2804" i="1"/>
  <c r="AP2804" i="1"/>
  <c r="AQ2804" i="1"/>
  <c r="C2805" i="1"/>
  <c r="AR2805" i="1" s="1"/>
  <c r="D2805" i="1"/>
  <c r="E2805" i="1"/>
  <c r="F2805" i="1"/>
  <c r="G2805" i="1"/>
  <c r="AN2805" i="1"/>
  <c r="AO2805" i="1"/>
  <c r="AP2805" i="1"/>
  <c r="AQ2805" i="1"/>
  <c r="C2806" i="1"/>
  <c r="AR2806" i="1" s="1"/>
  <c r="D2806" i="1"/>
  <c r="E2806" i="1"/>
  <c r="F2806" i="1"/>
  <c r="G2806" i="1"/>
  <c r="AN2806" i="1"/>
  <c r="AO2806" i="1"/>
  <c r="AP2806" i="1"/>
  <c r="AQ2806" i="1"/>
  <c r="C2807" i="1"/>
  <c r="J2807" i="1" s="1"/>
  <c r="D2807" i="1"/>
  <c r="E2807" i="1"/>
  <c r="F2807" i="1"/>
  <c r="G2807" i="1"/>
  <c r="AN2807" i="1"/>
  <c r="AO2807" i="1"/>
  <c r="AP2807" i="1"/>
  <c r="AQ2807" i="1"/>
  <c r="C2808" i="1"/>
  <c r="D2808" i="1"/>
  <c r="E2808" i="1"/>
  <c r="F2808" i="1"/>
  <c r="G2808" i="1"/>
  <c r="AN2808" i="1"/>
  <c r="AO2808" i="1"/>
  <c r="AP2808" i="1"/>
  <c r="AQ2808" i="1"/>
  <c r="C2809" i="1"/>
  <c r="AU2809" i="1" s="1"/>
  <c r="D2809" i="1"/>
  <c r="E2809" i="1"/>
  <c r="F2809" i="1"/>
  <c r="G2809" i="1"/>
  <c r="AN2809" i="1"/>
  <c r="AO2809" i="1"/>
  <c r="AP2809" i="1"/>
  <c r="AQ2809" i="1"/>
  <c r="C2810" i="1"/>
  <c r="AS2810" i="1" s="1"/>
  <c r="D2810" i="1"/>
  <c r="E2810" i="1"/>
  <c r="F2810" i="1"/>
  <c r="G2810" i="1"/>
  <c r="AN2810" i="1"/>
  <c r="AO2810" i="1"/>
  <c r="AP2810" i="1"/>
  <c r="AQ2810" i="1"/>
  <c r="C2811" i="1"/>
  <c r="L2811" i="1" s="1"/>
  <c r="D2811" i="1"/>
  <c r="E2811" i="1"/>
  <c r="F2811" i="1"/>
  <c r="G2811" i="1"/>
  <c r="AN2811" i="1"/>
  <c r="AO2811" i="1"/>
  <c r="AP2811" i="1"/>
  <c r="AQ2811" i="1"/>
  <c r="C2812" i="1"/>
  <c r="J2812" i="1" s="1"/>
  <c r="D2812" i="1"/>
  <c r="E2812" i="1"/>
  <c r="F2812" i="1"/>
  <c r="G2812" i="1"/>
  <c r="AN2812" i="1"/>
  <c r="AO2812" i="1"/>
  <c r="AP2812" i="1"/>
  <c r="AQ2812" i="1"/>
  <c r="C2813" i="1"/>
  <c r="AR2813" i="1" s="1"/>
  <c r="D2813" i="1"/>
  <c r="E2813" i="1"/>
  <c r="F2813" i="1"/>
  <c r="G2813" i="1"/>
  <c r="AN2813" i="1"/>
  <c r="AO2813" i="1"/>
  <c r="AP2813" i="1"/>
  <c r="AQ2813" i="1"/>
  <c r="C2814" i="1"/>
  <c r="AS2814" i="1" s="1"/>
  <c r="D2814" i="1"/>
  <c r="E2814" i="1"/>
  <c r="F2814" i="1"/>
  <c r="G2814" i="1"/>
  <c r="AN2814" i="1"/>
  <c r="AO2814" i="1"/>
  <c r="AP2814" i="1"/>
  <c r="AQ2814" i="1"/>
  <c r="C2815" i="1"/>
  <c r="D2815" i="1"/>
  <c r="E2815" i="1"/>
  <c r="F2815" i="1"/>
  <c r="G2815" i="1"/>
  <c r="AN2815" i="1"/>
  <c r="AO2815" i="1"/>
  <c r="AP2815" i="1"/>
  <c r="AQ2815" i="1"/>
  <c r="C2816" i="1"/>
  <c r="AR2816" i="1" s="1"/>
  <c r="D2816" i="1"/>
  <c r="E2816" i="1"/>
  <c r="F2816" i="1"/>
  <c r="G2816" i="1"/>
  <c r="AN2816" i="1"/>
  <c r="AO2816" i="1"/>
  <c r="AP2816" i="1"/>
  <c r="AQ2816" i="1"/>
  <c r="C2817" i="1"/>
  <c r="D2817" i="1"/>
  <c r="E2817" i="1"/>
  <c r="F2817" i="1"/>
  <c r="G2817" i="1"/>
  <c r="AN2817" i="1"/>
  <c r="AO2817" i="1"/>
  <c r="AP2817" i="1"/>
  <c r="AQ2817" i="1"/>
  <c r="C2818" i="1"/>
  <c r="AU2818" i="1" s="1"/>
  <c r="D2818" i="1"/>
  <c r="E2818" i="1"/>
  <c r="F2818" i="1"/>
  <c r="G2818" i="1"/>
  <c r="AN2818" i="1"/>
  <c r="AO2818" i="1"/>
  <c r="AP2818" i="1"/>
  <c r="AQ2818" i="1"/>
  <c r="C2819" i="1"/>
  <c r="AR2819" i="1" s="1"/>
  <c r="D2819" i="1"/>
  <c r="E2819" i="1"/>
  <c r="F2819" i="1"/>
  <c r="G2819" i="1"/>
  <c r="AN2819" i="1"/>
  <c r="AO2819" i="1"/>
  <c r="AP2819" i="1"/>
  <c r="AQ2819" i="1"/>
  <c r="AU2819" i="1"/>
  <c r="C2820" i="1"/>
  <c r="AS2820" i="1" s="1"/>
  <c r="D2820" i="1"/>
  <c r="E2820" i="1"/>
  <c r="F2820" i="1"/>
  <c r="G2820" i="1"/>
  <c r="AN2820" i="1"/>
  <c r="AO2820" i="1"/>
  <c r="AP2820" i="1"/>
  <c r="AQ2820" i="1"/>
  <c r="C2821" i="1"/>
  <c r="D2821" i="1"/>
  <c r="E2821" i="1"/>
  <c r="F2821" i="1"/>
  <c r="G2821" i="1"/>
  <c r="AN2821" i="1"/>
  <c r="AO2821" i="1"/>
  <c r="AP2821" i="1"/>
  <c r="AQ2821" i="1"/>
  <c r="C2822" i="1"/>
  <c r="AS2822" i="1" s="1"/>
  <c r="D2822" i="1"/>
  <c r="E2822" i="1"/>
  <c r="F2822" i="1"/>
  <c r="G2822" i="1"/>
  <c r="AN2822" i="1"/>
  <c r="AO2822" i="1"/>
  <c r="AP2822" i="1"/>
  <c r="AQ2822" i="1"/>
  <c r="C2823" i="1"/>
  <c r="D2823" i="1"/>
  <c r="E2823" i="1"/>
  <c r="F2823" i="1"/>
  <c r="G2823" i="1"/>
  <c r="AN2823" i="1"/>
  <c r="AO2823" i="1"/>
  <c r="AP2823" i="1"/>
  <c r="AQ2823" i="1"/>
  <c r="C2824" i="1"/>
  <c r="AR2824" i="1" s="1"/>
  <c r="D2824" i="1"/>
  <c r="E2824" i="1"/>
  <c r="F2824" i="1"/>
  <c r="G2824" i="1"/>
  <c r="AN2824" i="1"/>
  <c r="AO2824" i="1"/>
  <c r="AP2824" i="1"/>
  <c r="AQ2824" i="1"/>
  <c r="C2825" i="1"/>
  <c r="J2825" i="1" s="1"/>
  <c r="D2825" i="1"/>
  <c r="E2825" i="1"/>
  <c r="F2825" i="1"/>
  <c r="G2825" i="1"/>
  <c r="H2825" i="1" s="1"/>
  <c r="AN2825" i="1"/>
  <c r="AO2825" i="1"/>
  <c r="AP2825" i="1"/>
  <c r="AQ2825" i="1"/>
  <c r="C2826" i="1"/>
  <c r="D2826" i="1"/>
  <c r="E2826" i="1"/>
  <c r="F2826" i="1"/>
  <c r="G2826" i="1"/>
  <c r="AN2826" i="1"/>
  <c r="AO2826" i="1"/>
  <c r="AP2826" i="1"/>
  <c r="AQ2826" i="1"/>
  <c r="C2827" i="1"/>
  <c r="AT2827" i="1" s="1"/>
  <c r="D2827" i="1"/>
  <c r="E2827" i="1"/>
  <c r="F2827" i="1"/>
  <c r="G2827" i="1"/>
  <c r="AN2827" i="1"/>
  <c r="AO2827" i="1"/>
  <c r="AP2827" i="1"/>
  <c r="AQ2827" i="1"/>
  <c r="C2828" i="1"/>
  <c r="D2828" i="1"/>
  <c r="E2828" i="1"/>
  <c r="F2828" i="1"/>
  <c r="G2828" i="1"/>
  <c r="AN2828" i="1"/>
  <c r="AO2828" i="1"/>
  <c r="AP2828" i="1"/>
  <c r="AQ2828" i="1"/>
  <c r="C2829" i="1"/>
  <c r="AR2829" i="1" s="1"/>
  <c r="D2829" i="1"/>
  <c r="E2829" i="1"/>
  <c r="F2829" i="1"/>
  <c r="G2829" i="1"/>
  <c r="AN2829" i="1"/>
  <c r="AO2829" i="1"/>
  <c r="AP2829" i="1"/>
  <c r="AQ2829" i="1"/>
  <c r="C2830" i="1"/>
  <c r="K2830" i="1" s="1"/>
  <c r="D2830" i="1"/>
  <c r="E2830" i="1"/>
  <c r="F2830" i="1"/>
  <c r="G2830" i="1"/>
  <c r="AN2830" i="1"/>
  <c r="AO2830" i="1"/>
  <c r="AP2830" i="1"/>
  <c r="AQ2830" i="1"/>
  <c r="C2831" i="1"/>
  <c r="K2831" i="1" s="1"/>
  <c r="D2831" i="1"/>
  <c r="E2831" i="1"/>
  <c r="F2831" i="1"/>
  <c r="G2831" i="1"/>
  <c r="AN2831" i="1"/>
  <c r="AO2831" i="1"/>
  <c r="AP2831" i="1"/>
  <c r="AQ2831" i="1"/>
  <c r="C2832" i="1"/>
  <c r="AU2832" i="1" s="1"/>
  <c r="D2832" i="1"/>
  <c r="E2832" i="1"/>
  <c r="F2832" i="1"/>
  <c r="G2832" i="1"/>
  <c r="AN2832" i="1"/>
  <c r="AO2832" i="1"/>
  <c r="AP2832" i="1"/>
  <c r="AQ2832" i="1"/>
  <c r="C2833" i="1"/>
  <c r="AU2833" i="1" s="1"/>
  <c r="D2833" i="1"/>
  <c r="E2833" i="1"/>
  <c r="F2833" i="1"/>
  <c r="G2833" i="1"/>
  <c r="AN2833" i="1"/>
  <c r="AO2833" i="1"/>
  <c r="AP2833" i="1"/>
  <c r="AQ2833" i="1"/>
  <c r="C2834" i="1"/>
  <c r="AS2834" i="1" s="1"/>
  <c r="D2834" i="1"/>
  <c r="E2834" i="1"/>
  <c r="F2834" i="1"/>
  <c r="G2834" i="1"/>
  <c r="AN2834" i="1"/>
  <c r="AO2834" i="1"/>
  <c r="AP2834" i="1"/>
  <c r="AQ2834" i="1"/>
  <c r="C2835" i="1"/>
  <c r="D2835" i="1"/>
  <c r="E2835" i="1"/>
  <c r="F2835" i="1"/>
  <c r="G2835" i="1"/>
  <c r="AN2835" i="1"/>
  <c r="AO2835" i="1"/>
  <c r="AP2835" i="1"/>
  <c r="AQ2835" i="1"/>
  <c r="C2836" i="1"/>
  <c r="AT2836" i="1" s="1"/>
  <c r="D2836" i="1"/>
  <c r="E2836" i="1"/>
  <c r="F2836" i="1"/>
  <c r="G2836" i="1"/>
  <c r="AN2836" i="1"/>
  <c r="AO2836" i="1"/>
  <c r="AP2836" i="1"/>
  <c r="AQ2836" i="1"/>
  <c r="C2837" i="1"/>
  <c r="AT2837" i="1" s="1"/>
  <c r="D2837" i="1"/>
  <c r="E2837" i="1"/>
  <c r="F2837" i="1"/>
  <c r="G2837" i="1"/>
  <c r="AN2837" i="1"/>
  <c r="AO2837" i="1"/>
  <c r="AP2837" i="1"/>
  <c r="AQ2837" i="1"/>
  <c r="C2838" i="1"/>
  <c r="D2838" i="1"/>
  <c r="E2838" i="1"/>
  <c r="F2838" i="1"/>
  <c r="G2838" i="1"/>
  <c r="AN2838" i="1"/>
  <c r="AO2838" i="1"/>
  <c r="AP2838" i="1"/>
  <c r="AQ2838" i="1"/>
  <c r="C2839" i="1"/>
  <c r="D2839" i="1"/>
  <c r="E2839" i="1"/>
  <c r="F2839" i="1"/>
  <c r="G2839" i="1"/>
  <c r="AN2839" i="1"/>
  <c r="AO2839" i="1"/>
  <c r="AP2839" i="1"/>
  <c r="AQ2839" i="1"/>
  <c r="C2840" i="1"/>
  <c r="D2840" i="1"/>
  <c r="E2840" i="1"/>
  <c r="F2840" i="1"/>
  <c r="G2840" i="1"/>
  <c r="AN2840" i="1"/>
  <c r="AO2840" i="1"/>
  <c r="AP2840" i="1"/>
  <c r="AQ2840" i="1"/>
  <c r="C2841" i="1"/>
  <c r="K2841" i="1" s="1"/>
  <c r="D2841" i="1"/>
  <c r="E2841" i="1"/>
  <c r="F2841" i="1"/>
  <c r="G2841" i="1"/>
  <c r="AN2841" i="1"/>
  <c r="AO2841" i="1"/>
  <c r="AP2841" i="1"/>
  <c r="AQ2841" i="1"/>
  <c r="C2842" i="1"/>
  <c r="D2842" i="1"/>
  <c r="E2842" i="1"/>
  <c r="F2842" i="1"/>
  <c r="G2842" i="1"/>
  <c r="AN2842" i="1"/>
  <c r="AO2842" i="1"/>
  <c r="AP2842" i="1"/>
  <c r="AQ2842" i="1"/>
  <c r="C2843" i="1"/>
  <c r="L2843" i="1" s="1"/>
  <c r="D2843" i="1"/>
  <c r="E2843" i="1"/>
  <c r="F2843" i="1"/>
  <c r="G2843" i="1"/>
  <c r="AN2843" i="1"/>
  <c r="AO2843" i="1"/>
  <c r="AP2843" i="1"/>
  <c r="AQ2843" i="1"/>
  <c r="AS2843" i="1"/>
  <c r="AT2843" i="1"/>
  <c r="C2844" i="1"/>
  <c r="D2844" i="1"/>
  <c r="E2844" i="1"/>
  <c r="F2844" i="1"/>
  <c r="G2844" i="1"/>
  <c r="AN2844" i="1"/>
  <c r="AO2844" i="1"/>
  <c r="AP2844" i="1"/>
  <c r="AQ2844" i="1"/>
  <c r="C2845" i="1"/>
  <c r="J2845" i="1" s="1"/>
  <c r="D2845" i="1"/>
  <c r="E2845" i="1"/>
  <c r="F2845" i="1"/>
  <c r="G2845" i="1"/>
  <c r="AN2845" i="1"/>
  <c r="AO2845" i="1"/>
  <c r="AP2845" i="1"/>
  <c r="AQ2845" i="1"/>
  <c r="C2846" i="1"/>
  <c r="D2846" i="1"/>
  <c r="E2846" i="1"/>
  <c r="F2846" i="1"/>
  <c r="G2846" i="1"/>
  <c r="AN2846" i="1"/>
  <c r="AO2846" i="1"/>
  <c r="AP2846" i="1"/>
  <c r="AQ2846" i="1"/>
  <c r="C2847" i="1"/>
  <c r="AT2847" i="1" s="1"/>
  <c r="D2847" i="1"/>
  <c r="E2847" i="1"/>
  <c r="F2847" i="1"/>
  <c r="G2847" i="1"/>
  <c r="AN2847" i="1"/>
  <c r="AO2847" i="1"/>
  <c r="AP2847" i="1"/>
  <c r="AQ2847" i="1"/>
  <c r="C2848" i="1"/>
  <c r="D2848" i="1"/>
  <c r="E2848" i="1"/>
  <c r="F2848" i="1"/>
  <c r="G2848" i="1"/>
  <c r="AN2848" i="1"/>
  <c r="AO2848" i="1"/>
  <c r="AP2848" i="1"/>
  <c r="AQ2848" i="1"/>
  <c r="C2849" i="1"/>
  <c r="AT2849" i="1" s="1"/>
  <c r="D2849" i="1"/>
  <c r="E2849" i="1"/>
  <c r="F2849" i="1"/>
  <c r="G2849" i="1"/>
  <c r="AN2849" i="1"/>
  <c r="AO2849" i="1"/>
  <c r="AP2849" i="1"/>
  <c r="AQ2849" i="1"/>
  <c r="C2850" i="1"/>
  <c r="D2850" i="1"/>
  <c r="E2850" i="1"/>
  <c r="F2850" i="1"/>
  <c r="G2850" i="1"/>
  <c r="AN2850" i="1"/>
  <c r="AO2850" i="1"/>
  <c r="AP2850" i="1"/>
  <c r="AQ2850" i="1"/>
  <c r="C2851" i="1"/>
  <c r="D2851" i="1"/>
  <c r="E2851" i="1"/>
  <c r="F2851" i="1"/>
  <c r="G2851" i="1"/>
  <c r="AN2851" i="1"/>
  <c r="AO2851" i="1"/>
  <c r="AP2851" i="1"/>
  <c r="AQ2851" i="1"/>
  <c r="C2852" i="1"/>
  <c r="D2852" i="1"/>
  <c r="E2852" i="1"/>
  <c r="F2852" i="1"/>
  <c r="G2852" i="1"/>
  <c r="AN2852" i="1"/>
  <c r="AO2852" i="1"/>
  <c r="AP2852" i="1"/>
  <c r="AQ2852" i="1"/>
  <c r="C2853" i="1"/>
  <c r="D2853" i="1"/>
  <c r="E2853" i="1"/>
  <c r="F2853" i="1"/>
  <c r="G2853" i="1"/>
  <c r="AN2853" i="1"/>
  <c r="AO2853" i="1"/>
  <c r="AP2853" i="1"/>
  <c r="AQ2853" i="1"/>
  <c r="C2854" i="1"/>
  <c r="D2854" i="1"/>
  <c r="E2854" i="1"/>
  <c r="F2854" i="1"/>
  <c r="G2854" i="1"/>
  <c r="AN2854" i="1"/>
  <c r="AO2854" i="1"/>
  <c r="AP2854" i="1"/>
  <c r="AQ2854" i="1"/>
  <c r="C2855" i="1"/>
  <c r="D2855" i="1"/>
  <c r="E2855" i="1"/>
  <c r="F2855" i="1"/>
  <c r="G2855" i="1"/>
  <c r="AN2855" i="1"/>
  <c r="AO2855" i="1"/>
  <c r="AP2855" i="1"/>
  <c r="AQ2855" i="1"/>
  <c r="C2856" i="1"/>
  <c r="AU2856" i="1" s="1"/>
  <c r="D2856" i="1"/>
  <c r="E2856" i="1"/>
  <c r="F2856" i="1"/>
  <c r="G2856" i="1"/>
  <c r="J2856" i="1"/>
  <c r="AN2856" i="1"/>
  <c r="AO2856" i="1"/>
  <c r="AP2856" i="1"/>
  <c r="AQ2856" i="1"/>
  <c r="C2857" i="1"/>
  <c r="AR2857" i="1" s="1"/>
  <c r="D2857" i="1"/>
  <c r="E2857" i="1"/>
  <c r="F2857" i="1"/>
  <c r="G2857" i="1"/>
  <c r="H2857" i="1" s="1"/>
  <c r="AN2857" i="1"/>
  <c r="AO2857" i="1"/>
  <c r="AP2857" i="1"/>
  <c r="AQ2857" i="1"/>
  <c r="C2858" i="1"/>
  <c r="AS2858" i="1" s="1"/>
  <c r="D2858" i="1"/>
  <c r="E2858" i="1"/>
  <c r="F2858" i="1"/>
  <c r="G2858" i="1"/>
  <c r="AN2858" i="1"/>
  <c r="AO2858" i="1"/>
  <c r="AP2858" i="1"/>
  <c r="AQ2858" i="1"/>
  <c r="C2859" i="1"/>
  <c r="D2859" i="1"/>
  <c r="E2859" i="1"/>
  <c r="F2859" i="1"/>
  <c r="G2859" i="1"/>
  <c r="AN2859" i="1"/>
  <c r="AO2859" i="1"/>
  <c r="AP2859" i="1"/>
  <c r="AQ2859" i="1"/>
  <c r="C2860" i="1"/>
  <c r="D2860" i="1"/>
  <c r="E2860" i="1"/>
  <c r="F2860" i="1"/>
  <c r="G2860" i="1"/>
  <c r="AN2860" i="1"/>
  <c r="AO2860" i="1"/>
  <c r="AP2860" i="1"/>
  <c r="AQ2860" i="1"/>
  <c r="C2861" i="1"/>
  <c r="D2861" i="1"/>
  <c r="E2861" i="1"/>
  <c r="F2861" i="1"/>
  <c r="G2861" i="1"/>
  <c r="AN2861" i="1"/>
  <c r="AO2861" i="1"/>
  <c r="AP2861" i="1"/>
  <c r="AQ2861" i="1"/>
  <c r="C2862" i="1"/>
  <c r="D2862" i="1"/>
  <c r="E2862" i="1"/>
  <c r="F2862" i="1"/>
  <c r="G2862" i="1"/>
  <c r="AN2862" i="1"/>
  <c r="AO2862" i="1"/>
  <c r="AP2862" i="1"/>
  <c r="AQ2862" i="1"/>
  <c r="C2863" i="1"/>
  <c r="D2863" i="1"/>
  <c r="E2863" i="1"/>
  <c r="F2863" i="1"/>
  <c r="G2863" i="1"/>
  <c r="AN2863" i="1"/>
  <c r="AO2863" i="1"/>
  <c r="AP2863" i="1"/>
  <c r="AQ2863" i="1"/>
  <c r="C2864" i="1"/>
  <c r="AR2864" i="1" s="1"/>
  <c r="D2864" i="1"/>
  <c r="E2864" i="1"/>
  <c r="F2864" i="1"/>
  <c r="G2864" i="1"/>
  <c r="AN2864" i="1"/>
  <c r="AO2864" i="1"/>
  <c r="AP2864" i="1"/>
  <c r="AQ2864" i="1"/>
  <c r="C2865" i="1"/>
  <c r="D2865" i="1"/>
  <c r="E2865" i="1"/>
  <c r="F2865" i="1"/>
  <c r="G2865" i="1"/>
  <c r="AN2865" i="1"/>
  <c r="AO2865" i="1"/>
  <c r="AP2865" i="1"/>
  <c r="AQ2865" i="1"/>
  <c r="C2866" i="1"/>
  <c r="K2866" i="1" s="1"/>
  <c r="D2866" i="1"/>
  <c r="E2866" i="1"/>
  <c r="F2866" i="1"/>
  <c r="G2866" i="1"/>
  <c r="AN2866" i="1"/>
  <c r="AO2866" i="1"/>
  <c r="AP2866" i="1"/>
  <c r="AQ2866" i="1"/>
  <c r="C2867" i="1"/>
  <c r="D2867" i="1"/>
  <c r="E2867" i="1"/>
  <c r="F2867" i="1"/>
  <c r="G2867" i="1"/>
  <c r="AN2867" i="1"/>
  <c r="AO2867" i="1"/>
  <c r="AP2867" i="1"/>
  <c r="AQ2867" i="1"/>
  <c r="C2868" i="1"/>
  <c r="AU2868" i="1" s="1"/>
  <c r="D2868" i="1"/>
  <c r="E2868" i="1"/>
  <c r="F2868" i="1"/>
  <c r="G2868" i="1"/>
  <c r="AN2868" i="1"/>
  <c r="AO2868" i="1"/>
  <c r="AP2868" i="1"/>
  <c r="AQ2868" i="1"/>
  <c r="C2869" i="1"/>
  <c r="D2869" i="1"/>
  <c r="E2869" i="1"/>
  <c r="F2869" i="1"/>
  <c r="G2869" i="1"/>
  <c r="AN2869" i="1"/>
  <c r="AO2869" i="1"/>
  <c r="AP2869" i="1"/>
  <c r="AQ2869" i="1"/>
  <c r="C2870" i="1"/>
  <c r="D2870" i="1"/>
  <c r="E2870" i="1"/>
  <c r="F2870" i="1"/>
  <c r="G2870" i="1"/>
  <c r="AN2870" i="1"/>
  <c r="AO2870" i="1"/>
  <c r="AP2870" i="1"/>
  <c r="AQ2870" i="1"/>
  <c r="C2871" i="1"/>
  <c r="D2871" i="1"/>
  <c r="E2871" i="1"/>
  <c r="F2871" i="1"/>
  <c r="G2871" i="1"/>
  <c r="AN2871" i="1"/>
  <c r="AO2871" i="1"/>
  <c r="AP2871" i="1"/>
  <c r="AQ2871" i="1"/>
  <c r="C2872" i="1"/>
  <c r="K2872" i="1" s="1"/>
  <c r="D2872" i="1"/>
  <c r="E2872" i="1"/>
  <c r="F2872" i="1"/>
  <c r="G2872" i="1"/>
  <c r="AN2872" i="1"/>
  <c r="AO2872" i="1"/>
  <c r="AP2872" i="1"/>
  <c r="AQ2872" i="1"/>
  <c r="C2873" i="1"/>
  <c r="J2873" i="1" s="1"/>
  <c r="D2873" i="1"/>
  <c r="E2873" i="1"/>
  <c r="F2873" i="1"/>
  <c r="G2873" i="1"/>
  <c r="AN2873" i="1"/>
  <c r="AO2873" i="1"/>
  <c r="AP2873" i="1"/>
  <c r="AQ2873" i="1"/>
  <c r="C2874" i="1"/>
  <c r="J2874" i="1" s="1"/>
  <c r="D2874" i="1"/>
  <c r="E2874" i="1"/>
  <c r="F2874" i="1"/>
  <c r="G2874" i="1"/>
  <c r="AN2874" i="1"/>
  <c r="AO2874" i="1"/>
  <c r="AP2874" i="1"/>
  <c r="AQ2874" i="1"/>
  <c r="C2875" i="1"/>
  <c r="AS2875" i="1" s="1"/>
  <c r="D2875" i="1"/>
  <c r="E2875" i="1"/>
  <c r="F2875" i="1"/>
  <c r="G2875" i="1"/>
  <c r="AN2875" i="1"/>
  <c r="AO2875" i="1"/>
  <c r="AP2875" i="1"/>
  <c r="AQ2875" i="1"/>
  <c r="G2876" i="1"/>
  <c r="C2878" i="1"/>
  <c r="D2878" i="1"/>
  <c r="E2878" i="1"/>
  <c r="F2878" i="1"/>
  <c r="G2878" i="1"/>
  <c r="AN2878" i="1"/>
  <c r="AO2878" i="1"/>
  <c r="AP2878" i="1"/>
  <c r="AQ2878" i="1"/>
  <c r="C2879" i="1"/>
  <c r="D2879" i="1"/>
  <c r="E2879" i="1"/>
  <c r="F2879" i="1"/>
  <c r="G2879" i="1"/>
  <c r="AN2879" i="1"/>
  <c r="AO2879" i="1"/>
  <c r="AP2879" i="1"/>
  <c r="AQ2879" i="1"/>
  <c r="C2880" i="1"/>
  <c r="AU2880" i="1" s="1"/>
  <c r="D2880" i="1"/>
  <c r="E2880" i="1"/>
  <c r="F2880" i="1"/>
  <c r="G2880" i="1"/>
  <c r="AN2880" i="1"/>
  <c r="AO2880" i="1"/>
  <c r="AP2880" i="1"/>
  <c r="AQ2880" i="1"/>
  <c r="C2881" i="1"/>
  <c r="D2881" i="1"/>
  <c r="E2881" i="1"/>
  <c r="F2881" i="1"/>
  <c r="G2881" i="1"/>
  <c r="AN2881" i="1"/>
  <c r="AO2881" i="1"/>
  <c r="AP2881" i="1"/>
  <c r="AQ2881" i="1"/>
  <c r="C2882" i="1"/>
  <c r="K2882" i="1" s="1"/>
  <c r="D2882" i="1"/>
  <c r="E2882" i="1"/>
  <c r="F2882" i="1"/>
  <c r="G2882" i="1"/>
  <c r="AN2882" i="1"/>
  <c r="AO2882" i="1"/>
  <c r="AP2882" i="1"/>
  <c r="AQ2882" i="1"/>
  <c r="C2883" i="1"/>
  <c r="D2883" i="1"/>
  <c r="E2883" i="1"/>
  <c r="F2883" i="1"/>
  <c r="G2883" i="1"/>
  <c r="AN2883" i="1"/>
  <c r="AO2883" i="1"/>
  <c r="AP2883" i="1"/>
  <c r="AQ2883" i="1"/>
  <c r="C2884" i="1"/>
  <c r="D2884" i="1"/>
  <c r="E2884" i="1"/>
  <c r="F2884" i="1"/>
  <c r="G2884" i="1"/>
  <c r="AN2884" i="1"/>
  <c r="AO2884" i="1"/>
  <c r="AP2884" i="1"/>
  <c r="AQ2884" i="1"/>
  <c r="C2885" i="1"/>
  <c r="AR2885" i="1" s="1"/>
  <c r="D2885" i="1"/>
  <c r="E2885" i="1"/>
  <c r="F2885" i="1"/>
  <c r="G2885" i="1"/>
  <c r="AN2885" i="1"/>
  <c r="AO2885" i="1"/>
  <c r="AP2885" i="1"/>
  <c r="AQ2885" i="1"/>
  <c r="C2886" i="1"/>
  <c r="D2886" i="1"/>
  <c r="E2886" i="1"/>
  <c r="F2886" i="1"/>
  <c r="G2886" i="1"/>
  <c r="AN2886" i="1"/>
  <c r="AO2886" i="1"/>
  <c r="AP2886" i="1"/>
  <c r="AQ2886" i="1"/>
  <c r="C2887" i="1"/>
  <c r="AS2887" i="1" s="1"/>
  <c r="D2887" i="1"/>
  <c r="E2887" i="1"/>
  <c r="F2887" i="1"/>
  <c r="G2887" i="1"/>
  <c r="AN2887" i="1"/>
  <c r="AO2887" i="1"/>
  <c r="AP2887" i="1"/>
  <c r="AQ2887" i="1"/>
  <c r="C2888" i="1"/>
  <c r="L2888" i="1" s="1"/>
  <c r="D2888" i="1"/>
  <c r="E2888" i="1"/>
  <c r="F2888" i="1"/>
  <c r="G2888" i="1"/>
  <c r="AN2888" i="1"/>
  <c r="AO2888" i="1"/>
  <c r="AP2888" i="1"/>
  <c r="AQ2888" i="1"/>
  <c r="C2889" i="1"/>
  <c r="J2889" i="1" s="1"/>
  <c r="D2889" i="1"/>
  <c r="E2889" i="1"/>
  <c r="F2889" i="1"/>
  <c r="G2889" i="1"/>
  <c r="AN2889" i="1"/>
  <c r="AO2889" i="1"/>
  <c r="AP2889" i="1"/>
  <c r="AQ2889" i="1"/>
  <c r="C2890" i="1"/>
  <c r="AR2890" i="1" s="1"/>
  <c r="D2890" i="1"/>
  <c r="E2890" i="1"/>
  <c r="F2890" i="1"/>
  <c r="G2890" i="1"/>
  <c r="AN2890" i="1"/>
  <c r="AO2890" i="1"/>
  <c r="AP2890" i="1"/>
  <c r="AQ2890" i="1"/>
  <c r="C2891" i="1"/>
  <c r="AS2891" i="1" s="1"/>
  <c r="D2891" i="1"/>
  <c r="E2891" i="1"/>
  <c r="F2891" i="1"/>
  <c r="G2891" i="1"/>
  <c r="AN2891" i="1"/>
  <c r="AO2891" i="1"/>
  <c r="AP2891" i="1"/>
  <c r="AQ2891" i="1"/>
  <c r="C2892" i="1"/>
  <c r="AS2892" i="1" s="1"/>
  <c r="D2892" i="1"/>
  <c r="E2892" i="1"/>
  <c r="F2892" i="1"/>
  <c r="G2892" i="1"/>
  <c r="H2892" i="1" s="1"/>
  <c r="L2892" i="1"/>
  <c r="AN2892" i="1"/>
  <c r="AO2892" i="1"/>
  <c r="AP2892" i="1"/>
  <c r="AQ2892" i="1"/>
  <c r="C2893" i="1"/>
  <c r="D2893" i="1"/>
  <c r="E2893" i="1"/>
  <c r="F2893" i="1"/>
  <c r="G2893" i="1"/>
  <c r="AN2893" i="1"/>
  <c r="AO2893" i="1"/>
  <c r="AP2893" i="1"/>
  <c r="AQ2893" i="1"/>
  <c r="C2894" i="1"/>
  <c r="AU2894" i="1" s="1"/>
  <c r="D2894" i="1"/>
  <c r="E2894" i="1"/>
  <c r="F2894" i="1"/>
  <c r="G2894" i="1"/>
  <c r="AN2894" i="1"/>
  <c r="AO2894" i="1"/>
  <c r="AP2894" i="1"/>
  <c r="AQ2894" i="1"/>
  <c r="C2895" i="1"/>
  <c r="D2895" i="1"/>
  <c r="E2895" i="1"/>
  <c r="F2895" i="1"/>
  <c r="G2895" i="1"/>
  <c r="AN2895" i="1"/>
  <c r="AO2895" i="1"/>
  <c r="AP2895" i="1"/>
  <c r="AQ2895" i="1"/>
  <c r="C2896" i="1"/>
  <c r="AT2896" i="1" s="1"/>
  <c r="D2896" i="1"/>
  <c r="E2896" i="1"/>
  <c r="F2896" i="1"/>
  <c r="G2896" i="1"/>
  <c r="AN2896" i="1"/>
  <c r="AO2896" i="1"/>
  <c r="AP2896" i="1"/>
  <c r="AQ2896" i="1"/>
  <c r="C2897" i="1"/>
  <c r="AR2897" i="1" s="1"/>
  <c r="D2897" i="1"/>
  <c r="E2897" i="1"/>
  <c r="F2897" i="1"/>
  <c r="G2897" i="1"/>
  <c r="AN2897" i="1"/>
  <c r="AO2897" i="1"/>
  <c r="AP2897" i="1"/>
  <c r="AQ2897" i="1"/>
  <c r="AU2897" i="1"/>
  <c r="C2898" i="1"/>
  <c r="AR2898" i="1" s="1"/>
  <c r="D2898" i="1"/>
  <c r="E2898" i="1"/>
  <c r="F2898" i="1"/>
  <c r="G2898" i="1"/>
  <c r="AN2898" i="1"/>
  <c r="AO2898" i="1"/>
  <c r="AP2898" i="1"/>
  <c r="AQ2898" i="1"/>
  <c r="C2899" i="1"/>
  <c r="J2899" i="1" s="1"/>
  <c r="D2899" i="1"/>
  <c r="E2899" i="1"/>
  <c r="F2899" i="1"/>
  <c r="G2899" i="1"/>
  <c r="AN2899" i="1"/>
  <c r="AO2899" i="1"/>
  <c r="AP2899" i="1"/>
  <c r="AQ2899" i="1"/>
  <c r="C2900" i="1"/>
  <c r="L2900" i="1" s="1"/>
  <c r="D2900" i="1"/>
  <c r="E2900" i="1"/>
  <c r="F2900" i="1"/>
  <c r="G2900" i="1"/>
  <c r="AN2900" i="1"/>
  <c r="AO2900" i="1"/>
  <c r="AP2900" i="1"/>
  <c r="AQ2900" i="1"/>
  <c r="C2901" i="1"/>
  <c r="J2901" i="1" s="1"/>
  <c r="D2901" i="1"/>
  <c r="E2901" i="1"/>
  <c r="F2901" i="1"/>
  <c r="G2901" i="1"/>
  <c r="AN2901" i="1"/>
  <c r="AO2901" i="1"/>
  <c r="AP2901" i="1"/>
  <c r="AQ2901" i="1"/>
  <c r="C2902" i="1"/>
  <c r="AR2902" i="1" s="1"/>
  <c r="D2902" i="1"/>
  <c r="E2902" i="1"/>
  <c r="F2902" i="1"/>
  <c r="G2902" i="1"/>
  <c r="AN2902" i="1"/>
  <c r="AO2902" i="1"/>
  <c r="AP2902" i="1"/>
  <c r="AQ2902" i="1"/>
  <c r="C2903" i="1"/>
  <c r="D2903" i="1"/>
  <c r="E2903" i="1"/>
  <c r="F2903" i="1"/>
  <c r="G2903" i="1"/>
  <c r="AN2903" i="1"/>
  <c r="AO2903" i="1"/>
  <c r="AP2903" i="1"/>
  <c r="AQ2903" i="1"/>
  <c r="C2904" i="1"/>
  <c r="AR2904" i="1" s="1"/>
  <c r="D2904" i="1"/>
  <c r="E2904" i="1"/>
  <c r="F2904" i="1"/>
  <c r="G2904" i="1"/>
  <c r="AN2904" i="1"/>
  <c r="AO2904" i="1"/>
  <c r="AP2904" i="1"/>
  <c r="AQ2904" i="1"/>
  <c r="C2905" i="1"/>
  <c r="K2905" i="1" s="1"/>
  <c r="D2905" i="1"/>
  <c r="E2905" i="1"/>
  <c r="F2905" i="1"/>
  <c r="G2905" i="1"/>
  <c r="AN2905" i="1"/>
  <c r="AO2905" i="1"/>
  <c r="AP2905" i="1"/>
  <c r="AQ2905" i="1"/>
  <c r="C2906" i="1"/>
  <c r="AT2906" i="1" s="1"/>
  <c r="D2906" i="1"/>
  <c r="E2906" i="1"/>
  <c r="F2906" i="1"/>
  <c r="G2906" i="1"/>
  <c r="AN2906" i="1"/>
  <c r="AO2906" i="1"/>
  <c r="AP2906" i="1"/>
  <c r="AQ2906" i="1"/>
  <c r="AO2909" i="1"/>
  <c r="AO2910" i="1"/>
  <c r="AO2911" i="1"/>
  <c r="G2912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C2925" i="1"/>
  <c r="K2925" i="1" s="1"/>
  <c r="D2925" i="1"/>
  <c r="E2925" i="1"/>
  <c r="F2925" i="1"/>
  <c r="G2925" i="1"/>
  <c r="AN2925" i="1"/>
  <c r="AO2925" i="1"/>
  <c r="AP2925" i="1"/>
  <c r="AQ2925" i="1"/>
  <c r="C2926" i="1"/>
  <c r="AS2926" i="1" s="1"/>
  <c r="D2926" i="1"/>
  <c r="E2926" i="1"/>
  <c r="F2926" i="1"/>
  <c r="G2926" i="1"/>
  <c r="AN2926" i="1"/>
  <c r="AO2926" i="1"/>
  <c r="AP2926" i="1"/>
  <c r="AQ2926" i="1"/>
  <c r="C2927" i="1"/>
  <c r="AS2927" i="1" s="1"/>
  <c r="D2927" i="1"/>
  <c r="E2927" i="1"/>
  <c r="F2927" i="1"/>
  <c r="G2927" i="1"/>
  <c r="AN2927" i="1"/>
  <c r="AO2927" i="1"/>
  <c r="AP2927" i="1"/>
  <c r="AQ2927" i="1"/>
  <c r="C2928" i="1"/>
  <c r="AR2928" i="1" s="1"/>
  <c r="D2928" i="1"/>
  <c r="E2928" i="1"/>
  <c r="F2928" i="1"/>
  <c r="G2928" i="1"/>
  <c r="AN2928" i="1"/>
  <c r="AO2928" i="1"/>
  <c r="AP2928" i="1"/>
  <c r="AQ2928" i="1"/>
  <c r="AS2928" i="1"/>
  <c r="C2929" i="1"/>
  <c r="D2929" i="1"/>
  <c r="E2929" i="1"/>
  <c r="F2929" i="1"/>
  <c r="G2929" i="1"/>
  <c r="AN2929" i="1"/>
  <c r="AO2929" i="1"/>
  <c r="AP2929" i="1"/>
  <c r="AQ2929" i="1"/>
  <c r="C2930" i="1"/>
  <c r="D2930" i="1"/>
  <c r="E2930" i="1"/>
  <c r="F2930" i="1"/>
  <c r="G2930" i="1"/>
  <c r="AN2930" i="1"/>
  <c r="AO2930" i="1"/>
  <c r="AP2930" i="1"/>
  <c r="AQ2930" i="1"/>
  <c r="C2931" i="1"/>
  <c r="AT2931" i="1" s="1"/>
  <c r="D2931" i="1"/>
  <c r="E2931" i="1"/>
  <c r="F2931" i="1"/>
  <c r="G2931" i="1"/>
  <c r="AN2931" i="1"/>
  <c r="AO2931" i="1"/>
  <c r="AP2931" i="1"/>
  <c r="AQ2931" i="1"/>
  <c r="C2932" i="1"/>
  <c r="L2932" i="1" s="1"/>
  <c r="D2932" i="1"/>
  <c r="E2932" i="1"/>
  <c r="F2932" i="1"/>
  <c r="G2932" i="1"/>
  <c r="H2932" i="1" s="1"/>
  <c r="AN2932" i="1"/>
  <c r="AO2932" i="1"/>
  <c r="AP2932" i="1"/>
  <c r="AQ2932" i="1"/>
  <c r="C2933" i="1"/>
  <c r="AR2933" i="1" s="1"/>
  <c r="D2933" i="1"/>
  <c r="E2933" i="1"/>
  <c r="F2933" i="1"/>
  <c r="G2933" i="1"/>
  <c r="AN2933" i="1"/>
  <c r="AO2933" i="1"/>
  <c r="AP2933" i="1"/>
  <c r="AQ2933" i="1"/>
  <c r="C2934" i="1"/>
  <c r="D2934" i="1"/>
  <c r="E2934" i="1"/>
  <c r="F2934" i="1"/>
  <c r="G2934" i="1"/>
  <c r="AN2934" i="1"/>
  <c r="AO2934" i="1"/>
  <c r="AP2934" i="1"/>
  <c r="AQ2934" i="1"/>
  <c r="C2935" i="1"/>
  <c r="D2935" i="1"/>
  <c r="E2935" i="1"/>
  <c r="F2935" i="1"/>
  <c r="G2935" i="1"/>
  <c r="AN2935" i="1"/>
  <c r="AO2935" i="1"/>
  <c r="AP2935" i="1"/>
  <c r="AQ2935" i="1"/>
  <c r="C2936" i="1"/>
  <c r="AS2936" i="1" s="1"/>
  <c r="D2936" i="1"/>
  <c r="E2936" i="1"/>
  <c r="F2936" i="1"/>
  <c r="G2936" i="1"/>
  <c r="AN2936" i="1"/>
  <c r="AO2936" i="1"/>
  <c r="AP2936" i="1"/>
  <c r="AQ2936" i="1"/>
  <c r="C2937" i="1"/>
  <c r="L2937" i="1" s="1"/>
  <c r="D2937" i="1"/>
  <c r="E2937" i="1"/>
  <c r="F2937" i="1"/>
  <c r="G2937" i="1"/>
  <c r="AN2937" i="1"/>
  <c r="AO2937" i="1"/>
  <c r="AP2937" i="1"/>
  <c r="AQ2937" i="1"/>
  <c r="C2938" i="1"/>
  <c r="AR2938" i="1" s="1"/>
  <c r="D2938" i="1"/>
  <c r="E2938" i="1"/>
  <c r="F2938" i="1"/>
  <c r="G2938" i="1"/>
  <c r="AN2938" i="1"/>
  <c r="AO2938" i="1"/>
  <c r="AP2938" i="1"/>
  <c r="AQ2938" i="1"/>
  <c r="AS2938" i="1"/>
  <c r="C2939" i="1"/>
  <c r="D2939" i="1"/>
  <c r="E2939" i="1"/>
  <c r="F2939" i="1"/>
  <c r="G2939" i="1"/>
  <c r="AN2939" i="1"/>
  <c r="AO2939" i="1"/>
  <c r="AP2939" i="1"/>
  <c r="AQ2939" i="1"/>
  <c r="C2940" i="1"/>
  <c r="AR2940" i="1" s="1"/>
  <c r="D2940" i="1"/>
  <c r="E2940" i="1"/>
  <c r="F2940" i="1"/>
  <c r="G2940" i="1"/>
  <c r="AN2940" i="1"/>
  <c r="AO2940" i="1"/>
  <c r="AP2940" i="1"/>
  <c r="AQ2940" i="1"/>
  <c r="C2941" i="1"/>
  <c r="D2941" i="1"/>
  <c r="E2941" i="1"/>
  <c r="F2941" i="1"/>
  <c r="G2941" i="1"/>
  <c r="AN2941" i="1"/>
  <c r="AO2941" i="1"/>
  <c r="AP2941" i="1"/>
  <c r="AQ2941" i="1"/>
  <c r="C2942" i="1"/>
  <c r="J2942" i="1" s="1"/>
  <c r="D2942" i="1"/>
  <c r="E2942" i="1"/>
  <c r="F2942" i="1"/>
  <c r="G2942" i="1"/>
  <c r="AN2942" i="1"/>
  <c r="AO2942" i="1"/>
  <c r="AP2942" i="1"/>
  <c r="AQ2942" i="1"/>
  <c r="C2943" i="1"/>
  <c r="AU2943" i="1" s="1"/>
  <c r="D2943" i="1"/>
  <c r="E2943" i="1"/>
  <c r="F2943" i="1"/>
  <c r="G2943" i="1"/>
  <c r="AN2943" i="1"/>
  <c r="AO2943" i="1"/>
  <c r="AP2943" i="1"/>
  <c r="AQ2943" i="1"/>
  <c r="C2944" i="1"/>
  <c r="K2944" i="1" s="1"/>
  <c r="D2944" i="1"/>
  <c r="E2944" i="1"/>
  <c r="F2944" i="1"/>
  <c r="G2944" i="1"/>
  <c r="AN2944" i="1"/>
  <c r="AO2944" i="1"/>
  <c r="AP2944" i="1"/>
  <c r="AQ2944" i="1"/>
  <c r="C2945" i="1"/>
  <c r="AS2945" i="1" s="1"/>
  <c r="D2945" i="1"/>
  <c r="E2945" i="1"/>
  <c r="F2945" i="1"/>
  <c r="G2945" i="1"/>
  <c r="AN2945" i="1"/>
  <c r="AO2945" i="1"/>
  <c r="AP2945" i="1"/>
  <c r="AQ2945" i="1"/>
  <c r="C2946" i="1"/>
  <c r="L2946" i="1" s="1"/>
  <c r="D2946" i="1"/>
  <c r="E2946" i="1"/>
  <c r="F2946" i="1"/>
  <c r="G2946" i="1"/>
  <c r="AN2946" i="1"/>
  <c r="AO2946" i="1"/>
  <c r="AP2946" i="1"/>
  <c r="AQ2946" i="1"/>
  <c r="C2947" i="1"/>
  <c r="D2947" i="1"/>
  <c r="E2947" i="1"/>
  <c r="F2947" i="1"/>
  <c r="G2947" i="1"/>
  <c r="AN2947" i="1"/>
  <c r="AO2947" i="1"/>
  <c r="AP2947" i="1"/>
  <c r="AQ2947" i="1"/>
  <c r="C2948" i="1"/>
  <c r="D2948" i="1"/>
  <c r="E2948" i="1"/>
  <c r="F2948" i="1"/>
  <c r="G2948" i="1"/>
  <c r="AN2948" i="1"/>
  <c r="AO2948" i="1"/>
  <c r="AP2948" i="1"/>
  <c r="AQ2948" i="1"/>
  <c r="C2949" i="1"/>
  <c r="AR2949" i="1" s="1"/>
  <c r="D2949" i="1"/>
  <c r="E2949" i="1"/>
  <c r="F2949" i="1"/>
  <c r="G2949" i="1"/>
  <c r="AN2949" i="1"/>
  <c r="AO2949" i="1"/>
  <c r="AP2949" i="1"/>
  <c r="AQ2949" i="1"/>
  <c r="AS2949" i="1"/>
  <c r="C2950" i="1"/>
  <c r="AT2950" i="1" s="1"/>
  <c r="D2950" i="1"/>
  <c r="E2950" i="1"/>
  <c r="F2950" i="1"/>
  <c r="G2950" i="1"/>
  <c r="AN2950" i="1"/>
  <c r="AO2950" i="1"/>
  <c r="AP2950" i="1"/>
  <c r="AQ2950" i="1"/>
  <c r="C2951" i="1"/>
  <c r="K2951" i="1" s="1"/>
  <c r="D2951" i="1"/>
  <c r="E2951" i="1"/>
  <c r="F2951" i="1"/>
  <c r="G2951" i="1"/>
  <c r="AN2951" i="1"/>
  <c r="AO2951" i="1"/>
  <c r="AP2951" i="1"/>
  <c r="AQ2951" i="1"/>
  <c r="C2952" i="1"/>
  <c r="D2952" i="1"/>
  <c r="E2952" i="1"/>
  <c r="F2952" i="1"/>
  <c r="G2952" i="1"/>
  <c r="AN2952" i="1"/>
  <c r="AO2952" i="1"/>
  <c r="AP2952" i="1"/>
  <c r="AQ2952" i="1"/>
  <c r="C2953" i="1"/>
  <c r="D2953" i="1"/>
  <c r="E2953" i="1"/>
  <c r="F2953" i="1"/>
  <c r="G2953" i="1"/>
  <c r="AN2953" i="1"/>
  <c r="AO2953" i="1"/>
  <c r="AP2953" i="1"/>
  <c r="AQ2953" i="1"/>
  <c r="C2954" i="1"/>
  <c r="AR2954" i="1" s="1"/>
  <c r="D2954" i="1"/>
  <c r="E2954" i="1"/>
  <c r="F2954" i="1"/>
  <c r="G2954" i="1"/>
  <c r="AN2954" i="1"/>
  <c r="AO2954" i="1"/>
  <c r="AP2954" i="1"/>
  <c r="AQ2954" i="1"/>
  <c r="C2955" i="1"/>
  <c r="AU2955" i="1" s="1"/>
  <c r="D2955" i="1"/>
  <c r="E2955" i="1"/>
  <c r="F2955" i="1"/>
  <c r="G2955" i="1"/>
  <c r="AN2955" i="1"/>
  <c r="AO2955" i="1"/>
  <c r="AP2955" i="1"/>
  <c r="AQ2955" i="1"/>
  <c r="C2956" i="1"/>
  <c r="AT2956" i="1" s="1"/>
  <c r="D2956" i="1"/>
  <c r="E2956" i="1"/>
  <c r="F2956" i="1"/>
  <c r="G2956" i="1"/>
  <c r="AN2956" i="1"/>
  <c r="AO2956" i="1"/>
  <c r="AP2956" i="1"/>
  <c r="AQ2956" i="1"/>
  <c r="C2957" i="1"/>
  <c r="AS2957" i="1" s="1"/>
  <c r="D2957" i="1"/>
  <c r="E2957" i="1"/>
  <c r="F2957" i="1"/>
  <c r="G2957" i="1"/>
  <c r="AN2957" i="1"/>
  <c r="AO2957" i="1"/>
  <c r="AP2957" i="1"/>
  <c r="AQ2957" i="1"/>
  <c r="C2958" i="1"/>
  <c r="L2958" i="1" s="1"/>
  <c r="D2958" i="1"/>
  <c r="E2958" i="1"/>
  <c r="F2958" i="1"/>
  <c r="G2958" i="1"/>
  <c r="AN2958" i="1"/>
  <c r="AO2958" i="1"/>
  <c r="AP2958" i="1"/>
  <c r="AQ2958" i="1"/>
  <c r="C2959" i="1"/>
  <c r="K2959" i="1" s="1"/>
  <c r="D2959" i="1"/>
  <c r="E2959" i="1"/>
  <c r="F2959" i="1"/>
  <c r="G2959" i="1"/>
  <c r="AN2959" i="1"/>
  <c r="AO2959" i="1"/>
  <c r="AP2959" i="1"/>
  <c r="AQ2959" i="1"/>
  <c r="C2960" i="1"/>
  <c r="D2960" i="1"/>
  <c r="E2960" i="1"/>
  <c r="F2960" i="1"/>
  <c r="G2960" i="1"/>
  <c r="AN2960" i="1"/>
  <c r="AO2960" i="1"/>
  <c r="AP2960" i="1"/>
  <c r="AQ2960" i="1"/>
  <c r="C2961" i="1"/>
  <c r="D2961" i="1"/>
  <c r="E2961" i="1"/>
  <c r="F2961" i="1"/>
  <c r="G2961" i="1"/>
  <c r="AN2961" i="1"/>
  <c r="AO2961" i="1"/>
  <c r="AP2961" i="1"/>
  <c r="AQ2961" i="1"/>
  <c r="C2962" i="1"/>
  <c r="D2962" i="1"/>
  <c r="E2962" i="1"/>
  <c r="F2962" i="1"/>
  <c r="G2962" i="1"/>
  <c r="AN2962" i="1"/>
  <c r="AO2962" i="1"/>
  <c r="AP2962" i="1"/>
  <c r="AQ2962" i="1"/>
  <c r="C2963" i="1"/>
  <c r="AS2963" i="1" s="1"/>
  <c r="D2963" i="1"/>
  <c r="E2963" i="1"/>
  <c r="F2963" i="1"/>
  <c r="G2963" i="1"/>
  <c r="AN2963" i="1"/>
  <c r="AO2963" i="1"/>
  <c r="AP2963" i="1"/>
  <c r="AQ2963" i="1"/>
  <c r="C2964" i="1"/>
  <c r="D2964" i="1"/>
  <c r="E2964" i="1"/>
  <c r="F2964" i="1"/>
  <c r="G2964" i="1"/>
  <c r="AN2964" i="1"/>
  <c r="AO2964" i="1"/>
  <c r="AP2964" i="1"/>
  <c r="AQ2964" i="1"/>
  <c r="C2965" i="1"/>
  <c r="K2965" i="1" s="1"/>
  <c r="D2965" i="1"/>
  <c r="E2965" i="1"/>
  <c r="F2965" i="1"/>
  <c r="G2965" i="1"/>
  <c r="AN2965" i="1"/>
  <c r="AO2965" i="1"/>
  <c r="AP2965" i="1"/>
  <c r="AQ2965" i="1"/>
  <c r="C2966" i="1"/>
  <c r="J2966" i="1" s="1"/>
  <c r="D2966" i="1"/>
  <c r="E2966" i="1"/>
  <c r="F2966" i="1"/>
  <c r="G2966" i="1"/>
  <c r="AN2966" i="1"/>
  <c r="AO2966" i="1"/>
  <c r="AP2966" i="1"/>
  <c r="AQ2966" i="1"/>
  <c r="C2967" i="1"/>
  <c r="AU2967" i="1" s="1"/>
  <c r="D2967" i="1"/>
  <c r="E2967" i="1"/>
  <c r="F2967" i="1"/>
  <c r="G2967" i="1"/>
  <c r="AN2967" i="1"/>
  <c r="AO2967" i="1"/>
  <c r="AP2967" i="1"/>
  <c r="AQ2967" i="1"/>
  <c r="C2968" i="1"/>
  <c r="AU2968" i="1" s="1"/>
  <c r="D2968" i="1"/>
  <c r="E2968" i="1"/>
  <c r="F2968" i="1"/>
  <c r="G2968" i="1"/>
  <c r="AN2968" i="1"/>
  <c r="AO2968" i="1"/>
  <c r="AP2968" i="1"/>
  <c r="AQ2968" i="1"/>
  <c r="C2969" i="1"/>
  <c r="D2969" i="1"/>
  <c r="E2969" i="1"/>
  <c r="F2969" i="1"/>
  <c r="G2969" i="1"/>
  <c r="AN2969" i="1"/>
  <c r="AO2969" i="1"/>
  <c r="AP2969" i="1"/>
  <c r="AQ2969" i="1"/>
  <c r="C2970" i="1"/>
  <c r="L2970" i="1" s="1"/>
  <c r="D2970" i="1"/>
  <c r="E2970" i="1"/>
  <c r="F2970" i="1"/>
  <c r="G2970" i="1"/>
  <c r="AN2970" i="1"/>
  <c r="AO2970" i="1"/>
  <c r="AP2970" i="1"/>
  <c r="AQ2970" i="1"/>
  <c r="C2971" i="1"/>
  <c r="J2971" i="1" s="1"/>
  <c r="D2971" i="1"/>
  <c r="E2971" i="1"/>
  <c r="F2971" i="1"/>
  <c r="G2971" i="1"/>
  <c r="AN2971" i="1"/>
  <c r="AO2971" i="1"/>
  <c r="AP2971" i="1"/>
  <c r="AQ2971" i="1"/>
  <c r="C2972" i="1"/>
  <c r="J2972" i="1" s="1"/>
  <c r="D2972" i="1"/>
  <c r="E2972" i="1"/>
  <c r="F2972" i="1"/>
  <c r="G2972" i="1"/>
  <c r="H2972" i="1" s="1"/>
  <c r="AN2972" i="1"/>
  <c r="AO2972" i="1"/>
  <c r="AP2972" i="1"/>
  <c r="AQ2972" i="1"/>
  <c r="AR2972" i="1"/>
  <c r="C2973" i="1"/>
  <c r="AU2973" i="1" s="1"/>
  <c r="D2973" i="1"/>
  <c r="E2973" i="1"/>
  <c r="F2973" i="1"/>
  <c r="G2973" i="1"/>
  <c r="AN2973" i="1"/>
  <c r="AO2973" i="1"/>
  <c r="AP2973" i="1"/>
  <c r="AQ2973" i="1"/>
  <c r="C2974" i="1"/>
  <c r="AU2974" i="1" s="1"/>
  <c r="D2974" i="1"/>
  <c r="E2974" i="1"/>
  <c r="F2974" i="1"/>
  <c r="G2974" i="1"/>
  <c r="AN2974" i="1"/>
  <c r="AO2974" i="1"/>
  <c r="AP2974" i="1"/>
  <c r="AQ2974" i="1"/>
  <c r="C2975" i="1"/>
  <c r="D2975" i="1"/>
  <c r="E2975" i="1"/>
  <c r="F2975" i="1"/>
  <c r="G2975" i="1"/>
  <c r="AN2975" i="1"/>
  <c r="AO2975" i="1"/>
  <c r="AP2975" i="1"/>
  <c r="AQ2975" i="1"/>
  <c r="C2976" i="1"/>
  <c r="AR2976" i="1" s="1"/>
  <c r="D2976" i="1"/>
  <c r="E2976" i="1"/>
  <c r="F2976" i="1"/>
  <c r="G2976" i="1"/>
  <c r="AN2976" i="1"/>
  <c r="AO2976" i="1"/>
  <c r="AP2976" i="1"/>
  <c r="AQ2976" i="1"/>
  <c r="C2977" i="1"/>
  <c r="K2977" i="1" s="1"/>
  <c r="D2977" i="1"/>
  <c r="E2977" i="1"/>
  <c r="F2977" i="1"/>
  <c r="G2977" i="1"/>
  <c r="AN2977" i="1"/>
  <c r="AO2977" i="1"/>
  <c r="AP2977" i="1"/>
  <c r="AQ2977" i="1"/>
  <c r="C2978" i="1"/>
  <c r="AU2978" i="1" s="1"/>
  <c r="D2978" i="1"/>
  <c r="E2978" i="1"/>
  <c r="F2978" i="1"/>
  <c r="G2978" i="1"/>
  <c r="AN2978" i="1"/>
  <c r="AO2978" i="1"/>
  <c r="AP2978" i="1"/>
  <c r="AQ2978" i="1"/>
  <c r="C2979" i="1"/>
  <c r="AU2979" i="1" s="1"/>
  <c r="D2979" i="1"/>
  <c r="E2979" i="1"/>
  <c r="F2979" i="1"/>
  <c r="G2979" i="1"/>
  <c r="AN2979" i="1"/>
  <c r="AO2979" i="1"/>
  <c r="AP2979" i="1"/>
  <c r="AQ2979" i="1"/>
  <c r="C2980" i="1"/>
  <c r="D2980" i="1"/>
  <c r="E2980" i="1"/>
  <c r="F2980" i="1"/>
  <c r="G2980" i="1"/>
  <c r="AN2980" i="1"/>
  <c r="AO2980" i="1"/>
  <c r="AP2980" i="1"/>
  <c r="AQ2980" i="1"/>
  <c r="C2981" i="1"/>
  <c r="AS2981" i="1" s="1"/>
  <c r="D2981" i="1"/>
  <c r="E2981" i="1"/>
  <c r="F2981" i="1"/>
  <c r="G2981" i="1"/>
  <c r="AN2981" i="1"/>
  <c r="AO2981" i="1"/>
  <c r="AP2981" i="1"/>
  <c r="AQ2981" i="1"/>
  <c r="C2982" i="1"/>
  <c r="D2982" i="1"/>
  <c r="E2982" i="1"/>
  <c r="F2982" i="1"/>
  <c r="G2982" i="1"/>
  <c r="AN2982" i="1"/>
  <c r="AO2982" i="1"/>
  <c r="AP2982" i="1"/>
  <c r="AQ2982" i="1"/>
  <c r="C2983" i="1"/>
  <c r="AS2983" i="1" s="1"/>
  <c r="D2983" i="1"/>
  <c r="E2983" i="1"/>
  <c r="F2983" i="1"/>
  <c r="G2983" i="1"/>
  <c r="AN2983" i="1"/>
  <c r="AO2983" i="1"/>
  <c r="AP2983" i="1"/>
  <c r="AQ2983" i="1"/>
  <c r="C2984" i="1"/>
  <c r="D2984" i="1"/>
  <c r="E2984" i="1"/>
  <c r="F2984" i="1"/>
  <c r="G2984" i="1"/>
  <c r="AN2984" i="1"/>
  <c r="AO2984" i="1"/>
  <c r="AP2984" i="1"/>
  <c r="AQ2984" i="1"/>
  <c r="C2985" i="1"/>
  <c r="D2985" i="1"/>
  <c r="E2985" i="1"/>
  <c r="F2985" i="1"/>
  <c r="G2985" i="1"/>
  <c r="AN2985" i="1"/>
  <c r="AO2985" i="1"/>
  <c r="AP2985" i="1"/>
  <c r="AQ2985" i="1"/>
  <c r="C2986" i="1"/>
  <c r="D2986" i="1"/>
  <c r="E2986" i="1"/>
  <c r="F2986" i="1"/>
  <c r="G2986" i="1"/>
  <c r="AN2986" i="1"/>
  <c r="AO2986" i="1"/>
  <c r="AP2986" i="1"/>
  <c r="AQ2986" i="1"/>
  <c r="C2987" i="1"/>
  <c r="D2987" i="1"/>
  <c r="E2987" i="1"/>
  <c r="F2987" i="1"/>
  <c r="G2987" i="1"/>
  <c r="AN2987" i="1"/>
  <c r="AO2987" i="1"/>
  <c r="AP2987" i="1"/>
  <c r="AQ2987" i="1"/>
  <c r="C2988" i="1"/>
  <c r="AR2988" i="1" s="1"/>
  <c r="D2988" i="1"/>
  <c r="E2988" i="1"/>
  <c r="F2988" i="1"/>
  <c r="G2988" i="1"/>
  <c r="AN2988" i="1"/>
  <c r="AO2988" i="1"/>
  <c r="AP2988" i="1"/>
  <c r="AQ2988" i="1"/>
  <c r="C2989" i="1"/>
  <c r="D2989" i="1"/>
  <c r="E2989" i="1"/>
  <c r="F2989" i="1"/>
  <c r="G2989" i="1"/>
  <c r="AN2989" i="1"/>
  <c r="AO2989" i="1"/>
  <c r="AP2989" i="1"/>
  <c r="AQ2989" i="1"/>
  <c r="C2990" i="1"/>
  <c r="D2990" i="1"/>
  <c r="E2990" i="1"/>
  <c r="F2990" i="1"/>
  <c r="G2990" i="1"/>
  <c r="AN2990" i="1"/>
  <c r="AO2990" i="1"/>
  <c r="AP2990" i="1"/>
  <c r="AQ2990" i="1"/>
  <c r="C2991" i="1"/>
  <c r="D2991" i="1"/>
  <c r="E2991" i="1"/>
  <c r="F2991" i="1"/>
  <c r="G2991" i="1"/>
  <c r="AN2991" i="1"/>
  <c r="AO2991" i="1"/>
  <c r="AP2991" i="1"/>
  <c r="AQ2991" i="1"/>
  <c r="C2992" i="1"/>
  <c r="L2992" i="1" s="1"/>
  <c r="D2992" i="1"/>
  <c r="E2992" i="1"/>
  <c r="F2992" i="1"/>
  <c r="G2992" i="1"/>
  <c r="AN2992" i="1"/>
  <c r="AO2992" i="1"/>
  <c r="AP2992" i="1"/>
  <c r="AQ2992" i="1"/>
  <c r="C2993" i="1"/>
  <c r="AS2993" i="1" s="1"/>
  <c r="D2993" i="1"/>
  <c r="E2993" i="1"/>
  <c r="F2993" i="1"/>
  <c r="G2993" i="1"/>
  <c r="AN2993" i="1"/>
  <c r="AO2993" i="1"/>
  <c r="AP2993" i="1"/>
  <c r="AQ2993" i="1"/>
  <c r="C2994" i="1"/>
  <c r="L2994" i="1" s="1"/>
  <c r="D2994" i="1"/>
  <c r="E2994" i="1"/>
  <c r="F2994" i="1"/>
  <c r="G2994" i="1"/>
  <c r="AN2994" i="1"/>
  <c r="AO2994" i="1"/>
  <c r="AP2994" i="1"/>
  <c r="AQ2994" i="1"/>
  <c r="C2995" i="1"/>
  <c r="AR2995" i="1" s="1"/>
  <c r="D2995" i="1"/>
  <c r="E2995" i="1"/>
  <c r="F2995" i="1"/>
  <c r="G2995" i="1"/>
  <c r="AN2995" i="1"/>
  <c r="AO2995" i="1"/>
  <c r="AP2995" i="1"/>
  <c r="AQ2995" i="1"/>
  <c r="C2996" i="1"/>
  <c r="J2996" i="1" s="1"/>
  <c r="D2996" i="1"/>
  <c r="E2996" i="1"/>
  <c r="F2996" i="1"/>
  <c r="G2996" i="1"/>
  <c r="AN2996" i="1"/>
  <c r="AO2996" i="1"/>
  <c r="AP2996" i="1"/>
  <c r="AQ2996" i="1"/>
  <c r="C2997" i="1"/>
  <c r="D2997" i="1"/>
  <c r="E2997" i="1"/>
  <c r="F2997" i="1"/>
  <c r="G2997" i="1"/>
  <c r="AN2997" i="1"/>
  <c r="AO2997" i="1"/>
  <c r="AP2997" i="1"/>
  <c r="AQ2997" i="1"/>
  <c r="C2998" i="1"/>
  <c r="AT2998" i="1" s="1"/>
  <c r="D2998" i="1"/>
  <c r="E2998" i="1"/>
  <c r="F2998" i="1"/>
  <c r="G2998" i="1"/>
  <c r="AN2998" i="1"/>
  <c r="AO2998" i="1"/>
  <c r="AP2998" i="1"/>
  <c r="AQ2998" i="1"/>
  <c r="AR2998" i="1"/>
  <c r="C2999" i="1"/>
  <c r="L2999" i="1" s="1"/>
  <c r="D2999" i="1"/>
  <c r="E2999" i="1"/>
  <c r="F2999" i="1"/>
  <c r="G2999" i="1"/>
  <c r="H2999" i="1" s="1"/>
  <c r="J2999" i="1"/>
  <c r="K2999" i="1"/>
  <c r="AN2999" i="1"/>
  <c r="AO2999" i="1"/>
  <c r="AP2999" i="1"/>
  <c r="AQ2999" i="1"/>
  <c r="AR2999" i="1"/>
  <c r="AS2999" i="1"/>
  <c r="C3000" i="1"/>
  <c r="AR3000" i="1" s="1"/>
  <c r="D3000" i="1"/>
  <c r="E3000" i="1"/>
  <c r="F3000" i="1"/>
  <c r="G3000" i="1"/>
  <c r="AN3000" i="1"/>
  <c r="AO3000" i="1"/>
  <c r="AP3000" i="1"/>
  <c r="AQ3000" i="1"/>
  <c r="C3001" i="1"/>
  <c r="K3001" i="1" s="1"/>
  <c r="D3001" i="1"/>
  <c r="E3001" i="1"/>
  <c r="F3001" i="1"/>
  <c r="G3001" i="1"/>
  <c r="AN3001" i="1"/>
  <c r="AO3001" i="1"/>
  <c r="AP3001" i="1"/>
  <c r="AQ3001" i="1"/>
  <c r="C3002" i="1"/>
  <c r="K3002" i="1" s="1"/>
  <c r="D3002" i="1"/>
  <c r="E3002" i="1"/>
  <c r="F3002" i="1"/>
  <c r="G3002" i="1"/>
  <c r="AN3002" i="1"/>
  <c r="AO3002" i="1"/>
  <c r="AP3002" i="1"/>
  <c r="AQ3002" i="1"/>
  <c r="C3003" i="1"/>
  <c r="AU3003" i="1" s="1"/>
  <c r="D3003" i="1"/>
  <c r="E3003" i="1"/>
  <c r="F3003" i="1"/>
  <c r="G3003" i="1"/>
  <c r="AN3003" i="1"/>
  <c r="AO3003" i="1"/>
  <c r="AP3003" i="1"/>
  <c r="AQ3003" i="1"/>
  <c r="C3004" i="1"/>
  <c r="AU3004" i="1" s="1"/>
  <c r="D3004" i="1"/>
  <c r="E3004" i="1"/>
  <c r="F3004" i="1"/>
  <c r="G3004" i="1"/>
  <c r="AN3004" i="1"/>
  <c r="AO3004" i="1"/>
  <c r="AP3004" i="1"/>
  <c r="AQ3004" i="1"/>
  <c r="C3005" i="1"/>
  <c r="D3005" i="1"/>
  <c r="E3005" i="1"/>
  <c r="F3005" i="1"/>
  <c r="G3005" i="1"/>
  <c r="AN3005" i="1"/>
  <c r="AO3005" i="1"/>
  <c r="AP3005" i="1"/>
  <c r="AQ3005" i="1"/>
  <c r="C3006" i="1"/>
  <c r="L3006" i="1" s="1"/>
  <c r="D3006" i="1"/>
  <c r="E3006" i="1"/>
  <c r="F3006" i="1"/>
  <c r="G3006" i="1"/>
  <c r="AN3006" i="1"/>
  <c r="AO3006" i="1"/>
  <c r="AP3006" i="1"/>
  <c r="AQ3006" i="1"/>
  <c r="C3007" i="1"/>
  <c r="AR3007" i="1" s="1"/>
  <c r="D3007" i="1"/>
  <c r="E3007" i="1"/>
  <c r="F3007" i="1"/>
  <c r="G3007" i="1"/>
  <c r="AN3007" i="1"/>
  <c r="AO3007" i="1"/>
  <c r="AP3007" i="1"/>
  <c r="AQ3007" i="1"/>
  <c r="C3008" i="1"/>
  <c r="J3008" i="1" s="1"/>
  <c r="D3008" i="1"/>
  <c r="E3008" i="1"/>
  <c r="F3008" i="1"/>
  <c r="G3008" i="1"/>
  <c r="AN3008" i="1"/>
  <c r="AO3008" i="1"/>
  <c r="AP3008" i="1"/>
  <c r="AQ3008" i="1"/>
  <c r="C3009" i="1"/>
  <c r="D3009" i="1"/>
  <c r="E3009" i="1"/>
  <c r="F3009" i="1"/>
  <c r="G3009" i="1"/>
  <c r="AN3009" i="1"/>
  <c r="AO3009" i="1"/>
  <c r="AP3009" i="1"/>
  <c r="AQ3009" i="1"/>
  <c r="C3010" i="1"/>
  <c r="D3010" i="1"/>
  <c r="E3010" i="1"/>
  <c r="F3010" i="1"/>
  <c r="G3010" i="1"/>
  <c r="AN3010" i="1"/>
  <c r="AO3010" i="1"/>
  <c r="AP3010" i="1"/>
  <c r="AQ3010" i="1"/>
  <c r="C3011" i="1"/>
  <c r="D3011" i="1"/>
  <c r="E3011" i="1"/>
  <c r="F3011" i="1"/>
  <c r="G3011" i="1"/>
  <c r="AN3011" i="1"/>
  <c r="AO3011" i="1"/>
  <c r="AP3011" i="1"/>
  <c r="AQ3011" i="1"/>
  <c r="C3012" i="1"/>
  <c r="D3012" i="1"/>
  <c r="E3012" i="1"/>
  <c r="F3012" i="1"/>
  <c r="G3012" i="1"/>
  <c r="AN3012" i="1"/>
  <c r="AO3012" i="1"/>
  <c r="AP3012" i="1"/>
  <c r="AQ3012" i="1"/>
  <c r="C3013" i="1"/>
  <c r="D3013" i="1"/>
  <c r="E3013" i="1"/>
  <c r="F3013" i="1"/>
  <c r="G3013" i="1"/>
  <c r="AN3013" i="1"/>
  <c r="AO3013" i="1"/>
  <c r="AP3013" i="1"/>
  <c r="AQ3013" i="1"/>
  <c r="C3014" i="1"/>
  <c r="D3014" i="1"/>
  <c r="E3014" i="1"/>
  <c r="F3014" i="1"/>
  <c r="G3014" i="1"/>
  <c r="AN3014" i="1"/>
  <c r="AO3014" i="1"/>
  <c r="AP3014" i="1"/>
  <c r="AQ3014" i="1"/>
  <c r="C3015" i="1"/>
  <c r="D3015" i="1"/>
  <c r="E3015" i="1"/>
  <c r="F3015" i="1"/>
  <c r="G3015" i="1"/>
  <c r="AN3015" i="1"/>
  <c r="AO3015" i="1"/>
  <c r="AP3015" i="1"/>
  <c r="AQ3015" i="1"/>
  <c r="C3016" i="1"/>
  <c r="AU3016" i="1" s="1"/>
  <c r="D3016" i="1"/>
  <c r="E3016" i="1"/>
  <c r="F3016" i="1"/>
  <c r="G3016" i="1"/>
  <c r="AN3016" i="1"/>
  <c r="AO3016" i="1"/>
  <c r="AP3016" i="1"/>
  <c r="AQ3016" i="1"/>
  <c r="C3017" i="1"/>
  <c r="AS3017" i="1" s="1"/>
  <c r="D3017" i="1"/>
  <c r="E3017" i="1"/>
  <c r="F3017" i="1"/>
  <c r="G3017" i="1"/>
  <c r="AN3017" i="1"/>
  <c r="AO3017" i="1"/>
  <c r="AP3017" i="1"/>
  <c r="AQ3017" i="1"/>
  <c r="C3018" i="1"/>
  <c r="L3018" i="1" s="1"/>
  <c r="D3018" i="1"/>
  <c r="E3018" i="1"/>
  <c r="F3018" i="1"/>
  <c r="G3018" i="1"/>
  <c r="H3018" i="1" s="1"/>
  <c r="AN3018" i="1"/>
  <c r="AO3018" i="1"/>
  <c r="AP3018" i="1"/>
  <c r="AQ3018" i="1"/>
  <c r="C3019" i="1"/>
  <c r="K3019" i="1" s="1"/>
  <c r="D3019" i="1"/>
  <c r="E3019" i="1"/>
  <c r="F3019" i="1"/>
  <c r="G3019" i="1"/>
  <c r="AN3019" i="1"/>
  <c r="AO3019" i="1"/>
  <c r="AP3019" i="1"/>
  <c r="AQ3019" i="1"/>
  <c r="C3020" i="1"/>
  <c r="L3020" i="1" s="1"/>
  <c r="D3020" i="1"/>
  <c r="E3020" i="1"/>
  <c r="F3020" i="1"/>
  <c r="G3020" i="1"/>
  <c r="AN3020" i="1"/>
  <c r="AO3020" i="1"/>
  <c r="AP3020" i="1"/>
  <c r="AQ3020" i="1"/>
  <c r="C3021" i="1"/>
  <c r="J3021" i="1" s="1"/>
  <c r="D3021" i="1"/>
  <c r="E3021" i="1"/>
  <c r="F3021" i="1"/>
  <c r="G3021" i="1"/>
  <c r="AN3021" i="1"/>
  <c r="AO3021" i="1"/>
  <c r="AP3021" i="1"/>
  <c r="AQ3021" i="1"/>
  <c r="C3022" i="1"/>
  <c r="K3022" i="1" s="1"/>
  <c r="D3022" i="1"/>
  <c r="E3022" i="1"/>
  <c r="F3022" i="1"/>
  <c r="G3022" i="1"/>
  <c r="AN3022" i="1"/>
  <c r="AO3022" i="1"/>
  <c r="AP3022" i="1"/>
  <c r="AQ3022" i="1"/>
  <c r="C3023" i="1"/>
  <c r="L3023" i="1" s="1"/>
  <c r="D3023" i="1"/>
  <c r="E3023" i="1"/>
  <c r="F3023" i="1"/>
  <c r="G3023" i="1"/>
  <c r="AN3023" i="1"/>
  <c r="AO3023" i="1"/>
  <c r="AP3023" i="1"/>
  <c r="AQ3023" i="1"/>
  <c r="C3024" i="1"/>
  <c r="AS3024" i="1" s="1"/>
  <c r="D3024" i="1"/>
  <c r="E3024" i="1"/>
  <c r="F3024" i="1"/>
  <c r="G3024" i="1"/>
  <c r="AN3024" i="1"/>
  <c r="AO3024" i="1"/>
  <c r="AP3024" i="1"/>
  <c r="AQ3024" i="1"/>
  <c r="C3025" i="1"/>
  <c r="K3025" i="1" s="1"/>
  <c r="D3025" i="1"/>
  <c r="E3025" i="1"/>
  <c r="F3025" i="1"/>
  <c r="G3025" i="1"/>
  <c r="AN3025" i="1"/>
  <c r="AO3025" i="1"/>
  <c r="AP3025" i="1"/>
  <c r="AQ3025" i="1"/>
  <c r="C3026" i="1"/>
  <c r="L3026" i="1" s="1"/>
  <c r="D3026" i="1"/>
  <c r="E3026" i="1"/>
  <c r="F3026" i="1"/>
  <c r="G3026" i="1"/>
  <c r="AN3026" i="1"/>
  <c r="AO3026" i="1"/>
  <c r="AP3026" i="1"/>
  <c r="AQ3026" i="1"/>
  <c r="AU3026" i="1"/>
  <c r="C3027" i="1"/>
  <c r="AT3027" i="1" s="1"/>
  <c r="D3027" i="1"/>
  <c r="E3027" i="1"/>
  <c r="F3027" i="1"/>
  <c r="G3027" i="1"/>
  <c r="AN3027" i="1"/>
  <c r="AO3027" i="1"/>
  <c r="AP3027" i="1"/>
  <c r="AQ3027" i="1"/>
  <c r="C3028" i="1"/>
  <c r="L3028" i="1" s="1"/>
  <c r="D3028" i="1"/>
  <c r="E3028" i="1"/>
  <c r="F3028" i="1"/>
  <c r="G3028" i="1"/>
  <c r="AN3028" i="1"/>
  <c r="AO3028" i="1"/>
  <c r="AP3028" i="1"/>
  <c r="AQ3028" i="1"/>
  <c r="C3029" i="1"/>
  <c r="D3029" i="1"/>
  <c r="E3029" i="1"/>
  <c r="F3029" i="1"/>
  <c r="G3029" i="1"/>
  <c r="AN3029" i="1"/>
  <c r="AO3029" i="1"/>
  <c r="AP3029" i="1"/>
  <c r="AQ3029" i="1"/>
  <c r="C3030" i="1"/>
  <c r="D3030" i="1"/>
  <c r="E3030" i="1"/>
  <c r="F3030" i="1"/>
  <c r="G3030" i="1"/>
  <c r="AN3030" i="1"/>
  <c r="AO3030" i="1"/>
  <c r="AP3030" i="1"/>
  <c r="AQ3030" i="1"/>
  <c r="C3031" i="1"/>
  <c r="D3031" i="1"/>
  <c r="E3031" i="1"/>
  <c r="F3031" i="1"/>
  <c r="G3031" i="1"/>
  <c r="AN3031" i="1"/>
  <c r="AO3031" i="1"/>
  <c r="AP3031" i="1"/>
  <c r="AQ3031" i="1"/>
  <c r="C3032" i="1"/>
  <c r="L3032" i="1" s="1"/>
  <c r="D3032" i="1"/>
  <c r="E3032" i="1"/>
  <c r="F3032" i="1"/>
  <c r="G3032" i="1"/>
  <c r="AN3032" i="1"/>
  <c r="AO3032" i="1"/>
  <c r="AP3032" i="1"/>
  <c r="AQ3032" i="1"/>
  <c r="C3033" i="1"/>
  <c r="L3033" i="1" s="1"/>
  <c r="D3033" i="1"/>
  <c r="E3033" i="1"/>
  <c r="F3033" i="1"/>
  <c r="G3033" i="1"/>
  <c r="AN3033" i="1"/>
  <c r="AO3033" i="1"/>
  <c r="AP3033" i="1"/>
  <c r="AQ3033" i="1"/>
  <c r="C3034" i="1"/>
  <c r="AT3034" i="1" s="1"/>
  <c r="D3034" i="1"/>
  <c r="E3034" i="1"/>
  <c r="F3034" i="1"/>
  <c r="G3034" i="1"/>
  <c r="AN3034" i="1"/>
  <c r="AO3034" i="1"/>
  <c r="AP3034" i="1"/>
  <c r="AQ3034" i="1"/>
  <c r="C3035" i="1"/>
  <c r="D3035" i="1"/>
  <c r="E3035" i="1"/>
  <c r="F3035" i="1"/>
  <c r="G3035" i="1"/>
  <c r="H3035" i="1" s="1"/>
  <c r="AN3035" i="1"/>
  <c r="AO3035" i="1"/>
  <c r="AP3035" i="1"/>
  <c r="AQ3035" i="1"/>
  <c r="C3036" i="1"/>
  <c r="AR3036" i="1" s="1"/>
  <c r="D3036" i="1"/>
  <c r="E3036" i="1"/>
  <c r="F3036" i="1"/>
  <c r="G3036" i="1"/>
  <c r="AN3036" i="1"/>
  <c r="AO3036" i="1"/>
  <c r="AP3036" i="1"/>
  <c r="AQ3036" i="1"/>
  <c r="C3037" i="1"/>
  <c r="D3037" i="1"/>
  <c r="E3037" i="1"/>
  <c r="F3037" i="1"/>
  <c r="G3037" i="1"/>
  <c r="AN3037" i="1"/>
  <c r="AO3037" i="1"/>
  <c r="AP3037" i="1"/>
  <c r="AQ3037" i="1"/>
  <c r="C3038" i="1"/>
  <c r="D3038" i="1"/>
  <c r="E3038" i="1"/>
  <c r="F3038" i="1"/>
  <c r="G3038" i="1"/>
  <c r="AN3038" i="1"/>
  <c r="AO3038" i="1"/>
  <c r="AP3038" i="1"/>
  <c r="AQ3038" i="1"/>
  <c r="C3039" i="1"/>
  <c r="AU3039" i="1" s="1"/>
  <c r="D3039" i="1"/>
  <c r="E3039" i="1"/>
  <c r="F3039" i="1"/>
  <c r="G3039" i="1"/>
  <c r="AN3039" i="1"/>
  <c r="AO3039" i="1"/>
  <c r="AP3039" i="1"/>
  <c r="AQ3039" i="1"/>
  <c r="C3040" i="1"/>
  <c r="D3040" i="1"/>
  <c r="E3040" i="1"/>
  <c r="F3040" i="1"/>
  <c r="G3040" i="1"/>
  <c r="AN3040" i="1"/>
  <c r="AO3040" i="1"/>
  <c r="AP3040" i="1"/>
  <c r="AQ3040" i="1"/>
  <c r="C3041" i="1"/>
  <c r="AS3041" i="1" s="1"/>
  <c r="D3041" i="1"/>
  <c r="E3041" i="1"/>
  <c r="F3041" i="1"/>
  <c r="G3041" i="1"/>
  <c r="AN3041" i="1"/>
  <c r="AO3041" i="1"/>
  <c r="AP3041" i="1"/>
  <c r="AQ3041" i="1"/>
  <c r="C3042" i="1"/>
  <c r="L3042" i="1" s="1"/>
  <c r="D3042" i="1"/>
  <c r="E3042" i="1"/>
  <c r="F3042" i="1"/>
  <c r="G3042" i="1"/>
  <c r="AN3042" i="1"/>
  <c r="AO3042" i="1"/>
  <c r="AP3042" i="1"/>
  <c r="AQ3042" i="1"/>
  <c r="C3043" i="1"/>
  <c r="AR3043" i="1" s="1"/>
  <c r="D3043" i="1"/>
  <c r="E3043" i="1"/>
  <c r="F3043" i="1"/>
  <c r="G3043" i="1"/>
  <c r="H3043" i="1" s="1"/>
  <c r="AN3043" i="1"/>
  <c r="AO3043" i="1"/>
  <c r="AP3043" i="1"/>
  <c r="AQ3043" i="1"/>
  <c r="C3044" i="1"/>
  <c r="J3044" i="1" s="1"/>
  <c r="D3044" i="1"/>
  <c r="E3044" i="1"/>
  <c r="F3044" i="1"/>
  <c r="G3044" i="1"/>
  <c r="AN3044" i="1"/>
  <c r="AO3044" i="1"/>
  <c r="AP3044" i="1"/>
  <c r="AQ3044" i="1"/>
  <c r="C3045" i="1"/>
  <c r="AU3045" i="1" s="1"/>
  <c r="D3045" i="1"/>
  <c r="E3045" i="1"/>
  <c r="F3045" i="1"/>
  <c r="G3045" i="1"/>
  <c r="AN3045" i="1"/>
  <c r="AO3045" i="1"/>
  <c r="AP3045" i="1"/>
  <c r="AQ3045" i="1"/>
  <c r="C3046" i="1"/>
  <c r="D3046" i="1"/>
  <c r="E3046" i="1"/>
  <c r="F3046" i="1"/>
  <c r="G3046" i="1"/>
  <c r="AN3046" i="1"/>
  <c r="AO3046" i="1"/>
  <c r="AP3046" i="1"/>
  <c r="AQ3046" i="1"/>
  <c r="C3047" i="1"/>
  <c r="AR3047" i="1" s="1"/>
  <c r="D3047" i="1"/>
  <c r="E3047" i="1"/>
  <c r="F3047" i="1"/>
  <c r="G3047" i="1"/>
  <c r="AN3047" i="1"/>
  <c r="AO3047" i="1"/>
  <c r="AP3047" i="1"/>
  <c r="AQ3047" i="1"/>
  <c r="C3048" i="1"/>
  <c r="AR3048" i="1" s="1"/>
  <c r="D3048" i="1"/>
  <c r="E3048" i="1"/>
  <c r="F3048" i="1"/>
  <c r="G3048" i="1"/>
  <c r="AN3048" i="1"/>
  <c r="AO3048" i="1"/>
  <c r="AP3048" i="1"/>
  <c r="AQ3048" i="1"/>
  <c r="C3049" i="1"/>
  <c r="AR3049" i="1" s="1"/>
  <c r="D3049" i="1"/>
  <c r="E3049" i="1"/>
  <c r="F3049" i="1"/>
  <c r="G3049" i="1"/>
  <c r="AN3049" i="1"/>
  <c r="AO3049" i="1"/>
  <c r="AP3049" i="1"/>
  <c r="AQ3049" i="1"/>
  <c r="C3050" i="1"/>
  <c r="L3050" i="1" s="1"/>
  <c r="D3050" i="1"/>
  <c r="E3050" i="1"/>
  <c r="F3050" i="1"/>
  <c r="G3050" i="1"/>
  <c r="AN3050" i="1"/>
  <c r="AO3050" i="1"/>
  <c r="AP3050" i="1"/>
  <c r="AQ3050" i="1"/>
  <c r="C3051" i="1"/>
  <c r="AS3051" i="1" s="1"/>
  <c r="D3051" i="1"/>
  <c r="E3051" i="1"/>
  <c r="F3051" i="1"/>
  <c r="G3051" i="1"/>
  <c r="AN3051" i="1"/>
  <c r="AO3051" i="1"/>
  <c r="AP3051" i="1"/>
  <c r="AQ3051" i="1"/>
  <c r="C3052" i="1"/>
  <c r="D3052" i="1"/>
  <c r="E3052" i="1"/>
  <c r="F3052" i="1"/>
  <c r="G3052" i="1"/>
  <c r="AN3052" i="1"/>
  <c r="AO3052" i="1"/>
  <c r="AP3052" i="1"/>
  <c r="AQ3052" i="1"/>
  <c r="C3053" i="1"/>
  <c r="D3053" i="1"/>
  <c r="E3053" i="1"/>
  <c r="F3053" i="1"/>
  <c r="G3053" i="1"/>
  <c r="AN3053" i="1"/>
  <c r="AO3053" i="1"/>
  <c r="AP3053" i="1"/>
  <c r="AQ3053" i="1"/>
  <c r="C3054" i="1"/>
  <c r="D3054" i="1"/>
  <c r="E3054" i="1"/>
  <c r="F3054" i="1"/>
  <c r="G3054" i="1"/>
  <c r="C3055" i="1"/>
  <c r="AU3055" i="1" s="1"/>
  <c r="D3055" i="1"/>
  <c r="E3055" i="1"/>
  <c r="F3055" i="1"/>
  <c r="G3055" i="1"/>
  <c r="AN3055" i="1"/>
  <c r="AO3055" i="1"/>
  <c r="AP3055" i="1"/>
  <c r="AQ3055" i="1"/>
  <c r="C3056" i="1"/>
  <c r="L3056" i="1" s="1"/>
  <c r="D3056" i="1"/>
  <c r="E3056" i="1"/>
  <c r="F3056" i="1"/>
  <c r="G3056" i="1"/>
  <c r="K3056" i="1"/>
  <c r="AN3056" i="1"/>
  <c r="AO3056" i="1"/>
  <c r="AP3056" i="1"/>
  <c r="AQ3056" i="1"/>
  <c r="C3057" i="1"/>
  <c r="AU3057" i="1" s="1"/>
  <c r="D3057" i="1"/>
  <c r="E3057" i="1"/>
  <c r="F3057" i="1"/>
  <c r="G3057" i="1"/>
  <c r="AN3057" i="1"/>
  <c r="AO3057" i="1"/>
  <c r="AP3057" i="1"/>
  <c r="AQ3057" i="1"/>
  <c r="C3058" i="1"/>
  <c r="AU3058" i="1" s="1"/>
  <c r="D3058" i="1"/>
  <c r="E3058" i="1"/>
  <c r="F3058" i="1"/>
  <c r="G3058" i="1"/>
  <c r="AN3058" i="1"/>
  <c r="AO3058" i="1"/>
  <c r="AP3058" i="1"/>
  <c r="AQ3058" i="1"/>
  <c r="C3059" i="1"/>
  <c r="J3059" i="1" s="1"/>
  <c r="D3059" i="1"/>
  <c r="E3059" i="1"/>
  <c r="F3059" i="1"/>
  <c r="G3059" i="1"/>
  <c r="AN3059" i="1"/>
  <c r="AO3059" i="1"/>
  <c r="AP3059" i="1"/>
  <c r="AQ3059" i="1"/>
  <c r="C3060" i="1"/>
  <c r="AS3060" i="1" s="1"/>
  <c r="D3060" i="1"/>
  <c r="E3060" i="1"/>
  <c r="F3060" i="1"/>
  <c r="G3060" i="1"/>
  <c r="AN3060" i="1"/>
  <c r="AO3060" i="1"/>
  <c r="AP3060" i="1"/>
  <c r="AQ3060" i="1"/>
  <c r="C3061" i="1"/>
  <c r="AS3061" i="1" s="1"/>
  <c r="D3061" i="1"/>
  <c r="E3061" i="1"/>
  <c r="F3061" i="1"/>
  <c r="G3061" i="1"/>
  <c r="AN3061" i="1"/>
  <c r="AO3061" i="1"/>
  <c r="AP3061" i="1"/>
  <c r="AQ3061" i="1"/>
  <c r="C3063" i="1"/>
  <c r="D3063" i="1"/>
  <c r="E3063" i="1"/>
  <c r="F3063" i="1"/>
  <c r="G3063" i="1"/>
  <c r="AN3063" i="1"/>
  <c r="AO3063" i="1"/>
  <c r="AP3063" i="1"/>
  <c r="AQ3063" i="1"/>
  <c r="C3064" i="1"/>
  <c r="K3064" i="1" s="1"/>
  <c r="D3064" i="1"/>
  <c r="E3064" i="1"/>
  <c r="F3064" i="1"/>
  <c r="G3064" i="1"/>
  <c r="AN3064" i="1"/>
  <c r="AO3064" i="1"/>
  <c r="AP3064" i="1"/>
  <c r="AQ3064" i="1"/>
  <c r="C3065" i="1"/>
  <c r="AR3065" i="1" s="1"/>
  <c r="D3065" i="1"/>
  <c r="E3065" i="1"/>
  <c r="F3065" i="1"/>
  <c r="G3065" i="1"/>
  <c r="AN3065" i="1"/>
  <c r="AO3065" i="1"/>
  <c r="AP3065" i="1"/>
  <c r="AQ3065" i="1"/>
  <c r="C3066" i="1"/>
  <c r="L3066" i="1" s="1"/>
  <c r="D3066" i="1"/>
  <c r="E3066" i="1"/>
  <c r="F3066" i="1"/>
  <c r="G3066" i="1"/>
  <c r="AN3066" i="1"/>
  <c r="AO3066" i="1"/>
  <c r="AP3066" i="1"/>
  <c r="AQ3066" i="1"/>
  <c r="C3067" i="1"/>
  <c r="L3067" i="1" s="1"/>
  <c r="D3067" i="1"/>
  <c r="E3067" i="1"/>
  <c r="F3067" i="1"/>
  <c r="G3067" i="1"/>
  <c r="AN3067" i="1"/>
  <c r="AO3067" i="1"/>
  <c r="AP3067" i="1"/>
  <c r="AQ3067" i="1"/>
  <c r="C3068" i="1"/>
  <c r="AT3068" i="1" s="1"/>
  <c r="D3068" i="1"/>
  <c r="E3068" i="1"/>
  <c r="F3068" i="1"/>
  <c r="G3068" i="1"/>
  <c r="AN3068" i="1"/>
  <c r="AO3068" i="1"/>
  <c r="AP3068" i="1"/>
  <c r="AQ3068" i="1"/>
  <c r="C3069" i="1"/>
  <c r="K3069" i="1" s="1"/>
  <c r="D3069" i="1"/>
  <c r="E3069" i="1"/>
  <c r="F3069" i="1"/>
  <c r="G3069" i="1"/>
  <c r="AN3069" i="1"/>
  <c r="AO3069" i="1"/>
  <c r="AP3069" i="1"/>
  <c r="AQ3069" i="1"/>
  <c r="C3070" i="1"/>
  <c r="L3070" i="1" s="1"/>
  <c r="D3070" i="1"/>
  <c r="E3070" i="1"/>
  <c r="F3070" i="1"/>
  <c r="G3070" i="1"/>
  <c r="AN3070" i="1"/>
  <c r="AO3070" i="1"/>
  <c r="AP3070" i="1"/>
  <c r="AQ3070" i="1"/>
  <c r="C3071" i="1"/>
  <c r="D3071" i="1"/>
  <c r="E3071" i="1"/>
  <c r="F3071" i="1"/>
  <c r="G3071" i="1"/>
  <c r="AN3071" i="1"/>
  <c r="AO3071" i="1"/>
  <c r="AP3071" i="1"/>
  <c r="AQ3071" i="1"/>
  <c r="C3072" i="1"/>
  <c r="D3072" i="1"/>
  <c r="E3072" i="1"/>
  <c r="F3072" i="1"/>
  <c r="G3072" i="1"/>
  <c r="AN3072" i="1"/>
  <c r="AO3072" i="1"/>
  <c r="AP3072" i="1"/>
  <c r="AQ3072" i="1"/>
  <c r="C3073" i="1"/>
  <c r="J3073" i="1" s="1"/>
  <c r="D3073" i="1"/>
  <c r="E3073" i="1"/>
  <c r="F3073" i="1"/>
  <c r="G3073" i="1"/>
  <c r="AN3073" i="1"/>
  <c r="AO3073" i="1"/>
  <c r="AP3073" i="1"/>
  <c r="AQ3073" i="1"/>
  <c r="C3074" i="1"/>
  <c r="J3074" i="1" s="1"/>
  <c r="D3074" i="1"/>
  <c r="E3074" i="1"/>
  <c r="F3074" i="1"/>
  <c r="G3074" i="1"/>
  <c r="H3074" i="1" s="1"/>
  <c r="AN3074" i="1"/>
  <c r="AO3074" i="1"/>
  <c r="AP3074" i="1"/>
  <c r="AQ3074" i="1"/>
  <c r="C3075" i="1"/>
  <c r="AU3075" i="1" s="1"/>
  <c r="D3075" i="1"/>
  <c r="E3075" i="1"/>
  <c r="F3075" i="1"/>
  <c r="G3075" i="1"/>
  <c r="AN3075" i="1"/>
  <c r="AO3075" i="1"/>
  <c r="AP3075" i="1"/>
  <c r="AQ3075" i="1"/>
  <c r="C3076" i="1"/>
  <c r="J3076" i="1" s="1"/>
  <c r="D3076" i="1"/>
  <c r="E3076" i="1"/>
  <c r="F3076" i="1"/>
  <c r="G3076" i="1"/>
  <c r="AN3076" i="1"/>
  <c r="AO3076" i="1"/>
  <c r="AP3076" i="1"/>
  <c r="AQ3076" i="1"/>
  <c r="C3077" i="1"/>
  <c r="AS3077" i="1" s="1"/>
  <c r="D3077" i="1"/>
  <c r="E3077" i="1"/>
  <c r="F3077" i="1"/>
  <c r="G3077" i="1"/>
  <c r="AN3077" i="1"/>
  <c r="AO3077" i="1"/>
  <c r="AP3077" i="1"/>
  <c r="AQ3077" i="1"/>
  <c r="C3078" i="1"/>
  <c r="AU3078" i="1" s="1"/>
  <c r="D3078" i="1"/>
  <c r="E3078" i="1"/>
  <c r="F3078" i="1"/>
  <c r="G3078" i="1"/>
  <c r="AN3078" i="1"/>
  <c r="AO3078" i="1"/>
  <c r="AP3078" i="1"/>
  <c r="AQ3078" i="1"/>
  <c r="C3079" i="1"/>
  <c r="K3079" i="1" s="1"/>
  <c r="D3079" i="1"/>
  <c r="E3079" i="1"/>
  <c r="F3079" i="1"/>
  <c r="G3079" i="1"/>
  <c r="AN3079" i="1"/>
  <c r="AO3079" i="1"/>
  <c r="AP3079" i="1"/>
  <c r="AQ3079" i="1"/>
  <c r="C3080" i="1"/>
  <c r="AS3080" i="1" s="1"/>
  <c r="D3080" i="1"/>
  <c r="E3080" i="1"/>
  <c r="F3080" i="1"/>
  <c r="G3080" i="1"/>
  <c r="AN3080" i="1"/>
  <c r="AO3080" i="1"/>
  <c r="AP3080" i="1"/>
  <c r="AQ3080" i="1"/>
  <c r="C3081" i="1"/>
  <c r="L3081" i="1" s="1"/>
  <c r="D3081" i="1"/>
  <c r="E3081" i="1"/>
  <c r="F3081" i="1"/>
  <c r="G3081" i="1"/>
  <c r="AN3081" i="1"/>
  <c r="AO3081" i="1"/>
  <c r="AP3081" i="1"/>
  <c r="AQ3081" i="1"/>
  <c r="C3082" i="1"/>
  <c r="J3082" i="1" s="1"/>
  <c r="D3082" i="1"/>
  <c r="E3082" i="1"/>
  <c r="F3082" i="1"/>
  <c r="G3082" i="1"/>
  <c r="AN3082" i="1"/>
  <c r="AO3082" i="1"/>
  <c r="AP3082" i="1"/>
  <c r="AQ3082" i="1"/>
  <c r="C3083" i="1"/>
  <c r="L3083" i="1" s="1"/>
  <c r="D3083" i="1"/>
  <c r="E3083" i="1"/>
  <c r="F3083" i="1"/>
  <c r="G3083" i="1"/>
  <c r="AN3083" i="1"/>
  <c r="AO3083" i="1"/>
  <c r="AP3083" i="1"/>
  <c r="AQ3083" i="1"/>
  <c r="C3084" i="1"/>
  <c r="AU3084" i="1" s="1"/>
  <c r="D3084" i="1"/>
  <c r="E3084" i="1"/>
  <c r="F3084" i="1"/>
  <c r="G3084" i="1"/>
  <c r="AN3084" i="1"/>
  <c r="AO3084" i="1"/>
  <c r="AP3084" i="1"/>
  <c r="AQ3084" i="1"/>
  <c r="C3085" i="1"/>
  <c r="AT3085" i="1" s="1"/>
  <c r="D3085" i="1"/>
  <c r="E3085" i="1"/>
  <c r="F3085" i="1"/>
  <c r="G3085" i="1"/>
  <c r="AN3085" i="1"/>
  <c r="AO3085" i="1"/>
  <c r="AP3085" i="1"/>
  <c r="AQ3085" i="1"/>
  <c r="C3086" i="1"/>
  <c r="D3086" i="1"/>
  <c r="E3086" i="1"/>
  <c r="F3086" i="1"/>
  <c r="G3086" i="1"/>
  <c r="AN3086" i="1"/>
  <c r="AO3086" i="1"/>
  <c r="AP3086" i="1"/>
  <c r="AQ3086" i="1"/>
  <c r="C3087" i="1"/>
  <c r="AR3087" i="1" s="1"/>
  <c r="D3087" i="1"/>
  <c r="E3087" i="1"/>
  <c r="F3087" i="1"/>
  <c r="G3087" i="1"/>
  <c r="AN3087" i="1"/>
  <c r="AO3087" i="1"/>
  <c r="AP3087" i="1"/>
  <c r="AQ3087" i="1"/>
  <c r="C3088" i="1"/>
  <c r="AR3088" i="1" s="1"/>
  <c r="D3088" i="1"/>
  <c r="E3088" i="1"/>
  <c r="F3088" i="1"/>
  <c r="G3088" i="1"/>
  <c r="AN3088" i="1"/>
  <c r="AO3088" i="1"/>
  <c r="AP3088" i="1"/>
  <c r="AQ3088" i="1"/>
  <c r="C3089" i="1"/>
  <c r="AS3089" i="1" s="1"/>
  <c r="D3089" i="1"/>
  <c r="E3089" i="1"/>
  <c r="F3089" i="1"/>
  <c r="G3089" i="1"/>
  <c r="AN3089" i="1"/>
  <c r="AO3089" i="1"/>
  <c r="AP3089" i="1"/>
  <c r="AQ3089" i="1"/>
  <c r="C3090" i="1"/>
  <c r="AU3090" i="1" s="1"/>
  <c r="D3090" i="1"/>
  <c r="E3090" i="1"/>
  <c r="F3090" i="1"/>
  <c r="G3090" i="1"/>
  <c r="AN3090" i="1"/>
  <c r="AO3090" i="1"/>
  <c r="AP3090" i="1"/>
  <c r="AQ3090" i="1"/>
  <c r="C3091" i="1"/>
  <c r="AS3091" i="1" s="1"/>
  <c r="D3091" i="1"/>
  <c r="E3091" i="1"/>
  <c r="F3091" i="1"/>
  <c r="G3091" i="1"/>
  <c r="AN3091" i="1"/>
  <c r="AO3091" i="1"/>
  <c r="AP3091" i="1"/>
  <c r="AQ3091" i="1"/>
  <c r="C3092" i="1"/>
  <c r="J3092" i="1" s="1"/>
  <c r="D3092" i="1"/>
  <c r="E3092" i="1"/>
  <c r="F3092" i="1"/>
  <c r="G3092" i="1"/>
  <c r="AN3092" i="1"/>
  <c r="AO3092" i="1"/>
  <c r="AP3092" i="1"/>
  <c r="AQ3092" i="1"/>
  <c r="C3093" i="1"/>
  <c r="AS3093" i="1" s="1"/>
  <c r="D3093" i="1"/>
  <c r="E3093" i="1"/>
  <c r="F3093" i="1"/>
  <c r="G3093" i="1"/>
  <c r="AN3093" i="1"/>
  <c r="AO3093" i="1"/>
  <c r="AP3093" i="1"/>
  <c r="AQ3093" i="1"/>
  <c r="C3094" i="1"/>
  <c r="AR3094" i="1" s="1"/>
  <c r="D3094" i="1"/>
  <c r="E3094" i="1"/>
  <c r="F3094" i="1"/>
  <c r="G3094" i="1"/>
  <c r="AN3094" i="1"/>
  <c r="AO3094" i="1"/>
  <c r="AP3094" i="1"/>
  <c r="AQ3094" i="1"/>
  <c r="C3095" i="1"/>
  <c r="AR3095" i="1" s="1"/>
  <c r="D3095" i="1"/>
  <c r="E3095" i="1"/>
  <c r="F3095" i="1"/>
  <c r="G3095" i="1"/>
  <c r="AN3095" i="1"/>
  <c r="AO3095" i="1"/>
  <c r="AP3095" i="1"/>
  <c r="AQ3095" i="1"/>
  <c r="C3096" i="1"/>
  <c r="K3096" i="1" s="1"/>
  <c r="D3096" i="1"/>
  <c r="E3096" i="1"/>
  <c r="F3096" i="1"/>
  <c r="G3096" i="1"/>
  <c r="AN3096" i="1"/>
  <c r="AO3096" i="1"/>
  <c r="AP3096" i="1"/>
  <c r="AQ3096" i="1"/>
  <c r="AS3096" i="1"/>
  <c r="AU3096" i="1"/>
  <c r="C3097" i="1"/>
  <c r="J3097" i="1" s="1"/>
  <c r="D3097" i="1"/>
  <c r="E3097" i="1"/>
  <c r="F3097" i="1"/>
  <c r="G3097" i="1"/>
  <c r="AN3097" i="1"/>
  <c r="AO3097" i="1"/>
  <c r="AP3097" i="1"/>
  <c r="AQ3097" i="1"/>
  <c r="C3098" i="1"/>
  <c r="D3098" i="1"/>
  <c r="E3098" i="1"/>
  <c r="F3098" i="1"/>
  <c r="G3098" i="1"/>
  <c r="AN3098" i="1"/>
  <c r="AO3098" i="1"/>
  <c r="AP3098" i="1"/>
  <c r="AQ3098" i="1"/>
  <c r="C3099" i="1"/>
  <c r="D3099" i="1"/>
  <c r="E3099" i="1"/>
  <c r="F3099" i="1"/>
  <c r="G3099" i="1"/>
  <c r="AN3099" i="1"/>
  <c r="AO3099" i="1"/>
  <c r="AP3099" i="1"/>
  <c r="AQ3099" i="1"/>
  <c r="C3100" i="1"/>
  <c r="AR3100" i="1" s="1"/>
  <c r="D3100" i="1"/>
  <c r="E3100" i="1"/>
  <c r="F3100" i="1"/>
  <c r="G3100" i="1"/>
  <c r="AN3100" i="1"/>
  <c r="AO3100" i="1"/>
  <c r="AP3100" i="1"/>
  <c r="AQ3100" i="1"/>
  <c r="C3101" i="1"/>
  <c r="J3101" i="1" s="1"/>
  <c r="D3101" i="1"/>
  <c r="E3101" i="1"/>
  <c r="F3101" i="1"/>
  <c r="G3101" i="1"/>
  <c r="H3101" i="1" s="1"/>
  <c r="AN3101" i="1"/>
  <c r="AO3101" i="1"/>
  <c r="AP3101" i="1"/>
  <c r="AQ3101" i="1"/>
  <c r="AO3102" i="1"/>
  <c r="C3104" i="1"/>
  <c r="D3104" i="1"/>
  <c r="E3104" i="1"/>
  <c r="F3104" i="1"/>
  <c r="G3104" i="1"/>
  <c r="AN3104" i="1"/>
  <c r="AO3104" i="1"/>
  <c r="AP3104" i="1"/>
  <c r="AQ3104" i="1"/>
  <c r="C3105" i="1"/>
  <c r="J3105" i="1" s="1"/>
  <c r="D3105" i="1"/>
  <c r="E3105" i="1"/>
  <c r="F3105" i="1"/>
  <c r="G3105" i="1"/>
  <c r="AN3105" i="1"/>
  <c r="AO3105" i="1"/>
  <c r="AP3105" i="1"/>
  <c r="AQ3105" i="1"/>
  <c r="C3106" i="1"/>
  <c r="AR3106" i="1" s="1"/>
  <c r="D3106" i="1"/>
  <c r="E3106" i="1"/>
  <c r="F3106" i="1"/>
  <c r="G3106" i="1"/>
  <c r="AN3106" i="1"/>
  <c r="AO3106" i="1"/>
  <c r="AP3106" i="1"/>
  <c r="AQ3106" i="1"/>
  <c r="C3107" i="1"/>
  <c r="J3107" i="1" s="1"/>
  <c r="D3107" i="1"/>
  <c r="E3107" i="1"/>
  <c r="F3107" i="1"/>
  <c r="G3107" i="1"/>
  <c r="AN3107" i="1"/>
  <c r="AO3107" i="1"/>
  <c r="AP3107" i="1"/>
  <c r="AQ3107" i="1"/>
  <c r="C3108" i="1"/>
  <c r="D3108" i="1"/>
  <c r="E3108" i="1"/>
  <c r="F3108" i="1"/>
  <c r="G3108" i="1"/>
  <c r="AN3108" i="1"/>
  <c r="AO3108" i="1"/>
  <c r="AP3108" i="1"/>
  <c r="AQ3108" i="1"/>
  <c r="C3109" i="1"/>
  <c r="AT3109" i="1" s="1"/>
  <c r="D3109" i="1"/>
  <c r="E3109" i="1"/>
  <c r="F3109" i="1"/>
  <c r="G3109" i="1"/>
  <c r="AN3109" i="1"/>
  <c r="AO3109" i="1"/>
  <c r="AP3109" i="1"/>
  <c r="AQ3109" i="1"/>
  <c r="C3110" i="1"/>
  <c r="AU3110" i="1" s="1"/>
  <c r="D3110" i="1"/>
  <c r="E3110" i="1"/>
  <c r="F3110" i="1"/>
  <c r="G3110" i="1"/>
  <c r="AN3110" i="1"/>
  <c r="AO3110" i="1"/>
  <c r="AP3110" i="1"/>
  <c r="AQ3110" i="1"/>
  <c r="C3111" i="1"/>
  <c r="D3111" i="1"/>
  <c r="E3111" i="1"/>
  <c r="F3111" i="1"/>
  <c r="G3111" i="1"/>
  <c r="AN3111" i="1"/>
  <c r="AO3111" i="1"/>
  <c r="AP3111" i="1"/>
  <c r="AQ3111" i="1"/>
  <c r="C3112" i="1"/>
  <c r="AT3112" i="1" s="1"/>
  <c r="D3112" i="1"/>
  <c r="E3112" i="1"/>
  <c r="F3112" i="1"/>
  <c r="G3112" i="1"/>
  <c r="AN3112" i="1"/>
  <c r="AO3112" i="1"/>
  <c r="AP3112" i="1"/>
  <c r="AQ3112" i="1"/>
  <c r="C3113" i="1"/>
  <c r="D3113" i="1"/>
  <c r="E3113" i="1"/>
  <c r="F3113" i="1"/>
  <c r="G3113" i="1"/>
  <c r="AN3113" i="1"/>
  <c r="AO3113" i="1"/>
  <c r="AP3113" i="1"/>
  <c r="AQ3113" i="1"/>
  <c r="C3114" i="1"/>
  <c r="AS3114" i="1" s="1"/>
  <c r="D3114" i="1"/>
  <c r="E3114" i="1"/>
  <c r="F3114" i="1"/>
  <c r="G3114" i="1"/>
  <c r="AN3114" i="1"/>
  <c r="AO3114" i="1"/>
  <c r="AP3114" i="1"/>
  <c r="AQ3114" i="1"/>
  <c r="AR3114" i="1"/>
  <c r="C3115" i="1"/>
  <c r="AT3115" i="1" s="1"/>
  <c r="D3115" i="1"/>
  <c r="E3115" i="1"/>
  <c r="F3115" i="1"/>
  <c r="G3115" i="1"/>
  <c r="AN3115" i="1"/>
  <c r="AO3115" i="1"/>
  <c r="AP3115" i="1"/>
  <c r="AQ3115" i="1"/>
  <c r="C3116" i="1"/>
  <c r="AU3116" i="1" s="1"/>
  <c r="D3116" i="1"/>
  <c r="E3116" i="1"/>
  <c r="F3116" i="1"/>
  <c r="G3116" i="1"/>
  <c r="AN3116" i="1"/>
  <c r="AO3116" i="1"/>
  <c r="AP3116" i="1"/>
  <c r="AQ3116" i="1"/>
  <c r="C3117" i="1"/>
  <c r="AT3117" i="1" s="1"/>
  <c r="D3117" i="1"/>
  <c r="E3117" i="1"/>
  <c r="F3117" i="1"/>
  <c r="G3117" i="1"/>
  <c r="AN3117" i="1"/>
  <c r="AO3117" i="1"/>
  <c r="AP3117" i="1"/>
  <c r="AQ3117" i="1"/>
  <c r="C3118" i="1"/>
  <c r="AR3118" i="1" s="1"/>
  <c r="D3118" i="1"/>
  <c r="E3118" i="1"/>
  <c r="F3118" i="1"/>
  <c r="G3118" i="1"/>
  <c r="AN3118" i="1"/>
  <c r="AO3118" i="1"/>
  <c r="AP3118" i="1"/>
  <c r="AQ3118" i="1"/>
  <c r="C3119" i="1"/>
  <c r="J3119" i="1" s="1"/>
  <c r="D3119" i="1"/>
  <c r="E3119" i="1"/>
  <c r="F3119" i="1"/>
  <c r="G3119" i="1"/>
  <c r="AN3119" i="1"/>
  <c r="AO3119" i="1"/>
  <c r="AP3119" i="1"/>
  <c r="AQ3119" i="1"/>
  <c r="C3120" i="1"/>
  <c r="D3120" i="1"/>
  <c r="E3120" i="1"/>
  <c r="F3120" i="1"/>
  <c r="G3120" i="1"/>
  <c r="AN3120" i="1"/>
  <c r="AO3120" i="1"/>
  <c r="AP3120" i="1"/>
  <c r="AQ3120" i="1"/>
  <c r="C3121" i="1"/>
  <c r="D3121" i="1"/>
  <c r="E3121" i="1"/>
  <c r="F3121" i="1"/>
  <c r="G3121" i="1"/>
  <c r="AN3121" i="1"/>
  <c r="AO3121" i="1"/>
  <c r="AP3121" i="1"/>
  <c r="AQ3121" i="1"/>
  <c r="C3122" i="1"/>
  <c r="D3122" i="1"/>
  <c r="E3122" i="1"/>
  <c r="F3122" i="1"/>
  <c r="G3122" i="1"/>
  <c r="AN3122" i="1"/>
  <c r="AO3122" i="1"/>
  <c r="AP3122" i="1"/>
  <c r="AQ3122" i="1"/>
  <c r="C3123" i="1"/>
  <c r="AR3123" i="1" s="1"/>
  <c r="D3123" i="1"/>
  <c r="E3123" i="1"/>
  <c r="F3123" i="1"/>
  <c r="G3123" i="1"/>
  <c r="AN3123" i="1"/>
  <c r="AO3123" i="1"/>
  <c r="AP3123" i="1"/>
  <c r="AQ3123" i="1"/>
  <c r="C3124" i="1"/>
  <c r="L3124" i="1" s="1"/>
  <c r="D3124" i="1"/>
  <c r="E3124" i="1"/>
  <c r="F3124" i="1"/>
  <c r="G3124" i="1"/>
  <c r="H3124" i="1" s="1"/>
  <c r="AN3124" i="1"/>
  <c r="AO3124" i="1"/>
  <c r="AP3124" i="1"/>
  <c r="AQ3124" i="1"/>
  <c r="C3125" i="1"/>
  <c r="J3125" i="1" s="1"/>
  <c r="D3125" i="1"/>
  <c r="E3125" i="1"/>
  <c r="F3125" i="1"/>
  <c r="G3125" i="1"/>
  <c r="AN3125" i="1"/>
  <c r="AO3125" i="1"/>
  <c r="AP3125" i="1"/>
  <c r="AQ3125" i="1"/>
  <c r="C3126" i="1"/>
  <c r="AR3126" i="1" s="1"/>
  <c r="D3126" i="1"/>
  <c r="E3126" i="1"/>
  <c r="F3126" i="1"/>
  <c r="G3126" i="1"/>
  <c r="AN3126" i="1"/>
  <c r="AO3126" i="1"/>
  <c r="AP3126" i="1"/>
  <c r="AQ3126" i="1"/>
  <c r="C3127" i="1"/>
  <c r="AT3127" i="1" s="1"/>
  <c r="D3127" i="1"/>
  <c r="E3127" i="1"/>
  <c r="F3127" i="1"/>
  <c r="G3127" i="1"/>
  <c r="AN3127" i="1"/>
  <c r="AO3127" i="1"/>
  <c r="AP3127" i="1"/>
  <c r="AQ3127" i="1"/>
  <c r="C3128" i="1"/>
  <c r="AS3128" i="1" s="1"/>
  <c r="D3128" i="1"/>
  <c r="E3128" i="1"/>
  <c r="F3128" i="1"/>
  <c r="G3128" i="1"/>
  <c r="AN3128" i="1"/>
  <c r="AO3128" i="1"/>
  <c r="AP3128" i="1"/>
  <c r="AQ3128" i="1"/>
  <c r="C3129" i="1"/>
  <c r="D3129" i="1"/>
  <c r="E3129" i="1"/>
  <c r="F3129" i="1"/>
  <c r="G3129" i="1"/>
  <c r="AN3129" i="1"/>
  <c r="AO3129" i="1"/>
  <c r="AP3129" i="1"/>
  <c r="AQ3129" i="1"/>
  <c r="C3130" i="1"/>
  <c r="AS3130" i="1" s="1"/>
  <c r="D3130" i="1"/>
  <c r="E3130" i="1"/>
  <c r="F3130" i="1"/>
  <c r="G3130" i="1"/>
  <c r="AN3130" i="1"/>
  <c r="AO3130" i="1"/>
  <c r="AP3130" i="1"/>
  <c r="AQ3130" i="1"/>
  <c r="C3131" i="1"/>
  <c r="AT3131" i="1" s="1"/>
  <c r="D3131" i="1"/>
  <c r="E3131" i="1"/>
  <c r="F3131" i="1"/>
  <c r="G3131" i="1"/>
  <c r="AN3131" i="1"/>
  <c r="AO3131" i="1"/>
  <c r="AP3131" i="1"/>
  <c r="AQ3131" i="1"/>
  <c r="C3132" i="1"/>
  <c r="D3132" i="1"/>
  <c r="E3132" i="1"/>
  <c r="F3132" i="1"/>
  <c r="G3132" i="1"/>
  <c r="AN3132" i="1"/>
  <c r="AO3132" i="1"/>
  <c r="AP3132" i="1"/>
  <c r="AQ3132" i="1"/>
  <c r="C3133" i="1"/>
  <c r="D3133" i="1"/>
  <c r="E3133" i="1"/>
  <c r="F3133" i="1"/>
  <c r="G3133" i="1"/>
  <c r="AN3133" i="1"/>
  <c r="AO3133" i="1"/>
  <c r="AP3133" i="1"/>
  <c r="AQ3133" i="1"/>
  <c r="C3134" i="1"/>
  <c r="AR3134" i="1" s="1"/>
  <c r="D3134" i="1"/>
  <c r="E3134" i="1"/>
  <c r="F3134" i="1"/>
  <c r="G3134" i="1"/>
  <c r="AN3134" i="1"/>
  <c r="AO3134" i="1"/>
  <c r="AP3134" i="1"/>
  <c r="AQ3134" i="1"/>
  <c r="C3135" i="1"/>
  <c r="D3135" i="1"/>
  <c r="E3135" i="1"/>
  <c r="F3135" i="1"/>
  <c r="G3135" i="1"/>
  <c r="AN3135" i="1"/>
  <c r="AO3135" i="1"/>
  <c r="AP3135" i="1"/>
  <c r="AQ3135" i="1"/>
  <c r="C3136" i="1"/>
  <c r="AT3136" i="1" s="1"/>
  <c r="D3136" i="1"/>
  <c r="E3136" i="1"/>
  <c r="F3136" i="1"/>
  <c r="G3136" i="1"/>
  <c r="AN3136" i="1"/>
  <c r="AO3136" i="1"/>
  <c r="AP3136" i="1"/>
  <c r="AQ3136" i="1"/>
  <c r="C3137" i="1"/>
  <c r="D3137" i="1"/>
  <c r="E3137" i="1"/>
  <c r="F3137" i="1"/>
  <c r="G3137" i="1"/>
  <c r="AN3137" i="1"/>
  <c r="AO3137" i="1"/>
  <c r="AP3137" i="1"/>
  <c r="AQ3137" i="1"/>
  <c r="C3138" i="1"/>
  <c r="AR3138" i="1" s="1"/>
  <c r="D3138" i="1"/>
  <c r="E3138" i="1"/>
  <c r="F3138" i="1"/>
  <c r="G3138" i="1"/>
  <c r="H3138" i="1" s="1"/>
  <c r="AN3138" i="1"/>
  <c r="AO3138" i="1"/>
  <c r="AP3138" i="1"/>
  <c r="AQ3138" i="1"/>
  <c r="AT3138" i="1"/>
  <c r="C3139" i="1"/>
  <c r="AT3139" i="1" s="1"/>
  <c r="D3139" i="1"/>
  <c r="E3139" i="1"/>
  <c r="F3139" i="1"/>
  <c r="G3139" i="1"/>
  <c r="AN3139" i="1"/>
  <c r="AO3139" i="1"/>
  <c r="AP3139" i="1"/>
  <c r="AQ3139" i="1"/>
  <c r="C3140" i="1"/>
  <c r="J3140" i="1" s="1"/>
  <c r="D3140" i="1"/>
  <c r="E3140" i="1"/>
  <c r="F3140" i="1"/>
  <c r="G3140" i="1"/>
  <c r="AN3140" i="1"/>
  <c r="AO3140" i="1"/>
  <c r="AP3140" i="1"/>
  <c r="AQ3140" i="1"/>
  <c r="C3141" i="1"/>
  <c r="AU3141" i="1" s="1"/>
  <c r="D3141" i="1"/>
  <c r="E3141" i="1"/>
  <c r="F3141" i="1"/>
  <c r="G3141" i="1"/>
  <c r="AN3141" i="1"/>
  <c r="AO3141" i="1"/>
  <c r="AP3141" i="1"/>
  <c r="AQ3141" i="1"/>
  <c r="C3142" i="1"/>
  <c r="K3142" i="1" s="1"/>
  <c r="D3142" i="1"/>
  <c r="E3142" i="1"/>
  <c r="F3142" i="1"/>
  <c r="G3142" i="1"/>
  <c r="AN3142" i="1"/>
  <c r="AO3142" i="1"/>
  <c r="AP3142" i="1"/>
  <c r="AQ3142" i="1"/>
  <c r="C3143" i="1"/>
  <c r="J3143" i="1" s="1"/>
  <c r="D3143" i="1"/>
  <c r="E3143" i="1"/>
  <c r="F3143" i="1"/>
  <c r="G3143" i="1"/>
  <c r="AN3143" i="1"/>
  <c r="AO3143" i="1"/>
  <c r="AP3143" i="1"/>
  <c r="AQ3143" i="1"/>
  <c r="C3144" i="1"/>
  <c r="AR3144" i="1" s="1"/>
  <c r="D3144" i="1"/>
  <c r="E3144" i="1"/>
  <c r="F3144" i="1"/>
  <c r="G3144" i="1"/>
  <c r="AN3144" i="1"/>
  <c r="AO3144" i="1"/>
  <c r="AP3144" i="1"/>
  <c r="AQ3144" i="1"/>
  <c r="C3145" i="1"/>
  <c r="AR3145" i="1" s="1"/>
  <c r="D3145" i="1"/>
  <c r="E3145" i="1"/>
  <c r="F3145" i="1"/>
  <c r="G3145" i="1"/>
  <c r="AN3145" i="1"/>
  <c r="AO3145" i="1"/>
  <c r="AP3145" i="1"/>
  <c r="AQ3145" i="1"/>
  <c r="C3146" i="1"/>
  <c r="D3146" i="1"/>
  <c r="E3146" i="1"/>
  <c r="F3146" i="1"/>
  <c r="G3146" i="1"/>
  <c r="AN3146" i="1"/>
  <c r="AO3146" i="1"/>
  <c r="AP3146" i="1"/>
  <c r="AQ3146" i="1"/>
  <c r="C3147" i="1"/>
  <c r="AR3147" i="1" s="1"/>
  <c r="D3147" i="1"/>
  <c r="E3147" i="1"/>
  <c r="F3147" i="1"/>
  <c r="G3147" i="1"/>
  <c r="AN3147" i="1"/>
  <c r="AO3147" i="1"/>
  <c r="AP3147" i="1"/>
  <c r="AQ3147" i="1"/>
  <c r="C3148" i="1"/>
  <c r="K3148" i="1" s="1"/>
  <c r="D3148" i="1"/>
  <c r="E3148" i="1"/>
  <c r="F3148" i="1"/>
  <c r="G3148" i="1"/>
  <c r="AN3148" i="1"/>
  <c r="AO3148" i="1"/>
  <c r="AP3148" i="1"/>
  <c r="AQ3148" i="1"/>
  <c r="C3149" i="1"/>
  <c r="K3149" i="1" s="1"/>
  <c r="D3149" i="1"/>
  <c r="E3149" i="1"/>
  <c r="F3149" i="1"/>
  <c r="G3149" i="1"/>
  <c r="AN3149" i="1"/>
  <c r="AO3149" i="1"/>
  <c r="AP3149" i="1"/>
  <c r="AQ3149" i="1"/>
  <c r="C3150" i="1"/>
  <c r="J3150" i="1" s="1"/>
  <c r="D3150" i="1"/>
  <c r="E3150" i="1"/>
  <c r="F3150" i="1"/>
  <c r="G3150" i="1"/>
  <c r="AN3150" i="1"/>
  <c r="AO3150" i="1"/>
  <c r="AP3150" i="1"/>
  <c r="AQ3150" i="1"/>
  <c r="C3151" i="1"/>
  <c r="AU3151" i="1" s="1"/>
  <c r="D3151" i="1"/>
  <c r="E3151" i="1"/>
  <c r="F3151" i="1"/>
  <c r="G3151" i="1"/>
  <c r="AN3151" i="1"/>
  <c r="AO3151" i="1"/>
  <c r="AP3151" i="1"/>
  <c r="AQ3151" i="1"/>
  <c r="C3152" i="1"/>
  <c r="AR3152" i="1" s="1"/>
  <c r="D3152" i="1"/>
  <c r="E3152" i="1"/>
  <c r="F3152" i="1"/>
  <c r="G3152" i="1"/>
  <c r="AN3152" i="1"/>
  <c r="AO3152" i="1"/>
  <c r="AP3152" i="1"/>
  <c r="AQ3152" i="1"/>
  <c r="C3153" i="1"/>
  <c r="AS3153" i="1" s="1"/>
  <c r="D3153" i="1"/>
  <c r="E3153" i="1"/>
  <c r="F3153" i="1"/>
  <c r="G3153" i="1"/>
  <c r="AN3153" i="1"/>
  <c r="AO3153" i="1"/>
  <c r="AP3153" i="1"/>
  <c r="AQ3153" i="1"/>
  <c r="C3154" i="1"/>
  <c r="L3154" i="1" s="1"/>
  <c r="D3154" i="1"/>
  <c r="E3154" i="1"/>
  <c r="F3154" i="1"/>
  <c r="G3154" i="1"/>
  <c r="AN3154" i="1"/>
  <c r="AO3154" i="1"/>
  <c r="AP3154" i="1"/>
  <c r="AQ3154" i="1"/>
  <c r="C3155" i="1"/>
  <c r="D3155" i="1"/>
  <c r="E3155" i="1"/>
  <c r="F3155" i="1"/>
  <c r="G3155" i="1"/>
  <c r="AN3155" i="1"/>
  <c r="AO3155" i="1"/>
  <c r="AP3155" i="1"/>
  <c r="AQ3155" i="1"/>
  <c r="C3156" i="1"/>
  <c r="AU3156" i="1" s="1"/>
  <c r="D3156" i="1"/>
  <c r="E3156" i="1"/>
  <c r="F3156" i="1"/>
  <c r="G3156" i="1"/>
  <c r="AN3156" i="1"/>
  <c r="AO3156" i="1"/>
  <c r="AP3156" i="1"/>
  <c r="AQ3156" i="1"/>
  <c r="C3157" i="1"/>
  <c r="D3157" i="1"/>
  <c r="E3157" i="1"/>
  <c r="F3157" i="1"/>
  <c r="G3157" i="1"/>
  <c r="AN3157" i="1"/>
  <c r="AO3157" i="1"/>
  <c r="AP3157" i="1"/>
  <c r="AQ3157" i="1"/>
  <c r="C3158" i="1"/>
  <c r="AS3158" i="1" s="1"/>
  <c r="D3158" i="1"/>
  <c r="E3158" i="1"/>
  <c r="F3158" i="1"/>
  <c r="G3158" i="1"/>
  <c r="AN3158" i="1"/>
  <c r="AO3158" i="1"/>
  <c r="AP3158" i="1"/>
  <c r="AQ3158" i="1"/>
  <c r="AO3159" i="1"/>
  <c r="C3161" i="1"/>
  <c r="AR3161" i="1" s="1"/>
  <c r="D3161" i="1"/>
  <c r="E3161" i="1"/>
  <c r="F3161" i="1"/>
  <c r="G3161" i="1"/>
  <c r="AN3161" i="1"/>
  <c r="AO3161" i="1"/>
  <c r="AP3161" i="1"/>
  <c r="AQ3161" i="1"/>
  <c r="C3162" i="1"/>
  <c r="K3162" i="1" s="1"/>
  <c r="D3162" i="1"/>
  <c r="E3162" i="1"/>
  <c r="F3162" i="1"/>
  <c r="G3162" i="1"/>
  <c r="AN3162" i="1"/>
  <c r="AO3162" i="1"/>
  <c r="AP3162" i="1"/>
  <c r="AQ3162" i="1"/>
  <c r="C3163" i="1"/>
  <c r="D3163" i="1"/>
  <c r="E3163" i="1"/>
  <c r="F3163" i="1"/>
  <c r="G3163" i="1"/>
  <c r="AN3163" i="1"/>
  <c r="AO3163" i="1"/>
  <c r="AP3163" i="1"/>
  <c r="AQ3163" i="1"/>
  <c r="C3164" i="1"/>
  <c r="AU3164" i="1" s="1"/>
  <c r="D3164" i="1"/>
  <c r="E3164" i="1"/>
  <c r="F3164" i="1"/>
  <c r="G3164" i="1"/>
  <c r="AN3164" i="1"/>
  <c r="AO3164" i="1"/>
  <c r="AP3164" i="1"/>
  <c r="AQ3164" i="1"/>
  <c r="C3165" i="1"/>
  <c r="J3165" i="1" s="1"/>
  <c r="D3165" i="1"/>
  <c r="E3165" i="1"/>
  <c r="F3165" i="1"/>
  <c r="G3165" i="1"/>
  <c r="AN3165" i="1"/>
  <c r="AO3165" i="1"/>
  <c r="AP3165" i="1"/>
  <c r="AQ3165" i="1"/>
  <c r="C3166" i="1"/>
  <c r="AS3166" i="1" s="1"/>
  <c r="D3166" i="1"/>
  <c r="E3166" i="1"/>
  <c r="F3166" i="1"/>
  <c r="G3166" i="1"/>
  <c r="AN3166" i="1"/>
  <c r="AO3166" i="1"/>
  <c r="AP3166" i="1"/>
  <c r="AQ3166" i="1"/>
  <c r="C3167" i="1"/>
  <c r="J3167" i="1" s="1"/>
  <c r="D3167" i="1"/>
  <c r="E3167" i="1"/>
  <c r="F3167" i="1"/>
  <c r="G3167" i="1"/>
  <c r="AN3167" i="1"/>
  <c r="AO3167" i="1"/>
  <c r="AP3167" i="1"/>
  <c r="AQ3167" i="1"/>
  <c r="C3168" i="1"/>
  <c r="D3168" i="1"/>
  <c r="E3168" i="1"/>
  <c r="F3168" i="1"/>
  <c r="G3168" i="1"/>
  <c r="AN3168" i="1"/>
  <c r="AO3168" i="1"/>
  <c r="AP3168" i="1"/>
  <c r="AQ3168" i="1"/>
  <c r="C3169" i="1"/>
  <c r="AU3169" i="1" s="1"/>
  <c r="D3169" i="1"/>
  <c r="E3169" i="1"/>
  <c r="F3169" i="1"/>
  <c r="G3169" i="1"/>
  <c r="AN3169" i="1"/>
  <c r="AO3169" i="1"/>
  <c r="AP3169" i="1"/>
  <c r="AQ3169" i="1"/>
  <c r="C3170" i="1"/>
  <c r="AU3170" i="1" s="1"/>
  <c r="D3170" i="1"/>
  <c r="E3170" i="1"/>
  <c r="F3170" i="1"/>
  <c r="G3170" i="1"/>
  <c r="AN3170" i="1"/>
  <c r="AO3170" i="1"/>
  <c r="AP3170" i="1"/>
  <c r="AQ3170" i="1"/>
  <c r="C3171" i="1"/>
  <c r="D3171" i="1"/>
  <c r="E3171" i="1"/>
  <c r="F3171" i="1"/>
  <c r="G3171" i="1"/>
  <c r="AN3171" i="1"/>
  <c r="AO3171" i="1"/>
  <c r="AP3171" i="1"/>
  <c r="AQ3171" i="1"/>
  <c r="C3172" i="1"/>
  <c r="AR3172" i="1" s="1"/>
  <c r="D3172" i="1"/>
  <c r="E3172" i="1"/>
  <c r="F3172" i="1"/>
  <c r="G3172" i="1"/>
  <c r="AN3172" i="1"/>
  <c r="AO3172" i="1"/>
  <c r="AP3172" i="1"/>
  <c r="AQ3172" i="1"/>
  <c r="C3173" i="1"/>
  <c r="AR3173" i="1" s="1"/>
  <c r="D3173" i="1"/>
  <c r="E3173" i="1"/>
  <c r="F3173" i="1"/>
  <c r="G3173" i="1"/>
  <c r="AN3173" i="1"/>
  <c r="AO3173" i="1"/>
  <c r="AP3173" i="1"/>
  <c r="AQ3173" i="1"/>
  <c r="C3174" i="1"/>
  <c r="K3174" i="1" s="1"/>
  <c r="D3174" i="1"/>
  <c r="E3174" i="1"/>
  <c r="F3174" i="1"/>
  <c r="G3174" i="1"/>
  <c r="AN3174" i="1"/>
  <c r="AO3174" i="1"/>
  <c r="AP3174" i="1"/>
  <c r="AQ3174" i="1"/>
  <c r="C3175" i="1"/>
  <c r="D3175" i="1"/>
  <c r="E3175" i="1"/>
  <c r="F3175" i="1"/>
  <c r="G3175" i="1"/>
  <c r="AN3175" i="1"/>
  <c r="AO3175" i="1"/>
  <c r="AP3175" i="1"/>
  <c r="AQ3175" i="1"/>
  <c r="C3176" i="1"/>
  <c r="AR3176" i="1" s="1"/>
  <c r="D3176" i="1"/>
  <c r="E3176" i="1"/>
  <c r="F3176" i="1"/>
  <c r="G3176" i="1"/>
  <c r="AN3176" i="1"/>
  <c r="AO3176" i="1"/>
  <c r="AP3176" i="1"/>
  <c r="AQ3176" i="1"/>
  <c r="C3177" i="1"/>
  <c r="AR3177" i="1" s="1"/>
  <c r="D3177" i="1"/>
  <c r="E3177" i="1"/>
  <c r="F3177" i="1"/>
  <c r="G3177" i="1"/>
  <c r="AN3177" i="1"/>
  <c r="AO3177" i="1"/>
  <c r="AP3177" i="1"/>
  <c r="AQ3177" i="1"/>
  <c r="C3178" i="1"/>
  <c r="AS3178" i="1" s="1"/>
  <c r="D3178" i="1"/>
  <c r="E3178" i="1"/>
  <c r="F3178" i="1"/>
  <c r="G3178" i="1"/>
  <c r="AN3178" i="1"/>
  <c r="AO3178" i="1"/>
  <c r="AP3178" i="1"/>
  <c r="AQ3178" i="1"/>
  <c r="C3179" i="1"/>
  <c r="AS3179" i="1" s="1"/>
  <c r="D3179" i="1"/>
  <c r="E3179" i="1"/>
  <c r="F3179" i="1"/>
  <c r="G3179" i="1"/>
  <c r="AN3179" i="1"/>
  <c r="AO3179" i="1"/>
  <c r="AP3179" i="1"/>
  <c r="AQ3179" i="1"/>
  <c r="C3180" i="1"/>
  <c r="D3180" i="1"/>
  <c r="E3180" i="1"/>
  <c r="F3180" i="1"/>
  <c r="G3180" i="1"/>
  <c r="AN3180" i="1"/>
  <c r="AO3180" i="1"/>
  <c r="AP3180" i="1"/>
  <c r="AQ3180" i="1"/>
  <c r="C3181" i="1"/>
  <c r="J3181" i="1" s="1"/>
  <c r="D3181" i="1"/>
  <c r="E3181" i="1"/>
  <c r="F3181" i="1"/>
  <c r="G3181" i="1"/>
  <c r="AN3181" i="1"/>
  <c r="AO3181" i="1"/>
  <c r="AP3181" i="1"/>
  <c r="AQ3181" i="1"/>
  <c r="C3182" i="1"/>
  <c r="AR3182" i="1" s="1"/>
  <c r="D3182" i="1"/>
  <c r="E3182" i="1"/>
  <c r="F3182" i="1"/>
  <c r="G3182" i="1"/>
  <c r="AN3182" i="1"/>
  <c r="AO3182" i="1"/>
  <c r="AP3182" i="1"/>
  <c r="AQ3182" i="1"/>
  <c r="C3183" i="1"/>
  <c r="AT3183" i="1" s="1"/>
  <c r="D3183" i="1"/>
  <c r="E3183" i="1"/>
  <c r="F3183" i="1"/>
  <c r="G3183" i="1"/>
  <c r="AN3183" i="1"/>
  <c r="AO3183" i="1"/>
  <c r="AP3183" i="1"/>
  <c r="AQ3183" i="1"/>
  <c r="C3184" i="1"/>
  <c r="AR3184" i="1" s="1"/>
  <c r="D3184" i="1"/>
  <c r="E3184" i="1"/>
  <c r="F3184" i="1"/>
  <c r="G3184" i="1"/>
  <c r="H3184" i="1" s="1"/>
  <c r="AN3184" i="1"/>
  <c r="AO3184" i="1"/>
  <c r="AP3184" i="1"/>
  <c r="AQ3184" i="1"/>
  <c r="AT3184" i="1"/>
  <c r="C3185" i="1"/>
  <c r="AR3185" i="1" s="1"/>
  <c r="D3185" i="1"/>
  <c r="E3185" i="1"/>
  <c r="F3185" i="1"/>
  <c r="G3185" i="1"/>
  <c r="AN3185" i="1"/>
  <c r="AO3185" i="1"/>
  <c r="AP3185" i="1"/>
  <c r="AQ3185" i="1"/>
  <c r="C3186" i="1"/>
  <c r="K3186" i="1" s="1"/>
  <c r="D3186" i="1"/>
  <c r="E3186" i="1"/>
  <c r="F3186" i="1"/>
  <c r="G3186" i="1"/>
  <c r="AN3186" i="1"/>
  <c r="AO3186" i="1"/>
  <c r="AP3186" i="1"/>
  <c r="AQ3186" i="1"/>
  <c r="C3187" i="1"/>
  <c r="AR3187" i="1" s="1"/>
  <c r="D3187" i="1"/>
  <c r="E3187" i="1"/>
  <c r="F3187" i="1"/>
  <c r="G3187" i="1"/>
  <c r="AN3187" i="1"/>
  <c r="AO3187" i="1"/>
  <c r="AP3187" i="1"/>
  <c r="AQ3187" i="1"/>
  <c r="C3188" i="1"/>
  <c r="AU3188" i="1" s="1"/>
  <c r="D3188" i="1"/>
  <c r="E3188" i="1"/>
  <c r="F3188" i="1"/>
  <c r="G3188" i="1"/>
  <c r="H3188" i="1" s="1"/>
  <c r="AN3188" i="1"/>
  <c r="AO3188" i="1"/>
  <c r="AP3188" i="1"/>
  <c r="AQ3188" i="1"/>
  <c r="C3189" i="1"/>
  <c r="AR3189" i="1" s="1"/>
  <c r="D3189" i="1"/>
  <c r="E3189" i="1"/>
  <c r="F3189" i="1"/>
  <c r="G3189" i="1"/>
  <c r="AN3189" i="1"/>
  <c r="AO3189" i="1"/>
  <c r="AP3189" i="1"/>
  <c r="AQ3189" i="1"/>
  <c r="C3190" i="1"/>
  <c r="AS3190" i="1" s="1"/>
  <c r="D3190" i="1"/>
  <c r="E3190" i="1"/>
  <c r="F3190" i="1"/>
  <c r="G3190" i="1"/>
  <c r="AN3190" i="1"/>
  <c r="AO3190" i="1"/>
  <c r="AP3190" i="1"/>
  <c r="AQ3190" i="1"/>
  <c r="C3191" i="1"/>
  <c r="AU3191" i="1" s="1"/>
  <c r="D3191" i="1"/>
  <c r="E3191" i="1"/>
  <c r="F3191" i="1"/>
  <c r="G3191" i="1"/>
  <c r="AN3191" i="1"/>
  <c r="AO3191" i="1"/>
  <c r="AP3191" i="1"/>
  <c r="AQ3191" i="1"/>
  <c r="C3192" i="1"/>
  <c r="D3192" i="1"/>
  <c r="E3192" i="1"/>
  <c r="F3192" i="1"/>
  <c r="G3192" i="1"/>
  <c r="AN3192" i="1"/>
  <c r="AO3192" i="1"/>
  <c r="AP3192" i="1"/>
  <c r="AQ3192" i="1"/>
  <c r="C3193" i="1"/>
  <c r="J3193" i="1" s="1"/>
  <c r="D3193" i="1"/>
  <c r="E3193" i="1"/>
  <c r="F3193" i="1"/>
  <c r="G3193" i="1"/>
  <c r="AN3193" i="1"/>
  <c r="AO3193" i="1"/>
  <c r="AP3193" i="1"/>
  <c r="AQ3193" i="1"/>
  <c r="C3194" i="1"/>
  <c r="J3194" i="1" s="1"/>
  <c r="D3194" i="1"/>
  <c r="E3194" i="1"/>
  <c r="F3194" i="1"/>
  <c r="G3194" i="1"/>
  <c r="AN3194" i="1"/>
  <c r="AO3194" i="1"/>
  <c r="AP3194" i="1"/>
  <c r="AQ3194" i="1"/>
  <c r="C3195" i="1"/>
  <c r="AT3195" i="1" s="1"/>
  <c r="D3195" i="1"/>
  <c r="E3195" i="1"/>
  <c r="F3195" i="1"/>
  <c r="G3195" i="1"/>
  <c r="AN3195" i="1"/>
  <c r="AO3195" i="1"/>
  <c r="AP3195" i="1"/>
  <c r="AQ3195" i="1"/>
  <c r="C3196" i="1"/>
  <c r="K3196" i="1" s="1"/>
  <c r="D3196" i="1"/>
  <c r="E3196" i="1"/>
  <c r="F3196" i="1"/>
  <c r="G3196" i="1"/>
  <c r="H3196" i="1" s="1"/>
  <c r="J3196" i="1"/>
  <c r="AN3196" i="1"/>
  <c r="AO3196" i="1"/>
  <c r="AP3196" i="1"/>
  <c r="AQ3196" i="1"/>
  <c r="AT3196" i="1"/>
  <c r="AU3196" i="1"/>
  <c r="C3197" i="1"/>
  <c r="AR3197" i="1" s="1"/>
  <c r="D3197" i="1"/>
  <c r="E3197" i="1"/>
  <c r="F3197" i="1"/>
  <c r="G3197" i="1"/>
  <c r="AN3197" i="1"/>
  <c r="AO3197" i="1"/>
  <c r="AP3197" i="1"/>
  <c r="AQ3197" i="1"/>
  <c r="C3198" i="1"/>
  <c r="K3198" i="1" s="1"/>
  <c r="D3198" i="1"/>
  <c r="E3198" i="1"/>
  <c r="F3198" i="1"/>
  <c r="G3198" i="1"/>
  <c r="H3198" i="1" s="1"/>
  <c r="AN3198" i="1"/>
  <c r="AO3198" i="1"/>
  <c r="AP3198" i="1"/>
  <c r="AQ3198" i="1"/>
  <c r="C3199" i="1"/>
  <c r="AT3199" i="1" s="1"/>
  <c r="D3199" i="1"/>
  <c r="E3199" i="1"/>
  <c r="F3199" i="1"/>
  <c r="G3199" i="1"/>
  <c r="AN3199" i="1"/>
  <c r="AO3199" i="1"/>
  <c r="AP3199" i="1"/>
  <c r="AQ3199" i="1"/>
  <c r="AU3199" i="1"/>
  <c r="C3200" i="1"/>
  <c r="AR3200" i="1" s="1"/>
  <c r="D3200" i="1"/>
  <c r="E3200" i="1"/>
  <c r="F3200" i="1"/>
  <c r="G3200" i="1"/>
  <c r="AN3200" i="1"/>
  <c r="AO3200" i="1"/>
  <c r="AP3200" i="1"/>
  <c r="AQ3200" i="1"/>
  <c r="C3201" i="1"/>
  <c r="AR3201" i="1" s="1"/>
  <c r="D3201" i="1"/>
  <c r="E3201" i="1"/>
  <c r="F3201" i="1"/>
  <c r="G3201" i="1"/>
  <c r="AN3201" i="1"/>
  <c r="AO3201" i="1"/>
  <c r="AP3201" i="1"/>
  <c r="AQ3201" i="1"/>
  <c r="C3202" i="1"/>
  <c r="D3202" i="1"/>
  <c r="E3202" i="1"/>
  <c r="F3202" i="1"/>
  <c r="G3202" i="1"/>
  <c r="AN3202" i="1"/>
  <c r="AO3202" i="1"/>
  <c r="AP3202" i="1"/>
  <c r="AQ3202" i="1"/>
  <c r="C3203" i="1"/>
  <c r="AS3203" i="1" s="1"/>
  <c r="D3203" i="1"/>
  <c r="E3203" i="1"/>
  <c r="F3203" i="1"/>
  <c r="G3203" i="1"/>
  <c r="AN3203" i="1"/>
  <c r="AO3203" i="1"/>
  <c r="AP3203" i="1"/>
  <c r="AQ3203" i="1"/>
  <c r="C3204" i="1"/>
  <c r="D3204" i="1"/>
  <c r="E3204" i="1"/>
  <c r="F3204" i="1"/>
  <c r="G3204" i="1"/>
  <c r="AN3204" i="1"/>
  <c r="AO3204" i="1"/>
  <c r="AP3204" i="1"/>
  <c r="AQ3204" i="1"/>
  <c r="C3205" i="1"/>
  <c r="J3205" i="1" s="1"/>
  <c r="D3205" i="1"/>
  <c r="E3205" i="1"/>
  <c r="F3205" i="1"/>
  <c r="G3205" i="1"/>
  <c r="AN3205" i="1"/>
  <c r="AO3205" i="1"/>
  <c r="AP3205" i="1"/>
  <c r="AQ3205" i="1"/>
  <c r="C3206" i="1"/>
  <c r="AS3206" i="1" s="1"/>
  <c r="D3206" i="1"/>
  <c r="E3206" i="1"/>
  <c r="F3206" i="1"/>
  <c r="G3206" i="1"/>
  <c r="AN3206" i="1"/>
  <c r="AO3206" i="1"/>
  <c r="AP3206" i="1"/>
  <c r="AQ3206" i="1"/>
  <c r="C3207" i="1"/>
  <c r="AT3207" i="1" s="1"/>
  <c r="D3207" i="1"/>
  <c r="E3207" i="1"/>
  <c r="F3207" i="1"/>
  <c r="G3207" i="1"/>
  <c r="AN3207" i="1"/>
  <c r="AO3207" i="1"/>
  <c r="AP3207" i="1"/>
  <c r="AQ3207" i="1"/>
  <c r="C3208" i="1"/>
  <c r="AS3208" i="1" s="1"/>
  <c r="D3208" i="1"/>
  <c r="E3208" i="1"/>
  <c r="F3208" i="1"/>
  <c r="G3208" i="1"/>
  <c r="AN3208" i="1"/>
  <c r="AO3208" i="1"/>
  <c r="AP3208" i="1"/>
  <c r="AQ3208" i="1"/>
  <c r="C3209" i="1"/>
  <c r="AR3209" i="1" s="1"/>
  <c r="D3209" i="1"/>
  <c r="E3209" i="1"/>
  <c r="F3209" i="1"/>
  <c r="G3209" i="1"/>
  <c r="AN3209" i="1"/>
  <c r="AO3209" i="1"/>
  <c r="AP3209" i="1"/>
  <c r="AQ3209" i="1"/>
  <c r="C3210" i="1"/>
  <c r="AS3210" i="1" s="1"/>
  <c r="D3210" i="1"/>
  <c r="E3210" i="1"/>
  <c r="F3210" i="1"/>
  <c r="G3210" i="1"/>
  <c r="AN3210" i="1"/>
  <c r="AO3210" i="1"/>
  <c r="AP3210" i="1"/>
  <c r="AQ3210" i="1"/>
  <c r="C3211" i="1"/>
  <c r="AR3211" i="1" s="1"/>
  <c r="D3211" i="1"/>
  <c r="E3211" i="1"/>
  <c r="F3211" i="1"/>
  <c r="G3211" i="1"/>
  <c r="AN3211" i="1"/>
  <c r="AO3211" i="1"/>
  <c r="AP3211" i="1"/>
  <c r="AQ3211" i="1"/>
  <c r="C3212" i="1"/>
  <c r="AU3212" i="1" s="1"/>
  <c r="D3212" i="1"/>
  <c r="E3212" i="1"/>
  <c r="F3212" i="1"/>
  <c r="G3212" i="1"/>
  <c r="AN3212" i="1"/>
  <c r="AO3212" i="1"/>
  <c r="AP3212" i="1"/>
  <c r="AQ3212" i="1"/>
  <c r="C3213" i="1"/>
  <c r="AU3213" i="1" s="1"/>
  <c r="D3213" i="1"/>
  <c r="E3213" i="1"/>
  <c r="F3213" i="1"/>
  <c r="G3213" i="1"/>
  <c r="AN3213" i="1"/>
  <c r="AO3213" i="1"/>
  <c r="AP3213" i="1"/>
  <c r="AQ3213" i="1"/>
  <c r="C3214" i="1"/>
  <c r="AS3214" i="1" s="1"/>
  <c r="D3214" i="1"/>
  <c r="E3214" i="1"/>
  <c r="F3214" i="1"/>
  <c r="G3214" i="1"/>
  <c r="AN3214" i="1"/>
  <c r="AO3214" i="1"/>
  <c r="AP3214" i="1"/>
  <c r="AQ3214" i="1"/>
  <c r="C3215" i="1"/>
  <c r="L3215" i="1" s="1"/>
  <c r="D3215" i="1"/>
  <c r="E3215" i="1"/>
  <c r="F3215" i="1"/>
  <c r="G3215" i="1"/>
  <c r="AN3215" i="1"/>
  <c r="AO3215" i="1"/>
  <c r="AP3215" i="1"/>
  <c r="AQ3215" i="1"/>
  <c r="C3216" i="1"/>
  <c r="D3216" i="1"/>
  <c r="E3216" i="1"/>
  <c r="F3216" i="1"/>
  <c r="G3216" i="1"/>
  <c r="AN3216" i="1"/>
  <c r="AO3216" i="1"/>
  <c r="AP3216" i="1"/>
  <c r="AQ3216" i="1"/>
  <c r="C3217" i="1"/>
  <c r="J3217" i="1" s="1"/>
  <c r="D3217" i="1"/>
  <c r="E3217" i="1"/>
  <c r="F3217" i="1"/>
  <c r="G3217" i="1"/>
  <c r="AN3217" i="1"/>
  <c r="AO3217" i="1"/>
  <c r="AP3217" i="1"/>
  <c r="AQ3217" i="1"/>
  <c r="C3218" i="1"/>
  <c r="AU3218" i="1" s="1"/>
  <c r="D3218" i="1"/>
  <c r="E3218" i="1"/>
  <c r="F3218" i="1"/>
  <c r="G3218" i="1"/>
  <c r="AN3218" i="1"/>
  <c r="AO3218" i="1"/>
  <c r="AP3218" i="1"/>
  <c r="AQ3218" i="1"/>
  <c r="C3219" i="1"/>
  <c r="AR3219" i="1" s="1"/>
  <c r="D3219" i="1"/>
  <c r="E3219" i="1"/>
  <c r="F3219" i="1"/>
  <c r="G3219" i="1"/>
  <c r="AN3219" i="1"/>
  <c r="AO3219" i="1"/>
  <c r="AP3219" i="1"/>
  <c r="AQ3219" i="1"/>
  <c r="C3220" i="1"/>
  <c r="AT3220" i="1" s="1"/>
  <c r="D3220" i="1"/>
  <c r="E3220" i="1"/>
  <c r="F3220" i="1"/>
  <c r="G3220" i="1"/>
  <c r="H3220" i="1" s="1"/>
  <c r="AN3220" i="1"/>
  <c r="AO3220" i="1"/>
  <c r="AP3220" i="1"/>
  <c r="AQ3220" i="1"/>
  <c r="C3221" i="1"/>
  <c r="AR3221" i="1" s="1"/>
  <c r="D3221" i="1"/>
  <c r="E3221" i="1"/>
  <c r="F3221" i="1"/>
  <c r="G3221" i="1"/>
  <c r="AN3221" i="1"/>
  <c r="AO3221" i="1"/>
  <c r="AP3221" i="1"/>
  <c r="AQ3221" i="1"/>
  <c r="C3222" i="1"/>
  <c r="AU3222" i="1" s="1"/>
  <c r="D3222" i="1"/>
  <c r="E3222" i="1"/>
  <c r="F3222" i="1"/>
  <c r="G3222" i="1"/>
  <c r="AN3222" i="1"/>
  <c r="AO3222" i="1"/>
  <c r="AP3222" i="1"/>
  <c r="AQ3222" i="1"/>
  <c r="C3223" i="1"/>
  <c r="AS3223" i="1" s="1"/>
  <c r="D3223" i="1"/>
  <c r="E3223" i="1"/>
  <c r="F3223" i="1"/>
  <c r="G3223" i="1"/>
  <c r="AN3223" i="1"/>
  <c r="AO3223" i="1"/>
  <c r="AP3223" i="1"/>
  <c r="AQ3223" i="1"/>
  <c r="C3224" i="1"/>
  <c r="AT3224" i="1" s="1"/>
  <c r="D3224" i="1"/>
  <c r="E3224" i="1"/>
  <c r="F3224" i="1"/>
  <c r="G3224" i="1"/>
  <c r="AN3224" i="1"/>
  <c r="AO3224" i="1"/>
  <c r="AP3224" i="1"/>
  <c r="AQ3224" i="1"/>
  <c r="C3225" i="1"/>
  <c r="D3225" i="1"/>
  <c r="E3225" i="1"/>
  <c r="F3225" i="1"/>
  <c r="G3225" i="1"/>
  <c r="AN3225" i="1"/>
  <c r="AO3225" i="1"/>
  <c r="AP3225" i="1"/>
  <c r="AQ3225" i="1"/>
  <c r="C3226" i="1"/>
  <c r="AS3226" i="1" s="1"/>
  <c r="D3226" i="1"/>
  <c r="E3226" i="1"/>
  <c r="F3226" i="1"/>
  <c r="G3226" i="1"/>
  <c r="AN3226" i="1"/>
  <c r="AO3226" i="1"/>
  <c r="AP3226" i="1"/>
  <c r="AQ3226" i="1"/>
  <c r="C3227" i="1"/>
  <c r="AT3227" i="1" s="1"/>
  <c r="D3227" i="1"/>
  <c r="E3227" i="1"/>
  <c r="F3227" i="1"/>
  <c r="G3227" i="1"/>
  <c r="AN3227" i="1"/>
  <c r="AO3227" i="1"/>
  <c r="AP3227" i="1"/>
  <c r="AQ3227" i="1"/>
  <c r="C3228" i="1"/>
  <c r="D3228" i="1"/>
  <c r="E3228" i="1"/>
  <c r="F3228" i="1"/>
  <c r="G3228" i="1"/>
  <c r="AN3228" i="1"/>
  <c r="AO3228" i="1"/>
  <c r="AP3228" i="1"/>
  <c r="AQ3228" i="1"/>
  <c r="C3229" i="1"/>
  <c r="J3229" i="1" s="1"/>
  <c r="D3229" i="1"/>
  <c r="E3229" i="1"/>
  <c r="F3229" i="1"/>
  <c r="G3229" i="1"/>
  <c r="AN3229" i="1"/>
  <c r="AO3229" i="1"/>
  <c r="AP3229" i="1"/>
  <c r="AQ3229" i="1"/>
  <c r="C3230" i="1"/>
  <c r="AR3230" i="1" s="1"/>
  <c r="D3230" i="1"/>
  <c r="E3230" i="1"/>
  <c r="F3230" i="1"/>
  <c r="G3230" i="1"/>
  <c r="AN3230" i="1"/>
  <c r="AO3230" i="1"/>
  <c r="AP3230" i="1"/>
  <c r="AQ3230" i="1"/>
  <c r="C3231" i="1"/>
  <c r="AT3231" i="1" s="1"/>
  <c r="D3231" i="1"/>
  <c r="E3231" i="1"/>
  <c r="F3231" i="1"/>
  <c r="G3231" i="1"/>
  <c r="AN3231" i="1"/>
  <c r="AO3231" i="1"/>
  <c r="AP3231" i="1"/>
  <c r="AQ3231" i="1"/>
  <c r="C3232" i="1"/>
  <c r="AU3232" i="1" s="1"/>
  <c r="D3232" i="1"/>
  <c r="E3232" i="1"/>
  <c r="F3232" i="1"/>
  <c r="G3232" i="1"/>
  <c r="AN3232" i="1"/>
  <c r="AO3232" i="1"/>
  <c r="AP3232" i="1"/>
  <c r="AQ3232" i="1"/>
  <c r="G3233" i="1"/>
  <c r="C3235" i="1"/>
  <c r="AS3235" i="1" s="1"/>
  <c r="D3235" i="1"/>
  <c r="E3235" i="1"/>
  <c r="F3235" i="1"/>
  <c r="G3235" i="1"/>
  <c r="AN3235" i="1"/>
  <c r="AO3235" i="1"/>
  <c r="AP3235" i="1"/>
  <c r="AQ3235" i="1"/>
  <c r="C3236" i="1"/>
  <c r="AT3236" i="1" s="1"/>
  <c r="D3236" i="1"/>
  <c r="E3236" i="1"/>
  <c r="F3236" i="1"/>
  <c r="G3236" i="1"/>
  <c r="AN3236" i="1"/>
  <c r="AO3236" i="1"/>
  <c r="AP3236" i="1"/>
  <c r="AQ3236" i="1"/>
  <c r="C3237" i="1"/>
  <c r="AR3237" i="1" s="1"/>
  <c r="D3237" i="1"/>
  <c r="E3237" i="1"/>
  <c r="F3237" i="1"/>
  <c r="G3237" i="1"/>
  <c r="AN3237" i="1"/>
  <c r="AO3237" i="1"/>
  <c r="AP3237" i="1"/>
  <c r="AQ3237" i="1"/>
  <c r="C3238" i="1"/>
  <c r="AR3238" i="1" s="1"/>
  <c r="D3238" i="1"/>
  <c r="E3238" i="1"/>
  <c r="F3238" i="1"/>
  <c r="G3238" i="1"/>
  <c r="AN3238" i="1"/>
  <c r="AO3238" i="1"/>
  <c r="AP3238" i="1"/>
  <c r="AQ3238" i="1"/>
  <c r="AS3238" i="1"/>
  <c r="C3239" i="1"/>
  <c r="AS3239" i="1" s="1"/>
  <c r="D3239" i="1"/>
  <c r="E3239" i="1"/>
  <c r="F3239" i="1"/>
  <c r="G3239" i="1"/>
  <c r="AN3239" i="1"/>
  <c r="AO3239" i="1"/>
  <c r="AP3239" i="1"/>
  <c r="AQ3239" i="1"/>
  <c r="C3240" i="1"/>
  <c r="L3240" i="1" s="1"/>
  <c r="D3240" i="1"/>
  <c r="E3240" i="1"/>
  <c r="F3240" i="1"/>
  <c r="G3240" i="1"/>
  <c r="AN3240" i="1"/>
  <c r="AO3240" i="1"/>
  <c r="AP3240" i="1"/>
  <c r="AQ3240" i="1"/>
  <c r="C3241" i="1"/>
  <c r="D3241" i="1"/>
  <c r="E3241" i="1"/>
  <c r="F3241" i="1"/>
  <c r="G3241" i="1"/>
  <c r="AN3241" i="1"/>
  <c r="AO3241" i="1"/>
  <c r="AP3241" i="1"/>
  <c r="AQ3241" i="1"/>
  <c r="C3242" i="1"/>
  <c r="J3242" i="1" s="1"/>
  <c r="D3242" i="1"/>
  <c r="E3242" i="1"/>
  <c r="F3242" i="1"/>
  <c r="G3242" i="1"/>
  <c r="AN3242" i="1"/>
  <c r="AO3242" i="1"/>
  <c r="AP3242" i="1"/>
  <c r="AQ3242" i="1"/>
  <c r="C3243" i="1"/>
  <c r="AS3243" i="1" s="1"/>
  <c r="D3243" i="1"/>
  <c r="E3243" i="1"/>
  <c r="F3243" i="1"/>
  <c r="G3243" i="1"/>
  <c r="AN3243" i="1"/>
  <c r="AO3243" i="1"/>
  <c r="AP3243" i="1"/>
  <c r="AQ3243" i="1"/>
  <c r="C3244" i="1"/>
  <c r="AT3244" i="1" s="1"/>
  <c r="D3244" i="1"/>
  <c r="E3244" i="1"/>
  <c r="F3244" i="1"/>
  <c r="G3244" i="1"/>
  <c r="AN3244" i="1"/>
  <c r="AO3244" i="1"/>
  <c r="AP3244" i="1"/>
  <c r="AQ3244" i="1"/>
  <c r="C3245" i="1"/>
  <c r="L3245" i="1" s="1"/>
  <c r="D3245" i="1"/>
  <c r="E3245" i="1"/>
  <c r="F3245" i="1"/>
  <c r="G3245" i="1"/>
  <c r="AN3245" i="1"/>
  <c r="AO3245" i="1"/>
  <c r="AP3245" i="1"/>
  <c r="AQ3245" i="1"/>
  <c r="C3246" i="1"/>
  <c r="AR3246" i="1" s="1"/>
  <c r="D3246" i="1"/>
  <c r="E3246" i="1"/>
  <c r="F3246" i="1"/>
  <c r="G3246" i="1"/>
  <c r="AN3246" i="1"/>
  <c r="AO3246" i="1"/>
  <c r="AP3246" i="1"/>
  <c r="AQ3246" i="1"/>
  <c r="C3247" i="1"/>
  <c r="K3247" i="1" s="1"/>
  <c r="D3247" i="1"/>
  <c r="E3247" i="1"/>
  <c r="F3247" i="1"/>
  <c r="G3247" i="1"/>
  <c r="AN3247" i="1"/>
  <c r="AO3247" i="1"/>
  <c r="AP3247" i="1"/>
  <c r="AQ3247" i="1"/>
  <c r="C3248" i="1"/>
  <c r="AU3248" i="1" s="1"/>
  <c r="D3248" i="1"/>
  <c r="E3248" i="1"/>
  <c r="F3248" i="1"/>
  <c r="G3248" i="1"/>
  <c r="AN3248" i="1"/>
  <c r="AO3248" i="1"/>
  <c r="AP3248" i="1"/>
  <c r="AQ3248" i="1"/>
  <c r="C3249" i="1"/>
  <c r="AU3249" i="1" s="1"/>
  <c r="D3249" i="1"/>
  <c r="E3249" i="1"/>
  <c r="F3249" i="1"/>
  <c r="G3249" i="1"/>
  <c r="AN3249" i="1"/>
  <c r="AO3249" i="1"/>
  <c r="AP3249" i="1"/>
  <c r="AQ3249" i="1"/>
  <c r="C3250" i="1"/>
  <c r="J3250" i="1" s="1"/>
  <c r="D3250" i="1"/>
  <c r="E3250" i="1"/>
  <c r="F3250" i="1"/>
  <c r="G3250" i="1"/>
  <c r="AN3250" i="1"/>
  <c r="AO3250" i="1"/>
  <c r="AP3250" i="1"/>
  <c r="AQ3250" i="1"/>
  <c r="C3251" i="1"/>
  <c r="AS3251" i="1" s="1"/>
  <c r="D3251" i="1"/>
  <c r="E3251" i="1"/>
  <c r="F3251" i="1"/>
  <c r="G3251" i="1"/>
  <c r="AN3251" i="1"/>
  <c r="AO3251" i="1"/>
  <c r="AP3251" i="1"/>
  <c r="AQ3251" i="1"/>
  <c r="C3252" i="1"/>
  <c r="AU3252" i="1" s="1"/>
  <c r="D3252" i="1"/>
  <c r="E3252" i="1"/>
  <c r="F3252" i="1"/>
  <c r="G3252" i="1"/>
  <c r="AN3252" i="1"/>
  <c r="AO3252" i="1"/>
  <c r="AP3252" i="1"/>
  <c r="AQ3252" i="1"/>
  <c r="C3253" i="1"/>
  <c r="D3253" i="1"/>
  <c r="E3253" i="1"/>
  <c r="F3253" i="1"/>
  <c r="G3253" i="1"/>
  <c r="AN3253" i="1"/>
  <c r="AO3253" i="1"/>
  <c r="AP3253" i="1"/>
  <c r="AQ3253" i="1"/>
  <c r="C3254" i="1"/>
  <c r="J3254" i="1" s="1"/>
  <c r="D3254" i="1"/>
  <c r="E3254" i="1"/>
  <c r="F3254" i="1"/>
  <c r="G3254" i="1"/>
  <c r="AN3254" i="1"/>
  <c r="AO3254" i="1"/>
  <c r="AP3254" i="1"/>
  <c r="AQ3254" i="1"/>
  <c r="C3255" i="1"/>
  <c r="J3255" i="1" s="1"/>
  <c r="D3255" i="1"/>
  <c r="E3255" i="1"/>
  <c r="F3255" i="1"/>
  <c r="G3255" i="1"/>
  <c r="AN3255" i="1"/>
  <c r="AO3255" i="1"/>
  <c r="AP3255" i="1"/>
  <c r="AQ3255" i="1"/>
  <c r="C3256" i="1"/>
  <c r="AT3256" i="1" s="1"/>
  <c r="D3256" i="1"/>
  <c r="E3256" i="1"/>
  <c r="F3256" i="1"/>
  <c r="G3256" i="1"/>
  <c r="AN3256" i="1"/>
  <c r="AO3256" i="1"/>
  <c r="AP3256" i="1"/>
  <c r="AQ3256" i="1"/>
  <c r="G3257" i="1"/>
  <c r="AO3257" i="1"/>
  <c r="AQ3257" i="1"/>
  <c r="G3258" i="1"/>
  <c r="N1" i="23"/>
  <c r="D1" i="23" s="1"/>
  <c r="O1" i="23"/>
  <c r="E1" i="23" s="1"/>
  <c r="P1" i="23"/>
  <c r="F1" i="23" s="1"/>
  <c r="J1" i="23"/>
  <c r="M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C3" i="23"/>
  <c r="J3" i="23" s="1"/>
  <c r="D3" i="23"/>
  <c r="E3" i="23"/>
  <c r="F3" i="23"/>
  <c r="G3" i="23"/>
  <c r="AH3" i="23"/>
  <c r="C4" i="23"/>
  <c r="J4" i="23" s="1"/>
  <c r="D4" i="23"/>
  <c r="E4" i="23"/>
  <c r="F4" i="23"/>
  <c r="G4" i="23"/>
  <c r="AH4" i="23"/>
  <c r="C5" i="23"/>
  <c r="J5" i="23" s="1"/>
  <c r="D5" i="23"/>
  <c r="E5" i="23"/>
  <c r="F5" i="23"/>
  <c r="G5" i="23"/>
  <c r="AH5" i="23"/>
  <c r="C6" i="23"/>
  <c r="J6" i="23" s="1"/>
  <c r="D6" i="23"/>
  <c r="E6" i="23"/>
  <c r="F6" i="23"/>
  <c r="G6" i="23"/>
  <c r="AH6" i="23"/>
  <c r="C7" i="23"/>
  <c r="K7" i="23" s="1"/>
  <c r="D7" i="23"/>
  <c r="E7" i="23"/>
  <c r="F7" i="23"/>
  <c r="G7" i="23"/>
  <c r="AH7" i="23"/>
  <c r="C8" i="23"/>
  <c r="L8" i="23" s="1"/>
  <c r="D8" i="23"/>
  <c r="E8" i="23"/>
  <c r="F8" i="23"/>
  <c r="G8" i="23"/>
  <c r="AH8" i="23"/>
  <c r="C9" i="23"/>
  <c r="D9" i="23"/>
  <c r="E9" i="23"/>
  <c r="F9" i="23"/>
  <c r="G9" i="23"/>
  <c r="AH9" i="23"/>
  <c r="C10" i="23"/>
  <c r="L10" i="23" s="1"/>
  <c r="D10" i="23"/>
  <c r="E10" i="23"/>
  <c r="F10" i="23"/>
  <c r="G10" i="23"/>
  <c r="AH10" i="23"/>
  <c r="C11" i="23"/>
  <c r="J11" i="23" s="1"/>
  <c r="D11" i="23"/>
  <c r="E11" i="23"/>
  <c r="F11" i="23"/>
  <c r="G11" i="23"/>
  <c r="AH11" i="23"/>
  <c r="C12" i="23"/>
  <c r="D12" i="23"/>
  <c r="E12" i="23"/>
  <c r="F12" i="23"/>
  <c r="G12" i="23"/>
  <c r="AH12" i="23"/>
  <c r="C13" i="23"/>
  <c r="D13" i="23"/>
  <c r="E13" i="23"/>
  <c r="F13" i="23"/>
  <c r="G13" i="23"/>
  <c r="AH13" i="23"/>
  <c r="C14" i="23"/>
  <c r="D14" i="23"/>
  <c r="E14" i="23"/>
  <c r="F14" i="23"/>
  <c r="G14" i="23"/>
  <c r="AH14" i="23"/>
  <c r="C15" i="23"/>
  <c r="J15" i="23" s="1"/>
  <c r="D15" i="23"/>
  <c r="E15" i="23"/>
  <c r="F15" i="23"/>
  <c r="G15" i="23"/>
  <c r="AH15" i="23"/>
  <c r="C16" i="23"/>
  <c r="J16" i="23" s="1"/>
  <c r="D16" i="23"/>
  <c r="E16" i="23"/>
  <c r="F16" i="23"/>
  <c r="G16" i="23"/>
  <c r="AH16" i="23"/>
  <c r="C17" i="23"/>
  <c r="J17" i="23" s="1"/>
  <c r="D17" i="23"/>
  <c r="E17" i="23"/>
  <c r="F17" i="23"/>
  <c r="G17" i="23"/>
  <c r="AH17" i="23"/>
  <c r="C18" i="23"/>
  <c r="J18" i="23" s="1"/>
  <c r="D18" i="23"/>
  <c r="E18" i="23"/>
  <c r="F18" i="23"/>
  <c r="G18" i="23"/>
  <c r="AH18" i="23"/>
  <c r="C19" i="23"/>
  <c r="D19" i="23"/>
  <c r="E19" i="23"/>
  <c r="F19" i="23"/>
  <c r="G19" i="23"/>
  <c r="AH19" i="23"/>
  <c r="C20" i="23"/>
  <c r="D20" i="23"/>
  <c r="E20" i="23"/>
  <c r="F20" i="23"/>
  <c r="G20" i="23"/>
  <c r="AH20" i="23"/>
  <c r="C21" i="23"/>
  <c r="D21" i="23"/>
  <c r="E21" i="23"/>
  <c r="F21" i="23"/>
  <c r="G21" i="23"/>
  <c r="AH21" i="23"/>
  <c r="C22" i="23"/>
  <c r="D22" i="23"/>
  <c r="E22" i="23"/>
  <c r="F22" i="23"/>
  <c r="G22" i="23"/>
  <c r="AH22" i="23"/>
  <c r="C23" i="23"/>
  <c r="J23" i="23" s="1"/>
  <c r="D23" i="23"/>
  <c r="E23" i="23"/>
  <c r="F23" i="23"/>
  <c r="G23" i="23"/>
  <c r="AH23" i="23"/>
  <c r="C24" i="23"/>
  <c r="K24" i="23" s="1"/>
  <c r="D24" i="23"/>
  <c r="E24" i="23"/>
  <c r="F24" i="23"/>
  <c r="G24" i="23"/>
  <c r="AH24" i="23"/>
  <c r="C25" i="23"/>
  <c r="D25" i="23"/>
  <c r="E25" i="23"/>
  <c r="F25" i="23"/>
  <c r="G25" i="23"/>
  <c r="AH25" i="23"/>
  <c r="C26" i="23"/>
  <c r="D26" i="23"/>
  <c r="E26" i="23"/>
  <c r="F26" i="23"/>
  <c r="G26" i="23"/>
  <c r="AH26" i="23"/>
  <c r="C27" i="23"/>
  <c r="J27" i="23" s="1"/>
  <c r="D27" i="23"/>
  <c r="E27" i="23"/>
  <c r="F27" i="23"/>
  <c r="G27" i="23"/>
  <c r="AH27" i="23"/>
  <c r="C28" i="23"/>
  <c r="D28" i="23"/>
  <c r="E28" i="23"/>
  <c r="F28" i="23"/>
  <c r="G28" i="23"/>
  <c r="AH28" i="23"/>
  <c r="C29" i="23"/>
  <c r="J29" i="23" s="1"/>
  <c r="D29" i="23"/>
  <c r="E29" i="23"/>
  <c r="F29" i="23"/>
  <c r="G29" i="23"/>
  <c r="AH29" i="23"/>
  <c r="C30" i="23"/>
  <c r="J30" i="23" s="1"/>
  <c r="D30" i="23"/>
  <c r="E30" i="23"/>
  <c r="F30" i="23"/>
  <c r="G30" i="23"/>
  <c r="AH30" i="23"/>
  <c r="C31" i="23"/>
  <c r="L31" i="23" s="1"/>
  <c r="D31" i="23"/>
  <c r="E31" i="23"/>
  <c r="F31" i="23"/>
  <c r="G31" i="23"/>
  <c r="AH31" i="23"/>
  <c r="C32" i="23"/>
  <c r="L32" i="23" s="1"/>
  <c r="D32" i="23"/>
  <c r="E32" i="23"/>
  <c r="F32" i="23"/>
  <c r="G32" i="23"/>
  <c r="AH32" i="23"/>
  <c r="C33" i="23"/>
  <c r="J33" i="23" s="1"/>
  <c r="D33" i="23"/>
  <c r="E33" i="23"/>
  <c r="F33" i="23"/>
  <c r="G33" i="23"/>
  <c r="AH33" i="23"/>
  <c r="C34" i="23"/>
  <c r="D34" i="23"/>
  <c r="E34" i="23"/>
  <c r="F34" i="23"/>
  <c r="G34" i="23"/>
  <c r="AH34" i="23"/>
  <c r="C35" i="23"/>
  <c r="J35" i="23" s="1"/>
  <c r="D35" i="23"/>
  <c r="E35" i="23"/>
  <c r="F35" i="23"/>
  <c r="G35" i="23"/>
  <c r="AH35" i="23"/>
  <c r="C36" i="23"/>
  <c r="D36" i="23"/>
  <c r="E36" i="23"/>
  <c r="F36" i="23"/>
  <c r="G36" i="23"/>
  <c r="AH36" i="23"/>
  <c r="C37" i="23"/>
  <c r="D37" i="23"/>
  <c r="E37" i="23"/>
  <c r="F37" i="23"/>
  <c r="G37" i="23"/>
  <c r="AH37" i="23"/>
  <c r="C38" i="23"/>
  <c r="D38" i="23"/>
  <c r="E38" i="23"/>
  <c r="F38" i="23"/>
  <c r="G38" i="23"/>
  <c r="AH38" i="23"/>
  <c r="C39" i="23"/>
  <c r="J39" i="23" s="1"/>
  <c r="D39" i="23"/>
  <c r="E39" i="23"/>
  <c r="F39" i="23"/>
  <c r="G39" i="23"/>
  <c r="AH39" i="23"/>
  <c r="C40" i="23"/>
  <c r="D40" i="23"/>
  <c r="E40" i="23"/>
  <c r="F40" i="23"/>
  <c r="G40" i="23"/>
  <c r="AH40" i="23"/>
  <c r="C41" i="23"/>
  <c r="J41" i="23" s="1"/>
  <c r="D41" i="23"/>
  <c r="E41" i="23"/>
  <c r="F41" i="23"/>
  <c r="G41" i="23"/>
  <c r="AH41" i="23"/>
  <c r="C42" i="23"/>
  <c r="J42" i="23" s="1"/>
  <c r="D42" i="23"/>
  <c r="E42" i="23"/>
  <c r="F42" i="23"/>
  <c r="G42" i="23"/>
  <c r="AH42" i="23"/>
  <c r="C43" i="23"/>
  <c r="D43" i="23"/>
  <c r="E43" i="23"/>
  <c r="F43" i="23"/>
  <c r="G43" i="23"/>
  <c r="AH43" i="23"/>
  <c r="C44" i="23"/>
  <c r="K44" i="23" s="1"/>
  <c r="D44" i="23"/>
  <c r="E44" i="23"/>
  <c r="F44" i="23"/>
  <c r="G44" i="23"/>
  <c r="AH44" i="23"/>
  <c r="C45" i="23"/>
  <c r="K45" i="23" s="1"/>
  <c r="D45" i="23"/>
  <c r="E45" i="23"/>
  <c r="F45" i="23"/>
  <c r="G45" i="23"/>
  <c r="AH45" i="23"/>
  <c r="C46" i="23"/>
  <c r="D46" i="23"/>
  <c r="E46" i="23"/>
  <c r="F46" i="23"/>
  <c r="G46" i="23"/>
  <c r="AH46" i="23"/>
  <c r="C47" i="23"/>
  <c r="J47" i="23" s="1"/>
  <c r="D47" i="23"/>
  <c r="E47" i="23"/>
  <c r="F47" i="23"/>
  <c r="G47" i="23"/>
  <c r="AH47" i="23"/>
  <c r="C48" i="23"/>
  <c r="J48" i="23" s="1"/>
  <c r="D48" i="23"/>
  <c r="E48" i="23"/>
  <c r="F48" i="23"/>
  <c r="G48" i="23"/>
  <c r="AH48" i="23"/>
  <c r="C49" i="23"/>
  <c r="D49" i="23"/>
  <c r="E49" i="23"/>
  <c r="F49" i="23"/>
  <c r="G49" i="23"/>
  <c r="AH49" i="23"/>
  <c r="C50" i="23"/>
  <c r="D50" i="23"/>
  <c r="E50" i="23"/>
  <c r="F50" i="23"/>
  <c r="G50" i="23"/>
  <c r="AH50" i="23"/>
  <c r="C51" i="23"/>
  <c r="J51" i="23" s="1"/>
  <c r="D51" i="23"/>
  <c r="E51" i="23"/>
  <c r="F51" i="23"/>
  <c r="G51" i="23"/>
  <c r="AH51" i="23"/>
  <c r="C52" i="23"/>
  <c r="D52" i="23"/>
  <c r="E52" i="23"/>
  <c r="F52" i="23"/>
  <c r="G52" i="23"/>
  <c r="AH52" i="23"/>
  <c r="C53" i="23"/>
  <c r="J53" i="23" s="1"/>
  <c r="D53" i="23"/>
  <c r="E53" i="23"/>
  <c r="F53" i="23"/>
  <c r="G53" i="23"/>
  <c r="AH53" i="23"/>
  <c r="C54" i="23"/>
  <c r="J54" i="23" s="1"/>
  <c r="D54" i="23"/>
  <c r="E54" i="23"/>
  <c r="F54" i="23"/>
  <c r="G54" i="23"/>
  <c r="AH54" i="23"/>
  <c r="C55" i="23"/>
  <c r="K55" i="23" s="1"/>
  <c r="D55" i="23"/>
  <c r="E55" i="23"/>
  <c r="F55" i="23"/>
  <c r="G55" i="23"/>
  <c r="AH55" i="23"/>
  <c r="C56" i="23"/>
  <c r="D56" i="23"/>
  <c r="E56" i="23"/>
  <c r="F56" i="23"/>
  <c r="G56" i="23"/>
  <c r="AH56" i="23"/>
  <c r="C57" i="23"/>
  <c r="K57" i="23" s="1"/>
  <c r="D57" i="23"/>
  <c r="E57" i="23"/>
  <c r="F57" i="23"/>
  <c r="G57" i="23"/>
  <c r="AH57" i="23"/>
  <c r="C58" i="23"/>
  <c r="D58" i="23"/>
  <c r="E58" i="23"/>
  <c r="F58" i="23"/>
  <c r="G58" i="23"/>
  <c r="AH58" i="23"/>
  <c r="C59" i="23"/>
  <c r="J59" i="23" s="1"/>
  <c r="D59" i="23"/>
  <c r="E59" i="23"/>
  <c r="F59" i="23"/>
  <c r="G59" i="23"/>
  <c r="AH59" i="23"/>
  <c r="C60" i="23"/>
  <c r="K60" i="23" s="1"/>
  <c r="D60" i="23"/>
  <c r="E60" i="23"/>
  <c r="F60" i="23"/>
  <c r="G60" i="23"/>
  <c r="AH60" i="23"/>
  <c r="C61" i="23"/>
  <c r="D61" i="23"/>
  <c r="E61" i="23"/>
  <c r="F61" i="23"/>
  <c r="G61" i="23"/>
  <c r="AH61" i="23"/>
  <c r="C62" i="23"/>
  <c r="D62" i="23"/>
  <c r="E62" i="23"/>
  <c r="F62" i="23"/>
  <c r="G62" i="23"/>
  <c r="AH62" i="23"/>
  <c r="C63" i="23"/>
  <c r="J63" i="23" s="1"/>
  <c r="D63" i="23"/>
  <c r="E63" i="23"/>
  <c r="F63" i="23"/>
  <c r="G63" i="23"/>
  <c r="AH63" i="23"/>
  <c r="C64" i="23"/>
  <c r="D64" i="23"/>
  <c r="E64" i="23"/>
  <c r="F64" i="23"/>
  <c r="G64" i="23"/>
  <c r="AH64" i="23"/>
  <c r="C65" i="23"/>
  <c r="J65" i="23" s="1"/>
  <c r="D65" i="23"/>
  <c r="E65" i="23"/>
  <c r="F65" i="23"/>
  <c r="G65" i="23"/>
  <c r="AH65" i="23"/>
  <c r="C66" i="23"/>
  <c r="D66" i="23"/>
  <c r="E66" i="23"/>
  <c r="F66" i="23"/>
  <c r="G66" i="23"/>
  <c r="AH66" i="23"/>
  <c r="C67" i="23"/>
  <c r="D67" i="23"/>
  <c r="E67" i="23"/>
  <c r="F67" i="23"/>
  <c r="G67" i="23"/>
  <c r="AH67" i="23"/>
  <c r="C68" i="23"/>
  <c r="L68" i="23" s="1"/>
  <c r="D68" i="23"/>
  <c r="E68" i="23"/>
  <c r="F68" i="23"/>
  <c r="G68" i="23"/>
  <c r="AH68" i="23"/>
  <c r="C69" i="23"/>
  <c r="K69" i="23" s="1"/>
  <c r="D69" i="23"/>
  <c r="E69" i="23"/>
  <c r="F69" i="23"/>
  <c r="G69" i="23"/>
  <c r="AH69" i="23"/>
  <c r="C70" i="23"/>
  <c r="D70" i="23"/>
  <c r="E70" i="23"/>
  <c r="F70" i="23"/>
  <c r="G70" i="23"/>
  <c r="AH70" i="23"/>
  <c r="C71" i="23"/>
  <c r="J71" i="23" s="1"/>
  <c r="D71" i="23"/>
  <c r="E71" i="23"/>
  <c r="F71" i="23"/>
  <c r="G71" i="23"/>
  <c r="AH71" i="23"/>
  <c r="C72" i="23"/>
  <c r="J72" i="23" s="1"/>
  <c r="D72" i="23"/>
  <c r="E72" i="23"/>
  <c r="F72" i="23"/>
  <c r="G72" i="23"/>
  <c r="AH72" i="23"/>
  <c r="C73" i="23"/>
  <c r="D73" i="23"/>
  <c r="E73" i="23"/>
  <c r="F73" i="23"/>
  <c r="G73" i="23"/>
  <c r="AH73" i="23"/>
  <c r="C74" i="23"/>
  <c r="D74" i="23"/>
  <c r="E74" i="23"/>
  <c r="F74" i="23"/>
  <c r="G74" i="23"/>
  <c r="AH74" i="23"/>
  <c r="C75" i="23"/>
  <c r="J75" i="23" s="1"/>
  <c r="D75" i="23"/>
  <c r="E75" i="23"/>
  <c r="F75" i="23"/>
  <c r="G75" i="23"/>
  <c r="AH75" i="23"/>
  <c r="C76" i="23"/>
  <c r="D76" i="23"/>
  <c r="E76" i="23"/>
  <c r="F76" i="23"/>
  <c r="G76" i="23"/>
  <c r="AH76" i="23"/>
  <c r="C77" i="23"/>
  <c r="J77" i="23" s="1"/>
  <c r="D77" i="23"/>
  <c r="E77" i="23"/>
  <c r="F77" i="23"/>
  <c r="G77" i="23"/>
  <c r="AH77" i="23"/>
  <c r="C78" i="23"/>
  <c r="J78" i="23" s="1"/>
  <c r="D78" i="23"/>
  <c r="E78" i="23"/>
  <c r="F78" i="23"/>
  <c r="G78" i="23"/>
  <c r="AH78" i="23"/>
  <c r="C79" i="23"/>
  <c r="K79" i="23" s="1"/>
  <c r="D79" i="23"/>
  <c r="E79" i="23"/>
  <c r="F79" i="23"/>
  <c r="G79" i="23"/>
  <c r="AH79" i="23"/>
  <c r="C80" i="23"/>
  <c r="L80" i="23" s="1"/>
  <c r="D80" i="23"/>
  <c r="E80" i="23"/>
  <c r="F80" i="23"/>
  <c r="G80" i="23"/>
  <c r="AH80" i="23"/>
  <c r="C81" i="23"/>
  <c r="D81" i="23"/>
  <c r="E81" i="23"/>
  <c r="F81" i="23"/>
  <c r="G81" i="23"/>
  <c r="AH81" i="23"/>
  <c r="C82" i="23"/>
  <c r="D82" i="23"/>
  <c r="E82" i="23"/>
  <c r="F82" i="23"/>
  <c r="G82" i="23"/>
  <c r="AH82" i="23"/>
  <c r="C83" i="23"/>
  <c r="J83" i="23" s="1"/>
  <c r="D83" i="23"/>
  <c r="E83" i="23"/>
  <c r="F83" i="23"/>
  <c r="G83" i="23"/>
  <c r="AH83" i="23"/>
  <c r="C84" i="23"/>
  <c r="K84" i="23" s="1"/>
  <c r="D84" i="23"/>
  <c r="E84" i="23"/>
  <c r="F84" i="23"/>
  <c r="G84" i="23"/>
  <c r="AH84" i="23"/>
  <c r="C85" i="23"/>
  <c r="D85" i="23"/>
  <c r="E85" i="23"/>
  <c r="F85" i="23"/>
  <c r="G85" i="23"/>
  <c r="AH85" i="23"/>
  <c r="C86" i="23"/>
  <c r="D86" i="23"/>
  <c r="E86" i="23"/>
  <c r="F86" i="23"/>
  <c r="G86" i="23"/>
  <c r="AH86" i="23"/>
  <c r="C87" i="23"/>
  <c r="J87" i="23" s="1"/>
  <c r="D87" i="23"/>
  <c r="E87" i="23"/>
  <c r="F87" i="23"/>
  <c r="G87" i="23"/>
  <c r="AH87" i="23"/>
  <c r="C88" i="23"/>
  <c r="D88" i="23"/>
  <c r="E88" i="23"/>
  <c r="F88" i="23"/>
  <c r="G88" i="23"/>
  <c r="AH88" i="23"/>
  <c r="C89" i="23"/>
  <c r="J89" i="23" s="1"/>
  <c r="D89" i="23"/>
  <c r="E89" i="23"/>
  <c r="F89" i="23"/>
  <c r="G89" i="23"/>
  <c r="AH89" i="23"/>
  <c r="C90" i="23"/>
  <c r="J90" i="23" s="1"/>
  <c r="D90" i="23"/>
  <c r="E90" i="23"/>
  <c r="F90" i="23"/>
  <c r="G90" i="23"/>
  <c r="AH90" i="23"/>
  <c r="C91" i="23"/>
  <c r="L91" i="23" s="1"/>
  <c r="D91" i="23"/>
  <c r="E91" i="23"/>
  <c r="F91" i="23"/>
  <c r="G91" i="23"/>
  <c r="AH91" i="23"/>
  <c r="C92" i="23"/>
  <c r="L92" i="23" s="1"/>
  <c r="D92" i="23"/>
  <c r="E92" i="23"/>
  <c r="F92" i="23"/>
  <c r="G92" i="23"/>
  <c r="AH92" i="23"/>
  <c r="C93" i="23"/>
  <c r="J93" i="23" s="1"/>
  <c r="D93" i="23"/>
  <c r="E93" i="23"/>
  <c r="F93" i="23"/>
  <c r="G93" i="23"/>
  <c r="AH93" i="23"/>
  <c r="C94" i="23"/>
  <c r="K94" i="23" s="1"/>
  <c r="D94" i="23"/>
  <c r="E94" i="23"/>
  <c r="F94" i="23"/>
  <c r="G94" i="23"/>
  <c r="AH94" i="23"/>
  <c r="C95" i="23"/>
  <c r="J95" i="23" s="1"/>
  <c r="D95" i="23"/>
  <c r="E95" i="23"/>
  <c r="F95" i="23"/>
  <c r="G95" i="23"/>
  <c r="AH95" i="23"/>
  <c r="C96" i="23"/>
  <c r="J96" i="23" s="1"/>
  <c r="D96" i="23"/>
  <c r="E96" i="23"/>
  <c r="F96" i="23"/>
  <c r="G96" i="23"/>
  <c r="AH96" i="23"/>
  <c r="C97" i="23"/>
  <c r="D97" i="23"/>
  <c r="E97" i="23"/>
  <c r="F97" i="23"/>
  <c r="G97" i="23"/>
  <c r="AH97" i="23"/>
  <c r="C98" i="23"/>
  <c r="D98" i="23"/>
  <c r="E98" i="23"/>
  <c r="F98" i="23"/>
  <c r="G98" i="23"/>
  <c r="AH98" i="23"/>
  <c r="C99" i="23"/>
  <c r="J99" i="23" s="1"/>
  <c r="D99" i="23"/>
  <c r="E99" i="23"/>
  <c r="F99" i="23"/>
  <c r="G99" i="23"/>
  <c r="AH99" i="23"/>
  <c r="C100" i="23"/>
  <c r="D100" i="23"/>
  <c r="E100" i="23"/>
  <c r="F100" i="23"/>
  <c r="G100" i="23"/>
  <c r="AH100" i="23"/>
  <c r="C101" i="23"/>
  <c r="J101" i="23" s="1"/>
  <c r="D101" i="23"/>
  <c r="E101" i="23"/>
  <c r="F101" i="23"/>
  <c r="G101" i="23"/>
  <c r="AH101" i="23"/>
  <c r="C102" i="23"/>
  <c r="J102" i="23" s="1"/>
  <c r="D102" i="23"/>
  <c r="E102" i="23"/>
  <c r="F102" i="23"/>
  <c r="G102" i="23"/>
  <c r="AH102" i="23"/>
  <c r="C103" i="23"/>
  <c r="D103" i="23"/>
  <c r="E103" i="23"/>
  <c r="F103" i="23"/>
  <c r="G103" i="23"/>
  <c r="AH103" i="23"/>
  <c r="C104" i="23"/>
  <c r="D104" i="23"/>
  <c r="E104" i="23"/>
  <c r="F104" i="23"/>
  <c r="G104" i="23"/>
  <c r="AH104" i="23"/>
  <c r="C105" i="23"/>
  <c r="K105" i="23" s="1"/>
  <c r="D105" i="23"/>
  <c r="E105" i="23"/>
  <c r="F105" i="23"/>
  <c r="G105" i="23"/>
  <c r="AH105" i="23"/>
  <c r="C106" i="23"/>
  <c r="D106" i="23"/>
  <c r="E106" i="23"/>
  <c r="F106" i="23"/>
  <c r="G106" i="23"/>
  <c r="AH106" i="23"/>
  <c r="C107" i="23"/>
  <c r="J107" i="23" s="1"/>
  <c r="D107" i="23"/>
  <c r="E107" i="23"/>
  <c r="F107" i="23"/>
  <c r="G107" i="23"/>
  <c r="AH107" i="23"/>
  <c r="C108" i="23"/>
  <c r="J108" i="23" s="1"/>
  <c r="D108" i="23"/>
  <c r="E108" i="23"/>
  <c r="F108" i="23"/>
  <c r="G108" i="23"/>
  <c r="AH108" i="23"/>
  <c r="C109" i="23"/>
  <c r="D109" i="23"/>
  <c r="E109" i="23"/>
  <c r="F109" i="23"/>
  <c r="G109" i="23"/>
  <c r="AH109" i="23"/>
  <c r="C110" i="23"/>
  <c r="D110" i="23"/>
  <c r="E110" i="23"/>
  <c r="F110" i="23"/>
  <c r="G110" i="23"/>
  <c r="AH110" i="23"/>
  <c r="C111" i="23"/>
  <c r="J111" i="23" s="1"/>
  <c r="D111" i="23"/>
  <c r="E111" i="23"/>
  <c r="F111" i="23"/>
  <c r="G111" i="23"/>
  <c r="AH111" i="23"/>
  <c r="C112" i="23"/>
  <c r="D112" i="23"/>
  <c r="E112" i="23"/>
  <c r="F112" i="23"/>
  <c r="G112" i="23"/>
  <c r="AH112" i="23"/>
  <c r="C113" i="23"/>
  <c r="J113" i="23" s="1"/>
  <c r="D113" i="23"/>
  <c r="E113" i="23"/>
  <c r="F113" i="23"/>
  <c r="G113" i="23"/>
  <c r="AH113" i="23"/>
  <c r="C114" i="23"/>
  <c r="J114" i="23" s="1"/>
  <c r="D114" i="23"/>
  <c r="E114" i="23"/>
  <c r="F114" i="23"/>
  <c r="G114" i="23"/>
  <c r="AH114" i="23"/>
  <c r="C115" i="23"/>
  <c r="K115" i="23" s="1"/>
  <c r="D115" i="23"/>
  <c r="E115" i="23"/>
  <c r="F115" i="23"/>
  <c r="G115" i="23"/>
  <c r="AH115" i="23"/>
  <c r="C116" i="23"/>
  <c r="L116" i="23" s="1"/>
  <c r="D116" i="23"/>
  <c r="E116" i="23"/>
  <c r="F116" i="23"/>
  <c r="G116" i="23"/>
  <c r="AH116" i="23"/>
  <c r="C117" i="23"/>
  <c r="L117" i="23" s="1"/>
  <c r="D117" i="23"/>
  <c r="E117" i="23"/>
  <c r="F117" i="23"/>
  <c r="G117" i="23"/>
  <c r="AH117" i="23"/>
  <c r="C118" i="23"/>
  <c r="D118" i="23"/>
  <c r="E118" i="23"/>
  <c r="F118" i="23"/>
  <c r="G118" i="23"/>
  <c r="AH118" i="23"/>
  <c r="C119" i="23"/>
  <c r="J119" i="23" s="1"/>
  <c r="D119" i="23"/>
  <c r="E119" i="23"/>
  <c r="F119" i="23"/>
  <c r="G119" i="23"/>
  <c r="AH119" i="23"/>
  <c r="C120" i="23"/>
  <c r="J120" i="23" s="1"/>
  <c r="D120" i="23"/>
  <c r="E120" i="23"/>
  <c r="F120" i="23"/>
  <c r="G120" i="23"/>
  <c r="AH120" i="23"/>
  <c r="C121" i="23"/>
  <c r="D121" i="23"/>
  <c r="E121" i="23"/>
  <c r="F121" i="23"/>
  <c r="G121" i="23"/>
  <c r="AH121" i="23"/>
  <c r="C122" i="23"/>
  <c r="D122" i="23"/>
  <c r="E122" i="23"/>
  <c r="F122" i="23"/>
  <c r="G122" i="23"/>
  <c r="AH122" i="23"/>
  <c r="C123" i="23"/>
  <c r="J123" i="23" s="1"/>
  <c r="D123" i="23"/>
  <c r="E123" i="23"/>
  <c r="F123" i="23"/>
  <c r="G123" i="23"/>
  <c r="AH123" i="23"/>
  <c r="C124" i="23"/>
  <c r="D124" i="23"/>
  <c r="E124" i="23"/>
  <c r="F124" i="23"/>
  <c r="G124" i="23"/>
  <c r="AH124" i="23"/>
  <c r="C125" i="23"/>
  <c r="J125" i="23" s="1"/>
  <c r="D125" i="23"/>
  <c r="E125" i="23"/>
  <c r="F125" i="23"/>
  <c r="G125" i="23"/>
  <c r="AH125" i="23"/>
  <c r="C126" i="23"/>
  <c r="J126" i="23" s="1"/>
  <c r="D126" i="23"/>
  <c r="E126" i="23"/>
  <c r="F126" i="23"/>
  <c r="G126" i="23"/>
  <c r="AH126" i="23"/>
  <c r="C127" i="23"/>
  <c r="K127" i="23" s="1"/>
  <c r="D127" i="23"/>
  <c r="E127" i="23"/>
  <c r="F127" i="23"/>
  <c r="G127" i="23"/>
  <c r="AH127" i="23"/>
  <c r="C128" i="23"/>
  <c r="L128" i="23" s="1"/>
  <c r="D128" i="23"/>
  <c r="E128" i="23"/>
  <c r="F128" i="23"/>
  <c r="G128" i="23"/>
  <c r="AH128" i="23"/>
  <c r="C129" i="23"/>
  <c r="L129" i="23" s="1"/>
  <c r="D129" i="23"/>
  <c r="E129" i="23"/>
  <c r="F129" i="23"/>
  <c r="G129" i="23"/>
  <c r="AH129" i="23"/>
  <c r="C130" i="23"/>
  <c r="D130" i="23"/>
  <c r="E130" i="23"/>
  <c r="F130" i="23"/>
  <c r="G130" i="23"/>
  <c r="AH130" i="23"/>
  <c r="C131" i="23"/>
  <c r="J131" i="23" s="1"/>
  <c r="D131" i="23"/>
  <c r="E131" i="23"/>
  <c r="F131" i="23"/>
  <c r="G131" i="23"/>
  <c r="AH131" i="23"/>
  <c r="C132" i="23"/>
  <c r="J132" i="23" s="1"/>
  <c r="D132" i="23"/>
  <c r="E132" i="23"/>
  <c r="F132" i="23"/>
  <c r="G132" i="23"/>
  <c r="AH132" i="23"/>
  <c r="C133" i="23"/>
  <c r="D133" i="23"/>
  <c r="E133" i="23"/>
  <c r="F133" i="23"/>
  <c r="G133" i="23"/>
  <c r="AH133" i="23"/>
  <c r="C134" i="23"/>
  <c r="D134" i="23"/>
  <c r="E134" i="23"/>
  <c r="F134" i="23"/>
  <c r="G134" i="23"/>
  <c r="AH134" i="23"/>
  <c r="C135" i="23"/>
  <c r="J135" i="23" s="1"/>
  <c r="D135" i="23"/>
  <c r="E135" i="23"/>
  <c r="F135" i="23"/>
  <c r="G135" i="23"/>
  <c r="AH135" i="23"/>
  <c r="C136" i="23"/>
  <c r="D136" i="23"/>
  <c r="E136" i="23"/>
  <c r="F136" i="23"/>
  <c r="G136" i="23"/>
  <c r="AH136" i="23"/>
  <c r="C137" i="23"/>
  <c r="J137" i="23" s="1"/>
  <c r="D137" i="23"/>
  <c r="E137" i="23"/>
  <c r="F137" i="23"/>
  <c r="G137" i="23"/>
  <c r="AH137" i="23"/>
  <c r="C138" i="23"/>
  <c r="D138" i="23"/>
  <c r="E138" i="23"/>
  <c r="F138" i="23"/>
  <c r="G138" i="23"/>
  <c r="AH138" i="23"/>
  <c r="C139" i="23"/>
  <c r="D139" i="23"/>
  <c r="E139" i="23"/>
  <c r="F139" i="23"/>
  <c r="G139" i="23"/>
  <c r="AH139" i="23"/>
  <c r="C140" i="23"/>
  <c r="L140" i="23" s="1"/>
  <c r="D140" i="23"/>
  <c r="E140" i="23"/>
  <c r="F140" i="23"/>
  <c r="G140" i="23"/>
  <c r="AH140" i="23"/>
  <c r="C141" i="23"/>
  <c r="L141" i="23" s="1"/>
  <c r="D141" i="23"/>
  <c r="E141" i="23"/>
  <c r="F141" i="23"/>
  <c r="G141" i="23"/>
  <c r="AH141" i="23"/>
  <c r="C142" i="23"/>
  <c r="D142" i="23"/>
  <c r="E142" i="23"/>
  <c r="F142" i="23"/>
  <c r="G142" i="23"/>
  <c r="AH142" i="23"/>
  <c r="C143" i="23"/>
  <c r="L143" i="23" s="1"/>
  <c r="D143" i="23"/>
  <c r="E143" i="23"/>
  <c r="F143" i="23"/>
  <c r="G143" i="23"/>
  <c r="AH143" i="23"/>
  <c r="C144" i="23"/>
  <c r="J144" i="23" s="1"/>
  <c r="D144" i="23"/>
  <c r="E144" i="23"/>
  <c r="F144" i="23"/>
  <c r="G144" i="23"/>
  <c r="AH144" i="23"/>
  <c r="C145" i="23"/>
  <c r="D145" i="23"/>
  <c r="E145" i="23"/>
  <c r="F145" i="23"/>
  <c r="G145" i="23"/>
  <c r="AH145" i="23"/>
  <c r="C146" i="23"/>
  <c r="D146" i="23"/>
  <c r="E146" i="23"/>
  <c r="F146" i="23"/>
  <c r="G146" i="23"/>
  <c r="AH146" i="23"/>
  <c r="C147" i="23"/>
  <c r="D147" i="23"/>
  <c r="E147" i="23"/>
  <c r="F147" i="23"/>
  <c r="G147" i="23"/>
  <c r="AH147" i="23"/>
  <c r="C148" i="23"/>
  <c r="D148" i="23"/>
  <c r="E148" i="23"/>
  <c r="F148" i="23"/>
  <c r="G148" i="23"/>
  <c r="AH148" i="23"/>
  <c r="C149" i="23"/>
  <c r="J149" i="23" s="1"/>
  <c r="D149" i="23"/>
  <c r="E149" i="23"/>
  <c r="F149" i="23"/>
  <c r="G149" i="23"/>
  <c r="AH149" i="23"/>
  <c r="C150" i="23"/>
  <c r="J150" i="23" s="1"/>
  <c r="D150" i="23"/>
  <c r="E150" i="23"/>
  <c r="F150" i="23"/>
  <c r="G150" i="23"/>
  <c r="AH150" i="23"/>
  <c r="C151" i="23"/>
  <c r="D151" i="23"/>
  <c r="E151" i="23"/>
  <c r="F151" i="23"/>
  <c r="G151" i="23"/>
  <c r="AH151" i="23"/>
  <c r="C152" i="23"/>
  <c r="L152" i="23" s="1"/>
  <c r="D152" i="23"/>
  <c r="E152" i="23"/>
  <c r="F152" i="23"/>
  <c r="G152" i="23"/>
  <c r="AH152" i="23"/>
  <c r="C153" i="23"/>
  <c r="D153" i="23"/>
  <c r="E153" i="23"/>
  <c r="F153" i="23"/>
  <c r="G153" i="23"/>
  <c r="AH153" i="23"/>
  <c r="C154" i="23"/>
  <c r="J154" i="23" s="1"/>
  <c r="D154" i="23"/>
  <c r="E154" i="23"/>
  <c r="F154" i="23"/>
  <c r="G154" i="23"/>
  <c r="AH154" i="23"/>
  <c r="C155" i="23"/>
  <c r="K155" i="23" s="1"/>
  <c r="D155" i="23"/>
  <c r="E155" i="23"/>
  <c r="F155" i="23"/>
  <c r="G155" i="23"/>
  <c r="AH155" i="23"/>
  <c r="C156" i="23"/>
  <c r="D156" i="23"/>
  <c r="E156" i="23"/>
  <c r="F156" i="23"/>
  <c r="G156" i="23"/>
  <c r="AH156" i="23"/>
  <c r="C157" i="23"/>
  <c r="D157" i="23"/>
  <c r="E157" i="23"/>
  <c r="F157" i="23"/>
  <c r="G157" i="23"/>
  <c r="AH157" i="23"/>
  <c r="C158" i="23"/>
  <c r="D158" i="23"/>
  <c r="E158" i="23"/>
  <c r="F158" i="23"/>
  <c r="G158" i="23"/>
  <c r="AH158" i="23"/>
  <c r="C159" i="23"/>
  <c r="D159" i="23"/>
  <c r="E159" i="23"/>
  <c r="F159" i="23"/>
  <c r="G159" i="23"/>
  <c r="AH159" i="23"/>
  <c r="C160" i="23"/>
  <c r="D160" i="23"/>
  <c r="E160" i="23"/>
  <c r="F160" i="23"/>
  <c r="G160" i="23"/>
  <c r="AH160" i="23"/>
  <c r="C161" i="23"/>
  <c r="J161" i="23" s="1"/>
  <c r="D161" i="23"/>
  <c r="E161" i="23"/>
  <c r="F161" i="23"/>
  <c r="G161" i="23"/>
  <c r="AH161" i="23"/>
  <c r="C162" i="23"/>
  <c r="J162" i="23" s="1"/>
  <c r="D162" i="23"/>
  <c r="E162" i="23"/>
  <c r="F162" i="23"/>
  <c r="G162" i="23"/>
  <c r="AH162" i="23"/>
  <c r="C163" i="23"/>
  <c r="K163" i="23" s="1"/>
  <c r="D163" i="23"/>
  <c r="E163" i="23"/>
  <c r="F163" i="23"/>
  <c r="G163" i="23"/>
  <c r="AH163" i="23"/>
  <c r="C164" i="23"/>
  <c r="L164" i="23" s="1"/>
  <c r="D164" i="23"/>
  <c r="E164" i="23"/>
  <c r="F164" i="23"/>
  <c r="G164" i="23"/>
  <c r="AH164" i="23"/>
  <c r="C165" i="23"/>
  <c r="D165" i="23"/>
  <c r="E165" i="23"/>
  <c r="F165" i="23"/>
  <c r="G165" i="23"/>
  <c r="AH165" i="23"/>
  <c r="C166" i="23"/>
  <c r="K166" i="23" s="1"/>
  <c r="D166" i="23"/>
  <c r="E166" i="23"/>
  <c r="F166" i="23"/>
  <c r="G166" i="23"/>
  <c r="AH166" i="23"/>
  <c r="C167" i="23"/>
  <c r="J167" i="23" s="1"/>
  <c r="D167" i="23"/>
  <c r="E167" i="23"/>
  <c r="F167" i="23"/>
  <c r="G167" i="23"/>
  <c r="AH167" i="23"/>
  <c r="C168" i="23"/>
  <c r="D168" i="23"/>
  <c r="E168" i="23"/>
  <c r="F168" i="23"/>
  <c r="G168" i="23"/>
  <c r="AH168" i="23"/>
  <c r="C169" i="23"/>
  <c r="D169" i="23"/>
  <c r="E169" i="23"/>
  <c r="F169" i="23"/>
  <c r="G169" i="23"/>
  <c r="AH169" i="23"/>
  <c r="C170" i="23"/>
  <c r="D170" i="23"/>
  <c r="E170" i="23"/>
  <c r="F170" i="23"/>
  <c r="G170" i="23"/>
  <c r="AH170" i="23"/>
  <c r="C171" i="23"/>
  <c r="D171" i="23"/>
  <c r="E171" i="23"/>
  <c r="F171" i="23"/>
  <c r="G171" i="23"/>
  <c r="AH171" i="23"/>
  <c r="N172" i="23"/>
  <c r="O172" i="23"/>
  <c r="P172" i="23"/>
  <c r="Q172" i="23"/>
  <c r="S172" i="23"/>
  <c r="AH172" i="23"/>
  <c r="C174" i="23"/>
  <c r="L174" i="23" s="1"/>
  <c r="D174" i="23"/>
  <c r="E174" i="23"/>
  <c r="F174" i="23"/>
  <c r="G174" i="23"/>
  <c r="AH174" i="23"/>
  <c r="C175" i="23"/>
  <c r="D175" i="23"/>
  <c r="E175" i="23"/>
  <c r="F175" i="23"/>
  <c r="G175" i="23"/>
  <c r="AH175" i="23"/>
  <c r="C176" i="23"/>
  <c r="D176" i="23"/>
  <c r="E176" i="23"/>
  <c r="F176" i="23"/>
  <c r="G176" i="23"/>
  <c r="AH176" i="23"/>
  <c r="C177" i="23"/>
  <c r="D177" i="23"/>
  <c r="E177" i="23"/>
  <c r="F177" i="23"/>
  <c r="G177" i="23"/>
  <c r="AH177" i="23"/>
  <c r="C178" i="23"/>
  <c r="D178" i="23"/>
  <c r="E178" i="23"/>
  <c r="F178" i="23"/>
  <c r="G178" i="23"/>
  <c r="AH178" i="23"/>
  <c r="C179" i="23"/>
  <c r="D179" i="23"/>
  <c r="E179" i="23"/>
  <c r="F179" i="23"/>
  <c r="G179" i="23"/>
  <c r="AH179" i="23"/>
  <c r="C180" i="23"/>
  <c r="J180" i="23" s="1"/>
  <c r="D180" i="23"/>
  <c r="E180" i="23"/>
  <c r="F180" i="23"/>
  <c r="G180" i="23"/>
  <c r="AH180" i="23"/>
  <c r="C181" i="23"/>
  <c r="K181" i="23" s="1"/>
  <c r="D181" i="23"/>
  <c r="E181" i="23"/>
  <c r="F181" i="23"/>
  <c r="G181" i="23"/>
  <c r="AH181" i="23"/>
  <c r="C182" i="23"/>
  <c r="D182" i="23"/>
  <c r="E182" i="23"/>
  <c r="F182" i="23"/>
  <c r="G182" i="23"/>
  <c r="AH182" i="23"/>
  <c r="C183" i="23"/>
  <c r="K183" i="23" s="1"/>
  <c r="D183" i="23"/>
  <c r="E183" i="23"/>
  <c r="F183" i="23"/>
  <c r="G183" i="23"/>
  <c r="AH183" i="23"/>
  <c r="C184" i="23"/>
  <c r="K184" i="23" s="1"/>
  <c r="D184" i="23"/>
  <c r="E184" i="23"/>
  <c r="F184" i="23"/>
  <c r="G184" i="23"/>
  <c r="AH184" i="23"/>
  <c r="C185" i="23"/>
  <c r="J185" i="23" s="1"/>
  <c r="D185" i="23"/>
  <c r="E185" i="23"/>
  <c r="F185" i="23"/>
  <c r="G185" i="23"/>
  <c r="AH185" i="23"/>
  <c r="C186" i="23"/>
  <c r="D186" i="23"/>
  <c r="E186" i="23"/>
  <c r="F186" i="23"/>
  <c r="G186" i="23"/>
  <c r="AH186" i="23"/>
  <c r="C187" i="23"/>
  <c r="L187" i="23" s="1"/>
  <c r="D187" i="23"/>
  <c r="E187" i="23"/>
  <c r="F187" i="23"/>
  <c r="G187" i="23"/>
  <c r="AH187" i="23"/>
  <c r="C188" i="23"/>
  <c r="D188" i="23"/>
  <c r="E188" i="23"/>
  <c r="F188" i="23"/>
  <c r="G188" i="23"/>
  <c r="AH188" i="23"/>
  <c r="C189" i="23"/>
  <c r="D189" i="23"/>
  <c r="E189" i="23"/>
  <c r="F189" i="23"/>
  <c r="G189" i="23"/>
  <c r="AH189" i="23"/>
  <c r="C190" i="23"/>
  <c r="D190" i="23"/>
  <c r="E190" i="23"/>
  <c r="F190" i="23"/>
  <c r="G190" i="23"/>
  <c r="AH190" i="23"/>
  <c r="C191" i="23"/>
  <c r="D191" i="23"/>
  <c r="E191" i="23"/>
  <c r="F191" i="23"/>
  <c r="G191" i="23"/>
  <c r="AH191" i="23"/>
  <c r="C192" i="23"/>
  <c r="D192" i="23"/>
  <c r="E192" i="23"/>
  <c r="F192" i="23"/>
  <c r="G192" i="23"/>
  <c r="AH192" i="23"/>
  <c r="C193" i="23"/>
  <c r="K193" i="23" s="1"/>
  <c r="D193" i="23"/>
  <c r="E193" i="23"/>
  <c r="F193" i="23"/>
  <c r="G193" i="23"/>
  <c r="AH193" i="23"/>
  <c r="C194" i="23"/>
  <c r="K194" i="23" s="1"/>
  <c r="D194" i="23"/>
  <c r="E194" i="23"/>
  <c r="F194" i="23"/>
  <c r="G194" i="23"/>
  <c r="AH194" i="23"/>
  <c r="C195" i="23"/>
  <c r="J195" i="23" s="1"/>
  <c r="D195" i="23"/>
  <c r="E195" i="23"/>
  <c r="F195" i="23"/>
  <c r="G195" i="23"/>
  <c r="AH195" i="23"/>
  <c r="C196" i="23"/>
  <c r="L196" i="23" s="1"/>
  <c r="D196" i="23"/>
  <c r="E196" i="23"/>
  <c r="F196" i="23"/>
  <c r="G196" i="23"/>
  <c r="AH196" i="23"/>
  <c r="C197" i="23"/>
  <c r="D197" i="23"/>
  <c r="E197" i="23"/>
  <c r="F197" i="23"/>
  <c r="G197" i="23"/>
  <c r="AH197" i="23"/>
  <c r="C198" i="23"/>
  <c r="D198" i="23"/>
  <c r="E198" i="23"/>
  <c r="F198" i="23"/>
  <c r="G198" i="23"/>
  <c r="AH198" i="23"/>
  <c r="C199" i="23"/>
  <c r="D199" i="23"/>
  <c r="E199" i="23"/>
  <c r="F199" i="23"/>
  <c r="G199" i="23"/>
  <c r="AH199" i="23"/>
  <c r="C200" i="23"/>
  <c r="D200" i="23"/>
  <c r="E200" i="23"/>
  <c r="F200" i="23"/>
  <c r="G200" i="23"/>
  <c r="AH200" i="23"/>
  <c r="C201" i="23"/>
  <c r="D201" i="23"/>
  <c r="E201" i="23"/>
  <c r="F201" i="23"/>
  <c r="G201" i="23"/>
  <c r="AH201" i="23"/>
  <c r="C202" i="23"/>
  <c r="D202" i="23"/>
  <c r="E202" i="23"/>
  <c r="F202" i="23"/>
  <c r="G202" i="23"/>
  <c r="AH202" i="23"/>
  <c r="C203" i="23"/>
  <c r="D203" i="23"/>
  <c r="E203" i="23"/>
  <c r="F203" i="23"/>
  <c r="G203" i="23"/>
  <c r="AH203" i="23"/>
  <c r="C204" i="23"/>
  <c r="J204" i="23" s="1"/>
  <c r="D204" i="23"/>
  <c r="E204" i="23"/>
  <c r="F204" i="23"/>
  <c r="G204" i="23"/>
  <c r="AH204" i="23"/>
  <c r="C205" i="23"/>
  <c r="K205" i="23" s="1"/>
  <c r="D205" i="23"/>
  <c r="E205" i="23"/>
  <c r="F205" i="23"/>
  <c r="G205" i="23"/>
  <c r="AH205" i="23"/>
  <c r="C206" i="23"/>
  <c r="J206" i="23" s="1"/>
  <c r="D206" i="23"/>
  <c r="E206" i="23"/>
  <c r="F206" i="23"/>
  <c r="G206" i="23"/>
  <c r="AH206" i="23"/>
  <c r="C207" i="23"/>
  <c r="J207" i="23" s="1"/>
  <c r="D207" i="23"/>
  <c r="E207" i="23"/>
  <c r="F207" i="23"/>
  <c r="G207" i="23"/>
  <c r="AH207" i="23"/>
  <c r="C208" i="23"/>
  <c r="L208" i="23" s="1"/>
  <c r="D208" i="23"/>
  <c r="E208" i="23"/>
  <c r="F208" i="23"/>
  <c r="G208" i="23"/>
  <c r="AH208" i="23"/>
  <c r="C209" i="23"/>
  <c r="K209" i="23" s="1"/>
  <c r="D209" i="23"/>
  <c r="E209" i="23"/>
  <c r="F209" i="23"/>
  <c r="G209" i="23"/>
  <c r="AH209" i="23"/>
  <c r="C210" i="23"/>
  <c r="K210" i="23" s="1"/>
  <c r="D210" i="23"/>
  <c r="E210" i="23"/>
  <c r="F210" i="23"/>
  <c r="G210" i="23"/>
  <c r="AH210" i="23"/>
  <c r="C211" i="23"/>
  <c r="L211" i="23" s="1"/>
  <c r="D211" i="23"/>
  <c r="E211" i="23"/>
  <c r="F211" i="23"/>
  <c r="G211" i="23"/>
  <c r="AH211" i="23"/>
  <c r="C212" i="23"/>
  <c r="D212" i="23"/>
  <c r="E212" i="23"/>
  <c r="F212" i="23"/>
  <c r="G212" i="23"/>
  <c r="AH212" i="23"/>
  <c r="C213" i="23"/>
  <c r="D213" i="23"/>
  <c r="E213" i="23"/>
  <c r="F213" i="23"/>
  <c r="G213" i="23"/>
  <c r="AH213" i="23"/>
  <c r="C214" i="23"/>
  <c r="D214" i="23"/>
  <c r="E214" i="23"/>
  <c r="F214" i="23"/>
  <c r="G214" i="23"/>
  <c r="AH214" i="23"/>
  <c r="C215" i="23"/>
  <c r="D215" i="23"/>
  <c r="E215" i="23"/>
  <c r="F215" i="23"/>
  <c r="G215" i="23"/>
  <c r="AH215" i="23"/>
  <c r="C216" i="23"/>
  <c r="D216" i="23"/>
  <c r="E216" i="23"/>
  <c r="F216" i="23"/>
  <c r="G216" i="23"/>
  <c r="AH216" i="23"/>
  <c r="C217" i="23"/>
  <c r="K217" i="23" s="1"/>
  <c r="D217" i="23"/>
  <c r="E217" i="23"/>
  <c r="F217" i="23"/>
  <c r="G217" i="23"/>
  <c r="AH217" i="23"/>
  <c r="C218" i="23"/>
  <c r="L218" i="23" s="1"/>
  <c r="D218" i="23"/>
  <c r="E218" i="23"/>
  <c r="F218" i="23"/>
  <c r="G218" i="23"/>
  <c r="AH218" i="23"/>
  <c r="C219" i="23"/>
  <c r="J219" i="23" s="1"/>
  <c r="D219" i="23"/>
  <c r="E219" i="23"/>
  <c r="F219" i="23"/>
  <c r="G219" i="23"/>
  <c r="AH219" i="23"/>
  <c r="C220" i="23"/>
  <c r="D220" i="23"/>
  <c r="E220" i="23"/>
  <c r="F220" i="23"/>
  <c r="G220" i="23"/>
  <c r="AH220" i="23"/>
  <c r="C221" i="23"/>
  <c r="J221" i="23" s="1"/>
  <c r="D221" i="23"/>
  <c r="E221" i="23"/>
  <c r="F221" i="23"/>
  <c r="G221" i="23"/>
  <c r="AH221" i="23"/>
  <c r="C222" i="23"/>
  <c r="J222" i="23" s="1"/>
  <c r="D222" i="23"/>
  <c r="E222" i="23"/>
  <c r="F222" i="23"/>
  <c r="G222" i="23"/>
  <c r="AH222" i="23"/>
  <c r="C223" i="23"/>
  <c r="L223" i="23" s="1"/>
  <c r="D223" i="23"/>
  <c r="E223" i="23"/>
  <c r="F223" i="23"/>
  <c r="G223" i="23"/>
  <c r="AH223" i="23"/>
  <c r="C224" i="23"/>
  <c r="D224" i="23"/>
  <c r="E224" i="23"/>
  <c r="F224" i="23"/>
  <c r="G224" i="23"/>
  <c r="AH224" i="23"/>
  <c r="C225" i="23"/>
  <c r="D225" i="23"/>
  <c r="E225" i="23"/>
  <c r="F225" i="23"/>
  <c r="G225" i="23"/>
  <c r="AH225" i="23"/>
  <c r="C226" i="23"/>
  <c r="D226" i="23"/>
  <c r="E226" i="23"/>
  <c r="F226" i="23"/>
  <c r="G226" i="23"/>
  <c r="AH226" i="23"/>
  <c r="C227" i="23"/>
  <c r="J227" i="23" s="1"/>
  <c r="D227" i="23"/>
  <c r="E227" i="23"/>
  <c r="F227" i="23"/>
  <c r="G227" i="23"/>
  <c r="AH227" i="23"/>
  <c r="C228" i="23"/>
  <c r="J228" i="23" s="1"/>
  <c r="D228" i="23"/>
  <c r="E228" i="23"/>
  <c r="F228" i="23"/>
  <c r="G228" i="23"/>
  <c r="AH228" i="23"/>
  <c r="C229" i="23"/>
  <c r="L229" i="23" s="1"/>
  <c r="D229" i="23"/>
  <c r="E229" i="23"/>
  <c r="F229" i="23"/>
  <c r="G229" i="23"/>
  <c r="AH229" i="23"/>
  <c r="C230" i="23"/>
  <c r="J230" i="23" s="1"/>
  <c r="D230" i="23"/>
  <c r="E230" i="23"/>
  <c r="F230" i="23"/>
  <c r="G230" i="23"/>
  <c r="AH230" i="23"/>
  <c r="C231" i="23"/>
  <c r="J231" i="23" s="1"/>
  <c r="D231" i="23"/>
  <c r="E231" i="23"/>
  <c r="F231" i="23"/>
  <c r="G231" i="23"/>
  <c r="AH231" i="23"/>
  <c r="C232" i="23"/>
  <c r="J232" i="23" s="1"/>
  <c r="D232" i="23"/>
  <c r="E232" i="23"/>
  <c r="F232" i="23"/>
  <c r="G232" i="23"/>
  <c r="AH232" i="23"/>
  <c r="C233" i="23"/>
  <c r="K233" i="23" s="1"/>
  <c r="D233" i="23"/>
  <c r="E233" i="23"/>
  <c r="F233" i="23"/>
  <c r="G233" i="23"/>
  <c r="AH233" i="23"/>
  <c r="C234" i="23"/>
  <c r="D234" i="23"/>
  <c r="E234" i="23"/>
  <c r="F234" i="23"/>
  <c r="G234" i="23"/>
  <c r="AH234" i="23"/>
  <c r="C235" i="23"/>
  <c r="D235" i="23"/>
  <c r="E235" i="23"/>
  <c r="F235" i="23"/>
  <c r="G235" i="23"/>
  <c r="AH235" i="23"/>
  <c r="C236" i="23"/>
  <c r="D236" i="23"/>
  <c r="E236" i="23"/>
  <c r="F236" i="23"/>
  <c r="G236" i="23"/>
  <c r="AH236" i="23"/>
  <c r="C237" i="23"/>
  <c r="D237" i="23"/>
  <c r="E237" i="23"/>
  <c r="F237" i="23"/>
  <c r="G237" i="23"/>
  <c r="AH237" i="23"/>
  <c r="C238" i="23"/>
  <c r="D238" i="23"/>
  <c r="E238" i="23"/>
  <c r="F238" i="23"/>
  <c r="G238" i="23"/>
  <c r="AH238" i="23"/>
  <c r="C239" i="23"/>
  <c r="J239" i="23" s="1"/>
  <c r="D239" i="23"/>
  <c r="E239" i="23"/>
  <c r="F239" i="23"/>
  <c r="G239" i="23"/>
  <c r="AH239" i="23"/>
  <c r="C240" i="23"/>
  <c r="D240" i="23"/>
  <c r="E240" i="23"/>
  <c r="F240" i="23"/>
  <c r="G240" i="23"/>
  <c r="AH240" i="23"/>
  <c r="C241" i="23"/>
  <c r="D241" i="23"/>
  <c r="E241" i="23"/>
  <c r="F241" i="23"/>
  <c r="G241" i="23"/>
  <c r="AH241" i="23"/>
  <c r="C242" i="23"/>
  <c r="J242" i="23" s="1"/>
  <c r="D242" i="23"/>
  <c r="E242" i="23"/>
  <c r="F242" i="23"/>
  <c r="G242" i="23"/>
  <c r="AH242" i="23"/>
  <c r="C243" i="23"/>
  <c r="K243" i="23" s="1"/>
  <c r="D243" i="23"/>
  <c r="E243" i="23"/>
  <c r="F243" i="23"/>
  <c r="G243" i="23"/>
  <c r="AH243" i="23"/>
  <c r="C244" i="23"/>
  <c r="K244" i="23" s="1"/>
  <c r="D244" i="23"/>
  <c r="E244" i="23"/>
  <c r="F244" i="23"/>
  <c r="G244" i="23"/>
  <c r="AH244" i="23"/>
  <c r="C245" i="23"/>
  <c r="J245" i="23" s="1"/>
  <c r="D245" i="23"/>
  <c r="E245" i="23"/>
  <c r="F245" i="23"/>
  <c r="G245" i="23"/>
  <c r="AH245" i="23"/>
  <c r="C246" i="23"/>
  <c r="D246" i="23"/>
  <c r="E246" i="23"/>
  <c r="F246" i="23"/>
  <c r="G246" i="23"/>
  <c r="AH246" i="23"/>
  <c r="C247" i="23"/>
  <c r="J247" i="23" s="1"/>
  <c r="D247" i="23"/>
  <c r="E247" i="23"/>
  <c r="F247" i="23"/>
  <c r="G247" i="23"/>
  <c r="AH247" i="23"/>
  <c r="C248" i="23"/>
  <c r="J248" i="23" s="1"/>
  <c r="D248" i="23"/>
  <c r="E248" i="23"/>
  <c r="F248" i="23"/>
  <c r="G248" i="23"/>
  <c r="AH248" i="23"/>
  <c r="C249" i="23"/>
  <c r="D249" i="23"/>
  <c r="E249" i="23"/>
  <c r="F249" i="23"/>
  <c r="G249" i="23"/>
  <c r="AH249" i="23"/>
  <c r="C250" i="23"/>
  <c r="K250" i="23" s="1"/>
  <c r="D250" i="23"/>
  <c r="E250" i="23"/>
  <c r="F250" i="23"/>
  <c r="G250" i="23"/>
  <c r="AH250" i="23"/>
  <c r="C251" i="23"/>
  <c r="L251" i="23" s="1"/>
  <c r="D251" i="23"/>
  <c r="E251" i="23"/>
  <c r="F251" i="23"/>
  <c r="G251" i="23"/>
  <c r="AH251" i="23"/>
  <c r="C252" i="23"/>
  <c r="L252" i="23" s="1"/>
  <c r="D252" i="23"/>
  <c r="E252" i="23"/>
  <c r="F252" i="23"/>
  <c r="G252" i="23"/>
  <c r="AH252" i="23"/>
  <c r="C253" i="23"/>
  <c r="D253" i="23"/>
  <c r="E253" i="23"/>
  <c r="F253" i="23"/>
  <c r="G253" i="23"/>
  <c r="AH253" i="23"/>
  <c r="C254" i="23"/>
  <c r="K254" i="23" s="1"/>
  <c r="D254" i="23"/>
  <c r="E254" i="23"/>
  <c r="F254" i="23"/>
  <c r="G254" i="23"/>
  <c r="AH254" i="23"/>
  <c r="C255" i="23"/>
  <c r="L255" i="23" s="1"/>
  <c r="D255" i="23"/>
  <c r="E255" i="23"/>
  <c r="F255" i="23"/>
  <c r="G255" i="23"/>
  <c r="AH255" i="23"/>
  <c r="C256" i="23"/>
  <c r="D256" i="23"/>
  <c r="E256" i="23"/>
  <c r="F256" i="23"/>
  <c r="G256" i="23"/>
  <c r="AH256" i="23"/>
  <c r="C257" i="23"/>
  <c r="J257" i="23" s="1"/>
  <c r="D257" i="23"/>
  <c r="E257" i="23"/>
  <c r="F257" i="23"/>
  <c r="G257" i="23"/>
  <c r="AH257" i="23"/>
  <c r="C258" i="23"/>
  <c r="J258" i="23" s="1"/>
  <c r="D258" i="23"/>
  <c r="E258" i="23"/>
  <c r="F258" i="23"/>
  <c r="G258" i="23"/>
  <c r="AH258" i="23"/>
  <c r="C259" i="23"/>
  <c r="L259" i="23" s="1"/>
  <c r="D259" i="23"/>
  <c r="E259" i="23"/>
  <c r="F259" i="23"/>
  <c r="G259" i="23"/>
  <c r="AH259" i="23"/>
  <c r="C260" i="23"/>
  <c r="D260" i="23"/>
  <c r="E260" i="23"/>
  <c r="F260" i="23"/>
  <c r="G260" i="23"/>
  <c r="AH260" i="23"/>
  <c r="C261" i="23"/>
  <c r="J261" i="23" s="1"/>
  <c r="D261" i="23"/>
  <c r="E261" i="23"/>
  <c r="F261" i="23"/>
  <c r="G261" i="23"/>
  <c r="AH261" i="23"/>
  <c r="C262" i="23"/>
  <c r="J262" i="23" s="1"/>
  <c r="D262" i="23"/>
  <c r="E262" i="23"/>
  <c r="F262" i="23"/>
  <c r="G262" i="23"/>
  <c r="AH262" i="23"/>
  <c r="C263" i="23"/>
  <c r="K263" i="23" s="1"/>
  <c r="D263" i="23"/>
  <c r="E263" i="23"/>
  <c r="F263" i="23"/>
  <c r="G263" i="23"/>
  <c r="AH263" i="23"/>
  <c r="C264" i="23"/>
  <c r="D264" i="23"/>
  <c r="E264" i="23"/>
  <c r="F264" i="23"/>
  <c r="G264" i="23"/>
  <c r="AH264" i="23"/>
  <c r="C265" i="23"/>
  <c r="D265" i="23"/>
  <c r="E265" i="23"/>
  <c r="F265" i="23"/>
  <c r="G265" i="23"/>
  <c r="AH265" i="23"/>
  <c r="C266" i="23"/>
  <c r="K266" i="23" s="1"/>
  <c r="D266" i="23"/>
  <c r="E266" i="23"/>
  <c r="F266" i="23"/>
  <c r="G266" i="23"/>
  <c r="AH266" i="23"/>
  <c r="C267" i="23"/>
  <c r="D267" i="23"/>
  <c r="E267" i="23"/>
  <c r="F267" i="23"/>
  <c r="G267" i="23"/>
  <c r="AH267" i="23"/>
  <c r="C268" i="23"/>
  <c r="J268" i="23" s="1"/>
  <c r="D268" i="23"/>
  <c r="E268" i="23"/>
  <c r="F268" i="23"/>
  <c r="G268" i="23"/>
  <c r="AH268" i="23"/>
  <c r="C269" i="23"/>
  <c r="J269" i="23" s="1"/>
  <c r="D269" i="23"/>
  <c r="E269" i="23"/>
  <c r="F269" i="23"/>
  <c r="G269" i="23"/>
  <c r="AH269" i="23"/>
  <c r="C270" i="23"/>
  <c r="J270" i="23" s="1"/>
  <c r="D270" i="23"/>
  <c r="E270" i="23"/>
  <c r="F270" i="23"/>
  <c r="G270" i="23"/>
  <c r="AH270" i="23"/>
  <c r="C271" i="23"/>
  <c r="J271" i="23" s="1"/>
  <c r="D271" i="23"/>
  <c r="E271" i="23"/>
  <c r="F271" i="23"/>
  <c r="G271" i="23"/>
  <c r="AH271" i="23"/>
  <c r="C272" i="23"/>
  <c r="J272" i="23" s="1"/>
  <c r="D272" i="23"/>
  <c r="E272" i="23"/>
  <c r="F272" i="23"/>
  <c r="G272" i="23"/>
  <c r="AH272" i="23"/>
  <c r="C273" i="23"/>
  <c r="L273" i="23" s="1"/>
  <c r="D273" i="23"/>
  <c r="E273" i="23"/>
  <c r="F273" i="23"/>
  <c r="G273" i="23"/>
  <c r="AH273" i="23"/>
  <c r="C274" i="23"/>
  <c r="D274" i="23"/>
  <c r="E274" i="23"/>
  <c r="F274" i="23"/>
  <c r="G274" i="23"/>
  <c r="AH274" i="23"/>
  <c r="C275" i="23"/>
  <c r="J275" i="23" s="1"/>
  <c r="D275" i="23"/>
  <c r="E275" i="23"/>
  <c r="F275" i="23"/>
  <c r="G275" i="23"/>
  <c r="AH275" i="23"/>
  <c r="C276" i="23"/>
  <c r="D276" i="23"/>
  <c r="E276" i="23"/>
  <c r="F276" i="23"/>
  <c r="G276" i="23"/>
  <c r="AH276" i="23"/>
  <c r="C277" i="23"/>
  <c r="D277" i="23"/>
  <c r="E277" i="23"/>
  <c r="F277" i="23"/>
  <c r="G277" i="23"/>
  <c r="AH277" i="23"/>
  <c r="C278" i="23"/>
  <c r="J278" i="23" s="1"/>
  <c r="D278" i="23"/>
  <c r="E278" i="23"/>
  <c r="F278" i="23"/>
  <c r="G278" i="23"/>
  <c r="AH278" i="23"/>
  <c r="C279" i="23"/>
  <c r="J279" i="23" s="1"/>
  <c r="D279" i="23"/>
  <c r="E279" i="23"/>
  <c r="F279" i="23"/>
  <c r="G279" i="23"/>
  <c r="AH279" i="23"/>
  <c r="C280" i="23"/>
  <c r="L280" i="23" s="1"/>
  <c r="D280" i="23"/>
  <c r="E280" i="23"/>
  <c r="F280" i="23"/>
  <c r="G280" i="23"/>
  <c r="AH280" i="23"/>
  <c r="C281" i="23"/>
  <c r="L281" i="23" s="1"/>
  <c r="D281" i="23"/>
  <c r="E281" i="23"/>
  <c r="F281" i="23"/>
  <c r="G281" i="23"/>
  <c r="AH281" i="23"/>
  <c r="C282" i="23"/>
  <c r="D282" i="23"/>
  <c r="E282" i="23"/>
  <c r="F282" i="23"/>
  <c r="G282" i="23"/>
  <c r="AH282" i="23"/>
  <c r="C283" i="23"/>
  <c r="K283" i="23" s="1"/>
  <c r="D283" i="23"/>
  <c r="E283" i="23"/>
  <c r="F283" i="23"/>
  <c r="G283" i="23"/>
  <c r="AH283" i="23"/>
  <c r="C284" i="23"/>
  <c r="L284" i="23" s="1"/>
  <c r="D284" i="23"/>
  <c r="E284" i="23"/>
  <c r="F284" i="23"/>
  <c r="G284" i="23"/>
  <c r="AH284" i="23"/>
  <c r="C285" i="23"/>
  <c r="J285" i="23" s="1"/>
  <c r="D285" i="23"/>
  <c r="E285" i="23"/>
  <c r="F285" i="23"/>
  <c r="G285" i="23"/>
  <c r="AH285" i="23"/>
  <c r="C286" i="23"/>
  <c r="J286" i="23" s="1"/>
  <c r="D286" i="23"/>
  <c r="E286" i="23"/>
  <c r="F286" i="23"/>
  <c r="G286" i="23"/>
  <c r="AH286" i="23"/>
  <c r="C287" i="23"/>
  <c r="K287" i="23" s="1"/>
  <c r="D287" i="23"/>
  <c r="E287" i="23"/>
  <c r="F287" i="23"/>
  <c r="G287" i="23"/>
  <c r="AH287" i="23"/>
  <c r="C288" i="23"/>
  <c r="L288" i="23" s="1"/>
  <c r="D288" i="23"/>
  <c r="E288" i="23"/>
  <c r="F288" i="23"/>
  <c r="G288" i="23"/>
  <c r="AH288" i="23"/>
  <c r="C289" i="23"/>
  <c r="D289" i="23"/>
  <c r="E289" i="23"/>
  <c r="F289" i="23"/>
  <c r="G289" i="23"/>
  <c r="AH289" i="23"/>
  <c r="C290" i="23"/>
  <c r="J290" i="23" s="1"/>
  <c r="D290" i="23"/>
  <c r="E290" i="23"/>
  <c r="F290" i="23"/>
  <c r="G290" i="23"/>
  <c r="AH290" i="23"/>
  <c r="C291" i="23"/>
  <c r="K291" i="23" s="1"/>
  <c r="D291" i="23"/>
  <c r="E291" i="23"/>
  <c r="F291" i="23"/>
  <c r="G291" i="23"/>
  <c r="AH291" i="23"/>
  <c r="C292" i="23"/>
  <c r="L292" i="23" s="1"/>
  <c r="D292" i="23"/>
  <c r="E292" i="23"/>
  <c r="F292" i="23"/>
  <c r="G292" i="23"/>
  <c r="AH292" i="23"/>
  <c r="C293" i="23"/>
  <c r="D293" i="23"/>
  <c r="E293" i="23"/>
  <c r="F293" i="23"/>
  <c r="G293" i="23"/>
  <c r="AH293" i="23"/>
  <c r="C294" i="23"/>
  <c r="D294" i="23"/>
  <c r="E294" i="23"/>
  <c r="F294" i="23"/>
  <c r="G294" i="23"/>
  <c r="AH294" i="23"/>
  <c r="C295" i="23"/>
  <c r="J295" i="23" s="1"/>
  <c r="D295" i="23"/>
  <c r="E295" i="23"/>
  <c r="F295" i="23"/>
  <c r="G295" i="23"/>
  <c r="AH295" i="23"/>
  <c r="C296" i="23"/>
  <c r="D296" i="23"/>
  <c r="E296" i="23"/>
  <c r="F296" i="23"/>
  <c r="G296" i="23"/>
  <c r="AH296" i="23"/>
  <c r="C297" i="23"/>
  <c r="J297" i="23" s="1"/>
  <c r="D297" i="23"/>
  <c r="E297" i="23"/>
  <c r="F297" i="23"/>
  <c r="G297" i="23"/>
  <c r="AH297" i="23"/>
  <c r="C298" i="23"/>
  <c r="J298" i="23" s="1"/>
  <c r="D298" i="23"/>
  <c r="E298" i="23"/>
  <c r="F298" i="23"/>
  <c r="G298" i="23"/>
  <c r="AH298" i="23"/>
  <c r="C299" i="23"/>
  <c r="K299" i="23" s="1"/>
  <c r="D299" i="23"/>
  <c r="E299" i="23"/>
  <c r="F299" i="23"/>
  <c r="G299" i="23"/>
  <c r="AH299" i="23"/>
  <c r="C300" i="23"/>
  <c r="D300" i="23"/>
  <c r="E300" i="23"/>
  <c r="F300" i="23"/>
  <c r="G300" i="23"/>
  <c r="AH300" i="23"/>
  <c r="C301" i="23"/>
  <c r="D301" i="23"/>
  <c r="E301" i="23"/>
  <c r="F301" i="23"/>
  <c r="G301" i="23"/>
  <c r="AH301" i="23"/>
  <c r="C302" i="23"/>
  <c r="J302" i="23" s="1"/>
  <c r="D302" i="23"/>
  <c r="E302" i="23"/>
  <c r="F302" i="23"/>
  <c r="G302" i="23"/>
  <c r="AH302" i="23"/>
  <c r="C303" i="23"/>
  <c r="D303" i="23"/>
  <c r="E303" i="23"/>
  <c r="F303" i="23"/>
  <c r="G303" i="23"/>
  <c r="AH303" i="23"/>
  <c r="C304" i="23"/>
  <c r="L304" i="23" s="1"/>
  <c r="D304" i="23"/>
  <c r="E304" i="23"/>
  <c r="F304" i="23"/>
  <c r="G304" i="23"/>
  <c r="AH304" i="23"/>
  <c r="C305" i="23"/>
  <c r="D305" i="23"/>
  <c r="E305" i="23"/>
  <c r="F305" i="23"/>
  <c r="G305" i="23"/>
  <c r="AH305" i="23"/>
  <c r="C306" i="23"/>
  <c r="K306" i="23" s="1"/>
  <c r="D306" i="23"/>
  <c r="E306" i="23"/>
  <c r="F306" i="23"/>
  <c r="G306" i="23"/>
  <c r="AH306" i="23"/>
  <c r="C307" i="23"/>
  <c r="J307" i="23" s="1"/>
  <c r="D307" i="23"/>
  <c r="E307" i="23"/>
  <c r="F307" i="23"/>
  <c r="G307" i="23"/>
  <c r="AH307" i="23"/>
  <c r="C308" i="23"/>
  <c r="J308" i="23" s="1"/>
  <c r="D308" i="23"/>
  <c r="E308" i="23"/>
  <c r="F308" i="23"/>
  <c r="G308" i="23"/>
  <c r="AH308" i="23"/>
  <c r="C309" i="23"/>
  <c r="K309" i="23" s="1"/>
  <c r="D309" i="23"/>
  <c r="E309" i="23"/>
  <c r="F309" i="23"/>
  <c r="G309" i="23"/>
  <c r="AH309" i="23"/>
  <c r="C310" i="23"/>
  <c r="L310" i="23" s="1"/>
  <c r="D310" i="23"/>
  <c r="E310" i="23"/>
  <c r="F310" i="23"/>
  <c r="G310" i="23"/>
  <c r="AH310" i="23"/>
  <c r="C311" i="23"/>
  <c r="K311" i="23" s="1"/>
  <c r="D311" i="23"/>
  <c r="E311" i="23"/>
  <c r="F311" i="23"/>
  <c r="G311" i="23"/>
  <c r="AH311" i="23"/>
  <c r="C312" i="23"/>
  <c r="L312" i="23" s="1"/>
  <c r="D312" i="23"/>
  <c r="E312" i="23"/>
  <c r="F312" i="23"/>
  <c r="G312" i="23"/>
  <c r="AH312" i="23"/>
  <c r="C313" i="23"/>
  <c r="D313" i="23"/>
  <c r="E313" i="23"/>
  <c r="F313" i="23"/>
  <c r="G313" i="23"/>
  <c r="AH313" i="23"/>
  <c r="C314" i="23"/>
  <c r="L314" i="23" s="1"/>
  <c r="D314" i="23"/>
  <c r="E314" i="23"/>
  <c r="F314" i="23"/>
  <c r="G314" i="23"/>
  <c r="AH314" i="23"/>
  <c r="C315" i="23"/>
  <c r="J315" i="23" s="1"/>
  <c r="D315" i="23"/>
  <c r="E315" i="23"/>
  <c r="F315" i="23"/>
  <c r="G315" i="23"/>
  <c r="AH315" i="23"/>
  <c r="C316" i="23"/>
  <c r="J316" i="23" s="1"/>
  <c r="D316" i="23"/>
  <c r="E316" i="23"/>
  <c r="F316" i="23"/>
  <c r="G316" i="23"/>
  <c r="AH316" i="23"/>
  <c r="C317" i="23"/>
  <c r="D317" i="23"/>
  <c r="E317" i="23"/>
  <c r="F317" i="23"/>
  <c r="G317" i="23"/>
  <c r="AH317" i="23"/>
  <c r="C318" i="23"/>
  <c r="J318" i="23" s="1"/>
  <c r="D318" i="23"/>
  <c r="E318" i="23"/>
  <c r="F318" i="23"/>
  <c r="G318" i="23"/>
  <c r="AH318" i="23"/>
  <c r="C319" i="23"/>
  <c r="D319" i="23"/>
  <c r="E319" i="23"/>
  <c r="F319" i="23"/>
  <c r="G319" i="23"/>
  <c r="AH319" i="23"/>
  <c r="C320" i="23"/>
  <c r="D320" i="23"/>
  <c r="E320" i="23"/>
  <c r="F320" i="23"/>
  <c r="G320" i="23"/>
  <c r="AH320" i="23"/>
  <c r="C321" i="23"/>
  <c r="J321" i="23" s="1"/>
  <c r="D321" i="23"/>
  <c r="E321" i="23"/>
  <c r="F321" i="23"/>
  <c r="G321" i="23"/>
  <c r="AH321" i="23"/>
  <c r="C322" i="23"/>
  <c r="J322" i="23" s="1"/>
  <c r="D322" i="23"/>
  <c r="E322" i="23"/>
  <c r="F322" i="23"/>
  <c r="G322" i="23"/>
  <c r="AH322" i="23"/>
  <c r="C323" i="23"/>
  <c r="K323" i="23" s="1"/>
  <c r="D323" i="23"/>
  <c r="E323" i="23"/>
  <c r="F323" i="23"/>
  <c r="G323" i="23"/>
  <c r="AH323" i="23"/>
  <c r="C324" i="23"/>
  <c r="L324" i="23" s="1"/>
  <c r="D324" i="23"/>
  <c r="E324" i="23"/>
  <c r="F324" i="23"/>
  <c r="G324" i="23"/>
  <c r="AH324" i="23"/>
  <c r="C325" i="23"/>
  <c r="L325" i="23" s="1"/>
  <c r="D325" i="23"/>
  <c r="E325" i="23"/>
  <c r="F325" i="23"/>
  <c r="G325" i="23"/>
  <c r="AH325" i="23"/>
  <c r="C326" i="23"/>
  <c r="D326" i="23"/>
  <c r="E326" i="23"/>
  <c r="F326" i="23"/>
  <c r="G326" i="23"/>
  <c r="AH326" i="23"/>
  <c r="C327" i="23"/>
  <c r="D327" i="23"/>
  <c r="E327" i="23"/>
  <c r="F327" i="23"/>
  <c r="G327" i="23"/>
  <c r="AH327" i="23"/>
  <c r="C328" i="23"/>
  <c r="J328" i="23" s="1"/>
  <c r="D328" i="23"/>
  <c r="E328" i="23"/>
  <c r="F328" i="23"/>
  <c r="G328" i="23"/>
  <c r="AH328" i="23"/>
  <c r="C329" i="23"/>
  <c r="D329" i="23"/>
  <c r="E329" i="23"/>
  <c r="F329" i="23"/>
  <c r="G329" i="23"/>
  <c r="AH329" i="23"/>
  <c r="C330" i="23"/>
  <c r="J330" i="23" s="1"/>
  <c r="D330" i="23"/>
  <c r="E330" i="23"/>
  <c r="F330" i="23"/>
  <c r="G330" i="23"/>
  <c r="AH330" i="23"/>
  <c r="C331" i="23"/>
  <c r="J331" i="23" s="1"/>
  <c r="D331" i="23"/>
  <c r="E331" i="23"/>
  <c r="F331" i="23"/>
  <c r="G331" i="23"/>
  <c r="AH331" i="23"/>
  <c r="C332" i="23"/>
  <c r="K332" i="23" s="1"/>
  <c r="D332" i="23"/>
  <c r="E332" i="23"/>
  <c r="F332" i="23"/>
  <c r="G332" i="23"/>
  <c r="AH332" i="23"/>
  <c r="C333" i="23"/>
  <c r="L333" i="23" s="1"/>
  <c r="D333" i="23"/>
  <c r="E333" i="23"/>
  <c r="F333" i="23"/>
  <c r="G333" i="23"/>
  <c r="AH333" i="23"/>
  <c r="C334" i="23"/>
  <c r="K334" i="23" s="1"/>
  <c r="D334" i="23"/>
  <c r="E334" i="23"/>
  <c r="F334" i="23"/>
  <c r="G334" i="23"/>
  <c r="AH334" i="23"/>
  <c r="C335" i="23"/>
  <c r="K335" i="23" s="1"/>
  <c r="D335" i="23"/>
  <c r="E335" i="23"/>
  <c r="F335" i="23"/>
  <c r="G335" i="23"/>
  <c r="AH335" i="23"/>
  <c r="C336" i="23"/>
  <c r="L336" i="23" s="1"/>
  <c r="D336" i="23"/>
  <c r="E336" i="23"/>
  <c r="F336" i="23"/>
  <c r="G336" i="23"/>
  <c r="AH336" i="23"/>
  <c r="C337" i="23"/>
  <c r="D337" i="23"/>
  <c r="E337" i="23"/>
  <c r="F337" i="23"/>
  <c r="G337" i="23"/>
  <c r="AH337" i="23"/>
  <c r="C338" i="23"/>
  <c r="J338" i="23" s="1"/>
  <c r="D338" i="23"/>
  <c r="E338" i="23"/>
  <c r="F338" i="23"/>
  <c r="G338" i="23"/>
  <c r="AH338" i="23"/>
  <c r="C339" i="23"/>
  <c r="K339" i="23" s="1"/>
  <c r="D339" i="23"/>
  <c r="E339" i="23"/>
  <c r="F339" i="23"/>
  <c r="G339" i="23"/>
  <c r="AH339" i="23"/>
  <c r="C340" i="23"/>
  <c r="D340" i="23"/>
  <c r="E340" i="23"/>
  <c r="F340" i="23"/>
  <c r="G340" i="23"/>
  <c r="AH340" i="23"/>
  <c r="C341" i="23"/>
  <c r="J341" i="23" s="1"/>
  <c r="D341" i="23"/>
  <c r="E341" i="23"/>
  <c r="F341" i="23"/>
  <c r="G341" i="23"/>
  <c r="AH341" i="23"/>
  <c r="C342" i="23"/>
  <c r="J342" i="23" s="1"/>
  <c r="D342" i="23"/>
  <c r="E342" i="23"/>
  <c r="F342" i="23"/>
  <c r="G342" i="23"/>
  <c r="AH342" i="23"/>
  <c r="C343" i="23"/>
  <c r="K343" i="23" s="1"/>
  <c r="D343" i="23"/>
  <c r="E343" i="23"/>
  <c r="F343" i="23"/>
  <c r="G343" i="23"/>
  <c r="AH343" i="23"/>
  <c r="C344" i="23"/>
  <c r="J344" i="23" s="1"/>
  <c r="D344" i="23"/>
  <c r="E344" i="23"/>
  <c r="F344" i="23"/>
  <c r="G344" i="23"/>
  <c r="AH344" i="23"/>
  <c r="C345" i="23"/>
  <c r="D345" i="23"/>
  <c r="E345" i="23"/>
  <c r="F345" i="23"/>
  <c r="G345" i="23"/>
  <c r="AH345" i="23"/>
  <c r="C346" i="23"/>
  <c r="J346" i="23" s="1"/>
  <c r="D346" i="23"/>
  <c r="E346" i="23"/>
  <c r="F346" i="23"/>
  <c r="G346" i="23"/>
  <c r="AH346" i="23"/>
  <c r="C347" i="23"/>
  <c r="K347" i="23" s="1"/>
  <c r="D347" i="23"/>
  <c r="E347" i="23"/>
  <c r="F347" i="23"/>
  <c r="G347" i="23"/>
  <c r="AH347" i="23"/>
  <c r="C348" i="23"/>
  <c r="L348" i="23" s="1"/>
  <c r="D348" i="23"/>
  <c r="E348" i="23"/>
  <c r="F348" i="23"/>
  <c r="G348" i="23"/>
  <c r="AH348" i="23"/>
  <c r="C349" i="23"/>
  <c r="J349" i="23" s="1"/>
  <c r="D349" i="23"/>
  <c r="E349" i="23"/>
  <c r="F349" i="23"/>
  <c r="G349" i="23"/>
  <c r="AH349" i="23"/>
  <c r="C350" i="23"/>
  <c r="D350" i="23"/>
  <c r="E350" i="23"/>
  <c r="F350" i="23"/>
  <c r="G350" i="23"/>
  <c r="AH350" i="23"/>
  <c r="C351" i="23"/>
  <c r="D351" i="23"/>
  <c r="E351" i="23"/>
  <c r="F351" i="23"/>
  <c r="G351" i="23"/>
  <c r="AH351" i="23"/>
  <c r="C352" i="23"/>
  <c r="J352" i="23" s="1"/>
  <c r="D352" i="23"/>
  <c r="E352" i="23"/>
  <c r="F352" i="23"/>
  <c r="G352" i="23"/>
  <c r="AH352" i="23"/>
  <c r="C353" i="23"/>
  <c r="D353" i="23"/>
  <c r="E353" i="23"/>
  <c r="F353" i="23"/>
  <c r="G353" i="23"/>
  <c r="AH353" i="23"/>
  <c r="C354" i="23"/>
  <c r="J354" i="23" s="1"/>
  <c r="D354" i="23"/>
  <c r="E354" i="23"/>
  <c r="F354" i="23"/>
  <c r="G354" i="23"/>
  <c r="AH354" i="23"/>
  <c r="C355" i="23"/>
  <c r="D355" i="23"/>
  <c r="E355" i="23"/>
  <c r="F355" i="23"/>
  <c r="G355" i="23"/>
  <c r="AH355" i="23"/>
  <c r="C357" i="23"/>
  <c r="D357" i="23"/>
  <c r="E357" i="23"/>
  <c r="F357" i="23"/>
  <c r="G357" i="23"/>
  <c r="AH357" i="23"/>
  <c r="C356" i="23"/>
  <c r="K356" i="23" s="1"/>
  <c r="D356" i="23"/>
  <c r="E356" i="23"/>
  <c r="F356" i="23"/>
  <c r="G356" i="23"/>
  <c r="AH356" i="23"/>
  <c r="C358" i="23"/>
  <c r="J358" i="23" s="1"/>
  <c r="D358" i="23"/>
  <c r="E358" i="23"/>
  <c r="F358" i="23"/>
  <c r="G358" i="23"/>
  <c r="AH358" i="23"/>
  <c r="C359" i="23"/>
  <c r="K359" i="23" s="1"/>
  <c r="D359" i="23"/>
  <c r="E359" i="23"/>
  <c r="F359" i="23"/>
  <c r="G359" i="23"/>
  <c r="AH359" i="23"/>
  <c r="C360" i="23"/>
  <c r="L360" i="23" s="1"/>
  <c r="D360" i="23"/>
  <c r="E360" i="23"/>
  <c r="F360" i="23"/>
  <c r="G360" i="23"/>
  <c r="AH360" i="23"/>
  <c r="C361" i="23"/>
  <c r="D361" i="23"/>
  <c r="E361" i="23"/>
  <c r="F361" i="23"/>
  <c r="G361" i="23"/>
  <c r="AH361" i="23"/>
  <c r="C362" i="23"/>
  <c r="D362" i="23"/>
  <c r="E362" i="23"/>
  <c r="F362" i="23"/>
  <c r="G362" i="23"/>
  <c r="AH362" i="23"/>
  <c r="C363" i="23"/>
  <c r="J363" i="23" s="1"/>
  <c r="D363" i="23"/>
  <c r="E363" i="23"/>
  <c r="F363" i="23"/>
  <c r="G363" i="23"/>
  <c r="AH363" i="23"/>
  <c r="C364" i="23"/>
  <c r="J364" i="23" s="1"/>
  <c r="D364" i="23"/>
  <c r="E364" i="23"/>
  <c r="F364" i="23"/>
  <c r="G364" i="23"/>
  <c r="AH364" i="23"/>
  <c r="C365" i="23"/>
  <c r="K365" i="23" s="1"/>
  <c r="D365" i="23"/>
  <c r="E365" i="23"/>
  <c r="F365" i="23"/>
  <c r="G365" i="23"/>
  <c r="AH365" i="23"/>
  <c r="C366" i="23"/>
  <c r="L366" i="23" s="1"/>
  <c r="D366" i="23"/>
  <c r="E366" i="23"/>
  <c r="F366" i="23"/>
  <c r="G366" i="23"/>
  <c r="AH366" i="23"/>
  <c r="C367" i="23"/>
  <c r="K367" i="23" s="1"/>
  <c r="D367" i="23"/>
  <c r="E367" i="23"/>
  <c r="F367" i="23"/>
  <c r="G367" i="23"/>
  <c r="AH367" i="23"/>
  <c r="C368" i="23"/>
  <c r="J368" i="23" s="1"/>
  <c r="D368" i="23"/>
  <c r="E368" i="23"/>
  <c r="F368" i="23"/>
  <c r="G368" i="23"/>
  <c r="AH368" i="23"/>
  <c r="C369" i="23"/>
  <c r="K369" i="23" s="1"/>
  <c r="D369" i="23"/>
  <c r="E369" i="23"/>
  <c r="F369" i="23"/>
  <c r="G369" i="23"/>
  <c r="AH369" i="23"/>
  <c r="C370" i="23"/>
  <c r="D370" i="23"/>
  <c r="E370" i="23"/>
  <c r="F370" i="23"/>
  <c r="G370" i="23"/>
  <c r="AH370" i="23"/>
  <c r="C371" i="23"/>
  <c r="K371" i="23" s="1"/>
  <c r="D371" i="23"/>
  <c r="E371" i="23"/>
  <c r="F371" i="23"/>
  <c r="G371" i="23"/>
  <c r="AH371" i="23"/>
  <c r="C372" i="23"/>
  <c r="L372" i="23" s="1"/>
  <c r="D372" i="23"/>
  <c r="E372" i="23"/>
  <c r="F372" i="23"/>
  <c r="G372" i="23"/>
  <c r="AH372" i="23"/>
  <c r="C373" i="23"/>
  <c r="J373" i="23" s="1"/>
  <c r="D373" i="23"/>
  <c r="E373" i="23"/>
  <c r="F373" i="23"/>
  <c r="G373" i="23"/>
  <c r="AH373" i="23"/>
  <c r="C374" i="23"/>
  <c r="J374" i="23" s="1"/>
  <c r="D374" i="23"/>
  <c r="E374" i="23"/>
  <c r="F374" i="23"/>
  <c r="G374" i="23"/>
  <c r="AH374" i="23"/>
  <c r="C375" i="23"/>
  <c r="K375" i="23" s="1"/>
  <c r="D375" i="23"/>
  <c r="E375" i="23"/>
  <c r="F375" i="23"/>
  <c r="G375" i="23"/>
  <c r="AH375" i="23"/>
  <c r="C376" i="23"/>
  <c r="K376" i="23" s="1"/>
  <c r="D376" i="23"/>
  <c r="E376" i="23"/>
  <c r="F376" i="23"/>
  <c r="G376" i="23"/>
  <c r="AH376" i="23"/>
  <c r="C377" i="23"/>
  <c r="K377" i="23" s="1"/>
  <c r="D377" i="23"/>
  <c r="E377" i="23"/>
  <c r="F377" i="23"/>
  <c r="G377" i="23"/>
  <c r="AH377" i="23"/>
  <c r="C378" i="23"/>
  <c r="D378" i="23"/>
  <c r="E378" i="23"/>
  <c r="F378" i="23"/>
  <c r="G378" i="23"/>
  <c r="AH378" i="23"/>
  <c r="C379" i="23"/>
  <c r="D379" i="23"/>
  <c r="E379" i="23"/>
  <c r="F379" i="23"/>
  <c r="G379" i="23"/>
  <c r="AH379" i="23"/>
  <c r="C380" i="23"/>
  <c r="D380" i="23"/>
  <c r="E380" i="23"/>
  <c r="F380" i="23"/>
  <c r="G380" i="23"/>
  <c r="AH380" i="23"/>
  <c r="C381" i="23"/>
  <c r="J381" i="23" s="1"/>
  <c r="D381" i="23"/>
  <c r="E381" i="23"/>
  <c r="F381" i="23"/>
  <c r="G381" i="23"/>
  <c r="AH381" i="23"/>
  <c r="C382" i="23"/>
  <c r="J382" i="23" s="1"/>
  <c r="D382" i="23"/>
  <c r="E382" i="23"/>
  <c r="F382" i="23"/>
  <c r="G382" i="23"/>
  <c r="AH382" i="23"/>
  <c r="C383" i="23"/>
  <c r="K383" i="23" s="1"/>
  <c r="D383" i="23"/>
  <c r="E383" i="23"/>
  <c r="F383" i="23"/>
  <c r="G383" i="23"/>
  <c r="AH383" i="23"/>
  <c r="C384" i="23"/>
  <c r="L384" i="23" s="1"/>
  <c r="D384" i="23"/>
  <c r="E384" i="23"/>
  <c r="F384" i="23"/>
  <c r="G384" i="23"/>
  <c r="AH384" i="23"/>
  <c r="C385" i="23"/>
  <c r="K385" i="23" s="1"/>
  <c r="D385" i="23"/>
  <c r="E385" i="23"/>
  <c r="F385" i="23"/>
  <c r="G385" i="23"/>
  <c r="AH385" i="23"/>
  <c r="C386" i="23"/>
  <c r="D386" i="23"/>
  <c r="E386" i="23"/>
  <c r="F386" i="23"/>
  <c r="G386" i="23"/>
  <c r="AH386" i="23"/>
  <c r="C387" i="23"/>
  <c r="J387" i="23" s="1"/>
  <c r="D387" i="23"/>
  <c r="E387" i="23"/>
  <c r="F387" i="23"/>
  <c r="G387" i="23"/>
  <c r="AH387" i="23"/>
  <c r="C388" i="23"/>
  <c r="L388" i="23" s="1"/>
  <c r="D388" i="23"/>
  <c r="E388" i="23"/>
  <c r="F388" i="23"/>
  <c r="G388" i="23"/>
  <c r="AH388" i="23"/>
  <c r="C389" i="23"/>
  <c r="J389" i="23" s="1"/>
  <c r="D389" i="23"/>
  <c r="E389" i="23"/>
  <c r="F389" i="23"/>
  <c r="G389" i="23"/>
  <c r="AH389" i="23"/>
  <c r="C390" i="23"/>
  <c r="J390" i="23" s="1"/>
  <c r="D390" i="23"/>
  <c r="E390" i="23"/>
  <c r="F390" i="23"/>
  <c r="G390" i="23"/>
  <c r="AH390" i="23"/>
  <c r="C391" i="23"/>
  <c r="K391" i="23" s="1"/>
  <c r="D391" i="23"/>
  <c r="E391" i="23"/>
  <c r="F391" i="23"/>
  <c r="G391" i="23"/>
  <c r="AH391" i="23"/>
  <c r="C392" i="23"/>
  <c r="D392" i="23"/>
  <c r="E392" i="23"/>
  <c r="F392" i="23"/>
  <c r="G392" i="23"/>
  <c r="AH392" i="23"/>
  <c r="C393" i="23"/>
  <c r="K393" i="23" s="1"/>
  <c r="D393" i="23"/>
  <c r="E393" i="23"/>
  <c r="F393" i="23"/>
  <c r="G393" i="23"/>
  <c r="AH393" i="23"/>
  <c r="C394" i="23"/>
  <c r="D394" i="23"/>
  <c r="E394" i="23"/>
  <c r="F394" i="23"/>
  <c r="G394" i="23"/>
  <c r="AH394" i="23"/>
  <c r="C395" i="23"/>
  <c r="D395" i="23"/>
  <c r="E395" i="23"/>
  <c r="F395" i="23"/>
  <c r="G395" i="23"/>
  <c r="AH395" i="23"/>
  <c r="C396" i="23"/>
  <c r="L396" i="23" s="1"/>
  <c r="D396" i="23"/>
  <c r="E396" i="23"/>
  <c r="F396" i="23"/>
  <c r="G396" i="23"/>
  <c r="AH396" i="23"/>
  <c r="C397" i="23"/>
  <c r="D397" i="23"/>
  <c r="E397" i="23"/>
  <c r="F397" i="23"/>
  <c r="G397" i="23"/>
  <c r="AH397" i="23"/>
  <c r="C398" i="23"/>
  <c r="D398" i="23"/>
  <c r="E398" i="23"/>
  <c r="F398" i="23"/>
  <c r="G398" i="23"/>
  <c r="AH398" i="23"/>
  <c r="C399" i="23"/>
  <c r="L399" i="23" s="1"/>
  <c r="D399" i="23"/>
  <c r="E399" i="23"/>
  <c r="F399" i="23"/>
  <c r="G399" i="23"/>
  <c r="AH399" i="23"/>
  <c r="C400" i="23"/>
  <c r="D400" i="23"/>
  <c r="E400" i="23"/>
  <c r="F400" i="23"/>
  <c r="G400" i="23"/>
  <c r="AH400" i="23"/>
  <c r="C401" i="23"/>
  <c r="L401" i="23" s="1"/>
  <c r="D401" i="23"/>
  <c r="E401" i="23"/>
  <c r="F401" i="23"/>
  <c r="G401" i="23"/>
  <c r="AH401" i="23"/>
  <c r="C402" i="23"/>
  <c r="J402" i="23" s="1"/>
  <c r="D402" i="23"/>
  <c r="E402" i="23"/>
  <c r="F402" i="23"/>
  <c r="G402" i="23"/>
  <c r="AH402" i="23"/>
  <c r="C403" i="23"/>
  <c r="L403" i="23" s="1"/>
  <c r="D403" i="23"/>
  <c r="E403" i="23"/>
  <c r="F403" i="23"/>
  <c r="G403" i="23"/>
  <c r="AH403" i="23"/>
  <c r="C404" i="23"/>
  <c r="D404" i="23"/>
  <c r="E404" i="23"/>
  <c r="F404" i="23"/>
  <c r="G404" i="23"/>
  <c r="AH404" i="23"/>
  <c r="C405" i="23"/>
  <c r="J405" i="23" s="1"/>
  <c r="D405" i="23"/>
  <c r="E405" i="23"/>
  <c r="F405" i="23"/>
  <c r="G405" i="23"/>
  <c r="AH405" i="23"/>
  <c r="C406" i="23"/>
  <c r="J406" i="23" s="1"/>
  <c r="D406" i="23"/>
  <c r="E406" i="23"/>
  <c r="F406" i="23"/>
  <c r="G406" i="23"/>
  <c r="AH406" i="23"/>
  <c r="C407" i="23"/>
  <c r="K407" i="23" s="1"/>
  <c r="D407" i="23"/>
  <c r="E407" i="23"/>
  <c r="F407" i="23"/>
  <c r="G407" i="23"/>
  <c r="AH407" i="23"/>
  <c r="C408" i="23"/>
  <c r="L408" i="23" s="1"/>
  <c r="D408" i="23"/>
  <c r="E408" i="23"/>
  <c r="F408" i="23"/>
  <c r="G408" i="23"/>
  <c r="AH408" i="23"/>
  <c r="C409" i="23"/>
  <c r="D409" i="23"/>
  <c r="E409" i="23"/>
  <c r="F409" i="23"/>
  <c r="G409" i="23"/>
  <c r="AH409" i="23"/>
  <c r="C410" i="23"/>
  <c r="K410" i="23" s="1"/>
  <c r="D410" i="23"/>
  <c r="E410" i="23"/>
  <c r="F410" i="23"/>
  <c r="G410" i="23"/>
  <c r="AH410" i="23"/>
  <c r="C411" i="23"/>
  <c r="D411" i="23"/>
  <c r="E411" i="23"/>
  <c r="F411" i="23"/>
  <c r="G411" i="23"/>
  <c r="AH411" i="23"/>
  <c r="C412" i="23"/>
  <c r="K412" i="23" s="1"/>
  <c r="D412" i="23"/>
  <c r="E412" i="23"/>
  <c r="F412" i="23"/>
  <c r="G412" i="23"/>
  <c r="AH412" i="23"/>
  <c r="C413" i="23"/>
  <c r="J413" i="23" s="1"/>
  <c r="D413" i="23"/>
  <c r="E413" i="23"/>
  <c r="F413" i="23"/>
  <c r="G413" i="23"/>
  <c r="AH413" i="23"/>
  <c r="C414" i="23"/>
  <c r="J414" i="23" s="1"/>
  <c r="D414" i="23"/>
  <c r="E414" i="23"/>
  <c r="F414" i="23"/>
  <c r="G414" i="23"/>
  <c r="AH414" i="23"/>
  <c r="C415" i="23"/>
  <c r="J415" i="23" s="1"/>
  <c r="D415" i="23"/>
  <c r="E415" i="23"/>
  <c r="F415" i="23"/>
  <c r="G415" i="23"/>
  <c r="AH415" i="23"/>
  <c r="C416" i="23"/>
  <c r="J416" i="23" s="1"/>
  <c r="D416" i="23"/>
  <c r="E416" i="23"/>
  <c r="F416" i="23"/>
  <c r="G416" i="23"/>
  <c r="AH416" i="23"/>
  <c r="C417" i="23"/>
  <c r="L417" i="23" s="1"/>
  <c r="D417" i="23"/>
  <c r="E417" i="23"/>
  <c r="F417" i="23"/>
  <c r="G417" i="23"/>
  <c r="AH417" i="23"/>
  <c r="C418" i="23"/>
  <c r="J418" i="23" s="1"/>
  <c r="D418" i="23"/>
  <c r="E418" i="23"/>
  <c r="F418" i="23"/>
  <c r="G418" i="23"/>
  <c r="AH418" i="23"/>
  <c r="C419" i="23"/>
  <c r="K419" i="23" s="1"/>
  <c r="D419" i="23"/>
  <c r="E419" i="23"/>
  <c r="F419" i="23"/>
  <c r="G419" i="23"/>
  <c r="AH419" i="23"/>
  <c r="C420" i="23"/>
  <c r="D420" i="23"/>
  <c r="E420" i="23"/>
  <c r="F420" i="23"/>
  <c r="G420" i="23"/>
  <c r="AH420" i="23"/>
  <c r="C421" i="23"/>
  <c r="D421" i="23"/>
  <c r="E421" i="23"/>
  <c r="F421" i="23"/>
  <c r="G421" i="23"/>
  <c r="AH421" i="23"/>
  <c r="C422" i="23"/>
  <c r="J422" i="23" s="1"/>
  <c r="D422" i="23"/>
  <c r="E422" i="23"/>
  <c r="F422" i="23"/>
  <c r="G422" i="23"/>
  <c r="AH422" i="23"/>
  <c r="C423" i="23"/>
  <c r="J423" i="23" s="1"/>
  <c r="D423" i="23"/>
  <c r="E423" i="23"/>
  <c r="F423" i="23"/>
  <c r="G423" i="23"/>
  <c r="AH423" i="23"/>
  <c r="C424" i="23"/>
  <c r="D424" i="23"/>
  <c r="E424" i="23"/>
  <c r="F424" i="23"/>
  <c r="G424" i="23"/>
  <c r="AH424" i="23"/>
  <c r="C425" i="23"/>
  <c r="L425" i="23" s="1"/>
  <c r="D425" i="23"/>
  <c r="E425" i="23"/>
  <c r="F425" i="23"/>
  <c r="G425" i="23"/>
  <c r="AH425" i="23"/>
  <c r="C426" i="23"/>
  <c r="J426" i="23" s="1"/>
  <c r="D426" i="23"/>
  <c r="E426" i="23"/>
  <c r="F426" i="23"/>
  <c r="G426" i="23"/>
  <c r="AH426" i="23"/>
  <c r="C427" i="23"/>
  <c r="K427" i="23" s="1"/>
  <c r="D427" i="23"/>
  <c r="E427" i="23"/>
  <c r="F427" i="23"/>
  <c r="G427" i="23"/>
  <c r="AH427" i="23"/>
  <c r="C428" i="23"/>
  <c r="D428" i="23"/>
  <c r="E428" i="23"/>
  <c r="F428" i="23"/>
  <c r="G428" i="23"/>
  <c r="AH428" i="23"/>
  <c r="C429" i="23"/>
  <c r="D429" i="23"/>
  <c r="E429" i="23"/>
  <c r="F429" i="23"/>
  <c r="G429" i="23"/>
  <c r="AH429" i="23"/>
  <c r="C430" i="23"/>
  <c r="J430" i="23" s="1"/>
  <c r="D430" i="23"/>
  <c r="E430" i="23"/>
  <c r="F430" i="23"/>
  <c r="G430" i="23"/>
  <c r="AH430" i="23"/>
  <c r="C431" i="23"/>
  <c r="K431" i="23" s="1"/>
  <c r="D431" i="23"/>
  <c r="E431" i="23"/>
  <c r="F431" i="23"/>
  <c r="G431" i="23"/>
  <c r="AH431" i="23"/>
  <c r="C432" i="23"/>
  <c r="L432" i="23" s="1"/>
  <c r="D432" i="23"/>
  <c r="E432" i="23"/>
  <c r="F432" i="23"/>
  <c r="G432" i="23"/>
  <c r="AH432" i="23"/>
  <c r="C433" i="23"/>
  <c r="K433" i="23" s="1"/>
  <c r="D433" i="23"/>
  <c r="E433" i="23"/>
  <c r="F433" i="23"/>
  <c r="G433" i="23"/>
  <c r="AH433" i="23"/>
  <c r="C434" i="23"/>
  <c r="J434" i="23" s="1"/>
  <c r="D434" i="23"/>
  <c r="E434" i="23"/>
  <c r="F434" i="23"/>
  <c r="G434" i="23"/>
  <c r="AH434" i="23"/>
  <c r="C435" i="23"/>
  <c r="K435" i="23" s="1"/>
  <c r="D435" i="23"/>
  <c r="E435" i="23"/>
  <c r="F435" i="23"/>
  <c r="G435" i="23"/>
  <c r="AH435" i="23"/>
  <c r="C436" i="23"/>
  <c r="D436" i="23"/>
  <c r="E436" i="23"/>
  <c r="F436" i="23"/>
  <c r="G436" i="23"/>
  <c r="AH436" i="23"/>
  <c r="C437" i="23"/>
  <c r="D437" i="23"/>
  <c r="E437" i="23"/>
  <c r="F437" i="23"/>
  <c r="G437" i="23"/>
  <c r="AH437" i="23"/>
  <c r="C438" i="23"/>
  <c r="D438" i="23"/>
  <c r="E438" i="23"/>
  <c r="F438" i="23"/>
  <c r="G438" i="23"/>
  <c r="AH438" i="23"/>
  <c r="C439" i="23"/>
  <c r="J439" i="23" s="1"/>
  <c r="D439" i="23"/>
  <c r="E439" i="23"/>
  <c r="F439" i="23"/>
  <c r="G439" i="23"/>
  <c r="AH439" i="23"/>
  <c r="C440" i="23"/>
  <c r="D440" i="23"/>
  <c r="E440" i="23"/>
  <c r="F440" i="23"/>
  <c r="G440" i="23"/>
  <c r="AH440" i="23"/>
  <c r="C441" i="23"/>
  <c r="J441" i="23" s="1"/>
  <c r="D441" i="23"/>
  <c r="E441" i="23"/>
  <c r="F441" i="23"/>
  <c r="G441" i="23"/>
  <c r="AH441" i="23"/>
  <c r="C442" i="23"/>
  <c r="J442" i="23" s="1"/>
  <c r="D442" i="23"/>
  <c r="E442" i="23"/>
  <c r="F442" i="23"/>
  <c r="G442" i="23"/>
  <c r="AH442" i="23"/>
  <c r="C443" i="23"/>
  <c r="L443" i="23" s="1"/>
  <c r="D443" i="23"/>
  <c r="E443" i="23"/>
  <c r="F443" i="23"/>
  <c r="G443" i="23"/>
  <c r="AH443" i="23"/>
  <c r="C444" i="23"/>
  <c r="L444" i="23" s="1"/>
  <c r="D444" i="23"/>
  <c r="E444" i="23"/>
  <c r="F444" i="23"/>
  <c r="G444" i="23"/>
  <c r="AH444" i="23"/>
  <c r="C445" i="23"/>
  <c r="D445" i="23"/>
  <c r="E445" i="23"/>
  <c r="F445" i="23"/>
  <c r="G445" i="23"/>
  <c r="AH445" i="23"/>
  <c r="C447" i="23"/>
  <c r="J447" i="23" s="1"/>
  <c r="D447" i="23"/>
  <c r="E447" i="23"/>
  <c r="F447" i="23"/>
  <c r="G447" i="23"/>
  <c r="AH447" i="23"/>
  <c r="C448" i="23"/>
  <c r="D448" i="23"/>
  <c r="E448" i="23"/>
  <c r="F448" i="23"/>
  <c r="G448" i="23"/>
  <c r="AH448" i="23"/>
  <c r="C449" i="23"/>
  <c r="D449" i="23"/>
  <c r="E449" i="23"/>
  <c r="F449" i="23"/>
  <c r="G449" i="23"/>
  <c r="AH449" i="23"/>
  <c r="C450" i="23"/>
  <c r="J450" i="23" s="1"/>
  <c r="D450" i="23"/>
  <c r="E450" i="23"/>
  <c r="F450" i="23"/>
  <c r="G450" i="23"/>
  <c r="AH450" i="23"/>
  <c r="C451" i="23"/>
  <c r="K451" i="23" s="1"/>
  <c r="D451" i="23"/>
  <c r="E451" i="23"/>
  <c r="F451" i="23"/>
  <c r="G451" i="23"/>
  <c r="AH451" i="23"/>
  <c r="C452" i="23"/>
  <c r="D452" i="23"/>
  <c r="E452" i="23"/>
  <c r="F452" i="23"/>
  <c r="G452" i="23"/>
  <c r="AH452" i="23"/>
  <c r="C453" i="23"/>
  <c r="D453" i="23"/>
  <c r="E453" i="23"/>
  <c r="F453" i="23"/>
  <c r="G453" i="23"/>
  <c r="AH453" i="23"/>
  <c r="C454" i="23"/>
  <c r="K454" i="23" s="1"/>
  <c r="D454" i="23"/>
  <c r="E454" i="23"/>
  <c r="F454" i="23"/>
  <c r="G454" i="23"/>
  <c r="AH454" i="23"/>
  <c r="C455" i="23"/>
  <c r="J455" i="23" s="1"/>
  <c r="D455" i="23"/>
  <c r="E455" i="23"/>
  <c r="F455" i="23"/>
  <c r="G455" i="23"/>
  <c r="AH455" i="23"/>
  <c r="C456" i="23"/>
  <c r="K456" i="23" s="1"/>
  <c r="D456" i="23"/>
  <c r="E456" i="23"/>
  <c r="F456" i="23"/>
  <c r="G456" i="23"/>
  <c r="AH456" i="23"/>
  <c r="C457" i="23"/>
  <c r="L457" i="23" s="1"/>
  <c r="D457" i="23"/>
  <c r="E457" i="23"/>
  <c r="F457" i="23"/>
  <c r="G457" i="23"/>
  <c r="AH457" i="23"/>
  <c r="C458" i="23"/>
  <c r="D458" i="23"/>
  <c r="E458" i="23"/>
  <c r="F458" i="23"/>
  <c r="G458" i="23"/>
  <c r="AH458" i="23"/>
  <c r="C459" i="23"/>
  <c r="L459" i="23" s="1"/>
  <c r="D459" i="23"/>
  <c r="E459" i="23"/>
  <c r="F459" i="23"/>
  <c r="G459" i="23"/>
  <c r="AH459" i="23"/>
  <c r="C460" i="23"/>
  <c r="L460" i="23" s="1"/>
  <c r="D460" i="23"/>
  <c r="E460" i="23"/>
  <c r="F460" i="23"/>
  <c r="G460" i="23"/>
  <c r="AH460" i="23"/>
  <c r="C461" i="23"/>
  <c r="J461" i="23" s="1"/>
  <c r="D461" i="23"/>
  <c r="E461" i="23"/>
  <c r="F461" i="23"/>
  <c r="G461" i="23"/>
  <c r="AH461" i="23"/>
  <c r="C462" i="23"/>
  <c r="D462" i="23"/>
  <c r="E462" i="23"/>
  <c r="F462" i="23"/>
  <c r="G462" i="23"/>
  <c r="AH462" i="23"/>
  <c r="C463" i="23"/>
  <c r="J463" i="23" s="1"/>
  <c r="D463" i="23"/>
  <c r="E463" i="23"/>
  <c r="F463" i="23"/>
  <c r="G463" i="23"/>
  <c r="AH463" i="23"/>
  <c r="C464" i="23"/>
  <c r="D464" i="23"/>
  <c r="E464" i="23"/>
  <c r="F464" i="23"/>
  <c r="G464" i="23"/>
  <c r="AH464" i="23"/>
  <c r="C465" i="23"/>
  <c r="D465" i="23"/>
  <c r="E465" i="23"/>
  <c r="F465" i="23"/>
  <c r="G465" i="23"/>
  <c r="AH465" i="23"/>
  <c r="C466" i="23"/>
  <c r="J466" i="23" s="1"/>
  <c r="D466" i="23"/>
  <c r="E466" i="23"/>
  <c r="F466" i="23"/>
  <c r="G466" i="23"/>
  <c r="AH466" i="23"/>
  <c r="C467" i="23"/>
  <c r="J467" i="23" s="1"/>
  <c r="D467" i="23"/>
  <c r="E467" i="23"/>
  <c r="F467" i="23"/>
  <c r="G467" i="23"/>
  <c r="AH467" i="23"/>
  <c r="C468" i="23"/>
  <c r="K468" i="23" s="1"/>
  <c r="D468" i="23"/>
  <c r="E468" i="23"/>
  <c r="F468" i="23"/>
  <c r="G468" i="23"/>
  <c r="AH468" i="23"/>
  <c r="C469" i="23"/>
  <c r="L469" i="23" s="1"/>
  <c r="D469" i="23"/>
  <c r="E469" i="23"/>
  <c r="F469" i="23"/>
  <c r="G469" i="23"/>
  <c r="AH469" i="23"/>
  <c r="C470" i="23"/>
  <c r="J470" i="23" s="1"/>
  <c r="D470" i="23"/>
  <c r="E470" i="23"/>
  <c r="F470" i="23"/>
  <c r="G470" i="23"/>
  <c r="AH470" i="23"/>
  <c r="C471" i="23"/>
  <c r="D471" i="23"/>
  <c r="E471" i="23"/>
  <c r="F471" i="23"/>
  <c r="G471" i="23"/>
  <c r="AH471" i="23"/>
  <c r="C472" i="23"/>
  <c r="D472" i="23"/>
  <c r="E472" i="23"/>
  <c r="F472" i="23"/>
  <c r="G472" i="23"/>
  <c r="AH472" i="23"/>
  <c r="C473" i="23"/>
  <c r="D473" i="23"/>
  <c r="E473" i="23"/>
  <c r="F473" i="23"/>
  <c r="G473" i="23"/>
  <c r="AH473" i="23"/>
  <c r="C474" i="23"/>
  <c r="D474" i="23"/>
  <c r="E474" i="23"/>
  <c r="F474" i="23"/>
  <c r="G474" i="23"/>
  <c r="AH474" i="23"/>
  <c r="C475" i="23"/>
  <c r="J475" i="23" s="1"/>
  <c r="D475" i="23"/>
  <c r="E475" i="23"/>
  <c r="F475" i="23"/>
  <c r="G475" i="23"/>
  <c r="AH475" i="23"/>
  <c r="C476" i="23"/>
  <c r="J476" i="23" s="1"/>
  <c r="D476" i="23"/>
  <c r="E476" i="23"/>
  <c r="F476" i="23"/>
  <c r="G476" i="23"/>
  <c r="AH476" i="23"/>
  <c r="C477" i="23"/>
  <c r="K477" i="23" s="1"/>
  <c r="D477" i="23"/>
  <c r="E477" i="23"/>
  <c r="F477" i="23"/>
  <c r="G477" i="23"/>
  <c r="AH477" i="23"/>
  <c r="C478" i="23"/>
  <c r="J478" i="23" s="1"/>
  <c r="D478" i="23"/>
  <c r="E478" i="23"/>
  <c r="F478" i="23"/>
  <c r="G478" i="23"/>
  <c r="AH478" i="23"/>
  <c r="C479" i="23"/>
  <c r="K479" i="23" s="1"/>
  <c r="D479" i="23"/>
  <c r="E479" i="23"/>
  <c r="F479" i="23"/>
  <c r="G479" i="23"/>
  <c r="AH479" i="23"/>
  <c r="C480" i="23"/>
  <c r="D480" i="23"/>
  <c r="E480" i="23"/>
  <c r="F480" i="23"/>
  <c r="G480" i="23"/>
  <c r="AH480" i="23"/>
  <c r="C481" i="23"/>
  <c r="L481" i="23" s="1"/>
  <c r="D481" i="23"/>
  <c r="E481" i="23"/>
  <c r="F481" i="23"/>
  <c r="G481" i="23"/>
  <c r="AH481" i="23"/>
  <c r="C482" i="23"/>
  <c r="D482" i="23"/>
  <c r="E482" i="23"/>
  <c r="F482" i="23"/>
  <c r="G482" i="23"/>
  <c r="AH482" i="23"/>
  <c r="C483" i="23"/>
  <c r="J483" i="23" s="1"/>
  <c r="D483" i="23"/>
  <c r="E483" i="23"/>
  <c r="F483" i="23"/>
  <c r="G483" i="23"/>
  <c r="AH483" i="23"/>
  <c r="C484" i="23"/>
  <c r="D484" i="23"/>
  <c r="E484" i="23"/>
  <c r="F484" i="23"/>
  <c r="G484" i="23"/>
  <c r="AH484" i="23"/>
  <c r="C485" i="23"/>
  <c r="K485" i="23" s="1"/>
  <c r="D485" i="23"/>
  <c r="E485" i="23"/>
  <c r="F485" i="23"/>
  <c r="G485" i="23"/>
  <c r="AH485" i="23"/>
  <c r="C486" i="23"/>
  <c r="J486" i="23" s="1"/>
  <c r="D486" i="23"/>
  <c r="E486" i="23"/>
  <c r="F486" i="23"/>
  <c r="G486" i="23"/>
  <c r="AH486" i="23"/>
  <c r="C487" i="23"/>
  <c r="D487" i="23"/>
  <c r="E487" i="23"/>
  <c r="F487" i="23"/>
  <c r="G487" i="23"/>
  <c r="AH487" i="23"/>
  <c r="C488" i="23"/>
  <c r="J488" i="23" s="1"/>
  <c r="D488" i="23"/>
  <c r="E488" i="23"/>
  <c r="F488" i="23"/>
  <c r="G488" i="23"/>
  <c r="AH488" i="23"/>
  <c r="C489" i="23"/>
  <c r="D489" i="23"/>
  <c r="E489" i="23"/>
  <c r="F489" i="23"/>
  <c r="G489" i="23"/>
  <c r="AH489" i="23"/>
  <c r="C490" i="23"/>
  <c r="D490" i="23"/>
  <c r="E490" i="23"/>
  <c r="F490" i="23"/>
  <c r="G490" i="23"/>
  <c r="AH490" i="23"/>
  <c r="C491" i="23"/>
  <c r="J491" i="23" s="1"/>
  <c r="D491" i="23"/>
  <c r="E491" i="23"/>
  <c r="F491" i="23"/>
  <c r="G491" i="23"/>
  <c r="AH491" i="23"/>
  <c r="C492" i="23"/>
  <c r="K492" i="23" s="1"/>
  <c r="D492" i="23"/>
  <c r="E492" i="23"/>
  <c r="F492" i="23"/>
  <c r="G492" i="23"/>
  <c r="AH492" i="23"/>
  <c r="C493" i="23"/>
  <c r="L493" i="23" s="1"/>
  <c r="D493" i="23"/>
  <c r="E493" i="23"/>
  <c r="F493" i="23"/>
  <c r="G493" i="23"/>
  <c r="AH493" i="23"/>
  <c r="C494" i="23"/>
  <c r="J494" i="23" s="1"/>
  <c r="D494" i="23"/>
  <c r="E494" i="23"/>
  <c r="F494" i="23"/>
  <c r="G494" i="23"/>
  <c r="AH494" i="23"/>
  <c r="C495" i="23"/>
  <c r="K495" i="23" s="1"/>
  <c r="D495" i="23"/>
  <c r="E495" i="23"/>
  <c r="F495" i="23"/>
  <c r="G495" i="23"/>
  <c r="AH495" i="23"/>
  <c r="C496" i="23"/>
  <c r="K496" i="23" s="1"/>
  <c r="D496" i="23"/>
  <c r="E496" i="23"/>
  <c r="F496" i="23"/>
  <c r="G496" i="23"/>
  <c r="AH496" i="23"/>
  <c r="C497" i="23"/>
  <c r="L497" i="23" s="1"/>
  <c r="D497" i="23"/>
  <c r="E497" i="23"/>
  <c r="F497" i="23"/>
  <c r="G497" i="23"/>
  <c r="AH497" i="23"/>
  <c r="C499" i="23"/>
  <c r="D499" i="23"/>
  <c r="E499" i="23"/>
  <c r="F499" i="23"/>
  <c r="G499" i="23"/>
  <c r="AH499" i="23"/>
  <c r="C500" i="23"/>
  <c r="J500" i="23" s="1"/>
  <c r="D500" i="23"/>
  <c r="E500" i="23"/>
  <c r="F500" i="23"/>
  <c r="G500" i="23"/>
  <c r="AH500" i="23"/>
  <c r="C501" i="23"/>
  <c r="D501" i="23"/>
  <c r="E501" i="23"/>
  <c r="F501" i="23"/>
  <c r="G501" i="23"/>
  <c r="AH501" i="23"/>
  <c r="C502" i="23"/>
  <c r="D502" i="23"/>
  <c r="E502" i="23"/>
  <c r="F502" i="23"/>
  <c r="G502" i="23"/>
  <c r="AH502" i="23"/>
  <c r="C503" i="23"/>
  <c r="D503" i="23"/>
  <c r="E503" i="23"/>
  <c r="F503" i="23"/>
  <c r="G503" i="23"/>
  <c r="AH503" i="23"/>
  <c r="C504" i="23"/>
  <c r="J504" i="23" s="1"/>
  <c r="D504" i="23"/>
  <c r="E504" i="23"/>
  <c r="F504" i="23"/>
  <c r="G504" i="23"/>
  <c r="AH504" i="23"/>
  <c r="C505" i="23"/>
  <c r="K505" i="23" s="1"/>
  <c r="D505" i="23"/>
  <c r="E505" i="23"/>
  <c r="F505" i="23"/>
  <c r="G505" i="23"/>
  <c r="AH505" i="23"/>
  <c r="C506" i="23"/>
  <c r="L506" i="23" s="1"/>
  <c r="D506" i="23"/>
  <c r="E506" i="23"/>
  <c r="F506" i="23"/>
  <c r="G506" i="23"/>
  <c r="AH506" i="23"/>
  <c r="C507" i="23"/>
  <c r="D507" i="23"/>
  <c r="E507" i="23"/>
  <c r="F507" i="23"/>
  <c r="G507" i="23"/>
  <c r="AH507" i="23"/>
  <c r="C508" i="23"/>
  <c r="J508" i="23" s="1"/>
  <c r="D508" i="23"/>
  <c r="E508" i="23"/>
  <c r="F508" i="23"/>
  <c r="G508" i="23"/>
  <c r="AH508" i="23"/>
  <c r="C509" i="23"/>
  <c r="J509" i="23" s="1"/>
  <c r="D509" i="23"/>
  <c r="E509" i="23"/>
  <c r="F509" i="23"/>
  <c r="G509" i="23"/>
  <c r="AH509" i="23"/>
  <c r="C510" i="23"/>
  <c r="L510" i="23" s="1"/>
  <c r="D510" i="23"/>
  <c r="E510" i="23"/>
  <c r="F510" i="23"/>
  <c r="G510" i="23"/>
  <c r="AH510" i="23"/>
  <c r="C511" i="23"/>
  <c r="D511" i="23"/>
  <c r="E511" i="23"/>
  <c r="F511" i="23"/>
  <c r="G511" i="23"/>
  <c r="AH511" i="23"/>
  <c r="C512" i="23"/>
  <c r="D512" i="23"/>
  <c r="E512" i="23"/>
  <c r="F512" i="23"/>
  <c r="G512" i="23"/>
  <c r="AH512" i="23"/>
  <c r="C513" i="23"/>
  <c r="J513" i="23" s="1"/>
  <c r="D513" i="23"/>
  <c r="E513" i="23"/>
  <c r="F513" i="23"/>
  <c r="G513" i="23"/>
  <c r="AH513" i="23"/>
  <c r="C514" i="23"/>
  <c r="D514" i="23"/>
  <c r="E514" i="23"/>
  <c r="F514" i="23"/>
  <c r="G514" i="23"/>
  <c r="AH514" i="23"/>
  <c r="C515" i="23"/>
  <c r="L515" i="23" s="1"/>
  <c r="D515" i="23"/>
  <c r="E515" i="23"/>
  <c r="F515" i="23"/>
  <c r="G515" i="23"/>
  <c r="AH515" i="23"/>
  <c r="C516" i="23"/>
  <c r="D516" i="23"/>
  <c r="E516" i="23"/>
  <c r="F516" i="23"/>
  <c r="G516" i="23"/>
  <c r="AH516" i="23"/>
  <c r="C517" i="23"/>
  <c r="K517" i="23" s="1"/>
  <c r="D517" i="23"/>
  <c r="E517" i="23"/>
  <c r="F517" i="23"/>
  <c r="G517" i="23"/>
  <c r="AH517" i="23"/>
  <c r="C518" i="23"/>
  <c r="J518" i="23" s="1"/>
  <c r="D518" i="23"/>
  <c r="E518" i="23"/>
  <c r="F518" i="23"/>
  <c r="G518" i="23"/>
  <c r="AH518" i="23"/>
  <c r="C519" i="23"/>
  <c r="J519" i="23" s="1"/>
  <c r="D519" i="23"/>
  <c r="E519" i="23"/>
  <c r="F519" i="23"/>
  <c r="G519" i="23"/>
  <c r="AH519" i="23"/>
  <c r="C520" i="23"/>
  <c r="K520" i="23" s="1"/>
  <c r="D520" i="23"/>
  <c r="E520" i="23"/>
  <c r="F520" i="23"/>
  <c r="G520" i="23"/>
  <c r="AH520" i="23"/>
  <c r="C521" i="23"/>
  <c r="D521" i="23"/>
  <c r="E521" i="23"/>
  <c r="F521" i="23"/>
  <c r="G521" i="23"/>
  <c r="AH521" i="23"/>
  <c r="C522" i="23"/>
  <c r="D522" i="23"/>
  <c r="E522" i="23"/>
  <c r="F522" i="23"/>
  <c r="G522" i="23"/>
  <c r="AH522" i="23"/>
  <c r="C523" i="23"/>
  <c r="J523" i="23" s="1"/>
  <c r="D523" i="23"/>
  <c r="E523" i="23"/>
  <c r="F523" i="23"/>
  <c r="G523" i="23"/>
  <c r="AH523" i="23"/>
  <c r="C524" i="23"/>
  <c r="L524" i="23" s="1"/>
  <c r="D524" i="23"/>
  <c r="E524" i="23"/>
  <c r="F524" i="23"/>
  <c r="G524" i="23"/>
  <c r="AH524" i="23"/>
  <c r="C525" i="23"/>
  <c r="D525" i="23"/>
  <c r="E525" i="23"/>
  <c r="F525" i="23"/>
  <c r="G525" i="23"/>
  <c r="AH525" i="23"/>
  <c r="C526" i="23"/>
  <c r="D526" i="23"/>
  <c r="E526" i="23"/>
  <c r="F526" i="23"/>
  <c r="G526" i="23"/>
  <c r="AH526" i="23"/>
  <c r="C527" i="23"/>
  <c r="D527" i="23"/>
  <c r="E527" i="23"/>
  <c r="F527" i="23"/>
  <c r="G527" i="23"/>
  <c r="AH527" i="23"/>
  <c r="C528" i="23"/>
  <c r="J528" i="23" s="1"/>
  <c r="D528" i="23"/>
  <c r="E528" i="23"/>
  <c r="F528" i="23"/>
  <c r="G528" i="23"/>
  <c r="AH528" i="23"/>
  <c r="C529" i="23"/>
  <c r="J529" i="23" s="1"/>
  <c r="D529" i="23"/>
  <c r="E529" i="23"/>
  <c r="F529" i="23"/>
  <c r="G529" i="23"/>
  <c r="AH529" i="23"/>
  <c r="C530" i="23"/>
  <c r="J530" i="23" s="1"/>
  <c r="D530" i="23"/>
  <c r="E530" i="23"/>
  <c r="F530" i="23"/>
  <c r="G530" i="23"/>
  <c r="AH530" i="23"/>
  <c r="C531" i="23"/>
  <c r="J531" i="23" s="1"/>
  <c r="D531" i="23"/>
  <c r="E531" i="23"/>
  <c r="F531" i="23"/>
  <c r="G531" i="23"/>
  <c r="AH531" i="23"/>
  <c r="C532" i="23"/>
  <c r="K532" i="23" s="1"/>
  <c r="D532" i="23"/>
  <c r="E532" i="23"/>
  <c r="F532" i="23"/>
  <c r="G532" i="23"/>
  <c r="AH532" i="23"/>
  <c r="C533" i="23"/>
  <c r="L533" i="23" s="1"/>
  <c r="D533" i="23"/>
  <c r="E533" i="23"/>
  <c r="F533" i="23"/>
  <c r="G533" i="23"/>
  <c r="AH533" i="23"/>
  <c r="C534" i="23"/>
  <c r="K534" i="23" s="1"/>
  <c r="D534" i="23"/>
  <c r="E534" i="23"/>
  <c r="F534" i="23"/>
  <c r="G534" i="23"/>
  <c r="AH534" i="23"/>
  <c r="C535" i="23"/>
  <c r="J535" i="23" s="1"/>
  <c r="D535" i="23"/>
  <c r="E535" i="23"/>
  <c r="F535" i="23"/>
  <c r="G535" i="23"/>
  <c r="AH535" i="23"/>
  <c r="C536" i="23"/>
  <c r="J536" i="23" s="1"/>
  <c r="D536" i="23"/>
  <c r="E536" i="23"/>
  <c r="F536" i="23"/>
  <c r="G536" i="23"/>
  <c r="AH536" i="23"/>
  <c r="C537" i="23"/>
  <c r="J537" i="23" s="1"/>
  <c r="D537" i="23"/>
  <c r="E537" i="23"/>
  <c r="F537" i="23"/>
  <c r="G537" i="23"/>
  <c r="AH537" i="23"/>
  <c r="C538" i="23"/>
  <c r="D538" i="23"/>
  <c r="E538" i="23"/>
  <c r="F538" i="23"/>
  <c r="G538" i="23"/>
  <c r="AH538" i="23"/>
  <c r="C539" i="23"/>
  <c r="D539" i="23"/>
  <c r="E539" i="23"/>
  <c r="F539" i="23"/>
  <c r="G539" i="23"/>
  <c r="AH539" i="23"/>
  <c r="C540" i="23"/>
  <c r="J540" i="23" s="1"/>
  <c r="D540" i="23"/>
  <c r="E540" i="23"/>
  <c r="F540" i="23"/>
  <c r="G540" i="23"/>
  <c r="AH540" i="23"/>
  <c r="C541" i="23"/>
  <c r="J541" i="23" s="1"/>
  <c r="D541" i="23"/>
  <c r="E541" i="23"/>
  <c r="F541" i="23"/>
  <c r="G541" i="23"/>
  <c r="AH541" i="23"/>
  <c r="C542" i="23"/>
  <c r="J542" i="23" s="1"/>
  <c r="D542" i="23"/>
  <c r="E542" i="23"/>
  <c r="F542" i="23"/>
  <c r="G542" i="23"/>
  <c r="AH542" i="23"/>
  <c r="C543" i="23"/>
  <c r="J543" i="23" s="1"/>
  <c r="D543" i="23"/>
  <c r="E543" i="23"/>
  <c r="F543" i="23"/>
  <c r="G543" i="23"/>
  <c r="AH543" i="23"/>
  <c r="C544" i="23"/>
  <c r="K544" i="23" s="1"/>
  <c r="D544" i="23"/>
  <c r="E544" i="23"/>
  <c r="F544" i="23"/>
  <c r="G544" i="23"/>
  <c r="AH544" i="23"/>
  <c r="C545" i="23"/>
  <c r="L545" i="23" s="1"/>
  <c r="D545" i="23"/>
  <c r="E545" i="23"/>
  <c r="F545" i="23"/>
  <c r="G545" i="23"/>
  <c r="AH545" i="23"/>
  <c r="C546" i="23"/>
  <c r="D546" i="23"/>
  <c r="E546" i="23"/>
  <c r="F546" i="23"/>
  <c r="G546" i="23"/>
  <c r="AH546" i="23"/>
  <c r="C547" i="23"/>
  <c r="J547" i="23" s="1"/>
  <c r="D547" i="23"/>
  <c r="E547" i="23"/>
  <c r="F547" i="23"/>
  <c r="G547" i="23"/>
  <c r="AH547" i="23"/>
  <c r="C548" i="23"/>
  <c r="J548" i="23" s="1"/>
  <c r="D548" i="23"/>
  <c r="E548" i="23"/>
  <c r="F548" i="23"/>
  <c r="G548" i="23"/>
  <c r="AH548" i="23"/>
  <c r="C549" i="23"/>
  <c r="L549" i="23" s="1"/>
  <c r="D549" i="23"/>
  <c r="E549" i="23"/>
  <c r="F549" i="23"/>
  <c r="G549" i="23"/>
  <c r="AH549" i="23"/>
  <c r="C550" i="23"/>
  <c r="D550" i="23"/>
  <c r="E550" i="23"/>
  <c r="F550" i="23"/>
  <c r="G550" i="23"/>
  <c r="AH550" i="23"/>
  <c r="C551" i="23"/>
  <c r="D551" i="23"/>
  <c r="E551" i="23"/>
  <c r="F551" i="23"/>
  <c r="G551" i="23"/>
  <c r="AH551" i="23"/>
  <c r="C552" i="23"/>
  <c r="J552" i="23" s="1"/>
  <c r="D552" i="23"/>
  <c r="E552" i="23"/>
  <c r="F552" i="23"/>
  <c r="G552" i="23"/>
  <c r="AH552" i="23"/>
  <c r="C553" i="23"/>
  <c r="J553" i="23" s="1"/>
  <c r="D553" i="23"/>
  <c r="E553" i="23"/>
  <c r="F553" i="23"/>
  <c r="G553" i="23"/>
  <c r="AH553" i="23"/>
  <c r="C554" i="23"/>
  <c r="J554" i="23" s="1"/>
  <c r="D554" i="23"/>
  <c r="E554" i="23"/>
  <c r="F554" i="23"/>
  <c r="G554" i="23"/>
  <c r="AH554" i="23"/>
  <c r="C555" i="23"/>
  <c r="J555" i="23" s="1"/>
  <c r="D555" i="23"/>
  <c r="E555" i="23"/>
  <c r="F555" i="23"/>
  <c r="G555" i="23"/>
  <c r="AH555" i="23"/>
  <c r="C556" i="23"/>
  <c r="K556" i="23" s="1"/>
  <c r="D556" i="23"/>
  <c r="E556" i="23"/>
  <c r="F556" i="23"/>
  <c r="G556" i="23"/>
  <c r="AH556" i="23"/>
  <c r="C557" i="23"/>
  <c r="L557" i="23" s="1"/>
  <c r="D557" i="23"/>
  <c r="E557" i="23"/>
  <c r="F557" i="23"/>
  <c r="G557" i="23"/>
  <c r="AH557" i="23"/>
  <c r="C558" i="23"/>
  <c r="K558" i="23" s="1"/>
  <c r="D558" i="23"/>
  <c r="E558" i="23"/>
  <c r="F558" i="23"/>
  <c r="G558" i="23"/>
  <c r="AH558" i="23"/>
  <c r="C559" i="23"/>
  <c r="L559" i="23" s="1"/>
  <c r="D559" i="23"/>
  <c r="E559" i="23"/>
  <c r="F559" i="23"/>
  <c r="G559" i="23"/>
  <c r="AH559" i="23"/>
  <c r="C560" i="23"/>
  <c r="J560" i="23" s="1"/>
  <c r="D560" i="23"/>
  <c r="E560" i="23"/>
  <c r="F560" i="23"/>
  <c r="G560" i="23"/>
  <c r="AH560" i="23"/>
  <c r="C561" i="23"/>
  <c r="J561" i="23" s="1"/>
  <c r="D561" i="23"/>
  <c r="E561" i="23"/>
  <c r="F561" i="23"/>
  <c r="G561" i="23"/>
  <c r="AH561" i="23"/>
  <c r="C562" i="23"/>
  <c r="D562" i="23"/>
  <c r="E562" i="23"/>
  <c r="F562" i="23"/>
  <c r="G562" i="23"/>
  <c r="AH562" i="23"/>
  <c r="C563" i="23"/>
  <c r="D563" i="23"/>
  <c r="E563" i="23"/>
  <c r="F563" i="23"/>
  <c r="G563" i="23"/>
  <c r="AH563" i="23"/>
  <c r="C564" i="23"/>
  <c r="J564" i="23" s="1"/>
  <c r="D564" i="23"/>
  <c r="E564" i="23"/>
  <c r="F564" i="23"/>
  <c r="G564" i="23"/>
  <c r="AH564" i="23"/>
  <c r="C565" i="23"/>
  <c r="J565" i="23" s="1"/>
  <c r="D565" i="23"/>
  <c r="E565" i="23"/>
  <c r="F565" i="23"/>
  <c r="G565" i="23"/>
  <c r="AH565" i="23"/>
  <c r="C566" i="23"/>
  <c r="J566" i="23" s="1"/>
  <c r="D566" i="23"/>
  <c r="E566" i="23"/>
  <c r="F566" i="23"/>
  <c r="G566" i="23"/>
  <c r="AH566" i="23"/>
  <c r="C567" i="23"/>
  <c r="D567" i="23"/>
  <c r="E567" i="23"/>
  <c r="F567" i="23"/>
  <c r="G567" i="23"/>
  <c r="AH567" i="23"/>
  <c r="C568" i="23"/>
  <c r="K568" i="23" s="1"/>
  <c r="D568" i="23"/>
  <c r="E568" i="23"/>
  <c r="F568" i="23"/>
  <c r="G568" i="23"/>
  <c r="AH568" i="23"/>
  <c r="C569" i="23"/>
  <c r="L569" i="23" s="1"/>
  <c r="D569" i="23"/>
  <c r="E569" i="23"/>
  <c r="F569" i="23"/>
  <c r="G569" i="23"/>
  <c r="AH569" i="23"/>
  <c r="C570" i="23"/>
  <c r="J570" i="23" s="1"/>
  <c r="D570" i="23"/>
  <c r="E570" i="23"/>
  <c r="F570" i="23"/>
  <c r="G570" i="23"/>
  <c r="AH570" i="23"/>
  <c r="C571" i="23"/>
  <c r="J571" i="23" s="1"/>
  <c r="D571" i="23"/>
  <c r="E571" i="23"/>
  <c r="F571" i="23"/>
  <c r="G571" i="23"/>
  <c r="AH571" i="23"/>
  <c r="C572" i="23"/>
  <c r="D572" i="23"/>
  <c r="E572" i="23"/>
  <c r="F572" i="23"/>
  <c r="G572" i="23"/>
  <c r="AH572" i="23"/>
  <c r="C573" i="23"/>
  <c r="L573" i="23" s="1"/>
  <c r="D573" i="23"/>
  <c r="E573" i="23"/>
  <c r="F573" i="23"/>
  <c r="G573" i="23"/>
  <c r="AH573" i="23"/>
  <c r="C574" i="23"/>
  <c r="D574" i="23"/>
  <c r="E574" i="23"/>
  <c r="F574" i="23"/>
  <c r="G574" i="23"/>
  <c r="AH574" i="23"/>
  <c r="C575" i="23"/>
  <c r="D575" i="23"/>
  <c r="E575" i="23"/>
  <c r="F575" i="23"/>
  <c r="G575" i="23"/>
  <c r="AH575" i="23"/>
  <c r="C576" i="23"/>
  <c r="J576" i="23" s="1"/>
  <c r="D576" i="23"/>
  <c r="E576" i="23"/>
  <c r="F576" i="23"/>
  <c r="G576" i="23"/>
  <c r="AH576" i="23"/>
  <c r="C577" i="23"/>
  <c r="J577" i="23" s="1"/>
  <c r="D577" i="23"/>
  <c r="E577" i="23"/>
  <c r="F577" i="23"/>
  <c r="G577" i="23"/>
  <c r="AH577" i="23"/>
  <c r="C578" i="23"/>
  <c r="J578" i="23" s="1"/>
  <c r="D578" i="23"/>
  <c r="E578" i="23"/>
  <c r="F578" i="23"/>
  <c r="G578" i="23"/>
  <c r="AH578" i="23"/>
  <c r="C579" i="23"/>
  <c r="J579" i="23" s="1"/>
  <c r="D579" i="23"/>
  <c r="E579" i="23"/>
  <c r="F579" i="23"/>
  <c r="G579" i="23"/>
  <c r="AH579" i="23"/>
  <c r="C580" i="23"/>
  <c r="K580" i="23" s="1"/>
  <c r="D580" i="23"/>
  <c r="E580" i="23"/>
  <c r="F580" i="23"/>
  <c r="G580" i="23"/>
  <c r="AH580" i="23"/>
  <c r="C581" i="23"/>
  <c r="L581" i="23" s="1"/>
  <c r="D581" i="23"/>
  <c r="E581" i="23"/>
  <c r="F581" i="23"/>
  <c r="G581" i="23"/>
  <c r="AH581" i="23"/>
  <c r="C582" i="23"/>
  <c r="D582" i="23"/>
  <c r="E582" i="23"/>
  <c r="F582" i="23"/>
  <c r="G582" i="23"/>
  <c r="AH582" i="23"/>
  <c r="C583" i="23"/>
  <c r="J583" i="23" s="1"/>
  <c r="D583" i="23"/>
  <c r="E583" i="23"/>
  <c r="F583" i="23"/>
  <c r="G583" i="23"/>
  <c r="AH583" i="23"/>
  <c r="C584" i="23"/>
  <c r="D584" i="23"/>
  <c r="E584" i="23"/>
  <c r="F584" i="23"/>
  <c r="G584" i="23"/>
  <c r="AH584" i="23"/>
  <c r="C585" i="23"/>
  <c r="J585" i="23" s="1"/>
  <c r="D585" i="23"/>
  <c r="E585" i="23"/>
  <c r="F585" i="23"/>
  <c r="G585" i="23"/>
  <c r="AH585" i="23"/>
  <c r="C586" i="23"/>
  <c r="D586" i="23"/>
  <c r="E586" i="23"/>
  <c r="F586" i="23"/>
  <c r="G586" i="23"/>
  <c r="AH586" i="23"/>
  <c r="C587" i="23"/>
  <c r="D587" i="23"/>
  <c r="E587" i="23"/>
  <c r="F587" i="23"/>
  <c r="G587" i="23"/>
  <c r="AH587" i="23"/>
  <c r="C588" i="23"/>
  <c r="J588" i="23" s="1"/>
  <c r="D588" i="23"/>
  <c r="E588" i="23"/>
  <c r="F588" i="23"/>
  <c r="G588" i="23"/>
  <c r="AH588" i="23"/>
  <c r="C589" i="23"/>
  <c r="J589" i="23" s="1"/>
  <c r="D589" i="23"/>
  <c r="E589" i="23"/>
  <c r="F589" i="23"/>
  <c r="G589" i="23"/>
  <c r="AH589" i="23"/>
  <c r="C590" i="23"/>
  <c r="J590" i="23" s="1"/>
  <c r="D590" i="23"/>
  <c r="E590" i="23"/>
  <c r="F590" i="23"/>
  <c r="G590" i="23"/>
  <c r="AH590" i="23"/>
  <c r="C591" i="23"/>
  <c r="J591" i="23" s="1"/>
  <c r="D591" i="23"/>
  <c r="E591" i="23"/>
  <c r="F591" i="23"/>
  <c r="G591" i="23"/>
  <c r="AH591" i="23"/>
  <c r="C592" i="23"/>
  <c r="K592" i="23" s="1"/>
  <c r="D592" i="23"/>
  <c r="E592" i="23"/>
  <c r="F592" i="23"/>
  <c r="G592" i="23"/>
  <c r="AH592" i="23"/>
  <c r="C593" i="23"/>
  <c r="D593" i="23"/>
  <c r="E593" i="23"/>
  <c r="F593" i="23"/>
  <c r="G593" i="23"/>
  <c r="AH593" i="23"/>
  <c r="C594" i="23"/>
  <c r="L594" i="23" s="1"/>
  <c r="D594" i="23"/>
  <c r="E594" i="23"/>
  <c r="F594" i="23"/>
  <c r="G594" i="23"/>
  <c r="AH594" i="23"/>
  <c r="C595" i="23"/>
  <c r="K595" i="23" s="1"/>
  <c r="D595" i="23"/>
  <c r="E595" i="23"/>
  <c r="F595" i="23"/>
  <c r="G595" i="23"/>
  <c r="AH595" i="23"/>
  <c r="C596" i="23"/>
  <c r="L596" i="23" s="1"/>
  <c r="D596" i="23"/>
  <c r="E596" i="23"/>
  <c r="F596" i="23"/>
  <c r="G596" i="23"/>
  <c r="AH596" i="23"/>
  <c r="C597" i="23"/>
  <c r="D597" i="23"/>
  <c r="E597" i="23"/>
  <c r="F597" i="23"/>
  <c r="G597" i="23"/>
  <c r="AH597" i="23"/>
  <c r="C598" i="23"/>
  <c r="D598" i="23"/>
  <c r="E598" i="23"/>
  <c r="F598" i="23"/>
  <c r="G598" i="23"/>
  <c r="AH598" i="23"/>
  <c r="C599" i="23"/>
  <c r="D599" i="23"/>
  <c r="E599" i="23"/>
  <c r="F599" i="23"/>
  <c r="G599" i="23"/>
  <c r="AH599" i="23"/>
  <c r="C600" i="23"/>
  <c r="J600" i="23" s="1"/>
  <c r="D600" i="23"/>
  <c r="E600" i="23"/>
  <c r="F600" i="23"/>
  <c r="G600" i="23"/>
  <c r="AH600" i="23"/>
  <c r="C601" i="23"/>
  <c r="J601" i="23" s="1"/>
  <c r="D601" i="23"/>
  <c r="E601" i="23"/>
  <c r="F601" i="23"/>
  <c r="G601" i="23"/>
  <c r="AH601" i="23"/>
  <c r="C602" i="23"/>
  <c r="J602" i="23" s="1"/>
  <c r="D602" i="23"/>
  <c r="E602" i="23"/>
  <c r="F602" i="23"/>
  <c r="G602" i="23"/>
  <c r="AH602" i="23"/>
  <c r="C603" i="23"/>
  <c r="J603" i="23" s="1"/>
  <c r="D603" i="23"/>
  <c r="E603" i="23"/>
  <c r="F603" i="23"/>
  <c r="G603" i="23"/>
  <c r="AH603" i="23"/>
  <c r="C604" i="23"/>
  <c r="K604" i="23" s="1"/>
  <c r="D604" i="23"/>
  <c r="E604" i="23"/>
  <c r="F604" i="23"/>
  <c r="G604" i="23"/>
  <c r="AH604" i="23"/>
  <c r="C605" i="23"/>
  <c r="L605" i="23" s="1"/>
  <c r="D605" i="23"/>
  <c r="E605" i="23"/>
  <c r="F605" i="23"/>
  <c r="G605" i="23"/>
  <c r="AH605" i="23"/>
  <c r="C606" i="23"/>
  <c r="J606" i="23" s="1"/>
  <c r="D606" i="23"/>
  <c r="E606" i="23"/>
  <c r="F606" i="23"/>
  <c r="G606" i="23"/>
  <c r="AH606" i="23"/>
  <c r="C607" i="23"/>
  <c r="J607" i="23" s="1"/>
  <c r="D607" i="23"/>
  <c r="E607" i="23"/>
  <c r="F607" i="23"/>
  <c r="G607" i="23"/>
  <c r="AH607" i="23"/>
  <c r="C608" i="23"/>
  <c r="J608" i="23" s="1"/>
  <c r="D608" i="23"/>
  <c r="E608" i="23"/>
  <c r="F608" i="23"/>
  <c r="G608" i="23"/>
  <c r="AH608" i="23"/>
  <c r="C609" i="23"/>
  <c r="D609" i="23"/>
  <c r="E609" i="23"/>
  <c r="F609" i="23"/>
  <c r="G609" i="23"/>
  <c r="AH609" i="23"/>
  <c r="C610" i="23"/>
  <c r="D610" i="23"/>
  <c r="E610" i="23"/>
  <c r="F610" i="23"/>
  <c r="G610" i="23"/>
  <c r="AH610" i="23"/>
  <c r="C616" i="23"/>
  <c r="D616" i="23"/>
  <c r="E616" i="23"/>
  <c r="F616" i="23"/>
  <c r="G616" i="23"/>
  <c r="AH616" i="23"/>
  <c r="C617" i="23"/>
  <c r="J617" i="23" s="1"/>
  <c r="D617" i="23"/>
  <c r="E617" i="23"/>
  <c r="F617" i="23"/>
  <c r="G617" i="23"/>
  <c r="AH617" i="23"/>
  <c r="C618" i="23"/>
  <c r="D618" i="23"/>
  <c r="E618" i="23"/>
  <c r="F618" i="23"/>
  <c r="G618" i="23"/>
  <c r="AH618" i="23"/>
  <c r="C619" i="23"/>
  <c r="J619" i="23" s="1"/>
  <c r="D619" i="23"/>
  <c r="E619" i="23"/>
  <c r="F619" i="23"/>
  <c r="G619" i="23"/>
  <c r="AH619" i="23"/>
  <c r="C620" i="23"/>
  <c r="J620" i="23" s="1"/>
  <c r="D620" i="23"/>
  <c r="E620" i="23"/>
  <c r="F620" i="23"/>
  <c r="G620" i="23"/>
  <c r="AH620" i="23"/>
  <c r="C621" i="23"/>
  <c r="K621" i="23" s="1"/>
  <c r="D621" i="23"/>
  <c r="E621" i="23"/>
  <c r="F621" i="23"/>
  <c r="G621" i="23"/>
  <c r="AH621" i="23"/>
  <c r="C622" i="23"/>
  <c r="D622" i="23"/>
  <c r="E622" i="23"/>
  <c r="F622" i="23"/>
  <c r="G622" i="23"/>
  <c r="AH622" i="23"/>
  <c r="C623" i="23"/>
  <c r="D623" i="23"/>
  <c r="E623" i="23"/>
  <c r="F623" i="23"/>
  <c r="G623" i="23"/>
  <c r="AH623" i="23"/>
  <c r="C624" i="23"/>
  <c r="J624" i="23" s="1"/>
  <c r="D624" i="23"/>
  <c r="E624" i="23"/>
  <c r="F624" i="23"/>
  <c r="G624" i="23"/>
  <c r="AH624" i="23"/>
  <c r="C625" i="23"/>
  <c r="K625" i="23" s="1"/>
  <c r="D625" i="23"/>
  <c r="E625" i="23"/>
  <c r="F625" i="23"/>
  <c r="G625" i="23"/>
  <c r="AH625" i="23"/>
  <c r="C626" i="23"/>
  <c r="J626" i="23" s="1"/>
  <c r="D626" i="23"/>
  <c r="E626" i="23"/>
  <c r="F626" i="23"/>
  <c r="G626" i="23"/>
  <c r="AH626" i="23"/>
  <c r="C446" i="23"/>
  <c r="D446" i="23"/>
  <c r="E446" i="23"/>
  <c r="F446" i="23"/>
  <c r="G446" i="23"/>
  <c r="AH446" i="23"/>
  <c r="C498" i="23"/>
  <c r="D498" i="23"/>
  <c r="E498" i="23"/>
  <c r="F498" i="23"/>
  <c r="G498" i="23"/>
  <c r="AH498" i="23"/>
  <c r="C611" i="23"/>
  <c r="J611" i="23" s="1"/>
  <c r="D611" i="23"/>
  <c r="E611" i="23"/>
  <c r="F611" i="23"/>
  <c r="G611" i="23"/>
  <c r="AH611" i="23"/>
  <c r="C612" i="23"/>
  <c r="J612" i="23" s="1"/>
  <c r="D612" i="23"/>
  <c r="E612" i="23"/>
  <c r="F612" i="23"/>
  <c r="G612" i="23"/>
  <c r="AH612" i="23"/>
  <c r="C613" i="23"/>
  <c r="J613" i="23" s="1"/>
  <c r="D613" i="23"/>
  <c r="E613" i="23"/>
  <c r="F613" i="23"/>
  <c r="G613" i="23"/>
  <c r="AH613" i="23"/>
  <c r="C614" i="23"/>
  <c r="J614" i="23" s="1"/>
  <c r="D614" i="23"/>
  <c r="E614" i="23"/>
  <c r="F614" i="23"/>
  <c r="G614" i="23"/>
  <c r="AH614" i="23"/>
  <c r="C615" i="23"/>
  <c r="K615" i="23" s="1"/>
  <c r="D615" i="23"/>
  <c r="E615" i="23"/>
  <c r="F615" i="23"/>
  <c r="G615" i="23"/>
  <c r="AH615" i="23"/>
  <c r="C627" i="23"/>
  <c r="L627" i="23" s="1"/>
  <c r="D627" i="23"/>
  <c r="E627" i="23"/>
  <c r="F627" i="23"/>
  <c r="G627" i="23"/>
  <c r="AH627" i="23"/>
  <c r="C628" i="23"/>
  <c r="L628" i="23" s="1"/>
  <c r="D628" i="23"/>
  <c r="E628" i="23"/>
  <c r="F628" i="23"/>
  <c r="G628" i="23"/>
  <c r="AH628" i="23"/>
  <c r="C629" i="23"/>
  <c r="J629" i="23" s="1"/>
  <c r="D629" i="23"/>
  <c r="E629" i="23"/>
  <c r="F629" i="23"/>
  <c r="G629" i="23"/>
  <c r="AH629" i="23"/>
  <c r="C630" i="23"/>
  <c r="D630" i="23"/>
  <c r="E630" i="23"/>
  <c r="F630" i="23"/>
  <c r="G630" i="23"/>
  <c r="AH630" i="23"/>
  <c r="C631" i="23"/>
  <c r="K631" i="23" s="1"/>
  <c r="D631" i="23"/>
  <c r="E631" i="23"/>
  <c r="F631" i="23"/>
  <c r="G631" i="23"/>
  <c r="AH631" i="23"/>
  <c r="C632" i="23"/>
  <c r="D632" i="23"/>
  <c r="E632" i="23"/>
  <c r="F632" i="23"/>
  <c r="G632" i="23"/>
  <c r="AH632" i="23"/>
  <c r="C633" i="23"/>
  <c r="D633" i="23"/>
  <c r="E633" i="23"/>
  <c r="F633" i="23"/>
  <c r="G633" i="23"/>
  <c r="AH633" i="23"/>
  <c r="C634" i="23"/>
  <c r="J634" i="23" s="1"/>
  <c r="D634" i="23"/>
  <c r="E634" i="23"/>
  <c r="F634" i="23"/>
  <c r="G634" i="23"/>
  <c r="AH634" i="23"/>
  <c r="C635" i="23"/>
  <c r="J635" i="23" s="1"/>
  <c r="D635" i="23"/>
  <c r="E635" i="23"/>
  <c r="F635" i="23"/>
  <c r="G635" i="23"/>
  <c r="AH635" i="23"/>
  <c r="C636" i="23"/>
  <c r="J636" i="23" s="1"/>
  <c r="D636" i="23"/>
  <c r="E636" i="23"/>
  <c r="F636" i="23"/>
  <c r="G636" i="23"/>
  <c r="AH636" i="23"/>
  <c r="C637" i="23"/>
  <c r="J637" i="23" s="1"/>
  <c r="D637" i="23"/>
  <c r="E637" i="23"/>
  <c r="F637" i="23"/>
  <c r="G637" i="23"/>
  <c r="AH637" i="23"/>
  <c r="C638" i="23"/>
  <c r="K638" i="23" s="1"/>
  <c r="D638" i="23"/>
  <c r="E638" i="23"/>
  <c r="F638" i="23"/>
  <c r="G638" i="23"/>
  <c r="AH638" i="23"/>
  <c r="C639" i="23"/>
  <c r="L639" i="23" s="1"/>
  <c r="D639" i="23"/>
  <c r="E639" i="23"/>
  <c r="F639" i="23"/>
  <c r="G639" i="23"/>
  <c r="AH639" i="23"/>
  <c r="C640" i="23"/>
  <c r="D640" i="23"/>
  <c r="E640" i="23"/>
  <c r="F640" i="23"/>
  <c r="G640" i="23"/>
  <c r="AH640" i="23"/>
  <c r="C641" i="23"/>
  <c r="L641" i="23" s="1"/>
  <c r="D641" i="23"/>
  <c r="E641" i="23"/>
  <c r="F641" i="23"/>
  <c r="G641" i="23"/>
  <c r="AH641" i="23"/>
  <c r="C642" i="23"/>
  <c r="J642" i="23" s="1"/>
  <c r="D642" i="23"/>
  <c r="E642" i="23"/>
  <c r="F642" i="23"/>
  <c r="G642" i="23"/>
  <c r="AH642" i="23"/>
  <c r="C643" i="23"/>
  <c r="K643" i="23" s="1"/>
  <c r="D643" i="23"/>
  <c r="E643" i="23"/>
  <c r="F643" i="23"/>
  <c r="G643" i="23"/>
  <c r="AH643" i="23"/>
  <c r="C644" i="23"/>
  <c r="D644" i="23"/>
  <c r="E644" i="23"/>
  <c r="F644" i="23"/>
  <c r="G644" i="23"/>
  <c r="AH644" i="23"/>
  <c r="C645" i="23"/>
  <c r="D645" i="23"/>
  <c r="E645" i="23"/>
  <c r="F645" i="23"/>
  <c r="G645" i="23"/>
  <c r="AH645" i="23"/>
  <c r="C646" i="23"/>
  <c r="J646" i="23" s="1"/>
  <c r="D646" i="23"/>
  <c r="E646" i="23"/>
  <c r="F646" i="23"/>
  <c r="G646" i="23"/>
  <c r="AH646" i="23"/>
  <c r="C647" i="23"/>
  <c r="D647" i="23"/>
  <c r="E647" i="23"/>
  <c r="F647" i="23"/>
  <c r="G647" i="23"/>
  <c r="AH647" i="23"/>
  <c r="C648" i="23"/>
  <c r="J648" i="23" s="1"/>
  <c r="D648" i="23"/>
  <c r="E648" i="23"/>
  <c r="F648" i="23"/>
  <c r="G648" i="23"/>
  <c r="AH648" i="23"/>
  <c r="C649" i="23"/>
  <c r="J649" i="23" s="1"/>
  <c r="D649" i="23"/>
  <c r="E649" i="23"/>
  <c r="F649" i="23"/>
  <c r="G649" i="23"/>
  <c r="AH649" i="23"/>
  <c r="C650" i="23"/>
  <c r="K650" i="23" s="1"/>
  <c r="D650" i="23"/>
  <c r="E650" i="23"/>
  <c r="F650" i="23"/>
  <c r="G650" i="23"/>
  <c r="AH650" i="23"/>
  <c r="C651" i="23"/>
  <c r="D651" i="23"/>
  <c r="E651" i="23"/>
  <c r="F651" i="23"/>
  <c r="G651" i="23"/>
  <c r="AH651" i="23"/>
  <c r="C652" i="23"/>
  <c r="J652" i="23" s="1"/>
  <c r="D652" i="23"/>
  <c r="E652" i="23"/>
  <c r="F652" i="23"/>
  <c r="G652" i="23"/>
  <c r="AH652" i="23"/>
  <c r="C653" i="23"/>
  <c r="D653" i="23"/>
  <c r="E653" i="23"/>
  <c r="F653" i="23"/>
  <c r="G653" i="23"/>
  <c r="AH653" i="23"/>
  <c r="C654" i="23"/>
  <c r="K654" i="23" s="1"/>
  <c r="D654" i="23"/>
  <c r="E654" i="23"/>
  <c r="F654" i="23"/>
  <c r="G654" i="23"/>
  <c r="AH654" i="23"/>
  <c r="C655" i="23"/>
  <c r="J655" i="23" s="1"/>
  <c r="D655" i="23"/>
  <c r="E655" i="23"/>
  <c r="F655" i="23"/>
  <c r="G655" i="23"/>
  <c r="AH655" i="23"/>
  <c r="C656" i="23"/>
  <c r="D656" i="23"/>
  <c r="E656" i="23"/>
  <c r="F656" i="23"/>
  <c r="G656" i="23"/>
  <c r="AH656" i="23"/>
  <c r="C657" i="23"/>
  <c r="D657" i="23"/>
  <c r="E657" i="23"/>
  <c r="F657" i="23"/>
  <c r="G657" i="23"/>
  <c r="AH657" i="23"/>
  <c r="C658" i="23"/>
  <c r="J658" i="23" s="1"/>
  <c r="D658" i="23"/>
  <c r="E658" i="23"/>
  <c r="F658" i="23"/>
  <c r="G658" i="23"/>
  <c r="AH658" i="23"/>
  <c r="C659" i="23"/>
  <c r="J659" i="23" s="1"/>
  <c r="D659" i="23"/>
  <c r="E659" i="23"/>
  <c r="F659" i="23"/>
  <c r="G659" i="23"/>
  <c r="AH659" i="23"/>
  <c r="C660" i="23"/>
  <c r="J660" i="23" s="1"/>
  <c r="D660" i="23"/>
  <c r="E660" i="23"/>
  <c r="F660" i="23"/>
  <c r="G660" i="23"/>
  <c r="AH660" i="23"/>
  <c r="C661" i="23"/>
  <c r="J661" i="23" s="1"/>
  <c r="D661" i="23"/>
  <c r="E661" i="23"/>
  <c r="F661" i="23"/>
  <c r="G661" i="23"/>
  <c r="AH661" i="23"/>
  <c r="C662" i="23"/>
  <c r="K662" i="23" s="1"/>
  <c r="D662" i="23"/>
  <c r="E662" i="23"/>
  <c r="F662" i="23"/>
  <c r="G662" i="23"/>
  <c r="AH662" i="23"/>
  <c r="C663" i="23"/>
  <c r="L663" i="23" s="1"/>
  <c r="D663" i="23"/>
  <c r="E663" i="23"/>
  <c r="F663" i="23"/>
  <c r="G663" i="23"/>
  <c r="AH663" i="23"/>
  <c r="C664" i="23"/>
  <c r="L664" i="23" s="1"/>
  <c r="D664" i="23"/>
  <c r="E664" i="23"/>
  <c r="F664" i="23"/>
  <c r="G664" i="23"/>
  <c r="AH664" i="23"/>
  <c r="C665" i="23"/>
  <c r="D665" i="23"/>
  <c r="E665" i="23"/>
  <c r="F665" i="23"/>
  <c r="G665" i="23"/>
  <c r="AH665" i="23"/>
  <c r="C666" i="23"/>
  <c r="D666" i="23"/>
  <c r="E666" i="23"/>
  <c r="F666" i="23"/>
  <c r="G666" i="23"/>
  <c r="AH666" i="23"/>
  <c r="C667" i="23"/>
  <c r="K667" i="23" s="1"/>
  <c r="D667" i="23"/>
  <c r="E667" i="23"/>
  <c r="F667" i="23"/>
  <c r="G667" i="23"/>
  <c r="AH667" i="23"/>
  <c r="C668" i="23"/>
  <c r="D668" i="23"/>
  <c r="E668" i="23"/>
  <c r="F668" i="23"/>
  <c r="G668" i="23"/>
  <c r="AH668" i="23"/>
  <c r="C669" i="23"/>
  <c r="D669" i="23"/>
  <c r="E669" i="23"/>
  <c r="F669" i="23"/>
  <c r="G669" i="23"/>
  <c r="AH669" i="23"/>
  <c r="C670" i="23"/>
  <c r="J670" i="23" s="1"/>
  <c r="D670" i="23"/>
  <c r="E670" i="23"/>
  <c r="F670" i="23"/>
  <c r="G670" i="23"/>
  <c r="AH670" i="23"/>
  <c r="C671" i="23"/>
  <c r="D671" i="23"/>
  <c r="E671" i="23"/>
  <c r="F671" i="23"/>
  <c r="G671" i="23"/>
  <c r="AH671" i="23"/>
  <c r="C672" i="23"/>
  <c r="J672" i="23" s="1"/>
  <c r="D672" i="23"/>
  <c r="E672" i="23"/>
  <c r="F672" i="23"/>
  <c r="G672" i="23"/>
  <c r="AH672" i="23"/>
  <c r="C673" i="23"/>
  <c r="J673" i="23" s="1"/>
  <c r="D673" i="23"/>
  <c r="E673" i="23"/>
  <c r="F673" i="23"/>
  <c r="G673" i="23"/>
  <c r="AH673" i="23"/>
  <c r="C674" i="23"/>
  <c r="K674" i="23" s="1"/>
  <c r="D674" i="23"/>
  <c r="E674" i="23"/>
  <c r="F674" i="23"/>
  <c r="G674" i="23"/>
  <c r="AH674" i="23"/>
  <c r="C675" i="23"/>
  <c r="L675" i="23" s="1"/>
  <c r="D675" i="23"/>
  <c r="E675" i="23"/>
  <c r="F675" i="23"/>
  <c r="G675" i="23"/>
  <c r="AH675" i="23"/>
  <c r="C676" i="23"/>
  <c r="D676" i="23"/>
  <c r="E676" i="23"/>
  <c r="F676" i="23"/>
  <c r="G676" i="23"/>
  <c r="AH676" i="23"/>
  <c r="C677" i="23"/>
  <c r="L677" i="23" s="1"/>
  <c r="D677" i="23"/>
  <c r="E677" i="23"/>
  <c r="F677" i="23"/>
  <c r="G677" i="23"/>
  <c r="AH677" i="23"/>
  <c r="C678" i="23"/>
  <c r="J678" i="23" s="1"/>
  <c r="D678" i="23"/>
  <c r="E678" i="23"/>
  <c r="F678" i="23"/>
  <c r="G678" i="23"/>
  <c r="AH678" i="23"/>
  <c r="C679" i="23"/>
  <c r="K679" i="23" s="1"/>
  <c r="D679" i="23"/>
  <c r="E679" i="23"/>
  <c r="F679" i="23"/>
  <c r="G679" i="23"/>
  <c r="AH679" i="23"/>
  <c r="C680" i="23"/>
  <c r="D680" i="23"/>
  <c r="E680" i="23"/>
  <c r="F680" i="23"/>
  <c r="G680" i="23"/>
  <c r="AH680" i="23"/>
  <c r="C681" i="23"/>
  <c r="D681" i="23"/>
  <c r="E681" i="23"/>
  <c r="F681" i="23"/>
  <c r="G681" i="23"/>
  <c r="AH681" i="23"/>
  <c r="C682" i="23"/>
  <c r="J682" i="23" s="1"/>
  <c r="D682" i="23"/>
  <c r="E682" i="23"/>
  <c r="F682" i="23"/>
  <c r="G682" i="23"/>
  <c r="AH682" i="23"/>
  <c r="C683" i="23"/>
  <c r="J683" i="23" s="1"/>
  <c r="D683" i="23"/>
  <c r="E683" i="23"/>
  <c r="F683" i="23"/>
  <c r="G683" i="23"/>
  <c r="AH683" i="23"/>
  <c r="C684" i="23"/>
  <c r="J684" i="23" s="1"/>
  <c r="D684" i="23"/>
  <c r="E684" i="23"/>
  <c r="F684" i="23"/>
  <c r="G684" i="23"/>
  <c r="AH684" i="23"/>
  <c r="N685" i="23"/>
  <c r="O685" i="23"/>
  <c r="P685" i="23"/>
  <c r="Q685" i="23"/>
  <c r="S685" i="23"/>
  <c r="T685" i="23"/>
  <c r="Y685" i="23"/>
  <c r="AH685" i="23"/>
  <c r="C687" i="23"/>
  <c r="D687" i="23"/>
  <c r="E687" i="23"/>
  <c r="F687" i="23"/>
  <c r="G687" i="23"/>
  <c r="AH687" i="23"/>
  <c r="C688" i="23"/>
  <c r="D688" i="23"/>
  <c r="E688" i="23"/>
  <c r="F688" i="23"/>
  <c r="G688" i="23"/>
  <c r="AH688" i="23"/>
  <c r="C689" i="23"/>
  <c r="D689" i="23"/>
  <c r="E689" i="23"/>
  <c r="F689" i="23"/>
  <c r="G689" i="23"/>
  <c r="AH689" i="23"/>
  <c r="C690" i="23"/>
  <c r="D690" i="23"/>
  <c r="E690" i="23"/>
  <c r="F690" i="23"/>
  <c r="G690" i="23"/>
  <c r="AH690" i="23"/>
  <c r="C691" i="23"/>
  <c r="D691" i="23"/>
  <c r="E691" i="23"/>
  <c r="F691" i="23"/>
  <c r="G691" i="23"/>
  <c r="AH691" i="23"/>
  <c r="C692" i="23"/>
  <c r="D692" i="23"/>
  <c r="E692" i="23"/>
  <c r="F692" i="23"/>
  <c r="G692" i="23"/>
  <c r="AH692" i="23"/>
  <c r="C693" i="23"/>
  <c r="D693" i="23"/>
  <c r="E693" i="23"/>
  <c r="F693" i="23"/>
  <c r="G693" i="23"/>
  <c r="AH693" i="23"/>
  <c r="C694" i="23"/>
  <c r="D694" i="23"/>
  <c r="E694" i="23"/>
  <c r="F694" i="23"/>
  <c r="G694" i="23"/>
  <c r="AH694" i="23"/>
  <c r="C695" i="23"/>
  <c r="D695" i="23"/>
  <c r="E695" i="23"/>
  <c r="F695" i="23"/>
  <c r="G695" i="23"/>
  <c r="AH695" i="23"/>
  <c r="C696" i="23"/>
  <c r="D696" i="23"/>
  <c r="E696" i="23"/>
  <c r="F696" i="23"/>
  <c r="G696" i="23"/>
  <c r="AH696" i="23"/>
  <c r="C697" i="23"/>
  <c r="D697" i="23"/>
  <c r="E697" i="23"/>
  <c r="F697" i="23"/>
  <c r="G697" i="23"/>
  <c r="AH697" i="23"/>
  <c r="C698" i="23"/>
  <c r="D698" i="23"/>
  <c r="E698" i="23"/>
  <c r="F698" i="23"/>
  <c r="G698" i="23"/>
  <c r="AH698" i="23"/>
  <c r="C699" i="23"/>
  <c r="D699" i="23"/>
  <c r="E699" i="23"/>
  <c r="F699" i="23"/>
  <c r="G699" i="23"/>
  <c r="AH699" i="23"/>
  <c r="C700" i="23"/>
  <c r="D700" i="23"/>
  <c r="E700" i="23"/>
  <c r="F700" i="23"/>
  <c r="G700" i="23"/>
  <c r="AH700" i="23"/>
  <c r="C701" i="23"/>
  <c r="D701" i="23"/>
  <c r="E701" i="23"/>
  <c r="F701" i="23"/>
  <c r="G701" i="23"/>
  <c r="AH701" i="23"/>
  <c r="C702" i="23"/>
  <c r="D702" i="23"/>
  <c r="E702" i="23"/>
  <c r="F702" i="23"/>
  <c r="G702" i="23"/>
  <c r="AH702" i="23"/>
  <c r="C703" i="23"/>
  <c r="D703" i="23"/>
  <c r="E703" i="23"/>
  <c r="F703" i="23"/>
  <c r="G703" i="23"/>
  <c r="AH703" i="23"/>
  <c r="C704" i="23"/>
  <c r="D704" i="23"/>
  <c r="E704" i="23"/>
  <c r="F704" i="23"/>
  <c r="G704" i="23"/>
  <c r="AH704" i="23"/>
  <c r="C705" i="23"/>
  <c r="D705" i="23"/>
  <c r="E705" i="23"/>
  <c r="F705" i="23"/>
  <c r="G705" i="23"/>
  <c r="AH705" i="23"/>
  <c r="C706" i="23"/>
  <c r="D706" i="23"/>
  <c r="E706" i="23"/>
  <c r="F706" i="23"/>
  <c r="G706" i="23"/>
  <c r="AH706" i="23"/>
  <c r="C707" i="23"/>
  <c r="D707" i="23"/>
  <c r="E707" i="23"/>
  <c r="F707" i="23"/>
  <c r="G707" i="23"/>
  <c r="AH707" i="23"/>
  <c r="C708" i="23"/>
  <c r="D708" i="23"/>
  <c r="E708" i="23"/>
  <c r="F708" i="23"/>
  <c r="G708" i="23"/>
  <c r="AH708" i="23"/>
  <c r="C709" i="23"/>
  <c r="D709" i="23"/>
  <c r="E709" i="23"/>
  <c r="F709" i="23"/>
  <c r="G709" i="23"/>
  <c r="AH709" i="23"/>
  <c r="C710" i="23"/>
  <c r="D710" i="23"/>
  <c r="E710" i="23"/>
  <c r="F710" i="23"/>
  <c r="G710" i="23"/>
  <c r="AH710" i="23"/>
  <c r="C711" i="23"/>
  <c r="D711" i="23"/>
  <c r="E711" i="23"/>
  <c r="F711" i="23"/>
  <c r="G711" i="23"/>
  <c r="AH711" i="23"/>
  <c r="C712" i="23"/>
  <c r="D712" i="23"/>
  <c r="E712" i="23"/>
  <c r="F712" i="23"/>
  <c r="G712" i="23"/>
  <c r="AH712" i="23"/>
  <c r="C713" i="23"/>
  <c r="D713" i="23"/>
  <c r="E713" i="23"/>
  <c r="F713" i="23"/>
  <c r="G713" i="23"/>
  <c r="AH713" i="23"/>
  <c r="C714" i="23"/>
  <c r="D714" i="23"/>
  <c r="E714" i="23"/>
  <c r="F714" i="23"/>
  <c r="G714" i="23"/>
  <c r="AH714" i="23"/>
  <c r="C715" i="23"/>
  <c r="D715" i="23"/>
  <c r="E715" i="23"/>
  <c r="F715" i="23"/>
  <c r="G715" i="23"/>
  <c r="AH715" i="23"/>
  <c r="C716" i="23"/>
  <c r="D716" i="23"/>
  <c r="E716" i="23"/>
  <c r="F716" i="23"/>
  <c r="G716" i="23"/>
  <c r="AH716" i="23"/>
  <c r="C717" i="23"/>
  <c r="D717" i="23"/>
  <c r="E717" i="23"/>
  <c r="F717" i="23"/>
  <c r="G717" i="23"/>
  <c r="AH717" i="23"/>
  <c r="C718" i="23"/>
  <c r="D718" i="23"/>
  <c r="E718" i="23"/>
  <c r="F718" i="23"/>
  <c r="G718" i="23"/>
  <c r="AH718" i="23"/>
  <c r="C719" i="23"/>
  <c r="D719" i="23"/>
  <c r="E719" i="23"/>
  <c r="F719" i="23"/>
  <c r="G719" i="23"/>
  <c r="AH719" i="23"/>
  <c r="C720" i="23"/>
  <c r="D720" i="23"/>
  <c r="E720" i="23"/>
  <c r="F720" i="23"/>
  <c r="G720" i="23"/>
  <c r="AH720" i="23"/>
  <c r="C721" i="23"/>
  <c r="D721" i="23"/>
  <c r="E721" i="23"/>
  <c r="F721" i="23"/>
  <c r="G721" i="23"/>
  <c r="AH721" i="23"/>
  <c r="C722" i="23"/>
  <c r="D722" i="23"/>
  <c r="E722" i="23"/>
  <c r="F722" i="23"/>
  <c r="G722" i="23"/>
  <c r="AH722" i="23"/>
  <c r="C723" i="23"/>
  <c r="D723" i="23"/>
  <c r="E723" i="23"/>
  <c r="F723" i="23"/>
  <c r="G723" i="23"/>
  <c r="AH723" i="23"/>
  <c r="C724" i="23"/>
  <c r="D724" i="23"/>
  <c r="E724" i="23"/>
  <c r="F724" i="23"/>
  <c r="G724" i="23"/>
  <c r="AH724" i="23"/>
  <c r="C725" i="23"/>
  <c r="D725" i="23"/>
  <c r="E725" i="23"/>
  <c r="F725" i="23"/>
  <c r="G725" i="23"/>
  <c r="AH725" i="23"/>
  <c r="C726" i="23"/>
  <c r="D726" i="23"/>
  <c r="E726" i="23"/>
  <c r="F726" i="23"/>
  <c r="G726" i="23"/>
  <c r="AH726" i="23"/>
  <c r="C727" i="23"/>
  <c r="D727" i="23"/>
  <c r="E727" i="23"/>
  <c r="F727" i="23"/>
  <c r="G727" i="23"/>
  <c r="AH727" i="23"/>
  <c r="C728" i="23"/>
  <c r="D728" i="23"/>
  <c r="E728" i="23"/>
  <c r="F728" i="23"/>
  <c r="G728" i="23"/>
  <c r="AH728" i="23"/>
  <c r="C729" i="23"/>
  <c r="D729" i="23"/>
  <c r="E729" i="23"/>
  <c r="F729" i="23"/>
  <c r="G729" i="23"/>
  <c r="AH729" i="23"/>
  <c r="C730" i="23"/>
  <c r="D730" i="23"/>
  <c r="E730" i="23"/>
  <c r="F730" i="23"/>
  <c r="G730" i="23"/>
  <c r="AH730" i="23"/>
  <c r="C731" i="23"/>
  <c r="D731" i="23"/>
  <c r="E731" i="23"/>
  <c r="F731" i="23"/>
  <c r="G731" i="23"/>
  <c r="AH731" i="23"/>
  <c r="C732" i="23"/>
  <c r="D732" i="23"/>
  <c r="E732" i="23"/>
  <c r="F732" i="23"/>
  <c r="G732" i="23"/>
  <c r="AH732" i="23"/>
  <c r="C733" i="23"/>
  <c r="D733" i="23"/>
  <c r="E733" i="23"/>
  <c r="F733" i="23"/>
  <c r="G733" i="23"/>
  <c r="AH733" i="23"/>
  <c r="C734" i="23"/>
  <c r="D734" i="23"/>
  <c r="E734" i="23"/>
  <c r="F734" i="23"/>
  <c r="G734" i="23"/>
  <c r="AH734" i="23"/>
  <c r="C735" i="23"/>
  <c r="D735" i="23"/>
  <c r="E735" i="23"/>
  <c r="F735" i="23"/>
  <c r="G735" i="23"/>
  <c r="AH735" i="23"/>
  <c r="C736" i="23"/>
  <c r="D736" i="23"/>
  <c r="E736" i="23"/>
  <c r="F736" i="23"/>
  <c r="G736" i="23"/>
  <c r="AH736" i="23"/>
  <c r="C737" i="23"/>
  <c r="D737" i="23"/>
  <c r="E737" i="23"/>
  <c r="F737" i="23"/>
  <c r="G737" i="23"/>
  <c r="AH737" i="23"/>
  <c r="C738" i="23"/>
  <c r="D738" i="23"/>
  <c r="E738" i="23"/>
  <c r="F738" i="23"/>
  <c r="G738" i="23"/>
  <c r="AH738" i="23"/>
  <c r="C739" i="23"/>
  <c r="D739" i="23"/>
  <c r="E739" i="23"/>
  <c r="F739" i="23"/>
  <c r="G739" i="23"/>
  <c r="AH739" i="23"/>
  <c r="C740" i="23"/>
  <c r="D740" i="23"/>
  <c r="E740" i="23"/>
  <c r="F740" i="23"/>
  <c r="G740" i="23"/>
  <c r="AH740" i="23"/>
  <c r="C741" i="23"/>
  <c r="D741" i="23"/>
  <c r="E741" i="23"/>
  <c r="F741" i="23"/>
  <c r="G741" i="23"/>
  <c r="AH741" i="23"/>
  <c r="C742" i="23"/>
  <c r="D742" i="23"/>
  <c r="E742" i="23"/>
  <c r="F742" i="23"/>
  <c r="G742" i="23"/>
  <c r="AH742" i="23"/>
  <c r="C743" i="23"/>
  <c r="D743" i="23"/>
  <c r="E743" i="23"/>
  <c r="F743" i="23"/>
  <c r="G743" i="23"/>
  <c r="AH743" i="23"/>
  <c r="C744" i="23"/>
  <c r="D744" i="23"/>
  <c r="E744" i="23"/>
  <c r="F744" i="23"/>
  <c r="G744" i="23"/>
  <c r="AH744" i="23"/>
  <c r="C745" i="23"/>
  <c r="D745" i="23"/>
  <c r="E745" i="23"/>
  <c r="F745" i="23"/>
  <c r="G745" i="23"/>
  <c r="AH745" i="23"/>
  <c r="C746" i="23"/>
  <c r="D746" i="23"/>
  <c r="E746" i="23"/>
  <c r="F746" i="23"/>
  <c r="G746" i="23"/>
  <c r="AH746" i="23"/>
  <c r="C747" i="23"/>
  <c r="D747" i="23"/>
  <c r="E747" i="23"/>
  <c r="F747" i="23"/>
  <c r="G747" i="23"/>
  <c r="AH747" i="23"/>
  <c r="C748" i="23"/>
  <c r="D748" i="23"/>
  <c r="E748" i="23"/>
  <c r="F748" i="23"/>
  <c r="G748" i="23"/>
  <c r="AH748" i="23"/>
  <c r="C749" i="23"/>
  <c r="D749" i="23"/>
  <c r="E749" i="23"/>
  <c r="F749" i="23"/>
  <c r="G749" i="23"/>
  <c r="AH749" i="23"/>
  <c r="C750" i="23"/>
  <c r="D750" i="23"/>
  <c r="E750" i="23"/>
  <c r="F750" i="23"/>
  <c r="G750" i="23"/>
  <c r="AH750" i="23"/>
  <c r="C751" i="23"/>
  <c r="D751" i="23"/>
  <c r="E751" i="23"/>
  <c r="F751" i="23"/>
  <c r="G751" i="23"/>
  <c r="AH751" i="23"/>
  <c r="C752" i="23"/>
  <c r="D752" i="23"/>
  <c r="E752" i="23"/>
  <c r="F752" i="23"/>
  <c r="G752" i="23"/>
  <c r="AH752" i="23"/>
  <c r="C753" i="23"/>
  <c r="D753" i="23"/>
  <c r="E753" i="23"/>
  <c r="F753" i="23"/>
  <c r="G753" i="23"/>
  <c r="AH753" i="23"/>
  <c r="C754" i="23"/>
  <c r="D754" i="23"/>
  <c r="E754" i="23"/>
  <c r="F754" i="23"/>
  <c r="G754" i="23"/>
  <c r="AH754" i="23"/>
  <c r="C755" i="23"/>
  <c r="D755" i="23"/>
  <c r="E755" i="23"/>
  <c r="F755" i="23"/>
  <c r="G755" i="23"/>
  <c r="AH755" i="23"/>
  <c r="C756" i="23"/>
  <c r="D756" i="23"/>
  <c r="E756" i="23"/>
  <c r="F756" i="23"/>
  <c r="G756" i="23"/>
  <c r="AH756" i="23"/>
  <c r="C757" i="23"/>
  <c r="D757" i="23"/>
  <c r="E757" i="23"/>
  <c r="F757" i="23"/>
  <c r="G757" i="23"/>
  <c r="AH757" i="23"/>
  <c r="C758" i="23"/>
  <c r="D758" i="23"/>
  <c r="E758" i="23"/>
  <c r="F758" i="23"/>
  <c r="G758" i="23"/>
  <c r="AH758" i="23"/>
  <c r="C759" i="23"/>
  <c r="D759" i="23"/>
  <c r="E759" i="23"/>
  <c r="F759" i="23"/>
  <c r="G759" i="23"/>
  <c r="AH759" i="23"/>
  <c r="C760" i="23"/>
  <c r="D760" i="23"/>
  <c r="E760" i="23"/>
  <c r="F760" i="23"/>
  <c r="G760" i="23"/>
  <c r="AH760" i="23"/>
  <c r="C761" i="23"/>
  <c r="D761" i="23"/>
  <c r="E761" i="23"/>
  <c r="F761" i="23"/>
  <c r="G761" i="23"/>
  <c r="AH761" i="23"/>
  <c r="C762" i="23"/>
  <c r="D762" i="23"/>
  <c r="E762" i="23"/>
  <c r="F762" i="23"/>
  <c r="G762" i="23"/>
  <c r="AH762" i="23"/>
  <c r="C763" i="23"/>
  <c r="D763" i="23"/>
  <c r="E763" i="23"/>
  <c r="F763" i="23"/>
  <c r="G763" i="23"/>
  <c r="AH763" i="23"/>
  <c r="C764" i="23"/>
  <c r="D764" i="23"/>
  <c r="E764" i="23"/>
  <c r="F764" i="23"/>
  <c r="G764" i="23"/>
  <c r="AH764" i="23"/>
  <c r="C765" i="23"/>
  <c r="D765" i="23"/>
  <c r="E765" i="23"/>
  <c r="F765" i="23"/>
  <c r="G765" i="23"/>
  <c r="AH765" i="23"/>
  <c r="C766" i="23"/>
  <c r="D766" i="23"/>
  <c r="E766" i="23"/>
  <c r="F766" i="23"/>
  <c r="G766" i="23"/>
  <c r="AH766" i="23"/>
  <c r="C767" i="23"/>
  <c r="D767" i="23"/>
  <c r="E767" i="23"/>
  <c r="F767" i="23"/>
  <c r="G767" i="23"/>
  <c r="AH767" i="23"/>
  <c r="C768" i="23"/>
  <c r="D768" i="23"/>
  <c r="E768" i="23"/>
  <c r="F768" i="23"/>
  <c r="G768" i="23"/>
  <c r="AH768" i="23"/>
  <c r="C769" i="23"/>
  <c r="D769" i="23"/>
  <c r="E769" i="23"/>
  <c r="F769" i="23"/>
  <c r="G769" i="23"/>
  <c r="AH769" i="23"/>
  <c r="C770" i="23"/>
  <c r="D770" i="23"/>
  <c r="E770" i="23"/>
  <c r="F770" i="23"/>
  <c r="G770" i="23"/>
  <c r="AH770" i="23"/>
  <c r="C771" i="23"/>
  <c r="D771" i="23"/>
  <c r="E771" i="23"/>
  <c r="F771" i="23"/>
  <c r="G771" i="23"/>
  <c r="AH771" i="23"/>
  <c r="C772" i="23"/>
  <c r="D772" i="23"/>
  <c r="E772" i="23"/>
  <c r="F772" i="23"/>
  <c r="G772" i="23"/>
  <c r="AH772" i="23"/>
  <c r="C773" i="23"/>
  <c r="D773" i="23"/>
  <c r="E773" i="23"/>
  <c r="F773" i="23"/>
  <c r="G773" i="23"/>
  <c r="AH773" i="23"/>
  <c r="C774" i="23"/>
  <c r="D774" i="23"/>
  <c r="E774" i="23"/>
  <c r="F774" i="23"/>
  <c r="G774" i="23"/>
  <c r="AH774" i="23"/>
  <c r="C775" i="23"/>
  <c r="D775" i="23"/>
  <c r="E775" i="23"/>
  <c r="F775" i="23"/>
  <c r="G775" i="23"/>
  <c r="AH775" i="23"/>
  <c r="C776" i="23"/>
  <c r="D776" i="23"/>
  <c r="E776" i="23"/>
  <c r="F776" i="23"/>
  <c r="G776" i="23"/>
  <c r="AH776" i="23"/>
  <c r="C777" i="23"/>
  <c r="D777" i="23"/>
  <c r="E777" i="23"/>
  <c r="F777" i="23"/>
  <c r="G777" i="23"/>
  <c r="AH777" i="23"/>
  <c r="C778" i="23"/>
  <c r="D778" i="23"/>
  <c r="E778" i="23"/>
  <c r="F778" i="23"/>
  <c r="G778" i="23"/>
  <c r="AH778" i="23"/>
  <c r="C779" i="23"/>
  <c r="D779" i="23"/>
  <c r="E779" i="23"/>
  <c r="F779" i="23"/>
  <c r="G779" i="23"/>
  <c r="AH779" i="23"/>
  <c r="C780" i="23"/>
  <c r="D780" i="23"/>
  <c r="E780" i="23"/>
  <c r="F780" i="23"/>
  <c r="G780" i="23"/>
  <c r="AH780" i="23"/>
  <c r="C781" i="23"/>
  <c r="D781" i="23"/>
  <c r="E781" i="23"/>
  <c r="F781" i="23"/>
  <c r="G781" i="23"/>
  <c r="AH781" i="23"/>
  <c r="C782" i="23"/>
  <c r="D782" i="23"/>
  <c r="E782" i="23"/>
  <c r="F782" i="23"/>
  <c r="G782" i="23"/>
  <c r="AH782" i="23"/>
  <c r="C783" i="23"/>
  <c r="D783" i="23"/>
  <c r="E783" i="23"/>
  <c r="F783" i="23"/>
  <c r="G783" i="23"/>
  <c r="AH783" i="23"/>
  <c r="C784" i="23"/>
  <c r="D784" i="23"/>
  <c r="E784" i="23"/>
  <c r="F784" i="23"/>
  <c r="G784" i="23"/>
  <c r="AH784" i="23"/>
  <c r="C785" i="23"/>
  <c r="D785" i="23"/>
  <c r="E785" i="23"/>
  <c r="F785" i="23"/>
  <c r="G785" i="23"/>
  <c r="AH785" i="23"/>
  <c r="C786" i="23"/>
  <c r="D786" i="23"/>
  <c r="E786" i="23"/>
  <c r="F786" i="23"/>
  <c r="G786" i="23"/>
  <c r="AH786" i="23"/>
  <c r="C787" i="23"/>
  <c r="D787" i="23"/>
  <c r="E787" i="23"/>
  <c r="F787" i="23"/>
  <c r="G787" i="23"/>
  <c r="AH787" i="23"/>
  <c r="C788" i="23"/>
  <c r="D788" i="23"/>
  <c r="E788" i="23"/>
  <c r="F788" i="23"/>
  <c r="G788" i="23"/>
  <c r="AH788" i="23"/>
  <c r="C789" i="23"/>
  <c r="D789" i="23"/>
  <c r="E789" i="23"/>
  <c r="F789" i="23"/>
  <c r="G789" i="23"/>
  <c r="AH789" i="23"/>
  <c r="C790" i="23"/>
  <c r="D790" i="23"/>
  <c r="E790" i="23"/>
  <c r="F790" i="23"/>
  <c r="G790" i="23"/>
  <c r="AH790" i="23"/>
  <c r="C791" i="23"/>
  <c r="D791" i="23"/>
  <c r="E791" i="23"/>
  <c r="F791" i="23"/>
  <c r="G791" i="23"/>
  <c r="AH791" i="23"/>
  <c r="C792" i="23"/>
  <c r="D792" i="23"/>
  <c r="E792" i="23"/>
  <c r="F792" i="23"/>
  <c r="G792" i="23"/>
  <c r="AH792" i="23"/>
  <c r="C793" i="23"/>
  <c r="D793" i="23"/>
  <c r="E793" i="23"/>
  <c r="F793" i="23"/>
  <c r="G793" i="23"/>
  <c r="AH793" i="23"/>
  <c r="C794" i="23"/>
  <c r="D794" i="23"/>
  <c r="E794" i="23"/>
  <c r="F794" i="23"/>
  <c r="G794" i="23"/>
  <c r="AH794" i="23"/>
  <c r="C795" i="23"/>
  <c r="D795" i="23"/>
  <c r="E795" i="23"/>
  <c r="F795" i="23"/>
  <c r="G795" i="23"/>
  <c r="AH795" i="23"/>
  <c r="C796" i="23"/>
  <c r="D796" i="23"/>
  <c r="E796" i="23"/>
  <c r="F796" i="23"/>
  <c r="G796" i="23"/>
  <c r="AH796" i="23"/>
  <c r="C797" i="23"/>
  <c r="D797" i="23"/>
  <c r="E797" i="23"/>
  <c r="F797" i="23"/>
  <c r="G797" i="23"/>
  <c r="AH797" i="23"/>
  <c r="C798" i="23"/>
  <c r="D798" i="23"/>
  <c r="E798" i="23"/>
  <c r="F798" i="23"/>
  <c r="G798" i="23"/>
  <c r="AH798" i="23"/>
  <c r="C799" i="23"/>
  <c r="D799" i="23"/>
  <c r="E799" i="23"/>
  <c r="F799" i="23"/>
  <c r="G799" i="23"/>
  <c r="AH799" i="23"/>
  <c r="C800" i="23"/>
  <c r="D800" i="23"/>
  <c r="E800" i="23"/>
  <c r="F800" i="23"/>
  <c r="G800" i="23"/>
  <c r="AH800" i="23"/>
  <c r="C801" i="23"/>
  <c r="D801" i="23"/>
  <c r="E801" i="23"/>
  <c r="F801" i="23"/>
  <c r="G801" i="23"/>
  <c r="AH801" i="23"/>
  <c r="C802" i="23"/>
  <c r="D802" i="23"/>
  <c r="E802" i="23"/>
  <c r="F802" i="23"/>
  <c r="G802" i="23"/>
  <c r="AH802" i="23"/>
  <c r="C803" i="23"/>
  <c r="D803" i="23"/>
  <c r="E803" i="23"/>
  <c r="F803" i="23"/>
  <c r="G803" i="23"/>
  <c r="AH803" i="23"/>
  <c r="C804" i="23"/>
  <c r="D804" i="23"/>
  <c r="E804" i="23"/>
  <c r="F804" i="23"/>
  <c r="G804" i="23"/>
  <c r="AH804" i="23"/>
  <c r="C805" i="23"/>
  <c r="D805" i="23"/>
  <c r="E805" i="23"/>
  <c r="F805" i="23"/>
  <c r="G805" i="23"/>
  <c r="AH805" i="23"/>
  <c r="C806" i="23"/>
  <c r="D806" i="23"/>
  <c r="E806" i="23"/>
  <c r="F806" i="23"/>
  <c r="G806" i="23"/>
  <c r="AH806" i="23"/>
  <c r="C807" i="23"/>
  <c r="D807" i="23"/>
  <c r="E807" i="23"/>
  <c r="F807" i="23"/>
  <c r="G807" i="23"/>
  <c r="AH807" i="23"/>
  <c r="C808" i="23"/>
  <c r="D808" i="23"/>
  <c r="E808" i="23"/>
  <c r="F808" i="23"/>
  <c r="G808" i="23"/>
  <c r="AH808" i="23"/>
  <c r="C809" i="23"/>
  <c r="D809" i="23"/>
  <c r="E809" i="23"/>
  <c r="F809" i="23"/>
  <c r="G809" i="23"/>
  <c r="AH809" i="23"/>
  <c r="C810" i="23"/>
  <c r="D810" i="23"/>
  <c r="E810" i="23"/>
  <c r="F810" i="23"/>
  <c r="G810" i="23"/>
  <c r="AH810" i="23"/>
  <c r="C811" i="23"/>
  <c r="D811" i="23"/>
  <c r="E811" i="23"/>
  <c r="F811" i="23"/>
  <c r="G811" i="23"/>
  <c r="AH811" i="23"/>
  <c r="C812" i="23"/>
  <c r="D812" i="23"/>
  <c r="E812" i="23"/>
  <c r="F812" i="23"/>
  <c r="G812" i="23"/>
  <c r="AH812" i="23"/>
  <c r="C813" i="23"/>
  <c r="D813" i="23"/>
  <c r="E813" i="23"/>
  <c r="F813" i="23"/>
  <c r="G813" i="23"/>
  <c r="AH813" i="23"/>
  <c r="C814" i="23"/>
  <c r="D814" i="23"/>
  <c r="E814" i="23"/>
  <c r="F814" i="23"/>
  <c r="G814" i="23"/>
  <c r="AH814" i="23"/>
  <c r="C815" i="23"/>
  <c r="D815" i="23"/>
  <c r="E815" i="23"/>
  <c r="F815" i="23"/>
  <c r="G815" i="23"/>
  <c r="AH815" i="23"/>
  <c r="C816" i="23"/>
  <c r="D816" i="23"/>
  <c r="E816" i="23"/>
  <c r="F816" i="23"/>
  <c r="G816" i="23"/>
  <c r="AH816" i="23"/>
  <c r="C817" i="23"/>
  <c r="D817" i="23"/>
  <c r="E817" i="23"/>
  <c r="F817" i="23"/>
  <c r="G817" i="23"/>
  <c r="AH817" i="23"/>
  <c r="C818" i="23"/>
  <c r="D818" i="23"/>
  <c r="E818" i="23"/>
  <c r="F818" i="23"/>
  <c r="G818" i="23"/>
  <c r="AH818" i="23"/>
  <c r="C819" i="23"/>
  <c r="D819" i="23"/>
  <c r="E819" i="23"/>
  <c r="F819" i="23"/>
  <c r="G819" i="23"/>
  <c r="AH819" i="23"/>
  <c r="C820" i="23"/>
  <c r="D820" i="23"/>
  <c r="E820" i="23"/>
  <c r="F820" i="23"/>
  <c r="G820" i="23"/>
  <c r="AH820" i="23"/>
  <c r="C821" i="23"/>
  <c r="D821" i="23"/>
  <c r="E821" i="23"/>
  <c r="F821" i="23"/>
  <c r="G821" i="23"/>
  <c r="AH821" i="23"/>
  <c r="C822" i="23"/>
  <c r="D822" i="23"/>
  <c r="E822" i="23"/>
  <c r="F822" i="23"/>
  <c r="G822" i="23"/>
  <c r="AH822" i="23"/>
  <c r="C823" i="23"/>
  <c r="D823" i="23"/>
  <c r="E823" i="23"/>
  <c r="F823" i="23"/>
  <c r="G823" i="23"/>
  <c r="AH823" i="23"/>
  <c r="C824" i="23"/>
  <c r="D824" i="23"/>
  <c r="E824" i="23"/>
  <c r="F824" i="23"/>
  <c r="G824" i="23"/>
  <c r="AH824" i="23"/>
  <c r="C825" i="23"/>
  <c r="D825" i="23"/>
  <c r="E825" i="23"/>
  <c r="F825" i="23"/>
  <c r="G825" i="23"/>
  <c r="AH825" i="23"/>
  <c r="C826" i="23"/>
  <c r="D826" i="23"/>
  <c r="E826" i="23"/>
  <c r="F826" i="23"/>
  <c r="G826" i="23"/>
  <c r="AH826" i="23"/>
  <c r="C827" i="23"/>
  <c r="D827" i="23"/>
  <c r="E827" i="23"/>
  <c r="F827" i="23"/>
  <c r="G827" i="23"/>
  <c r="AH827" i="23"/>
  <c r="C828" i="23"/>
  <c r="D828" i="23"/>
  <c r="E828" i="23"/>
  <c r="F828" i="23"/>
  <c r="G828" i="23"/>
  <c r="AH828" i="23"/>
  <c r="C829" i="23"/>
  <c r="D829" i="23"/>
  <c r="E829" i="23"/>
  <c r="F829" i="23"/>
  <c r="G829" i="23"/>
  <c r="AH829" i="23"/>
  <c r="C830" i="23"/>
  <c r="D830" i="23"/>
  <c r="E830" i="23"/>
  <c r="F830" i="23"/>
  <c r="G830" i="23"/>
  <c r="AH830" i="23"/>
  <c r="C831" i="23"/>
  <c r="D831" i="23"/>
  <c r="E831" i="23"/>
  <c r="F831" i="23"/>
  <c r="G831" i="23"/>
  <c r="AH831" i="23"/>
  <c r="C832" i="23"/>
  <c r="D832" i="23"/>
  <c r="E832" i="23"/>
  <c r="F832" i="23"/>
  <c r="G832" i="23"/>
  <c r="AH832" i="23"/>
  <c r="C833" i="23"/>
  <c r="D833" i="23"/>
  <c r="E833" i="23"/>
  <c r="F833" i="23"/>
  <c r="G833" i="23"/>
  <c r="AH833" i="23"/>
  <c r="C834" i="23"/>
  <c r="D834" i="23"/>
  <c r="E834" i="23"/>
  <c r="F834" i="23"/>
  <c r="G834" i="23"/>
  <c r="AH834" i="23"/>
  <c r="C835" i="23"/>
  <c r="D835" i="23"/>
  <c r="E835" i="23"/>
  <c r="F835" i="23"/>
  <c r="G835" i="23"/>
  <c r="AH835" i="23"/>
  <c r="C836" i="23"/>
  <c r="D836" i="23"/>
  <c r="E836" i="23"/>
  <c r="F836" i="23"/>
  <c r="G836" i="23"/>
  <c r="AH836" i="23"/>
  <c r="C837" i="23"/>
  <c r="D837" i="23"/>
  <c r="E837" i="23"/>
  <c r="F837" i="23"/>
  <c r="G837" i="23"/>
  <c r="AH837" i="23"/>
  <c r="C838" i="23"/>
  <c r="D838" i="23"/>
  <c r="E838" i="23"/>
  <c r="F838" i="23"/>
  <c r="G838" i="23"/>
  <c r="AH838" i="23"/>
  <c r="C839" i="23"/>
  <c r="D839" i="23"/>
  <c r="E839" i="23"/>
  <c r="F839" i="23"/>
  <c r="G839" i="23"/>
  <c r="AH839" i="23"/>
  <c r="C840" i="23"/>
  <c r="D840" i="23"/>
  <c r="E840" i="23"/>
  <c r="F840" i="23"/>
  <c r="G840" i="23"/>
  <c r="AH840" i="23"/>
  <c r="C841" i="23"/>
  <c r="D841" i="23"/>
  <c r="E841" i="23"/>
  <c r="F841" i="23"/>
  <c r="G841" i="23"/>
  <c r="AH841" i="23"/>
  <c r="C842" i="23"/>
  <c r="D842" i="23"/>
  <c r="E842" i="23"/>
  <c r="F842" i="23"/>
  <c r="G842" i="23"/>
  <c r="AH842" i="23"/>
  <c r="C843" i="23"/>
  <c r="D843" i="23"/>
  <c r="E843" i="23"/>
  <c r="F843" i="23"/>
  <c r="G843" i="23"/>
  <c r="AH843" i="23"/>
  <c r="C844" i="23"/>
  <c r="D844" i="23"/>
  <c r="E844" i="23"/>
  <c r="F844" i="23"/>
  <c r="G844" i="23"/>
  <c r="AH844" i="23"/>
  <c r="C845" i="23"/>
  <c r="D845" i="23"/>
  <c r="E845" i="23"/>
  <c r="F845" i="23"/>
  <c r="G845" i="23"/>
  <c r="AH845" i="23"/>
  <c r="C846" i="23"/>
  <c r="D846" i="23"/>
  <c r="E846" i="23"/>
  <c r="F846" i="23"/>
  <c r="G846" i="23"/>
  <c r="AH846" i="23"/>
  <c r="C847" i="23"/>
  <c r="D847" i="23"/>
  <c r="E847" i="23"/>
  <c r="F847" i="23"/>
  <c r="G847" i="23"/>
  <c r="AH847" i="23"/>
  <c r="C848" i="23"/>
  <c r="D848" i="23"/>
  <c r="E848" i="23"/>
  <c r="F848" i="23"/>
  <c r="G848" i="23"/>
  <c r="AH848" i="23"/>
  <c r="C849" i="23"/>
  <c r="D849" i="23"/>
  <c r="E849" i="23"/>
  <c r="F849" i="23"/>
  <c r="G849" i="23"/>
  <c r="AH849" i="23"/>
  <c r="C850" i="23"/>
  <c r="D850" i="23"/>
  <c r="E850" i="23"/>
  <c r="F850" i="23"/>
  <c r="G850" i="23"/>
  <c r="AH850" i="23"/>
  <c r="C851" i="23"/>
  <c r="D851" i="23"/>
  <c r="E851" i="23"/>
  <c r="F851" i="23"/>
  <c r="G851" i="23"/>
  <c r="AH851" i="23"/>
  <c r="C852" i="23"/>
  <c r="D852" i="23"/>
  <c r="E852" i="23"/>
  <c r="F852" i="23"/>
  <c r="G852" i="23"/>
  <c r="AH852" i="23"/>
  <c r="C853" i="23"/>
  <c r="D853" i="23"/>
  <c r="E853" i="23"/>
  <c r="F853" i="23"/>
  <c r="G853" i="23"/>
  <c r="AH853" i="23"/>
  <c r="C854" i="23"/>
  <c r="D854" i="23"/>
  <c r="E854" i="23"/>
  <c r="F854" i="23"/>
  <c r="G854" i="23"/>
  <c r="AH854" i="23"/>
  <c r="C855" i="23"/>
  <c r="D855" i="23"/>
  <c r="E855" i="23"/>
  <c r="F855" i="23"/>
  <c r="G855" i="23"/>
  <c r="AH855" i="23"/>
  <c r="C856" i="23"/>
  <c r="D856" i="23"/>
  <c r="E856" i="23"/>
  <c r="F856" i="23"/>
  <c r="G856" i="23"/>
  <c r="AH856" i="23"/>
  <c r="C857" i="23"/>
  <c r="D857" i="23"/>
  <c r="E857" i="23"/>
  <c r="F857" i="23"/>
  <c r="G857" i="23"/>
  <c r="AH857" i="23"/>
  <c r="C858" i="23"/>
  <c r="D858" i="23"/>
  <c r="E858" i="23"/>
  <c r="F858" i="23"/>
  <c r="G858" i="23"/>
  <c r="AH858" i="23"/>
  <c r="C859" i="23"/>
  <c r="D859" i="23"/>
  <c r="E859" i="23"/>
  <c r="F859" i="23"/>
  <c r="G859" i="23"/>
  <c r="AH859" i="23"/>
  <c r="C860" i="23"/>
  <c r="D860" i="23"/>
  <c r="E860" i="23"/>
  <c r="F860" i="23"/>
  <c r="G860" i="23"/>
  <c r="AH860" i="23"/>
  <c r="C861" i="23"/>
  <c r="D861" i="23"/>
  <c r="E861" i="23"/>
  <c r="F861" i="23"/>
  <c r="G861" i="23"/>
  <c r="AH861" i="23"/>
  <c r="C862" i="23"/>
  <c r="D862" i="23"/>
  <c r="E862" i="23"/>
  <c r="F862" i="23"/>
  <c r="G862" i="23"/>
  <c r="AH862" i="23"/>
  <c r="C863" i="23"/>
  <c r="D863" i="23"/>
  <c r="E863" i="23"/>
  <c r="F863" i="23"/>
  <c r="G863" i="23"/>
  <c r="AH863" i="23"/>
  <c r="C864" i="23"/>
  <c r="D864" i="23"/>
  <c r="E864" i="23"/>
  <c r="F864" i="23"/>
  <c r="G864" i="23"/>
  <c r="AH864" i="23"/>
  <c r="C865" i="23"/>
  <c r="D865" i="23"/>
  <c r="E865" i="23"/>
  <c r="F865" i="23"/>
  <c r="G865" i="23"/>
  <c r="AH865" i="23"/>
  <c r="C866" i="23"/>
  <c r="D866" i="23"/>
  <c r="E866" i="23"/>
  <c r="F866" i="23"/>
  <c r="G866" i="23"/>
  <c r="AH866" i="23"/>
  <c r="C867" i="23"/>
  <c r="D867" i="23"/>
  <c r="E867" i="23"/>
  <c r="F867" i="23"/>
  <c r="G867" i="23"/>
  <c r="AH867" i="23"/>
  <c r="C868" i="23"/>
  <c r="D868" i="23"/>
  <c r="E868" i="23"/>
  <c r="F868" i="23"/>
  <c r="G868" i="23"/>
  <c r="AH868" i="23"/>
  <c r="C869" i="23"/>
  <c r="D869" i="23"/>
  <c r="E869" i="23"/>
  <c r="F869" i="23"/>
  <c r="G869" i="23"/>
  <c r="AH869" i="23"/>
  <c r="C870" i="23"/>
  <c r="D870" i="23"/>
  <c r="E870" i="23"/>
  <c r="F870" i="23"/>
  <c r="G870" i="23"/>
  <c r="AH870" i="23"/>
  <c r="C871" i="23"/>
  <c r="D871" i="23"/>
  <c r="E871" i="23"/>
  <c r="F871" i="23"/>
  <c r="G871" i="23"/>
  <c r="AH871" i="23"/>
  <c r="C872" i="23"/>
  <c r="D872" i="23"/>
  <c r="E872" i="23"/>
  <c r="F872" i="23"/>
  <c r="G872" i="23"/>
  <c r="AH872" i="23"/>
  <c r="C873" i="23"/>
  <c r="D873" i="23"/>
  <c r="E873" i="23"/>
  <c r="F873" i="23"/>
  <c r="G873" i="23"/>
  <c r="AH873" i="23"/>
  <c r="C874" i="23"/>
  <c r="D874" i="23"/>
  <c r="E874" i="23"/>
  <c r="F874" i="23"/>
  <c r="G874" i="23"/>
  <c r="AH874" i="23"/>
  <c r="C875" i="23"/>
  <c r="D875" i="23"/>
  <c r="E875" i="23"/>
  <c r="F875" i="23"/>
  <c r="G875" i="23"/>
  <c r="AH875" i="23"/>
  <c r="C876" i="23"/>
  <c r="D876" i="23"/>
  <c r="E876" i="23"/>
  <c r="F876" i="23"/>
  <c r="G876" i="23"/>
  <c r="AH876" i="23"/>
  <c r="C877" i="23"/>
  <c r="D877" i="23"/>
  <c r="E877" i="23"/>
  <c r="F877" i="23"/>
  <c r="G877" i="23"/>
  <c r="AH877" i="23"/>
  <c r="C878" i="23"/>
  <c r="D878" i="23"/>
  <c r="E878" i="23"/>
  <c r="F878" i="23"/>
  <c r="G878" i="23"/>
  <c r="AH878" i="23"/>
  <c r="C879" i="23"/>
  <c r="D879" i="23"/>
  <c r="E879" i="23"/>
  <c r="F879" i="23"/>
  <c r="G879" i="23"/>
  <c r="AH879" i="23"/>
  <c r="C880" i="23"/>
  <c r="D880" i="23"/>
  <c r="E880" i="23"/>
  <c r="F880" i="23"/>
  <c r="G880" i="23"/>
  <c r="AH880" i="23"/>
  <c r="C881" i="23"/>
  <c r="D881" i="23"/>
  <c r="E881" i="23"/>
  <c r="F881" i="23"/>
  <c r="G881" i="23"/>
  <c r="AH881" i="23"/>
  <c r="C882" i="23"/>
  <c r="D882" i="23"/>
  <c r="E882" i="23"/>
  <c r="F882" i="23"/>
  <c r="G882" i="23"/>
  <c r="AH882" i="23"/>
  <c r="C883" i="23"/>
  <c r="D883" i="23"/>
  <c r="E883" i="23"/>
  <c r="F883" i="23"/>
  <c r="G883" i="23"/>
  <c r="AH883" i="23"/>
  <c r="C884" i="23"/>
  <c r="D884" i="23"/>
  <c r="E884" i="23"/>
  <c r="F884" i="23"/>
  <c r="G884" i="23"/>
  <c r="AH884" i="23"/>
  <c r="C885" i="23"/>
  <c r="D885" i="23"/>
  <c r="E885" i="23"/>
  <c r="F885" i="23"/>
  <c r="G885" i="23"/>
  <c r="AH885" i="23"/>
  <c r="C886" i="23"/>
  <c r="D886" i="23"/>
  <c r="E886" i="23"/>
  <c r="F886" i="23"/>
  <c r="G886" i="23"/>
  <c r="AH886" i="23"/>
  <c r="C887" i="23"/>
  <c r="D887" i="23"/>
  <c r="E887" i="23"/>
  <c r="F887" i="23"/>
  <c r="G887" i="23"/>
  <c r="AH887" i="23"/>
  <c r="C888" i="23"/>
  <c r="D888" i="23"/>
  <c r="E888" i="23"/>
  <c r="F888" i="23"/>
  <c r="G888" i="23"/>
  <c r="AH888" i="23"/>
  <c r="C889" i="23"/>
  <c r="D889" i="23"/>
  <c r="E889" i="23"/>
  <c r="F889" i="23"/>
  <c r="G889" i="23"/>
  <c r="AH889" i="23"/>
  <c r="C890" i="23"/>
  <c r="D890" i="23"/>
  <c r="E890" i="23"/>
  <c r="F890" i="23"/>
  <c r="G890" i="23"/>
  <c r="AH890" i="23"/>
  <c r="C891" i="23"/>
  <c r="D891" i="23"/>
  <c r="E891" i="23"/>
  <c r="F891" i="23"/>
  <c r="G891" i="23"/>
  <c r="AH891" i="23"/>
  <c r="C892" i="23"/>
  <c r="D892" i="23"/>
  <c r="E892" i="23"/>
  <c r="F892" i="23"/>
  <c r="G892" i="23"/>
  <c r="AH892" i="23"/>
  <c r="C893" i="23"/>
  <c r="D893" i="23"/>
  <c r="E893" i="23"/>
  <c r="F893" i="23"/>
  <c r="G893" i="23"/>
  <c r="AH893" i="23"/>
  <c r="C894" i="23"/>
  <c r="D894" i="23"/>
  <c r="E894" i="23"/>
  <c r="F894" i="23"/>
  <c r="G894" i="23"/>
  <c r="AH894" i="23"/>
  <c r="C895" i="23"/>
  <c r="D895" i="23"/>
  <c r="E895" i="23"/>
  <c r="F895" i="23"/>
  <c r="G895" i="23"/>
  <c r="AH895" i="23"/>
  <c r="C896" i="23"/>
  <c r="D896" i="23"/>
  <c r="E896" i="23"/>
  <c r="F896" i="23"/>
  <c r="G896" i="23"/>
  <c r="AH896" i="23"/>
  <c r="C897" i="23"/>
  <c r="D897" i="23"/>
  <c r="E897" i="23"/>
  <c r="F897" i="23"/>
  <c r="G897" i="23"/>
  <c r="AH897" i="23"/>
  <c r="C898" i="23"/>
  <c r="D898" i="23"/>
  <c r="E898" i="23"/>
  <c r="F898" i="23"/>
  <c r="G898" i="23"/>
  <c r="AH898" i="23"/>
  <c r="C899" i="23"/>
  <c r="D899" i="23"/>
  <c r="E899" i="23"/>
  <c r="F899" i="23"/>
  <c r="G899" i="23"/>
  <c r="AH899" i="23"/>
  <c r="C900" i="23"/>
  <c r="D900" i="23"/>
  <c r="E900" i="23"/>
  <c r="F900" i="23"/>
  <c r="G900" i="23"/>
  <c r="AH900" i="23"/>
  <c r="C901" i="23"/>
  <c r="D901" i="23"/>
  <c r="E901" i="23"/>
  <c r="F901" i="23"/>
  <c r="G901" i="23"/>
  <c r="AH901" i="23"/>
  <c r="C902" i="23"/>
  <c r="D902" i="23"/>
  <c r="E902" i="23"/>
  <c r="F902" i="23"/>
  <c r="G902" i="23"/>
  <c r="AH902" i="23"/>
  <c r="C903" i="23"/>
  <c r="D903" i="23"/>
  <c r="E903" i="23"/>
  <c r="F903" i="23"/>
  <c r="G903" i="23"/>
  <c r="AH903" i="23"/>
  <c r="C904" i="23"/>
  <c r="D904" i="23"/>
  <c r="E904" i="23"/>
  <c r="F904" i="23"/>
  <c r="G904" i="23"/>
  <c r="AH904" i="23"/>
  <c r="C905" i="23"/>
  <c r="D905" i="23"/>
  <c r="E905" i="23"/>
  <c r="F905" i="23"/>
  <c r="G905" i="23"/>
  <c r="AH905" i="23"/>
  <c r="C906" i="23"/>
  <c r="D906" i="23"/>
  <c r="E906" i="23"/>
  <c r="F906" i="23"/>
  <c r="G906" i="23"/>
  <c r="AH906" i="23"/>
  <c r="C907" i="23"/>
  <c r="D907" i="23"/>
  <c r="E907" i="23"/>
  <c r="F907" i="23"/>
  <c r="G907" i="23"/>
  <c r="AH907" i="23"/>
  <c r="C908" i="23"/>
  <c r="D908" i="23"/>
  <c r="E908" i="23"/>
  <c r="F908" i="23"/>
  <c r="G908" i="23"/>
  <c r="AH908" i="23"/>
  <c r="C909" i="23"/>
  <c r="D909" i="23"/>
  <c r="E909" i="23"/>
  <c r="F909" i="23"/>
  <c r="G909" i="23"/>
  <c r="AH909" i="23"/>
  <c r="C910" i="23"/>
  <c r="D910" i="23"/>
  <c r="E910" i="23"/>
  <c r="F910" i="23"/>
  <c r="G910" i="23"/>
  <c r="AH910" i="23"/>
  <c r="C911" i="23"/>
  <c r="D911" i="23"/>
  <c r="E911" i="23"/>
  <c r="F911" i="23"/>
  <c r="G911" i="23"/>
  <c r="AH911" i="23"/>
  <c r="C912" i="23"/>
  <c r="D912" i="23"/>
  <c r="E912" i="23"/>
  <c r="F912" i="23"/>
  <c r="G912" i="23"/>
  <c r="AH912" i="23"/>
  <c r="C913" i="23"/>
  <c r="D913" i="23"/>
  <c r="E913" i="23"/>
  <c r="F913" i="23"/>
  <c r="G913" i="23"/>
  <c r="AH913" i="23"/>
  <c r="C914" i="23"/>
  <c r="D914" i="23"/>
  <c r="E914" i="23"/>
  <c r="F914" i="23"/>
  <c r="G914" i="23"/>
  <c r="AH914" i="23"/>
  <c r="C915" i="23"/>
  <c r="D915" i="23"/>
  <c r="E915" i="23"/>
  <c r="F915" i="23"/>
  <c r="G915" i="23"/>
  <c r="AH915" i="23"/>
  <c r="C916" i="23"/>
  <c r="D916" i="23"/>
  <c r="E916" i="23"/>
  <c r="F916" i="23"/>
  <c r="G916" i="23"/>
  <c r="AH916" i="23"/>
  <c r="C917" i="23"/>
  <c r="D917" i="23"/>
  <c r="E917" i="23"/>
  <c r="F917" i="23"/>
  <c r="G917" i="23"/>
  <c r="AH917" i="23"/>
  <c r="C918" i="23"/>
  <c r="D918" i="23"/>
  <c r="E918" i="23"/>
  <c r="F918" i="23"/>
  <c r="G918" i="23"/>
  <c r="AH918" i="23"/>
  <c r="C919" i="23"/>
  <c r="D919" i="23"/>
  <c r="E919" i="23"/>
  <c r="F919" i="23"/>
  <c r="G919" i="23"/>
  <c r="AH919" i="23"/>
  <c r="C920" i="23"/>
  <c r="D920" i="23"/>
  <c r="E920" i="23"/>
  <c r="F920" i="23"/>
  <c r="G920" i="23"/>
  <c r="AH920" i="23"/>
  <c r="C921" i="23"/>
  <c r="D921" i="23"/>
  <c r="E921" i="23"/>
  <c r="F921" i="23"/>
  <c r="G921" i="23"/>
  <c r="AH921" i="23"/>
  <c r="C922" i="23"/>
  <c r="D922" i="23"/>
  <c r="E922" i="23"/>
  <c r="F922" i="23"/>
  <c r="G922" i="23"/>
  <c r="AH922" i="23"/>
  <c r="C923" i="23"/>
  <c r="D923" i="23"/>
  <c r="E923" i="23"/>
  <c r="F923" i="23"/>
  <c r="G923" i="23"/>
  <c r="AH923" i="23"/>
  <c r="C924" i="23"/>
  <c r="D924" i="23"/>
  <c r="E924" i="23"/>
  <c r="F924" i="23"/>
  <c r="G924" i="23"/>
  <c r="AH924" i="23"/>
  <c r="C925" i="23"/>
  <c r="D925" i="23"/>
  <c r="E925" i="23"/>
  <c r="F925" i="23"/>
  <c r="G925" i="23"/>
  <c r="AH925" i="23"/>
  <c r="C926" i="23"/>
  <c r="D926" i="23"/>
  <c r="E926" i="23"/>
  <c r="F926" i="23"/>
  <c r="G926" i="23"/>
  <c r="AH926" i="23"/>
  <c r="C927" i="23"/>
  <c r="D927" i="23"/>
  <c r="E927" i="23"/>
  <c r="F927" i="23"/>
  <c r="G927" i="23"/>
  <c r="AH927" i="23"/>
  <c r="C928" i="23"/>
  <c r="D928" i="23"/>
  <c r="E928" i="23"/>
  <c r="F928" i="23"/>
  <c r="G928" i="23"/>
  <c r="AH928" i="23"/>
  <c r="C929" i="23"/>
  <c r="D929" i="23"/>
  <c r="E929" i="23"/>
  <c r="F929" i="23"/>
  <c r="G929" i="23"/>
  <c r="AH929" i="23"/>
  <c r="C930" i="23"/>
  <c r="D930" i="23"/>
  <c r="E930" i="23"/>
  <c r="F930" i="23"/>
  <c r="G930" i="23"/>
  <c r="AH930" i="23"/>
  <c r="C931" i="23"/>
  <c r="D931" i="23"/>
  <c r="E931" i="23"/>
  <c r="F931" i="23"/>
  <c r="G931" i="23"/>
  <c r="AH931" i="23"/>
  <c r="C932" i="23"/>
  <c r="D932" i="23"/>
  <c r="E932" i="23"/>
  <c r="F932" i="23"/>
  <c r="G932" i="23"/>
  <c r="AH932" i="23"/>
  <c r="C933" i="23"/>
  <c r="D933" i="23"/>
  <c r="E933" i="23"/>
  <c r="F933" i="23"/>
  <c r="G933" i="23"/>
  <c r="AH933" i="23"/>
  <c r="C934" i="23"/>
  <c r="D934" i="23"/>
  <c r="E934" i="23"/>
  <c r="F934" i="23"/>
  <c r="G934" i="23"/>
  <c r="AH934" i="23"/>
  <c r="C935" i="23"/>
  <c r="D935" i="23"/>
  <c r="E935" i="23"/>
  <c r="F935" i="23"/>
  <c r="G935" i="23"/>
  <c r="AH935" i="23"/>
  <c r="C936" i="23"/>
  <c r="D936" i="23"/>
  <c r="E936" i="23"/>
  <c r="F936" i="23"/>
  <c r="G936" i="23"/>
  <c r="AH936" i="23"/>
  <c r="C937" i="23"/>
  <c r="D937" i="23"/>
  <c r="E937" i="23"/>
  <c r="F937" i="23"/>
  <c r="G937" i="23"/>
  <c r="AH937" i="23"/>
  <c r="C938" i="23"/>
  <c r="D938" i="23"/>
  <c r="E938" i="23"/>
  <c r="F938" i="23"/>
  <c r="G938" i="23"/>
  <c r="AH938" i="23"/>
  <c r="C939" i="23"/>
  <c r="D939" i="23"/>
  <c r="E939" i="23"/>
  <c r="F939" i="23"/>
  <c r="G939" i="23"/>
  <c r="AH939" i="23"/>
  <c r="C940" i="23"/>
  <c r="D940" i="23"/>
  <c r="E940" i="23"/>
  <c r="F940" i="23"/>
  <c r="G940" i="23"/>
  <c r="AH940" i="23"/>
  <c r="C941" i="23"/>
  <c r="D941" i="23"/>
  <c r="E941" i="23"/>
  <c r="F941" i="23"/>
  <c r="G941" i="23"/>
  <c r="AH941" i="23"/>
  <c r="C942" i="23"/>
  <c r="D942" i="23"/>
  <c r="E942" i="23"/>
  <c r="F942" i="23"/>
  <c r="G942" i="23"/>
  <c r="AH942" i="23"/>
  <c r="C943" i="23"/>
  <c r="D943" i="23"/>
  <c r="E943" i="23"/>
  <c r="F943" i="23"/>
  <c r="G943" i="23"/>
  <c r="AH943" i="23"/>
  <c r="C944" i="23"/>
  <c r="D944" i="23"/>
  <c r="E944" i="23"/>
  <c r="F944" i="23"/>
  <c r="G944" i="23"/>
  <c r="AH944" i="23"/>
  <c r="C945" i="23"/>
  <c r="D945" i="23"/>
  <c r="E945" i="23"/>
  <c r="F945" i="23"/>
  <c r="G945" i="23"/>
  <c r="AH945" i="23"/>
  <c r="C946" i="23"/>
  <c r="D946" i="23"/>
  <c r="E946" i="23"/>
  <c r="F946" i="23"/>
  <c r="G946" i="23"/>
  <c r="AH946" i="23"/>
  <c r="C947" i="23"/>
  <c r="D947" i="23"/>
  <c r="E947" i="23"/>
  <c r="F947" i="23"/>
  <c r="G947" i="23"/>
  <c r="AH947" i="23"/>
  <c r="C948" i="23"/>
  <c r="D948" i="23"/>
  <c r="E948" i="23"/>
  <c r="F948" i="23"/>
  <c r="G948" i="23"/>
  <c r="AH948" i="23"/>
  <c r="C949" i="23"/>
  <c r="D949" i="23"/>
  <c r="E949" i="23"/>
  <c r="F949" i="23"/>
  <c r="G949" i="23"/>
  <c r="AH949" i="23"/>
  <c r="C950" i="23"/>
  <c r="D950" i="23"/>
  <c r="E950" i="23"/>
  <c r="F950" i="23"/>
  <c r="G950" i="23"/>
  <c r="AH950" i="23"/>
  <c r="C951" i="23"/>
  <c r="D951" i="23"/>
  <c r="E951" i="23"/>
  <c r="F951" i="23"/>
  <c r="G951" i="23"/>
  <c r="AH951" i="23"/>
  <c r="C952" i="23"/>
  <c r="D952" i="23"/>
  <c r="E952" i="23"/>
  <c r="F952" i="23"/>
  <c r="G952" i="23"/>
  <c r="AH952" i="23"/>
  <c r="C953" i="23"/>
  <c r="D953" i="23"/>
  <c r="E953" i="23"/>
  <c r="F953" i="23"/>
  <c r="G953" i="23"/>
  <c r="AH953" i="23"/>
  <c r="C954" i="23"/>
  <c r="D954" i="23"/>
  <c r="E954" i="23"/>
  <c r="F954" i="23"/>
  <c r="G954" i="23"/>
  <c r="AH954" i="23"/>
  <c r="C955" i="23"/>
  <c r="D955" i="23"/>
  <c r="E955" i="23"/>
  <c r="F955" i="23"/>
  <c r="G955" i="23"/>
  <c r="AH955" i="23"/>
  <c r="C956" i="23"/>
  <c r="D956" i="23"/>
  <c r="E956" i="23"/>
  <c r="F956" i="23"/>
  <c r="G956" i="23"/>
  <c r="AH956" i="23"/>
  <c r="C957" i="23"/>
  <c r="D957" i="23"/>
  <c r="E957" i="23"/>
  <c r="F957" i="23"/>
  <c r="G957" i="23"/>
  <c r="AH957" i="23"/>
  <c r="C958" i="23"/>
  <c r="D958" i="23"/>
  <c r="E958" i="23"/>
  <c r="F958" i="23"/>
  <c r="G958" i="23"/>
  <c r="AH958" i="23"/>
  <c r="C959" i="23"/>
  <c r="D959" i="23"/>
  <c r="E959" i="23"/>
  <c r="F959" i="23"/>
  <c r="G959" i="23"/>
  <c r="AH959" i="23"/>
  <c r="C960" i="23"/>
  <c r="D960" i="23"/>
  <c r="E960" i="23"/>
  <c r="F960" i="23"/>
  <c r="G960" i="23"/>
  <c r="AH960" i="23"/>
  <c r="C961" i="23"/>
  <c r="D961" i="23"/>
  <c r="E961" i="23"/>
  <c r="F961" i="23"/>
  <c r="G961" i="23"/>
  <c r="AH961" i="23"/>
  <c r="C962" i="23"/>
  <c r="D962" i="23"/>
  <c r="E962" i="23"/>
  <c r="F962" i="23"/>
  <c r="G962" i="23"/>
  <c r="AH962" i="23"/>
  <c r="C963" i="23"/>
  <c r="D963" i="23"/>
  <c r="E963" i="23"/>
  <c r="F963" i="23"/>
  <c r="G963" i="23"/>
  <c r="AH963" i="23"/>
  <c r="C964" i="23"/>
  <c r="D964" i="23"/>
  <c r="E964" i="23"/>
  <c r="F964" i="23"/>
  <c r="G964" i="23"/>
  <c r="AH964" i="23"/>
  <c r="C965" i="23"/>
  <c r="D965" i="23"/>
  <c r="E965" i="23"/>
  <c r="F965" i="23"/>
  <c r="G965" i="23"/>
  <c r="AH965" i="23"/>
  <c r="C966" i="23"/>
  <c r="D966" i="23"/>
  <c r="E966" i="23"/>
  <c r="F966" i="23"/>
  <c r="G966" i="23"/>
  <c r="AH966" i="23"/>
  <c r="C967" i="23"/>
  <c r="D967" i="23"/>
  <c r="E967" i="23"/>
  <c r="F967" i="23"/>
  <c r="G967" i="23"/>
  <c r="AH967" i="23"/>
  <c r="C968" i="23"/>
  <c r="D968" i="23"/>
  <c r="E968" i="23"/>
  <c r="F968" i="23"/>
  <c r="G968" i="23"/>
  <c r="AH968" i="23"/>
  <c r="C969" i="23"/>
  <c r="D969" i="23"/>
  <c r="E969" i="23"/>
  <c r="F969" i="23"/>
  <c r="G969" i="23"/>
  <c r="AH969" i="23"/>
  <c r="C970" i="23"/>
  <c r="D970" i="23"/>
  <c r="E970" i="23"/>
  <c r="F970" i="23"/>
  <c r="G970" i="23"/>
  <c r="AH970" i="23"/>
  <c r="C971" i="23"/>
  <c r="D971" i="23"/>
  <c r="E971" i="23"/>
  <c r="F971" i="23"/>
  <c r="G971" i="23"/>
  <c r="AH971" i="23"/>
  <c r="C972" i="23"/>
  <c r="D972" i="23"/>
  <c r="E972" i="23"/>
  <c r="F972" i="23"/>
  <c r="G972" i="23"/>
  <c r="AH972" i="23"/>
  <c r="C973" i="23"/>
  <c r="D973" i="23"/>
  <c r="E973" i="23"/>
  <c r="F973" i="23"/>
  <c r="G973" i="23"/>
  <c r="AH973" i="23"/>
  <c r="C974" i="23"/>
  <c r="D974" i="23"/>
  <c r="E974" i="23"/>
  <c r="F974" i="23"/>
  <c r="G974" i="23"/>
  <c r="AH974" i="23"/>
  <c r="C975" i="23"/>
  <c r="D975" i="23"/>
  <c r="E975" i="23"/>
  <c r="F975" i="23"/>
  <c r="G975" i="23"/>
  <c r="AH975" i="23"/>
  <c r="C976" i="23"/>
  <c r="D976" i="23"/>
  <c r="E976" i="23"/>
  <c r="F976" i="23"/>
  <c r="G976" i="23"/>
  <c r="AH976" i="23"/>
  <c r="C977" i="23"/>
  <c r="D977" i="23"/>
  <c r="E977" i="23"/>
  <c r="F977" i="23"/>
  <c r="G977" i="23"/>
  <c r="AH977" i="23"/>
  <c r="C978" i="23"/>
  <c r="D978" i="23"/>
  <c r="E978" i="23"/>
  <c r="F978" i="23"/>
  <c r="G978" i="23"/>
  <c r="AH978" i="23"/>
  <c r="C979" i="23"/>
  <c r="D979" i="23"/>
  <c r="E979" i="23"/>
  <c r="F979" i="23"/>
  <c r="G979" i="23"/>
  <c r="AH979" i="23"/>
  <c r="C980" i="23"/>
  <c r="D980" i="23"/>
  <c r="E980" i="23"/>
  <c r="F980" i="23"/>
  <c r="G980" i="23"/>
  <c r="AH980" i="23"/>
  <c r="C981" i="23"/>
  <c r="D981" i="23"/>
  <c r="E981" i="23"/>
  <c r="F981" i="23"/>
  <c r="G981" i="23"/>
  <c r="AH981" i="23"/>
  <c r="C982" i="23"/>
  <c r="D982" i="23"/>
  <c r="E982" i="23"/>
  <c r="F982" i="23"/>
  <c r="G982" i="23"/>
  <c r="AH982" i="23"/>
  <c r="C983" i="23"/>
  <c r="D983" i="23"/>
  <c r="E983" i="23"/>
  <c r="F983" i="23"/>
  <c r="G983" i="23"/>
  <c r="AH983" i="23"/>
  <c r="C984" i="23"/>
  <c r="D984" i="23"/>
  <c r="E984" i="23"/>
  <c r="F984" i="23"/>
  <c r="G984" i="23"/>
  <c r="AH984" i="23"/>
  <c r="C985" i="23"/>
  <c r="D985" i="23"/>
  <c r="E985" i="23"/>
  <c r="F985" i="23"/>
  <c r="G985" i="23"/>
  <c r="AH985" i="23"/>
  <c r="C986" i="23"/>
  <c r="D986" i="23"/>
  <c r="E986" i="23"/>
  <c r="F986" i="23"/>
  <c r="G986" i="23"/>
  <c r="AH986" i="23"/>
  <c r="C987" i="23"/>
  <c r="D987" i="23"/>
  <c r="E987" i="23"/>
  <c r="F987" i="23"/>
  <c r="G987" i="23"/>
  <c r="AH987" i="23"/>
  <c r="C988" i="23"/>
  <c r="D988" i="23"/>
  <c r="E988" i="23"/>
  <c r="F988" i="23"/>
  <c r="G988" i="23"/>
  <c r="AH988" i="23"/>
  <c r="C989" i="23"/>
  <c r="D989" i="23"/>
  <c r="E989" i="23"/>
  <c r="F989" i="23"/>
  <c r="G989" i="23"/>
  <c r="AH989" i="23"/>
  <c r="C990" i="23"/>
  <c r="D990" i="23"/>
  <c r="E990" i="23"/>
  <c r="F990" i="23"/>
  <c r="G990" i="23"/>
  <c r="AH990" i="23"/>
  <c r="C991" i="23"/>
  <c r="D991" i="23"/>
  <c r="E991" i="23"/>
  <c r="F991" i="23"/>
  <c r="G991" i="23"/>
  <c r="AH991" i="23"/>
  <c r="C992" i="23"/>
  <c r="D992" i="23"/>
  <c r="E992" i="23"/>
  <c r="F992" i="23"/>
  <c r="G992" i="23"/>
  <c r="AH992" i="23"/>
  <c r="C993" i="23"/>
  <c r="D993" i="23"/>
  <c r="E993" i="23"/>
  <c r="F993" i="23"/>
  <c r="G993" i="23"/>
  <c r="AH993" i="23"/>
  <c r="C994" i="23"/>
  <c r="D994" i="23"/>
  <c r="E994" i="23"/>
  <c r="F994" i="23"/>
  <c r="G994" i="23"/>
  <c r="AH994" i="23"/>
  <c r="C995" i="23"/>
  <c r="D995" i="23"/>
  <c r="E995" i="23"/>
  <c r="F995" i="23"/>
  <c r="G995" i="23"/>
  <c r="AH995" i="23"/>
  <c r="C996" i="23"/>
  <c r="D996" i="23"/>
  <c r="E996" i="23"/>
  <c r="F996" i="23"/>
  <c r="G996" i="23"/>
  <c r="AH996" i="23"/>
  <c r="C997" i="23"/>
  <c r="D997" i="23"/>
  <c r="E997" i="23"/>
  <c r="F997" i="23"/>
  <c r="G997" i="23"/>
  <c r="AH997" i="23"/>
  <c r="C998" i="23"/>
  <c r="D998" i="23"/>
  <c r="E998" i="23"/>
  <c r="F998" i="23"/>
  <c r="G998" i="23"/>
  <c r="AH998" i="23"/>
  <c r="C999" i="23"/>
  <c r="D999" i="23"/>
  <c r="E999" i="23"/>
  <c r="F999" i="23"/>
  <c r="G999" i="23"/>
  <c r="AH999" i="23"/>
  <c r="C1000" i="23"/>
  <c r="D1000" i="23"/>
  <c r="E1000" i="23"/>
  <c r="F1000" i="23"/>
  <c r="G1000" i="23"/>
  <c r="AH1000" i="23"/>
  <c r="C1001" i="23"/>
  <c r="D1001" i="23"/>
  <c r="E1001" i="23"/>
  <c r="F1001" i="23"/>
  <c r="G1001" i="23"/>
  <c r="AH1001" i="23"/>
  <c r="C1002" i="23"/>
  <c r="D1002" i="23"/>
  <c r="E1002" i="23"/>
  <c r="F1002" i="23"/>
  <c r="G1002" i="23"/>
  <c r="AH1002" i="23"/>
  <c r="C1003" i="23"/>
  <c r="D1003" i="23"/>
  <c r="E1003" i="23"/>
  <c r="F1003" i="23"/>
  <c r="G1003" i="23"/>
  <c r="AH1003" i="23"/>
  <c r="C1004" i="23"/>
  <c r="D1004" i="23"/>
  <c r="E1004" i="23"/>
  <c r="F1004" i="23"/>
  <c r="G1004" i="23"/>
  <c r="AH1004" i="23"/>
  <c r="C1005" i="23"/>
  <c r="D1005" i="23"/>
  <c r="E1005" i="23"/>
  <c r="F1005" i="23"/>
  <c r="G1005" i="23"/>
  <c r="AH1005" i="23"/>
  <c r="C1006" i="23"/>
  <c r="D1006" i="23"/>
  <c r="E1006" i="23"/>
  <c r="F1006" i="23"/>
  <c r="G1006" i="23"/>
  <c r="AH1006" i="23"/>
  <c r="C1007" i="23"/>
  <c r="D1007" i="23"/>
  <c r="E1007" i="23"/>
  <c r="F1007" i="23"/>
  <c r="G1007" i="23"/>
  <c r="AH1007" i="23"/>
  <c r="C1008" i="23"/>
  <c r="D1008" i="23"/>
  <c r="E1008" i="23"/>
  <c r="F1008" i="23"/>
  <c r="G1008" i="23"/>
  <c r="AH1008" i="23"/>
  <c r="C1009" i="23"/>
  <c r="D1009" i="23"/>
  <c r="E1009" i="23"/>
  <c r="F1009" i="23"/>
  <c r="G1009" i="23"/>
  <c r="AH1009" i="23"/>
  <c r="C1010" i="23"/>
  <c r="D1010" i="23"/>
  <c r="E1010" i="23"/>
  <c r="F1010" i="23"/>
  <c r="G1010" i="23"/>
  <c r="AH1010" i="23"/>
  <c r="C1011" i="23"/>
  <c r="D1011" i="23"/>
  <c r="E1011" i="23"/>
  <c r="F1011" i="23"/>
  <c r="G1011" i="23"/>
  <c r="AH1011" i="23"/>
  <c r="C1012" i="23"/>
  <c r="D1012" i="23"/>
  <c r="E1012" i="23"/>
  <c r="F1012" i="23"/>
  <c r="G1012" i="23"/>
  <c r="AH1012" i="23"/>
  <c r="C1013" i="23"/>
  <c r="D1013" i="23"/>
  <c r="E1013" i="23"/>
  <c r="F1013" i="23"/>
  <c r="G1013" i="23"/>
  <c r="AH1013" i="23"/>
  <c r="C1014" i="23"/>
  <c r="D1014" i="23"/>
  <c r="E1014" i="23"/>
  <c r="F1014" i="23"/>
  <c r="G1014" i="23"/>
  <c r="AH1014" i="23"/>
  <c r="C1015" i="23"/>
  <c r="D1015" i="23"/>
  <c r="E1015" i="23"/>
  <c r="F1015" i="23"/>
  <c r="G1015" i="23"/>
  <c r="AH1015" i="23"/>
  <c r="C1016" i="23"/>
  <c r="D1016" i="23"/>
  <c r="E1016" i="23"/>
  <c r="F1016" i="23"/>
  <c r="G1016" i="23"/>
  <c r="AH1016" i="23"/>
  <c r="C1017" i="23"/>
  <c r="D1017" i="23"/>
  <c r="E1017" i="23"/>
  <c r="F1017" i="23"/>
  <c r="G1017" i="23"/>
  <c r="AH1017" i="23"/>
  <c r="C1018" i="23"/>
  <c r="D1018" i="23"/>
  <c r="E1018" i="23"/>
  <c r="F1018" i="23"/>
  <c r="G1018" i="23"/>
  <c r="AH1018" i="23"/>
  <c r="C1019" i="23"/>
  <c r="D1019" i="23"/>
  <c r="E1019" i="23"/>
  <c r="F1019" i="23"/>
  <c r="G1019" i="23"/>
  <c r="AH1019" i="23"/>
  <c r="C1020" i="23"/>
  <c r="D1020" i="23"/>
  <c r="E1020" i="23"/>
  <c r="F1020" i="23"/>
  <c r="G1020" i="23"/>
  <c r="AH1020" i="23"/>
  <c r="C1021" i="23"/>
  <c r="D1021" i="23"/>
  <c r="E1021" i="23"/>
  <c r="F1021" i="23"/>
  <c r="G1021" i="23"/>
  <c r="AH1021" i="23"/>
  <c r="C1022" i="23"/>
  <c r="D1022" i="23"/>
  <c r="E1022" i="23"/>
  <c r="F1022" i="23"/>
  <c r="G1022" i="23"/>
  <c r="AH1022" i="23"/>
  <c r="C1023" i="23"/>
  <c r="D1023" i="23"/>
  <c r="E1023" i="23"/>
  <c r="F1023" i="23"/>
  <c r="G1023" i="23"/>
  <c r="AH1023" i="23"/>
  <c r="C1024" i="23"/>
  <c r="D1024" i="23"/>
  <c r="E1024" i="23"/>
  <c r="F1024" i="23"/>
  <c r="G1024" i="23"/>
  <c r="AH1024" i="23"/>
  <c r="C1025" i="23"/>
  <c r="D1025" i="23"/>
  <c r="E1025" i="23"/>
  <c r="F1025" i="23"/>
  <c r="G1025" i="23"/>
  <c r="AH1025" i="23"/>
  <c r="C1026" i="23"/>
  <c r="D1026" i="23"/>
  <c r="E1026" i="23"/>
  <c r="F1026" i="23"/>
  <c r="G1026" i="23"/>
  <c r="AH1026" i="23"/>
  <c r="C1027" i="23"/>
  <c r="D1027" i="23"/>
  <c r="E1027" i="23"/>
  <c r="F1027" i="23"/>
  <c r="G1027" i="23"/>
  <c r="AH1027" i="23"/>
  <c r="C1028" i="23"/>
  <c r="D1028" i="23"/>
  <c r="E1028" i="23"/>
  <c r="F1028" i="23"/>
  <c r="G1028" i="23"/>
  <c r="AH1028" i="23"/>
  <c r="C1029" i="23"/>
  <c r="D1029" i="23"/>
  <c r="E1029" i="23"/>
  <c r="F1029" i="23"/>
  <c r="G1029" i="23"/>
  <c r="AH1029" i="23"/>
  <c r="C1030" i="23"/>
  <c r="D1030" i="23"/>
  <c r="E1030" i="23"/>
  <c r="F1030" i="23"/>
  <c r="G1030" i="23"/>
  <c r="AH1030" i="23"/>
  <c r="C1031" i="23"/>
  <c r="D1031" i="23"/>
  <c r="E1031" i="23"/>
  <c r="F1031" i="23"/>
  <c r="G1031" i="23"/>
  <c r="AH1031" i="23"/>
  <c r="C1032" i="23"/>
  <c r="D1032" i="23"/>
  <c r="E1032" i="23"/>
  <c r="F1032" i="23"/>
  <c r="G1032" i="23"/>
  <c r="AH1032" i="23"/>
  <c r="C1033" i="23"/>
  <c r="D1033" i="23"/>
  <c r="E1033" i="23"/>
  <c r="F1033" i="23"/>
  <c r="G1033" i="23"/>
  <c r="AH1033" i="23"/>
  <c r="C1034" i="23"/>
  <c r="D1034" i="23"/>
  <c r="E1034" i="23"/>
  <c r="F1034" i="23"/>
  <c r="G1034" i="23"/>
  <c r="AH1034" i="23"/>
  <c r="C1035" i="23"/>
  <c r="D1035" i="23"/>
  <c r="E1035" i="23"/>
  <c r="F1035" i="23"/>
  <c r="G1035" i="23"/>
  <c r="AH1035" i="23"/>
  <c r="C1036" i="23"/>
  <c r="D1036" i="23"/>
  <c r="E1036" i="23"/>
  <c r="F1036" i="23"/>
  <c r="G1036" i="23"/>
  <c r="AH1036" i="23"/>
  <c r="C1037" i="23"/>
  <c r="D1037" i="23"/>
  <c r="E1037" i="23"/>
  <c r="F1037" i="23"/>
  <c r="G1037" i="23"/>
  <c r="AH1037" i="23"/>
  <c r="N1038" i="23"/>
  <c r="O1038" i="23"/>
  <c r="P1038" i="23"/>
  <c r="Q1038" i="23"/>
  <c r="S1038" i="23"/>
  <c r="T1038" i="23"/>
  <c r="U1038" i="23"/>
  <c r="W1038" i="23"/>
  <c r="Y1038" i="23"/>
  <c r="AB1038" i="23"/>
  <c r="AH1038" i="23"/>
  <c r="C1040" i="23"/>
  <c r="L1040" i="23" s="1"/>
  <c r="D1040" i="23"/>
  <c r="E1040" i="23"/>
  <c r="F1040" i="23"/>
  <c r="G1040" i="23"/>
  <c r="AH1040" i="23"/>
  <c r="C1041" i="23"/>
  <c r="K1041" i="23" s="1"/>
  <c r="D1041" i="23"/>
  <c r="E1041" i="23"/>
  <c r="F1041" i="23"/>
  <c r="G1041" i="23"/>
  <c r="AH1041" i="23"/>
  <c r="C1042" i="23"/>
  <c r="L1042" i="23" s="1"/>
  <c r="D1042" i="23"/>
  <c r="E1042" i="23"/>
  <c r="F1042" i="23"/>
  <c r="G1042" i="23"/>
  <c r="AH1042" i="23"/>
  <c r="C1043" i="23"/>
  <c r="J1043" i="23" s="1"/>
  <c r="D1043" i="23"/>
  <c r="E1043" i="23"/>
  <c r="F1043" i="23"/>
  <c r="G1043" i="23"/>
  <c r="AH1043" i="23"/>
  <c r="C1044" i="23"/>
  <c r="L1044" i="23" s="1"/>
  <c r="D1044" i="23"/>
  <c r="E1044" i="23"/>
  <c r="F1044" i="23"/>
  <c r="G1044" i="23"/>
  <c r="AH1044" i="23"/>
  <c r="C1045" i="23"/>
  <c r="J1045" i="23" s="1"/>
  <c r="D1045" i="23"/>
  <c r="E1045" i="23"/>
  <c r="F1045" i="23"/>
  <c r="G1045" i="23"/>
  <c r="AH1045" i="23"/>
  <c r="C1046" i="23"/>
  <c r="J1046" i="23" s="1"/>
  <c r="D1046" i="23"/>
  <c r="E1046" i="23"/>
  <c r="F1046" i="23"/>
  <c r="G1046" i="23"/>
  <c r="AH1046" i="23"/>
  <c r="C1047" i="23"/>
  <c r="K1047" i="23" s="1"/>
  <c r="D1047" i="23"/>
  <c r="E1047" i="23"/>
  <c r="F1047" i="23"/>
  <c r="G1047" i="23"/>
  <c r="AH1047" i="23"/>
  <c r="C1048" i="23"/>
  <c r="J1048" i="23" s="1"/>
  <c r="D1048" i="23"/>
  <c r="E1048" i="23"/>
  <c r="F1048" i="23"/>
  <c r="G1048" i="23"/>
  <c r="AH1048" i="23"/>
  <c r="C1049" i="23"/>
  <c r="J1049" i="23" s="1"/>
  <c r="D1049" i="23"/>
  <c r="E1049" i="23"/>
  <c r="F1049" i="23"/>
  <c r="G1049" i="23"/>
  <c r="AH1049" i="23"/>
  <c r="C1050" i="23"/>
  <c r="J1050" i="23" s="1"/>
  <c r="D1050" i="23"/>
  <c r="E1050" i="23"/>
  <c r="F1050" i="23"/>
  <c r="G1050" i="23"/>
  <c r="AH1050" i="23"/>
  <c r="C1051" i="23"/>
  <c r="D1051" i="23"/>
  <c r="E1051" i="23"/>
  <c r="F1051" i="23"/>
  <c r="G1051" i="23"/>
  <c r="AH1051" i="23"/>
  <c r="C1052" i="23"/>
  <c r="L1052" i="23" s="1"/>
  <c r="D1052" i="23"/>
  <c r="E1052" i="23"/>
  <c r="F1052" i="23"/>
  <c r="G1052" i="23"/>
  <c r="AH1052" i="23"/>
  <c r="C1053" i="23"/>
  <c r="D1053" i="23"/>
  <c r="E1053" i="23"/>
  <c r="F1053" i="23"/>
  <c r="G1053" i="23"/>
  <c r="AH1053" i="23"/>
  <c r="C1054" i="23"/>
  <c r="K1054" i="23" s="1"/>
  <c r="D1054" i="23"/>
  <c r="E1054" i="23"/>
  <c r="F1054" i="23"/>
  <c r="G1054" i="23"/>
  <c r="AH1054" i="23"/>
  <c r="C1055" i="23"/>
  <c r="J1055" i="23" s="1"/>
  <c r="D1055" i="23"/>
  <c r="E1055" i="23"/>
  <c r="F1055" i="23"/>
  <c r="G1055" i="23"/>
  <c r="AH1055" i="23"/>
  <c r="C1056" i="23"/>
  <c r="J1056" i="23" s="1"/>
  <c r="D1056" i="23"/>
  <c r="E1056" i="23"/>
  <c r="F1056" i="23"/>
  <c r="G1056" i="23"/>
  <c r="AH1056" i="23"/>
  <c r="C1057" i="23"/>
  <c r="J1057" i="23" s="1"/>
  <c r="D1057" i="23"/>
  <c r="E1057" i="23"/>
  <c r="F1057" i="23"/>
  <c r="G1057" i="23"/>
  <c r="AH1057" i="23"/>
  <c r="C1058" i="23"/>
  <c r="L1058" i="23" s="1"/>
  <c r="D1058" i="23"/>
  <c r="E1058" i="23"/>
  <c r="F1058" i="23"/>
  <c r="G1058" i="23"/>
  <c r="AH1058" i="23"/>
  <c r="C1059" i="23"/>
  <c r="K1059" i="23" s="1"/>
  <c r="D1059" i="23"/>
  <c r="E1059" i="23"/>
  <c r="F1059" i="23"/>
  <c r="G1059" i="23"/>
  <c r="AH1059" i="23"/>
  <c r="C1060" i="23"/>
  <c r="D1060" i="23"/>
  <c r="E1060" i="23"/>
  <c r="F1060" i="23"/>
  <c r="G1060" i="23"/>
  <c r="AH1060" i="23"/>
  <c r="C1061" i="23"/>
  <c r="J1061" i="23" s="1"/>
  <c r="D1061" i="23"/>
  <c r="E1061" i="23"/>
  <c r="F1061" i="23"/>
  <c r="G1061" i="23"/>
  <c r="AH1061" i="23"/>
  <c r="C1062" i="23"/>
  <c r="J1062" i="23" s="1"/>
  <c r="D1062" i="23"/>
  <c r="E1062" i="23"/>
  <c r="F1062" i="23"/>
  <c r="G1062" i="23"/>
  <c r="AH1062" i="23"/>
  <c r="C1063" i="23"/>
  <c r="K1063" i="23" s="1"/>
  <c r="D1063" i="23"/>
  <c r="E1063" i="23"/>
  <c r="F1063" i="23"/>
  <c r="G1063" i="23"/>
  <c r="AH1063" i="23"/>
  <c r="C1064" i="23"/>
  <c r="L1064" i="23" s="1"/>
  <c r="D1064" i="23"/>
  <c r="E1064" i="23"/>
  <c r="F1064" i="23"/>
  <c r="G1064" i="23"/>
  <c r="AH1064" i="23"/>
  <c r="C1065" i="23"/>
  <c r="J1065" i="23" s="1"/>
  <c r="D1065" i="23"/>
  <c r="E1065" i="23"/>
  <c r="F1065" i="23"/>
  <c r="G1065" i="23"/>
  <c r="AH1065" i="23"/>
  <c r="C1066" i="23"/>
  <c r="K1066" i="23" s="1"/>
  <c r="D1066" i="23"/>
  <c r="E1066" i="23"/>
  <c r="F1066" i="23"/>
  <c r="G1066" i="23"/>
  <c r="AH1066" i="23"/>
  <c r="C1067" i="23"/>
  <c r="D1067" i="23"/>
  <c r="E1067" i="23"/>
  <c r="F1067" i="23"/>
  <c r="G1067" i="23"/>
  <c r="AH1067" i="23"/>
  <c r="C1068" i="23"/>
  <c r="D1068" i="23"/>
  <c r="E1068" i="23"/>
  <c r="F1068" i="23"/>
  <c r="G1068" i="23"/>
  <c r="AH1068" i="23"/>
  <c r="C1069" i="23"/>
  <c r="J1069" i="23" s="1"/>
  <c r="D1069" i="23"/>
  <c r="E1069" i="23"/>
  <c r="F1069" i="23"/>
  <c r="G1069" i="23"/>
  <c r="AH1069" i="23"/>
  <c r="C1070" i="23"/>
  <c r="D1070" i="23"/>
  <c r="E1070" i="23"/>
  <c r="F1070" i="23"/>
  <c r="G1070" i="23"/>
  <c r="AH1070" i="23"/>
  <c r="C1071" i="23"/>
  <c r="J1071" i="23" s="1"/>
  <c r="D1071" i="23"/>
  <c r="E1071" i="23"/>
  <c r="F1071" i="23"/>
  <c r="G1071" i="23"/>
  <c r="AH1071" i="23"/>
  <c r="C1072" i="23"/>
  <c r="J1072" i="23" s="1"/>
  <c r="D1072" i="23"/>
  <c r="E1072" i="23"/>
  <c r="F1072" i="23"/>
  <c r="G1072" i="23"/>
  <c r="AH1072" i="23"/>
  <c r="C1073" i="23"/>
  <c r="D1073" i="23"/>
  <c r="E1073" i="23"/>
  <c r="F1073" i="23"/>
  <c r="G1073" i="23"/>
  <c r="AH1073" i="23"/>
  <c r="C1074" i="23"/>
  <c r="J1074" i="23" s="1"/>
  <c r="D1074" i="23"/>
  <c r="E1074" i="23"/>
  <c r="F1074" i="23"/>
  <c r="G1074" i="23"/>
  <c r="AH1074" i="23"/>
  <c r="C1075" i="23"/>
  <c r="K1075" i="23" s="1"/>
  <c r="D1075" i="23"/>
  <c r="E1075" i="23"/>
  <c r="F1075" i="23"/>
  <c r="G1075" i="23"/>
  <c r="AH1075" i="23"/>
  <c r="C1076" i="23"/>
  <c r="D1076" i="23"/>
  <c r="E1076" i="23"/>
  <c r="F1076" i="23"/>
  <c r="G1076" i="23"/>
  <c r="AH1076" i="23"/>
  <c r="C1077" i="23"/>
  <c r="D1077" i="23"/>
  <c r="E1077" i="23"/>
  <c r="F1077" i="23"/>
  <c r="G1077" i="23"/>
  <c r="AH1077" i="23"/>
  <c r="C1078" i="23"/>
  <c r="J1078" i="23" s="1"/>
  <c r="D1078" i="23"/>
  <c r="E1078" i="23"/>
  <c r="F1078" i="23"/>
  <c r="G1078" i="23"/>
  <c r="AH1078" i="23"/>
  <c r="C1079" i="23"/>
  <c r="J1079" i="23" s="1"/>
  <c r="D1079" i="23"/>
  <c r="E1079" i="23"/>
  <c r="F1079" i="23"/>
  <c r="G1079" i="23"/>
  <c r="AH1079" i="23"/>
  <c r="C1080" i="23"/>
  <c r="J1080" i="23" s="1"/>
  <c r="D1080" i="23"/>
  <c r="E1080" i="23"/>
  <c r="F1080" i="23"/>
  <c r="G1080" i="23"/>
  <c r="AH1080" i="23"/>
  <c r="C1081" i="23"/>
  <c r="L1081" i="23" s="1"/>
  <c r="D1081" i="23"/>
  <c r="E1081" i="23"/>
  <c r="F1081" i="23"/>
  <c r="G1081" i="23"/>
  <c r="AH1081" i="23"/>
  <c r="C1082" i="23"/>
  <c r="D1082" i="23"/>
  <c r="E1082" i="23"/>
  <c r="F1082" i="23"/>
  <c r="G1082" i="23"/>
  <c r="AH1082" i="23"/>
  <c r="C1083" i="23"/>
  <c r="K1083" i="23" s="1"/>
  <c r="D1083" i="23"/>
  <c r="E1083" i="23"/>
  <c r="F1083" i="23"/>
  <c r="G1083" i="23"/>
  <c r="AH1083" i="23"/>
  <c r="C1084" i="23"/>
  <c r="J1084" i="23" s="1"/>
  <c r="D1084" i="23"/>
  <c r="E1084" i="23"/>
  <c r="F1084" i="23"/>
  <c r="G1084" i="23"/>
  <c r="AH1084" i="23"/>
  <c r="C1085" i="23"/>
  <c r="L1085" i="23" s="1"/>
  <c r="D1085" i="23"/>
  <c r="E1085" i="23"/>
  <c r="F1085" i="23"/>
  <c r="G1085" i="23"/>
  <c r="AH1085" i="23"/>
  <c r="C1086" i="23"/>
  <c r="J1086" i="23" s="1"/>
  <c r="D1086" i="23"/>
  <c r="E1086" i="23"/>
  <c r="F1086" i="23"/>
  <c r="G1086" i="23"/>
  <c r="AH1086" i="23"/>
  <c r="C1087" i="23"/>
  <c r="K1087" i="23" s="1"/>
  <c r="D1087" i="23"/>
  <c r="E1087" i="23"/>
  <c r="F1087" i="23"/>
  <c r="G1087" i="23"/>
  <c r="AH1087" i="23"/>
  <c r="C1088" i="23"/>
  <c r="L1088" i="23" s="1"/>
  <c r="D1088" i="23"/>
  <c r="E1088" i="23"/>
  <c r="F1088" i="23"/>
  <c r="G1088" i="23"/>
  <c r="AH1088" i="23"/>
  <c r="C1089" i="23"/>
  <c r="J1089" i="23" s="1"/>
  <c r="D1089" i="23"/>
  <c r="E1089" i="23"/>
  <c r="F1089" i="23"/>
  <c r="G1089" i="23"/>
  <c r="AH1089" i="23"/>
  <c r="C1090" i="23"/>
  <c r="D1090" i="23"/>
  <c r="E1090" i="23"/>
  <c r="F1090" i="23"/>
  <c r="G1090" i="23"/>
  <c r="AH1090" i="23"/>
  <c r="C1091" i="23"/>
  <c r="J1091" i="23" s="1"/>
  <c r="D1091" i="23"/>
  <c r="E1091" i="23"/>
  <c r="F1091" i="23"/>
  <c r="G1091" i="23"/>
  <c r="AH1091" i="23"/>
  <c r="C1092" i="23"/>
  <c r="L1092" i="23" s="1"/>
  <c r="D1092" i="23"/>
  <c r="E1092" i="23"/>
  <c r="F1092" i="23"/>
  <c r="G1092" i="23"/>
  <c r="AH1092" i="23"/>
  <c r="C1093" i="23"/>
  <c r="D1093" i="23"/>
  <c r="E1093" i="23"/>
  <c r="F1093" i="23"/>
  <c r="G1093" i="23"/>
  <c r="AH1093" i="23"/>
  <c r="C1094" i="23"/>
  <c r="L1094" i="23" s="1"/>
  <c r="D1094" i="23"/>
  <c r="E1094" i="23"/>
  <c r="F1094" i="23"/>
  <c r="G1094" i="23"/>
  <c r="AH1094" i="23"/>
  <c r="C1095" i="23"/>
  <c r="D1095" i="23"/>
  <c r="E1095" i="23"/>
  <c r="F1095" i="23"/>
  <c r="G1095" i="23"/>
  <c r="AH1095" i="23"/>
  <c r="C1096" i="23"/>
  <c r="D1096" i="23"/>
  <c r="E1096" i="23"/>
  <c r="F1096" i="23"/>
  <c r="G1096" i="23"/>
  <c r="AH1096" i="23"/>
  <c r="C1097" i="23"/>
  <c r="J1097" i="23" s="1"/>
  <c r="D1097" i="23"/>
  <c r="E1097" i="23"/>
  <c r="F1097" i="23"/>
  <c r="G1097" i="23"/>
  <c r="AH1097" i="23"/>
  <c r="C1098" i="23"/>
  <c r="J1098" i="23" s="1"/>
  <c r="D1098" i="23"/>
  <c r="E1098" i="23"/>
  <c r="F1098" i="23"/>
  <c r="G1098" i="23"/>
  <c r="AH1098" i="23"/>
  <c r="C1099" i="23"/>
  <c r="D1099" i="23"/>
  <c r="E1099" i="23"/>
  <c r="F1099" i="23"/>
  <c r="G1099" i="23"/>
  <c r="AH1099" i="23"/>
  <c r="C1100" i="23"/>
  <c r="L1100" i="23" s="1"/>
  <c r="D1100" i="23"/>
  <c r="E1100" i="23"/>
  <c r="F1100" i="23"/>
  <c r="G1100" i="23"/>
  <c r="AH1100" i="23"/>
  <c r="C1101" i="23"/>
  <c r="D1101" i="23"/>
  <c r="E1101" i="23"/>
  <c r="F1101" i="23"/>
  <c r="G1101" i="23"/>
  <c r="AH1101" i="23"/>
  <c r="C1102" i="23"/>
  <c r="J1102" i="23" s="1"/>
  <c r="D1102" i="23"/>
  <c r="E1102" i="23"/>
  <c r="F1102" i="23"/>
  <c r="G1102" i="23"/>
  <c r="AH1102" i="23"/>
  <c r="C1103" i="23"/>
  <c r="D1103" i="23"/>
  <c r="E1103" i="23"/>
  <c r="F1103" i="23"/>
  <c r="G1103" i="23"/>
  <c r="AH1103" i="23"/>
  <c r="C1104" i="23"/>
  <c r="J1104" i="23" s="1"/>
  <c r="D1104" i="23"/>
  <c r="E1104" i="23"/>
  <c r="F1104" i="23"/>
  <c r="G1104" i="23"/>
  <c r="AH1104" i="23"/>
  <c r="C1105" i="23"/>
  <c r="J1105" i="23" s="1"/>
  <c r="D1105" i="23"/>
  <c r="E1105" i="23"/>
  <c r="F1105" i="23"/>
  <c r="G1105" i="23"/>
  <c r="AH1105" i="23"/>
  <c r="C1106" i="23"/>
  <c r="K1106" i="23" s="1"/>
  <c r="D1106" i="23"/>
  <c r="E1106" i="23"/>
  <c r="F1106" i="23"/>
  <c r="G1106" i="23"/>
  <c r="AH1106" i="23"/>
  <c r="C1107" i="23"/>
  <c r="L1107" i="23" s="1"/>
  <c r="D1107" i="23"/>
  <c r="E1107" i="23"/>
  <c r="F1107" i="23"/>
  <c r="G1107" i="23"/>
  <c r="AH1107" i="23"/>
  <c r="C1108" i="23"/>
  <c r="L1108" i="23" s="1"/>
  <c r="D1108" i="23"/>
  <c r="E1108" i="23"/>
  <c r="F1108" i="23"/>
  <c r="G1108" i="23"/>
  <c r="AH1108" i="23"/>
  <c r="C1109" i="23"/>
  <c r="J1109" i="23" s="1"/>
  <c r="D1109" i="23"/>
  <c r="E1109" i="23"/>
  <c r="F1109" i="23"/>
  <c r="G1109" i="23"/>
  <c r="AH1109" i="23"/>
  <c r="C1110" i="23"/>
  <c r="J1110" i="23" s="1"/>
  <c r="D1110" i="23"/>
  <c r="E1110" i="23"/>
  <c r="F1110" i="23"/>
  <c r="G1110" i="23"/>
  <c r="AH1110" i="23"/>
  <c r="C1111" i="23"/>
  <c r="K1111" i="23" s="1"/>
  <c r="D1111" i="23"/>
  <c r="E1111" i="23"/>
  <c r="F1111" i="23"/>
  <c r="G1111" i="23"/>
  <c r="AH1111" i="23"/>
  <c r="C1112" i="23"/>
  <c r="L1112" i="23" s="1"/>
  <c r="D1112" i="23"/>
  <c r="E1112" i="23"/>
  <c r="F1112" i="23"/>
  <c r="G1112" i="23"/>
  <c r="AH1112" i="23"/>
  <c r="C1113" i="23"/>
  <c r="D1113" i="23"/>
  <c r="E1113" i="23"/>
  <c r="F1113" i="23"/>
  <c r="G1113" i="23"/>
  <c r="AH1113" i="23"/>
  <c r="C1114" i="23"/>
  <c r="L1114" i="23" s="1"/>
  <c r="D1114" i="23"/>
  <c r="E1114" i="23"/>
  <c r="F1114" i="23"/>
  <c r="G1114" i="23"/>
  <c r="AH1114" i="23"/>
  <c r="C1115" i="23"/>
  <c r="D1115" i="23"/>
  <c r="E1115" i="23"/>
  <c r="F1115" i="23"/>
  <c r="G1115" i="23"/>
  <c r="AH1115" i="23"/>
  <c r="C1116" i="23"/>
  <c r="J1116" i="23" s="1"/>
  <c r="D1116" i="23"/>
  <c r="E1116" i="23"/>
  <c r="F1116" i="23"/>
  <c r="G1116" i="23"/>
  <c r="AH1116" i="23"/>
  <c r="C1117" i="23"/>
  <c r="J1117" i="23" s="1"/>
  <c r="D1117" i="23"/>
  <c r="E1117" i="23"/>
  <c r="F1117" i="23"/>
  <c r="G1117" i="23"/>
  <c r="AH1117" i="23"/>
  <c r="C1118" i="23"/>
  <c r="K1118" i="23" s="1"/>
  <c r="D1118" i="23"/>
  <c r="E1118" i="23"/>
  <c r="F1118" i="23"/>
  <c r="G1118" i="23"/>
  <c r="AH1118" i="23"/>
  <c r="C1119" i="23"/>
  <c r="D1119" i="23"/>
  <c r="E1119" i="23"/>
  <c r="F1119" i="23"/>
  <c r="G1119" i="23"/>
  <c r="AH1119" i="23"/>
  <c r="C1120" i="23"/>
  <c r="D1120" i="23"/>
  <c r="E1120" i="23"/>
  <c r="F1120" i="23"/>
  <c r="G1120" i="23"/>
  <c r="AH1120" i="23"/>
  <c r="C1121" i="23"/>
  <c r="J1121" i="23" s="1"/>
  <c r="D1121" i="23"/>
  <c r="E1121" i="23"/>
  <c r="F1121" i="23"/>
  <c r="G1121" i="23"/>
  <c r="AH1121" i="23"/>
  <c r="C1122" i="23"/>
  <c r="J1122" i="23" s="1"/>
  <c r="D1122" i="23"/>
  <c r="E1122" i="23"/>
  <c r="F1122" i="23"/>
  <c r="G1122" i="23"/>
  <c r="AH1122" i="23"/>
  <c r="C1123" i="23"/>
  <c r="K1123" i="23" s="1"/>
  <c r="D1123" i="23"/>
  <c r="E1123" i="23"/>
  <c r="F1123" i="23"/>
  <c r="G1123" i="23"/>
  <c r="AH1123" i="23"/>
  <c r="C1124" i="23"/>
  <c r="L1124" i="23" s="1"/>
  <c r="D1124" i="23"/>
  <c r="E1124" i="23"/>
  <c r="F1124" i="23"/>
  <c r="G1124" i="23"/>
  <c r="AH1124" i="23"/>
  <c r="C1125" i="23"/>
  <c r="D1125" i="23"/>
  <c r="E1125" i="23"/>
  <c r="F1125" i="23"/>
  <c r="G1125" i="23"/>
  <c r="AH1125" i="23"/>
  <c r="C1126" i="23"/>
  <c r="D1126" i="23"/>
  <c r="E1126" i="23"/>
  <c r="F1126" i="23"/>
  <c r="G1126" i="23"/>
  <c r="AH1126" i="23"/>
  <c r="C1127" i="23"/>
  <c r="L1127" i="23" s="1"/>
  <c r="D1127" i="23"/>
  <c r="E1127" i="23"/>
  <c r="F1127" i="23"/>
  <c r="G1127" i="23"/>
  <c r="AH1127" i="23"/>
  <c r="C1129" i="23"/>
  <c r="J1129" i="23" s="1"/>
  <c r="D1129" i="23"/>
  <c r="E1129" i="23"/>
  <c r="F1129" i="23"/>
  <c r="G1129" i="23"/>
  <c r="AH1129" i="23"/>
  <c r="C1130" i="23"/>
  <c r="D1130" i="23"/>
  <c r="E1130" i="23"/>
  <c r="F1130" i="23"/>
  <c r="G1130" i="23"/>
  <c r="AH1130" i="23"/>
  <c r="C1131" i="23"/>
  <c r="J1131" i="23" s="1"/>
  <c r="D1131" i="23"/>
  <c r="E1131" i="23"/>
  <c r="F1131" i="23"/>
  <c r="G1131" i="23"/>
  <c r="AH1131" i="23"/>
  <c r="C1132" i="23"/>
  <c r="J1132" i="23" s="1"/>
  <c r="D1132" i="23"/>
  <c r="E1132" i="23"/>
  <c r="F1132" i="23"/>
  <c r="G1132" i="23"/>
  <c r="AH1132" i="23"/>
  <c r="C1133" i="23"/>
  <c r="D1133" i="23"/>
  <c r="E1133" i="23"/>
  <c r="F1133" i="23"/>
  <c r="G1133" i="23"/>
  <c r="AH1133" i="23"/>
  <c r="C1134" i="23"/>
  <c r="K1134" i="23" s="1"/>
  <c r="D1134" i="23"/>
  <c r="E1134" i="23"/>
  <c r="F1134" i="23"/>
  <c r="G1134" i="23"/>
  <c r="AH1134" i="23"/>
  <c r="C1135" i="23"/>
  <c r="D1135" i="23"/>
  <c r="E1135" i="23"/>
  <c r="F1135" i="23"/>
  <c r="G1135" i="23"/>
  <c r="AH1135" i="23"/>
  <c r="C1136" i="23"/>
  <c r="J1136" i="23" s="1"/>
  <c r="D1136" i="23"/>
  <c r="E1136" i="23"/>
  <c r="F1136" i="23"/>
  <c r="G1136" i="23"/>
  <c r="AH1136" i="23"/>
  <c r="C1137" i="23"/>
  <c r="L1137" i="23" s="1"/>
  <c r="D1137" i="23"/>
  <c r="E1137" i="23"/>
  <c r="F1137" i="23"/>
  <c r="G1137" i="23"/>
  <c r="AH1137" i="23"/>
  <c r="C1138" i="23"/>
  <c r="D1138" i="23"/>
  <c r="E1138" i="23"/>
  <c r="F1138" i="23"/>
  <c r="G1138" i="23"/>
  <c r="AH1138" i="23"/>
  <c r="C1139" i="23"/>
  <c r="J1139" i="23" s="1"/>
  <c r="D1139" i="23"/>
  <c r="E1139" i="23"/>
  <c r="F1139" i="23"/>
  <c r="G1139" i="23"/>
  <c r="AH1139" i="23"/>
  <c r="C1140" i="23"/>
  <c r="D1140" i="23"/>
  <c r="E1140" i="23"/>
  <c r="F1140" i="23"/>
  <c r="G1140" i="23"/>
  <c r="AH1140" i="23"/>
  <c r="C1141" i="23"/>
  <c r="J1141" i="23" s="1"/>
  <c r="D1141" i="23"/>
  <c r="E1141" i="23"/>
  <c r="F1141" i="23"/>
  <c r="G1141" i="23"/>
  <c r="AH1141" i="23"/>
  <c r="C1142" i="23"/>
  <c r="J1142" i="23" s="1"/>
  <c r="D1142" i="23"/>
  <c r="E1142" i="23"/>
  <c r="F1142" i="23"/>
  <c r="G1142" i="23"/>
  <c r="AH1142" i="23"/>
  <c r="C1143" i="23"/>
  <c r="D1143" i="23"/>
  <c r="E1143" i="23"/>
  <c r="F1143" i="23"/>
  <c r="G1143" i="23"/>
  <c r="AH1143" i="23"/>
  <c r="C1144" i="23"/>
  <c r="J1144" i="23" s="1"/>
  <c r="D1144" i="23"/>
  <c r="E1144" i="23"/>
  <c r="F1144" i="23"/>
  <c r="G1144" i="23"/>
  <c r="AH1144" i="23"/>
  <c r="C1145" i="23"/>
  <c r="K1145" i="23" s="1"/>
  <c r="D1145" i="23"/>
  <c r="E1145" i="23"/>
  <c r="F1145" i="23"/>
  <c r="G1145" i="23"/>
  <c r="AH1145" i="23"/>
  <c r="C1146" i="23"/>
  <c r="D1146" i="23"/>
  <c r="E1146" i="23"/>
  <c r="F1146" i="23"/>
  <c r="G1146" i="23"/>
  <c r="AH1146" i="23"/>
  <c r="C1147" i="23"/>
  <c r="J1147" i="23" s="1"/>
  <c r="D1147" i="23"/>
  <c r="E1147" i="23"/>
  <c r="F1147" i="23"/>
  <c r="G1147" i="23"/>
  <c r="AH1147" i="23"/>
  <c r="C1148" i="23"/>
  <c r="K1148" i="23" s="1"/>
  <c r="D1148" i="23"/>
  <c r="E1148" i="23"/>
  <c r="F1148" i="23"/>
  <c r="G1148" i="23"/>
  <c r="AH1148" i="23"/>
  <c r="C1149" i="23"/>
  <c r="L1149" i="23" s="1"/>
  <c r="D1149" i="23"/>
  <c r="E1149" i="23"/>
  <c r="F1149" i="23"/>
  <c r="G1149" i="23"/>
  <c r="AH1149" i="23"/>
  <c r="C1150" i="23"/>
  <c r="D1150" i="23"/>
  <c r="E1150" i="23"/>
  <c r="F1150" i="23"/>
  <c r="G1150" i="23"/>
  <c r="AH1150" i="23"/>
  <c r="C1151" i="23"/>
  <c r="D1151" i="23"/>
  <c r="E1151" i="23"/>
  <c r="F1151" i="23"/>
  <c r="G1151" i="23"/>
  <c r="AH1151" i="23"/>
  <c r="C1152" i="23"/>
  <c r="K1152" i="23" s="1"/>
  <c r="D1152" i="23"/>
  <c r="E1152" i="23"/>
  <c r="F1152" i="23"/>
  <c r="G1152" i="23"/>
  <c r="AH1152" i="23"/>
  <c r="C1153" i="23"/>
  <c r="J1153" i="23" s="1"/>
  <c r="D1153" i="23"/>
  <c r="E1153" i="23"/>
  <c r="F1153" i="23"/>
  <c r="G1153" i="23"/>
  <c r="AH1153" i="23"/>
  <c r="C1154" i="23"/>
  <c r="D1154" i="23"/>
  <c r="E1154" i="23"/>
  <c r="F1154" i="23"/>
  <c r="G1154" i="23"/>
  <c r="AH1154" i="23"/>
  <c r="C1155" i="23"/>
  <c r="J1155" i="23" s="1"/>
  <c r="D1155" i="23"/>
  <c r="E1155" i="23"/>
  <c r="F1155" i="23"/>
  <c r="G1155" i="23"/>
  <c r="AH1155" i="23"/>
  <c r="C1156" i="23"/>
  <c r="D1156" i="23"/>
  <c r="E1156" i="23"/>
  <c r="F1156" i="23"/>
  <c r="G1156" i="23"/>
  <c r="AH1156" i="23"/>
  <c r="C1157" i="23"/>
  <c r="J1157" i="23" s="1"/>
  <c r="D1157" i="23"/>
  <c r="E1157" i="23"/>
  <c r="F1157" i="23"/>
  <c r="G1157" i="23"/>
  <c r="AH1157" i="23"/>
  <c r="C1158" i="23"/>
  <c r="D1158" i="23"/>
  <c r="E1158" i="23"/>
  <c r="F1158" i="23"/>
  <c r="G1158" i="23"/>
  <c r="AH1158" i="23"/>
  <c r="C1159" i="23"/>
  <c r="K1159" i="23" s="1"/>
  <c r="D1159" i="23"/>
  <c r="E1159" i="23"/>
  <c r="F1159" i="23"/>
  <c r="G1159" i="23"/>
  <c r="AH1159" i="23"/>
  <c r="C1160" i="23"/>
  <c r="L1160" i="23" s="1"/>
  <c r="D1160" i="23"/>
  <c r="E1160" i="23"/>
  <c r="F1160" i="23"/>
  <c r="G1160" i="23"/>
  <c r="AH1160" i="23"/>
  <c r="C1161" i="23"/>
  <c r="J1161" i="23" s="1"/>
  <c r="D1161" i="23"/>
  <c r="E1161" i="23"/>
  <c r="F1161" i="23"/>
  <c r="G1161" i="23"/>
  <c r="AH1161" i="23"/>
  <c r="C1162" i="23"/>
  <c r="J1162" i="23" s="1"/>
  <c r="D1162" i="23"/>
  <c r="E1162" i="23"/>
  <c r="F1162" i="23"/>
  <c r="G1162" i="23"/>
  <c r="AH1162" i="23"/>
  <c r="C1163" i="23"/>
  <c r="L1163" i="23" s="1"/>
  <c r="D1163" i="23"/>
  <c r="E1163" i="23"/>
  <c r="F1163" i="23"/>
  <c r="G1163" i="23"/>
  <c r="AH1163" i="23"/>
  <c r="C1164" i="23"/>
  <c r="L1164" i="23" s="1"/>
  <c r="D1164" i="23"/>
  <c r="E1164" i="23"/>
  <c r="F1164" i="23"/>
  <c r="G1164" i="23"/>
  <c r="AH1164" i="23"/>
  <c r="C1165" i="23"/>
  <c r="D1165" i="23"/>
  <c r="E1165" i="23"/>
  <c r="F1165" i="23"/>
  <c r="G1165" i="23"/>
  <c r="AH1165" i="23"/>
  <c r="C1166" i="23"/>
  <c r="D1166" i="23"/>
  <c r="E1166" i="23"/>
  <c r="F1166" i="23"/>
  <c r="G1166" i="23"/>
  <c r="AH1166" i="23"/>
  <c r="C1167" i="23"/>
  <c r="J1167" i="23" s="1"/>
  <c r="D1167" i="23"/>
  <c r="E1167" i="23"/>
  <c r="F1167" i="23"/>
  <c r="G1167" i="23"/>
  <c r="AH1167" i="23"/>
  <c r="C1168" i="23"/>
  <c r="D1168" i="23"/>
  <c r="E1168" i="23"/>
  <c r="F1168" i="23"/>
  <c r="G1168" i="23"/>
  <c r="AH1168" i="23"/>
  <c r="C1169" i="23"/>
  <c r="J1169" i="23" s="1"/>
  <c r="D1169" i="23"/>
  <c r="E1169" i="23"/>
  <c r="F1169" i="23"/>
  <c r="G1169" i="23"/>
  <c r="AH1169" i="23"/>
  <c r="C1170" i="23"/>
  <c r="J1170" i="23" s="1"/>
  <c r="D1170" i="23"/>
  <c r="E1170" i="23"/>
  <c r="F1170" i="23"/>
  <c r="G1170" i="23"/>
  <c r="AH1170" i="23"/>
  <c r="C1171" i="23"/>
  <c r="K1171" i="23" s="1"/>
  <c r="D1171" i="23"/>
  <c r="E1171" i="23"/>
  <c r="F1171" i="23"/>
  <c r="G1171" i="23"/>
  <c r="AH1171" i="23"/>
  <c r="C1172" i="23"/>
  <c r="L1172" i="23" s="1"/>
  <c r="D1172" i="23"/>
  <c r="E1172" i="23"/>
  <c r="F1172" i="23"/>
  <c r="G1172" i="23"/>
  <c r="AH1172" i="23"/>
  <c r="C1173" i="23"/>
  <c r="L1173" i="23" s="1"/>
  <c r="D1173" i="23"/>
  <c r="E1173" i="23"/>
  <c r="F1173" i="23"/>
  <c r="G1173" i="23"/>
  <c r="AH1173" i="23"/>
  <c r="C1174" i="23"/>
  <c r="J1174" i="23" s="1"/>
  <c r="D1174" i="23"/>
  <c r="E1174" i="23"/>
  <c r="F1174" i="23"/>
  <c r="G1174" i="23"/>
  <c r="AH1174" i="23"/>
  <c r="C1175" i="23"/>
  <c r="J1175" i="23" s="1"/>
  <c r="D1175" i="23"/>
  <c r="E1175" i="23"/>
  <c r="F1175" i="23"/>
  <c r="G1175" i="23"/>
  <c r="AH1175" i="23"/>
  <c r="C1176" i="23"/>
  <c r="J1176" i="23" s="1"/>
  <c r="D1176" i="23"/>
  <c r="E1176" i="23"/>
  <c r="F1176" i="23"/>
  <c r="G1176" i="23"/>
  <c r="AH1176" i="23"/>
  <c r="C1177" i="23"/>
  <c r="D1177" i="23"/>
  <c r="E1177" i="23"/>
  <c r="F1177" i="23"/>
  <c r="G1177" i="23"/>
  <c r="AH1177" i="23"/>
  <c r="C1178" i="23"/>
  <c r="L1178" i="23" s="1"/>
  <c r="D1178" i="23"/>
  <c r="E1178" i="23"/>
  <c r="F1178" i="23"/>
  <c r="G1178" i="23"/>
  <c r="AH1178" i="23"/>
  <c r="C1179" i="23"/>
  <c r="J1179" i="23" s="1"/>
  <c r="D1179" i="23"/>
  <c r="E1179" i="23"/>
  <c r="F1179" i="23"/>
  <c r="G1179" i="23"/>
  <c r="AH1179" i="23"/>
  <c r="C1180" i="23"/>
  <c r="D1180" i="23"/>
  <c r="E1180" i="23"/>
  <c r="F1180" i="23"/>
  <c r="G1180" i="23"/>
  <c r="AH1180" i="23"/>
  <c r="C1181" i="23"/>
  <c r="J1181" i="23" s="1"/>
  <c r="D1181" i="23"/>
  <c r="E1181" i="23"/>
  <c r="F1181" i="23"/>
  <c r="G1181" i="23"/>
  <c r="AH1181" i="23"/>
  <c r="C1182" i="23"/>
  <c r="J1182" i="23" s="1"/>
  <c r="D1182" i="23"/>
  <c r="E1182" i="23"/>
  <c r="F1182" i="23"/>
  <c r="G1182" i="23"/>
  <c r="AH1182" i="23"/>
  <c r="C1183" i="23"/>
  <c r="K1183" i="23" s="1"/>
  <c r="D1183" i="23"/>
  <c r="E1183" i="23"/>
  <c r="F1183" i="23"/>
  <c r="G1183" i="23"/>
  <c r="AH1183" i="23"/>
  <c r="C1184" i="23"/>
  <c r="L1184" i="23" s="1"/>
  <c r="D1184" i="23"/>
  <c r="E1184" i="23"/>
  <c r="F1184" i="23"/>
  <c r="G1184" i="23"/>
  <c r="AH1184" i="23"/>
  <c r="C1185" i="23"/>
  <c r="J1185" i="23" s="1"/>
  <c r="D1185" i="23"/>
  <c r="E1185" i="23"/>
  <c r="F1185" i="23"/>
  <c r="G1185" i="23"/>
  <c r="AH1185" i="23"/>
  <c r="C1186" i="23"/>
  <c r="K1186" i="23" s="1"/>
  <c r="D1186" i="23"/>
  <c r="E1186" i="23"/>
  <c r="F1186" i="23"/>
  <c r="G1186" i="23"/>
  <c r="AH1186" i="23"/>
  <c r="C1187" i="23"/>
  <c r="J1187" i="23" s="1"/>
  <c r="D1187" i="23"/>
  <c r="E1187" i="23"/>
  <c r="F1187" i="23"/>
  <c r="G1187" i="23"/>
  <c r="AH1187" i="23"/>
  <c r="C1188" i="23"/>
  <c r="D1188" i="23"/>
  <c r="E1188" i="23"/>
  <c r="F1188" i="23"/>
  <c r="G1188" i="23"/>
  <c r="AH1188" i="23"/>
  <c r="C1189" i="23"/>
  <c r="D1189" i="23"/>
  <c r="E1189" i="23"/>
  <c r="F1189" i="23"/>
  <c r="G1189" i="23"/>
  <c r="AH1189" i="23"/>
  <c r="C1190" i="23"/>
  <c r="D1190" i="23"/>
  <c r="E1190" i="23"/>
  <c r="F1190" i="23"/>
  <c r="G1190" i="23"/>
  <c r="AH1190" i="23"/>
  <c r="C1191" i="23"/>
  <c r="J1191" i="23" s="1"/>
  <c r="D1191" i="23"/>
  <c r="E1191" i="23"/>
  <c r="F1191" i="23"/>
  <c r="G1191" i="23"/>
  <c r="AH1191" i="23"/>
  <c r="C1192" i="23"/>
  <c r="D1192" i="23"/>
  <c r="E1192" i="23"/>
  <c r="F1192" i="23"/>
  <c r="G1192" i="23"/>
  <c r="AH1192" i="23"/>
  <c r="C1193" i="23"/>
  <c r="J1193" i="23" s="1"/>
  <c r="D1193" i="23"/>
  <c r="E1193" i="23"/>
  <c r="F1193" i="23"/>
  <c r="G1193" i="23"/>
  <c r="AH1193" i="23"/>
  <c r="C1194" i="23"/>
  <c r="D1194" i="23"/>
  <c r="E1194" i="23"/>
  <c r="F1194" i="23"/>
  <c r="G1194" i="23"/>
  <c r="AH1194" i="23"/>
  <c r="C1195" i="23"/>
  <c r="K1195" i="23" s="1"/>
  <c r="D1195" i="23"/>
  <c r="E1195" i="23"/>
  <c r="F1195" i="23"/>
  <c r="G1195" i="23"/>
  <c r="AH1195" i="23"/>
  <c r="C1196" i="23"/>
  <c r="L1196" i="23" s="1"/>
  <c r="D1196" i="23"/>
  <c r="E1196" i="23"/>
  <c r="F1196" i="23"/>
  <c r="G1196" i="23"/>
  <c r="AH1196" i="23"/>
  <c r="C1197" i="23"/>
  <c r="J1197" i="23" s="1"/>
  <c r="D1197" i="23"/>
  <c r="E1197" i="23"/>
  <c r="F1197" i="23"/>
  <c r="G1197" i="23"/>
  <c r="AH1197" i="23"/>
  <c r="C1198" i="23"/>
  <c r="J1198" i="23" s="1"/>
  <c r="D1198" i="23"/>
  <c r="E1198" i="23"/>
  <c r="F1198" i="23"/>
  <c r="G1198" i="23"/>
  <c r="AH1198" i="23"/>
  <c r="C1199" i="23"/>
  <c r="L1199" i="23" s="1"/>
  <c r="D1199" i="23"/>
  <c r="E1199" i="23"/>
  <c r="F1199" i="23"/>
  <c r="G1199" i="23"/>
  <c r="AH1199" i="23"/>
  <c r="C1200" i="23"/>
  <c r="K1200" i="23" s="1"/>
  <c r="D1200" i="23"/>
  <c r="E1200" i="23"/>
  <c r="F1200" i="23"/>
  <c r="G1200" i="23"/>
  <c r="AH1200" i="23"/>
  <c r="C1201" i="23"/>
  <c r="D1201" i="23"/>
  <c r="E1201" i="23"/>
  <c r="F1201" i="23"/>
  <c r="G1201" i="23"/>
  <c r="AH1201" i="23"/>
  <c r="C1202" i="23"/>
  <c r="D1202" i="23"/>
  <c r="E1202" i="23"/>
  <c r="F1202" i="23"/>
  <c r="G1202" i="23"/>
  <c r="AH1202" i="23"/>
  <c r="C1203" i="23"/>
  <c r="J1203" i="23" s="1"/>
  <c r="D1203" i="23"/>
  <c r="E1203" i="23"/>
  <c r="F1203" i="23"/>
  <c r="G1203" i="23"/>
  <c r="AH1203" i="23"/>
  <c r="C1204" i="23"/>
  <c r="D1204" i="23"/>
  <c r="E1204" i="23"/>
  <c r="F1204" i="23"/>
  <c r="G1204" i="23"/>
  <c r="AH1204" i="23"/>
  <c r="C1205" i="23"/>
  <c r="J1205" i="23" s="1"/>
  <c r="D1205" i="23"/>
  <c r="E1205" i="23"/>
  <c r="F1205" i="23"/>
  <c r="G1205" i="23"/>
  <c r="AH1205" i="23"/>
  <c r="C1206" i="23"/>
  <c r="J1206" i="23" s="1"/>
  <c r="D1206" i="23"/>
  <c r="E1206" i="23"/>
  <c r="F1206" i="23"/>
  <c r="G1206" i="23"/>
  <c r="AH1206" i="23"/>
  <c r="C1207" i="23"/>
  <c r="K1207" i="23" s="1"/>
  <c r="D1207" i="23"/>
  <c r="E1207" i="23"/>
  <c r="F1207" i="23"/>
  <c r="G1207" i="23"/>
  <c r="AH1207" i="23"/>
  <c r="C1208" i="23"/>
  <c r="D1208" i="23"/>
  <c r="E1208" i="23"/>
  <c r="F1208" i="23"/>
  <c r="G1208" i="23"/>
  <c r="AH1208" i="23"/>
  <c r="C1209" i="23"/>
  <c r="J1209" i="23" s="1"/>
  <c r="D1209" i="23"/>
  <c r="E1209" i="23"/>
  <c r="F1209" i="23"/>
  <c r="G1209" i="23"/>
  <c r="AH1209" i="23"/>
  <c r="C1210" i="23"/>
  <c r="J1210" i="23" s="1"/>
  <c r="D1210" i="23"/>
  <c r="E1210" i="23"/>
  <c r="F1210" i="23"/>
  <c r="G1210" i="23"/>
  <c r="AH1210" i="23"/>
  <c r="C1211" i="23"/>
  <c r="D1211" i="23"/>
  <c r="E1211" i="23"/>
  <c r="F1211" i="23"/>
  <c r="G1211" i="23"/>
  <c r="AH1211" i="23"/>
  <c r="C1212" i="23"/>
  <c r="J1212" i="23" s="1"/>
  <c r="D1212" i="23"/>
  <c r="E1212" i="23"/>
  <c r="F1212" i="23"/>
  <c r="G1212" i="23"/>
  <c r="AH1212" i="23"/>
  <c r="C1213" i="23"/>
  <c r="D1213" i="23"/>
  <c r="E1213" i="23"/>
  <c r="F1213" i="23"/>
  <c r="G1213" i="23"/>
  <c r="AH1213" i="23"/>
  <c r="C1214" i="23"/>
  <c r="L1214" i="23" s="1"/>
  <c r="D1214" i="23"/>
  <c r="E1214" i="23"/>
  <c r="F1214" i="23"/>
  <c r="G1214" i="23"/>
  <c r="AH1214" i="23"/>
  <c r="C1215" i="23"/>
  <c r="J1215" i="23" s="1"/>
  <c r="D1215" i="23"/>
  <c r="E1215" i="23"/>
  <c r="F1215" i="23"/>
  <c r="G1215" i="23"/>
  <c r="AH1215" i="23"/>
  <c r="C1216" i="23"/>
  <c r="D1216" i="23"/>
  <c r="E1216" i="23"/>
  <c r="F1216" i="23"/>
  <c r="G1216" i="23"/>
  <c r="AH1216" i="23"/>
  <c r="C1217" i="23"/>
  <c r="J1217" i="23" s="1"/>
  <c r="D1217" i="23"/>
  <c r="E1217" i="23"/>
  <c r="F1217" i="23"/>
  <c r="G1217" i="23"/>
  <c r="AH1217" i="23"/>
  <c r="C1218" i="23"/>
  <c r="J1218" i="23" s="1"/>
  <c r="D1218" i="23"/>
  <c r="E1218" i="23"/>
  <c r="F1218" i="23"/>
  <c r="G1218" i="23"/>
  <c r="AH1218" i="23"/>
  <c r="C1219" i="23"/>
  <c r="K1219" i="23" s="1"/>
  <c r="D1219" i="23"/>
  <c r="E1219" i="23"/>
  <c r="F1219" i="23"/>
  <c r="G1219" i="23"/>
  <c r="AH1219" i="23"/>
  <c r="C1220" i="23"/>
  <c r="L1220" i="23" s="1"/>
  <c r="D1220" i="23"/>
  <c r="E1220" i="23"/>
  <c r="F1220" i="23"/>
  <c r="G1220" i="23"/>
  <c r="AH1220" i="23"/>
  <c r="C1221" i="23"/>
  <c r="J1221" i="23" s="1"/>
  <c r="D1221" i="23"/>
  <c r="E1221" i="23"/>
  <c r="F1221" i="23"/>
  <c r="G1221" i="23"/>
  <c r="AH1221" i="23"/>
  <c r="C1222" i="23"/>
  <c r="J1222" i="23" s="1"/>
  <c r="D1222" i="23"/>
  <c r="E1222" i="23"/>
  <c r="F1222" i="23"/>
  <c r="G1222" i="23"/>
  <c r="AH1222" i="23"/>
  <c r="C1223" i="23"/>
  <c r="J1223" i="23" s="1"/>
  <c r="D1223" i="23"/>
  <c r="E1223" i="23"/>
  <c r="F1223" i="23"/>
  <c r="G1223" i="23"/>
  <c r="AH1223" i="23"/>
  <c r="C1224" i="23"/>
  <c r="J1224" i="23" s="1"/>
  <c r="D1224" i="23"/>
  <c r="E1224" i="23"/>
  <c r="F1224" i="23"/>
  <c r="G1224" i="23"/>
  <c r="AH1224" i="23"/>
  <c r="C1225" i="23"/>
  <c r="D1225" i="23"/>
  <c r="E1225" i="23"/>
  <c r="F1225" i="23"/>
  <c r="G1225" i="23"/>
  <c r="AH1225" i="23"/>
  <c r="C1226" i="23"/>
  <c r="D1226" i="23"/>
  <c r="E1226" i="23"/>
  <c r="F1226" i="23"/>
  <c r="G1226" i="23"/>
  <c r="AH1226" i="23"/>
  <c r="C1227" i="23"/>
  <c r="J1227" i="23" s="1"/>
  <c r="D1227" i="23"/>
  <c r="E1227" i="23"/>
  <c r="F1227" i="23"/>
  <c r="G1227" i="23"/>
  <c r="AH1227" i="23"/>
  <c r="C1228" i="23"/>
  <c r="D1228" i="23"/>
  <c r="E1228" i="23"/>
  <c r="F1228" i="23"/>
  <c r="G1228" i="23"/>
  <c r="AH1228" i="23"/>
  <c r="C1229" i="23"/>
  <c r="J1229" i="23" s="1"/>
  <c r="D1229" i="23"/>
  <c r="E1229" i="23"/>
  <c r="F1229" i="23"/>
  <c r="G1229" i="23"/>
  <c r="AH1229" i="23"/>
  <c r="C1230" i="23"/>
  <c r="D1230" i="23"/>
  <c r="E1230" i="23"/>
  <c r="F1230" i="23"/>
  <c r="G1230" i="23"/>
  <c r="AH1230" i="23"/>
  <c r="C1231" i="23"/>
  <c r="K1231" i="23" s="1"/>
  <c r="D1231" i="23"/>
  <c r="E1231" i="23"/>
  <c r="F1231" i="23"/>
  <c r="G1231" i="23"/>
  <c r="AH1231" i="23"/>
  <c r="C1232" i="23"/>
  <c r="L1232" i="23" s="1"/>
  <c r="D1232" i="23"/>
  <c r="E1232" i="23"/>
  <c r="F1232" i="23"/>
  <c r="G1232" i="23"/>
  <c r="AH1232" i="23"/>
  <c r="C1233" i="23"/>
  <c r="J1233" i="23" s="1"/>
  <c r="D1233" i="23"/>
  <c r="E1233" i="23"/>
  <c r="F1233" i="23"/>
  <c r="G1233" i="23"/>
  <c r="AH1233" i="23"/>
  <c r="C1234" i="23"/>
  <c r="J1234" i="23" s="1"/>
  <c r="D1234" i="23"/>
  <c r="E1234" i="23"/>
  <c r="F1234" i="23"/>
  <c r="G1234" i="23"/>
  <c r="AH1234" i="23"/>
  <c r="C1235" i="23"/>
  <c r="J1235" i="23" s="1"/>
  <c r="D1235" i="23"/>
  <c r="E1235" i="23"/>
  <c r="F1235" i="23"/>
  <c r="G1235" i="23"/>
  <c r="AH1235" i="23"/>
  <c r="C1236" i="23"/>
  <c r="D1236" i="23"/>
  <c r="E1236" i="23"/>
  <c r="F1236" i="23"/>
  <c r="G1236" i="23"/>
  <c r="AH1236" i="23"/>
  <c r="C1237" i="23"/>
  <c r="D1237" i="23"/>
  <c r="E1237" i="23"/>
  <c r="F1237" i="23"/>
  <c r="G1237" i="23"/>
  <c r="AH1237" i="23"/>
  <c r="C1238" i="23"/>
  <c r="D1238" i="23"/>
  <c r="E1238" i="23"/>
  <c r="F1238" i="23"/>
  <c r="G1238" i="23"/>
  <c r="AH1238" i="23"/>
  <c r="C1239" i="23"/>
  <c r="J1239" i="23" s="1"/>
  <c r="D1239" i="23"/>
  <c r="E1239" i="23"/>
  <c r="F1239" i="23"/>
  <c r="G1239" i="23"/>
  <c r="AH1239" i="23"/>
  <c r="C1240" i="23"/>
  <c r="D1240" i="23"/>
  <c r="E1240" i="23"/>
  <c r="F1240" i="23"/>
  <c r="G1240" i="23"/>
  <c r="AH1240" i="23"/>
  <c r="C1241" i="23"/>
  <c r="J1241" i="23" s="1"/>
  <c r="D1241" i="23"/>
  <c r="E1241" i="23"/>
  <c r="F1241" i="23"/>
  <c r="G1241" i="23"/>
  <c r="AH1241" i="23"/>
  <c r="C1242" i="23"/>
  <c r="J1242" i="23" s="1"/>
  <c r="D1242" i="23"/>
  <c r="E1242" i="23"/>
  <c r="F1242" i="23"/>
  <c r="G1242" i="23"/>
  <c r="AH1242" i="23"/>
  <c r="C1243" i="23"/>
  <c r="K1243" i="23" s="1"/>
  <c r="D1243" i="23"/>
  <c r="E1243" i="23"/>
  <c r="F1243" i="23"/>
  <c r="G1243" i="23"/>
  <c r="AH1243" i="23"/>
  <c r="C1244" i="23"/>
  <c r="D1244" i="23"/>
  <c r="E1244" i="23"/>
  <c r="F1244" i="23"/>
  <c r="G1244" i="23"/>
  <c r="AH1244" i="23"/>
  <c r="C1245" i="23"/>
  <c r="L1245" i="23" s="1"/>
  <c r="D1245" i="23"/>
  <c r="E1245" i="23"/>
  <c r="F1245" i="23"/>
  <c r="G1245" i="23"/>
  <c r="AH1245" i="23"/>
  <c r="C1246" i="23"/>
  <c r="J1246" i="23" s="1"/>
  <c r="D1246" i="23"/>
  <c r="E1246" i="23"/>
  <c r="F1246" i="23"/>
  <c r="G1246" i="23"/>
  <c r="AH1246" i="23"/>
  <c r="C1247" i="23"/>
  <c r="J1247" i="23" s="1"/>
  <c r="D1247" i="23"/>
  <c r="E1247" i="23"/>
  <c r="F1247" i="23"/>
  <c r="G1247" i="23"/>
  <c r="AH1247" i="23"/>
  <c r="C1248" i="23"/>
  <c r="L1248" i="23" s="1"/>
  <c r="D1248" i="23"/>
  <c r="E1248" i="23"/>
  <c r="F1248" i="23"/>
  <c r="G1248" i="23"/>
  <c r="AH1248" i="23"/>
  <c r="C1249" i="23"/>
  <c r="D1249" i="23"/>
  <c r="E1249" i="23"/>
  <c r="F1249" i="23"/>
  <c r="G1249" i="23"/>
  <c r="AH1249" i="23"/>
  <c r="C1250" i="23"/>
  <c r="L1250" i="23" s="1"/>
  <c r="D1250" i="23"/>
  <c r="E1250" i="23"/>
  <c r="F1250" i="23"/>
  <c r="G1250" i="23"/>
  <c r="AH1250" i="23"/>
  <c r="C1251" i="23"/>
  <c r="J1251" i="23" s="1"/>
  <c r="D1251" i="23"/>
  <c r="E1251" i="23"/>
  <c r="F1251" i="23"/>
  <c r="G1251" i="23"/>
  <c r="AH1251" i="23"/>
  <c r="C1252" i="23"/>
  <c r="D1252" i="23"/>
  <c r="E1252" i="23"/>
  <c r="F1252" i="23"/>
  <c r="G1252" i="23"/>
  <c r="AH1252" i="23"/>
  <c r="C1253" i="23"/>
  <c r="J1253" i="23" s="1"/>
  <c r="D1253" i="23"/>
  <c r="E1253" i="23"/>
  <c r="F1253" i="23"/>
  <c r="G1253" i="23"/>
  <c r="AH1253" i="23"/>
  <c r="C1254" i="23"/>
  <c r="J1254" i="23" s="1"/>
  <c r="D1254" i="23"/>
  <c r="E1254" i="23"/>
  <c r="F1254" i="23"/>
  <c r="G1254" i="23"/>
  <c r="AH1254" i="23"/>
  <c r="C1255" i="23"/>
  <c r="K1255" i="23" s="1"/>
  <c r="D1255" i="23"/>
  <c r="E1255" i="23"/>
  <c r="F1255" i="23"/>
  <c r="G1255" i="23"/>
  <c r="AH1255" i="23"/>
  <c r="C1256" i="23"/>
  <c r="L1256" i="23" s="1"/>
  <c r="D1256" i="23"/>
  <c r="E1256" i="23"/>
  <c r="F1256" i="23"/>
  <c r="G1256" i="23"/>
  <c r="AH1256" i="23"/>
  <c r="C1257" i="23"/>
  <c r="D1257" i="23"/>
  <c r="E1257" i="23"/>
  <c r="F1257" i="23"/>
  <c r="G1257" i="23"/>
  <c r="AH1257" i="23"/>
  <c r="C1258" i="23"/>
  <c r="J1258" i="23" s="1"/>
  <c r="D1258" i="23"/>
  <c r="E1258" i="23"/>
  <c r="F1258" i="23"/>
  <c r="G1258" i="23"/>
  <c r="AH1258" i="23"/>
  <c r="C1259" i="23"/>
  <c r="L1259" i="23" s="1"/>
  <c r="D1259" i="23"/>
  <c r="E1259" i="23"/>
  <c r="F1259" i="23"/>
  <c r="G1259" i="23"/>
  <c r="AH1259" i="23"/>
  <c r="C1260" i="23"/>
  <c r="D1260" i="23"/>
  <c r="E1260" i="23"/>
  <c r="F1260" i="23"/>
  <c r="G1260" i="23"/>
  <c r="AH1260" i="23"/>
  <c r="C1261" i="23"/>
  <c r="D1261" i="23"/>
  <c r="E1261" i="23"/>
  <c r="F1261" i="23"/>
  <c r="G1261" i="23"/>
  <c r="AH1261" i="23"/>
  <c r="C1262" i="23"/>
  <c r="D1262" i="23"/>
  <c r="E1262" i="23"/>
  <c r="F1262" i="23"/>
  <c r="G1262" i="23"/>
  <c r="AH1262" i="23"/>
  <c r="C1263" i="23"/>
  <c r="J1263" i="23" s="1"/>
  <c r="D1263" i="23"/>
  <c r="E1263" i="23"/>
  <c r="F1263" i="23"/>
  <c r="G1263" i="23"/>
  <c r="AH1263" i="23"/>
  <c r="C1264" i="23"/>
  <c r="D1264" i="23"/>
  <c r="E1264" i="23"/>
  <c r="F1264" i="23"/>
  <c r="G1264" i="23"/>
  <c r="AH1264" i="23"/>
  <c r="C1265" i="23"/>
  <c r="J1265" i="23" s="1"/>
  <c r="D1265" i="23"/>
  <c r="E1265" i="23"/>
  <c r="F1265" i="23"/>
  <c r="G1265" i="23"/>
  <c r="AH1265" i="23"/>
  <c r="C1266" i="23"/>
  <c r="J1266" i="23" s="1"/>
  <c r="D1266" i="23"/>
  <c r="E1266" i="23"/>
  <c r="F1266" i="23"/>
  <c r="G1266" i="23"/>
  <c r="AH1266" i="23"/>
  <c r="C1267" i="23"/>
  <c r="K1267" i="23" s="1"/>
  <c r="D1267" i="23"/>
  <c r="E1267" i="23"/>
  <c r="F1267" i="23"/>
  <c r="G1267" i="23"/>
  <c r="AH1267" i="23"/>
  <c r="C1268" i="23"/>
  <c r="L1268" i="23" s="1"/>
  <c r="D1268" i="23"/>
  <c r="E1268" i="23"/>
  <c r="F1268" i="23"/>
  <c r="G1268" i="23"/>
  <c r="AH1268" i="23"/>
  <c r="C1269" i="23"/>
  <c r="J1269" i="23" s="1"/>
  <c r="D1269" i="23"/>
  <c r="E1269" i="23"/>
  <c r="F1269" i="23"/>
  <c r="G1269" i="23"/>
  <c r="AH1269" i="23"/>
  <c r="C1270" i="23"/>
  <c r="D1270" i="23"/>
  <c r="E1270" i="23"/>
  <c r="F1270" i="23"/>
  <c r="G1270" i="23"/>
  <c r="AH1270" i="23"/>
  <c r="C1271" i="23"/>
  <c r="J1271" i="23" s="1"/>
  <c r="D1271" i="23"/>
  <c r="E1271" i="23"/>
  <c r="F1271" i="23"/>
  <c r="G1271" i="23"/>
  <c r="AH1271" i="23"/>
  <c r="C1272" i="23"/>
  <c r="L1272" i="23" s="1"/>
  <c r="D1272" i="23"/>
  <c r="E1272" i="23"/>
  <c r="F1272" i="23"/>
  <c r="G1272" i="23"/>
  <c r="AH1272" i="23"/>
  <c r="C1273" i="23"/>
  <c r="D1273" i="23"/>
  <c r="E1273" i="23"/>
  <c r="F1273" i="23"/>
  <c r="G1273" i="23"/>
  <c r="AH1273" i="23"/>
  <c r="C1274" i="23"/>
  <c r="D1274" i="23"/>
  <c r="E1274" i="23"/>
  <c r="F1274" i="23"/>
  <c r="G1274" i="23"/>
  <c r="AH1274" i="23"/>
  <c r="C1275" i="23"/>
  <c r="D1275" i="23"/>
  <c r="E1275" i="23"/>
  <c r="F1275" i="23"/>
  <c r="G1275" i="23"/>
  <c r="AH1275" i="23"/>
  <c r="C1276" i="23"/>
  <c r="D1276" i="23"/>
  <c r="E1276" i="23"/>
  <c r="F1276" i="23"/>
  <c r="G1276" i="23"/>
  <c r="AH1276" i="23"/>
  <c r="C1277" i="23"/>
  <c r="J1277" i="23" s="1"/>
  <c r="D1277" i="23"/>
  <c r="E1277" i="23"/>
  <c r="F1277" i="23"/>
  <c r="G1277" i="23"/>
  <c r="AH1277" i="23"/>
  <c r="C1278" i="23"/>
  <c r="J1278" i="23" s="1"/>
  <c r="D1278" i="23"/>
  <c r="E1278" i="23"/>
  <c r="F1278" i="23"/>
  <c r="G1278" i="23"/>
  <c r="AH1278" i="23"/>
  <c r="C1279" i="23"/>
  <c r="K1279" i="23" s="1"/>
  <c r="D1279" i="23"/>
  <c r="E1279" i="23"/>
  <c r="F1279" i="23"/>
  <c r="G1279" i="23"/>
  <c r="AH1279" i="23"/>
  <c r="C1280" i="23"/>
  <c r="K1280" i="23" s="1"/>
  <c r="D1280" i="23"/>
  <c r="E1280" i="23"/>
  <c r="F1280" i="23"/>
  <c r="G1280" i="23"/>
  <c r="AH1280" i="23"/>
  <c r="N1281" i="23"/>
  <c r="O1281" i="23"/>
  <c r="P1281" i="23"/>
  <c r="Q1281" i="23"/>
  <c r="S1281" i="23"/>
  <c r="U1281" i="23"/>
  <c r="AH1281" i="23"/>
  <c r="C1283" i="23"/>
  <c r="D1283" i="23"/>
  <c r="E1283" i="23"/>
  <c r="F1283" i="23"/>
  <c r="G1283" i="23"/>
  <c r="AH1283" i="23"/>
  <c r="C1284" i="23"/>
  <c r="J1284" i="23" s="1"/>
  <c r="D1284" i="23"/>
  <c r="E1284" i="23"/>
  <c r="F1284" i="23"/>
  <c r="G1284" i="23"/>
  <c r="AH1284" i="23"/>
  <c r="C1285" i="23"/>
  <c r="J1285" i="23" s="1"/>
  <c r="D1285" i="23"/>
  <c r="E1285" i="23"/>
  <c r="F1285" i="23"/>
  <c r="G1285" i="23"/>
  <c r="AH1285" i="23"/>
  <c r="C1286" i="23"/>
  <c r="K1286" i="23" s="1"/>
  <c r="D1286" i="23"/>
  <c r="E1286" i="23"/>
  <c r="F1286" i="23"/>
  <c r="G1286" i="23"/>
  <c r="AH1286" i="23"/>
  <c r="C1287" i="23"/>
  <c r="K1287" i="23" s="1"/>
  <c r="D1287" i="23"/>
  <c r="E1287" i="23"/>
  <c r="F1287" i="23"/>
  <c r="G1287" i="23"/>
  <c r="AH1287" i="23"/>
  <c r="C1288" i="23"/>
  <c r="J1288" i="23" s="1"/>
  <c r="D1288" i="23"/>
  <c r="E1288" i="23"/>
  <c r="F1288" i="23"/>
  <c r="G1288" i="23"/>
  <c r="AH1288" i="23"/>
  <c r="C1289" i="23"/>
  <c r="L1289" i="23" s="1"/>
  <c r="D1289" i="23"/>
  <c r="E1289" i="23"/>
  <c r="F1289" i="23"/>
  <c r="G1289" i="23"/>
  <c r="AH1289" i="23"/>
  <c r="C1290" i="23"/>
  <c r="D1290" i="23"/>
  <c r="E1290" i="23"/>
  <c r="F1290" i="23"/>
  <c r="G1290" i="23"/>
  <c r="AH1290" i="23"/>
  <c r="C1291" i="23"/>
  <c r="J1291" i="23" s="1"/>
  <c r="D1291" i="23"/>
  <c r="E1291" i="23"/>
  <c r="F1291" i="23"/>
  <c r="G1291" i="23"/>
  <c r="AH1291" i="23"/>
  <c r="C1292" i="23"/>
  <c r="D1292" i="23"/>
  <c r="E1292" i="23"/>
  <c r="F1292" i="23"/>
  <c r="G1292" i="23"/>
  <c r="AH1292" i="23"/>
  <c r="C1293" i="23"/>
  <c r="D1293" i="23"/>
  <c r="E1293" i="23"/>
  <c r="F1293" i="23"/>
  <c r="G1293" i="23"/>
  <c r="AH1293" i="23"/>
  <c r="C1294" i="23"/>
  <c r="J1294" i="23" s="1"/>
  <c r="D1294" i="23"/>
  <c r="E1294" i="23"/>
  <c r="F1294" i="23"/>
  <c r="G1294" i="23"/>
  <c r="AH1294" i="23"/>
  <c r="C1295" i="23"/>
  <c r="D1295" i="23"/>
  <c r="E1295" i="23"/>
  <c r="F1295" i="23"/>
  <c r="G1295" i="23"/>
  <c r="AH1295" i="23"/>
  <c r="C1296" i="23"/>
  <c r="J1296" i="23" s="1"/>
  <c r="D1296" i="23"/>
  <c r="E1296" i="23"/>
  <c r="F1296" i="23"/>
  <c r="G1296" i="23"/>
  <c r="AH1296" i="23"/>
  <c r="C1297" i="23"/>
  <c r="J1297" i="23" s="1"/>
  <c r="D1297" i="23"/>
  <c r="E1297" i="23"/>
  <c r="F1297" i="23"/>
  <c r="G1297" i="23"/>
  <c r="AH1297" i="23"/>
  <c r="C1298" i="23"/>
  <c r="K1298" i="23" s="1"/>
  <c r="D1298" i="23"/>
  <c r="E1298" i="23"/>
  <c r="F1298" i="23"/>
  <c r="G1298" i="23"/>
  <c r="AH1298" i="23"/>
  <c r="C1299" i="23"/>
  <c r="J1299" i="23" s="1"/>
  <c r="D1299" i="23"/>
  <c r="E1299" i="23"/>
  <c r="F1299" i="23"/>
  <c r="G1299" i="23"/>
  <c r="AH1299" i="23"/>
  <c r="C1300" i="23"/>
  <c r="J1300" i="23" s="1"/>
  <c r="D1300" i="23"/>
  <c r="E1300" i="23"/>
  <c r="F1300" i="23"/>
  <c r="G1300" i="23"/>
  <c r="AH1300" i="23"/>
  <c r="C1301" i="23"/>
  <c r="L1301" i="23" s="1"/>
  <c r="D1301" i="23"/>
  <c r="E1301" i="23"/>
  <c r="F1301" i="23"/>
  <c r="G1301" i="23"/>
  <c r="AH1301" i="23"/>
  <c r="C1302" i="23"/>
  <c r="D1302" i="23"/>
  <c r="E1302" i="23"/>
  <c r="F1302" i="23"/>
  <c r="G1302" i="23"/>
  <c r="AH1302" i="23"/>
  <c r="C1303" i="23"/>
  <c r="K1303" i="23" s="1"/>
  <c r="D1303" i="23"/>
  <c r="E1303" i="23"/>
  <c r="F1303" i="23"/>
  <c r="G1303" i="23"/>
  <c r="AH1303" i="23"/>
  <c r="C1304" i="23"/>
  <c r="D1304" i="23"/>
  <c r="E1304" i="23"/>
  <c r="F1304" i="23"/>
  <c r="G1304" i="23"/>
  <c r="AH1304" i="23"/>
  <c r="C1305" i="23"/>
  <c r="D1305" i="23"/>
  <c r="E1305" i="23"/>
  <c r="F1305" i="23"/>
  <c r="G1305" i="23"/>
  <c r="AH1305" i="23"/>
  <c r="C1306" i="23"/>
  <c r="J1306" i="23" s="1"/>
  <c r="D1306" i="23"/>
  <c r="E1306" i="23"/>
  <c r="F1306" i="23"/>
  <c r="G1306" i="23"/>
  <c r="AH1306" i="23"/>
  <c r="C1307" i="23"/>
  <c r="D1307" i="23"/>
  <c r="E1307" i="23"/>
  <c r="F1307" i="23"/>
  <c r="G1307" i="23"/>
  <c r="AH1307" i="23"/>
  <c r="C1308" i="23"/>
  <c r="J1308" i="23" s="1"/>
  <c r="D1308" i="23"/>
  <c r="E1308" i="23"/>
  <c r="F1308" i="23"/>
  <c r="G1308" i="23"/>
  <c r="AH1308" i="23"/>
  <c r="C1309" i="23"/>
  <c r="J1309" i="23" s="1"/>
  <c r="D1309" i="23"/>
  <c r="E1309" i="23"/>
  <c r="F1309" i="23"/>
  <c r="G1309" i="23"/>
  <c r="AH1309" i="23"/>
  <c r="C1310" i="23"/>
  <c r="K1310" i="23" s="1"/>
  <c r="D1310" i="23"/>
  <c r="E1310" i="23"/>
  <c r="F1310" i="23"/>
  <c r="G1310" i="23"/>
  <c r="AH1310" i="23"/>
  <c r="C1311" i="23"/>
  <c r="L1311" i="23" s="1"/>
  <c r="D1311" i="23"/>
  <c r="E1311" i="23"/>
  <c r="F1311" i="23"/>
  <c r="G1311" i="23"/>
  <c r="AH1311" i="23"/>
  <c r="C1312" i="23"/>
  <c r="K1312" i="23" s="1"/>
  <c r="D1312" i="23"/>
  <c r="E1312" i="23"/>
  <c r="F1312" i="23"/>
  <c r="G1312" i="23"/>
  <c r="AH1312" i="23"/>
  <c r="C1313" i="23"/>
  <c r="J1313" i="23" s="1"/>
  <c r="D1313" i="23"/>
  <c r="E1313" i="23"/>
  <c r="F1313" i="23"/>
  <c r="G1313" i="23"/>
  <c r="AH1313" i="23"/>
  <c r="C1314" i="23"/>
  <c r="J1314" i="23" s="1"/>
  <c r="D1314" i="23"/>
  <c r="E1314" i="23"/>
  <c r="F1314" i="23"/>
  <c r="G1314" i="23"/>
  <c r="AH1314" i="23"/>
  <c r="C1315" i="23"/>
  <c r="D1315" i="23"/>
  <c r="E1315" i="23"/>
  <c r="F1315" i="23"/>
  <c r="G1315" i="23"/>
  <c r="AH1315" i="23"/>
  <c r="C1316" i="23"/>
  <c r="D1316" i="23"/>
  <c r="E1316" i="23"/>
  <c r="F1316" i="23"/>
  <c r="G1316" i="23"/>
  <c r="AH1316" i="23"/>
  <c r="C1317" i="23"/>
  <c r="L1317" i="23" s="1"/>
  <c r="D1317" i="23"/>
  <c r="E1317" i="23"/>
  <c r="F1317" i="23"/>
  <c r="G1317" i="23"/>
  <c r="AH1317" i="23"/>
  <c r="C1318" i="23"/>
  <c r="J1318" i="23" s="1"/>
  <c r="D1318" i="23"/>
  <c r="E1318" i="23"/>
  <c r="F1318" i="23"/>
  <c r="G1318" i="23"/>
  <c r="AH1318" i="23"/>
  <c r="C1319" i="23"/>
  <c r="D1319" i="23"/>
  <c r="E1319" i="23"/>
  <c r="F1319" i="23"/>
  <c r="G1319" i="23"/>
  <c r="AH1319" i="23"/>
  <c r="C1320" i="23"/>
  <c r="J1320" i="23" s="1"/>
  <c r="D1320" i="23"/>
  <c r="E1320" i="23"/>
  <c r="F1320" i="23"/>
  <c r="G1320" i="23"/>
  <c r="AH1320" i="23"/>
  <c r="C1321" i="23"/>
  <c r="J1321" i="23" s="1"/>
  <c r="D1321" i="23"/>
  <c r="E1321" i="23"/>
  <c r="F1321" i="23"/>
  <c r="G1321" i="23"/>
  <c r="AH1321" i="23"/>
  <c r="N1322" i="23"/>
  <c r="O1322" i="23"/>
  <c r="P1322" i="23"/>
  <c r="Q1322" i="23"/>
  <c r="S1322" i="23"/>
  <c r="T1322" i="23"/>
  <c r="U1322" i="23"/>
  <c r="W1322" i="23"/>
  <c r="AH1322" i="23"/>
  <c r="C1324" i="23"/>
  <c r="K1324" i="23" s="1"/>
  <c r="D1324" i="23"/>
  <c r="E1324" i="23"/>
  <c r="F1324" i="23"/>
  <c r="G1324" i="23"/>
  <c r="AH1324" i="23"/>
  <c r="C1325" i="23"/>
  <c r="D1325" i="23"/>
  <c r="E1325" i="23"/>
  <c r="F1325" i="23"/>
  <c r="G1325" i="23"/>
  <c r="AH1325" i="23"/>
  <c r="C1326" i="23"/>
  <c r="L1326" i="23" s="1"/>
  <c r="D1326" i="23"/>
  <c r="E1326" i="23"/>
  <c r="F1326" i="23"/>
  <c r="G1326" i="23"/>
  <c r="AH1326" i="23"/>
  <c r="C1327" i="23"/>
  <c r="J1327" i="23" s="1"/>
  <c r="D1327" i="23"/>
  <c r="E1327" i="23"/>
  <c r="F1327" i="23"/>
  <c r="G1327" i="23"/>
  <c r="AH1327" i="23"/>
  <c r="C1328" i="23"/>
  <c r="D1328" i="23"/>
  <c r="E1328" i="23"/>
  <c r="F1328" i="23"/>
  <c r="G1328" i="23"/>
  <c r="AH1328" i="23"/>
  <c r="C1329" i="23"/>
  <c r="J1329" i="23" s="1"/>
  <c r="D1329" i="23"/>
  <c r="E1329" i="23"/>
  <c r="F1329" i="23"/>
  <c r="G1329" i="23"/>
  <c r="AH1329" i="23"/>
  <c r="C1330" i="23"/>
  <c r="J1330" i="23" s="1"/>
  <c r="D1330" i="23"/>
  <c r="E1330" i="23"/>
  <c r="F1330" i="23"/>
  <c r="G1330" i="23"/>
  <c r="AH1330" i="23"/>
  <c r="C1331" i="23"/>
  <c r="K1331" i="23" s="1"/>
  <c r="D1331" i="23"/>
  <c r="E1331" i="23"/>
  <c r="F1331" i="23"/>
  <c r="G1331" i="23"/>
  <c r="AH1331" i="23"/>
  <c r="C1332" i="23"/>
  <c r="D1332" i="23"/>
  <c r="E1332" i="23"/>
  <c r="F1332" i="23"/>
  <c r="G1332" i="23"/>
  <c r="AH1332" i="23"/>
  <c r="C1333" i="23"/>
  <c r="J1333" i="23" s="1"/>
  <c r="D1333" i="23"/>
  <c r="E1333" i="23"/>
  <c r="F1333" i="23"/>
  <c r="G1333" i="23"/>
  <c r="AH1333" i="23"/>
  <c r="C1334" i="23"/>
  <c r="L1334" i="23" s="1"/>
  <c r="D1334" i="23"/>
  <c r="E1334" i="23"/>
  <c r="F1334" i="23"/>
  <c r="G1334" i="23"/>
  <c r="AH1334" i="23"/>
  <c r="C1335" i="23"/>
  <c r="K1335" i="23" s="1"/>
  <c r="D1335" i="23"/>
  <c r="E1335" i="23"/>
  <c r="F1335" i="23"/>
  <c r="G1335" i="23"/>
  <c r="AH1335" i="23"/>
  <c r="C1336" i="23"/>
  <c r="K1336" i="23" s="1"/>
  <c r="D1336" i="23"/>
  <c r="E1336" i="23"/>
  <c r="F1336" i="23"/>
  <c r="G1336" i="23"/>
  <c r="AH1336" i="23"/>
  <c r="C1337" i="23"/>
  <c r="D1337" i="23"/>
  <c r="E1337" i="23"/>
  <c r="F1337" i="23"/>
  <c r="G1337" i="23"/>
  <c r="AH1337" i="23"/>
  <c r="C1338" i="23"/>
  <c r="L1338" i="23" s="1"/>
  <c r="D1338" i="23"/>
  <c r="E1338" i="23"/>
  <c r="F1338" i="23"/>
  <c r="G1338" i="23"/>
  <c r="AH1338" i="23"/>
  <c r="C1339" i="23"/>
  <c r="J1339" i="23" s="1"/>
  <c r="D1339" i="23"/>
  <c r="E1339" i="23"/>
  <c r="F1339" i="23"/>
  <c r="G1339" i="23"/>
  <c r="AH1339" i="23"/>
  <c r="C1340" i="23"/>
  <c r="D1340" i="23"/>
  <c r="E1340" i="23"/>
  <c r="F1340" i="23"/>
  <c r="G1340" i="23"/>
  <c r="AH1340" i="23"/>
  <c r="C1341" i="23"/>
  <c r="J1341" i="23" s="1"/>
  <c r="D1341" i="23"/>
  <c r="E1341" i="23"/>
  <c r="F1341" i="23"/>
  <c r="G1341" i="23"/>
  <c r="AH1341" i="23"/>
  <c r="C1342" i="23"/>
  <c r="J1342" i="23" s="1"/>
  <c r="D1342" i="23"/>
  <c r="E1342" i="23"/>
  <c r="F1342" i="23"/>
  <c r="G1342" i="23"/>
  <c r="AH1342" i="23"/>
  <c r="C1343" i="23"/>
  <c r="K1343" i="23" s="1"/>
  <c r="D1343" i="23"/>
  <c r="E1343" i="23"/>
  <c r="F1343" i="23"/>
  <c r="G1343" i="23"/>
  <c r="AH1343" i="23"/>
  <c r="C1344" i="23"/>
  <c r="D1344" i="23"/>
  <c r="E1344" i="23"/>
  <c r="F1344" i="23"/>
  <c r="G1344" i="23"/>
  <c r="AH1344" i="23"/>
  <c r="C1345" i="23"/>
  <c r="J1345" i="23" s="1"/>
  <c r="D1345" i="23"/>
  <c r="E1345" i="23"/>
  <c r="F1345" i="23"/>
  <c r="G1345" i="23"/>
  <c r="AH1345" i="23"/>
  <c r="C1346" i="23"/>
  <c r="J1346" i="23" s="1"/>
  <c r="D1346" i="23"/>
  <c r="E1346" i="23"/>
  <c r="F1346" i="23"/>
  <c r="G1346" i="23"/>
  <c r="AH1346" i="23"/>
  <c r="C1347" i="23"/>
  <c r="D1347" i="23"/>
  <c r="E1347" i="23"/>
  <c r="F1347" i="23"/>
  <c r="G1347" i="23"/>
  <c r="AH1347" i="23"/>
  <c r="C1348" i="23"/>
  <c r="J1348" i="23" s="1"/>
  <c r="D1348" i="23"/>
  <c r="E1348" i="23"/>
  <c r="F1348" i="23"/>
  <c r="G1348" i="23"/>
  <c r="AH1348" i="23"/>
  <c r="C1349" i="23"/>
  <c r="D1349" i="23"/>
  <c r="E1349" i="23"/>
  <c r="F1349" i="23"/>
  <c r="G1349" i="23"/>
  <c r="AH1349" i="23"/>
  <c r="C1350" i="23"/>
  <c r="D1350" i="23"/>
  <c r="E1350" i="23"/>
  <c r="F1350" i="23"/>
  <c r="G1350" i="23"/>
  <c r="AH1350" i="23"/>
  <c r="C1351" i="23"/>
  <c r="J1351" i="23" s="1"/>
  <c r="D1351" i="23"/>
  <c r="E1351" i="23"/>
  <c r="F1351" i="23"/>
  <c r="G1351" i="23"/>
  <c r="AH1351" i="23"/>
  <c r="C1352" i="23"/>
  <c r="D1352" i="23"/>
  <c r="E1352" i="23"/>
  <c r="F1352" i="23"/>
  <c r="G1352" i="23"/>
  <c r="AH1352" i="23"/>
  <c r="C1353" i="23"/>
  <c r="J1353" i="23" s="1"/>
  <c r="D1353" i="23"/>
  <c r="E1353" i="23"/>
  <c r="F1353" i="23"/>
  <c r="G1353" i="23"/>
  <c r="AH1353" i="23"/>
  <c r="C1354" i="23"/>
  <c r="J1354" i="23" s="1"/>
  <c r="D1354" i="23"/>
  <c r="E1354" i="23"/>
  <c r="F1354" i="23"/>
  <c r="G1354" i="23"/>
  <c r="AH1354" i="23"/>
  <c r="C1355" i="23"/>
  <c r="K1355" i="23" s="1"/>
  <c r="D1355" i="23"/>
  <c r="E1355" i="23"/>
  <c r="F1355" i="23"/>
  <c r="G1355" i="23"/>
  <c r="AH1355" i="23"/>
  <c r="C1356" i="23"/>
  <c r="L1356" i="23" s="1"/>
  <c r="D1356" i="23"/>
  <c r="E1356" i="23"/>
  <c r="F1356" i="23"/>
  <c r="G1356" i="23"/>
  <c r="AH1356" i="23"/>
  <c r="C1357" i="23"/>
  <c r="J1357" i="23" s="1"/>
  <c r="D1357" i="23"/>
  <c r="E1357" i="23"/>
  <c r="F1357" i="23"/>
  <c r="G1357" i="23"/>
  <c r="AH1357" i="23"/>
  <c r="C1358" i="23"/>
  <c r="J1358" i="23" s="1"/>
  <c r="D1358" i="23"/>
  <c r="E1358" i="23"/>
  <c r="F1358" i="23"/>
  <c r="G1358" i="23"/>
  <c r="AH1358" i="23"/>
  <c r="C1359" i="23"/>
  <c r="J1359" i="23" s="1"/>
  <c r="D1359" i="23"/>
  <c r="E1359" i="23"/>
  <c r="F1359" i="23"/>
  <c r="G1359" i="23"/>
  <c r="AH1359" i="23"/>
  <c r="C1360" i="23"/>
  <c r="J1360" i="23" s="1"/>
  <c r="D1360" i="23"/>
  <c r="E1360" i="23"/>
  <c r="F1360" i="23"/>
  <c r="G1360" i="23"/>
  <c r="AH1360" i="23"/>
  <c r="C1361" i="23"/>
  <c r="D1361" i="23"/>
  <c r="E1361" i="23"/>
  <c r="F1361" i="23"/>
  <c r="G1361" i="23"/>
  <c r="AH1361" i="23"/>
  <c r="C1362" i="23"/>
  <c r="D1362" i="23"/>
  <c r="E1362" i="23"/>
  <c r="F1362" i="23"/>
  <c r="G1362" i="23"/>
  <c r="AH1362" i="23"/>
  <c r="C1363" i="23"/>
  <c r="J1363" i="23" s="1"/>
  <c r="D1363" i="23"/>
  <c r="E1363" i="23"/>
  <c r="F1363" i="23"/>
  <c r="G1363" i="23"/>
  <c r="AH1363" i="23"/>
  <c r="C1364" i="23"/>
  <c r="D1364" i="23"/>
  <c r="E1364" i="23"/>
  <c r="F1364" i="23"/>
  <c r="G1364" i="23"/>
  <c r="AH1364" i="23"/>
  <c r="C1365" i="23"/>
  <c r="J1365" i="23" s="1"/>
  <c r="D1365" i="23"/>
  <c r="E1365" i="23"/>
  <c r="F1365" i="23"/>
  <c r="G1365" i="23"/>
  <c r="AH1365" i="23"/>
  <c r="C1366" i="23"/>
  <c r="J1366" i="23" s="1"/>
  <c r="D1366" i="23"/>
  <c r="E1366" i="23"/>
  <c r="F1366" i="23"/>
  <c r="G1366" i="23"/>
  <c r="AH1366" i="23"/>
  <c r="C1367" i="23"/>
  <c r="K1367" i="23" s="1"/>
  <c r="D1367" i="23"/>
  <c r="E1367" i="23"/>
  <c r="F1367" i="23"/>
  <c r="G1367" i="23"/>
  <c r="AH1367" i="23"/>
  <c r="C1368" i="23"/>
  <c r="L1368" i="23" s="1"/>
  <c r="D1368" i="23"/>
  <c r="E1368" i="23"/>
  <c r="F1368" i="23"/>
  <c r="G1368" i="23"/>
  <c r="AH1368" i="23"/>
  <c r="C1369" i="23"/>
  <c r="K1369" i="23" s="1"/>
  <c r="D1369" i="23"/>
  <c r="E1369" i="23"/>
  <c r="F1369" i="23"/>
  <c r="G1369" i="23"/>
  <c r="AH1369" i="23"/>
  <c r="C1370" i="23"/>
  <c r="K1370" i="23" s="1"/>
  <c r="D1370" i="23"/>
  <c r="E1370" i="23"/>
  <c r="F1370" i="23"/>
  <c r="G1370" i="23"/>
  <c r="AH1370" i="23"/>
  <c r="C1371" i="23"/>
  <c r="L1371" i="23" s="1"/>
  <c r="D1371" i="23"/>
  <c r="E1371" i="23"/>
  <c r="F1371" i="23"/>
  <c r="G1371" i="23"/>
  <c r="AH1371" i="23"/>
  <c r="C1372" i="23"/>
  <c r="L1372" i="23" s="1"/>
  <c r="D1372" i="23"/>
  <c r="E1372" i="23"/>
  <c r="F1372" i="23"/>
  <c r="G1372" i="23"/>
  <c r="AH1372" i="23"/>
  <c r="C1373" i="23"/>
  <c r="D1373" i="23"/>
  <c r="E1373" i="23"/>
  <c r="F1373" i="23"/>
  <c r="G1373" i="23"/>
  <c r="AH1373" i="23"/>
  <c r="C1374" i="23"/>
  <c r="L1374" i="23" s="1"/>
  <c r="D1374" i="23"/>
  <c r="E1374" i="23"/>
  <c r="F1374" i="23"/>
  <c r="G1374" i="23"/>
  <c r="AH1374" i="23"/>
  <c r="C1375" i="23"/>
  <c r="J1375" i="23" s="1"/>
  <c r="D1375" i="23"/>
  <c r="E1375" i="23"/>
  <c r="F1375" i="23"/>
  <c r="G1375" i="23"/>
  <c r="AH1375" i="23"/>
  <c r="C1376" i="23"/>
  <c r="D1376" i="23"/>
  <c r="E1376" i="23"/>
  <c r="F1376" i="23"/>
  <c r="G1376" i="23"/>
  <c r="AH1376" i="23"/>
  <c r="C1377" i="23"/>
  <c r="J1377" i="23" s="1"/>
  <c r="D1377" i="23"/>
  <c r="E1377" i="23"/>
  <c r="F1377" i="23"/>
  <c r="G1377" i="23"/>
  <c r="AH1377" i="23"/>
  <c r="C1378" i="23"/>
  <c r="J1378" i="23" s="1"/>
  <c r="D1378" i="23"/>
  <c r="E1378" i="23"/>
  <c r="F1378" i="23"/>
  <c r="G1378" i="23"/>
  <c r="AH1378" i="23"/>
  <c r="C1379" i="23"/>
  <c r="K1379" i="23" s="1"/>
  <c r="D1379" i="23"/>
  <c r="E1379" i="23"/>
  <c r="F1379" i="23"/>
  <c r="G1379" i="23"/>
  <c r="AH1379" i="23"/>
  <c r="C1380" i="23"/>
  <c r="L1380" i="23" s="1"/>
  <c r="D1380" i="23"/>
  <c r="E1380" i="23"/>
  <c r="F1380" i="23"/>
  <c r="G1380" i="23"/>
  <c r="AH1380" i="23"/>
  <c r="C1381" i="23"/>
  <c r="J1381" i="23" s="1"/>
  <c r="D1381" i="23"/>
  <c r="E1381" i="23"/>
  <c r="F1381" i="23"/>
  <c r="G1381" i="23"/>
  <c r="AH1381" i="23"/>
  <c r="C1382" i="23"/>
  <c r="J1382" i="23" s="1"/>
  <c r="D1382" i="23"/>
  <c r="E1382" i="23"/>
  <c r="F1382" i="23"/>
  <c r="G1382" i="23"/>
  <c r="AH1382" i="23"/>
  <c r="C1383" i="23"/>
  <c r="J1383" i="23" s="1"/>
  <c r="D1383" i="23"/>
  <c r="E1383" i="23"/>
  <c r="F1383" i="23"/>
  <c r="G1383" i="23"/>
  <c r="AH1383" i="23"/>
  <c r="C1384" i="23"/>
  <c r="J1384" i="23" s="1"/>
  <c r="D1384" i="23"/>
  <c r="E1384" i="23"/>
  <c r="F1384" i="23"/>
  <c r="G1384" i="23"/>
  <c r="AH1384" i="23"/>
  <c r="C1385" i="23"/>
  <c r="K1385" i="23" s="1"/>
  <c r="D1385" i="23"/>
  <c r="E1385" i="23"/>
  <c r="F1385" i="23"/>
  <c r="G1385" i="23"/>
  <c r="AH1385" i="23"/>
  <c r="C1386" i="23"/>
  <c r="L1386" i="23" s="1"/>
  <c r="D1386" i="23"/>
  <c r="E1386" i="23"/>
  <c r="F1386" i="23"/>
  <c r="G1386" i="23"/>
  <c r="AH1386" i="23"/>
  <c r="C1387" i="23"/>
  <c r="J1387" i="23" s="1"/>
  <c r="D1387" i="23"/>
  <c r="E1387" i="23"/>
  <c r="F1387" i="23"/>
  <c r="G1387" i="23"/>
  <c r="AH1387" i="23"/>
  <c r="C1388" i="23"/>
  <c r="D1388" i="23"/>
  <c r="E1388" i="23"/>
  <c r="F1388" i="23"/>
  <c r="G1388" i="23"/>
  <c r="AH1388" i="23"/>
  <c r="C1389" i="23"/>
  <c r="J1389" i="23" s="1"/>
  <c r="D1389" i="23"/>
  <c r="E1389" i="23"/>
  <c r="F1389" i="23"/>
  <c r="G1389" i="23"/>
  <c r="AH1389" i="23"/>
  <c r="C1390" i="23"/>
  <c r="D1390" i="23"/>
  <c r="E1390" i="23"/>
  <c r="F1390" i="23"/>
  <c r="G1390" i="23"/>
  <c r="AH1390" i="23"/>
  <c r="C1391" i="23"/>
  <c r="K1391" i="23" s="1"/>
  <c r="D1391" i="23"/>
  <c r="E1391" i="23"/>
  <c r="F1391" i="23"/>
  <c r="G1391" i="23"/>
  <c r="AH1391" i="23"/>
  <c r="C1392" i="23"/>
  <c r="L1392" i="23" s="1"/>
  <c r="D1392" i="23"/>
  <c r="E1392" i="23"/>
  <c r="F1392" i="23"/>
  <c r="G1392" i="23"/>
  <c r="AH1392" i="23"/>
  <c r="C1393" i="23"/>
  <c r="J1393" i="23" s="1"/>
  <c r="D1393" i="23"/>
  <c r="E1393" i="23"/>
  <c r="F1393" i="23"/>
  <c r="G1393" i="23"/>
  <c r="AH1393" i="23"/>
  <c r="C1394" i="23"/>
  <c r="J1394" i="23" s="1"/>
  <c r="D1394" i="23"/>
  <c r="E1394" i="23"/>
  <c r="F1394" i="23"/>
  <c r="G1394" i="23"/>
  <c r="AH1394" i="23"/>
  <c r="C1395" i="23"/>
  <c r="J1395" i="23" s="1"/>
  <c r="D1395" i="23"/>
  <c r="E1395" i="23"/>
  <c r="F1395" i="23"/>
  <c r="G1395" i="23"/>
  <c r="AH1395" i="23"/>
  <c r="C1396" i="23"/>
  <c r="J1396" i="23" s="1"/>
  <c r="D1396" i="23"/>
  <c r="E1396" i="23"/>
  <c r="F1396" i="23"/>
  <c r="G1396" i="23"/>
  <c r="AH1396" i="23"/>
  <c r="C1397" i="23"/>
  <c r="D1397" i="23"/>
  <c r="E1397" i="23"/>
  <c r="F1397" i="23"/>
  <c r="G1397" i="23"/>
  <c r="AH1397" i="23"/>
  <c r="C1398" i="23"/>
  <c r="D1398" i="23"/>
  <c r="E1398" i="23"/>
  <c r="F1398" i="23"/>
  <c r="G1398" i="23"/>
  <c r="AH1398" i="23"/>
  <c r="C1399" i="23"/>
  <c r="J1399" i="23" s="1"/>
  <c r="D1399" i="23"/>
  <c r="E1399" i="23"/>
  <c r="F1399" i="23"/>
  <c r="G1399" i="23"/>
  <c r="AH1399" i="23"/>
  <c r="C1400" i="23"/>
  <c r="D1400" i="23"/>
  <c r="E1400" i="23"/>
  <c r="F1400" i="23"/>
  <c r="G1400" i="23"/>
  <c r="AH1400" i="23"/>
  <c r="C1401" i="23"/>
  <c r="J1401" i="23" s="1"/>
  <c r="D1401" i="23"/>
  <c r="E1401" i="23"/>
  <c r="F1401" i="23"/>
  <c r="G1401" i="23"/>
  <c r="AH1401" i="23"/>
  <c r="C1402" i="23"/>
  <c r="D1402" i="23"/>
  <c r="E1402" i="23"/>
  <c r="F1402" i="23"/>
  <c r="G1402" i="23"/>
  <c r="AH1402" i="23"/>
  <c r="C1403" i="23"/>
  <c r="K1403" i="23" s="1"/>
  <c r="D1403" i="23"/>
  <c r="E1403" i="23"/>
  <c r="F1403" i="23"/>
  <c r="G1403" i="23"/>
  <c r="AH1403" i="23"/>
  <c r="C1404" i="23"/>
  <c r="L1404" i="23" s="1"/>
  <c r="D1404" i="23"/>
  <c r="E1404" i="23"/>
  <c r="F1404" i="23"/>
  <c r="G1404" i="23"/>
  <c r="AH1404" i="23"/>
  <c r="C1405" i="23"/>
  <c r="K1405" i="23" s="1"/>
  <c r="D1405" i="23"/>
  <c r="E1405" i="23"/>
  <c r="F1405" i="23"/>
  <c r="G1405" i="23"/>
  <c r="AH1405" i="23"/>
  <c r="C1406" i="23"/>
  <c r="L1406" i="23" s="1"/>
  <c r="D1406" i="23"/>
  <c r="E1406" i="23"/>
  <c r="F1406" i="23"/>
  <c r="G1406" i="23"/>
  <c r="AH1406" i="23"/>
  <c r="C1407" i="23"/>
  <c r="J1407" i="23" s="1"/>
  <c r="D1407" i="23"/>
  <c r="E1407" i="23"/>
  <c r="F1407" i="23"/>
  <c r="G1407" i="23"/>
  <c r="AH1407" i="23"/>
  <c r="C1408" i="23"/>
  <c r="D1408" i="23"/>
  <c r="E1408" i="23"/>
  <c r="F1408" i="23"/>
  <c r="G1408" i="23"/>
  <c r="AH1408" i="23"/>
  <c r="C1409" i="23"/>
  <c r="D1409" i="23"/>
  <c r="E1409" i="23"/>
  <c r="F1409" i="23"/>
  <c r="G1409" i="23"/>
  <c r="AH1409" i="23"/>
  <c r="C1410" i="23"/>
  <c r="L1410" i="23" s="1"/>
  <c r="D1410" i="23"/>
  <c r="E1410" i="23"/>
  <c r="F1410" i="23"/>
  <c r="G1410" i="23"/>
  <c r="AH1410" i="23"/>
  <c r="C1411" i="23"/>
  <c r="J1411" i="23" s="1"/>
  <c r="D1411" i="23"/>
  <c r="E1411" i="23"/>
  <c r="F1411" i="23"/>
  <c r="G1411" i="23"/>
  <c r="AH1411" i="23"/>
  <c r="C1412" i="23"/>
  <c r="D1412" i="23"/>
  <c r="E1412" i="23"/>
  <c r="F1412" i="23"/>
  <c r="G1412" i="23"/>
  <c r="AH1412" i="23"/>
  <c r="C1413" i="23"/>
  <c r="J1413" i="23" s="1"/>
  <c r="D1413" i="23"/>
  <c r="E1413" i="23"/>
  <c r="F1413" i="23"/>
  <c r="G1413" i="23"/>
  <c r="AH1413" i="23"/>
  <c r="C1414" i="23"/>
  <c r="D1414" i="23"/>
  <c r="E1414" i="23"/>
  <c r="F1414" i="23"/>
  <c r="G1414" i="23"/>
  <c r="AH1414" i="23"/>
  <c r="C1415" i="23"/>
  <c r="K1415" i="23" s="1"/>
  <c r="D1415" i="23"/>
  <c r="E1415" i="23"/>
  <c r="F1415" i="23"/>
  <c r="G1415" i="23"/>
  <c r="AH1415" i="23"/>
  <c r="C1416" i="23"/>
  <c r="L1416" i="23" s="1"/>
  <c r="D1416" i="23"/>
  <c r="E1416" i="23"/>
  <c r="F1416" i="23"/>
  <c r="G1416" i="23"/>
  <c r="AH1416" i="23"/>
  <c r="C1417" i="23"/>
  <c r="L1417" i="23" s="1"/>
  <c r="D1417" i="23"/>
  <c r="E1417" i="23"/>
  <c r="F1417" i="23"/>
  <c r="G1417" i="23"/>
  <c r="AH1417" i="23"/>
  <c r="C1418" i="23"/>
  <c r="J1418" i="23" s="1"/>
  <c r="D1418" i="23"/>
  <c r="E1418" i="23"/>
  <c r="F1418" i="23"/>
  <c r="G1418" i="23"/>
  <c r="AH1418" i="23"/>
  <c r="C1419" i="23"/>
  <c r="J1419" i="23" s="1"/>
  <c r="D1419" i="23"/>
  <c r="E1419" i="23"/>
  <c r="F1419" i="23"/>
  <c r="G1419" i="23"/>
  <c r="AH1419" i="23"/>
  <c r="C1420" i="23"/>
  <c r="J1420" i="23" s="1"/>
  <c r="D1420" i="23"/>
  <c r="E1420" i="23"/>
  <c r="F1420" i="23"/>
  <c r="G1420" i="23"/>
  <c r="AH1420" i="23"/>
  <c r="C1421" i="23"/>
  <c r="D1421" i="23"/>
  <c r="E1421" i="23"/>
  <c r="F1421" i="23"/>
  <c r="G1421" i="23"/>
  <c r="AH1421" i="23"/>
  <c r="C1422" i="23"/>
  <c r="D1422" i="23"/>
  <c r="E1422" i="23"/>
  <c r="F1422" i="23"/>
  <c r="G1422" i="23"/>
  <c r="AH1422" i="23"/>
  <c r="C1423" i="23"/>
  <c r="J1423" i="23" s="1"/>
  <c r="D1423" i="23"/>
  <c r="E1423" i="23"/>
  <c r="F1423" i="23"/>
  <c r="G1423" i="23"/>
  <c r="AH1423" i="23"/>
  <c r="C1424" i="23"/>
  <c r="D1424" i="23"/>
  <c r="E1424" i="23"/>
  <c r="F1424" i="23"/>
  <c r="G1424" i="23"/>
  <c r="AH1424" i="23"/>
  <c r="C1425" i="23"/>
  <c r="J1425" i="23" s="1"/>
  <c r="D1425" i="23"/>
  <c r="E1425" i="23"/>
  <c r="F1425" i="23"/>
  <c r="G1425" i="23"/>
  <c r="AH1425" i="23"/>
  <c r="C1426" i="23"/>
  <c r="D1426" i="23"/>
  <c r="E1426" i="23"/>
  <c r="F1426" i="23"/>
  <c r="G1426" i="23"/>
  <c r="AH1426" i="23"/>
  <c r="C1505" i="23"/>
  <c r="K1505" i="23" s="1"/>
  <c r="D1505" i="23"/>
  <c r="E1505" i="23"/>
  <c r="F1505" i="23"/>
  <c r="G1505" i="23"/>
  <c r="AH1505" i="23"/>
  <c r="C1427" i="23"/>
  <c r="L1427" i="23" s="1"/>
  <c r="D1427" i="23"/>
  <c r="E1427" i="23"/>
  <c r="F1427" i="23"/>
  <c r="G1427" i="23"/>
  <c r="AH1427" i="23"/>
  <c r="C1428" i="23"/>
  <c r="J1428" i="23" s="1"/>
  <c r="D1428" i="23"/>
  <c r="E1428" i="23"/>
  <c r="F1428" i="23"/>
  <c r="G1428" i="23"/>
  <c r="AH1428" i="23"/>
  <c r="C1429" i="23"/>
  <c r="J1429" i="23" s="1"/>
  <c r="D1429" i="23"/>
  <c r="E1429" i="23"/>
  <c r="F1429" i="23"/>
  <c r="G1429" i="23"/>
  <c r="AH1429" i="23"/>
  <c r="C1430" i="23"/>
  <c r="D1430" i="23"/>
  <c r="E1430" i="23"/>
  <c r="F1430" i="23"/>
  <c r="G1430" i="23"/>
  <c r="AH1430" i="23"/>
  <c r="C1431" i="23"/>
  <c r="J1431" i="23" s="1"/>
  <c r="D1431" i="23"/>
  <c r="E1431" i="23"/>
  <c r="F1431" i="23"/>
  <c r="G1431" i="23"/>
  <c r="AH1431" i="23"/>
  <c r="C1432" i="23"/>
  <c r="K1432" i="23" s="1"/>
  <c r="D1432" i="23"/>
  <c r="E1432" i="23"/>
  <c r="F1432" i="23"/>
  <c r="G1432" i="23"/>
  <c r="AH1432" i="23"/>
  <c r="C1433" i="23"/>
  <c r="D1433" i="23"/>
  <c r="E1433" i="23"/>
  <c r="F1433" i="23"/>
  <c r="G1433" i="23"/>
  <c r="AH1433" i="23"/>
  <c r="C1434" i="23"/>
  <c r="J1434" i="23" s="1"/>
  <c r="D1434" i="23"/>
  <c r="E1434" i="23"/>
  <c r="F1434" i="23"/>
  <c r="G1434" i="23"/>
  <c r="AH1434" i="23"/>
  <c r="C1435" i="23"/>
  <c r="D1435" i="23"/>
  <c r="E1435" i="23"/>
  <c r="F1435" i="23"/>
  <c r="G1435" i="23"/>
  <c r="AH1435" i="23"/>
  <c r="C1436" i="23"/>
  <c r="J1436" i="23" s="1"/>
  <c r="D1436" i="23"/>
  <c r="E1436" i="23"/>
  <c r="F1436" i="23"/>
  <c r="G1436" i="23"/>
  <c r="AH1436" i="23"/>
  <c r="C1437" i="23"/>
  <c r="D1437" i="23"/>
  <c r="E1437" i="23"/>
  <c r="F1437" i="23"/>
  <c r="G1437" i="23"/>
  <c r="AH1437" i="23"/>
  <c r="C1438" i="23"/>
  <c r="K1438" i="23" s="1"/>
  <c r="D1438" i="23"/>
  <c r="E1438" i="23"/>
  <c r="F1438" i="23"/>
  <c r="G1438" i="23"/>
  <c r="AH1438" i="23"/>
  <c r="C1439" i="23"/>
  <c r="L1439" i="23" s="1"/>
  <c r="D1439" i="23"/>
  <c r="E1439" i="23"/>
  <c r="F1439" i="23"/>
  <c r="G1439" i="23"/>
  <c r="AH1439" i="23"/>
  <c r="C1440" i="23"/>
  <c r="J1440" i="23" s="1"/>
  <c r="D1440" i="23"/>
  <c r="E1440" i="23"/>
  <c r="F1440" i="23"/>
  <c r="G1440" i="23"/>
  <c r="AH1440" i="23"/>
  <c r="C1441" i="23"/>
  <c r="J1441" i="23" s="1"/>
  <c r="D1441" i="23"/>
  <c r="E1441" i="23"/>
  <c r="F1441" i="23"/>
  <c r="G1441" i="23"/>
  <c r="AH1441" i="23"/>
  <c r="C1442" i="23"/>
  <c r="K1442" i="23" s="1"/>
  <c r="D1442" i="23"/>
  <c r="E1442" i="23"/>
  <c r="F1442" i="23"/>
  <c r="G1442" i="23"/>
  <c r="AH1442" i="23"/>
  <c r="C1443" i="23"/>
  <c r="J1443" i="23" s="1"/>
  <c r="D1443" i="23"/>
  <c r="E1443" i="23"/>
  <c r="F1443" i="23"/>
  <c r="G1443" i="23"/>
  <c r="AH1443" i="23"/>
  <c r="C1444" i="23"/>
  <c r="K1444" i="23" s="1"/>
  <c r="D1444" i="23"/>
  <c r="E1444" i="23"/>
  <c r="F1444" i="23"/>
  <c r="G1444" i="23"/>
  <c r="AH1444" i="23"/>
  <c r="C1445" i="23"/>
  <c r="D1445" i="23"/>
  <c r="E1445" i="23"/>
  <c r="F1445" i="23"/>
  <c r="G1445" i="23"/>
  <c r="AH1445" i="23"/>
  <c r="C1446" i="23"/>
  <c r="D1446" i="23"/>
  <c r="E1446" i="23"/>
  <c r="F1446" i="23"/>
  <c r="G1446" i="23"/>
  <c r="AH1446" i="23"/>
  <c r="C1447" i="23"/>
  <c r="D1447" i="23"/>
  <c r="E1447" i="23"/>
  <c r="F1447" i="23"/>
  <c r="G1447" i="23"/>
  <c r="AH1447" i="23"/>
  <c r="C1448" i="23"/>
  <c r="J1448" i="23" s="1"/>
  <c r="D1448" i="23"/>
  <c r="E1448" i="23"/>
  <c r="F1448" i="23"/>
  <c r="G1448" i="23"/>
  <c r="AH1448" i="23"/>
  <c r="C1449" i="23"/>
  <c r="D1449" i="23"/>
  <c r="E1449" i="23"/>
  <c r="F1449" i="23"/>
  <c r="G1449" i="23"/>
  <c r="AH1449" i="23"/>
  <c r="C1450" i="23"/>
  <c r="K1450" i="23" s="1"/>
  <c r="D1450" i="23"/>
  <c r="E1450" i="23"/>
  <c r="F1450" i="23"/>
  <c r="G1450" i="23"/>
  <c r="AH1450" i="23"/>
  <c r="C1451" i="23"/>
  <c r="L1451" i="23" s="1"/>
  <c r="D1451" i="23"/>
  <c r="E1451" i="23"/>
  <c r="F1451" i="23"/>
  <c r="G1451" i="23"/>
  <c r="AH1451" i="23"/>
  <c r="C1452" i="23"/>
  <c r="K1452" i="23" s="1"/>
  <c r="D1452" i="23"/>
  <c r="E1452" i="23"/>
  <c r="F1452" i="23"/>
  <c r="G1452" i="23"/>
  <c r="AH1452" i="23"/>
  <c r="C1453" i="23"/>
  <c r="L1453" i="23" s="1"/>
  <c r="D1453" i="23"/>
  <c r="E1453" i="23"/>
  <c r="F1453" i="23"/>
  <c r="G1453" i="23"/>
  <c r="AH1453" i="23"/>
  <c r="C1454" i="23"/>
  <c r="L1454" i="23" s="1"/>
  <c r="D1454" i="23"/>
  <c r="E1454" i="23"/>
  <c r="F1454" i="23"/>
  <c r="G1454" i="23"/>
  <c r="AH1454" i="23"/>
  <c r="C1455" i="23"/>
  <c r="J1455" i="23" s="1"/>
  <c r="D1455" i="23"/>
  <c r="E1455" i="23"/>
  <c r="F1455" i="23"/>
  <c r="G1455" i="23"/>
  <c r="AH1455" i="23"/>
  <c r="C1456" i="23"/>
  <c r="K1456" i="23" s="1"/>
  <c r="D1456" i="23"/>
  <c r="E1456" i="23"/>
  <c r="F1456" i="23"/>
  <c r="G1456" i="23"/>
  <c r="AH1456" i="23"/>
  <c r="C1457" i="23"/>
  <c r="L1457" i="23" s="1"/>
  <c r="D1457" i="23"/>
  <c r="E1457" i="23"/>
  <c r="F1457" i="23"/>
  <c r="G1457" i="23"/>
  <c r="AH1457" i="23"/>
  <c r="C1458" i="23"/>
  <c r="J1458" i="23" s="1"/>
  <c r="D1458" i="23"/>
  <c r="E1458" i="23"/>
  <c r="F1458" i="23"/>
  <c r="G1458" i="23"/>
  <c r="AH1458" i="23"/>
  <c r="C1459" i="23"/>
  <c r="D1459" i="23"/>
  <c r="E1459" i="23"/>
  <c r="F1459" i="23"/>
  <c r="G1459" i="23"/>
  <c r="AH1459" i="23"/>
  <c r="C1460" i="23"/>
  <c r="D1460" i="23"/>
  <c r="E1460" i="23"/>
  <c r="F1460" i="23"/>
  <c r="G1460" i="23"/>
  <c r="AH1460" i="23"/>
  <c r="C1461" i="23"/>
  <c r="D1461" i="23"/>
  <c r="E1461" i="23"/>
  <c r="F1461" i="23"/>
  <c r="G1461" i="23"/>
  <c r="AH1461" i="23"/>
  <c r="C1462" i="23"/>
  <c r="K1462" i="23" s="1"/>
  <c r="D1462" i="23"/>
  <c r="E1462" i="23"/>
  <c r="F1462" i="23"/>
  <c r="G1462" i="23"/>
  <c r="AH1462" i="23"/>
  <c r="C1463" i="23"/>
  <c r="L1463" i="23" s="1"/>
  <c r="D1463" i="23"/>
  <c r="E1463" i="23"/>
  <c r="F1463" i="23"/>
  <c r="G1463" i="23"/>
  <c r="AH1463" i="23"/>
  <c r="C1464" i="23"/>
  <c r="J1464" i="23" s="1"/>
  <c r="D1464" i="23"/>
  <c r="E1464" i="23"/>
  <c r="F1464" i="23"/>
  <c r="G1464" i="23"/>
  <c r="AH1464" i="23"/>
  <c r="C1465" i="23"/>
  <c r="J1465" i="23" s="1"/>
  <c r="D1465" i="23"/>
  <c r="E1465" i="23"/>
  <c r="F1465" i="23"/>
  <c r="G1465" i="23"/>
  <c r="AH1465" i="23"/>
  <c r="C1466" i="23"/>
  <c r="D1466" i="23"/>
  <c r="E1466" i="23"/>
  <c r="F1466" i="23"/>
  <c r="G1466" i="23"/>
  <c r="AH1466" i="23"/>
  <c r="C1467" i="23"/>
  <c r="J1467" i="23" s="1"/>
  <c r="D1467" i="23"/>
  <c r="E1467" i="23"/>
  <c r="F1467" i="23"/>
  <c r="G1467" i="23"/>
  <c r="AH1467" i="23"/>
  <c r="C1468" i="23"/>
  <c r="K1468" i="23" s="1"/>
  <c r="D1468" i="23"/>
  <c r="E1468" i="23"/>
  <c r="F1468" i="23"/>
  <c r="G1468" i="23"/>
  <c r="AH1468" i="23"/>
  <c r="C1469" i="23"/>
  <c r="L1469" i="23" s="1"/>
  <c r="D1469" i="23"/>
  <c r="E1469" i="23"/>
  <c r="F1469" i="23"/>
  <c r="G1469" i="23"/>
  <c r="AH1469" i="23"/>
  <c r="C1470" i="23"/>
  <c r="D1470" i="23"/>
  <c r="E1470" i="23"/>
  <c r="F1470" i="23"/>
  <c r="G1470" i="23"/>
  <c r="AH1470" i="23"/>
  <c r="C1471" i="23"/>
  <c r="D1471" i="23"/>
  <c r="E1471" i="23"/>
  <c r="F1471" i="23"/>
  <c r="G1471" i="23"/>
  <c r="AH1471" i="23"/>
  <c r="C1472" i="23"/>
  <c r="D1472" i="23"/>
  <c r="E1472" i="23"/>
  <c r="F1472" i="23"/>
  <c r="G1472" i="23"/>
  <c r="AH1472" i="23"/>
  <c r="C1473" i="23"/>
  <c r="D1473" i="23"/>
  <c r="E1473" i="23"/>
  <c r="F1473" i="23"/>
  <c r="G1473" i="23"/>
  <c r="AH1473" i="23"/>
  <c r="C1474" i="23"/>
  <c r="K1474" i="23" s="1"/>
  <c r="D1474" i="23"/>
  <c r="E1474" i="23"/>
  <c r="F1474" i="23"/>
  <c r="G1474" i="23"/>
  <c r="AH1474" i="23"/>
  <c r="C1475" i="23"/>
  <c r="L1475" i="23" s="1"/>
  <c r="D1475" i="23"/>
  <c r="E1475" i="23"/>
  <c r="F1475" i="23"/>
  <c r="G1475" i="23"/>
  <c r="AH1475" i="23"/>
  <c r="C1476" i="23"/>
  <c r="J1476" i="23" s="1"/>
  <c r="D1476" i="23"/>
  <c r="E1476" i="23"/>
  <c r="F1476" i="23"/>
  <c r="G1476" i="23"/>
  <c r="AH1476" i="23"/>
  <c r="C1477" i="23"/>
  <c r="J1477" i="23" s="1"/>
  <c r="D1477" i="23"/>
  <c r="E1477" i="23"/>
  <c r="F1477" i="23"/>
  <c r="G1477" i="23"/>
  <c r="AH1477" i="23"/>
  <c r="C1478" i="23"/>
  <c r="J1478" i="23" s="1"/>
  <c r="D1478" i="23"/>
  <c r="E1478" i="23"/>
  <c r="F1478" i="23"/>
  <c r="G1478" i="23"/>
  <c r="AH1478" i="23"/>
  <c r="C1479" i="23"/>
  <c r="J1479" i="23" s="1"/>
  <c r="D1479" i="23"/>
  <c r="E1479" i="23"/>
  <c r="F1479" i="23"/>
  <c r="G1479" i="23"/>
  <c r="AH1479" i="23"/>
  <c r="C1480" i="23"/>
  <c r="J1480" i="23" s="1"/>
  <c r="D1480" i="23"/>
  <c r="E1480" i="23"/>
  <c r="F1480" i="23"/>
  <c r="G1480" i="23"/>
  <c r="AH1480" i="23"/>
  <c r="C1481" i="23"/>
  <c r="D1481" i="23"/>
  <c r="E1481" i="23"/>
  <c r="F1481" i="23"/>
  <c r="G1481" i="23"/>
  <c r="AH1481" i="23"/>
  <c r="C1482" i="23"/>
  <c r="D1482" i="23"/>
  <c r="E1482" i="23"/>
  <c r="F1482" i="23"/>
  <c r="G1482" i="23"/>
  <c r="AH1482" i="23"/>
  <c r="C1483" i="23"/>
  <c r="D1483" i="23"/>
  <c r="E1483" i="23"/>
  <c r="F1483" i="23"/>
  <c r="G1483" i="23"/>
  <c r="AH1483" i="23"/>
  <c r="C1484" i="23"/>
  <c r="D1484" i="23"/>
  <c r="E1484" i="23"/>
  <c r="F1484" i="23"/>
  <c r="G1484" i="23"/>
  <c r="AH1484" i="23"/>
  <c r="C1485" i="23"/>
  <c r="D1485" i="23"/>
  <c r="E1485" i="23"/>
  <c r="F1485" i="23"/>
  <c r="G1485" i="23"/>
  <c r="AH1485" i="23"/>
  <c r="C1486" i="23"/>
  <c r="K1486" i="23" s="1"/>
  <c r="D1486" i="23"/>
  <c r="E1486" i="23"/>
  <c r="F1486" i="23"/>
  <c r="G1486" i="23"/>
  <c r="AH1486" i="23"/>
  <c r="C1487" i="23"/>
  <c r="L1487" i="23" s="1"/>
  <c r="D1487" i="23"/>
  <c r="E1487" i="23"/>
  <c r="F1487" i="23"/>
  <c r="G1487" i="23"/>
  <c r="AH1487" i="23"/>
  <c r="C1488" i="23"/>
  <c r="D1488" i="23"/>
  <c r="E1488" i="23"/>
  <c r="F1488" i="23"/>
  <c r="G1488" i="23"/>
  <c r="AH1488" i="23"/>
  <c r="C1489" i="23"/>
  <c r="J1489" i="23" s="1"/>
  <c r="D1489" i="23"/>
  <c r="E1489" i="23"/>
  <c r="F1489" i="23"/>
  <c r="G1489" i="23"/>
  <c r="AH1489" i="23"/>
  <c r="C1490" i="23"/>
  <c r="J1490" i="23" s="1"/>
  <c r="D1490" i="23"/>
  <c r="E1490" i="23"/>
  <c r="F1490" i="23"/>
  <c r="G1490" i="23"/>
  <c r="AH1490" i="23"/>
  <c r="C1491" i="23"/>
  <c r="D1491" i="23"/>
  <c r="E1491" i="23"/>
  <c r="F1491" i="23"/>
  <c r="G1491" i="23"/>
  <c r="AH1491" i="23"/>
  <c r="C1492" i="23"/>
  <c r="J1492" i="23" s="1"/>
  <c r="D1492" i="23"/>
  <c r="E1492" i="23"/>
  <c r="F1492" i="23"/>
  <c r="G1492" i="23"/>
  <c r="AH1492" i="23"/>
  <c r="C1493" i="23"/>
  <c r="L1493" i="23" s="1"/>
  <c r="D1493" i="23"/>
  <c r="E1493" i="23"/>
  <c r="F1493" i="23"/>
  <c r="G1493" i="23"/>
  <c r="AH1493" i="23"/>
  <c r="C1494" i="23"/>
  <c r="D1494" i="23"/>
  <c r="E1494" i="23"/>
  <c r="F1494" i="23"/>
  <c r="G1494" i="23"/>
  <c r="AH1494" i="23"/>
  <c r="C1495" i="23"/>
  <c r="D1495" i="23"/>
  <c r="E1495" i="23"/>
  <c r="F1495" i="23"/>
  <c r="G1495" i="23"/>
  <c r="AH1495" i="23"/>
  <c r="C1496" i="23"/>
  <c r="D1496" i="23"/>
  <c r="E1496" i="23"/>
  <c r="F1496" i="23"/>
  <c r="G1496" i="23"/>
  <c r="AH1496" i="23"/>
  <c r="C1497" i="23"/>
  <c r="D1497" i="23"/>
  <c r="E1497" i="23"/>
  <c r="F1497" i="23"/>
  <c r="G1497" i="23"/>
  <c r="AH1497" i="23"/>
  <c r="C1498" i="23"/>
  <c r="K1498" i="23" s="1"/>
  <c r="D1498" i="23"/>
  <c r="E1498" i="23"/>
  <c r="F1498" i="23"/>
  <c r="G1498" i="23"/>
  <c r="AH1498" i="23"/>
  <c r="C1499" i="23"/>
  <c r="L1499" i="23" s="1"/>
  <c r="D1499" i="23"/>
  <c r="E1499" i="23"/>
  <c r="F1499" i="23"/>
  <c r="G1499" i="23"/>
  <c r="AH1499" i="23"/>
  <c r="C1500" i="23"/>
  <c r="L1500" i="23" s="1"/>
  <c r="D1500" i="23"/>
  <c r="E1500" i="23"/>
  <c r="F1500" i="23"/>
  <c r="G1500" i="23"/>
  <c r="AH1500" i="23"/>
  <c r="C1501" i="23"/>
  <c r="K1501" i="23" s="1"/>
  <c r="D1501" i="23"/>
  <c r="E1501" i="23"/>
  <c r="F1501" i="23"/>
  <c r="G1501" i="23"/>
  <c r="AH1501" i="23"/>
  <c r="C1502" i="23"/>
  <c r="L1502" i="23" s="1"/>
  <c r="D1502" i="23"/>
  <c r="E1502" i="23"/>
  <c r="F1502" i="23"/>
  <c r="G1502" i="23"/>
  <c r="AH1502" i="23"/>
  <c r="C1503" i="23"/>
  <c r="J1503" i="23" s="1"/>
  <c r="D1503" i="23"/>
  <c r="E1503" i="23"/>
  <c r="F1503" i="23"/>
  <c r="G1503" i="23"/>
  <c r="AH1503" i="23"/>
  <c r="C1504" i="23"/>
  <c r="J1504" i="23" s="1"/>
  <c r="D1504" i="23"/>
  <c r="E1504" i="23"/>
  <c r="F1504" i="23"/>
  <c r="G1504" i="23"/>
  <c r="AH1504" i="23"/>
  <c r="C1506" i="23"/>
  <c r="L1506" i="23" s="1"/>
  <c r="D1506" i="23"/>
  <c r="E1506" i="23"/>
  <c r="F1506" i="23"/>
  <c r="G1506" i="23"/>
  <c r="AH1506" i="23"/>
  <c r="C1507" i="23"/>
  <c r="D1507" i="23"/>
  <c r="E1507" i="23"/>
  <c r="F1507" i="23"/>
  <c r="G1507" i="23"/>
  <c r="AH1507" i="23"/>
  <c r="C1508" i="23"/>
  <c r="D1508" i="23"/>
  <c r="E1508" i="23"/>
  <c r="F1508" i="23"/>
  <c r="G1508" i="23"/>
  <c r="AH1508" i="23"/>
  <c r="C1509" i="23"/>
  <c r="D1509" i="23"/>
  <c r="E1509" i="23"/>
  <c r="F1509" i="23"/>
  <c r="G1509" i="23"/>
  <c r="AH1509" i="23"/>
  <c r="C1510" i="23"/>
  <c r="D1510" i="23"/>
  <c r="E1510" i="23"/>
  <c r="F1510" i="23"/>
  <c r="G1510" i="23"/>
  <c r="AH1510" i="23"/>
  <c r="C1511" i="23"/>
  <c r="K1511" i="23" s="1"/>
  <c r="D1511" i="23"/>
  <c r="E1511" i="23"/>
  <c r="F1511" i="23"/>
  <c r="G1511" i="23"/>
  <c r="AH1511" i="23"/>
  <c r="C1512" i="23"/>
  <c r="L1512" i="23" s="1"/>
  <c r="D1512" i="23"/>
  <c r="E1512" i="23"/>
  <c r="F1512" i="23"/>
  <c r="G1512" i="23"/>
  <c r="AH1512" i="23"/>
  <c r="C1513" i="23"/>
  <c r="D1513" i="23"/>
  <c r="E1513" i="23"/>
  <c r="F1513" i="23"/>
  <c r="G1513" i="23"/>
  <c r="AH1513" i="23"/>
  <c r="C1514" i="23"/>
  <c r="D1514" i="23"/>
  <c r="E1514" i="23"/>
  <c r="F1514" i="23"/>
  <c r="G1514" i="23"/>
  <c r="AH1514" i="23"/>
  <c r="C1515" i="23"/>
  <c r="J1515" i="23" s="1"/>
  <c r="D1515" i="23"/>
  <c r="E1515" i="23"/>
  <c r="F1515" i="23"/>
  <c r="G1515" i="23"/>
  <c r="AH1515" i="23"/>
  <c r="C1516" i="23"/>
  <c r="J1516" i="23" s="1"/>
  <c r="D1516" i="23"/>
  <c r="E1516" i="23"/>
  <c r="F1516" i="23"/>
  <c r="G1516" i="23"/>
  <c r="AH1516" i="23"/>
  <c r="C1517" i="23"/>
  <c r="D1517" i="23"/>
  <c r="E1517" i="23"/>
  <c r="F1517" i="23"/>
  <c r="G1517" i="23"/>
  <c r="AH1517" i="23"/>
  <c r="C1518" i="23"/>
  <c r="D1518" i="23"/>
  <c r="E1518" i="23"/>
  <c r="F1518" i="23"/>
  <c r="G1518" i="23"/>
  <c r="AH1518" i="23"/>
  <c r="C1519" i="23"/>
  <c r="D1519" i="23"/>
  <c r="E1519" i="23"/>
  <c r="F1519" i="23"/>
  <c r="G1519" i="23"/>
  <c r="AH1519" i="23"/>
  <c r="C1520" i="23"/>
  <c r="D1520" i="23"/>
  <c r="E1520" i="23"/>
  <c r="F1520" i="23"/>
  <c r="G1520" i="23"/>
  <c r="AH1520" i="23"/>
  <c r="C1521" i="23"/>
  <c r="D1521" i="23"/>
  <c r="E1521" i="23"/>
  <c r="F1521" i="23"/>
  <c r="G1521" i="23"/>
  <c r="AH1521" i="23"/>
  <c r="C1522" i="23"/>
  <c r="D1522" i="23"/>
  <c r="E1522" i="23"/>
  <c r="F1522" i="23"/>
  <c r="G1522" i="23"/>
  <c r="AH1522" i="23"/>
  <c r="C1523" i="23"/>
  <c r="K1523" i="23" s="1"/>
  <c r="D1523" i="23"/>
  <c r="E1523" i="23"/>
  <c r="F1523" i="23"/>
  <c r="G1523" i="23"/>
  <c r="AH1523" i="23"/>
  <c r="C1524" i="23"/>
  <c r="L1524" i="23" s="1"/>
  <c r="D1524" i="23"/>
  <c r="E1524" i="23"/>
  <c r="F1524" i="23"/>
  <c r="G1524" i="23"/>
  <c r="AH1524" i="23"/>
  <c r="C1525" i="23"/>
  <c r="K1525" i="23" s="1"/>
  <c r="D1525" i="23"/>
  <c r="E1525" i="23"/>
  <c r="F1525" i="23"/>
  <c r="G1525" i="23"/>
  <c r="AH1525" i="23"/>
  <c r="C1526" i="23"/>
  <c r="J1526" i="23" s="1"/>
  <c r="D1526" i="23"/>
  <c r="E1526" i="23"/>
  <c r="F1526" i="23"/>
  <c r="G1526" i="23"/>
  <c r="AH1526" i="23"/>
  <c r="C1527" i="23"/>
  <c r="J1527" i="23" s="1"/>
  <c r="D1527" i="23"/>
  <c r="E1527" i="23"/>
  <c r="F1527" i="23"/>
  <c r="G1527" i="23"/>
  <c r="AH1527" i="23"/>
  <c r="C1528" i="23"/>
  <c r="L1528" i="23" s="1"/>
  <c r="D1528" i="23"/>
  <c r="E1528" i="23"/>
  <c r="F1528" i="23"/>
  <c r="G1528" i="23"/>
  <c r="AH1528" i="23"/>
  <c r="C1529" i="23"/>
  <c r="J1529" i="23" s="1"/>
  <c r="D1529" i="23"/>
  <c r="E1529" i="23"/>
  <c r="F1529" i="23"/>
  <c r="G1529" i="23"/>
  <c r="AH1529" i="23"/>
  <c r="C1530" i="23"/>
  <c r="L1530" i="23" s="1"/>
  <c r="D1530" i="23"/>
  <c r="E1530" i="23"/>
  <c r="F1530" i="23"/>
  <c r="G1530" i="23"/>
  <c r="AH1530" i="23"/>
  <c r="C1531" i="23"/>
  <c r="D1531" i="23"/>
  <c r="E1531" i="23"/>
  <c r="F1531" i="23"/>
  <c r="G1531" i="23"/>
  <c r="AH1531" i="23"/>
  <c r="C1532" i="23"/>
  <c r="D1532" i="23"/>
  <c r="E1532" i="23"/>
  <c r="F1532" i="23"/>
  <c r="G1532" i="23"/>
  <c r="AH1532" i="23"/>
  <c r="C1533" i="23"/>
  <c r="D1533" i="23"/>
  <c r="E1533" i="23"/>
  <c r="F1533" i="23"/>
  <c r="G1533" i="23"/>
  <c r="AH1533" i="23"/>
  <c r="C1534" i="23"/>
  <c r="D1534" i="23"/>
  <c r="E1534" i="23"/>
  <c r="F1534" i="23"/>
  <c r="G1534" i="23"/>
  <c r="AH1534" i="23"/>
  <c r="C1535" i="23"/>
  <c r="K1535" i="23" s="1"/>
  <c r="D1535" i="23"/>
  <c r="E1535" i="23"/>
  <c r="F1535" i="23"/>
  <c r="G1535" i="23"/>
  <c r="AH1535" i="23"/>
  <c r="C1536" i="23"/>
  <c r="L1536" i="23" s="1"/>
  <c r="D1536" i="23"/>
  <c r="E1536" i="23"/>
  <c r="F1536" i="23"/>
  <c r="G1536" i="23"/>
  <c r="AH1536" i="23"/>
  <c r="C1537" i="23"/>
  <c r="J1537" i="23" s="1"/>
  <c r="D1537" i="23"/>
  <c r="E1537" i="23"/>
  <c r="F1537" i="23"/>
  <c r="G1537" i="23"/>
  <c r="AH1537" i="23"/>
  <c r="C1538" i="23"/>
  <c r="D1538" i="23"/>
  <c r="E1538" i="23"/>
  <c r="F1538" i="23"/>
  <c r="G1538" i="23"/>
  <c r="AH1538" i="23"/>
  <c r="C1539" i="23"/>
  <c r="J1539" i="23" s="1"/>
  <c r="D1539" i="23"/>
  <c r="E1539" i="23"/>
  <c r="F1539" i="23"/>
  <c r="G1539" i="23"/>
  <c r="AH1539" i="23"/>
  <c r="C1540" i="23"/>
  <c r="L1540" i="23" s="1"/>
  <c r="D1540" i="23"/>
  <c r="E1540" i="23"/>
  <c r="F1540" i="23"/>
  <c r="G1540" i="23"/>
  <c r="AH1540" i="23"/>
  <c r="C1541" i="23"/>
  <c r="J1541" i="23" s="1"/>
  <c r="D1541" i="23"/>
  <c r="E1541" i="23"/>
  <c r="F1541" i="23"/>
  <c r="G1541" i="23"/>
  <c r="AH1541" i="23"/>
  <c r="C1542" i="23"/>
  <c r="D1542" i="23"/>
  <c r="E1542" i="23"/>
  <c r="F1542" i="23"/>
  <c r="G1542" i="23"/>
  <c r="AH1542" i="23"/>
  <c r="C1543" i="23"/>
  <c r="D1543" i="23"/>
  <c r="E1543" i="23"/>
  <c r="F1543" i="23"/>
  <c r="G1543" i="23"/>
  <c r="AH1543" i="23"/>
  <c r="C1544" i="23"/>
  <c r="D1544" i="23"/>
  <c r="E1544" i="23"/>
  <c r="F1544" i="23"/>
  <c r="G1544" i="23"/>
  <c r="AH1544" i="23"/>
  <c r="C1545" i="23"/>
  <c r="D1545" i="23"/>
  <c r="E1545" i="23"/>
  <c r="F1545" i="23"/>
  <c r="G1545" i="23"/>
  <c r="AH1545" i="23"/>
  <c r="C1546" i="23"/>
  <c r="D1546" i="23"/>
  <c r="E1546" i="23"/>
  <c r="F1546" i="23"/>
  <c r="G1546" i="23"/>
  <c r="AH1546" i="23"/>
  <c r="C1547" i="23"/>
  <c r="K1547" i="23" s="1"/>
  <c r="D1547" i="23"/>
  <c r="E1547" i="23"/>
  <c r="F1547" i="23"/>
  <c r="G1547" i="23"/>
  <c r="AH1547" i="23"/>
  <c r="C1548" i="23"/>
  <c r="L1548" i="23" s="1"/>
  <c r="D1548" i="23"/>
  <c r="E1548" i="23"/>
  <c r="F1548" i="23"/>
  <c r="G1548" i="23"/>
  <c r="AH1548" i="23"/>
  <c r="C1549" i="23"/>
  <c r="K1549" i="23" s="1"/>
  <c r="D1549" i="23"/>
  <c r="E1549" i="23"/>
  <c r="F1549" i="23"/>
  <c r="G1549" i="23"/>
  <c r="AH1549" i="23"/>
  <c r="C1550" i="23"/>
  <c r="J1550" i="23" s="1"/>
  <c r="D1550" i="23"/>
  <c r="E1550" i="23"/>
  <c r="F1550" i="23"/>
  <c r="G1550" i="23"/>
  <c r="AH1550" i="23"/>
  <c r="C1551" i="23"/>
  <c r="D1551" i="23"/>
  <c r="E1551" i="23"/>
  <c r="F1551" i="23"/>
  <c r="G1551" i="23"/>
  <c r="AH1551" i="23"/>
  <c r="C1552" i="23"/>
  <c r="J1552" i="23" s="1"/>
  <c r="D1552" i="23"/>
  <c r="E1552" i="23"/>
  <c r="F1552" i="23"/>
  <c r="G1552" i="23"/>
  <c r="AH1552" i="23"/>
  <c r="C1553" i="23"/>
  <c r="J1553" i="23" s="1"/>
  <c r="D1553" i="23"/>
  <c r="E1553" i="23"/>
  <c r="F1553" i="23"/>
  <c r="G1553" i="23"/>
  <c r="AH1553" i="23"/>
  <c r="C1554" i="23"/>
  <c r="L1554" i="23" s="1"/>
  <c r="D1554" i="23"/>
  <c r="E1554" i="23"/>
  <c r="F1554" i="23"/>
  <c r="G1554" i="23"/>
  <c r="AH1554" i="23"/>
  <c r="C1555" i="23"/>
  <c r="L1555" i="23" s="1"/>
  <c r="D1555" i="23"/>
  <c r="E1555" i="23"/>
  <c r="F1555" i="23"/>
  <c r="G1555" i="23"/>
  <c r="AH1555" i="23"/>
  <c r="C1556" i="23"/>
  <c r="D1556" i="23"/>
  <c r="E1556" i="23"/>
  <c r="F1556" i="23"/>
  <c r="G1556" i="23"/>
  <c r="AH1556" i="23"/>
  <c r="C1557" i="23"/>
  <c r="D1557" i="23"/>
  <c r="E1557" i="23"/>
  <c r="F1557" i="23"/>
  <c r="G1557" i="23"/>
  <c r="AH1557" i="23"/>
  <c r="C1558" i="23"/>
  <c r="D1558" i="23"/>
  <c r="E1558" i="23"/>
  <c r="F1558" i="23"/>
  <c r="G1558" i="23"/>
  <c r="AH1558" i="23"/>
  <c r="C1559" i="23"/>
  <c r="D1559" i="23"/>
  <c r="E1559" i="23"/>
  <c r="F1559" i="23"/>
  <c r="G1559" i="23"/>
  <c r="AH1559" i="23"/>
  <c r="C1560" i="23"/>
  <c r="L1560" i="23" s="1"/>
  <c r="D1560" i="23"/>
  <c r="E1560" i="23"/>
  <c r="F1560" i="23"/>
  <c r="G1560" i="23"/>
  <c r="AH1560" i="23"/>
  <c r="C1561" i="23"/>
  <c r="K1561" i="23" s="1"/>
  <c r="D1561" i="23"/>
  <c r="E1561" i="23"/>
  <c r="F1561" i="23"/>
  <c r="G1561" i="23"/>
  <c r="AH1561" i="23"/>
  <c r="C1562" i="23"/>
  <c r="L1562" i="23" s="1"/>
  <c r="D1562" i="23"/>
  <c r="E1562" i="23"/>
  <c r="F1562" i="23"/>
  <c r="G1562" i="23"/>
  <c r="AH1562" i="23"/>
  <c r="C1563" i="23"/>
  <c r="J1563" i="23" s="1"/>
  <c r="D1563" i="23"/>
  <c r="E1563" i="23"/>
  <c r="F1563" i="23"/>
  <c r="G1563" i="23"/>
  <c r="AH1563" i="23"/>
  <c r="C1564" i="23"/>
  <c r="J1564" i="23" s="1"/>
  <c r="D1564" i="23"/>
  <c r="E1564" i="23"/>
  <c r="F1564" i="23"/>
  <c r="G1564" i="23"/>
  <c r="AH1564" i="23"/>
  <c r="C1565" i="23"/>
  <c r="L1565" i="23" s="1"/>
  <c r="D1565" i="23"/>
  <c r="E1565" i="23"/>
  <c r="F1565" i="23"/>
  <c r="G1565" i="23"/>
  <c r="AH1565" i="23"/>
  <c r="C1566" i="23"/>
  <c r="J1566" i="23" s="1"/>
  <c r="D1566" i="23"/>
  <c r="E1566" i="23"/>
  <c r="F1566" i="23"/>
  <c r="G1566" i="23"/>
  <c r="AH1566" i="23"/>
  <c r="C1567" i="23"/>
  <c r="D1567" i="23"/>
  <c r="E1567" i="23"/>
  <c r="F1567" i="23"/>
  <c r="G1567" i="23"/>
  <c r="AH1567" i="23"/>
  <c r="C1568" i="23"/>
  <c r="D1568" i="23"/>
  <c r="E1568" i="23"/>
  <c r="F1568" i="23"/>
  <c r="G1568" i="23"/>
  <c r="AH1568" i="23"/>
  <c r="C1569" i="23"/>
  <c r="D1569" i="23"/>
  <c r="E1569" i="23"/>
  <c r="F1569" i="23"/>
  <c r="G1569" i="23"/>
  <c r="AH1569" i="23"/>
  <c r="N1570" i="23"/>
  <c r="O1570" i="23"/>
  <c r="P1570" i="23"/>
  <c r="Q1570" i="23"/>
  <c r="S1570" i="23"/>
  <c r="T1570" i="23"/>
  <c r="U1570" i="23"/>
  <c r="W1570" i="23"/>
  <c r="X1570" i="23"/>
  <c r="Y1570" i="23"/>
  <c r="AH1570" i="23"/>
  <c r="E2" i="4"/>
  <c r="K1" i="4" s="1"/>
  <c r="E3" i="4"/>
  <c r="L1" i="4" s="1"/>
  <c r="E4" i="4"/>
  <c r="M1" i="4" s="1"/>
  <c r="E5" i="4"/>
  <c r="N1" i="4"/>
  <c r="E6" i="4"/>
  <c r="O1" i="4" s="1"/>
  <c r="E7" i="4"/>
  <c r="P1" i="4" s="1"/>
  <c r="E8" i="4"/>
  <c r="K13" i="4" s="1"/>
  <c r="E9" i="4"/>
  <c r="L13" i="4" s="1"/>
  <c r="E10" i="4"/>
  <c r="M13" i="4" s="1"/>
  <c r="E11" i="4"/>
  <c r="N13" i="4" s="1"/>
  <c r="E12" i="4"/>
  <c r="E13" i="4"/>
  <c r="P13" i="4" s="1"/>
  <c r="O13" i="4"/>
  <c r="E14" i="4"/>
  <c r="E15" i="4"/>
  <c r="E16" i="4"/>
  <c r="M25" i="4" s="1"/>
  <c r="E17" i="4"/>
  <c r="N25" i="4" s="1"/>
  <c r="E18" i="4"/>
  <c r="O25" i="4" s="1"/>
  <c r="E19" i="4"/>
  <c r="P25" i="4" s="1"/>
  <c r="E20" i="4"/>
  <c r="E21" i="4"/>
  <c r="E22" i="4"/>
  <c r="E23" i="4"/>
  <c r="E24" i="4"/>
  <c r="O37" i="4" s="1"/>
  <c r="E25" i="4"/>
  <c r="P37" i="4" s="1"/>
  <c r="K25" i="4"/>
  <c r="L25" i="4"/>
  <c r="E26" i="4"/>
  <c r="K49" i="4" s="1"/>
  <c r="E27" i="4"/>
  <c r="L49" i="4" s="1"/>
  <c r="E28" i="4"/>
  <c r="M49" i="4" s="1"/>
  <c r="E29" i="4"/>
  <c r="N49" i="4" s="1"/>
  <c r="E30" i="4"/>
  <c r="O49" i="4" s="1"/>
  <c r="E31" i="4"/>
  <c r="P49" i="4" s="1"/>
  <c r="E32" i="4"/>
  <c r="E33" i="4"/>
  <c r="L61" i="4" s="1"/>
  <c r="E34" i="4"/>
  <c r="M61" i="4" s="1"/>
  <c r="E35" i="4"/>
  <c r="N61" i="4" s="1"/>
  <c r="E36" i="4"/>
  <c r="E37" i="4"/>
  <c r="P61" i="4" s="1"/>
  <c r="K37" i="4"/>
  <c r="L37" i="4"/>
  <c r="M37" i="4"/>
  <c r="N37" i="4"/>
  <c r="E38" i="4"/>
  <c r="E39" i="4"/>
  <c r="L73" i="4" s="1"/>
  <c r="E40" i="4"/>
  <c r="M73" i="4" s="1"/>
  <c r="E41" i="4"/>
  <c r="N73" i="4" s="1"/>
  <c r="E42" i="4"/>
  <c r="E43" i="4"/>
  <c r="E44" i="4"/>
  <c r="E45" i="4"/>
  <c r="L85" i="4" s="1"/>
  <c r="E46" i="4"/>
  <c r="M85" i="4" s="1"/>
  <c r="E47" i="4"/>
  <c r="N85" i="4" s="1"/>
  <c r="E48" i="4"/>
  <c r="O85" i="4" s="1"/>
  <c r="E49" i="4"/>
  <c r="P85" i="4" s="1"/>
  <c r="E50" i="4"/>
  <c r="K97" i="4" s="1"/>
  <c r="E51" i="4"/>
  <c r="L97" i="4" s="1"/>
  <c r="E52" i="4"/>
  <c r="M97" i="4" s="1"/>
  <c r="E53" i="4"/>
  <c r="F56" i="4"/>
  <c r="G56" i="4"/>
  <c r="H56" i="4"/>
  <c r="K61" i="4"/>
  <c r="O61" i="4"/>
  <c r="K73" i="4"/>
  <c r="O73" i="4"/>
  <c r="P73" i="4"/>
  <c r="K85" i="4"/>
  <c r="A28" i="3"/>
  <c r="B62" i="3" s="1"/>
  <c r="F102" i="4"/>
  <c r="E28" i="3"/>
  <c r="E100" i="4" s="1"/>
  <c r="E123" i="4" s="1"/>
  <c r="I28" i="3"/>
  <c r="D62" i="3" s="1"/>
  <c r="E126" i="4"/>
  <c r="F1" i="25"/>
  <c r="N1" i="25"/>
  <c r="V1" i="25"/>
  <c r="C53" i="25"/>
  <c r="K53" i="25"/>
  <c r="S53" i="25"/>
  <c r="G2" i="3"/>
  <c r="H2" i="3"/>
  <c r="I2" i="3"/>
  <c r="G15" i="3"/>
  <c r="H15" i="3"/>
  <c r="I15" i="3"/>
  <c r="M28" i="3"/>
  <c r="E62" i="3" s="1"/>
  <c r="Q28" i="3"/>
  <c r="F62" i="3" s="1"/>
  <c r="U28" i="3"/>
  <c r="G62" i="3" s="1"/>
  <c r="Y28" i="3"/>
  <c r="H62" i="3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R3124" i="1" l="1"/>
  <c r="AS3123" i="1"/>
  <c r="J3124" i="1"/>
  <c r="AU3143" i="1"/>
  <c r="AT2897" i="1"/>
  <c r="H2887" i="1"/>
  <c r="L2897" i="1"/>
  <c r="K2897" i="1"/>
  <c r="D1837" i="1"/>
  <c r="AP339" i="1"/>
  <c r="C341" i="1"/>
  <c r="AS341" i="1" s="1"/>
  <c r="G1281" i="1"/>
  <c r="G1283" i="1"/>
  <c r="D1235" i="1"/>
  <c r="G1232" i="1"/>
  <c r="G1236" i="1"/>
  <c r="G1240" i="1"/>
  <c r="H1240" i="1" s="1"/>
  <c r="G1228" i="1"/>
  <c r="G2913" i="1"/>
  <c r="H2913" i="1" s="1"/>
  <c r="G2404" i="1"/>
  <c r="G1282" i="1"/>
  <c r="E1239" i="1"/>
  <c r="G1241" i="1"/>
  <c r="G1229" i="1"/>
  <c r="G1844" i="1"/>
  <c r="G3159" i="1"/>
  <c r="G3102" i="1"/>
  <c r="AT2841" i="1"/>
  <c r="AT2390" i="1"/>
  <c r="AR1765" i="1"/>
  <c r="E1719" i="1"/>
  <c r="D1236" i="1"/>
  <c r="K1191" i="1"/>
  <c r="AU948" i="1"/>
  <c r="AS939" i="1"/>
  <c r="H918" i="1"/>
  <c r="J744" i="1"/>
  <c r="H682" i="1"/>
  <c r="AS541" i="1"/>
  <c r="AU77" i="1"/>
  <c r="AU2841" i="1"/>
  <c r="AT3252" i="1"/>
  <c r="F3159" i="1"/>
  <c r="F3102" i="1"/>
  <c r="L3048" i="1"/>
  <c r="AT3045" i="1"/>
  <c r="AS2832" i="1"/>
  <c r="H2709" i="1"/>
  <c r="L2693" i="1"/>
  <c r="AT2448" i="1"/>
  <c r="AR2435" i="1"/>
  <c r="AS2390" i="1"/>
  <c r="H2371" i="1"/>
  <c r="H2283" i="1"/>
  <c r="H2162" i="1"/>
  <c r="H2154" i="1"/>
  <c r="H2097" i="1"/>
  <c r="H2047" i="1"/>
  <c r="H2023" i="1"/>
  <c r="H1860" i="1"/>
  <c r="H1856" i="1"/>
  <c r="D1719" i="1"/>
  <c r="AT1655" i="1"/>
  <c r="H1475" i="1"/>
  <c r="K1378" i="1"/>
  <c r="C1236" i="1"/>
  <c r="H1236" i="1" s="1"/>
  <c r="J1200" i="1"/>
  <c r="AU1123" i="1"/>
  <c r="AR939" i="1"/>
  <c r="AS826" i="1"/>
  <c r="AU786" i="1"/>
  <c r="AS767" i="1"/>
  <c r="AT558" i="1"/>
  <c r="AU537" i="1"/>
  <c r="AT411" i="1"/>
  <c r="AU357" i="1"/>
  <c r="F1719" i="1"/>
  <c r="H3177" i="1"/>
  <c r="E3159" i="1"/>
  <c r="E3102" i="1"/>
  <c r="H3048" i="1"/>
  <c r="AT2833" i="1"/>
  <c r="H2685" i="1"/>
  <c r="AR2460" i="1"/>
  <c r="AS2448" i="1"/>
  <c r="AR2390" i="1"/>
  <c r="AT2377" i="1"/>
  <c r="G2214" i="1"/>
  <c r="AP1814" i="1"/>
  <c r="AU1770" i="1"/>
  <c r="AT1753" i="1"/>
  <c r="C1719" i="1"/>
  <c r="L1719" i="1" s="1"/>
  <c r="AU1419" i="1"/>
  <c r="AQ1235" i="1"/>
  <c r="AU1021" i="1"/>
  <c r="AU996" i="1"/>
  <c r="AS215" i="1"/>
  <c r="AS142" i="1"/>
  <c r="G1275" i="1"/>
  <c r="D3159" i="1"/>
  <c r="D3102" i="1"/>
  <c r="L2949" i="1"/>
  <c r="AS2833" i="1"/>
  <c r="J2367" i="1"/>
  <c r="AU2240" i="1"/>
  <c r="E2214" i="1"/>
  <c r="AR2120" i="1"/>
  <c r="K1538" i="1"/>
  <c r="H1378" i="1"/>
  <c r="AP1235" i="1"/>
  <c r="H1127" i="1"/>
  <c r="H506" i="1"/>
  <c r="AT435" i="1"/>
  <c r="K288" i="1"/>
  <c r="K239" i="1"/>
  <c r="AN3102" i="1"/>
  <c r="C3159" i="1"/>
  <c r="AR3159" i="1" s="1"/>
  <c r="C3102" i="1"/>
  <c r="AU3102" i="1" s="1"/>
  <c r="K2949" i="1"/>
  <c r="M2949" i="1" s="1"/>
  <c r="AU2759" i="1"/>
  <c r="AT2539" i="1"/>
  <c r="AN1814" i="1"/>
  <c r="J1693" i="1"/>
  <c r="H1538" i="1"/>
  <c r="AS1035" i="1"/>
  <c r="AT1034" i="1"/>
  <c r="AS821" i="1"/>
  <c r="H819" i="1"/>
  <c r="AT629" i="1"/>
  <c r="AU445" i="1"/>
  <c r="H433" i="1"/>
  <c r="AT421" i="1"/>
  <c r="J288" i="1"/>
  <c r="K227" i="1"/>
  <c r="AN3159" i="1"/>
  <c r="AU3123" i="1"/>
  <c r="AR3101" i="1"/>
  <c r="AS3084" i="1"/>
  <c r="AR3051" i="1"/>
  <c r="J2949" i="1"/>
  <c r="J2841" i="1"/>
  <c r="J2668" i="1"/>
  <c r="K2651" i="1"/>
  <c r="J2583" i="1"/>
  <c r="AS2396" i="1"/>
  <c r="AO2331" i="1"/>
  <c r="J2320" i="1"/>
  <c r="AT2169" i="1"/>
  <c r="J1543" i="1"/>
  <c r="L1337" i="1"/>
  <c r="AN1235" i="1"/>
  <c r="H975" i="1"/>
  <c r="AR821" i="1"/>
  <c r="AR783" i="1"/>
  <c r="AU770" i="1"/>
  <c r="AT723" i="1"/>
  <c r="H618" i="1"/>
  <c r="K443" i="1"/>
  <c r="C2620" i="1"/>
  <c r="AS2620" i="1" s="1"/>
  <c r="H2949" i="1"/>
  <c r="H2904" i="1"/>
  <c r="H2841" i="1"/>
  <c r="L2758" i="1"/>
  <c r="H2651" i="1"/>
  <c r="H2639" i="1"/>
  <c r="H2583" i="1"/>
  <c r="H2518" i="1"/>
  <c r="H2476" i="1"/>
  <c r="AS2075" i="1"/>
  <c r="F1814" i="1"/>
  <c r="H1740" i="1"/>
  <c r="H1578" i="1"/>
  <c r="J1546" i="1"/>
  <c r="H1543" i="1"/>
  <c r="H1518" i="1"/>
  <c r="H1449" i="1"/>
  <c r="K1414" i="1"/>
  <c r="AS1378" i="1"/>
  <c r="AT1376" i="1"/>
  <c r="J1325" i="1"/>
  <c r="H1288" i="1"/>
  <c r="AT1186" i="1"/>
  <c r="AO1160" i="1"/>
  <c r="H967" i="1"/>
  <c r="J939" i="1"/>
  <c r="AO830" i="1"/>
  <c r="H700" i="1"/>
  <c r="H688" i="1"/>
  <c r="H659" i="1"/>
  <c r="J558" i="1"/>
  <c r="H443" i="1"/>
  <c r="F419" i="1"/>
  <c r="H411" i="1"/>
  <c r="AS184" i="1"/>
  <c r="H182" i="1"/>
  <c r="H2951" i="1"/>
  <c r="AR2801" i="1"/>
  <c r="AU2747" i="1"/>
  <c r="H2703" i="1"/>
  <c r="AT2675" i="1"/>
  <c r="H2444" i="1"/>
  <c r="H2390" i="1"/>
  <c r="H2377" i="1"/>
  <c r="H2369" i="1"/>
  <c r="H2277" i="1"/>
  <c r="AS2076" i="1"/>
  <c r="AS2047" i="1"/>
  <c r="AT1895" i="1"/>
  <c r="J1885" i="1"/>
  <c r="AR1874" i="1"/>
  <c r="E1814" i="1"/>
  <c r="AP1719" i="1"/>
  <c r="H1706" i="1"/>
  <c r="H1459" i="1"/>
  <c r="J1414" i="1"/>
  <c r="M1414" i="1" s="1"/>
  <c r="AU1407" i="1"/>
  <c r="AS1376" i="1"/>
  <c r="H1374" i="1"/>
  <c r="F1235" i="1"/>
  <c r="H1176" i="1"/>
  <c r="AN1160" i="1"/>
  <c r="H1157" i="1"/>
  <c r="J1056" i="1"/>
  <c r="H1021" i="1"/>
  <c r="H996" i="1"/>
  <c r="G830" i="1"/>
  <c r="H820" i="1"/>
  <c r="K774" i="1"/>
  <c r="M774" i="1" s="1"/>
  <c r="E419" i="1"/>
  <c r="AS185" i="1"/>
  <c r="AT3242" i="1"/>
  <c r="L3196" i="1"/>
  <c r="AQ3159" i="1"/>
  <c r="AU3134" i="1"/>
  <c r="AQ3102" i="1"/>
  <c r="J2843" i="1"/>
  <c r="AT2747" i="1"/>
  <c r="AT2722" i="1"/>
  <c r="AS2676" i="1"/>
  <c r="AR2675" i="1"/>
  <c r="K2519" i="1"/>
  <c r="H2352" i="1"/>
  <c r="AS2242" i="1"/>
  <c r="H2216" i="1"/>
  <c r="K2120" i="1"/>
  <c r="AT1980" i="1"/>
  <c r="H1974" i="1"/>
  <c r="AS1895" i="1"/>
  <c r="D1814" i="1"/>
  <c r="AO1719" i="1"/>
  <c r="AR1376" i="1"/>
  <c r="E1235" i="1"/>
  <c r="H1133" i="1"/>
  <c r="L822" i="1"/>
  <c r="K701" i="1"/>
  <c r="D419" i="1"/>
  <c r="AS3242" i="1"/>
  <c r="AP3159" i="1"/>
  <c r="AS3134" i="1"/>
  <c r="K3124" i="1"/>
  <c r="AP3102" i="1"/>
  <c r="AU2949" i="1"/>
  <c r="AT2874" i="1"/>
  <c r="AS2722" i="1"/>
  <c r="K2712" i="1"/>
  <c r="E2620" i="1"/>
  <c r="AR2367" i="1"/>
  <c r="H2121" i="1"/>
  <c r="L2067" i="1"/>
  <c r="C1814" i="1"/>
  <c r="H1779" i="1"/>
  <c r="AN1719" i="1"/>
  <c r="AR1113" i="1"/>
  <c r="K1035" i="1"/>
  <c r="K629" i="1"/>
  <c r="AR522" i="1"/>
  <c r="C419" i="1"/>
  <c r="AT369" i="1"/>
  <c r="L1913" i="1"/>
  <c r="AT1919" i="1"/>
  <c r="AR1919" i="1"/>
  <c r="AR1932" i="1"/>
  <c r="L1919" i="1"/>
  <c r="H1932" i="1"/>
  <c r="AU1913" i="1"/>
  <c r="J1950" i="1"/>
  <c r="AS1913" i="1"/>
  <c r="L1955" i="1"/>
  <c r="AR1923" i="1"/>
  <c r="AR1920" i="1"/>
  <c r="L2016" i="1"/>
  <c r="K2016" i="1"/>
  <c r="J1961" i="1"/>
  <c r="AT1961" i="1"/>
  <c r="AT1342" i="1"/>
  <c r="AU1342" i="1"/>
  <c r="AT1317" i="1"/>
  <c r="AS1317" i="1"/>
  <c r="L864" i="1"/>
  <c r="J864" i="1"/>
  <c r="M864" i="1" s="1"/>
  <c r="AT864" i="1"/>
  <c r="K524" i="1"/>
  <c r="AS524" i="1"/>
  <c r="J2213" i="1"/>
  <c r="L2213" i="1"/>
  <c r="AU3002" i="1"/>
  <c r="J2756" i="1"/>
  <c r="K2756" i="1"/>
  <c r="AU2695" i="1"/>
  <c r="AR2611" i="1"/>
  <c r="AS2611" i="1"/>
  <c r="AT2550" i="1"/>
  <c r="AS2550" i="1"/>
  <c r="AR1891" i="1"/>
  <c r="AT1891" i="1"/>
  <c r="AS1563" i="1"/>
  <c r="J1563" i="1"/>
  <c r="K1563" i="1"/>
  <c r="AT964" i="1"/>
  <c r="AR964" i="1"/>
  <c r="AT727" i="1"/>
  <c r="J727" i="1"/>
  <c r="AR727" i="1"/>
  <c r="AT412" i="1"/>
  <c r="AS412" i="1"/>
  <c r="O41" i="2"/>
  <c r="G2400" i="1"/>
  <c r="AN2400" i="1"/>
  <c r="S40" i="2"/>
  <c r="C2331" i="1"/>
  <c r="D2331" i="1"/>
  <c r="E2331" i="1"/>
  <c r="F2331" i="1"/>
  <c r="AE38" i="2"/>
  <c r="AN2214" i="1"/>
  <c r="AO2214" i="1"/>
  <c r="AP2214" i="1"/>
  <c r="C2214" i="1"/>
  <c r="AR2214" i="1" s="1"/>
  <c r="D2214" i="1"/>
  <c r="K37" i="2"/>
  <c r="G2124" i="1"/>
  <c r="AM35" i="2"/>
  <c r="E1967" i="1"/>
  <c r="F1967" i="1"/>
  <c r="AN1967" i="1"/>
  <c r="AO1967" i="1"/>
  <c r="AP1967" i="1"/>
  <c r="AE33" i="2"/>
  <c r="C33" i="2" s="1"/>
  <c r="L33" i="2" s="1"/>
  <c r="C1868" i="1"/>
  <c r="D1868" i="1"/>
  <c r="F1868" i="1"/>
  <c r="AP1868" i="1"/>
  <c r="AQ1868" i="1"/>
  <c r="C1835" i="1"/>
  <c r="AS1835" i="1" s="1"/>
  <c r="K23" i="2"/>
  <c r="C1270" i="1"/>
  <c r="G1270" i="1"/>
  <c r="AT3154" i="1"/>
  <c r="AU3145" i="1"/>
  <c r="AR3002" i="1"/>
  <c r="AR2874" i="1"/>
  <c r="AS2695" i="1"/>
  <c r="AT2690" i="1"/>
  <c r="AP2331" i="1"/>
  <c r="F2214" i="1"/>
  <c r="L1962" i="1"/>
  <c r="AS1962" i="1"/>
  <c r="AT1822" i="1"/>
  <c r="AR1822" i="1"/>
  <c r="AU1165" i="1"/>
  <c r="L1165" i="1"/>
  <c r="M43" i="2"/>
  <c r="C43" i="2" s="1"/>
  <c r="L43" i="2" s="1"/>
  <c r="AP2455" i="1"/>
  <c r="AQ2455" i="1"/>
  <c r="C2455" i="1"/>
  <c r="AR2455" i="1" s="1"/>
  <c r="D2455" i="1"/>
  <c r="E2455" i="1"/>
  <c r="AT3145" i="1"/>
  <c r="AT3140" i="1"/>
  <c r="AT3003" i="1"/>
  <c r="AU2957" i="1"/>
  <c r="AU2858" i="1"/>
  <c r="AR2845" i="1"/>
  <c r="AT2829" i="1"/>
  <c r="AR2690" i="1"/>
  <c r="AR2616" i="1"/>
  <c r="AT2616" i="1"/>
  <c r="AU2338" i="1"/>
  <c r="AR2338" i="1"/>
  <c r="AU1961" i="1"/>
  <c r="L1777" i="1"/>
  <c r="AS1777" i="1"/>
  <c r="AT977" i="1"/>
  <c r="AS977" i="1"/>
  <c r="J889" i="1"/>
  <c r="AS889" i="1"/>
  <c r="AU889" i="1"/>
  <c r="AC45" i="2"/>
  <c r="C45" i="2" s="1"/>
  <c r="F2620" i="1"/>
  <c r="AN2620" i="1"/>
  <c r="AO2620" i="1"/>
  <c r="AP2620" i="1"/>
  <c r="AQ2620" i="1"/>
  <c r="AU3205" i="1"/>
  <c r="AU3159" i="1"/>
  <c r="AS3112" i="1"/>
  <c r="AT3026" i="1"/>
  <c r="AR3025" i="1"/>
  <c r="AR3020" i="1"/>
  <c r="AU2966" i="1"/>
  <c r="AR2957" i="1"/>
  <c r="AU2682" i="1"/>
  <c r="J2563" i="1"/>
  <c r="AS2563" i="1"/>
  <c r="AU2563" i="1"/>
  <c r="J2514" i="1"/>
  <c r="AR2514" i="1"/>
  <c r="AS2514" i="1"/>
  <c r="AN2331" i="1"/>
  <c r="AU2177" i="1"/>
  <c r="J2177" i="1"/>
  <c r="K2177" i="1"/>
  <c r="M2177" i="1" s="1"/>
  <c r="L2177" i="1"/>
  <c r="AR2050" i="1"/>
  <c r="AS2050" i="1"/>
  <c r="D1967" i="1"/>
  <c r="AU1704" i="1"/>
  <c r="AS1704" i="1"/>
  <c r="AR1563" i="1"/>
  <c r="AR359" i="1"/>
  <c r="AS359" i="1"/>
  <c r="AU359" i="1"/>
  <c r="AS3154" i="1"/>
  <c r="L3177" i="1"/>
  <c r="AU3165" i="1"/>
  <c r="AS3026" i="1"/>
  <c r="AS3021" i="1"/>
  <c r="J2925" i="1"/>
  <c r="AS2897" i="1"/>
  <c r="AU2887" i="1"/>
  <c r="H2843" i="1"/>
  <c r="AU2812" i="1"/>
  <c r="AU2799" i="1"/>
  <c r="AT2766" i="1"/>
  <c r="AR2766" i="1"/>
  <c r="AS2766" i="1"/>
  <c r="AS2706" i="1"/>
  <c r="L2706" i="1"/>
  <c r="K2468" i="1"/>
  <c r="AR2468" i="1"/>
  <c r="K2464" i="1"/>
  <c r="J2464" i="1"/>
  <c r="AS2464" i="1"/>
  <c r="AT2177" i="1"/>
  <c r="C1967" i="1"/>
  <c r="K1967" i="1" s="1"/>
  <c r="AT1921" i="1"/>
  <c r="L1921" i="1"/>
  <c r="K1901" i="1"/>
  <c r="J1901" i="1"/>
  <c r="L1760" i="1"/>
  <c r="J1760" i="1"/>
  <c r="K1760" i="1"/>
  <c r="K986" i="1"/>
  <c r="AU986" i="1"/>
  <c r="AS2495" i="1"/>
  <c r="AT2495" i="1"/>
  <c r="AU2495" i="1"/>
  <c r="AT3164" i="1"/>
  <c r="AS3196" i="1"/>
  <c r="J3177" i="1"/>
  <c r="L3107" i="1"/>
  <c r="AU3048" i="1"/>
  <c r="AR3026" i="1"/>
  <c r="J3019" i="1"/>
  <c r="L2983" i="1"/>
  <c r="AT2976" i="1"/>
  <c r="J2965" i="1"/>
  <c r="H2925" i="1"/>
  <c r="AT2887" i="1"/>
  <c r="AR2791" i="1"/>
  <c r="H2781" i="1"/>
  <c r="AS2770" i="1"/>
  <c r="AT2705" i="1"/>
  <c r="AU2514" i="1"/>
  <c r="AR2415" i="1"/>
  <c r="AS2415" i="1"/>
  <c r="AT2415" i="1"/>
  <c r="AS2177" i="1"/>
  <c r="J2055" i="1"/>
  <c r="K2055" i="1"/>
  <c r="AS2055" i="1"/>
  <c r="AR801" i="1"/>
  <c r="AT801" i="1"/>
  <c r="AU801" i="1"/>
  <c r="J801" i="1"/>
  <c r="K801" i="1"/>
  <c r="L801" i="1"/>
  <c r="L461" i="1"/>
  <c r="K461" i="1"/>
  <c r="AS461" i="1"/>
  <c r="AU3255" i="1"/>
  <c r="AU3242" i="1"/>
  <c r="L3213" i="1"/>
  <c r="AT3147" i="1"/>
  <c r="H3107" i="1"/>
  <c r="J3002" i="1"/>
  <c r="AU2999" i="1"/>
  <c r="AU2972" i="1"/>
  <c r="H2965" i="1"/>
  <c r="AR2887" i="1"/>
  <c r="H2874" i="1"/>
  <c r="H2866" i="1"/>
  <c r="H2824" i="1"/>
  <c r="H2794" i="1"/>
  <c r="AU2783" i="1"/>
  <c r="AR2770" i="1"/>
  <c r="AT2714" i="1"/>
  <c r="J2580" i="1"/>
  <c r="K2580" i="1"/>
  <c r="J2572" i="1"/>
  <c r="AT2572" i="1"/>
  <c r="AT2514" i="1"/>
  <c r="L2469" i="1"/>
  <c r="AS2469" i="1"/>
  <c r="AT2469" i="1"/>
  <c r="AS2436" i="1"/>
  <c r="L2436" i="1"/>
  <c r="J2288" i="1"/>
  <c r="AT2288" i="1"/>
  <c r="AR2177" i="1"/>
  <c r="AS1760" i="1"/>
  <c r="AT1705" i="1"/>
  <c r="L1705" i="1"/>
  <c r="AU1436" i="1"/>
  <c r="AS1436" i="1"/>
  <c r="AT1436" i="1"/>
  <c r="AT1183" i="1"/>
  <c r="AR1183" i="1"/>
  <c r="AS1183" i="1"/>
  <c r="AT360" i="1"/>
  <c r="AR360" i="1"/>
  <c r="AU186" i="1"/>
  <c r="J186" i="1"/>
  <c r="K186" i="1"/>
  <c r="AS186" i="1"/>
  <c r="AS3255" i="1"/>
  <c r="H3145" i="1"/>
  <c r="AU3049" i="1"/>
  <c r="J2988" i="1"/>
  <c r="AS2972" i="1"/>
  <c r="AT2928" i="1"/>
  <c r="AT2831" i="1"/>
  <c r="K2829" i="1"/>
  <c r="H2786" i="1"/>
  <c r="AT2468" i="1"/>
  <c r="AS2369" i="1"/>
  <c r="K2369" i="1"/>
  <c r="AR2369" i="1"/>
  <c r="J1816" i="1"/>
  <c r="AR1816" i="1"/>
  <c r="AS1816" i="1"/>
  <c r="AT1762" i="1"/>
  <c r="L1762" i="1"/>
  <c r="AR1762" i="1"/>
  <c r="AS1762" i="1"/>
  <c r="AR1760" i="1"/>
  <c r="AS85" i="1"/>
  <c r="AR85" i="1"/>
  <c r="K3141" i="1"/>
  <c r="H2966" i="1"/>
  <c r="H2891" i="1"/>
  <c r="H2829" i="1"/>
  <c r="K2825" i="1"/>
  <c r="AS2729" i="1"/>
  <c r="K2729" i="1"/>
  <c r="M2729" i="1" s="1"/>
  <c r="AR2532" i="1"/>
  <c r="J2532" i="1"/>
  <c r="AU2532" i="1"/>
  <c r="AU2415" i="1"/>
  <c r="J2378" i="1"/>
  <c r="AS2378" i="1"/>
  <c r="AR2316" i="1"/>
  <c r="AT2316" i="1"/>
  <c r="AT2212" i="1"/>
  <c r="J2212" i="1"/>
  <c r="AT2055" i="1"/>
  <c r="AS801" i="1"/>
  <c r="L502" i="1"/>
  <c r="AR502" i="1"/>
  <c r="J370" i="1"/>
  <c r="AR370" i="1"/>
  <c r="AT3020" i="1"/>
  <c r="K3094" i="1"/>
  <c r="L2614" i="1"/>
  <c r="J2614" i="1"/>
  <c r="AT2590" i="1"/>
  <c r="AS2590" i="1"/>
  <c r="K2541" i="1"/>
  <c r="AT2541" i="1"/>
  <c r="K2490" i="1"/>
  <c r="M2490" i="1" s="1"/>
  <c r="AU2490" i="1"/>
  <c r="J2261" i="1"/>
  <c r="AU2261" i="1"/>
  <c r="AU1437" i="1"/>
  <c r="AS1437" i="1"/>
  <c r="AT1437" i="1"/>
  <c r="AT141" i="1"/>
  <c r="J141" i="1"/>
  <c r="K141" i="1"/>
  <c r="L141" i="1"/>
  <c r="H2997" i="1"/>
  <c r="H2993" i="1"/>
  <c r="H2927" i="1"/>
  <c r="H2673" i="1"/>
  <c r="AS1821" i="1"/>
  <c r="AR1821" i="1"/>
  <c r="AT1821" i="1"/>
  <c r="AU1821" i="1"/>
  <c r="L1732" i="1"/>
  <c r="J1732" i="1"/>
  <c r="K1732" i="1"/>
  <c r="AR1732" i="1"/>
  <c r="AS803" i="1"/>
  <c r="J803" i="1"/>
  <c r="AT803" i="1"/>
  <c r="AT589" i="1"/>
  <c r="AP1231" i="1"/>
  <c r="K844" i="1"/>
  <c r="J839" i="1"/>
  <c r="J795" i="1"/>
  <c r="AU307" i="1"/>
  <c r="G1842" i="1"/>
  <c r="AU2542" i="1"/>
  <c r="AT2410" i="1"/>
  <c r="AU2262" i="1"/>
  <c r="AT1747" i="1"/>
  <c r="AU1675" i="1"/>
  <c r="AT1290" i="1"/>
  <c r="AT1179" i="1"/>
  <c r="AT881" i="1"/>
  <c r="H839" i="1"/>
  <c r="AU544" i="1"/>
  <c r="AU535" i="1"/>
  <c r="AT494" i="1"/>
  <c r="AU413" i="1"/>
  <c r="AT312" i="1"/>
  <c r="AT307" i="1"/>
  <c r="H153" i="1"/>
  <c r="AS2542" i="1"/>
  <c r="AS2410" i="1"/>
  <c r="AU2280" i="1"/>
  <c r="AT2262" i="1"/>
  <c r="AU2257" i="1"/>
  <c r="AT1897" i="1"/>
  <c r="AU1870" i="1"/>
  <c r="AS1798" i="1"/>
  <c r="AS1747" i="1"/>
  <c r="AR1706" i="1"/>
  <c r="AR1477" i="1"/>
  <c r="AU1468" i="1"/>
  <c r="AU1412" i="1"/>
  <c r="AT1407" i="1"/>
  <c r="AT1313" i="1"/>
  <c r="AU1174" i="1"/>
  <c r="AU1068" i="1"/>
  <c r="AS860" i="1"/>
  <c r="AU748" i="1"/>
  <c r="AS722" i="1"/>
  <c r="AS525" i="1"/>
  <c r="AT508" i="1"/>
  <c r="J421" i="1"/>
  <c r="AS413" i="1"/>
  <c r="AU379" i="1"/>
  <c r="AS192" i="1"/>
  <c r="AR152" i="1"/>
  <c r="AT2460" i="1"/>
  <c r="AR2410" i="1"/>
  <c r="AR2263" i="1"/>
  <c r="AR2262" i="1"/>
  <c r="AT2257" i="1"/>
  <c r="H1966" i="1"/>
  <c r="AU1963" i="1"/>
  <c r="AT1936" i="1"/>
  <c r="AU1923" i="1"/>
  <c r="AR1897" i="1"/>
  <c r="AS1870" i="1"/>
  <c r="AR1798" i="1"/>
  <c r="AU1765" i="1"/>
  <c r="AU1764" i="1"/>
  <c r="AR1747" i="1"/>
  <c r="AR1692" i="1"/>
  <c r="AT1569" i="1"/>
  <c r="AT1468" i="1"/>
  <c r="AR1457" i="1"/>
  <c r="AU1414" i="1"/>
  <c r="AR1412" i="1"/>
  <c r="AS1407" i="1"/>
  <c r="H1401" i="1"/>
  <c r="AU1382" i="1"/>
  <c r="AR1313" i="1"/>
  <c r="AR1056" i="1"/>
  <c r="AS991" i="1"/>
  <c r="AU950" i="1"/>
  <c r="AT924" i="1"/>
  <c r="AS805" i="1"/>
  <c r="AS705" i="1"/>
  <c r="AT322" i="1"/>
  <c r="AT313" i="1"/>
  <c r="AR247" i="1"/>
  <c r="AU153" i="1"/>
  <c r="AU148" i="1"/>
  <c r="AT2668" i="1"/>
  <c r="AT2573" i="1"/>
  <c r="AS2460" i="1"/>
  <c r="H2367" i="1"/>
  <c r="H2320" i="1"/>
  <c r="AT2281" i="1"/>
  <c r="AS2257" i="1"/>
  <c r="AT2239" i="1"/>
  <c r="AU2169" i="1"/>
  <c r="AT2038" i="1"/>
  <c r="AT1923" i="1"/>
  <c r="AT1765" i="1"/>
  <c r="AT1764" i="1"/>
  <c r="AU1697" i="1"/>
  <c r="AS1671" i="1"/>
  <c r="AU1632" i="1"/>
  <c r="AR1578" i="1"/>
  <c r="AR1407" i="1"/>
  <c r="AS1348" i="1"/>
  <c r="H1140" i="1"/>
  <c r="AS1130" i="1"/>
  <c r="AR723" i="1"/>
  <c r="K589" i="1"/>
  <c r="L579" i="1"/>
  <c r="AR508" i="1"/>
  <c r="AR433" i="1"/>
  <c r="AS322" i="1"/>
  <c r="AS256" i="1"/>
  <c r="AS153" i="1"/>
  <c r="H93" i="1"/>
  <c r="AS54" i="1"/>
  <c r="H44" i="1"/>
  <c r="AU21" i="1"/>
  <c r="AS2747" i="1"/>
  <c r="H2695" i="1"/>
  <c r="H2614" i="1"/>
  <c r="L2500" i="1"/>
  <c r="H2499" i="1"/>
  <c r="AT2475" i="1"/>
  <c r="H2392" i="1"/>
  <c r="H2378" i="1"/>
  <c r="AU2348" i="1"/>
  <c r="H2212" i="1"/>
  <c r="H1961" i="1"/>
  <c r="H1906" i="1"/>
  <c r="H1857" i="1"/>
  <c r="H1789" i="1"/>
  <c r="H1781" i="1"/>
  <c r="H1704" i="1"/>
  <c r="H1342" i="1"/>
  <c r="L1291" i="1"/>
  <c r="AU1216" i="1"/>
  <c r="H1046" i="1"/>
  <c r="L939" i="1"/>
  <c r="H817" i="1"/>
  <c r="H813" i="1"/>
  <c r="AU638" i="1"/>
  <c r="J589" i="1"/>
  <c r="K579" i="1"/>
  <c r="M579" i="1" s="1"/>
  <c r="H502" i="1"/>
  <c r="J229" i="1"/>
  <c r="H141" i="1"/>
  <c r="AS99" i="1"/>
  <c r="AT21" i="1"/>
  <c r="AR2747" i="1"/>
  <c r="AU2730" i="1"/>
  <c r="AU2716" i="1"/>
  <c r="AR2669" i="1"/>
  <c r="AT2651" i="1"/>
  <c r="H2521" i="1"/>
  <c r="AT2517" i="1"/>
  <c r="H2514" i="1"/>
  <c r="K2500" i="1"/>
  <c r="H2469" i="1"/>
  <c r="H2428" i="1"/>
  <c r="AU2344" i="1"/>
  <c r="H2334" i="1"/>
  <c r="H2275" i="1"/>
  <c r="AR2240" i="1"/>
  <c r="AU2181" i="1"/>
  <c r="AS2174" i="1"/>
  <c r="AS2169" i="1"/>
  <c r="AT2066" i="1"/>
  <c r="AS2052" i="1"/>
  <c r="H1901" i="1"/>
  <c r="AT1872" i="1"/>
  <c r="AU1818" i="1"/>
  <c r="H1760" i="1"/>
  <c r="J1675" i="1"/>
  <c r="AU1672" i="1"/>
  <c r="H1666" i="1"/>
  <c r="H1611" i="1"/>
  <c r="H1447" i="1"/>
  <c r="AU1440" i="1"/>
  <c r="H1437" i="1"/>
  <c r="H1406" i="1"/>
  <c r="H1394" i="1"/>
  <c r="AR1361" i="1"/>
  <c r="K1291" i="1"/>
  <c r="K1179" i="1"/>
  <c r="AT1113" i="1"/>
  <c r="AT1052" i="1"/>
  <c r="H986" i="1"/>
  <c r="H923" i="1"/>
  <c r="K881" i="1"/>
  <c r="AT844" i="1"/>
  <c r="AT730" i="1"/>
  <c r="AU676" i="1"/>
  <c r="AR601" i="1"/>
  <c r="H589" i="1"/>
  <c r="H582" i="1"/>
  <c r="H579" i="1"/>
  <c r="H470" i="1"/>
  <c r="K392" i="1"/>
  <c r="E341" i="1"/>
  <c r="AU328" i="1"/>
  <c r="J326" i="1"/>
  <c r="J312" i="1"/>
  <c r="H307" i="1"/>
  <c r="H277" i="1"/>
  <c r="H273" i="1"/>
  <c r="AU209" i="1"/>
  <c r="AT206" i="1"/>
  <c r="H200" i="1"/>
  <c r="J169" i="1"/>
  <c r="AS2674" i="1"/>
  <c r="AR2660" i="1"/>
  <c r="H2625" i="1"/>
  <c r="H2620" i="1"/>
  <c r="L2542" i="1"/>
  <c r="H2450" i="1"/>
  <c r="H2415" i="1"/>
  <c r="H2188" i="1"/>
  <c r="AR2067" i="1"/>
  <c r="AS1955" i="1"/>
  <c r="AU1933" i="1"/>
  <c r="AS1872" i="1"/>
  <c r="K1831" i="1"/>
  <c r="H1816" i="1"/>
  <c r="J1706" i="1"/>
  <c r="H1675" i="1"/>
  <c r="L1603" i="1"/>
  <c r="AS1440" i="1"/>
  <c r="H1418" i="1"/>
  <c r="AT1377" i="1"/>
  <c r="AU1375" i="1"/>
  <c r="H1300" i="1"/>
  <c r="J1291" i="1"/>
  <c r="H1290" i="1"/>
  <c r="J1179" i="1"/>
  <c r="H881" i="1"/>
  <c r="H873" i="1"/>
  <c r="H869" i="1"/>
  <c r="AR844" i="1"/>
  <c r="AU839" i="1"/>
  <c r="AT820" i="1"/>
  <c r="AU689" i="1"/>
  <c r="J535" i="1"/>
  <c r="D341" i="1"/>
  <c r="H157" i="1"/>
  <c r="H152" i="1"/>
  <c r="H94" i="1"/>
  <c r="J77" i="1"/>
  <c r="H2706" i="1"/>
  <c r="H2542" i="1"/>
  <c r="AT2518" i="1"/>
  <c r="H2500" i="1"/>
  <c r="J2352" i="1"/>
  <c r="K2276" i="1"/>
  <c r="AS2273" i="1"/>
  <c r="H2262" i="1"/>
  <c r="H2168" i="1"/>
  <c r="H2061" i="1"/>
  <c r="AR2023" i="1"/>
  <c r="L1973" i="1"/>
  <c r="AT1965" i="1"/>
  <c r="H1911" i="1"/>
  <c r="H1790" i="1"/>
  <c r="AT1740" i="1"/>
  <c r="K1603" i="1"/>
  <c r="AR1509" i="1"/>
  <c r="AU1496" i="1"/>
  <c r="H1486" i="1"/>
  <c r="H1477" i="1"/>
  <c r="L1457" i="1"/>
  <c r="AR1445" i="1"/>
  <c r="AS1377" i="1"/>
  <c r="AR1375" i="1"/>
  <c r="H1339" i="1"/>
  <c r="J1313" i="1"/>
  <c r="H1291" i="1"/>
  <c r="K1056" i="1"/>
  <c r="K950" i="1"/>
  <c r="K924" i="1"/>
  <c r="J705" i="1"/>
  <c r="J591" i="1"/>
  <c r="K558" i="1"/>
  <c r="AR363" i="1"/>
  <c r="AT271" i="1"/>
  <c r="AU270" i="1"/>
  <c r="J265" i="1"/>
  <c r="H205" i="1"/>
  <c r="G2918" i="1"/>
  <c r="G2922" i="1"/>
  <c r="G2910" i="1"/>
  <c r="AR1409" i="1"/>
  <c r="AS1409" i="1"/>
  <c r="AT911" i="1"/>
  <c r="AR911" i="1"/>
  <c r="AS911" i="1"/>
  <c r="AS462" i="1"/>
  <c r="K462" i="1"/>
  <c r="L462" i="1"/>
  <c r="AR462" i="1"/>
  <c r="AR549" i="1"/>
  <c r="AT549" i="1"/>
  <c r="AU549" i="1"/>
  <c r="J549" i="1"/>
  <c r="K549" i="1"/>
  <c r="L549" i="1"/>
  <c r="AU495" i="1"/>
  <c r="AS495" i="1"/>
  <c r="AT220" i="1"/>
  <c r="J220" i="1"/>
  <c r="L220" i="1"/>
  <c r="K21" i="2"/>
  <c r="D1226" i="1"/>
  <c r="E1226" i="1"/>
  <c r="F1226" i="1"/>
  <c r="G1226" i="1"/>
  <c r="AN1226" i="1"/>
  <c r="AO1226" i="1"/>
  <c r="AP1226" i="1"/>
  <c r="AQ1226" i="1"/>
  <c r="Q20" i="2"/>
  <c r="AP1160" i="1"/>
  <c r="AQ1160" i="1"/>
  <c r="C1160" i="1"/>
  <c r="D1160" i="1"/>
  <c r="E1160" i="1"/>
  <c r="F1160" i="1"/>
  <c r="AA18" i="2"/>
  <c r="C931" i="1"/>
  <c r="AR931" i="1" s="1"/>
  <c r="D931" i="1"/>
  <c r="E931" i="1"/>
  <c r="F931" i="1"/>
  <c r="AN931" i="1"/>
  <c r="AO931" i="1"/>
  <c r="AP931" i="1"/>
  <c r="AQ931" i="1"/>
  <c r="Y17" i="2"/>
  <c r="C17" i="2" s="1"/>
  <c r="AP830" i="1"/>
  <c r="C830" i="1"/>
  <c r="D830" i="1"/>
  <c r="E830" i="1"/>
  <c r="F830" i="1"/>
  <c r="AN830" i="1"/>
  <c r="M16" i="2"/>
  <c r="C736" i="1"/>
  <c r="J736" i="1" s="1"/>
  <c r="D736" i="1"/>
  <c r="E736" i="1"/>
  <c r="F736" i="1"/>
  <c r="G736" i="1"/>
  <c r="AN736" i="1"/>
  <c r="AO736" i="1"/>
  <c r="M10" i="2"/>
  <c r="AO347" i="1"/>
  <c r="AP347" i="1"/>
  <c r="AQ347" i="1"/>
  <c r="C347" i="1"/>
  <c r="D347" i="1"/>
  <c r="E347" i="1"/>
  <c r="F347" i="1"/>
  <c r="G347" i="1"/>
  <c r="AR1853" i="1"/>
  <c r="K1261" i="1"/>
  <c r="AR1261" i="1"/>
  <c r="AT1261" i="1"/>
  <c r="AS2812" i="1"/>
  <c r="AU2807" i="1"/>
  <c r="AR2802" i="1"/>
  <c r="AU2771" i="1"/>
  <c r="AU2597" i="1"/>
  <c r="AU2589" i="1"/>
  <c r="AU2432" i="1"/>
  <c r="AS2359" i="1"/>
  <c r="AU2284" i="1"/>
  <c r="AR1980" i="1"/>
  <c r="AU1979" i="1"/>
  <c r="AU1943" i="1"/>
  <c r="AU1863" i="1"/>
  <c r="AR1852" i="1"/>
  <c r="AS1697" i="1"/>
  <c r="AT1696" i="1"/>
  <c r="AU1622" i="1"/>
  <c r="J1622" i="1"/>
  <c r="L1562" i="1"/>
  <c r="K1562" i="1"/>
  <c r="L1212" i="1"/>
  <c r="AS1212" i="1"/>
  <c r="AT1212" i="1"/>
  <c r="AR724" i="1"/>
  <c r="AS724" i="1"/>
  <c r="AU724" i="1"/>
  <c r="AC25" i="2"/>
  <c r="AN1371" i="1"/>
  <c r="AO1371" i="1"/>
  <c r="AP1371" i="1"/>
  <c r="AQ1371" i="1"/>
  <c r="C1371" i="1"/>
  <c r="D1371" i="1"/>
  <c r="E1371" i="1"/>
  <c r="AE23" i="2"/>
  <c r="C23" i="2" s="1"/>
  <c r="D1270" i="1"/>
  <c r="E1270" i="1"/>
  <c r="F1270" i="1"/>
  <c r="AN1270" i="1"/>
  <c r="AO1270" i="1"/>
  <c r="AP1270" i="1"/>
  <c r="AQ1270" i="1"/>
  <c r="AU1852" i="1"/>
  <c r="AU1696" i="1"/>
  <c r="J1139" i="1"/>
  <c r="AR1139" i="1"/>
  <c r="AU2901" i="1"/>
  <c r="AP3233" i="1"/>
  <c r="J3210" i="1"/>
  <c r="AS3207" i="1"/>
  <c r="AT3206" i="1"/>
  <c r="L3199" i="1"/>
  <c r="AU3150" i="1"/>
  <c r="AT3149" i="1"/>
  <c r="L3147" i="1"/>
  <c r="AT3143" i="1"/>
  <c r="AT3142" i="1"/>
  <c r="AR3080" i="1"/>
  <c r="AT3075" i="1"/>
  <c r="H3019" i="1"/>
  <c r="AS3008" i="1"/>
  <c r="AS3007" i="1"/>
  <c r="H2989" i="1"/>
  <c r="AT2959" i="1"/>
  <c r="AT2901" i="1"/>
  <c r="AT2880" i="1"/>
  <c r="AS2807" i="1"/>
  <c r="AT2771" i="1"/>
  <c r="AT2770" i="1"/>
  <c r="AU2726" i="1"/>
  <c r="AU2651" i="1"/>
  <c r="AU2607" i="1"/>
  <c r="AT2589" i="1"/>
  <c r="J2541" i="1"/>
  <c r="AS2483" i="1"/>
  <c r="AS2478" i="1"/>
  <c r="H2464" i="1"/>
  <c r="K2436" i="1"/>
  <c r="H2383" i="1"/>
  <c r="AU2369" i="1"/>
  <c r="AT2367" i="1"/>
  <c r="AT2361" i="1"/>
  <c r="AS2360" i="1"/>
  <c r="AS2323" i="1"/>
  <c r="K2295" i="1"/>
  <c r="AS2269" i="1"/>
  <c r="AS2268" i="1"/>
  <c r="J2240" i="1"/>
  <c r="K2213" i="1"/>
  <c r="H2150" i="1"/>
  <c r="H2120" i="1"/>
  <c r="K2100" i="1"/>
  <c r="AS2043" i="1"/>
  <c r="AT1992" i="1"/>
  <c r="AT1991" i="1"/>
  <c r="AT1986" i="1"/>
  <c r="AS1979" i="1"/>
  <c r="AT1953" i="1"/>
  <c r="AT1943" i="1"/>
  <c r="AS1883" i="1"/>
  <c r="AS1863" i="1"/>
  <c r="AR1777" i="1"/>
  <c r="AU1772" i="1"/>
  <c r="J1765" i="1"/>
  <c r="J1764" i="1"/>
  <c r="K1762" i="1"/>
  <c r="AR1697" i="1"/>
  <c r="AS1696" i="1"/>
  <c r="J1666" i="1"/>
  <c r="L1659" i="1"/>
  <c r="AU1646" i="1"/>
  <c r="AT1450" i="1"/>
  <c r="AU1450" i="1"/>
  <c r="J1450" i="1"/>
  <c r="M1450" i="1" s="1"/>
  <c r="K1450" i="1"/>
  <c r="L1450" i="1"/>
  <c r="AU1409" i="1"/>
  <c r="AT912" i="1"/>
  <c r="J912" i="1"/>
  <c r="L912" i="1"/>
  <c r="L815" i="1"/>
  <c r="AS815" i="1"/>
  <c r="AT815" i="1"/>
  <c r="AU815" i="1"/>
  <c r="AT462" i="1"/>
  <c r="AN347" i="1"/>
  <c r="AT2812" i="1"/>
  <c r="AT1697" i="1"/>
  <c r="AO3233" i="1"/>
  <c r="AS3212" i="1"/>
  <c r="AR3207" i="1"/>
  <c r="AR3206" i="1"/>
  <c r="J3184" i="1"/>
  <c r="AT3156" i="1"/>
  <c r="AT3150" i="1"/>
  <c r="AS3143" i="1"/>
  <c r="AU3094" i="1"/>
  <c r="AS3075" i="1"/>
  <c r="AT3047" i="1"/>
  <c r="J2967" i="1"/>
  <c r="AS2901" i="1"/>
  <c r="AS2880" i="1"/>
  <c r="AR2807" i="1"/>
  <c r="AR2771" i="1"/>
  <c r="AS2740" i="1"/>
  <c r="AT2607" i="1"/>
  <c r="AR2602" i="1"/>
  <c r="AU2570" i="1"/>
  <c r="H2541" i="1"/>
  <c r="H2509" i="1"/>
  <c r="J2504" i="1"/>
  <c r="AS2473" i="1"/>
  <c r="J2436" i="1"/>
  <c r="K2430" i="1"/>
  <c r="K2378" i="1"/>
  <c r="J2377" i="1"/>
  <c r="AT2369" i="1"/>
  <c r="AS2367" i="1"/>
  <c r="AR2361" i="1"/>
  <c r="H2295" i="1"/>
  <c r="J2277" i="1"/>
  <c r="AR2269" i="1"/>
  <c r="AT2248" i="1"/>
  <c r="H2240" i="1"/>
  <c r="H2213" i="1"/>
  <c r="AS2193" i="1"/>
  <c r="H2015" i="1"/>
  <c r="H2008" i="1"/>
  <c r="AR1992" i="1"/>
  <c r="AT1970" i="1"/>
  <c r="AS1953" i="1"/>
  <c r="AR1883" i="1"/>
  <c r="H1876" i="1"/>
  <c r="AT1829" i="1"/>
  <c r="AR1696" i="1"/>
  <c r="AU1683" i="1"/>
  <c r="K1659" i="1"/>
  <c r="AU1647" i="1"/>
  <c r="AU1596" i="1"/>
  <c r="AT1493" i="1"/>
  <c r="AR1493" i="1"/>
  <c r="AS1493" i="1"/>
  <c r="AS1427" i="1"/>
  <c r="K1427" i="1"/>
  <c r="L1427" i="1"/>
  <c r="AT1270" i="1"/>
  <c r="AS1270" i="1"/>
  <c r="AU1144" i="1"/>
  <c r="J1144" i="1"/>
  <c r="K1144" i="1"/>
  <c r="L1144" i="1"/>
  <c r="AS549" i="1"/>
  <c r="AS144" i="1"/>
  <c r="AU144" i="1"/>
  <c r="AR2592" i="1"/>
  <c r="AU3206" i="1"/>
  <c r="AT2902" i="1"/>
  <c r="L3238" i="1"/>
  <c r="AN3233" i="1"/>
  <c r="AS3177" i="1"/>
  <c r="AU3167" i="1"/>
  <c r="H3165" i="1"/>
  <c r="H3159" i="1"/>
  <c r="AS3151" i="1"/>
  <c r="AS3150" i="1"/>
  <c r="AR3143" i="1"/>
  <c r="L3114" i="1"/>
  <c r="AS3100" i="1"/>
  <c r="K3092" i="1"/>
  <c r="J3079" i="1"/>
  <c r="AS3047" i="1"/>
  <c r="L3022" i="1"/>
  <c r="L2998" i="1"/>
  <c r="H2977" i="1"/>
  <c r="AR2901" i="1"/>
  <c r="AR2880" i="1"/>
  <c r="K2858" i="1"/>
  <c r="K2675" i="1"/>
  <c r="L2660" i="1"/>
  <c r="AS2651" i="1"/>
  <c r="AU2517" i="1"/>
  <c r="L2505" i="1"/>
  <c r="H2504" i="1"/>
  <c r="AR2488" i="1"/>
  <c r="AU2462" i="1"/>
  <c r="J2430" i="1"/>
  <c r="K2288" i="1"/>
  <c r="L2261" i="1"/>
  <c r="AR2193" i="1"/>
  <c r="J2052" i="1"/>
  <c r="AT1993" i="1"/>
  <c r="AU1954" i="1"/>
  <c r="L1907" i="1"/>
  <c r="L1853" i="1"/>
  <c r="AR1829" i="1"/>
  <c r="J1708" i="1"/>
  <c r="J1667" i="1"/>
  <c r="J1659" i="1"/>
  <c r="AR1611" i="1"/>
  <c r="AT1611" i="1"/>
  <c r="C1226" i="1"/>
  <c r="K1226" i="1" s="1"/>
  <c r="AT875" i="1"/>
  <c r="AS875" i="1"/>
  <c r="AU2359" i="1"/>
  <c r="H3238" i="1"/>
  <c r="H3225" i="1"/>
  <c r="AT3222" i="1"/>
  <c r="H3211" i="1"/>
  <c r="H3154" i="1"/>
  <c r="K3114" i="1"/>
  <c r="H2994" i="1"/>
  <c r="K2943" i="1"/>
  <c r="K2937" i="1"/>
  <c r="AT2925" i="1"/>
  <c r="AU2824" i="1"/>
  <c r="H2811" i="1"/>
  <c r="AU2781" i="1"/>
  <c r="H2779" i="1"/>
  <c r="H2744" i="1"/>
  <c r="H2691" i="1"/>
  <c r="H2675" i="1"/>
  <c r="K2660" i="1"/>
  <c r="AS2614" i="1"/>
  <c r="H2601" i="1"/>
  <c r="K2592" i="1"/>
  <c r="L2590" i="1"/>
  <c r="L2588" i="1"/>
  <c r="H2533" i="1"/>
  <c r="J2505" i="1"/>
  <c r="AU2499" i="1"/>
  <c r="K2497" i="1"/>
  <c r="M2497" i="1" s="1"/>
  <c r="H2430" i="1"/>
  <c r="H2288" i="1"/>
  <c r="AT2280" i="1"/>
  <c r="J2262" i="1"/>
  <c r="AR2257" i="1"/>
  <c r="H2242" i="1"/>
  <c r="AS2185" i="1"/>
  <c r="H2164" i="1"/>
  <c r="AR2148" i="1"/>
  <c r="H1907" i="1"/>
  <c r="K1853" i="1"/>
  <c r="H1708" i="1"/>
  <c r="H1667" i="1"/>
  <c r="H1659" i="1"/>
  <c r="AU888" i="1"/>
  <c r="AT888" i="1"/>
  <c r="J394" i="1"/>
  <c r="AR394" i="1"/>
  <c r="AT394" i="1"/>
  <c r="AR2590" i="1"/>
  <c r="F3233" i="1"/>
  <c r="J3136" i="1"/>
  <c r="J3114" i="1"/>
  <c r="K3070" i="1"/>
  <c r="M3070" i="1" s="1"/>
  <c r="AT3004" i="1"/>
  <c r="J2937" i="1"/>
  <c r="AS2925" i="1"/>
  <c r="K2902" i="1"/>
  <c r="AS2873" i="1"/>
  <c r="H2850" i="1"/>
  <c r="AT2824" i="1"/>
  <c r="H2822" i="1"/>
  <c r="L2812" i="1"/>
  <c r="J2802" i="1"/>
  <c r="AT2781" i="1"/>
  <c r="H2682" i="1"/>
  <c r="H2661" i="1"/>
  <c r="J2660" i="1"/>
  <c r="AU2629" i="1"/>
  <c r="J2606" i="1"/>
  <c r="J2592" i="1"/>
  <c r="K2590" i="1"/>
  <c r="J2497" i="1"/>
  <c r="K2432" i="1"/>
  <c r="K2394" i="1"/>
  <c r="AU2371" i="1"/>
  <c r="J2359" i="1"/>
  <c r="AT2320" i="1"/>
  <c r="J2284" i="1"/>
  <c r="AS2280" i="1"/>
  <c r="AU2218" i="1"/>
  <c r="AU2167" i="1"/>
  <c r="AS2031" i="1"/>
  <c r="L1980" i="1"/>
  <c r="AS1921" i="1"/>
  <c r="AR1870" i="1"/>
  <c r="AO1868" i="1"/>
  <c r="AU1856" i="1"/>
  <c r="H1854" i="1"/>
  <c r="J1853" i="1"/>
  <c r="M1853" i="1" s="1"/>
  <c r="J1852" i="1"/>
  <c r="AS1753" i="1"/>
  <c r="AR1704" i="1"/>
  <c r="J1668" i="1"/>
  <c r="K1428" i="1"/>
  <c r="AU1428" i="1"/>
  <c r="J1418" i="1"/>
  <c r="AU1418" i="1"/>
  <c r="AT1144" i="1"/>
  <c r="AR604" i="1"/>
  <c r="AT604" i="1"/>
  <c r="AQ3233" i="1"/>
  <c r="E3233" i="1"/>
  <c r="H3201" i="1"/>
  <c r="L3142" i="1"/>
  <c r="J3070" i="1"/>
  <c r="H3038" i="1"/>
  <c r="K3034" i="1"/>
  <c r="L3008" i="1"/>
  <c r="H3007" i="1"/>
  <c r="AS3004" i="1"/>
  <c r="H2933" i="1"/>
  <c r="J2902" i="1"/>
  <c r="AU2843" i="1"/>
  <c r="AS2824" i="1"/>
  <c r="AT2733" i="1"/>
  <c r="J2683" i="1"/>
  <c r="AS2647" i="1"/>
  <c r="L2633" i="1"/>
  <c r="AR2629" i="1"/>
  <c r="H2592" i="1"/>
  <c r="J2590" i="1"/>
  <c r="J2589" i="1"/>
  <c r="H2575" i="1"/>
  <c r="H2548" i="1"/>
  <c r="J2483" i="1"/>
  <c r="K2478" i="1"/>
  <c r="AR2469" i="1"/>
  <c r="AU2464" i="1"/>
  <c r="J2432" i="1"/>
  <c r="AU2428" i="1"/>
  <c r="H2360" i="1"/>
  <c r="H2359" i="1"/>
  <c r="H2346" i="1"/>
  <c r="AU2259" i="1"/>
  <c r="AT2218" i="1"/>
  <c r="AT2203" i="1"/>
  <c r="K2179" i="1"/>
  <c r="AS2162" i="1"/>
  <c r="J2054" i="1"/>
  <c r="H2048" i="1"/>
  <c r="H2001" i="1"/>
  <c r="L1991" i="1"/>
  <c r="K1980" i="1"/>
  <c r="J1979" i="1"/>
  <c r="K1943" i="1"/>
  <c r="AU1940" i="1"/>
  <c r="L1914" i="1"/>
  <c r="AN1868" i="1"/>
  <c r="H1863" i="1"/>
  <c r="AR1856" i="1"/>
  <c r="H1853" i="1"/>
  <c r="H1852" i="1"/>
  <c r="K1777" i="1"/>
  <c r="AU1759" i="1"/>
  <c r="K1757" i="1"/>
  <c r="AU1700" i="1"/>
  <c r="H1691" i="1"/>
  <c r="H1668" i="1"/>
  <c r="AU1659" i="1"/>
  <c r="J1059" i="1"/>
  <c r="L1059" i="1"/>
  <c r="AT1059" i="1"/>
  <c r="AS1980" i="1"/>
  <c r="D3233" i="1"/>
  <c r="L3187" i="1"/>
  <c r="AU3184" i="1"/>
  <c r="H3156" i="1"/>
  <c r="AT3123" i="1"/>
  <c r="AR3096" i="1"/>
  <c r="L3094" i="1"/>
  <c r="J3075" i="1"/>
  <c r="H3060" i="1"/>
  <c r="J3034" i="1"/>
  <c r="J3017" i="1"/>
  <c r="K3008" i="1"/>
  <c r="H2902" i="1"/>
  <c r="L2885" i="1"/>
  <c r="L2829" i="1"/>
  <c r="H2812" i="1"/>
  <c r="H2807" i="1"/>
  <c r="H2740" i="1"/>
  <c r="AU2714" i="1"/>
  <c r="AU2675" i="1"/>
  <c r="K2633" i="1"/>
  <c r="M2633" i="1" s="1"/>
  <c r="H2602" i="1"/>
  <c r="H2590" i="1"/>
  <c r="H2589" i="1"/>
  <c r="AT2563" i="1"/>
  <c r="H2534" i="1"/>
  <c r="K2479" i="1"/>
  <c r="J2478" i="1"/>
  <c r="J2473" i="1"/>
  <c r="H2432" i="1"/>
  <c r="L2395" i="1"/>
  <c r="J2361" i="1"/>
  <c r="H2333" i="1"/>
  <c r="J2328" i="1"/>
  <c r="K2306" i="1"/>
  <c r="H2297" i="1"/>
  <c r="J2269" i="1"/>
  <c r="AS2240" i="1"/>
  <c r="AT2213" i="1"/>
  <c r="J2179" i="1"/>
  <c r="AT2032" i="1"/>
  <c r="H2030" i="1"/>
  <c r="AU2023" i="1"/>
  <c r="J1991" i="1"/>
  <c r="H1980" i="1"/>
  <c r="H1979" i="1"/>
  <c r="J1953" i="1"/>
  <c r="H1879" i="1"/>
  <c r="J1777" i="1"/>
  <c r="M1777" i="1" s="1"/>
  <c r="AT1759" i="1"/>
  <c r="J1757" i="1"/>
  <c r="AR1719" i="1"/>
  <c r="AT1659" i="1"/>
  <c r="J1647" i="1"/>
  <c r="K1390" i="1"/>
  <c r="AS1390" i="1"/>
  <c r="AT1390" i="1"/>
  <c r="AS657" i="1"/>
  <c r="AU657" i="1"/>
  <c r="AS630" i="1"/>
  <c r="L630" i="1"/>
  <c r="H375" i="1"/>
  <c r="AS2937" i="1"/>
  <c r="C3233" i="1"/>
  <c r="AR3233" i="1" s="1"/>
  <c r="H3143" i="1"/>
  <c r="AU3114" i="1"/>
  <c r="H3075" i="1"/>
  <c r="H3017" i="1"/>
  <c r="AU2937" i="1"/>
  <c r="H2698" i="1"/>
  <c r="H2642" i="1"/>
  <c r="H2638" i="1"/>
  <c r="H2633" i="1"/>
  <c r="H2607" i="1"/>
  <c r="AU2590" i="1"/>
  <c r="H2473" i="1"/>
  <c r="H2457" i="1"/>
  <c r="H2366" i="1"/>
  <c r="H2361" i="1"/>
  <c r="H2328" i="1"/>
  <c r="H2193" i="1"/>
  <c r="H2179" i="1"/>
  <c r="H2157" i="1"/>
  <c r="H2131" i="1"/>
  <c r="H2035" i="1"/>
  <c r="H1795" i="1"/>
  <c r="H1777" i="1"/>
  <c r="H1647" i="1"/>
  <c r="H1622" i="1"/>
  <c r="J1525" i="1"/>
  <c r="AR1525" i="1"/>
  <c r="AS1525" i="1"/>
  <c r="AT1525" i="1"/>
  <c r="AT1444" i="1"/>
  <c r="L1444" i="1"/>
  <c r="AR172" i="1"/>
  <c r="AS172" i="1"/>
  <c r="AR2937" i="1"/>
  <c r="AT2497" i="1"/>
  <c r="AU3238" i="1"/>
  <c r="AS3224" i="1"/>
  <c r="AU3215" i="1"/>
  <c r="K3177" i="1"/>
  <c r="AS3164" i="1"/>
  <c r="AU3154" i="1"/>
  <c r="AT3134" i="1"/>
  <c r="AT3114" i="1"/>
  <c r="H3094" i="1"/>
  <c r="AT3021" i="1"/>
  <c r="AS3020" i="1"/>
  <c r="AT2957" i="1"/>
  <c r="J2945" i="1"/>
  <c r="AT2937" i="1"/>
  <c r="AR2843" i="1"/>
  <c r="J2829" i="1"/>
  <c r="J2770" i="1"/>
  <c r="AT2758" i="1"/>
  <c r="L2756" i="1"/>
  <c r="M2756" i="1" s="1"/>
  <c r="K2693" i="1"/>
  <c r="K2653" i="1"/>
  <c r="J2651" i="1"/>
  <c r="H2634" i="1"/>
  <c r="K2614" i="1"/>
  <c r="H2580" i="1"/>
  <c r="AR2563" i="1"/>
  <c r="AR2430" i="1"/>
  <c r="K2390" i="1"/>
  <c r="AR2378" i="1"/>
  <c r="AR2377" i="1"/>
  <c r="J2369" i="1"/>
  <c r="AS2344" i="1"/>
  <c r="K2185" i="1"/>
  <c r="AR2008" i="1"/>
  <c r="H2006" i="1"/>
  <c r="AU1980" i="1"/>
  <c r="AU1901" i="1"/>
  <c r="AR1895" i="1"/>
  <c r="E1868" i="1"/>
  <c r="AT1798" i="1"/>
  <c r="J1779" i="1"/>
  <c r="AU1740" i="1"/>
  <c r="H1738" i="1"/>
  <c r="H1732" i="1"/>
  <c r="H1718" i="1"/>
  <c r="K1675" i="1"/>
  <c r="AU1390" i="1"/>
  <c r="AU1207" i="1"/>
  <c r="AS1207" i="1"/>
  <c r="AS959" i="1"/>
  <c r="J959" i="1"/>
  <c r="AR959" i="1"/>
  <c r="M1291" i="1"/>
  <c r="AS662" i="1"/>
  <c r="AT638" i="1"/>
  <c r="AU510" i="1"/>
  <c r="AT354" i="1"/>
  <c r="AR127" i="1"/>
  <c r="AU1313" i="1"/>
  <c r="L1004" i="1"/>
  <c r="H952" i="1"/>
  <c r="AT890" i="1"/>
  <c r="AT889" i="1"/>
  <c r="K864" i="1"/>
  <c r="AU826" i="1"/>
  <c r="H803" i="1"/>
  <c r="H801" i="1"/>
  <c r="H797" i="1"/>
  <c r="J779" i="1"/>
  <c r="AU747" i="1"/>
  <c r="AR713" i="1"/>
  <c r="H680" i="1"/>
  <c r="H667" i="1"/>
  <c r="H651" i="1"/>
  <c r="AS638" i="1"/>
  <c r="AS631" i="1"/>
  <c r="AU543" i="1"/>
  <c r="AR527" i="1"/>
  <c r="AT510" i="1"/>
  <c r="H467" i="1"/>
  <c r="AR354" i="1"/>
  <c r="AU345" i="1"/>
  <c r="H325" i="1"/>
  <c r="AS241" i="1"/>
  <c r="AU138" i="1"/>
  <c r="AS129" i="1"/>
  <c r="AT100" i="1"/>
  <c r="H40" i="1"/>
  <c r="AT747" i="1"/>
  <c r="AT543" i="1"/>
  <c r="AS510" i="1"/>
  <c r="AS469" i="1"/>
  <c r="AR241" i="1"/>
  <c r="AT173" i="1"/>
  <c r="AT138" i="1"/>
  <c r="AU117" i="1"/>
  <c r="AR100" i="1"/>
  <c r="AR1213" i="1"/>
  <c r="AU1150" i="1"/>
  <c r="AS1110" i="1"/>
  <c r="H1063" i="1"/>
  <c r="L1053" i="1"/>
  <c r="H1038" i="1"/>
  <c r="AR1035" i="1"/>
  <c r="J1023" i="1"/>
  <c r="J996" i="1"/>
  <c r="AT984" i="1"/>
  <c r="AT934" i="1"/>
  <c r="AR889" i="1"/>
  <c r="H864" i="1"/>
  <c r="AT827" i="1"/>
  <c r="AR826" i="1"/>
  <c r="AT748" i="1"/>
  <c r="H722" i="1"/>
  <c r="AU665" i="1"/>
  <c r="AS664" i="1"/>
  <c r="H616" i="1"/>
  <c r="AR544" i="1"/>
  <c r="AR465" i="1"/>
  <c r="AR405" i="1"/>
  <c r="AR400" i="1"/>
  <c r="AR319" i="1"/>
  <c r="AT145" i="1"/>
  <c r="AS101" i="1"/>
  <c r="AT95" i="1"/>
  <c r="J1416" i="1"/>
  <c r="H1369" i="1"/>
  <c r="J1363" i="1"/>
  <c r="M1363" i="1" s="1"/>
  <c r="AU1351" i="1"/>
  <c r="AU1336" i="1"/>
  <c r="AR1303" i="1"/>
  <c r="AT1288" i="1"/>
  <c r="AU1164" i="1"/>
  <c r="K1073" i="1"/>
  <c r="AU1070" i="1"/>
  <c r="AU1065" i="1"/>
  <c r="AU1050" i="1"/>
  <c r="AS1034" i="1"/>
  <c r="J1028" i="1"/>
  <c r="H1023" i="1"/>
  <c r="AU1007" i="1"/>
  <c r="H965" i="1"/>
  <c r="AS934" i="1"/>
  <c r="AR923" i="1"/>
  <c r="J916" i="1"/>
  <c r="AU733" i="1"/>
  <c r="AT665" i="1"/>
  <c r="AT520" i="1"/>
  <c r="AR436" i="1"/>
  <c r="AR377" i="1"/>
  <c r="AU227" i="1"/>
  <c r="H186" i="1"/>
  <c r="AU123" i="1"/>
  <c r="AS110" i="1"/>
  <c r="AT96" i="1"/>
  <c r="AR77" i="1"/>
  <c r="AT56" i="1"/>
  <c r="AU1494" i="1"/>
  <c r="H1468" i="1"/>
  <c r="L1445" i="1"/>
  <c r="H1416" i="1"/>
  <c r="AS1373" i="1"/>
  <c r="H1363" i="1"/>
  <c r="AT1351" i="1"/>
  <c r="AU1337" i="1"/>
  <c r="AS1336" i="1"/>
  <c r="AS1289" i="1"/>
  <c r="AR1267" i="1"/>
  <c r="AS1165" i="1"/>
  <c r="AT1070" i="1"/>
  <c r="H1044" i="1"/>
  <c r="AR1016" i="1"/>
  <c r="H979" i="1"/>
  <c r="AR934" i="1"/>
  <c r="H916" i="1"/>
  <c r="AR872" i="1"/>
  <c r="H866" i="1"/>
  <c r="AU845" i="1"/>
  <c r="H717" i="1"/>
  <c r="AR705" i="1"/>
  <c r="K682" i="1"/>
  <c r="K662" i="1"/>
  <c r="AR573" i="1"/>
  <c r="K562" i="1"/>
  <c r="AU558" i="1"/>
  <c r="AU546" i="1"/>
  <c r="AU522" i="1"/>
  <c r="AS521" i="1"/>
  <c r="AS520" i="1"/>
  <c r="AS410" i="1"/>
  <c r="AR356" i="1"/>
  <c r="AU320" i="1"/>
  <c r="AS266" i="1"/>
  <c r="AR195" i="1"/>
  <c r="AT169" i="1"/>
  <c r="K163" i="1"/>
  <c r="L127" i="1"/>
  <c r="M127" i="1" s="1"/>
  <c r="AT123" i="1"/>
  <c r="AT72" i="1"/>
  <c r="H1533" i="1"/>
  <c r="K1445" i="1"/>
  <c r="AT1397" i="1"/>
  <c r="AR1373" i="1"/>
  <c r="AR1351" i="1"/>
  <c r="AR1336" i="1"/>
  <c r="AR1289" i="1"/>
  <c r="AS1209" i="1"/>
  <c r="AS1190" i="1"/>
  <c r="L1183" i="1"/>
  <c r="M1183" i="1" s="1"/>
  <c r="H1168" i="1"/>
  <c r="H1139" i="1"/>
  <c r="L1130" i="1"/>
  <c r="AR1121" i="1"/>
  <c r="H1115" i="1"/>
  <c r="H1105" i="1"/>
  <c r="H1064" i="1"/>
  <c r="AU1046" i="1"/>
  <c r="H1040" i="1"/>
  <c r="H974" i="1"/>
  <c r="H970" i="1"/>
  <c r="H842" i="1"/>
  <c r="AU821" i="1"/>
  <c r="AU820" i="1"/>
  <c r="J811" i="1"/>
  <c r="H794" i="1"/>
  <c r="AU767" i="1"/>
  <c r="AS744" i="1"/>
  <c r="AS734" i="1"/>
  <c r="K718" i="1"/>
  <c r="J662" i="1"/>
  <c r="J638" i="1"/>
  <c r="K631" i="1"/>
  <c r="H630" i="1"/>
  <c r="L567" i="1"/>
  <c r="J562" i="1"/>
  <c r="H549" i="1"/>
  <c r="AT546" i="1"/>
  <c r="AT535" i="1"/>
  <c r="H531" i="1"/>
  <c r="K527" i="1"/>
  <c r="AU523" i="1"/>
  <c r="AT522" i="1"/>
  <c r="AR521" i="1"/>
  <c r="AU438" i="1"/>
  <c r="K376" i="1"/>
  <c r="J354" i="1"/>
  <c r="K345" i="1"/>
  <c r="AR270" i="1"/>
  <c r="AU248" i="1"/>
  <c r="AS229" i="1"/>
  <c r="AT228" i="1"/>
  <c r="AR160" i="1"/>
  <c r="L129" i="1"/>
  <c r="K127" i="1"/>
  <c r="H109" i="1"/>
  <c r="AU79" i="1"/>
  <c r="AS72" i="1"/>
  <c r="H1596" i="1"/>
  <c r="AS1508" i="1"/>
  <c r="H1450" i="1"/>
  <c r="H1404" i="1"/>
  <c r="AU1363" i="1"/>
  <c r="K1183" i="1"/>
  <c r="H1144" i="1"/>
  <c r="K1130" i="1"/>
  <c r="H1092" i="1"/>
  <c r="H1074" i="1"/>
  <c r="H1060" i="1"/>
  <c r="H1049" i="1"/>
  <c r="H1015" i="1"/>
  <c r="K922" i="1"/>
  <c r="H895" i="1"/>
  <c r="H799" i="1"/>
  <c r="J718" i="1"/>
  <c r="H662" i="1"/>
  <c r="AS645" i="1"/>
  <c r="H638" i="1"/>
  <c r="J631" i="1"/>
  <c r="H567" i="1"/>
  <c r="AS558" i="1"/>
  <c r="AS546" i="1"/>
  <c r="H543" i="1"/>
  <c r="J527" i="1"/>
  <c r="J474" i="1"/>
  <c r="J464" i="1"/>
  <c r="AS443" i="1"/>
  <c r="AT438" i="1"/>
  <c r="H354" i="1"/>
  <c r="H345" i="1"/>
  <c r="K283" i="1"/>
  <c r="H251" i="1"/>
  <c r="J241" i="1"/>
  <c r="AR213" i="1"/>
  <c r="AR205" i="1"/>
  <c r="AS196" i="1"/>
  <c r="K138" i="1"/>
  <c r="K129" i="1"/>
  <c r="H82" i="1"/>
  <c r="AT79" i="1"/>
  <c r="H1557" i="1"/>
  <c r="H1474" i="1"/>
  <c r="J1459" i="1"/>
  <c r="J1457" i="1"/>
  <c r="H1445" i="1"/>
  <c r="L1396" i="1"/>
  <c r="AT1363" i="1"/>
  <c r="L1313" i="1"/>
  <c r="L1308" i="1"/>
  <c r="H1208" i="1"/>
  <c r="J1183" i="1"/>
  <c r="H1150" i="1"/>
  <c r="J1130" i="1"/>
  <c r="H998" i="1"/>
  <c r="H928" i="1"/>
  <c r="AS864" i="1"/>
  <c r="H857" i="1"/>
  <c r="H827" i="1"/>
  <c r="AS820" i="1"/>
  <c r="AU819" i="1"/>
  <c r="H718" i="1"/>
  <c r="AT646" i="1"/>
  <c r="H631" i="1"/>
  <c r="AR579" i="1"/>
  <c r="H529" i="1"/>
  <c r="H527" i="1"/>
  <c r="J465" i="1"/>
  <c r="H464" i="1"/>
  <c r="AT458" i="1"/>
  <c r="L405" i="1"/>
  <c r="L400" i="1"/>
  <c r="M400" i="1" s="1"/>
  <c r="J386" i="1"/>
  <c r="H242" i="1"/>
  <c r="H241" i="1"/>
  <c r="H139" i="1"/>
  <c r="AR79" i="1"/>
  <c r="K76" i="1"/>
  <c r="J26" i="1"/>
  <c r="L21" i="1"/>
  <c r="L1563" i="1"/>
  <c r="L1475" i="1"/>
  <c r="K1313" i="1"/>
  <c r="M1313" i="1" s="1"/>
  <c r="K1308" i="1"/>
  <c r="H1183" i="1"/>
  <c r="H1164" i="1"/>
  <c r="AS1113" i="1"/>
  <c r="L1050" i="1"/>
  <c r="AU977" i="1"/>
  <c r="J923" i="1"/>
  <c r="AR820" i="1"/>
  <c r="AT819" i="1"/>
  <c r="AR729" i="1"/>
  <c r="L665" i="1"/>
  <c r="AS647" i="1"/>
  <c r="AS646" i="1"/>
  <c r="AS601" i="1"/>
  <c r="AU591" i="1"/>
  <c r="AS582" i="1"/>
  <c r="H568" i="1"/>
  <c r="L479" i="1"/>
  <c r="J405" i="1"/>
  <c r="K400" i="1"/>
  <c r="L227" i="1"/>
  <c r="AS214" i="1"/>
  <c r="AR186" i="1"/>
  <c r="AT185" i="1"/>
  <c r="H122" i="1"/>
  <c r="H110" i="1"/>
  <c r="K77" i="1"/>
  <c r="J43" i="1"/>
  <c r="M288" i="1"/>
  <c r="AU330" i="1"/>
  <c r="AR317" i="1"/>
  <c r="AS331" i="1"/>
  <c r="AT318" i="1"/>
  <c r="AU287" i="1"/>
  <c r="AU281" i="1"/>
  <c r="AR271" i="1"/>
  <c r="AR331" i="1"/>
  <c r="AS319" i="1"/>
  <c r="H316" i="1"/>
  <c r="AS312" i="1"/>
  <c r="AU288" i="1"/>
  <c r="AR269" i="1"/>
  <c r="AR320" i="1"/>
  <c r="AR307" i="1"/>
  <c r="H305" i="1"/>
  <c r="AS288" i="1"/>
  <c r="AT283" i="1"/>
  <c r="AS283" i="1"/>
  <c r="J318" i="1"/>
  <c r="H297" i="1"/>
  <c r="H281" i="1"/>
  <c r="G2915" i="1"/>
  <c r="G2403" i="1"/>
  <c r="L1034" i="23"/>
  <c r="L1030" i="23"/>
  <c r="K1028" i="23"/>
  <c r="J1024" i="23"/>
  <c r="K1020" i="23"/>
  <c r="K1016" i="23"/>
  <c r="K1014" i="23"/>
  <c r="J1012" i="23"/>
  <c r="L1008" i="23"/>
  <c r="K1004" i="23"/>
  <c r="J1002" i="23"/>
  <c r="K998" i="23"/>
  <c r="J996" i="23"/>
  <c r="K992" i="23"/>
  <c r="J990" i="23"/>
  <c r="J988" i="23"/>
  <c r="J986" i="23"/>
  <c r="J980" i="23"/>
  <c r="J978" i="23"/>
  <c r="K972" i="23"/>
  <c r="J970" i="23"/>
  <c r="K968" i="23"/>
  <c r="J966" i="23"/>
  <c r="J960" i="23"/>
  <c r="K956" i="23"/>
  <c r="L954" i="23"/>
  <c r="J952" i="23"/>
  <c r="J946" i="23"/>
  <c r="K944" i="23"/>
  <c r="J942" i="23"/>
  <c r="J938" i="23"/>
  <c r="L936" i="23"/>
  <c r="K928" i="23"/>
  <c r="J926" i="23"/>
  <c r="K920" i="23"/>
  <c r="J918" i="23"/>
  <c r="L916" i="23"/>
  <c r="K914" i="23"/>
  <c r="J912" i="23"/>
  <c r="K908" i="23"/>
  <c r="J904" i="23"/>
  <c r="K902" i="23"/>
  <c r="J900" i="23"/>
  <c r="L898" i="23"/>
  <c r="L896" i="23"/>
  <c r="L888" i="23"/>
  <c r="K886" i="23"/>
  <c r="K884" i="23"/>
  <c r="L880" i="23"/>
  <c r="K876" i="23"/>
  <c r="K872" i="23"/>
  <c r="K870" i="23"/>
  <c r="J868" i="23"/>
  <c r="L864" i="23"/>
  <c r="K860" i="23"/>
  <c r="J858" i="23"/>
  <c r="J854" i="23"/>
  <c r="K852" i="23"/>
  <c r="K848" i="23"/>
  <c r="J846" i="23"/>
  <c r="J844" i="23"/>
  <c r="K840" i="23"/>
  <c r="M840" i="23" s="1"/>
  <c r="L834" i="23"/>
  <c r="J832" i="23"/>
  <c r="J830" i="23"/>
  <c r="L822" i="23"/>
  <c r="J818" i="23"/>
  <c r="J816" i="23"/>
  <c r="J808" i="23"/>
  <c r="J804" i="23"/>
  <c r="J802" i="23"/>
  <c r="J796" i="23"/>
  <c r="L792" i="23"/>
  <c r="L784" i="23"/>
  <c r="K778" i="23"/>
  <c r="L768" i="23"/>
  <c r="K766" i="23"/>
  <c r="J760" i="23"/>
  <c r="L756" i="23"/>
  <c r="K754" i="23"/>
  <c r="K742" i="23"/>
  <c r="L736" i="23"/>
  <c r="J734" i="23"/>
  <c r="K730" i="23"/>
  <c r="L724" i="23"/>
  <c r="J722" i="23"/>
  <c r="J720" i="23"/>
  <c r="K710" i="23"/>
  <c r="L708" i="23"/>
  <c r="K706" i="23"/>
  <c r="L698" i="23"/>
  <c r="K696" i="23"/>
  <c r="J692" i="23"/>
  <c r="J690" i="23"/>
  <c r="H841" i="23"/>
  <c r="H783" i="23"/>
  <c r="J1035" i="23"/>
  <c r="J1033" i="23"/>
  <c r="J1031" i="23"/>
  <c r="L1029" i="23"/>
  <c r="J1027" i="23"/>
  <c r="J1023" i="23"/>
  <c r="J1021" i="23"/>
  <c r="L1017" i="23"/>
  <c r="J1015" i="23"/>
  <c r="K1013" i="23"/>
  <c r="J1011" i="23"/>
  <c r="J1009" i="23"/>
  <c r="L1005" i="23"/>
  <c r="J1003" i="23"/>
  <c r="J999" i="23"/>
  <c r="J997" i="23"/>
  <c r="L995" i="23"/>
  <c r="L993" i="23"/>
  <c r="J991" i="23"/>
  <c r="K987" i="23"/>
  <c r="L985" i="23"/>
  <c r="J983" i="23"/>
  <c r="L981" i="23"/>
  <c r="J979" i="23"/>
  <c r="J971" i="23"/>
  <c r="L969" i="23"/>
  <c r="J967" i="23"/>
  <c r="L965" i="23"/>
  <c r="K961" i="23"/>
  <c r="J959" i="23"/>
  <c r="J953" i="23"/>
  <c r="L949" i="23"/>
  <c r="J947" i="23"/>
  <c r="J943" i="23"/>
  <c r="K939" i="23"/>
  <c r="K935" i="23"/>
  <c r="L933" i="23"/>
  <c r="J931" i="23"/>
  <c r="J929" i="23"/>
  <c r="J927" i="23"/>
  <c r="K925" i="23"/>
  <c r="L921" i="23"/>
  <c r="J919" i="23"/>
  <c r="L913" i="23"/>
  <c r="L909" i="23"/>
  <c r="L905" i="23"/>
  <c r="L903" i="23"/>
  <c r="J901" i="23"/>
  <c r="L897" i="23"/>
  <c r="J895" i="23"/>
  <c r="J891" i="23"/>
  <c r="K887" i="23"/>
  <c r="L885" i="23"/>
  <c r="J883" i="23"/>
  <c r="J879" i="23"/>
  <c r="K877" i="23"/>
  <c r="J875" i="23"/>
  <c r="L873" i="23"/>
  <c r="J871" i="23"/>
  <c r="K869" i="23"/>
  <c r="J867" i="23"/>
  <c r="L865" i="23"/>
  <c r="J859" i="23"/>
  <c r="J853" i="23"/>
  <c r="L851" i="23"/>
  <c r="K849" i="23"/>
  <c r="J847" i="23"/>
  <c r="K841" i="23"/>
  <c r="L839" i="23"/>
  <c r="L827" i="23"/>
  <c r="J819" i="23"/>
  <c r="J817" i="23"/>
  <c r="L815" i="23"/>
  <c r="K807" i="23"/>
  <c r="J805" i="23"/>
  <c r="J795" i="23"/>
  <c r="K785" i="23"/>
  <c r="J783" i="23"/>
  <c r="L779" i="23"/>
  <c r="L773" i="23"/>
  <c r="J771" i="23"/>
  <c r="L769" i="23"/>
  <c r="J759" i="23"/>
  <c r="L757" i="23"/>
  <c r="L755" i="23"/>
  <c r="J753" i="23"/>
  <c r="L745" i="23"/>
  <c r="L743" i="23"/>
  <c r="J741" i="23"/>
  <c r="K733" i="23"/>
  <c r="L731" i="23"/>
  <c r="J729" i="23"/>
  <c r="K721" i="23"/>
  <c r="L719" i="23"/>
  <c r="J717" i="23"/>
  <c r="J711" i="23"/>
  <c r="L707" i="23"/>
  <c r="J705" i="23"/>
  <c r="J703" i="23"/>
  <c r="L699" i="23"/>
  <c r="K697" i="23"/>
  <c r="J693" i="23"/>
  <c r="J691" i="23"/>
  <c r="K687" i="23"/>
  <c r="G2917" i="1"/>
  <c r="AN1837" i="1"/>
  <c r="AN1835" i="1"/>
  <c r="H672" i="23"/>
  <c r="G1837" i="1"/>
  <c r="F1835" i="1"/>
  <c r="F1837" i="1"/>
  <c r="E1835" i="1"/>
  <c r="E1837" i="1"/>
  <c r="D1835" i="1"/>
  <c r="C1837" i="1"/>
  <c r="J1837" i="1" s="1"/>
  <c r="AP1837" i="1"/>
  <c r="AP1835" i="1"/>
  <c r="H1169" i="23"/>
  <c r="H1167" i="23"/>
  <c r="H1549" i="23"/>
  <c r="H1547" i="23"/>
  <c r="H1541" i="23"/>
  <c r="H1539" i="23"/>
  <c r="H1535" i="23"/>
  <c r="K1465" i="23"/>
  <c r="L1324" i="23"/>
  <c r="H1279" i="23"/>
  <c r="H1277" i="23"/>
  <c r="L1223" i="23"/>
  <c r="J1324" i="23"/>
  <c r="H1324" i="23"/>
  <c r="H307" i="23"/>
  <c r="H166" i="23"/>
  <c r="H757" i="23"/>
  <c r="H705" i="23"/>
  <c r="H703" i="23"/>
  <c r="H699" i="23"/>
  <c r="H687" i="23"/>
  <c r="K1209" i="23"/>
  <c r="H1159" i="23"/>
  <c r="L132" i="23"/>
  <c r="K1383" i="23"/>
  <c r="K128" i="23"/>
  <c r="L1383" i="23"/>
  <c r="H126" i="23"/>
  <c r="H8" i="23"/>
  <c r="H6" i="23"/>
  <c r="H4" i="23"/>
  <c r="H534" i="23"/>
  <c r="H532" i="23"/>
  <c r="H530" i="23"/>
  <c r="H524" i="23"/>
  <c r="D335" i="1"/>
  <c r="AN334" i="1"/>
  <c r="H1207" i="23"/>
  <c r="H1297" i="23"/>
  <c r="H1163" i="23"/>
  <c r="H19" i="23"/>
  <c r="H17" i="23"/>
  <c r="H5" i="23"/>
  <c r="H3" i="23"/>
  <c r="K401" i="23"/>
  <c r="L166" i="23"/>
  <c r="H1512" i="23"/>
  <c r="H1467" i="23"/>
  <c r="H1453" i="23"/>
  <c r="H1449" i="23"/>
  <c r="H1443" i="23"/>
  <c r="H1332" i="23"/>
  <c r="H1136" i="23"/>
  <c r="H1123" i="23"/>
  <c r="H1099" i="23"/>
  <c r="H1079" i="23"/>
  <c r="H1077" i="23"/>
  <c r="H1063" i="23"/>
  <c r="H1438" i="23"/>
  <c r="H1436" i="23"/>
  <c r="H1434" i="23"/>
  <c r="K1419" i="23"/>
  <c r="J1512" i="23"/>
  <c r="K1441" i="23"/>
  <c r="H1426" i="23"/>
  <c r="H1420" i="23"/>
  <c r="J1561" i="23"/>
  <c r="F1239" i="1"/>
  <c r="E1236" i="1"/>
  <c r="L412" i="23"/>
  <c r="K114" i="23"/>
  <c r="H1100" i="23"/>
  <c r="H1056" i="23"/>
  <c r="K1040" i="23"/>
  <c r="H914" i="23"/>
  <c r="H868" i="23"/>
  <c r="L840" i="23"/>
  <c r="L308" i="23"/>
  <c r="H114" i="23"/>
  <c r="H104" i="23"/>
  <c r="H96" i="23"/>
  <c r="L72" i="23"/>
  <c r="H1040" i="23"/>
  <c r="H830" i="23"/>
  <c r="H304" i="23"/>
  <c r="H290" i="23"/>
  <c r="L258" i="23"/>
  <c r="H250" i="23"/>
  <c r="H244" i="23"/>
  <c r="H222" i="23"/>
  <c r="K515" i="23"/>
  <c r="G2402" i="1"/>
  <c r="AP340" i="1"/>
  <c r="G336" i="1"/>
  <c r="H710" i="23"/>
  <c r="H708" i="23"/>
  <c r="J706" i="23"/>
  <c r="J995" i="23"/>
  <c r="H935" i="23"/>
  <c r="H933" i="23"/>
  <c r="L931" i="23"/>
  <c r="H931" i="23"/>
  <c r="H925" i="23"/>
  <c r="C1239" i="1"/>
  <c r="AT1239" i="1" s="1"/>
  <c r="L461" i="23"/>
  <c r="H434" i="23"/>
  <c r="H432" i="23"/>
  <c r="AQ1236" i="1"/>
  <c r="AQ1239" i="1"/>
  <c r="AP1236" i="1"/>
  <c r="H614" i="23"/>
  <c r="L626" i="23"/>
  <c r="AP1239" i="1"/>
  <c r="K571" i="23"/>
  <c r="M571" i="23" s="1"/>
  <c r="K364" i="23"/>
  <c r="AN1236" i="1"/>
  <c r="H571" i="23"/>
  <c r="H559" i="23"/>
  <c r="H535" i="23"/>
  <c r="H364" i="23"/>
  <c r="AN1239" i="1"/>
  <c r="K292" i="23"/>
  <c r="F1236" i="1"/>
  <c r="H460" i="23"/>
  <c r="J425" i="23"/>
  <c r="M425" i="23" s="1"/>
  <c r="AN1238" i="1"/>
  <c r="H1209" i="23"/>
  <c r="J1207" i="23"/>
  <c r="L1117" i="23"/>
  <c r="J1145" i="23"/>
  <c r="H1145" i="23"/>
  <c r="K1141" i="23"/>
  <c r="H1133" i="23"/>
  <c r="L1129" i="23"/>
  <c r="H1206" i="23"/>
  <c r="H1200" i="23"/>
  <c r="H1129" i="23"/>
  <c r="K1084" i="23"/>
  <c r="J1054" i="23"/>
  <c r="J792" i="23"/>
  <c r="H861" i="23"/>
  <c r="J841" i="23"/>
  <c r="K819" i="23"/>
  <c r="J860" i="23"/>
  <c r="K783" i="23"/>
  <c r="L991" i="23"/>
  <c r="H860" i="23"/>
  <c r="H991" i="23"/>
  <c r="H965" i="23"/>
  <c r="L961" i="23"/>
  <c r="K759" i="23"/>
  <c r="K719" i="23"/>
  <c r="L1198" i="23"/>
  <c r="J687" i="23"/>
  <c r="K626" i="23"/>
  <c r="K352" i="23"/>
  <c r="L83" i="23"/>
  <c r="K1529" i="23"/>
  <c r="K1198" i="23"/>
  <c r="K1117" i="23"/>
  <c r="H626" i="23"/>
  <c r="K583" i="23"/>
  <c r="H489" i="23"/>
  <c r="H477" i="23"/>
  <c r="K324" i="23"/>
  <c r="H229" i="23"/>
  <c r="H1529" i="23"/>
  <c r="H1527" i="23"/>
  <c r="H1499" i="23"/>
  <c r="H1198" i="23"/>
  <c r="H1182" i="23"/>
  <c r="H1117" i="23"/>
  <c r="K734" i="23"/>
  <c r="H57" i="23"/>
  <c r="L55" i="23"/>
  <c r="H140" i="23"/>
  <c r="H804" i="23"/>
  <c r="H802" i="23"/>
  <c r="K796" i="23"/>
  <c r="K757" i="23"/>
  <c r="J710" i="23"/>
  <c r="K535" i="23"/>
  <c r="J292" i="23"/>
  <c r="J757" i="23"/>
  <c r="J1502" i="23"/>
  <c r="K1258" i="23"/>
  <c r="L854" i="23"/>
  <c r="K827" i="23"/>
  <c r="K494" i="23"/>
  <c r="H1254" i="23"/>
  <c r="L1152" i="23"/>
  <c r="L972" i="23"/>
  <c r="J903" i="23"/>
  <c r="K854" i="23"/>
  <c r="J827" i="23"/>
  <c r="K745" i="23"/>
  <c r="H625" i="23"/>
  <c r="K470" i="23"/>
  <c r="M470" i="23" s="1"/>
  <c r="J412" i="23"/>
  <c r="H80" i="23"/>
  <c r="H1502" i="23"/>
  <c r="K1524" i="23"/>
  <c r="H1490" i="23"/>
  <c r="H1315" i="23"/>
  <c r="H1248" i="23"/>
  <c r="K1246" i="23"/>
  <c r="J1152" i="23"/>
  <c r="K1116" i="23"/>
  <c r="H1103" i="23"/>
  <c r="H1049" i="23"/>
  <c r="L966" i="23"/>
  <c r="H951" i="23"/>
  <c r="L877" i="23"/>
  <c r="H854" i="23"/>
  <c r="H827" i="23"/>
  <c r="L819" i="23"/>
  <c r="H778" i="23"/>
  <c r="L760" i="23"/>
  <c r="H412" i="23"/>
  <c r="K408" i="23"/>
  <c r="J877" i="23"/>
  <c r="M877" i="23" s="1"/>
  <c r="H760" i="23"/>
  <c r="J643" i="23"/>
  <c r="K460" i="23"/>
  <c r="H143" i="23"/>
  <c r="H141" i="23"/>
  <c r="H54" i="23"/>
  <c r="K1500" i="23"/>
  <c r="H1513" i="23"/>
  <c r="J1524" i="23"/>
  <c r="H1110" i="23"/>
  <c r="K1104" i="23"/>
  <c r="K1015" i="23"/>
  <c r="H966" i="23"/>
  <c r="H1516" i="23"/>
  <c r="K1512" i="23"/>
  <c r="H1370" i="23"/>
  <c r="H1360" i="23"/>
  <c r="H1356" i="23"/>
  <c r="H1348" i="23"/>
  <c r="H1342" i="23"/>
  <c r="H1314" i="23"/>
  <c r="H1312" i="23"/>
  <c r="H1302" i="23"/>
  <c r="H1300" i="23"/>
  <c r="J1171" i="23"/>
  <c r="K1100" i="23"/>
  <c r="H1015" i="23"/>
  <c r="H1009" i="23"/>
  <c r="K1005" i="23"/>
  <c r="J869" i="23"/>
  <c r="J840" i="23"/>
  <c r="H801" i="23"/>
  <c r="K629" i="23"/>
  <c r="J460" i="23"/>
  <c r="K384" i="23"/>
  <c r="H44" i="23"/>
  <c r="J24" i="23"/>
  <c r="H1511" i="23"/>
  <c r="L1479" i="23"/>
  <c r="L1235" i="23"/>
  <c r="L1075" i="23"/>
  <c r="J961" i="23"/>
  <c r="J897" i="23"/>
  <c r="L818" i="23"/>
  <c r="J697" i="23"/>
  <c r="H604" i="23"/>
  <c r="H602" i="23"/>
  <c r="H600" i="23"/>
  <c r="K596" i="23"/>
  <c r="H470" i="23"/>
  <c r="J401" i="23"/>
  <c r="H342" i="23"/>
  <c r="H285" i="23"/>
  <c r="L206" i="23"/>
  <c r="K132" i="23"/>
  <c r="M132" i="23" s="1"/>
  <c r="K72" i="23"/>
  <c r="H43" i="23"/>
  <c r="L35" i="23"/>
  <c r="AN1237" i="1"/>
  <c r="H1479" i="23"/>
  <c r="H1233" i="23"/>
  <c r="H1231" i="23"/>
  <c r="H1108" i="23"/>
  <c r="H1106" i="23"/>
  <c r="H1046" i="23"/>
  <c r="H961" i="23"/>
  <c r="H959" i="23"/>
  <c r="H897" i="23"/>
  <c r="H895" i="23"/>
  <c r="H891" i="23"/>
  <c r="L816" i="23"/>
  <c r="K768" i="23"/>
  <c r="H697" i="23"/>
  <c r="H592" i="23"/>
  <c r="H590" i="23"/>
  <c r="H588" i="23"/>
  <c r="H510" i="23"/>
  <c r="H508" i="23"/>
  <c r="K497" i="23"/>
  <c r="H468" i="23"/>
  <c r="H397" i="23"/>
  <c r="H332" i="23"/>
  <c r="H271" i="23"/>
  <c r="H269" i="23"/>
  <c r="H192" i="23"/>
  <c r="H174" i="23"/>
  <c r="H171" i="23"/>
  <c r="H132" i="23"/>
  <c r="L93" i="23"/>
  <c r="H88" i="23"/>
  <c r="H86" i="23"/>
  <c r="H72" i="23"/>
  <c r="J68" i="23"/>
  <c r="H35" i="23"/>
  <c r="H852" i="23"/>
  <c r="K816" i="23"/>
  <c r="J768" i="23"/>
  <c r="H643" i="23"/>
  <c r="L631" i="23"/>
  <c r="H555" i="23"/>
  <c r="J549" i="23"/>
  <c r="J497" i="23"/>
  <c r="L410" i="23"/>
  <c r="H369" i="23"/>
  <c r="H324" i="23"/>
  <c r="H322" i="23"/>
  <c r="H255" i="23"/>
  <c r="H253" i="23"/>
  <c r="J251" i="23"/>
  <c r="J128" i="23"/>
  <c r="H93" i="23"/>
  <c r="H68" i="23"/>
  <c r="H66" i="23"/>
  <c r="K23" i="23"/>
  <c r="H999" i="23"/>
  <c r="L804" i="23"/>
  <c r="L783" i="23"/>
  <c r="H768" i="23"/>
  <c r="H764" i="23"/>
  <c r="H549" i="23"/>
  <c r="H497" i="23"/>
  <c r="H310" i="23"/>
  <c r="H249" i="23"/>
  <c r="K143" i="23"/>
  <c r="H76" i="23"/>
  <c r="H74" i="23"/>
  <c r="K804" i="23"/>
  <c r="H782" i="23"/>
  <c r="H770" i="23"/>
  <c r="L560" i="23"/>
  <c r="J143" i="23"/>
  <c r="K96" i="23"/>
  <c r="L94" i="23"/>
  <c r="K560" i="23"/>
  <c r="M560" i="23" s="1"/>
  <c r="K1406" i="23"/>
  <c r="L1345" i="23"/>
  <c r="K1271" i="23"/>
  <c r="H1262" i="23"/>
  <c r="K1176" i="23"/>
  <c r="K1153" i="23"/>
  <c r="L1142" i="23"/>
  <c r="J1047" i="23"/>
  <c r="L1014" i="23"/>
  <c r="H910" i="23"/>
  <c r="H855" i="23"/>
  <c r="K830" i="23"/>
  <c r="H819" i="23"/>
  <c r="K792" i="23"/>
  <c r="H771" i="23"/>
  <c r="J769" i="23"/>
  <c r="J733" i="23"/>
  <c r="J664" i="23"/>
  <c r="L513" i="23"/>
  <c r="J469" i="23"/>
  <c r="L335" i="23"/>
  <c r="H217" i="23"/>
  <c r="J94" i="23"/>
  <c r="M94" i="23" s="1"/>
  <c r="K664" i="23"/>
  <c r="K1345" i="23"/>
  <c r="H1271" i="23"/>
  <c r="H1176" i="23"/>
  <c r="L1174" i="23"/>
  <c r="H1150" i="23"/>
  <c r="K1142" i="23"/>
  <c r="K1124" i="23"/>
  <c r="H1107" i="23"/>
  <c r="H1105" i="23"/>
  <c r="L1074" i="23"/>
  <c r="H1047" i="23"/>
  <c r="L946" i="23"/>
  <c r="H896" i="23"/>
  <c r="K888" i="23"/>
  <c r="H769" i="23"/>
  <c r="H721" i="23"/>
  <c r="H664" i="23"/>
  <c r="H654" i="23"/>
  <c r="H652" i="23"/>
  <c r="H593" i="23"/>
  <c r="H591" i="23"/>
  <c r="H589" i="23"/>
  <c r="H560" i="23"/>
  <c r="H513" i="23"/>
  <c r="H463" i="23"/>
  <c r="H335" i="23"/>
  <c r="H274" i="23"/>
  <c r="H272" i="23"/>
  <c r="H262" i="23"/>
  <c r="H205" i="23"/>
  <c r="H193" i="23"/>
  <c r="H153" i="23"/>
  <c r="H1503" i="23"/>
  <c r="H1396" i="23"/>
  <c r="K1566" i="23"/>
  <c r="H1468" i="23"/>
  <c r="H1341" i="23"/>
  <c r="H1339" i="23"/>
  <c r="H1309" i="23"/>
  <c r="H1299" i="23"/>
  <c r="H1269" i="23"/>
  <c r="K1259" i="23"/>
  <c r="K1222" i="23"/>
  <c r="K1187" i="23"/>
  <c r="J1124" i="23"/>
  <c r="K1074" i="23"/>
  <c r="M1074" i="23" s="1"/>
  <c r="K1031" i="23"/>
  <c r="H1012" i="23"/>
  <c r="H946" i="23"/>
  <c r="H944" i="23"/>
  <c r="L938" i="23"/>
  <c r="K905" i="23"/>
  <c r="H884" i="23"/>
  <c r="H880" i="23"/>
  <c r="H851" i="23"/>
  <c r="H849" i="23"/>
  <c r="K847" i="23"/>
  <c r="H792" i="23"/>
  <c r="K784" i="23"/>
  <c r="J756" i="23"/>
  <c r="H717" i="23"/>
  <c r="L711" i="23"/>
  <c r="K573" i="23"/>
  <c r="H368" i="23"/>
  <c r="L364" i="23"/>
  <c r="H323" i="23"/>
  <c r="J166" i="23"/>
  <c r="K92" i="23"/>
  <c r="H81" i="23"/>
  <c r="K59" i="23"/>
  <c r="L1525" i="23"/>
  <c r="H1566" i="23"/>
  <c r="L1513" i="23"/>
  <c r="K1499" i="23"/>
  <c r="J1462" i="23"/>
  <c r="H1335" i="23"/>
  <c r="H1331" i="23"/>
  <c r="H1329" i="23"/>
  <c r="H1327" i="23"/>
  <c r="K1289" i="23"/>
  <c r="L1212" i="23"/>
  <c r="K1185" i="23"/>
  <c r="H1149" i="23"/>
  <c r="L1145" i="23"/>
  <c r="H1142" i="23"/>
  <c r="H1124" i="23"/>
  <c r="H1074" i="23"/>
  <c r="H1072" i="23"/>
  <c r="K1023" i="23"/>
  <c r="K996" i="23"/>
  <c r="K965" i="23"/>
  <c r="K936" i="23"/>
  <c r="J905" i="23"/>
  <c r="H847" i="23"/>
  <c r="H843" i="23"/>
  <c r="H805" i="23"/>
  <c r="H752" i="23"/>
  <c r="H750" i="23"/>
  <c r="H548" i="23"/>
  <c r="H542" i="23"/>
  <c r="H540" i="23"/>
  <c r="H525" i="23"/>
  <c r="H487" i="23"/>
  <c r="H1560" i="23"/>
  <c r="J1548" i="23"/>
  <c r="J1499" i="23"/>
  <c r="H1488" i="23"/>
  <c r="H1462" i="23"/>
  <c r="H1460" i="23"/>
  <c r="H1458" i="23"/>
  <c r="H1240" i="23"/>
  <c r="H1238" i="23"/>
  <c r="H1210" i="23"/>
  <c r="H1185" i="23"/>
  <c r="J1183" i="23"/>
  <c r="H1170" i="23"/>
  <c r="K1021" i="23"/>
  <c r="J965" i="23"/>
  <c r="H934" i="23"/>
  <c r="H905" i="23"/>
  <c r="K903" i="23"/>
  <c r="H876" i="23"/>
  <c r="L734" i="23"/>
  <c r="J534" i="23"/>
  <c r="L488" i="23"/>
  <c r="L434" i="23"/>
  <c r="K80" i="23"/>
  <c r="J45" i="23"/>
  <c r="H1441" i="23"/>
  <c r="H1437" i="23"/>
  <c r="H1403" i="23"/>
  <c r="H1401" i="23"/>
  <c r="H1399" i="23"/>
  <c r="H1355" i="23"/>
  <c r="H1330" i="23"/>
  <c r="H1307" i="23"/>
  <c r="H1291" i="23"/>
  <c r="H1235" i="23"/>
  <c r="L1176" i="23"/>
  <c r="H583" i="23"/>
  <c r="H545" i="23"/>
  <c r="H543" i="23"/>
  <c r="H541" i="23"/>
  <c r="H537" i="23"/>
  <c r="J510" i="23"/>
  <c r="H423" i="23"/>
  <c r="J419" i="23"/>
  <c r="H402" i="23"/>
  <c r="L375" i="23"/>
  <c r="K333" i="23"/>
  <c r="H308" i="23"/>
  <c r="K259" i="23"/>
  <c r="K232" i="23"/>
  <c r="L217" i="23"/>
  <c r="L127" i="23"/>
  <c r="H15" i="23"/>
  <c r="F1273" i="1"/>
  <c r="G1279" i="1"/>
  <c r="G1233" i="1"/>
  <c r="C1237" i="1"/>
  <c r="AS1237" i="1" s="1"/>
  <c r="L830" i="23"/>
  <c r="H816" i="23"/>
  <c r="H808" i="23"/>
  <c r="L571" i="23"/>
  <c r="H488" i="23"/>
  <c r="K486" i="23"/>
  <c r="H375" i="23"/>
  <c r="J369" i="23"/>
  <c r="H358" i="23"/>
  <c r="L352" i="23"/>
  <c r="J333" i="23"/>
  <c r="H209" i="23"/>
  <c r="H198" i="23"/>
  <c r="H127" i="23"/>
  <c r="H55" i="23"/>
  <c r="H9" i="23"/>
  <c r="K1502" i="23"/>
  <c r="L1185" i="23"/>
  <c r="L1104" i="23"/>
  <c r="L1021" i="23"/>
  <c r="L841" i="23"/>
  <c r="K769" i="23"/>
  <c r="H619" i="23"/>
  <c r="H617" i="23"/>
  <c r="H610" i="23"/>
  <c r="L606" i="23"/>
  <c r="H302" i="23"/>
  <c r="H298" i="23"/>
  <c r="K255" i="23"/>
  <c r="H228" i="23"/>
  <c r="J205" i="23"/>
  <c r="H117" i="23"/>
  <c r="H115" i="23"/>
  <c r="L47" i="23"/>
  <c r="H32" i="23"/>
  <c r="H30" i="23"/>
  <c r="L24" i="23"/>
  <c r="H1202" i="23"/>
  <c r="H950" i="23"/>
  <c r="J323" i="23"/>
  <c r="L222" i="23"/>
  <c r="H195" i="23"/>
  <c r="L193" i="23"/>
  <c r="H94" i="23"/>
  <c r="H83" i="23"/>
  <c r="K47" i="23"/>
  <c r="M47" i="23" s="1"/>
  <c r="H995" i="23"/>
  <c r="L912" i="23"/>
  <c r="H869" i="23"/>
  <c r="L795" i="23"/>
  <c r="J745" i="23"/>
  <c r="H730" i="23"/>
  <c r="K711" i="23"/>
  <c r="J495" i="23"/>
  <c r="L426" i="23"/>
  <c r="H101" i="23"/>
  <c r="H99" i="23"/>
  <c r="H47" i="23"/>
  <c r="H40" i="23"/>
  <c r="H38" i="23"/>
  <c r="L1567" i="23"/>
  <c r="J1500" i="23"/>
  <c r="H1448" i="23"/>
  <c r="J1406" i="23"/>
  <c r="K1381" i="23"/>
  <c r="J1356" i="23"/>
  <c r="J1331" i="23"/>
  <c r="H1298" i="23"/>
  <c r="H1278" i="23"/>
  <c r="K1272" i="23"/>
  <c r="J1259" i="23"/>
  <c r="H1246" i="23"/>
  <c r="H1183" i="23"/>
  <c r="K1174" i="23"/>
  <c r="J1159" i="23"/>
  <c r="H1156" i="23"/>
  <c r="H1154" i="23"/>
  <c r="L1109" i="23"/>
  <c r="H1043" i="23"/>
  <c r="L1041" i="23"/>
  <c r="L1024" i="23"/>
  <c r="L998" i="23"/>
  <c r="H949" i="23"/>
  <c r="L947" i="23"/>
  <c r="H938" i="23"/>
  <c r="K912" i="23"/>
  <c r="H867" i="23"/>
  <c r="J852" i="23"/>
  <c r="K795" i="23"/>
  <c r="H745" i="23"/>
  <c r="H741" i="23"/>
  <c r="H739" i="23"/>
  <c r="L722" i="23"/>
  <c r="H711" i="23"/>
  <c r="K627" i="23"/>
  <c r="K513" i="23"/>
  <c r="H495" i="23"/>
  <c r="J384" i="23"/>
  <c r="L359" i="23"/>
  <c r="L79" i="23"/>
  <c r="K1503" i="23"/>
  <c r="J1475" i="23"/>
  <c r="M1475" i="23" s="1"/>
  <c r="L1428" i="23"/>
  <c r="M1428" i="23" s="1"/>
  <c r="J1392" i="23"/>
  <c r="J1315" i="23"/>
  <c r="J1272" i="23"/>
  <c r="K1234" i="23"/>
  <c r="L1221" i="23"/>
  <c r="L1210" i="23"/>
  <c r="L1186" i="23"/>
  <c r="K1058" i="23"/>
  <c r="H1041" i="23"/>
  <c r="K1024" i="23"/>
  <c r="H1006" i="23"/>
  <c r="J998" i="23"/>
  <c r="M998" i="23" s="1"/>
  <c r="J985" i="23"/>
  <c r="K947" i="23"/>
  <c r="L872" i="23"/>
  <c r="H848" i="23"/>
  <c r="H845" i="23"/>
  <c r="H795" i="23"/>
  <c r="K722" i="23"/>
  <c r="L696" i="23"/>
  <c r="H657" i="23"/>
  <c r="H612" i="23"/>
  <c r="H376" i="23"/>
  <c r="J359" i="23"/>
  <c r="H327" i="23"/>
  <c r="J79" i="23"/>
  <c r="K10" i="23"/>
  <c r="K1567" i="23"/>
  <c r="J1567" i="23"/>
  <c r="H1552" i="23"/>
  <c r="L1550" i="23"/>
  <c r="H1475" i="23"/>
  <c r="L1419" i="23"/>
  <c r="H1392" i="23"/>
  <c r="H1257" i="23"/>
  <c r="K1221" i="23"/>
  <c r="K1210" i="23"/>
  <c r="H1155" i="23"/>
  <c r="L1153" i="23"/>
  <c r="L1141" i="23"/>
  <c r="H1132" i="23"/>
  <c r="K1107" i="23"/>
  <c r="L1084" i="23"/>
  <c r="J1058" i="23"/>
  <c r="M1058" i="23" s="1"/>
  <c r="L1031" i="23"/>
  <c r="H1024" i="23"/>
  <c r="H1013" i="23"/>
  <c r="H1011" i="23"/>
  <c r="L1009" i="23"/>
  <c r="L996" i="23"/>
  <c r="H985" i="23"/>
  <c r="H983" i="23"/>
  <c r="K981" i="23"/>
  <c r="H929" i="23"/>
  <c r="K913" i="23"/>
  <c r="H912" i="23"/>
  <c r="L887" i="23"/>
  <c r="J872" i="23"/>
  <c r="H839" i="23"/>
  <c r="K756" i="23"/>
  <c r="H747" i="23"/>
  <c r="K559" i="23"/>
  <c r="H453" i="23"/>
  <c r="H416" i="23"/>
  <c r="H414" i="23"/>
  <c r="H359" i="23"/>
  <c r="H231" i="23"/>
  <c r="H208" i="23"/>
  <c r="K126" i="23"/>
  <c r="L84" i="23"/>
  <c r="H79" i="23"/>
  <c r="H77" i="23"/>
  <c r="H75" i="23"/>
  <c r="K35" i="23"/>
  <c r="K8" i="23"/>
  <c r="H1414" i="23"/>
  <c r="H1408" i="23"/>
  <c r="L1247" i="23"/>
  <c r="L1224" i="23"/>
  <c r="H1216" i="23"/>
  <c r="K1197" i="23"/>
  <c r="H1190" i="23"/>
  <c r="K1164" i="23"/>
  <c r="J981" i="23"/>
  <c r="H947" i="23"/>
  <c r="J913" i="23"/>
  <c r="J887" i="23"/>
  <c r="H872" i="23"/>
  <c r="L805" i="23"/>
  <c r="H776" i="23"/>
  <c r="H774" i="23"/>
  <c r="L733" i="23"/>
  <c r="H720" i="23"/>
  <c r="H692" i="23"/>
  <c r="H690" i="23"/>
  <c r="H688" i="23"/>
  <c r="H648" i="23"/>
  <c r="H646" i="23"/>
  <c r="H563" i="23"/>
  <c r="J559" i="23"/>
  <c r="J524" i="23"/>
  <c r="L454" i="23"/>
  <c r="H297" i="23"/>
  <c r="K164" i="23"/>
  <c r="H116" i="23"/>
  <c r="H84" i="23"/>
  <c r="H48" i="23"/>
  <c r="H31" i="23"/>
  <c r="J8" i="23"/>
  <c r="H1548" i="23"/>
  <c r="H1546" i="23"/>
  <c r="K1540" i="23"/>
  <c r="L1480" i="23"/>
  <c r="H1463" i="23"/>
  <c r="J1369" i="23"/>
  <c r="H1303" i="23"/>
  <c r="K1247" i="23"/>
  <c r="K1224" i="23"/>
  <c r="H1221" i="23"/>
  <c r="J1219" i="23"/>
  <c r="H1197" i="23"/>
  <c r="J1195" i="23"/>
  <c r="H1153" i="23"/>
  <c r="L1144" i="23"/>
  <c r="L1110" i="23"/>
  <c r="L1065" i="23"/>
  <c r="H1054" i="23"/>
  <c r="H1052" i="23"/>
  <c r="J1005" i="23"/>
  <c r="H996" i="23"/>
  <c r="H981" i="23"/>
  <c r="K979" i="23"/>
  <c r="J939" i="23"/>
  <c r="H928" i="23"/>
  <c r="L920" i="23"/>
  <c r="H913" i="23"/>
  <c r="H904" i="23"/>
  <c r="H899" i="23"/>
  <c r="H887" i="23"/>
  <c r="L879" i="23"/>
  <c r="K805" i="23"/>
  <c r="K699" i="23"/>
  <c r="L341" i="23"/>
  <c r="H156" i="23"/>
  <c r="J152" i="23"/>
  <c r="K71" i="23"/>
  <c r="H1563" i="23"/>
  <c r="H1534" i="23"/>
  <c r="H1510" i="23"/>
  <c r="H1480" i="23"/>
  <c r="H1419" i="23"/>
  <c r="H1407" i="23"/>
  <c r="H1367" i="23"/>
  <c r="H1365" i="23"/>
  <c r="H1363" i="23"/>
  <c r="L1357" i="23"/>
  <c r="H1352" i="23"/>
  <c r="H1350" i="23"/>
  <c r="J1334" i="23"/>
  <c r="H1319" i="23"/>
  <c r="J1279" i="23"/>
  <c r="H1247" i="23"/>
  <c r="H1224" i="23"/>
  <c r="L1187" i="23"/>
  <c r="H1144" i="23"/>
  <c r="H1141" i="23"/>
  <c r="H1139" i="23"/>
  <c r="K1110" i="23"/>
  <c r="H1084" i="23"/>
  <c r="H1078" i="23"/>
  <c r="K1065" i="23"/>
  <c r="H1031" i="23"/>
  <c r="J1029" i="23"/>
  <c r="H1016" i="23"/>
  <c r="K999" i="23"/>
  <c r="H960" i="23"/>
  <c r="H958" i="23"/>
  <c r="K954" i="23"/>
  <c r="H939" i="23"/>
  <c r="J920" i="23"/>
  <c r="M920" i="23" s="1"/>
  <c r="H829" i="23"/>
  <c r="H818" i="23"/>
  <c r="H759" i="23"/>
  <c r="H733" i="23"/>
  <c r="J699" i="23"/>
  <c r="L583" i="23"/>
  <c r="H568" i="23"/>
  <c r="H496" i="23"/>
  <c r="K463" i="23"/>
  <c r="H385" i="23"/>
  <c r="H316" i="23"/>
  <c r="H314" i="23"/>
  <c r="J283" i="23"/>
  <c r="J174" i="23"/>
  <c r="H152" i="23"/>
  <c r="L96" i="23"/>
  <c r="K93" i="23"/>
  <c r="L23" i="23"/>
  <c r="H22" i="23"/>
  <c r="H14" i="23"/>
  <c r="K1260" i="23"/>
  <c r="J1260" i="23"/>
  <c r="K1188" i="23"/>
  <c r="L1188" i="23"/>
  <c r="C2920" i="1"/>
  <c r="J2920" i="1" s="1"/>
  <c r="D2920" i="1"/>
  <c r="E2920" i="1"/>
  <c r="F2920" i="1"/>
  <c r="G2920" i="1"/>
  <c r="AN2920" i="1"/>
  <c r="AP2920" i="1"/>
  <c r="AQ2920" i="1"/>
  <c r="G1277" i="1"/>
  <c r="AN1277" i="1"/>
  <c r="AP1277" i="1"/>
  <c r="AQ1277" i="1"/>
  <c r="D1277" i="1"/>
  <c r="E1277" i="1"/>
  <c r="F1277" i="1"/>
  <c r="G1570" i="23"/>
  <c r="H1564" i="23"/>
  <c r="K1550" i="23"/>
  <c r="K1541" i="23"/>
  <c r="H1524" i="23"/>
  <c r="H1500" i="23"/>
  <c r="K1480" i="23"/>
  <c r="K1475" i="23"/>
  <c r="H1470" i="23"/>
  <c r="K1463" i="23"/>
  <c r="L1442" i="23"/>
  <c r="L1431" i="23"/>
  <c r="H1422" i="23"/>
  <c r="L1407" i="23"/>
  <c r="H1406" i="23"/>
  <c r="H1384" i="23"/>
  <c r="H1381" i="23"/>
  <c r="L1370" i="23"/>
  <c r="K1348" i="23"/>
  <c r="H1347" i="23"/>
  <c r="H1345" i="23"/>
  <c r="H1288" i="23"/>
  <c r="H1272" i="23"/>
  <c r="J1200" i="23"/>
  <c r="J1199" i="23"/>
  <c r="K1199" i="23"/>
  <c r="H1195" i="23"/>
  <c r="H1161" i="23"/>
  <c r="L1151" i="23"/>
  <c r="K1151" i="23"/>
  <c r="J1149" i="23"/>
  <c r="J1108" i="23"/>
  <c r="M1108" i="23" s="1"/>
  <c r="K1108" i="23"/>
  <c r="H1104" i="23"/>
  <c r="H1102" i="23"/>
  <c r="H1082" i="23"/>
  <c r="H1032" i="23"/>
  <c r="J1032" i="23"/>
  <c r="K1032" i="23"/>
  <c r="L1032" i="23"/>
  <c r="J911" i="23"/>
  <c r="K911" i="23"/>
  <c r="L911" i="23"/>
  <c r="L512" i="23"/>
  <c r="J512" i="23"/>
  <c r="C1285" i="1"/>
  <c r="K1285" i="1" s="1"/>
  <c r="D1285" i="1"/>
  <c r="E1285" i="1"/>
  <c r="F1285" i="1"/>
  <c r="AN1285" i="1"/>
  <c r="AP1285" i="1"/>
  <c r="AQ1285" i="1"/>
  <c r="K1536" i="23"/>
  <c r="L1504" i="23"/>
  <c r="K1487" i="23"/>
  <c r="J1442" i="23"/>
  <c r="K1431" i="23"/>
  <c r="J1416" i="23"/>
  <c r="K1407" i="23"/>
  <c r="K1404" i="23"/>
  <c r="J1370" i="23"/>
  <c r="K1334" i="23"/>
  <c r="L1280" i="23"/>
  <c r="J1280" i="23"/>
  <c r="L1209" i="23"/>
  <c r="K1136" i="23"/>
  <c r="L1136" i="23"/>
  <c r="K1099" i="23"/>
  <c r="L1099" i="23"/>
  <c r="J806" i="23"/>
  <c r="K806" i="23"/>
  <c r="L806" i="23"/>
  <c r="J429" i="23"/>
  <c r="L429" i="23"/>
  <c r="D1282" i="1"/>
  <c r="E1282" i="1"/>
  <c r="F1282" i="1"/>
  <c r="AN1282" i="1"/>
  <c r="AP1282" i="1"/>
  <c r="AQ1282" i="1"/>
  <c r="C1282" i="1"/>
  <c r="AT1282" i="1" s="1"/>
  <c r="H1550" i="23"/>
  <c r="H1538" i="23"/>
  <c r="J1536" i="23"/>
  <c r="K1504" i="23"/>
  <c r="J1501" i="23"/>
  <c r="J1498" i="23"/>
  <c r="H1491" i="23"/>
  <c r="J1487" i="23"/>
  <c r="L1443" i="23"/>
  <c r="H1442" i="23"/>
  <c r="H1431" i="23"/>
  <c r="H1430" i="23"/>
  <c r="J1404" i="23"/>
  <c r="L1393" i="23"/>
  <c r="H1372" i="23"/>
  <c r="L1346" i="23"/>
  <c r="H1336" i="23"/>
  <c r="H1274" i="23"/>
  <c r="K1269" i="23"/>
  <c r="L1269" i="23"/>
  <c r="L1208" i="23"/>
  <c r="J1208" i="23"/>
  <c r="L1150" i="23"/>
  <c r="J1115" i="23"/>
  <c r="K1115" i="23"/>
  <c r="L1073" i="23"/>
  <c r="K1073" i="23"/>
  <c r="H923" i="23"/>
  <c r="L923" i="23"/>
  <c r="L1344" i="23"/>
  <c r="K1344" i="23"/>
  <c r="J1194" i="23"/>
  <c r="H1194" i="23"/>
  <c r="J1090" i="23"/>
  <c r="L1090" i="23"/>
  <c r="C1844" i="1"/>
  <c r="AU1844" i="1" s="1"/>
  <c r="D1844" i="1"/>
  <c r="E1844" i="1"/>
  <c r="F1844" i="1"/>
  <c r="AN1844" i="1"/>
  <c r="H1561" i="23"/>
  <c r="H1536" i="23"/>
  <c r="H1504" i="23"/>
  <c r="H1487" i="23"/>
  <c r="H1466" i="23"/>
  <c r="L1464" i="23"/>
  <c r="L1455" i="23"/>
  <c r="K1443" i="23"/>
  <c r="H1433" i="23"/>
  <c r="H1404" i="23"/>
  <c r="K1382" i="23"/>
  <c r="K1346" i="23"/>
  <c r="M1346" i="23" s="1"/>
  <c r="H1334" i="23"/>
  <c r="H1313" i="23"/>
  <c r="L1300" i="23"/>
  <c r="L1291" i="23"/>
  <c r="H1259" i="23"/>
  <c r="K1211" i="23"/>
  <c r="J1211" i="23"/>
  <c r="H1187" i="23"/>
  <c r="J1164" i="23"/>
  <c r="M1164" i="23" s="1"/>
  <c r="J1163" i="23"/>
  <c r="K1163" i="23"/>
  <c r="H1157" i="23"/>
  <c r="K1150" i="23"/>
  <c r="J1123" i="23"/>
  <c r="J1118" i="23"/>
  <c r="H1118" i="23"/>
  <c r="J955" i="23"/>
  <c r="K955" i="23"/>
  <c r="L955" i="23"/>
  <c r="L878" i="23"/>
  <c r="J878" i="23"/>
  <c r="L521" i="23"/>
  <c r="J521" i="23"/>
  <c r="J449" i="23"/>
  <c r="K449" i="23"/>
  <c r="K398" i="23"/>
  <c r="J398" i="23"/>
  <c r="J394" i="23"/>
  <c r="K394" i="23"/>
  <c r="AP1240" i="1"/>
  <c r="AQ1240" i="1"/>
  <c r="C1240" i="1"/>
  <c r="AS1240" i="1" s="1"/>
  <c r="D1240" i="1"/>
  <c r="E1240" i="1"/>
  <c r="F1240" i="1"/>
  <c r="AN1240" i="1"/>
  <c r="E335" i="1"/>
  <c r="G335" i="1"/>
  <c r="H335" i="1" s="1"/>
  <c r="K1464" i="23"/>
  <c r="K1455" i="23"/>
  <c r="L1452" i="23"/>
  <c r="L1408" i="23"/>
  <c r="L1396" i="23"/>
  <c r="K1371" i="23"/>
  <c r="L1360" i="23"/>
  <c r="L1335" i="23"/>
  <c r="K1311" i="23"/>
  <c r="K1300" i="23"/>
  <c r="K1288" i="23"/>
  <c r="L1288" i="23"/>
  <c r="K1268" i="23"/>
  <c r="K1245" i="23"/>
  <c r="L1236" i="23"/>
  <c r="K1236" i="23"/>
  <c r="J1150" i="23"/>
  <c r="H1125" i="23"/>
  <c r="J1125" i="23"/>
  <c r="L1083" i="23"/>
  <c r="J1082" i="23"/>
  <c r="K1082" i="23"/>
  <c r="L1082" i="23"/>
  <c r="L1057" i="23"/>
  <c r="J989" i="23"/>
  <c r="K989" i="23"/>
  <c r="L989" i="23"/>
  <c r="H758" i="23"/>
  <c r="L758" i="23"/>
  <c r="K758" i="23"/>
  <c r="K732" i="23"/>
  <c r="J732" i="23"/>
  <c r="J340" i="23"/>
  <c r="K340" i="23"/>
  <c r="L340" i="23"/>
  <c r="K1140" i="23"/>
  <c r="J1140" i="23"/>
  <c r="AN2913" i="1"/>
  <c r="AP2913" i="1"/>
  <c r="AQ2913" i="1"/>
  <c r="C2913" i="1"/>
  <c r="J2913" i="1" s="1"/>
  <c r="D2913" i="1"/>
  <c r="E2913" i="1"/>
  <c r="F2913" i="1"/>
  <c r="AN1273" i="1"/>
  <c r="AP1273" i="1"/>
  <c r="AQ1273" i="1"/>
  <c r="C1273" i="1"/>
  <c r="AU1273" i="1" s="1"/>
  <c r="D1273" i="1"/>
  <c r="E1273" i="1"/>
  <c r="K1562" i="23"/>
  <c r="K1537" i="23"/>
  <c r="K1528" i="23"/>
  <c r="H1514" i="23"/>
  <c r="L1488" i="23"/>
  <c r="L1476" i="23"/>
  <c r="H1454" i="23"/>
  <c r="K1427" i="23"/>
  <c r="K1417" i="23"/>
  <c r="K1408" i="23"/>
  <c r="K1396" i="23"/>
  <c r="J1371" i="23"/>
  <c r="K1360" i="23"/>
  <c r="J1335" i="23"/>
  <c r="J1311" i="23"/>
  <c r="J1268" i="23"/>
  <c r="J1255" i="23"/>
  <c r="J1245" i="23"/>
  <c r="K1090" i="23"/>
  <c r="J1085" i="23"/>
  <c r="K1085" i="23"/>
  <c r="K1057" i="23"/>
  <c r="K889" i="23"/>
  <c r="L889" i="23"/>
  <c r="K735" i="23"/>
  <c r="H735" i="23"/>
  <c r="J735" i="23"/>
  <c r="L735" i="23"/>
  <c r="L1025" i="23"/>
  <c r="J1025" i="23"/>
  <c r="K1025" i="23"/>
  <c r="L937" i="23"/>
  <c r="J937" i="23"/>
  <c r="K937" i="23"/>
  <c r="AP1243" i="1"/>
  <c r="AQ1243" i="1"/>
  <c r="C1243" i="1"/>
  <c r="AR1243" i="1" s="1"/>
  <c r="D1243" i="1"/>
  <c r="E1243" i="1"/>
  <c r="F1243" i="1"/>
  <c r="AN1243" i="1"/>
  <c r="J1562" i="23"/>
  <c r="H1537" i="23"/>
  <c r="J1528" i="23"/>
  <c r="K1488" i="23"/>
  <c r="L1465" i="23"/>
  <c r="H1464" i="23"/>
  <c r="H1455" i="23"/>
  <c r="H1452" i="23"/>
  <c r="J1450" i="23"/>
  <c r="H1447" i="23"/>
  <c r="H1445" i="23"/>
  <c r="H1432" i="23"/>
  <c r="J1427" i="23"/>
  <c r="J1417" i="23"/>
  <c r="H1395" i="23"/>
  <c r="J1380" i="23"/>
  <c r="H1371" i="23"/>
  <c r="H1359" i="23"/>
  <c r="H1320" i="23"/>
  <c r="H1318" i="23"/>
  <c r="L1299" i="23"/>
  <c r="K1299" i="23"/>
  <c r="G1281" i="23"/>
  <c r="H1266" i="23"/>
  <c r="H1260" i="23"/>
  <c r="H1245" i="23"/>
  <c r="H1241" i="23"/>
  <c r="H1239" i="23"/>
  <c r="J1188" i="23"/>
  <c r="H1168" i="23"/>
  <c r="H1166" i="23"/>
  <c r="K1160" i="23"/>
  <c r="H1152" i="23"/>
  <c r="H1090" i="23"/>
  <c r="H1088" i="23"/>
  <c r="H1059" i="23"/>
  <c r="J1059" i="23"/>
  <c r="L1059" i="23"/>
  <c r="L831" i="23"/>
  <c r="H831" i="23"/>
  <c r="K831" i="23"/>
  <c r="L709" i="23"/>
  <c r="H709" i="23"/>
  <c r="K709" i="23"/>
  <c r="J582" i="23"/>
  <c r="L582" i="23"/>
  <c r="J424" i="23"/>
  <c r="K424" i="23"/>
  <c r="L424" i="23"/>
  <c r="J1143" i="23"/>
  <c r="K1143" i="23"/>
  <c r="C1231" i="1"/>
  <c r="J1231" i="1" s="1"/>
  <c r="D1231" i="1"/>
  <c r="E1231" i="1"/>
  <c r="F1231" i="1"/>
  <c r="AN1231" i="1"/>
  <c r="AQ1231" i="1"/>
  <c r="D337" i="1"/>
  <c r="E337" i="1"/>
  <c r="F337" i="1"/>
  <c r="AN337" i="1"/>
  <c r="L1563" i="23"/>
  <c r="H1528" i="23"/>
  <c r="H1515" i="23"/>
  <c r="H1450" i="23"/>
  <c r="H1427" i="23"/>
  <c r="H1417" i="23"/>
  <c r="H1380" i="23"/>
  <c r="H1378" i="23"/>
  <c r="K1313" i="23"/>
  <c r="L1313" i="23"/>
  <c r="H1285" i="23"/>
  <c r="H1253" i="23"/>
  <c r="H1251" i="23"/>
  <c r="L1246" i="23"/>
  <c r="M1246" i="23" s="1"/>
  <c r="H1188" i="23"/>
  <c r="J1135" i="23"/>
  <c r="L1135" i="23"/>
  <c r="H1057" i="23"/>
  <c r="L962" i="23"/>
  <c r="J962" i="23"/>
  <c r="K962" i="23"/>
  <c r="L930" i="23"/>
  <c r="K930" i="23"/>
  <c r="J930" i="23"/>
  <c r="L767" i="23"/>
  <c r="J767" i="23"/>
  <c r="K862" i="23"/>
  <c r="J862" i="23"/>
  <c r="L862" i="23"/>
  <c r="D1237" i="1"/>
  <c r="E1237" i="1"/>
  <c r="F1237" i="1"/>
  <c r="G1237" i="1"/>
  <c r="AP1237" i="1"/>
  <c r="AQ1237" i="1"/>
  <c r="H1562" i="23"/>
  <c r="K1563" i="23"/>
  <c r="H1559" i="23"/>
  <c r="J1540" i="23"/>
  <c r="H1525" i="23"/>
  <c r="H1485" i="23"/>
  <c r="H1400" i="23"/>
  <c r="H1398" i="23"/>
  <c r="H1364" i="23"/>
  <c r="H1362" i="23"/>
  <c r="L1332" i="23"/>
  <c r="J1332" i="23"/>
  <c r="K1332" i="23"/>
  <c r="J1248" i="23"/>
  <c r="K1248" i="23"/>
  <c r="H1223" i="23"/>
  <c r="L1175" i="23"/>
  <c r="K1175" i="23"/>
  <c r="K1133" i="23"/>
  <c r="J1133" i="23"/>
  <c r="J1092" i="23"/>
  <c r="H1092" i="23"/>
  <c r="K1092" i="23"/>
  <c r="L791" i="23"/>
  <c r="K791" i="23"/>
  <c r="L622" i="23"/>
  <c r="K622" i="23"/>
  <c r="J609" i="23"/>
  <c r="L609" i="23"/>
  <c r="K744" i="23"/>
  <c r="J744" i="23"/>
  <c r="L744" i="23"/>
  <c r="AN2915" i="1"/>
  <c r="AP2915" i="1"/>
  <c r="AQ2915" i="1"/>
  <c r="C2915" i="1"/>
  <c r="K2915" i="1" s="1"/>
  <c r="D2915" i="1"/>
  <c r="E2915" i="1"/>
  <c r="F2915" i="1"/>
  <c r="AP1844" i="1"/>
  <c r="C1228" i="1"/>
  <c r="AS1228" i="1" s="1"/>
  <c r="D1228" i="1"/>
  <c r="E1228" i="1"/>
  <c r="F1228" i="1"/>
  <c r="AN1228" i="1"/>
  <c r="AP1228" i="1"/>
  <c r="AQ1228" i="1"/>
  <c r="C339" i="1"/>
  <c r="AR339" i="1" s="1"/>
  <c r="D339" i="1"/>
  <c r="E339" i="1"/>
  <c r="F339" i="1"/>
  <c r="G339" i="1"/>
  <c r="AN339" i="1"/>
  <c r="L1537" i="23"/>
  <c r="L1549" i="23"/>
  <c r="K1513" i="23"/>
  <c r="H1481" i="23"/>
  <c r="K1479" i="23"/>
  <c r="K1453" i="23"/>
  <c r="K1560" i="23"/>
  <c r="H1551" i="23"/>
  <c r="J1549" i="23"/>
  <c r="H1540" i="23"/>
  <c r="L1503" i="23"/>
  <c r="J1491" i="23"/>
  <c r="J1486" i="23"/>
  <c r="H1478" i="23"/>
  <c r="L1468" i="23"/>
  <c r="H1465" i="23"/>
  <c r="J1453" i="23"/>
  <c r="L1441" i="23"/>
  <c r="J1430" i="23"/>
  <c r="H1413" i="23"/>
  <c r="H1411" i="23"/>
  <c r="J1403" i="23"/>
  <c r="K1392" i="23"/>
  <c r="H1383" i="23"/>
  <c r="J1372" i="23"/>
  <c r="H1369" i="23"/>
  <c r="J1367" i="23"/>
  <c r="K1356" i="23"/>
  <c r="J1336" i="23"/>
  <c r="K1333" i="23"/>
  <c r="H1328" i="23"/>
  <c r="L1312" i="23"/>
  <c r="L1258" i="23"/>
  <c r="J1257" i="23"/>
  <c r="K1257" i="23"/>
  <c r="H1228" i="23"/>
  <c r="H1226" i="23"/>
  <c r="H1217" i="23"/>
  <c r="H1215" i="23"/>
  <c r="H1212" i="23"/>
  <c r="L1115" i="23"/>
  <c r="J1106" i="23"/>
  <c r="H1097" i="23"/>
  <c r="J1066" i="23"/>
  <c r="H1066" i="23"/>
  <c r="L1066" i="23"/>
  <c r="L1048" i="23"/>
  <c r="H1048" i="23"/>
  <c r="K1048" i="23"/>
  <c r="J973" i="23"/>
  <c r="K973" i="23"/>
  <c r="L973" i="23"/>
  <c r="K718" i="23"/>
  <c r="H718" i="23"/>
  <c r="J718" i="23"/>
  <c r="L803" i="23"/>
  <c r="J803" i="23"/>
  <c r="H794" i="23"/>
  <c r="L794" i="23"/>
  <c r="H756" i="23"/>
  <c r="K731" i="23"/>
  <c r="K572" i="23"/>
  <c r="J572" i="23"/>
  <c r="L130" i="23"/>
  <c r="K130" i="23"/>
  <c r="K34" i="23"/>
  <c r="J34" i="23"/>
  <c r="H1021" i="23"/>
  <c r="H998" i="23"/>
  <c r="H988" i="23"/>
  <c r="H976" i="23"/>
  <c r="H972" i="23"/>
  <c r="J936" i="23"/>
  <c r="J888" i="23"/>
  <c r="H743" i="23"/>
  <c r="H722" i="23"/>
  <c r="L593" i="23"/>
  <c r="K593" i="23"/>
  <c r="H579" i="23"/>
  <c r="H577" i="23"/>
  <c r="H518" i="23"/>
  <c r="H486" i="23"/>
  <c r="K461" i="23"/>
  <c r="K426" i="23"/>
  <c r="H419" i="23"/>
  <c r="K417" i="23"/>
  <c r="L393" i="23"/>
  <c r="L376" i="23"/>
  <c r="H295" i="23"/>
  <c r="K151" i="23"/>
  <c r="J151" i="23"/>
  <c r="L151" i="23"/>
  <c r="K103" i="23"/>
  <c r="H103" i="23"/>
  <c r="J103" i="23"/>
  <c r="L103" i="23"/>
  <c r="J70" i="23"/>
  <c r="K70" i="23"/>
  <c r="H1005" i="23"/>
  <c r="H986" i="23"/>
  <c r="H936" i="23"/>
  <c r="H920" i="23"/>
  <c r="J829" i="23"/>
  <c r="L829" i="23"/>
  <c r="H807" i="23"/>
  <c r="L807" i="23"/>
  <c r="K779" i="23"/>
  <c r="L653" i="23"/>
  <c r="K653" i="23"/>
  <c r="L478" i="23"/>
  <c r="J435" i="23"/>
  <c r="J417" i="23"/>
  <c r="J376" i="23"/>
  <c r="J282" i="23"/>
  <c r="K282" i="23"/>
  <c r="J241" i="23"/>
  <c r="K241" i="23"/>
  <c r="L241" i="23"/>
  <c r="K168" i="23"/>
  <c r="J168" i="23"/>
  <c r="L168" i="23"/>
  <c r="H1034" i="23"/>
  <c r="H963" i="23"/>
  <c r="H892" i="23"/>
  <c r="J779" i="23"/>
  <c r="L770" i="23"/>
  <c r="K694" i="23"/>
  <c r="J694" i="23"/>
  <c r="L667" i="23"/>
  <c r="H509" i="23"/>
  <c r="L505" i="23"/>
  <c r="H476" i="23"/>
  <c r="J280" i="23"/>
  <c r="K280" i="23"/>
  <c r="J274" i="23"/>
  <c r="L274" i="23"/>
  <c r="L58" i="23"/>
  <c r="J58" i="23"/>
  <c r="K43" i="23"/>
  <c r="J43" i="23"/>
  <c r="L43" i="23"/>
  <c r="J925" i="23"/>
  <c r="K904" i="23"/>
  <c r="K895" i="23"/>
  <c r="J843" i="23"/>
  <c r="L843" i="23"/>
  <c r="H825" i="23"/>
  <c r="H790" i="23"/>
  <c r="H779" i="23"/>
  <c r="K770" i="23"/>
  <c r="J505" i="23"/>
  <c r="J433" i="23"/>
  <c r="K139" i="23"/>
  <c r="J139" i="23"/>
  <c r="L139" i="23"/>
  <c r="L20" i="23"/>
  <c r="J20" i="23"/>
  <c r="K20" i="23"/>
  <c r="J12" i="23"/>
  <c r="K12" i="23"/>
  <c r="L1033" i="23"/>
  <c r="L665" i="23"/>
  <c r="H561" i="23"/>
  <c r="H531" i="23"/>
  <c r="H455" i="23"/>
  <c r="H433" i="23"/>
  <c r="H431" i="23"/>
  <c r="L307" i="23"/>
  <c r="K307" i="23"/>
  <c r="H265" i="23"/>
  <c r="K256" i="23"/>
  <c r="J256" i="23"/>
  <c r="L256" i="23"/>
  <c r="J118" i="23"/>
  <c r="K118" i="23"/>
  <c r="L118" i="23"/>
  <c r="K1033" i="23"/>
  <c r="L990" i="23"/>
  <c r="H989" i="23"/>
  <c r="L980" i="23"/>
  <c r="H973" i="23"/>
  <c r="H955" i="23"/>
  <c r="H889" i="23"/>
  <c r="H862" i="23"/>
  <c r="H846" i="23"/>
  <c r="H844" i="23"/>
  <c r="H789" i="23"/>
  <c r="L785" i="23"/>
  <c r="L782" i="23"/>
  <c r="H781" i="23"/>
  <c r="L771" i="23"/>
  <c r="H732" i="23"/>
  <c r="J708" i="23"/>
  <c r="K708" i="23"/>
  <c r="K698" i="23"/>
  <c r="H681" i="23"/>
  <c r="K665" i="23"/>
  <c r="H622" i="23"/>
  <c r="H620" i="23"/>
  <c r="H556" i="23"/>
  <c r="K510" i="23"/>
  <c r="H429" i="23"/>
  <c r="J156" i="23"/>
  <c r="K156" i="23"/>
  <c r="L156" i="23"/>
  <c r="J106" i="23"/>
  <c r="K106" i="23"/>
  <c r="L106" i="23"/>
  <c r="L82" i="23"/>
  <c r="K82" i="23"/>
  <c r="H1173" i="23"/>
  <c r="H1135" i="23"/>
  <c r="H1091" i="23"/>
  <c r="H1085" i="23"/>
  <c r="L1056" i="23"/>
  <c r="L1049" i="23"/>
  <c r="H1033" i="23"/>
  <c r="H1020" i="23"/>
  <c r="J1013" i="23"/>
  <c r="L997" i="23"/>
  <c r="K990" i="23"/>
  <c r="J987" i="23"/>
  <c r="H977" i="23"/>
  <c r="K971" i="23"/>
  <c r="H962" i="23"/>
  <c r="K949" i="23"/>
  <c r="K946" i="23"/>
  <c r="H911" i="23"/>
  <c r="H909" i="23"/>
  <c r="J902" i="23"/>
  <c r="H878" i="23"/>
  <c r="K871" i="23"/>
  <c r="H857" i="23"/>
  <c r="K794" i="23"/>
  <c r="K782" i="23"/>
  <c r="K771" i="23"/>
  <c r="H765" i="23"/>
  <c r="H763" i="23"/>
  <c r="J755" i="23"/>
  <c r="J742" i="23"/>
  <c r="J730" i="23"/>
  <c r="L721" i="23"/>
  <c r="H698" i="23"/>
  <c r="J665" i="23"/>
  <c r="H580" i="23"/>
  <c r="H578" i="23"/>
  <c r="H576" i="23"/>
  <c r="H574" i="23"/>
  <c r="J485" i="23"/>
  <c r="K444" i="23"/>
  <c r="H394" i="23"/>
  <c r="H347" i="23"/>
  <c r="J343" i="23"/>
  <c r="L315" i="23"/>
  <c r="H257" i="23"/>
  <c r="L186" i="23"/>
  <c r="J186" i="23"/>
  <c r="K186" i="23"/>
  <c r="J46" i="23"/>
  <c r="K46" i="23"/>
  <c r="L46" i="23"/>
  <c r="H1268" i="23"/>
  <c r="H1229" i="23"/>
  <c r="H1227" i="23"/>
  <c r="H1174" i="23"/>
  <c r="H1115" i="23"/>
  <c r="H1113" i="23"/>
  <c r="H1070" i="23"/>
  <c r="H1068" i="23"/>
  <c r="K1056" i="23"/>
  <c r="K1049" i="23"/>
  <c r="H1037" i="23"/>
  <c r="L1016" i="23"/>
  <c r="J1004" i="23"/>
  <c r="H997" i="23"/>
  <c r="K985" i="23"/>
  <c r="H980" i="23"/>
  <c r="H971" i="23"/>
  <c r="H969" i="23"/>
  <c r="J935" i="23"/>
  <c r="J928" i="23"/>
  <c r="H919" i="23"/>
  <c r="J914" i="23"/>
  <c r="L914" i="23"/>
  <c r="H902" i="23"/>
  <c r="H900" i="23"/>
  <c r="H871" i="23"/>
  <c r="H828" i="23"/>
  <c r="J815" i="23"/>
  <c r="H803" i="23"/>
  <c r="L759" i="23"/>
  <c r="H753" i="23"/>
  <c r="H742" i="23"/>
  <c r="J721" i="23"/>
  <c r="L710" i="23"/>
  <c r="H684" i="23"/>
  <c r="H615" i="23"/>
  <c r="H613" i="23"/>
  <c r="H611" i="23"/>
  <c r="H572" i="23"/>
  <c r="J515" i="23"/>
  <c r="J496" i="23"/>
  <c r="H479" i="23"/>
  <c r="H444" i="23"/>
  <c r="J385" i="23"/>
  <c r="M385" i="23" s="1"/>
  <c r="L385" i="23"/>
  <c r="K315" i="23"/>
  <c r="J310" i="23"/>
  <c r="K310" i="23"/>
  <c r="K67" i="23"/>
  <c r="J67" i="23"/>
  <c r="H1308" i="23"/>
  <c r="H1306" i="23"/>
  <c r="H1280" i="23"/>
  <c r="H1211" i="23"/>
  <c r="H1208" i="23"/>
  <c r="H1199" i="23"/>
  <c r="H1172" i="23"/>
  <c r="H1140" i="23"/>
  <c r="H1120" i="23"/>
  <c r="H1096" i="23"/>
  <c r="K1030" i="23"/>
  <c r="L1023" i="23"/>
  <c r="J1016" i="23"/>
  <c r="H994" i="23"/>
  <c r="H990" i="23"/>
  <c r="H689" i="23"/>
  <c r="K489" i="23"/>
  <c r="L489" i="23"/>
  <c r="H355" i="23"/>
  <c r="H353" i="23"/>
  <c r="J265" i="23"/>
  <c r="K265" i="23"/>
  <c r="L265" i="23"/>
  <c r="L234" i="23"/>
  <c r="K234" i="23"/>
  <c r="J142" i="23"/>
  <c r="L142" i="23"/>
  <c r="H206" i="23"/>
  <c r="L155" i="23"/>
  <c r="K102" i="23"/>
  <c r="J92" i="23"/>
  <c r="L57" i="23"/>
  <c r="L33" i="23"/>
  <c r="J255" i="23"/>
  <c r="L183" i="23"/>
  <c r="H164" i="23"/>
  <c r="K162" i="23"/>
  <c r="J155" i="23"/>
  <c r="M155" i="23" s="1"/>
  <c r="H150" i="23"/>
  <c r="L144" i="23"/>
  <c r="H138" i="23"/>
  <c r="H129" i="23"/>
  <c r="L120" i="23"/>
  <c r="K117" i="23"/>
  <c r="L108" i="23"/>
  <c r="J105" i="23"/>
  <c r="H102" i="23"/>
  <c r="H92" i="23"/>
  <c r="L81" i="23"/>
  <c r="L69" i="23"/>
  <c r="L60" i="23"/>
  <c r="H42" i="23"/>
  <c r="K33" i="23"/>
  <c r="H24" i="23"/>
  <c r="K204" i="23"/>
  <c r="J183" i="23"/>
  <c r="H155" i="23"/>
  <c r="K153" i="23"/>
  <c r="K144" i="23"/>
  <c r="K120" i="23"/>
  <c r="K108" i="23"/>
  <c r="H105" i="23"/>
  <c r="K81" i="23"/>
  <c r="J60" i="23"/>
  <c r="H21" i="23"/>
  <c r="H204" i="23"/>
  <c r="H179" i="23"/>
  <c r="H177" i="23"/>
  <c r="H60" i="23"/>
  <c r="H33" i="23"/>
  <c r="H28" i="23"/>
  <c r="H26" i="23"/>
  <c r="H924" i="23"/>
  <c r="H888" i="23"/>
  <c r="H881" i="23"/>
  <c r="H840" i="23"/>
  <c r="H791" i="23"/>
  <c r="H734" i="23"/>
  <c r="H729" i="23"/>
  <c r="H521" i="23"/>
  <c r="H519" i="23"/>
  <c r="H512" i="23"/>
  <c r="H505" i="23"/>
  <c r="H493" i="23"/>
  <c r="H491" i="23"/>
  <c r="H465" i="23"/>
  <c r="H461" i="23"/>
  <c r="H417" i="23"/>
  <c r="H401" i="23"/>
  <c r="H362" i="23"/>
  <c r="H352" i="23"/>
  <c r="H348" i="23"/>
  <c r="H346" i="23"/>
  <c r="J335" i="23"/>
  <c r="H334" i="23"/>
  <c r="J324" i="23"/>
  <c r="L290" i="23"/>
  <c r="J273" i="23"/>
  <c r="H232" i="23"/>
  <c r="J217" i="23"/>
  <c r="H144" i="23"/>
  <c r="J127" i="23"/>
  <c r="H120" i="23"/>
  <c r="J115" i="23"/>
  <c r="H108" i="23"/>
  <c r="J84" i="23"/>
  <c r="J55" i="23"/>
  <c r="H50" i="23"/>
  <c r="H67" i="23"/>
  <c r="H53" i="23"/>
  <c r="H51" i="23"/>
  <c r="H34" i="23"/>
  <c r="H20" i="23"/>
  <c r="H186" i="23"/>
  <c r="H184" i="23"/>
  <c r="H168" i="23"/>
  <c r="H163" i="23"/>
  <c r="H151" i="23"/>
  <c r="H139" i="23"/>
  <c r="H137" i="23"/>
  <c r="H135" i="23"/>
  <c r="H118" i="23"/>
  <c r="H106" i="23"/>
  <c r="H65" i="23"/>
  <c r="H63" i="23"/>
  <c r="H46" i="23"/>
  <c r="H41" i="23"/>
  <c r="H39" i="23"/>
  <c r="H37" i="23"/>
  <c r="H12" i="23"/>
  <c r="J259" i="23"/>
  <c r="M259" i="23" s="1"/>
  <c r="H239" i="23"/>
  <c r="H237" i="23"/>
  <c r="H73" i="23"/>
  <c r="H340" i="23"/>
  <c r="H338" i="23"/>
  <c r="H280" i="23"/>
  <c r="H259" i="23"/>
  <c r="H203" i="23"/>
  <c r="H201" i="23"/>
  <c r="K195" i="23"/>
  <c r="H180" i="23"/>
  <c r="K174" i="23"/>
  <c r="K152" i="23"/>
  <c r="K140" i="23"/>
  <c r="H128" i="23"/>
  <c r="K116" i="23"/>
  <c r="H91" i="23"/>
  <c r="H89" i="23"/>
  <c r="H87" i="23"/>
  <c r="H85" i="23"/>
  <c r="K68" i="23"/>
  <c r="L59" i="23"/>
  <c r="H23" i="23"/>
  <c r="K21" i="23"/>
  <c r="H597" i="23"/>
  <c r="L585" i="23"/>
  <c r="H517" i="23"/>
  <c r="H492" i="23"/>
  <c r="H483" i="23"/>
  <c r="H469" i="23"/>
  <c r="L463" i="23"/>
  <c r="H448" i="23"/>
  <c r="H435" i="23"/>
  <c r="H425" i="23"/>
  <c r="K403" i="23"/>
  <c r="J393" i="23"/>
  <c r="H386" i="23"/>
  <c r="H384" i="23"/>
  <c r="H382" i="23"/>
  <c r="H377" i="23"/>
  <c r="J375" i="23"/>
  <c r="H292" i="23"/>
  <c r="L283" i="23"/>
  <c r="H670" i="23"/>
  <c r="H668" i="23"/>
  <c r="H667" i="23"/>
  <c r="H665" i="23"/>
  <c r="L654" i="23"/>
  <c r="L607" i="23"/>
  <c r="K557" i="23"/>
  <c r="L535" i="23"/>
  <c r="H351" i="23"/>
  <c r="J654" i="23"/>
  <c r="K639" i="23"/>
  <c r="K607" i="23"/>
  <c r="H528" i="23"/>
  <c r="H283" i="23"/>
  <c r="J679" i="23"/>
  <c r="H663" i="23"/>
  <c r="H647" i="23"/>
  <c r="H645" i="23"/>
  <c r="J639" i="23"/>
  <c r="K569" i="23"/>
  <c r="K488" i="23"/>
  <c r="H409" i="23"/>
  <c r="H357" i="23"/>
  <c r="H679" i="23"/>
  <c r="H661" i="23"/>
  <c r="L655" i="23"/>
  <c r="H639" i="23"/>
  <c r="H637" i="23"/>
  <c r="H635" i="23"/>
  <c r="L608" i="23"/>
  <c r="H607" i="23"/>
  <c r="H569" i="23"/>
  <c r="L536" i="23"/>
  <c r="L344" i="23"/>
  <c r="L318" i="23"/>
  <c r="K284" i="23"/>
  <c r="K281" i="23"/>
  <c r="L268" i="23"/>
  <c r="L198" i="23"/>
  <c r="K675" i="23"/>
  <c r="K655" i="23"/>
  <c r="K624" i="23"/>
  <c r="K608" i="23"/>
  <c r="K605" i="23"/>
  <c r="J592" i="23"/>
  <c r="K561" i="23"/>
  <c r="K536" i="23"/>
  <c r="K506" i="23"/>
  <c r="J477" i="23"/>
  <c r="J454" i="23"/>
  <c r="J427" i="23"/>
  <c r="L367" i="23"/>
  <c r="J360" i="23"/>
  <c r="K344" i="23"/>
  <c r="K325" i="23"/>
  <c r="H313" i="23"/>
  <c r="J284" i="23"/>
  <c r="J281" i="23"/>
  <c r="K268" i="23"/>
  <c r="L242" i="23"/>
  <c r="L230" i="23"/>
  <c r="H227" i="23"/>
  <c r="H225" i="23"/>
  <c r="K198" i="23"/>
  <c r="J193" i="23"/>
  <c r="J675" i="23"/>
  <c r="K642" i="23"/>
  <c r="H641" i="23"/>
  <c r="H603" i="23"/>
  <c r="H585" i="23"/>
  <c r="K581" i="23"/>
  <c r="K545" i="23"/>
  <c r="K533" i="23"/>
  <c r="J506" i="23"/>
  <c r="H458" i="23"/>
  <c r="H450" i="23"/>
  <c r="H427" i="23"/>
  <c r="H406" i="23"/>
  <c r="K399" i="23"/>
  <c r="L377" i="23"/>
  <c r="H360" i="23"/>
  <c r="J325" i="23"/>
  <c r="L316" i="23"/>
  <c r="J306" i="23"/>
  <c r="J291" i="23"/>
  <c r="H284" i="23"/>
  <c r="H281" i="23"/>
  <c r="H268" i="23"/>
  <c r="L245" i="23"/>
  <c r="K242" i="23"/>
  <c r="K230" i="23"/>
  <c r="H214" i="23"/>
  <c r="J210" i="23"/>
  <c r="L205" i="23"/>
  <c r="J198" i="23"/>
  <c r="H675" i="23"/>
  <c r="H673" i="23"/>
  <c r="H655" i="23"/>
  <c r="H642" i="23"/>
  <c r="L629" i="23"/>
  <c r="J622" i="23"/>
  <c r="H608" i="23"/>
  <c r="H601" i="23"/>
  <c r="K597" i="23"/>
  <c r="H558" i="23"/>
  <c r="H551" i="23"/>
  <c r="J545" i="23"/>
  <c r="H536" i="23"/>
  <c r="H506" i="23"/>
  <c r="L496" i="23"/>
  <c r="J489" i="23"/>
  <c r="H473" i="23"/>
  <c r="J459" i="23"/>
  <c r="K434" i="23"/>
  <c r="H415" i="23"/>
  <c r="H413" i="23"/>
  <c r="L402" i="23"/>
  <c r="K388" i="23"/>
  <c r="L374" i="23"/>
  <c r="H365" i="23"/>
  <c r="L351" i="23"/>
  <c r="H344" i="23"/>
  <c r="H329" i="23"/>
  <c r="H325" i="23"/>
  <c r="K316" i="23"/>
  <c r="J309" i="23"/>
  <c r="H306" i="23"/>
  <c r="K304" i="23"/>
  <c r="H291" i="23"/>
  <c r="J266" i="23"/>
  <c r="L257" i="23"/>
  <c r="L254" i="23"/>
  <c r="K245" i="23"/>
  <c r="L221" i="23"/>
  <c r="H210" i="23"/>
  <c r="H191" i="23"/>
  <c r="L537" i="23"/>
  <c r="H529" i="23"/>
  <c r="H501" i="23"/>
  <c r="H499" i="23"/>
  <c r="K455" i="23"/>
  <c r="H440" i="23"/>
  <c r="H438" i="23"/>
  <c r="H436" i="23"/>
  <c r="K351" i="23"/>
  <c r="L342" i="23"/>
  <c r="J332" i="23"/>
  <c r="H309" i="23"/>
  <c r="J304" i="23"/>
  <c r="L282" i="23"/>
  <c r="H266" i="23"/>
  <c r="J254" i="23"/>
  <c r="H242" i="23"/>
  <c r="L231" i="23"/>
  <c r="H230" i="23"/>
  <c r="K221" i="23"/>
  <c r="K208" i="23"/>
  <c r="L194" i="23"/>
  <c r="H682" i="23"/>
  <c r="H677" i="23"/>
  <c r="J662" i="23"/>
  <c r="L625" i="23"/>
  <c r="K609" i="23"/>
  <c r="J595" i="23"/>
  <c r="J573" i="23"/>
  <c r="H554" i="23"/>
  <c r="H552" i="23"/>
  <c r="K523" i="23"/>
  <c r="L504" i="23"/>
  <c r="K478" i="23"/>
  <c r="H422" i="23"/>
  <c r="H410" i="23"/>
  <c r="L368" i="23"/>
  <c r="L358" i="23"/>
  <c r="L349" i="23"/>
  <c r="L328" i="23"/>
  <c r="H287" i="23"/>
  <c r="L285" i="23"/>
  <c r="H251" i="23"/>
  <c r="H245" i="23"/>
  <c r="L243" i="23"/>
  <c r="K231" i="23"/>
  <c r="K228" i="23"/>
  <c r="J208" i="23"/>
  <c r="J194" i="23"/>
  <c r="H678" i="23"/>
  <c r="H662" i="23"/>
  <c r="H636" i="23"/>
  <c r="H634" i="23"/>
  <c r="H631" i="23"/>
  <c r="H629" i="23"/>
  <c r="H609" i="23"/>
  <c r="H595" i="23"/>
  <c r="H573" i="23"/>
  <c r="J568" i="23"/>
  <c r="H547" i="23"/>
  <c r="L534" i="23"/>
  <c r="K521" i="23"/>
  <c r="H504" i="23"/>
  <c r="H484" i="23"/>
  <c r="K469" i="23"/>
  <c r="M469" i="23" s="1"/>
  <c r="L435" i="23"/>
  <c r="K425" i="23"/>
  <c r="K368" i="23"/>
  <c r="K358" i="23"/>
  <c r="K328" i="23"/>
  <c r="J243" i="23"/>
  <c r="L185" i="23"/>
  <c r="AQ2909" i="1"/>
  <c r="AP2909" i="1"/>
  <c r="C2909" i="1"/>
  <c r="AR2909" i="1" s="1"/>
  <c r="D2909" i="1"/>
  <c r="E2909" i="1"/>
  <c r="F2909" i="1"/>
  <c r="G2909" i="1"/>
  <c r="AN2909" i="1"/>
  <c r="J1290" i="23"/>
  <c r="K1290" i="23"/>
  <c r="L922" i="23"/>
  <c r="J922" i="23"/>
  <c r="K922" i="23"/>
  <c r="K894" i="23"/>
  <c r="J894" i="23"/>
  <c r="H890" i="23"/>
  <c r="L890" i="23"/>
  <c r="J640" i="23"/>
  <c r="K640" i="23"/>
  <c r="L640" i="23"/>
  <c r="K584" i="23"/>
  <c r="H584" i="23"/>
  <c r="J584" i="23"/>
  <c r="L584" i="23"/>
  <c r="AN2912" i="1"/>
  <c r="AP2912" i="1"/>
  <c r="AQ2912" i="1"/>
  <c r="C2912" i="1"/>
  <c r="L2912" i="1" s="1"/>
  <c r="D2912" i="1"/>
  <c r="E2912" i="1"/>
  <c r="F2912" i="1"/>
  <c r="AN1839" i="1"/>
  <c r="AP1839" i="1"/>
  <c r="C1839" i="1"/>
  <c r="J1839" i="1" s="1"/>
  <c r="D1839" i="1"/>
  <c r="E1839" i="1"/>
  <c r="F1839" i="1"/>
  <c r="G1839" i="1"/>
  <c r="K1454" i="23"/>
  <c r="L1418" i="23"/>
  <c r="L1382" i="23"/>
  <c r="K1372" i="23"/>
  <c r="L1336" i="23"/>
  <c r="H1326" i="23"/>
  <c r="J1302" i="23"/>
  <c r="K1302" i="23"/>
  <c r="L1302" i="23"/>
  <c r="L1287" i="23"/>
  <c r="J1287" i="23"/>
  <c r="L1274" i="23"/>
  <c r="J1019" i="23"/>
  <c r="H1019" i="23"/>
  <c r="E2911" i="1"/>
  <c r="D2911" i="1"/>
  <c r="F2911" i="1"/>
  <c r="G2911" i="1"/>
  <c r="AN2911" i="1"/>
  <c r="AP2911" i="1"/>
  <c r="AQ2911" i="1"/>
  <c r="C2911" i="1"/>
  <c r="AT2911" i="1" s="1"/>
  <c r="J1454" i="23"/>
  <c r="K1439" i="23"/>
  <c r="K1418" i="23"/>
  <c r="H1022" i="23"/>
  <c r="J1022" i="23"/>
  <c r="K1022" i="23"/>
  <c r="L1022" i="23"/>
  <c r="J964" i="23"/>
  <c r="K964" i="23"/>
  <c r="L964" i="23"/>
  <c r="J906" i="23"/>
  <c r="K906" i="23"/>
  <c r="L906" i="23"/>
  <c r="C2910" i="1"/>
  <c r="AR2910" i="1" s="1"/>
  <c r="D2910" i="1"/>
  <c r="E2910" i="1"/>
  <c r="F2910" i="1"/>
  <c r="AN2910" i="1"/>
  <c r="AP2910" i="1"/>
  <c r="AQ2910" i="1"/>
  <c r="L1551" i="23"/>
  <c r="L1538" i="23"/>
  <c r="J1525" i="23"/>
  <c r="L1514" i="23"/>
  <c r="J1513" i="23"/>
  <c r="J1488" i="23"/>
  <c r="K1476" i="23"/>
  <c r="L1466" i="23"/>
  <c r="J1439" i="23"/>
  <c r="K1428" i="23"/>
  <c r="L1422" i="23"/>
  <c r="J1415" i="23"/>
  <c r="J1408" i="23"/>
  <c r="K1393" i="23"/>
  <c r="J1379" i="23"/>
  <c r="H1376" i="23"/>
  <c r="K1368" i="23"/>
  <c r="K1357" i="23"/>
  <c r="H1354" i="23"/>
  <c r="L1347" i="23"/>
  <c r="C2914" i="1"/>
  <c r="AU2914" i="1" s="1"/>
  <c r="D2914" i="1"/>
  <c r="E2914" i="1"/>
  <c r="F2914" i="1"/>
  <c r="AN2914" i="1"/>
  <c r="AP2914" i="1"/>
  <c r="AQ2914" i="1"/>
  <c r="AN1841" i="1"/>
  <c r="AP1841" i="1"/>
  <c r="C1841" i="1"/>
  <c r="L1841" i="1" s="1"/>
  <c r="D1841" i="1"/>
  <c r="E1841" i="1"/>
  <c r="F1841" i="1"/>
  <c r="G1841" i="1"/>
  <c r="L1564" i="23"/>
  <c r="L1552" i="23"/>
  <c r="K1551" i="23"/>
  <c r="K1538" i="23"/>
  <c r="L1526" i="23"/>
  <c r="L1515" i="23"/>
  <c r="K1514" i="23"/>
  <c r="H1497" i="23"/>
  <c r="L1489" i="23"/>
  <c r="L1481" i="23"/>
  <c r="K1466" i="23"/>
  <c r="H1459" i="23"/>
  <c r="H1439" i="23"/>
  <c r="L1420" i="23"/>
  <c r="H1418" i="23"/>
  <c r="H1415" i="23"/>
  <c r="H1412" i="23"/>
  <c r="L1384" i="23"/>
  <c r="H1382" i="23"/>
  <c r="H1379" i="23"/>
  <c r="H1374" i="23"/>
  <c r="J1368" i="23"/>
  <c r="L1350" i="23"/>
  <c r="K1347" i="23"/>
  <c r="J1343" i="23"/>
  <c r="H1340" i="23"/>
  <c r="H1321" i="23"/>
  <c r="L1314" i="23"/>
  <c r="J1310" i="23"/>
  <c r="H1305" i="23"/>
  <c r="L1305" i="23"/>
  <c r="H1293" i="23"/>
  <c r="L1293" i="23"/>
  <c r="K1270" i="23"/>
  <c r="L1270" i="23"/>
  <c r="AP2922" i="1"/>
  <c r="AQ2922" i="1"/>
  <c r="C2922" i="1"/>
  <c r="H2922" i="1" s="1"/>
  <c r="D2922" i="1"/>
  <c r="E2922" i="1"/>
  <c r="F2922" i="1"/>
  <c r="AN2922" i="1"/>
  <c r="C1275" i="1"/>
  <c r="K1275" i="1" s="1"/>
  <c r="D1275" i="1"/>
  <c r="E1275" i="1"/>
  <c r="F1275" i="1"/>
  <c r="AN1275" i="1"/>
  <c r="AP1275" i="1"/>
  <c r="K1564" i="23"/>
  <c r="M1564" i="23" s="1"/>
  <c r="J1559" i="23"/>
  <c r="K1552" i="23"/>
  <c r="J1551" i="23"/>
  <c r="L1539" i="23"/>
  <c r="J1538" i="23"/>
  <c r="L1527" i="23"/>
  <c r="K1526" i="23"/>
  <c r="L1516" i="23"/>
  <c r="K1515" i="23"/>
  <c r="J1514" i="23"/>
  <c r="L1490" i="23"/>
  <c r="K1489" i="23"/>
  <c r="L1477" i="23"/>
  <c r="H1476" i="23"/>
  <c r="L1467" i="23"/>
  <c r="J1466" i="23"/>
  <c r="H1457" i="23"/>
  <c r="K1451" i="23"/>
  <c r="H1444" i="23"/>
  <c r="L1440" i="23"/>
  <c r="L1429" i="23"/>
  <c r="H1428" i="23"/>
  <c r="K1420" i="23"/>
  <c r="H1410" i="23"/>
  <c r="L1394" i="23"/>
  <c r="H1393" i="23"/>
  <c r="K1384" i="23"/>
  <c r="H1377" i="23"/>
  <c r="H1375" i="23"/>
  <c r="H1368" i="23"/>
  <c r="L1358" i="23"/>
  <c r="H1357" i="23"/>
  <c r="L1348" i="23"/>
  <c r="J1347" i="23"/>
  <c r="H1346" i="23"/>
  <c r="H1343" i="23"/>
  <c r="H1338" i="23"/>
  <c r="K1314" i="23"/>
  <c r="H1310" i="23"/>
  <c r="L1244" i="23"/>
  <c r="J1244" i="23"/>
  <c r="K1244" i="23"/>
  <c r="J1158" i="23"/>
  <c r="H1158" i="23"/>
  <c r="AQ2918" i="1"/>
  <c r="C2918" i="1"/>
  <c r="AR2918" i="1" s="1"/>
  <c r="D2918" i="1"/>
  <c r="E2918" i="1"/>
  <c r="F2918" i="1"/>
  <c r="AN2918" i="1"/>
  <c r="AP2918" i="1"/>
  <c r="C1272" i="1"/>
  <c r="E1272" i="1"/>
  <c r="F1272" i="1"/>
  <c r="AN1272" i="1"/>
  <c r="AP1272" i="1"/>
  <c r="AQ1272" i="1"/>
  <c r="J1547" i="23"/>
  <c r="K1539" i="23"/>
  <c r="K1527" i="23"/>
  <c r="K1516" i="23"/>
  <c r="L1501" i="23"/>
  <c r="L1491" i="23"/>
  <c r="K1490" i="23"/>
  <c r="L1478" i="23"/>
  <c r="K1477" i="23"/>
  <c r="H1471" i="23"/>
  <c r="K1467" i="23"/>
  <c r="J1451" i="23"/>
  <c r="K1440" i="23"/>
  <c r="L1433" i="23"/>
  <c r="L1430" i="23"/>
  <c r="K1429" i="23"/>
  <c r="L1395" i="23"/>
  <c r="K1394" i="23"/>
  <c r="H1388" i="23"/>
  <c r="L1369" i="23"/>
  <c r="H1366" i="23"/>
  <c r="L1359" i="23"/>
  <c r="K1358" i="23"/>
  <c r="L1315" i="23"/>
  <c r="J1312" i="23"/>
  <c r="J1303" i="23"/>
  <c r="L1303" i="23"/>
  <c r="J1270" i="23"/>
  <c r="E1038" i="23"/>
  <c r="H940" i="23"/>
  <c r="J940" i="23"/>
  <c r="K940" i="23"/>
  <c r="L940" i="23"/>
  <c r="AQ2917" i="1"/>
  <c r="C2917" i="1"/>
  <c r="L2917" i="1" s="1"/>
  <c r="D2917" i="1"/>
  <c r="E2917" i="1"/>
  <c r="F2917" i="1"/>
  <c r="AN2917" i="1"/>
  <c r="AP2917" i="1"/>
  <c r="AN1843" i="1"/>
  <c r="AP1843" i="1"/>
  <c r="C1843" i="1"/>
  <c r="AS1843" i="1" s="1"/>
  <c r="D1843" i="1"/>
  <c r="E1843" i="1"/>
  <c r="F1843" i="1"/>
  <c r="G1843" i="1"/>
  <c r="E1570" i="23"/>
  <c r="F1570" i="23"/>
  <c r="H1567" i="23"/>
  <c r="K1565" i="23"/>
  <c r="H1557" i="23"/>
  <c r="J1535" i="23"/>
  <c r="H1526" i="23"/>
  <c r="J1511" i="23"/>
  <c r="K1491" i="23"/>
  <c r="H1489" i="23"/>
  <c r="K1478" i="23"/>
  <c r="J1474" i="23"/>
  <c r="H1469" i="23"/>
  <c r="H1451" i="23"/>
  <c r="H1446" i="23"/>
  <c r="K1430" i="23"/>
  <c r="J1505" i="23"/>
  <c r="H1424" i="23"/>
  <c r="K1416" i="23"/>
  <c r="L1405" i="23"/>
  <c r="L1398" i="23"/>
  <c r="K1395" i="23"/>
  <c r="J1391" i="23"/>
  <c r="H1386" i="23"/>
  <c r="K1380" i="23"/>
  <c r="L1362" i="23"/>
  <c r="K1359" i="23"/>
  <c r="J1355" i="23"/>
  <c r="L1333" i="23"/>
  <c r="K1315" i="23"/>
  <c r="L1290" i="23"/>
  <c r="E1281" i="23"/>
  <c r="F2916" i="1"/>
  <c r="AN2916" i="1"/>
  <c r="AP2916" i="1"/>
  <c r="AQ2916" i="1"/>
  <c r="C2916" i="1"/>
  <c r="AR2916" i="1" s="1"/>
  <c r="D2916" i="1"/>
  <c r="E2916" i="1"/>
  <c r="J1565" i="23"/>
  <c r="M1565" i="23" s="1"/>
  <c r="J1523" i="23"/>
  <c r="H1477" i="23"/>
  <c r="H1474" i="23"/>
  <c r="H1472" i="23"/>
  <c r="H1456" i="23"/>
  <c r="H1440" i="23"/>
  <c r="H1429" i="23"/>
  <c r="H1505" i="23"/>
  <c r="H1394" i="23"/>
  <c r="H1391" i="23"/>
  <c r="H1389" i="23"/>
  <c r="H1387" i="23"/>
  <c r="H1358" i="23"/>
  <c r="H1290" i="23"/>
  <c r="J1289" i="23"/>
  <c r="H922" i="23"/>
  <c r="C2919" i="1"/>
  <c r="AS2919" i="1" s="1"/>
  <c r="D2919" i="1"/>
  <c r="E2919" i="1"/>
  <c r="F2919" i="1"/>
  <c r="G2919" i="1"/>
  <c r="AN2919" i="1"/>
  <c r="AP2919" i="1"/>
  <c r="AQ2919" i="1"/>
  <c r="AP2405" i="1"/>
  <c r="AN2405" i="1"/>
  <c r="J1560" i="23"/>
  <c r="H1545" i="23"/>
  <c r="H1523" i="23"/>
  <c r="H1501" i="23"/>
  <c r="H1498" i="23"/>
  <c r="H1486" i="23"/>
  <c r="L1445" i="23"/>
  <c r="H1425" i="23"/>
  <c r="H1423" i="23"/>
  <c r="H1416" i="23"/>
  <c r="J1405" i="23"/>
  <c r="J1344" i="23"/>
  <c r="J1301" i="23"/>
  <c r="K1301" i="23"/>
  <c r="J1230" i="23"/>
  <c r="H1230" i="23"/>
  <c r="E2921" i="1"/>
  <c r="AN2921" i="1"/>
  <c r="AP2921" i="1"/>
  <c r="AQ2921" i="1"/>
  <c r="C2921" i="1"/>
  <c r="AT2921" i="1" s="1"/>
  <c r="D2921" i="1"/>
  <c r="F2921" i="1"/>
  <c r="G2921" i="1"/>
  <c r="D1284" i="1"/>
  <c r="E1284" i="1"/>
  <c r="F1284" i="1"/>
  <c r="AN1284" i="1"/>
  <c r="AP1284" i="1"/>
  <c r="AQ1284" i="1"/>
  <c r="C1284" i="1"/>
  <c r="AR1284" i="1" s="1"/>
  <c r="C1570" i="23"/>
  <c r="L1570" i="23" s="1"/>
  <c r="H1565" i="23"/>
  <c r="H1543" i="23"/>
  <c r="L1566" i="23"/>
  <c r="L1561" i="23"/>
  <c r="K1548" i="23"/>
  <c r="L1541" i="23"/>
  <c r="H1533" i="23"/>
  <c r="H1521" i="23"/>
  <c r="H1519" i="23"/>
  <c r="H1496" i="23"/>
  <c r="H1494" i="23"/>
  <c r="H1482" i="23"/>
  <c r="J1463" i="23"/>
  <c r="J1452" i="23"/>
  <c r="J1438" i="23"/>
  <c r="H1435" i="23"/>
  <c r="H1421" i="23"/>
  <c r="H1405" i="23"/>
  <c r="L1381" i="23"/>
  <c r="H1353" i="23"/>
  <c r="H1351" i="23"/>
  <c r="H1344" i="23"/>
  <c r="H1333" i="23"/>
  <c r="H1317" i="23"/>
  <c r="H1311" i="23"/>
  <c r="D1279" i="1"/>
  <c r="E1279" i="1"/>
  <c r="F1279" i="1"/>
  <c r="AN1279" i="1"/>
  <c r="AP1279" i="1"/>
  <c r="AQ1279" i="1"/>
  <c r="AN1281" i="1"/>
  <c r="AP1281" i="1"/>
  <c r="AQ1281" i="1"/>
  <c r="C1281" i="1"/>
  <c r="AU1281" i="1" s="1"/>
  <c r="D1281" i="1"/>
  <c r="E1281" i="1"/>
  <c r="F1281" i="1"/>
  <c r="C1283" i="1"/>
  <c r="AR1283" i="1" s="1"/>
  <c r="D1283" i="1"/>
  <c r="E1283" i="1"/>
  <c r="F1283" i="1"/>
  <c r="AN1283" i="1"/>
  <c r="AP1283" i="1"/>
  <c r="AQ1283" i="1"/>
  <c r="AP1274" i="1"/>
  <c r="AQ1274" i="1"/>
  <c r="C1274" i="1"/>
  <c r="AT1274" i="1" s="1"/>
  <c r="D1274" i="1"/>
  <c r="E1274" i="1"/>
  <c r="F1274" i="1"/>
  <c r="AN1274" i="1"/>
  <c r="C1276" i="1"/>
  <c r="AR1276" i="1" s="1"/>
  <c r="D1276" i="1"/>
  <c r="E1276" i="1"/>
  <c r="F1276" i="1"/>
  <c r="G1276" i="1"/>
  <c r="AN1276" i="1"/>
  <c r="AP1276" i="1"/>
  <c r="AQ1276" i="1"/>
  <c r="AN1278" i="1"/>
  <c r="AP1278" i="1"/>
  <c r="AQ1278" i="1"/>
  <c r="C1278" i="1"/>
  <c r="AR1278" i="1" s="1"/>
  <c r="E1278" i="1"/>
  <c r="F1278" i="1"/>
  <c r="G1278" i="1"/>
  <c r="C1280" i="1"/>
  <c r="J1280" i="1" s="1"/>
  <c r="D1280" i="1"/>
  <c r="E1280" i="1"/>
  <c r="G1280" i="1"/>
  <c r="AN1280" i="1"/>
  <c r="AP1280" i="1"/>
  <c r="AQ1280" i="1"/>
  <c r="AN1232" i="1"/>
  <c r="AP1232" i="1"/>
  <c r="AQ1232" i="1"/>
  <c r="C1232" i="1"/>
  <c r="AR1232" i="1" s="1"/>
  <c r="D1232" i="1"/>
  <c r="E1232" i="1"/>
  <c r="F1232" i="1"/>
  <c r="AP1241" i="1"/>
  <c r="AQ1241" i="1"/>
  <c r="C1241" i="1"/>
  <c r="H1241" i="1" s="1"/>
  <c r="D1241" i="1"/>
  <c r="E1241" i="1"/>
  <c r="F1241" i="1"/>
  <c r="AN1241" i="1"/>
  <c r="AP1229" i="1"/>
  <c r="AQ1229" i="1"/>
  <c r="C1229" i="1"/>
  <c r="L1229" i="1" s="1"/>
  <c r="D1229" i="1"/>
  <c r="E1229" i="1"/>
  <c r="F1229" i="1"/>
  <c r="AN1229" i="1"/>
  <c r="AP1233" i="1"/>
  <c r="AQ1233" i="1"/>
  <c r="C1233" i="1"/>
  <c r="AR1233" i="1" s="1"/>
  <c r="D1233" i="1"/>
  <c r="E1233" i="1"/>
  <c r="F1233" i="1"/>
  <c r="AN1233" i="1"/>
  <c r="AP1242" i="1"/>
  <c r="AQ1242" i="1"/>
  <c r="C1242" i="1"/>
  <c r="K1242" i="1" s="1"/>
  <c r="D1242" i="1"/>
  <c r="E1242" i="1"/>
  <c r="F1242" i="1"/>
  <c r="G1242" i="1"/>
  <c r="AN1242" i="1"/>
  <c r="C1230" i="1"/>
  <c r="J1230" i="1" s="1"/>
  <c r="D1230" i="1"/>
  <c r="E1230" i="1"/>
  <c r="F1230" i="1"/>
  <c r="G1230" i="1"/>
  <c r="AN1230" i="1"/>
  <c r="AP1230" i="1"/>
  <c r="AQ1230" i="1"/>
  <c r="C1234" i="1"/>
  <c r="AS1234" i="1" s="1"/>
  <c r="D1234" i="1"/>
  <c r="E1234" i="1"/>
  <c r="F1234" i="1"/>
  <c r="G1234" i="1"/>
  <c r="AN1234" i="1"/>
  <c r="AP1234" i="1"/>
  <c r="AQ1234" i="1"/>
  <c r="C1238" i="1"/>
  <c r="AU1238" i="1" s="1"/>
  <c r="D1238" i="1"/>
  <c r="E1238" i="1"/>
  <c r="F1238" i="1"/>
  <c r="G1238" i="1"/>
  <c r="AP1238" i="1"/>
  <c r="AQ1238" i="1"/>
  <c r="J1236" i="23"/>
  <c r="K1220" i="23"/>
  <c r="J1151" i="23"/>
  <c r="K1114" i="23"/>
  <c r="K1089" i="23"/>
  <c r="H1001" i="23"/>
  <c r="L1001" i="23"/>
  <c r="L945" i="23"/>
  <c r="J945" i="23"/>
  <c r="L861" i="23"/>
  <c r="K861" i="23"/>
  <c r="H746" i="23"/>
  <c r="J746" i="23"/>
  <c r="K746" i="23"/>
  <c r="L746" i="23"/>
  <c r="H514" i="23"/>
  <c r="J514" i="23"/>
  <c r="K514" i="23"/>
  <c r="L514" i="23"/>
  <c r="H462" i="23"/>
  <c r="J462" i="23"/>
  <c r="K462" i="23"/>
  <c r="L462" i="23"/>
  <c r="J1243" i="23"/>
  <c r="H1236" i="23"/>
  <c r="J1220" i="23"/>
  <c r="L1190" i="23"/>
  <c r="J1186" i="23"/>
  <c r="H1175" i="23"/>
  <c r="H1171" i="23"/>
  <c r="H1164" i="23"/>
  <c r="H1151" i="23"/>
  <c r="J1114" i="23"/>
  <c r="K1109" i="23"/>
  <c r="J1083" i="23"/>
  <c r="J1075" i="23"/>
  <c r="H1058" i="23"/>
  <c r="L1050" i="23"/>
  <c r="J1041" i="23"/>
  <c r="F1038" i="23"/>
  <c r="J1030" i="23"/>
  <c r="H1025" i="23"/>
  <c r="H1004" i="23"/>
  <c r="H987" i="23"/>
  <c r="H979" i="23"/>
  <c r="J972" i="23"/>
  <c r="M972" i="23" s="1"/>
  <c r="L963" i="23"/>
  <c r="J954" i="23"/>
  <c r="H937" i="23"/>
  <c r="K921" i="23"/>
  <c r="H1289" i="23"/>
  <c r="J1286" i="23"/>
  <c r="H1243" i="23"/>
  <c r="K1232" i="23"/>
  <c r="H1220" i="23"/>
  <c r="H1186" i="23"/>
  <c r="H1148" i="23"/>
  <c r="H1114" i="23"/>
  <c r="H1089" i="23"/>
  <c r="H1083" i="23"/>
  <c r="L1080" i="23"/>
  <c r="H1075" i="23"/>
  <c r="K1050" i="23"/>
  <c r="K1044" i="23"/>
  <c r="H1030" i="23"/>
  <c r="K991" i="23"/>
  <c r="K963" i="23"/>
  <c r="H954" i="23"/>
  <c r="L939" i="23"/>
  <c r="K938" i="23"/>
  <c r="J921" i="23"/>
  <c r="L901" i="23"/>
  <c r="J889" i="23"/>
  <c r="J885" i="23"/>
  <c r="J676" i="23"/>
  <c r="K676" i="23"/>
  <c r="L676" i="23"/>
  <c r="L651" i="23"/>
  <c r="J651" i="23"/>
  <c r="K651" i="23"/>
  <c r="K1291" i="23"/>
  <c r="H1286" i="23"/>
  <c r="H1283" i="23"/>
  <c r="L1262" i="23"/>
  <c r="J1232" i="23"/>
  <c r="L1202" i="23"/>
  <c r="H1180" i="23"/>
  <c r="J1160" i="23"/>
  <c r="M1160" i="23" s="1"/>
  <c r="H1130" i="23"/>
  <c r="H1109" i="23"/>
  <c r="H1095" i="23"/>
  <c r="K1080" i="23"/>
  <c r="K1064" i="23"/>
  <c r="H1050" i="23"/>
  <c r="J1044" i="23"/>
  <c r="C1038" i="23"/>
  <c r="J1038" i="23" s="1"/>
  <c r="H1036" i="23"/>
  <c r="J963" i="23"/>
  <c r="H952" i="23"/>
  <c r="J910" i="23"/>
  <c r="K901" i="23"/>
  <c r="H885" i="23"/>
  <c r="J881" i="23"/>
  <c r="L870" i="23"/>
  <c r="H723" i="23"/>
  <c r="J723" i="23"/>
  <c r="K723" i="23"/>
  <c r="L723" i="23"/>
  <c r="H630" i="23"/>
  <c r="J630" i="23"/>
  <c r="K630" i="23"/>
  <c r="L630" i="23"/>
  <c r="J623" i="23"/>
  <c r="K623" i="23"/>
  <c r="L623" i="23"/>
  <c r="J546" i="23"/>
  <c r="K546" i="23"/>
  <c r="L546" i="23"/>
  <c r="H1275" i="23"/>
  <c r="L1260" i="23"/>
  <c r="H1258" i="23"/>
  <c r="H1252" i="23"/>
  <c r="L1233" i="23"/>
  <c r="H1232" i="23"/>
  <c r="H1218" i="23"/>
  <c r="L1211" i="23"/>
  <c r="L1200" i="23"/>
  <c r="H1178" i="23"/>
  <c r="K1172" i="23"/>
  <c r="L1161" i="23"/>
  <c r="H1160" i="23"/>
  <c r="L1125" i="23"/>
  <c r="K1098" i="23"/>
  <c r="L1091" i="23"/>
  <c r="L1068" i="23"/>
  <c r="J1064" i="23"/>
  <c r="H1044" i="23"/>
  <c r="H1010" i="23"/>
  <c r="L1006" i="23"/>
  <c r="H984" i="23"/>
  <c r="H927" i="23"/>
  <c r="J880" i="23"/>
  <c r="K880" i="23"/>
  <c r="H875" i="23"/>
  <c r="L855" i="23"/>
  <c r="J855" i="23"/>
  <c r="H1301" i="23"/>
  <c r="J1298" i="23"/>
  <c r="H1295" i="23"/>
  <c r="H1284" i="23"/>
  <c r="L1271" i="23"/>
  <c r="H1255" i="23"/>
  <c r="H1250" i="23"/>
  <c r="K1233" i="23"/>
  <c r="L1222" i="23"/>
  <c r="H1192" i="23"/>
  <c r="H1181" i="23"/>
  <c r="H1179" i="23"/>
  <c r="J1172" i="23"/>
  <c r="K1161" i="23"/>
  <c r="L1143" i="23"/>
  <c r="L1134" i="23"/>
  <c r="H1131" i="23"/>
  <c r="K1125" i="23"/>
  <c r="L1116" i="23"/>
  <c r="H1098" i="23"/>
  <c r="K1091" i="23"/>
  <c r="H1080" i="23"/>
  <c r="K1068" i="23"/>
  <c r="H1064" i="23"/>
  <c r="H1055" i="23"/>
  <c r="H1035" i="23"/>
  <c r="H1028" i="23"/>
  <c r="K1006" i="23"/>
  <c r="K997" i="23"/>
  <c r="L956" i="23"/>
  <c r="L925" i="23"/>
  <c r="H916" i="23"/>
  <c r="H908" i="23"/>
  <c r="H901" i="23"/>
  <c r="H893" i="23"/>
  <c r="L886" i="23"/>
  <c r="H780" i="23"/>
  <c r="J780" i="23"/>
  <c r="K780" i="23"/>
  <c r="L780" i="23"/>
  <c r="K1184" i="23"/>
  <c r="K1081" i="23"/>
  <c r="J1068" i="23"/>
  <c r="J1006" i="23"/>
  <c r="H975" i="23"/>
  <c r="L975" i="23"/>
  <c r="K970" i="23"/>
  <c r="M965" i="23"/>
  <c r="J956" i="23"/>
  <c r="L929" i="23"/>
  <c r="K929" i="23"/>
  <c r="K897" i="23"/>
  <c r="M897" i="23" s="1"/>
  <c r="J886" i="23"/>
  <c r="J861" i="23"/>
  <c r="H666" i="23"/>
  <c r="J666" i="23"/>
  <c r="K666" i="23"/>
  <c r="L666" i="23"/>
  <c r="H1296" i="23"/>
  <c r="H1294" i="23"/>
  <c r="H1270" i="23"/>
  <c r="J1267" i="23"/>
  <c r="H1264" i="23"/>
  <c r="H1244" i="23"/>
  <c r="L1234" i="23"/>
  <c r="L1226" i="23"/>
  <c r="K1223" i="23"/>
  <c r="K1212" i="23"/>
  <c r="H1204" i="23"/>
  <c r="H1193" i="23"/>
  <c r="H1191" i="23"/>
  <c r="J1184" i="23"/>
  <c r="K1173" i="23"/>
  <c r="L1162" i="23"/>
  <c r="L1154" i="23"/>
  <c r="K1144" i="23"/>
  <c r="J1134" i="23"/>
  <c r="K1129" i="23"/>
  <c r="H1122" i="23"/>
  <c r="L1120" i="23"/>
  <c r="J1081" i="23"/>
  <c r="H1053" i="23"/>
  <c r="H1045" i="23"/>
  <c r="H964" i="23"/>
  <c r="H956" i="23"/>
  <c r="K945" i="23"/>
  <c r="H906" i="23"/>
  <c r="L904" i="23"/>
  <c r="H886" i="23"/>
  <c r="J865" i="23"/>
  <c r="K865" i="23"/>
  <c r="J522" i="23"/>
  <c r="K522" i="23"/>
  <c r="L522" i="23"/>
  <c r="K503" i="23"/>
  <c r="J503" i="23"/>
  <c r="H1287" i="23"/>
  <c r="C1281" i="23"/>
  <c r="J1281" i="23" s="1"/>
  <c r="H1267" i="23"/>
  <c r="K1256" i="23"/>
  <c r="H1242" i="23"/>
  <c r="H1222" i="23"/>
  <c r="K1196" i="23"/>
  <c r="H1184" i="23"/>
  <c r="J1173" i="23"/>
  <c r="K1162" i="23"/>
  <c r="H1147" i="23"/>
  <c r="H1143" i="23"/>
  <c r="H1134" i="23"/>
  <c r="H1127" i="23"/>
  <c r="L1118" i="23"/>
  <c r="H1116" i="23"/>
  <c r="J1107" i="23"/>
  <c r="J1099" i="23"/>
  <c r="H1081" i="23"/>
  <c r="J1073" i="23"/>
  <c r="J1014" i="23"/>
  <c r="K1009" i="23"/>
  <c r="L999" i="23"/>
  <c r="H978" i="23"/>
  <c r="H970" i="23"/>
  <c r="H953" i="23"/>
  <c r="H945" i="23"/>
  <c r="K896" i="23"/>
  <c r="J896" i="23"/>
  <c r="K879" i="23"/>
  <c r="L695" i="23"/>
  <c r="H695" i="23"/>
  <c r="J695" i="23"/>
  <c r="K695" i="23"/>
  <c r="J567" i="23"/>
  <c r="H567" i="23"/>
  <c r="F1281" i="23"/>
  <c r="M1272" i="23"/>
  <c r="H1265" i="23"/>
  <c r="H1263" i="23"/>
  <c r="J1256" i="23"/>
  <c r="L1238" i="23"/>
  <c r="K1235" i="23"/>
  <c r="H1219" i="23"/>
  <c r="H1205" i="23"/>
  <c r="H1203" i="23"/>
  <c r="J1196" i="23"/>
  <c r="L1166" i="23"/>
  <c r="H1073" i="23"/>
  <c r="H1065" i="23"/>
  <c r="L1055" i="23"/>
  <c r="K1055" i="23"/>
  <c r="K881" i="23"/>
  <c r="L881" i="23"/>
  <c r="J870" i="23"/>
  <c r="H1276" i="23"/>
  <c r="L1257" i="23"/>
  <c r="H1256" i="23"/>
  <c r="H1234" i="23"/>
  <c r="J1231" i="23"/>
  <c r="H1214" i="23"/>
  <c r="K1208" i="23"/>
  <c r="L1197" i="23"/>
  <c r="H1196" i="23"/>
  <c r="H1162" i="23"/>
  <c r="K1135" i="23"/>
  <c r="J1100" i="23"/>
  <c r="H1094" i="23"/>
  <c r="H1071" i="23"/>
  <c r="H1069" i="23"/>
  <c r="H1042" i="23"/>
  <c r="J1040" i="23"/>
  <c r="H1029" i="23"/>
  <c r="J1020" i="23"/>
  <c r="L1015" i="23"/>
  <c r="K995" i="23"/>
  <c r="L988" i="23"/>
  <c r="K988" i="23"/>
  <c r="K980" i="23"/>
  <c r="L971" i="23"/>
  <c r="K966" i="23"/>
  <c r="J949" i="23"/>
  <c r="H917" i="23"/>
  <c r="L895" i="23"/>
  <c r="K878" i="23"/>
  <c r="K855" i="23"/>
  <c r="J793" i="23"/>
  <c r="K793" i="23"/>
  <c r="L793" i="23"/>
  <c r="K511" i="23"/>
  <c r="J511" i="23"/>
  <c r="K480" i="23"/>
  <c r="J480" i="23"/>
  <c r="H480" i="23"/>
  <c r="L480" i="23"/>
  <c r="J831" i="23"/>
  <c r="K815" i="23"/>
  <c r="J791" i="23"/>
  <c r="K767" i="23"/>
  <c r="K760" i="23"/>
  <c r="K755" i="23"/>
  <c r="J709" i="23"/>
  <c r="J698" i="23"/>
  <c r="J653" i="23"/>
  <c r="K628" i="23"/>
  <c r="K606" i="23"/>
  <c r="L597" i="23"/>
  <c r="J596" i="23"/>
  <c r="K582" i="23"/>
  <c r="L558" i="23"/>
  <c r="K549" i="23"/>
  <c r="L525" i="23"/>
  <c r="K504" i="23"/>
  <c r="L487" i="23"/>
  <c r="J468" i="23"/>
  <c r="J436" i="23"/>
  <c r="J216" i="23"/>
  <c r="H216" i="23"/>
  <c r="K216" i="23"/>
  <c r="H659" i="23"/>
  <c r="H653" i="23"/>
  <c r="J650" i="23"/>
  <c r="J628" i="23"/>
  <c r="H596" i="23"/>
  <c r="H566" i="23"/>
  <c r="H564" i="23"/>
  <c r="J558" i="23"/>
  <c r="K525" i="23"/>
  <c r="H500" i="23"/>
  <c r="K487" i="23"/>
  <c r="L392" i="23"/>
  <c r="H392" i="23"/>
  <c r="J392" i="23"/>
  <c r="K392" i="23"/>
  <c r="J165" i="23"/>
  <c r="K165" i="23"/>
  <c r="L165" i="23"/>
  <c r="H815" i="23"/>
  <c r="H813" i="23"/>
  <c r="H767" i="23"/>
  <c r="H755" i="23"/>
  <c r="H744" i="23"/>
  <c r="H694" i="23"/>
  <c r="H650" i="23"/>
  <c r="H628" i="23"/>
  <c r="H606" i="23"/>
  <c r="J597" i="23"/>
  <c r="H582" i="23"/>
  <c r="J525" i="23"/>
  <c r="J487" i="23"/>
  <c r="H182" i="23"/>
  <c r="J182" i="23"/>
  <c r="K182" i="23"/>
  <c r="L182" i="23"/>
  <c r="H838" i="23"/>
  <c r="H701" i="23"/>
  <c r="H498" i="23"/>
  <c r="J473" i="23"/>
  <c r="K473" i="23"/>
  <c r="L452" i="23"/>
  <c r="J452" i="23"/>
  <c r="L428" i="23"/>
  <c r="H428" i="23"/>
  <c r="J428" i="23"/>
  <c r="L300" i="23"/>
  <c r="J300" i="23"/>
  <c r="K300" i="23"/>
  <c r="K289" i="23"/>
  <c r="J289" i="23"/>
  <c r="H926" i="23"/>
  <c r="H877" i="23"/>
  <c r="H866" i="23"/>
  <c r="H834" i="23"/>
  <c r="H706" i="23"/>
  <c r="J615" i="23"/>
  <c r="J604" i="23"/>
  <c r="H599" i="23"/>
  <c r="J593" i="23"/>
  <c r="M593" i="23" s="1"/>
  <c r="J580" i="23"/>
  <c r="H575" i="23"/>
  <c r="J569" i="23"/>
  <c r="J556" i="23"/>
  <c r="J532" i="23"/>
  <c r="H527" i="23"/>
  <c r="J493" i="23"/>
  <c r="L264" i="23"/>
  <c r="J264" i="23"/>
  <c r="K264" i="23"/>
  <c r="L828" i="23"/>
  <c r="H796" i="23"/>
  <c r="L781" i="23"/>
  <c r="L747" i="23"/>
  <c r="H713" i="23"/>
  <c r="H502" i="23"/>
  <c r="L470" i="23"/>
  <c r="J409" i="23"/>
  <c r="K409" i="23"/>
  <c r="L409" i="23"/>
  <c r="H317" i="23"/>
  <c r="J317" i="23"/>
  <c r="K317" i="23"/>
  <c r="L317" i="23"/>
  <c r="L56" i="23"/>
  <c r="H56" i="23"/>
  <c r="J56" i="23"/>
  <c r="K56" i="23"/>
  <c r="K839" i="23"/>
  <c r="K828" i="23"/>
  <c r="L817" i="23"/>
  <c r="K781" i="23"/>
  <c r="K747" i="23"/>
  <c r="K707" i="23"/>
  <c r="L570" i="23"/>
  <c r="L547" i="23"/>
  <c r="K537" i="23"/>
  <c r="K436" i="23"/>
  <c r="L436" i="23"/>
  <c r="J400" i="23"/>
  <c r="K400" i="23"/>
  <c r="L400" i="23"/>
  <c r="L853" i="23"/>
  <c r="H850" i="23"/>
  <c r="J839" i="23"/>
  <c r="J828" i="23"/>
  <c r="K817" i="23"/>
  <c r="H793" i="23"/>
  <c r="J790" i="23"/>
  <c r="J781" i="23"/>
  <c r="J747" i="23"/>
  <c r="H736" i="23"/>
  <c r="H728" i="23"/>
  <c r="H726" i="23"/>
  <c r="H716" i="23"/>
  <c r="H714" i="23"/>
  <c r="J707" i="23"/>
  <c r="L678" i="23"/>
  <c r="K677" i="23"/>
  <c r="H676" i="23"/>
  <c r="J667" i="23"/>
  <c r="H660" i="23"/>
  <c r="H658" i="23"/>
  <c r="H651" i="23"/>
  <c r="L642" i="23"/>
  <c r="K641" i="23"/>
  <c r="H640" i="23"/>
  <c r="J631" i="23"/>
  <c r="L624" i="23"/>
  <c r="H623" i="23"/>
  <c r="K594" i="23"/>
  <c r="K585" i="23"/>
  <c r="K570" i="23"/>
  <c r="H565" i="23"/>
  <c r="L561" i="23"/>
  <c r="K547" i="23"/>
  <c r="H546" i="23"/>
  <c r="L523" i="23"/>
  <c r="H522" i="23"/>
  <c r="H511" i="23"/>
  <c r="H503" i="23"/>
  <c r="L494" i="23"/>
  <c r="M494" i="23" s="1"/>
  <c r="L485" i="23"/>
  <c r="J479" i="23"/>
  <c r="L479" i="23"/>
  <c r="H474" i="23"/>
  <c r="H467" i="23"/>
  <c r="K459" i="23"/>
  <c r="L449" i="23"/>
  <c r="J305" i="23"/>
  <c r="H305" i="23"/>
  <c r="H197" i="23"/>
  <c r="J197" i="23"/>
  <c r="K197" i="23"/>
  <c r="L197" i="23"/>
  <c r="K853" i="23"/>
  <c r="K843" i="23"/>
  <c r="K829" i="23"/>
  <c r="K818" i="23"/>
  <c r="H810" i="23"/>
  <c r="L808" i="23"/>
  <c r="J807" i="23"/>
  <c r="H806" i="23"/>
  <c r="J794" i="23"/>
  <c r="J782" i="23"/>
  <c r="J770" i="23"/>
  <c r="J766" i="23"/>
  <c r="J758" i="23"/>
  <c r="M758" i="23" s="1"/>
  <c r="J754" i="23"/>
  <c r="K743" i="23"/>
  <c r="J731" i="23"/>
  <c r="J719" i="23"/>
  <c r="H707" i="23"/>
  <c r="H693" i="23"/>
  <c r="K678" i="23"/>
  <c r="J677" i="23"/>
  <c r="L652" i="23"/>
  <c r="H649" i="23"/>
  <c r="J641" i="23"/>
  <c r="J594" i="23"/>
  <c r="K484" i="23"/>
  <c r="J484" i="23"/>
  <c r="J453" i="23"/>
  <c r="K453" i="23"/>
  <c r="L453" i="23"/>
  <c r="H883" i="23"/>
  <c r="H879" i="23"/>
  <c r="H870" i="23"/>
  <c r="H864" i="23"/>
  <c r="H859" i="23"/>
  <c r="L857" i="23"/>
  <c r="L848" i="23"/>
  <c r="H837" i="23"/>
  <c r="H817" i="23"/>
  <c r="K808" i="23"/>
  <c r="H766" i="23"/>
  <c r="H754" i="23"/>
  <c r="J743" i="23"/>
  <c r="L732" i="23"/>
  <c r="H731" i="23"/>
  <c r="L720" i="23"/>
  <c r="H719" i="23"/>
  <c r="L697" i="23"/>
  <c r="J696" i="23"/>
  <c r="M696" i="23" s="1"/>
  <c r="H691" i="23"/>
  <c r="L687" i="23"/>
  <c r="H683" i="23"/>
  <c r="L679" i="23"/>
  <c r="J674" i="23"/>
  <c r="H671" i="23"/>
  <c r="H669" i="23"/>
  <c r="K663" i="23"/>
  <c r="K652" i="23"/>
  <c r="L643" i="23"/>
  <c r="J638" i="23"/>
  <c r="H633" i="23"/>
  <c r="J627" i="23"/>
  <c r="H624" i="23"/>
  <c r="J621" i="23"/>
  <c r="H618" i="23"/>
  <c r="H616" i="23"/>
  <c r="J605" i="23"/>
  <c r="L595" i="23"/>
  <c r="H594" i="23"/>
  <c r="J581" i="23"/>
  <c r="M581" i="23" s="1"/>
  <c r="L572" i="23"/>
  <c r="H570" i="23"/>
  <c r="J557" i="23"/>
  <c r="L548" i="23"/>
  <c r="J544" i="23"/>
  <c r="H539" i="23"/>
  <c r="J533" i="23"/>
  <c r="H523" i="23"/>
  <c r="J520" i="23"/>
  <c r="L495" i="23"/>
  <c r="H485" i="23"/>
  <c r="H475" i="23"/>
  <c r="H459" i="23"/>
  <c r="H350" i="23"/>
  <c r="J350" i="23"/>
  <c r="K350" i="23"/>
  <c r="L350" i="23"/>
  <c r="K220" i="23"/>
  <c r="H220" i="23"/>
  <c r="J220" i="23"/>
  <c r="L220" i="23"/>
  <c r="H36" i="23"/>
  <c r="J36" i="23"/>
  <c r="K36" i="23"/>
  <c r="L36" i="23"/>
  <c r="K19" i="23"/>
  <c r="J19" i="23"/>
  <c r="H1027" i="23"/>
  <c r="H1023" i="23"/>
  <c r="H1014" i="23"/>
  <c r="H1008" i="23"/>
  <c r="H1003" i="23"/>
  <c r="K931" i="23"/>
  <c r="H930" i="23"/>
  <c r="H921" i="23"/>
  <c r="H903" i="23"/>
  <c r="J876" i="23"/>
  <c r="L871" i="23"/>
  <c r="H865" i="23"/>
  <c r="H853" i="23"/>
  <c r="J848" i="23"/>
  <c r="K803" i="23"/>
  <c r="L796" i="23"/>
  <c r="H788" i="23"/>
  <c r="J778" i="23"/>
  <c r="K720" i="23"/>
  <c r="H696" i="23"/>
  <c r="H674" i="23"/>
  <c r="J663" i="23"/>
  <c r="H638" i="23"/>
  <c r="H627" i="23"/>
  <c r="J625" i="23"/>
  <c r="H621" i="23"/>
  <c r="H605" i="23"/>
  <c r="H587" i="23"/>
  <c r="H581" i="23"/>
  <c r="H557" i="23"/>
  <c r="K548" i="23"/>
  <c r="K524" i="23"/>
  <c r="H520" i="23"/>
  <c r="K512" i="23"/>
  <c r="H494" i="23"/>
  <c r="L486" i="23"/>
  <c r="M486" i="23" s="1"/>
  <c r="L473" i="23"/>
  <c r="K452" i="23"/>
  <c r="K443" i="23"/>
  <c r="J443" i="23"/>
  <c r="K428" i="23"/>
  <c r="J403" i="23"/>
  <c r="J388" i="23"/>
  <c r="M388" i="23" s="1"/>
  <c r="K374" i="23"/>
  <c r="J356" i="23"/>
  <c r="H343" i="23"/>
  <c r="J339" i="23"/>
  <c r="H331" i="23"/>
  <c r="K274" i="23"/>
  <c r="K258" i="23"/>
  <c r="J234" i="23"/>
  <c r="K218" i="23"/>
  <c r="L207" i="23"/>
  <c r="K185" i="23"/>
  <c r="H161" i="23"/>
  <c r="H159" i="23"/>
  <c r="J153" i="23"/>
  <c r="K142" i="23"/>
  <c r="J130" i="23"/>
  <c r="K90" i="23"/>
  <c r="J82" i="23"/>
  <c r="K78" i="23"/>
  <c r="H70" i="23"/>
  <c r="H58" i="23"/>
  <c r="H45" i="23"/>
  <c r="K42" i="23"/>
  <c r="K31" i="23"/>
  <c r="J31" i="23"/>
  <c r="L22" i="23"/>
  <c r="J21" i="23"/>
  <c r="L11" i="23"/>
  <c r="J10" i="23"/>
  <c r="M10" i="23" s="1"/>
  <c r="H403" i="23"/>
  <c r="J391" i="23"/>
  <c r="H388" i="23"/>
  <c r="H356" i="23"/>
  <c r="H339" i="23"/>
  <c r="H288" i="23"/>
  <c r="H263" i="23"/>
  <c r="H258" i="23"/>
  <c r="H254" i="23"/>
  <c r="H252" i="23"/>
  <c r="H234" i="23"/>
  <c r="L219" i="23"/>
  <c r="J218" i="23"/>
  <c r="H215" i="23"/>
  <c r="K207" i="23"/>
  <c r="K196" i="23"/>
  <c r="L181" i="23"/>
  <c r="L154" i="23"/>
  <c r="H142" i="23"/>
  <c r="L131" i="23"/>
  <c r="H130" i="23"/>
  <c r="L119" i="23"/>
  <c r="L107" i="23"/>
  <c r="L104" i="23"/>
  <c r="K104" i="23"/>
  <c r="L95" i="23"/>
  <c r="H90" i="23"/>
  <c r="H82" i="23"/>
  <c r="H78" i="23"/>
  <c r="L48" i="23"/>
  <c r="L44" i="23"/>
  <c r="J44" i="23"/>
  <c r="L34" i="23"/>
  <c r="K22" i="23"/>
  <c r="H18" i="23"/>
  <c r="K11" i="23"/>
  <c r="H10" i="23"/>
  <c r="L455" i="23"/>
  <c r="H454" i="23"/>
  <c r="J451" i="23"/>
  <c r="K442" i="23"/>
  <c r="K429" i="23"/>
  <c r="J408" i="23"/>
  <c r="J399" i="23"/>
  <c r="H391" i="23"/>
  <c r="L383" i="23"/>
  <c r="H374" i="23"/>
  <c r="K366" i="23"/>
  <c r="K349" i="23"/>
  <c r="L299" i="23"/>
  <c r="H279" i="23"/>
  <c r="H233" i="23"/>
  <c r="L233" i="23"/>
  <c r="K219" i="23"/>
  <c r="H218" i="23"/>
  <c r="H213" i="23"/>
  <c r="H207" i="23"/>
  <c r="J196" i="23"/>
  <c r="H185" i="23"/>
  <c r="J181" i="23"/>
  <c r="J164" i="23"/>
  <c r="K154" i="23"/>
  <c r="K150" i="23"/>
  <c r="K131" i="23"/>
  <c r="K119" i="23"/>
  <c r="L115" i="23"/>
  <c r="K107" i="23"/>
  <c r="K95" i="23"/>
  <c r="K83" i="23"/>
  <c r="L67" i="23"/>
  <c r="J57" i="23"/>
  <c r="K48" i="23"/>
  <c r="K30" i="23"/>
  <c r="J22" i="23"/>
  <c r="H16" i="23"/>
  <c r="L12" i="23"/>
  <c r="J7" i="23"/>
  <c r="H451" i="23"/>
  <c r="H442" i="23"/>
  <c r="H424" i="23"/>
  <c r="H408" i="23"/>
  <c r="H399" i="23"/>
  <c r="H389" i="23"/>
  <c r="J383" i="23"/>
  <c r="H380" i="23"/>
  <c r="H372" i="23"/>
  <c r="J366" i="23"/>
  <c r="H315" i="23"/>
  <c r="H303" i="23"/>
  <c r="J299" i="23"/>
  <c r="H296" i="23"/>
  <c r="H294" i="23"/>
  <c r="K249" i="23"/>
  <c r="J249" i="23"/>
  <c r="H241" i="23"/>
  <c r="H196" i="23"/>
  <c r="H181" i="23"/>
  <c r="J129" i="23"/>
  <c r="H7" i="23"/>
  <c r="H383" i="23"/>
  <c r="H366" i="23"/>
  <c r="H363" i="23"/>
  <c r="H349" i="23"/>
  <c r="H299" i="23"/>
  <c r="H275" i="23"/>
  <c r="H270" i="23"/>
  <c r="H219" i="23"/>
  <c r="J192" i="23"/>
  <c r="K192" i="23"/>
  <c r="H167" i="23"/>
  <c r="H154" i="23"/>
  <c r="H131" i="23"/>
  <c r="H119" i="23"/>
  <c r="H107" i="23"/>
  <c r="H95" i="23"/>
  <c r="J66" i="23"/>
  <c r="K66" i="23"/>
  <c r="H64" i="23"/>
  <c r="H62" i="23"/>
  <c r="H52" i="23"/>
  <c r="J334" i="23"/>
  <c r="L334" i="23"/>
  <c r="L232" i="23"/>
  <c r="J138" i="23"/>
  <c r="K138" i="23"/>
  <c r="H136" i="23"/>
  <c r="H134" i="23"/>
  <c r="H124" i="23"/>
  <c r="H122" i="23"/>
  <c r="H112" i="23"/>
  <c r="H110" i="23"/>
  <c r="L418" i="23"/>
  <c r="J410" i="23"/>
  <c r="H400" i="23"/>
  <c r="H387" i="23"/>
  <c r="J377" i="23"/>
  <c r="J367" i="23"/>
  <c r="H354" i="23"/>
  <c r="M352" i="23"/>
  <c r="J351" i="23"/>
  <c r="K341" i="23"/>
  <c r="H330" i="23"/>
  <c r="K318" i="23"/>
  <c r="K308" i="23"/>
  <c r="M308" i="23" s="1"/>
  <c r="H300" i="23"/>
  <c r="H289" i="23"/>
  <c r="K273" i="23"/>
  <c r="H264" i="23"/>
  <c r="J209" i="23"/>
  <c r="H165" i="23"/>
  <c r="H148" i="23"/>
  <c r="J140" i="23"/>
  <c r="H125" i="23"/>
  <c r="H123" i="23"/>
  <c r="J116" i="23"/>
  <c r="J104" i="23"/>
  <c r="J80" i="23"/>
  <c r="M80" i="23" s="1"/>
  <c r="H71" i="23"/>
  <c r="L71" i="23"/>
  <c r="H59" i="23"/>
  <c r="H452" i="23"/>
  <c r="H449" i="23"/>
  <c r="H447" i="23"/>
  <c r="H443" i="23"/>
  <c r="K418" i="23"/>
  <c r="H390" i="23"/>
  <c r="H367" i="23"/>
  <c r="K275" i="23"/>
  <c r="L275" i="23"/>
  <c r="L9" i="23"/>
  <c r="H472" i="23"/>
  <c r="J444" i="23"/>
  <c r="H441" i="23"/>
  <c r="H439" i="23"/>
  <c r="L427" i="23"/>
  <c r="H418" i="23"/>
  <c r="H407" i="23"/>
  <c r="K402" i="23"/>
  <c r="H379" i="23"/>
  <c r="H373" i="23"/>
  <c r="H371" i="23"/>
  <c r="L369" i="23"/>
  <c r="L343" i="23"/>
  <c r="K342" i="23"/>
  <c r="H341" i="23"/>
  <c r="H318" i="23"/>
  <c r="K314" i="23"/>
  <c r="L309" i="23"/>
  <c r="L291" i="23"/>
  <c r="K290" i="23"/>
  <c r="K285" i="23"/>
  <c r="H278" i="23"/>
  <c r="H273" i="23"/>
  <c r="L266" i="23"/>
  <c r="M266" i="23" s="1"/>
  <c r="K257" i="23"/>
  <c r="H256" i="23"/>
  <c r="L244" i="23"/>
  <c r="H243" i="23"/>
  <c r="H240" i="23"/>
  <c r="J233" i="23"/>
  <c r="K229" i="23"/>
  <c r="K222" i="23"/>
  <c r="L210" i="23"/>
  <c r="K206" i="23"/>
  <c r="H194" i="23"/>
  <c r="L184" i="23"/>
  <c r="L167" i="23"/>
  <c r="L163" i="23"/>
  <c r="H149" i="23"/>
  <c r="H147" i="23"/>
  <c r="K141" i="23"/>
  <c r="K129" i="23"/>
  <c r="L105" i="23"/>
  <c r="J69" i="23"/>
  <c r="L45" i="23"/>
  <c r="K32" i="23"/>
  <c r="K9" i="23"/>
  <c r="H553" i="23"/>
  <c r="H544" i="23"/>
  <c r="H533" i="23"/>
  <c r="H515" i="23"/>
  <c r="H478" i="23"/>
  <c r="H426" i="23"/>
  <c r="H421" i="23"/>
  <c r="L419" i="23"/>
  <c r="H398" i="23"/>
  <c r="H396" i="23"/>
  <c r="L394" i="23"/>
  <c r="H393" i="23"/>
  <c r="J365" i="23"/>
  <c r="K360" i="23"/>
  <c r="J348" i="23"/>
  <c r="H328" i="23"/>
  <c r="H320" i="23"/>
  <c r="J314" i="23"/>
  <c r="K298" i="23"/>
  <c r="J244" i="23"/>
  <c r="J229" i="23"/>
  <c r="H221" i="23"/>
  <c r="L195" i="23"/>
  <c r="J184" i="23"/>
  <c r="K180" i="23"/>
  <c r="K167" i="23"/>
  <c r="J163" i="23"/>
  <c r="L153" i="23"/>
  <c r="J141" i="23"/>
  <c r="J117" i="23"/>
  <c r="K91" i="23"/>
  <c r="J91" i="23"/>
  <c r="J81" i="23"/>
  <c r="L70" i="23"/>
  <c r="H69" i="23"/>
  <c r="K58" i="23"/>
  <c r="M58" i="23" s="1"/>
  <c r="K54" i="23"/>
  <c r="J32" i="23"/>
  <c r="H29" i="23"/>
  <c r="H27" i="23"/>
  <c r="L21" i="23"/>
  <c r="J9" i="23"/>
  <c r="F1280" i="1"/>
  <c r="AQ1275" i="1"/>
  <c r="C1277" i="1"/>
  <c r="J1277" i="1" s="1"/>
  <c r="D1272" i="1"/>
  <c r="D1278" i="1"/>
  <c r="H333" i="23"/>
  <c r="H282" i="23"/>
  <c r="H277" i="23"/>
  <c r="H183" i="23"/>
  <c r="H162" i="23"/>
  <c r="H113" i="23"/>
  <c r="H111" i="23"/>
  <c r="H100" i="23"/>
  <c r="H98" i="23"/>
  <c r="H11" i="23"/>
  <c r="AS3030" i="1"/>
  <c r="AU3030" i="1"/>
  <c r="AT2986" i="1"/>
  <c r="J2986" i="1"/>
  <c r="AR2947" i="1"/>
  <c r="AT2947" i="1"/>
  <c r="AU2585" i="1"/>
  <c r="AS2585" i="1"/>
  <c r="AT2585" i="1"/>
  <c r="AT2459" i="1"/>
  <c r="L2459" i="1"/>
  <c r="AS2459" i="1"/>
  <c r="J2317" i="1"/>
  <c r="AS2317" i="1"/>
  <c r="L2184" i="1"/>
  <c r="AR2184" i="1"/>
  <c r="AS2184" i="1"/>
  <c r="AS1971" i="1"/>
  <c r="L1971" i="1"/>
  <c r="AU1571" i="1"/>
  <c r="J1571" i="1"/>
  <c r="AR1571" i="1"/>
  <c r="AS1571" i="1"/>
  <c r="AT1571" i="1"/>
  <c r="K1524" i="1"/>
  <c r="AR1524" i="1"/>
  <c r="K39" i="2"/>
  <c r="G2293" i="1"/>
  <c r="AN2293" i="1"/>
  <c r="C2293" i="1"/>
  <c r="AS2293" i="1" s="1"/>
  <c r="AC37" i="2"/>
  <c r="C37" i="2" s="1"/>
  <c r="AJ37" i="2" s="1"/>
  <c r="AP2124" i="1"/>
  <c r="C2124" i="1"/>
  <c r="AT2124" i="1" s="1"/>
  <c r="D2124" i="1"/>
  <c r="E2124" i="1"/>
  <c r="F2124" i="1"/>
  <c r="AN2124" i="1"/>
  <c r="Q4" i="2"/>
  <c r="AN113" i="1"/>
  <c r="K2953" i="1"/>
  <c r="AR2953" i="1"/>
  <c r="AR2309" i="1"/>
  <c r="AS2309" i="1"/>
  <c r="AT2309" i="1"/>
  <c r="L1935" i="1"/>
  <c r="AU1935" i="1"/>
  <c r="L1610" i="1"/>
  <c r="K1610" i="1"/>
  <c r="AS1327" i="1"/>
  <c r="AT1327" i="1"/>
  <c r="AU756" i="1"/>
  <c r="AS756" i="1"/>
  <c r="AR756" i="1"/>
  <c r="J55" i="1"/>
  <c r="L55" i="1"/>
  <c r="AT55" i="1"/>
  <c r="C2406" i="1"/>
  <c r="AT2406" i="1" s="1"/>
  <c r="D2406" i="1"/>
  <c r="E2406" i="1"/>
  <c r="F2406" i="1"/>
  <c r="G2406" i="1"/>
  <c r="AN2406" i="1"/>
  <c r="AP2406" i="1"/>
  <c r="U41" i="2"/>
  <c r="AP2400" i="1"/>
  <c r="C2400" i="1"/>
  <c r="K2400" i="1" s="1"/>
  <c r="D2400" i="1"/>
  <c r="E2400" i="1"/>
  <c r="W7" i="2"/>
  <c r="AQ267" i="1"/>
  <c r="K5" i="2"/>
  <c r="D130" i="1"/>
  <c r="F130" i="1"/>
  <c r="G130" i="1"/>
  <c r="L2835" i="1"/>
  <c r="J2835" i="1"/>
  <c r="AT2803" i="1"/>
  <c r="AU2803" i="1"/>
  <c r="AT2776" i="1"/>
  <c r="AR2776" i="1"/>
  <c r="J2772" i="1"/>
  <c r="AT2772" i="1"/>
  <c r="AU2760" i="1"/>
  <c r="J2760" i="1"/>
  <c r="K2760" i="1"/>
  <c r="L2760" i="1"/>
  <c r="L2739" i="1"/>
  <c r="J2739" i="1"/>
  <c r="AT2561" i="1"/>
  <c r="J2561" i="1"/>
  <c r="K2561" i="1"/>
  <c r="M2561" i="1" s="1"/>
  <c r="L2561" i="1"/>
  <c r="AU2336" i="1"/>
  <c r="J2336" i="1"/>
  <c r="K2336" i="1"/>
  <c r="L2336" i="1"/>
  <c r="K2106" i="1"/>
  <c r="AT2106" i="1"/>
  <c r="AU2106" i="1"/>
  <c r="H2106" i="1"/>
  <c r="J2106" i="1"/>
  <c r="L2106" i="1"/>
  <c r="M2106" i="1" s="1"/>
  <c r="AT2063" i="1"/>
  <c r="AS2063" i="1"/>
  <c r="K2033" i="1"/>
  <c r="L2033" i="1"/>
  <c r="J2033" i="1"/>
  <c r="AR2033" i="1"/>
  <c r="AS1670" i="1"/>
  <c r="AR1670" i="1"/>
  <c r="AU1670" i="1"/>
  <c r="L1129" i="1"/>
  <c r="AT1129" i="1"/>
  <c r="AR1101" i="1"/>
  <c r="AU1101" i="1"/>
  <c r="AS155" i="1"/>
  <c r="AU155" i="1"/>
  <c r="C2402" i="1"/>
  <c r="AT2402" i="1" s="1"/>
  <c r="D2402" i="1"/>
  <c r="E2402" i="1"/>
  <c r="F2402" i="1"/>
  <c r="AN2402" i="1"/>
  <c r="AQ2405" i="1"/>
  <c r="C2405" i="1"/>
  <c r="AT2405" i="1" s="1"/>
  <c r="D2405" i="1"/>
  <c r="E2405" i="1"/>
  <c r="F2405" i="1"/>
  <c r="G2405" i="1"/>
  <c r="M15" i="2"/>
  <c r="E632" i="1"/>
  <c r="AO632" i="1"/>
  <c r="AP632" i="1"/>
  <c r="AN632" i="1"/>
  <c r="G632" i="1"/>
  <c r="Q14" i="2"/>
  <c r="AN586" i="1"/>
  <c r="D586" i="1"/>
  <c r="E586" i="1"/>
  <c r="F586" i="1"/>
  <c r="W13" i="2"/>
  <c r="AQ580" i="1"/>
  <c r="E580" i="1"/>
  <c r="F580" i="1"/>
  <c r="AN580" i="1"/>
  <c r="AP336" i="1"/>
  <c r="F336" i="1"/>
  <c r="E336" i="1"/>
  <c r="D336" i="1"/>
  <c r="C338" i="1"/>
  <c r="D338" i="1"/>
  <c r="E338" i="1"/>
  <c r="F338" i="1"/>
  <c r="G338" i="1"/>
  <c r="AN338" i="1"/>
  <c r="AP338" i="1"/>
  <c r="C334" i="1"/>
  <c r="L334" i="1" s="1"/>
  <c r="D334" i="1"/>
  <c r="E334" i="1"/>
  <c r="F334" i="1"/>
  <c r="G334" i="1"/>
  <c r="AP334" i="1"/>
  <c r="O8" i="2"/>
  <c r="C8" i="2" s="1"/>
  <c r="AD8" i="2" s="1"/>
  <c r="G332" i="1"/>
  <c r="S7" i="2"/>
  <c r="E267" i="1"/>
  <c r="F267" i="1"/>
  <c r="AN267" i="1"/>
  <c r="AO267" i="1"/>
  <c r="AW6" i="2"/>
  <c r="AQ207" i="1"/>
  <c r="AN207" i="1"/>
  <c r="AO207" i="1"/>
  <c r="AP207" i="1"/>
  <c r="E113" i="1"/>
  <c r="AQ113" i="1"/>
  <c r="AS3149" i="1"/>
  <c r="AS2895" i="1"/>
  <c r="AR2895" i="1"/>
  <c r="K2421" i="1"/>
  <c r="AT2421" i="1"/>
  <c r="L2189" i="1"/>
  <c r="AR2189" i="1"/>
  <c r="AT2189" i="1"/>
  <c r="AR1549" i="1"/>
  <c r="AT1549" i="1"/>
  <c r="AU2991" i="1"/>
  <c r="J2991" i="1"/>
  <c r="K2991" i="1"/>
  <c r="AR3231" i="1"/>
  <c r="L3220" i="1"/>
  <c r="AR3215" i="1"/>
  <c r="K3199" i="1"/>
  <c r="AR3190" i="1"/>
  <c r="AR3181" i="1"/>
  <c r="AU3174" i="1"/>
  <c r="AS3167" i="1"/>
  <c r="K3118" i="1"/>
  <c r="L3118" i="1"/>
  <c r="AT3110" i="1"/>
  <c r="AT3105" i="1"/>
  <c r="AT3091" i="1"/>
  <c r="AU3076" i="1"/>
  <c r="AR3060" i="1"/>
  <c r="J3060" i="1"/>
  <c r="K3060" i="1"/>
  <c r="L3060" i="1"/>
  <c r="AT3058" i="1"/>
  <c r="AR3030" i="1"/>
  <c r="AT2974" i="1"/>
  <c r="AR2974" i="1"/>
  <c r="AT2954" i="1"/>
  <c r="AU2954" i="1"/>
  <c r="J2954" i="1"/>
  <c r="K2954" i="1"/>
  <c r="L2954" i="1"/>
  <c r="AR2860" i="1"/>
  <c r="AT2860" i="1"/>
  <c r="AU2860" i="1"/>
  <c r="AU2734" i="1"/>
  <c r="L2720" i="1"/>
  <c r="AS2720" i="1"/>
  <c r="L2670" i="1"/>
  <c r="AS2670" i="1"/>
  <c r="AT2635" i="1"/>
  <c r="AS2635" i="1"/>
  <c r="AS2586" i="1"/>
  <c r="L2586" i="1"/>
  <c r="AU2560" i="1"/>
  <c r="AT2538" i="1"/>
  <c r="AS2538" i="1"/>
  <c r="AR2422" i="1"/>
  <c r="J2422" i="1"/>
  <c r="F2400" i="1"/>
  <c r="AT2336" i="1"/>
  <c r="AS2318" i="1"/>
  <c r="K2318" i="1"/>
  <c r="AR2318" i="1"/>
  <c r="AR2223" i="1"/>
  <c r="AS2223" i="1"/>
  <c r="AU2219" i="1"/>
  <c r="AT2219" i="1"/>
  <c r="K2140" i="1"/>
  <c r="J2140" i="1"/>
  <c r="AU2140" i="1"/>
  <c r="AS2034" i="1"/>
  <c r="AR2034" i="1"/>
  <c r="AU1983" i="1"/>
  <c r="AU1784" i="1"/>
  <c r="J1784" i="1"/>
  <c r="K1784" i="1"/>
  <c r="L1784" i="1"/>
  <c r="AR1784" i="1"/>
  <c r="AU1177" i="1"/>
  <c r="L1177" i="1"/>
  <c r="AT1177" i="1"/>
  <c r="J1131" i="1"/>
  <c r="AT1131" i="1"/>
  <c r="J1006" i="1"/>
  <c r="AT1006" i="1"/>
  <c r="AU1006" i="1"/>
  <c r="J772" i="1"/>
  <c r="AS772" i="1"/>
  <c r="AT3133" i="1"/>
  <c r="AR3133" i="1"/>
  <c r="J2355" i="1"/>
  <c r="AT2355" i="1"/>
  <c r="AU2355" i="1"/>
  <c r="K3220" i="1"/>
  <c r="K3213" i="1"/>
  <c r="H3199" i="1"/>
  <c r="K3187" i="1"/>
  <c r="AU3177" i="1"/>
  <c r="AS3174" i="1"/>
  <c r="AR3167" i="1"/>
  <c r="AR3154" i="1"/>
  <c r="K3150" i="1"/>
  <c r="H3147" i="1"/>
  <c r="AT3118" i="1"/>
  <c r="AS3110" i="1"/>
  <c r="AR3105" i="1"/>
  <c r="AU3060" i="1"/>
  <c r="AU3059" i="1"/>
  <c r="AS3058" i="1"/>
  <c r="K3020" i="1"/>
  <c r="AT2953" i="1"/>
  <c r="AS2904" i="1"/>
  <c r="L2904" i="1"/>
  <c r="AU2739" i="1"/>
  <c r="J2701" i="1"/>
  <c r="AR2701" i="1"/>
  <c r="AR2577" i="1"/>
  <c r="J2577" i="1"/>
  <c r="AS2577" i="1"/>
  <c r="AT2577" i="1"/>
  <c r="AU2421" i="1"/>
  <c r="AT2356" i="1"/>
  <c r="AU2356" i="1"/>
  <c r="AS2336" i="1"/>
  <c r="K2310" i="1"/>
  <c r="L2310" i="1"/>
  <c r="AR2310" i="1"/>
  <c r="AS2310" i="1"/>
  <c r="F2293" i="1"/>
  <c r="AT2246" i="1"/>
  <c r="H2246" i="1"/>
  <c r="K2208" i="1"/>
  <c r="J2208" i="1"/>
  <c r="M2208" i="1" s="1"/>
  <c r="L2208" i="1"/>
  <c r="AS2208" i="1"/>
  <c r="AS2190" i="1"/>
  <c r="AT2190" i="1"/>
  <c r="L2190" i="1"/>
  <c r="AS2167" i="1"/>
  <c r="AT2167" i="1"/>
  <c r="J2167" i="1"/>
  <c r="K2167" i="1"/>
  <c r="L2167" i="1"/>
  <c r="AS2106" i="1"/>
  <c r="AT2033" i="1"/>
  <c r="H1987" i="1"/>
  <c r="AT1803" i="1"/>
  <c r="AU1803" i="1"/>
  <c r="J1803" i="1"/>
  <c r="K1803" i="1"/>
  <c r="L1803" i="1"/>
  <c r="AR1803" i="1"/>
  <c r="AU3129" i="1"/>
  <c r="AS3129" i="1"/>
  <c r="AT3254" i="1"/>
  <c r="AS3232" i="1"/>
  <c r="J3220" i="1"/>
  <c r="M3220" i="1" s="1"/>
  <c r="H3213" i="1"/>
  <c r="AT3191" i="1"/>
  <c r="AT3177" i="1"/>
  <c r="L3172" i="1"/>
  <c r="L3152" i="1"/>
  <c r="AU3140" i="1"/>
  <c r="AS3118" i="1"/>
  <c r="H3097" i="1"/>
  <c r="H3064" i="1"/>
  <c r="AT3060" i="1"/>
  <c r="H3029" i="1"/>
  <c r="J3026" i="1"/>
  <c r="M3026" i="1" s="1"/>
  <c r="K3026" i="1"/>
  <c r="H3022" i="1"/>
  <c r="AT2991" i="1"/>
  <c r="L2975" i="1"/>
  <c r="AT2975" i="1"/>
  <c r="AS2954" i="1"/>
  <c r="J2777" i="1"/>
  <c r="AS2777" i="1"/>
  <c r="AT2760" i="1"/>
  <c r="K2741" i="1"/>
  <c r="AS2741" i="1"/>
  <c r="AT2739" i="1"/>
  <c r="AT2396" i="1"/>
  <c r="K2396" i="1"/>
  <c r="L2396" i="1"/>
  <c r="AS2338" i="1"/>
  <c r="J2338" i="1"/>
  <c r="K2338" i="1"/>
  <c r="L2338" i="1"/>
  <c r="AR2336" i="1"/>
  <c r="E2293" i="1"/>
  <c r="AT2195" i="1"/>
  <c r="AU2195" i="1"/>
  <c r="AR2106" i="1"/>
  <c r="AS2033" i="1"/>
  <c r="L1985" i="1"/>
  <c r="AU1985" i="1"/>
  <c r="H1985" i="1"/>
  <c r="J1985" i="1"/>
  <c r="K1985" i="1"/>
  <c r="AR1985" i="1"/>
  <c r="AT1784" i="1"/>
  <c r="AT2028" i="1"/>
  <c r="J2028" i="1"/>
  <c r="AS2028" i="1"/>
  <c r="K3172" i="1"/>
  <c r="M3172" i="1" s="1"/>
  <c r="AS3063" i="1"/>
  <c r="L3063" i="1"/>
  <c r="AR3063" i="1"/>
  <c r="AU2930" i="1"/>
  <c r="AR2930" i="1"/>
  <c r="H2678" i="1"/>
  <c r="AT2678" i="1"/>
  <c r="AT2644" i="1"/>
  <c r="AS2644" i="1"/>
  <c r="J2452" i="1"/>
  <c r="AT2452" i="1"/>
  <c r="K2427" i="1"/>
  <c r="J2427" i="1"/>
  <c r="AU2363" i="1"/>
  <c r="J2363" i="1"/>
  <c r="AU2324" i="1"/>
  <c r="AT2324" i="1"/>
  <c r="D2293" i="1"/>
  <c r="AU2228" i="1"/>
  <c r="L2228" i="1"/>
  <c r="K2209" i="1"/>
  <c r="AS2209" i="1"/>
  <c r="AT2112" i="1"/>
  <c r="AS2112" i="1"/>
  <c r="J2035" i="1"/>
  <c r="AT2035" i="1"/>
  <c r="AT3215" i="1"/>
  <c r="AT3189" i="1"/>
  <c r="AT3181" i="1"/>
  <c r="J3058" i="1"/>
  <c r="AR3058" i="1"/>
  <c r="AR2754" i="1"/>
  <c r="AU2754" i="1"/>
  <c r="AR2537" i="1"/>
  <c r="AS2537" i="1"/>
  <c r="AT2537" i="1"/>
  <c r="L3248" i="1"/>
  <c r="H3222" i="1"/>
  <c r="AU3210" i="1"/>
  <c r="H3206" i="1"/>
  <c r="L3189" i="1"/>
  <c r="J3172" i="1"/>
  <c r="J3149" i="1"/>
  <c r="AS3142" i="1"/>
  <c r="AR3038" i="1"/>
  <c r="AS3038" i="1"/>
  <c r="AT3038" i="1"/>
  <c r="J2997" i="1"/>
  <c r="AT2997" i="1"/>
  <c r="AU2997" i="1"/>
  <c r="AT2980" i="1"/>
  <c r="AR2980" i="1"/>
  <c r="AS2980" i="1"/>
  <c r="AU2762" i="1"/>
  <c r="J2762" i="1"/>
  <c r="K2762" i="1"/>
  <c r="AT2762" i="1"/>
  <c r="L2655" i="1"/>
  <c r="J2655" i="1"/>
  <c r="J2578" i="1"/>
  <c r="AR2578" i="1"/>
  <c r="AS2578" i="1"/>
  <c r="AU2578" i="1"/>
  <c r="AU2568" i="1"/>
  <c r="J2568" i="1"/>
  <c r="AQ2402" i="1"/>
  <c r="AU2372" i="1"/>
  <c r="J2372" i="1"/>
  <c r="L2311" i="1"/>
  <c r="AR2311" i="1"/>
  <c r="AU2311" i="1"/>
  <c r="J2256" i="1"/>
  <c r="AT2256" i="1"/>
  <c r="AS2099" i="1"/>
  <c r="J2099" i="1"/>
  <c r="K2099" i="1"/>
  <c r="L2099" i="1"/>
  <c r="L2040" i="1"/>
  <c r="J2040" i="1"/>
  <c r="K2040" i="1"/>
  <c r="AT1985" i="1"/>
  <c r="AS1887" i="1"/>
  <c r="AT1887" i="1"/>
  <c r="AU1887" i="1"/>
  <c r="AU1867" i="1"/>
  <c r="AT1867" i="1"/>
  <c r="AS1803" i="1"/>
  <c r="AS1500" i="1"/>
  <c r="L1500" i="1"/>
  <c r="J1467" i="1"/>
  <c r="AU1467" i="1"/>
  <c r="AU3172" i="1"/>
  <c r="L2715" i="1"/>
  <c r="AS2715" i="1"/>
  <c r="AT1976" i="1"/>
  <c r="AS1976" i="1"/>
  <c r="AS3248" i="1"/>
  <c r="H3249" i="1"/>
  <c r="K3248" i="1"/>
  <c r="AR3210" i="1"/>
  <c r="K3189" i="1"/>
  <c r="H3172" i="1"/>
  <c r="H3153" i="1"/>
  <c r="H3149" i="1"/>
  <c r="AR3142" i="1"/>
  <c r="L3082" i="1"/>
  <c r="M3082" i="1" s="1"/>
  <c r="H3076" i="1"/>
  <c r="K3053" i="1"/>
  <c r="J3053" i="1"/>
  <c r="AS3033" i="1"/>
  <c r="J3033" i="1"/>
  <c r="K3033" i="1"/>
  <c r="H3030" i="1"/>
  <c r="AR3011" i="1"/>
  <c r="J3011" i="1"/>
  <c r="AT2875" i="1"/>
  <c r="J2875" i="1"/>
  <c r="K2875" i="1"/>
  <c r="AS2870" i="1"/>
  <c r="H2870" i="1"/>
  <c r="J2826" i="1"/>
  <c r="AR2826" i="1"/>
  <c r="AU2826" i="1"/>
  <c r="K2662" i="1"/>
  <c r="AR2662" i="1"/>
  <c r="AU2655" i="1"/>
  <c r="L2546" i="1"/>
  <c r="J2546" i="1"/>
  <c r="AT2546" i="1"/>
  <c r="AU2512" i="1"/>
  <c r="AR2512" i="1"/>
  <c r="AT2512" i="1"/>
  <c r="AP2402" i="1"/>
  <c r="AS2329" i="1"/>
  <c r="AT2329" i="1"/>
  <c r="AU2329" i="1"/>
  <c r="K2285" i="1"/>
  <c r="AU2285" i="1"/>
  <c r="AT2228" i="1"/>
  <c r="AS2196" i="1"/>
  <c r="J2196" i="1"/>
  <c r="K2196" i="1"/>
  <c r="L2196" i="1"/>
  <c r="AT2094" i="1"/>
  <c r="AS3181" i="1"/>
  <c r="H3248" i="1"/>
  <c r="K3238" i="1"/>
  <c r="H3237" i="1"/>
  <c r="H3223" i="1"/>
  <c r="AU3220" i="1"/>
  <c r="AS3211" i="1"/>
  <c r="J3174" i="1"/>
  <c r="K3167" i="1"/>
  <c r="K3154" i="1"/>
  <c r="AS3145" i="1"/>
  <c r="AR3136" i="1"/>
  <c r="AU3121" i="1"/>
  <c r="AR3121" i="1"/>
  <c r="AT3121" i="1"/>
  <c r="K3082" i="1"/>
  <c r="K3066" i="1"/>
  <c r="AR3064" i="1"/>
  <c r="L3064" i="1"/>
  <c r="H3058" i="1"/>
  <c r="AS3029" i="1"/>
  <c r="K3029" i="1"/>
  <c r="L3029" i="1"/>
  <c r="AT3022" i="1"/>
  <c r="AR3022" i="1"/>
  <c r="AS3022" i="1"/>
  <c r="AU3022" i="1"/>
  <c r="J3022" i="1"/>
  <c r="AR2985" i="1"/>
  <c r="J2985" i="1"/>
  <c r="K2985" i="1"/>
  <c r="AS2816" i="1"/>
  <c r="L2816" i="1"/>
  <c r="AU2678" i="1"/>
  <c r="AT2655" i="1"/>
  <c r="AS2618" i="1"/>
  <c r="AR2618" i="1"/>
  <c r="AS2568" i="1"/>
  <c r="H2560" i="1"/>
  <c r="K2458" i="1"/>
  <c r="AR2458" i="1"/>
  <c r="L2453" i="1"/>
  <c r="AS2453" i="1"/>
  <c r="AU2453" i="1"/>
  <c r="K2409" i="1"/>
  <c r="AR2409" i="1"/>
  <c r="L2398" i="1"/>
  <c r="K2398" i="1"/>
  <c r="AS2398" i="1"/>
  <c r="L2303" i="1"/>
  <c r="AT2303" i="1"/>
  <c r="AR2228" i="1"/>
  <c r="AU2196" i="1"/>
  <c r="AS2094" i="1"/>
  <c r="AR1964" i="1"/>
  <c r="AS1964" i="1"/>
  <c r="AR1929" i="1"/>
  <c r="AT1929" i="1"/>
  <c r="AU1929" i="1"/>
  <c r="J1925" i="1"/>
  <c r="AU1925" i="1"/>
  <c r="AU3181" i="1"/>
  <c r="J1983" i="1"/>
  <c r="K1983" i="1"/>
  <c r="L1983" i="1"/>
  <c r="H3254" i="1"/>
  <c r="J3238" i="1"/>
  <c r="H3232" i="1"/>
  <c r="AS3220" i="1"/>
  <c r="AT3212" i="1"/>
  <c r="H3175" i="1"/>
  <c r="H3174" i="1"/>
  <c r="J3154" i="1"/>
  <c r="H3105" i="1"/>
  <c r="AT3096" i="1"/>
  <c r="J3096" i="1"/>
  <c r="K3083" i="1"/>
  <c r="AR3079" i="1"/>
  <c r="AU3038" i="1"/>
  <c r="AR3033" i="1"/>
  <c r="AU2875" i="1"/>
  <c r="H2739" i="1"/>
  <c r="AU2662" i="1"/>
  <c r="AS2655" i="1"/>
  <c r="J2597" i="1"/>
  <c r="L2597" i="1"/>
  <c r="AR2597" i="1"/>
  <c r="AS2597" i="1"/>
  <c r="AR2568" i="1"/>
  <c r="J2551" i="1"/>
  <c r="AR2551" i="1"/>
  <c r="AQ2406" i="1"/>
  <c r="AS2234" i="1"/>
  <c r="AR2234" i="1"/>
  <c r="AT2196" i="1"/>
  <c r="AR2099" i="1"/>
  <c r="AS1959" i="1"/>
  <c r="AR1959" i="1"/>
  <c r="AS1934" i="1"/>
  <c r="AT1934" i="1"/>
  <c r="AR1934" i="1"/>
  <c r="AS3215" i="1"/>
  <c r="AR3149" i="1"/>
  <c r="AS3105" i="1"/>
  <c r="K3105" i="1"/>
  <c r="L3105" i="1"/>
  <c r="M3105" i="1" s="1"/>
  <c r="AU3149" i="1"/>
  <c r="L3057" i="1"/>
  <c r="AT3057" i="1"/>
  <c r="L3054" i="1"/>
  <c r="K3054" i="1"/>
  <c r="K2894" i="1"/>
  <c r="J2894" i="1"/>
  <c r="AT2894" i="1"/>
  <c r="AS2879" i="1"/>
  <c r="AR2879" i="1"/>
  <c r="AR2833" i="1"/>
  <c r="J2833" i="1"/>
  <c r="K2833" i="1"/>
  <c r="AR2768" i="1"/>
  <c r="L2768" i="1"/>
  <c r="AT2689" i="1"/>
  <c r="AS2689" i="1"/>
  <c r="AT2513" i="1"/>
  <c r="AR2513" i="1"/>
  <c r="K2481" i="1"/>
  <c r="AR2481" i="1"/>
  <c r="AT2481" i="1"/>
  <c r="L2388" i="1"/>
  <c r="J2388" i="1"/>
  <c r="J2354" i="1"/>
  <c r="AT2354" i="1"/>
  <c r="J2330" i="1"/>
  <c r="AS2330" i="1"/>
  <c r="AT2330" i="1"/>
  <c r="AU2330" i="1"/>
  <c r="K2308" i="1"/>
  <c r="AR2308" i="1"/>
  <c r="AS2308" i="1"/>
  <c r="L2286" i="1"/>
  <c r="K2286" i="1"/>
  <c r="AR2286" i="1"/>
  <c r="AR2217" i="1"/>
  <c r="L2217" i="1"/>
  <c r="AR2202" i="1"/>
  <c r="L2202" i="1"/>
  <c r="AU2722" i="1"/>
  <c r="M2590" i="1"/>
  <c r="AU2469" i="1"/>
  <c r="AU2390" i="1"/>
  <c r="AT2240" i="1"/>
  <c r="AU2203" i="1"/>
  <c r="H2138" i="1"/>
  <c r="H2134" i="1"/>
  <c r="L2050" i="1"/>
  <c r="AT2050" i="1"/>
  <c r="AU2050" i="1"/>
  <c r="H1942" i="1"/>
  <c r="K1930" i="1"/>
  <c r="AS1930" i="1"/>
  <c r="AR1888" i="1"/>
  <c r="AS1888" i="1"/>
  <c r="AT1786" i="1"/>
  <c r="AU1786" i="1"/>
  <c r="AT1736" i="1"/>
  <c r="AS1736" i="1"/>
  <c r="AU1736" i="1"/>
  <c r="J1716" i="1"/>
  <c r="AS1716" i="1"/>
  <c r="K1530" i="1"/>
  <c r="AT1530" i="1"/>
  <c r="AU1526" i="1"/>
  <c r="AT1526" i="1"/>
  <c r="AS1501" i="1"/>
  <c r="J1501" i="1"/>
  <c r="AT1501" i="1"/>
  <c r="L1482" i="1"/>
  <c r="AS1482" i="1"/>
  <c r="AR1002" i="1"/>
  <c r="AU1002" i="1"/>
  <c r="H2818" i="1"/>
  <c r="AT2599" i="1"/>
  <c r="AU2592" i="1"/>
  <c r="AU2519" i="1"/>
  <c r="AT2483" i="1"/>
  <c r="AU2430" i="1"/>
  <c r="L2157" i="1"/>
  <c r="AR2157" i="1"/>
  <c r="AR2041" i="1"/>
  <c r="L2041" i="1"/>
  <c r="K1868" i="1"/>
  <c r="AR1868" i="1"/>
  <c r="AS1868" i="1"/>
  <c r="AT1848" i="1"/>
  <c r="AR1848" i="1"/>
  <c r="AR1767" i="1"/>
  <c r="H1767" i="1"/>
  <c r="J1767" i="1"/>
  <c r="K1767" i="1"/>
  <c r="L1767" i="1"/>
  <c r="AR1741" i="1"/>
  <c r="J1741" i="1"/>
  <c r="M1732" i="1"/>
  <c r="L1671" i="1"/>
  <c r="AU1671" i="1"/>
  <c r="J1671" i="1"/>
  <c r="K1671" i="1"/>
  <c r="AT1214" i="1"/>
  <c r="AR1214" i="1"/>
  <c r="AS1214" i="1"/>
  <c r="AU1185" i="1"/>
  <c r="AS1185" i="1"/>
  <c r="K1185" i="1"/>
  <c r="L1185" i="1"/>
  <c r="L1155" i="1"/>
  <c r="AS1155" i="1"/>
  <c r="AT1155" i="1"/>
  <c r="AU1155" i="1"/>
  <c r="AS2819" i="1"/>
  <c r="AT2818" i="1"/>
  <c r="AR2783" i="1"/>
  <c r="AS2592" i="1"/>
  <c r="AS2430" i="1"/>
  <c r="AR2312" i="1"/>
  <c r="AU2288" i="1"/>
  <c r="AU2242" i="1"/>
  <c r="AS2203" i="1"/>
  <c r="H2087" i="1"/>
  <c r="AU1948" i="1"/>
  <c r="K1948" i="1"/>
  <c r="J1931" i="1"/>
  <c r="AR1931" i="1"/>
  <c r="L1889" i="1"/>
  <c r="AR1889" i="1"/>
  <c r="AT1671" i="1"/>
  <c r="AS1487" i="1"/>
  <c r="AU1487" i="1"/>
  <c r="J1487" i="1"/>
  <c r="K1487" i="1"/>
  <c r="L1487" i="1"/>
  <c r="K1178" i="1"/>
  <c r="AT1178" i="1"/>
  <c r="H3114" i="1"/>
  <c r="AT2999" i="1"/>
  <c r="AS2976" i="1"/>
  <c r="AT2949" i="1"/>
  <c r="AU2925" i="1"/>
  <c r="AU2882" i="1"/>
  <c r="AU2866" i="1"/>
  <c r="AS2818" i="1"/>
  <c r="AT2810" i="1"/>
  <c r="AR2483" i="1"/>
  <c r="J2231" i="1"/>
  <c r="AU2231" i="1"/>
  <c r="AS2172" i="1"/>
  <c r="K2172" i="1"/>
  <c r="K2164" i="1"/>
  <c r="AR2164" i="1"/>
  <c r="AU2164" i="1"/>
  <c r="AR2123" i="1"/>
  <c r="J2123" i="1"/>
  <c r="AT1955" i="1"/>
  <c r="AU1955" i="1"/>
  <c r="J1955" i="1"/>
  <c r="J1937" i="1"/>
  <c r="AT1937" i="1"/>
  <c r="L1586" i="1"/>
  <c r="AT1586" i="1"/>
  <c r="AU1506" i="1"/>
  <c r="AU1482" i="1"/>
  <c r="J1431" i="1"/>
  <c r="H1431" i="1"/>
  <c r="AR1431" i="1"/>
  <c r="AU877" i="1"/>
  <c r="K877" i="1"/>
  <c r="L877" i="1"/>
  <c r="AU3000" i="1"/>
  <c r="AU2942" i="1"/>
  <c r="AS2866" i="1"/>
  <c r="AT2856" i="1"/>
  <c r="AU2829" i="1"/>
  <c r="AT2778" i="1"/>
  <c r="AR2756" i="1"/>
  <c r="AR2755" i="1"/>
  <c r="AT2730" i="1"/>
  <c r="AT2728" i="1"/>
  <c r="AU2709" i="1"/>
  <c r="AU2685" i="1"/>
  <c r="AR2672" i="1"/>
  <c r="AT2665" i="1"/>
  <c r="AR2591" i="1"/>
  <c r="AR2580" i="1"/>
  <c r="AR2542" i="1"/>
  <c r="AR2541" i="1"/>
  <c r="AT2532" i="1"/>
  <c r="AR2518" i="1"/>
  <c r="AS2517" i="1"/>
  <c r="AU2502" i="1"/>
  <c r="AU2485" i="1"/>
  <c r="AS2432" i="1"/>
  <c r="AT2429" i="1"/>
  <c r="AU2392" i="1"/>
  <c r="AS2320" i="1"/>
  <c r="H2314" i="1"/>
  <c r="AS2288" i="1"/>
  <c r="AR2280" i="1"/>
  <c r="AT2261" i="1"/>
  <c r="AU2260" i="1"/>
  <c r="AT2259" i="1"/>
  <c r="AS2243" i="1"/>
  <c r="AR2242" i="1"/>
  <c r="AR2239" i="1"/>
  <c r="AT2179" i="1"/>
  <c r="AT1981" i="1"/>
  <c r="AS1981" i="1"/>
  <c r="AR1955" i="1"/>
  <c r="AT1506" i="1"/>
  <c r="AT1408" i="1"/>
  <c r="L1408" i="1"/>
  <c r="K1249" i="1"/>
  <c r="AT1249" i="1"/>
  <c r="AU1249" i="1"/>
  <c r="K1076" i="1"/>
  <c r="AU1076" i="1"/>
  <c r="AT1076" i="1"/>
  <c r="AS1076" i="1"/>
  <c r="H3005" i="1"/>
  <c r="K2957" i="1"/>
  <c r="H2875" i="1"/>
  <c r="AS2813" i="1"/>
  <c r="AR2811" i="1"/>
  <c r="AS2764" i="1"/>
  <c r="H2753" i="1"/>
  <c r="H2734" i="1"/>
  <c r="AS2730" i="1"/>
  <c r="AS2709" i="1"/>
  <c r="AT2686" i="1"/>
  <c r="AU2666" i="1"/>
  <c r="H2662" i="1"/>
  <c r="H2635" i="1"/>
  <c r="H2568" i="1"/>
  <c r="AS2532" i="1"/>
  <c r="AR2502" i="1"/>
  <c r="AT2485" i="1"/>
  <c r="AS2463" i="1"/>
  <c r="L2460" i="1"/>
  <c r="H2458" i="1"/>
  <c r="AR2429" i="1"/>
  <c r="H2421" i="1"/>
  <c r="L2410" i="1"/>
  <c r="AS2392" i="1"/>
  <c r="H2363" i="1"/>
  <c r="K2344" i="1"/>
  <c r="H2343" i="1"/>
  <c r="AR2320" i="1"/>
  <c r="H2317" i="1"/>
  <c r="AU2314" i="1"/>
  <c r="AS2295" i="1"/>
  <c r="AR2288" i="1"/>
  <c r="AR2264" i="1"/>
  <c r="AS2261" i="1"/>
  <c r="AT2260" i="1"/>
  <c r="AU2165" i="1"/>
  <c r="AS2165" i="1"/>
  <c r="AT2165" i="1"/>
  <c r="AU2153" i="1"/>
  <c r="L2133" i="1"/>
  <c r="J2133" i="1"/>
  <c r="K2133" i="1"/>
  <c r="H2101" i="1"/>
  <c r="H2099" i="1"/>
  <c r="L2055" i="1"/>
  <c r="AU2055" i="1"/>
  <c r="H2055" i="1"/>
  <c r="AR1954" i="1"/>
  <c r="AR1948" i="1"/>
  <c r="AU1938" i="1"/>
  <c r="AS1938" i="1"/>
  <c r="AT1938" i="1"/>
  <c r="AT1889" i="1"/>
  <c r="AS1752" i="1"/>
  <c r="J1752" i="1"/>
  <c r="AT1752" i="1"/>
  <c r="AR1555" i="1"/>
  <c r="L1555" i="1"/>
  <c r="J1540" i="1"/>
  <c r="K1540" i="1"/>
  <c r="L1540" i="1"/>
  <c r="AT1540" i="1"/>
  <c r="J1513" i="1"/>
  <c r="H1513" i="1"/>
  <c r="K1513" i="1"/>
  <c r="AR1487" i="1"/>
  <c r="K1433" i="1"/>
  <c r="M1433" i="1" s="1"/>
  <c r="AS1433" i="1"/>
  <c r="AT1431" i="1"/>
  <c r="J1262" i="1"/>
  <c r="AT1262" i="1"/>
  <c r="H3131" i="1"/>
  <c r="AT3124" i="1"/>
  <c r="H3079" i="1"/>
  <c r="H3073" i="1"/>
  <c r="AT3065" i="1"/>
  <c r="AT3049" i="1"/>
  <c r="H3041" i="1"/>
  <c r="H3025" i="1"/>
  <c r="AT2970" i="1"/>
  <c r="J2957" i="1"/>
  <c r="H2954" i="1"/>
  <c r="AR2925" i="1"/>
  <c r="AU2899" i="1"/>
  <c r="H2895" i="1"/>
  <c r="H2894" i="1"/>
  <c r="AT2890" i="1"/>
  <c r="L2887" i="1"/>
  <c r="H2881" i="1"/>
  <c r="L2880" i="1"/>
  <c r="H2860" i="1"/>
  <c r="H2849" i="1"/>
  <c r="H2833" i="1"/>
  <c r="H2826" i="1"/>
  <c r="AU2822" i="1"/>
  <c r="AT2799" i="1"/>
  <c r="H2797" i="1"/>
  <c r="AR2789" i="1"/>
  <c r="AU2779" i="1"/>
  <c r="J2747" i="1"/>
  <c r="AR2730" i="1"/>
  <c r="K2714" i="1"/>
  <c r="AU2710" i="1"/>
  <c r="H2701" i="1"/>
  <c r="AS2686" i="1"/>
  <c r="L2664" i="1"/>
  <c r="AR2651" i="1"/>
  <c r="H2644" i="1"/>
  <c r="H2628" i="1"/>
  <c r="AU2620" i="1"/>
  <c r="AT2614" i="1"/>
  <c r="L2599" i="1"/>
  <c r="AS2573" i="1"/>
  <c r="AR2572" i="1"/>
  <c r="H2551" i="1"/>
  <c r="L2514" i="1"/>
  <c r="M2514" i="1" s="1"/>
  <c r="H2512" i="1"/>
  <c r="AU2505" i="1"/>
  <c r="AT2499" i="1"/>
  <c r="AT2478" i="1"/>
  <c r="AR2464" i="1"/>
  <c r="K2460" i="1"/>
  <c r="AS2440" i="1"/>
  <c r="K2410" i="1"/>
  <c r="AR2393" i="1"/>
  <c r="AR2375" i="1"/>
  <c r="J2344" i="1"/>
  <c r="H2324" i="1"/>
  <c r="AT2314" i="1"/>
  <c r="H2309" i="1"/>
  <c r="AU2305" i="1"/>
  <c r="AT2231" i="1"/>
  <c r="K2218" i="1"/>
  <c r="AU2213" i="1"/>
  <c r="AR2172" i="1"/>
  <c r="H2167" i="1"/>
  <c r="L2162" i="1"/>
  <c r="L2161" i="1"/>
  <c r="H2156" i="1"/>
  <c r="AT2149" i="1"/>
  <c r="K2149" i="1"/>
  <c r="H2140" i="1"/>
  <c r="AT2133" i="1"/>
  <c r="AS2123" i="1"/>
  <c r="AU2079" i="1"/>
  <c r="AR2055" i="1"/>
  <c r="K2050" i="1"/>
  <c r="H2033" i="1"/>
  <c r="K2026" i="1"/>
  <c r="L2026" i="1"/>
  <c r="AR2004" i="1"/>
  <c r="AR1995" i="1"/>
  <c r="H1964" i="1"/>
  <c r="AS1943" i="1"/>
  <c r="AU1942" i="1"/>
  <c r="H1929" i="1"/>
  <c r="AS1796" i="1"/>
  <c r="J1796" i="1"/>
  <c r="H1783" i="1"/>
  <c r="AR1783" i="1"/>
  <c r="AT1783" i="1"/>
  <c r="L1683" i="1"/>
  <c r="J1683" i="1"/>
  <c r="K1683" i="1"/>
  <c r="L1679" i="1"/>
  <c r="AT1679" i="1"/>
  <c r="AR1651" i="1"/>
  <c r="AT1651" i="1"/>
  <c r="AR1434" i="1"/>
  <c r="L1434" i="1"/>
  <c r="AS1431" i="1"/>
  <c r="AS1358" i="1"/>
  <c r="AR1358" i="1"/>
  <c r="AT1358" i="1"/>
  <c r="AR1349" i="1"/>
  <c r="AS1349" i="1"/>
  <c r="H3096" i="1"/>
  <c r="AR3050" i="1"/>
  <c r="H2992" i="1"/>
  <c r="H2991" i="1"/>
  <c r="J2959" i="1"/>
  <c r="H2957" i="1"/>
  <c r="AT2951" i="1"/>
  <c r="H2947" i="1"/>
  <c r="AU2944" i="1"/>
  <c r="AT2899" i="1"/>
  <c r="K2887" i="1"/>
  <c r="K2880" i="1"/>
  <c r="H2835" i="1"/>
  <c r="H2827" i="1"/>
  <c r="AT2822" i="1"/>
  <c r="J2819" i="1"/>
  <c r="AT2814" i="1"/>
  <c r="AS2799" i="1"/>
  <c r="L2793" i="1"/>
  <c r="J2783" i="1"/>
  <c r="H2777" i="1"/>
  <c r="H2772" i="1"/>
  <c r="L2771" i="1"/>
  <c r="H2754" i="1"/>
  <c r="H2749" i="1"/>
  <c r="H2747" i="1"/>
  <c r="H2715" i="1"/>
  <c r="J2708" i="1"/>
  <c r="K2691" i="1"/>
  <c r="AR2667" i="1"/>
  <c r="K2664" i="1"/>
  <c r="L2629" i="1"/>
  <c r="AR2620" i="1"/>
  <c r="H2618" i="1"/>
  <c r="K2611" i="1"/>
  <c r="AT2606" i="1"/>
  <c r="K2599" i="1"/>
  <c r="AR2573" i="1"/>
  <c r="AR2566" i="1"/>
  <c r="L2563" i="1"/>
  <c r="K2540" i="1"/>
  <c r="L2539" i="1"/>
  <c r="AS2534" i="1"/>
  <c r="K2514" i="1"/>
  <c r="H2508" i="1"/>
  <c r="AS2499" i="1"/>
  <c r="J2495" i="1"/>
  <c r="M2495" i="1" s="1"/>
  <c r="L2490" i="1"/>
  <c r="H2482" i="1"/>
  <c r="J2460" i="1"/>
  <c r="K2448" i="1"/>
  <c r="AT2434" i="1"/>
  <c r="H2427" i="1"/>
  <c r="K2423" i="1"/>
  <c r="H2373" i="1"/>
  <c r="AS2352" i="1"/>
  <c r="H2344" i="1"/>
  <c r="H2338" i="1"/>
  <c r="H2336" i="1"/>
  <c r="K2325" i="1"/>
  <c r="AR2314" i="1"/>
  <c r="L2312" i="1"/>
  <c r="H2310" i="1"/>
  <c r="AR2290" i="1"/>
  <c r="H2286" i="1"/>
  <c r="K2270" i="1"/>
  <c r="L2269" i="1"/>
  <c r="H2257" i="1"/>
  <c r="L2240" i="1"/>
  <c r="M2240" i="1" s="1"/>
  <c r="AT2221" i="1"/>
  <c r="H2219" i="1"/>
  <c r="J2218" i="1"/>
  <c r="M2218" i="1" s="1"/>
  <c r="H2208" i="1"/>
  <c r="L2203" i="1"/>
  <c r="H2202" i="1"/>
  <c r="H2196" i="1"/>
  <c r="AT2194" i="1"/>
  <c r="J2194" i="1"/>
  <c r="H2190" i="1"/>
  <c r="H2184" i="1"/>
  <c r="AT2181" i="1"/>
  <c r="K2162" i="1"/>
  <c r="K2161" i="1"/>
  <c r="J2152" i="1"/>
  <c r="AT2148" i="1"/>
  <c r="AS2133" i="1"/>
  <c r="AR2092" i="1"/>
  <c r="H2086" i="1"/>
  <c r="J2072" i="1"/>
  <c r="L2052" i="1"/>
  <c r="J2050" i="1"/>
  <c r="H1976" i="1"/>
  <c r="L1965" i="1"/>
  <c r="K1950" i="1"/>
  <c r="AR1950" i="1"/>
  <c r="H1930" i="1"/>
  <c r="AR1817" i="1"/>
  <c r="AT1817" i="1"/>
  <c r="AT1802" i="1"/>
  <c r="L1802" i="1"/>
  <c r="AT1513" i="1"/>
  <c r="AU1433" i="1"/>
  <c r="K1298" i="1"/>
  <c r="L1298" i="1"/>
  <c r="K973" i="1"/>
  <c r="AS973" i="1"/>
  <c r="J973" i="1"/>
  <c r="K926" i="1"/>
  <c r="M926" i="1" s="1"/>
  <c r="L926" i="1"/>
  <c r="AS926" i="1"/>
  <c r="H3123" i="1"/>
  <c r="H3118" i="1"/>
  <c r="H3086" i="1"/>
  <c r="H3057" i="1"/>
  <c r="H3026" i="1"/>
  <c r="H3016" i="1"/>
  <c r="AT2972" i="1"/>
  <c r="AU2971" i="1"/>
  <c r="H2959" i="1"/>
  <c r="AT2944" i="1"/>
  <c r="AU2928" i="1"/>
  <c r="AR2927" i="1"/>
  <c r="AS2902" i="1"/>
  <c r="AR2892" i="1"/>
  <c r="AR2891" i="1"/>
  <c r="J2887" i="1"/>
  <c r="J2882" i="1"/>
  <c r="AT2868" i="1"/>
  <c r="AR2822" i="1"/>
  <c r="L2818" i="1"/>
  <c r="AT2807" i="1"/>
  <c r="AU2806" i="1"/>
  <c r="AR2795" i="1"/>
  <c r="K2771" i="1"/>
  <c r="AR2718" i="1"/>
  <c r="K2716" i="1"/>
  <c r="J2691" i="1"/>
  <c r="H2690" i="1"/>
  <c r="AS2633" i="1"/>
  <c r="H2630" i="1"/>
  <c r="J2629" i="1"/>
  <c r="AS2622" i="1"/>
  <c r="AR2614" i="1"/>
  <c r="J2611" i="1"/>
  <c r="L2592" i="1"/>
  <c r="H2563" i="1"/>
  <c r="H2531" i="1"/>
  <c r="L2519" i="1"/>
  <c r="AR2505" i="1"/>
  <c r="AR2504" i="1"/>
  <c r="AR2499" i="1"/>
  <c r="H2495" i="1"/>
  <c r="H2484" i="1"/>
  <c r="K2483" i="1"/>
  <c r="AR2478" i="1"/>
  <c r="H2475" i="1"/>
  <c r="K2469" i="1"/>
  <c r="H2468" i="1"/>
  <c r="J2448" i="1"/>
  <c r="M2448" i="1" s="1"/>
  <c r="AR2434" i="1"/>
  <c r="L2430" i="1"/>
  <c r="L2428" i="1"/>
  <c r="H2423" i="1"/>
  <c r="K2418" i="1"/>
  <c r="H2410" i="1"/>
  <c r="L2390" i="1"/>
  <c r="H2381" i="1"/>
  <c r="K2374" i="1"/>
  <c r="AS2361" i="1"/>
  <c r="AT2360" i="1"/>
  <c r="AU2301" i="1"/>
  <c r="K2269" i="1"/>
  <c r="H2268" i="1"/>
  <c r="K2262" i="1"/>
  <c r="AU2250" i="1"/>
  <c r="H2248" i="1"/>
  <c r="AS2213" i="1"/>
  <c r="AU2212" i="1"/>
  <c r="H2210" i="1"/>
  <c r="J2203" i="1"/>
  <c r="AT2197" i="1"/>
  <c r="K2197" i="1"/>
  <c r="AU2193" i="1"/>
  <c r="AS2181" i="1"/>
  <c r="J2162" i="1"/>
  <c r="K2157" i="1"/>
  <c r="H2152" i="1"/>
  <c r="K2150" i="1"/>
  <c r="J2150" i="1"/>
  <c r="AS2148" i="1"/>
  <c r="AR2133" i="1"/>
  <c r="AR2104" i="1"/>
  <c r="H2072" i="1"/>
  <c r="AU2066" i="1"/>
  <c r="AT2062" i="1"/>
  <c r="K2062" i="1"/>
  <c r="K2052" i="1"/>
  <c r="H2045" i="1"/>
  <c r="AT2039" i="1"/>
  <c r="K2039" i="1"/>
  <c r="AT2006" i="1"/>
  <c r="AR2006" i="1"/>
  <c r="L1997" i="1"/>
  <c r="AR1997" i="1"/>
  <c r="L1902" i="1"/>
  <c r="AU1902" i="1"/>
  <c r="J1823" i="1"/>
  <c r="AS1823" i="1"/>
  <c r="AU1753" i="1"/>
  <c r="J1753" i="1"/>
  <c r="K1753" i="1"/>
  <c r="L1753" i="1"/>
  <c r="AS1683" i="1"/>
  <c r="AR1513" i="1"/>
  <c r="AT1433" i="1"/>
  <c r="AR1095" i="1"/>
  <c r="AT1095" i="1"/>
  <c r="AU1816" i="1"/>
  <c r="AU1777" i="1"/>
  <c r="H1758" i="1"/>
  <c r="H1757" i="1"/>
  <c r="AU1706" i="1"/>
  <c r="H1558" i="1"/>
  <c r="H1546" i="1"/>
  <c r="AU1366" i="1"/>
  <c r="J1366" i="1"/>
  <c r="AU1343" i="1"/>
  <c r="AT1343" i="1"/>
  <c r="J1295" i="1"/>
  <c r="AS1295" i="1"/>
  <c r="AT1295" i="1"/>
  <c r="H1192" i="1"/>
  <c r="J1136" i="1"/>
  <c r="AS1136" i="1"/>
  <c r="AT1077" i="1"/>
  <c r="AS1077" i="1"/>
  <c r="J1077" i="1"/>
  <c r="AU1077" i="1"/>
  <c r="AS1030" i="1"/>
  <c r="AU1030" i="1"/>
  <c r="L1007" i="1"/>
  <c r="J1007" i="1"/>
  <c r="K1007" i="1"/>
  <c r="K931" i="1"/>
  <c r="L931" i="1"/>
  <c r="K598" i="1"/>
  <c r="AU598" i="1"/>
  <c r="L598" i="1"/>
  <c r="AR598" i="1"/>
  <c r="AS598" i="1"/>
  <c r="AT598" i="1"/>
  <c r="J178" i="1"/>
  <c r="AR178" i="1"/>
  <c r="AU1857" i="1"/>
  <c r="H1799" i="1"/>
  <c r="AT1777" i="1"/>
  <c r="AT1706" i="1"/>
  <c r="AT1409" i="1"/>
  <c r="J1409" i="1"/>
  <c r="K1409" i="1"/>
  <c r="AU1374" i="1"/>
  <c r="AT1374" i="1"/>
  <c r="AT1258" i="1"/>
  <c r="J1258" i="1"/>
  <c r="K1250" i="1"/>
  <c r="AS1250" i="1"/>
  <c r="AU1250" i="1"/>
  <c r="K1199" i="1"/>
  <c r="AU1199" i="1"/>
  <c r="L1151" i="1"/>
  <c r="AR1151" i="1"/>
  <c r="L835" i="1"/>
  <c r="AR835" i="1"/>
  <c r="AT835" i="1"/>
  <c r="AU178" i="1"/>
  <c r="AT146" i="1"/>
  <c r="AR146" i="1"/>
  <c r="AS146" i="1"/>
  <c r="AR1235" i="1"/>
  <c r="K1235" i="1"/>
  <c r="L1235" i="1"/>
  <c r="AS1235" i="1"/>
  <c r="AU1225" i="1"/>
  <c r="AS1225" i="1"/>
  <c r="AT1225" i="1"/>
  <c r="J1156" i="1"/>
  <c r="AS1156" i="1"/>
  <c r="AT1156" i="1"/>
  <c r="AU1156" i="1"/>
  <c r="AU1152" i="1"/>
  <c r="AT1152" i="1"/>
  <c r="AR962" i="1"/>
  <c r="AT962" i="1"/>
  <c r="L902" i="1"/>
  <c r="AU902" i="1"/>
  <c r="AS883" i="1"/>
  <c r="AU883" i="1"/>
  <c r="J846" i="1"/>
  <c r="K846" i="1"/>
  <c r="AS808" i="1"/>
  <c r="AR808" i="1"/>
  <c r="K802" i="1"/>
  <c r="AS802" i="1"/>
  <c r="AT178" i="1"/>
  <c r="AR1779" i="1"/>
  <c r="AU1708" i="1"/>
  <c r="AT1647" i="1"/>
  <c r="AU1421" i="1"/>
  <c r="J1421" i="1"/>
  <c r="M1421" i="1" s="1"/>
  <c r="K1411" i="1"/>
  <c r="J1411" i="1"/>
  <c r="AT1400" i="1"/>
  <c r="L1400" i="1"/>
  <c r="L1344" i="1"/>
  <c r="J1344" i="1"/>
  <c r="K1344" i="1"/>
  <c r="AR1344" i="1"/>
  <c r="L1339" i="1"/>
  <c r="AR1339" i="1"/>
  <c r="AS1339" i="1"/>
  <c r="AT1300" i="1"/>
  <c r="AU1300" i="1"/>
  <c r="AT1137" i="1"/>
  <c r="AR1137" i="1"/>
  <c r="AS1137" i="1"/>
  <c r="L1058" i="1"/>
  <c r="J1058" i="1"/>
  <c r="AR1013" i="1"/>
  <c r="J1013" i="1"/>
  <c r="L1013" i="1"/>
  <c r="AS971" i="1"/>
  <c r="J971" i="1"/>
  <c r="AT971" i="1"/>
  <c r="AU846" i="1"/>
  <c r="AT715" i="1"/>
  <c r="AS715" i="1"/>
  <c r="AU715" i="1"/>
  <c r="K715" i="1"/>
  <c r="K606" i="1"/>
  <c r="J606" i="1"/>
  <c r="AU500" i="1"/>
  <c r="AS500" i="1"/>
  <c r="AT500" i="1"/>
  <c r="AT491" i="1"/>
  <c r="K491" i="1"/>
  <c r="AR491" i="1"/>
  <c r="AS491" i="1"/>
  <c r="AT180" i="1"/>
  <c r="AR180" i="1"/>
  <c r="AS178" i="1"/>
  <c r="AS1705" i="1"/>
  <c r="AR1675" i="1"/>
  <c r="AR1647" i="1"/>
  <c r="AU1597" i="1"/>
  <c r="AU1567" i="1"/>
  <c r="AU1497" i="1"/>
  <c r="AR1421" i="1"/>
  <c r="AT1419" i="1"/>
  <c r="AU1395" i="1"/>
  <c r="L1395" i="1"/>
  <c r="AS1395" i="1"/>
  <c r="AU1344" i="1"/>
  <c r="K1211" i="1"/>
  <c r="AT1211" i="1"/>
  <c r="L1192" i="1"/>
  <c r="AR1192" i="1"/>
  <c r="AS1151" i="1"/>
  <c r="AR1088" i="1"/>
  <c r="L1088" i="1"/>
  <c r="AT852" i="1"/>
  <c r="AS852" i="1"/>
  <c r="AT846" i="1"/>
  <c r="AR721" i="1"/>
  <c r="AT721" i="1"/>
  <c r="J552" i="1"/>
  <c r="K552" i="1"/>
  <c r="AT552" i="1"/>
  <c r="AU552" i="1"/>
  <c r="AT539" i="1"/>
  <c r="AU539" i="1"/>
  <c r="H1957" i="1"/>
  <c r="H1954" i="1"/>
  <c r="L1895" i="1"/>
  <c r="L1872" i="1"/>
  <c r="L1870" i="1"/>
  <c r="H1805" i="1"/>
  <c r="H1796" i="1"/>
  <c r="AT1772" i="1"/>
  <c r="AU1771" i="1"/>
  <c r="AU1757" i="1"/>
  <c r="H1670" i="1"/>
  <c r="H1600" i="1"/>
  <c r="H1590" i="1"/>
  <c r="AS1583" i="1"/>
  <c r="AU1574" i="1"/>
  <c r="H1555" i="1"/>
  <c r="AU1546" i="1"/>
  <c r="H1500" i="1"/>
  <c r="AR1497" i="1"/>
  <c r="H1482" i="1"/>
  <c r="L1428" i="1"/>
  <c r="J1428" i="1"/>
  <c r="AS1419" i="1"/>
  <c r="AS1369" i="1"/>
  <c r="AR1369" i="1"/>
  <c r="AT1344" i="1"/>
  <c r="AU1339" i="1"/>
  <c r="AT1235" i="1"/>
  <c r="AR1162" i="1"/>
  <c r="AU1162" i="1"/>
  <c r="J1157" i="1"/>
  <c r="AS1157" i="1"/>
  <c r="AT1157" i="1"/>
  <c r="H1129" i="1"/>
  <c r="K1079" i="1"/>
  <c r="AU1079" i="1"/>
  <c r="AR1079" i="1"/>
  <c r="AS1079" i="1"/>
  <c r="AU1047" i="1"/>
  <c r="L1032" i="1"/>
  <c r="AS1032" i="1"/>
  <c r="AT1032" i="1"/>
  <c r="AU1032" i="1"/>
  <c r="AT1000" i="1"/>
  <c r="H1000" i="1"/>
  <c r="AU1000" i="1"/>
  <c r="AS976" i="1"/>
  <c r="AR976" i="1"/>
  <c r="H973" i="1"/>
  <c r="AT933" i="1"/>
  <c r="AU907" i="1"/>
  <c r="J907" i="1"/>
  <c r="K907" i="1"/>
  <c r="L907" i="1"/>
  <c r="AS846" i="1"/>
  <c r="J809" i="1"/>
  <c r="H809" i="1"/>
  <c r="K809" i="1"/>
  <c r="L809" i="1"/>
  <c r="AR735" i="1"/>
  <c r="K735" i="1"/>
  <c r="H735" i="1"/>
  <c r="H1983" i="1"/>
  <c r="H1955" i="1"/>
  <c r="AT1899" i="1"/>
  <c r="K1895" i="1"/>
  <c r="K1872" i="1"/>
  <c r="K1870" i="1"/>
  <c r="H1862" i="1"/>
  <c r="AU1859" i="1"/>
  <c r="L1857" i="1"/>
  <c r="H1855" i="1"/>
  <c r="H1823" i="1"/>
  <c r="H1803" i="1"/>
  <c r="AU1789" i="1"/>
  <c r="H1786" i="1"/>
  <c r="AS1772" i="1"/>
  <c r="AR1771" i="1"/>
  <c r="H1752" i="1"/>
  <c r="AR1731" i="1"/>
  <c r="H1716" i="1"/>
  <c r="AT1700" i="1"/>
  <c r="H1683" i="1"/>
  <c r="H1671" i="1"/>
  <c r="AU1667" i="1"/>
  <c r="AT1622" i="1"/>
  <c r="AU1621" i="1"/>
  <c r="L1611" i="1"/>
  <c r="L1595" i="1"/>
  <c r="AU1552" i="1"/>
  <c r="AT1546" i="1"/>
  <c r="AU1543" i="1"/>
  <c r="H1530" i="1"/>
  <c r="H1489" i="1"/>
  <c r="H1487" i="1"/>
  <c r="AS1449" i="1"/>
  <c r="H1433" i="1"/>
  <c r="AT1428" i="1"/>
  <c r="AR1419" i="1"/>
  <c r="AT1395" i="1"/>
  <c r="L1374" i="1"/>
  <c r="AU1368" i="1"/>
  <c r="L1366" i="1"/>
  <c r="J1346" i="1"/>
  <c r="AT1346" i="1"/>
  <c r="AS1344" i="1"/>
  <c r="AT1339" i="1"/>
  <c r="H1323" i="1"/>
  <c r="AT1305" i="1"/>
  <c r="AS1301" i="1"/>
  <c r="AR1301" i="1"/>
  <c r="H1131" i="1"/>
  <c r="K1089" i="1"/>
  <c r="J1089" i="1"/>
  <c r="AS1089" i="1"/>
  <c r="AT1083" i="1"/>
  <c r="AR1060" i="1"/>
  <c r="J1060" i="1"/>
  <c r="K1060" i="1"/>
  <c r="AS1058" i="1"/>
  <c r="AR1047" i="1"/>
  <c r="H1020" i="1"/>
  <c r="AT907" i="1"/>
  <c r="AT314" i="1"/>
  <c r="L314" i="1"/>
  <c r="AR314" i="1"/>
  <c r="AT294" i="1"/>
  <c r="AR294" i="1"/>
  <c r="AU290" i="1"/>
  <c r="AS290" i="1"/>
  <c r="AT290" i="1"/>
  <c r="H2117" i="1"/>
  <c r="H2081" i="1"/>
  <c r="H2075" i="1"/>
  <c r="H2068" i="1"/>
  <c r="AU2043" i="1"/>
  <c r="AT2023" i="1"/>
  <c r="H1948" i="1"/>
  <c r="AU1907" i="1"/>
  <c r="AU1906" i="1"/>
  <c r="AR1899" i="1"/>
  <c r="J1895" i="1"/>
  <c r="M1895" i="1" s="1"/>
  <c r="J1870" i="1"/>
  <c r="H1868" i="1"/>
  <c r="K1857" i="1"/>
  <c r="M1857" i="1" s="1"/>
  <c r="K1816" i="1"/>
  <c r="AT1789" i="1"/>
  <c r="H1784" i="1"/>
  <c r="AR1772" i="1"/>
  <c r="AT1760" i="1"/>
  <c r="H1753" i="1"/>
  <c r="H1742" i="1"/>
  <c r="AU1722" i="1"/>
  <c r="AU1721" i="1"/>
  <c r="AU1719" i="1"/>
  <c r="L1706" i="1"/>
  <c r="M1706" i="1" s="1"/>
  <c r="AS1700" i="1"/>
  <c r="AT1692" i="1"/>
  <c r="AU1691" i="1"/>
  <c r="H1679" i="1"/>
  <c r="AT1668" i="1"/>
  <c r="AT1667" i="1"/>
  <c r="J1657" i="1"/>
  <c r="AS1622" i="1"/>
  <c r="K1611" i="1"/>
  <c r="AT1553" i="1"/>
  <c r="AT1552" i="1"/>
  <c r="H1540" i="1"/>
  <c r="H1526" i="1"/>
  <c r="AS1517" i="1"/>
  <c r="J1508" i="1"/>
  <c r="J1502" i="1"/>
  <c r="H1501" i="1"/>
  <c r="AT1481" i="1"/>
  <c r="AS1481" i="1"/>
  <c r="AT1475" i="1"/>
  <c r="H1467" i="1"/>
  <c r="AS1445" i="1"/>
  <c r="AT1445" i="1"/>
  <c r="AU1445" i="1"/>
  <c r="AS1428" i="1"/>
  <c r="AT1414" i="1"/>
  <c r="AT1412" i="1"/>
  <c r="AR1395" i="1"/>
  <c r="K1374" i="1"/>
  <c r="K1366" i="1"/>
  <c r="H1328" i="1"/>
  <c r="AR1322" i="1"/>
  <c r="H1322" i="1"/>
  <c r="AR1222" i="1"/>
  <c r="J1222" i="1"/>
  <c r="AS1222" i="1"/>
  <c r="J1215" i="1"/>
  <c r="AT1184" i="1"/>
  <c r="AS1184" i="1"/>
  <c r="K1184" i="1"/>
  <c r="AS1176" i="1"/>
  <c r="J1176" i="1"/>
  <c r="K1176" i="1"/>
  <c r="L1176" i="1"/>
  <c r="AS1088" i="1"/>
  <c r="AT1079" i="1"/>
  <c r="AS907" i="1"/>
  <c r="AU853" i="1"/>
  <c r="AS853" i="1"/>
  <c r="H2201" i="1"/>
  <c r="H2177" i="1"/>
  <c r="H2071" i="1"/>
  <c r="H2062" i="1"/>
  <c r="AT2043" i="1"/>
  <c r="H2040" i="1"/>
  <c r="H2034" i="1"/>
  <c r="H2032" i="1"/>
  <c r="AS2023" i="1"/>
  <c r="H2010" i="1"/>
  <c r="H1958" i="1"/>
  <c r="H1923" i="1"/>
  <c r="AS1919" i="1"/>
  <c r="AS1914" i="1"/>
  <c r="AR1906" i="1"/>
  <c r="H1897" i="1"/>
  <c r="H1895" i="1"/>
  <c r="H1872" i="1"/>
  <c r="H1870" i="1"/>
  <c r="K1863" i="1"/>
  <c r="AU1860" i="1"/>
  <c r="J1857" i="1"/>
  <c r="AU1794" i="1"/>
  <c r="AS1789" i="1"/>
  <c r="K1779" i="1"/>
  <c r="L1730" i="1"/>
  <c r="AT1721" i="1"/>
  <c r="AS1719" i="1"/>
  <c r="K1708" i="1"/>
  <c r="K1706" i="1"/>
  <c r="AR1700" i="1"/>
  <c r="H1697" i="1"/>
  <c r="AU1693" i="1"/>
  <c r="AS1692" i="1"/>
  <c r="AS1691" i="1"/>
  <c r="H1674" i="1"/>
  <c r="H1657" i="1"/>
  <c r="AS1654" i="1"/>
  <c r="H1646" i="1"/>
  <c r="J1611" i="1"/>
  <c r="AR1553" i="1"/>
  <c r="AR1552" i="1"/>
  <c r="AR1517" i="1"/>
  <c r="H1515" i="1"/>
  <c r="K1509" i="1"/>
  <c r="H1508" i="1"/>
  <c r="J1494" i="1"/>
  <c r="AR1494" i="1"/>
  <c r="AU1492" i="1"/>
  <c r="L1440" i="1"/>
  <c r="J1440" i="1"/>
  <c r="AS1412" i="1"/>
  <c r="L1409" i="1"/>
  <c r="H1399" i="1"/>
  <c r="J1374" i="1"/>
  <c r="AR1370" i="1"/>
  <c r="L1370" i="1"/>
  <c r="AU1346" i="1"/>
  <c r="AT1307" i="1"/>
  <c r="AS1307" i="1"/>
  <c r="J1199" i="1"/>
  <c r="L1168" i="1"/>
  <c r="AU1168" i="1"/>
  <c r="AS1154" i="1"/>
  <c r="AT1154" i="1"/>
  <c r="AU1154" i="1"/>
  <c r="J1100" i="1"/>
  <c r="AT1100" i="1"/>
  <c r="AR1090" i="1"/>
  <c r="L1090" i="1"/>
  <c r="AR1075" i="1"/>
  <c r="AU1075" i="1"/>
  <c r="L1075" i="1"/>
  <c r="AU1060" i="1"/>
  <c r="AS1024" i="1"/>
  <c r="J1024" i="1"/>
  <c r="L1024" i="1"/>
  <c r="AR978" i="1"/>
  <c r="AU978" i="1"/>
  <c r="J978" i="1"/>
  <c r="K978" i="1"/>
  <c r="L978" i="1"/>
  <c r="AU976" i="1"/>
  <c r="AS919" i="1"/>
  <c r="J919" i="1"/>
  <c r="K919" i="1"/>
  <c r="L919" i="1"/>
  <c r="K909" i="1"/>
  <c r="AU909" i="1"/>
  <c r="AR907" i="1"/>
  <c r="AR809" i="1"/>
  <c r="H1379" i="1"/>
  <c r="H1329" i="1"/>
  <c r="H1313" i="1"/>
  <c r="J1282" i="1"/>
  <c r="AS1203" i="1"/>
  <c r="AU1203" i="1"/>
  <c r="L1193" i="1"/>
  <c r="H1179" i="1"/>
  <c r="H1130" i="1"/>
  <c r="H1125" i="1"/>
  <c r="K1115" i="1"/>
  <c r="H1103" i="1"/>
  <c r="AS1091" i="1"/>
  <c r="AR1091" i="1"/>
  <c r="L1086" i="1"/>
  <c r="L1073" i="1"/>
  <c r="H1072" i="1"/>
  <c r="J1052" i="1"/>
  <c r="H1050" i="1"/>
  <c r="AT1009" i="1"/>
  <c r="AR1009" i="1"/>
  <c r="H969" i="1"/>
  <c r="H968" i="1"/>
  <c r="H949" i="1"/>
  <c r="H948" i="1"/>
  <c r="AR935" i="1"/>
  <c r="J935" i="1"/>
  <c r="J929" i="1"/>
  <c r="L927" i="1"/>
  <c r="K927" i="1"/>
  <c r="H912" i="1"/>
  <c r="J850" i="1"/>
  <c r="AU828" i="1"/>
  <c r="L828" i="1"/>
  <c r="J636" i="1"/>
  <c r="K636" i="1"/>
  <c r="AR636" i="1"/>
  <c r="AT636" i="1"/>
  <c r="K619" i="1"/>
  <c r="J619" i="1"/>
  <c r="L404" i="1"/>
  <c r="AR404" i="1"/>
  <c r="AU404" i="1"/>
  <c r="AU389" i="1"/>
  <c r="AR389" i="1"/>
  <c r="L359" i="1"/>
  <c r="J359" i="1"/>
  <c r="AU322" i="1"/>
  <c r="J322" i="1"/>
  <c r="K322" i="1"/>
  <c r="AS295" i="1"/>
  <c r="AT295" i="1"/>
  <c r="AU96" i="1"/>
  <c r="J96" i="1"/>
  <c r="K96" i="1"/>
  <c r="AU56" i="1"/>
  <c r="K56" i="1"/>
  <c r="AR56" i="1"/>
  <c r="AU854" i="1"/>
  <c r="K854" i="1"/>
  <c r="L854" i="1"/>
  <c r="AR773" i="1"/>
  <c r="AS773" i="1"/>
  <c r="K600" i="1"/>
  <c r="L600" i="1"/>
  <c r="K415" i="1"/>
  <c r="J415" i="1"/>
  <c r="C1279" i="1"/>
  <c r="H1279" i="1" s="1"/>
  <c r="AT854" i="1"/>
  <c r="AR784" i="1"/>
  <c r="AT784" i="1"/>
  <c r="AR648" i="1"/>
  <c r="J648" i="1"/>
  <c r="J642" i="1"/>
  <c r="AR642" i="1"/>
  <c r="AT642" i="1"/>
  <c r="AU440" i="1"/>
  <c r="J440" i="1"/>
  <c r="AR440" i="1"/>
  <c r="AS416" i="1"/>
  <c r="K416" i="1"/>
  <c r="AR390" i="1"/>
  <c r="AS390" i="1"/>
  <c r="L361" i="1"/>
  <c r="AU361" i="1"/>
  <c r="AR73" i="1"/>
  <c r="AT73" i="1"/>
  <c r="AS854" i="1"/>
  <c r="AR774" i="1"/>
  <c r="L774" i="1"/>
  <c r="AT696" i="1"/>
  <c r="AR696" i="1"/>
  <c r="AU692" i="1"/>
  <c r="J692" i="1"/>
  <c r="K658" i="1"/>
  <c r="L658" i="1"/>
  <c r="K441" i="1"/>
  <c r="J441" i="1"/>
  <c r="AU416" i="1"/>
  <c r="AU415" i="1"/>
  <c r="AS296" i="1"/>
  <c r="AR296" i="1"/>
  <c r="AS257" i="1"/>
  <c r="J257" i="1"/>
  <c r="L257" i="1"/>
  <c r="AU237" i="1"/>
  <c r="AR237" i="1"/>
  <c r="AS237" i="1"/>
  <c r="AS233" i="1"/>
  <c r="AR233" i="1"/>
  <c r="AR103" i="1"/>
  <c r="J103" i="1"/>
  <c r="AU103" i="1"/>
  <c r="AS1179" i="1"/>
  <c r="L1179" i="1"/>
  <c r="AR1138" i="1"/>
  <c r="AT1138" i="1"/>
  <c r="AU1053" i="1"/>
  <c r="AU1052" i="1"/>
  <c r="AR1051" i="1"/>
  <c r="AS1051" i="1"/>
  <c r="AT986" i="1"/>
  <c r="L948" i="1"/>
  <c r="K948" i="1"/>
  <c r="M948" i="1" s="1"/>
  <c r="AT936" i="1"/>
  <c r="AR855" i="1"/>
  <c r="AR854" i="1"/>
  <c r="AR829" i="1"/>
  <c r="L805" i="1"/>
  <c r="J805" i="1"/>
  <c r="AU774" i="1"/>
  <c r="AU773" i="1"/>
  <c r="AS700" i="1"/>
  <c r="AU670" i="1"/>
  <c r="AR670" i="1"/>
  <c r="K653" i="1"/>
  <c r="L653" i="1"/>
  <c r="AS484" i="1"/>
  <c r="J484" i="1"/>
  <c r="AR484" i="1"/>
  <c r="AT440" i="1"/>
  <c r="AU429" i="1"/>
  <c r="J429" i="1"/>
  <c r="AU418" i="1"/>
  <c r="L418" i="1"/>
  <c r="AS418" i="1"/>
  <c r="AT416" i="1"/>
  <c r="AT415" i="1"/>
  <c r="AT396" i="1"/>
  <c r="J396" i="1"/>
  <c r="H1331" i="1"/>
  <c r="AS1308" i="1"/>
  <c r="H1182" i="1"/>
  <c r="AT1132" i="1"/>
  <c r="AU1132" i="1"/>
  <c r="H1100" i="1"/>
  <c r="H1024" i="1"/>
  <c r="H1008" i="1"/>
  <c r="AS986" i="1"/>
  <c r="H976" i="1"/>
  <c r="AU944" i="1"/>
  <c r="AR944" i="1"/>
  <c r="AS936" i="1"/>
  <c r="H846" i="1"/>
  <c r="H840" i="1"/>
  <c r="AR833" i="1"/>
  <c r="AU833" i="1"/>
  <c r="H808" i="1"/>
  <c r="AT790" i="1"/>
  <c r="AU790" i="1"/>
  <c r="AU784" i="1"/>
  <c r="AU701" i="1"/>
  <c r="AR700" i="1"/>
  <c r="J684" i="1"/>
  <c r="L684" i="1"/>
  <c r="AU659" i="1"/>
  <c r="AR659" i="1"/>
  <c r="AT659" i="1"/>
  <c r="AT648" i="1"/>
  <c r="AU642" i="1"/>
  <c r="J575" i="1"/>
  <c r="AU575" i="1"/>
  <c r="K575" i="1"/>
  <c r="L575" i="1"/>
  <c r="AT447" i="1"/>
  <c r="AS440" i="1"/>
  <c r="AS417" i="1"/>
  <c r="AR416" i="1"/>
  <c r="AU390" i="1"/>
  <c r="AU257" i="1"/>
  <c r="H1473" i="1"/>
  <c r="H1439" i="1"/>
  <c r="H1423" i="1"/>
  <c r="L1397" i="1"/>
  <c r="K1337" i="1"/>
  <c r="M1337" i="1" s="1"/>
  <c r="H1222" i="1"/>
  <c r="AT1148" i="1"/>
  <c r="H1146" i="1"/>
  <c r="H1118" i="1"/>
  <c r="AU1115" i="1"/>
  <c r="AS1108" i="1"/>
  <c r="AU1103" i="1"/>
  <c r="H1083" i="1"/>
  <c r="H1076" i="1"/>
  <c r="AR1074" i="1"/>
  <c r="AU1074" i="1"/>
  <c r="AU1062" i="1"/>
  <c r="AS1052" i="1"/>
  <c r="AU1051" i="1"/>
  <c r="AT1050" i="1"/>
  <c r="AT1021" i="1"/>
  <c r="H1007" i="1"/>
  <c r="H984" i="1"/>
  <c r="H978" i="1"/>
  <c r="AU975" i="1"/>
  <c r="J975" i="1"/>
  <c r="H971" i="1"/>
  <c r="AT968" i="1"/>
  <c r="AR961" i="1"/>
  <c r="AU954" i="1"/>
  <c r="AT948" i="1"/>
  <c r="H931" i="1"/>
  <c r="H909" i="1"/>
  <c r="AU901" i="1"/>
  <c r="H901" i="1"/>
  <c r="H877" i="1"/>
  <c r="AS869" i="1"/>
  <c r="K869" i="1"/>
  <c r="AU867" i="1"/>
  <c r="AS856" i="1"/>
  <c r="H835" i="1"/>
  <c r="L807" i="1"/>
  <c r="K807" i="1"/>
  <c r="AU749" i="1"/>
  <c r="H721" i="1"/>
  <c r="H715" i="1"/>
  <c r="AS708" i="1"/>
  <c r="J708" i="1"/>
  <c r="L708" i="1"/>
  <c r="AU696" i="1"/>
  <c r="AT658" i="1"/>
  <c r="AR653" i="1"/>
  <c r="AT575" i="1"/>
  <c r="L550" i="1"/>
  <c r="AR550" i="1"/>
  <c r="H500" i="1"/>
  <c r="K489" i="1"/>
  <c r="J489" i="1"/>
  <c r="L489" i="1"/>
  <c r="AS447" i="1"/>
  <c r="AT441" i="1"/>
  <c r="AS258" i="1"/>
  <c r="AT257" i="1"/>
  <c r="AU125" i="1"/>
  <c r="H1421" i="1"/>
  <c r="H1419" i="1"/>
  <c r="H1407" i="1"/>
  <c r="L1398" i="1"/>
  <c r="K1397" i="1"/>
  <c r="H1395" i="1"/>
  <c r="H1366" i="1"/>
  <c r="H1346" i="1"/>
  <c r="H1344" i="1"/>
  <c r="H1327" i="1"/>
  <c r="H1310" i="1"/>
  <c r="L1306" i="1"/>
  <c r="AT1296" i="1"/>
  <c r="AS1259" i="1"/>
  <c r="H1248" i="1"/>
  <c r="AR1200" i="1"/>
  <c r="K1200" i="1"/>
  <c r="AT1197" i="1"/>
  <c r="AS1148" i="1"/>
  <c r="AR1132" i="1"/>
  <c r="AT1115" i="1"/>
  <c r="AR1108" i="1"/>
  <c r="AS1103" i="1"/>
  <c r="H1095" i="1"/>
  <c r="AR1086" i="1"/>
  <c r="H1077" i="1"/>
  <c r="AR1073" i="1"/>
  <c r="AS1072" i="1"/>
  <c r="AT1051" i="1"/>
  <c r="AS1021" i="1"/>
  <c r="AT1016" i="1"/>
  <c r="H1013" i="1"/>
  <c r="AU1004" i="1"/>
  <c r="AT1003" i="1"/>
  <c r="AU992" i="1"/>
  <c r="H972" i="1"/>
  <c r="AS968" i="1"/>
  <c r="H907" i="1"/>
  <c r="AT874" i="1"/>
  <c r="AU868" i="1"/>
  <c r="J828" i="1"/>
  <c r="J815" i="1"/>
  <c r="M801" i="1"/>
  <c r="H772" i="1"/>
  <c r="AS749" i="1"/>
  <c r="AT733" i="1"/>
  <c r="K733" i="1"/>
  <c r="AT726" i="1"/>
  <c r="AS726" i="1"/>
  <c r="L713" i="1"/>
  <c r="J713" i="1"/>
  <c r="AT670" i="1"/>
  <c r="AS575" i="1"/>
  <c r="H552" i="1"/>
  <c r="L499" i="1"/>
  <c r="J499" i="1"/>
  <c r="AU499" i="1"/>
  <c r="AT490" i="1"/>
  <c r="AS490" i="1"/>
  <c r="AT488" i="1"/>
  <c r="L454" i="1"/>
  <c r="AS454" i="1"/>
  <c r="AT454" i="1"/>
  <c r="AS429" i="1"/>
  <c r="AR396" i="1"/>
  <c r="L368" i="1"/>
  <c r="AR368" i="1"/>
  <c r="AS368" i="1"/>
  <c r="AR287" i="1"/>
  <c r="J287" i="1"/>
  <c r="K287" i="1"/>
  <c r="AS287" i="1"/>
  <c r="AT172" i="1"/>
  <c r="K172" i="1"/>
  <c r="L172" i="1"/>
  <c r="H1430" i="1"/>
  <c r="H1403" i="1"/>
  <c r="AS1361" i="1"/>
  <c r="AS1351" i="1"/>
  <c r="H1337" i="1"/>
  <c r="H1336" i="1"/>
  <c r="AU1289" i="1"/>
  <c r="H1282" i="1"/>
  <c r="AS1226" i="1"/>
  <c r="J1206" i="1"/>
  <c r="K1206" i="1"/>
  <c r="H1203" i="1"/>
  <c r="AU1200" i="1"/>
  <c r="AU1133" i="1"/>
  <c r="AR1127" i="1"/>
  <c r="K1127" i="1"/>
  <c r="AU1116" i="1"/>
  <c r="AS1016" i="1"/>
  <c r="AR998" i="1"/>
  <c r="AU957" i="1"/>
  <c r="AR957" i="1"/>
  <c r="AS944" i="1"/>
  <c r="H888" i="1"/>
  <c r="AS880" i="1"/>
  <c r="AS874" i="1"/>
  <c r="AR869" i="1"/>
  <c r="AT868" i="1"/>
  <c r="H860" i="1"/>
  <c r="AR857" i="1"/>
  <c r="AT833" i="1"/>
  <c r="H828" i="1"/>
  <c r="H815" i="1"/>
  <c r="H778" i="1"/>
  <c r="AR751" i="1"/>
  <c r="H751" i="1"/>
  <c r="AR749" i="1"/>
  <c r="H746" i="1"/>
  <c r="AS713" i="1"/>
  <c r="AT712" i="1"/>
  <c r="AU688" i="1"/>
  <c r="L660" i="1"/>
  <c r="AT660" i="1"/>
  <c r="AR575" i="1"/>
  <c r="AU570" i="1"/>
  <c r="AR551" i="1"/>
  <c r="AT551" i="1"/>
  <c r="AU526" i="1"/>
  <c r="AS526" i="1"/>
  <c r="J504" i="1"/>
  <c r="L504" i="1"/>
  <c r="AS489" i="1"/>
  <c r="J313" i="1"/>
  <c r="K313" i="1"/>
  <c r="L313" i="1"/>
  <c r="AS313" i="1"/>
  <c r="AR259" i="1"/>
  <c r="AU172" i="1"/>
  <c r="L132" i="1"/>
  <c r="AT132" i="1"/>
  <c r="AU132" i="1"/>
  <c r="AP2523" i="1"/>
  <c r="AE16" i="2"/>
  <c r="AP736" i="1"/>
  <c r="K15" i="2"/>
  <c r="C632" i="1"/>
  <c r="AR632" i="1" s="1"/>
  <c r="D632" i="1"/>
  <c r="F632" i="1"/>
  <c r="S13" i="2"/>
  <c r="AO580" i="1"/>
  <c r="F335" i="1"/>
  <c r="AN335" i="1"/>
  <c r="AP335" i="1"/>
  <c r="F341" i="1"/>
  <c r="G341" i="1"/>
  <c r="H341" i="1" s="1"/>
  <c r="AN341" i="1"/>
  <c r="AP341" i="1"/>
  <c r="AP337" i="1"/>
  <c r="C337" i="1"/>
  <c r="K337" i="1" s="1"/>
  <c r="Q7" i="2"/>
  <c r="C267" i="1"/>
  <c r="D267" i="1"/>
  <c r="AC6" i="2"/>
  <c r="D207" i="1"/>
  <c r="E207" i="1"/>
  <c r="F207" i="1"/>
  <c r="M14" i="2"/>
  <c r="AO586" i="1"/>
  <c r="AP586" i="1"/>
  <c r="C586" i="1"/>
  <c r="H586" i="1" s="1"/>
  <c r="Q13" i="2"/>
  <c r="AP580" i="1"/>
  <c r="C580" i="1"/>
  <c r="D580" i="1"/>
  <c r="AM12" i="2"/>
  <c r="C12" i="2" s="1"/>
  <c r="AN12" i="2" s="1"/>
  <c r="AN419" i="1"/>
  <c r="C340" i="1"/>
  <c r="L340" i="1" s="1"/>
  <c r="D340" i="1"/>
  <c r="E340" i="1"/>
  <c r="F340" i="1"/>
  <c r="G340" i="1"/>
  <c r="AN340" i="1"/>
  <c r="AN336" i="1"/>
  <c r="C336" i="1"/>
  <c r="AT336" i="1" s="1"/>
  <c r="AS291" i="1"/>
  <c r="AR291" i="1"/>
  <c r="AU254" i="1"/>
  <c r="AT254" i="1"/>
  <c r="J254" i="1"/>
  <c r="K254" i="1"/>
  <c r="L147" i="1"/>
  <c r="AT147" i="1"/>
  <c r="J133" i="1"/>
  <c r="AU133" i="1"/>
  <c r="K133" i="1"/>
  <c r="M133" i="1" s="1"/>
  <c r="L133" i="1"/>
  <c r="H696" i="1"/>
  <c r="AT496" i="1"/>
  <c r="AU496" i="1"/>
  <c r="J496" i="1"/>
  <c r="K496" i="1"/>
  <c r="L496" i="1"/>
  <c r="J482" i="1"/>
  <c r="K482" i="1"/>
  <c r="AS455" i="1"/>
  <c r="J455" i="1"/>
  <c r="AR455" i="1"/>
  <c r="J431" i="1"/>
  <c r="AT431" i="1"/>
  <c r="G350" i="1"/>
  <c r="H313" i="1"/>
  <c r="J285" i="1"/>
  <c r="L285" i="1"/>
  <c r="AS254" i="1"/>
  <c r="AU249" i="1"/>
  <c r="J190" i="1"/>
  <c r="AR190" i="1"/>
  <c r="AS133" i="1"/>
  <c r="H867" i="1"/>
  <c r="H848" i="1"/>
  <c r="AU811" i="1"/>
  <c r="H805" i="1"/>
  <c r="AS795" i="1"/>
  <c r="L786" i="1"/>
  <c r="AR786" i="1"/>
  <c r="H771" i="1"/>
  <c r="AR686" i="1"/>
  <c r="AS686" i="1"/>
  <c r="AU686" i="1"/>
  <c r="AR677" i="1"/>
  <c r="AT677" i="1"/>
  <c r="AS661" i="1"/>
  <c r="L661" i="1"/>
  <c r="AS602" i="1"/>
  <c r="L602" i="1"/>
  <c r="AS564" i="1"/>
  <c r="J564" i="1"/>
  <c r="H484" i="1"/>
  <c r="H390" i="1"/>
  <c r="H355" i="1"/>
  <c r="K330" i="1"/>
  <c r="H330" i="1"/>
  <c r="AR254" i="1"/>
  <c r="AS249" i="1"/>
  <c r="AS224" i="1"/>
  <c r="AU224" i="1"/>
  <c r="AS189" i="1"/>
  <c r="J148" i="1"/>
  <c r="L148" i="1"/>
  <c r="AR148" i="1"/>
  <c r="AR133" i="1"/>
  <c r="AS117" i="1"/>
  <c r="J117" i="1"/>
  <c r="K117" i="1"/>
  <c r="L117" i="1"/>
  <c r="H1188" i="1"/>
  <c r="H1126" i="1"/>
  <c r="H1117" i="1"/>
  <c r="H1087" i="1"/>
  <c r="H1069" i="1"/>
  <c r="H1048" i="1"/>
  <c r="H1047" i="1"/>
  <c r="H954" i="1"/>
  <c r="H926" i="1"/>
  <c r="AU916" i="1"/>
  <c r="H886" i="1"/>
  <c r="AR864" i="1"/>
  <c r="H841" i="1"/>
  <c r="AS811" i="1"/>
  <c r="AR795" i="1"/>
  <c r="AU768" i="1"/>
  <c r="J768" i="1"/>
  <c r="L738" i="1"/>
  <c r="AS738" i="1"/>
  <c r="AU738" i="1"/>
  <c r="H712" i="1"/>
  <c r="AS691" i="1"/>
  <c r="AR691" i="1"/>
  <c r="AT691" i="1"/>
  <c r="AU604" i="1"/>
  <c r="J604" i="1"/>
  <c r="L604" i="1"/>
  <c r="AU602" i="1"/>
  <c r="AT601" i="1"/>
  <c r="AT523" i="1"/>
  <c r="J523" i="1"/>
  <c r="K523" i="1"/>
  <c r="L523" i="1"/>
  <c r="AU520" i="1"/>
  <c r="AS496" i="1"/>
  <c r="AR483" i="1"/>
  <c r="AU483" i="1"/>
  <c r="AS438" i="1"/>
  <c r="K438" i="1"/>
  <c r="AR311" i="1"/>
  <c r="AU311" i="1"/>
  <c r="AR189" i="1"/>
  <c r="L87" i="1"/>
  <c r="K87" i="1"/>
  <c r="AR87" i="1"/>
  <c r="AS50" i="1"/>
  <c r="AU50" i="1"/>
  <c r="N2407" i="1"/>
  <c r="K42" i="2" s="1"/>
  <c r="K544" i="1"/>
  <c r="J508" i="1"/>
  <c r="J494" i="1"/>
  <c r="J462" i="1"/>
  <c r="M462" i="1" s="1"/>
  <c r="K460" i="1"/>
  <c r="J436" i="1"/>
  <c r="J400" i="1"/>
  <c r="L394" i="1"/>
  <c r="AU354" i="1"/>
  <c r="J328" i="1"/>
  <c r="J283" i="1"/>
  <c r="L255" i="1"/>
  <c r="AU198" i="1"/>
  <c r="AU181" i="1"/>
  <c r="AU156" i="1"/>
  <c r="AT129" i="1"/>
  <c r="L101" i="1"/>
  <c r="L90" i="1"/>
  <c r="AS665" i="1"/>
  <c r="AU664" i="1"/>
  <c r="AR662" i="1"/>
  <c r="J647" i="1"/>
  <c r="J544" i="1"/>
  <c r="M544" i="1" s="1"/>
  <c r="K510" i="1"/>
  <c r="H508" i="1"/>
  <c r="H494" i="1"/>
  <c r="J487" i="1"/>
  <c r="AS474" i="1"/>
  <c r="H462" i="1"/>
  <c r="J460" i="1"/>
  <c r="H459" i="1"/>
  <c r="H436" i="1"/>
  <c r="H435" i="1"/>
  <c r="L413" i="1"/>
  <c r="K394" i="1"/>
  <c r="M394" i="1" s="1"/>
  <c r="H383" i="1"/>
  <c r="H347" i="1"/>
  <c r="H328" i="1"/>
  <c r="H319" i="1"/>
  <c r="H222" i="1"/>
  <c r="AU218" i="1"/>
  <c r="AS204" i="1"/>
  <c r="AT198" i="1"/>
  <c r="AS181" i="1"/>
  <c r="AT167" i="1"/>
  <c r="AS156" i="1"/>
  <c r="AT150" i="1"/>
  <c r="AU141" i="1"/>
  <c r="AU139" i="1"/>
  <c r="H118" i="1"/>
  <c r="L102" i="1"/>
  <c r="AU82" i="1"/>
  <c r="L79" i="1"/>
  <c r="H768" i="1"/>
  <c r="H669" i="1"/>
  <c r="AT664" i="1"/>
  <c r="H658" i="1"/>
  <c r="H647" i="1"/>
  <c r="AU589" i="1"/>
  <c r="H544" i="1"/>
  <c r="H524" i="1"/>
  <c r="H487" i="1"/>
  <c r="AR474" i="1"/>
  <c r="AU462" i="1"/>
  <c r="H460" i="1"/>
  <c r="H413" i="1"/>
  <c r="H394" i="1"/>
  <c r="H388" i="1"/>
  <c r="AS354" i="1"/>
  <c r="H320" i="1"/>
  <c r="AU266" i="1"/>
  <c r="H248" i="1"/>
  <c r="AU229" i="1"/>
  <c r="AT218" i="1"/>
  <c r="AT205" i="1"/>
  <c r="AR204" i="1"/>
  <c r="AS198" i="1"/>
  <c r="H196" i="1"/>
  <c r="AU192" i="1"/>
  <c r="AR181" i="1"/>
  <c r="H179" i="1"/>
  <c r="AR167" i="1"/>
  <c r="AR156" i="1"/>
  <c r="AS150" i="1"/>
  <c r="AS141" i="1"/>
  <c r="AR138" i="1"/>
  <c r="AR82" i="1"/>
  <c r="H79" i="1"/>
  <c r="H49" i="1"/>
  <c r="H648" i="1"/>
  <c r="H623" i="1"/>
  <c r="H614" i="1"/>
  <c r="H605" i="1"/>
  <c r="H600" i="1"/>
  <c r="H598" i="1"/>
  <c r="H429" i="1"/>
  <c r="H396" i="1"/>
  <c r="H352" i="1"/>
  <c r="H256" i="1"/>
  <c r="H249" i="1"/>
  <c r="H243" i="1"/>
  <c r="H178" i="1"/>
  <c r="H159" i="1"/>
  <c r="H125" i="1"/>
  <c r="H91" i="1"/>
  <c r="H723" i="1"/>
  <c r="H701" i="1"/>
  <c r="H654" i="1"/>
  <c r="H653" i="1"/>
  <c r="H604" i="1"/>
  <c r="H602" i="1"/>
  <c r="H601" i="1"/>
  <c r="AS589" i="1"/>
  <c r="H575" i="1"/>
  <c r="AU567" i="1"/>
  <c r="AS560" i="1"/>
  <c r="H556" i="1"/>
  <c r="H546" i="1"/>
  <c r="AU541" i="1"/>
  <c r="H523" i="1"/>
  <c r="H522" i="1"/>
  <c r="H520" i="1"/>
  <c r="H496" i="1"/>
  <c r="AT457" i="1"/>
  <c r="H447" i="1"/>
  <c r="H438" i="1"/>
  <c r="AT433" i="1"/>
  <c r="H417" i="1"/>
  <c r="AS400" i="1"/>
  <c r="AS345" i="1"/>
  <c r="H331" i="1"/>
  <c r="AT326" i="1"/>
  <c r="AS270" i="1"/>
  <c r="AR266" i="1"/>
  <c r="H257" i="1"/>
  <c r="AU228" i="1"/>
  <c r="AT226" i="1"/>
  <c r="AU220" i="1"/>
  <c r="AU214" i="1"/>
  <c r="AT213" i="1"/>
  <c r="AS206" i="1"/>
  <c r="H190" i="1"/>
  <c r="H172" i="1"/>
  <c r="AS169" i="1"/>
  <c r="H119" i="1"/>
  <c r="H117" i="1"/>
  <c r="AR110" i="1"/>
  <c r="AS52" i="1"/>
  <c r="AS21" i="1"/>
  <c r="AT744" i="1"/>
  <c r="AT743" i="1"/>
  <c r="AS729" i="1"/>
  <c r="AR718" i="1"/>
  <c r="AT717" i="1"/>
  <c r="H713" i="1"/>
  <c r="AU608" i="1"/>
  <c r="AU582" i="1"/>
  <c r="AR567" i="1"/>
  <c r="H564" i="1"/>
  <c r="AR560" i="1"/>
  <c r="AT541" i="1"/>
  <c r="AT464" i="1"/>
  <c r="AU460" i="1"/>
  <c r="H441" i="1"/>
  <c r="AS433" i="1"/>
  <c r="H416" i="1"/>
  <c r="H415" i="1"/>
  <c r="AU394" i="1"/>
  <c r="H379" i="1"/>
  <c r="H359" i="1"/>
  <c r="AR345" i="1"/>
  <c r="AS317" i="1"/>
  <c r="H315" i="1"/>
  <c r="H237" i="1"/>
  <c r="AT214" i="1"/>
  <c r="AS213" i="1"/>
  <c r="H203" i="1"/>
  <c r="AT184" i="1"/>
  <c r="H180" i="1"/>
  <c r="AR169" i="1"/>
  <c r="H155" i="1"/>
  <c r="K120" i="1"/>
  <c r="H56" i="1"/>
  <c r="H643" i="1"/>
  <c r="H642" i="1"/>
  <c r="H606" i="1"/>
  <c r="H551" i="1"/>
  <c r="H499" i="1"/>
  <c r="H455" i="1"/>
  <c r="H454" i="1"/>
  <c r="H440" i="1"/>
  <c r="H391" i="1"/>
  <c r="AS382" i="1"/>
  <c r="AS365" i="1"/>
  <c r="H280" i="1"/>
  <c r="H244" i="1"/>
  <c r="H233" i="1"/>
  <c r="H224" i="1"/>
  <c r="H211" i="1"/>
  <c r="H175" i="1"/>
  <c r="H148" i="1"/>
  <c r="H66" i="1"/>
  <c r="K62" i="1"/>
  <c r="O2407" i="1"/>
  <c r="M42" i="2" s="1"/>
  <c r="AQ2403" i="1"/>
  <c r="AN2403" i="1"/>
  <c r="AP2403" i="1"/>
  <c r="C2403" i="1"/>
  <c r="L2403" i="1" s="1"/>
  <c r="D2403" i="1"/>
  <c r="E2403" i="1"/>
  <c r="AS2419" i="1"/>
  <c r="AR2419" i="1"/>
  <c r="J2419" i="1"/>
  <c r="K2419" i="1"/>
  <c r="AT2419" i="1"/>
  <c r="AP2404" i="1"/>
  <c r="AQ2404" i="1"/>
  <c r="C2404" i="1"/>
  <c r="K2404" i="1" s="1"/>
  <c r="D2404" i="1"/>
  <c r="E2404" i="1"/>
  <c r="F2404" i="1"/>
  <c r="AN2404" i="1"/>
  <c r="L3255" i="1"/>
  <c r="H3253" i="1"/>
  <c r="H3235" i="1"/>
  <c r="AT3229" i="1"/>
  <c r="L3208" i="1"/>
  <c r="AS3202" i="1"/>
  <c r="AR3202" i="1"/>
  <c r="AU3189" i="1"/>
  <c r="AS3189" i="1"/>
  <c r="H3178" i="1"/>
  <c r="J3162" i="1"/>
  <c r="J3129" i="1"/>
  <c r="L3112" i="1"/>
  <c r="H3092" i="1"/>
  <c r="L3068" i="1"/>
  <c r="J3065" i="1"/>
  <c r="L3040" i="1"/>
  <c r="J3040" i="1"/>
  <c r="K3040" i="1"/>
  <c r="K3036" i="1"/>
  <c r="AT2855" i="1"/>
  <c r="AR2855" i="1"/>
  <c r="AU2855" i="1"/>
  <c r="J2466" i="1"/>
  <c r="AR2466" i="1"/>
  <c r="AU2466" i="1"/>
  <c r="H2438" i="1"/>
  <c r="AU3229" i="1"/>
  <c r="AT3157" i="1"/>
  <c r="AR3157" i="1"/>
  <c r="AU1800" i="1"/>
  <c r="H1800" i="1"/>
  <c r="AS1800" i="1"/>
  <c r="AT1800" i="1"/>
  <c r="K26" i="2"/>
  <c r="G1460" i="1"/>
  <c r="K3255" i="1"/>
  <c r="M3255" i="1" s="1"/>
  <c r="J3252" i="1"/>
  <c r="AR3248" i="1"/>
  <c r="AT3248" i="1"/>
  <c r="AS3229" i="1"/>
  <c r="L3225" i="1"/>
  <c r="J3225" i="1"/>
  <c r="K3208" i="1"/>
  <c r="H3193" i="1"/>
  <c r="H3162" i="1"/>
  <c r="AU3157" i="1"/>
  <c r="H3129" i="1"/>
  <c r="H3119" i="1"/>
  <c r="AT3081" i="1"/>
  <c r="K3068" i="1"/>
  <c r="H3065" i="1"/>
  <c r="L3045" i="1"/>
  <c r="J3045" i="1"/>
  <c r="J3042" i="1"/>
  <c r="J3036" i="1"/>
  <c r="AT3031" i="1"/>
  <c r="AS3031" i="1"/>
  <c r="J2804" i="1"/>
  <c r="AT2804" i="1"/>
  <c r="AU2804" i="1"/>
  <c r="AS2735" i="1"/>
  <c r="AT2735" i="1"/>
  <c r="AU2735" i="1"/>
  <c r="J2735" i="1"/>
  <c r="K2735" i="1"/>
  <c r="L2735" i="1"/>
  <c r="J2536" i="1"/>
  <c r="AR2536" i="1"/>
  <c r="AS2536" i="1"/>
  <c r="AT2536" i="1"/>
  <c r="AU2511" i="1"/>
  <c r="AS2511" i="1"/>
  <c r="AT2511" i="1"/>
  <c r="AT2002" i="1"/>
  <c r="H2002" i="1"/>
  <c r="J2002" i="1"/>
  <c r="K2002" i="1"/>
  <c r="AU2002" i="1"/>
  <c r="L2787" i="1"/>
  <c r="J2787" i="1"/>
  <c r="AT2787" i="1"/>
  <c r="AU2787" i="1"/>
  <c r="M44" i="2"/>
  <c r="D2523" i="1"/>
  <c r="C2523" i="1"/>
  <c r="E2523" i="1"/>
  <c r="F2523" i="1"/>
  <c r="G2523" i="1"/>
  <c r="AN2523" i="1"/>
  <c r="H3255" i="1"/>
  <c r="H3252" i="1"/>
  <c r="H3245" i="1"/>
  <c r="H3236" i="1"/>
  <c r="AR3229" i="1"/>
  <c r="H3227" i="1"/>
  <c r="H3208" i="1"/>
  <c r="H3205" i="1"/>
  <c r="H3186" i="1"/>
  <c r="AR3166" i="1"/>
  <c r="H3163" i="1"/>
  <c r="AS3157" i="1"/>
  <c r="AU3136" i="1"/>
  <c r="H3116" i="1"/>
  <c r="J3094" i="1"/>
  <c r="AT3089" i="1"/>
  <c r="AS3081" i="1"/>
  <c r="H3068" i="1"/>
  <c r="AU3047" i="1"/>
  <c r="J3047" i="1"/>
  <c r="AS3045" i="1"/>
  <c r="AU3044" i="1"/>
  <c r="H3042" i="1"/>
  <c r="H3036" i="1"/>
  <c r="L2982" i="1"/>
  <c r="AR2982" i="1"/>
  <c r="AT2788" i="1"/>
  <c r="AS2788" i="1"/>
  <c r="AU2419" i="1"/>
  <c r="J593" i="1"/>
  <c r="AT593" i="1"/>
  <c r="AU593" i="1"/>
  <c r="H593" i="1"/>
  <c r="AR3232" i="1"/>
  <c r="J3232" i="1"/>
  <c r="L3203" i="1"/>
  <c r="AR3203" i="1"/>
  <c r="AU3138" i="1"/>
  <c r="AS3136" i="1"/>
  <c r="AS3126" i="1"/>
  <c r="AR3109" i="1"/>
  <c r="AR3089" i="1"/>
  <c r="AU3051" i="1"/>
  <c r="AT3051" i="1"/>
  <c r="AR3045" i="1"/>
  <c r="AS2883" i="1"/>
  <c r="AR2883" i="1"/>
  <c r="AU2604" i="1"/>
  <c r="AR2604" i="1"/>
  <c r="M47" i="2"/>
  <c r="C47" i="2" s="1"/>
  <c r="F2907" i="1"/>
  <c r="G2907" i="1"/>
  <c r="AN2907" i="1"/>
  <c r="AO2907" i="1"/>
  <c r="AP2907" i="1"/>
  <c r="AQ2907" i="1"/>
  <c r="C2907" i="1"/>
  <c r="D2907" i="1"/>
  <c r="O36" i="2"/>
  <c r="AP2069" i="1"/>
  <c r="C2069" i="1"/>
  <c r="D2069" i="1"/>
  <c r="E2069" i="1"/>
  <c r="F2069" i="1"/>
  <c r="G2069" i="1"/>
  <c r="H2069" i="1" s="1"/>
  <c r="AN2069" i="1"/>
  <c r="E2907" i="1"/>
  <c r="AS2852" i="1"/>
  <c r="AT2852" i="1"/>
  <c r="AU2852" i="1"/>
  <c r="J2852" i="1"/>
  <c r="M2852" i="1" s="1"/>
  <c r="K2852" i="1"/>
  <c r="L2852" i="1"/>
  <c r="AU2645" i="1"/>
  <c r="K2645" i="1"/>
  <c r="AR2645" i="1"/>
  <c r="AS2645" i="1"/>
  <c r="L2438" i="1"/>
  <c r="AU2438" i="1"/>
  <c r="AR2438" i="1"/>
  <c r="AS2438" i="1"/>
  <c r="J2379" i="1"/>
  <c r="AS2379" i="1"/>
  <c r="AT2379" i="1"/>
  <c r="L2643" i="1"/>
  <c r="AU2643" i="1"/>
  <c r="AT2643" i="1"/>
  <c r="J2643" i="1"/>
  <c r="K2643" i="1"/>
  <c r="S46" i="2"/>
  <c r="C2876" i="1"/>
  <c r="AU2876" i="1" s="1"/>
  <c r="D2876" i="1"/>
  <c r="E2876" i="1"/>
  <c r="F2876" i="1"/>
  <c r="AN2876" i="1"/>
  <c r="AO2876" i="1"/>
  <c r="AP2876" i="1"/>
  <c r="AQ2876" i="1"/>
  <c r="K31" i="2"/>
  <c r="G1833" i="1"/>
  <c r="AT3255" i="1"/>
  <c r="K3184" i="1"/>
  <c r="L3184" i="1"/>
  <c r="M3184" i="1" s="1"/>
  <c r="AT3171" i="1"/>
  <c r="AS3171" i="1"/>
  <c r="J3170" i="1"/>
  <c r="AT3170" i="1"/>
  <c r="M3124" i="1"/>
  <c r="AR3092" i="1"/>
  <c r="AU3086" i="1"/>
  <c r="AR3086" i="1"/>
  <c r="AR3066" i="1"/>
  <c r="AU3065" i="1"/>
  <c r="AR2557" i="1"/>
  <c r="L2557" i="1"/>
  <c r="AU2527" i="1"/>
  <c r="L2527" i="1"/>
  <c r="AR2527" i="1"/>
  <c r="AS2527" i="1"/>
  <c r="AS3256" i="1"/>
  <c r="L3252" i="1"/>
  <c r="K3252" i="1"/>
  <c r="K3194" i="1"/>
  <c r="L3194" i="1"/>
  <c r="K3129" i="1"/>
  <c r="L3129" i="1"/>
  <c r="AR2785" i="1"/>
  <c r="AT2785" i="1"/>
  <c r="AU2785" i="1"/>
  <c r="J2785" i="1"/>
  <c r="K2785" i="1"/>
  <c r="L2785" i="1"/>
  <c r="AS2520" i="1"/>
  <c r="AR2520" i="1"/>
  <c r="F2403" i="1"/>
  <c r="AR3255" i="1"/>
  <c r="AS3252" i="1"/>
  <c r="AR3251" i="1"/>
  <c r="J3248" i="1"/>
  <c r="AT3235" i="1"/>
  <c r="H3229" i="1"/>
  <c r="K3215" i="1"/>
  <c r="AR3208" i="1"/>
  <c r="AT3205" i="1"/>
  <c r="AU3194" i="1"/>
  <c r="AT3193" i="1"/>
  <c r="J3189" i="1"/>
  <c r="M3189" i="1" s="1"/>
  <c r="L3182" i="1"/>
  <c r="K3175" i="1"/>
  <c r="AU3175" i="1"/>
  <c r="AS3170" i="1"/>
  <c r="H3166" i="1"/>
  <c r="AT3162" i="1"/>
  <c r="AS3140" i="1"/>
  <c r="AR3129" i="1"/>
  <c r="AU3128" i="1"/>
  <c r="AR3112" i="1"/>
  <c r="AT3097" i="1"/>
  <c r="AU3097" i="1"/>
  <c r="J3083" i="1"/>
  <c r="AS3068" i="1"/>
  <c r="AS3065" i="1"/>
  <c r="H3044" i="1"/>
  <c r="L3031" i="1"/>
  <c r="AR2852" i="1"/>
  <c r="AS2687" i="1"/>
  <c r="AR2687" i="1"/>
  <c r="AT2687" i="1"/>
  <c r="AU2687" i="1"/>
  <c r="J2687" i="1"/>
  <c r="K2687" i="1"/>
  <c r="L2687" i="1"/>
  <c r="AT2645" i="1"/>
  <c r="H2643" i="1"/>
  <c r="AT2438" i="1"/>
  <c r="AS3254" i="1"/>
  <c r="AR3252" i="1"/>
  <c r="AU3245" i="1"/>
  <c r="K3243" i="1"/>
  <c r="AT3238" i="1"/>
  <c r="AU3237" i="1"/>
  <c r="AS3237" i="1"/>
  <c r="L3232" i="1"/>
  <c r="AR3220" i="1"/>
  <c r="J3215" i="1"/>
  <c r="AS3205" i="1"/>
  <c r="H3202" i="1"/>
  <c r="AR3199" i="1"/>
  <c r="J3199" i="1"/>
  <c r="AR3196" i="1"/>
  <c r="AS3195" i="1"/>
  <c r="AR3194" i="1"/>
  <c r="AS3193" i="1"/>
  <c r="H3189" i="1"/>
  <c r="AU3176" i="1"/>
  <c r="AT3176" i="1"/>
  <c r="AR3171" i="1"/>
  <c r="AR3170" i="1"/>
  <c r="L3159" i="1"/>
  <c r="L3144" i="1"/>
  <c r="AR3140" i="1"/>
  <c r="AR3128" i="1"/>
  <c r="L3123" i="1"/>
  <c r="AT3119" i="1"/>
  <c r="AT3116" i="1"/>
  <c r="H3109" i="1"/>
  <c r="H3099" i="1"/>
  <c r="H3089" i="1"/>
  <c r="AT3086" i="1"/>
  <c r="L3051" i="1"/>
  <c r="L3047" i="1"/>
  <c r="M3047" i="1" s="1"/>
  <c r="K3045" i="1"/>
  <c r="K3031" i="1"/>
  <c r="AR2878" i="1"/>
  <c r="AT2878" i="1"/>
  <c r="AU2808" i="1"/>
  <c r="J2808" i="1"/>
  <c r="AT2808" i="1"/>
  <c r="AS2699" i="1"/>
  <c r="AT2699" i="1"/>
  <c r="AU2699" i="1"/>
  <c r="J2699" i="1"/>
  <c r="K2699" i="1"/>
  <c r="M2699" i="1" s="1"/>
  <c r="L2699" i="1"/>
  <c r="AT2527" i="1"/>
  <c r="L2509" i="1"/>
  <c r="AT2509" i="1"/>
  <c r="AU2509" i="1"/>
  <c r="J2509" i="1"/>
  <c r="K2509" i="1"/>
  <c r="AR3254" i="1"/>
  <c r="H3250" i="1"/>
  <c r="AS3245" i="1"/>
  <c r="J3243" i="1"/>
  <c r="AR3239" i="1"/>
  <c r="AS3236" i="1"/>
  <c r="K3232" i="1"/>
  <c r="AS3227" i="1"/>
  <c r="H3217" i="1"/>
  <c r="H3215" i="1"/>
  <c r="AR3205" i="1"/>
  <c r="K3203" i="1"/>
  <c r="AS3198" i="1"/>
  <c r="AR3195" i="1"/>
  <c r="AS3186" i="1"/>
  <c r="AT3175" i="1"/>
  <c r="H3167" i="1"/>
  <c r="K3159" i="1"/>
  <c r="K3144" i="1"/>
  <c r="K3138" i="1"/>
  <c r="L3136" i="1"/>
  <c r="J3134" i="1"/>
  <c r="AR3132" i="1"/>
  <c r="AU3132" i="1"/>
  <c r="AS3117" i="1"/>
  <c r="AS3116" i="1"/>
  <c r="L3101" i="1"/>
  <c r="H3084" i="1"/>
  <c r="K3073" i="1"/>
  <c r="L3053" i="1"/>
  <c r="K3051" i="1"/>
  <c r="K3047" i="1"/>
  <c r="H3031" i="1"/>
  <c r="AU3015" i="1"/>
  <c r="J3015" i="1"/>
  <c r="K3015" i="1"/>
  <c r="AS3005" i="1"/>
  <c r="AR3005" i="1"/>
  <c r="AT3005" i="1"/>
  <c r="AU3005" i="1"/>
  <c r="J3005" i="1"/>
  <c r="K3005" i="1"/>
  <c r="L3005" i="1"/>
  <c r="AS2864" i="1"/>
  <c r="AT2864" i="1"/>
  <c r="AU2864" i="1"/>
  <c r="J2864" i="1"/>
  <c r="K2864" i="1"/>
  <c r="L2864" i="1"/>
  <c r="J2854" i="1"/>
  <c r="AT2854" i="1"/>
  <c r="AU2854" i="1"/>
  <c r="AS2785" i="1"/>
  <c r="K2632" i="1"/>
  <c r="AR2632" i="1"/>
  <c r="AS2632" i="1"/>
  <c r="AT2632" i="1"/>
  <c r="AT3237" i="1"/>
  <c r="AS3213" i="1"/>
  <c r="J3213" i="1"/>
  <c r="AU3211" i="1"/>
  <c r="J3203" i="1"/>
  <c r="AR3198" i="1"/>
  <c r="AS3176" i="1"/>
  <c r="AS3175" i="1"/>
  <c r="H3169" i="1"/>
  <c r="K3165" i="1"/>
  <c r="L3165" i="1"/>
  <c r="J3159" i="1"/>
  <c r="J3156" i="1"/>
  <c r="AS3156" i="1"/>
  <c r="L3141" i="1"/>
  <c r="J3138" i="1"/>
  <c r="K3136" i="1"/>
  <c r="AR3117" i="1"/>
  <c r="AU3107" i="1"/>
  <c r="H3102" i="1"/>
  <c r="K3101" i="1"/>
  <c r="L3092" i="1"/>
  <c r="M3092" i="1" s="1"/>
  <c r="AT3079" i="1"/>
  <c r="AS3070" i="1"/>
  <c r="J3051" i="1"/>
  <c r="M3051" i="1" s="1"/>
  <c r="J3038" i="1"/>
  <c r="K3038" i="1"/>
  <c r="L3038" i="1"/>
  <c r="J3020" i="1"/>
  <c r="AU3020" i="1"/>
  <c r="AS2850" i="1"/>
  <c r="AR2850" i="1"/>
  <c r="AU2850" i="1"/>
  <c r="J2850" i="1"/>
  <c r="K2850" i="1"/>
  <c r="L2850" i="1"/>
  <c r="H3011" i="1"/>
  <c r="H3002" i="1"/>
  <c r="H2996" i="1"/>
  <c r="H2956" i="1"/>
  <c r="K2932" i="1"/>
  <c r="L2795" i="1"/>
  <c r="K2793" i="1"/>
  <c r="K2768" i="1"/>
  <c r="M2768" i="1" s="1"/>
  <c r="L2723" i="1"/>
  <c r="H2708" i="1"/>
  <c r="H2683" i="1"/>
  <c r="H2677" i="1"/>
  <c r="H2668" i="1"/>
  <c r="H2667" i="1"/>
  <c r="L2622" i="1"/>
  <c r="H2612" i="1"/>
  <c r="H2606" i="1"/>
  <c r="H2579" i="1"/>
  <c r="L2575" i="1"/>
  <c r="H2570" i="1"/>
  <c r="H2546" i="1"/>
  <c r="AR2538" i="1"/>
  <c r="AR2467" i="1"/>
  <c r="K2467" i="1"/>
  <c r="H2442" i="1"/>
  <c r="K2424" i="1"/>
  <c r="J1575" i="1"/>
  <c r="AS1575" i="1"/>
  <c r="AT1575" i="1"/>
  <c r="AU1575" i="1"/>
  <c r="AT2978" i="1"/>
  <c r="J2932" i="1"/>
  <c r="AT2882" i="1"/>
  <c r="AS2849" i="1"/>
  <c r="K2795" i="1"/>
  <c r="J2793" i="1"/>
  <c r="L2781" i="1"/>
  <c r="L2777" i="1"/>
  <c r="AS2771" i="1"/>
  <c r="J2768" i="1"/>
  <c r="L2766" i="1"/>
  <c r="AU2758" i="1"/>
  <c r="AT2756" i="1"/>
  <c r="K2723" i="1"/>
  <c r="AU2703" i="1"/>
  <c r="J2693" i="1"/>
  <c r="AR2693" i="1"/>
  <c r="AU2668" i="1"/>
  <c r="L2639" i="1"/>
  <c r="K2622" i="1"/>
  <c r="H2611" i="1"/>
  <c r="K2597" i="1"/>
  <c r="K2575" i="1"/>
  <c r="AU2481" i="1"/>
  <c r="K2473" i="1"/>
  <c r="M2473" i="1" s="1"/>
  <c r="H2472" i="1"/>
  <c r="AT2453" i="1"/>
  <c r="AU2452" i="1"/>
  <c r="AU2446" i="1"/>
  <c r="AT2446" i="1"/>
  <c r="AR1504" i="1"/>
  <c r="AS1504" i="1"/>
  <c r="AT1504" i="1"/>
  <c r="AU1504" i="1"/>
  <c r="AR3004" i="1"/>
  <c r="AS3003" i="1"/>
  <c r="AT3002" i="1"/>
  <c r="AS2979" i="1"/>
  <c r="AS2978" i="1"/>
  <c r="AS2975" i="1"/>
  <c r="J2951" i="1"/>
  <c r="AU2945" i="1"/>
  <c r="H2937" i="1"/>
  <c r="AS2899" i="1"/>
  <c r="AS2882" i="1"/>
  <c r="AT2858" i="1"/>
  <c r="AR2849" i="1"/>
  <c r="J2831" i="1"/>
  <c r="AR2818" i="1"/>
  <c r="AT2809" i="1"/>
  <c r="AT2801" i="1"/>
  <c r="J2795" i="1"/>
  <c r="H2793" i="1"/>
  <c r="AT2789" i="1"/>
  <c r="K2781" i="1"/>
  <c r="H2778" i="1"/>
  <c r="K2777" i="1"/>
  <c r="H2768" i="1"/>
  <c r="K2766" i="1"/>
  <c r="J2723" i="1"/>
  <c r="M2723" i="1" s="1"/>
  <c r="AT2716" i="1"/>
  <c r="AS2714" i="1"/>
  <c r="L2714" i="1"/>
  <c r="AU2706" i="1"/>
  <c r="AT2703" i="1"/>
  <c r="AS2693" i="1"/>
  <c r="L2674" i="1"/>
  <c r="K2639" i="1"/>
  <c r="AS2626" i="1"/>
  <c r="AT2626" i="1"/>
  <c r="J2622" i="1"/>
  <c r="J2575" i="1"/>
  <c r="M2575" i="1" s="1"/>
  <c r="K2534" i="1"/>
  <c r="L2525" i="1"/>
  <c r="K2503" i="1"/>
  <c r="AT2482" i="1"/>
  <c r="AS2477" i="1"/>
  <c r="K2384" i="1"/>
  <c r="J2384" i="1"/>
  <c r="L2384" i="1"/>
  <c r="J2122" i="1"/>
  <c r="H2122" i="1"/>
  <c r="AU2122" i="1"/>
  <c r="H3006" i="1"/>
  <c r="AR3003" i="1"/>
  <c r="AS3002" i="1"/>
  <c r="AR2978" i="1"/>
  <c r="AR2975" i="1"/>
  <c r="AS2974" i="1"/>
  <c r="AU2970" i="1"/>
  <c r="AU2959" i="1"/>
  <c r="AS2944" i="1"/>
  <c r="AR2942" i="1"/>
  <c r="AR2899" i="1"/>
  <c r="AR2896" i="1"/>
  <c r="H2889" i="1"/>
  <c r="H2872" i="1"/>
  <c r="AS2868" i="1"/>
  <c r="H2831" i="1"/>
  <c r="H2830" i="1"/>
  <c r="M2829" i="1"/>
  <c r="AS2809" i="1"/>
  <c r="AS2801" i="1"/>
  <c r="H2795" i="1"/>
  <c r="AS2789" i="1"/>
  <c r="J2781" i="1"/>
  <c r="M2781" i="1" s="1"/>
  <c r="AU2768" i="1"/>
  <c r="J2766" i="1"/>
  <c r="M2766" i="1" s="1"/>
  <c r="AS2759" i="1"/>
  <c r="AR2758" i="1"/>
  <c r="AS2755" i="1"/>
  <c r="AU2749" i="1"/>
  <c r="H2743" i="1"/>
  <c r="AT2726" i="1"/>
  <c r="AS2716" i="1"/>
  <c r="AR2715" i="1"/>
  <c r="AR2706" i="1"/>
  <c r="J2705" i="1"/>
  <c r="AU2705" i="1"/>
  <c r="AS2703" i="1"/>
  <c r="J2674" i="1"/>
  <c r="M2674" i="1" s="1"/>
  <c r="AT2670" i="1"/>
  <c r="AS2668" i="1"/>
  <c r="AR2655" i="1"/>
  <c r="J2639" i="1"/>
  <c r="M2639" i="1" s="1"/>
  <c r="H2584" i="1"/>
  <c r="AT2580" i="1"/>
  <c r="H2577" i="1"/>
  <c r="AS2566" i="1"/>
  <c r="J2549" i="1"/>
  <c r="AU2546" i="1"/>
  <c r="J2534" i="1"/>
  <c r="K2532" i="1"/>
  <c r="AU2521" i="1"/>
  <c r="AS2513" i="1"/>
  <c r="K2505" i="1"/>
  <c r="K2495" i="1"/>
  <c r="AS2485" i="1"/>
  <c r="AR2482" i="1"/>
  <c r="AS2481" i="1"/>
  <c r="AR2477" i="1"/>
  <c r="AR2463" i="1"/>
  <c r="H2461" i="1"/>
  <c r="AR2452" i="1"/>
  <c r="J2450" i="1"/>
  <c r="H2448" i="1"/>
  <c r="AR2440" i="1"/>
  <c r="H2411" i="1"/>
  <c r="AU2384" i="1"/>
  <c r="AR2345" i="1"/>
  <c r="K2345" i="1"/>
  <c r="AR2267" i="1"/>
  <c r="AS2267" i="1"/>
  <c r="AT2267" i="1"/>
  <c r="AT2258" i="1"/>
  <c r="AR2258" i="1"/>
  <c r="AU2258" i="1"/>
  <c r="AU2143" i="1"/>
  <c r="K2143" i="1"/>
  <c r="AT2143" i="1"/>
  <c r="J2143" i="1"/>
  <c r="L2143" i="1"/>
  <c r="AR2143" i="1"/>
  <c r="AU2795" i="1"/>
  <c r="H2776" i="1"/>
  <c r="AT2768" i="1"/>
  <c r="H2766" i="1"/>
  <c r="AT2731" i="1"/>
  <c r="J2731" i="1"/>
  <c r="H2674" i="1"/>
  <c r="L2627" i="1"/>
  <c r="AS2627" i="1"/>
  <c r="L2570" i="1"/>
  <c r="K2570" i="1"/>
  <c r="M2570" i="1" s="1"/>
  <c r="H2549" i="1"/>
  <c r="AT2442" i="1"/>
  <c r="J2442" i="1"/>
  <c r="K2442" i="1"/>
  <c r="K2433" i="1"/>
  <c r="AU2433" i="1"/>
  <c r="AT2384" i="1"/>
  <c r="AT2331" i="1"/>
  <c r="AR2331" i="1"/>
  <c r="AS2331" i="1"/>
  <c r="AU2331" i="1"/>
  <c r="H2331" i="1"/>
  <c r="J2331" i="1"/>
  <c r="K2331" i="1"/>
  <c r="L2331" i="1"/>
  <c r="M3008" i="1"/>
  <c r="AT3001" i="1"/>
  <c r="L2976" i="1"/>
  <c r="AS2959" i="1"/>
  <c r="AT2955" i="1"/>
  <c r="K2912" i="1"/>
  <c r="K2904" i="1"/>
  <c r="L2902" i="1"/>
  <c r="K2892" i="1"/>
  <c r="AU2870" i="1"/>
  <c r="AS2860" i="1"/>
  <c r="L2856" i="1"/>
  <c r="AU2845" i="1"/>
  <c r="AU2835" i="1"/>
  <c r="AT2834" i="1"/>
  <c r="AT2826" i="1"/>
  <c r="AS2825" i="1"/>
  <c r="L2802" i="1"/>
  <c r="AT2795" i="1"/>
  <c r="AU2793" i="1"/>
  <c r="AS2768" i="1"/>
  <c r="AU2766" i="1"/>
  <c r="AR2749" i="1"/>
  <c r="J2729" i="1"/>
  <c r="L2729" i="1"/>
  <c r="L2675" i="1"/>
  <c r="J2675" i="1"/>
  <c r="AR2670" i="1"/>
  <c r="AT2667" i="1"/>
  <c r="AR2665" i="1"/>
  <c r="AU2639" i="1"/>
  <c r="K2635" i="1"/>
  <c r="H2629" i="1"/>
  <c r="AU2626" i="1"/>
  <c r="AU2609" i="1"/>
  <c r="AR2606" i="1"/>
  <c r="AT2570" i="1"/>
  <c r="AT2568" i="1"/>
  <c r="L2568" i="1"/>
  <c r="AS2554" i="1"/>
  <c r="AR2554" i="1"/>
  <c r="AS2546" i="1"/>
  <c r="AR2443" i="1"/>
  <c r="K2443" i="1"/>
  <c r="M2410" i="1"/>
  <c r="AS2384" i="1"/>
  <c r="AU2340" i="1"/>
  <c r="AS2340" i="1"/>
  <c r="AT2340" i="1"/>
  <c r="AT1882" i="1"/>
  <c r="H1882" i="1"/>
  <c r="J1882" i="1"/>
  <c r="K1882" i="1"/>
  <c r="AR1882" i="1"/>
  <c r="AS1882" i="1"/>
  <c r="K1387" i="1"/>
  <c r="AR1387" i="1"/>
  <c r="AU1387" i="1"/>
  <c r="AS3001" i="1"/>
  <c r="AU2998" i="1"/>
  <c r="L2980" i="1"/>
  <c r="K2976" i="1"/>
  <c r="AR2959" i="1"/>
  <c r="AS2955" i="1"/>
  <c r="AU2951" i="1"/>
  <c r="AU2947" i="1"/>
  <c r="L2943" i="1"/>
  <c r="AT2930" i="1"/>
  <c r="J2912" i="1"/>
  <c r="J2904" i="1"/>
  <c r="J2892" i="1"/>
  <c r="AS2885" i="1"/>
  <c r="AT2870" i="1"/>
  <c r="K2856" i="1"/>
  <c r="AS2845" i="1"/>
  <c r="AT2835" i="1"/>
  <c r="AT2832" i="1"/>
  <c r="AU2831" i="1"/>
  <c r="AS2826" i="1"/>
  <c r="K2802" i="1"/>
  <c r="AU2778" i="1"/>
  <c r="AU2731" i="1"/>
  <c r="AU2720" i="1"/>
  <c r="AR2720" i="1"/>
  <c r="AT2708" i="1"/>
  <c r="AU2674" i="1"/>
  <c r="AS2672" i="1"/>
  <c r="AS2667" i="1"/>
  <c r="AT2639" i="1"/>
  <c r="J2635" i="1"/>
  <c r="AS2630" i="1"/>
  <c r="AT2630" i="1"/>
  <c r="AS2610" i="1"/>
  <c r="AT2609" i="1"/>
  <c r="AS2579" i="1"/>
  <c r="AT2578" i="1"/>
  <c r="AU2577" i="1"/>
  <c r="AU2575" i="1"/>
  <c r="AS2570" i="1"/>
  <c r="J2560" i="1"/>
  <c r="AR2560" i="1"/>
  <c r="K2542" i="1"/>
  <c r="L2483" i="1"/>
  <c r="L2478" i="1"/>
  <c r="AU2473" i="1"/>
  <c r="AS2471" i="1"/>
  <c r="L2464" i="1"/>
  <c r="M2464" i="1" s="1"/>
  <c r="AU2448" i="1"/>
  <c r="AU2442" i="1"/>
  <c r="K2415" i="1"/>
  <c r="J2415" i="1"/>
  <c r="AU2396" i="1"/>
  <c r="J2396" i="1"/>
  <c r="AU2394" i="1"/>
  <c r="L3004" i="1"/>
  <c r="AU2996" i="1"/>
  <c r="K2980" i="1"/>
  <c r="L2979" i="1"/>
  <c r="J2976" i="1"/>
  <c r="H2973" i="1"/>
  <c r="AS2956" i="1"/>
  <c r="AR2955" i="1"/>
  <c r="H2878" i="1"/>
  <c r="H2864" i="1"/>
  <c r="H2852" i="1"/>
  <c r="H2787" i="1"/>
  <c r="H2773" i="1"/>
  <c r="M2771" i="1"/>
  <c r="H2761" i="1"/>
  <c r="H2735" i="1"/>
  <c r="AU2724" i="1"/>
  <c r="AT2724" i="1"/>
  <c r="H2713" i="1"/>
  <c r="H2699" i="1"/>
  <c r="H2687" i="1"/>
  <c r="AS2678" i="1"/>
  <c r="J2678" i="1"/>
  <c r="AT2674" i="1"/>
  <c r="H2645" i="1"/>
  <c r="AR2639" i="1"/>
  <c r="AR2627" i="1"/>
  <c r="L2583" i="1"/>
  <c r="K2583" i="1"/>
  <c r="AT2575" i="1"/>
  <c r="H2557" i="1"/>
  <c r="H2536" i="1"/>
  <c r="H2520" i="1"/>
  <c r="H2511" i="1"/>
  <c r="AT2473" i="1"/>
  <c r="K2453" i="1"/>
  <c r="AS2442" i="1"/>
  <c r="AS2425" i="1"/>
  <c r="J2425" i="1"/>
  <c r="H2419" i="1"/>
  <c r="AU2411" i="1"/>
  <c r="AR2411" i="1"/>
  <c r="AR2395" i="1"/>
  <c r="AT2394" i="1"/>
  <c r="AS2365" i="1"/>
  <c r="AR2365" i="1"/>
  <c r="AU2365" i="1"/>
  <c r="AS2271" i="1"/>
  <c r="J2271" i="1"/>
  <c r="K2271" i="1"/>
  <c r="AR2271" i="1"/>
  <c r="L2145" i="1"/>
  <c r="AR2145" i="1"/>
  <c r="AS2145" i="1"/>
  <c r="AT2145" i="1"/>
  <c r="K1748" i="1"/>
  <c r="J1748" i="1"/>
  <c r="AR1748" i="1"/>
  <c r="AS1748" i="1"/>
  <c r="AT1748" i="1"/>
  <c r="AU1748" i="1"/>
  <c r="H3054" i="1"/>
  <c r="H3051" i="1"/>
  <c r="H3037" i="1"/>
  <c r="H3020" i="1"/>
  <c r="H3004" i="1"/>
  <c r="H3003" i="1"/>
  <c r="AS2997" i="1"/>
  <c r="K2983" i="1"/>
  <c r="J2980" i="1"/>
  <c r="H2976" i="1"/>
  <c r="AT2966" i="1"/>
  <c r="AS2951" i="1"/>
  <c r="H2945" i="1"/>
  <c r="J2944" i="1"/>
  <c r="J2943" i="1"/>
  <c r="AR2931" i="1"/>
  <c r="L2927" i="1"/>
  <c r="AU2912" i="1"/>
  <c r="AU2904" i="1"/>
  <c r="J2897" i="1"/>
  <c r="H2896" i="1"/>
  <c r="AU2892" i="1"/>
  <c r="H2882" i="1"/>
  <c r="J2880" i="1"/>
  <c r="K2868" i="1"/>
  <c r="J2858" i="1"/>
  <c r="H2856" i="1"/>
  <c r="AR2832" i="1"/>
  <c r="AS2831" i="1"/>
  <c r="AU2830" i="1"/>
  <c r="AR2814" i="1"/>
  <c r="L2807" i="1"/>
  <c r="H2802" i="1"/>
  <c r="AT2797" i="1"/>
  <c r="AS2778" i="1"/>
  <c r="H2453" i="1"/>
  <c r="H2452" i="1"/>
  <c r="AR2444" i="1"/>
  <c r="J2444" i="1"/>
  <c r="L2440" i="1"/>
  <c r="AS2416" i="1"/>
  <c r="H2391" i="1"/>
  <c r="AR2386" i="1"/>
  <c r="AS2136" i="1"/>
  <c r="AR2136" i="1"/>
  <c r="J2042" i="1"/>
  <c r="AU2042" i="1"/>
  <c r="J1884" i="1"/>
  <c r="AS1884" i="1"/>
  <c r="AU1884" i="1"/>
  <c r="AU1882" i="1"/>
  <c r="H3047" i="1"/>
  <c r="H3045" i="1"/>
  <c r="AT3030" i="1"/>
  <c r="AT3029" i="1"/>
  <c r="AU3025" i="1"/>
  <c r="L3002" i="1"/>
  <c r="AR2997" i="1"/>
  <c r="H2995" i="1"/>
  <c r="H2983" i="1"/>
  <c r="AU2980" i="1"/>
  <c r="H2980" i="1"/>
  <c r="H2975" i="1"/>
  <c r="H2974" i="1"/>
  <c r="L2972" i="1"/>
  <c r="H2971" i="1"/>
  <c r="AS2966" i="1"/>
  <c r="K2958" i="1"/>
  <c r="AR2951" i="1"/>
  <c r="H2944" i="1"/>
  <c r="J2928" i="1"/>
  <c r="J2927" i="1"/>
  <c r="L2925" i="1"/>
  <c r="M2925" i="1" s="1"/>
  <c r="AT2912" i="1"/>
  <c r="AT2904" i="1"/>
  <c r="H2899" i="1"/>
  <c r="H2897" i="1"/>
  <c r="AT2892" i="1"/>
  <c r="AU2889" i="1"/>
  <c r="H2884" i="1"/>
  <c r="H2880" i="1"/>
  <c r="H2879" i="1"/>
  <c r="AU2872" i="1"/>
  <c r="J2868" i="1"/>
  <c r="H2858" i="1"/>
  <c r="L2841" i="1"/>
  <c r="AU2837" i="1"/>
  <c r="AR2831" i="1"/>
  <c r="AT2830" i="1"/>
  <c r="K2807" i="1"/>
  <c r="AR2797" i="1"/>
  <c r="AT2780" i="1"/>
  <c r="AR2778" i="1"/>
  <c r="AU2776" i="1"/>
  <c r="H2762" i="1"/>
  <c r="H2760" i="1"/>
  <c r="J2758" i="1"/>
  <c r="M2758" i="1" s="1"/>
  <c r="AU2743" i="1"/>
  <c r="J2718" i="1"/>
  <c r="H2716" i="1"/>
  <c r="H2714" i="1"/>
  <c r="K2706" i="1"/>
  <c r="H2693" i="1"/>
  <c r="AT2688" i="1"/>
  <c r="AR2678" i="1"/>
  <c r="AR2674" i="1"/>
  <c r="L2668" i="1"/>
  <c r="J2664" i="1"/>
  <c r="M2664" i="1" s="1"/>
  <c r="H2655" i="1"/>
  <c r="AS2649" i="1"/>
  <c r="H2647" i="1"/>
  <c r="AS2629" i="1"/>
  <c r="AT2629" i="1"/>
  <c r="AS2616" i="1"/>
  <c r="L2616" i="1"/>
  <c r="AU2602" i="1"/>
  <c r="AU2601" i="1"/>
  <c r="AU2549" i="1"/>
  <c r="AS2507" i="1"/>
  <c r="AT2502" i="1"/>
  <c r="H2483" i="1"/>
  <c r="J2481" i="1"/>
  <c r="AR2265" i="1"/>
  <c r="AU2265" i="1"/>
  <c r="H2265" i="1"/>
  <c r="J2265" i="1"/>
  <c r="K2265" i="1"/>
  <c r="L2265" i="1"/>
  <c r="L1977" i="1"/>
  <c r="AS1977" i="1"/>
  <c r="AT1977" i="1"/>
  <c r="AU1977" i="1"/>
  <c r="H1977" i="1"/>
  <c r="J1977" i="1"/>
  <c r="K1977" i="1"/>
  <c r="J1438" i="1"/>
  <c r="L1438" i="1"/>
  <c r="AT1438" i="1"/>
  <c r="AU1438" i="1"/>
  <c r="K1438" i="1"/>
  <c r="AR1438" i="1"/>
  <c r="AS1438" i="1"/>
  <c r="H3244" i="1"/>
  <c r="H3231" i="1"/>
  <c r="H3214" i="1"/>
  <c r="H3210" i="1"/>
  <c r="H3152" i="1"/>
  <c r="H3150" i="1"/>
  <c r="H3148" i="1"/>
  <c r="H3142" i="1"/>
  <c r="H3140" i="1"/>
  <c r="AT3064" i="1"/>
  <c r="AR3056" i="1"/>
  <c r="H3040" i="1"/>
  <c r="AT3025" i="1"/>
  <c r="AU3021" i="1"/>
  <c r="K3011" i="1"/>
  <c r="AT3006" i="1"/>
  <c r="L2985" i="1"/>
  <c r="AU2976" i="1"/>
  <c r="K2972" i="1"/>
  <c r="M2972" i="1" s="1"/>
  <c r="AR2966" i="1"/>
  <c r="H2958" i="1"/>
  <c r="L2957" i="1"/>
  <c r="AS2953" i="1"/>
  <c r="AU2940" i="1"/>
  <c r="H2928" i="1"/>
  <c r="AU2902" i="1"/>
  <c r="AT2889" i="1"/>
  <c r="AT2872" i="1"/>
  <c r="H2868" i="1"/>
  <c r="K2843" i="1"/>
  <c r="M2843" i="1" s="1"/>
  <c r="H2840" i="1"/>
  <c r="AS2837" i="1"/>
  <c r="H2834" i="1"/>
  <c r="L2833" i="1"/>
  <c r="AS2830" i="1"/>
  <c r="L2825" i="1"/>
  <c r="J2822" i="1"/>
  <c r="AU2802" i="1"/>
  <c r="AS2783" i="1"/>
  <c r="AS2780" i="1"/>
  <c r="H2774" i="1"/>
  <c r="H2771" i="1"/>
  <c r="H2769" i="1"/>
  <c r="H2758" i="1"/>
  <c r="H2756" i="1"/>
  <c r="L2747" i="1"/>
  <c r="H2746" i="1"/>
  <c r="K2739" i="1"/>
  <c r="M2739" i="1" s="1"/>
  <c r="H2738" i="1"/>
  <c r="K2734" i="1"/>
  <c r="AT2734" i="1"/>
  <c r="AS2724" i="1"/>
  <c r="H2718" i="1"/>
  <c r="AU2712" i="1"/>
  <c r="J2712" i="1"/>
  <c r="M2712" i="1" s="1"/>
  <c r="J2706" i="1"/>
  <c r="M2706" i="1" s="1"/>
  <c r="AS2701" i="1"/>
  <c r="L2701" i="1"/>
  <c r="AU2689" i="1"/>
  <c r="AS2688" i="1"/>
  <c r="H2670" i="1"/>
  <c r="K2668" i="1"/>
  <c r="H2665" i="1"/>
  <c r="H2657" i="1"/>
  <c r="AT2615" i="1"/>
  <c r="M2614" i="1"/>
  <c r="L2611" i="1"/>
  <c r="H2608" i="1"/>
  <c r="K2606" i="1"/>
  <c r="AT2602" i="1"/>
  <c r="AS2601" i="1"/>
  <c r="AS2594" i="1"/>
  <c r="AR2594" i="1"/>
  <c r="K2588" i="1"/>
  <c r="M2588" i="1" s="1"/>
  <c r="AT2584" i="1"/>
  <c r="L2580" i="1"/>
  <c r="K2568" i="1"/>
  <c r="K2546" i="1"/>
  <c r="M2546" i="1" s="1"/>
  <c r="AT2542" i="1"/>
  <c r="J2537" i="1"/>
  <c r="L2537" i="1"/>
  <c r="J2519" i="1"/>
  <c r="M2519" i="1" s="1"/>
  <c r="AT2504" i="1"/>
  <c r="J2490" i="1"/>
  <c r="AR2490" i="1"/>
  <c r="H2481" i="1"/>
  <c r="J2469" i="1"/>
  <c r="M2469" i="1" s="1"/>
  <c r="J2468" i="1"/>
  <c r="AT2464" i="1"/>
  <c r="AU2458" i="1"/>
  <c r="AU2450" i="1"/>
  <c r="AT2436" i="1"/>
  <c r="AU2436" i="1"/>
  <c r="H2431" i="1"/>
  <c r="AS2411" i="1"/>
  <c r="M2390" i="1"/>
  <c r="AT2368" i="1"/>
  <c r="K2368" i="1"/>
  <c r="AR2191" i="1"/>
  <c r="AS2191" i="1"/>
  <c r="AT2191" i="1"/>
  <c r="AU2191" i="1"/>
  <c r="H2191" i="1"/>
  <c r="J2191" i="1"/>
  <c r="K2191" i="1"/>
  <c r="L2191" i="1"/>
  <c r="AU2145" i="1"/>
  <c r="L2323" i="1"/>
  <c r="J2318" i="1"/>
  <c r="AT2312" i="1"/>
  <c r="J2310" i="1"/>
  <c r="J2306" i="1"/>
  <c r="J2286" i="1"/>
  <c r="K2275" i="1"/>
  <c r="AS2228" i="1"/>
  <c r="AU2221" i="1"/>
  <c r="J2129" i="1"/>
  <c r="K2067" i="1"/>
  <c r="L2031" i="1"/>
  <c r="J2026" i="1"/>
  <c r="J1997" i="1"/>
  <c r="M1997" i="1" s="1"/>
  <c r="AU1987" i="1"/>
  <c r="L1981" i="1"/>
  <c r="K1965" i="1"/>
  <c r="L1963" i="1"/>
  <c r="L1936" i="1"/>
  <c r="L1850" i="1"/>
  <c r="AR1850" i="1"/>
  <c r="AT1850" i="1"/>
  <c r="J1819" i="1"/>
  <c r="K1819" i="1"/>
  <c r="L1819" i="1"/>
  <c r="AS1819" i="1"/>
  <c r="AS1810" i="1"/>
  <c r="AR1810" i="1"/>
  <c r="AU1810" i="1"/>
  <c r="K1801" i="1"/>
  <c r="AU1801" i="1"/>
  <c r="J1801" i="1"/>
  <c r="AS1793" i="1"/>
  <c r="AU1793" i="1"/>
  <c r="AR1788" i="1"/>
  <c r="AU1788" i="1"/>
  <c r="AS1607" i="1"/>
  <c r="K1607" i="1"/>
  <c r="AR1607" i="1"/>
  <c r="AU1551" i="1"/>
  <c r="AR1551" i="1"/>
  <c r="AS1551" i="1"/>
  <c r="AT1469" i="1"/>
  <c r="AR1469" i="1"/>
  <c r="AS1469" i="1"/>
  <c r="AS1388" i="1"/>
  <c r="AU1388" i="1"/>
  <c r="AT876" i="1"/>
  <c r="AU876" i="1"/>
  <c r="J876" i="1"/>
  <c r="AS876" i="1"/>
  <c r="K876" i="1"/>
  <c r="L876" i="1"/>
  <c r="AR876" i="1"/>
  <c r="AR685" i="1"/>
  <c r="J685" i="1"/>
  <c r="K685" i="1"/>
  <c r="AS649" i="1"/>
  <c r="AR649" i="1"/>
  <c r="J2326" i="1"/>
  <c r="K2323" i="1"/>
  <c r="H2318" i="1"/>
  <c r="H2306" i="1"/>
  <c r="H2256" i="1"/>
  <c r="K2187" i="1"/>
  <c r="H2129" i="1"/>
  <c r="AU2075" i="1"/>
  <c r="AT2075" i="1"/>
  <c r="H2067" i="1"/>
  <c r="H2049" i="1"/>
  <c r="K2031" i="1"/>
  <c r="M2031" i="1" s="1"/>
  <c r="H2026" i="1"/>
  <c r="AT2016" i="1"/>
  <c r="H1997" i="1"/>
  <c r="AT1987" i="1"/>
  <c r="K1981" i="1"/>
  <c r="J1965" i="1"/>
  <c r="AS1946" i="1"/>
  <c r="K1946" i="1"/>
  <c r="L1940" i="1"/>
  <c r="K1936" i="1"/>
  <c r="AT1819" i="1"/>
  <c r="AT1801" i="1"/>
  <c r="AU1643" i="1"/>
  <c r="K1643" i="1"/>
  <c r="L1643" i="1"/>
  <c r="K1480" i="1"/>
  <c r="AR1480" i="1"/>
  <c r="AS1480" i="1"/>
  <c r="AT1338" i="1"/>
  <c r="AS1338" i="1"/>
  <c r="H2365" i="1"/>
  <c r="AS2357" i="1"/>
  <c r="H2326" i="1"/>
  <c r="H2323" i="1"/>
  <c r="AU2306" i="1"/>
  <c r="AT2301" i="1"/>
  <c r="AU2286" i="1"/>
  <c r="H2285" i="1"/>
  <c r="AR2221" i="1"/>
  <c r="H2187" i="1"/>
  <c r="H2153" i="1"/>
  <c r="H2132" i="1"/>
  <c r="AR2094" i="1"/>
  <c r="AU2094" i="1"/>
  <c r="AU2074" i="1"/>
  <c r="AR2043" i="1"/>
  <c r="H2031" i="1"/>
  <c r="H2020" i="1"/>
  <c r="H2019" i="1"/>
  <c r="AU2006" i="1"/>
  <c r="AT2004" i="1"/>
  <c r="AS1987" i="1"/>
  <c r="H1981" i="1"/>
  <c r="H1965" i="1"/>
  <c r="H1956" i="1"/>
  <c r="AT1946" i="1"/>
  <c r="H1936" i="1"/>
  <c r="AT1932" i="1"/>
  <c r="AU1930" i="1"/>
  <c r="H1926" i="1"/>
  <c r="K1914" i="1"/>
  <c r="H1912" i="1"/>
  <c r="AU1909" i="1"/>
  <c r="AS1889" i="1"/>
  <c r="AU1889" i="1"/>
  <c r="H1889" i="1"/>
  <c r="J1887" i="1"/>
  <c r="H1887" i="1"/>
  <c r="AT1859" i="1"/>
  <c r="AR1819" i="1"/>
  <c r="L1811" i="1"/>
  <c r="H1811" i="1"/>
  <c r="J1811" i="1"/>
  <c r="K1811" i="1"/>
  <c r="AS1801" i="1"/>
  <c r="AS1520" i="1"/>
  <c r="J1520" i="1"/>
  <c r="AU1520" i="1"/>
  <c r="K1506" i="1"/>
  <c r="AS1506" i="1"/>
  <c r="J1506" i="1"/>
  <c r="L1506" i="1"/>
  <c r="AS1464" i="1"/>
  <c r="L1464" i="1"/>
  <c r="J1402" i="1"/>
  <c r="AS1402" i="1"/>
  <c r="AT1402" i="1"/>
  <c r="AU1402" i="1"/>
  <c r="K1402" i="1"/>
  <c r="L1402" i="1"/>
  <c r="J1318" i="1"/>
  <c r="AT1318" i="1"/>
  <c r="AU1318" i="1"/>
  <c r="AR2357" i="1"/>
  <c r="AR2356" i="1"/>
  <c r="AR2354" i="1"/>
  <c r="AS2341" i="1"/>
  <c r="AR2330" i="1"/>
  <c r="AU2318" i="1"/>
  <c r="AT2311" i="1"/>
  <c r="AU2310" i="1"/>
  <c r="AT2306" i="1"/>
  <c r="H2305" i="1"/>
  <c r="AS2301" i="1"/>
  <c r="AT2286" i="1"/>
  <c r="AU2273" i="1"/>
  <c r="AS2260" i="1"/>
  <c r="AR2259" i="1"/>
  <c r="H2159" i="1"/>
  <c r="AT2138" i="1"/>
  <c r="AS2138" i="1"/>
  <c r="AU2129" i="1"/>
  <c r="H2109" i="1"/>
  <c r="AT2093" i="1"/>
  <c r="AU2068" i="1"/>
  <c r="AT2068" i="1"/>
  <c r="AR2063" i="1"/>
  <c r="AU2062" i="1"/>
  <c r="H2058" i="1"/>
  <c r="H2054" i="1"/>
  <c r="H2052" i="1"/>
  <c r="AU2035" i="1"/>
  <c r="AU2033" i="1"/>
  <c r="AU2026" i="1"/>
  <c r="H2013" i="1"/>
  <c r="AU2008" i="1"/>
  <c r="AS2006" i="1"/>
  <c r="AS2004" i="1"/>
  <c r="H2000" i="1"/>
  <c r="AU1997" i="1"/>
  <c r="AS1993" i="1"/>
  <c r="AU1992" i="1"/>
  <c r="AU1989" i="1"/>
  <c r="AR1987" i="1"/>
  <c r="M1980" i="1"/>
  <c r="H1978" i="1"/>
  <c r="H1951" i="1"/>
  <c r="AR1946" i="1"/>
  <c r="AT1930" i="1"/>
  <c r="AS1918" i="1"/>
  <c r="AS1909" i="1"/>
  <c r="H1902" i="1"/>
  <c r="AS1859" i="1"/>
  <c r="H1825" i="1"/>
  <c r="AT1810" i="1"/>
  <c r="AR1801" i="1"/>
  <c r="AR1702" i="1"/>
  <c r="AT1702" i="1"/>
  <c r="AU1702" i="1"/>
  <c r="AU1576" i="1"/>
  <c r="AR1528" i="1"/>
  <c r="K1528" i="1"/>
  <c r="AS1528" i="1"/>
  <c r="J1470" i="1"/>
  <c r="K1470" i="1"/>
  <c r="L1470" i="1"/>
  <c r="AS1470" i="1"/>
  <c r="AU1389" i="1"/>
  <c r="AS1389" i="1"/>
  <c r="AT1389" i="1"/>
  <c r="AT1349" i="1"/>
  <c r="L1349" i="1"/>
  <c r="J958" i="1"/>
  <c r="AT958" i="1"/>
  <c r="AU958" i="1"/>
  <c r="AR2363" i="1"/>
  <c r="AU2323" i="1"/>
  <c r="AT2318" i="1"/>
  <c r="AS2311" i="1"/>
  <c r="AT2310" i="1"/>
  <c r="AS2306" i="1"/>
  <c r="AT2289" i="1"/>
  <c r="AS2286" i="1"/>
  <c r="AT2254" i="1"/>
  <c r="AU2248" i="1"/>
  <c r="AR2247" i="1"/>
  <c r="AT2223" i="1"/>
  <c r="AU2208" i="1"/>
  <c r="M2167" i="1"/>
  <c r="AS2129" i="1"/>
  <c r="L2123" i="1"/>
  <c r="AU2096" i="1"/>
  <c r="AS2088" i="1"/>
  <c r="AU2067" i="1"/>
  <c r="AU2031" i="1"/>
  <c r="AT2026" i="1"/>
  <c r="AT1997" i="1"/>
  <c r="AR1918" i="1"/>
  <c r="L1911" i="1"/>
  <c r="AR1911" i="1"/>
  <c r="AS1911" i="1"/>
  <c r="L1885" i="1"/>
  <c r="AR1823" i="1"/>
  <c r="K1823" i="1"/>
  <c r="L1823" i="1"/>
  <c r="AU1823" i="1"/>
  <c r="J1812" i="1"/>
  <c r="AS1812" i="1"/>
  <c r="L1774" i="1"/>
  <c r="AR1774" i="1"/>
  <c r="K1582" i="1"/>
  <c r="AR1582" i="1"/>
  <c r="AU1559" i="1"/>
  <c r="J1559" i="1"/>
  <c r="K1559" i="1"/>
  <c r="L1559" i="1"/>
  <c r="AR1471" i="1"/>
  <c r="L1471" i="1"/>
  <c r="AT1383" i="1"/>
  <c r="L1383" i="1"/>
  <c r="AR1383" i="1"/>
  <c r="AT2323" i="1"/>
  <c r="AU2256" i="1"/>
  <c r="L2172" i="1"/>
  <c r="AR2129" i="1"/>
  <c r="K2123" i="1"/>
  <c r="L2075" i="1"/>
  <c r="AS2071" i="1"/>
  <c r="AR2071" i="1"/>
  <c r="J2062" i="1"/>
  <c r="AS2062" i="1"/>
  <c r="L2047" i="1"/>
  <c r="AU2047" i="1"/>
  <c r="AR2035" i="1"/>
  <c r="AT2031" i="1"/>
  <c r="K2030" i="1"/>
  <c r="J2030" i="1"/>
  <c r="AS2026" i="1"/>
  <c r="K1999" i="1"/>
  <c r="AU1999" i="1"/>
  <c r="AS1997" i="1"/>
  <c r="AS1992" i="1"/>
  <c r="AU1965" i="1"/>
  <c r="L1953" i="1"/>
  <c r="AS1948" i="1"/>
  <c r="AR1930" i="1"/>
  <c r="K1885" i="1"/>
  <c r="L1874" i="1"/>
  <c r="AU1874" i="1"/>
  <c r="AT1864" i="1"/>
  <c r="K1864" i="1"/>
  <c r="AS1829" i="1"/>
  <c r="AU1829" i="1"/>
  <c r="J1829" i="1"/>
  <c r="AT1823" i="1"/>
  <c r="AU1812" i="1"/>
  <c r="AS1694" i="1"/>
  <c r="AR1694" i="1"/>
  <c r="L1598" i="1"/>
  <c r="AR1598" i="1"/>
  <c r="AU1582" i="1"/>
  <c r="J1521" i="1"/>
  <c r="AR1521" i="1"/>
  <c r="AT1521" i="1"/>
  <c r="AU1470" i="1"/>
  <c r="AT1465" i="1"/>
  <c r="J1465" i="1"/>
  <c r="K1465" i="1"/>
  <c r="AR1465" i="1"/>
  <c r="AU1424" i="1"/>
  <c r="J1424" i="1"/>
  <c r="AR1402" i="1"/>
  <c r="AS1391" i="1"/>
  <c r="K1391" i="1"/>
  <c r="AT1384" i="1"/>
  <c r="L1384" i="1"/>
  <c r="AR1348" i="1"/>
  <c r="J1319" i="1"/>
  <c r="AU1319" i="1"/>
  <c r="J1256" i="1"/>
  <c r="AT1256" i="1"/>
  <c r="AS1256" i="1"/>
  <c r="J2067" i="1"/>
  <c r="AS2067" i="1"/>
  <c r="AT1963" i="1"/>
  <c r="J1963" i="1"/>
  <c r="AR1936" i="1"/>
  <c r="J1936" i="1"/>
  <c r="AU1912" i="1"/>
  <c r="AT1912" i="1"/>
  <c r="AR1807" i="1"/>
  <c r="H1807" i="1"/>
  <c r="AT1791" i="1"/>
  <c r="H1791" i="1"/>
  <c r="J1791" i="1"/>
  <c r="AS1791" i="1"/>
  <c r="AS1744" i="1"/>
  <c r="K1744" i="1"/>
  <c r="AU1703" i="1"/>
  <c r="J1703" i="1"/>
  <c r="K1703" i="1"/>
  <c r="L1703" i="1"/>
  <c r="J1624" i="1"/>
  <c r="AR1624" i="1"/>
  <c r="AT1624" i="1"/>
  <c r="AT1559" i="1"/>
  <c r="K1548" i="1"/>
  <c r="J1548" i="1"/>
  <c r="AU1548" i="1"/>
  <c r="AR1529" i="1"/>
  <c r="L1529" i="1"/>
  <c r="AU1383" i="1"/>
  <c r="AR1247" i="1"/>
  <c r="J1247" i="1"/>
  <c r="AS1247" i="1"/>
  <c r="AT1247" i="1"/>
  <c r="AU1247" i="1"/>
  <c r="L2355" i="1"/>
  <c r="K2329" i="1"/>
  <c r="AR2323" i="1"/>
  <c r="AU2322" i="1"/>
  <c r="K2314" i="1"/>
  <c r="H2313" i="1"/>
  <c r="K2312" i="1"/>
  <c r="M2312" i="1" s="1"/>
  <c r="J2295" i="1"/>
  <c r="AT2285" i="1"/>
  <c r="H2271" i="1"/>
  <c r="H2267" i="1"/>
  <c r="AS2256" i="1"/>
  <c r="AT2250" i="1"/>
  <c r="K2228" i="1"/>
  <c r="J2221" i="1"/>
  <c r="AS2210" i="1"/>
  <c r="AT2186" i="1"/>
  <c r="J2172" i="1"/>
  <c r="J2157" i="1"/>
  <c r="M2157" i="1" s="1"/>
  <c r="AT2153" i="1"/>
  <c r="H2145" i="1"/>
  <c r="H2143" i="1"/>
  <c r="AS2131" i="1"/>
  <c r="AU2128" i="1"/>
  <c r="H2123" i="1"/>
  <c r="K2111" i="1"/>
  <c r="K2094" i="1"/>
  <c r="AT2079" i="1"/>
  <c r="J2075" i="1"/>
  <c r="M2075" i="1" s="1"/>
  <c r="H2074" i="1"/>
  <c r="J2043" i="1"/>
  <c r="H2042" i="1"/>
  <c r="AR2031" i="1"/>
  <c r="AU2030" i="1"/>
  <c r="AU2019" i="1"/>
  <c r="J2016" i="1"/>
  <c r="AU2010" i="1"/>
  <c r="AR1981" i="1"/>
  <c r="AS1963" i="1"/>
  <c r="H1953" i="1"/>
  <c r="AR1940" i="1"/>
  <c r="J1940" i="1"/>
  <c r="AS1936" i="1"/>
  <c r="K1921" i="1"/>
  <c r="AT1902" i="1"/>
  <c r="J1902" i="1"/>
  <c r="K1902" i="1"/>
  <c r="H1886" i="1"/>
  <c r="H1885" i="1"/>
  <c r="H1884" i="1"/>
  <c r="AU1825" i="1"/>
  <c r="AT1825" i="1"/>
  <c r="H1819" i="1"/>
  <c r="AR1812" i="1"/>
  <c r="J1808" i="1"/>
  <c r="AR1808" i="1"/>
  <c r="K1797" i="1"/>
  <c r="AS1797" i="1"/>
  <c r="J1726" i="1"/>
  <c r="AS1726" i="1"/>
  <c r="AT1703" i="1"/>
  <c r="AU1694" i="1"/>
  <c r="AR1664" i="1"/>
  <c r="J1664" i="1"/>
  <c r="L1599" i="1"/>
  <c r="J1599" i="1"/>
  <c r="K1599" i="1"/>
  <c r="AS1582" i="1"/>
  <c r="AR1559" i="1"/>
  <c r="L1522" i="1"/>
  <c r="AR1522" i="1"/>
  <c r="H1504" i="1"/>
  <c r="K1472" i="1"/>
  <c r="AU1472" i="1"/>
  <c r="J1472" i="1"/>
  <c r="L1392" i="1"/>
  <c r="AR1392" i="1"/>
  <c r="AS1392" i="1"/>
  <c r="H1387" i="1"/>
  <c r="AT1385" i="1"/>
  <c r="AU1385" i="1"/>
  <c r="J1385" i="1"/>
  <c r="K1385" i="1"/>
  <c r="L1385" i="1"/>
  <c r="AS1383" i="1"/>
  <c r="H2436" i="1"/>
  <c r="H2398" i="1"/>
  <c r="H2394" i="1"/>
  <c r="AS2388" i="1"/>
  <c r="H2375" i="1"/>
  <c r="K2357" i="1"/>
  <c r="H2355" i="1"/>
  <c r="H2354" i="1"/>
  <c r="AU2346" i="1"/>
  <c r="AU2334" i="1"/>
  <c r="AU2333" i="1"/>
  <c r="H2329" i="1"/>
  <c r="AU2326" i="1"/>
  <c r="AS2322" i="1"/>
  <c r="J2314" i="1"/>
  <c r="AT2305" i="1"/>
  <c r="AS2291" i="1"/>
  <c r="AS2285" i="1"/>
  <c r="AT2284" i="1"/>
  <c r="AU2283" i="1"/>
  <c r="H2269" i="1"/>
  <c r="H2261" i="1"/>
  <c r="H2260" i="1"/>
  <c r="L2257" i="1"/>
  <c r="AR2256" i="1"/>
  <c r="AS2250" i="1"/>
  <c r="J2236" i="1"/>
  <c r="J2228" i="1"/>
  <c r="H2221" i="1"/>
  <c r="AR2210" i="1"/>
  <c r="AR2201" i="1"/>
  <c r="H2172" i="1"/>
  <c r="AS2161" i="1"/>
  <c r="AS2160" i="1"/>
  <c r="AS2153" i="1"/>
  <c r="AT2140" i="1"/>
  <c r="K2137" i="1"/>
  <c r="AS2118" i="1"/>
  <c r="J2111" i="1"/>
  <c r="AU2108" i="1"/>
  <c r="J2094" i="1"/>
  <c r="H2093" i="1"/>
  <c r="AT2084" i="1"/>
  <c r="L2063" i="1"/>
  <c r="AU2057" i="1"/>
  <c r="H2043" i="1"/>
  <c r="AR2030" i="1"/>
  <c r="H2022" i="1"/>
  <c r="AS2019" i="1"/>
  <c r="H2016" i="1"/>
  <c r="AU2012" i="1"/>
  <c r="AT2010" i="1"/>
  <c r="AT1999" i="1"/>
  <c r="L1993" i="1"/>
  <c r="L1989" i="1"/>
  <c r="L1987" i="1"/>
  <c r="AU1984" i="1"/>
  <c r="AS1983" i="1"/>
  <c r="AT1983" i="1"/>
  <c r="AR1962" i="1"/>
  <c r="AS1961" i="1"/>
  <c r="K1959" i="1"/>
  <c r="J1946" i="1"/>
  <c r="AT1940" i="1"/>
  <c r="AR1939" i="1"/>
  <c r="AR1938" i="1"/>
  <c r="L1932" i="1"/>
  <c r="AS1925" i="1"/>
  <c r="J1921" i="1"/>
  <c r="K1919" i="1"/>
  <c r="AU1915" i="1"/>
  <c r="AR1914" i="1"/>
  <c r="H1909" i="1"/>
  <c r="AU1903" i="1"/>
  <c r="AS1902" i="1"/>
  <c r="K1889" i="1"/>
  <c r="H1878" i="1"/>
  <c r="AT1865" i="1"/>
  <c r="AS1865" i="1"/>
  <c r="AR1863" i="1"/>
  <c r="AT1862" i="1"/>
  <c r="H1859" i="1"/>
  <c r="H1850" i="1"/>
  <c r="AU1831" i="1"/>
  <c r="H1831" i="1"/>
  <c r="J1831" i="1"/>
  <c r="M1831" i="1" s="1"/>
  <c r="AU1807" i="1"/>
  <c r="L1745" i="1"/>
  <c r="M1745" i="1" s="1"/>
  <c r="J1745" i="1"/>
  <c r="K1745" i="1"/>
  <c r="K1727" i="1"/>
  <c r="AS1727" i="1"/>
  <c r="AS1703" i="1"/>
  <c r="AT1694" i="1"/>
  <c r="AU1599" i="1"/>
  <c r="AS1598" i="1"/>
  <c r="AS1573" i="1"/>
  <c r="H1573" i="1"/>
  <c r="AT1573" i="1"/>
  <c r="K1523" i="1"/>
  <c r="AT1523" i="1"/>
  <c r="AU1523" i="1"/>
  <c r="J1523" i="1"/>
  <c r="L1523" i="1"/>
  <c r="AU1521" i="1"/>
  <c r="L1516" i="1"/>
  <c r="J1516" i="1"/>
  <c r="K1516" i="1"/>
  <c r="AS1465" i="1"/>
  <c r="K1435" i="1"/>
  <c r="J1435" i="1"/>
  <c r="AR1391" i="1"/>
  <c r="AR1384" i="1"/>
  <c r="H2425" i="1"/>
  <c r="H2416" i="1"/>
  <c r="H2396" i="1"/>
  <c r="AR2388" i="1"/>
  <c r="H2384" i="1"/>
  <c r="H2379" i="1"/>
  <c r="AR2372" i="1"/>
  <c r="AT2371" i="1"/>
  <c r="L2363" i="1"/>
  <c r="M2363" i="1" s="1"/>
  <c r="H2358" i="1"/>
  <c r="AT2334" i="1"/>
  <c r="AS2333" i="1"/>
  <c r="AR2322" i="1"/>
  <c r="K2319" i="1"/>
  <c r="H2312" i="1"/>
  <c r="AS2305" i="1"/>
  <c r="H2301" i="1"/>
  <c r="AR2285" i="1"/>
  <c r="AS2284" i="1"/>
  <c r="L2280" i="1"/>
  <c r="J2279" i="1"/>
  <c r="K2257" i="1"/>
  <c r="M2257" i="1" s="1"/>
  <c r="AR2250" i="1"/>
  <c r="K2246" i="1"/>
  <c r="H2245" i="1"/>
  <c r="AT2233" i="1"/>
  <c r="H2228" i="1"/>
  <c r="AS2216" i="1"/>
  <c r="AR2203" i="1"/>
  <c r="AT2202" i="1"/>
  <c r="AS2197" i="1"/>
  <c r="AR2179" i="1"/>
  <c r="AR2160" i="1"/>
  <c r="AR2153" i="1"/>
  <c r="L2150" i="1"/>
  <c r="AS2141" i="1"/>
  <c r="AR2140" i="1"/>
  <c r="K2138" i="1"/>
  <c r="AR2132" i="1"/>
  <c r="L2127" i="1"/>
  <c r="AU2123" i="1"/>
  <c r="AT2108" i="1"/>
  <c r="H2103" i="1"/>
  <c r="H2094" i="1"/>
  <c r="K2063" i="1"/>
  <c r="L2028" i="1"/>
  <c r="M2028" i="1" s="1"/>
  <c r="K2023" i="1"/>
  <c r="AR2019" i="1"/>
  <c r="K2008" i="1"/>
  <c r="H2007" i="1"/>
  <c r="L2006" i="1"/>
  <c r="H2005" i="1"/>
  <c r="H2004" i="1"/>
  <c r="K1995" i="1"/>
  <c r="H1994" i="1"/>
  <c r="K1987" i="1"/>
  <c r="J1959" i="1"/>
  <c r="H1946" i="1"/>
  <c r="K1942" i="1"/>
  <c r="J1942" i="1"/>
  <c r="L1942" i="1"/>
  <c r="K1932" i="1"/>
  <c r="H1921" i="1"/>
  <c r="J1919" i="1"/>
  <c r="M1919" i="1" s="1"/>
  <c r="AS1915" i="1"/>
  <c r="AT1903" i="1"/>
  <c r="AR1902" i="1"/>
  <c r="AT1901" i="1"/>
  <c r="J1889" i="1"/>
  <c r="AS1826" i="1"/>
  <c r="AT1826" i="1"/>
  <c r="AU1826" i="1"/>
  <c r="AS1809" i="1"/>
  <c r="L1809" i="1"/>
  <c r="AR1809" i="1"/>
  <c r="AT1807" i="1"/>
  <c r="J1792" i="1"/>
  <c r="K1792" i="1"/>
  <c r="AR1792" i="1"/>
  <c r="AR1744" i="1"/>
  <c r="AU1726" i="1"/>
  <c r="AR1703" i="1"/>
  <c r="J1685" i="1"/>
  <c r="AU1685" i="1"/>
  <c r="AR1606" i="1"/>
  <c r="K1606" i="1"/>
  <c r="L1606" i="1"/>
  <c r="AT1599" i="1"/>
  <c r="AS1549" i="1"/>
  <c r="J1549" i="1"/>
  <c r="K1549" i="1"/>
  <c r="L1549" i="1"/>
  <c r="AT1522" i="1"/>
  <c r="L1518" i="1"/>
  <c r="AU1518" i="1"/>
  <c r="J1518" i="1"/>
  <c r="K1518" i="1"/>
  <c r="AU1516" i="1"/>
  <c r="AS1385" i="1"/>
  <c r="AT1353" i="1"/>
  <c r="AR1353" i="1"/>
  <c r="H2741" i="1"/>
  <c r="H2613" i="1"/>
  <c r="H2599" i="1"/>
  <c r="H2597" i="1"/>
  <c r="H2569" i="1"/>
  <c r="H2532" i="1"/>
  <c r="H2478" i="1"/>
  <c r="H2462" i="1"/>
  <c r="H2460" i="1"/>
  <c r="AS2429" i="1"/>
  <c r="AR2428" i="1"/>
  <c r="AR2421" i="1"/>
  <c r="AU2409" i="1"/>
  <c r="H2386" i="1"/>
  <c r="L2378" i="1"/>
  <c r="AR2371" i="1"/>
  <c r="AS2366" i="1"/>
  <c r="K2363" i="1"/>
  <c r="H2362" i="1"/>
  <c r="AU2352" i="1"/>
  <c r="AS2334" i="1"/>
  <c r="AR2333" i="1"/>
  <c r="K2324" i="1"/>
  <c r="H2311" i="1"/>
  <c r="L2306" i="1"/>
  <c r="AR2305" i="1"/>
  <c r="J2303" i="1"/>
  <c r="L2288" i="1"/>
  <c r="H2279" i="1"/>
  <c r="H2273" i="1"/>
  <c r="AS2263" i="1"/>
  <c r="H2254" i="1"/>
  <c r="J2246" i="1"/>
  <c r="AT2242" i="1"/>
  <c r="AS2233" i="1"/>
  <c r="AR2216" i="1"/>
  <c r="H2207" i="1"/>
  <c r="AT2193" i="1"/>
  <c r="AU2188" i="1"/>
  <c r="L2185" i="1"/>
  <c r="AR2165" i="1"/>
  <c r="AT2164" i="1"/>
  <c r="L2149" i="1"/>
  <c r="J2138" i="1"/>
  <c r="H2130" i="1"/>
  <c r="L2129" i="1"/>
  <c r="AT2123" i="1"/>
  <c r="H2096" i="1"/>
  <c r="AR2072" i="1"/>
  <c r="L2065" i="1"/>
  <c r="L2062" i="1"/>
  <c r="AR2058" i="1"/>
  <c r="K2047" i="1"/>
  <c r="M2047" i="1" s="1"/>
  <c r="H2046" i="1"/>
  <c r="AS2040" i="1"/>
  <c r="AS2039" i="1"/>
  <c r="L2029" i="1"/>
  <c r="K2028" i="1"/>
  <c r="J2023" i="1"/>
  <c r="J2008" i="1"/>
  <c r="K2006" i="1"/>
  <c r="J1995" i="1"/>
  <c r="M1991" i="1"/>
  <c r="H1989" i="1"/>
  <c r="L1986" i="1"/>
  <c r="H1960" i="1"/>
  <c r="H1959" i="1"/>
  <c r="AR1951" i="1"/>
  <c r="J1943" i="1"/>
  <c r="H1943" i="1"/>
  <c r="J1932" i="1"/>
  <c r="M1932" i="1" s="1"/>
  <c r="J1930" i="1"/>
  <c r="K1907" i="1"/>
  <c r="J1907" i="1"/>
  <c r="AU1905" i="1"/>
  <c r="AR1901" i="1"/>
  <c r="J1891" i="1"/>
  <c r="AU1876" i="1"/>
  <c r="K1874" i="1"/>
  <c r="AR1831" i="1"/>
  <c r="L1816" i="1"/>
  <c r="M1816" i="1" s="1"/>
  <c r="AT1816" i="1"/>
  <c r="AT1808" i="1"/>
  <c r="AU1745" i="1"/>
  <c r="AR1728" i="1"/>
  <c r="AS1728" i="1"/>
  <c r="AT1728" i="1"/>
  <c r="H1728" i="1"/>
  <c r="AU1728" i="1"/>
  <c r="J1728" i="1"/>
  <c r="K1728" i="1"/>
  <c r="L1728" i="1"/>
  <c r="AT1726" i="1"/>
  <c r="AT1699" i="1"/>
  <c r="L1699" i="1"/>
  <c r="AT1642" i="1"/>
  <c r="AR1642" i="1"/>
  <c r="AT1638" i="1"/>
  <c r="AS1638" i="1"/>
  <c r="AU1638" i="1"/>
  <c r="AS1599" i="1"/>
  <c r="L1574" i="1"/>
  <c r="J1574" i="1"/>
  <c r="K1574" i="1"/>
  <c r="AU1549" i="1"/>
  <c r="AS1523" i="1"/>
  <c r="AS1522" i="1"/>
  <c r="AS1516" i="1"/>
  <c r="H1506" i="1"/>
  <c r="J1436" i="1"/>
  <c r="L1436" i="1"/>
  <c r="AR1436" i="1"/>
  <c r="AR1385" i="1"/>
  <c r="H1348" i="1"/>
  <c r="AT1796" i="1"/>
  <c r="AR1789" i="1"/>
  <c r="AU1679" i="1"/>
  <c r="M1671" i="1"/>
  <c r="AU1530" i="1"/>
  <c r="AS1494" i="1"/>
  <c r="AT1482" i="1"/>
  <c r="AR1468" i="1"/>
  <c r="M1378" i="1"/>
  <c r="AR1796" i="1"/>
  <c r="AU1474" i="1"/>
  <c r="AT1474" i="1"/>
  <c r="J1473" i="1"/>
  <c r="AT1473" i="1"/>
  <c r="AT1455" i="1"/>
  <c r="L1455" i="1"/>
  <c r="L1443" i="1"/>
  <c r="AR1443" i="1"/>
  <c r="AR1329" i="1"/>
  <c r="AU1329" i="1"/>
  <c r="AR1321" i="1"/>
  <c r="K1321" i="1"/>
  <c r="AR1160" i="1"/>
  <c r="AS1160" i="1"/>
  <c r="AT1160" i="1"/>
  <c r="AS1093" i="1"/>
  <c r="K1093" i="1"/>
  <c r="AR1093" i="1"/>
  <c r="AT1093" i="1"/>
  <c r="AU899" i="1"/>
  <c r="J899" i="1"/>
  <c r="K899" i="1"/>
  <c r="AR899" i="1"/>
  <c r="AS1779" i="1"/>
  <c r="AT1771" i="1"/>
  <c r="M1760" i="1"/>
  <c r="AT1716" i="1"/>
  <c r="AT1691" i="1"/>
  <c r="AR1679" i="1"/>
  <c r="AS1655" i="1"/>
  <c r="AU1578" i="1"/>
  <c r="AS1530" i="1"/>
  <c r="AT1492" i="1"/>
  <c r="AR1482" i="1"/>
  <c r="AU1473" i="1"/>
  <c r="AS1329" i="1"/>
  <c r="AU1327" i="1"/>
  <c r="AS1320" i="1"/>
  <c r="AS1312" i="1"/>
  <c r="AT1312" i="1"/>
  <c r="AT1297" i="1"/>
  <c r="K1297" i="1"/>
  <c r="L1297" i="1"/>
  <c r="AS1135" i="1"/>
  <c r="K1135" i="1"/>
  <c r="AT982" i="1"/>
  <c r="AR982" i="1"/>
  <c r="AS982" i="1"/>
  <c r="J1475" i="1"/>
  <c r="M1475" i="1" s="1"/>
  <c r="AR1475" i="1"/>
  <c r="K1447" i="1"/>
  <c r="AU1447" i="1"/>
  <c r="L1380" i="1"/>
  <c r="AS1380" i="1"/>
  <c r="AU1005" i="1"/>
  <c r="AR1005" i="1"/>
  <c r="AS1005" i="1"/>
  <c r="AT1005" i="1"/>
  <c r="AU963" i="1"/>
  <c r="J963" i="1"/>
  <c r="AS963" i="1"/>
  <c r="AT963" i="1"/>
  <c r="K963" i="1"/>
  <c r="L963" i="1"/>
  <c r="J953" i="1"/>
  <c r="AR953" i="1"/>
  <c r="AS953" i="1"/>
  <c r="AT953" i="1"/>
  <c r="J834" i="1"/>
  <c r="AR834" i="1"/>
  <c r="L1799" i="1"/>
  <c r="AS1795" i="1"/>
  <c r="AT1794" i="1"/>
  <c r="AR1778" i="1"/>
  <c r="AT1755" i="1"/>
  <c r="AU1738" i="1"/>
  <c r="AR1691" i="1"/>
  <c r="AS1673" i="1"/>
  <c r="AT1672" i="1"/>
  <c r="D1660" i="1"/>
  <c r="AU1615" i="1"/>
  <c r="AU1603" i="1"/>
  <c r="AT1579" i="1"/>
  <c r="AT1563" i="1"/>
  <c r="AR1556" i="1"/>
  <c r="AT1556" i="1"/>
  <c r="AS1554" i="1"/>
  <c r="AU1540" i="1"/>
  <c r="AT1533" i="1"/>
  <c r="AU1533" i="1"/>
  <c r="AR1512" i="1"/>
  <c r="K1512" i="1"/>
  <c r="AU1486" i="1"/>
  <c r="AS1486" i="1"/>
  <c r="AU1484" i="1"/>
  <c r="L1477" i="1"/>
  <c r="AU1477" i="1"/>
  <c r="AS1475" i="1"/>
  <c r="AS1474" i="1"/>
  <c r="AR1455" i="1"/>
  <c r="AS1443" i="1"/>
  <c r="AS1426" i="1"/>
  <c r="AS1416" i="1"/>
  <c r="AU1397" i="1"/>
  <c r="AU1331" i="1"/>
  <c r="AT1314" i="1"/>
  <c r="AU1299" i="1"/>
  <c r="J1299" i="1"/>
  <c r="AS1297" i="1"/>
  <c r="K1094" i="1"/>
  <c r="J1094" i="1"/>
  <c r="AU1066" i="1"/>
  <c r="J1066" i="1"/>
  <c r="K1066" i="1"/>
  <c r="L1066" i="1"/>
  <c r="AS1018" i="1"/>
  <c r="AR1018" i="1"/>
  <c r="AS899" i="1"/>
  <c r="H1829" i="1"/>
  <c r="H1801" i="1"/>
  <c r="K1799" i="1"/>
  <c r="L1789" i="1"/>
  <c r="L1772" i="1"/>
  <c r="AS1755" i="1"/>
  <c r="H1744" i="1"/>
  <c r="AT1738" i="1"/>
  <c r="AR1722" i="1"/>
  <c r="L1700" i="1"/>
  <c r="L1696" i="1"/>
  <c r="H1694" i="1"/>
  <c r="L1692" i="1"/>
  <c r="AU1687" i="1"/>
  <c r="AR1673" i="1"/>
  <c r="AS1672" i="1"/>
  <c r="H1653" i="1"/>
  <c r="AT1630" i="1"/>
  <c r="AT1615" i="1"/>
  <c r="H1606" i="1"/>
  <c r="H1598" i="1"/>
  <c r="H1582" i="1"/>
  <c r="H1576" i="1"/>
  <c r="H1575" i="1"/>
  <c r="H1523" i="1"/>
  <c r="AT1511" i="1"/>
  <c r="H1503" i="1"/>
  <c r="AU1485" i="1"/>
  <c r="H1464" i="1"/>
  <c r="J1448" i="1"/>
  <c r="AT1448" i="1"/>
  <c r="H1438" i="1"/>
  <c r="AR1426" i="1"/>
  <c r="AR1416" i="1"/>
  <c r="AT1413" i="1"/>
  <c r="AU1411" i="1"/>
  <c r="AR1408" i="1"/>
  <c r="H1402" i="1"/>
  <c r="K1399" i="1"/>
  <c r="AR1399" i="1"/>
  <c r="AU1394" i="1"/>
  <c r="H1391" i="1"/>
  <c r="AS1362" i="1"/>
  <c r="AT1360" i="1"/>
  <c r="L1351" i="1"/>
  <c r="AU1341" i="1"/>
  <c r="AS1332" i="1"/>
  <c r="AT1331" i="1"/>
  <c r="L1323" i="1"/>
  <c r="J1323" i="1"/>
  <c r="AT1298" i="1"/>
  <c r="AR1297" i="1"/>
  <c r="J1194" i="1"/>
  <c r="K1194" i="1"/>
  <c r="AR1194" i="1"/>
  <c r="H1891" i="1"/>
  <c r="AT1879" i="1"/>
  <c r="AU1854" i="1"/>
  <c r="H1817" i="1"/>
  <c r="H1812" i="1"/>
  <c r="J1799" i="1"/>
  <c r="K1789" i="1"/>
  <c r="AS1781" i="1"/>
  <c r="AS1776" i="1"/>
  <c r="K1772" i="1"/>
  <c r="M1772" i="1" s="1"/>
  <c r="H1745" i="1"/>
  <c r="AS1729" i="1"/>
  <c r="H1726" i="1"/>
  <c r="AT1723" i="1"/>
  <c r="K1700" i="1"/>
  <c r="K1696" i="1"/>
  <c r="K1692" i="1"/>
  <c r="AR1672" i="1"/>
  <c r="AS1668" i="1"/>
  <c r="AU1611" i="1"/>
  <c r="H1607" i="1"/>
  <c r="H1599" i="1"/>
  <c r="H1577" i="1"/>
  <c r="H1574" i="1"/>
  <c r="AU1569" i="1"/>
  <c r="AR1541" i="1"/>
  <c r="AS1540" i="1"/>
  <c r="AU1539" i="1"/>
  <c r="H1522" i="1"/>
  <c r="H1520" i="1"/>
  <c r="AR1511" i="1"/>
  <c r="AT1499" i="1"/>
  <c r="J1496" i="1"/>
  <c r="L1494" i="1"/>
  <c r="L1489" i="1"/>
  <c r="AR1489" i="1"/>
  <c r="AR1485" i="1"/>
  <c r="L1468" i="1"/>
  <c r="AU1459" i="1"/>
  <c r="AR1447" i="1"/>
  <c r="H1436" i="1"/>
  <c r="AT1432" i="1"/>
  <c r="L1432" i="1"/>
  <c r="AS1413" i="1"/>
  <c r="AU1401" i="1"/>
  <c r="AS1401" i="1"/>
  <c r="AU1400" i="1"/>
  <c r="AR1400" i="1"/>
  <c r="AS1397" i="1"/>
  <c r="H1392" i="1"/>
  <c r="L1390" i="1"/>
  <c r="AR1380" i="1"/>
  <c r="AS1374" i="1"/>
  <c r="AT1368" i="1"/>
  <c r="AU1367" i="1"/>
  <c r="AR1362" i="1"/>
  <c r="K1358" i="1"/>
  <c r="K1351" i="1"/>
  <c r="L1328" i="1"/>
  <c r="AU1323" i="1"/>
  <c r="H1318" i="1"/>
  <c r="AS1315" i="1"/>
  <c r="AU1276" i="1"/>
  <c r="J1255" i="1"/>
  <c r="AT1255" i="1"/>
  <c r="AU1255" i="1"/>
  <c r="AS1031" i="1"/>
  <c r="AU1031" i="1"/>
  <c r="AR963" i="1"/>
  <c r="K955" i="1"/>
  <c r="AU955" i="1"/>
  <c r="J955" i="1"/>
  <c r="L955" i="1"/>
  <c r="AS955" i="1"/>
  <c r="AU953" i="1"/>
  <c r="J873" i="1"/>
  <c r="M873" i="1" s="1"/>
  <c r="K873" i="1"/>
  <c r="L873" i="1"/>
  <c r="AU873" i="1"/>
  <c r="AR873" i="1"/>
  <c r="AS873" i="1"/>
  <c r="H1935" i="1"/>
  <c r="H1900" i="1"/>
  <c r="AS1879" i="1"/>
  <c r="AT1854" i="1"/>
  <c r="H1848" i="1"/>
  <c r="H1810" i="1"/>
  <c r="AU1805" i="1"/>
  <c r="L1796" i="1"/>
  <c r="H1792" i="1"/>
  <c r="AT1757" i="1"/>
  <c r="H1748" i="1"/>
  <c r="AS1740" i="1"/>
  <c r="H1736" i="1"/>
  <c r="AS1730" i="1"/>
  <c r="AR1729" i="1"/>
  <c r="AS1721" i="1"/>
  <c r="H1703" i="1"/>
  <c r="J1692" i="1"/>
  <c r="K1679" i="1"/>
  <c r="M1679" i="1" s="1"/>
  <c r="AR1668" i="1"/>
  <c r="H1664" i="1"/>
  <c r="L1655" i="1"/>
  <c r="H1643" i="1"/>
  <c r="H1638" i="1"/>
  <c r="H1559" i="1"/>
  <c r="K1557" i="1"/>
  <c r="AU1557" i="1"/>
  <c r="AS1539" i="1"/>
  <c r="L1530" i="1"/>
  <c r="AU1519" i="1"/>
  <c r="K1519" i="1"/>
  <c r="K1497" i="1"/>
  <c r="H1496" i="1"/>
  <c r="K1494" i="1"/>
  <c r="K1482" i="1"/>
  <c r="H1472" i="1"/>
  <c r="H1470" i="1"/>
  <c r="K1468" i="1"/>
  <c r="H1465" i="1"/>
  <c r="AS1463" i="1"/>
  <c r="AR1463" i="1"/>
  <c r="AR1459" i="1"/>
  <c r="AS1448" i="1"/>
  <c r="AU1399" i="1"/>
  <c r="J1390" i="1"/>
  <c r="H1389" i="1"/>
  <c r="AS1368" i="1"/>
  <c r="AS1367" i="1"/>
  <c r="H1359" i="1"/>
  <c r="J1358" i="1"/>
  <c r="H1338" i="1"/>
  <c r="L1330" i="1"/>
  <c r="K1329" i="1"/>
  <c r="K1328" i="1"/>
  <c r="AU1308" i="1"/>
  <c r="J1308" i="1"/>
  <c r="AT1306" i="1"/>
  <c r="AR1291" i="1"/>
  <c r="AS1291" i="1"/>
  <c r="AT1291" i="1"/>
  <c r="AU1158" i="1"/>
  <c r="AS1158" i="1"/>
  <c r="AT1158" i="1"/>
  <c r="K1106" i="1"/>
  <c r="J1106" i="1"/>
  <c r="AR1106" i="1"/>
  <c r="AS1106" i="1"/>
  <c r="AT1066" i="1"/>
  <c r="H2133" i="1"/>
  <c r="H2050" i="1"/>
  <c r="H2025" i="1"/>
  <c r="H1975" i="1"/>
  <c r="AT1954" i="1"/>
  <c r="AT1950" i="1"/>
  <c r="H1940" i="1"/>
  <c r="H1925" i="1"/>
  <c r="AT1855" i="1"/>
  <c r="AR1854" i="1"/>
  <c r="AT1852" i="1"/>
  <c r="H1821" i="1"/>
  <c r="H1818" i="1"/>
  <c r="H1814" i="1"/>
  <c r="K1796" i="1"/>
  <c r="M1796" i="1" s="1"/>
  <c r="H1772" i="1"/>
  <c r="H1770" i="1"/>
  <c r="AS1765" i="1"/>
  <c r="H1754" i="1"/>
  <c r="H1747" i="1"/>
  <c r="AR1721" i="1"/>
  <c r="AT1719" i="1"/>
  <c r="AR1708" i="1"/>
  <c r="AT1704" i="1"/>
  <c r="H1700" i="1"/>
  <c r="H1696" i="1"/>
  <c r="H1692" i="1"/>
  <c r="J1679" i="1"/>
  <c r="AT1676" i="1"/>
  <c r="AT1670" i="1"/>
  <c r="AS1667" i="1"/>
  <c r="J1655" i="1"/>
  <c r="J1578" i="1"/>
  <c r="H1567" i="1"/>
  <c r="H1561" i="1"/>
  <c r="H1552" i="1"/>
  <c r="AR1539" i="1"/>
  <c r="J1530" i="1"/>
  <c r="AU1501" i="1"/>
  <c r="H1497" i="1"/>
  <c r="H1492" i="1"/>
  <c r="AU1489" i="1"/>
  <c r="J1482" i="1"/>
  <c r="J1468" i="1"/>
  <c r="AT1452" i="1"/>
  <c r="AT1449" i="1"/>
  <c r="AR1448" i="1"/>
  <c r="J1433" i="1"/>
  <c r="L1433" i="1"/>
  <c r="L1415" i="1"/>
  <c r="L1410" i="1"/>
  <c r="L1404" i="1"/>
  <c r="AS1404" i="1"/>
  <c r="AS1400" i="1"/>
  <c r="H1390" i="1"/>
  <c r="AU1373" i="1"/>
  <c r="AR1368" i="1"/>
  <c r="AR1367" i="1"/>
  <c r="AR1352" i="1"/>
  <c r="L1352" i="1"/>
  <c r="H1351" i="1"/>
  <c r="L1346" i="1"/>
  <c r="K1346" i="1"/>
  <c r="M1346" i="1" s="1"/>
  <c r="J1329" i="1"/>
  <c r="J1328" i="1"/>
  <c r="L1321" i="1"/>
  <c r="K1320" i="1"/>
  <c r="AR1308" i="1"/>
  <c r="H1295" i="1"/>
  <c r="AS1284" i="1"/>
  <c r="AT1208" i="1"/>
  <c r="J1208" i="1"/>
  <c r="K1208" i="1"/>
  <c r="L1208" i="1"/>
  <c r="AT937" i="1"/>
  <c r="AU937" i="1"/>
  <c r="M1179" i="1"/>
  <c r="AT1164" i="1"/>
  <c r="AS1054" i="1"/>
  <c r="AT1054" i="1"/>
  <c r="AT776" i="1"/>
  <c r="AR776" i="1"/>
  <c r="AU250" i="1"/>
  <c r="J250" i="1"/>
  <c r="K250" i="1"/>
  <c r="L250" i="1"/>
  <c r="AT250" i="1"/>
  <c r="AS1164" i="1"/>
  <c r="AS1152" i="1"/>
  <c r="AU1140" i="1"/>
  <c r="AT1065" i="1"/>
  <c r="AS1006" i="1"/>
  <c r="AT1001" i="1"/>
  <c r="AS1001" i="1"/>
  <c r="AR894" i="1"/>
  <c r="AS894" i="1"/>
  <c r="J824" i="1"/>
  <c r="H824" i="1"/>
  <c r="J792" i="1"/>
  <c r="AS792" i="1"/>
  <c r="AT781" i="1"/>
  <c r="AS781" i="1"/>
  <c r="J761" i="1"/>
  <c r="K761" i="1"/>
  <c r="AS761" i="1"/>
  <c r="AU1226" i="1"/>
  <c r="AR1188" i="1"/>
  <c r="AR1164" i="1"/>
  <c r="AR1155" i="1"/>
  <c r="AR1152" i="1"/>
  <c r="AT1140" i="1"/>
  <c r="AR1136" i="1"/>
  <c r="AR1110" i="1"/>
  <c r="AU1100" i="1"/>
  <c r="AU1095" i="1"/>
  <c r="AU1083" i="1"/>
  <c r="AS1065" i="1"/>
  <c r="AR1053" i="1"/>
  <c r="AT1053" i="1"/>
  <c r="AR1034" i="1"/>
  <c r="AR1032" i="1"/>
  <c r="AR1006" i="1"/>
  <c r="AS1004" i="1"/>
  <c r="AR1004" i="1"/>
  <c r="J926" i="1"/>
  <c r="J909" i="1"/>
  <c r="AR902" i="1"/>
  <c r="AR862" i="1"/>
  <c r="J862" i="1"/>
  <c r="AT655" i="1"/>
  <c r="AR655" i="1"/>
  <c r="J655" i="1"/>
  <c r="AS655" i="1"/>
  <c r="AU655" i="1"/>
  <c r="AR611" i="1"/>
  <c r="AS611" i="1"/>
  <c r="AU611" i="1"/>
  <c r="H611" i="1"/>
  <c r="K611" i="1"/>
  <c r="L611" i="1"/>
  <c r="J611" i="1"/>
  <c r="AR1217" i="1"/>
  <c r="AU1210" i="1"/>
  <c r="H1097" i="1"/>
  <c r="H1025" i="1"/>
  <c r="L984" i="1"/>
  <c r="K984" i="1"/>
  <c r="AR895" i="1"/>
  <c r="L895" i="1"/>
  <c r="AT761" i="1"/>
  <c r="J757" i="1"/>
  <c r="AT757" i="1"/>
  <c r="AU757" i="1"/>
  <c r="H757" i="1"/>
  <c r="K757" i="1"/>
  <c r="L757" i="1"/>
  <c r="AR757" i="1"/>
  <c r="L687" i="1"/>
  <c r="AT687" i="1"/>
  <c r="J687" i="1"/>
  <c r="H1252" i="1"/>
  <c r="AR1250" i="1"/>
  <c r="AR1225" i="1"/>
  <c r="AR1212" i="1"/>
  <c r="AR1211" i="1"/>
  <c r="AS1201" i="1"/>
  <c r="AT1200" i="1"/>
  <c r="AS1187" i="1"/>
  <c r="AS1186" i="1"/>
  <c r="AT1185" i="1"/>
  <c r="AU1179" i="1"/>
  <c r="AS1172" i="1"/>
  <c r="AS1163" i="1"/>
  <c r="L1159" i="1"/>
  <c r="AR1154" i="1"/>
  <c r="AT1150" i="1"/>
  <c r="AS1123" i="1"/>
  <c r="AS1100" i="1"/>
  <c r="AT1099" i="1"/>
  <c r="H1089" i="1"/>
  <c r="J1088" i="1"/>
  <c r="AR1083" i="1"/>
  <c r="AT1082" i="1"/>
  <c r="AU1081" i="1"/>
  <c r="J1073" i="1"/>
  <c r="AT1068" i="1"/>
  <c r="AS1060" i="1"/>
  <c r="AS1037" i="1"/>
  <c r="AU1024" i="1"/>
  <c r="AT1019" i="1"/>
  <c r="AS1003" i="1"/>
  <c r="AT994" i="1"/>
  <c r="AR993" i="1"/>
  <c r="AT992" i="1"/>
  <c r="AS984" i="1"/>
  <c r="K979" i="1"/>
  <c r="AT979" i="1"/>
  <c r="AU973" i="1"/>
  <c r="AU971" i="1"/>
  <c r="AT969" i="1"/>
  <c r="AS966" i="1"/>
  <c r="AU894" i="1"/>
  <c r="AU864" i="1"/>
  <c r="AU862" i="1"/>
  <c r="L856" i="1"/>
  <c r="AU856" i="1"/>
  <c r="J856" i="1"/>
  <c r="M856" i="1" s="1"/>
  <c r="AR825" i="1"/>
  <c r="AS825" i="1"/>
  <c r="AT825" i="1"/>
  <c r="AS782" i="1"/>
  <c r="J782" i="1"/>
  <c r="K782" i="1"/>
  <c r="L782" i="1"/>
  <c r="AR761" i="1"/>
  <c r="L1214" i="1"/>
  <c r="AR1201" i="1"/>
  <c r="H1198" i="1"/>
  <c r="AR1172" i="1"/>
  <c r="K1159" i="1"/>
  <c r="L1137" i="1"/>
  <c r="L1121" i="1"/>
  <c r="AT1114" i="1"/>
  <c r="AT1112" i="1"/>
  <c r="AR1100" i="1"/>
  <c r="AS1099" i="1"/>
  <c r="AU1097" i="1"/>
  <c r="AS1082" i="1"/>
  <c r="AT1081" i="1"/>
  <c r="AS1056" i="1"/>
  <c r="AU1056" i="1"/>
  <c r="AS1050" i="1"/>
  <c r="J1050" i="1"/>
  <c r="AU1025" i="1"/>
  <c r="AR1020" i="1"/>
  <c r="L1009" i="1"/>
  <c r="AR1003" i="1"/>
  <c r="AR992" i="1"/>
  <c r="AS987" i="1"/>
  <c r="AR984" i="1"/>
  <c r="AU967" i="1"/>
  <c r="AU941" i="1"/>
  <c r="AR927" i="1"/>
  <c r="AU926" i="1"/>
  <c r="AR922" i="1"/>
  <c r="AS921" i="1"/>
  <c r="K915" i="1"/>
  <c r="L915" i="1"/>
  <c r="AU904" i="1"/>
  <c r="AT869" i="1"/>
  <c r="AU869" i="1"/>
  <c r="K866" i="1"/>
  <c r="J866" i="1"/>
  <c r="AT862" i="1"/>
  <c r="AT763" i="1"/>
  <c r="J763" i="1"/>
  <c r="AS763" i="1"/>
  <c r="AU763" i="1"/>
  <c r="AT611" i="1"/>
  <c r="K1214" i="1"/>
  <c r="AU1197" i="1"/>
  <c r="AR1185" i="1"/>
  <c r="AT1180" i="1"/>
  <c r="J1159" i="1"/>
  <c r="K1137" i="1"/>
  <c r="K1121" i="1"/>
  <c r="L1108" i="1"/>
  <c r="AS1097" i="1"/>
  <c r="AU1049" i="1"/>
  <c r="AT1025" i="1"/>
  <c r="K1016" i="1"/>
  <c r="M1016" i="1" s="1"/>
  <c r="K1009" i="1"/>
  <c r="M1009" i="1" s="1"/>
  <c r="L1001" i="1"/>
  <c r="L996" i="1"/>
  <c r="K996" i="1"/>
  <c r="AR987" i="1"/>
  <c r="AR970" i="1"/>
  <c r="K959" i="1"/>
  <c r="AS941" i="1"/>
  <c r="K936" i="1"/>
  <c r="AT926" i="1"/>
  <c r="AR921" i="1"/>
  <c r="M919" i="1"/>
  <c r="J881" i="1"/>
  <c r="M881" i="1" s="1"/>
  <c r="L881" i="1"/>
  <c r="AT865" i="1"/>
  <c r="J858" i="1"/>
  <c r="AT858" i="1"/>
  <c r="AU858" i="1"/>
  <c r="K858" i="1"/>
  <c r="AR858" i="1"/>
  <c r="L771" i="1"/>
  <c r="AT771" i="1"/>
  <c r="AS757" i="1"/>
  <c r="H1255" i="1"/>
  <c r="H1221" i="1"/>
  <c r="J1214" i="1"/>
  <c r="L1213" i="1"/>
  <c r="L1188" i="1"/>
  <c r="H1166" i="1"/>
  <c r="H1159" i="1"/>
  <c r="K1155" i="1"/>
  <c r="J1152" i="1"/>
  <c r="J1137" i="1"/>
  <c r="L1136" i="1"/>
  <c r="H1135" i="1"/>
  <c r="H1122" i="1"/>
  <c r="H1121" i="1"/>
  <c r="J1111" i="1"/>
  <c r="K1110" i="1"/>
  <c r="K1108" i="1"/>
  <c r="H1106" i="1"/>
  <c r="H1094" i="1"/>
  <c r="H1093" i="1"/>
  <c r="H1066" i="1"/>
  <c r="L1065" i="1"/>
  <c r="K1032" i="1"/>
  <c r="H1031" i="1"/>
  <c r="K1027" i="1"/>
  <c r="AU1027" i="1"/>
  <c r="J1016" i="1"/>
  <c r="J1009" i="1"/>
  <c r="H1006" i="1"/>
  <c r="K1001" i="1"/>
  <c r="J980" i="1"/>
  <c r="AU980" i="1"/>
  <c r="H958" i="1"/>
  <c r="H955" i="1"/>
  <c r="L946" i="1"/>
  <c r="H937" i="1"/>
  <c r="AS930" i="1"/>
  <c r="J930" i="1"/>
  <c r="H913" i="1"/>
  <c r="J906" i="1"/>
  <c r="AT906" i="1"/>
  <c r="K902" i="1"/>
  <c r="J888" i="1"/>
  <c r="K888" i="1"/>
  <c r="L888" i="1"/>
  <c r="AS867" i="1"/>
  <c r="K867" i="1"/>
  <c r="H861" i="1"/>
  <c r="K622" i="1"/>
  <c r="AT622" i="1"/>
  <c r="AU622" i="1"/>
  <c r="H1307" i="1"/>
  <c r="J1249" i="1"/>
  <c r="H1247" i="1"/>
  <c r="J1226" i="1"/>
  <c r="AU1220" i="1"/>
  <c r="H1214" i="1"/>
  <c r="K1213" i="1"/>
  <c r="H1210" i="1"/>
  <c r="AS1197" i="1"/>
  <c r="K1188" i="1"/>
  <c r="AR1181" i="1"/>
  <c r="AS1178" i="1"/>
  <c r="AS1177" i="1"/>
  <c r="AT1174" i="1"/>
  <c r="L1164" i="1"/>
  <c r="H1162" i="1"/>
  <c r="J1155" i="1"/>
  <c r="K1151" i="1"/>
  <c r="J1148" i="1"/>
  <c r="H1137" i="1"/>
  <c r="AT1127" i="1"/>
  <c r="AS1126" i="1"/>
  <c r="AU1125" i="1"/>
  <c r="AT1118" i="1"/>
  <c r="AT1117" i="1"/>
  <c r="J1108" i="1"/>
  <c r="J1101" i="1"/>
  <c r="AR1076" i="1"/>
  <c r="AS1075" i="1"/>
  <c r="AT1074" i="1"/>
  <c r="AU1073" i="1"/>
  <c r="AS1070" i="1"/>
  <c r="H1065" i="1"/>
  <c r="AS1059" i="1"/>
  <c r="AR1058" i="1"/>
  <c r="H1054" i="1"/>
  <c r="K1053" i="1"/>
  <c r="AS1041" i="1"/>
  <c r="AU1041" i="1"/>
  <c r="J1032" i="1"/>
  <c r="K1028" i="1"/>
  <c r="AS1028" i="1"/>
  <c r="H1016" i="1"/>
  <c r="H1009" i="1"/>
  <c r="K1004" i="1"/>
  <c r="J1001" i="1"/>
  <c r="M1001" i="1" s="1"/>
  <c r="H991" i="1"/>
  <c r="H983" i="1"/>
  <c r="K961" i="1"/>
  <c r="H959" i="1"/>
  <c r="AT950" i="1"/>
  <c r="J946" i="1"/>
  <c r="H936" i="1"/>
  <c r="AT931" i="1"/>
  <c r="J931" i="1"/>
  <c r="AR926" i="1"/>
  <c r="AT925" i="1"/>
  <c r="AS909" i="1"/>
  <c r="J902" i="1"/>
  <c r="K895" i="1"/>
  <c r="AS888" i="1"/>
  <c r="AT887" i="1"/>
  <c r="AR881" i="1"/>
  <c r="AS868" i="1"/>
  <c r="AT867" i="1"/>
  <c r="AT866" i="1"/>
  <c r="AS858" i="1"/>
  <c r="L832" i="1"/>
  <c r="AR832" i="1"/>
  <c r="L759" i="1"/>
  <c r="AT759" i="1"/>
  <c r="AU759" i="1"/>
  <c r="J759" i="1"/>
  <c r="K759" i="1"/>
  <c r="K720" i="1"/>
  <c r="J720" i="1"/>
  <c r="AT720" i="1"/>
  <c r="H1308" i="1"/>
  <c r="H1299" i="1"/>
  <c r="H1298" i="1"/>
  <c r="L1258" i="1"/>
  <c r="AT1253" i="1"/>
  <c r="H1250" i="1"/>
  <c r="H1249" i="1"/>
  <c r="H1226" i="1"/>
  <c r="K1225" i="1"/>
  <c r="AS1220" i="1"/>
  <c r="L1218" i="1"/>
  <c r="AU1214" i="1"/>
  <c r="L1211" i="1"/>
  <c r="AU1205" i="1"/>
  <c r="J1188" i="1"/>
  <c r="L1187" i="1"/>
  <c r="L1186" i="1"/>
  <c r="AU1182" i="1"/>
  <c r="AR1178" i="1"/>
  <c r="AR1177" i="1"/>
  <c r="AS1174" i="1"/>
  <c r="AR1169" i="1"/>
  <c r="J1167" i="1"/>
  <c r="K1164" i="1"/>
  <c r="L1163" i="1"/>
  <c r="H1155" i="1"/>
  <c r="H1154" i="1"/>
  <c r="H1151" i="1"/>
  <c r="J1150" i="1"/>
  <c r="H1148" i="1"/>
  <c r="K1142" i="1"/>
  <c r="AU1137" i="1"/>
  <c r="H1136" i="1"/>
  <c r="AT1128" i="1"/>
  <c r="AS1127" i="1"/>
  <c r="K1123" i="1"/>
  <c r="AS1118" i="1"/>
  <c r="AR1117" i="1"/>
  <c r="H1108" i="1"/>
  <c r="L1083" i="1"/>
  <c r="L1079" i="1"/>
  <c r="M1079" i="1" s="1"/>
  <c r="L1077" i="1"/>
  <c r="AS1074" i="1"/>
  <c r="J1053" i="1"/>
  <c r="AS1040" i="1"/>
  <c r="H1037" i="1"/>
  <c r="H1032" i="1"/>
  <c r="AT1028" i="1"/>
  <c r="AT1027" i="1"/>
  <c r="K1021" i="1"/>
  <c r="K1015" i="1"/>
  <c r="J1015" i="1"/>
  <c r="AU1009" i="1"/>
  <c r="J1004" i="1"/>
  <c r="L994" i="1"/>
  <c r="J993" i="1"/>
  <c r="H985" i="1"/>
  <c r="AT980" i="1"/>
  <c r="L969" i="1"/>
  <c r="AU956" i="1"/>
  <c r="J956" i="1"/>
  <c r="H946" i="1"/>
  <c r="AU930" i="1"/>
  <c r="AR909" i="1"/>
  <c r="AU906" i="1"/>
  <c r="J895" i="1"/>
  <c r="H894" i="1"/>
  <c r="AR888" i="1"/>
  <c r="H879" i="1"/>
  <c r="AR868" i="1"/>
  <c r="AR867" i="1"/>
  <c r="AT775" i="1"/>
  <c r="AS775" i="1"/>
  <c r="AR771" i="1"/>
  <c r="H1549" i="1"/>
  <c r="H1494" i="1"/>
  <c r="H1440" i="1"/>
  <c r="H1428" i="1"/>
  <c r="H1414" i="1"/>
  <c r="H1412" i="1"/>
  <c r="H1409" i="1"/>
  <c r="H1385" i="1"/>
  <c r="K1258" i="1"/>
  <c r="AR1253" i="1"/>
  <c r="AR1220" i="1"/>
  <c r="H1212" i="1"/>
  <c r="AS1206" i="1"/>
  <c r="AT1205" i="1"/>
  <c r="H1202" i="1"/>
  <c r="H1201" i="1"/>
  <c r="L1200" i="1"/>
  <c r="H1196" i="1"/>
  <c r="AS1192" i="1"/>
  <c r="K1186" i="1"/>
  <c r="AT1182" i="1"/>
  <c r="H1172" i="1"/>
  <c r="H1142" i="1"/>
  <c r="AR1133" i="1"/>
  <c r="AS1132" i="1"/>
  <c r="AU1131" i="1"/>
  <c r="H1124" i="1"/>
  <c r="H1123" i="1"/>
  <c r="L1114" i="1"/>
  <c r="H1099" i="1"/>
  <c r="L1098" i="1"/>
  <c r="AT1091" i="1"/>
  <c r="AR1089" i="1"/>
  <c r="L1085" i="1"/>
  <c r="L1082" i="1"/>
  <c r="K1077" i="1"/>
  <c r="AU1072" i="1"/>
  <c r="L1060" i="1"/>
  <c r="L1056" i="1"/>
  <c r="M1056" i="1" s="1"/>
  <c r="H1055" i="1"/>
  <c r="H1053" i="1"/>
  <c r="AR1028" i="1"/>
  <c r="J1021" i="1"/>
  <c r="AU1016" i="1"/>
  <c r="H1004" i="1"/>
  <c r="AS989" i="1"/>
  <c r="J984" i="1"/>
  <c r="AS980" i="1"/>
  <c r="K971" i="1"/>
  <c r="J967" i="1"/>
  <c r="J962" i="1"/>
  <c r="L962" i="1"/>
  <c r="H961" i="1"/>
  <c r="H947" i="1"/>
  <c r="AT930" i="1"/>
  <c r="L922" i="1"/>
  <c r="AS916" i="1"/>
  <c r="AS906" i="1"/>
  <c r="L869" i="1"/>
  <c r="AT860" i="1"/>
  <c r="AU860" i="1"/>
  <c r="AU791" i="1"/>
  <c r="L791" i="1"/>
  <c r="AR791" i="1"/>
  <c r="AT791" i="1"/>
  <c r="AU720" i="1"/>
  <c r="AT627" i="1"/>
  <c r="AR627" i="1"/>
  <c r="J627" i="1"/>
  <c r="K627" i="1"/>
  <c r="AR584" i="1"/>
  <c r="AU584" i="1"/>
  <c r="L846" i="1"/>
  <c r="J841" i="1"/>
  <c r="AU835" i="1"/>
  <c r="AT826" i="1"/>
  <c r="K815" i="1"/>
  <c r="M815" i="1" s="1"/>
  <c r="L803" i="1"/>
  <c r="K795" i="1"/>
  <c r="H786" i="1"/>
  <c r="K742" i="1"/>
  <c r="AT742" i="1"/>
  <c r="J724" i="1"/>
  <c r="AT724" i="1"/>
  <c r="H707" i="1"/>
  <c r="J670" i="1"/>
  <c r="L553" i="1"/>
  <c r="AT553" i="1"/>
  <c r="J452" i="1"/>
  <c r="AS452" i="1"/>
  <c r="L380" i="1"/>
  <c r="AU380" i="1"/>
  <c r="H380" i="1"/>
  <c r="K380" i="1"/>
  <c r="K302" i="1"/>
  <c r="AU302" i="1"/>
  <c r="AS302" i="1"/>
  <c r="AU594" i="1"/>
  <c r="J594" i="1"/>
  <c r="AT594" i="1"/>
  <c r="AR513" i="1"/>
  <c r="AS513" i="1"/>
  <c r="AT513" i="1"/>
  <c r="AU513" i="1"/>
  <c r="J513" i="1"/>
  <c r="K513" i="1"/>
  <c r="L513" i="1"/>
  <c r="L453" i="1"/>
  <c r="AR453" i="1"/>
  <c r="AS260" i="1"/>
  <c r="J260" i="1"/>
  <c r="AR260" i="1"/>
  <c r="AU260" i="1"/>
  <c r="L74" i="1"/>
  <c r="AR74" i="1"/>
  <c r="AS74" i="1"/>
  <c r="AT74" i="1"/>
  <c r="AU74" i="1"/>
  <c r="AS835" i="1"/>
  <c r="M805" i="1"/>
  <c r="AU693" i="1"/>
  <c r="AT693" i="1"/>
  <c r="AR617" i="1"/>
  <c r="AT617" i="1"/>
  <c r="AS501" i="1"/>
  <c r="AT501" i="1"/>
  <c r="AU501" i="1"/>
  <c r="J501" i="1"/>
  <c r="K501" i="1"/>
  <c r="L501" i="1"/>
  <c r="AU453" i="1"/>
  <c r="J423" i="1"/>
  <c r="AS423" i="1"/>
  <c r="AT423" i="1"/>
  <c r="AS380" i="1"/>
  <c r="AR362" i="1"/>
  <c r="AS362" i="1"/>
  <c r="AT344" i="1"/>
  <c r="AS344" i="1"/>
  <c r="AR344" i="1"/>
  <c r="AR92" i="1"/>
  <c r="K92" i="1"/>
  <c r="L92" i="1"/>
  <c r="J92" i="1"/>
  <c r="AS38" i="1"/>
  <c r="AU38" i="1"/>
  <c r="K38" i="1"/>
  <c r="L38" i="1"/>
  <c r="AT38" i="1"/>
  <c r="L714" i="1"/>
  <c r="AS714" i="1"/>
  <c r="L706" i="1"/>
  <c r="AR706" i="1"/>
  <c r="AT706" i="1"/>
  <c r="H661" i="1"/>
  <c r="AS623" i="1"/>
  <c r="J623" i="1"/>
  <c r="AR623" i="1"/>
  <c r="AR577" i="1"/>
  <c r="AS577" i="1"/>
  <c r="J568" i="1"/>
  <c r="AR568" i="1"/>
  <c r="AS554" i="1"/>
  <c r="H554" i="1"/>
  <c r="J554" i="1"/>
  <c r="AT554" i="1"/>
  <c r="AT453" i="1"/>
  <c r="AT452" i="1"/>
  <c r="AR380" i="1"/>
  <c r="AT308" i="1"/>
  <c r="AS308" i="1"/>
  <c r="AU308" i="1"/>
  <c r="K308" i="1"/>
  <c r="L308" i="1"/>
  <c r="AR308" i="1"/>
  <c r="J272" i="1"/>
  <c r="K272" i="1"/>
  <c r="L272" i="1"/>
  <c r="H272" i="1"/>
  <c r="AU272" i="1"/>
  <c r="AT837" i="1"/>
  <c r="AU813" i="1"/>
  <c r="AR797" i="1"/>
  <c r="AU796" i="1"/>
  <c r="AU795" i="1"/>
  <c r="AS727" i="1"/>
  <c r="AU727" i="1"/>
  <c r="K727" i="1"/>
  <c r="L727" i="1"/>
  <c r="AT707" i="1"/>
  <c r="L707" i="1"/>
  <c r="AS707" i="1"/>
  <c r="AU694" i="1"/>
  <c r="AT694" i="1"/>
  <c r="J618" i="1"/>
  <c r="AT618" i="1"/>
  <c r="AU618" i="1"/>
  <c r="AS453" i="1"/>
  <c r="K424" i="1"/>
  <c r="AT424" i="1"/>
  <c r="AU382" i="1"/>
  <c r="K363" i="1"/>
  <c r="AU363" i="1"/>
  <c r="J363" i="1"/>
  <c r="L363" i="1"/>
  <c r="AS346" i="1"/>
  <c r="AR346" i="1"/>
  <c r="AR816" i="1"/>
  <c r="AT813" i="1"/>
  <c r="AT796" i="1"/>
  <c r="J709" i="1"/>
  <c r="AR709" i="1"/>
  <c r="L709" i="1"/>
  <c r="AU706" i="1"/>
  <c r="AR658" i="1"/>
  <c r="AU658" i="1"/>
  <c r="J658" i="1"/>
  <c r="AR650" i="1"/>
  <c r="AU623" i="1"/>
  <c r="AU577" i="1"/>
  <c r="L569" i="1"/>
  <c r="AR569" i="1"/>
  <c r="AU423" i="1"/>
  <c r="AR115" i="1"/>
  <c r="AT115" i="1"/>
  <c r="AR111" i="1"/>
  <c r="AU111" i="1"/>
  <c r="K111" i="1"/>
  <c r="L111" i="1"/>
  <c r="J111" i="1"/>
  <c r="AS111" i="1"/>
  <c r="AS92" i="1"/>
  <c r="AT841" i="1"/>
  <c r="AU840" i="1"/>
  <c r="M822" i="1"/>
  <c r="AT817" i="1"/>
  <c r="AR796" i="1"/>
  <c r="AR740" i="1"/>
  <c r="AT740" i="1"/>
  <c r="AR738" i="1"/>
  <c r="AS681" i="1"/>
  <c r="AU681" i="1"/>
  <c r="AS670" i="1"/>
  <c r="AS658" i="1"/>
  <c r="AT623" i="1"/>
  <c r="AT619" i="1"/>
  <c r="AU619" i="1"/>
  <c r="AR614" i="1"/>
  <c r="AU614" i="1"/>
  <c r="AT568" i="1"/>
  <c r="AU554" i="1"/>
  <c r="AT545" i="1"/>
  <c r="AU545" i="1"/>
  <c r="AT442" i="1"/>
  <c r="AS442" i="1"/>
  <c r="AR382" i="1"/>
  <c r="H858" i="1"/>
  <c r="H856" i="1"/>
  <c r="AR846" i="1"/>
  <c r="AR841" i="1"/>
  <c r="AT840" i="1"/>
  <c r="AT839" i="1"/>
  <c r="L826" i="1"/>
  <c r="AS819" i="1"/>
  <c r="AR818" i="1"/>
  <c r="AR815" i="1"/>
  <c r="AR803" i="1"/>
  <c r="AU794" i="1"/>
  <c r="H761" i="1"/>
  <c r="AS746" i="1"/>
  <c r="AT746" i="1"/>
  <c r="AU746" i="1"/>
  <c r="H720" i="1"/>
  <c r="AT708" i="1"/>
  <c r="AU708" i="1"/>
  <c r="K708" i="1"/>
  <c r="M708" i="1" s="1"/>
  <c r="AT695" i="1"/>
  <c r="L695" i="1"/>
  <c r="AS672" i="1"/>
  <c r="J672" i="1"/>
  <c r="AR672" i="1"/>
  <c r="L652" i="1"/>
  <c r="AS652" i="1"/>
  <c r="AU599" i="1"/>
  <c r="AS599" i="1"/>
  <c r="AT599" i="1"/>
  <c r="AT366" i="1"/>
  <c r="L366" i="1"/>
  <c r="AR366" i="1"/>
  <c r="AS366" i="1"/>
  <c r="L293" i="1"/>
  <c r="AU293" i="1"/>
  <c r="K293" i="1"/>
  <c r="AR293" i="1"/>
  <c r="J293" i="1"/>
  <c r="AS293" i="1"/>
  <c r="J284" i="1"/>
  <c r="AU284" i="1"/>
  <c r="AR177" i="1"/>
  <c r="AS177" i="1"/>
  <c r="AU177" i="1"/>
  <c r="J177" i="1"/>
  <c r="AT177" i="1"/>
  <c r="H899" i="1"/>
  <c r="H854" i="1"/>
  <c r="AU850" i="1"/>
  <c r="AT849" i="1"/>
  <c r="AR848" i="1"/>
  <c r="AT845" i="1"/>
  <c r="AR840" i="1"/>
  <c r="AS839" i="1"/>
  <c r="K835" i="1"/>
  <c r="J826" i="1"/>
  <c r="H822" i="1"/>
  <c r="AR819" i="1"/>
  <c r="H811" i="1"/>
  <c r="AR805" i="1"/>
  <c r="AR804" i="1"/>
  <c r="AU799" i="1"/>
  <c r="AT794" i="1"/>
  <c r="H790" i="1"/>
  <c r="K784" i="1"/>
  <c r="H783" i="1"/>
  <c r="H774" i="1"/>
  <c r="H773" i="1"/>
  <c r="K754" i="1"/>
  <c r="AR754" i="1"/>
  <c r="AT732" i="1"/>
  <c r="AS732" i="1"/>
  <c r="AU731" i="1"/>
  <c r="AS731" i="1"/>
  <c r="J731" i="1"/>
  <c r="K731" i="1"/>
  <c r="M731" i="1" s="1"/>
  <c r="K702" i="1"/>
  <c r="AR702" i="1"/>
  <c r="AS702" i="1"/>
  <c r="AS690" i="1"/>
  <c r="K690" i="1"/>
  <c r="AS682" i="1"/>
  <c r="AR682" i="1"/>
  <c r="AS629" i="1"/>
  <c r="H594" i="1"/>
  <c r="AT570" i="1"/>
  <c r="AS569" i="1"/>
  <c r="AS877" i="1"/>
  <c r="H876" i="1"/>
  <c r="AT851" i="1"/>
  <c r="AS849" i="1"/>
  <c r="AS845" i="1"/>
  <c r="H837" i="1"/>
  <c r="J835" i="1"/>
  <c r="H826" i="1"/>
  <c r="AU822" i="1"/>
  <c r="L820" i="1"/>
  <c r="AS807" i="1"/>
  <c r="AS800" i="1"/>
  <c r="AS799" i="1"/>
  <c r="L797" i="1"/>
  <c r="H792" i="1"/>
  <c r="J784" i="1"/>
  <c r="H782" i="1"/>
  <c r="H776" i="1"/>
  <c r="H763" i="1"/>
  <c r="AT731" i="1"/>
  <c r="H693" i="1"/>
  <c r="AT682" i="1"/>
  <c r="AT681" i="1"/>
  <c r="H655" i="1"/>
  <c r="K617" i="1"/>
  <c r="AR600" i="1"/>
  <c r="AT600" i="1"/>
  <c r="K572" i="1"/>
  <c r="AU572" i="1"/>
  <c r="AS570" i="1"/>
  <c r="AU450" i="1"/>
  <c r="J450" i="1"/>
  <c r="H995" i="1"/>
  <c r="H994" i="1"/>
  <c r="H977" i="1"/>
  <c r="H925" i="1"/>
  <c r="H902" i="1"/>
  <c r="AS897" i="1"/>
  <c r="H868" i="1"/>
  <c r="H863" i="1"/>
  <c r="H862" i="1"/>
  <c r="AS851" i="1"/>
  <c r="AR845" i="1"/>
  <c r="AS844" i="1"/>
  <c r="AU843" i="1"/>
  <c r="L816" i="1"/>
  <c r="J813" i="1"/>
  <c r="AR800" i="1"/>
  <c r="K797" i="1"/>
  <c r="M797" i="1" s="1"/>
  <c r="H793" i="1"/>
  <c r="H784" i="1"/>
  <c r="AT779" i="1"/>
  <c r="K755" i="1"/>
  <c r="AS755" i="1"/>
  <c r="J749" i="1"/>
  <c r="AT749" i="1"/>
  <c r="L749" i="1"/>
  <c r="J748" i="1"/>
  <c r="AR748" i="1"/>
  <c r="AR747" i="1"/>
  <c r="AS747" i="1"/>
  <c r="AR731" i="1"/>
  <c r="J721" i="1"/>
  <c r="L721" i="1"/>
  <c r="K719" i="1"/>
  <c r="AR719" i="1"/>
  <c r="AS719" i="1"/>
  <c r="K714" i="1"/>
  <c r="J706" i="1"/>
  <c r="AR703" i="1"/>
  <c r="AS703" i="1"/>
  <c r="AT703" i="1"/>
  <c r="AU703" i="1"/>
  <c r="AT684" i="1"/>
  <c r="AS684" i="1"/>
  <c r="AU677" i="1"/>
  <c r="AU667" i="1"/>
  <c r="K667" i="1"/>
  <c r="K634" i="1"/>
  <c r="AU634" i="1"/>
  <c r="AS600" i="1"/>
  <c r="K577" i="1"/>
  <c r="AS531" i="1"/>
  <c r="L472" i="1"/>
  <c r="AS472" i="1"/>
  <c r="AT472" i="1"/>
  <c r="AU472" i="1"/>
  <c r="H472" i="1"/>
  <c r="J472" i="1"/>
  <c r="K472" i="1"/>
  <c r="M472" i="1" s="1"/>
  <c r="AT450" i="1"/>
  <c r="L367" i="1"/>
  <c r="AT367" i="1"/>
  <c r="AU367" i="1"/>
  <c r="AT293" i="1"/>
  <c r="H742" i="1"/>
  <c r="H733" i="1"/>
  <c r="J725" i="1"/>
  <c r="AT718" i="1"/>
  <c r="AU713" i="1"/>
  <c r="AU705" i="1"/>
  <c r="L696" i="1"/>
  <c r="H685" i="1"/>
  <c r="H684" i="1"/>
  <c r="AS604" i="1"/>
  <c r="AU579" i="1"/>
  <c r="AS567" i="1"/>
  <c r="AR552" i="1"/>
  <c r="AT544" i="1"/>
  <c r="K537" i="1"/>
  <c r="J529" i="1"/>
  <c r="H519" i="1"/>
  <c r="H489" i="1"/>
  <c r="H482" i="1"/>
  <c r="K469" i="1"/>
  <c r="H456" i="1"/>
  <c r="AT436" i="1"/>
  <c r="K418" i="1"/>
  <c r="L411" i="1"/>
  <c r="H403" i="1"/>
  <c r="H400" i="1"/>
  <c r="L390" i="1"/>
  <c r="H377" i="1"/>
  <c r="AT347" i="1"/>
  <c r="K347" i="1"/>
  <c r="K338" i="1"/>
  <c r="J295" i="1"/>
  <c r="K295" i="1"/>
  <c r="L295" i="1"/>
  <c r="AS277" i="1"/>
  <c r="AU277" i="1"/>
  <c r="K277" i="1"/>
  <c r="AS261" i="1"/>
  <c r="AR261" i="1"/>
  <c r="H245" i="1"/>
  <c r="L730" i="1"/>
  <c r="L723" i="1"/>
  <c r="AS718" i="1"/>
  <c r="AR715" i="1"/>
  <c r="AT713" i="1"/>
  <c r="AR701" i="1"/>
  <c r="AT700" i="1"/>
  <c r="K696" i="1"/>
  <c r="L648" i="1"/>
  <c r="L586" i="1"/>
  <c r="AT579" i="1"/>
  <c r="L561" i="1"/>
  <c r="AS544" i="1"/>
  <c r="J537" i="1"/>
  <c r="L503" i="1"/>
  <c r="L494" i="1"/>
  <c r="AU489" i="1"/>
  <c r="J469" i="1"/>
  <c r="AT465" i="1"/>
  <c r="J457" i="1"/>
  <c r="L455" i="1"/>
  <c r="J418" i="1"/>
  <c r="AU400" i="1"/>
  <c r="L393" i="1"/>
  <c r="K390" i="1"/>
  <c r="AS369" i="1"/>
  <c r="L369" i="1"/>
  <c r="J345" i="1"/>
  <c r="J338" i="1"/>
  <c r="AS238" i="1"/>
  <c r="L238" i="1"/>
  <c r="AU173" i="1"/>
  <c r="K173" i="1"/>
  <c r="AS173" i="1"/>
  <c r="AT160" i="1"/>
  <c r="AS160" i="1"/>
  <c r="K160" i="1"/>
  <c r="L160" i="1"/>
  <c r="AS135" i="1"/>
  <c r="AT135" i="1"/>
  <c r="K135" i="1"/>
  <c r="L135" i="1"/>
  <c r="H731" i="1"/>
  <c r="H724" i="1"/>
  <c r="H709" i="1"/>
  <c r="J696" i="1"/>
  <c r="J669" i="1"/>
  <c r="H650" i="1"/>
  <c r="K648" i="1"/>
  <c r="H627" i="1"/>
  <c r="K586" i="1"/>
  <c r="AS579" i="1"/>
  <c r="H561" i="1"/>
  <c r="L560" i="1"/>
  <c r="H537" i="1"/>
  <c r="H525" i="1"/>
  <c r="H512" i="1"/>
  <c r="K499" i="1"/>
  <c r="H495" i="1"/>
  <c r="K494" i="1"/>
  <c r="AT489" i="1"/>
  <c r="H469" i="1"/>
  <c r="AS465" i="1"/>
  <c r="H457" i="1"/>
  <c r="K455" i="1"/>
  <c r="H418" i="1"/>
  <c r="H404" i="1"/>
  <c r="H393" i="1"/>
  <c r="J390" i="1"/>
  <c r="K359" i="1"/>
  <c r="H357" i="1"/>
  <c r="H356" i="1"/>
  <c r="AT352" i="1"/>
  <c r="L352" i="1"/>
  <c r="H324" i="1"/>
  <c r="J320" i="1"/>
  <c r="K320" i="1"/>
  <c r="AS320" i="1"/>
  <c r="AT320" i="1"/>
  <c r="H311" i="1"/>
  <c r="H299" i="1"/>
  <c r="H275" i="1"/>
  <c r="K252" i="1"/>
  <c r="AS252" i="1"/>
  <c r="AU252" i="1"/>
  <c r="H221" i="1"/>
  <c r="AU211" i="1"/>
  <c r="AR211" i="1"/>
  <c r="AS211" i="1"/>
  <c r="AT211" i="1"/>
  <c r="AS203" i="1"/>
  <c r="AU203" i="1"/>
  <c r="J203" i="1"/>
  <c r="K203" i="1"/>
  <c r="L203" i="1"/>
  <c r="AR310" i="1"/>
  <c r="AS310" i="1"/>
  <c r="AU310" i="1"/>
  <c r="AT297" i="1"/>
  <c r="AU297" i="1"/>
  <c r="K297" i="1"/>
  <c r="AS35" i="1"/>
  <c r="AU35" i="1"/>
  <c r="AS467" i="1"/>
  <c r="AT445" i="1"/>
  <c r="AU386" i="1"/>
  <c r="L279" i="1"/>
  <c r="AU279" i="1"/>
  <c r="J279" i="1"/>
  <c r="K279" i="1"/>
  <c r="L253" i="1"/>
  <c r="AR253" i="1"/>
  <c r="AU253" i="1"/>
  <c r="AS245" i="1"/>
  <c r="AT245" i="1"/>
  <c r="J245" i="1"/>
  <c r="K245" i="1"/>
  <c r="AR137" i="1"/>
  <c r="AT137" i="1"/>
  <c r="H748" i="1"/>
  <c r="AS696" i="1"/>
  <c r="AS683" i="1"/>
  <c r="AT674" i="1"/>
  <c r="H670" i="1"/>
  <c r="AS660" i="1"/>
  <c r="AU648" i="1"/>
  <c r="AS616" i="1"/>
  <c r="AT608" i="1"/>
  <c r="AU586" i="1"/>
  <c r="H570" i="1"/>
  <c r="AU561" i="1"/>
  <c r="L552" i="1"/>
  <c r="M552" i="1" s="1"/>
  <c r="AT518" i="1"/>
  <c r="H513" i="1"/>
  <c r="H501" i="1"/>
  <c r="AU488" i="1"/>
  <c r="AT469" i="1"/>
  <c r="AR467" i="1"/>
  <c r="AU455" i="1"/>
  <c r="H453" i="1"/>
  <c r="H450" i="1"/>
  <c r="AS445" i="1"/>
  <c r="AT418" i="1"/>
  <c r="AU411" i="1"/>
  <c r="AT390" i="1"/>
  <c r="H382" i="1"/>
  <c r="AT355" i="1"/>
  <c r="L355" i="1"/>
  <c r="AS352" i="1"/>
  <c r="AS297" i="1"/>
  <c r="H282" i="1"/>
  <c r="AU245" i="1"/>
  <c r="AU212" i="1"/>
  <c r="K212" i="1"/>
  <c r="AR212" i="1"/>
  <c r="AR203" i="1"/>
  <c r="AS182" i="1"/>
  <c r="J182" i="1"/>
  <c r="K182" i="1"/>
  <c r="L182" i="1"/>
  <c r="AU162" i="1"/>
  <c r="AR162" i="1"/>
  <c r="AS162" i="1"/>
  <c r="L9" i="1"/>
  <c r="AS9" i="1"/>
  <c r="AT9" i="1"/>
  <c r="AS507" i="1"/>
  <c r="H452" i="1"/>
  <c r="AT428" i="1"/>
  <c r="H398" i="1"/>
  <c r="AS387" i="1"/>
  <c r="H363" i="1"/>
  <c r="AT357" i="1"/>
  <c r="L357" i="1"/>
  <c r="AU338" i="1"/>
  <c r="L338" i="1"/>
  <c r="K324" i="1"/>
  <c r="AR324" i="1"/>
  <c r="AU324" i="1"/>
  <c r="AR299" i="1"/>
  <c r="AU299" i="1"/>
  <c r="J299" i="1"/>
  <c r="K299" i="1"/>
  <c r="AR297" i="1"/>
  <c r="H293" i="1"/>
  <c r="AS275" i="1"/>
  <c r="J275" i="1"/>
  <c r="AR275" i="1"/>
  <c r="AT275" i="1"/>
  <c r="H260" i="1"/>
  <c r="H250" i="1"/>
  <c r="J221" i="1"/>
  <c r="K221" i="1"/>
  <c r="L221" i="1"/>
  <c r="AS221" i="1"/>
  <c r="AT221" i="1"/>
  <c r="AU221" i="1"/>
  <c r="AU32" i="1"/>
  <c r="J32" i="1"/>
  <c r="L32" i="1"/>
  <c r="H747" i="1"/>
  <c r="H719" i="1"/>
  <c r="L718" i="1"/>
  <c r="H708" i="1"/>
  <c r="H706" i="1"/>
  <c r="H703" i="1"/>
  <c r="AS648" i="1"/>
  <c r="H634" i="1"/>
  <c r="AR608" i="1"/>
  <c r="K604" i="1"/>
  <c r="H580" i="1"/>
  <c r="AS561" i="1"/>
  <c r="J541" i="1"/>
  <c r="AR537" i="1"/>
  <c r="AR536" i="1"/>
  <c r="AU529" i="1"/>
  <c r="AT528" i="1"/>
  <c r="AU525" i="1"/>
  <c r="AU524" i="1"/>
  <c r="AR510" i="1"/>
  <c r="AT502" i="1"/>
  <c r="AR488" i="1"/>
  <c r="AR469" i="1"/>
  <c r="AR461" i="1"/>
  <c r="AS457" i="1"/>
  <c r="AR456" i="1"/>
  <c r="L443" i="1"/>
  <c r="L439" i="1"/>
  <c r="L436" i="1"/>
  <c r="J433" i="1"/>
  <c r="AT417" i="1"/>
  <c r="AR413" i="1"/>
  <c r="AR412" i="1"/>
  <c r="AR411" i="1"/>
  <c r="AT410" i="1"/>
  <c r="AT404" i="1"/>
  <c r="H367" i="1"/>
  <c r="J364" i="1"/>
  <c r="K364" i="1"/>
  <c r="AT359" i="1"/>
  <c r="AS357" i="1"/>
  <c r="AU356" i="1"/>
  <c r="AU355" i="1"/>
  <c r="L345" i="1"/>
  <c r="AR338" i="1"/>
  <c r="AT324" i="1"/>
  <c r="H308" i="1"/>
  <c r="AS292" i="1"/>
  <c r="AR292" i="1"/>
  <c r="AT292" i="1"/>
  <c r="AR279" i="1"/>
  <c r="L277" i="1"/>
  <c r="AU258" i="1"/>
  <c r="J258" i="1"/>
  <c r="L258" i="1"/>
  <c r="AU256" i="1"/>
  <c r="AT256" i="1"/>
  <c r="L256" i="1"/>
  <c r="AT231" i="1"/>
  <c r="AS231" i="1"/>
  <c r="J231" i="1"/>
  <c r="AT212" i="1"/>
  <c r="AR200" i="1"/>
  <c r="AT200" i="1"/>
  <c r="AS81" i="1"/>
  <c r="AR81" i="1"/>
  <c r="L81" i="1"/>
  <c r="AU9" i="1"/>
  <c r="AR561" i="1"/>
  <c r="AT526" i="1"/>
  <c r="AT525" i="1"/>
  <c r="AT495" i="1"/>
  <c r="K465" i="1"/>
  <c r="AR457" i="1"/>
  <c r="AS404" i="1"/>
  <c r="AR393" i="1"/>
  <c r="AR357" i="1"/>
  <c r="AT356" i="1"/>
  <c r="AU326" i="1"/>
  <c r="K326" i="1"/>
  <c r="AS324" i="1"/>
  <c r="AT299" i="1"/>
  <c r="AR281" i="1"/>
  <c r="AT281" i="1"/>
  <c r="AR222" i="1"/>
  <c r="AT222" i="1"/>
  <c r="AR194" i="1"/>
  <c r="AT194" i="1"/>
  <c r="AU194" i="1"/>
  <c r="J194" i="1"/>
  <c r="K194" i="1"/>
  <c r="AR143" i="1"/>
  <c r="AS143" i="1"/>
  <c r="AR290" i="1"/>
  <c r="AT234" i="1"/>
  <c r="AR216" i="1"/>
  <c r="AS210" i="1"/>
  <c r="AR192" i="1"/>
  <c r="L82" i="1"/>
  <c r="C34" i="2"/>
  <c r="AP1842" i="1"/>
  <c r="N342" i="1"/>
  <c r="K9" i="2" s="1"/>
  <c r="AT317" i="1"/>
  <c r="AR313" i="1"/>
  <c r="AS307" i="1"/>
  <c r="AR288" i="1"/>
  <c r="AR273" i="1"/>
  <c r="L254" i="1"/>
  <c r="AS234" i="1"/>
  <c r="L186" i="1"/>
  <c r="M186" i="1" s="1"/>
  <c r="AU180" i="1"/>
  <c r="AU145" i="1"/>
  <c r="AS138" i="1"/>
  <c r="K82" i="1"/>
  <c r="T2407" i="1"/>
  <c r="W42" i="2" s="1"/>
  <c r="AS180" i="1"/>
  <c r="H115" i="1"/>
  <c r="J82" i="1"/>
  <c r="H81" i="1"/>
  <c r="J67" i="1"/>
  <c r="H38" i="1"/>
  <c r="H32" i="1"/>
  <c r="K7" i="1"/>
  <c r="K314" i="1"/>
  <c r="L296" i="1"/>
  <c r="K291" i="1"/>
  <c r="H269" i="1"/>
  <c r="H254" i="1"/>
  <c r="H247" i="1"/>
  <c r="L233" i="1"/>
  <c r="AR224" i="1"/>
  <c r="L196" i="1"/>
  <c r="L190" i="1"/>
  <c r="AU179" i="1"/>
  <c r="K167" i="1"/>
  <c r="AR153" i="1"/>
  <c r="AR150" i="1"/>
  <c r="AT144" i="1"/>
  <c r="AS132" i="1"/>
  <c r="H129" i="1"/>
  <c r="J127" i="1"/>
  <c r="K101" i="1"/>
  <c r="H99" i="1"/>
  <c r="AS96" i="1"/>
  <c r="H85" i="1"/>
  <c r="H84" i="1"/>
  <c r="AU44" i="1"/>
  <c r="J34" i="1"/>
  <c r="K14" i="1"/>
  <c r="AU11" i="1"/>
  <c r="H365" i="1"/>
  <c r="H364" i="1"/>
  <c r="AR328" i="1"/>
  <c r="H314" i="1"/>
  <c r="H296" i="1"/>
  <c r="L287" i="1"/>
  <c r="H285" i="1"/>
  <c r="AU269" i="1"/>
  <c r="AR257" i="1"/>
  <c r="AU247" i="1"/>
  <c r="K241" i="1"/>
  <c r="J233" i="1"/>
  <c r="H214" i="1"/>
  <c r="K210" i="1"/>
  <c r="AU204" i="1"/>
  <c r="K190" i="1"/>
  <c r="H184" i="1"/>
  <c r="K169" i="1"/>
  <c r="AR132" i="1"/>
  <c r="H127" i="1"/>
  <c r="H101" i="1"/>
  <c r="H100" i="1"/>
  <c r="H73" i="1"/>
  <c r="H72" i="1"/>
  <c r="AU54" i="1"/>
  <c r="AT44" i="1"/>
  <c r="H14" i="1"/>
  <c r="H173" i="1"/>
  <c r="H169" i="1"/>
  <c r="H160" i="1"/>
  <c r="L145" i="1"/>
  <c r="H143" i="1"/>
  <c r="H135" i="1"/>
  <c r="H92" i="1"/>
  <c r="H74" i="1"/>
  <c r="H15" i="1"/>
  <c r="H288" i="1"/>
  <c r="H287" i="1"/>
  <c r="K218" i="1"/>
  <c r="AU190" i="1"/>
  <c r="H181" i="1"/>
  <c r="L180" i="1"/>
  <c r="L152" i="1"/>
  <c r="H146" i="1"/>
  <c r="K145" i="1"/>
  <c r="H138" i="1"/>
  <c r="AT125" i="1"/>
  <c r="AU101" i="1"/>
  <c r="AU67" i="1"/>
  <c r="L43" i="1"/>
  <c r="O1286" i="1"/>
  <c r="M24" i="2" s="1"/>
  <c r="J224" i="1"/>
  <c r="J218" i="1"/>
  <c r="AT190" i="1"/>
  <c r="K180" i="1"/>
  <c r="J153" i="1"/>
  <c r="K152" i="1"/>
  <c r="L150" i="1"/>
  <c r="AS125" i="1"/>
  <c r="AS102" i="1"/>
  <c r="AT84" i="1"/>
  <c r="AT67" i="1"/>
  <c r="AS7" i="1"/>
  <c r="H258" i="1"/>
  <c r="H192" i="1"/>
  <c r="J180" i="1"/>
  <c r="H145" i="1"/>
  <c r="H132" i="1"/>
  <c r="AR101" i="1"/>
  <c r="AU100" i="1"/>
  <c r="AT99" i="1"/>
  <c r="L96" i="1"/>
  <c r="AR84" i="1"/>
  <c r="H77" i="1"/>
  <c r="AU72" i="1"/>
  <c r="K44" i="1"/>
  <c r="H43" i="1"/>
  <c r="H26" i="1"/>
  <c r="AS1263" i="1"/>
  <c r="AU1262" i="1"/>
  <c r="AT1251" i="1"/>
  <c r="AS1262" i="1"/>
  <c r="AU1253" i="1"/>
  <c r="AR1251" i="1"/>
  <c r="AT1250" i="1"/>
  <c r="AR1262" i="1"/>
  <c r="H1270" i="1"/>
  <c r="AU1260" i="1"/>
  <c r="AS1257" i="1"/>
  <c r="L1263" i="1"/>
  <c r="H1246" i="1"/>
  <c r="J1265" i="1"/>
  <c r="AS1249" i="1"/>
  <c r="L1262" i="1"/>
  <c r="H1266" i="1"/>
  <c r="H1262" i="1"/>
  <c r="L1261" i="1"/>
  <c r="H1260" i="1"/>
  <c r="K1256" i="1"/>
  <c r="L1250" i="1"/>
  <c r="J1250" i="1"/>
  <c r="AR3245" i="1"/>
  <c r="L3227" i="1"/>
  <c r="AU3227" i="1"/>
  <c r="K3222" i="1"/>
  <c r="J3222" i="1"/>
  <c r="AS3217" i="1"/>
  <c r="AR3186" i="1"/>
  <c r="J3169" i="1"/>
  <c r="AS3169" i="1"/>
  <c r="AR3151" i="1"/>
  <c r="AR3131" i="1"/>
  <c r="AS3131" i="1"/>
  <c r="AR3125" i="1"/>
  <c r="AT3106" i="1"/>
  <c r="AS3087" i="1"/>
  <c r="AT3087" i="1"/>
  <c r="AU3087" i="1"/>
  <c r="J3078" i="1"/>
  <c r="K3078" i="1"/>
  <c r="L3078" i="1"/>
  <c r="J2948" i="1"/>
  <c r="AR2948" i="1"/>
  <c r="AS2948" i="1"/>
  <c r="AT2948" i="1"/>
  <c r="AR2867" i="1"/>
  <c r="AS2867" i="1"/>
  <c r="AT2867" i="1"/>
  <c r="AU2867" i="1"/>
  <c r="J2867" i="1"/>
  <c r="K2867" i="1"/>
  <c r="L2867" i="1"/>
  <c r="AU2619" i="1"/>
  <c r="J2619" i="1"/>
  <c r="K2619" i="1"/>
  <c r="L2619" i="1"/>
  <c r="AT2595" i="1"/>
  <c r="AU2595" i="1"/>
  <c r="L3179" i="1"/>
  <c r="K3179" i="1"/>
  <c r="AR3120" i="1"/>
  <c r="J3120" i="1"/>
  <c r="H3251" i="1"/>
  <c r="AT3249" i="1"/>
  <c r="H3243" i="1"/>
  <c r="L3236" i="1"/>
  <c r="L3230" i="1"/>
  <c r="AR3227" i="1"/>
  <c r="AU3225" i="1"/>
  <c r="H3224" i="1"/>
  <c r="L3223" i="1"/>
  <c r="AS3222" i="1"/>
  <c r="L3218" i="1"/>
  <c r="AR3217" i="1"/>
  <c r="J3208" i="1"/>
  <c r="AS3200" i="1"/>
  <c r="H3194" i="1"/>
  <c r="J3187" i="1"/>
  <c r="AS3184" i="1"/>
  <c r="K3182" i="1"/>
  <c r="AR3179" i="1"/>
  <c r="AR3178" i="1"/>
  <c r="AT3174" i="1"/>
  <c r="AT3169" i="1"/>
  <c r="L3167" i="1"/>
  <c r="AT3167" i="1"/>
  <c r="AU3162" i="1"/>
  <c r="K3152" i="1"/>
  <c r="AR3150" i="1"/>
  <c r="L3150" i="1"/>
  <c r="AU3147" i="1"/>
  <c r="J3144" i="1"/>
  <c r="M3144" i="1" s="1"/>
  <c r="J3141" i="1"/>
  <c r="M3141" i="1" s="1"/>
  <c r="AS3138" i="1"/>
  <c r="H3134" i="1"/>
  <c r="L3127" i="1"/>
  <c r="AU3124" i="1"/>
  <c r="AU3119" i="1"/>
  <c r="AR3116" i="1"/>
  <c r="K3112" i="1"/>
  <c r="AS3106" i="1"/>
  <c r="AU3105" i="1"/>
  <c r="J3084" i="1"/>
  <c r="K3084" i="1"/>
  <c r="AT3078" i="1"/>
  <c r="AS3066" i="1"/>
  <c r="AT3066" i="1"/>
  <c r="AU3066" i="1"/>
  <c r="J3066" i="1"/>
  <c r="AS3053" i="1"/>
  <c r="AR3053" i="1"/>
  <c r="AT3053" i="1"/>
  <c r="AU3053" i="1"/>
  <c r="H3053" i="1"/>
  <c r="AR3024" i="1"/>
  <c r="AU3024" i="1"/>
  <c r="J3024" i="1"/>
  <c r="K3024" i="1"/>
  <c r="L3024" i="1"/>
  <c r="AR3021" i="1"/>
  <c r="AT2237" i="1"/>
  <c r="AS2237" i="1"/>
  <c r="AU2237" i="1"/>
  <c r="C1840" i="1"/>
  <c r="AU1840" i="1" s="1"/>
  <c r="E1840" i="1"/>
  <c r="F1840" i="1"/>
  <c r="G1840" i="1"/>
  <c r="AN1840" i="1"/>
  <c r="AP1840" i="1"/>
  <c r="D1840" i="1"/>
  <c r="AS3249" i="1"/>
  <c r="AS3244" i="1"/>
  <c r="AU3243" i="1"/>
  <c r="J3236" i="1"/>
  <c r="AT3232" i="1"/>
  <c r="K3230" i="1"/>
  <c r="AR3226" i="1"/>
  <c r="AT3225" i="1"/>
  <c r="K3223" i="1"/>
  <c r="AR3222" i="1"/>
  <c r="K3218" i="1"/>
  <c r="J3198" i="1"/>
  <c r="H3192" i="1"/>
  <c r="H3187" i="1"/>
  <c r="J3182" i="1"/>
  <c r="H3176" i="1"/>
  <c r="AR3169" i="1"/>
  <c r="J3152" i="1"/>
  <c r="H3144" i="1"/>
  <c r="K3133" i="1"/>
  <c r="AT3130" i="1"/>
  <c r="K3127" i="1"/>
  <c r="L3117" i="1"/>
  <c r="K3109" i="1"/>
  <c r="L3080" i="1"/>
  <c r="AS3078" i="1"/>
  <c r="AU3077" i="1"/>
  <c r="AU3052" i="1"/>
  <c r="L3052" i="1"/>
  <c r="AT3046" i="1"/>
  <c r="L3046" i="1"/>
  <c r="AR3023" i="1"/>
  <c r="AS3023" i="1"/>
  <c r="AR2990" i="1"/>
  <c r="AS2990" i="1"/>
  <c r="AT2990" i="1"/>
  <c r="AU2990" i="1"/>
  <c r="H2990" i="1"/>
  <c r="J2990" i="1"/>
  <c r="K2990" i="1"/>
  <c r="L2990" i="1"/>
  <c r="H2910" i="1"/>
  <c r="J2910" i="1"/>
  <c r="K2910" i="1"/>
  <c r="L2910" i="1"/>
  <c r="AT2596" i="1"/>
  <c r="H2596" i="1"/>
  <c r="AR2596" i="1"/>
  <c r="AS2596" i="1"/>
  <c r="AU3200" i="1"/>
  <c r="AT3200" i="1"/>
  <c r="AR3163" i="1"/>
  <c r="AS3163" i="1"/>
  <c r="C62" i="3"/>
  <c r="H3256" i="1"/>
  <c r="AU3254" i="1"/>
  <c r="AR3249" i="1"/>
  <c r="J3247" i="1"/>
  <c r="AR3244" i="1"/>
  <c r="AT3243" i="1"/>
  <c r="H3242" i="1"/>
  <c r="K3240" i="1"/>
  <c r="J3230" i="1"/>
  <c r="AS3225" i="1"/>
  <c r="J3223" i="1"/>
  <c r="AT3219" i="1"/>
  <c r="AS3219" i="1"/>
  <c r="J3218" i="1"/>
  <c r="AR3214" i="1"/>
  <c r="AT3213" i="1"/>
  <c r="K3210" i="1"/>
  <c r="AT3210" i="1"/>
  <c r="AU3208" i="1"/>
  <c r="AU3203" i="1"/>
  <c r="L3201" i="1"/>
  <c r="AS3199" i="1"/>
  <c r="AT3194" i="1"/>
  <c r="K3191" i="1"/>
  <c r="AT3188" i="1"/>
  <c r="H3182" i="1"/>
  <c r="L3175" i="1"/>
  <c r="AR3174" i="1"/>
  <c r="AT3172" i="1"/>
  <c r="L3170" i="1"/>
  <c r="AT3165" i="1"/>
  <c r="H3164" i="1"/>
  <c r="L3163" i="1"/>
  <c r="AS3162" i="1"/>
  <c r="AT3159" i="1"/>
  <c r="L3157" i="1"/>
  <c r="AR3156" i="1"/>
  <c r="AS3147" i="1"/>
  <c r="AT3141" i="1"/>
  <c r="J3133" i="1"/>
  <c r="AR3130" i="1"/>
  <c r="AT3129" i="1"/>
  <c r="J3127" i="1"/>
  <c r="AS3124" i="1"/>
  <c r="AS3119" i="1"/>
  <c r="K3117" i="1"/>
  <c r="J3109" i="1"/>
  <c r="K3107" i="1"/>
  <c r="M3107" i="1" s="1"/>
  <c r="AS3104" i="1"/>
  <c r="AT3104" i="1"/>
  <c r="L3099" i="1"/>
  <c r="AT3094" i="1"/>
  <c r="AS3086" i="1"/>
  <c r="AU3085" i="1"/>
  <c r="AT3084" i="1"/>
  <c r="AR3083" i="1"/>
  <c r="K3080" i="1"/>
  <c r="AR3078" i="1"/>
  <c r="AT3077" i="1"/>
  <c r="H3063" i="1"/>
  <c r="AT3059" i="1"/>
  <c r="AT3052" i="1"/>
  <c r="AU3046" i="1"/>
  <c r="AT3024" i="1"/>
  <c r="AU3023" i="1"/>
  <c r="AU2948" i="1"/>
  <c r="AR2745" i="1"/>
  <c r="AS2745" i="1"/>
  <c r="AT2745" i="1"/>
  <c r="AU2745" i="1"/>
  <c r="H2745" i="1"/>
  <c r="J2745" i="1"/>
  <c r="K2745" i="1"/>
  <c r="L2745" i="1"/>
  <c r="AT2619" i="1"/>
  <c r="AT2282" i="1"/>
  <c r="AR2282" i="1"/>
  <c r="AS2282" i="1"/>
  <c r="AU2282" i="1"/>
  <c r="H2282" i="1"/>
  <c r="J2282" i="1"/>
  <c r="K2282" i="1"/>
  <c r="L2282" i="1"/>
  <c r="K3235" i="1"/>
  <c r="AR3235" i="1"/>
  <c r="AS3125" i="1"/>
  <c r="AR3014" i="1"/>
  <c r="AS3014" i="1"/>
  <c r="AT3014" i="1"/>
  <c r="AU3014" i="1"/>
  <c r="H3014" i="1"/>
  <c r="J3014" i="1"/>
  <c r="F3257" i="1"/>
  <c r="L3250" i="1"/>
  <c r="H3247" i="1"/>
  <c r="AR3243" i="1"/>
  <c r="J3240" i="1"/>
  <c r="H3239" i="1"/>
  <c r="AS3231" i="1"/>
  <c r="AU3230" i="1"/>
  <c r="H3230" i="1"/>
  <c r="AR3225" i="1"/>
  <c r="AR3213" i="1"/>
  <c r="L3211" i="1"/>
  <c r="AT3208" i="1"/>
  <c r="AT3203" i="1"/>
  <c r="K3201" i="1"/>
  <c r="AS3194" i="1"/>
  <c r="J3191" i="1"/>
  <c r="H3190" i="1"/>
  <c r="AS3188" i="1"/>
  <c r="AU3187" i="1"/>
  <c r="AS3183" i="1"/>
  <c r="AU3182" i="1"/>
  <c r="K3170" i="1"/>
  <c r="AS3165" i="1"/>
  <c r="K3163" i="1"/>
  <c r="AR3162" i="1"/>
  <c r="AS3159" i="1"/>
  <c r="K3157" i="1"/>
  <c r="AU3152" i="1"/>
  <c r="L3148" i="1"/>
  <c r="AS3141" i="1"/>
  <c r="H3133" i="1"/>
  <c r="L3131" i="1"/>
  <c r="H3127" i="1"/>
  <c r="H3121" i="1"/>
  <c r="L3120" i="1"/>
  <c r="AR3119" i="1"/>
  <c r="H3117" i="1"/>
  <c r="K3099" i="1"/>
  <c r="AS3094" i="1"/>
  <c r="L3089" i="1"/>
  <c r="AR3082" i="1"/>
  <c r="AS3082" i="1"/>
  <c r="AT3082" i="1"/>
  <c r="H3082" i="1"/>
  <c r="AU3082" i="1"/>
  <c r="J3080" i="1"/>
  <c r="AS3059" i="1"/>
  <c r="AS3052" i="1"/>
  <c r="H3049" i="1"/>
  <c r="AS3046" i="1"/>
  <c r="AT3023" i="1"/>
  <c r="AT3007" i="1"/>
  <c r="AU3007" i="1"/>
  <c r="J3007" i="1"/>
  <c r="K3007" i="1"/>
  <c r="L3007" i="1"/>
  <c r="L2847" i="1"/>
  <c r="AU2847" i="1"/>
  <c r="H2847" i="1"/>
  <c r="J2847" i="1"/>
  <c r="AS2847" i="1"/>
  <c r="AT2839" i="1"/>
  <c r="AR2839" i="1"/>
  <c r="AS2839" i="1"/>
  <c r="AU2839" i="1"/>
  <c r="H2839" i="1"/>
  <c r="J2839" i="1"/>
  <c r="K2839" i="1"/>
  <c r="L2839" i="1"/>
  <c r="AS2658" i="1"/>
  <c r="K2658" i="1"/>
  <c r="AR2658" i="1"/>
  <c r="AU2658" i="1"/>
  <c r="H2658" i="1"/>
  <c r="J2658" i="1"/>
  <c r="L2658" i="1"/>
  <c r="K2529" i="1"/>
  <c r="J2529" i="1"/>
  <c r="AR2529" i="1"/>
  <c r="AT2529" i="1"/>
  <c r="AT3217" i="1"/>
  <c r="AT3179" i="1"/>
  <c r="C1842" i="1"/>
  <c r="J1842" i="1" s="1"/>
  <c r="D1842" i="1"/>
  <c r="E1842" i="1"/>
  <c r="F1842" i="1"/>
  <c r="AN1842" i="1"/>
  <c r="E3257" i="1"/>
  <c r="K3250" i="1"/>
  <c r="K3245" i="1"/>
  <c r="H3240" i="1"/>
  <c r="J3235" i="1"/>
  <c r="AT3230" i="1"/>
  <c r="H3228" i="1"/>
  <c r="AU3224" i="1"/>
  <c r="AR3224" i="1"/>
  <c r="AT3218" i="1"/>
  <c r="H3216" i="1"/>
  <c r="K3211" i="1"/>
  <c r="L3206" i="1"/>
  <c r="J3201" i="1"/>
  <c r="H3191" i="1"/>
  <c r="AR3188" i="1"/>
  <c r="AT3187" i="1"/>
  <c r="J3186" i="1"/>
  <c r="AR3183" i="1"/>
  <c r="AT3182" i="1"/>
  <c r="H3181" i="1"/>
  <c r="AS3172" i="1"/>
  <c r="AR3165" i="1"/>
  <c r="J3163" i="1"/>
  <c r="AT3158" i="1"/>
  <c r="AR3158" i="1"/>
  <c r="J3157" i="1"/>
  <c r="AR3153" i="1"/>
  <c r="AT3152" i="1"/>
  <c r="H3151" i="1"/>
  <c r="J3148" i="1"/>
  <c r="M3148" i="1" s="1"/>
  <c r="AU3144" i="1"/>
  <c r="AR3141" i="1"/>
  <c r="H3139" i="1"/>
  <c r="K3131" i="1"/>
  <c r="H3126" i="1"/>
  <c r="K3125" i="1"/>
  <c r="K3120" i="1"/>
  <c r="AR3110" i="1"/>
  <c r="H3110" i="1"/>
  <c r="J3110" i="1"/>
  <c r="AS3101" i="1"/>
  <c r="AT3101" i="1"/>
  <c r="AU3101" i="1"/>
  <c r="J3099" i="1"/>
  <c r="K3089" i="1"/>
  <c r="L3087" i="1"/>
  <c r="H3080" i="1"/>
  <c r="K3065" i="1"/>
  <c r="L3065" i="1"/>
  <c r="AR3059" i="1"/>
  <c r="K3058" i="1"/>
  <c r="L3058" i="1"/>
  <c r="AR3052" i="1"/>
  <c r="AR3046" i="1"/>
  <c r="L3014" i="1"/>
  <c r="J2342" i="1"/>
  <c r="AS2342" i="1"/>
  <c r="AR2342" i="1"/>
  <c r="AT2342" i="1"/>
  <c r="AU2342" i="1"/>
  <c r="H2342" i="1"/>
  <c r="K2342" i="1"/>
  <c r="L2342" i="1"/>
  <c r="AR2862" i="1"/>
  <c r="AS2862" i="1"/>
  <c r="AT2862" i="1"/>
  <c r="AU2862" i="1"/>
  <c r="H2862" i="1"/>
  <c r="J2862" i="1"/>
  <c r="K2862" i="1"/>
  <c r="L2862" i="1"/>
  <c r="F1836" i="1"/>
  <c r="C1836" i="1"/>
  <c r="L1836" i="1" s="1"/>
  <c r="D1836" i="1"/>
  <c r="E1836" i="1"/>
  <c r="G1836" i="1"/>
  <c r="AN1836" i="1"/>
  <c r="AP1836" i="1"/>
  <c r="S27" i="2"/>
  <c r="C27" i="2" s="1"/>
  <c r="D1544" i="1"/>
  <c r="AQ1544" i="1"/>
  <c r="C1544" i="1"/>
  <c r="K1544" i="1" s="1"/>
  <c r="E1544" i="1"/>
  <c r="F1544" i="1"/>
  <c r="AN1544" i="1"/>
  <c r="AO1544" i="1"/>
  <c r="AP1544" i="1"/>
  <c r="S8" i="2"/>
  <c r="D332" i="1"/>
  <c r="F332" i="1"/>
  <c r="AN332" i="1"/>
  <c r="AO332" i="1"/>
  <c r="AP332" i="1"/>
  <c r="C332" i="1"/>
  <c r="L332" i="1" s="1"/>
  <c r="E332" i="1"/>
  <c r="D3257" i="1"/>
  <c r="J3245" i="1"/>
  <c r="AU3236" i="1"/>
  <c r="AS3230" i="1"/>
  <c r="K3227" i="1"/>
  <c r="AS3218" i="1"/>
  <c r="J3211" i="1"/>
  <c r="K3206" i="1"/>
  <c r="AU3201" i="1"/>
  <c r="AU3198" i="1"/>
  <c r="AS3187" i="1"/>
  <c r="AS3182" i="1"/>
  <c r="J3179" i="1"/>
  <c r="H3170" i="1"/>
  <c r="H3168" i="1"/>
  <c r="H3157" i="1"/>
  <c r="AS3152" i="1"/>
  <c r="L3138" i="1"/>
  <c r="J3131" i="1"/>
  <c r="H3120" i="1"/>
  <c r="J3116" i="1"/>
  <c r="AU3112" i="1"/>
  <c r="J3112" i="1"/>
  <c r="M3094" i="1"/>
  <c r="AS3092" i="1"/>
  <c r="AT3092" i="1"/>
  <c r="AU3092" i="1"/>
  <c r="J3089" i="1"/>
  <c r="K3087" i="1"/>
  <c r="AU3080" i="1"/>
  <c r="K3055" i="1"/>
  <c r="H3055" i="1"/>
  <c r="J3055" i="1"/>
  <c r="M3053" i="1"/>
  <c r="AS3050" i="1"/>
  <c r="AT3050" i="1"/>
  <c r="AU3050" i="1"/>
  <c r="J3050" i="1"/>
  <c r="K3050" i="1"/>
  <c r="L3030" i="1"/>
  <c r="J3030" i="1"/>
  <c r="K3030" i="1"/>
  <c r="K3014" i="1"/>
  <c r="AS2711" i="1"/>
  <c r="AT2711" i="1"/>
  <c r="AU2711" i="1"/>
  <c r="J2711" i="1"/>
  <c r="K2711" i="1"/>
  <c r="L2711" i="1"/>
  <c r="AS2663" i="1"/>
  <c r="AT2663" i="1"/>
  <c r="AU2663" i="1"/>
  <c r="J2663" i="1"/>
  <c r="K2663" i="1"/>
  <c r="L2663" i="1"/>
  <c r="AS2530" i="1"/>
  <c r="AT2530" i="1"/>
  <c r="H2530" i="1"/>
  <c r="AU2530" i="1"/>
  <c r="AR2530" i="1"/>
  <c r="J2530" i="1"/>
  <c r="K2530" i="1"/>
  <c r="L2530" i="1"/>
  <c r="AR2382" i="1"/>
  <c r="AT2382" i="1"/>
  <c r="AU2382" i="1"/>
  <c r="J2382" i="1"/>
  <c r="K2382" i="1"/>
  <c r="L2382" i="1"/>
  <c r="AS2382" i="1"/>
  <c r="AP1838" i="1"/>
  <c r="C1838" i="1"/>
  <c r="D1838" i="1"/>
  <c r="E1838" i="1"/>
  <c r="F1838" i="1"/>
  <c r="G1838" i="1"/>
  <c r="AN1838" i="1"/>
  <c r="S31" i="2"/>
  <c r="AN1833" i="1"/>
  <c r="AO1833" i="1"/>
  <c r="AP1833" i="1"/>
  <c r="AQ1833" i="1"/>
  <c r="C1833" i="1"/>
  <c r="AS1833" i="1" s="1"/>
  <c r="D1833" i="1"/>
  <c r="E1833" i="1"/>
  <c r="F1833" i="1"/>
  <c r="AC26" i="2"/>
  <c r="F1460" i="1"/>
  <c r="AN1460" i="1"/>
  <c r="AO1460" i="1"/>
  <c r="AP1460" i="1"/>
  <c r="AQ1460" i="1"/>
  <c r="C1460" i="1"/>
  <c r="D1460" i="1"/>
  <c r="E1460" i="1"/>
  <c r="C3257" i="1"/>
  <c r="AU3250" i="1"/>
  <c r="AU3247" i="1"/>
  <c r="AU3240" i="1"/>
  <c r="J3227" i="1"/>
  <c r="H3226" i="1"/>
  <c r="AU3223" i="1"/>
  <c r="AR3218" i="1"/>
  <c r="J3206" i="1"/>
  <c r="AT3201" i="1"/>
  <c r="H3200" i="1"/>
  <c r="AT3198" i="1"/>
  <c r="AU3193" i="1"/>
  <c r="H3179" i="1"/>
  <c r="AU3148" i="1"/>
  <c r="AU3133" i="1"/>
  <c r="AU3127" i="1"/>
  <c r="H3125" i="1"/>
  <c r="H3115" i="1"/>
  <c r="AU3109" i="1"/>
  <c r="AR3108" i="1"/>
  <c r="AU3108" i="1"/>
  <c r="AU3099" i="1"/>
  <c r="AU3091" i="1"/>
  <c r="H3091" i="1"/>
  <c r="J3091" i="1"/>
  <c r="J3087" i="1"/>
  <c r="AT3080" i="1"/>
  <c r="AT3063" i="1"/>
  <c r="AU3063" i="1"/>
  <c r="J3063" i="1"/>
  <c r="M3063" i="1" s="1"/>
  <c r="K3063" i="1"/>
  <c r="AT3061" i="1"/>
  <c r="K3061" i="1"/>
  <c r="L3061" i="1"/>
  <c r="AS3056" i="1"/>
  <c r="AT3056" i="1"/>
  <c r="AU3056" i="1"/>
  <c r="J3056" i="1"/>
  <c r="M3056" i="1" s="1"/>
  <c r="H3039" i="1"/>
  <c r="AR3028" i="1"/>
  <c r="AS3028" i="1"/>
  <c r="AT3028" i="1"/>
  <c r="AU3028" i="1"/>
  <c r="J3028" i="1"/>
  <c r="K3028" i="1"/>
  <c r="AU3027" i="1"/>
  <c r="L3027" i="1"/>
  <c r="AS2969" i="1"/>
  <c r="H2969" i="1"/>
  <c r="AR2952" i="1"/>
  <c r="AT2952" i="1"/>
  <c r="K2680" i="1"/>
  <c r="AR2680" i="1"/>
  <c r="AU2680" i="1"/>
  <c r="H2680" i="1"/>
  <c r="J2680" i="1"/>
  <c r="AS2680" i="1"/>
  <c r="AP3257" i="1"/>
  <c r="AT3250" i="1"/>
  <c r="AT3247" i="1"/>
  <c r="AT3240" i="1"/>
  <c r="AR3236" i="1"/>
  <c r="K3236" i="1"/>
  <c r="AS3201" i="1"/>
  <c r="AT3148" i="1"/>
  <c r="AS3133" i="1"/>
  <c r="AU3117" i="1"/>
  <c r="J3117" i="1"/>
  <c r="AS3109" i="1"/>
  <c r="AT3099" i="1"/>
  <c r="AU3089" i="1"/>
  <c r="H3087" i="1"/>
  <c r="H3078" i="1"/>
  <c r="H3077" i="1"/>
  <c r="H3069" i="1"/>
  <c r="K3049" i="1"/>
  <c r="J3049" i="1"/>
  <c r="L3049" i="1"/>
  <c r="J2960" i="1"/>
  <c r="K2960" i="1"/>
  <c r="L2960" i="1"/>
  <c r="AR2960" i="1"/>
  <c r="AR2935" i="1"/>
  <c r="AS2935" i="1"/>
  <c r="AT2935" i="1"/>
  <c r="AU2935" i="1"/>
  <c r="H2935" i="1"/>
  <c r="J2935" i="1"/>
  <c r="K2935" i="1"/>
  <c r="L2935" i="1"/>
  <c r="AU2543" i="1"/>
  <c r="AR2543" i="1"/>
  <c r="AT2543" i="1"/>
  <c r="M2542" i="1"/>
  <c r="AS3250" i="1"/>
  <c r="AR2861" i="1"/>
  <c r="AS2861" i="1"/>
  <c r="AU2784" i="1"/>
  <c r="AR2784" i="1"/>
  <c r="AS2784" i="1"/>
  <c r="AT2784" i="1"/>
  <c r="AR2711" i="1"/>
  <c r="AR2663" i="1"/>
  <c r="L2558" i="1"/>
  <c r="AT2558" i="1"/>
  <c r="AU2558" i="1"/>
  <c r="H2558" i="1"/>
  <c r="J2558" i="1"/>
  <c r="M2558" i="1" s="1"/>
  <c r="K2558" i="1"/>
  <c r="AS3247" i="1"/>
  <c r="AS3240" i="1"/>
  <c r="AR3223" i="1"/>
  <c r="AT3223" i="1"/>
  <c r="L3191" i="1"/>
  <c r="AR3191" i="1"/>
  <c r="AU3186" i="1"/>
  <c r="AU3163" i="1"/>
  <c r="AS3148" i="1"/>
  <c r="AS3099" i="1"/>
  <c r="AS3098" i="1"/>
  <c r="AT3098" i="1"/>
  <c r="K3013" i="1"/>
  <c r="J3013" i="1"/>
  <c r="L3013" i="1"/>
  <c r="AR3256" i="1"/>
  <c r="AR3250" i="1"/>
  <c r="AR3247" i="1"/>
  <c r="AT3245" i="1"/>
  <c r="L3243" i="1"/>
  <c r="AR3242" i="1"/>
  <c r="AR3240" i="1"/>
  <c r="AU3235" i="1"/>
  <c r="K3225" i="1"/>
  <c r="AU3217" i="1"/>
  <c r="AR3212" i="1"/>
  <c r="AT3211" i="1"/>
  <c r="AR3193" i="1"/>
  <c r="AS3191" i="1"/>
  <c r="AT3186" i="1"/>
  <c r="AU3179" i="1"/>
  <c r="AR3175" i="1"/>
  <c r="J3175" i="1"/>
  <c r="AR3164" i="1"/>
  <c r="AT3163" i="1"/>
  <c r="AT3151" i="1"/>
  <c r="AR3148" i="1"/>
  <c r="AU3131" i="1"/>
  <c r="AS3121" i="1"/>
  <c r="AR3107" i="1"/>
  <c r="AS3107" i="1"/>
  <c r="AT3107" i="1"/>
  <c r="AR3099" i="1"/>
  <c r="AR3091" i="1"/>
  <c r="AR3061" i="1"/>
  <c r="AS3049" i="1"/>
  <c r="AS3027" i="1"/>
  <c r="H3023" i="1"/>
  <c r="AR2828" i="1"/>
  <c r="AS2828" i="1"/>
  <c r="AT2828" i="1"/>
  <c r="AU2828" i="1"/>
  <c r="AU2820" i="1"/>
  <c r="AT2820" i="1"/>
  <c r="J2820" i="1"/>
  <c r="K2820" i="1"/>
  <c r="AR2820" i="1"/>
  <c r="AT2680" i="1"/>
  <c r="AS2587" i="1"/>
  <c r="AT2587" i="1"/>
  <c r="AU2587" i="1"/>
  <c r="J2587" i="1"/>
  <c r="K2587" i="1"/>
  <c r="L2587" i="1"/>
  <c r="AT2544" i="1"/>
  <c r="H2544" i="1"/>
  <c r="AU2544" i="1"/>
  <c r="J2544" i="1"/>
  <c r="AS2544" i="1"/>
  <c r="K2544" i="1"/>
  <c r="L2544" i="1"/>
  <c r="AT2942" i="1"/>
  <c r="AS2930" i="1"/>
  <c r="AS2890" i="1"/>
  <c r="AU2883" i="1"/>
  <c r="AU2878" i="1"/>
  <c r="AS2855" i="1"/>
  <c r="H2854" i="1"/>
  <c r="AT2845" i="1"/>
  <c r="M2825" i="1"/>
  <c r="H2819" i="1"/>
  <c r="AU2814" i="1"/>
  <c r="K2806" i="1"/>
  <c r="AT2806" i="1"/>
  <c r="H2804" i="1"/>
  <c r="AU2797" i="1"/>
  <c r="AT2791" i="1"/>
  <c r="J2791" i="1"/>
  <c r="AU2789" i="1"/>
  <c r="H2783" i="1"/>
  <c r="H2782" i="1"/>
  <c r="AT2759" i="1"/>
  <c r="AR2737" i="1"/>
  <c r="AU2737" i="1"/>
  <c r="K2728" i="1"/>
  <c r="J2728" i="1"/>
  <c r="L2708" i="1"/>
  <c r="AR2697" i="1"/>
  <c r="AT2697" i="1"/>
  <c r="AU2676" i="1"/>
  <c r="AT2676" i="1"/>
  <c r="AR2641" i="1"/>
  <c r="AU2641" i="1"/>
  <c r="AT2526" i="1"/>
  <c r="AR2526" i="1"/>
  <c r="AS2526" i="1"/>
  <c r="K2335" i="1"/>
  <c r="AR2335" i="1"/>
  <c r="AS2335" i="1"/>
  <c r="AT2335" i="1"/>
  <c r="L2252" i="1"/>
  <c r="AT2252" i="1"/>
  <c r="AU2252" i="1"/>
  <c r="H2252" i="1"/>
  <c r="J2252" i="1"/>
  <c r="K2252" i="1"/>
  <c r="AS2205" i="1"/>
  <c r="AT2205" i="1"/>
  <c r="AU2205" i="1"/>
  <c r="H2205" i="1"/>
  <c r="J2205" i="1"/>
  <c r="K2205" i="1"/>
  <c r="AR3001" i="1"/>
  <c r="AS2942" i="1"/>
  <c r="J2837" i="1"/>
  <c r="AU2827" i="1"/>
  <c r="AT2779" i="1"/>
  <c r="AS2754" i="1"/>
  <c r="L2754" i="1"/>
  <c r="AT2743" i="1"/>
  <c r="AS2743" i="1"/>
  <c r="AS2728" i="1"/>
  <c r="AR2689" i="1"/>
  <c r="L2689" i="1"/>
  <c r="AR2685" i="1"/>
  <c r="AR2684" i="1"/>
  <c r="AT2684" i="1"/>
  <c r="J2657" i="1"/>
  <c r="AR2657" i="1"/>
  <c r="AS2556" i="1"/>
  <c r="AT2556" i="1"/>
  <c r="AU2556" i="1"/>
  <c r="AT2507" i="1"/>
  <c r="H2507" i="1"/>
  <c r="AU2507" i="1"/>
  <c r="J2507" i="1"/>
  <c r="K2480" i="1"/>
  <c r="AR2480" i="1"/>
  <c r="AT2480" i="1"/>
  <c r="J2480" i="1"/>
  <c r="J2238" i="1"/>
  <c r="AT2238" i="1"/>
  <c r="AU2238" i="1"/>
  <c r="K2238" i="1"/>
  <c r="L2238" i="1"/>
  <c r="AR2238" i="1"/>
  <c r="AR2981" i="1"/>
  <c r="AS2878" i="1"/>
  <c r="AT2866" i="1"/>
  <c r="AR2837" i="1"/>
  <c r="AS2827" i="1"/>
  <c r="AT2819" i="1"/>
  <c r="AU2805" i="1"/>
  <c r="AS2797" i="1"/>
  <c r="AT2783" i="1"/>
  <c r="AR2764" i="1"/>
  <c r="AU2764" i="1"/>
  <c r="AR2759" i="1"/>
  <c r="L2751" i="1"/>
  <c r="AT2751" i="1"/>
  <c r="AT2736" i="1"/>
  <c r="AU2732" i="1"/>
  <c r="AR2728" i="1"/>
  <c r="AR2726" i="1"/>
  <c r="AR2724" i="1"/>
  <c r="H2723" i="1"/>
  <c r="AU2718" i="1"/>
  <c r="K2710" i="1"/>
  <c r="AT2710" i="1"/>
  <c r="H2692" i="1"/>
  <c r="AS2666" i="1"/>
  <c r="K2666" i="1"/>
  <c r="H2664" i="1"/>
  <c r="H2660" i="1"/>
  <c r="AT2657" i="1"/>
  <c r="AT2640" i="1"/>
  <c r="AU2636" i="1"/>
  <c r="AU2630" i="1"/>
  <c r="H2622" i="1"/>
  <c r="AS2609" i="1"/>
  <c r="AS2602" i="1"/>
  <c r="M2592" i="1"/>
  <c r="AR2585" i="1"/>
  <c r="H2561" i="1"/>
  <c r="AT2554" i="1"/>
  <c r="AS2525" i="1"/>
  <c r="AT2525" i="1"/>
  <c r="AU2525" i="1"/>
  <c r="K2517" i="1"/>
  <c r="L2517" i="1"/>
  <c r="K2516" i="1"/>
  <c r="AR2516" i="1"/>
  <c r="H2494" i="1"/>
  <c r="AS2387" i="1"/>
  <c r="AT2387" i="1"/>
  <c r="AS2155" i="1"/>
  <c r="AR2155" i="1"/>
  <c r="AT2155" i="1"/>
  <c r="AU2155" i="1"/>
  <c r="H2155" i="1"/>
  <c r="J2155" i="1"/>
  <c r="K2155" i="1"/>
  <c r="L2155" i="1"/>
  <c r="AR2082" i="1"/>
  <c r="AS2082" i="1"/>
  <c r="AT2082" i="1"/>
  <c r="AU2082" i="1"/>
  <c r="H2082" i="1"/>
  <c r="J2082" i="1"/>
  <c r="K2082" i="1"/>
  <c r="L2082" i="1"/>
  <c r="AT3000" i="1"/>
  <c r="M2943" i="1"/>
  <c r="AT2940" i="1"/>
  <c r="AT2914" i="1"/>
  <c r="AS2836" i="1"/>
  <c r="AT2805" i="1"/>
  <c r="J2753" i="1"/>
  <c r="AS2753" i="1"/>
  <c r="AS2736" i="1"/>
  <c r="AT2732" i="1"/>
  <c r="AU2723" i="1"/>
  <c r="AT2718" i="1"/>
  <c r="AU2701" i="1"/>
  <c r="AT2695" i="1"/>
  <c r="J2695" i="1"/>
  <c r="AU2684" i="1"/>
  <c r="AR2661" i="1"/>
  <c r="AS2661" i="1"/>
  <c r="AS2657" i="1"/>
  <c r="AT2653" i="1"/>
  <c r="AT2647" i="1"/>
  <c r="AU2647" i="1"/>
  <c r="AS2640" i="1"/>
  <c r="AT2636" i="1"/>
  <c r="AU2635" i="1"/>
  <c r="AT2622" i="1"/>
  <c r="AR2609" i="1"/>
  <c r="AU2572" i="1"/>
  <c r="AU2561" i="1"/>
  <c r="AR2553" i="1"/>
  <c r="AT2553" i="1"/>
  <c r="AT2506" i="1"/>
  <c r="H2493" i="1"/>
  <c r="H2490" i="1"/>
  <c r="AU2335" i="1"/>
  <c r="AS2252" i="1"/>
  <c r="K2226" i="1"/>
  <c r="AS2226" i="1"/>
  <c r="AT2226" i="1"/>
  <c r="AU2226" i="1"/>
  <c r="H2226" i="1"/>
  <c r="J2226" i="1"/>
  <c r="L2226" i="1"/>
  <c r="AR2205" i="1"/>
  <c r="AS3006" i="1"/>
  <c r="AS3000" i="1"/>
  <c r="AT2977" i="1"/>
  <c r="AR2963" i="1"/>
  <c r="M2957" i="1"/>
  <c r="AS2940" i="1"/>
  <c r="AS2906" i="1"/>
  <c r="M2902" i="1"/>
  <c r="AS2872" i="1"/>
  <c r="AR2866" i="1"/>
  <c r="K2854" i="1"/>
  <c r="L2854" i="1"/>
  <c r="AR2836" i="1"/>
  <c r="AS2805" i="1"/>
  <c r="AS2804" i="1"/>
  <c r="K2804" i="1"/>
  <c r="K2782" i="1"/>
  <c r="AU2782" i="1"/>
  <c r="AT2763" i="1"/>
  <c r="AT2753" i="1"/>
  <c r="AS2751" i="1"/>
  <c r="J2741" i="1"/>
  <c r="L2741" i="1"/>
  <c r="L2737" i="1"/>
  <c r="AR2736" i="1"/>
  <c r="AS2732" i="1"/>
  <c r="AT2723" i="1"/>
  <c r="AT2713" i="1"/>
  <c r="L2697" i="1"/>
  <c r="AS2684" i="1"/>
  <c r="AS2653" i="1"/>
  <c r="L2649" i="1"/>
  <c r="AR2640" i="1"/>
  <c r="L2637" i="1"/>
  <c r="AS2636" i="1"/>
  <c r="AR2623" i="1"/>
  <c r="L2604" i="1"/>
  <c r="AS2561" i="1"/>
  <c r="L2554" i="1"/>
  <c r="AS2551" i="1"/>
  <c r="AT2551" i="1"/>
  <c r="AU2551" i="1"/>
  <c r="J2523" i="1"/>
  <c r="H2523" i="1"/>
  <c r="L2521" i="1"/>
  <c r="J2521" i="1"/>
  <c r="K2521" i="1"/>
  <c r="AR2506" i="1"/>
  <c r="AR2491" i="1"/>
  <c r="K2491" i="1"/>
  <c r="AT2439" i="1"/>
  <c r="AS2439" i="1"/>
  <c r="AU2412" i="1"/>
  <c r="AR2412" i="1"/>
  <c r="AT2412" i="1"/>
  <c r="L2350" i="1"/>
  <c r="AT2350" i="1"/>
  <c r="AU2350" i="1"/>
  <c r="H2350" i="1"/>
  <c r="J2350" i="1"/>
  <c r="K2350" i="1"/>
  <c r="AS2238" i="1"/>
  <c r="K2176" i="1"/>
  <c r="AU2176" i="1"/>
  <c r="H2176" i="1"/>
  <c r="J2176" i="1"/>
  <c r="AR2176" i="1"/>
  <c r="AR3006" i="1"/>
  <c r="K2982" i="1"/>
  <c r="AS2977" i="1"/>
  <c r="AU2965" i="1"/>
  <c r="L2895" i="1"/>
  <c r="AS2894" i="1"/>
  <c r="K2885" i="1"/>
  <c r="L2873" i="1"/>
  <c r="AR2872" i="1"/>
  <c r="AR2870" i="1"/>
  <c r="AR2854" i="1"/>
  <c r="K2816" i="1"/>
  <c r="M2816" i="1" s="1"/>
  <c r="L2810" i="1"/>
  <c r="AR2809" i="1"/>
  <c r="AR2804" i="1"/>
  <c r="L2791" i="1"/>
  <c r="AR2788" i="1"/>
  <c r="L2779" i="1"/>
  <c r="AS2763" i="1"/>
  <c r="AR2757" i="1"/>
  <c r="AT2757" i="1"/>
  <c r="AR2753" i="1"/>
  <c r="AT2749" i="1"/>
  <c r="L2743" i="1"/>
  <c r="AR2741" i="1"/>
  <c r="K2737" i="1"/>
  <c r="L2733" i="1"/>
  <c r="AS2723" i="1"/>
  <c r="AS2713" i="1"/>
  <c r="AT2712" i="1"/>
  <c r="AT2709" i="1"/>
  <c r="AR2705" i="1"/>
  <c r="AR2703" i="1"/>
  <c r="K2697" i="1"/>
  <c r="AR2694" i="1"/>
  <c r="AT2693" i="1"/>
  <c r="AR2688" i="1"/>
  <c r="L2685" i="1"/>
  <c r="AT2683" i="1"/>
  <c r="AU2683" i="1"/>
  <c r="L2672" i="1"/>
  <c r="AS2669" i="1"/>
  <c r="AS2665" i="1"/>
  <c r="AT2664" i="1"/>
  <c r="AU2661" i="1"/>
  <c r="K2649" i="1"/>
  <c r="AR2646" i="1"/>
  <c r="J2645" i="1"/>
  <c r="L2645" i="1"/>
  <c r="L2641" i="1"/>
  <c r="K2637" i="1"/>
  <c r="AR2626" i="1"/>
  <c r="AR2622" i="1"/>
  <c r="K2604" i="1"/>
  <c r="AT2601" i="1"/>
  <c r="AR2601" i="1"/>
  <c r="AU2584" i="1"/>
  <c r="AS2572" i="1"/>
  <c r="L2566" i="1"/>
  <c r="AR2561" i="1"/>
  <c r="AT2523" i="1"/>
  <c r="AT2521" i="1"/>
  <c r="L2497" i="1"/>
  <c r="AU2497" i="1"/>
  <c r="H2497" i="1"/>
  <c r="AT2489" i="1"/>
  <c r="AR2489" i="1"/>
  <c r="AS2489" i="1"/>
  <c r="AS2488" i="1"/>
  <c r="AT2488" i="1"/>
  <c r="AU2488" i="1"/>
  <c r="K2488" i="1"/>
  <c r="L2488" i="1"/>
  <c r="J2476" i="1"/>
  <c r="K2476" i="1"/>
  <c r="L2476" i="1"/>
  <c r="AT2476" i="1"/>
  <c r="AU2476" i="1"/>
  <c r="AT3048" i="1"/>
  <c r="AR3029" i="1"/>
  <c r="L3001" i="1"/>
  <c r="AT2996" i="1"/>
  <c r="AU2993" i="1"/>
  <c r="J2982" i="1"/>
  <c r="AR2977" i="1"/>
  <c r="AT2973" i="1"/>
  <c r="K2970" i="1"/>
  <c r="AR2965" i="1"/>
  <c r="L2953" i="1"/>
  <c r="AS2950" i="1"/>
  <c r="L2907" i="1"/>
  <c r="K2895" i="1"/>
  <c r="AR2894" i="1"/>
  <c r="L2890" i="1"/>
  <c r="AS2889" i="1"/>
  <c r="J2885" i="1"/>
  <c r="L2883" i="1"/>
  <c r="K2873" i="1"/>
  <c r="AR2868" i="1"/>
  <c r="L2855" i="1"/>
  <c r="J2816" i="1"/>
  <c r="K2810" i="1"/>
  <c r="L2806" i="1"/>
  <c r="K2791" i="1"/>
  <c r="AT2782" i="1"/>
  <c r="K2779" i="1"/>
  <c r="L2764" i="1"/>
  <c r="AR2763" i="1"/>
  <c r="AS2762" i="1"/>
  <c r="L2762" i="1"/>
  <c r="M2762" i="1" s="1"/>
  <c r="AU2761" i="1"/>
  <c r="AR2761" i="1"/>
  <c r="K2754" i="1"/>
  <c r="K2743" i="1"/>
  <c r="J2737" i="1"/>
  <c r="K2733" i="1"/>
  <c r="AR2713" i="1"/>
  <c r="AS2708" i="1"/>
  <c r="K2708" i="1"/>
  <c r="K2701" i="1"/>
  <c r="M2701" i="1" s="1"/>
  <c r="J2697" i="1"/>
  <c r="M2697" i="1" s="1"/>
  <c r="AT2692" i="1"/>
  <c r="AS2692" i="1"/>
  <c r="K2685" i="1"/>
  <c r="K2676" i="1"/>
  <c r="K2672" i="1"/>
  <c r="AS2660" i="1"/>
  <c r="AT2660" i="1"/>
  <c r="AU2653" i="1"/>
  <c r="J2649" i="1"/>
  <c r="K2641" i="1"/>
  <c r="J2637" i="1"/>
  <c r="K2627" i="1"/>
  <c r="J2604" i="1"/>
  <c r="J2566" i="1"/>
  <c r="L2556" i="1"/>
  <c r="L2534" i="1"/>
  <c r="AU2534" i="1"/>
  <c r="AU2494" i="1"/>
  <c r="AR2494" i="1"/>
  <c r="AT2494" i="1"/>
  <c r="K2492" i="1"/>
  <c r="J2492" i="1"/>
  <c r="AR2492" i="1"/>
  <c r="J2487" i="1"/>
  <c r="H2487" i="1"/>
  <c r="AR2487" i="1"/>
  <c r="AS2413" i="1"/>
  <c r="AR2413" i="1"/>
  <c r="AT2413" i="1"/>
  <c r="AU2413" i="1"/>
  <c r="H2413" i="1"/>
  <c r="J2413" i="1"/>
  <c r="K2413" i="1"/>
  <c r="L2413" i="1"/>
  <c r="J2292" i="1"/>
  <c r="AR2292" i="1"/>
  <c r="AS2292" i="1"/>
  <c r="AT2292" i="1"/>
  <c r="AU2292" i="1"/>
  <c r="H2292" i="1"/>
  <c r="K2292" i="1"/>
  <c r="L2292" i="1"/>
  <c r="AR1916" i="1"/>
  <c r="AS1916" i="1"/>
  <c r="AR3070" i="1"/>
  <c r="H3066" i="1"/>
  <c r="H3059" i="1"/>
  <c r="H3056" i="1"/>
  <c r="H3050" i="1"/>
  <c r="AS3048" i="1"/>
  <c r="H3028" i="1"/>
  <c r="AU3019" i="1"/>
  <c r="H3013" i="1"/>
  <c r="J3001" i="1"/>
  <c r="AS2996" i="1"/>
  <c r="AT2995" i="1"/>
  <c r="AR2983" i="1"/>
  <c r="H2982" i="1"/>
  <c r="L2981" i="1"/>
  <c r="L2978" i="1"/>
  <c r="AS2973" i="1"/>
  <c r="J2970" i="1"/>
  <c r="M2970" i="1" s="1"/>
  <c r="L2966" i="1"/>
  <c r="AS2958" i="1"/>
  <c r="L2955" i="1"/>
  <c r="J2953" i="1"/>
  <c r="H2952" i="1"/>
  <c r="H2948" i="1"/>
  <c r="L2947" i="1"/>
  <c r="L2942" i="1"/>
  <c r="L2930" i="1"/>
  <c r="L2913" i="1"/>
  <c r="K2907" i="1"/>
  <c r="J2895" i="1"/>
  <c r="K2890" i="1"/>
  <c r="AR2889" i="1"/>
  <c r="H2885" i="1"/>
  <c r="K2883" i="1"/>
  <c r="AR2882" i="1"/>
  <c r="L2878" i="1"/>
  <c r="H2873" i="1"/>
  <c r="H2867" i="1"/>
  <c r="AT2857" i="1"/>
  <c r="K2855" i="1"/>
  <c r="L2845" i="1"/>
  <c r="L2837" i="1"/>
  <c r="H2828" i="1"/>
  <c r="L2827" i="1"/>
  <c r="H2820" i="1"/>
  <c r="H2816" i="1"/>
  <c r="L2814" i="1"/>
  <c r="AR2812" i="1"/>
  <c r="K2812" i="1"/>
  <c r="M2812" i="1" s="1"/>
  <c r="J2810" i="1"/>
  <c r="J2806" i="1"/>
  <c r="AS2803" i="1"/>
  <c r="J2799" i="1"/>
  <c r="H2791" i="1"/>
  <c r="AT2786" i="1"/>
  <c r="AS2782" i="1"/>
  <c r="J2779" i="1"/>
  <c r="AS2774" i="1"/>
  <c r="J2774" i="1"/>
  <c r="AU2772" i="1"/>
  <c r="K2772" i="1"/>
  <c r="K2764" i="1"/>
  <c r="L2759" i="1"/>
  <c r="J2754" i="1"/>
  <c r="J2743" i="1"/>
  <c r="AR2740" i="1"/>
  <c r="AS2738" i="1"/>
  <c r="AT2738" i="1"/>
  <c r="H2737" i="1"/>
  <c r="J2733" i="1"/>
  <c r="H2728" i="1"/>
  <c r="J2726" i="1"/>
  <c r="K2724" i="1"/>
  <c r="K2720" i="1"/>
  <c r="H2711" i="1"/>
  <c r="AR2708" i="1"/>
  <c r="H2697" i="1"/>
  <c r="H2696" i="1"/>
  <c r="K2689" i="1"/>
  <c r="J2685" i="1"/>
  <c r="M2685" i="1" s="1"/>
  <c r="J2676" i="1"/>
  <c r="J2672" i="1"/>
  <c r="L2666" i="1"/>
  <c r="H2649" i="1"/>
  <c r="H2648" i="1"/>
  <c r="L2647" i="1"/>
  <c r="J2641" i="1"/>
  <c r="K2638" i="1"/>
  <c r="AU2638" i="1"/>
  <c r="H2637" i="1"/>
  <c r="J2627" i="1"/>
  <c r="H2619" i="1"/>
  <c r="K2616" i="1"/>
  <c r="H2604" i="1"/>
  <c r="AR2599" i="1"/>
  <c r="AU2599" i="1"/>
  <c r="H2595" i="1"/>
  <c r="K2594" i="1"/>
  <c r="H2587" i="1"/>
  <c r="L2585" i="1"/>
  <c r="L2578" i="1"/>
  <c r="L2573" i="1"/>
  <c r="H2566" i="1"/>
  <c r="K2556" i="1"/>
  <c r="AR2550" i="1"/>
  <c r="K2549" i="1"/>
  <c r="L2549" i="1"/>
  <c r="AR2523" i="1"/>
  <c r="L2507" i="1"/>
  <c r="AR2496" i="1"/>
  <c r="AS2493" i="1"/>
  <c r="AT2493" i="1"/>
  <c r="AU2493" i="1"/>
  <c r="J2493" i="1"/>
  <c r="M2493" i="1" s="1"/>
  <c r="AS2490" i="1"/>
  <c r="AT2490" i="1"/>
  <c r="AU2487" i="1"/>
  <c r="AS2350" i="1"/>
  <c r="AR2274" i="1"/>
  <c r="AS2274" i="1"/>
  <c r="AT2274" i="1"/>
  <c r="AU2274" i="1"/>
  <c r="H2274" i="1"/>
  <c r="J2274" i="1"/>
  <c r="K2274" i="1"/>
  <c r="L2274" i="1"/>
  <c r="AT2176" i="1"/>
  <c r="AU2105" i="1"/>
  <c r="AT2105" i="1"/>
  <c r="J2077" i="1"/>
  <c r="K2077" i="1"/>
  <c r="L2077" i="1"/>
  <c r="AS2077" i="1"/>
  <c r="AT2077" i="1"/>
  <c r="AU3079" i="1"/>
  <c r="AR3068" i="1"/>
  <c r="AS3064" i="1"/>
  <c r="AS3057" i="1"/>
  <c r="AT3044" i="1"/>
  <c r="AU3041" i="1"/>
  <c r="H3021" i="1"/>
  <c r="AU3018" i="1"/>
  <c r="AR3008" i="1"/>
  <c r="L3003" i="1"/>
  <c r="H3001" i="1"/>
  <c r="L2997" i="1"/>
  <c r="AR2996" i="1"/>
  <c r="AU2982" i="1"/>
  <c r="K2981" i="1"/>
  <c r="K2978" i="1"/>
  <c r="L2974" i="1"/>
  <c r="AR2973" i="1"/>
  <c r="H2970" i="1"/>
  <c r="K2966" i="1"/>
  <c r="K2955" i="1"/>
  <c r="H2953" i="1"/>
  <c r="K2947" i="1"/>
  <c r="K2942" i="1"/>
  <c r="H2941" i="1"/>
  <c r="H2939" i="1"/>
  <c r="AU2936" i="1"/>
  <c r="K2930" i="1"/>
  <c r="K2913" i="1"/>
  <c r="J2907" i="1"/>
  <c r="L2905" i="1"/>
  <c r="H2901" i="1"/>
  <c r="J2890" i="1"/>
  <c r="J2883" i="1"/>
  <c r="K2878" i="1"/>
  <c r="AU2874" i="1"/>
  <c r="L2860" i="1"/>
  <c r="AS2857" i="1"/>
  <c r="J2855" i="1"/>
  <c r="K2845" i="1"/>
  <c r="AR2841" i="1"/>
  <c r="AS2841" i="1"/>
  <c r="K2837" i="1"/>
  <c r="AR2834" i="1"/>
  <c r="K2827" i="1"/>
  <c r="K2818" i="1"/>
  <c r="J2818" i="1"/>
  <c r="AU2816" i="1"/>
  <c r="K2814" i="1"/>
  <c r="M2814" i="1" s="1"/>
  <c r="H2810" i="1"/>
  <c r="H2806" i="1"/>
  <c r="AR2803" i="1"/>
  <c r="H2801" i="1"/>
  <c r="H2799" i="1"/>
  <c r="L2797" i="1"/>
  <c r="L2789" i="1"/>
  <c r="AR2786" i="1"/>
  <c r="K2776" i="1"/>
  <c r="J2776" i="1"/>
  <c r="AU2774" i="1"/>
  <c r="AS2772" i="1"/>
  <c r="J2764" i="1"/>
  <c r="AT2761" i="1"/>
  <c r="K2759" i="1"/>
  <c r="AS2757" i="1"/>
  <c r="AS2756" i="1"/>
  <c r="AU2756" i="1"/>
  <c r="H2733" i="1"/>
  <c r="H2726" i="1"/>
  <c r="J2724" i="1"/>
  <c r="J2720" i="1"/>
  <c r="AR2716" i="1"/>
  <c r="J2716" i="1"/>
  <c r="M2716" i="1" s="1"/>
  <c r="L2710" i="1"/>
  <c r="AU2707" i="1"/>
  <c r="L2695" i="1"/>
  <c r="J2689" i="1"/>
  <c r="AT2682" i="1"/>
  <c r="J2681" i="1"/>
  <c r="L2681" i="1"/>
  <c r="H2676" i="1"/>
  <c r="H2672" i="1"/>
  <c r="J2666" i="1"/>
  <c r="AU2659" i="1"/>
  <c r="K2647" i="1"/>
  <c r="M2647" i="1" s="1"/>
  <c r="AR2644" i="1"/>
  <c r="AS2642" i="1"/>
  <c r="AT2642" i="1"/>
  <c r="H2641" i="1"/>
  <c r="J2634" i="1"/>
  <c r="AU2634" i="1"/>
  <c r="J2632" i="1"/>
  <c r="H2627" i="1"/>
  <c r="L2625" i="1"/>
  <c r="J2616" i="1"/>
  <c r="K2602" i="1"/>
  <c r="J2594" i="1"/>
  <c r="L2593" i="1"/>
  <c r="K2585" i="1"/>
  <c r="K2578" i="1"/>
  <c r="J2573" i="1"/>
  <c r="K2563" i="1"/>
  <c r="M2563" i="1" s="1"/>
  <c r="J2556" i="1"/>
  <c r="AS2549" i="1"/>
  <c r="J2548" i="1"/>
  <c r="AR2548" i="1"/>
  <c r="AS2548" i="1"/>
  <c r="K2537" i="1"/>
  <c r="AR2533" i="1"/>
  <c r="AU2531" i="1"/>
  <c r="AR2531" i="1"/>
  <c r="AT2531" i="1"/>
  <c r="K2527" i="1"/>
  <c r="K2525" i="1"/>
  <c r="J2517" i="1"/>
  <c r="K2515" i="1"/>
  <c r="J2512" i="1"/>
  <c r="K2512" i="1"/>
  <c r="L2512" i="1"/>
  <c r="K2507" i="1"/>
  <c r="L2495" i="1"/>
  <c r="AR2495" i="1"/>
  <c r="AR2493" i="1"/>
  <c r="AT2487" i="1"/>
  <c r="AR2484" i="1"/>
  <c r="AR2476" i="1"/>
  <c r="AT2454" i="1"/>
  <c r="AR2454" i="1"/>
  <c r="AU2454" i="1"/>
  <c r="AS2417" i="1"/>
  <c r="AT2417" i="1"/>
  <c r="AU2417" i="1"/>
  <c r="J2417" i="1"/>
  <c r="K2417" i="1"/>
  <c r="L2417" i="1"/>
  <c r="H3112" i="1"/>
  <c r="H3081" i="1"/>
  <c r="AR3057" i="1"/>
  <c r="H3052" i="1"/>
  <c r="AS3044" i="1"/>
  <c r="AT3043" i="1"/>
  <c r="H3024" i="1"/>
  <c r="K3003" i="1"/>
  <c r="L3000" i="1"/>
  <c r="K2997" i="1"/>
  <c r="K2992" i="1"/>
  <c r="AT2982" i="1"/>
  <c r="H2981" i="1"/>
  <c r="J2978" i="1"/>
  <c r="K2974" i="1"/>
  <c r="J2963" i="1"/>
  <c r="L2959" i="1"/>
  <c r="M2959" i="1" s="1"/>
  <c r="J2955" i="1"/>
  <c r="L2951" i="1"/>
  <c r="J2947" i="1"/>
  <c r="H2946" i="1"/>
  <c r="L2945" i="1"/>
  <c r="J2940" i="1"/>
  <c r="AR2936" i="1"/>
  <c r="J2930" i="1"/>
  <c r="L2928" i="1"/>
  <c r="H2907" i="1"/>
  <c r="H2906" i="1"/>
  <c r="H2905" i="1"/>
  <c r="L2899" i="1"/>
  <c r="H2890" i="1"/>
  <c r="M2887" i="1"/>
  <c r="AU2885" i="1"/>
  <c r="H2883" i="1"/>
  <c r="J2878" i="1"/>
  <c r="L2866" i="1"/>
  <c r="H2865" i="1"/>
  <c r="K2860" i="1"/>
  <c r="H2855" i="1"/>
  <c r="H2845" i="1"/>
  <c r="H2837" i="1"/>
  <c r="H2836" i="1"/>
  <c r="L2831" i="1"/>
  <c r="J2827" i="1"/>
  <c r="L2819" i="1"/>
  <c r="AT2816" i="1"/>
  <c r="J2814" i="1"/>
  <c r="AT2811" i="1"/>
  <c r="L2808" i="1"/>
  <c r="H2805" i="1"/>
  <c r="K2797" i="1"/>
  <c r="AR2793" i="1"/>
  <c r="AT2793" i="1"/>
  <c r="K2789" i="1"/>
  <c r="L2783" i="1"/>
  <c r="M2783" i="1" s="1"/>
  <c r="AT2774" i="1"/>
  <c r="AR2772" i="1"/>
  <c r="H2764" i="1"/>
  <c r="AS2761" i="1"/>
  <c r="H2759" i="1"/>
  <c r="J2751" i="1"/>
  <c r="L2749" i="1"/>
  <c r="AT2737" i="1"/>
  <c r="H2732" i="1"/>
  <c r="L2731" i="1"/>
  <c r="H2724" i="1"/>
  <c r="H2720" i="1"/>
  <c r="L2718" i="1"/>
  <c r="J2710" i="1"/>
  <c r="AS2707" i="1"/>
  <c r="K2695" i="1"/>
  <c r="AR2692" i="1"/>
  <c r="L2691" i="1"/>
  <c r="AU2691" i="1"/>
  <c r="H2689" i="1"/>
  <c r="H2684" i="1"/>
  <c r="L2683" i="1"/>
  <c r="AS2682" i="1"/>
  <c r="AS2681" i="1"/>
  <c r="K2670" i="1"/>
  <c r="H2666" i="1"/>
  <c r="L2662" i="1"/>
  <c r="AS2659" i="1"/>
  <c r="AU2649" i="1"/>
  <c r="J2647" i="1"/>
  <c r="AT2638" i="1"/>
  <c r="AU2637" i="1"/>
  <c r="H2636" i="1"/>
  <c r="AS2634" i="1"/>
  <c r="H2632" i="1"/>
  <c r="J2630" i="1"/>
  <c r="AU2627" i="1"/>
  <c r="K2625" i="1"/>
  <c r="AT2620" i="1"/>
  <c r="H2616" i="1"/>
  <c r="L2609" i="1"/>
  <c r="AT2604" i="1"/>
  <c r="J2602" i="1"/>
  <c r="H2594" i="1"/>
  <c r="K2593" i="1"/>
  <c r="AT2591" i="1"/>
  <c r="J2585" i="1"/>
  <c r="AR2575" i="1"/>
  <c r="H2573" i="1"/>
  <c r="AU2566" i="1"/>
  <c r="H2556" i="1"/>
  <c r="K2554" i="1"/>
  <c r="K2552" i="1"/>
  <c r="L2551" i="1"/>
  <c r="AR2549" i="1"/>
  <c r="AU2548" i="1"/>
  <c r="J2539" i="1"/>
  <c r="K2539" i="1"/>
  <c r="AR2528" i="1"/>
  <c r="K2528" i="1"/>
  <c r="J2527" i="1"/>
  <c r="J2525" i="1"/>
  <c r="H2517" i="1"/>
  <c r="J2516" i="1"/>
  <c r="AT2501" i="1"/>
  <c r="AS2501" i="1"/>
  <c r="M2500" i="1"/>
  <c r="AT2492" i="1"/>
  <c r="AS2487" i="1"/>
  <c r="H2480" i="1"/>
  <c r="H3218" i="1"/>
  <c r="H3212" i="1"/>
  <c r="H3203" i="1"/>
  <c r="M3196" i="1"/>
  <c r="H3141" i="1"/>
  <c r="H3136" i="1"/>
  <c r="AS3079" i="1"/>
  <c r="AR3044" i="1"/>
  <c r="AR3031" i="1"/>
  <c r="AS3025" i="1"/>
  <c r="M3020" i="1"/>
  <c r="K3006" i="1"/>
  <c r="J3003" i="1"/>
  <c r="AU3001" i="1"/>
  <c r="H3000" i="1"/>
  <c r="AS2998" i="1"/>
  <c r="J2994" i="1"/>
  <c r="J2992" i="1"/>
  <c r="L2991" i="1"/>
  <c r="AS2982" i="1"/>
  <c r="AR2979" i="1"/>
  <c r="H2978" i="1"/>
  <c r="J2974" i="1"/>
  <c r="H2968" i="1"/>
  <c r="H2963" i="1"/>
  <c r="H2955" i="1"/>
  <c r="AU2953" i="1"/>
  <c r="K2945" i="1"/>
  <c r="AR2944" i="1"/>
  <c r="H2942" i="1"/>
  <c r="H2940" i="1"/>
  <c r="H2930" i="1"/>
  <c r="K2928" i="1"/>
  <c r="K2899" i="1"/>
  <c r="AU2895" i="1"/>
  <c r="AU2890" i="1"/>
  <c r="AT2885" i="1"/>
  <c r="L2875" i="1"/>
  <c r="AS2874" i="1"/>
  <c r="J2872" i="1"/>
  <c r="J2870" i="1"/>
  <c r="H2869" i="1"/>
  <c r="J2866" i="1"/>
  <c r="J2860" i="1"/>
  <c r="L2858" i="1"/>
  <c r="M2858" i="1" s="1"/>
  <c r="J2849" i="1"/>
  <c r="AU2849" i="1"/>
  <c r="K2835" i="1"/>
  <c r="M2835" i="1" s="1"/>
  <c r="K2824" i="1"/>
  <c r="J2824" i="1"/>
  <c r="K2819" i="1"/>
  <c r="H2814" i="1"/>
  <c r="AS2811" i="1"/>
  <c r="AU2810" i="1"/>
  <c r="H2809" i="1"/>
  <c r="K2808" i="1"/>
  <c r="L2804" i="1"/>
  <c r="AU2791" i="1"/>
  <c r="H2789" i="1"/>
  <c r="H2788" i="1"/>
  <c r="K2787" i="1"/>
  <c r="M2787" i="1" s="1"/>
  <c r="AU2780" i="1"/>
  <c r="AS2776" i="1"/>
  <c r="AR2774" i="1"/>
  <c r="AU2755" i="1"/>
  <c r="H2751" i="1"/>
  <c r="K2749" i="1"/>
  <c r="AR2738" i="1"/>
  <c r="AS2737" i="1"/>
  <c r="AU2733" i="1"/>
  <c r="K2731" i="1"/>
  <c r="K2722" i="1"/>
  <c r="J2722" i="1"/>
  <c r="K2718" i="1"/>
  <c r="M2718" i="1" s="1"/>
  <c r="AT2715" i="1"/>
  <c r="H2710" i="1"/>
  <c r="AR2707" i="1"/>
  <c r="H2705" i="1"/>
  <c r="J2703" i="1"/>
  <c r="AU2697" i="1"/>
  <c r="AU2686" i="1"/>
  <c r="K2683" i="1"/>
  <c r="AR2682" i="1"/>
  <c r="AT2672" i="1"/>
  <c r="J2670" i="1"/>
  <c r="J2662" i="1"/>
  <c r="AR2659" i="1"/>
  <c r="L2653" i="1"/>
  <c r="M2653" i="1" s="1"/>
  <c r="AT2649" i="1"/>
  <c r="AT2641" i="1"/>
  <c r="AS2638" i="1"/>
  <c r="AT2637" i="1"/>
  <c r="L2635" i="1"/>
  <c r="AR2634" i="1"/>
  <c r="AS2628" i="1"/>
  <c r="AT2627" i="1"/>
  <c r="H2626" i="1"/>
  <c r="J2625" i="1"/>
  <c r="M2625" i="1" s="1"/>
  <c r="M2622" i="1"/>
  <c r="AU2616" i="1"/>
  <c r="AT2613" i="1"/>
  <c r="J2609" i="1"/>
  <c r="AS2604" i="1"/>
  <c r="H2585" i="1"/>
  <c r="H2578" i="1"/>
  <c r="AU2573" i="1"/>
  <c r="AT2566" i="1"/>
  <c r="AS2560" i="1"/>
  <c r="J2554" i="1"/>
  <c r="J2553" i="1"/>
  <c r="K2551" i="1"/>
  <c r="AT2548" i="1"/>
  <c r="AS2539" i="1"/>
  <c r="H2537" i="1"/>
  <c r="L2532" i="1"/>
  <c r="H2527" i="1"/>
  <c r="H2525" i="1"/>
  <c r="H2516" i="1"/>
  <c r="AS2512" i="1"/>
  <c r="J2511" i="1"/>
  <c r="AR2511" i="1"/>
  <c r="AS2508" i="1"/>
  <c r="AR2508" i="1"/>
  <c r="J2502" i="1"/>
  <c r="K2502" i="1"/>
  <c r="L2502" i="1"/>
  <c r="AS2455" i="1"/>
  <c r="AT2455" i="1"/>
  <c r="AU2455" i="1"/>
  <c r="J2455" i="1"/>
  <c r="K2455" i="1"/>
  <c r="L2455" i="1"/>
  <c r="J2244" i="1"/>
  <c r="AU2244" i="1"/>
  <c r="AR2244" i="1"/>
  <c r="AS2244" i="1"/>
  <c r="AT2244" i="1"/>
  <c r="H2244" i="1"/>
  <c r="K2244" i="1"/>
  <c r="L2244" i="1"/>
  <c r="AU2080" i="1"/>
  <c r="AR2080" i="1"/>
  <c r="AS2080" i="1"/>
  <c r="AT2080" i="1"/>
  <c r="H2080" i="1"/>
  <c r="J2080" i="1"/>
  <c r="K2080" i="1"/>
  <c r="L2080" i="1"/>
  <c r="AR2471" i="1"/>
  <c r="AT2466" i="1"/>
  <c r="AT2462" i="1"/>
  <c r="AR2459" i="1"/>
  <c r="L2458" i="1"/>
  <c r="J2453" i="1"/>
  <c r="AS2446" i="1"/>
  <c r="AS2434" i="1"/>
  <c r="AU2429" i="1"/>
  <c r="K2428" i="1"/>
  <c r="M2428" i="1" s="1"/>
  <c r="AT2409" i="1"/>
  <c r="J2398" i="1"/>
  <c r="AS2380" i="1"/>
  <c r="AT2365" i="1"/>
  <c r="AU2360" i="1"/>
  <c r="K2355" i="1"/>
  <c r="M2355" i="1" s="1"/>
  <c r="AS2348" i="1"/>
  <c r="AT2322" i="1"/>
  <c r="AS2316" i="1"/>
  <c r="AT2308" i="1"/>
  <c r="AS2299" i="1"/>
  <c r="AU2290" i="1"/>
  <c r="M2228" i="1"/>
  <c r="AS2189" i="1"/>
  <c r="AR2141" i="1"/>
  <c r="L2118" i="1"/>
  <c r="AR2090" i="1"/>
  <c r="L2090" i="1"/>
  <c r="K2079" i="1"/>
  <c r="J2079" i="1"/>
  <c r="AT2076" i="1"/>
  <c r="L2076" i="1"/>
  <c r="J2037" i="1"/>
  <c r="AS2037" i="1"/>
  <c r="AU2037" i="1"/>
  <c r="AS1952" i="1"/>
  <c r="AR1952" i="1"/>
  <c r="AT1952" i="1"/>
  <c r="AR1880" i="1"/>
  <c r="AT1880" i="1"/>
  <c r="AU1880" i="1"/>
  <c r="L1861" i="1"/>
  <c r="J1861" i="1"/>
  <c r="AU1861" i="1"/>
  <c r="K1861" i="1"/>
  <c r="AS1861" i="1"/>
  <c r="AS1356" i="1"/>
  <c r="AT1356" i="1"/>
  <c r="AU1356" i="1"/>
  <c r="J1356" i="1"/>
  <c r="K1356" i="1"/>
  <c r="L1356" i="1"/>
  <c r="AR1356" i="1"/>
  <c r="AS2466" i="1"/>
  <c r="AR2462" i="1"/>
  <c r="J2458" i="1"/>
  <c r="AR2446" i="1"/>
  <c r="AT2411" i="1"/>
  <c r="AS2409" i="1"/>
  <c r="AU2386" i="1"/>
  <c r="AR2348" i="1"/>
  <c r="AR2299" i="1"/>
  <c r="K2298" i="1"/>
  <c r="AR2298" i="1"/>
  <c r="AU2281" i="1"/>
  <c r="AR2272" i="1"/>
  <c r="K2272" i="1"/>
  <c r="K2249" i="1"/>
  <c r="L2249" i="1"/>
  <c r="AR2233" i="1"/>
  <c r="AT2173" i="1"/>
  <c r="AR2173" i="1"/>
  <c r="AR2116" i="1"/>
  <c r="AS2116" i="1"/>
  <c r="AT2116" i="1"/>
  <c r="J2113" i="1"/>
  <c r="K2113" i="1"/>
  <c r="L2113" i="1"/>
  <c r="H2111" i="1"/>
  <c r="H2110" i="1"/>
  <c r="AR2102" i="1"/>
  <c r="L2102" i="1"/>
  <c r="AS2092" i="1"/>
  <c r="AU2092" i="1"/>
  <c r="K2089" i="1"/>
  <c r="L2089" i="1"/>
  <c r="K2084" i="1"/>
  <c r="AR2021" i="1"/>
  <c r="AS2021" i="1"/>
  <c r="AT2021" i="1"/>
  <c r="H2021" i="1"/>
  <c r="AU2021" i="1"/>
  <c r="J2021" i="1"/>
  <c r="K2021" i="1"/>
  <c r="L2021" i="1"/>
  <c r="L1972" i="1"/>
  <c r="AU1972" i="1"/>
  <c r="AS1972" i="1"/>
  <c r="AT1972" i="1"/>
  <c r="J1972" i="1"/>
  <c r="K1972" i="1"/>
  <c r="J1928" i="1"/>
  <c r="AS1928" i="1"/>
  <c r="AT1928" i="1"/>
  <c r="AU1928" i="1"/>
  <c r="K1928" i="1"/>
  <c r="L1928" i="1"/>
  <c r="AR1917" i="1"/>
  <c r="L1917" i="1"/>
  <c r="M1917" i="1" s="1"/>
  <c r="J1917" i="1"/>
  <c r="K1917" i="1"/>
  <c r="AT1917" i="1"/>
  <c r="AT2386" i="1"/>
  <c r="AT2380" i="1"/>
  <c r="AU2380" i="1"/>
  <c r="L2364" i="1"/>
  <c r="AR2364" i="1"/>
  <c r="L2340" i="1"/>
  <c r="J2340" i="1"/>
  <c r="M2331" i="1"/>
  <c r="L2290" i="1"/>
  <c r="AS2290" i="1"/>
  <c r="L2266" i="1"/>
  <c r="AR2266" i="1"/>
  <c r="AU2232" i="1"/>
  <c r="AS2222" i="1"/>
  <c r="AU2199" i="1"/>
  <c r="K2199" i="1"/>
  <c r="AS2173" i="1"/>
  <c r="AU2135" i="1"/>
  <c r="AT2128" i="1"/>
  <c r="J2126" i="1"/>
  <c r="K2115" i="1"/>
  <c r="J2115" i="1"/>
  <c r="AT2104" i="1"/>
  <c r="AU2104" i="1"/>
  <c r="H2098" i="1"/>
  <c r="K2091" i="1"/>
  <c r="J2091" i="1"/>
  <c r="AT2089" i="1"/>
  <c r="J2064" i="1"/>
  <c r="M2064" i="1" s="1"/>
  <c r="L2064" i="1"/>
  <c r="H2059" i="1"/>
  <c r="H2056" i="1"/>
  <c r="AT2051" i="1"/>
  <c r="K2051" i="1"/>
  <c r="H2044" i="1"/>
  <c r="J2038" i="1"/>
  <c r="K2038" i="1"/>
  <c r="L2038" i="1"/>
  <c r="K1881" i="1"/>
  <c r="AS1881" i="1"/>
  <c r="AT1881" i="1"/>
  <c r="AU1881" i="1"/>
  <c r="J1881" i="1"/>
  <c r="L1881" i="1"/>
  <c r="AT1813" i="1"/>
  <c r="AR1813" i="1"/>
  <c r="AS1813" i="1"/>
  <c r="AU1813" i="1"/>
  <c r="J1813" i="1"/>
  <c r="K1813" i="1"/>
  <c r="L1813" i="1"/>
  <c r="AR2340" i="1"/>
  <c r="M2323" i="1"/>
  <c r="AU2307" i="1"/>
  <c r="AR2297" i="1"/>
  <c r="AU2297" i="1"/>
  <c r="AS2281" i="1"/>
  <c r="K2273" i="1"/>
  <c r="J2273" i="1"/>
  <c r="AU2271" i="1"/>
  <c r="AS2232" i="1"/>
  <c r="AU2200" i="1"/>
  <c r="AT2183" i="1"/>
  <c r="AU2179" i="1"/>
  <c r="AU2172" i="1"/>
  <c r="AR2163" i="1"/>
  <c r="L2163" i="1"/>
  <c r="AU2159" i="1"/>
  <c r="AU2157" i="1"/>
  <c r="AU2147" i="1"/>
  <c r="AR2128" i="1"/>
  <c r="AS2126" i="1"/>
  <c r="AU2115" i="1"/>
  <c r="AT2113" i="1"/>
  <c r="K2103" i="1"/>
  <c r="J2103" i="1"/>
  <c r="L2101" i="1"/>
  <c r="AS2089" i="1"/>
  <c r="AU1952" i="1"/>
  <c r="AS1910" i="1"/>
  <c r="AU1910" i="1"/>
  <c r="AT1861" i="1"/>
  <c r="AT1724" i="1"/>
  <c r="AS1724" i="1"/>
  <c r="AU1724" i="1"/>
  <c r="AR1724" i="1"/>
  <c r="J1724" i="1"/>
  <c r="K1724" i="1"/>
  <c r="L1724" i="1"/>
  <c r="AT2470" i="1"/>
  <c r="AS2465" i="1"/>
  <c r="AT2458" i="1"/>
  <c r="AR2453" i="1"/>
  <c r="AR2445" i="1"/>
  <c r="AU2444" i="1"/>
  <c r="AS2433" i="1"/>
  <c r="AT2432" i="1"/>
  <c r="AT2428" i="1"/>
  <c r="L2422" i="1"/>
  <c r="AU2398" i="1"/>
  <c r="AU2379" i="1"/>
  <c r="L2372" i="1"/>
  <c r="AS2355" i="1"/>
  <c r="AR2347" i="1"/>
  <c r="AR2346" i="1"/>
  <c r="J2346" i="1"/>
  <c r="AT2339" i="1"/>
  <c r="AT2338" i="1"/>
  <c r="AT2315" i="1"/>
  <c r="AS2307" i="1"/>
  <c r="AR2281" i="1"/>
  <c r="AR2273" i="1"/>
  <c r="AT2271" i="1"/>
  <c r="AR2249" i="1"/>
  <c r="AR2209" i="1"/>
  <c r="AT2200" i="1"/>
  <c r="AT2198" i="1"/>
  <c r="AT2172" i="1"/>
  <c r="AT2157" i="1"/>
  <c r="K2152" i="1"/>
  <c r="AR2152" i="1"/>
  <c r="L2136" i="1"/>
  <c r="AU2131" i="1"/>
  <c r="AT2115" i="1"/>
  <c r="AS2113" i="1"/>
  <c r="AR2112" i="1"/>
  <c r="AU2103" i="1"/>
  <c r="AS2101" i="1"/>
  <c r="AT2100" i="1"/>
  <c r="AR2100" i="1"/>
  <c r="AT2091" i="1"/>
  <c r="AR2088" i="1"/>
  <c r="AR2066" i="1"/>
  <c r="AS2064" i="1"/>
  <c r="AR2051" i="1"/>
  <c r="AS2038" i="1"/>
  <c r="AR1972" i="1"/>
  <c r="L1957" i="1"/>
  <c r="AS1957" i="1"/>
  <c r="AT1957" i="1"/>
  <c r="AU1957" i="1"/>
  <c r="J1957" i="1"/>
  <c r="K1957" i="1"/>
  <c r="AR1928" i="1"/>
  <c r="AU1917" i="1"/>
  <c r="AR1715" i="1"/>
  <c r="AS1715" i="1"/>
  <c r="AT1715" i="1"/>
  <c r="H1715" i="1"/>
  <c r="AU1715" i="1"/>
  <c r="J1715" i="1"/>
  <c r="K1715" i="1"/>
  <c r="L1715" i="1"/>
  <c r="AU1680" i="1"/>
  <c r="AS1680" i="1"/>
  <c r="AU2475" i="1"/>
  <c r="AR2470" i="1"/>
  <c r="AT2461" i="1"/>
  <c r="AS2458" i="1"/>
  <c r="AS2428" i="1"/>
  <c r="K2422" i="1"/>
  <c r="AT2398" i="1"/>
  <c r="K2388" i="1"/>
  <c r="AT2385" i="1"/>
  <c r="K2372" i="1"/>
  <c r="AT2364" i="1"/>
  <c r="L2357" i="1"/>
  <c r="AR2355" i="1"/>
  <c r="AU2337" i="1"/>
  <c r="AT2337" i="1"/>
  <c r="J2329" i="1"/>
  <c r="AR2329" i="1"/>
  <c r="AR2315" i="1"/>
  <c r="AR2307" i="1"/>
  <c r="AR2296" i="1"/>
  <c r="AU2295" i="1"/>
  <c r="AT2266" i="1"/>
  <c r="L2263" i="1"/>
  <c r="AS2258" i="1"/>
  <c r="AT2241" i="1"/>
  <c r="L2223" i="1"/>
  <c r="L2216" i="1"/>
  <c r="L2210" i="1"/>
  <c r="L2201" i="1"/>
  <c r="AR2198" i="1"/>
  <c r="AR2197" i="1"/>
  <c r="AT2188" i="1"/>
  <c r="L2174" i="1"/>
  <c r="L2160" i="1"/>
  <c r="AS2157" i="1"/>
  <c r="AU2152" i="1"/>
  <c r="L2141" i="1"/>
  <c r="K2136" i="1"/>
  <c r="M2129" i="1"/>
  <c r="K2118" i="1"/>
  <c r="L2116" i="1"/>
  <c r="AR2115" i="1"/>
  <c r="AT2103" i="1"/>
  <c r="AR2091" i="1"/>
  <c r="AS2087" i="1"/>
  <c r="AR2087" i="1"/>
  <c r="AT2087" i="1"/>
  <c r="AU2087" i="1"/>
  <c r="L2072" i="1"/>
  <c r="K2072" i="1"/>
  <c r="AT2072" i="1"/>
  <c r="AU2072" i="1"/>
  <c r="M2055" i="1"/>
  <c r="AR2038" i="1"/>
  <c r="AR1881" i="1"/>
  <c r="L2471" i="1"/>
  <c r="AR2461" i="1"/>
  <c r="L2446" i="1"/>
  <c r="AT2437" i="1"/>
  <c r="L2434" i="1"/>
  <c r="AR2391" i="1"/>
  <c r="AR2385" i="1"/>
  <c r="L2380" i="1"/>
  <c r="L2348" i="1"/>
  <c r="L2316" i="1"/>
  <c r="L2299" i="1"/>
  <c r="K2263" i="1"/>
  <c r="K2233" i="1"/>
  <c r="K2223" i="1"/>
  <c r="K2216" i="1"/>
  <c r="K2210" i="1"/>
  <c r="L2204" i="1"/>
  <c r="K2201" i="1"/>
  <c r="K2184" i="1"/>
  <c r="K2174" i="1"/>
  <c r="K2160" i="1"/>
  <c r="K2148" i="1"/>
  <c r="K2141" i="1"/>
  <c r="J2136" i="1"/>
  <c r="J2131" i="1"/>
  <c r="K2131" i="1"/>
  <c r="L2131" i="1"/>
  <c r="J2118" i="1"/>
  <c r="K2116" i="1"/>
  <c r="AR2111" i="1"/>
  <c r="AS2111" i="1"/>
  <c r="AT2111" i="1"/>
  <c r="L2092" i="1"/>
  <c r="L2084" i="1"/>
  <c r="J2084" i="1"/>
  <c r="L2059" i="1"/>
  <c r="M2059" i="1" s="1"/>
  <c r="AS2059" i="1"/>
  <c r="AT2059" i="1"/>
  <c r="AU2059" i="1"/>
  <c r="J2059" i="1"/>
  <c r="AU2056" i="1"/>
  <c r="AT2056" i="1"/>
  <c r="AT1749" i="1"/>
  <c r="AR1749" i="1"/>
  <c r="AS1749" i="1"/>
  <c r="AU1698" i="1"/>
  <c r="J1698" i="1"/>
  <c r="K1698" i="1"/>
  <c r="L1698" i="1"/>
  <c r="AR1698" i="1"/>
  <c r="AS1698" i="1"/>
  <c r="AT1698" i="1"/>
  <c r="H2496" i="1"/>
  <c r="H2488" i="1"/>
  <c r="AS2475" i="1"/>
  <c r="K2471" i="1"/>
  <c r="L2466" i="1"/>
  <c r="L2462" i="1"/>
  <c r="K2459" i="1"/>
  <c r="H2455" i="1"/>
  <c r="K2446" i="1"/>
  <c r="K2440" i="1"/>
  <c r="M2440" i="1" s="1"/>
  <c r="K2434" i="1"/>
  <c r="AU2431" i="1"/>
  <c r="AU2425" i="1"/>
  <c r="AS2423" i="1"/>
  <c r="AU2422" i="1"/>
  <c r="H2422" i="1"/>
  <c r="H2417" i="1"/>
  <c r="AT2414" i="1"/>
  <c r="H2412" i="1"/>
  <c r="J2394" i="1"/>
  <c r="H2388" i="1"/>
  <c r="H2382" i="1"/>
  <c r="K2380" i="1"/>
  <c r="AR2379" i="1"/>
  <c r="AU2373" i="1"/>
  <c r="AS2373" i="1"/>
  <c r="H2372" i="1"/>
  <c r="L2365" i="1"/>
  <c r="AS2363" i="1"/>
  <c r="AT2363" i="1"/>
  <c r="K2359" i="1"/>
  <c r="L2359" i="1"/>
  <c r="J2357" i="1"/>
  <c r="K2348" i="1"/>
  <c r="H2335" i="1"/>
  <c r="H2330" i="1"/>
  <c r="AT2328" i="1"/>
  <c r="AT2326" i="1"/>
  <c r="L2322" i="1"/>
  <c r="K2316" i="1"/>
  <c r="AS2314" i="1"/>
  <c r="L2314" i="1"/>
  <c r="AU2313" i="1"/>
  <c r="AR2313" i="1"/>
  <c r="L2308" i="1"/>
  <c r="K2299" i="1"/>
  <c r="K2290" i="1"/>
  <c r="AT2287" i="1"/>
  <c r="AT2283" i="1"/>
  <c r="J2280" i="1"/>
  <c r="M2280" i="1" s="1"/>
  <c r="L2267" i="1"/>
  <c r="AS2265" i="1"/>
  <c r="AT2265" i="1"/>
  <c r="J2263" i="1"/>
  <c r="L2259" i="1"/>
  <c r="L2250" i="1"/>
  <c r="M2250" i="1" s="1"/>
  <c r="H2238" i="1"/>
  <c r="H2237" i="1"/>
  <c r="J2233" i="1"/>
  <c r="AT2227" i="1"/>
  <c r="J2223" i="1"/>
  <c r="J2216" i="1"/>
  <c r="M2213" i="1"/>
  <c r="J2210" i="1"/>
  <c r="K2204" i="1"/>
  <c r="J2201" i="1"/>
  <c r="K2189" i="1"/>
  <c r="J2184" i="1"/>
  <c r="J2174" i="1"/>
  <c r="L2173" i="1"/>
  <c r="L2169" i="1"/>
  <c r="K2169" i="1"/>
  <c r="J2160" i="1"/>
  <c r="L2158" i="1"/>
  <c r="J2148" i="1"/>
  <c r="H2146" i="1"/>
  <c r="J2141" i="1"/>
  <c r="AS2137" i="1"/>
  <c r="H2136" i="1"/>
  <c r="H2135" i="1"/>
  <c r="AR2131" i="1"/>
  <c r="H2118" i="1"/>
  <c r="J2116" i="1"/>
  <c r="L2108" i="1"/>
  <c r="H2108" i="1"/>
  <c r="J2108" i="1"/>
  <c r="H2105" i="1"/>
  <c r="L2104" i="1"/>
  <c r="AT2099" i="1"/>
  <c r="AU2099" i="1"/>
  <c r="L2096" i="1"/>
  <c r="J2096" i="1"/>
  <c r="K2096" i="1"/>
  <c r="K2092" i="1"/>
  <c r="AU2086" i="1"/>
  <c r="AS2084" i="1"/>
  <c r="K2076" i="1"/>
  <c r="AT2045" i="1"/>
  <c r="AR2045" i="1"/>
  <c r="AS2045" i="1"/>
  <c r="AU2045" i="1"/>
  <c r="J2045" i="1"/>
  <c r="K2045" i="1"/>
  <c r="AR1957" i="1"/>
  <c r="AU1827" i="1"/>
  <c r="AS1827" i="1"/>
  <c r="AT1827" i="1"/>
  <c r="J1827" i="1"/>
  <c r="K1827" i="1"/>
  <c r="L1827" i="1"/>
  <c r="AS1718" i="1"/>
  <c r="AR1718" i="1"/>
  <c r="AT1718" i="1"/>
  <c r="AU1718" i="1"/>
  <c r="AR2475" i="1"/>
  <c r="J2471" i="1"/>
  <c r="K2466" i="1"/>
  <c r="K2462" i="1"/>
  <c r="J2459" i="1"/>
  <c r="AU2457" i="1"/>
  <c r="J2446" i="1"/>
  <c r="H2440" i="1"/>
  <c r="J2434" i="1"/>
  <c r="AS2431" i="1"/>
  <c r="H2429" i="1"/>
  <c r="AT2427" i="1"/>
  <c r="AR2425" i="1"/>
  <c r="AT2422" i="1"/>
  <c r="AR2414" i="1"/>
  <c r="L2411" i="1"/>
  <c r="L2409" i="1"/>
  <c r="L2386" i="1"/>
  <c r="AR2384" i="1"/>
  <c r="J2380" i="1"/>
  <c r="K2365" i="1"/>
  <c r="L2360" i="1"/>
  <c r="AR2359" i="1"/>
  <c r="H2357" i="1"/>
  <c r="J2348" i="1"/>
  <c r="K2340" i="1"/>
  <c r="AR2337" i="1"/>
  <c r="L2334" i="1"/>
  <c r="AS2328" i="1"/>
  <c r="J2322" i="1"/>
  <c r="K2321" i="1"/>
  <c r="J2316" i="1"/>
  <c r="M2316" i="1" s="1"/>
  <c r="J2308" i="1"/>
  <c r="J2299" i="1"/>
  <c r="L2298" i="1"/>
  <c r="K2297" i="1"/>
  <c r="AR2293" i="1"/>
  <c r="J2290" i="1"/>
  <c r="AR2287" i="1"/>
  <c r="AS2283" i="1"/>
  <c r="AU2277" i="1"/>
  <c r="AT2275" i="1"/>
  <c r="K2267" i="1"/>
  <c r="H2263" i="1"/>
  <c r="K2259" i="1"/>
  <c r="K2250" i="1"/>
  <c r="K2242" i="1"/>
  <c r="H2233" i="1"/>
  <c r="H2232" i="1"/>
  <c r="K2231" i="1"/>
  <c r="AS2227" i="1"/>
  <c r="H2223" i="1"/>
  <c r="AR2218" i="1"/>
  <c r="AR2213" i="1"/>
  <c r="AR2208" i="1"/>
  <c r="J2204" i="1"/>
  <c r="AS2202" i="1"/>
  <c r="L2199" i="1"/>
  <c r="K2193" i="1"/>
  <c r="J2189" i="1"/>
  <c r="AR2186" i="1"/>
  <c r="AR2185" i="1"/>
  <c r="H2183" i="1"/>
  <c r="K2181" i="1"/>
  <c r="H2174" i="1"/>
  <c r="K2173" i="1"/>
  <c r="AR2169" i="1"/>
  <c r="K2165" i="1"/>
  <c r="H2160" i="1"/>
  <c r="AR2156" i="1"/>
  <c r="K2153" i="1"/>
  <c r="H2148" i="1"/>
  <c r="H2147" i="1"/>
  <c r="H2141" i="1"/>
  <c r="AR2137" i="1"/>
  <c r="AU2136" i="1"/>
  <c r="AT2130" i="1"/>
  <c r="J2128" i="1"/>
  <c r="L2126" i="1"/>
  <c r="L2120" i="1"/>
  <c r="AT2120" i="1"/>
  <c r="AU2120" i="1"/>
  <c r="H2116" i="1"/>
  <c r="L2114" i="1"/>
  <c r="AU2110" i="1"/>
  <c r="AS2108" i="1"/>
  <c r="K2104" i="1"/>
  <c r="AS2096" i="1"/>
  <c r="J2092" i="1"/>
  <c r="J2089" i="1"/>
  <c r="AR2084" i="1"/>
  <c r="AR2083" i="1"/>
  <c r="K2069" i="1"/>
  <c r="L2069" i="1"/>
  <c r="AR2059" i="1"/>
  <c r="AS2057" i="1"/>
  <c r="J2057" i="1"/>
  <c r="K2057" i="1"/>
  <c r="L2057" i="1"/>
  <c r="H2037" i="1"/>
  <c r="H1952" i="1"/>
  <c r="H1880" i="1"/>
  <c r="H1861" i="1"/>
  <c r="H1750" i="1"/>
  <c r="J1750" i="1"/>
  <c r="AU1750" i="1"/>
  <c r="K1750" i="1"/>
  <c r="L1750" i="1"/>
  <c r="AR1750" i="1"/>
  <c r="K2485" i="1"/>
  <c r="L2481" i="1"/>
  <c r="M2481" i="1" s="1"/>
  <c r="AU2471" i="1"/>
  <c r="H2471" i="1"/>
  <c r="H2465" i="1"/>
  <c r="J2462" i="1"/>
  <c r="AU2459" i="1"/>
  <c r="H2459" i="1"/>
  <c r="AS2457" i="1"/>
  <c r="M2453" i="1"/>
  <c r="H2446" i="1"/>
  <c r="L2445" i="1"/>
  <c r="AU2440" i="1"/>
  <c r="K2438" i="1"/>
  <c r="H2434" i="1"/>
  <c r="H2433" i="1"/>
  <c r="AR2427" i="1"/>
  <c r="AS2422" i="1"/>
  <c r="L2421" i="1"/>
  <c r="L2415" i="1"/>
  <c r="K2411" i="1"/>
  <c r="J2409" i="1"/>
  <c r="K2392" i="1"/>
  <c r="AU2388" i="1"/>
  <c r="K2386" i="1"/>
  <c r="AU2383" i="1"/>
  <c r="H2380" i="1"/>
  <c r="AS2375" i="1"/>
  <c r="AU2375" i="1"/>
  <c r="AT2372" i="1"/>
  <c r="L2371" i="1"/>
  <c r="J2365" i="1"/>
  <c r="M2365" i="1" s="1"/>
  <c r="AT2362" i="1"/>
  <c r="K2360" i="1"/>
  <c r="AU2358" i="1"/>
  <c r="AU2357" i="1"/>
  <c r="H2348" i="1"/>
  <c r="L2347" i="1"/>
  <c r="AR2343" i="1"/>
  <c r="H2340" i="1"/>
  <c r="K2334" i="1"/>
  <c r="H2322" i="1"/>
  <c r="L2318" i="1"/>
  <c r="H2316" i="1"/>
  <c r="AT2313" i="1"/>
  <c r="K2311" i="1"/>
  <c r="H2308" i="1"/>
  <c r="H2299" i="1"/>
  <c r="J2297" i="1"/>
  <c r="H2290" i="1"/>
  <c r="L2284" i="1"/>
  <c r="H2281" i="1"/>
  <c r="AT2279" i="1"/>
  <c r="AT2277" i="1"/>
  <c r="L2273" i="1"/>
  <c r="J2267" i="1"/>
  <c r="AT2264" i="1"/>
  <c r="K2261" i="1"/>
  <c r="J2259" i="1"/>
  <c r="K2248" i="1"/>
  <c r="AR2245" i="1"/>
  <c r="J2242" i="1"/>
  <c r="L2221" i="1"/>
  <c r="AU2216" i="1"/>
  <c r="AU2210" i="1"/>
  <c r="L2209" i="1"/>
  <c r="AU2207" i="1"/>
  <c r="AU2206" i="1"/>
  <c r="H2204" i="1"/>
  <c r="AU2201" i="1"/>
  <c r="H2199" i="1"/>
  <c r="J2193" i="1"/>
  <c r="M2193" i="1" s="1"/>
  <c r="H2189" i="1"/>
  <c r="AU2184" i="1"/>
  <c r="J2181" i="1"/>
  <c r="H2180" i="1"/>
  <c r="J2165" i="1"/>
  <c r="AR2161" i="1"/>
  <c r="J2153" i="1"/>
  <c r="AR2149" i="1"/>
  <c r="K2145" i="1"/>
  <c r="AU2141" i="1"/>
  <c r="L2139" i="1"/>
  <c r="AT2136" i="1"/>
  <c r="H2128" i="1"/>
  <c r="K2126" i="1"/>
  <c r="AU2118" i="1"/>
  <c r="H2113" i="1"/>
  <c r="L2112" i="1"/>
  <c r="AR2108" i="1"/>
  <c r="AR2107" i="1"/>
  <c r="J2104" i="1"/>
  <c r="K2101" i="1"/>
  <c r="AU2098" i="1"/>
  <c r="AR2096" i="1"/>
  <c r="AR2095" i="1"/>
  <c r="H2092" i="1"/>
  <c r="H2089" i="1"/>
  <c r="L2088" i="1"/>
  <c r="L2087" i="1"/>
  <c r="AU2081" i="1"/>
  <c r="AT2081" i="1"/>
  <c r="AR2069" i="1"/>
  <c r="J2066" i="1"/>
  <c r="K2064" i="1"/>
  <c r="AR2057" i="1"/>
  <c r="L2051" i="1"/>
  <c r="AT2044" i="1"/>
  <c r="AT2011" i="1"/>
  <c r="K2011" i="1"/>
  <c r="L2011" i="1"/>
  <c r="AR2011" i="1"/>
  <c r="H1972" i="1"/>
  <c r="H1928" i="1"/>
  <c r="AU1766" i="1"/>
  <c r="AR1766" i="1"/>
  <c r="AS1766" i="1"/>
  <c r="AT1766" i="1"/>
  <c r="H2808" i="1"/>
  <c r="H2785" i="1"/>
  <c r="H2780" i="1"/>
  <c r="H2763" i="1"/>
  <c r="H2725" i="1"/>
  <c r="H2721" i="1"/>
  <c r="H2712" i="1"/>
  <c r="H2686" i="1"/>
  <c r="H2663" i="1"/>
  <c r="H2543" i="1"/>
  <c r="H2539" i="1"/>
  <c r="H2529" i="1"/>
  <c r="H2506" i="1"/>
  <c r="H2502" i="1"/>
  <c r="H2492" i="1"/>
  <c r="J2485" i="1"/>
  <c r="AR2472" i="1"/>
  <c r="H2470" i="1"/>
  <c r="H2466" i="1"/>
  <c r="AT2463" i="1"/>
  <c r="AS2452" i="1"/>
  <c r="AS2450" i="1"/>
  <c r="K2444" i="1"/>
  <c r="AR2441" i="1"/>
  <c r="AT2440" i="1"/>
  <c r="J2438" i="1"/>
  <c r="M2438" i="1" s="1"/>
  <c r="AT2435" i="1"/>
  <c r="L2432" i="1"/>
  <c r="M2432" i="1" s="1"/>
  <c r="J2421" i="1"/>
  <c r="K2420" i="1"/>
  <c r="J2411" i="1"/>
  <c r="H2409" i="1"/>
  <c r="J2392" i="1"/>
  <c r="AS2389" i="1"/>
  <c r="AT2388" i="1"/>
  <c r="J2386" i="1"/>
  <c r="AS2383" i="1"/>
  <c r="AR2381" i="1"/>
  <c r="AU2381" i="1"/>
  <c r="AS2372" i="1"/>
  <c r="J2371" i="1"/>
  <c r="K2370" i="1"/>
  <c r="M2367" i="1"/>
  <c r="AU2367" i="1"/>
  <c r="AR2362" i="1"/>
  <c r="AU2361" i="1"/>
  <c r="L2361" i="1"/>
  <c r="M2361" i="1" s="1"/>
  <c r="J2360" i="1"/>
  <c r="AS2358" i="1"/>
  <c r="AS2354" i="1"/>
  <c r="AT2352" i="1"/>
  <c r="K2346" i="1"/>
  <c r="J2334" i="1"/>
  <c r="L2329" i="1"/>
  <c r="K2320" i="1"/>
  <c r="AU2316" i="1"/>
  <c r="AS2313" i="1"/>
  <c r="AU2312" i="1"/>
  <c r="AS2312" i="1"/>
  <c r="J2311" i="1"/>
  <c r="AU2309" i="1"/>
  <c r="AU2303" i="1"/>
  <c r="L2301" i="1"/>
  <c r="J2301" i="1"/>
  <c r="K2284" i="1"/>
  <c r="AS2279" i="1"/>
  <c r="AT2269" i="1"/>
  <c r="AS2264" i="1"/>
  <c r="AT2263" i="1"/>
  <c r="L2262" i="1"/>
  <c r="M2262" i="1" s="1"/>
  <c r="AR2261" i="1"/>
  <c r="H2259" i="1"/>
  <c r="L2254" i="1"/>
  <c r="AU2254" i="1"/>
  <c r="H2250" i="1"/>
  <c r="J2248" i="1"/>
  <c r="AU2233" i="1"/>
  <c r="AU2223" i="1"/>
  <c r="K2221" i="1"/>
  <c r="AS2212" i="1"/>
  <c r="AS2207" i="1"/>
  <c r="AT2201" i="1"/>
  <c r="H2200" i="1"/>
  <c r="L2197" i="1"/>
  <c r="AU2189" i="1"/>
  <c r="L2187" i="1"/>
  <c r="AT2184" i="1"/>
  <c r="L2179" i="1"/>
  <c r="H2165" i="1"/>
  <c r="AT2160" i="1"/>
  <c r="L2151" i="1"/>
  <c r="AU2148" i="1"/>
  <c r="J2145" i="1"/>
  <c r="AT2142" i="1"/>
  <c r="L2138" i="1"/>
  <c r="AR2119" i="1"/>
  <c r="AT2118" i="1"/>
  <c r="AU2117" i="1"/>
  <c r="AT2117" i="1"/>
  <c r="K2112" i="1"/>
  <c r="L2111" i="1"/>
  <c r="H2104" i="1"/>
  <c r="J2101" i="1"/>
  <c r="L2100" i="1"/>
  <c r="K2088" i="1"/>
  <c r="K2087" i="1"/>
  <c r="AR2078" i="1"/>
  <c r="L2078" i="1"/>
  <c r="H2066" i="1"/>
  <c r="H2038" i="1"/>
  <c r="AT2000" i="1"/>
  <c r="K2000" i="1"/>
  <c r="AS2000" i="1"/>
  <c r="AU2000" i="1"/>
  <c r="J2000" i="1"/>
  <c r="L2000" i="1"/>
  <c r="AU1969" i="1"/>
  <c r="AR1969" i="1"/>
  <c r="AU1944" i="1"/>
  <c r="AS1944" i="1"/>
  <c r="AT1944" i="1"/>
  <c r="J1944" i="1"/>
  <c r="K1944" i="1"/>
  <c r="L1944" i="1"/>
  <c r="H1881" i="1"/>
  <c r="AR1827" i="1"/>
  <c r="H1813" i="1"/>
  <c r="K1743" i="1"/>
  <c r="L1743" i="1"/>
  <c r="AT1743" i="1"/>
  <c r="AU1743" i="1"/>
  <c r="J1743" i="1"/>
  <c r="AR1743" i="1"/>
  <c r="J1970" i="1"/>
  <c r="AR1867" i="1"/>
  <c r="J1867" i="1"/>
  <c r="AS1855" i="1"/>
  <c r="AS1850" i="1"/>
  <c r="H1826" i="1"/>
  <c r="AS1808" i="1"/>
  <c r="H1804" i="1"/>
  <c r="AS1741" i="1"/>
  <c r="AT1741" i="1"/>
  <c r="AU1741" i="1"/>
  <c r="AS1535" i="1"/>
  <c r="AT1535" i="1"/>
  <c r="AU1535" i="1"/>
  <c r="J1535" i="1"/>
  <c r="K1535" i="1"/>
  <c r="L1535" i="1"/>
  <c r="AS1333" i="1"/>
  <c r="AR1333" i="1"/>
  <c r="K1333" i="1"/>
  <c r="L1333" i="1"/>
  <c r="AU1927" i="1"/>
  <c r="AR1905" i="1"/>
  <c r="AT1905" i="1"/>
  <c r="L1899" i="1"/>
  <c r="AU1899" i="1"/>
  <c r="AS1817" i="1"/>
  <c r="AU1817" i="1"/>
  <c r="AS1927" i="1"/>
  <c r="AR1925" i="1"/>
  <c r="K1893" i="1"/>
  <c r="AS1866" i="1"/>
  <c r="AT1835" i="1"/>
  <c r="AU1755" i="1"/>
  <c r="H1755" i="1"/>
  <c r="J1755" i="1"/>
  <c r="J1734" i="1"/>
  <c r="L1734" i="1"/>
  <c r="AS1723" i="1"/>
  <c r="J1648" i="1"/>
  <c r="AT1648" i="1"/>
  <c r="AU1648" i="1"/>
  <c r="AT1334" i="1"/>
  <c r="AU1334" i="1"/>
  <c r="J1334" i="1"/>
  <c r="K1334" i="1"/>
  <c r="AR1334" i="1"/>
  <c r="J2010" i="1"/>
  <c r="K2010" i="1"/>
  <c r="M2006" i="1"/>
  <c r="AT2003" i="1"/>
  <c r="AR1999" i="1"/>
  <c r="M1985" i="1"/>
  <c r="AU1982" i="1"/>
  <c r="AT1979" i="1"/>
  <c r="K1966" i="1"/>
  <c r="AR1966" i="1"/>
  <c r="AR1961" i="1"/>
  <c r="AT1951" i="1"/>
  <c r="AS1951" i="1"/>
  <c r="H1945" i="1"/>
  <c r="AT1933" i="1"/>
  <c r="AS1923" i="1"/>
  <c r="AR1909" i="1"/>
  <c r="AR1898" i="1"/>
  <c r="AS1897" i="1"/>
  <c r="J1897" i="1"/>
  <c r="AT1893" i="1"/>
  <c r="AU1891" i="1"/>
  <c r="AR1887" i="1"/>
  <c r="AR1879" i="1"/>
  <c r="AR1859" i="1"/>
  <c r="AR1849" i="1"/>
  <c r="AS1848" i="1"/>
  <c r="AU1848" i="1"/>
  <c r="AR1826" i="1"/>
  <c r="AR1797" i="1"/>
  <c r="AT1793" i="1"/>
  <c r="AT1788" i="1"/>
  <c r="J1786" i="1"/>
  <c r="M1786" i="1" s="1"/>
  <c r="K1786" i="1"/>
  <c r="L1786" i="1"/>
  <c r="M1779" i="1"/>
  <c r="AS1774" i="1"/>
  <c r="AT1774" i="1"/>
  <c r="AU1774" i="1"/>
  <c r="AR1723" i="1"/>
  <c r="AT1722" i="1"/>
  <c r="AS1587" i="1"/>
  <c r="AR1587" i="1"/>
  <c r="AU2025" i="1"/>
  <c r="K2018" i="1"/>
  <c r="J2018" i="1"/>
  <c r="AR2010" i="1"/>
  <c r="AR2003" i="1"/>
  <c r="AS1982" i="1"/>
  <c r="AS1933" i="1"/>
  <c r="L1894" i="1"/>
  <c r="AS1892" i="1"/>
  <c r="J1876" i="1"/>
  <c r="K1876" i="1"/>
  <c r="J1820" i="1"/>
  <c r="L1820" i="1"/>
  <c r="AR1793" i="1"/>
  <c r="AS1788" i="1"/>
  <c r="AS1786" i="1"/>
  <c r="AT1754" i="1"/>
  <c r="K1740" i="1"/>
  <c r="L1740" i="1"/>
  <c r="AU1734" i="1"/>
  <c r="AR1733" i="1"/>
  <c r="AS1722" i="1"/>
  <c r="AS1649" i="1"/>
  <c r="K1649" i="1"/>
  <c r="AR1649" i="1"/>
  <c r="L2035" i="1"/>
  <c r="AS2035" i="1"/>
  <c r="AS2025" i="1"/>
  <c r="AU2018" i="1"/>
  <c r="AT2009" i="1"/>
  <c r="AT2008" i="1"/>
  <c r="AS2007" i="1"/>
  <c r="AU2007" i="1"/>
  <c r="AU1995" i="1"/>
  <c r="AS1986" i="1"/>
  <c r="AU1981" i="1"/>
  <c r="J1981" i="1"/>
  <c r="AR1979" i="1"/>
  <c r="AT1959" i="1"/>
  <c r="AS1937" i="1"/>
  <c r="L1934" i="1"/>
  <c r="AS1932" i="1"/>
  <c r="L1931" i="1"/>
  <c r="AT1907" i="1"/>
  <c r="L1905" i="1"/>
  <c r="AR1903" i="1"/>
  <c r="AR1896" i="1"/>
  <c r="K1894" i="1"/>
  <c r="AT1885" i="1"/>
  <c r="L1883" i="1"/>
  <c r="AS1876" i="1"/>
  <c r="AT1874" i="1"/>
  <c r="AS1864" i="1"/>
  <c r="AS1857" i="1"/>
  <c r="L1855" i="1"/>
  <c r="AU1853" i="1"/>
  <c r="AR1847" i="1"/>
  <c r="AT1820" i="1"/>
  <c r="L1817" i="1"/>
  <c r="AS1807" i="1"/>
  <c r="AS1805" i="1"/>
  <c r="K1794" i="1"/>
  <c r="AU1791" i="1"/>
  <c r="M1789" i="1"/>
  <c r="AR1786" i="1"/>
  <c r="AS1773" i="1"/>
  <c r="AS1754" i="1"/>
  <c r="L1741" i="1"/>
  <c r="J1594" i="1"/>
  <c r="AR1594" i="1"/>
  <c r="AS1594" i="1"/>
  <c r="AT1594" i="1"/>
  <c r="AS1334" i="1"/>
  <c r="AS2046" i="1"/>
  <c r="AR2046" i="1"/>
  <c r="K2042" i="1"/>
  <c r="AT2042" i="1"/>
  <c r="AT2030" i="1"/>
  <c r="AT2018" i="1"/>
  <c r="AS2016" i="1"/>
  <c r="AU2014" i="1"/>
  <c r="AS2008" i="1"/>
  <c r="L2004" i="1"/>
  <c r="AR2002" i="1"/>
  <c r="AS2002" i="1"/>
  <c r="AR1996" i="1"/>
  <c r="AT1995" i="1"/>
  <c r="AU1991" i="1"/>
  <c r="AR1986" i="1"/>
  <c r="AT1978" i="1"/>
  <c r="L1970" i="1"/>
  <c r="AS1966" i="1"/>
  <c r="AT1960" i="1"/>
  <c r="L1948" i="1"/>
  <c r="J1948" i="1"/>
  <c r="AR1937" i="1"/>
  <c r="K1934" i="1"/>
  <c r="K1931" i="1"/>
  <c r="K1911" i="1"/>
  <c r="AS1907" i="1"/>
  <c r="K1905" i="1"/>
  <c r="K1899" i="1"/>
  <c r="J1894" i="1"/>
  <c r="AR1890" i="1"/>
  <c r="AU1886" i="1"/>
  <c r="K1883" i="1"/>
  <c r="AU1878" i="1"/>
  <c r="AR1876" i="1"/>
  <c r="AS1874" i="1"/>
  <c r="AU1871" i="1"/>
  <c r="AR1871" i="1"/>
  <c r="L1867" i="1"/>
  <c r="AR1864" i="1"/>
  <c r="AR1857" i="1"/>
  <c r="K1855" i="1"/>
  <c r="AS1853" i="1"/>
  <c r="K1850" i="1"/>
  <c r="L1831" i="1"/>
  <c r="AT1831" i="1"/>
  <c r="AS1820" i="1"/>
  <c r="K1817" i="1"/>
  <c r="AT1814" i="1"/>
  <c r="AS1814" i="1"/>
  <c r="L1808" i="1"/>
  <c r="AR1805" i="1"/>
  <c r="J1794" i="1"/>
  <c r="AR1754" i="1"/>
  <c r="K1741" i="1"/>
  <c r="J1709" i="1"/>
  <c r="K1709" i="1"/>
  <c r="AR1701" i="1"/>
  <c r="L1701" i="1"/>
  <c r="AT1701" i="1"/>
  <c r="L1695" i="1"/>
  <c r="AU1695" i="1"/>
  <c r="H1695" i="1"/>
  <c r="AS1695" i="1"/>
  <c r="AU1462" i="1"/>
  <c r="AS1462" i="1"/>
  <c r="AT1462" i="1"/>
  <c r="M2040" i="1"/>
  <c r="AT2040" i="1"/>
  <c r="L2019" i="1"/>
  <c r="AR2018" i="1"/>
  <c r="AS2015" i="1"/>
  <c r="J2004" i="1"/>
  <c r="H1998" i="1"/>
  <c r="K1970" i="1"/>
  <c r="L1959" i="1"/>
  <c r="AU1959" i="1"/>
  <c r="L1951" i="1"/>
  <c r="L1938" i="1"/>
  <c r="J1934" i="1"/>
  <c r="H1931" i="1"/>
  <c r="H1927" i="1"/>
  <c r="K1925" i="1"/>
  <c r="H1917" i="1"/>
  <c r="H1916" i="1"/>
  <c r="L1915" i="1"/>
  <c r="J1911" i="1"/>
  <c r="H1910" i="1"/>
  <c r="J1905" i="1"/>
  <c r="J1899" i="1"/>
  <c r="H1894" i="1"/>
  <c r="AS1885" i="1"/>
  <c r="AU1885" i="1"/>
  <c r="J1883" i="1"/>
  <c r="AS1878" i="1"/>
  <c r="K1867" i="1"/>
  <c r="J1855" i="1"/>
  <c r="J1850" i="1"/>
  <c r="H1827" i="1"/>
  <c r="K1825" i="1"/>
  <c r="L1825" i="1"/>
  <c r="L1821" i="1"/>
  <c r="AR1820" i="1"/>
  <c r="J1817" i="1"/>
  <c r="K1808" i="1"/>
  <c r="H1794" i="1"/>
  <c r="K1791" i="1"/>
  <c r="M1791" i="1" s="1"/>
  <c r="L1791" i="1"/>
  <c r="H1724" i="1"/>
  <c r="L1710" i="1"/>
  <c r="H1710" i="1"/>
  <c r="AU1570" i="1"/>
  <c r="AR1570" i="1"/>
  <c r="AS1570" i="1"/>
  <c r="AT1570" i="1"/>
  <c r="AU2049" i="1"/>
  <c r="AR2042" i="1"/>
  <c r="AT2027" i="1"/>
  <c r="L2027" i="1"/>
  <c r="AR2022" i="1"/>
  <c r="K2019" i="1"/>
  <c r="AT2001" i="1"/>
  <c r="J1999" i="1"/>
  <c r="L1992" i="1"/>
  <c r="AR1989" i="1"/>
  <c r="K1989" i="1"/>
  <c r="J1974" i="1"/>
  <c r="AS1974" i="1"/>
  <c r="H1970" i="1"/>
  <c r="K1951" i="1"/>
  <c r="AR1947" i="1"/>
  <c r="K1938" i="1"/>
  <c r="H1934" i="1"/>
  <c r="AU1931" i="1"/>
  <c r="K1915" i="1"/>
  <c r="L1909" i="1"/>
  <c r="H1905" i="1"/>
  <c r="H1899" i="1"/>
  <c r="AU1894" i="1"/>
  <c r="L1893" i="1"/>
  <c r="L1887" i="1"/>
  <c r="H1883" i="1"/>
  <c r="L1879" i="1"/>
  <c r="H1867" i="1"/>
  <c r="H1866" i="1"/>
  <c r="L1865" i="1"/>
  <c r="L1859" i="1"/>
  <c r="K1848" i="1"/>
  <c r="AR1830" i="1"/>
  <c r="AS1825" i="1"/>
  <c r="K1821" i="1"/>
  <c r="H1808" i="1"/>
  <c r="L1797" i="1"/>
  <c r="AR1791" i="1"/>
  <c r="AT1779" i="1"/>
  <c r="AU1779" i="1"/>
  <c r="K1774" i="1"/>
  <c r="AU1762" i="1"/>
  <c r="H1762" i="1"/>
  <c r="J1762" i="1"/>
  <c r="L1755" i="1"/>
  <c r="H1741" i="1"/>
  <c r="AR1727" i="1"/>
  <c r="AR1726" i="1"/>
  <c r="K1726" i="1"/>
  <c r="L1726" i="1"/>
  <c r="AR1725" i="1"/>
  <c r="AS1725" i="1"/>
  <c r="AR1712" i="1"/>
  <c r="J1712" i="1"/>
  <c r="AU1710" i="1"/>
  <c r="K1702" i="1"/>
  <c r="H1702" i="1"/>
  <c r="J1702" i="1"/>
  <c r="L1702" i="1"/>
  <c r="AT1695" i="1"/>
  <c r="AU1594" i="1"/>
  <c r="H2126" i="1"/>
  <c r="H2115" i="1"/>
  <c r="H2084" i="1"/>
  <c r="H2079" i="1"/>
  <c r="M2067" i="1"/>
  <c r="H2064" i="1"/>
  <c r="K2054" i="1"/>
  <c r="AR2054" i="1"/>
  <c r="L2043" i="1"/>
  <c r="M2043" i="1" s="1"/>
  <c r="H2036" i="1"/>
  <c r="AS2027" i="1"/>
  <c r="J2019" i="1"/>
  <c r="AS2013" i="1"/>
  <c r="L2010" i="1"/>
  <c r="H2003" i="1"/>
  <c r="AR2001" i="1"/>
  <c r="H1999" i="1"/>
  <c r="AR1994" i="1"/>
  <c r="AU1993" i="1"/>
  <c r="K1993" i="1"/>
  <c r="K1992" i="1"/>
  <c r="AS1990" i="1"/>
  <c r="AT1989" i="1"/>
  <c r="H1982" i="1"/>
  <c r="AU1974" i="1"/>
  <c r="L1961" i="1"/>
  <c r="AU1958" i="1"/>
  <c r="AR1953" i="1"/>
  <c r="K1953" i="1"/>
  <c r="J1951" i="1"/>
  <c r="J1938" i="1"/>
  <c r="H1933" i="1"/>
  <c r="AT1931" i="1"/>
  <c r="K1923" i="1"/>
  <c r="J1915" i="1"/>
  <c r="J1913" i="1"/>
  <c r="K1913" i="1"/>
  <c r="K1909" i="1"/>
  <c r="K1897" i="1"/>
  <c r="AS1894" i="1"/>
  <c r="J1893" i="1"/>
  <c r="L1891" i="1"/>
  <c r="K1887" i="1"/>
  <c r="K1879" i="1"/>
  <c r="K1865" i="1"/>
  <c r="J1863" i="1"/>
  <c r="AT1863" i="1"/>
  <c r="K1859" i="1"/>
  <c r="J1848" i="1"/>
  <c r="H1835" i="1"/>
  <c r="L1826" i="1"/>
  <c r="AS1824" i="1"/>
  <c r="J1821" i="1"/>
  <c r="L1801" i="1"/>
  <c r="K1793" i="1"/>
  <c r="AS1790" i="1"/>
  <c r="J1783" i="1"/>
  <c r="AU1783" i="1"/>
  <c r="J1774" i="1"/>
  <c r="L1765" i="1"/>
  <c r="M1765" i="1" s="1"/>
  <c r="K1755" i="1"/>
  <c r="L1748" i="1"/>
  <c r="M1748" i="1" s="1"/>
  <c r="K1734" i="1"/>
  <c r="AU1730" i="1"/>
  <c r="J1730" i="1"/>
  <c r="K1730" i="1"/>
  <c r="AT1710" i="1"/>
  <c r="AR1709" i="1"/>
  <c r="AR1695" i="1"/>
  <c r="AS1355" i="1"/>
  <c r="AT1355" i="1"/>
  <c r="J1283" i="1"/>
  <c r="H2303" i="1"/>
  <c r="H2284" i="1"/>
  <c r="H2264" i="1"/>
  <c r="H2218" i="1"/>
  <c r="H2158" i="1"/>
  <c r="H2142" i="1"/>
  <c r="H2077" i="1"/>
  <c r="AU2061" i="1"/>
  <c r="AU2054" i="1"/>
  <c r="AR2039" i="1"/>
  <c r="K2035" i="1"/>
  <c r="AR2027" i="1"/>
  <c r="AU2020" i="1"/>
  <c r="AT2020" i="1"/>
  <c r="L2017" i="1"/>
  <c r="H2009" i="1"/>
  <c r="AU2004" i="1"/>
  <c r="L2002" i="1"/>
  <c r="AR1993" i="1"/>
  <c r="AR1988" i="1"/>
  <c r="L1979" i="1"/>
  <c r="M1979" i="1" s="1"/>
  <c r="AR1974" i="1"/>
  <c r="AT1962" i="1"/>
  <c r="K1962" i="1"/>
  <c r="K1961" i="1"/>
  <c r="AR1945" i="1"/>
  <c r="L1943" i="1"/>
  <c r="AS1941" i="1"/>
  <c r="H1938" i="1"/>
  <c r="AU1934" i="1"/>
  <c r="AS1931" i="1"/>
  <c r="L1930" i="1"/>
  <c r="J1923" i="1"/>
  <c r="AU1911" i="1"/>
  <c r="J1909" i="1"/>
  <c r="H1908" i="1"/>
  <c r="AT1906" i="1"/>
  <c r="H1903" i="1"/>
  <c r="H1896" i="1"/>
  <c r="AR1894" i="1"/>
  <c r="H1893" i="1"/>
  <c r="K1891" i="1"/>
  <c r="J1888" i="1"/>
  <c r="L1888" i="1"/>
  <c r="AT1884" i="1"/>
  <c r="AT1883" i="1"/>
  <c r="L1882" i="1"/>
  <c r="J1879" i="1"/>
  <c r="H1877" i="1"/>
  <c r="J1865" i="1"/>
  <c r="H1858" i="1"/>
  <c r="AT1856" i="1"/>
  <c r="AU1855" i="1"/>
  <c r="AU1850" i="1"/>
  <c r="H1847" i="1"/>
  <c r="H1832" i="1"/>
  <c r="AR1828" i="1"/>
  <c r="K1826" i="1"/>
  <c r="AU1808" i="1"/>
  <c r="H1806" i="1"/>
  <c r="L1804" i="1"/>
  <c r="AT1795" i="1"/>
  <c r="AS1783" i="1"/>
  <c r="H1774" i="1"/>
  <c r="AS1767" i="1"/>
  <c r="AT1767" i="1"/>
  <c r="AU1767" i="1"/>
  <c r="K1752" i="1"/>
  <c r="AU1752" i="1"/>
  <c r="AU1742" i="1"/>
  <c r="AR1742" i="1"/>
  <c r="AS1742" i="1"/>
  <c r="J1740" i="1"/>
  <c r="J1738" i="1"/>
  <c r="J1736" i="1"/>
  <c r="H1734" i="1"/>
  <c r="AR1730" i="1"/>
  <c r="AT1725" i="1"/>
  <c r="M1722" i="1"/>
  <c r="AU1716" i="1"/>
  <c r="AR1716" i="1"/>
  <c r="K1714" i="1"/>
  <c r="J1714" i="1"/>
  <c r="AT1714" i="1"/>
  <c r="AU1712" i="1"/>
  <c r="AS1702" i="1"/>
  <c r="AS1635" i="1"/>
  <c r="AR1635" i="1"/>
  <c r="AR1584" i="1"/>
  <c r="L1584" i="1"/>
  <c r="AR1534" i="1"/>
  <c r="AS1534" i="1"/>
  <c r="AT1534" i="1"/>
  <c r="AS1651" i="1"/>
  <c r="J1607" i="1"/>
  <c r="AR1580" i="1"/>
  <c r="L1580" i="1"/>
  <c r="AT1551" i="1"/>
  <c r="J1509" i="1"/>
  <c r="AS1499" i="1"/>
  <c r="L1488" i="1"/>
  <c r="AT1485" i="1"/>
  <c r="L1476" i="1"/>
  <c r="H1435" i="1"/>
  <c r="AU1425" i="1"/>
  <c r="AT1425" i="1"/>
  <c r="H1424" i="1"/>
  <c r="K1415" i="1"/>
  <c r="H1411" i="1"/>
  <c r="AT1388" i="1"/>
  <c r="K1330" i="1"/>
  <c r="K1309" i="1"/>
  <c r="L1309" i="1"/>
  <c r="AS1302" i="1"/>
  <c r="AT1302" i="1"/>
  <c r="AR1264" i="1"/>
  <c r="AS1264" i="1"/>
  <c r="AT1264" i="1"/>
  <c r="H1264" i="1"/>
  <c r="AU1264" i="1"/>
  <c r="J1264" i="1"/>
  <c r="M1264" i="1" s="1"/>
  <c r="K1264" i="1"/>
  <c r="L1264" i="1"/>
  <c r="K1120" i="1"/>
  <c r="L1120" i="1"/>
  <c r="L1045" i="1"/>
  <c r="AU1045" i="1"/>
  <c r="J1045" i="1"/>
  <c r="K1045" i="1"/>
  <c r="AU1634" i="1"/>
  <c r="AS1632" i="1"/>
  <c r="J1632" i="1"/>
  <c r="AR1628" i="1"/>
  <c r="K1628" i="1"/>
  <c r="AU1586" i="1"/>
  <c r="H1488" i="1"/>
  <c r="AS1485" i="1"/>
  <c r="H1476" i="1"/>
  <c r="H1415" i="1"/>
  <c r="AR1388" i="1"/>
  <c r="H1358" i="1"/>
  <c r="AT1354" i="1"/>
  <c r="AS1343" i="1"/>
  <c r="J1341" i="1"/>
  <c r="K1341" i="1"/>
  <c r="H1330" i="1"/>
  <c r="K1327" i="1"/>
  <c r="L1327" i="1"/>
  <c r="H1324" i="1"/>
  <c r="AT1319" i="1"/>
  <c r="K1312" i="1"/>
  <c r="AU1312" i="1"/>
  <c r="L1303" i="1"/>
  <c r="AU1296" i="1"/>
  <c r="J1296" i="1"/>
  <c r="AS1292" i="1"/>
  <c r="J1292" i="1"/>
  <c r="K1292" i="1"/>
  <c r="K1288" i="1"/>
  <c r="AR1288" i="1"/>
  <c r="AT1634" i="1"/>
  <c r="AU1618" i="1"/>
  <c r="AS1618" i="1"/>
  <c r="L1452" i="1"/>
  <c r="K1452" i="1"/>
  <c r="AT1424" i="1"/>
  <c r="M1374" i="1"/>
  <c r="AU1353" i="1"/>
  <c r="AU1348" i="1"/>
  <c r="AR1343" i="1"/>
  <c r="AT1341" i="1"/>
  <c r="AT1332" i="1"/>
  <c r="H1332" i="1"/>
  <c r="AU1332" i="1"/>
  <c r="J1332" i="1"/>
  <c r="AR1327" i="1"/>
  <c r="AS1319" i="1"/>
  <c r="AR1312" i="1"/>
  <c r="AU1310" i="1"/>
  <c r="AR1296" i="1"/>
  <c r="AS1288" i="1"/>
  <c r="AU1102" i="1"/>
  <c r="L1102" i="1"/>
  <c r="AT1102" i="1"/>
  <c r="J1102" i="1"/>
  <c r="K1102" i="1"/>
  <c r="AR1102" i="1"/>
  <c r="H1722" i="1"/>
  <c r="AT1708" i="1"/>
  <c r="AU1689" i="1"/>
  <c r="AS1687" i="1"/>
  <c r="AR1684" i="1"/>
  <c r="AT1683" i="1"/>
  <c r="AS1679" i="1"/>
  <c r="AR1676" i="1"/>
  <c r="AS1675" i="1"/>
  <c r="AR1667" i="1"/>
  <c r="H1655" i="1"/>
  <c r="AS1647" i="1"/>
  <c r="H1644" i="1"/>
  <c r="AU1636" i="1"/>
  <c r="AS1634" i="1"/>
  <c r="AS1631" i="1"/>
  <c r="AS1630" i="1"/>
  <c r="AT1627" i="1"/>
  <c r="AS1626" i="1"/>
  <c r="AT1623" i="1"/>
  <c r="AT1619" i="1"/>
  <c r="H1603" i="1"/>
  <c r="AS1586" i="1"/>
  <c r="AR1579" i="1"/>
  <c r="AS1578" i="1"/>
  <c r="AU1550" i="1"/>
  <c r="H1548" i="1"/>
  <c r="M1540" i="1"/>
  <c r="AR1533" i="1"/>
  <c r="AS1521" i="1"/>
  <c r="AT1516" i="1"/>
  <c r="AU1509" i="1"/>
  <c r="AT1497" i="1"/>
  <c r="AR1492" i="1"/>
  <c r="AT1489" i="1"/>
  <c r="AU1479" i="1"/>
  <c r="AT1477" i="1"/>
  <c r="AR1473" i="1"/>
  <c r="AU1454" i="1"/>
  <c r="AS1452" i="1"/>
  <c r="AT1440" i="1"/>
  <c r="AS1425" i="1"/>
  <c r="AS1424" i="1"/>
  <c r="AT1416" i="1"/>
  <c r="J1406" i="1"/>
  <c r="AU1406" i="1"/>
  <c r="AS1403" i="1"/>
  <c r="AR1403" i="1"/>
  <c r="H1397" i="1"/>
  <c r="AS1379" i="1"/>
  <c r="K1379" i="1"/>
  <c r="AU1358" i="1"/>
  <c r="AS1353" i="1"/>
  <c r="AT1348" i="1"/>
  <c r="AS1341" i="1"/>
  <c r="AT1326" i="1"/>
  <c r="AR1319" i="1"/>
  <c r="AT1315" i="1"/>
  <c r="AU1315" i="1"/>
  <c r="H1315" i="1"/>
  <c r="AT1310" i="1"/>
  <c r="AS1309" i="1"/>
  <c r="AT1301" i="1"/>
  <c r="AU1301" i="1"/>
  <c r="AU1295" i="1"/>
  <c r="L1254" i="1"/>
  <c r="AT1254" i="1"/>
  <c r="AU1254" i="1"/>
  <c r="J1254" i="1"/>
  <c r="K1254" i="1"/>
  <c r="AR1254" i="1"/>
  <c r="AT1045" i="1"/>
  <c r="AU704" i="1"/>
  <c r="H704" i="1"/>
  <c r="J704" i="1"/>
  <c r="K704" i="1"/>
  <c r="L704" i="1"/>
  <c r="AS1708" i="1"/>
  <c r="AT1689" i="1"/>
  <c r="L1681" i="1"/>
  <c r="L1677" i="1"/>
  <c r="AR1630" i="1"/>
  <c r="AR1627" i="1"/>
  <c r="AR1626" i="1"/>
  <c r="AS1623" i="1"/>
  <c r="L1622" i="1"/>
  <c r="AR1622" i="1"/>
  <c r="AR1619" i="1"/>
  <c r="AT1618" i="1"/>
  <c r="AR1586" i="1"/>
  <c r="AT1550" i="1"/>
  <c r="L1528" i="1"/>
  <c r="AT1514" i="1"/>
  <c r="AU1514" i="1"/>
  <c r="AT1509" i="1"/>
  <c r="AS1497" i="1"/>
  <c r="AS1489" i="1"/>
  <c r="AT1479" i="1"/>
  <c r="AS1477" i="1"/>
  <c r="AR1452" i="1"/>
  <c r="AR1451" i="1"/>
  <c r="AU1442" i="1"/>
  <c r="AS1439" i="1"/>
  <c r="AR1439" i="1"/>
  <c r="AR1424" i="1"/>
  <c r="AR1422" i="1"/>
  <c r="L1422" i="1"/>
  <c r="AS1325" i="1"/>
  <c r="AT1325" i="1"/>
  <c r="H1325" i="1"/>
  <c r="AU1325" i="1"/>
  <c r="AR1292" i="1"/>
  <c r="AR1166" i="1"/>
  <c r="AS1166" i="1"/>
  <c r="AT1166" i="1"/>
  <c r="AU1166" i="1"/>
  <c r="J1166" i="1"/>
  <c r="K1166" i="1"/>
  <c r="L1166" i="1"/>
  <c r="AS1107" i="1"/>
  <c r="H1107" i="1"/>
  <c r="L1107" i="1"/>
  <c r="AR1107" i="1"/>
  <c r="L892" i="1"/>
  <c r="AT892" i="1"/>
  <c r="AU892" i="1"/>
  <c r="H892" i="1"/>
  <c r="J892" i="1"/>
  <c r="K892" i="1"/>
  <c r="K1681" i="1"/>
  <c r="K1677" i="1"/>
  <c r="L1654" i="1"/>
  <c r="L1651" i="1"/>
  <c r="AR1618" i="1"/>
  <c r="AU1607" i="1"/>
  <c r="AT1607" i="1"/>
  <c r="AR1581" i="1"/>
  <c r="J1576" i="1"/>
  <c r="AS1576" i="1"/>
  <c r="J1055" i="1"/>
  <c r="AU1055" i="1"/>
  <c r="AR1055" i="1"/>
  <c r="AS1055" i="1"/>
  <c r="AS914" i="1"/>
  <c r="AT914" i="1"/>
  <c r="AU914" i="1"/>
  <c r="J914" i="1"/>
  <c r="K914" i="1"/>
  <c r="L914" i="1"/>
  <c r="AR753" i="1"/>
  <c r="L753" i="1"/>
  <c r="AS753" i="1"/>
  <c r="AT753" i="1"/>
  <c r="AU753" i="1"/>
  <c r="J753" i="1"/>
  <c r="K753" i="1"/>
  <c r="AT1693" i="1"/>
  <c r="J1681" i="1"/>
  <c r="J1677" i="1"/>
  <c r="L1673" i="1"/>
  <c r="AU1664" i="1"/>
  <c r="K1654" i="1"/>
  <c r="K1651" i="1"/>
  <c r="L1632" i="1"/>
  <c r="L1628" i="1"/>
  <c r="AU1600" i="1"/>
  <c r="AT1576" i="1"/>
  <c r="J1528" i="1"/>
  <c r="M1528" i="1" s="1"/>
  <c r="L1517" i="1"/>
  <c r="L1511" i="1"/>
  <c r="L1499" i="1"/>
  <c r="L1480" i="1"/>
  <c r="L1465" i="1"/>
  <c r="M1465" i="1" s="1"/>
  <c r="AU1465" i="1"/>
  <c r="K1463" i="1"/>
  <c r="K1455" i="1"/>
  <c r="L1448" i="1"/>
  <c r="AR1435" i="1"/>
  <c r="AU1430" i="1"/>
  <c r="L1426" i="1"/>
  <c r="K1423" i="1"/>
  <c r="J1423" i="1"/>
  <c r="AR1415" i="1"/>
  <c r="AR1411" i="1"/>
  <c r="L1388" i="1"/>
  <c r="J1354" i="1"/>
  <c r="K1349" i="1"/>
  <c r="AS1331" i="1"/>
  <c r="AU1324" i="1"/>
  <c r="AS1314" i="1"/>
  <c r="K1303" i="1"/>
  <c r="K1300" i="1"/>
  <c r="J1300" i="1"/>
  <c r="AR1295" i="1"/>
  <c r="AS1254" i="1"/>
  <c r="AR1224" i="1"/>
  <c r="AS1224" i="1"/>
  <c r="AT1224" i="1"/>
  <c r="AU1224" i="1"/>
  <c r="H1224" i="1"/>
  <c r="J1224" i="1"/>
  <c r="K1224" i="1"/>
  <c r="L1224" i="1"/>
  <c r="AS1693" i="1"/>
  <c r="L1685" i="1"/>
  <c r="AU1681" i="1"/>
  <c r="H1681" i="1"/>
  <c r="H1677" i="1"/>
  <c r="K1673" i="1"/>
  <c r="AU1666" i="1"/>
  <c r="AT1664" i="1"/>
  <c r="AS1656" i="1"/>
  <c r="J1654" i="1"/>
  <c r="J1651" i="1"/>
  <c r="AT1646" i="1"/>
  <c r="K1632" i="1"/>
  <c r="J1628" i="1"/>
  <c r="H1625" i="1"/>
  <c r="L1624" i="1"/>
  <c r="AU1605" i="1"/>
  <c r="AT1600" i="1"/>
  <c r="AU1590" i="1"/>
  <c r="AR1576" i="1"/>
  <c r="H1570" i="1"/>
  <c r="J1569" i="1"/>
  <c r="L1551" i="1"/>
  <c r="H1535" i="1"/>
  <c r="AR1530" i="1"/>
  <c r="H1528" i="1"/>
  <c r="AT1520" i="1"/>
  <c r="AU1513" i="1"/>
  <c r="AS1513" i="1"/>
  <c r="K1511" i="1"/>
  <c r="K1499" i="1"/>
  <c r="AR1488" i="1"/>
  <c r="L1485" i="1"/>
  <c r="J1480" i="1"/>
  <c r="AR1476" i="1"/>
  <c r="AR1472" i="1"/>
  <c r="J1463" i="1"/>
  <c r="H1462" i="1"/>
  <c r="AT1456" i="1"/>
  <c r="AR1456" i="1"/>
  <c r="J1455" i="1"/>
  <c r="K1448" i="1"/>
  <c r="K1443" i="1"/>
  <c r="AR1428" i="1"/>
  <c r="K1426" i="1"/>
  <c r="AU1423" i="1"/>
  <c r="K1400" i="1"/>
  <c r="K1388" i="1"/>
  <c r="L1376" i="1"/>
  <c r="L1368" i="1"/>
  <c r="H1356" i="1"/>
  <c r="H1354" i="1"/>
  <c r="J1349" i="1"/>
  <c r="M1349" i="1" s="1"/>
  <c r="H1343" i="1"/>
  <c r="AR1337" i="1"/>
  <c r="AS1337" i="1"/>
  <c r="AT1337" i="1"/>
  <c r="H1334" i="1"/>
  <c r="J1327" i="1"/>
  <c r="AT1324" i="1"/>
  <c r="J1312" i="1"/>
  <c r="J1303" i="1"/>
  <c r="L1302" i="1"/>
  <c r="AS1300" i="1"/>
  <c r="L1296" i="1"/>
  <c r="J1288" i="1"/>
  <c r="K1143" i="1"/>
  <c r="AR1143" i="1"/>
  <c r="AS1143" i="1"/>
  <c r="AT1107" i="1"/>
  <c r="AU1042" i="1"/>
  <c r="J1042" i="1"/>
  <c r="AR1042" i="1"/>
  <c r="AR892" i="1"/>
  <c r="H1712" i="1"/>
  <c r="AS1707" i="1"/>
  <c r="L1704" i="1"/>
  <c r="L1694" i="1"/>
  <c r="L1691" i="1"/>
  <c r="J1687" i="1"/>
  <c r="K1685" i="1"/>
  <c r="AR1682" i="1"/>
  <c r="AT1681" i="1"/>
  <c r="AT1678" i="1"/>
  <c r="AU1677" i="1"/>
  <c r="AT1674" i="1"/>
  <c r="H1673" i="1"/>
  <c r="AT1666" i="1"/>
  <c r="AR1660" i="1"/>
  <c r="AR1655" i="1"/>
  <c r="H1654" i="1"/>
  <c r="H1651" i="1"/>
  <c r="AS1646" i="1"/>
  <c r="AT1645" i="1"/>
  <c r="AU1644" i="1"/>
  <c r="AT1641" i="1"/>
  <c r="H1634" i="1"/>
  <c r="H1632" i="1"/>
  <c r="H1628" i="1"/>
  <c r="K1624" i="1"/>
  <c r="M1624" i="1" s="1"/>
  <c r="H1617" i="1"/>
  <c r="AT1605" i="1"/>
  <c r="L1582" i="1"/>
  <c r="H1569" i="1"/>
  <c r="K1551" i="1"/>
  <c r="AT1548" i="1"/>
  <c r="AT1543" i="1"/>
  <c r="L1533" i="1"/>
  <c r="AS1529" i="1"/>
  <c r="AU1515" i="1"/>
  <c r="J1511" i="1"/>
  <c r="AR1508" i="1"/>
  <c r="L1504" i="1"/>
  <c r="L1501" i="1"/>
  <c r="K1501" i="1"/>
  <c r="J1499" i="1"/>
  <c r="AR1496" i="1"/>
  <c r="J1485" i="1"/>
  <c r="H1480" i="1"/>
  <c r="L1473" i="1"/>
  <c r="AR1464" i="1"/>
  <c r="AU1463" i="1"/>
  <c r="H1463" i="1"/>
  <c r="M1457" i="1"/>
  <c r="H1455" i="1"/>
  <c r="H1454" i="1"/>
  <c r="H1448" i="1"/>
  <c r="J1443" i="1"/>
  <c r="K1436" i="1"/>
  <c r="L1431" i="1"/>
  <c r="AR1427" i="1"/>
  <c r="J1426" i="1"/>
  <c r="H1425" i="1"/>
  <c r="AR1423" i="1"/>
  <c r="L1419" i="1"/>
  <c r="K1412" i="1"/>
  <c r="L1407" i="1"/>
  <c r="J1400" i="1"/>
  <c r="M1400" i="1" s="1"/>
  <c r="AR1397" i="1"/>
  <c r="K1395" i="1"/>
  <c r="J1388" i="1"/>
  <c r="K1383" i="1"/>
  <c r="K1376" i="1"/>
  <c r="K1368" i="1"/>
  <c r="AR1365" i="1"/>
  <c r="L1361" i="1"/>
  <c r="AS1357" i="1"/>
  <c r="H1349" i="1"/>
  <c r="AR1346" i="1"/>
  <c r="L1332" i="1"/>
  <c r="L1326" i="1"/>
  <c r="AS1324" i="1"/>
  <c r="AS1321" i="1"/>
  <c r="H1319" i="1"/>
  <c r="L1318" i="1"/>
  <c r="H1316" i="1"/>
  <c r="L1315" i="1"/>
  <c r="H1312" i="1"/>
  <c r="J1310" i="1"/>
  <c r="J1307" i="1"/>
  <c r="AU1307" i="1"/>
  <c r="H1302" i="1"/>
  <c r="L1301" i="1"/>
  <c r="AR1300" i="1"/>
  <c r="K1296" i="1"/>
  <c r="L1204" i="1"/>
  <c r="AT1204" i="1"/>
  <c r="AU1204" i="1"/>
  <c r="J1204" i="1"/>
  <c r="K1204" i="1"/>
  <c r="AR1204" i="1"/>
  <c r="AT1055" i="1"/>
  <c r="H1045" i="1"/>
  <c r="AR1026" i="1"/>
  <c r="AT1026" i="1"/>
  <c r="AU1026" i="1"/>
  <c r="J1026" i="1"/>
  <c r="K1026" i="1"/>
  <c r="L1026" i="1"/>
  <c r="AR914" i="1"/>
  <c r="H1766" i="1"/>
  <c r="AS1759" i="1"/>
  <c r="K1719" i="1"/>
  <c r="H1714" i="1"/>
  <c r="K1704" i="1"/>
  <c r="H1698" i="1"/>
  <c r="K1694" i="1"/>
  <c r="K1691" i="1"/>
  <c r="J1689" i="1"/>
  <c r="H1687" i="1"/>
  <c r="H1685" i="1"/>
  <c r="AS1681" i="1"/>
  <c r="AR1678" i="1"/>
  <c r="AT1677" i="1"/>
  <c r="AS1674" i="1"/>
  <c r="AU1673" i="1"/>
  <c r="L1667" i="1"/>
  <c r="M1667" i="1" s="1"/>
  <c r="AU1654" i="1"/>
  <c r="L1647" i="1"/>
  <c r="AR1646" i="1"/>
  <c r="AR1645" i="1"/>
  <c r="AT1644" i="1"/>
  <c r="AT1643" i="1"/>
  <c r="H1630" i="1"/>
  <c r="H1626" i="1"/>
  <c r="J1619" i="1"/>
  <c r="AR1605" i="1"/>
  <c r="AS1602" i="1"/>
  <c r="AR1599" i="1"/>
  <c r="AS1597" i="1"/>
  <c r="AR1597" i="1"/>
  <c r="K1596" i="1"/>
  <c r="AS1596" i="1"/>
  <c r="AU1595" i="1"/>
  <c r="AT1595" i="1"/>
  <c r="J1586" i="1"/>
  <c r="J1582" i="1"/>
  <c r="L1578" i="1"/>
  <c r="AS1562" i="1"/>
  <c r="AT1561" i="1"/>
  <c r="H1551" i="1"/>
  <c r="H1550" i="1"/>
  <c r="AS1548" i="1"/>
  <c r="AS1546" i="1"/>
  <c r="AR1540" i="1"/>
  <c r="K1533" i="1"/>
  <c r="AU1528" i="1"/>
  <c r="K1525" i="1"/>
  <c r="L1521" i="1"/>
  <c r="AS1515" i="1"/>
  <c r="H1511" i="1"/>
  <c r="K1504" i="1"/>
  <c r="L1502" i="1"/>
  <c r="M1502" i="1" s="1"/>
  <c r="AR1501" i="1"/>
  <c r="H1499" i="1"/>
  <c r="L1492" i="1"/>
  <c r="H1485" i="1"/>
  <c r="J1484" i="1"/>
  <c r="L1483" i="1"/>
  <c r="AU1480" i="1"/>
  <c r="H1479" i="1"/>
  <c r="K1473" i="1"/>
  <c r="AT1463" i="1"/>
  <c r="AU1455" i="1"/>
  <c r="J1452" i="1"/>
  <c r="L1451" i="1"/>
  <c r="J1447" i="1"/>
  <c r="L1446" i="1"/>
  <c r="AS1444" i="1"/>
  <c r="H1443" i="1"/>
  <c r="H1442" i="1"/>
  <c r="AR1433" i="1"/>
  <c r="K1431" i="1"/>
  <c r="AU1426" i="1"/>
  <c r="H1426" i="1"/>
  <c r="L1424" i="1"/>
  <c r="AT1420" i="1"/>
  <c r="AS1420" i="1"/>
  <c r="K1419" i="1"/>
  <c r="J1412" i="1"/>
  <c r="K1407" i="1"/>
  <c r="K1404" i="1"/>
  <c r="L1403" i="1"/>
  <c r="H1400" i="1"/>
  <c r="AS1396" i="1"/>
  <c r="J1395" i="1"/>
  <c r="K1392" i="1"/>
  <c r="M1390" i="1"/>
  <c r="H1388" i="1"/>
  <c r="J1383" i="1"/>
  <c r="K1380" i="1"/>
  <c r="H1368" i="1"/>
  <c r="K1361" i="1"/>
  <c r="K1353" i="1"/>
  <c r="AU1349" i="1"/>
  <c r="K1339" i="1"/>
  <c r="K1332" i="1"/>
  <c r="H1326" i="1"/>
  <c r="L1325" i="1"/>
  <c r="K1315" i="1"/>
  <c r="K1301" i="1"/>
  <c r="H1292" i="1"/>
  <c r="J1043" i="1"/>
  <c r="L1043" i="1"/>
  <c r="AT1043" i="1"/>
  <c r="H2091" i="1"/>
  <c r="H2083" i="1"/>
  <c r="H2060" i="1"/>
  <c r="H2028" i="1"/>
  <c r="H1991" i="1"/>
  <c r="H1950" i="1"/>
  <c r="H1919" i="1"/>
  <c r="H1918" i="1"/>
  <c r="H1828" i="1"/>
  <c r="H1802" i="1"/>
  <c r="AS1771" i="1"/>
  <c r="AS1764" i="1"/>
  <c r="AR1759" i="1"/>
  <c r="H1723" i="1"/>
  <c r="J1719" i="1"/>
  <c r="J1704" i="1"/>
  <c r="AS1699" i="1"/>
  <c r="J1694" i="1"/>
  <c r="H1689" i="1"/>
  <c r="AS1677" i="1"/>
  <c r="L1675" i="1"/>
  <c r="M1675" i="1" s="1"/>
  <c r="AR1674" i="1"/>
  <c r="AT1673" i="1"/>
  <c r="AU1651" i="1"/>
  <c r="AS1644" i="1"/>
  <c r="AS1642" i="1"/>
  <c r="K1622" i="1"/>
  <c r="H1619" i="1"/>
  <c r="H1618" i="1"/>
  <c r="L1607" i="1"/>
  <c r="AT1598" i="1"/>
  <c r="H1586" i="1"/>
  <c r="K1578" i="1"/>
  <c r="AR1574" i="1"/>
  <c r="AR1567" i="1"/>
  <c r="J1567" i="1"/>
  <c r="AR1561" i="1"/>
  <c r="AR1558" i="1"/>
  <c r="AR1557" i="1"/>
  <c r="AT1555" i="1"/>
  <c r="AU1553" i="1"/>
  <c r="AR1546" i="1"/>
  <c r="J1533" i="1"/>
  <c r="AT1528" i="1"/>
  <c r="K1521" i="1"/>
  <c r="AT1518" i="1"/>
  <c r="AR1518" i="1"/>
  <c r="AU1511" i="1"/>
  <c r="L1509" i="1"/>
  <c r="J1504" i="1"/>
  <c r="AR1500" i="1"/>
  <c r="AU1499" i="1"/>
  <c r="L1497" i="1"/>
  <c r="M1497" i="1" s="1"/>
  <c r="K1492" i="1"/>
  <c r="M1492" i="1" s="1"/>
  <c r="H1491" i="1"/>
  <c r="K1489" i="1"/>
  <c r="M1489" i="1" s="1"/>
  <c r="AT1480" i="1"/>
  <c r="K1477" i="1"/>
  <c r="M1477" i="1" s="1"/>
  <c r="AR1470" i="1"/>
  <c r="L1458" i="1"/>
  <c r="AS1456" i="1"/>
  <c r="AS1455" i="1"/>
  <c r="H1452" i="1"/>
  <c r="H1451" i="1"/>
  <c r="AU1448" i="1"/>
  <c r="AR1444" i="1"/>
  <c r="AU1443" i="1"/>
  <c r="K1440" i="1"/>
  <c r="M1440" i="1" s="1"/>
  <c r="L1439" i="1"/>
  <c r="AS1432" i="1"/>
  <c r="K1424" i="1"/>
  <c r="K1416" i="1"/>
  <c r="AS1408" i="1"/>
  <c r="J1404" i="1"/>
  <c r="K1403" i="1"/>
  <c r="AT1401" i="1"/>
  <c r="J1399" i="1"/>
  <c r="AR1396" i="1"/>
  <c r="J1392" i="1"/>
  <c r="L1391" i="1"/>
  <c r="J1387" i="1"/>
  <c r="L1386" i="1"/>
  <c r="AS1384" i="1"/>
  <c r="H1383" i="1"/>
  <c r="H1382" i="1"/>
  <c r="J1380" i="1"/>
  <c r="L1379" i="1"/>
  <c r="H1376" i="1"/>
  <c r="H1375" i="1"/>
  <c r="H1371" i="1"/>
  <c r="L1358" i="1"/>
  <c r="M1358" i="1" s="1"/>
  <c r="J1353" i="1"/>
  <c r="J1339" i="1"/>
  <c r="L1338" i="1"/>
  <c r="AT1336" i="1"/>
  <c r="K1325" i="1"/>
  <c r="AT1320" i="1"/>
  <c r="H1320" i="1"/>
  <c r="AU1320" i="1"/>
  <c r="J1320" i="1"/>
  <c r="M1320" i="1" s="1"/>
  <c r="J1315" i="1"/>
  <c r="AR1307" i="1"/>
  <c r="AU1303" i="1"/>
  <c r="J1301" i="1"/>
  <c r="J1289" i="1"/>
  <c r="K1289" i="1"/>
  <c r="L1289" i="1"/>
  <c r="H1175" i="1"/>
  <c r="H1265" i="1"/>
  <c r="K1262" i="1"/>
  <c r="M1262" i="1" s="1"/>
  <c r="AT1260" i="1"/>
  <c r="L1259" i="1"/>
  <c r="H1256" i="1"/>
  <c r="J1236" i="1"/>
  <c r="AT1226" i="1"/>
  <c r="J1225" i="1"/>
  <c r="H1215" i="1"/>
  <c r="K1212" i="1"/>
  <c r="AT1210" i="1"/>
  <c r="L1209" i="1"/>
  <c r="H1206" i="1"/>
  <c r="H1191" i="1"/>
  <c r="L1190" i="1"/>
  <c r="J1187" i="1"/>
  <c r="M1187" i="1" s="1"/>
  <c r="AU1181" i="1"/>
  <c r="AU1178" i="1"/>
  <c r="K1177" i="1"/>
  <c r="H1167" i="1"/>
  <c r="AT1162" i="1"/>
  <c r="L1160" i="1"/>
  <c r="J1151" i="1"/>
  <c r="M1151" i="1" s="1"/>
  <c r="AU1139" i="1"/>
  <c r="AR1128" i="1"/>
  <c r="L1127" i="1"/>
  <c r="AT1125" i="1"/>
  <c r="L1123" i="1"/>
  <c r="L1115" i="1"/>
  <c r="H1111" i="1"/>
  <c r="K1109" i="1"/>
  <c r="L1104" i="1"/>
  <c r="H1101" i="1"/>
  <c r="L1094" i="1"/>
  <c r="K1085" i="1"/>
  <c r="AT1072" i="1"/>
  <c r="J1062" i="1"/>
  <c r="H1058" i="1"/>
  <c r="H1057" i="1"/>
  <c r="K1052" i="1"/>
  <c r="L1052" i="1"/>
  <c r="K1050" i="1"/>
  <c r="AT1030" i="1"/>
  <c r="AU1019" i="1"/>
  <c r="AT941" i="1"/>
  <c r="M922" i="1"/>
  <c r="K887" i="1"/>
  <c r="AU887" i="1"/>
  <c r="AR885" i="1"/>
  <c r="AS885" i="1"/>
  <c r="L883" i="1"/>
  <c r="K883" i="1"/>
  <c r="AT883" i="1"/>
  <c r="AS1260" i="1"/>
  <c r="K1259" i="1"/>
  <c r="H1225" i="1"/>
  <c r="J1212" i="1"/>
  <c r="AS1210" i="1"/>
  <c r="K1209" i="1"/>
  <c r="K1190" i="1"/>
  <c r="L1189" i="1"/>
  <c r="H1187" i="1"/>
  <c r="AT1181" i="1"/>
  <c r="H1180" i="1"/>
  <c r="J1177" i="1"/>
  <c r="AS1162" i="1"/>
  <c r="K1160" i="1"/>
  <c r="H1156" i="1"/>
  <c r="AT1139" i="1"/>
  <c r="AS1125" i="1"/>
  <c r="K1104" i="1"/>
  <c r="J1010" i="1"/>
  <c r="L1010" i="1"/>
  <c r="M931" i="1"/>
  <c r="AT885" i="1"/>
  <c r="AT710" i="1"/>
  <c r="AS710" i="1"/>
  <c r="AU710" i="1"/>
  <c r="J710" i="1"/>
  <c r="K710" i="1"/>
  <c r="AU698" i="1"/>
  <c r="AR698" i="1"/>
  <c r="AS698" i="1"/>
  <c r="AR547" i="1"/>
  <c r="AT547" i="1"/>
  <c r="AU547" i="1"/>
  <c r="AS532" i="1"/>
  <c r="AR532" i="1"/>
  <c r="L532" i="1"/>
  <c r="AU1270" i="1"/>
  <c r="AR1263" i="1"/>
  <c r="AT1257" i="1"/>
  <c r="AU1256" i="1"/>
  <c r="AS1251" i="1"/>
  <c r="AR1226" i="1"/>
  <c r="AU1212" i="1"/>
  <c r="AT1207" i="1"/>
  <c r="AU1206" i="1"/>
  <c r="AT1203" i="1"/>
  <c r="AT1193" i="1"/>
  <c r="H1189" i="1"/>
  <c r="AU1187" i="1"/>
  <c r="AS1181" i="1"/>
  <c r="H1177" i="1"/>
  <c r="AU1172" i="1"/>
  <c r="AR1165" i="1"/>
  <c r="AU1157" i="1"/>
  <c r="AU1151" i="1"/>
  <c r="K1146" i="1"/>
  <c r="K1145" i="1"/>
  <c r="AS1139" i="1"/>
  <c r="J1127" i="1"/>
  <c r="AR1125" i="1"/>
  <c r="J1123" i="1"/>
  <c r="L1122" i="1"/>
  <c r="AU1117" i="1"/>
  <c r="J1115" i="1"/>
  <c r="H1110" i="1"/>
  <c r="AT1106" i="1"/>
  <c r="J1104" i="1"/>
  <c r="AT1101" i="1"/>
  <c r="AU1089" i="1"/>
  <c r="H1088" i="1"/>
  <c r="L1081" i="1"/>
  <c r="K1081" i="1"/>
  <c r="H1079" i="1"/>
  <c r="AR1072" i="1"/>
  <c r="K1065" i="1"/>
  <c r="M1065" i="1" s="1"/>
  <c r="J1064" i="1"/>
  <c r="AR1059" i="1"/>
  <c r="AU1058" i="1"/>
  <c r="AT1041" i="1"/>
  <c r="AT1010" i="1"/>
  <c r="M1007" i="1"/>
  <c r="H1001" i="1"/>
  <c r="H999" i="1"/>
  <c r="AR977" i="1"/>
  <c r="AR941" i="1"/>
  <c r="AT920" i="1"/>
  <c r="L911" i="1"/>
  <c r="M911" i="1" s="1"/>
  <c r="AU911" i="1"/>
  <c r="M907" i="1"/>
  <c r="AR906" i="1"/>
  <c r="J904" i="1"/>
  <c r="AT896" i="1"/>
  <c r="AS890" i="1"/>
  <c r="AU890" i="1"/>
  <c r="AR883" i="1"/>
  <c r="AT878" i="1"/>
  <c r="AS878" i="1"/>
  <c r="AU871" i="1"/>
  <c r="J871" i="1"/>
  <c r="K871" i="1"/>
  <c r="L871" i="1"/>
  <c r="AR871" i="1"/>
  <c r="AS871" i="1"/>
  <c r="J870" i="1"/>
  <c r="AR870" i="1"/>
  <c r="AS870" i="1"/>
  <c r="AS806" i="1"/>
  <c r="AR806" i="1"/>
  <c r="AT1206" i="1"/>
  <c r="AT1187" i="1"/>
  <c r="AU1105" i="1"/>
  <c r="AT1105" i="1"/>
  <c r="H1104" i="1"/>
  <c r="AS1101" i="1"/>
  <c r="AT1058" i="1"/>
  <c r="AU1054" i="1"/>
  <c r="L1054" i="1"/>
  <c r="AS1025" i="1"/>
  <c r="AS1010" i="1"/>
  <c r="AT1002" i="1"/>
  <c r="AU990" i="1"/>
  <c r="AU988" i="1"/>
  <c r="AR980" i="1"/>
  <c r="AR968" i="1"/>
  <c r="AR965" i="1"/>
  <c r="AU965" i="1"/>
  <c r="H963" i="1"/>
  <c r="AU959" i="1"/>
  <c r="AS956" i="1"/>
  <c r="M955" i="1"/>
  <c r="AS940" i="1"/>
  <c r="H939" i="1"/>
  <c r="AS933" i="1"/>
  <c r="AR920" i="1"/>
  <c r="AU919" i="1"/>
  <c r="AT909" i="1"/>
  <c r="AR904" i="1"/>
  <c r="AT902" i="1"/>
  <c r="AS896" i="1"/>
  <c r="AU895" i="1"/>
  <c r="AS879" i="1"/>
  <c r="AR879" i="1"/>
  <c r="AU879" i="1"/>
  <c r="AU680" i="1"/>
  <c r="J680" i="1"/>
  <c r="K680" i="1"/>
  <c r="AR597" i="1"/>
  <c r="AS597" i="1"/>
  <c r="AT597" i="1"/>
  <c r="AU597" i="1"/>
  <c r="AR1270" i="1"/>
  <c r="AU1266" i="1"/>
  <c r="AS1236" i="1"/>
  <c r="AT1080" i="1"/>
  <c r="AU1038" i="1"/>
  <c r="AU1036" i="1"/>
  <c r="AR1025" i="1"/>
  <c r="L1011" i="1"/>
  <c r="AR1010" i="1"/>
  <c r="L1008" i="1"/>
  <c r="AU1008" i="1"/>
  <c r="AS1002" i="1"/>
  <c r="AU1001" i="1"/>
  <c r="AU979" i="1"/>
  <c r="AT976" i="1"/>
  <c r="L976" i="1"/>
  <c r="AU960" i="1"/>
  <c r="AR956" i="1"/>
  <c r="AR940" i="1"/>
  <c r="AR933" i="1"/>
  <c r="AU931" i="1"/>
  <c r="AT919" i="1"/>
  <c r="AS902" i="1"/>
  <c r="AR896" i="1"/>
  <c r="AT895" i="1"/>
  <c r="AU870" i="1"/>
  <c r="AR710" i="1"/>
  <c r="AT698" i="1"/>
  <c r="AS651" i="1"/>
  <c r="AR651" i="1"/>
  <c r="AT651" i="1"/>
  <c r="AU651" i="1"/>
  <c r="J651" i="1"/>
  <c r="K651" i="1"/>
  <c r="L651" i="1"/>
  <c r="AR1266" i="1"/>
  <c r="AR1265" i="1"/>
  <c r="AT1259" i="1"/>
  <c r="AR1256" i="1"/>
  <c r="AR1216" i="1"/>
  <c r="AR1215" i="1"/>
  <c r="AT1209" i="1"/>
  <c r="AR1206" i="1"/>
  <c r="AU1191" i="1"/>
  <c r="AR1187" i="1"/>
  <c r="AR1184" i="1"/>
  <c r="AU1180" i="1"/>
  <c r="AR1168" i="1"/>
  <c r="AR1167" i="1"/>
  <c r="AS1124" i="1"/>
  <c r="AS1112" i="1"/>
  <c r="AU1104" i="1"/>
  <c r="AS1095" i="1"/>
  <c r="L1091" i="1"/>
  <c r="K1011" i="1"/>
  <c r="L982" i="1"/>
  <c r="L957" i="1"/>
  <c r="L944" i="1"/>
  <c r="AS931" i="1"/>
  <c r="AU925" i="1"/>
  <c r="L921" i="1"/>
  <c r="L897" i="1"/>
  <c r="AS895" i="1"/>
  <c r="AR878" i="1"/>
  <c r="AT871" i="1"/>
  <c r="AT870" i="1"/>
  <c r="M1176" i="1"/>
  <c r="L1132" i="1"/>
  <c r="AS1131" i="1"/>
  <c r="L1128" i="1"/>
  <c r="AR1124" i="1"/>
  <c r="AT1123" i="1"/>
  <c r="J1121" i="1"/>
  <c r="J1118" i="1"/>
  <c r="AR1115" i="1"/>
  <c r="AR1112" i="1"/>
  <c r="AU1094" i="1"/>
  <c r="K1091" i="1"/>
  <c r="M1091" i="1" s="1"/>
  <c r="AU1057" i="1"/>
  <c r="L1030" i="1"/>
  <c r="AT1024" i="1"/>
  <c r="K1024" i="1"/>
  <c r="M1024" i="1" s="1"/>
  <c r="K1019" i="1"/>
  <c r="J1011" i="1"/>
  <c r="L1003" i="1"/>
  <c r="K982" i="1"/>
  <c r="AS979" i="1"/>
  <c r="K975" i="1"/>
  <c r="AS975" i="1"/>
  <c r="K957" i="1"/>
  <c r="AS952" i="1"/>
  <c r="K944" i="1"/>
  <c r="K934" i="1"/>
  <c r="K921" i="1"/>
  <c r="K897" i="1"/>
  <c r="J887" i="1"/>
  <c r="J885" i="1"/>
  <c r="L1260" i="1"/>
  <c r="H1254" i="1"/>
  <c r="L1210" i="1"/>
  <c r="H1204" i="1"/>
  <c r="AR1190" i="1"/>
  <c r="AS1180" i="1"/>
  <c r="L1162" i="1"/>
  <c r="AR1131" i="1"/>
  <c r="K1128" i="1"/>
  <c r="L1125" i="1"/>
  <c r="H1120" i="1"/>
  <c r="AS1104" i="1"/>
  <c r="AT1104" i="1"/>
  <c r="H1102" i="1"/>
  <c r="J1072" i="1"/>
  <c r="H1071" i="1"/>
  <c r="H1043" i="1"/>
  <c r="K1030" i="1"/>
  <c r="H1029" i="1"/>
  <c r="H1026" i="1"/>
  <c r="J1019" i="1"/>
  <c r="L1017" i="1"/>
  <c r="H1011" i="1"/>
  <c r="AS1007" i="1"/>
  <c r="AT1007" i="1"/>
  <c r="L1005" i="1"/>
  <c r="J1003" i="1"/>
  <c r="L992" i="1"/>
  <c r="J986" i="1"/>
  <c r="L986" i="1"/>
  <c r="J982" i="1"/>
  <c r="AR979" i="1"/>
  <c r="AT975" i="1"/>
  <c r="L973" i="1"/>
  <c r="AT973" i="1"/>
  <c r="J957" i="1"/>
  <c r="AR952" i="1"/>
  <c r="AS950" i="1"/>
  <c r="J944" i="1"/>
  <c r="H943" i="1"/>
  <c r="L941" i="1"/>
  <c r="J934" i="1"/>
  <c r="J921" i="1"/>
  <c r="AS915" i="1"/>
  <c r="H914" i="1"/>
  <c r="K911" i="1"/>
  <c r="J901" i="1"/>
  <c r="AS901" i="1"/>
  <c r="H897" i="1"/>
  <c r="L890" i="1"/>
  <c r="H887" i="1"/>
  <c r="H885" i="1"/>
  <c r="J883" i="1"/>
  <c r="K778" i="1"/>
  <c r="AR778" i="1"/>
  <c r="AS778" i="1"/>
  <c r="AT778" i="1"/>
  <c r="AU778" i="1"/>
  <c r="J778" i="1"/>
  <c r="L778" i="1"/>
  <c r="M778" i="1" s="1"/>
  <c r="H753" i="1"/>
  <c r="H1306" i="1"/>
  <c r="H1301" i="1"/>
  <c r="K1267" i="1"/>
  <c r="K1263" i="1"/>
  <c r="K1260" i="1"/>
  <c r="AU1258" i="1"/>
  <c r="H1257" i="1"/>
  <c r="AS1255" i="1"/>
  <c r="H1253" i="1"/>
  <c r="J1251" i="1"/>
  <c r="J1234" i="1"/>
  <c r="J1220" i="1"/>
  <c r="K1217" i="1"/>
  <c r="K1210" i="1"/>
  <c r="AU1208" i="1"/>
  <c r="H1207" i="1"/>
  <c r="AS1205" i="1"/>
  <c r="J1197" i="1"/>
  <c r="AR1189" i="1"/>
  <c r="AU1188" i="1"/>
  <c r="J1185" i="1"/>
  <c r="L1181" i="1"/>
  <c r="AR1180" i="1"/>
  <c r="J1178" i="1"/>
  <c r="AU1176" i="1"/>
  <c r="J1174" i="1"/>
  <c r="L1170" i="1"/>
  <c r="K1169" i="1"/>
  <c r="K1165" i="1"/>
  <c r="K1162" i="1"/>
  <c r="AU1159" i="1"/>
  <c r="H1158" i="1"/>
  <c r="AR1156" i="1"/>
  <c r="H1152" i="1"/>
  <c r="L1139" i="1"/>
  <c r="J1132" i="1"/>
  <c r="M1132" i="1" s="1"/>
  <c r="J1128" i="1"/>
  <c r="K1125" i="1"/>
  <c r="K1113" i="1"/>
  <c r="M1113" i="1" s="1"/>
  <c r="K1100" i="1"/>
  <c r="L1100" i="1"/>
  <c r="J1098" i="1"/>
  <c r="H1091" i="1"/>
  <c r="AU1087" i="1"/>
  <c r="H1082" i="1"/>
  <c r="K1075" i="1"/>
  <c r="AS1073" i="1"/>
  <c r="K1070" i="1"/>
  <c r="K1068" i="1"/>
  <c r="J1067" i="1"/>
  <c r="AR1065" i="1"/>
  <c r="H1052" i="1"/>
  <c r="L1041" i="1"/>
  <c r="J1034" i="1"/>
  <c r="L1034" i="1"/>
  <c r="J1030" i="1"/>
  <c r="AS1027" i="1"/>
  <c r="K1023" i="1"/>
  <c r="AR1023" i="1"/>
  <c r="H1019" i="1"/>
  <c r="H1018" i="1"/>
  <c r="K1017" i="1"/>
  <c r="AU1013" i="1"/>
  <c r="AU1011" i="1"/>
  <c r="K1005" i="1"/>
  <c r="H1003" i="1"/>
  <c r="J998" i="1"/>
  <c r="K998" i="1"/>
  <c r="K992" i="1"/>
  <c r="L990" i="1"/>
  <c r="L988" i="1"/>
  <c r="AR986" i="1"/>
  <c r="AS983" i="1"/>
  <c r="AU983" i="1"/>
  <c r="H982" i="1"/>
  <c r="L980" i="1"/>
  <c r="AR975" i="1"/>
  <c r="L968" i="1"/>
  <c r="H957" i="1"/>
  <c r="L953" i="1"/>
  <c r="AR950" i="1"/>
  <c r="AU949" i="1"/>
  <c r="AU945" i="1"/>
  <c r="AR945" i="1"/>
  <c r="H944" i="1"/>
  <c r="K941" i="1"/>
  <c r="M941" i="1" s="1"/>
  <c r="H934" i="1"/>
  <c r="AR928" i="1"/>
  <c r="J928" i="1"/>
  <c r="H921" i="1"/>
  <c r="L920" i="1"/>
  <c r="AS918" i="1"/>
  <c r="AR915" i="1"/>
  <c r="J911" i="1"/>
  <c r="H906" i="1"/>
  <c r="L904" i="1"/>
  <c r="AT901" i="1"/>
  <c r="K890" i="1"/>
  <c r="H883" i="1"/>
  <c r="L879" i="1"/>
  <c r="AR765" i="1"/>
  <c r="J765" i="1"/>
  <c r="AT765" i="1"/>
  <c r="AU765" i="1"/>
  <c r="AU1317" i="1"/>
  <c r="H1296" i="1"/>
  <c r="J1270" i="1"/>
  <c r="J1267" i="1"/>
  <c r="J1260" i="1"/>
  <c r="AS1258" i="1"/>
  <c r="AR1255" i="1"/>
  <c r="H1251" i="1"/>
  <c r="K1241" i="1"/>
  <c r="H1220" i="1"/>
  <c r="H1218" i="1"/>
  <c r="J1217" i="1"/>
  <c r="J1210" i="1"/>
  <c r="AS1208" i="1"/>
  <c r="AR1205" i="1"/>
  <c r="H1197" i="1"/>
  <c r="H1193" i="1"/>
  <c r="K1192" i="1"/>
  <c r="M1192" i="1" s="1"/>
  <c r="AT1188" i="1"/>
  <c r="H1185" i="1"/>
  <c r="K1181" i="1"/>
  <c r="H1178" i="1"/>
  <c r="AT1176" i="1"/>
  <c r="H1174" i="1"/>
  <c r="J1172" i="1"/>
  <c r="J1171" i="1"/>
  <c r="H1170" i="1"/>
  <c r="J1169" i="1"/>
  <c r="J1162" i="1"/>
  <c r="AS1159" i="1"/>
  <c r="L1157" i="1"/>
  <c r="AR1145" i="1"/>
  <c r="K1139" i="1"/>
  <c r="H1132" i="1"/>
  <c r="H1128" i="1"/>
  <c r="AR1122" i="1"/>
  <c r="AU1121" i="1"/>
  <c r="K1117" i="1"/>
  <c r="H1113" i="1"/>
  <c r="L1111" i="1"/>
  <c r="L1106" i="1"/>
  <c r="M1106" i="1" s="1"/>
  <c r="L1101" i="1"/>
  <c r="H1098" i="1"/>
  <c r="J1081" i="1"/>
  <c r="H1080" i="1"/>
  <c r="J1075" i="1"/>
  <c r="J1070" i="1"/>
  <c r="J1068" i="1"/>
  <c r="H1067" i="1"/>
  <c r="AU1064" i="1"/>
  <c r="K1054" i="1"/>
  <c r="H1051" i="1"/>
  <c r="AS1049" i="1"/>
  <c r="J1047" i="1"/>
  <c r="K1047" i="1"/>
  <c r="K1041" i="1"/>
  <c r="L1038" i="1"/>
  <c r="L1036" i="1"/>
  <c r="H1030" i="1"/>
  <c r="L1028" i="1"/>
  <c r="M1028" i="1" s="1"/>
  <c r="AR1027" i="1"/>
  <c r="AT1023" i="1"/>
  <c r="J1017" i="1"/>
  <c r="AU1015" i="1"/>
  <c r="AS1014" i="1"/>
  <c r="AR1012" i="1"/>
  <c r="AT1011" i="1"/>
  <c r="J1005" i="1"/>
  <c r="H1002" i="1"/>
  <c r="AS1000" i="1"/>
  <c r="AT998" i="1"/>
  <c r="J992" i="1"/>
  <c r="J990" i="1"/>
  <c r="J988" i="1"/>
  <c r="AT985" i="1"/>
  <c r="K980" i="1"/>
  <c r="M980" i="1" s="1"/>
  <c r="K976" i="1"/>
  <c r="AR972" i="1"/>
  <c r="K968" i="1"/>
  <c r="L965" i="1"/>
  <c r="M961" i="1"/>
  <c r="H960" i="1"/>
  <c r="AS958" i="1"/>
  <c r="K953" i="1"/>
  <c r="H941" i="1"/>
  <c r="AR936" i="1"/>
  <c r="AU921" i="1"/>
  <c r="H920" i="1"/>
  <c r="AT913" i="1"/>
  <c r="AS913" i="1"/>
  <c r="H911" i="1"/>
  <c r="K904" i="1"/>
  <c r="AR901" i="1"/>
  <c r="L899" i="1"/>
  <c r="AT899" i="1"/>
  <c r="AU897" i="1"/>
  <c r="H896" i="1"/>
  <c r="K894" i="1"/>
  <c r="J894" i="1"/>
  <c r="J890" i="1"/>
  <c r="K879" i="1"/>
  <c r="AU780" i="1"/>
  <c r="J780" i="1"/>
  <c r="K780" i="1"/>
  <c r="L780" i="1"/>
  <c r="AR752" i="1"/>
  <c r="AS752" i="1"/>
  <c r="AT752" i="1"/>
  <c r="H710" i="1"/>
  <c r="H698" i="1"/>
  <c r="L663" i="1"/>
  <c r="J663" i="1"/>
  <c r="H1571" i="1"/>
  <c r="H1525" i="1"/>
  <c r="M1445" i="1"/>
  <c r="H1427" i="1"/>
  <c r="H1380" i="1"/>
  <c r="H1341" i="1"/>
  <c r="H1267" i="1"/>
  <c r="K1266" i="1"/>
  <c r="K1265" i="1"/>
  <c r="AS1261" i="1"/>
  <c r="AR1258" i="1"/>
  <c r="L1256" i="1"/>
  <c r="J1241" i="1"/>
  <c r="L1225" i="1"/>
  <c r="H1217" i="1"/>
  <c r="K1216" i="1"/>
  <c r="K1215" i="1"/>
  <c r="AS1211" i="1"/>
  <c r="AR1208" i="1"/>
  <c r="L1206" i="1"/>
  <c r="J1201" i="1"/>
  <c r="J1192" i="1"/>
  <c r="L1191" i="1"/>
  <c r="L1184" i="1"/>
  <c r="H1169" i="1"/>
  <c r="K1168" i="1"/>
  <c r="K1167" i="1"/>
  <c r="AT1163" i="1"/>
  <c r="AR1159" i="1"/>
  <c r="K1157" i="1"/>
  <c r="AS1150" i="1"/>
  <c r="AU1129" i="1"/>
  <c r="AU1128" i="1"/>
  <c r="AR1126" i="1"/>
  <c r="AS1121" i="1"/>
  <c r="H1116" i="1"/>
  <c r="AR1114" i="1"/>
  <c r="AU1113" i="1"/>
  <c r="K1111" i="1"/>
  <c r="K1101" i="1"/>
  <c r="AU1091" i="1"/>
  <c r="L1089" i="1"/>
  <c r="J1083" i="1"/>
  <c r="AS1083" i="1"/>
  <c r="H1081" i="1"/>
  <c r="H1075" i="1"/>
  <c r="H1070" i="1"/>
  <c r="H1068" i="1"/>
  <c r="K1058" i="1"/>
  <c r="M1058" i="1" s="1"/>
  <c r="J1054" i="1"/>
  <c r="AR1049" i="1"/>
  <c r="AT1047" i="1"/>
  <c r="J1041" i="1"/>
  <c r="J1038" i="1"/>
  <c r="J1036" i="1"/>
  <c r="AS1023" i="1"/>
  <c r="AR1011" i="1"/>
  <c r="H1005" i="1"/>
  <c r="AU1003" i="1"/>
  <c r="AR1000" i="1"/>
  <c r="AS998" i="1"/>
  <c r="AU997" i="1"/>
  <c r="H992" i="1"/>
  <c r="H990" i="1"/>
  <c r="K987" i="1"/>
  <c r="AU982" i="1"/>
  <c r="H980" i="1"/>
  <c r="J976" i="1"/>
  <c r="AU969" i="1"/>
  <c r="J969" i="1"/>
  <c r="J965" i="1"/>
  <c r="AS962" i="1"/>
  <c r="L959" i="1"/>
  <c r="AR958" i="1"/>
  <c r="AT957" i="1"/>
  <c r="L956" i="1"/>
  <c r="M956" i="1" s="1"/>
  <c r="AR955" i="1"/>
  <c r="AR954" i="1"/>
  <c r="AT954" i="1"/>
  <c r="AT944" i="1"/>
  <c r="AU934" i="1"/>
  <c r="H933" i="1"/>
  <c r="AU928" i="1"/>
  <c r="L909" i="1"/>
  <c r="M909" i="1" s="1"/>
  <c r="H904" i="1"/>
  <c r="AT897" i="1"/>
  <c r="AT894" i="1"/>
  <c r="AT891" i="1"/>
  <c r="AS891" i="1"/>
  <c r="J879" i="1"/>
  <c r="K875" i="1"/>
  <c r="AU875" i="1"/>
  <c r="H875" i="1"/>
  <c r="J875" i="1"/>
  <c r="L875" i="1"/>
  <c r="AR875" i="1"/>
  <c r="H870" i="1"/>
  <c r="AS865" i="1"/>
  <c r="AR852" i="1"/>
  <c r="AU848" i="1"/>
  <c r="AU824" i="1"/>
  <c r="AU818" i="1"/>
  <c r="H798" i="1"/>
  <c r="AR788" i="1"/>
  <c r="J788" i="1"/>
  <c r="AR781" i="1"/>
  <c r="H779" i="1"/>
  <c r="AU776" i="1"/>
  <c r="AU772" i="1"/>
  <c r="AS770" i="1"/>
  <c r="AT770" i="1"/>
  <c r="H758" i="1"/>
  <c r="AU755" i="1"/>
  <c r="H755" i="1"/>
  <c r="AR743" i="1"/>
  <c r="H738" i="1"/>
  <c r="AR734" i="1"/>
  <c r="J729" i="1"/>
  <c r="M729" i="1" s="1"/>
  <c r="AU725" i="1"/>
  <c r="H725" i="1"/>
  <c r="K721" i="1"/>
  <c r="AS694" i="1"/>
  <c r="L692" i="1"/>
  <c r="AT689" i="1"/>
  <c r="AR684" i="1"/>
  <c r="J677" i="1"/>
  <c r="K677" i="1"/>
  <c r="L677" i="1"/>
  <c r="H672" i="1"/>
  <c r="AU645" i="1"/>
  <c r="H640" i="1"/>
  <c r="AU624" i="1"/>
  <c r="AS624" i="1"/>
  <c r="AT624" i="1"/>
  <c r="AR621" i="1"/>
  <c r="AS621" i="1"/>
  <c r="AT621" i="1"/>
  <c r="AU621" i="1"/>
  <c r="J621" i="1"/>
  <c r="K621" i="1"/>
  <c r="L621" i="1"/>
  <c r="AT596" i="1"/>
  <c r="AU596" i="1"/>
  <c r="K596" i="1"/>
  <c r="L596" i="1"/>
  <c r="AR865" i="1"/>
  <c r="J854" i="1"/>
  <c r="L850" i="1"/>
  <c r="M850" i="1" s="1"/>
  <c r="AS848" i="1"/>
  <c r="H847" i="1"/>
  <c r="J844" i="1"/>
  <c r="M844" i="1" s="1"/>
  <c r="AS840" i="1"/>
  <c r="J837" i="1"/>
  <c r="M828" i="1"/>
  <c r="AS827" i="1"/>
  <c r="AT824" i="1"/>
  <c r="AT821" i="1"/>
  <c r="J820" i="1"/>
  <c r="M820" i="1" s="1"/>
  <c r="AT818" i="1"/>
  <c r="J817" i="1"/>
  <c r="AR799" i="1"/>
  <c r="AS796" i="1"/>
  <c r="K790" i="1"/>
  <c r="J790" i="1"/>
  <c r="AU788" i="1"/>
  <c r="AT786" i="1"/>
  <c r="AU779" i="1"/>
  <c r="AS776" i="1"/>
  <c r="AT772" i="1"/>
  <c r="K768" i="1"/>
  <c r="M768" i="1" s="1"/>
  <c r="AT755" i="1"/>
  <c r="AU751" i="1"/>
  <c r="L735" i="1"/>
  <c r="AS733" i="1"/>
  <c r="J733" i="1"/>
  <c r="H729" i="1"/>
  <c r="AT725" i="1"/>
  <c r="AS706" i="1"/>
  <c r="L701" i="1"/>
  <c r="AR697" i="1"/>
  <c r="AR694" i="1"/>
  <c r="K692" i="1"/>
  <c r="AS689" i="1"/>
  <c r="K687" i="1"/>
  <c r="M687" i="1" s="1"/>
  <c r="L682" i="1"/>
  <c r="H660" i="1"/>
  <c r="AU649" i="1"/>
  <c r="AT649" i="1"/>
  <c r="J649" i="1"/>
  <c r="AT645" i="1"/>
  <c r="AT644" i="1"/>
  <c r="AR644" i="1"/>
  <c r="AS644" i="1"/>
  <c r="J555" i="1"/>
  <c r="AR555" i="1"/>
  <c r="AS555" i="1"/>
  <c r="K548" i="1"/>
  <c r="AT548" i="1"/>
  <c r="AU548" i="1"/>
  <c r="J548" i="1"/>
  <c r="L548" i="1"/>
  <c r="AR548" i="1"/>
  <c r="AT533" i="1"/>
  <c r="AS533" i="1"/>
  <c r="AU533" i="1"/>
  <c r="H533" i="1"/>
  <c r="J533" i="1"/>
  <c r="K533" i="1"/>
  <c r="AT477" i="1"/>
  <c r="AR477" i="1"/>
  <c r="AS477" i="1"/>
  <c r="AU477" i="1"/>
  <c r="J477" i="1"/>
  <c r="K477" i="1"/>
  <c r="L477" i="1"/>
  <c r="AR827" i="1"/>
  <c r="AS824" i="1"/>
  <c r="K769" i="1"/>
  <c r="J769" i="1"/>
  <c r="AU729" i="1"/>
  <c r="AS725" i="1"/>
  <c r="L722" i="1"/>
  <c r="AR722" i="1"/>
  <c r="L674" i="1"/>
  <c r="AR674" i="1"/>
  <c r="K657" i="1"/>
  <c r="H657" i="1"/>
  <c r="J657" i="1"/>
  <c r="AS625" i="1"/>
  <c r="AT625" i="1"/>
  <c r="AU625" i="1"/>
  <c r="J625" i="1"/>
  <c r="K625" i="1"/>
  <c r="L625" i="1"/>
  <c r="K610" i="1"/>
  <c r="AU610" i="1"/>
  <c r="L610" i="1"/>
  <c r="AR610" i="1"/>
  <c r="AR824" i="1"/>
  <c r="AT802" i="1"/>
  <c r="AR779" i="1"/>
  <c r="AR772" i="1"/>
  <c r="AT769" i="1"/>
  <c r="AR760" i="1"/>
  <c r="AR755" i="1"/>
  <c r="AU740" i="1"/>
  <c r="AT738" i="1"/>
  <c r="J735" i="1"/>
  <c r="AT729" i="1"/>
  <c r="AR725" i="1"/>
  <c r="AT722" i="1"/>
  <c r="J717" i="1"/>
  <c r="AR714" i="1"/>
  <c r="J701" i="1"/>
  <c r="H692" i="1"/>
  <c r="L690" i="1"/>
  <c r="H687" i="1"/>
  <c r="AT683" i="1"/>
  <c r="J682" i="1"/>
  <c r="AS674" i="1"/>
  <c r="J667" i="1"/>
  <c r="AR664" i="1"/>
  <c r="AT657" i="1"/>
  <c r="J654" i="1"/>
  <c r="AR654" i="1"/>
  <c r="AS654" i="1"/>
  <c r="AR645" i="1"/>
  <c r="K635" i="1"/>
  <c r="AR635" i="1"/>
  <c r="AT610" i="1"/>
  <c r="L556" i="1"/>
  <c r="AS556" i="1"/>
  <c r="AT556" i="1"/>
  <c r="AU556" i="1"/>
  <c r="J556" i="1"/>
  <c r="K556" i="1"/>
  <c r="AU353" i="1"/>
  <c r="AS353" i="1"/>
  <c r="AT353" i="1"/>
  <c r="K353" i="1"/>
  <c r="L353" i="1"/>
  <c r="J353" i="1"/>
  <c r="AR353" i="1"/>
  <c r="AT751" i="1"/>
  <c r="AS751" i="1"/>
  <c r="AT672" i="1"/>
  <c r="AU672" i="1"/>
  <c r="AS643" i="1"/>
  <c r="AT643" i="1"/>
  <c r="AU643" i="1"/>
  <c r="L640" i="1"/>
  <c r="J640" i="1"/>
  <c r="AT640" i="1"/>
  <c r="AS610" i="1"/>
  <c r="L505" i="1"/>
  <c r="AS505" i="1"/>
  <c r="AT505" i="1"/>
  <c r="AR802" i="1"/>
  <c r="AT798" i="1"/>
  <c r="AR785" i="1"/>
  <c r="K770" i="1"/>
  <c r="L767" i="1"/>
  <c r="H764" i="1"/>
  <c r="AS693" i="1"/>
  <c r="AS688" i="1"/>
  <c r="AU660" i="1"/>
  <c r="J660" i="1"/>
  <c r="K660" i="1"/>
  <c r="AR657" i="1"/>
  <c r="L655" i="1"/>
  <c r="AS636" i="1"/>
  <c r="AU636" i="1"/>
  <c r="AR625" i="1"/>
  <c r="L852" i="1"/>
  <c r="AR851" i="1"/>
  <c r="AT850" i="1"/>
  <c r="AT847" i="1"/>
  <c r="AU837" i="1"/>
  <c r="L833" i="1"/>
  <c r="AS823" i="1"/>
  <c r="AU817" i="1"/>
  <c r="K816" i="1"/>
  <c r="AU809" i="1"/>
  <c r="J807" i="1"/>
  <c r="K803" i="1"/>
  <c r="AS798" i="1"/>
  <c r="AU797" i="1"/>
  <c r="K791" i="1"/>
  <c r="AR775" i="1"/>
  <c r="AT774" i="1"/>
  <c r="AU771" i="1"/>
  <c r="J770" i="1"/>
  <c r="AR768" i="1"/>
  <c r="K767" i="1"/>
  <c r="L761" i="1"/>
  <c r="AT750" i="1"/>
  <c r="L747" i="1"/>
  <c r="J747" i="1"/>
  <c r="L743" i="1"/>
  <c r="AU735" i="1"/>
  <c r="L733" i="1"/>
  <c r="K730" i="1"/>
  <c r="M730" i="1" s="1"/>
  <c r="J723" i="1"/>
  <c r="M723" i="1" s="1"/>
  <c r="J715" i="1"/>
  <c r="AT701" i="1"/>
  <c r="L694" i="1"/>
  <c r="AR693" i="1"/>
  <c r="L689" i="1"/>
  <c r="AR688" i="1"/>
  <c r="AU687" i="1"/>
  <c r="K684" i="1"/>
  <c r="K670" i="1"/>
  <c r="L670" i="1"/>
  <c r="AR660" i="1"/>
  <c r="AS653" i="1"/>
  <c r="AT653" i="1"/>
  <c r="AU653" i="1"/>
  <c r="AU640" i="1"/>
  <c r="AR571" i="1"/>
  <c r="AS571" i="1"/>
  <c r="AT571" i="1"/>
  <c r="AU571" i="1"/>
  <c r="J571" i="1"/>
  <c r="K571" i="1"/>
  <c r="L571" i="1"/>
  <c r="AR556" i="1"/>
  <c r="K512" i="1"/>
  <c r="J512" i="1"/>
  <c r="AU512" i="1"/>
  <c r="L512" i="1"/>
  <c r="AR512" i="1"/>
  <c r="AS512" i="1"/>
  <c r="J506" i="1"/>
  <c r="AR506" i="1"/>
  <c r="AS506" i="1"/>
  <c r="AT506" i="1"/>
  <c r="AU506" i="1"/>
  <c r="K506" i="1"/>
  <c r="L506" i="1"/>
  <c r="L865" i="1"/>
  <c r="K852" i="1"/>
  <c r="AS850" i="1"/>
  <c r="AS847" i="1"/>
  <c r="K833" i="1"/>
  <c r="AR823" i="1"/>
  <c r="J816" i="1"/>
  <c r="AT809" i="1"/>
  <c r="H807" i="1"/>
  <c r="H806" i="1"/>
  <c r="L799" i="1"/>
  <c r="AR798" i="1"/>
  <c r="AT797" i="1"/>
  <c r="H796" i="1"/>
  <c r="AU792" i="1"/>
  <c r="AR792" i="1"/>
  <c r="J791" i="1"/>
  <c r="H788" i="1"/>
  <c r="H780" i="1"/>
  <c r="L776" i="1"/>
  <c r="AS774" i="1"/>
  <c r="H770" i="1"/>
  <c r="J767" i="1"/>
  <c r="H765" i="1"/>
  <c r="AR758" i="1"/>
  <c r="AS750" i="1"/>
  <c r="K743" i="1"/>
  <c r="AR736" i="1"/>
  <c r="AT735" i="1"/>
  <c r="AT728" i="1"/>
  <c r="AS721" i="1"/>
  <c r="AU721" i="1"/>
  <c r="L697" i="1"/>
  <c r="K694" i="1"/>
  <c r="K689" i="1"/>
  <c r="H675" i="1"/>
  <c r="L649" i="1"/>
  <c r="AS640" i="1"/>
  <c r="H547" i="1"/>
  <c r="H890" i="1"/>
  <c r="J877" i="1"/>
  <c r="AU866" i="1"/>
  <c r="K865" i="1"/>
  <c r="H855" i="1"/>
  <c r="J852" i="1"/>
  <c r="L848" i="1"/>
  <c r="AR847" i="1"/>
  <c r="L840" i="1"/>
  <c r="AS837" i="1"/>
  <c r="J833" i="1"/>
  <c r="AS829" i="1"/>
  <c r="AS828" i="1"/>
  <c r="L827" i="1"/>
  <c r="L824" i="1"/>
  <c r="H821" i="1"/>
  <c r="L818" i="1"/>
  <c r="AS817" i="1"/>
  <c r="H816" i="1"/>
  <c r="AS809" i="1"/>
  <c r="AS804" i="1"/>
  <c r="AU803" i="1"/>
  <c r="K799" i="1"/>
  <c r="AS797" i="1"/>
  <c r="AT792" i="1"/>
  <c r="K786" i="1"/>
  <c r="AS783" i="1"/>
  <c r="AU782" i="1"/>
  <c r="K776" i="1"/>
  <c r="AS771" i="1"/>
  <c r="H767" i="1"/>
  <c r="H760" i="1"/>
  <c r="AS754" i="1"/>
  <c r="L751" i="1"/>
  <c r="AR750" i="1"/>
  <c r="J743" i="1"/>
  <c r="AS735" i="1"/>
  <c r="AU730" i="1"/>
  <c r="AS728" i="1"/>
  <c r="AU723" i="1"/>
  <c r="AU717" i="1"/>
  <c r="K709" i="1"/>
  <c r="M709" i="1" s="1"/>
  <c r="K706" i="1"/>
  <c r="M706" i="1" s="1"/>
  <c r="K697" i="1"/>
  <c r="M697" i="1" s="1"/>
  <c r="J694" i="1"/>
  <c r="J689" i="1"/>
  <c r="H677" i="1"/>
  <c r="K674" i="1"/>
  <c r="L673" i="1"/>
  <c r="AS669" i="1"/>
  <c r="H664" i="1"/>
  <c r="AS659" i="1"/>
  <c r="AT652" i="1"/>
  <c r="K649" i="1"/>
  <c r="K645" i="1"/>
  <c r="L643" i="1"/>
  <c r="AS642" i="1"/>
  <c r="H621" i="1"/>
  <c r="AU574" i="1"/>
  <c r="AS574" i="1"/>
  <c r="AT574" i="1"/>
  <c r="J519" i="1"/>
  <c r="AR519" i="1"/>
  <c r="AS519" i="1"/>
  <c r="AT519" i="1"/>
  <c r="AU519" i="1"/>
  <c r="K519" i="1"/>
  <c r="L519" i="1"/>
  <c r="J865" i="1"/>
  <c r="AU852" i="1"/>
  <c r="H852" i="1"/>
  <c r="K848" i="1"/>
  <c r="K840" i="1"/>
  <c r="H833" i="1"/>
  <c r="K827" i="1"/>
  <c r="K824" i="1"/>
  <c r="K818" i="1"/>
  <c r="AT816" i="1"/>
  <c r="J799" i="1"/>
  <c r="J786" i="1"/>
  <c r="L779" i="1"/>
  <c r="J776" i="1"/>
  <c r="L772" i="1"/>
  <c r="H769" i="1"/>
  <c r="L755" i="1"/>
  <c r="M755" i="1" s="1"/>
  <c r="K751" i="1"/>
  <c r="H743" i="1"/>
  <c r="J740" i="1"/>
  <c r="L725" i="1"/>
  <c r="H694" i="1"/>
  <c r="H689" i="1"/>
  <c r="J674" i="1"/>
  <c r="H673" i="1"/>
  <c r="L672" i="1"/>
  <c r="AR667" i="1"/>
  <c r="AS667" i="1"/>
  <c r="AT667" i="1"/>
  <c r="K647" i="1"/>
  <c r="M647" i="1" s="1"/>
  <c r="AT647" i="1"/>
  <c r="AU647" i="1"/>
  <c r="J645" i="1"/>
  <c r="K643" i="1"/>
  <c r="J610" i="1"/>
  <c r="H555" i="1"/>
  <c r="H548" i="1"/>
  <c r="AT512" i="1"/>
  <c r="H477" i="1"/>
  <c r="AT448" i="1"/>
  <c r="J448" i="1"/>
  <c r="AU448" i="1"/>
  <c r="K448" i="1"/>
  <c r="L448" i="1"/>
  <c r="AR448" i="1"/>
  <c r="H1028" i="1"/>
  <c r="H1017" i="1"/>
  <c r="H953" i="1"/>
  <c r="H930" i="1"/>
  <c r="H919" i="1"/>
  <c r="H889" i="1"/>
  <c r="AR880" i="1"/>
  <c r="AS872" i="1"/>
  <c r="H871" i="1"/>
  <c r="L867" i="1"/>
  <c r="M867" i="1" s="1"/>
  <c r="AS866" i="1"/>
  <c r="H865" i="1"/>
  <c r="AR853" i="1"/>
  <c r="J848" i="1"/>
  <c r="AT843" i="1"/>
  <c r="AS841" i="1"/>
  <c r="H832" i="1"/>
  <c r="J818" i="1"/>
  <c r="AS816" i="1"/>
  <c r="AU807" i="1"/>
  <c r="M795" i="1"/>
  <c r="AR794" i="1"/>
  <c r="AS791" i="1"/>
  <c r="L784" i="1"/>
  <c r="K779" i="1"/>
  <c r="AR777" i="1"/>
  <c r="AS777" i="1"/>
  <c r="J773" i="1"/>
  <c r="AT773" i="1"/>
  <c r="K772" i="1"/>
  <c r="AR770" i="1"/>
  <c r="AU761" i="1"/>
  <c r="J751" i="1"/>
  <c r="AR746" i="1"/>
  <c r="AR744" i="1"/>
  <c r="AU743" i="1"/>
  <c r="J742" i="1"/>
  <c r="H740" i="1"/>
  <c r="K738" i="1"/>
  <c r="M738" i="1" s="1"/>
  <c r="AS730" i="1"/>
  <c r="AS723" i="1"/>
  <c r="M718" i="1"/>
  <c r="AU712" i="1"/>
  <c r="H697" i="1"/>
  <c r="AS695" i="1"/>
  <c r="AR690" i="1"/>
  <c r="AT686" i="1"/>
  <c r="AU684" i="1"/>
  <c r="H674" i="1"/>
  <c r="K672" i="1"/>
  <c r="H671" i="1"/>
  <c r="J665" i="1"/>
  <c r="K665" i="1"/>
  <c r="K655" i="1"/>
  <c r="M653" i="1"/>
  <c r="AR647" i="1"/>
  <c r="H645" i="1"/>
  <c r="J643" i="1"/>
  <c r="L636" i="1"/>
  <c r="H625" i="1"/>
  <c r="AT620" i="1"/>
  <c r="AR620" i="1"/>
  <c r="AS620" i="1"/>
  <c r="AU620" i="1"/>
  <c r="AT595" i="1"/>
  <c r="AS595" i="1"/>
  <c r="AR595" i="1"/>
  <c r="AU595" i="1"/>
  <c r="K566" i="1"/>
  <c r="J566" i="1"/>
  <c r="M537" i="1"/>
  <c r="J531" i="1"/>
  <c r="L531" i="1"/>
  <c r="K503" i="1"/>
  <c r="K479" i="1"/>
  <c r="K388" i="1"/>
  <c r="AR388" i="1"/>
  <c r="AS388" i="1"/>
  <c r="AU388" i="1"/>
  <c r="J388" i="1"/>
  <c r="AR385" i="1"/>
  <c r="AT385" i="1"/>
  <c r="AU165" i="1"/>
  <c r="J165" i="1"/>
  <c r="L165" i="1"/>
  <c r="AR165" i="1"/>
  <c r="AS165" i="1"/>
  <c r="K165" i="1"/>
  <c r="K25" i="1"/>
  <c r="AS25" i="1"/>
  <c r="AR25" i="1"/>
  <c r="J629" i="1"/>
  <c r="H619" i="1"/>
  <c r="J617" i="1"/>
  <c r="AS617" i="1"/>
  <c r="AU606" i="1"/>
  <c r="AR599" i="1"/>
  <c r="J598" i="1"/>
  <c r="M598" i="1" s="1"/>
  <c r="AT566" i="1"/>
  <c r="AS543" i="1"/>
  <c r="AU518" i="1"/>
  <c r="AU514" i="1"/>
  <c r="K514" i="1"/>
  <c r="AT504" i="1"/>
  <c r="J503" i="1"/>
  <c r="J479" i="1"/>
  <c r="AT408" i="1"/>
  <c r="AR408" i="1"/>
  <c r="AT388" i="1"/>
  <c r="AT384" i="1"/>
  <c r="AR384" i="1"/>
  <c r="AS384" i="1"/>
  <c r="J384" i="1"/>
  <c r="L384" i="1"/>
  <c r="J361" i="1"/>
  <c r="AS361" i="1"/>
  <c r="AT361" i="1"/>
  <c r="K361" i="1"/>
  <c r="AU612" i="1"/>
  <c r="K612" i="1"/>
  <c r="AT606" i="1"/>
  <c r="L577" i="1"/>
  <c r="AT577" i="1"/>
  <c r="AT569" i="1"/>
  <c r="J569" i="1"/>
  <c r="AS566" i="1"/>
  <c r="AU550" i="1"/>
  <c r="AT550" i="1"/>
  <c r="AR543" i="1"/>
  <c r="L539" i="1"/>
  <c r="K539" i="1"/>
  <c r="AS530" i="1"/>
  <c r="AS516" i="1"/>
  <c r="J516" i="1"/>
  <c r="H503" i="1"/>
  <c r="L498" i="1"/>
  <c r="J492" i="1"/>
  <c r="H479" i="1"/>
  <c r="AS473" i="1"/>
  <c r="AT466" i="1"/>
  <c r="AS419" i="1"/>
  <c r="AR419" i="1"/>
  <c r="L419" i="1"/>
  <c r="AT409" i="1"/>
  <c r="H409" i="1"/>
  <c r="K409" i="1"/>
  <c r="AR409" i="1"/>
  <c r="AS409" i="1"/>
  <c r="AR407" i="1"/>
  <c r="AT407" i="1"/>
  <c r="J407" i="1"/>
  <c r="L407" i="1"/>
  <c r="AU384" i="1"/>
  <c r="L371" i="1"/>
  <c r="AT371" i="1"/>
  <c r="J371" i="1"/>
  <c r="AR361" i="1"/>
  <c r="J276" i="1"/>
  <c r="L276" i="1"/>
  <c r="AT276" i="1"/>
  <c r="AU276" i="1"/>
  <c r="K276" i="1"/>
  <c r="AR276" i="1"/>
  <c r="L188" i="1"/>
  <c r="J188" i="1"/>
  <c r="AR188" i="1"/>
  <c r="AU188" i="1"/>
  <c r="AS188" i="1"/>
  <c r="H636" i="1"/>
  <c r="AS628" i="1"/>
  <c r="AU627" i="1"/>
  <c r="AS619" i="1"/>
  <c r="AS614" i="1"/>
  <c r="J614" i="1"/>
  <c r="AT612" i="1"/>
  <c r="AS606" i="1"/>
  <c r="AS594" i="1"/>
  <c r="AR585" i="1"/>
  <c r="AT584" i="1"/>
  <c r="AT572" i="1"/>
  <c r="H571" i="1"/>
  <c r="AR554" i="1"/>
  <c r="AS539" i="1"/>
  <c r="AT537" i="1"/>
  <c r="AR530" i="1"/>
  <c r="AT529" i="1"/>
  <c r="AT521" i="1"/>
  <c r="AU521" i="1"/>
  <c r="AS518" i="1"/>
  <c r="AT516" i="1"/>
  <c r="AS514" i="1"/>
  <c r="H492" i="1"/>
  <c r="AU479" i="1"/>
  <c r="AS466" i="1"/>
  <c r="M460" i="1"/>
  <c r="M455" i="1"/>
  <c r="J435" i="1"/>
  <c r="AU435" i="1"/>
  <c r="AT425" i="1"/>
  <c r="AS425" i="1"/>
  <c r="AU409" i="1"/>
  <c r="AU407" i="1"/>
  <c r="AS403" i="1"/>
  <c r="AR403" i="1"/>
  <c r="AU403" i="1"/>
  <c r="K403" i="1"/>
  <c r="L403" i="1"/>
  <c r="K402" i="1"/>
  <c r="AU402" i="1"/>
  <c r="J402" i="1"/>
  <c r="AR402" i="1"/>
  <c r="AU401" i="1"/>
  <c r="K401" i="1"/>
  <c r="J401" i="1"/>
  <c r="AR401" i="1"/>
  <c r="AT401" i="1"/>
  <c r="AS385" i="1"/>
  <c r="J381" i="1"/>
  <c r="AS381" i="1"/>
  <c r="AU381" i="1"/>
  <c r="AR373" i="1"/>
  <c r="J373" i="1"/>
  <c r="AS373" i="1"/>
  <c r="AU371" i="1"/>
  <c r="AS316" i="1"/>
  <c r="AR316" i="1"/>
  <c r="AU316" i="1"/>
  <c r="J316" i="1"/>
  <c r="K316" i="1"/>
  <c r="L316" i="1"/>
  <c r="H235" i="1"/>
  <c r="AT165" i="1"/>
  <c r="AT121" i="1"/>
  <c r="J121" i="1"/>
  <c r="AS121" i="1"/>
  <c r="AR628" i="1"/>
  <c r="AR619" i="1"/>
  <c r="AT616" i="1"/>
  <c r="AT614" i="1"/>
  <c r="AS612" i="1"/>
  <c r="AR606" i="1"/>
  <c r="J605" i="1"/>
  <c r="AS605" i="1"/>
  <c r="AR594" i="1"/>
  <c r="AT576" i="1"/>
  <c r="AS572" i="1"/>
  <c r="AU568" i="1"/>
  <c r="AR546" i="1"/>
  <c r="AR539" i="1"/>
  <c r="AS537" i="1"/>
  <c r="AR518" i="1"/>
  <c r="AR516" i="1"/>
  <c r="AU503" i="1"/>
  <c r="AT483" i="1"/>
  <c r="AT479" i="1"/>
  <c r="AR431" i="1"/>
  <c r="AS431" i="1"/>
  <c r="AU431" i="1"/>
  <c r="AS426" i="1"/>
  <c r="J426" i="1"/>
  <c r="L426" i="1"/>
  <c r="AU424" i="1"/>
  <c r="J424" i="1"/>
  <c r="L424" i="1"/>
  <c r="AR424" i="1"/>
  <c r="AS424" i="1"/>
  <c r="L421" i="1"/>
  <c r="AS421" i="1"/>
  <c r="AU421" i="1"/>
  <c r="K421" i="1"/>
  <c r="M421" i="1" s="1"/>
  <c r="AS408" i="1"/>
  <c r="AS407" i="1"/>
  <c r="AR398" i="1"/>
  <c r="AS398" i="1"/>
  <c r="J398" i="1"/>
  <c r="AT381" i="1"/>
  <c r="AS371" i="1"/>
  <c r="AS276" i="1"/>
  <c r="AT188" i="1"/>
  <c r="AR576" i="1"/>
  <c r="L573" i="1"/>
  <c r="AR572" i="1"/>
  <c r="L529" i="1"/>
  <c r="AR529" i="1"/>
  <c r="AS503" i="1"/>
  <c r="L484" i="1"/>
  <c r="AS483" i="1"/>
  <c r="AS479" i="1"/>
  <c r="L474" i="1"/>
  <c r="K467" i="1"/>
  <c r="AT443" i="1"/>
  <c r="J443" i="1"/>
  <c r="M443" i="1" s="1"/>
  <c r="K429" i="1"/>
  <c r="L429" i="1"/>
  <c r="AR429" i="1"/>
  <c r="AT429" i="1"/>
  <c r="L392" i="1"/>
  <c r="J392" i="1"/>
  <c r="AT392" i="1"/>
  <c r="AU392" i="1"/>
  <c r="AR392" i="1"/>
  <c r="J376" i="1"/>
  <c r="L376" i="1"/>
  <c r="AS376" i="1"/>
  <c r="AT376" i="1"/>
  <c r="K375" i="1"/>
  <c r="J375" i="1"/>
  <c r="AS375" i="1"/>
  <c r="AU365" i="1"/>
  <c r="AR365" i="1"/>
  <c r="AT365" i="1"/>
  <c r="J365" i="1"/>
  <c r="K365" i="1"/>
  <c r="AS106" i="1"/>
  <c r="AT106" i="1"/>
  <c r="AU106" i="1"/>
  <c r="K106" i="1"/>
  <c r="J106" i="1"/>
  <c r="M106" i="1" s="1"/>
  <c r="AR106" i="1"/>
  <c r="L98" i="1"/>
  <c r="AU98" i="1"/>
  <c r="H98" i="1"/>
  <c r="AS98" i="1"/>
  <c r="AR634" i="1"/>
  <c r="AT634" i="1"/>
  <c r="L629" i="1"/>
  <c r="L627" i="1"/>
  <c r="AS627" i="1"/>
  <c r="L617" i="1"/>
  <c r="AR580" i="1"/>
  <c r="K573" i="1"/>
  <c r="AS568" i="1"/>
  <c r="K560" i="1"/>
  <c r="AU560" i="1"/>
  <c r="AS545" i="1"/>
  <c r="K531" i="1"/>
  <c r="AT524" i="1"/>
  <c r="AR503" i="1"/>
  <c r="L491" i="1"/>
  <c r="K484" i="1"/>
  <c r="AT482" i="1"/>
  <c r="K474" i="1"/>
  <c r="AU470" i="1"/>
  <c r="J467" i="1"/>
  <c r="K457" i="1"/>
  <c r="AR443" i="1"/>
  <c r="AR441" i="1"/>
  <c r="AS441" i="1"/>
  <c r="AU441" i="1"/>
  <c r="L441" i="1"/>
  <c r="L388" i="1"/>
  <c r="AU376" i="1"/>
  <c r="AS325" i="1"/>
  <c r="AR325" i="1"/>
  <c r="AU325" i="1"/>
  <c r="J325" i="1"/>
  <c r="K325" i="1"/>
  <c r="L325" i="1"/>
  <c r="K289" i="1"/>
  <c r="AU289" i="1"/>
  <c r="AR263" i="1"/>
  <c r="K263" i="1"/>
  <c r="L263" i="1"/>
  <c r="AS262" i="1"/>
  <c r="AT262" i="1"/>
  <c r="AU262" i="1"/>
  <c r="K262" i="1"/>
  <c r="L262" i="1"/>
  <c r="AS251" i="1"/>
  <c r="AT251" i="1"/>
  <c r="AS232" i="1"/>
  <c r="AU232" i="1"/>
  <c r="AR232" i="1"/>
  <c r="AU107" i="1"/>
  <c r="J107" i="1"/>
  <c r="K107" i="1"/>
  <c r="AR107" i="1"/>
  <c r="AT107" i="1"/>
  <c r="H448" i="1"/>
  <c r="AS235" i="1"/>
  <c r="K235" i="1"/>
  <c r="AT235" i="1"/>
  <c r="AU235" i="1"/>
  <c r="J235" i="1"/>
  <c r="H646" i="1"/>
  <c r="AT631" i="1"/>
  <c r="AU631" i="1"/>
  <c r="H629" i="1"/>
  <c r="AT626" i="1"/>
  <c r="AS622" i="1"/>
  <c r="H620" i="1"/>
  <c r="H617" i="1"/>
  <c r="J608" i="1"/>
  <c r="K602" i="1"/>
  <c r="AU600" i="1"/>
  <c r="J600" i="1"/>
  <c r="K599" i="1"/>
  <c r="H596" i="1"/>
  <c r="K584" i="1"/>
  <c r="J577" i="1"/>
  <c r="H573" i="1"/>
  <c r="K569" i="1"/>
  <c r="K561" i="1"/>
  <c r="AS553" i="1"/>
  <c r="K550" i="1"/>
  <c r="H541" i="1"/>
  <c r="AR528" i="1"/>
  <c r="L525" i="1"/>
  <c r="AR524" i="1"/>
  <c r="K521" i="1"/>
  <c r="AR520" i="1"/>
  <c r="J514" i="1"/>
  <c r="AR507" i="1"/>
  <c r="K504" i="1"/>
  <c r="M504" i="1" s="1"/>
  <c r="AS498" i="1"/>
  <c r="AT493" i="1"/>
  <c r="J491" i="1"/>
  <c r="AU484" i="1"/>
  <c r="H474" i="1"/>
  <c r="L466" i="1"/>
  <c r="AU464" i="1"/>
  <c r="AS460" i="1"/>
  <c r="K449" i="1"/>
  <c r="AR449" i="1"/>
  <c r="L444" i="1"/>
  <c r="L409" i="1"/>
  <c r="H384" i="1"/>
  <c r="H361" i="1"/>
  <c r="AT325" i="1"/>
  <c r="AR262" i="1"/>
  <c r="AS64" i="1"/>
  <c r="AU64" i="1"/>
  <c r="AT650" i="1"/>
  <c r="H649" i="1"/>
  <c r="AR626" i="1"/>
  <c r="L623" i="1"/>
  <c r="AR622" i="1"/>
  <c r="AS618" i="1"/>
  <c r="J612" i="1"/>
  <c r="H608" i="1"/>
  <c r="L606" i="1"/>
  <c r="J602" i="1"/>
  <c r="J599" i="1"/>
  <c r="L594" i="1"/>
  <c r="AS593" i="1"/>
  <c r="J584" i="1"/>
  <c r="K582" i="1"/>
  <c r="AT578" i="1"/>
  <c r="AR578" i="1"/>
  <c r="H577" i="1"/>
  <c r="AU573" i="1"/>
  <c r="H569" i="1"/>
  <c r="L554" i="1"/>
  <c r="J550" i="1"/>
  <c r="L546" i="1"/>
  <c r="J539" i="1"/>
  <c r="AU531" i="1"/>
  <c r="K525" i="1"/>
  <c r="AR523" i="1"/>
  <c r="M523" i="1"/>
  <c r="J521" i="1"/>
  <c r="J518" i="1"/>
  <c r="H516" i="1"/>
  <c r="H514" i="1"/>
  <c r="H510" i="1"/>
  <c r="L508" i="1"/>
  <c r="AS497" i="1"/>
  <c r="AS493" i="1"/>
  <c r="AU491" i="1"/>
  <c r="H491" i="1"/>
  <c r="AR485" i="1"/>
  <c r="AT484" i="1"/>
  <c r="AT478" i="1"/>
  <c r="AU474" i="1"/>
  <c r="AU467" i="1"/>
  <c r="H466" i="1"/>
  <c r="L456" i="1"/>
  <c r="K453" i="1"/>
  <c r="K444" i="1"/>
  <c r="L431" i="1"/>
  <c r="J409" i="1"/>
  <c r="K407" i="1"/>
  <c r="K371" i="1"/>
  <c r="J334" i="1"/>
  <c r="L303" i="1"/>
  <c r="AR303" i="1"/>
  <c r="AT303" i="1"/>
  <c r="AU303" i="1"/>
  <c r="J303" i="1"/>
  <c r="K303" i="1"/>
  <c r="AS282" i="1"/>
  <c r="AR282" i="1"/>
  <c r="AT282" i="1"/>
  <c r="AU282" i="1"/>
  <c r="J282" i="1"/>
  <c r="K282" i="1"/>
  <c r="L282" i="1"/>
  <c r="H276" i="1"/>
  <c r="AS263" i="1"/>
  <c r="AU251" i="1"/>
  <c r="AR235" i="1"/>
  <c r="K188" i="1"/>
  <c r="H791" i="1"/>
  <c r="H750" i="1"/>
  <c r="H727" i="1"/>
  <c r="H695" i="1"/>
  <c r="H683" i="1"/>
  <c r="H665" i="1"/>
  <c r="AR661" i="1"/>
  <c r="AS650" i="1"/>
  <c r="K638" i="1"/>
  <c r="AR630" i="1"/>
  <c r="AU629" i="1"/>
  <c r="M627" i="1"/>
  <c r="K623" i="1"/>
  <c r="L619" i="1"/>
  <c r="AR618" i="1"/>
  <c r="AU617" i="1"/>
  <c r="J616" i="1"/>
  <c r="H599" i="1"/>
  <c r="K594" i="1"/>
  <c r="AR593" i="1"/>
  <c r="AS591" i="1"/>
  <c r="H584" i="1"/>
  <c r="J582" i="1"/>
  <c r="AS573" i="1"/>
  <c r="H572" i="1"/>
  <c r="J567" i="1"/>
  <c r="AT567" i="1"/>
  <c r="AT562" i="1"/>
  <c r="K554" i="1"/>
  <c r="AS552" i="1"/>
  <c r="AU551" i="1"/>
  <c r="AS551" i="1"/>
  <c r="H550" i="1"/>
  <c r="J546" i="1"/>
  <c r="H539" i="1"/>
  <c r="AT531" i="1"/>
  <c r="K529" i="1"/>
  <c r="J525" i="1"/>
  <c r="H521" i="1"/>
  <c r="H518" i="1"/>
  <c r="K508" i="1"/>
  <c r="H504" i="1"/>
  <c r="AS502" i="1"/>
  <c r="AR497" i="1"/>
  <c r="AT467" i="1"/>
  <c r="L465" i="1"/>
  <c r="M465" i="1" s="1"/>
  <c r="J456" i="1"/>
  <c r="J453" i="1"/>
  <c r="AS449" i="1"/>
  <c r="H444" i="1"/>
  <c r="K431" i="1"/>
  <c r="M431" i="1" s="1"/>
  <c r="H419" i="1"/>
  <c r="H407" i="1"/>
  <c r="J403" i="1"/>
  <c r="H402" i="1"/>
  <c r="L401" i="1"/>
  <c r="H381" i="1"/>
  <c r="H373" i="1"/>
  <c r="H371" i="1"/>
  <c r="J239" i="1"/>
  <c r="AT239" i="1"/>
  <c r="AU239" i="1"/>
  <c r="L239" i="1"/>
  <c r="AR239" i="1"/>
  <c r="L86" i="1"/>
  <c r="H86" i="1"/>
  <c r="K86" i="1"/>
  <c r="AR86" i="1"/>
  <c r="AT86" i="1"/>
  <c r="H423" i="1"/>
  <c r="AS367" i="1"/>
  <c r="J367" i="1"/>
  <c r="M359" i="1"/>
  <c r="H358" i="1"/>
  <c r="J331" i="1"/>
  <c r="AU331" i="1"/>
  <c r="AS318" i="1"/>
  <c r="AU291" i="1"/>
  <c r="AT285" i="1"/>
  <c r="AS285" i="1"/>
  <c r="AT269" i="1"/>
  <c r="H264" i="1"/>
  <c r="H252" i="1"/>
  <c r="AT247" i="1"/>
  <c r="H216" i="1"/>
  <c r="H215" i="1"/>
  <c r="K205" i="1"/>
  <c r="J205" i="1"/>
  <c r="L205" i="1"/>
  <c r="AR196" i="1"/>
  <c r="AT196" i="1"/>
  <c r="J94" i="1"/>
  <c r="L94" i="1"/>
  <c r="AR94" i="1"/>
  <c r="AT94" i="1"/>
  <c r="AU94" i="1"/>
  <c r="J83" i="1"/>
  <c r="H442" i="1"/>
  <c r="L438" i="1"/>
  <c r="K433" i="1"/>
  <c r="H432" i="1"/>
  <c r="AR418" i="1"/>
  <c r="L416" i="1"/>
  <c r="AR415" i="1"/>
  <c r="AT387" i="1"/>
  <c r="J382" i="1"/>
  <c r="AT382" i="1"/>
  <c r="AR367" i="1"/>
  <c r="AS360" i="1"/>
  <c r="AS356" i="1"/>
  <c r="AU352" i="1"/>
  <c r="H326" i="1"/>
  <c r="H322" i="1"/>
  <c r="AR318" i="1"/>
  <c r="H312" i="1"/>
  <c r="L310" i="1"/>
  <c r="H295" i="1"/>
  <c r="AT291" i="1"/>
  <c r="K281" i="1"/>
  <c r="L281" i="1"/>
  <c r="H279" i="1"/>
  <c r="AS269" i="1"/>
  <c r="AT261" i="1"/>
  <c r="H255" i="1"/>
  <c r="AS253" i="1"/>
  <c r="AS247" i="1"/>
  <c r="L244" i="1"/>
  <c r="H220" i="1"/>
  <c r="AS205" i="1"/>
  <c r="AS109" i="1"/>
  <c r="J109" i="1"/>
  <c r="K109" i="1"/>
  <c r="L109" i="1"/>
  <c r="AT109" i="1"/>
  <c r="K310" i="1"/>
  <c r="H303" i="1"/>
  <c r="L302" i="1"/>
  <c r="H289" i="1"/>
  <c r="J244" i="1"/>
  <c r="AR231" i="1"/>
  <c r="AU231" i="1"/>
  <c r="L231" i="1"/>
  <c r="K209" i="1"/>
  <c r="K171" i="1"/>
  <c r="H171" i="1"/>
  <c r="L171" i="1"/>
  <c r="J445" i="1"/>
  <c r="J438" i="1"/>
  <c r="J416" i="1"/>
  <c r="J411" i="1"/>
  <c r="M411" i="1" s="1"/>
  <c r="AR387" i="1"/>
  <c r="J380" i="1"/>
  <c r="M380" i="1" s="1"/>
  <c r="K369" i="1"/>
  <c r="K357" i="1"/>
  <c r="M357" i="1" s="1"/>
  <c r="AR352" i="1"/>
  <c r="E350" i="1"/>
  <c r="J347" i="1"/>
  <c r="AT330" i="1"/>
  <c r="J310" i="1"/>
  <c r="J302" i="1"/>
  <c r="AU295" i="1"/>
  <c r="AT284" i="1"/>
  <c r="AU280" i="1"/>
  <c r="AT279" i="1"/>
  <c r="AT278" i="1"/>
  <c r="AS278" i="1"/>
  <c r="AT260" i="1"/>
  <c r="K258" i="1"/>
  <c r="AT252" i="1"/>
  <c r="L237" i="1"/>
  <c r="AT237" i="1"/>
  <c r="J209" i="1"/>
  <c r="H202" i="1"/>
  <c r="AT171" i="1"/>
  <c r="AO54" i="2"/>
  <c r="AS355" i="1"/>
  <c r="AR355" i="1"/>
  <c r="H346" i="1"/>
  <c r="AT341" i="1"/>
  <c r="L305" i="1"/>
  <c r="AU305" i="1"/>
  <c r="H302" i="1"/>
  <c r="H286" i="1"/>
  <c r="AS284" i="1"/>
  <c r="AU230" i="1"/>
  <c r="L216" i="1"/>
  <c r="AT216" i="1"/>
  <c r="AU216" i="1"/>
  <c r="K216" i="1"/>
  <c r="AU210" i="1"/>
  <c r="AR210" i="1"/>
  <c r="J210" i="1"/>
  <c r="H209" i="1"/>
  <c r="AS171" i="1"/>
  <c r="J166" i="1"/>
  <c r="AS166" i="1"/>
  <c r="L164" i="1"/>
  <c r="AR164" i="1"/>
  <c r="AS164" i="1"/>
  <c r="AT164" i="1"/>
  <c r="K405" i="1"/>
  <c r="AR386" i="1"/>
  <c r="AS386" i="1"/>
  <c r="L364" i="1"/>
  <c r="M364" i="1" s="1"/>
  <c r="C350" i="1"/>
  <c r="AR341" i="1"/>
  <c r="AU335" i="1"/>
  <c r="L331" i="1"/>
  <c r="AR330" i="1"/>
  <c r="K312" i="1"/>
  <c r="M312" i="1" s="1"/>
  <c r="AU312" i="1"/>
  <c r="AS305" i="1"/>
  <c r="K285" i="1"/>
  <c r="AR284" i="1"/>
  <c r="K256" i="1"/>
  <c r="J256" i="1"/>
  <c r="AR252" i="1"/>
  <c r="K233" i="1"/>
  <c r="M233" i="1" s="1"/>
  <c r="K220" i="1"/>
  <c r="AS220" i="1"/>
  <c r="AS216" i="1"/>
  <c r="K196" i="1"/>
  <c r="M196" i="1" s="1"/>
  <c r="AT192" i="1"/>
  <c r="K192" i="1"/>
  <c r="AS163" i="1"/>
  <c r="AR163" i="1"/>
  <c r="AT163" i="1"/>
  <c r="AU163" i="1"/>
  <c r="AU161" i="1"/>
  <c r="J161" i="1"/>
  <c r="L161" i="1"/>
  <c r="M161" i="1" s="1"/>
  <c r="AR161" i="1"/>
  <c r="AS161" i="1"/>
  <c r="AS42" i="1"/>
  <c r="K42" i="1"/>
  <c r="AU42" i="1"/>
  <c r="AT42" i="1"/>
  <c r="K436" i="1"/>
  <c r="M436" i="1" s="1"/>
  <c r="AR423" i="1"/>
  <c r="AS411" i="1"/>
  <c r="J406" i="1"/>
  <c r="AT406" i="1"/>
  <c r="H392" i="1"/>
  <c r="L382" i="1"/>
  <c r="AT380" i="1"/>
  <c r="AU369" i="1"/>
  <c r="K367" i="1"/>
  <c r="L360" i="1"/>
  <c r="AU358" i="1"/>
  <c r="H353" i="1"/>
  <c r="AU347" i="1"/>
  <c r="L318" i="1"/>
  <c r="AT310" i="1"/>
  <c r="J308" i="1"/>
  <c r="AT302" i="1"/>
  <c r="J297" i="1"/>
  <c r="AS294" i="1"/>
  <c r="L291" i="1"/>
  <c r="J277" i="1"/>
  <c r="AT277" i="1"/>
  <c r="L275" i="1"/>
  <c r="H274" i="1"/>
  <c r="AT270" i="1"/>
  <c r="L269" i="1"/>
  <c r="AU264" i="1"/>
  <c r="H262" i="1"/>
  <c r="K261" i="1"/>
  <c r="AS259" i="1"/>
  <c r="AT258" i="1"/>
  <c r="K257" i="1"/>
  <c r="M257" i="1" s="1"/>
  <c r="AT255" i="1"/>
  <c r="K247" i="1"/>
  <c r="AT243" i="1"/>
  <c r="AU243" i="1"/>
  <c r="H232" i="1"/>
  <c r="K231" i="1"/>
  <c r="J227" i="1"/>
  <c r="M227" i="1" s="1"/>
  <c r="AT227" i="1"/>
  <c r="AR227" i="1"/>
  <c r="AR215" i="1"/>
  <c r="AR214" i="1"/>
  <c r="K214" i="1"/>
  <c r="L214" i="1"/>
  <c r="AR191" i="1"/>
  <c r="AR166" i="1"/>
  <c r="AT161" i="1"/>
  <c r="AR157" i="1"/>
  <c r="AS157" i="1"/>
  <c r="AT157" i="1"/>
  <c r="AU157" i="1"/>
  <c r="L157" i="1"/>
  <c r="M157" i="1" s="1"/>
  <c r="J157" i="1"/>
  <c r="J126" i="1"/>
  <c r="AR126" i="1"/>
  <c r="AT126" i="1"/>
  <c r="L126" i="1"/>
  <c r="H126" i="1"/>
  <c r="K119" i="1"/>
  <c r="AU119" i="1"/>
  <c r="J119" i="1"/>
  <c r="L119" i="1"/>
  <c r="AS119" i="1"/>
  <c r="AT119" i="1"/>
  <c r="K94" i="1"/>
  <c r="AR80" i="1"/>
  <c r="AS80" i="1"/>
  <c r="AT80" i="1"/>
  <c r="H80" i="1"/>
  <c r="J80" i="1"/>
  <c r="K80" i="1"/>
  <c r="L80" i="1"/>
  <c r="AS78" i="1"/>
  <c r="L78" i="1"/>
  <c r="AR286" i="1"/>
  <c r="AU286" i="1"/>
  <c r="L209" i="1"/>
  <c r="AT209" i="1"/>
  <c r="K159" i="1"/>
  <c r="AT159" i="1"/>
  <c r="AU159" i="1"/>
  <c r="J159" i="1"/>
  <c r="L159" i="1"/>
  <c r="AR159" i="1"/>
  <c r="K136" i="1"/>
  <c r="AR136" i="1"/>
  <c r="AU136" i="1"/>
  <c r="J136" i="1"/>
  <c r="L124" i="1"/>
  <c r="J124" i="1"/>
  <c r="AU124" i="1"/>
  <c r="M96" i="1"/>
  <c r="K65" i="1"/>
  <c r="AR65" i="1"/>
  <c r="J23" i="1"/>
  <c r="AT23" i="1"/>
  <c r="AR23" i="1"/>
  <c r="K413" i="1"/>
  <c r="AU405" i="1"/>
  <c r="L386" i="1"/>
  <c r="AU377" i="1"/>
  <c r="AS377" i="1"/>
  <c r="AT364" i="1"/>
  <c r="K355" i="1"/>
  <c r="K352" i="1"/>
  <c r="H318" i="1"/>
  <c r="AR302" i="1"/>
  <c r="J291" i="1"/>
  <c r="M270" i="1"/>
  <c r="K266" i="1"/>
  <c r="L265" i="1"/>
  <c r="L260" i="1"/>
  <c r="K237" i="1"/>
  <c r="AU233" i="1"/>
  <c r="H231" i="1"/>
  <c r="K226" i="1"/>
  <c r="AU226" i="1"/>
  <c r="AU222" i="1"/>
  <c r="K222" i="1"/>
  <c r="AT202" i="1"/>
  <c r="L200" i="1"/>
  <c r="J200" i="1"/>
  <c r="AS175" i="1"/>
  <c r="J175" i="1"/>
  <c r="AR175" i="1"/>
  <c r="AU175" i="1"/>
  <c r="J171" i="1"/>
  <c r="J151" i="1"/>
  <c r="AS151" i="1"/>
  <c r="AT151" i="1"/>
  <c r="H151" i="1"/>
  <c r="K151" i="1"/>
  <c r="L151" i="1"/>
  <c r="AR151" i="1"/>
  <c r="AR119" i="1"/>
  <c r="AS97" i="1"/>
  <c r="J97" i="1"/>
  <c r="L97" i="1"/>
  <c r="AT97" i="1"/>
  <c r="AU97" i="1"/>
  <c r="H622" i="1"/>
  <c r="H610" i="1"/>
  <c r="H597" i="1"/>
  <c r="H558" i="1"/>
  <c r="J439" i="1"/>
  <c r="H424" i="1"/>
  <c r="J413" i="1"/>
  <c r="M413" i="1" s="1"/>
  <c r="AU406" i="1"/>
  <c r="AS405" i="1"/>
  <c r="H401" i="1"/>
  <c r="AS391" i="1"/>
  <c r="L391" i="1"/>
  <c r="K386" i="1"/>
  <c r="AU383" i="1"/>
  <c r="AS383" i="1"/>
  <c r="AS379" i="1"/>
  <c r="AT379" i="1"/>
  <c r="AT377" i="1"/>
  <c r="H376" i="1"/>
  <c r="AS364" i="1"/>
  <c r="J355" i="1"/>
  <c r="J352" i="1"/>
  <c r="J336" i="1"/>
  <c r="AT331" i="1"/>
  <c r="J330" i="1"/>
  <c r="H329" i="1"/>
  <c r="J324" i="1"/>
  <c r="AU318" i="1"/>
  <c r="AT315" i="1"/>
  <c r="AU314" i="1"/>
  <c r="J314" i="1"/>
  <c r="M314" i="1" s="1"/>
  <c r="AU309" i="1"/>
  <c r="H306" i="1"/>
  <c r="J305" i="1"/>
  <c r="H304" i="1"/>
  <c r="AR300" i="1"/>
  <c r="H291" i="1"/>
  <c r="AU285" i="1"/>
  <c r="H284" i="1"/>
  <c r="L283" i="1"/>
  <c r="J266" i="1"/>
  <c r="K260" i="1"/>
  <c r="L252" i="1"/>
  <c r="M252" i="1" s="1"/>
  <c r="AS243" i="1"/>
  <c r="J237" i="1"/>
  <c r="AT233" i="1"/>
  <c r="AS226" i="1"/>
  <c r="AT224" i="1"/>
  <c r="AS222" i="1"/>
  <c r="L210" i="1"/>
  <c r="AU206" i="1"/>
  <c r="AR202" i="1"/>
  <c r="AS200" i="1"/>
  <c r="L198" i="1"/>
  <c r="J198" i="1"/>
  <c r="K198" i="1"/>
  <c r="AU196" i="1"/>
  <c r="AS187" i="1"/>
  <c r="AT187" i="1"/>
  <c r="L163" i="1"/>
  <c r="M163" i="1" s="1"/>
  <c r="AS159" i="1"/>
  <c r="AS126" i="1"/>
  <c r="K105" i="1"/>
  <c r="AU105" i="1"/>
  <c r="J105" i="1"/>
  <c r="L105" i="1"/>
  <c r="AR105" i="1"/>
  <c r="AU80" i="1"/>
  <c r="AR5" i="1"/>
  <c r="AU5" i="1"/>
  <c r="H13" i="1"/>
  <c r="AQ54" i="2"/>
  <c r="M4" i="2"/>
  <c r="C4" i="2" s="1"/>
  <c r="BH4" i="2" s="1"/>
  <c r="AO113" i="1"/>
  <c r="AP113" i="1"/>
  <c r="C113" i="1"/>
  <c r="D113" i="1"/>
  <c r="F113" i="1"/>
  <c r="W2407" i="1"/>
  <c r="AC42" i="2" s="1"/>
  <c r="U5" i="2"/>
  <c r="C5" i="2" s="1"/>
  <c r="L5" i="2" s="1"/>
  <c r="AN130" i="1"/>
  <c r="AO130" i="1"/>
  <c r="AP130" i="1"/>
  <c r="C130" i="1"/>
  <c r="H130" i="1" s="1"/>
  <c r="E130" i="1"/>
  <c r="O6" i="2"/>
  <c r="C207" i="1"/>
  <c r="AU54" i="2"/>
  <c r="AT229" i="1"/>
  <c r="L229" i="1"/>
  <c r="H212" i="1"/>
  <c r="AR184" i="1"/>
  <c r="AU184" i="1"/>
  <c r="K184" i="1"/>
  <c r="L184" i="1"/>
  <c r="K183" i="1"/>
  <c r="AR183" i="1"/>
  <c r="AS183" i="1"/>
  <c r="J179" i="1"/>
  <c r="AT179" i="1"/>
  <c r="AS167" i="1"/>
  <c r="AU167" i="1"/>
  <c r="AR147" i="1"/>
  <c r="AS147" i="1"/>
  <c r="AU147" i="1"/>
  <c r="H147" i="1"/>
  <c r="J147" i="1"/>
  <c r="K147" i="1"/>
  <c r="AR120" i="1"/>
  <c r="AS120" i="1"/>
  <c r="AT120" i="1"/>
  <c r="J120" i="1"/>
  <c r="L120" i="1"/>
  <c r="AT90" i="1"/>
  <c r="AR90" i="1"/>
  <c r="AS90" i="1"/>
  <c r="H90" i="1"/>
  <c r="J90" i="1"/>
  <c r="K90" i="1"/>
  <c r="H76" i="1"/>
  <c r="AR76" i="1"/>
  <c r="AU76" i="1"/>
  <c r="L76" i="1"/>
  <c r="AT22" i="1"/>
  <c r="L22" i="1"/>
  <c r="AR20" i="1"/>
  <c r="AS20" i="1"/>
  <c r="AU20" i="1"/>
  <c r="H230" i="1"/>
  <c r="AS212" i="1"/>
  <c r="L212" i="1"/>
  <c r="M212" i="1" s="1"/>
  <c r="AR182" i="1"/>
  <c r="AT182" i="1"/>
  <c r="AU182" i="1"/>
  <c r="AT128" i="1"/>
  <c r="AR128" i="1"/>
  <c r="AU128" i="1"/>
  <c r="J128" i="1"/>
  <c r="K128" i="1"/>
  <c r="L128" i="1"/>
  <c r="H310" i="1"/>
  <c r="H263" i="1"/>
  <c r="H239" i="1"/>
  <c r="K229" i="1"/>
  <c r="AS218" i="1"/>
  <c r="H210" i="1"/>
  <c r="K177" i="1"/>
  <c r="H177" i="1"/>
  <c r="L167" i="1"/>
  <c r="AR158" i="1"/>
  <c r="AS158" i="1"/>
  <c r="AT158" i="1"/>
  <c r="G113" i="1"/>
  <c r="K103" i="1"/>
  <c r="L103" i="1"/>
  <c r="AS103" i="1"/>
  <c r="H97" i="1"/>
  <c r="H64" i="1"/>
  <c r="AU4" i="1"/>
  <c r="M160" i="1"/>
  <c r="P2923" i="1"/>
  <c r="O48" i="2" s="1"/>
  <c r="P2407" i="1"/>
  <c r="N1286" i="1"/>
  <c r="K24" i="2" s="1"/>
  <c r="BA54" i="2"/>
  <c r="AB1286" i="1"/>
  <c r="AM24" i="2" s="1"/>
  <c r="O342" i="1"/>
  <c r="M9" i="2" s="1"/>
  <c r="L178" i="1"/>
  <c r="J172" i="1"/>
  <c r="M172" i="1" s="1"/>
  <c r="H167" i="1"/>
  <c r="H166" i="1"/>
  <c r="H163" i="1"/>
  <c r="AU160" i="1"/>
  <c r="AU152" i="1"/>
  <c r="AT149" i="1"/>
  <c r="AS145" i="1"/>
  <c r="J138" i="1"/>
  <c r="AT117" i="1"/>
  <c r="H111" i="1"/>
  <c r="H106" i="1"/>
  <c r="L100" i="1"/>
  <c r="H96" i="1"/>
  <c r="K95" i="1"/>
  <c r="AU92" i="1"/>
  <c r="H88" i="1"/>
  <c r="J87" i="1"/>
  <c r="AT82" i="1"/>
  <c r="AS77" i="1"/>
  <c r="K74" i="1"/>
  <c r="H35" i="1"/>
  <c r="H34" i="1"/>
  <c r="Q2407" i="1"/>
  <c r="U1845" i="1"/>
  <c r="Y32" i="2" s="1"/>
  <c r="Y1286" i="1"/>
  <c r="AG24" i="2" s="1"/>
  <c r="H226" i="1"/>
  <c r="H218" i="1"/>
  <c r="H188" i="1"/>
  <c r="K178" i="1"/>
  <c r="AR173" i="1"/>
  <c r="H162" i="1"/>
  <c r="L155" i="1"/>
  <c r="AR145" i="1"/>
  <c r="L143" i="1"/>
  <c r="H133" i="1"/>
  <c r="K110" i="1"/>
  <c r="K100" i="1"/>
  <c r="H95" i="1"/>
  <c r="AT92" i="1"/>
  <c r="J89" i="1"/>
  <c r="H87" i="1"/>
  <c r="AU29" i="1"/>
  <c r="P342" i="1"/>
  <c r="K155" i="1"/>
  <c r="K143" i="1"/>
  <c r="L99" i="1"/>
  <c r="K85" i="1"/>
  <c r="S1845" i="1"/>
  <c r="U32" i="2" s="1"/>
  <c r="Q1286" i="1"/>
  <c r="Q24" i="2" s="1"/>
  <c r="J155" i="1"/>
  <c r="J143" i="1"/>
  <c r="H124" i="1"/>
  <c r="H105" i="1"/>
  <c r="J99" i="1"/>
  <c r="J85" i="1"/>
  <c r="L62" i="1"/>
  <c r="H60" i="1"/>
  <c r="H42" i="1"/>
  <c r="H25" i="1"/>
  <c r="H23" i="1"/>
  <c r="H22" i="1"/>
  <c r="AT14" i="1"/>
  <c r="L7" i="1"/>
  <c r="H3" i="1"/>
  <c r="U2407" i="1"/>
  <c r="Y42" i="2" s="1"/>
  <c r="S2407" i="1"/>
  <c r="S1286" i="1"/>
  <c r="U24" i="2" s="1"/>
  <c r="Q342" i="1"/>
  <c r="Q9" i="2" s="1"/>
  <c r="Y3258" i="1"/>
  <c r="AK54" i="2"/>
  <c r="W2923" i="1"/>
  <c r="AC48" i="2" s="1"/>
  <c r="AU143" i="1"/>
  <c r="H136" i="1"/>
  <c r="M135" i="1"/>
  <c r="H121" i="1"/>
  <c r="H103" i="1"/>
  <c r="AS100" i="1"/>
  <c r="J62" i="1"/>
  <c r="AU52" i="1"/>
  <c r="AT35" i="1"/>
  <c r="J21" i="1"/>
  <c r="M21" i="1" s="1"/>
  <c r="J9" i="1"/>
  <c r="M9" i="1" s="1"/>
  <c r="H5" i="1"/>
  <c r="H4" i="1"/>
  <c r="S342" i="1"/>
  <c r="U9" i="2" s="1"/>
  <c r="H183" i="1"/>
  <c r="H165" i="1"/>
  <c r="AT162" i="1"/>
  <c r="H161" i="1"/>
  <c r="H158" i="1"/>
  <c r="H150" i="1"/>
  <c r="H149" i="1"/>
  <c r="AT143" i="1"/>
  <c r="H62" i="1"/>
  <c r="H21" i="1"/>
  <c r="H9" i="1"/>
  <c r="H7" i="1"/>
  <c r="C1661" i="1"/>
  <c r="L1657" i="1"/>
  <c r="AS1648" i="1"/>
  <c r="J1643" i="1"/>
  <c r="AR1634" i="1"/>
  <c r="AR1623" i="1"/>
  <c r="AU1613" i="1"/>
  <c r="AS1608" i="1"/>
  <c r="K1657" i="1"/>
  <c r="AT1652" i="1"/>
  <c r="L1649" i="1"/>
  <c r="AR1648" i="1"/>
  <c r="AT1613" i="1"/>
  <c r="AR1612" i="1"/>
  <c r="AS1605" i="1"/>
  <c r="AU1592" i="1"/>
  <c r="AS1590" i="1"/>
  <c r="AU1588" i="1"/>
  <c r="AS1553" i="1"/>
  <c r="AS1550" i="1"/>
  <c r="AU1617" i="1"/>
  <c r="L1609" i="1"/>
  <c r="AT1592" i="1"/>
  <c r="AR1575" i="1"/>
  <c r="AR1550" i="1"/>
  <c r="J1649" i="1"/>
  <c r="L1645" i="1"/>
  <c r="AS1643" i="1"/>
  <c r="L1642" i="1"/>
  <c r="J1638" i="1"/>
  <c r="J1637" i="1"/>
  <c r="L1636" i="1"/>
  <c r="AR1633" i="1"/>
  <c r="AT1632" i="1"/>
  <c r="AT1629" i="1"/>
  <c r="AU1628" i="1"/>
  <c r="AT1625" i="1"/>
  <c r="H1624" i="1"/>
  <c r="AT1617" i="1"/>
  <c r="AS1611" i="1"/>
  <c r="K1609" i="1"/>
  <c r="J1606" i="1"/>
  <c r="M1606" i="1" s="1"/>
  <c r="AS1600" i="1"/>
  <c r="J1595" i="1"/>
  <c r="M1595" i="1" s="1"/>
  <c r="K1584" i="1"/>
  <c r="K1580" i="1"/>
  <c r="H1563" i="1"/>
  <c r="AS1560" i="1"/>
  <c r="AT1557" i="1"/>
  <c r="K1555" i="1"/>
  <c r="L1653" i="1"/>
  <c r="H1649" i="1"/>
  <c r="K1645" i="1"/>
  <c r="AR1643" i="1"/>
  <c r="K1642" i="1"/>
  <c r="J1641" i="1"/>
  <c r="H1636" i="1"/>
  <c r="AR1629" i="1"/>
  <c r="AT1628" i="1"/>
  <c r="AS1625" i="1"/>
  <c r="AU1624" i="1"/>
  <c r="L1618" i="1"/>
  <c r="J1609" i="1"/>
  <c r="AT1604" i="1"/>
  <c r="AT1603" i="1"/>
  <c r="L1601" i="1"/>
  <c r="AR1600" i="1"/>
  <c r="AT1596" i="1"/>
  <c r="H1595" i="1"/>
  <c r="J1584" i="1"/>
  <c r="J1580" i="1"/>
  <c r="K1576" i="1"/>
  <c r="AS1574" i="1"/>
  <c r="AT1565" i="1"/>
  <c r="AR1564" i="1"/>
  <c r="AU1563" i="1"/>
  <c r="AS1559" i="1"/>
  <c r="L1558" i="1"/>
  <c r="AS1557" i="1"/>
  <c r="J1555" i="1"/>
  <c r="J1551" i="1"/>
  <c r="L1547" i="1"/>
  <c r="AU1657" i="1"/>
  <c r="J1653" i="1"/>
  <c r="AU1649" i="1"/>
  <c r="J1645" i="1"/>
  <c r="J1642" i="1"/>
  <c r="H1641" i="1"/>
  <c r="L1630" i="1"/>
  <c r="L1626" i="1"/>
  <c r="AR1625" i="1"/>
  <c r="H1623" i="1"/>
  <c r="K1618" i="1"/>
  <c r="H1609" i="1"/>
  <c r="L1608" i="1"/>
  <c r="AU1606" i="1"/>
  <c r="K1601" i="1"/>
  <c r="AU1584" i="1"/>
  <c r="H1584" i="1"/>
  <c r="H1580" i="1"/>
  <c r="L1561" i="1"/>
  <c r="K1558" i="1"/>
  <c r="K1547" i="1"/>
  <c r="AP1661" i="1"/>
  <c r="AS1658" i="1"/>
  <c r="AT1657" i="1"/>
  <c r="K1655" i="1"/>
  <c r="M1655" i="1" s="1"/>
  <c r="AS1650" i="1"/>
  <c r="AT1649" i="1"/>
  <c r="H1648" i="1"/>
  <c r="H1645" i="1"/>
  <c r="H1642" i="1"/>
  <c r="K1634" i="1"/>
  <c r="K1630" i="1"/>
  <c r="K1626" i="1"/>
  <c r="AS1624" i="1"/>
  <c r="AT1621" i="1"/>
  <c r="AS1619" i="1"/>
  <c r="J1618" i="1"/>
  <c r="K1613" i="1"/>
  <c r="K1612" i="1"/>
  <c r="AT1606" i="1"/>
  <c r="J1601" i="1"/>
  <c r="L1597" i="1"/>
  <c r="AS1595" i="1"/>
  <c r="L1594" i="1"/>
  <c r="J1590" i="1"/>
  <c r="J1589" i="1"/>
  <c r="L1588" i="1"/>
  <c r="AR1585" i="1"/>
  <c r="AT1584" i="1"/>
  <c r="AT1581" i="1"/>
  <c r="AU1580" i="1"/>
  <c r="AT1577" i="1"/>
  <c r="L1570" i="1"/>
  <c r="AS1569" i="1"/>
  <c r="AS1567" i="1"/>
  <c r="K1561" i="1"/>
  <c r="J1558" i="1"/>
  <c r="AU1555" i="1"/>
  <c r="AS1552" i="1"/>
  <c r="J1547" i="1"/>
  <c r="AO1661" i="1"/>
  <c r="K1660" i="1"/>
  <c r="AR1657" i="1"/>
  <c r="J1644" i="1"/>
  <c r="AU1642" i="1"/>
  <c r="J1634" i="1"/>
  <c r="J1630" i="1"/>
  <c r="J1626" i="1"/>
  <c r="AR1621" i="1"/>
  <c r="J1615" i="1"/>
  <c r="H1613" i="1"/>
  <c r="AS1610" i="1"/>
  <c r="AU1609" i="1"/>
  <c r="AS1606" i="1"/>
  <c r="L1605" i="1"/>
  <c r="H1601" i="1"/>
  <c r="K1597" i="1"/>
  <c r="AR1595" i="1"/>
  <c r="K1594" i="1"/>
  <c r="J1592" i="1"/>
  <c r="H1588" i="1"/>
  <c r="AS1584" i="1"/>
  <c r="AT1580" i="1"/>
  <c r="AS1577" i="1"/>
  <c r="K1570" i="1"/>
  <c r="J1561" i="1"/>
  <c r="L1553" i="1"/>
  <c r="H1547" i="1"/>
  <c r="AR1653" i="1"/>
  <c r="AN1661" i="1"/>
  <c r="AU1653" i="1"/>
  <c r="M1647" i="1"/>
  <c r="AU1645" i="1"/>
  <c r="J1617" i="1"/>
  <c r="H1615" i="1"/>
  <c r="AT1609" i="1"/>
  <c r="J1605" i="1"/>
  <c r="AU1601" i="1"/>
  <c r="AU1598" i="1"/>
  <c r="J1597" i="1"/>
  <c r="H1592" i="1"/>
  <c r="AS1580" i="1"/>
  <c r="AR1577" i="1"/>
  <c r="J1570" i="1"/>
  <c r="L1560" i="1"/>
  <c r="AU1558" i="1"/>
  <c r="AS1555" i="1"/>
  <c r="K1553" i="1"/>
  <c r="AT1547" i="1"/>
  <c r="AT1653" i="1"/>
  <c r="AU1626" i="1"/>
  <c r="AU1623" i="1"/>
  <c r="AR1609" i="1"/>
  <c r="AT1601" i="1"/>
  <c r="H1597" i="1"/>
  <c r="H1594" i="1"/>
  <c r="K1586" i="1"/>
  <c r="M1586" i="1" s="1"/>
  <c r="AR1573" i="1"/>
  <c r="K1565" i="1"/>
  <c r="K1564" i="1"/>
  <c r="AT1558" i="1"/>
  <c r="M1549" i="1"/>
  <c r="AS1547" i="1"/>
  <c r="L1546" i="1"/>
  <c r="M1546" i="1" s="1"/>
  <c r="AR1601" i="1"/>
  <c r="AS1653" i="1"/>
  <c r="AU1641" i="1"/>
  <c r="H1565" i="1"/>
  <c r="AU1561" i="1"/>
  <c r="L1557" i="1"/>
  <c r="M1557" i="1" s="1"/>
  <c r="H1553" i="1"/>
  <c r="AR1547" i="1"/>
  <c r="AS68" i="1"/>
  <c r="AS58" i="1"/>
  <c r="H30" i="1"/>
  <c r="J25" i="1"/>
  <c r="J14" i="1"/>
  <c r="AR68" i="1"/>
  <c r="AR55" i="1"/>
  <c r="J38" i="1"/>
  <c r="L37" i="1"/>
  <c r="L31" i="1"/>
  <c r="K13" i="1"/>
  <c r="L12" i="1"/>
  <c r="AU40" i="1"/>
  <c r="H33" i="1"/>
  <c r="AU25" i="1"/>
  <c r="K23" i="1"/>
  <c r="H12" i="1"/>
  <c r="AT25" i="1"/>
  <c r="AS40" i="1"/>
  <c r="AR40" i="1"/>
  <c r="K68" i="1"/>
  <c r="H68" i="1"/>
  <c r="L53" i="1"/>
  <c r="L50" i="1"/>
  <c r="H48" i="1"/>
  <c r="J41" i="1"/>
  <c r="H55" i="1"/>
  <c r="J53" i="1"/>
  <c r="K50" i="1"/>
  <c r="J50" i="1"/>
  <c r="AR35" i="1"/>
  <c r="AU33" i="1"/>
  <c r="AT11" i="1"/>
  <c r="AT68" i="1"/>
  <c r="AT69" i="1"/>
  <c r="H52" i="1"/>
  <c r="H50" i="1"/>
  <c r="L25" i="1"/>
  <c r="L14" i="1"/>
  <c r="AP70" i="1"/>
  <c r="AS69" i="1"/>
  <c r="AT64" i="1"/>
  <c r="AU59" i="1"/>
  <c r="J46" i="1"/>
  <c r="AT24" i="1"/>
  <c r="J51" i="1"/>
  <c r="AT47" i="1"/>
  <c r="AS11" i="1"/>
  <c r="AS60" i="1"/>
  <c r="AN70" i="1"/>
  <c r="AR64" i="1"/>
  <c r="AR59" i="1"/>
  <c r="AR52" i="1"/>
  <c r="AT45" i="1"/>
  <c r="J39" i="1"/>
  <c r="J29" i="1"/>
  <c r="AS17" i="1"/>
  <c r="AT15" i="1"/>
  <c r="AS48" i="1"/>
  <c r="AU36" i="1"/>
  <c r="AR29" i="1"/>
  <c r="AU18" i="1"/>
  <c r="AR17" i="1"/>
  <c r="AS15" i="1"/>
  <c r="AT5" i="1"/>
  <c r="AT30" i="1"/>
  <c r="H61" i="1"/>
  <c r="K60" i="1"/>
  <c r="AR57" i="1"/>
  <c r="AT50" i="1"/>
  <c r="K48" i="1"/>
  <c r="L36" i="1"/>
  <c r="K30" i="1"/>
  <c r="AT28" i="1"/>
  <c r="AU27" i="1"/>
  <c r="AS26" i="1"/>
  <c r="AS23" i="1"/>
  <c r="AT16" i="1"/>
  <c r="AR15" i="1"/>
  <c r="AU14" i="1"/>
  <c r="AT10" i="1"/>
  <c r="J8" i="1"/>
  <c r="L6" i="1"/>
  <c r="K4" i="1"/>
  <c r="AR6" i="1"/>
  <c r="L68" i="1"/>
  <c r="H65" i="1"/>
  <c r="AT63" i="1"/>
  <c r="AU62" i="1"/>
  <c r="L56" i="1"/>
  <c r="H54" i="1"/>
  <c r="L44" i="1"/>
  <c r="K36" i="1"/>
  <c r="K34" i="1"/>
  <c r="J30" i="1"/>
  <c r="AS27" i="1"/>
  <c r="L24" i="1"/>
  <c r="AR10" i="1"/>
  <c r="K6" i="1"/>
  <c r="M6" i="1" s="1"/>
  <c r="F70" i="1"/>
  <c r="L69" i="1"/>
  <c r="AT62" i="1"/>
  <c r="J47" i="1"/>
  <c r="K46" i="1"/>
  <c r="AR44" i="1"/>
  <c r="J36" i="1"/>
  <c r="AU34" i="1"/>
  <c r="K24" i="1"/>
  <c r="AS22" i="1"/>
  <c r="AR9" i="1"/>
  <c r="AU7" i="1"/>
  <c r="AS4" i="1"/>
  <c r="AT48" i="1"/>
  <c r="AT6" i="1"/>
  <c r="E70" i="1"/>
  <c r="K69" i="1"/>
  <c r="L64" i="1"/>
  <c r="J59" i="1"/>
  <c r="AS55" i="1"/>
  <c r="L52" i="1"/>
  <c r="AR50" i="1"/>
  <c r="H47" i="1"/>
  <c r="H46" i="1"/>
  <c r="L45" i="1"/>
  <c r="AS43" i="1"/>
  <c r="H36" i="1"/>
  <c r="AR32" i="1"/>
  <c r="J24" i="1"/>
  <c r="L20" i="1"/>
  <c r="AS14" i="1"/>
  <c r="L11" i="1"/>
  <c r="D70" i="1"/>
  <c r="J69" i="1"/>
  <c r="K64" i="1"/>
  <c r="AR62" i="1"/>
  <c r="AT61" i="1"/>
  <c r="K58" i="1"/>
  <c r="K52" i="1"/>
  <c r="J45" i="1"/>
  <c r="AR43" i="1"/>
  <c r="L40" i="1"/>
  <c r="AR38" i="1"/>
  <c r="AS33" i="1"/>
  <c r="AS32" i="1"/>
  <c r="AU30" i="1"/>
  <c r="L29" i="1"/>
  <c r="J20" i="1"/>
  <c r="J19" i="1"/>
  <c r="J18" i="1"/>
  <c r="L17" i="1"/>
  <c r="L13" i="1"/>
  <c r="K11" i="1"/>
  <c r="L5" i="1"/>
  <c r="C70" i="1"/>
  <c r="H69" i="1"/>
  <c r="AR67" i="1"/>
  <c r="AT65" i="1"/>
  <c r="J64" i="1"/>
  <c r="H58" i="1"/>
  <c r="AR54" i="1"/>
  <c r="J52" i="1"/>
  <c r="AT49" i="1"/>
  <c r="K40" i="1"/>
  <c r="L35" i="1"/>
  <c r="AS30" i="1"/>
  <c r="H29" i="1"/>
  <c r="L28" i="1"/>
  <c r="H20" i="1"/>
  <c r="H17" i="1"/>
  <c r="H16" i="1"/>
  <c r="AT12" i="1"/>
  <c r="J11" i="1"/>
  <c r="K5" i="1"/>
  <c r="AT60" i="1"/>
  <c r="AT66" i="1"/>
  <c r="J63" i="1"/>
  <c r="AS61" i="1"/>
  <c r="AU60" i="1"/>
  <c r="AT54" i="1"/>
  <c r="AS49" i="1"/>
  <c r="AU48" i="1"/>
  <c r="AR42" i="1"/>
  <c r="J40" i="1"/>
  <c r="M40" i="1" s="1"/>
  <c r="AR37" i="1"/>
  <c r="AT36" i="1"/>
  <c r="K35" i="1"/>
  <c r="H28" i="1"/>
  <c r="J27" i="1"/>
  <c r="L26" i="1"/>
  <c r="L23" i="1"/>
  <c r="AR21" i="1"/>
  <c r="AR12" i="1"/>
  <c r="H11" i="1"/>
  <c r="AS6" i="1"/>
  <c r="K3" i="1"/>
  <c r="H188" i="23"/>
  <c r="J188" i="23"/>
  <c r="K188" i="23"/>
  <c r="L188" i="23"/>
  <c r="H170" i="23"/>
  <c r="J170" i="23"/>
  <c r="K170" i="23"/>
  <c r="L170" i="23"/>
  <c r="J1531" i="23"/>
  <c r="K1531" i="23"/>
  <c r="L1531" i="23"/>
  <c r="J1517" i="23"/>
  <c r="K1517" i="23"/>
  <c r="L1517" i="23"/>
  <c r="H982" i="23"/>
  <c r="J982" i="23"/>
  <c r="K982" i="23"/>
  <c r="L982" i="23"/>
  <c r="H1349" i="23"/>
  <c r="J1349" i="23"/>
  <c r="K1349" i="23"/>
  <c r="L1349" i="23"/>
  <c r="H1225" i="23"/>
  <c r="J1225" i="23"/>
  <c r="K1225" i="23"/>
  <c r="L1225" i="23"/>
  <c r="J1146" i="23"/>
  <c r="K1146" i="23"/>
  <c r="L1146" i="23"/>
  <c r="H1119" i="23"/>
  <c r="J1119" i="23"/>
  <c r="K1119" i="23"/>
  <c r="L1119" i="23"/>
  <c r="H1067" i="23"/>
  <c r="J1067" i="23"/>
  <c r="K1067" i="23"/>
  <c r="L1067" i="23"/>
  <c r="J1473" i="23"/>
  <c r="K1473" i="23"/>
  <c r="L1473" i="23"/>
  <c r="H1473" i="23"/>
  <c r="H1568" i="23"/>
  <c r="J1568" i="23"/>
  <c r="K1568" i="23"/>
  <c r="L1568" i="23"/>
  <c r="J1522" i="23"/>
  <c r="K1522" i="23"/>
  <c r="L1522" i="23"/>
  <c r="H1522" i="23"/>
  <c r="H1520" i="23"/>
  <c r="J1520" i="23"/>
  <c r="K1520" i="23"/>
  <c r="L1520" i="23"/>
  <c r="J1558" i="23"/>
  <c r="K1558" i="23"/>
  <c r="L1558" i="23"/>
  <c r="H1542" i="23"/>
  <c r="J1542" i="23"/>
  <c r="K1542" i="23"/>
  <c r="J1509" i="23"/>
  <c r="K1509" i="23"/>
  <c r="L1509" i="23"/>
  <c r="J1461" i="23"/>
  <c r="K1461" i="23"/>
  <c r="L1461" i="23"/>
  <c r="H1397" i="23"/>
  <c r="J1397" i="23"/>
  <c r="L1397" i="23"/>
  <c r="H1316" i="23"/>
  <c r="J1316" i="23"/>
  <c r="K1316" i="23"/>
  <c r="L1316" i="23"/>
  <c r="H1101" i="23"/>
  <c r="J1101" i="23"/>
  <c r="K1101" i="23"/>
  <c r="L1101" i="23"/>
  <c r="H948" i="23"/>
  <c r="J948" i="23"/>
  <c r="K948" i="23"/>
  <c r="L948" i="23"/>
  <c r="J907" i="23"/>
  <c r="H907" i="23"/>
  <c r="K907" i="23"/>
  <c r="L907" i="23"/>
  <c r="H445" i="23"/>
  <c r="J445" i="23"/>
  <c r="K445" i="23"/>
  <c r="L445" i="23"/>
  <c r="H319" i="23"/>
  <c r="J319" i="23"/>
  <c r="K319" i="23"/>
  <c r="L319" i="23"/>
  <c r="H1556" i="23"/>
  <c r="J1556" i="23"/>
  <c r="K1556" i="23"/>
  <c r="L1556" i="23"/>
  <c r="H1507" i="23"/>
  <c r="J1507" i="23"/>
  <c r="K1507" i="23"/>
  <c r="L1507" i="23"/>
  <c r="J1497" i="23"/>
  <c r="K1497" i="23"/>
  <c r="L1497" i="23"/>
  <c r="H1495" i="23"/>
  <c r="J1495" i="23"/>
  <c r="K1495" i="23"/>
  <c r="L1495" i="23"/>
  <c r="J1390" i="23"/>
  <c r="K1390" i="23"/>
  <c r="L1390" i="23"/>
  <c r="H1237" i="23"/>
  <c r="J1237" i="23"/>
  <c r="K1237" i="23"/>
  <c r="L1237" i="23"/>
  <c r="H1165" i="23"/>
  <c r="J1165" i="23"/>
  <c r="K1165" i="23"/>
  <c r="L1165" i="23"/>
  <c r="K1038" i="23"/>
  <c r="K814" i="23"/>
  <c r="L814" i="23"/>
  <c r="H814" i="23"/>
  <c r="J814" i="23"/>
  <c r="E101" i="4"/>
  <c r="E125" i="4" s="1"/>
  <c r="E99" i="4"/>
  <c r="E124" i="4" s="1"/>
  <c r="J1569" i="23"/>
  <c r="K1569" i="23"/>
  <c r="H1518" i="23"/>
  <c r="J1518" i="23"/>
  <c r="K1518" i="23"/>
  <c r="J1484" i="23"/>
  <c r="K1484" i="23"/>
  <c r="L1484" i="23"/>
  <c r="H1409" i="23"/>
  <c r="J1409" i="23"/>
  <c r="L1409" i="23"/>
  <c r="H1361" i="23"/>
  <c r="J1361" i="23"/>
  <c r="K1361" i="23"/>
  <c r="L1361" i="23"/>
  <c r="L1038" i="23"/>
  <c r="J1545" i="23"/>
  <c r="K1545" i="23"/>
  <c r="L1545" i="23"/>
  <c r="J1482" i="23"/>
  <c r="K1482" i="23"/>
  <c r="L1482" i="23"/>
  <c r="J1421" i="23"/>
  <c r="L1421" i="23"/>
  <c r="J1402" i="23"/>
  <c r="K1402" i="23"/>
  <c r="L1402" i="23"/>
  <c r="H1325" i="23"/>
  <c r="J1325" i="23"/>
  <c r="K1325" i="23"/>
  <c r="L1325" i="23"/>
  <c r="H1177" i="23"/>
  <c r="J1177" i="23"/>
  <c r="K1177" i="23"/>
  <c r="L1177" i="23"/>
  <c r="L1076" i="23"/>
  <c r="H1076" i="23"/>
  <c r="J1076" i="23"/>
  <c r="K1076" i="23"/>
  <c r="H1060" i="23"/>
  <c r="J1060" i="23"/>
  <c r="K1060" i="23"/>
  <c r="L1060" i="23"/>
  <c r="H863" i="23"/>
  <c r="J863" i="23"/>
  <c r="K863" i="23"/>
  <c r="L863" i="23"/>
  <c r="J800" i="23"/>
  <c r="K800" i="23"/>
  <c r="L800" i="23"/>
  <c r="J1543" i="23"/>
  <c r="K1543" i="23"/>
  <c r="L1543" i="23"/>
  <c r="J1534" i="23"/>
  <c r="K1534" i="23"/>
  <c r="L1534" i="23"/>
  <c r="H1532" i="23"/>
  <c r="J1532" i="23"/>
  <c r="K1532" i="23"/>
  <c r="L1532" i="23"/>
  <c r="H1493" i="23"/>
  <c r="J1493" i="23"/>
  <c r="K1493" i="23"/>
  <c r="H1249" i="23"/>
  <c r="J1249" i="23"/>
  <c r="K1249" i="23"/>
  <c r="L1249" i="23"/>
  <c r="H1007" i="23"/>
  <c r="J1007" i="23"/>
  <c r="K1007" i="23"/>
  <c r="L1007" i="23"/>
  <c r="L957" i="23"/>
  <c r="H957" i="23"/>
  <c r="J957" i="23"/>
  <c r="K957" i="23"/>
  <c r="H941" i="23"/>
  <c r="J941" i="23"/>
  <c r="K941" i="23"/>
  <c r="L941" i="23"/>
  <c r="K1559" i="23"/>
  <c r="L1559" i="23"/>
  <c r="H1554" i="23"/>
  <c r="J1554" i="23"/>
  <c r="K1554" i="23"/>
  <c r="J1521" i="23"/>
  <c r="K1521" i="23"/>
  <c r="L1521" i="23"/>
  <c r="J1472" i="23"/>
  <c r="K1472" i="23"/>
  <c r="L1472" i="23"/>
  <c r="J1432" i="23"/>
  <c r="L1432" i="23"/>
  <c r="J1414" i="23"/>
  <c r="K1414" i="23"/>
  <c r="L1414" i="23"/>
  <c r="H1292" i="23"/>
  <c r="J1292" i="23"/>
  <c r="K1292" i="23"/>
  <c r="L1292" i="23"/>
  <c r="H1189" i="23"/>
  <c r="J1189" i="23"/>
  <c r="K1189" i="23"/>
  <c r="L1189" i="23"/>
  <c r="K1051" i="23"/>
  <c r="H1051" i="23"/>
  <c r="J1051" i="23"/>
  <c r="L1051" i="23"/>
  <c r="J1557" i="23"/>
  <c r="K1557" i="23"/>
  <c r="L1557" i="23"/>
  <c r="J1519" i="23"/>
  <c r="K1519" i="23"/>
  <c r="L1519" i="23"/>
  <c r="J1510" i="23"/>
  <c r="K1510" i="23"/>
  <c r="L1510" i="23"/>
  <c r="H1508" i="23"/>
  <c r="J1508" i="23"/>
  <c r="K1508" i="23"/>
  <c r="L1508" i="23"/>
  <c r="J1460" i="23"/>
  <c r="K1460" i="23"/>
  <c r="L1460" i="23"/>
  <c r="J1426" i="23"/>
  <c r="K1426" i="23"/>
  <c r="L1426" i="23"/>
  <c r="H1373" i="23"/>
  <c r="J1373" i="23"/>
  <c r="K1373" i="23"/>
  <c r="L1373" i="23"/>
  <c r="H915" i="23"/>
  <c r="J915" i="23"/>
  <c r="K915" i="23"/>
  <c r="L915" i="23"/>
  <c r="D1570" i="23"/>
  <c r="H1558" i="23"/>
  <c r="L1542" i="23"/>
  <c r="H1531" i="23"/>
  <c r="H1530" i="23"/>
  <c r="J1530" i="23"/>
  <c r="K1530" i="23"/>
  <c r="H1517" i="23"/>
  <c r="J1496" i="23"/>
  <c r="K1496" i="23"/>
  <c r="L1496" i="23"/>
  <c r="L1492" i="23"/>
  <c r="H1461" i="23"/>
  <c r="J1444" i="23"/>
  <c r="L1444" i="23"/>
  <c r="K1397" i="23"/>
  <c r="H1337" i="23"/>
  <c r="J1337" i="23"/>
  <c r="K1337" i="23"/>
  <c r="L1337" i="23"/>
  <c r="H1261" i="23"/>
  <c r="J1261" i="23"/>
  <c r="K1261" i="23"/>
  <c r="L1261" i="23"/>
  <c r="H1201" i="23"/>
  <c r="J1201" i="23"/>
  <c r="K1201" i="23"/>
  <c r="L1201" i="23"/>
  <c r="H1126" i="23"/>
  <c r="J1126" i="23"/>
  <c r="K1126" i="23"/>
  <c r="L1126" i="23"/>
  <c r="K932" i="23"/>
  <c r="H932" i="23"/>
  <c r="J932" i="23"/>
  <c r="L932" i="23"/>
  <c r="J882" i="23"/>
  <c r="K882" i="23"/>
  <c r="L882" i="23"/>
  <c r="J820" i="23"/>
  <c r="K820" i="23"/>
  <c r="L820" i="23"/>
  <c r="L1553" i="23"/>
  <c r="H1509" i="23"/>
  <c r="J1494" i="23"/>
  <c r="K1494" i="23"/>
  <c r="L1494" i="23"/>
  <c r="K1492" i="23"/>
  <c r="M1492" i="23" s="1"/>
  <c r="J1485" i="23"/>
  <c r="K1485" i="23"/>
  <c r="L1485" i="23"/>
  <c r="H1483" i="23"/>
  <c r="J1483" i="23"/>
  <c r="K1483" i="23"/>
  <c r="L1483" i="23"/>
  <c r="J1437" i="23"/>
  <c r="K1437" i="23"/>
  <c r="L1437" i="23"/>
  <c r="H1390" i="23"/>
  <c r="F1322" i="23"/>
  <c r="H1304" i="23"/>
  <c r="J1304" i="23"/>
  <c r="K1304" i="23"/>
  <c r="L1304" i="23"/>
  <c r="J1026" i="23"/>
  <c r="K1026" i="23"/>
  <c r="L1026" i="23"/>
  <c r="H856" i="23"/>
  <c r="J856" i="23"/>
  <c r="K856" i="23"/>
  <c r="L856" i="23"/>
  <c r="L1569" i="23"/>
  <c r="H1555" i="23"/>
  <c r="J1555" i="23"/>
  <c r="K1555" i="23"/>
  <c r="K1553" i="23"/>
  <c r="J1546" i="23"/>
  <c r="K1546" i="23"/>
  <c r="L1546" i="23"/>
  <c r="H1544" i="23"/>
  <c r="J1544" i="23"/>
  <c r="K1544" i="23"/>
  <c r="L1544" i="23"/>
  <c r="L1518" i="23"/>
  <c r="H1506" i="23"/>
  <c r="J1506" i="23"/>
  <c r="K1506" i="23"/>
  <c r="H1492" i="23"/>
  <c r="J1456" i="23"/>
  <c r="L1456" i="23"/>
  <c r="K1409" i="23"/>
  <c r="E1322" i="23"/>
  <c r="H1213" i="23"/>
  <c r="J1213" i="23"/>
  <c r="K1213" i="23"/>
  <c r="L1213" i="23"/>
  <c r="H1093" i="23"/>
  <c r="J1093" i="23"/>
  <c r="K1093" i="23"/>
  <c r="L1093" i="23"/>
  <c r="H1000" i="23"/>
  <c r="J1000" i="23"/>
  <c r="K1000" i="23"/>
  <c r="L1000" i="23"/>
  <c r="H974" i="23"/>
  <c r="J974" i="23"/>
  <c r="K974" i="23"/>
  <c r="L974" i="23"/>
  <c r="H842" i="23"/>
  <c r="J842" i="23"/>
  <c r="K842" i="23"/>
  <c r="L842" i="23"/>
  <c r="H797" i="23"/>
  <c r="J797" i="23"/>
  <c r="K797" i="23"/>
  <c r="L797" i="23"/>
  <c r="H1569" i="23"/>
  <c r="H1553" i="23"/>
  <c r="J1533" i="23"/>
  <c r="K1533" i="23"/>
  <c r="L1533" i="23"/>
  <c r="L1529" i="23"/>
  <c r="H1484" i="23"/>
  <c r="J1468" i="23"/>
  <c r="J1449" i="23"/>
  <c r="K1449" i="23"/>
  <c r="L1449" i="23"/>
  <c r="K1421" i="23"/>
  <c r="H1402" i="23"/>
  <c r="H1385" i="23"/>
  <c r="J1385" i="23"/>
  <c r="L1385" i="23"/>
  <c r="C1322" i="23"/>
  <c r="H1273" i="23"/>
  <c r="J1273" i="23"/>
  <c r="K1273" i="23"/>
  <c r="L1273" i="23"/>
  <c r="D1281" i="23"/>
  <c r="H894" i="23"/>
  <c r="K826" i="23"/>
  <c r="L826" i="23"/>
  <c r="H822" i="23"/>
  <c r="J812" i="23"/>
  <c r="K812" i="23"/>
  <c r="L812" i="23"/>
  <c r="H809" i="23"/>
  <c r="J809" i="23"/>
  <c r="H762" i="23"/>
  <c r="H761" i="23"/>
  <c r="J761" i="23"/>
  <c r="K761" i="23"/>
  <c r="H751" i="23"/>
  <c r="J727" i="23"/>
  <c r="K727" i="23"/>
  <c r="L727" i="23"/>
  <c r="H715" i="23"/>
  <c r="J704" i="23"/>
  <c r="K704" i="23"/>
  <c r="L704" i="23"/>
  <c r="J702" i="23"/>
  <c r="K702" i="23"/>
  <c r="L702" i="23"/>
  <c r="J700" i="23"/>
  <c r="K700" i="23"/>
  <c r="L700" i="23"/>
  <c r="J490" i="23"/>
  <c r="K490" i="23"/>
  <c r="L490" i="23"/>
  <c r="J370" i="23"/>
  <c r="H370" i="23"/>
  <c r="K370" i="23"/>
  <c r="L370" i="23"/>
  <c r="H301" i="23"/>
  <c r="J301" i="23"/>
  <c r="K301" i="23"/>
  <c r="L301" i="23"/>
  <c r="K850" i="23"/>
  <c r="K838" i="23"/>
  <c r="L838" i="23"/>
  <c r="J824" i="23"/>
  <c r="K824" i="23"/>
  <c r="L824" i="23"/>
  <c r="H821" i="23"/>
  <c r="J821" i="23"/>
  <c r="J786" i="23"/>
  <c r="K786" i="23"/>
  <c r="H748" i="23"/>
  <c r="J748" i="23"/>
  <c r="K748" i="23"/>
  <c r="H725" i="23"/>
  <c r="J725" i="23"/>
  <c r="K725" i="23"/>
  <c r="L725" i="23"/>
  <c r="J712" i="23"/>
  <c r="K712" i="23"/>
  <c r="H550" i="23"/>
  <c r="J550" i="23"/>
  <c r="K550" i="23"/>
  <c r="L550" i="23"/>
  <c r="L420" i="23"/>
  <c r="H420" i="23"/>
  <c r="J420" i="23"/>
  <c r="K420" i="23"/>
  <c r="H404" i="23"/>
  <c r="J404" i="23"/>
  <c r="K404" i="23"/>
  <c r="L404" i="23"/>
  <c r="K395" i="23"/>
  <c r="H395" i="23"/>
  <c r="J395" i="23"/>
  <c r="L395" i="23"/>
  <c r="J3072" i="1"/>
  <c r="AS3072" i="1"/>
  <c r="AT3072" i="1"/>
  <c r="AU3072" i="1"/>
  <c r="H3072" i="1"/>
  <c r="K3072" i="1"/>
  <c r="L3072" i="1"/>
  <c r="AR3072" i="1"/>
  <c r="G1038" i="23"/>
  <c r="J836" i="23"/>
  <c r="K836" i="23"/>
  <c r="L836" i="23"/>
  <c r="H833" i="23"/>
  <c r="J833" i="23"/>
  <c r="J798" i="23"/>
  <c r="K798" i="23"/>
  <c r="J777" i="23"/>
  <c r="K777" i="23"/>
  <c r="L777" i="23"/>
  <c r="J775" i="23"/>
  <c r="K775" i="23"/>
  <c r="L775" i="23"/>
  <c r="H772" i="23"/>
  <c r="J772" i="23"/>
  <c r="J740" i="23"/>
  <c r="K740" i="23"/>
  <c r="L740" i="23"/>
  <c r="J738" i="23"/>
  <c r="K738" i="23"/>
  <c r="L738" i="23"/>
  <c r="F685" i="23"/>
  <c r="J656" i="23"/>
  <c r="K656" i="23"/>
  <c r="L656" i="23"/>
  <c r="J446" i="23"/>
  <c r="K446" i="23"/>
  <c r="L446" i="23"/>
  <c r="H586" i="23"/>
  <c r="J586" i="23"/>
  <c r="K586" i="23"/>
  <c r="L586" i="23"/>
  <c r="J345" i="23"/>
  <c r="K345" i="23"/>
  <c r="L345" i="23"/>
  <c r="L276" i="23"/>
  <c r="H276" i="23"/>
  <c r="J276" i="23"/>
  <c r="K276" i="23"/>
  <c r="H260" i="23"/>
  <c r="J260" i="23"/>
  <c r="K260" i="23"/>
  <c r="L260" i="23"/>
  <c r="H212" i="23"/>
  <c r="J212" i="23"/>
  <c r="K212" i="23"/>
  <c r="L212" i="23"/>
  <c r="J810" i="23"/>
  <c r="K810" i="23"/>
  <c r="J764" i="23"/>
  <c r="K764" i="23"/>
  <c r="L764" i="23"/>
  <c r="E685" i="23"/>
  <c r="H526" i="23"/>
  <c r="J526" i="23"/>
  <c r="K526" i="23"/>
  <c r="L526" i="23"/>
  <c r="H246" i="23"/>
  <c r="J246" i="23"/>
  <c r="K246" i="23"/>
  <c r="L246" i="23"/>
  <c r="AR3122" i="1"/>
  <c r="AS3122" i="1"/>
  <c r="AT3122" i="1"/>
  <c r="AU3122" i="1"/>
  <c r="J3122" i="1"/>
  <c r="K3122" i="1"/>
  <c r="L3122" i="1"/>
  <c r="AT3113" i="1"/>
  <c r="AU3113" i="1"/>
  <c r="AR3113" i="1"/>
  <c r="AS3113" i="1"/>
  <c r="J3113" i="1"/>
  <c r="K3113" i="1"/>
  <c r="L3113" i="1"/>
  <c r="J822" i="23"/>
  <c r="K822" i="23"/>
  <c r="J789" i="23"/>
  <c r="K789" i="23"/>
  <c r="L789" i="23"/>
  <c r="J762" i="23"/>
  <c r="K762" i="23"/>
  <c r="L762" i="23"/>
  <c r="J751" i="23"/>
  <c r="K751" i="23"/>
  <c r="L751" i="23"/>
  <c r="J715" i="23"/>
  <c r="K715" i="23"/>
  <c r="L715" i="23"/>
  <c r="C685" i="23"/>
  <c r="AT3137" i="1"/>
  <c r="AU3137" i="1"/>
  <c r="AR3137" i="1"/>
  <c r="AS3137" i="1"/>
  <c r="J3137" i="1"/>
  <c r="K3137" i="1"/>
  <c r="L3137" i="1"/>
  <c r="K1481" i="23"/>
  <c r="L1470" i="23"/>
  <c r="K1469" i="23"/>
  <c r="L1458" i="23"/>
  <c r="K1457" i="23"/>
  <c r="L1446" i="23"/>
  <c r="K1445" i="23"/>
  <c r="L1434" i="23"/>
  <c r="K1433" i="23"/>
  <c r="L1423" i="23"/>
  <c r="K1422" i="23"/>
  <c r="L1411" i="23"/>
  <c r="K1410" i="23"/>
  <c r="L1399" i="23"/>
  <c r="K1398" i="23"/>
  <c r="L1387" i="23"/>
  <c r="K1386" i="23"/>
  <c r="L1375" i="23"/>
  <c r="K1374" i="23"/>
  <c r="L1363" i="23"/>
  <c r="K1362" i="23"/>
  <c r="L1351" i="23"/>
  <c r="K1350" i="23"/>
  <c r="L1339" i="23"/>
  <c r="K1338" i="23"/>
  <c r="L1327" i="23"/>
  <c r="K1326" i="23"/>
  <c r="G1322" i="23"/>
  <c r="L1318" i="23"/>
  <c r="K1317" i="23"/>
  <c r="L1306" i="23"/>
  <c r="K1305" i="23"/>
  <c r="L1294" i="23"/>
  <c r="K1293" i="23"/>
  <c r="L1275" i="23"/>
  <c r="K1274" i="23"/>
  <c r="L1263" i="23"/>
  <c r="K1262" i="23"/>
  <c r="L1251" i="23"/>
  <c r="K1250" i="23"/>
  <c r="L1239" i="23"/>
  <c r="K1238" i="23"/>
  <c r="L1227" i="23"/>
  <c r="K1226" i="23"/>
  <c r="L1215" i="23"/>
  <c r="K1214" i="23"/>
  <c r="L1203" i="23"/>
  <c r="K1202" i="23"/>
  <c r="L1191" i="23"/>
  <c r="K1190" i="23"/>
  <c r="L1179" i="23"/>
  <c r="K1178" i="23"/>
  <c r="L1167" i="23"/>
  <c r="K1166" i="23"/>
  <c r="L1155" i="23"/>
  <c r="K1154" i="23"/>
  <c r="K1137" i="23"/>
  <c r="K1127" i="23"/>
  <c r="K1120" i="23"/>
  <c r="L1111" i="23"/>
  <c r="L1102" i="23"/>
  <c r="L1095" i="23"/>
  <c r="K1094" i="23"/>
  <c r="L1086" i="23"/>
  <c r="L1077" i="23"/>
  <c r="L1069" i="23"/>
  <c r="L1061" i="23"/>
  <c r="L1043" i="23"/>
  <c r="K1042" i="23"/>
  <c r="D1038" i="23"/>
  <c r="L1035" i="23"/>
  <c r="K1034" i="23"/>
  <c r="K1017" i="23"/>
  <c r="K1008" i="23"/>
  <c r="K1001" i="23"/>
  <c r="L992" i="23"/>
  <c r="L983" i="23"/>
  <c r="L976" i="23"/>
  <c r="K975" i="23"/>
  <c r="L967" i="23"/>
  <c r="L958" i="23"/>
  <c r="L950" i="23"/>
  <c r="L942" i="23"/>
  <c r="L924" i="23"/>
  <c r="K923" i="23"/>
  <c r="L917" i="23"/>
  <c r="K916" i="23"/>
  <c r="K898" i="23"/>
  <c r="L891" i="23"/>
  <c r="K890" i="23"/>
  <c r="K873" i="23"/>
  <c r="K864" i="23"/>
  <c r="K857" i="23"/>
  <c r="L844" i="23"/>
  <c r="J834" i="23"/>
  <c r="K834" i="23"/>
  <c r="L832" i="23"/>
  <c r="J801" i="23"/>
  <c r="K801" i="23"/>
  <c r="L801" i="23"/>
  <c r="H787" i="23"/>
  <c r="J787" i="23"/>
  <c r="K787" i="23"/>
  <c r="L787" i="23"/>
  <c r="H773" i="23"/>
  <c r="J773" i="23"/>
  <c r="K773" i="23"/>
  <c r="H749" i="23"/>
  <c r="J749" i="23"/>
  <c r="K749" i="23"/>
  <c r="L749" i="23"/>
  <c r="J736" i="23"/>
  <c r="K736" i="23"/>
  <c r="J1481" i="23"/>
  <c r="L1471" i="23"/>
  <c r="K1470" i="23"/>
  <c r="J1469" i="23"/>
  <c r="L1459" i="23"/>
  <c r="K1458" i="23"/>
  <c r="J1457" i="23"/>
  <c r="L1447" i="23"/>
  <c r="K1446" i="23"/>
  <c r="J1445" i="23"/>
  <c r="L1435" i="23"/>
  <c r="K1434" i="23"/>
  <c r="J1433" i="23"/>
  <c r="L1424" i="23"/>
  <c r="K1423" i="23"/>
  <c r="J1422" i="23"/>
  <c r="L1412" i="23"/>
  <c r="K1411" i="23"/>
  <c r="J1410" i="23"/>
  <c r="L1400" i="23"/>
  <c r="K1399" i="23"/>
  <c r="J1398" i="23"/>
  <c r="L1388" i="23"/>
  <c r="K1387" i="23"/>
  <c r="J1386" i="23"/>
  <c r="L1376" i="23"/>
  <c r="K1375" i="23"/>
  <c r="J1374" i="23"/>
  <c r="L1364" i="23"/>
  <c r="K1363" i="23"/>
  <c r="J1362" i="23"/>
  <c r="L1352" i="23"/>
  <c r="K1351" i="23"/>
  <c r="J1350" i="23"/>
  <c r="L1340" i="23"/>
  <c r="K1339" i="23"/>
  <c r="J1338" i="23"/>
  <c r="L1328" i="23"/>
  <c r="K1327" i="23"/>
  <c r="J1326" i="23"/>
  <c r="L1319" i="23"/>
  <c r="K1318" i="23"/>
  <c r="J1317" i="23"/>
  <c r="L1307" i="23"/>
  <c r="K1306" i="23"/>
  <c r="J1305" i="23"/>
  <c r="L1295" i="23"/>
  <c r="K1294" i="23"/>
  <c r="J1293" i="23"/>
  <c r="L1283" i="23"/>
  <c r="L1276" i="23"/>
  <c r="K1275" i="23"/>
  <c r="J1274" i="23"/>
  <c r="L1264" i="23"/>
  <c r="K1263" i="23"/>
  <c r="J1262" i="23"/>
  <c r="L1252" i="23"/>
  <c r="K1251" i="23"/>
  <c r="M1251" i="23" s="1"/>
  <c r="J1250" i="23"/>
  <c r="L1240" i="23"/>
  <c r="K1239" i="23"/>
  <c r="J1238" i="23"/>
  <c r="L1228" i="23"/>
  <c r="K1227" i="23"/>
  <c r="J1226" i="23"/>
  <c r="L1216" i="23"/>
  <c r="K1215" i="23"/>
  <c r="J1214" i="23"/>
  <c r="L1204" i="23"/>
  <c r="K1203" i="23"/>
  <c r="J1202" i="23"/>
  <c r="L1192" i="23"/>
  <c r="K1191" i="23"/>
  <c r="J1190" i="23"/>
  <c r="L1180" i="23"/>
  <c r="K1179" i="23"/>
  <c r="J1178" i="23"/>
  <c r="L1168" i="23"/>
  <c r="K1167" i="23"/>
  <c r="J1166" i="23"/>
  <c r="L1156" i="23"/>
  <c r="K1155" i="23"/>
  <c r="J1154" i="23"/>
  <c r="L1147" i="23"/>
  <c r="L1138" i="23"/>
  <c r="J1137" i="23"/>
  <c r="L1130" i="23"/>
  <c r="J1127" i="23"/>
  <c r="L1121" i="23"/>
  <c r="J1120" i="23"/>
  <c r="J1111" i="23"/>
  <c r="L1103" i="23"/>
  <c r="K1102" i="23"/>
  <c r="L1096" i="23"/>
  <c r="K1095" i="23"/>
  <c r="J1094" i="23"/>
  <c r="K1086" i="23"/>
  <c r="K1077" i="23"/>
  <c r="L1070" i="23"/>
  <c r="K1069" i="23"/>
  <c r="K1061" i="23"/>
  <c r="K1052" i="23"/>
  <c r="K1043" i="23"/>
  <c r="J1042" i="23"/>
  <c r="L1036" i="23"/>
  <c r="K1035" i="23"/>
  <c r="J1034" i="23"/>
  <c r="L1027" i="23"/>
  <c r="L1018" i="23"/>
  <c r="J1017" i="23"/>
  <c r="L1010" i="23"/>
  <c r="J1008" i="23"/>
  <c r="L1002" i="23"/>
  <c r="J1001" i="23"/>
  <c r="J992" i="23"/>
  <c r="L984" i="23"/>
  <c r="K983" i="23"/>
  <c r="L977" i="23"/>
  <c r="K976" i="23"/>
  <c r="J975" i="23"/>
  <c r="K967" i="23"/>
  <c r="K958" i="23"/>
  <c r="L951" i="23"/>
  <c r="K950" i="23"/>
  <c r="K942" i="23"/>
  <c r="K933" i="23"/>
  <c r="K924" i="23"/>
  <c r="J923" i="23"/>
  <c r="K917" i="23"/>
  <c r="J916" i="23"/>
  <c r="L908" i="23"/>
  <c r="L899" i="23"/>
  <c r="J898" i="23"/>
  <c r="L892" i="23"/>
  <c r="K891" i="23"/>
  <c r="J890" i="23"/>
  <c r="L883" i="23"/>
  <c r="L874" i="23"/>
  <c r="J873" i="23"/>
  <c r="L866" i="23"/>
  <c r="J864" i="23"/>
  <c r="L858" i="23"/>
  <c r="J857" i="23"/>
  <c r="L850" i="23"/>
  <c r="L845" i="23"/>
  <c r="K844" i="23"/>
  <c r="K832" i="23"/>
  <c r="J826" i="23"/>
  <c r="J813" i="23"/>
  <c r="K813" i="23"/>
  <c r="L813" i="23"/>
  <c r="L809" i="23"/>
  <c r="H799" i="23"/>
  <c r="J799" i="23"/>
  <c r="K799" i="23"/>
  <c r="L799" i="23"/>
  <c r="J728" i="23"/>
  <c r="K728" i="23"/>
  <c r="L728" i="23"/>
  <c r="J726" i="23"/>
  <c r="K726" i="23"/>
  <c r="L726" i="23"/>
  <c r="J668" i="23"/>
  <c r="K668" i="23"/>
  <c r="L668" i="23"/>
  <c r="H632" i="23"/>
  <c r="J632" i="23"/>
  <c r="K632" i="23"/>
  <c r="L632" i="23"/>
  <c r="H598" i="23"/>
  <c r="J598" i="23"/>
  <c r="K598" i="23"/>
  <c r="L598" i="23"/>
  <c r="H562" i="23"/>
  <c r="J562" i="23"/>
  <c r="K562" i="23"/>
  <c r="L562" i="23"/>
  <c r="H437" i="23"/>
  <c r="J437" i="23"/>
  <c r="K437" i="23"/>
  <c r="L437" i="23"/>
  <c r="K1471" i="23"/>
  <c r="J1470" i="23"/>
  <c r="K1459" i="23"/>
  <c r="L1448" i="23"/>
  <c r="K1447" i="23"/>
  <c r="J1446" i="23"/>
  <c r="L1436" i="23"/>
  <c r="K1435" i="23"/>
  <c r="L1425" i="23"/>
  <c r="K1424" i="23"/>
  <c r="L1413" i="23"/>
  <c r="K1412" i="23"/>
  <c r="L1401" i="23"/>
  <c r="K1400" i="23"/>
  <c r="L1389" i="23"/>
  <c r="K1388" i="23"/>
  <c r="L1377" i="23"/>
  <c r="K1376" i="23"/>
  <c r="L1365" i="23"/>
  <c r="K1364" i="23"/>
  <c r="L1353" i="23"/>
  <c r="K1352" i="23"/>
  <c r="L1341" i="23"/>
  <c r="K1340" i="23"/>
  <c r="L1329" i="23"/>
  <c r="K1328" i="23"/>
  <c r="L1320" i="23"/>
  <c r="K1319" i="23"/>
  <c r="L1308" i="23"/>
  <c r="K1307" i="23"/>
  <c r="L1296" i="23"/>
  <c r="K1295" i="23"/>
  <c r="L1284" i="23"/>
  <c r="K1283" i="23"/>
  <c r="L1277" i="23"/>
  <c r="K1276" i="23"/>
  <c r="J1275" i="23"/>
  <c r="L1265" i="23"/>
  <c r="K1264" i="23"/>
  <c r="L1253" i="23"/>
  <c r="K1252" i="23"/>
  <c r="L1241" i="23"/>
  <c r="K1240" i="23"/>
  <c r="L1229" i="23"/>
  <c r="K1228" i="23"/>
  <c r="L1217" i="23"/>
  <c r="K1216" i="23"/>
  <c r="L1205" i="23"/>
  <c r="K1204" i="23"/>
  <c r="L1193" i="23"/>
  <c r="K1192" i="23"/>
  <c r="L1181" i="23"/>
  <c r="K1180" i="23"/>
  <c r="L1169" i="23"/>
  <c r="K1168" i="23"/>
  <c r="L1157" i="23"/>
  <c r="K1156" i="23"/>
  <c r="K1147" i="23"/>
  <c r="H1146" i="23"/>
  <c r="K1138" i="23"/>
  <c r="H1137" i="23"/>
  <c r="L1131" i="23"/>
  <c r="K1130" i="23"/>
  <c r="K1121" i="23"/>
  <c r="K1112" i="23"/>
  <c r="H1111" i="23"/>
  <c r="K1103" i="23"/>
  <c r="K1096" i="23"/>
  <c r="J1095" i="23"/>
  <c r="L1087" i="23"/>
  <c r="H1086" i="23"/>
  <c r="L1078" i="23"/>
  <c r="J1077" i="23"/>
  <c r="L1071" i="23"/>
  <c r="K1070" i="23"/>
  <c r="L1062" i="23"/>
  <c r="L1053" i="23"/>
  <c r="J1052" i="23"/>
  <c r="L1045" i="23"/>
  <c r="L1037" i="23"/>
  <c r="K1036" i="23"/>
  <c r="K1027" i="23"/>
  <c r="H1026" i="23"/>
  <c r="K1018" i="23"/>
  <c r="H1017" i="23"/>
  <c r="L1011" i="23"/>
  <c r="K1010" i="23"/>
  <c r="K1002" i="23"/>
  <c r="K993" i="23"/>
  <c r="H992" i="23"/>
  <c r="K984" i="23"/>
  <c r="K977" i="23"/>
  <c r="J976" i="23"/>
  <c r="L968" i="23"/>
  <c r="H967" i="23"/>
  <c r="L959" i="23"/>
  <c r="J958" i="23"/>
  <c r="L952" i="23"/>
  <c r="K951" i="23"/>
  <c r="J950" i="23"/>
  <c r="L943" i="23"/>
  <c r="L934" i="23"/>
  <c r="J933" i="23"/>
  <c r="L926" i="23"/>
  <c r="J924" i="23"/>
  <c r="L918" i="23"/>
  <c r="J917" i="23"/>
  <c r="J908" i="23"/>
  <c r="L900" i="23"/>
  <c r="K899" i="23"/>
  <c r="H898" i="23"/>
  <c r="L893" i="23"/>
  <c r="K892" i="23"/>
  <c r="K883" i="23"/>
  <c r="H882" i="23"/>
  <c r="K874" i="23"/>
  <c r="H873" i="23"/>
  <c r="L867" i="23"/>
  <c r="K866" i="23"/>
  <c r="K858" i="23"/>
  <c r="J850" i="23"/>
  <c r="K845" i="23"/>
  <c r="J838" i="23"/>
  <c r="H826" i="23"/>
  <c r="J825" i="23"/>
  <c r="K825" i="23"/>
  <c r="L825" i="23"/>
  <c r="L821" i="23"/>
  <c r="H820" i="23"/>
  <c r="H811" i="23"/>
  <c r="J811" i="23"/>
  <c r="K811" i="23"/>
  <c r="L811" i="23"/>
  <c r="K809" i="23"/>
  <c r="H800" i="23"/>
  <c r="H784" i="23"/>
  <c r="J784" i="23"/>
  <c r="L761" i="23"/>
  <c r="H293" i="23"/>
  <c r="J293" i="23"/>
  <c r="K293" i="23"/>
  <c r="L293" i="23"/>
  <c r="J1471" i="23"/>
  <c r="J1459" i="23"/>
  <c r="K1448" i="23"/>
  <c r="J1447" i="23"/>
  <c r="K1436" i="23"/>
  <c r="J1435" i="23"/>
  <c r="K1425" i="23"/>
  <c r="J1424" i="23"/>
  <c r="K1413" i="23"/>
  <c r="J1412" i="23"/>
  <c r="K1401" i="23"/>
  <c r="J1400" i="23"/>
  <c r="K1389" i="23"/>
  <c r="J1388" i="23"/>
  <c r="L1378" i="23"/>
  <c r="K1377" i="23"/>
  <c r="J1376" i="23"/>
  <c r="L1366" i="23"/>
  <c r="K1365" i="23"/>
  <c r="J1364" i="23"/>
  <c r="L1354" i="23"/>
  <c r="K1353" i="23"/>
  <c r="J1352" i="23"/>
  <c r="L1342" i="23"/>
  <c r="K1341" i="23"/>
  <c r="J1340" i="23"/>
  <c r="L1330" i="23"/>
  <c r="K1329" i="23"/>
  <c r="J1328" i="23"/>
  <c r="D1322" i="23"/>
  <c r="L1321" i="23"/>
  <c r="K1320" i="23"/>
  <c r="J1319" i="23"/>
  <c r="L1309" i="23"/>
  <c r="K1308" i="23"/>
  <c r="J1307" i="23"/>
  <c r="L1297" i="23"/>
  <c r="K1296" i="23"/>
  <c r="J1295" i="23"/>
  <c r="L1285" i="23"/>
  <c r="K1284" i="23"/>
  <c r="J1283" i="23"/>
  <c r="L1278" i="23"/>
  <c r="K1277" i="23"/>
  <c r="J1276" i="23"/>
  <c r="L1266" i="23"/>
  <c r="K1265" i="23"/>
  <c r="J1264" i="23"/>
  <c r="L1254" i="23"/>
  <c r="K1253" i="23"/>
  <c r="J1252" i="23"/>
  <c r="L1242" i="23"/>
  <c r="K1241" i="23"/>
  <c r="J1240" i="23"/>
  <c r="L1230" i="23"/>
  <c r="K1229" i="23"/>
  <c r="J1228" i="23"/>
  <c r="L1218" i="23"/>
  <c r="K1217" i="23"/>
  <c r="J1216" i="23"/>
  <c r="L1206" i="23"/>
  <c r="K1205" i="23"/>
  <c r="J1204" i="23"/>
  <c r="L1194" i="23"/>
  <c r="K1193" i="23"/>
  <c r="J1192" i="23"/>
  <c r="L1182" i="23"/>
  <c r="K1181" i="23"/>
  <c r="J1180" i="23"/>
  <c r="L1170" i="23"/>
  <c r="K1169" i="23"/>
  <c r="J1168" i="23"/>
  <c r="L1158" i="23"/>
  <c r="K1157" i="23"/>
  <c r="J1156" i="23"/>
  <c r="L1148" i="23"/>
  <c r="L1139" i="23"/>
  <c r="J1138" i="23"/>
  <c r="L1132" i="23"/>
  <c r="K1131" i="23"/>
  <c r="J1130" i="23"/>
  <c r="L1122" i="23"/>
  <c r="L1113" i="23"/>
  <c r="J1112" i="23"/>
  <c r="L1105" i="23"/>
  <c r="J1103" i="23"/>
  <c r="L1097" i="23"/>
  <c r="J1096" i="23"/>
  <c r="J1087" i="23"/>
  <c r="L1079" i="23"/>
  <c r="K1078" i="23"/>
  <c r="L1072" i="23"/>
  <c r="K1071" i="23"/>
  <c r="J1070" i="23"/>
  <c r="K1062" i="23"/>
  <c r="H1061" i="23"/>
  <c r="K1053" i="23"/>
  <c r="L1046" i="23"/>
  <c r="K1045" i="23"/>
  <c r="K1037" i="23"/>
  <c r="J1036" i="23"/>
  <c r="L1028" i="23"/>
  <c r="L1019" i="23"/>
  <c r="J1018" i="23"/>
  <c r="L1012" i="23"/>
  <c r="K1011" i="23"/>
  <c r="J1010" i="23"/>
  <c r="L1003" i="23"/>
  <c r="L994" i="23"/>
  <c r="J993" i="23"/>
  <c r="L986" i="23"/>
  <c r="J984" i="23"/>
  <c r="L978" i="23"/>
  <c r="J977" i="23"/>
  <c r="J968" i="23"/>
  <c r="L960" i="23"/>
  <c r="K959" i="23"/>
  <c r="L953" i="23"/>
  <c r="K952" i="23"/>
  <c r="J951" i="23"/>
  <c r="K943" i="23"/>
  <c r="H942" i="23"/>
  <c r="K934" i="23"/>
  <c r="L927" i="23"/>
  <c r="K926" i="23"/>
  <c r="K918" i="23"/>
  <c r="K909" i="23"/>
  <c r="K900" i="23"/>
  <c r="J899" i="23"/>
  <c r="K893" i="23"/>
  <c r="J892" i="23"/>
  <c r="L884" i="23"/>
  <c r="L875" i="23"/>
  <c r="J874" i="23"/>
  <c r="L868" i="23"/>
  <c r="K867" i="23"/>
  <c r="J866" i="23"/>
  <c r="L859" i="23"/>
  <c r="L846" i="23"/>
  <c r="J845" i="23"/>
  <c r="J837" i="23"/>
  <c r="K837" i="23"/>
  <c r="L837" i="23"/>
  <c r="L833" i="23"/>
  <c r="H832" i="23"/>
  <c r="H823" i="23"/>
  <c r="J823" i="23"/>
  <c r="K823" i="23"/>
  <c r="L823" i="23"/>
  <c r="K821" i="23"/>
  <c r="H812" i="23"/>
  <c r="L786" i="23"/>
  <c r="J776" i="23"/>
  <c r="K776" i="23"/>
  <c r="L776" i="23"/>
  <c r="L772" i="23"/>
  <c r="L748" i="23"/>
  <c r="J739" i="23"/>
  <c r="K739" i="23"/>
  <c r="L739" i="23"/>
  <c r="H727" i="23"/>
  <c r="L712" i="23"/>
  <c r="H704" i="23"/>
  <c r="H702" i="23"/>
  <c r="H700" i="23"/>
  <c r="H538" i="23"/>
  <c r="J538" i="23"/>
  <c r="K538" i="23"/>
  <c r="L538" i="23"/>
  <c r="H471" i="23"/>
  <c r="J471" i="23"/>
  <c r="K471" i="23"/>
  <c r="L471" i="23"/>
  <c r="H411" i="23"/>
  <c r="J411" i="23"/>
  <c r="K411" i="23"/>
  <c r="L411" i="23"/>
  <c r="H378" i="23"/>
  <c r="J378" i="23"/>
  <c r="K378" i="23"/>
  <c r="L378" i="23"/>
  <c r="L1547" i="23"/>
  <c r="M1536" i="23"/>
  <c r="L1535" i="23"/>
  <c r="L1523" i="23"/>
  <c r="L1511" i="23"/>
  <c r="M1511" i="23" s="1"/>
  <c r="L1498" i="23"/>
  <c r="M1498" i="23" s="1"/>
  <c r="M1487" i="23"/>
  <c r="L1486" i="23"/>
  <c r="L1474" i="23"/>
  <c r="L1462" i="23"/>
  <c r="L1450" i="23"/>
  <c r="L1438" i="23"/>
  <c r="L1505" i="23"/>
  <c r="L1415" i="23"/>
  <c r="L1403" i="23"/>
  <c r="L1391" i="23"/>
  <c r="L1379" i="23"/>
  <c r="K1378" i="23"/>
  <c r="L1367" i="23"/>
  <c r="K1366" i="23"/>
  <c r="L1355" i="23"/>
  <c r="K1354" i="23"/>
  <c r="L1343" i="23"/>
  <c r="K1342" i="23"/>
  <c r="L1331" i="23"/>
  <c r="K1330" i="23"/>
  <c r="K1321" i="23"/>
  <c r="L1310" i="23"/>
  <c r="M1310" i="23" s="1"/>
  <c r="K1309" i="23"/>
  <c r="L1298" i="23"/>
  <c r="K1297" i="23"/>
  <c r="L1286" i="23"/>
  <c r="K1285" i="23"/>
  <c r="L1279" i="23"/>
  <c r="K1278" i="23"/>
  <c r="L1267" i="23"/>
  <c r="K1266" i="23"/>
  <c r="L1255" i="23"/>
  <c r="K1254" i="23"/>
  <c r="L1243" i="23"/>
  <c r="K1242" i="23"/>
  <c r="L1231" i="23"/>
  <c r="K1230" i="23"/>
  <c r="L1219" i="23"/>
  <c r="K1218" i="23"/>
  <c r="L1207" i="23"/>
  <c r="K1206" i="23"/>
  <c r="L1195" i="23"/>
  <c r="K1194" i="23"/>
  <c r="L1183" i="23"/>
  <c r="K1182" i="23"/>
  <c r="L1171" i="23"/>
  <c r="K1170" i="23"/>
  <c r="L1159" i="23"/>
  <c r="K1158" i="23"/>
  <c r="J1148" i="23"/>
  <c r="L1140" i="23"/>
  <c r="K1139" i="23"/>
  <c r="H1138" i="23"/>
  <c r="L1133" i="23"/>
  <c r="K1132" i="23"/>
  <c r="K1122" i="23"/>
  <c r="H1121" i="23"/>
  <c r="K1113" i="23"/>
  <c r="H1112" i="23"/>
  <c r="L1106" i="23"/>
  <c r="K1105" i="23"/>
  <c r="K1097" i="23"/>
  <c r="K1088" i="23"/>
  <c r="H1087" i="23"/>
  <c r="K1079" i="23"/>
  <c r="K1072" i="23"/>
  <c r="L1063" i="23"/>
  <c r="H1062" i="23"/>
  <c r="L1054" i="23"/>
  <c r="J1053" i="23"/>
  <c r="L1047" i="23"/>
  <c r="K1046" i="23"/>
  <c r="J1037" i="23"/>
  <c r="J1028" i="23"/>
  <c r="L1020" i="23"/>
  <c r="K1019" i="23"/>
  <c r="H1018" i="23"/>
  <c r="L1013" i="23"/>
  <c r="K1012" i="23"/>
  <c r="K1003" i="23"/>
  <c r="H1002" i="23"/>
  <c r="K994" i="23"/>
  <c r="H993" i="23"/>
  <c r="L987" i="23"/>
  <c r="K986" i="23"/>
  <c r="K978" i="23"/>
  <c r="K969" i="23"/>
  <c r="H968" i="23"/>
  <c r="K960" i="23"/>
  <c r="K953" i="23"/>
  <c r="L944" i="23"/>
  <c r="H943" i="23"/>
  <c r="L935" i="23"/>
  <c r="M935" i="23" s="1"/>
  <c r="J934" i="23"/>
  <c r="L928" i="23"/>
  <c r="K927" i="23"/>
  <c r="L919" i="23"/>
  <c r="L910" i="23"/>
  <c r="J909" i="23"/>
  <c r="L902" i="23"/>
  <c r="M902" i="23" s="1"/>
  <c r="L894" i="23"/>
  <c r="J893" i="23"/>
  <c r="J884" i="23"/>
  <c r="L876" i="23"/>
  <c r="K875" i="23"/>
  <c r="H874" i="23"/>
  <c r="L869" i="23"/>
  <c r="K868" i="23"/>
  <c r="K859" i="23"/>
  <c r="H858" i="23"/>
  <c r="K851" i="23"/>
  <c r="K846" i="23"/>
  <c r="H835" i="23"/>
  <c r="J835" i="23"/>
  <c r="K835" i="23"/>
  <c r="L835" i="23"/>
  <c r="K833" i="23"/>
  <c r="H824" i="23"/>
  <c r="L798" i="23"/>
  <c r="K790" i="23"/>
  <c r="L790" i="23"/>
  <c r="H786" i="23"/>
  <c r="H777" i="23"/>
  <c r="J774" i="23"/>
  <c r="K774" i="23"/>
  <c r="L774" i="23"/>
  <c r="K772" i="23"/>
  <c r="J765" i="23"/>
  <c r="K765" i="23"/>
  <c r="L765" i="23"/>
  <c r="J763" i="23"/>
  <c r="K763" i="23"/>
  <c r="L763" i="23"/>
  <c r="H737" i="23"/>
  <c r="J737" i="23"/>
  <c r="K737" i="23"/>
  <c r="L737" i="23"/>
  <c r="H724" i="23"/>
  <c r="J724" i="23"/>
  <c r="K724" i="23"/>
  <c r="H712" i="23"/>
  <c r="H326" i="23"/>
  <c r="J326" i="23"/>
  <c r="K326" i="23"/>
  <c r="L326" i="23"/>
  <c r="H267" i="23"/>
  <c r="J267" i="23"/>
  <c r="K267" i="23"/>
  <c r="L267" i="23"/>
  <c r="K1149" i="23"/>
  <c r="L1123" i="23"/>
  <c r="J1113" i="23"/>
  <c r="L1098" i="23"/>
  <c r="L1089" i="23"/>
  <c r="J1088" i="23"/>
  <c r="J1063" i="23"/>
  <c r="K1029" i="23"/>
  <c r="L1004" i="23"/>
  <c r="J994" i="23"/>
  <c r="L979" i="23"/>
  <c r="M979" i="23" s="1"/>
  <c r="L970" i="23"/>
  <c r="M970" i="23" s="1"/>
  <c r="J969" i="23"/>
  <c r="J944" i="23"/>
  <c r="K919" i="23"/>
  <c r="H918" i="23"/>
  <c r="K910" i="23"/>
  <c r="K885" i="23"/>
  <c r="L860" i="23"/>
  <c r="M860" i="23" s="1"/>
  <c r="L852" i="23"/>
  <c r="J851" i="23"/>
  <c r="J849" i="23"/>
  <c r="L849" i="23"/>
  <c r="L847" i="23"/>
  <c r="H836" i="23"/>
  <c r="L810" i="23"/>
  <c r="K802" i="23"/>
  <c r="L802" i="23"/>
  <c r="H798" i="23"/>
  <c r="J788" i="23"/>
  <c r="K788" i="23"/>
  <c r="L788" i="23"/>
  <c r="H785" i="23"/>
  <c r="J785" i="23"/>
  <c r="H775" i="23"/>
  <c r="J752" i="23"/>
  <c r="K752" i="23"/>
  <c r="L752" i="23"/>
  <c r="J750" i="23"/>
  <c r="K750" i="23"/>
  <c r="L750" i="23"/>
  <c r="H740" i="23"/>
  <c r="H738" i="23"/>
  <c r="J716" i="23"/>
  <c r="K716" i="23"/>
  <c r="L716" i="23"/>
  <c r="J714" i="23"/>
  <c r="K714" i="23"/>
  <c r="L714" i="23"/>
  <c r="J688" i="23"/>
  <c r="K688" i="23"/>
  <c r="L688" i="23"/>
  <c r="H680" i="23"/>
  <c r="J680" i="23"/>
  <c r="K680" i="23"/>
  <c r="L680" i="23"/>
  <c r="H656" i="23"/>
  <c r="H644" i="23"/>
  <c r="J644" i="23"/>
  <c r="K644" i="23"/>
  <c r="L644" i="23"/>
  <c r="H446" i="23"/>
  <c r="J610" i="23"/>
  <c r="K610" i="23"/>
  <c r="L610" i="23"/>
  <c r="J574" i="23"/>
  <c r="K574" i="23"/>
  <c r="L574" i="23"/>
  <c r="J516" i="23"/>
  <c r="H516" i="23"/>
  <c r="K516" i="23"/>
  <c r="L516" i="23"/>
  <c r="H464" i="23"/>
  <c r="J464" i="23"/>
  <c r="K464" i="23"/>
  <c r="L464" i="23"/>
  <c r="H235" i="23"/>
  <c r="J235" i="23"/>
  <c r="K235" i="23"/>
  <c r="H189" i="23"/>
  <c r="H133" i="23"/>
  <c r="J133" i="23"/>
  <c r="K133" i="23"/>
  <c r="L133" i="23"/>
  <c r="H61" i="23"/>
  <c r="J61" i="23"/>
  <c r="K61" i="23"/>
  <c r="L61" i="23"/>
  <c r="AR3204" i="1"/>
  <c r="AS3204" i="1"/>
  <c r="AT3204" i="1"/>
  <c r="AU3204" i="1"/>
  <c r="J3204" i="1"/>
  <c r="K3204" i="1"/>
  <c r="L3204" i="1"/>
  <c r="AT2903" i="1"/>
  <c r="AU2903" i="1"/>
  <c r="J2903" i="1"/>
  <c r="K2903" i="1"/>
  <c r="L2903" i="1"/>
  <c r="AR2903" i="1"/>
  <c r="AS2903" i="1"/>
  <c r="J240" i="23"/>
  <c r="L240" i="23"/>
  <c r="J226" i="23"/>
  <c r="K226" i="23"/>
  <c r="L226" i="23"/>
  <c r="H199" i="23"/>
  <c r="J199" i="23"/>
  <c r="K199" i="23"/>
  <c r="H175" i="23"/>
  <c r="J175" i="23"/>
  <c r="K175" i="23"/>
  <c r="H224" i="23"/>
  <c r="J224" i="23"/>
  <c r="K224" i="23"/>
  <c r="L224" i="23"/>
  <c r="H160" i="23"/>
  <c r="J160" i="23"/>
  <c r="K160" i="23"/>
  <c r="L160" i="23"/>
  <c r="H158" i="23"/>
  <c r="J158" i="23"/>
  <c r="K158" i="23"/>
  <c r="L158" i="23"/>
  <c r="H121" i="23"/>
  <c r="J121" i="23"/>
  <c r="K121" i="23"/>
  <c r="L121" i="23"/>
  <c r="H49" i="23"/>
  <c r="J49" i="23"/>
  <c r="K49" i="23"/>
  <c r="L49" i="23"/>
  <c r="AR3180" i="1"/>
  <c r="AS3180" i="1"/>
  <c r="AT3180" i="1"/>
  <c r="AU3180" i="1"/>
  <c r="J3180" i="1"/>
  <c r="K3180" i="1"/>
  <c r="L3180" i="1"/>
  <c r="J238" i="23"/>
  <c r="K238" i="23"/>
  <c r="L238" i="23"/>
  <c r="K215" i="23"/>
  <c r="L215" i="23"/>
  <c r="AR3241" i="1"/>
  <c r="AS3241" i="1"/>
  <c r="AT3241" i="1"/>
  <c r="H3241" i="1"/>
  <c r="AU3241" i="1"/>
  <c r="J3241" i="1"/>
  <c r="K3241" i="1"/>
  <c r="L3241" i="1"/>
  <c r="J3135" i="1"/>
  <c r="K3135" i="1"/>
  <c r="AS3135" i="1"/>
  <c r="AT3135" i="1"/>
  <c r="AU3135" i="1"/>
  <c r="H3135" i="1"/>
  <c r="L3135" i="1"/>
  <c r="J3111" i="1"/>
  <c r="K3111" i="1"/>
  <c r="AS3111" i="1"/>
  <c r="AT3111" i="1"/>
  <c r="AU3111" i="1"/>
  <c r="H3111" i="1"/>
  <c r="L3111" i="1"/>
  <c r="L713" i="23"/>
  <c r="L701" i="23"/>
  <c r="L689" i="23"/>
  <c r="L681" i="23"/>
  <c r="L669" i="23"/>
  <c r="L657" i="23"/>
  <c r="L645" i="23"/>
  <c r="L633" i="23"/>
  <c r="L498" i="23"/>
  <c r="L616" i="23"/>
  <c r="L599" i="23"/>
  <c r="L587" i="23"/>
  <c r="L575" i="23"/>
  <c r="L563" i="23"/>
  <c r="L551" i="23"/>
  <c r="L539" i="23"/>
  <c r="L527" i="23"/>
  <c r="L507" i="23"/>
  <c r="L499" i="23"/>
  <c r="L472" i="23"/>
  <c r="L465" i="23"/>
  <c r="L438" i="23"/>
  <c r="L386" i="23"/>
  <c r="L379" i="23"/>
  <c r="L361" i="23"/>
  <c r="L353" i="23"/>
  <c r="L327" i="23"/>
  <c r="L320" i="23"/>
  <c r="L294" i="23"/>
  <c r="H236" i="23"/>
  <c r="J236" i="23"/>
  <c r="K236" i="23"/>
  <c r="L236" i="23"/>
  <c r="J213" i="23"/>
  <c r="K213" i="23"/>
  <c r="L213" i="23"/>
  <c r="H202" i="23"/>
  <c r="J202" i="23"/>
  <c r="K202" i="23"/>
  <c r="L202" i="23"/>
  <c r="J191" i="23"/>
  <c r="K191" i="23"/>
  <c r="L191" i="23"/>
  <c r="J189" i="23"/>
  <c r="K189" i="23"/>
  <c r="L189" i="23"/>
  <c r="H178" i="23"/>
  <c r="J178" i="23"/>
  <c r="K178" i="23"/>
  <c r="L178" i="23"/>
  <c r="J171" i="23"/>
  <c r="K171" i="23"/>
  <c r="L171" i="23"/>
  <c r="H146" i="23"/>
  <c r="J146" i="23"/>
  <c r="K146" i="23"/>
  <c r="L146" i="23"/>
  <c r="H109" i="23"/>
  <c r="J109" i="23"/>
  <c r="K109" i="23"/>
  <c r="L109" i="23"/>
  <c r="AR3155" i="1"/>
  <c r="AS3155" i="1"/>
  <c r="AT3155" i="1"/>
  <c r="H3155" i="1"/>
  <c r="AU3155" i="1"/>
  <c r="J3155" i="1"/>
  <c r="K3155" i="1"/>
  <c r="L3155" i="1"/>
  <c r="K713" i="23"/>
  <c r="K701" i="23"/>
  <c r="L690" i="23"/>
  <c r="K689" i="23"/>
  <c r="G685" i="23"/>
  <c r="L682" i="23"/>
  <c r="K681" i="23"/>
  <c r="L670" i="23"/>
  <c r="K669" i="23"/>
  <c r="L658" i="23"/>
  <c r="K657" i="23"/>
  <c r="L646" i="23"/>
  <c r="K645" i="23"/>
  <c r="L634" i="23"/>
  <c r="K633" i="23"/>
  <c r="L611" i="23"/>
  <c r="K498" i="23"/>
  <c r="L617" i="23"/>
  <c r="K616" i="23"/>
  <c r="L600" i="23"/>
  <c r="K599" i="23"/>
  <c r="L588" i="23"/>
  <c r="K587" i="23"/>
  <c r="L576" i="23"/>
  <c r="K575" i="23"/>
  <c r="L564" i="23"/>
  <c r="K563" i="23"/>
  <c r="L552" i="23"/>
  <c r="K551" i="23"/>
  <c r="L540" i="23"/>
  <c r="K539" i="23"/>
  <c r="L528" i="23"/>
  <c r="K527" i="23"/>
  <c r="K507" i="23"/>
  <c r="L500" i="23"/>
  <c r="K499" i="23"/>
  <c r="K481" i="23"/>
  <c r="K472" i="23"/>
  <c r="K465" i="23"/>
  <c r="L456" i="23"/>
  <c r="L447" i="23"/>
  <c r="L439" i="23"/>
  <c r="K438" i="23"/>
  <c r="L430" i="23"/>
  <c r="L421" i="23"/>
  <c r="L413" i="23"/>
  <c r="L405" i="23"/>
  <c r="L387" i="23"/>
  <c r="K386" i="23"/>
  <c r="L380" i="23"/>
  <c r="K379" i="23"/>
  <c r="K361" i="23"/>
  <c r="L354" i="23"/>
  <c r="K353" i="23"/>
  <c r="K336" i="23"/>
  <c r="K327" i="23"/>
  <c r="K320" i="23"/>
  <c r="L311" i="23"/>
  <c r="L302" i="23"/>
  <c r="L295" i="23"/>
  <c r="K294" i="23"/>
  <c r="L286" i="23"/>
  <c r="L277" i="23"/>
  <c r="L269" i="23"/>
  <c r="L261" i="23"/>
  <c r="L247" i="23"/>
  <c r="H200" i="23"/>
  <c r="J200" i="23"/>
  <c r="K200" i="23"/>
  <c r="L200" i="23"/>
  <c r="H176" i="23"/>
  <c r="J176" i="23"/>
  <c r="K176" i="23"/>
  <c r="L176" i="23"/>
  <c r="J37" i="23"/>
  <c r="K37" i="23"/>
  <c r="L37" i="23"/>
  <c r="AR3216" i="1"/>
  <c r="AS3216" i="1"/>
  <c r="AT3216" i="1"/>
  <c r="AU3216" i="1"/>
  <c r="J3216" i="1"/>
  <c r="K3216" i="1"/>
  <c r="L3216" i="1"/>
  <c r="J713" i="23"/>
  <c r="L703" i="23"/>
  <c r="J701" i="23"/>
  <c r="L691" i="23"/>
  <c r="K690" i="23"/>
  <c r="J689" i="23"/>
  <c r="L683" i="23"/>
  <c r="K682" i="23"/>
  <c r="J681" i="23"/>
  <c r="L671" i="23"/>
  <c r="K670" i="23"/>
  <c r="J669" i="23"/>
  <c r="L659" i="23"/>
  <c r="K658" i="23"/>
  <c r="J657" i="23"/>
  <c r="L647" i="23"/>
  <c r="K646" i="23"/>
  <c r="J645" i="23"/>
  <c r="L635" i="23"/>
  <c r="K634" i="23"/>
  <c r="J633" i="23"/>
  <c r="L612" i="23"/>
  <c r="K611" i="23"/>
  <c r="J498" i="23"/>
  <c r="L618" i="23"/>
  <c r="K617" i="23"/>
  <c r="J616" i="23"/>
  <c r="L601" i="23"/>
  <c r="K600" i="23"/>
  <c r="J599" i="23"/>
  <c r="L589" i="23"/>
  <c r="K588" i="23"/>
  <c r="J587" i="23"/>
  <c r="L577" i="23"/>
  <c r="K576" i="23"/>
  <c r="J575" i="23"/>
  <c r="L565" i="23"/>
  <c r="K564" i="23"/>
  <c r="J563" i="23"/>
  <c r="L553" i="23"/>
  <c r="K552" i="23"/>
  <c r="J551" i="23"/>
  <c r="L541" i="23"/>
  <c r="K540" i="23"/>
  <c r="J539" i="23"/>
  <c r="L529" i="23"/>
  <c r="K528" i="23"/>
  <c r="J527" i="23"/>
  <c r="L517" i="23"/>
  <c r="L508" i="23"/>
  <c r="J507" i="23"/>
  <c r="L501" i="23"/>
  <c r="K500" i="23"/>
  <c r="J499" i="23"/>
  <c r="L491" i="23"/>
  <c r="L482" i="23"/>
  <c r="J481" i="23"/>
  <c r="L474" i="23"/>
  <c r="J472" i="23"/>
  <c r="L466" i="23"/>
  <c r="J465" i="23"/>
  <c r="J456" i="23"/>
  <c r="L448" i="23"/>
  <c r="K447" i="23"/>
  <c r="L440" i="23"/>
  <c r="K439" i="23"/>
  <c r="J438" i="23"/>
  <c r="K430" i="23"/>
  <c r="K421" i="23"/>
  <c r="L414" i="23"/>
  <c r="K413" i="23"/>
  <c r="K405" i="23"/>
  <c r="K396" i="23"/>
  <c r="K387" i="23"/>
  <c r="J386" i="23"/>
  <c r="K380" i="23"/>
  <c r="J379" i="23"/>
  <c r="L371" i="23"/>
  <c r="L362" i="23"/>
  <c r="J361" i="23"/>
  <c r="L355" i="23"/>
  <c r="K354" i="23"/>
  <c r="J353" i="23"/>
  <c r="L346" i="23"/>
  <c r="L337" i="23"/>
  <c r="J336" i="23"/>
  <c r="L329" i="23"/>
  <c r="J327" i="23"/>
  <c r="L321" i="23"/>
  <c r="J320" i="23"/>
  <c r="J311" i="23"/>
  <c r="L303" i="23"/>
  <c r="K302" i="23"/>
  <c r="L296" i="23"/>
  <c r="K295" i="23"/>
  <c r="J294" i="23"/>
  <c r="K286" i="23"/>
  <c r="K277" i="23"/>
  <c r="L270" i="23"/>
  <c r="K269" i="23"/>
  <c r="K261" i="23"/>
  <c r="K252" i="23"/>
  <c r="K247" i="23"/>
  <c r="K227" i="23"/>
  <c r="L227" i="23"/>
  <c r="H169" i="23"/>
  <c r="J169" i="23"/>
  <c r="K169" i="23"/>
  <c r="L169" i="23"/>
  <c r="H97" i="23"/>
  <c r="J97" i="23"/>
  <c r="K97" i="23"/>
  <c r="L97" i="23"/>
  <c r="AR3135" i="1"/>
  <c r="AR3111" i="1"/>
  <c r="K703" i="23"/>
  <c r="L692" i="23"/>
  <c r="K691" i="23"/>
  <c r="L684" i="23"/>
  <c r="K683" i="23"/>
  <c r="L672" i="23"/>
  <c r="K671" i="23"/>
  <c r="L660" i="23"/>
  <c r="K659" i="23"/>
  <c r="L648" i="23"/>
  <c r="K647" i="23"/>
  <c r="L636" i="23"/>
  <c r="K635" i="23"/>
  <c r="L613" i="23"/>
  <c r="K612" i="23"/>
  <c r="L619" i="23"/>
  <c r="K618" i="23"/>
  <c r="L602" i="23"/>
  <c r="K601" i="23"/>
  <c r="L590" i="23"/>
  <c r="K589" i="23"/>
  <c r="L578" i="23"/>
  <c r="K577" i="23"/>
  <c r="L566" i="23"/>
  <c r="K565" i="23"/>
  <c r="L554" i="23"/>
  <c r="K553" i="23"/>
  <c r="L542" i="23"/>
  <c r="K541" i="23"/>
  <c r="L530" i="23"/>
  <c r="K529" i="23"/>
  <c r="L518" i="23"/>
  <c r="J517" i="23"/>
  <c r="L509" i="23"/>
  <c r="K508" i="23"/>
  <c r="H507" i="23"/>
  <c r="L502" i="23"/>
  <c r="K501" i="23"/>
  <c r="K491" i="23"/>
  <c r="H490" i="23"/>
  <c r="K482" i="23"/>
  <c r="H481" i="23"/>
  <c r="L475" i="23"/>
  <c r="K474" i="23"/>
  <c r="K466" i="23"/>
  <c r="K457" i="23"/>
  <c r="H456" i="23"/>
  <c r="K448" i="23"/>
  <c r="K440" i="23"/>
  <c r="L431" i="23"/>
  <c r="H430" i="23"/>
  <c r="L422" i="23"/>
  <c r="J421" i="23"/>
  <c r="L415" i="23"/>
  <c r="K414" i="23"/>
  <c r="L406" i="23"/>
  <c r="L397" i="23"/>
  <c r="J396" i="23"/>
  <c r="L389" i="23"/>
  <c r="L381" i="23"/>
  <c r="J380" i="23"/>
  <c r="J371" i="23"/>
  <c r="L363" i="23"/>
  <c r="K362" i="23"/>
  <c r="H361" i="23"/>
  <c r="L357" i="23"/>
  <c r="K355" i="23"/>
  <c r="K346" i="23"/>
  <c r="H345" i="23"/>
  <c r="K337" i="23"/>
  <c r="H336" i="23"/>
  <c r="L330" i="23"/>
  <c r="K329" i="23"/>
  <c r="K321" i="23"/>
  <c r="K312" i="23"/>
  <c r="H311" i="23"/>
  <c r="K303" i="23"/>
  <c r="K296" i="23"/>
  <c r="L287" i="23"/>
  <c r="H286" i="23"/>
  <c r="L278" i="23"/>
  <c r="J277" i="23"/>
  <c r="L271" i="23"/>
  <c r="K270" i="23"/>
  <c r="L262" i="23"/>
  <c r="L253" i="23"/>
  <c r="J252" i="23"/>
  <c r="J250" i="23"/>
  <c r="L250" i="23"/>
  <c r="L248" i="23"/>
  <c r="K240" i="23"/>
  <c r="L235" i="23"/>
  <c r="J225" i="23"/>
  <c r="K225" i="23"/>
  <c r="L225" i="23"/>
  <c r="H211" i="23"/>
  <c r="J211" i="23"/>
  <c r="K211" i="23"/>
  <c r="H187" i="23"/>
  <c r="J187" i="23"/>
  <c r="K187" i="23"/>
  <c r="AR3192" i="1"/>
  <c r="AS3192" i="1"/>
  <c r="AT3192" i="1"/>
  <c r="AU3192" i="1"/>
  <c r="J3192" i="1"/>
  <c r="K3192" i="1"/>
  <c r="L3192" i="1"/>
  <c r="H3122" i="1"/>
  <c r="L753" i="23"/>
  <c r="L741" i="23"/>
  <c r="L729" i="23"/>
  <c r="L717" i="23"/>
  <c r="L705" i="23"/>
  <c r="L693" i="23"/>
  <c r="K692" i="23"/>
  <c r="D685" i="23"/>
  <c r="K684" i="23"/>
  <c r="L673" i="23"/>
  <c r="K672" i="23"/>
  <c r="J671" i="23"/>
  <c r="L661" i="23"/>
  <c r="K660" i="23"/>
  <c r="L649" i="23"/>
  <c r="K648" i="23"/>
  <c r="J647" i="23"/>
  <c r="L637" i="23"/>
  <c r="K636" i="23"/>
  <c r="L614" i="23"/>
  <c r="K613" i="23"/>
  <c r="L620" i="23"/>
  <c r="K619" i="23"/>
  <c r="J618" i="23"/>
  <c r="L603" i="23"/>
  <c r="K602" i="23"/>
  <c r="L591" i="23"/>
  <c r="K590" i="23"/>
  <c r="L579" i="23"/>
  <c r="K578" i="23"/>
  <c r="L567" i="23"/>
  <c r="K566" i="23"/>
  <c r="L555" i="23"/>
  <c r="K554" i="23"/>
  <c r="L543" i="23"/>
  <c r="K542" i="23"/>
  <c r="M542" i="23" s="1"/>
  <c r="L531" i="23"/>
  <c r="K530" i="23"/>
  <c r="L519" i="23"/>
  <c r="K518" i="23"/>
  <c r="K509" i="23"/>
  <c r="K502" i="23"/>
  <c r="J501" i="23"/>
  <c r="L492" i="23"/>
  <c r="L483" i="23"/>
  <c r="J482" i="23"/>
  <c r="L476" i="23"/>
  <c r="K475" i="23"/>
  <c r="J474" i="23"/>
  <c r="L467" i="23"/>
  <c r="L458" i="23"/>
  <c r="J457" i="23"/>
  <c r="L450" i="23"/>
  <c r="J448" i="23"/>
  <c r="L441" i="23"/>
  <c r="J440" i="23"/>
  <c r="J431" i="23"/>
  <c r="L423" i="23"/>
  <c r="K422" i="23"/>
  <c r="L416" i="23"/>
  <c r="K415" i="23"/>
  <c r="K406" i="23"/>
  <c r="H405" i="23"/>
  <c r="K397" i="23"/>
  <c r="L390" i="23"/>
  <c r="K389" i="23"/>
  <c r="K381" i="23"/>
  <c r="K372" i="23"/>
  <c r="K363" i="23"/>
  <c r="J362" i="23"/>
  <c r="K357" i="23"/>
  <c r="J355" i="23"/>
  <c r="L347" i="23"/>
  <c r="L338" i="23"/>
  <c r="J337" i="23"/>
  <c r="L331" i="23"/>
  <c r="K330" i="23"/>
  <c r="J329" i="23"/>
  <c r="L322" i="23"/>
  <c r="L313" i="23"/>
  <c r="J312" i="23"/>
  <c r="L305" i="23"/>
  <c r="J303" i="23"/>
  <c r="L297" i="23"/>
  <c r="J296" i="23"/>
  <c r="J287" i="23"/>
  <c r="L279" i="23"/>
  <c r="K278" i="23"/>
  <c r="L272" i="23"/>
  <c r="K271" i="23"/>
  <c r="K262" i="23"/>
  <c r="H261" i="23"/>
  <c r="K253" i="23"/>
  <c r="K248" i="23"/>
  <c r="H247" i="23"/>
  <c r="K239" i="23"/>
  <c r="L239" i="23"/>
  <c r="H226" i="23"/>
  <c r="L199" i="23"/>
  <c r="L175" i="23"/>
  <c r="F172" i="23"/>
  <c r="J159" i="23"/>
  <c r="K159" i="23"/>
  <c r="L159" i="23"/>
  <c r="H157" i="23"/>
  <c r="J157" i="23"/>
  <c r="K157" i="23"/>
  <c r="L157" i="23"/>
  <c r="J85" i="23"/>
  <c r="K85" i="23"/>
  <c r="L85" i="23"/>
  <c r="H25" i="23"/>
  <c r="J25" i="23"/>
  <c r="K25" i="23"/>
  <c r="L25" i="23"/>
  <c r="H13" i="23"/>
  <c r="J13" i="23"/>
  <c r="K13" i="23"/>
  <c r="L13" i="23"/>
  <c r="AR3253" i="1"/>
  <c r="AS3253" i="1"/>
  <c r="AT3253" i="1"/>
  <c r="AU3253" i="1"/>
  <c r="J3253" i="1"/>
  <c r="K3253" i="1"/>
  <c r="L3253" i="1"/>
  <c r="M3245" i="1"/>
  <c r="H3204" i="1"/>
  <c r="L778" i="23"/>
  <c r="L766" i="23"/>
  <c r="L754" i="23"/>
  <c r="K753" i="23"/>
  <c r="L742" i="23"/>
  <c r="K741" i="23"/>
  <c r="L730" i="23"/>
  <c r="K729" i="23"/>
  <c r="L718" i="23"/>
  <c r="K717" i="23"/>
  <c r="L706" i="23"/>
  <c r="K705" i="23"/>
  <c r="L694" i="23"/>
  <c r="K693" i="23"/>
  <c r="L674" i="23"/>
  <c r="K673" i="23"/>
  <c r="L662" i="23"/>
  <c r="K661" i="23"/>
  <c r="L650" i="23"/>
  <c r="K649" i="23"/>
  <c r="L638" i="23"/>
  <c r="K637" i="23"/>
  <c r="L615" i="23"/>
  <c r="K614" i="23"/>
  <c r="L621" i="23"/>
  <c r="K620" i="23"/>
  <c r="L604" i="23"/>
  <c r="K603" i="23"/>
  <c r="L592" i="23"/>
  <c r="M592" i="23" s="1"/>
  <c r="K591" i="23"/>
  <c r="L580" i="23"/>
  <c r="K579" i="23"/>
  <c r="L568" i="23"/>
  <c r="K567" i="23"/>
  <c r="L556" i="23"/>
  <c r="K555" i="23"/>
  <c r="L544" i="23"/>
  <c r="K543" i="23"/>
  <c r="L532" i="23"/>
  <c r="M532" i="23" s="1"/>
  <c r="K531" i="23"/>
  <c r="L520" i="23"/>
  <c r="M520" i="23" s="1"/>
  <c r="K519" i="23"/>
  <c r="L511" i="23"/>
  <c r="L503" i="23"/>
  <c r="J502" i="23"/>
  <c r="J492" i="23"/>
  <c r="L484" i="23"/>
  <c r="K483" i="23"/>
  <c r="H482" i="23"/>
  <c r="L477" i="23"/>
  <c r="K476" i="23"/>
  <c r="K467" i="23"/>
  <c r="H466" i="23"/>
  <c r="K458" i="23"/>
  <c r="H457" i="23"/>
  <c r="L451" i="23"/>
  <c r="K450" i="23"/>
  <c r="K441" i="23"/>
  <c r="K432" i="23"/>
  <c r="K423" i="23"/>
  <c r="K416" i="23"/>
  <c r="L407" i="23"/>
  <c r="L398" i="23"/>
  <c r="J397" i="23"/>
  <c r="L391" i="23"/>
  <c r="K390" i="23"/>
  <c r="L382" i="23"/>
  <c r="L373" i="23"/>
  <c r="J372" i="23"/>
  <c r="L365" i="23"/>
  <c r="L356" i="23"/>
  <c r="J357" i="23"/>
  <c r="J347" i="23"/>
  <c r="L339" i="23"/>
  <c r="K338" i="23"/>
  <c r="H337" i="23"/>
  <c r="L332" i="23"/>
  <c r="K331" i="23"/>
  <c r="K322" i="23"/>
  <c r="H321" i="23"/>
  <c r="K313" i="23"/>
  <c r="H312" i="23"/>
  <c r="L306" i="23"/>
  <c r="K305" i="23"/>
  <c r="K297" i="23"/>
  <c r="K288" i="23"/>
  <c r="K279" i="23"/>
  <c r="K272" i="23"/>
  <c r="L263" i="23"/>
  <c r="J253" i="23"/>
  <c r="H248" i="23"/>
  <c r="J237" i="23"/>
  <c r="K237" i="23"/>
  <c r="L237" i="23"/>
  <c r="L209" i="23"/>
  <c r="E172" i="23"/>
  <c r="AR3168" i="1"/>
  <c r="AS3168" i="1"/>
  <c r="AT3168" i="1"/>
  <c r="AU3168" i="1"/>
  <c r="J3168" i="1"/>
  <c r="K3168" i="1"/>
  <c r="L3168" i="1"/>
  <c r="AR3146" i="1"/>
  <c r="AS3146" i="1"/>
  <c r="AT3146" i="1"/>
  <c r="AU3146" i="1"/>
  <c r="H3146" i="1"/>
  <c r="J3146" i="1"/>
  <c r="K3146" i="1"/>
  <c r="L3146" i="1"/>
  <c r="K493" i="23"/>
  <c r="L468" i="23"/>
  <c r="J458" i="23"/>
  <c r="L442" i="23"/>
  <c r="L433" i="23"/>
  <c r="J432" i="23"/>
  <c r="J407" i="23"/>
  <c r="K382" i="23"/>
  <c r="H381" i="23"/>
  <c r="K373" i="23"/>
  <c r="K348" i="23"/>
  <c r="M348" i="23" s="1"/>
  <c r="L323" i="23"/>
  <c r="M323" i="23" s="1"/>
  <c r="J313" i="23"/>
  <c r="L298" i="23"/>
  <c r="L289" i="23"/>
  <c r="J288" i="23"/>
  <c r="J263" i="23"/>
  <c r="K251" i="23"/>
  <c r="L249" i="23"/>
  <c r="H238" i="23"/>
  <c r="H223" i="23"/>
  <c r="J223" i="23"/>
  <c r="K223" i="23"/>
  <c r="J215" i="23"/>
  <c r="J214" i="23"/>
  <c r="K214" i="23"/>
  <c r="L214" i="23"/>
  <c r="J203" i="23"/>
  <c r="K203" i="23"/>
  <c r="L203" i="23"/>
  <c r="J201" i="23"/>
  <c r="K201" i="23"/>
  <c r="L201" i="23"/>
  <c r="H190" i="23"/>
  <c r="J190" i="23"/>
  <c r="K190" i="23"/>
  <c r="L190" i="23"/>
  <c r="J179" i="23"/>
  <c r="K179" i="23"/>
  <c r="L179" i="23"/>
  <c r="J177" i="23"/>
  <c r="K177" i="23"/>
  <c r="L177" i="23"/>
  <c r="C172" i="23"/>
  <c r="D172" i="23"/>
  <c r="G172" i="23"/>
  <c r="J147" i="23"/>
  <c r="K147" i="23"/>
  <c r="L147" i="23"/>
  <c r="H145" i="23"/>
  <c r="J145" i="23"/>
  <c r="K145" i="23"/>
  <c r="L145" i="23"/>
  <c r="J73" i="23"/>
  <c r="K73" i="23"/>
  <c r="L73" i="23"/>
  <c r="AR3228" i="1"/>
  <c r="AS3228" i="1"/>
  <c r="AT3228" i="1"/>
  <c r="AU3228" i="1"/>
  <c r="J3228" i="1"/>
  <c r="K3228" i="1"/>
  <c r="L3228" i="1"/>
  <c r="H3180" i="1"/>
  <c r="AU3093" i="1"/>
  <c r="J3093" i="1"/>
  <c r="K3093" i="1"/>
  <c r="AT3093" i="1"/>
  <c r="L3093" i="1"/>
  <c r="AR3093" i="1"/>
  <c r="AT3088" i="1"/>
  <c r="AU3088" i="1"/>
  <c r="J3088" i="1"/>
  <c r="AS3088" i="1"/>
  <c r="K3088" i="1"/>
  <c r="L3088" i="1"/>
  <c r="AT3128" i="1"/>
  <c r="K3104" i="1"/>
  <c r="L3104" i="1"/>
  <c r="J3098" i="1"/>
  <c r="K3098" i="1"/>
  <c r="L3098" i="1"/>
  <c r="AS3071" i="1"/>
  <c r="AT3071" i="1"/>
  <c r="AU3071" i="1"/>
  <c r="J3071" i="1"/>
  <c r="L3009" i="1"/>
  <c r="AR3009" i="1"/>
  <c r="AS3009" i="1"/>
  <c r="AT3009" i="1"/>
  <c r="H3009" i="1"/>
  <c r="AU3009" i="1"/>
  <c r="J3009" i="1"/>
  <c r="AR2853" i="1"/>
  <c r="J2853" i="1"/>
  <c r="K2853" i="1"/>
  <c r="L2853" i="1"/>
  <c r="AS2853" i="1"/>
  <c r="AT2853" i="1"/>
  <c r="AU2853" i="1"/>
  <c r="AR3139" i="1"/>
  <c r="AS3139" i="1"/>
  <c r="AR3115" i="1"/>
  <c r="AS3115" i="1"/>
  <c r="AU3106" i="1"/>
  <c r="J3106" i="1"/>
  <c r="K3106" i="1"/>
  <c r="AR3104" i="1"/>
  <c r="AT3100" i="1"/>
  <c r="AU3100" i="1"/>
  <c r="J3100" i="1"/>
  <c r="AR3098" i="1"/>
  <c r="AS3095" i="1"/>
  <c r="AT3095" i="1"/>
  <c r="H3095" i="1"/>
  <c r="AU3095" i="1"/>
  <c r="AR3071" i="1"/>
  <c r="AT3010" i="1"/>
  <c r="AR3010" i="1"/>
  <c r="AS3010" i="1"/>
  <c r="AU3010" i="1"/>
  <c r="J3010" i="1"/>
  <c r="K3010" i="1"/>
  <c r="L3010" i="1"/>
  <c r="L2961" i="1"/>
  <c r="AR2961" i="1"/>
  <c r="AS2961" i="1"/>
  <c r="AT2961" i="1"/>
  <c r="AU2961" i="1"/>
  <c r="J2961" i="1"/>
  <c r="J2934" i="1"/>
  <c r="L2934" i="1"/>
  <c r="AT2934" i="1"/>
  <c r="AU2934" i="1"/>
  <c r="H2934" i="1"/>
  <c r="K2934" i="1"/>
  <c r="AR2934" i="1"/>
  <c r="AS2581" i="1"/>
  <c r="AT2581" i="1"/>
  <c r="AU2581" i="1"/>
  <c r="J2581" i="1"/>
  <c r="K2581" i="1"/>
  <c r="L2581" i="1"/>
  <c r="AR2581" i="1"/>
  <c r="AU3130" i="1"/>
  <c r="J3130" i="1"/>
  <c r="K3128" i="1"/>
  <c r="L3128" i="1"/>
  <c r="AR3090" i="1"/>
  <c r="AS3090" i="1"/>
  <c r="AT3090" i="1"/>
  <c r="AR3085" i="1"/>
  <c r="AS3085" i="1"/>
  <c r="K3085" i="1"/>
  <c r="K3077" i="1"/>
  <c r="L3077" i="1"/>
  <c r="AR3077" i="1"/>
  <c r="AR3012" i="1"/>
  <c r="AS3012" i="1"/>
  <c r="AT3012" i="1"/>
  <c r="AU3012" i="1"/>
  <c r="J3012" i="1"/>
  <c r="K3012" i="1"/>
  <c r="L3012" i="1"/>
  <c r="J2984" i="1"/>
  <c r="AR2984" i="1"/>
  <c r="AS2984" i="1"/>
  <c r="AT2984" i="1"/>
  <c r="AU2984" i="1"/>
  <c r="H2984" i="1"/>
  <c r="K2984" i="1"/>
  <c r="AT2962" i="1"/>
  <c r="AR2962" i="1"/>
  <c r="AS2962" i="1"/>
  <c r="AU2962" i="1"/>
  <c r="J2962" i="1"/>
  <c r="K2962" i="1"/>
  <c r="L2962" i="1"/>
  <c r="AS3132" i="1"/>
  <c r="AT3132" i="1"/>
  <c r="AS3108" i="1"/>
  <c r="AT3108" i="1"/>
  <c r="AR2987" i="1"/>
  <c r="AS2987" i="1"/>
  <c r="AT2987" i="1"/>
  <c r="AU2987" i="1"/>
  <c r="J2987" i="1"/>
  <c r="K2987" i="1"/>
  <c r="L2987" i="1"/>
  <c r="AR2964" i="1"/>
  <c r="AS2964" i="1"/>
  <c r="AT2964" i="1"/>
  <c r="AU2964" i="1"/>
  <c r="J2964" i="1"/>
  <c r="K2964" i="1"/>
  <c r="L2964" i="1"/>
  <c r="K2941" i="1"/>
  <c r="AR2941" i="1"/>
  <c r="AS2941" i="1"/>
  <c r="AT2941" i="1"/>
  <c r="AU2941" i="1"/>
  <c r="J2941" i="1"/>
  <c r="L2941" i="1"/>
  <c r="AR2939" i="1"/>
  <c r="AS2939" i="1"/>
  <c r="AT2939" i="1"/>
  <c r="AU2939" i="1"/>
  <c r="J2939" i="1"/>
  <c r="K2939" i="1"/>
  <c r="L2939" i="1"/>
  <c r="L134" i="23"/>
  <c r="L122" i="23"/>
  <c r="L110" i="23"/>
  <c r="L98" i="23"/>
  <c r="L86" i="23"/>
  <c r="L74" i="23"/>
  <c r="L62" i="23"/>
  <c r="L50" i="23"/>
  <c r="L38" i="23"/>
  <c r="L26" i="23"/>
  <c r="L14" i="23"/>
  <c r="L3246" i="1"/>
  <c r="L3233" i="1"/>
  <c r="L3221" i="1"/>
  <c r="L3209" i="1"/>
  <c r="L3197" i="1"/>
  <c r="L3185" i="1"/>
  <c r="L3173" i="1"/>
  <c r="L3161" i="1"/>
  <c r="L3145" i="1"/>
  <c r="L3121" i="1"/>
  <c r="AR3102" i="1"/>
  <c r="AS3102" i="1"/>
  <c r="AT3102" i="1"/>
  <c r="AS3069" i="1"/>
  <c r="AT3069" i="1"/>
  <c r="AU3069" i="1"/>
  <c r="J3069" i="1"/>
  <c r="AS2934" i="1"/>
  <c r="K2842" i="1"/>
  <c r="AS2842" i="1"/>
  <c r="AT2842" i="1"/>
  <c r="AU2842" i="1"/>
  <c r="J2842" i="1"/>
  <c r="L2842" i="1"/>
  <c r="AR2842" i="1"/>
  <c r="L135" i="23"/>
  <c r="K134" i="23"/>
  <c r="L123" i="23"/>
  <c r="K122" i="23"/>
  <c r="L111" i="23"/>
  <c r="K110" i="23"/>
  <c r="L99" i="23"/>
  <c r="K98" i="23"/>
  <c r="L87" i="23"/>
  <c r="K86" i="23"/>
  <c r="L75" i="23"/>
  <c r="K74" i="23"/>
  <c r="L63" i="23"/>
  <c r="K62" i="23"/>
  <c r="L51" i="23"/>
  <c r="K50" i="23"/>
  <c r="L39" i="23"/>
  <c r="K38" i="23"/>
  <c r="L27" i="23"/>
  <c r="K26" i="23"/>
  <c r="L15" i="23"/>
  <c r="K14" i="23"/>
  <c r="L3" i="23"/>
  <c r="L3251" i="1"/>
  <c r="K3246" i="1"/>
  <c r="L3239" i="1"/>
  <c r="K3233" i="1"/>
  <c r="L3226" i="1"/>
  <c r="K3221" i="1"/>
  <c r="L3214" i="1"/>
  <c r="K3209" i="1"/>
  <c r="L3202" i="1"/>
  <c r="K3197" i="1"/>
  <c r="L3190" i="1"/>
  <c r="K3185" i="1"/>
  <c r="L3178" i="1"/>
  <c r="K3173" i="1"/>
  <c r="L3166" i="1"/>
  <c r="K3161" i="1"/>
  <c r="L3153" i="1"/>
  <c r="J3147" i="1"/>
  <c r="K3147" i="1"/>
  <c r="L3139" i="1"/>
  <c r="L3126" i="1"/>
  <c r="AT3125" i="1"/>
  <c r="AU3125" i="1"/>
  <c r="J3123" i="1"/>
  <c r="K3123" i="1"/>
  <c r="L3115" i="1"/>
  <c r="AR3097" i="1"/>
  <c r="AS3097" i="1"/>
  <c r="AR3076" i="1"/>
  <c r="AS3076" i="1"/>
  <c r="AT3076" i="1"/>
  <c r="K3076" i="1"/>
  <c r="AR3069" i="1"/>
  <c r="K2989" i="1"/>
  <c r="AR2989" i="1"/>
  <c r="AS2989" i="1"/>
  <c r="AT2989" i="1"/>
  <c r="AU2989" i="1"/>
  <c r="J2989" i="1"/>
  <c r="L2989" i="1"/>
  <c r="AU2929" i="1"/>
  <c r="K2929" i="1"/>
  <c r="L2929" i="1"/>
  <c r="AT2929" i="1"/>
  <c r="J2929" i="1"/>
  <c r="AR2929" i="1"/>
  <c r="L148" i="23"/>
  <c r="L136" i="23"/>
  <c r="K135" i="23"/>
  <c r="J134" i="23"/>
  <c r="L124" i="23"/>
  <c r="K123" i="23"/>
  <c r="M123" i="23" s="1"/>
  <c r="J122" i="23"/>
  <c r="L112" i="23"/>
  <c r="K111" i="23"/>
  <c r="J110" i="23"/>
  <c r="L100" i="23"/>
  <c r="K99" i="23"/>
  <c r="J98" i="23"/>
  <c r="L88" i="23"/>
  <c r="K87" i="23"/>
  <c r="J86" i="23"/>
  <c r="L76" i="23"/>
  <c r="K75" i="23"/>
  <c r="J74" i="23"/>
  <c r="L64" i="23"/>
  <c r="K63" i="23"/>
  <c r="J62" i="23"/>
  <c r="L52" i="23"/>
  <c r="K51" i="23"/>
  <c r="J50" i="23"/>
  <c r="L40" i="23"/>
  <c r="K39" i="23"/>
  <c r="J38" i="23"/>
  <c r="L28" i="23"/>
  <c r="K27" i="23"/>
  <c r="J26" i="23"/>
  <c r="L16" i="23"/>
  <c r="K15" i="23"/>
  <c r="J14" i="23"/>
  <c r="L4" i="23"/>
  <c r="K3" i="23"/>
  <c r="L3256" i="1"/>
  <c r="K3251" i="1"/>
  <c r="J3246" i="1"/>
  <c r="L3244" i="1"/>
  <c r="K3239" i="1"/>
  <c r="J3233" i="1"/>
  <c r="M3233" i="1" s="1"/>
  <c r="L3231" i="1"/>
  <c r="K3226" i="1"/>
  <c r="J3221" i="1"/>
  <c r="L3219" i="1"/>
  <c r="K3214" i="1"/>
  <c r="J3209" i="1"/>
  <c r="L3207" i="1"/>
  <c r="K3202" i="1"/>
  <c r="J3197" i="1"/>
  <c r="L3195" i="1"/>
  <c r="K3190" i="1"/>
  <c r="J3185" i="1"/>
  <c r="L3183" i="1"/>
  <c r="K3178" i="1"/>
  <c r="J3173" i="1"/>
  <c r="L3171" i="1"/>
  <c r="K3166" i="1"/>
  <c r="J3161" i="1"/>
  <c r="L3158" i="1"/>
  <c r="K3153" i="1"/>
  <c r="K3139" i="1"/>
  <c r="K3126" i="1"/>
  <c r="AU3120" i="1"/>
  <c r="K3115" i="1"/>
  <c r="J3104" i="1"/>
  <c r="M3098" i="1"/>
  <c r="L3095" i="1"/>
  <c r="L3090" i="1"/>
  <c r="L3084" i="1"/>
  <c r="AR3084" i="1"/>
  <c r="AU3081" i="1"/>
  <c r="J3081" i="1"/>
  <c r="K3081" i="1"/>
  <c r="L3071" i="1"/>
  <c r="M3066" i="1"/>
  <c r="L161" i="23"/>
  <c r="L149" i="23"/>
  <c r="K148" i="23"/>
  <c r="L137" i="23"/>
  <c r="K136" i="23"/>
  <c r="L125" i="23"/>
  <c r="K124" i="23"/>
  <c r="L113" i="23"/>
  <c r="K112" i="23"/>
  <c r="L101" i="23"/>
  <c r="K100" i="23"/>
  <c r="L89" i="23"/>
  <c r="K88" i="23"/>
  <c r="L77" i="23"/>
  <c r="K76" i="23"/>
  <c r="L65" i="23"/>
  <c r="K64" i="23"/>
  <c r="L53" i="23"/>
  <c r="K52" i="23"/>
  <c r="L41" i="23"/>
  <c r="K40" i="23"/>
  <c r="L29" i="23"/>
  <c r="K28" i="23"/>
  <c r="L17" i="23"/>
  <c r="K16" i="23"/>
  <c r="L5" i="23"/>
  <c r="K4" i="23"/>
  <c r="K3256" i="1"/>
  <c r="J3251" i="1"/>
  <c r="L3249" i="1"/>
  <c r="AU3246" i="1"/>
  <c r="H3246" i="1"/>
  <c r="K3244" i="1"/>
  <c r="J3239" i="1"/>
  <c r="L3237" i="1"/>
  <c r="AU3233" i="1"/>
  <c r="H3233" i="1"/>
  <c r="K3231" i="1"/>
  <c r="J3226" i="1"/>
  <c r="L3224" i="1"/>
  <c r="AU3221" i="1"/>
  <c r="H3221" i="1"/>
  <c r="K3219" i="1"/>
  <c r="J3214" i="1"/>
  <c r="L3212" i="1"/>
  <c r="AU3209" i="1"/>
  <c r="H3209" i="1"/>
  <c r="K3207" i="1"/>
  <c r="J3202" i="1"/>
  <c r="L3200" i="1"/>
  <c r="AU3197" i="1"/>
  <c r="H3197" i="1"/>
  <c r="K3195" i="1"/>
  <c r="J3190" i="1"/>
  <c r="L3188" i="1"/>
  <c r="AU3185" i="1"/>
  <c r="H3185" i="1"/>
  <c r="K3183" i="1"/>
  <c r="J3178" i="1"/>
  <c r="L3176" i="1"/>
  <c r="AU3173" i="1"/>
  <c r="H3173" i="1"/>
  <c r="K3171" i="1"/>
  <c r="J3166" i="1"/>
  <c r="L3164" i="1"/>
  <c r="AU3161" i="1"/>
  <c r="H3161" i="1"/>
  <c r="K3158" i="1"/>
  <c r="J3153" i="1"/>
  <c r="L3151" i="1"/>
  <c r="J3139" i="1"/>
  <c r="H3137" i="1"/>
  <c r="L3132" i="1"/>
  <c r="AR3127" i="1"/>
  <c r="AS3127" i="1"/>
  <c r="J3126" i="1"/>
  <c r="J3115" i="1"/>
  <c r="H3113" i="1"/>
  <c r="L3108" i="1"/>
  <c r="H3104" i="1"/>
  <c r="L3100" i="1"/>
  <c r="H3098" i="1"/>
  <c r="K3095" i="1"/>
  <c r="H3093" i="1"/>
  <c r="K3090" i="1"/>
  <c r="H3088" i="1"/>
  <c r="L3085" i="1"/>
  <c r="AR3081" i="1"/>
  <c r="K3071" i="1"/>
  <c r="AU3067" i="1"/>
  <c r="AS3067" i="1"/>
  <c r="AT3067" i="1"/>
  <c r="J3067" i="1"/>
  <c r="K3067" i="1"/>
  <c r="K3009" i="1"/>
  <c r="AR2848" i="1"/>
  <c r="AS2848" i="1"/>
  <c r="AT2848" i="1"/>
  <c r="H2848" i="1"/>
  <c r="AU2848" i="1"/>
  <c r="J2848" i="1"/>
  <c r="K2848" i="1"/>
  <c r="L2848" i="1"/>
  <c r="AS2624" i="1"/>
  <c r="AT2624" i="1"/>
  <c r="AU2624" i="1"/>
  <c r="J2624" i="1"/>
  <c r="K2624" i="1"/>
  <c r="L2624" i="1"/>
  <c r="AR2624" i="1"/>
  <c r="L228" i="23"/>
  <c r="L216" i="23"/>
  <c r="L204" i="23"/>
  <c r="L192" i="23"/>
  <c r="L180" i="23"/>
  <c r="L162" i="23"/>
  <c r="K161" i="23"/>
  <c r="L150" i="23"/>
  <c r="M150" i="23" s="1"/>
  <c r="K149" i="23"/>
  <c r="J148" i="23"/>
  <c r="L138" i="23"/>
  <c r="K137" i="23"/>
  <c r="J136" i="23"/>
  <c r="L126" i="23"/>
  <c r="M126" i="23" s="1"/>
  <c r="K125" i="23"/>
  <c r="J124" i="23"/>
  <c r="L114" i="23"/>
  <c r="K113" i="23"/>
  <c r="J112" i="23"/>
  <c r="L102" i="23"/>
  <c r="K101" i="23"/>
  <c r="J100" i="23"/>
  <c r="L90" i="23"/>
  <c r="K89" i="23"/>
  <c r="J88" i="23"/>
  <c r="L78" i="23"/>
  <c r="K77" i="23"/>
  <c r="J76" i="23"/>
  <c r="L66" i="23"/>
  <c r="K65" i="23"/>
  <c r="J64" i="23"/>
  <c r="L54" i="23"/>
  <c r="K53" i="23"/>
  <c r="J52" i="23"/>
  <c r="L42" i="23"/>
  <c r="K41" i="23"/>
  <c r="J40" i="23"/>
  <c r="L30" i="23"/>
  <c r="K29" i="23"/>
  <c r="J28" i="23"/>
  <c r="L18" i="23"/>
  <c r="K17" i="23"/>
  <c r="L6" i="23"/>
  <c r="K5" i="23"/>
  <c r="J3256" i="1"/>
  <c r="L3254" i="1"/>
  <c r="AU3251" i="1"/>
  <c r="K3249" i="1"/>
  <c r="AT3246" i="1"/>
  <c r="J3244" i="1"/>
  <c r="L3242" i="1"/>
  <c r="AU3239" i="1"/>
  <c r="K3237" i="1"/>
  <c r="AT3233" i="1"/>
  <c r="J3231" i="1"/>
  <c r="L3229" i="1"/>
  <c r="AU3226" i="1"/>
  <c r="K3224" i="1"/>
  <c r="AT3221" i="1"/>
  <c r="J3219" i="1"/>
  <c r="L3217" i="1"/>
  <c r="AU3214" i="1"/>
  <c r="K3212" i="1"/>
  <c r="AT3209" i="1"/>
  <c r="J3207" i="1"/>
  <c r="M3207" i="1" s="1"/>
  <c r="L3205" i="1"/>
  <c r="AU3202" i="1"/>
  <c r="K3200" i="1"/>
  <c r="AT3197" i="1"/>
  <c r="J3195" i="1"/>
  <c r="L3193" i="1"/>
  <c r="AU3190" i="1"/>
  <c r="K3188" i="1"/>
  <c r="AT3185" i="1"/>
  <c r="J3183" i="1"/>
  <c r="L3181" i="1"/>
  <c r="AU3178" i="1"/>
  <c r="K3176" i="1"/>
  <c r="AT3173" i="1"/>
  <c r="J3171" i="1"/>
  <c r="L3169" i="1"/>
  <c r="AU3166" i="1"/>
  <c r="K3164" i="1"/>
  <c r="AT3161" i="1"/>
  <c r="J3158" i="1"/>
  <c r="L3156" i="1"/>
  <c r="AU3153" i="1"/>
  <c r="K3151" i="1"/>
  <c r="L3143" i="1"/>
  <c r="AU3142" i="1"/>
  <c r="J3142" i="1"/>
  <c r="K3140" i="1"/>
  <c r="L3140" i="1"/>
  <c r="K3132" i="1"/>
  <c r="L3130" i="1"/>
  <c r="J3128" i="1"/>
  <c r="L3119" i="1"/>
  <c r="AU3118" i="1"/>
  <c r="J3118" i="1"/>
  <c r="K3116" i="1"/>
  <c r="L3116" i="1"/>
  <c r="K3108" i="1"/>
  <c r="L3106" i="1"/>
  <c r="L3102" i="1"/>
  <c r="K3100" i="1"/>
  <c r="J3095" i="1"/>
  <c r="J3090" i="1"/>
  <c r="J3085" i="1"/>
  <c r="AS3083" i="1"/>
  <c r="AT3083" i="1"/>
  <c r="H3083" i="1"/>
  <c r="AU3083" i="1"/>
  <c r="M3083" i="1"/>
  <c r="J3077" i="1"/>
  <c r="K3075" i="1"/>
  <c r="L3075" i="1"/>
  <c r="AR3075" i="1"/>
  <c r="H3071" i="1"/>
  <c r="AR3067" i="1"/>
  <c r="AR3035" i="1"/>
  <c r="AS3035" i="1"/>
  <c r="AT3035" i="1"/>
  <c r="AU3035" i="1"/>
  <c r="J3035" i="1"/>
  <c r="K3035" i="1"/>
  <c r="L3035" i="1"/>
  <c r="H3010" i="1"/>
  <c r="K2961" i="1"/>
  <c r="AS2929" i="1"/>
  <c r="M2897" i="1"/>
  <c r="AR2800" i="1"/>
  <c r="AS2800" i="1"/>
  <c r="AT2800" i="1"/>
  <c r="H2800" i="1"/>
  <c r="AU2800" i="1"/>
  <c r="J2800" i="1"/>
  <c r="K2800" i="1"/>
  <c r="L2800" i="1"/>
  <c r="L19" i="23"/>
  <c r="K18" i="23"/>
  <c r="L7" i="23"/>
  <c r="K6" i="23"/>
  <c r="AU3256" i="1"/>
  <c r="K3254" i="1"/>
  <c r="M3252" i="1"/>
  <c r="AT3251" i="1"/>
  <c r="J3249" i="1"/>
  <c r="L3247" i="1"/>
  <c r="M3247" i="1" s="1"/>
  <c r="AS3246" i="1"/>
  <c r="AU3244" i="1"/>
  <c r="K3242" i="1"/>
  <c r="AT3239" i="1"/>
  <c r="J3237" i="1"/>
  <c r="L3235" i="1"/>
  <c r="AS3233" i="1"/>
  <c r="AU3231" i="1"/>
  <c r="K3229" i="1"/>
  <c r="M3229" i="1" s="1"/>
  <c r="AT3226" i="1"/>
  <c r="J3224" i="1"/>
  <c r="L3222" i="1"/>
  <c r="AS3221" i="1"/>
  <c r="AU3219" i="1"/>
  <c r="H3219" i="1"/>
  <c r="K3217" i="1"/>
  <c r="M3215" i="1"/>
  <c r="AT3214" i="1"/>
  <c r="J3212" i="1"/>
  <c r="L3210" i="1"/>
  <c r="AS3209" i="1"/>
  <c r="AU3207" i="1"/>
  <c r="H3207" i="1"/>
  <c r="K3205" i="1"/>
  <c r="M3203" i="1"/>
  <c r="AT3202" i="1"/>
  <c r="J3200" i="1"/>
  <c r="L3198" i="1"/>
  <c r="M3198" i="1" s="1"/>
  <c r="AS3197" i="1"/>
  <c r="AU3195" i="1"/>
  <c r="H3195" i="1"/>
  <c r="K3193" i="1"/>
  <c r="AT3190" i="1"/>
  <c r="J3188" i="1"/>
  <c r="L3186" i="1"/>
  <c r="M3186" i="1" s="1"/>
  <c r="AS3185" i="1"/>
  <c r="AU3183" i="1"/>
  <c r="H3183" i="1"/>
  <c r="K3181" i="1"/>
  <c r="AT3178" i="1"/>
  <c r="J3176" i="1"/>
  <c r="L3174" i="1"/>
  <c r="M3174" i="1" s="1"/>
  <c r="AS3173" i="1"/>
  <c r="AU3171" i="1"/>
  <c r="H3171" i="1"/>
  <c r="K3169" i="1"/>
  <c r="M3167" i="1"/>
  <c r="AT3166" i="1"/>
  <c r="J3164" i="1"/>
  <c r="L3162" i="1"/>
  <c r="M3162" i="1" s="1"/>
  <c r="AS3161" i="1"/>
  <c r="AU3158" i="1"/>
  <c r="H3158" i="1"/>
  <c r="K3156" i="1"/>
  <c r="AT3153" i="1"/>
  <c r="J3151" i="1"/>
  <c r="L3149" i="1"/>
  <c r="M3149" i="1" s="1"/>
  <c r="K3145" i="1"/>
  <c r="AS3144" i="1"/>
  <c r="AT3144" i="1"/>
  <c r="K3143" i="1"/>
  <c r="L3134" i="1"/>
  <c r="J3132" i="1"/>
  <c r="K3130" i="1"/>
  <c r="H3128" i="1"/>
  <c r="AU3126" i="1"/>
  <c r="K3121" i="1"/>
  <c r="AS3120" i="1"/>
  <c r="AT3120" i="1"/>
  <c r="K3119" i="1"/>
  <c r="L3110" i="1"/>
  <c r="J3108" i="1"/>
  <c r="H3106" i="1"/>
  <c r="K3102" i="1"/>
  <c r="H3100" i="1"/>
  <c r="L3097" i="1"/>
  <c r="H3090" i="1"/>
  <c r="H3085" i="1"/>
  <c r="AT3074" i="1"/>
  <c r="AR3074" i="1"/>
  <c r="AS3074" i="1"/>
  <c r="K3074" i="1"/>
  <c r="L3074" i="1"/>
  <c r="L3073" i="1"/>
  <c r="AR3073" i="1"/>
  <c r="AS3073" i="1"/>
  <c r="AT3073" i="1"/>
  <c r="AU3073" i="1"/>
  <c r="K3037" i="1"/>
  <c r="AR3037" i="1"/>
  <c r="AS3037" i="1"/>
  <c r="AT3037" i="1"/>
  <c r="AU3037" i="1"/>
  <c r="J3037" i="1"/>
  <c r="L3037" i="1"/>
  <c r="J3032" i="1"/>
  <c r="AR3032" i="1"/>
  <c r="AS3032" i="1"/>
  <c r="AT3032" i="1"/>
  <c r="AU3032" i="1"/>
  <c r="H3032" i="1"/>
  <c r="K3032" i="1"/>
  <c r="AR3016" i="1"/>
  <c r="AS3016" i="1"/>
  <c r="AT3016" i="1"/>
  <c r="J3016" i="1"/>
  <c r="K3016" i="1"/>
  <c r="L3016" i="1"/>
  <c r="H3012" i="1"/>
  <c r="L2984" i="1"/>
  <c r="H2962" i="1"/>
  <c r="H2961" i="1"/>
  <c r="J3145" i="1"/>
  <c r="AU3139" i="1"/>
  <c r="K3134" i="1"/>
  <c r="L3133" i="1"/>
  <c r="H3132" i="1"/>
  <c r="H3130" i="1"/>
  <c r="AT3126" i="1"/>
  <c r="L3125" i="1"/>
  <c r="M3125" i="1" s="1"/>
  <c r="J3121" i="1"/>
  <c r="AU3115" i="1"/>
  <c r="K3110" i="1"/>
  <c r="L3109" i="1"/>
  <c r="M3109" i="1" s="1"/>
  <c r="H3108" i="1"/>
  <c r="AU3104" i="1"/>
  <c r="J3102" i="1"/>
  <c r="M3101" i="1"/>
  <c r="AU3098" i="1"/>
  <c r="K3097" i="1"/>
  <c r="L3096" i="1"/>
  <c r="M3096" i="1" s="1"/>
  <c r="K3091" i="1"/>
  <c r="L3091" i="1"/>
  <c r="J3086" i="1"/>
  <c r="K3086" i="1"/>
  <c r="L3086" i="1"/>
  <c r="L3076" i="1"/>
  <c r="M3076" i="1" s="1"/>
  <c r="AU3074" i="1"/>
  <c r="L3069" i="1"/>
  <c r="H2987" i="1"/>
  <c r="AR2968" i="1"/>
  <c r="AS2968" i="1"/>
  <c r="AT2968" i="1"/>
  <c r="J2968" i="1"/>
  <c r="K2968" i="1"/>
  <c r="L2968" i="1"/>
  <c r="H2964" i="1"/>
  <c r="AT2671" i="1"/>
  <c r="AR2671" i="1"/>
  <c r="AS2671" i="1"/>
  <c r="AU2671" i="1"/>
  <c r="H2671" i="1"/>
  <c r="J2671" i="1"/>
  <c r="K2671" i="1"/>
  <c r="L2671" i="1"/>
  <c r="AU2652" i="1"/>
  <c r="AR2652" i="1"/>
  <c r="AS2652" i="1"/>
  <c r="AT2652" i="1"/>
  <c r="J2652" i="1"/>
  <c r="K2652" i="1"/>
  <c r="L2652" i="1"/>
  <c r="AT3055" i="1"/>
  <c r="AU3042" i="1"/>
  <c r="AU3040" i="1"/>
  <c r="H3034" i="1"/>
  <c r="AR3027" i="1"/>
  <c r="AT3019" i="1"/>
  <c r="AU3017" i="1"/>
  <c r="H3015" i="1"/>
  <c r="AU2994" i="1"/>
  <c r="AU2992" i="1"/>
  <c r="H2988" i="1"/>
  <c r="H2986" i="1"/>
  <c r="AT2971" i="1"/>
  <c r="AU2969" i="1"/>
  <c r="H2967" i="1"/>
  <c r="AR2958" i="1"/>
  <c r="AR2956" i="1"/>
  <c r="AS2952" i="1"/>
  <c r="AR2950" i="1"/>
  <c r="AU2946" i="1"/>
  <c r="H2893" i="1"/>
  <c r="AS2886" i="1"/>
  <c r="AT2886" i="1"/>
  <c r="H2886" i="1"/>
  <c r="AU2886" i="1"/>
  <c r="J2886" i="1"/>
  <c r="K2886" i="1"/>
  <c r="L2886" i="1"/>
  <c r="H2859" i="1"/>
  <c r="L2823" i="1"/>
  <c r="AR2823" i="1"/>
  <c r="AS2823" i="1"/>
  <c r="AT2823" i="1"/>
  <c r="AU2823" i="1"/>
  <c r="H2823" i="1"/>
  <c r="J2823" i="1"/>
  <c r="K2823" i="1"/>
  <c r="AS2798" i="1"/>
  <c r="AR2798" i="1"/>
  <c r="AT2798" i="1"/>
  <c r="AU2798" i="1"/>
  <c r="H2798" i="1"/>
  <c r="J2798" i="1"/>
  <c r="K2798" i="1"/>
  <c r="L2798" i="1"/>
  <c r="AU2748" i="1"/>
  <c r="AR2748" i="1"/>
  <c r="AS2748" i="1"/>
  <c r="AT2748" i="1"/>
  <c r="J2748" i="1"/>
  <c r="M2748" i="1" s="1"/>
  <c r="K2748" i="1"/>
  <c r="L2748" i="1"/>
  <c r="M2747" i="1"/>
  <c r="AT2719" i="1"/>
  <c r="AR2719" i="1"/>
  <c r="AS2719" i="1"/>
  <c r="AU2719" i="1"/>
  <c r="H2719" i="1"/>
  <c r="J2719" i="1"/>
  <c r="K2719" i="1"/>
  <c r="L2719" i="1"/>
  <c r="AU2700" i="1"/>
  <c r="AR2700" i="1"/>
  <c r="AS2700" i="1"/>
  <c r="AT2700" i="1"/>
  <c r="J2700" i="1"/>
  <c r="K2700" i="1"/>
  <c r="L2700" i="1"/>
  <c r="H2650" i="1"/>
  <c r="AR2564" i="1"/>
  <c r="AS2564" i="1"/>
  <c r="AT2564" i="1"/>
  <c r="H2564" i="1"/>
  <c r="AU2564" i="1"/>
  <c r="J2564" i="1"/>
  <c r="L2564" i="1"/>
  <c r="K2564" i="1"/>
  <c r="AS3055" i="1"/>
  <c r="AT3042" i="1"/>
  <c r="AT3040" i="1"/>
  <c r="AU3036" i="1"/>
  <c r="AU3034" i="1"/>
  <c r="AS3019" i="1"/>
  <c r="AT3017" i="1"/>
  <c r="AT3015" i="1"/>
  <c r="AU3013" i="1"/>
  <c r="AU3011" i="1"/>
  <c r="AT2994" i="1"/>
  <c r="AT2992" i="1"/>
  <c r="AU2988" i="1"/>
  <c r="AU2986" i="1"/>
  <c r="AS2971" i="1"/>
  <c r="AT2969" i="1"/>
  <c r="AT2967" i="1"/>
  <c r="AU2963" i="1"/>
  <c r="AT2946" i="1"/>
  <c r="AT2936" i="1"/>
  <c r="J2936" i="1"/>
  <c r="K2936" i="1"/>
  <c r="AU2933" i="1"/>
  <c r="AS2931" i="1"/>
  <c r="AU2931" i="1"/>
  <c r="J2931" i="1"/>
  <c r="AR2926" i="1"/>
  <c r="AT2926" i="1"/>
  <c r="H2926" i="1"/>
  <c r="AU2926" i="1"/>
  <c r="AS2898" i="1"/>
  <c r="AT2898" i="1"/>
  <c r="H2898" i="1"/>
  <c r="AU2898" i="1"/>
  <c r="J2898" i="1"/>
  <c r="K2898" i="1"/>
  <c r="L2898" i="1"/>
  <c r="AS2846" i="1"/>
  <c r="AR2846" i="1"/>
  <c r="AT2846" i="1"/>
  <c r="AU2846" i="1"/>
  <c r="H2846" i="1"/>
  <c r="J2846" i="1"/>
  <c r="K2846" i="1"/>
  <c r="AR2821" i="1"/>
  <c r="AS2821" i="1"/>
  <c r="AT2821" i="1"/>
  <c r="AU2821" i="1"/>
  <c r="J2821" i="1"/>
  <c r="K2821" i="1"/>
  <c r="L2821" i="1"/>
  <c r="AR2817" i="1"/>
  <c r="AS2817" i="1"/>
  <c r="AT2817" i="1"/>
  <c r="AU2817" i="1"/>
  <c r="J2817" i="1"/>
  <c r="K2817" i="1"/>
  <c r="L2817" i="1"/>
  <c r="AS2792" i="1"/>
  <c r="AT2792" i="1"/>
  <c r="AU2792" i="1"/>
  <c r="J2792" i="1"/>
  <c r="M2792" i="1" s="1"/>
  <c r="K2792" i="1"/>
  <c r="L2792" i="1"/>
  <c r="AT2767" i="1"/>
  <c r="AR2767" i="1"/>
  <c r="AS2767" i="1"/>
  <c r="AU2767" i="1"/>
  <c r="H2767" i="1"/>
  <c r="J2767" i="1"/>
  <c r="K2767" i="1"/>
  <c r="L2767" i="1"/>
  <c r="AS2742" i="1"/>
  <c r="AT2742" i="1"/>
  <c r="H2742" i="1"/>
  <c r="AU2742" i="1"/>
  <c r="J2742" i="1"/>
  <c r="M2742" i="1" s="1"/>
  <c r="K2742" i="1"/>
  <c r="L2742" i="1"/>
  <c r="L2582" i="1"/>
  <c r="AS2582" i="1"/>
  <c r="AT2582" i="1"/>
  <c r="AU2582" i="1"/>
  <c r="H2582" i="1"/>
  <c r="J2582" i="1"/>
  <c r="K2582" i="1"/>
  <c r="AR2571" i="1"/>
  <c r="AS2571" i="1"/>
  <c r="AT2571" i="1"/>
  <c r="H2571" i="1"/>
  <c r="AU2571" i="1"/>
  <c r="K2571" i="1"/>
  <c r="J2571" i="1"/>
  <c r="L2571" i="1"/>
  <c r="J2220" i="1"/>
  <c r="K2220" i="1"/>
  <c r="L2220" i="1"/>
  <c r="AT2220" i="1"/>
  <c r="AU2220" i="1"/>
  <c r="H2220" i="1"/>
  <c r="AR2220" i="1"/>
  <c r="AS2220" i="1"/>
  <c r="H3067" i="1"/>
  <c r="AR3055" i="1"/>
  <c r="L3043" i="1"/>
  <c r="AS3042" i="1"/>
  <c r="L3041" i="1"/>
  <c r="AS3040" i="1"/>
  <c r="AT3036" i="1"/>
  <c r="AS3034" i="1"/>
  <c r="AR3019" i="1"/>
  <c r="AR3017" i="1"/>
  <c r="AS3015" i="1"/>
  <c r="AT3013" i="1"/>
  <c r="AT3011" i="1"/>
  <c r="L2995" i="1"/>
  <c r="AS2994" i="1"/>
  <c r="L2993" i="1"/>
  <c r="AS2992" i="1"/>
  <c r="AT2988" i="1"/>
  <c r="AS2986" i="1"/>
  <c r="AR2971" i="1"/>
  <c r="AR2969" i="1"/>
  <c r="AS2967" i="1"/>
  <c r="AT2965" i="1"/>
  <c r="AT2963" i="1"/>
  <c r="AS2946" i="1"/>
  <c r="AU2906" i="1"/>
  <c r="K2565" i="1"/>
  <c r="L2565" i="1"/>
  <c r="AT2565" i="1"/>
  <c r="AU2565" i="1"/>
  <c r="H2565" i="1"/>
  <c r="J2565" i="1"/>
  <c r="K3043" i="1"/>
  <c r="AR3042" i="1"/>
  <c r="K3041" i="1"/>
  <c r="AR3040" i="1"/>
  <c r="L3039" i="1"/>
  <c r="AS3036" i="1"/>
  <c r="AR3034" i="1"/>
  <c r="K3018" i="1"/>
  <c r="AR3015" i="1"/>
  <c r="AS3013" i="1"/>
  <c r="AS3011" i="1"/>
  <c r="K2995" i="1"/>
  <c r="AR2994" i="1"/>
  <c r="K2993" i="1"/>
  <c r="AR2992" i="1"/>
  <c r="AS2988" i="1"/>
  <c r="AR2986" i="1"/>
  <c r="M2985" i="1"/>
  <c r="AR2967" i="1"/>
  <c r="AS2965" i="1"/>
  <c r="AR2946" i="1"/>
  <c r="AT2938" i="1"/>
  <c r="H2938" i="1"/>
  <c r="AU2938" i="1"/>
  <c r="M2937" i="1"/>
  <c r="AR2886" i="1"/>
  <c r="AR2881" i="1"/>
  <c r="AS2881" i="1"/>
  <c r="AT2881" i="1"/>
  <c r="AU2881" i="1"/>
  <c r="J2881" i="1"/>
  <c r="K2881" i="1"/>
  <c r="L2881" i="1"/>
  <c r="AT2863" i="1"/>
  <c r="AR2863" i="1"/>
  <c r="AS2863" i="1"/>
  <c r="AU2863" i="1"/>
  <c r="H2863" i="1"/>
  <c r="J2863" i="1"/>
  <c r="K2863" i="1"/>
  <c r="L2863" i="1"/>
  <c r="AS2840" i="1"/>
  <c r="AT2840" i="1"/>
  <c r="AU2840" i="1"/>
  <c r="J2840" i="1"/>
  <c r="K2840" i="1"/>
  <c r="L2840" i="1"/>
  <c r="J3043" i="1"/>
  <c r="J3041" i="1"/>
  <c r="K3039" i="1"/>
  <c r="J3018" i="1"/>
  <c r="M3018" i="1" s="1"/>
  <c r="AR3013" i="1"/>
  <c r="J2995" i="1"/>
  <c r="J2993" i="1"/>
  <c r="AS2933" i="1"/>
  <c r="AT2933" i="1"/>
  <c r="J2914" i="1"/>
  <c r="K2914" i="1"/>
  <c r="L2914" i="1"/>
  <c r="K2906" i="1"/>
  <c r="L2906" i="1"/>
  <c r="AR2893" i="1"/>
  <c r="AS2893" i="1"/>
  <c r="AT2893" i="1"/>
  <c r="AU2893" i="1"/>
  <c r="J2893" i="1"/>
  <c r="K2893" i="1"/>
  <c r="L2893" i="1"/>
  <c r="L2859" i="1"/>
  <c r="AU2859" i="1"/>
  <c r="J2859" i="1"/>
  <c r="K2859" i="1"/>
  <c r="AT2851" i="1"/>
  <c r="H2851" i="1"/>
  <c r="J2851" i="1"/>
  <c r="K2851" i="1"/>
  <c r="L2851" i="1"/>
  <c r="AU2796" i="1"/>
  <c r="AR2796" i="1"/>
  <c r="AS2796" i="1"/>
  <c r="AT2796" i="1"/>
  <c r="J2796" i="1"/>
  <c r="K2796" i="1"/>
  <c r="L2796" i="1"/>
  <c r="K2650" i="1"/>
  <c r="AS2650" i="1"/>
  <c r="AT2650" i="1"/>
  <c r="AU2650" i="1"/>
  <c r="J2650" i="1"/>
  <c r="L2650" i="1"/>
  <c r="L2631" i="1"/>
  <c r="AR2631" i="1"/>
  <c r="AS2631" i="1"/>
  <c r="AT2631" i="1"/>
  <c r="AU2631" i="1"/>
  <c r="H2631" i="1"/>
  <c r="J2631" i="1"/>
  <c r="K2631" i="1"/>
  <c r="AS2449" i="1"/>
  <c r="AR2449" i="1"/>
  <c r="AT2449" i="1"/>
  <c r="AU2449" i="1"/>
  <c r="H2449" i="1"/>
  <c r="J2449" i="1"/>
  <c r="K2449" i="1"/>
  <c r="L2449" i="1"/>
  <c r="AR2304" i="1"/>
  <c r="AS2304" i="1"/>
  <c r="AT2304" i="1"/>
  <c r="H2304" i="1"/>
  <c r="AU2304" i="1"/>
  <c r="J2304" i="1"/>
  <c r="K2304" i="1"/>
  <c r="L2304" i="1"/>
  <c r="AU3043" i="1"/>
  <c r="J3039" i="1"/>
  <c r="AU2995" i="1"/>
  <c r="AS2914" i="1"/>
  <c r="AR2906" i="1"/>
  <c r="AR2905" i="1"/>
  <c r="AS2905" i="1"/>
  <c r="AT2905" i="1"/>
  <c r="AU2905" i="1"/>
  <c r="J2905" i="1"/>
  <c r="M2905" i="1" s="1"/>
  <c r="M2904" i="1"/>
  <c r="AT2859" i="1"/>
  <c r="AU2851" i="1"/>
  <c r="AT2815" i="1"/>
  <c r="AR2815" i="1"/>
  <c r="AS2815" i="1"/>
  <c r="AU2815" i="1"/>
  <c r="H2815" i="1"/>
  <c r="J2815" i="1"/>
  <c r="K2815" i="1"/>
  <c r="L2815" i="1"/>
  <c r="AS2790" i="1"/>
  <c r="AT2790" i="1"/>
  <c r="H2790" i="1"/>
  <c r="AU2790" i="1"/>
  <c r="J2790" i="1"/>
  <c r="K2790" i="1"/>
  <c r="L2790" i="1"/>
  <c r="M2770" i="1"/>
  <c r="K2746" i="1"/>
  <c r="AS2746" i="1"/>
  <c r="AT2746" i="1"/>
  <c r="AU2746" i="1"/>
  <c r="J2746" i="1"/>
  <c r="L2746" i="1"/>
  <c r="J2717" i="1"/>
  <c r="AT2717" i="1"/>
  <c r="AU2717" i="1"/>
  <c r="H2717" i="1"/>
  <c r="K2717" i="1"/>
  <c r="L2717" i="1"/>
  <c r="K2698" i="1"/>
  <c r="AS2698" i="1"/>
  <c r="AT2698" i="1"/>
  <c r="AU2698" i="1"/>
  <c r="J2698" i="1"/>
  <c r="L2698" i="1"/>
  <c r="AR2656" i="1"/>
  <c r="AS2656" i="1"/>
  <c r="AT2656" i="1"/>
  <c r="H2656" i="1"/>
  <c r="AU2656" i="1"/>
  <c r="J2656" i="1"/>
  <c r="K2656" i="1"/>
  <c r="L2656" i="1"/>
  <c r="AR2565" i="1"/>
  <c r="AS2545" i="1"/>
  <c r="AT2545" i="1"/>
  <c r="AU2545" i="1"/>
  <c r="J2545" i="1"/>
  <c r="K2545" i="1"/>
  <c r="L2545" i="1"/>
  <c r="M2545" i="1" s="1"/>
  <c r="AR2545" i="1"/>
  <c r="AR2451" i="1"/>
  <c r="AS2451" i="1"/>
  <c r="AT2451" i="1"/>
  <c r="H2451" i="1"/>
  <c r="AU2451" i="1"/>
  <c r="J2451" i="1"/>
  <c r="K2451" i="1"/>
  <c r="L2451" i="1"/>
  <c r="AU2300" i="1"/>
  <c r="AR2300" i="1"/>
  <c r="AS2300" i="1"/>
  <c r="AT2300" i="1"/>
  <c r="J2300" i="1"/>
  <c r="K2300" i="1"/>
  <c r="L2300" i="1"/>
  <c r="L2956" i="1"/>
  <c r="L2952" i="1"/>
  <c r="L2950" i="1"/>
  <c r="H2943" i="1"/>
  <c r="AU2932" i="1"/>
  <c r="L2926" i="1"/>
  <c r="AR2914" i="1"/>
  <c r="AU2913" i="1"/>
  <c r="AS2859" i="1"/>
  <c r="AS2851" i="1"/>
  <c r="AU2844" i="1"/>
  <c r="AR2844" i="1"/>
  <c r="AS2844" i="1"/>
  <c r="AT2844" i="1"/>
  <c r="J2844" i="1"/>
  <c r="K2844" i="1"/>
  <c r="L2844" i="1"/>
  <c r="AR2840" i="1"/>
  <c r="J2765" i="1"/>
  <c r="AT2765" i="1"/>
  <c r="AU2765" i="1"/>
  <c r="H2765" i="1"/>
  <c r="K2765" i="1"/>
  <c r="L2765" i="1"/>
  <c r="AR2704" i="1"/>
  <c r="AS2704" i="1"/>
  <c r="AT2704" i="1"/>
  <c r="H2704" i="1"/>
  <c r="AU2704" i="1"/>
  <c r="J2704" i="1"/>
  <c r="K2704" i="1"/>
  <c r="L2704" i="1"/>
  <c r="L2679" i="1"/>
  <c r="AR2679" i="1"/>
  <c r="AS2679" i="1"/>
  <c r="AT2679" i="1"/>
  <c r="AU2679" i="1"/>
  <c r="H2679" i="1"/>
  <c r="J2679" i="1"/>
  <c r="K2679" i="1"/>
  <c r="AT2598" i="1"/>
  <c r="H2598" i="1"/>
  <c r="AU2598" i="1"/>
  <c r="J2598" i="1"/>
  <c r="AS2598" i="1"/>
  <c r="K2598" i="1"/>
  <c r="L2598" i="1"/>
  <c r="M2597" i="1"/>
  <c r="H3070" i="1"/>
  <c r="J3068" i="1"/>
  <c r="M3068" i="1" s="1"/>
  <c r="J3064" i="1"/>
  <c r="M3064" i="1" s="1"/>
  <c r="J3061" i="1"/>
  <c r="L3059" i="1"/>
  <c r="J3054" i="1"/>
  <c r="M3054" i="1" s="1"/>
  <c r="K3052" i="1"/>
  <c r="K3048" i="1"/>
  <c r="K3046" i="1"/>
  <c r="AS3043" i="1"/>
  <c r="AT3041" i="1"/>
  <c r="AT3039" i="1"/>
  <c r="AU3033" i="1"/>
  <c r="H3033" i="1"/>
  <c r="J3031" i="1"/>
  <c r="M3031" i="1" s="1"/>
  <c r="J3029" i="1"/>
  <c r="K3027" i="1"/>
  <c r="L3025" i="1"/>
  <c r="K3023" i="1"/>
  <c r="L3021" i="1"/>
  <c r="AT3018" i="1"/>
  <c r="H3008" i="1"/>
  <c r="J3006" i="1"/>
  <c r="M3006" i="1" s="1"/>
  <c r="K3004" i="1"/>
  <c r="K3000" i="1"/>
  <c r="K2998" i="1"/>
  <c r="AS2995" i="1"/>
  <c r="AT2993" i="1"/>
  <c r="AU2985" i="1"/>
  <c r="H2985" i="1"/>
  <c r="J2983" i="1"/>
  <c r="M2983" i="1" s="1"/>
  <c r="J2981" i="1"/>
  <c r="K2979" i="1"/>
  <c r="L2977" i="1"/>
  <c r="K2975" i="1"/>
  <c r="L2973" i="1"/>
  <c r="H2960" i="1"/>
  <c r="J2958" i="1"/>
  <c r="M2958" i="1" s="1"/>
  <c r="K2956" i="1"/>
  <c r="K2952" i="1"/>
  <c r="K2950" i="1"/>
  <c r="AS2947" i="1"/>
  <c r="AT2945" i="1"/>
  <c r="AT2943" i="1"/>
  <c r="L2936" i="1"/>
  <c r="AT2932" i="1"/>
  <c r="L2931" i="1"/>
  <c r="H2929" i="1"/>
  <c r="AU2927" i="1"/>
  <c r="K2926" i="1"/>
  <c r="H2903" i="1"/>
  <c r="AR2888" i="1"/>
  <c r="AS2888" i="1"/>
  <c r="AT2888" i="1"/>
  <c r="H2888" i="1"/>
  <c r="AU2888" i="1"/>
  <c r="J2888" i="1"/>
  <c r="K2888" i="1"/>
  <c r="AU2884" i="1"/>
  <c r="J2884" i="1"/>
  <c r="K2884" i="1"/>
  <c r="L2884" i="1"/>
  <c r="L2871" i="1"/>
  <c r="AR2871" i="1"/>
  <c r="AS2871" i="1"/>
  <c r="AT2871" i="1"/>
  <c r="AU2871" i="1"/>
  <c r="H2871" i="1"/>
  <c r="J2871" i="1"/>
  <c r="K2871" i="1"/>
  <c r="AR2859" i="1"/>
  <c r="H2853" i="1"/>
  <c r="AR2851" i="1"/>
  <c r="M2845" i="1"/>
  <c r="H2842" i="1"/>
  <c r="AS2838" i="1"/>
  <c r="AT2838" i="1"/>
  <c r="H2838" i="1"/>
  <c r="AU2838" i="1"/>
  <c r="J2838" i="1"/>
  <c r="K2838" i="1"/>
  <c r="L2838" i="1"/>
  <c r="AR2752" i="1"/>
  <c r="AS2752" i="1"/>
  <c r="AT2752" i="1"/>
  <c r="H2752" i="1"/>
  <c r="AU2752" i="1"/>
  <c r="J2752" i="1"/>
  <c r="K2752" i="1"/>
  <c r="L2752" i="1"/>
  <c r="L2727" i="1"/>
  <c r="AR2727" i="1"/>
  <c r="AS2727" i="1"/>
  <c r="AT2727" i="1"/>
  <c r="AU2727" i="1"/>
  <c r="H2727" i="1"/>
  <c r="J2727" i="1"/>
  <c r="K2727" i="1"/>
  <c r="AR2677" i="1"/>
  <c r="AS2677" i="1"/>
  <c r="AT2677" i="1"/>
  <c r="AU2677" i="1"/>
  <c r="J2677" i="1"/>
  <c r="K2677" i="1"/>
  <c r="M2677" i="1" s="1"/>
  <c r="L2677" i="1"/>
  <c r="AR2673" i="1"/>
  <c r="AS2673" i="1"/>
  <c r="AT2673" i="1"/>
  <c r="AU2673" i="1"/>
  <c r="J2673" i="1"/>
  <c r="K2673" i="1"/>
  <c r="L2673" i="1"/>
  <c r="AS2654" i="1"/>
  <c r="AR2654" i="1"/>
  <c r="AT2654" i="1"/>
  <c r="AU2654" i="1"/>
  <c r="H2654" i="1"/>
  <c r="J2654" i="1"/>
  <c r="K2654" i="1"/>
  <c r="L2654" i="1"/>
  <c r="AR2650" i="1"/>
  <c r="H2624" i="1"/>
  <c r="AU2603" i="1"/>
  <c r="J2603" i="1"/>
  <c r="K2603" i="1"/>
  <c r="AT2603" i="1"/>
  <c r="L2603" i="1"/>
  <c r="M2566" i="1"/>
  <c r="L3079" i="1"/>
  <c r="AU3070" i="1"/>
  <c r="AU3068" i="1"/>
  <c r="H3061" i="1"/>
  <c r="K3059" i="1"/>
  <c r="K3057" i="1"/>
  <c r="L3055" i="1"/>
  <c r="M3055" i="1" s="1"/>
  <c r="J3052" i="1"/>
  <c r="J3048" i="1"/>
  <c r="J3046" i="1"/>
  <c r="L3044" i="1"/>
  <c r="AR3041" i="1"/>
  <c r="AS3039" i="1"/>
  <c r="AT3033" i="1"/>
  <c r="AU3031" i="1"/>
  <c r="J3027" i="1"/>
  <c r="J3025" i="1"/>
  <c r="J3023" i="1"/>
  <c r="K3021" i="1"/>
  <c r="L3019" i="1"/>
  <c r="M3019" i="1" s="1"/>
  <c r="AS3018" i="1"/>
  <c r="L3017" i="1"/>
  <c r="AU3008" i="1"/>
  <c r="J3004" i="1"/>
  <c r="J3000" i="1"/>
  <c r="M2999" i="1"/>
  <c r="J2998" i="1"/>
  <c r="L2996" i="1"/>
  <c r="AR2993" i="1"/>
  <c r="M2992" i="1"/>
  <c r="AS2991" i="1"/>
  <c r="AT2985" i="1"/>
  <c r="AU2983" i="1"/>
  <c r="J2979" i="1"/>
  <c r="J2977" i="1"/>
  <c r="J2975" i="1"/>
  <c r="K2973" i="1"/>
  <c r="L2971" i="1"/>
  <c r="AS2970" i="1"/>
  <c r="L2969" i="1"/>
  <c r="AU2960" i="1"/>
  <c r="J2956" i="1"/>
  <c r="J2952" i="1"/>
  <c r="M2951" i="1"/>
  <c r="J2950" i="1"/>
  <c r="L2948" i="1"/>
  <c r="AR2945" i="1"/>
  <c r="AS2943" i="1"/>
  <c r="L2938" i="1"/>
  <c r="H2936" i="1"/>
  <c r="L2933" i="1"/>
  <c r="AS2932" i="1"/>
  <c r="K2931" i="1"/>
  <c r="AT2927" i="1"/>
  <c r="J2926" i="1"/>
  <c r="AR2900" i="1"/>
  <c r="AS2900" i="1"/>
  <c r="AT2900" i="1"/>
  <c r="H2900" i="1"/>
  <c r="AU2900" i="1"/>
  <c r="J2900" i="1"/>
  <c r="K2900" i="1"/>
  <c r="AU2896" i="1"/>
  <c r="J2896" i="1"/>
  <c r="K2896" i="1"/>
  <c r="L2896" i="1"/>
  <c r="AT2884" i="1"/>
  <c r="L2846" i="1"/>
  <c r="AR2790" i="1"/>
  <c r="L2775" i="1"/>
  <c r="AR2775" i="1"/>
  <c r="AS2775" i="1"/>
  <c r="AT2775" i="1"/>
  <c r="AU2775" i="1"/>
  <c r="H2775" i="1"/>
  <c r="J2775" i="1"/>
  <c r="K2775" i="1"/>
  <c r="AS2765" i="1"/>
  <c r="AS2750" i="1"/>
  <c r="AR2750" i="1"/>
  <c r="AT2750" i="1"/>
  <c r="AU2750" i="1"/>
  <c r="H2750" i="1"/>
  <c r="J2750" i="1"/>
  <c r="K2750" i="1"/>
  <c r="L2750" i="1"/>
  <c r="AR2746" i="1"/>
  <c r="AR2725" i="1"/>
  <c r="AS2725" i="1"/>
  <c r="AT2725" i="1"/>
  <c r="AU2725" i="1"/>
  <c r="J2725" i="1"/>
  <c r="K2725" i="1"/>
  <c r="L2725" i="1"/>
  <c r="AR2721" i="1"/>
  <c r="AS2721" i="1"/>
  <c r="AT2721" i="1"/>
  <c r="AU2721" i="1"/>
  <c r="J2721" i="1"/>
  <c r="K2721" i="1"/>
  <c r="L2721" i="1"/>
  <c r="AR2717" i="1"/>
  <c r="AS2702" i="1"/>
  <c r="AR2702" i="1"/>
  <c r="AT2702" i="1"/>
  <c r="AU2702" i="1"/>
  <c r="H2702" i="1"/>
  <c r="J2702" i="1"/>
  <c r="K2702" i="1"/>
  <c r="L2702" i="1"/>
  <c r="AR2698" i="1"/>
  <c r="AS2648" i="1"/>
  <c r="AT2648" i="1"/>
  <c r="AU2648" i="1"/>
  <c r="J2648" i="1"/>
  <c r="K2648" i="1"/>
  <c r="L2648" i="1"/>
  <c r="J2608" i="1"/>
  <c r="K2608" i="1"/>
  <c r="L2608" i="1"/>
  <c r="AU2608" i="1"/>
  <c r="AR2608" i="1"/>
  <c r="AU2567" i="1"/>
  <c r="J2567" i="1"/>
  <c r="K2567" i="1"/>
  <c r="L2567" i="1"/>
  <c r="AR2567" i="1"/>
  <c r="AS2567" i="1"/>
  <c r="AT2567" i="1"/>
  <c r="AT3070" i="1"/>
  <c r="AU3064" i="1"/>
  <c r="AU3061" i="1"/>
  <c r="J3057" i="1"/>
  <c r="H3046" i="1"/>
  <c r="K3044" i="1"/>
  <c r="M3044" i="1" s="1"/>
  <c r="K3042" i="1"/>
  <c r="M3042" i="1" s="1"/>
  <c r="AR3039" i="1"/>
  <c r="L3036" i="1"/>
  <c r="M3036" i="1" s="1"/>
  <c r="L3034" i="1"/>
  <c r="AU3029" i="1"/>
  <c r="H3027" i="1"/>
  <c r="AR3018" i="1"/>
  <c r="K3017" i="1"/>
  <c r="L3015" i="1"/>
  <c r="M3013" i="1"/>
  <c r="L3011" i="1"/>
  <c r="AT3008" i="1"/>
  <c r="AU3006" i="1"/>
  <c r="H2998" i="1"/>
  <c r="K2996" i="1"/>
  <c r="K2994" i="1"/>
  <c r="M2994" i="1" s="1"/>
  <c r="AR2991" i="1"/>
  <c r="L2988" i="1"/>
  <c r="L2986" i="1"/>
  <c r="AS2985" i="1"/>
  <c r="AT2983" i="1"/>
  <c r="AU2981" i="1"/>
  <c r="H2979" i="1"/>
  <c r="J2973" i="1"/>
  <c r="K2971" i="1"/>
  <c r="AR2970" i="1"/>
  <c r="K2969" i="1"/>
  <c r="L2967" i="1"/>
  <c r="L2963" i="1"/>
  <c r="AT2960" i="1"/>
  <c r="AU2958" i="1"/>
  <c r="AU2956" i="1"/>
  <c r="H2950" i="1"/>
  <c r="K2948" i="1"/>
  <c r="K2946" i="1"/>
  <c r="L2944" i="1"/>
  <c r="M2944" i="1" s="1"/>
  <c r="AR2943" i="1"/>
  <c r="L2940" i="1"/>
  <c r="K2938" i="1"/>
  <c r="K2933" i="1"/>
  <c r="AR2932" i="1"/>
  <c r="H2931" i="1"/>
  <c r="AS2884" i="1"/>
  <c r="AT2879" i="1"/>
  <c r="AU2879" i="1"/>
  <c r="J2879" i="1"/>
  <c r="K2879" i="1"/>
  <c r="L2879" i="1"/>
  <c r="AR2869" i="1"/>
  <c r="AS2869" i="1"/>
  <c r="AT2869" i="1"/>
  <c r="AU2869" i="1"/>
  <c r="J2869" i="1"/>
  <c r="K2869" i="1"/>
  <c r="L2869" i="1"/>
  <c r="J2861" i="1"/>
  <c r="AT2861" i="1"/>
  <c r="AU2861" i="1"/>
  <c r="H2861" i="1"/>
  <c r="K2861" i="1"/>
  <c r="L2861" i="1"/>
  <c r="H2821" i="1"/>
  <c r="H2817" i="1"/>
  <c r="K2794" i="1"/>
  <c r="AS2794" i="1"/>
  <c r="AT2794" i="1"/>
  <c r="AU2794" i="1"/>
  <c r="J2794" i="1"/>
  <c r="L2794" i="1"/>
  <c r="H2792" i="1"/>
  <c r="AR2773" i="1"/>
  <c r="AS2773" i="1"/>
  <c r="AT2773" i="1"/>
  <c r="AU2773" i="1"/>
  <c r="J2773" i="1"/>
  <c r="K2773" i="1"/>
  <c r="L2773" i="1"/>
  <c r="AR2769" i="1"/>
  <c r="AS2769" i="1"/>
  <c r="AT2769" i="1"/>
  <c r="AU2769" i="1"/>
  <c r="J2769" i="1"/>
  <c r="K2769" i="1"/>
  <c r="L2769" i="1"/>
  <c r="AR2765" i="1"/>
  <c r="AS2744" i="1"/>
  <c r="AT2744" i="1"/>
  <c r="AU2744" i="1"/>
  <c r="J2744" i="1"/>
  <c r="K2744" i="1"/>
  <c r="L2744" i="1"/>
  <c r="AS2696" i="1"/>
  <c r="AT2696" i="1"/>
  <c r="AU2696" i="1"/>
  <c r="J2696" i="1"/>
  <c r="K2696" i="1"/>
  <c r="L2696" i="1"/>
  <c r="AS2603" i="1"/>
  <c r="AR2598" i="1"/>
  <c r="K2988" i="1"/>
  <c r="K2986" i="1"/>
  <c r="M2986" i="1" s="1"/>
  <c r="AT2981" i="1"/>
  <c r="AT2979" i="1"/>
  <c r="AU2977" i="1"/>
  <c r="AU2975" i="1"/>
  <c r="J2969" i="1"/>
  <c r="K2967" i="1"/>
  <c r="L2965" i="1"/>
  <c r="M2965" i="1" s="1"/>
  <c r="K2963" i="1"/>
  <c r="AS2960" i="1"/>
  <c r="AT2958" i="1"/>
  <c r="AU2952" i="1"/>
  <c r="AU2950" i="1"/>
  <c r="J2946" i="1"/>
  <c r="K2940" i="1"/>
  <c r="M2940" i="1" s="1"/>
  <c r="J2938" i="1"/>
  <c r="J2933" i="1"/>
  <c r="K2927" i="1"/>
  <c r="J2906" i="1"/>
  <c r="AS2896" i="1"/>
  <c r="AT2891" i="1"/>
  <c r="AU2891" i="1"/>
  <c r="J2891" i="1"/>
  <c r="K2891" i="1"/>
  <c r="L2891" i="1"/>
  <c r="AR2884" i="1"/>
  <c r="AR2865" i="1"/>
  <c r="AS2865" i="1"/>
  <c r="AT2865" i="1"/>
  <c r="AU2865" i="1"/>
  <c r="J2865" i="1"/>
  <c r="K2865" i="1"/>
  <c r="L2865" i="1"/>
  <c r="M2863" i="1"/>
  <c r="AU2857" i="1"/>
  <c r="J2857" i="1"/>
  <c r="K2857" i="1"/>
  <c r="L2857" i="1"/>
  <c r="AR2838" i="1"/>
  <c r="J2813" i="1"/>
  <c r="AT2813" i="1"/>
  <c r="AU2813" i="1"/>
  <c r="H2813" i="1"/>
  <c r="K2813" i="1"/>
  <c r="L2813" i="1"/>
  <c r="L2618" i="1"/>
  <c r="AT2618" i="1"/>
  <c r="AU2618" i="1"/>
  <c r="J2618" i="1"/>
  <c r="K2618" i="1"/>
  <c r="K2613" i="1"/>
  <c r="L2613" i="1"/>
  <c r="AU2613" i="1"/>
  <c r="J2613" i="1"/>
  <c r="AR2613" i="1"/>
  <c r="AT2608" i="1"/>
  <c r="AR2603" i="1"/>
  <c r="AU2615" i="1"/>
  <c r="J2615" i="1"/>
  <c r="K2615" i="1"/>
  <c r="AT2610" i="1"/>
  <c r="H2610" i="1"/>
  <c r="AU2610" i="1"/>
  <c r="J2610" i="1"/>
  <c r="AS2605" i="1"/>
  <c r="AT2605" i="1"/>
  <c r="AU2605" i="1"/>
  <c r="AR2535" i="1"/>
  <c r="AS2535" i="1"/>
  <c r="AT2535" i="1"/>
  <c r="H2535" i="1"/>
  <c r="AU2535" i="1"/>
  <c r="J2535" i="1"/>
  <c r="K2535" i="1"/>
  <c r="L2535" i="1"/>
  <c r="AR2498" i="1"/>
  <c r="AS2498" i="1"/>
  <c r="AT2498" i="1"/>
  <c r="H2498" i="1"/>
  <c r="AU2498" i="1"/>
  <c r="J2498" i="1"/>
  <c r="K2498" i="1"/>
  <c r="L2498" i="1"/>
  <c r="AU2447" i="1"/>
  <c r="AR2447" i="1"/>
  <c r="AS2447" i="1"/>
  <c r="AT2447" i="1"/>
  <c r="J2447" i="1"/>
  <c r="M2447" i="1" s="1"/>
  <c r="K2447" i="1"/>
  <c r="L2447" i="1"/>
  <c r="AR2830" i="1"/>
  <c r="AR2782" i="1"/>
  <c r="AR2734" i="1"/>
  <c r="AR2686" i="1"/>
  <c r="AR2638" i="1"/>
  <c r="K2626" i="1"/>
  <c r="L2626" i="1"/>
  <c r="J2620" i="1"/>
  <c r="K2620" i="1"/>
  <c r="L2620" i="1"/>
  <c r="AR2615" i="1"/>
  <c r="AR2600" i="1"/>
  <c r="AS2600" i="1"/>
  <c r="AT2600" i="1"/>
  <c r="J2584" i="1"/>
  <c r="K2584" i="1"/>
  <c r="L2584" i="1"/>
  <c r="AT2574" i="1"/>
  <c r="H2574" i="1"/>
  <c r="AU2574" i="1"/>
  <c r="J2574" i="1"/>
  <c r="K2574" i="1"/>
  <c r="L2574" i="1"/>
  <c r="AU2555" i="1"/>
  <c r="J2555" i="1"/>
  <c r="K2555" i="1"/>
  <c r="L2555" i="1"/>
  <c r="AS2555" i="1"/>
  <c r="AU2628" i="1"/>
  <c r="J2628" i="1"/>
  <c r="K2628" i="1"/>
  <c r="AT2623" i="1"/>
  <c r="H2623" i="1"/>
  <c r="AU2623" i="1"/>
  <c r="J2623" i="1"/>
  <c r="AS2617" i="1"/>
  <c r="AT2617" i="1"/>
  <c r="AU2617" i="1"/>
  <c r="AR2595" i="1"/>
  <c r="AS2595" i="1"/>
  <c r="AR2559" i="1"/>
  <c r="AS2559" i="1"/>
  <c r="AT2559" i="1"/>
  <c r="H2559" i="1"/>
  <c r="AU2559" i="1"/>
  <c r="K2559" i="1"/>
  <c r="M2549" i="1"/>
  <c r="AR2353" i="1"/>
  <c r="AS2353" i="1"/>
  <c r="AT2353" i="1"/>
  <c r="H2353" i="1"/>
  <c r="AU2353" i="1"/>
  <c r="J2353" i="1"/>
  <c r="K2353" i="1"/>
  <c r="L2353" i="1"/>
  <c r="AS2351" i="1"/>
  <c r="AR2351" i="1"/>
  <c r="AT2351" i="1"/>
  <c r="AU2351" i="1"/>
  <c r="H2351" i="1"/>
  <c r="J2351" i="1"/>
  <c r="K2351" i="1"/>
  <c r="L2351" i="1"/>
  <c r="L2278" i="1"/>
  <c r="AR2278" i="1"/>
  <c r="AS2278" i="1"/>
  <c r="AT2278" i="1"/>
  <c r="AU2278" i="1"/>
  <c r="H2278" i="1"/>
  <c r="J2278" i="1"/>
  <c r="K2278" i="1"/>
  <c r="K2225" i="1"/>
  <c r="L2225" i="1"/>
  <c r="AT2225" i="1"/>
  <c r="AU2225" i="1"/>
  <c r="H2225" i="1"/>
  <c r="J2225" i="1"/>
  <c r="AR2225" i="1"/>
  <c r="AR2024" i="1"/>
  <c r="AS2024" i="1"/>
  <c r="AT2024" i="1"/>
  <c r="AU2024" i="1"/>
  <c r="J2024" i="1"/>
  <c r="K2024" i="1"/>
  <c r="L2024" i="1"/>
  <c r="AR2847" i="1"/>
  <c r="AR2799" i="1"/>
  <c r="AR2751" i="1"/>
  <c r="AR2628" i="1"/>
  <c r="AR2612" i="1"/>
  <c r="AS2612" i="1"/>
  <c r="AT2612" i="1"/>
  <c r="AT2586" i="1"/>
  <c r="H2586" i="1"/>
  <c r="AU2586" i="1"/>
  <c r="J2586" i="1"/>
  <c r="K2586" i="1"/>
  <c r="AR2584" i="1"/>
  <c r="AR2574" i="1"/>
  <c r="AS2569" i="1"/>
  <c r="AT2569" i="1"/>
  <c r="AU2569" i="1"/>
  <c r="J2569" i="1"/>
  <c r="K2569" i="1"/>
  <c r="AT2555" i="1"/>
  <c r="L2694" i="1"/>
  <c r="L2646" i="1"/>
  <c r="AR2607" i="1"/>
  <c r="AS2607" i="1"/>
  <c r="AR2586" i="1"/>
  <c r="AR2555" i="1"/>
  <c r="AR2522" i="1"/>
  <c r="AS2522" i="1"/>
  <c r="AT2522" i="1"/>
  <c r="H2522" i="1"/>
  <c r="AU2522" i="1"/>
  <c r="J2522" i="1"/>
  <c r="K2522" i="1"/>
  <c r="L2522" i="1"/>
  <c r="AR2486" i="1"/>
  <c r="AS2486" i="1"/>
  <c r="AT2486" i="1"/>
  <c r="H2486" i="1"/>
  <c r="AU2486" i="1"/>
  <c r="J2486" i="1"/>
  <c r="K2486" i="1"/>
  <c r="L2486" i="1"/>
  <c r="AU2349" i="1"/>
  <c r="AR2349" i="1"/>
  <c r="AS2349" i="1"/>
  <c r="AT2349" i="1"/>
  <c r="J2349" i="1"/>
  <c r="K2349" i="1"/>
  <c r="L2349" i="1"/>
  <c r="AS2253" i="1"/>
  <c r="AR2253" i="1"/>
  <c r="AT2253" i="1"/>
  <c r="AU2253" i="1"/>
  <c r="H2253" i="1"/>
  <c r="J2253" i="1"/>
  <c r="M2253" i="1" s="1"/>
  <c r="K2253" i="1"/>
  <c r="L2253" i="1"/>
  <c r="L2230" i="1"/>
  <c r="AS2230" i="1"/>
  <c r="AT2230" i="1"/>
  <c r="AU2230" i="1"/>
  <c r="H2230" i="1"/>
  <c r="J2230" i="1"/>
  <c r="K2230" i="1"/>
  <c r="AT2907" i="1"/>
  <c r="AT2895" i="1"/>
  <c r="AT2883" i="1"/>
  <c r="AU2873" i="1"/>
  <c r="AR2858" i="1"/>
  <c r="AS2856" i="1"/>
  <c r="AT2850" i="1"/>
  <c r="L2836" i="1"/>
  <c r="AS2835" i="1"/>
  <c r="L2834" i="1"/>
  <c r="AU2825" i="1"/>
  <c r="AR2810" i="1"/>
  <c r="AS2808" i="1"/>
  <c r="AT2802" i="1"/>
  <c r="L2788" i="1"/>
  <c r="AS2787" i="1"/>
  <c r="L2786" i="1"/>
  <c r="AU2777" i="1"/>
  <c r="AR2762" i="1"/>
  <c r="AS2760" i="1"/>
  <c r="AT2754" i="1"/>
  <c r="L2740" i="1"/>
  <c r="AS2739" i="1"/>
  <c r="L2738" i="1"/>
  <c r="AU2729" i="1"/>
  <c r="M2720" i="1"/>
  <c r="AR2714" i="1"/>
  <c r="AS2712" i="1"/>
  <c r="AT2706" i="1"/>
  <c r="K2694" i="1"/>
  <c r="L2692" i="1"/>
  <c r="AS2691" i="1"/>
  <c r="L2690" i="1"/>
  <c r="AU2681" i="1"/>
  <c r="L2669" i="1"/>
  <c r="AR2666" i="1"/>
  <c r="AS2664" i="1"/>
  <c r="AT2658" i="1"/>
  <c r="K2646" i="1"/>
  <c r="L2644" i="1"/>
  <c r="AS2643" i="1"/>
  <c r="L2642" i="1"/>
  <c r="AU2633" i="1"/>
  <c r="AR2625" i="1"/>
  <c r="AS2625" i="1"/>
  <c r="AT2625" i="1"/>
  <c r="AU2611" i="1"/>
  <c r="L2605" i="1"/>
  <c r="L2600" i="1"/>
  <c r="AS2599" i="1"/>
  <c r="AT2594" i="1"/>
  <c r="H2593" i="1"/>
  <c r="K2589" i="1"/>
  <c r="L2589" i="1"/>
  <c r="M2589" i="1" s="1"/>
  <c r="AR2583" i="1"/>
  <c r="AS2583" i="1"/>
  <c r="AT2583" i="1"/>
  <c r="AR2569" i="1"/>
  <c r="AT2562" i="1"/>
  <c r="H2562" i="1"/>
  <c r="AU2562" i="1"/>
  <c r="J2562" i="1"/>
  <c r="K2562" i="1"/>
  <c r="L2562" i="1"/>
  <c r="H2553" i="1"/>
  <c r="L2376" i="1"/>
  <c r="AR2376" i="1"/>
  <c r="AS2376" i="1"/>
  <c r="AT2376" i="1"/>
  <c r="AU2376" i="1"/>
  <c r="H2376" i="1"/>
  <c r="J2376" i="1"/>
  <c r="K2376" i="1"/>
  <c r="AR2255" i="1"/>
  <c r="AS2255" i="1"/>
  <c r="AT2255" i="1"/>
  <c r="H2255" i="1"/>
  <c r="AU2255" i="1"/>
  <c r="J2255" i="1"/>
  <c r="K2255" i="1"/>
  <c r="L2255" i="1"/>
  <c r="AS2225" i="1"/>
  <c r="AS2192" i="1"/>
  <c r="AT2192" i="1"/>
  <c r="AU2192" i="1"/>
  <c r="K2192" i="1"/>
  <c r="J2192" i="1"/>
  <c r="L2192" i="1"/>
  <c r="AS2907" i="1"/>
  <c r="AR2875" i="1"/>
  <c r="AT2873" i="1"/>
  <c r="AR2856" i="1"/>
  <c r="AS2854" i="1"/>
  <c r="H2844" i="1"/>
  <c r="K2836" i="1"/>
  <c r="AR2835" i="1"/>
  <c r="K2834" i="1"/>
  <c r="L2832" i="1"/>
  <c r="AS2829" i="1"/>
  <c r="L2828" i="1"/>
  <c r="AR2827" i="1"/>
  <c r="AT2825" i="1"/>
  <c r="K2811" i="1"/>
  <c r="L2809" i="1"/>
  <c r="AR2808" i="1"/>
  <c r="AS2806" i="1"/>
  <c r="L2805" i="1"/>
  <c r="L2803" i="1"/>
  <c r="H2796" i="1"/>
  <c r="K2788" i="1"/>
  <c r="AR2787" i="1"/>
  <c r="K2786" i="1"/>
  <c r="L2784" i="1"/>
  <c r="AS2781" i="1"/>
  <c r="L2780" i="1"/>
  <c r="AR2779" i="1"/>
  <c r="AT2777" i="1"/>
  <c r="K2763" i="1"/>
  <c r="L2761" i="1"/>
  <c r="AR2760" i="1"/>
  <c r="AS2758" i="1"/>
  <c r="L2757" i="1"/>
  <c r="L2755" i="1"/>
  <c r="H2748" i="1"/>
  <c r="K2740" i="1"/>
  <c r="AR2739" i="1"/>
  <c r="K2738" i="1"/>
  <c r="L2736" i="1"/>
  <c r="AS2733" i="1"/>
  <c r="L2732" i="1"/>
  <c r="AR2731" i="1"/>
  <c r="AT2729" i="1"/>
  <c r="K2715" i="1"/>
  <c r="L2713" i="1"/>
  <c r="AR2712" i="1"/>
  <c r="AS2710" i="1"/>
  <c r="L2709" i="1"/>
  <c r="L2707" i="1"/>
  <c r="H2700" i="1"/>
  <c r="J2694" i="1"/>
  <c r="K2692" i="1"/>
  <c r="AR2691" i="1"/>
  <c r="K2690" i="1"/>
  <c r="L2688" i="1"/>
  <c r="AS2685" i="1"/>
  <c r="L2684" i="1"/>
  <c r="AR2683" i="1"/>
  <c r="AT2681" i="1"/>
  <c r="K2669" i="1"/>
  <c r="K2667" i="1"/>
  <c r="L2665" i="1"/>
  <c r="AR2664" i="1"/>
  <c r="AS2662" i="1"/>
  <c r="L2661" i="1"/>
  <c r="L2659" i="1"/>
  <c r="H2652" i="1"/>
  <c r="J2646" i="1"/>
  <c r="K2644" i="1"/>
  <c r="AR2643" i="1"/>
  <c r="K2642" i="1"/>
  <c r="L2640" i="1"/>
  <c r="AS2637" i="1"/>
  <c r="L2636" i="1"/>
  <c r="AR2635" i="1"/>
  <c r="AT2633" i="1"/>
  <c r="AR2619" i="1"/>
  <c r="AS2619" i="1"/>
  <c r="AT2611" i="1"/>
  <c r="L2610" i="1"/>
  <c r="AU2606" i="1"/>
  <c r="K2605" i="1"/>
  <c r="H2603" i="1"/>
  <c r="K2600" i="1"/>
  <c r="L2595" i="1"/>
  <c r="AU2591" i="1"/>
  <c r="J2591" i="1"/>
  <c r="K2591" i="1"/>
  <c r="L2591" i="1"/>
  <c r="AR2589" i="1"/>
  <c r="K2577" i="1"/>
  <c r="L2577" i="1"/>
  <c r="AR2576" i="1"/>
  <c r="AS2576" i="1"/>
  <c r="AT2576" i="1"/>
  <c r="H2576" i="1"/>
  <c r="AU2576" i="1"/>
  <c r="J2576" i="1"/>
  <c r="L2576" i="1"/>
  <c r="AS2562" i="1"/>
  <c r="AS2557" i="1"/>
  <c r="AT2557" i="1"/>
  <c r="AU2557" i="1"/>
  <c r="J2557" i="1"/>
  <c r="K2557" i="1"/>
  <c r="M2539" i="1"/>
  <c r="M2466" i="1"/>
  <c r="AS2399" i="1"/>
  <c r="AR2399" i="1"/>
  <c r="AT2399" i="1"/>
  <c r="AU2399" i="1"/>
  <c r="H2399" i="1"/>
  <c r="J2399" i="1"/>
  <c r="K2399" i="1"/>
  <c r="L2399" i="1"/>
  <c r="AU2251" i="1"/>
  <c r="AR2251" i="1"/>
  <c r="AS2251" i="1"/>
  <c r="AT2251" i="1"/>
  <c r="J2251" i="1"/>
  <c r="K2251" i="1"/>
  <c r="L2251" i="1"/>
  <c r="L2901" i="1"/>
  <c r="L2889" i="1"/>
  <c r="L2874" i="1"/>
  <c r="J2836" i="1"/>
  <c r="J2834" i="1"/>
  <c r="K2832" i="1"/>
  <c r="L2830" i="1"/>
  <c r="K2828" i="1"/>
  <c r="L2826" i="1"/>
  <c r="J2811" i="1"/>
  <c r="K2809" i="1"/>
  <c r="K2805" i="1"/>
  <c r="K2803" i="1"/>
  <c r="J2788" i="1"/>
  <c r="M2788" i="1" s="1"/>
  <c r="J2786" i="1"/>
  <c r="K2784" i="1"/>
  <c r="L2782" i="1"/>
  <c r="K2780" i="1"/>
  <c r="L2778" i="1"/>
  <c r="J2763" i="1"/>
  <c r="K2761" i="1"/>
  <c r="K2757" i="1"/>
  <c r="K2755" i="1"/>
  <c r="J2740" i="1"/>
  <c r="J2738" i="1"/>
  <c r="K2736" i="1"/>
  <c r="L2734" i="1"/>
  <c r="K2732" i="1"/>
  <c r="L2730" i="1"/>
  <c r="J2715" i="1"/>
  <c r="K2713" i="1"/>
  <c r="K2709" i="1"/>
  <c r="K2707" i="1"/>
  <c r="AU2694" i="1"/>
  <c r="H2694" i="1"/>
  <c r="J2692" i="1"/>
  <c r="J2690" i="1"/>
  <c r="K2688" i="1"/>
  <c r="L2686" i="1"/>
  <c r="K2684" i="1"/>
  <c r="L2682" i="1"/>
  <c r="H2669" i="1"/>
  <c r="J2667" i="1"/>
  <c r="K2665" i="1"/>
  <c r="K2661" i="1"/>
  <c r="K2659" i="1"/>
  <c r="AU2646" i="1"/>
  <c r="H2646" i="1"/>
  <c r="J2644" i="1"/>
  <c r="J2642" i="1"/>
  <c r="K2640" i="1"/>
  <c r="L2638" i="1"/>
  <c r="K2636" i="1"/>
  <c r="L2634" i="1"/>
  <c r="J2626" i="1"/>
  <c r="L2617" i="1"/>
  <c r="L2615" i="1"/>
  <c r="L2612" i="1"/>
  <c r="K2610" i="1"/>
  <c r="J2605" i="1"/>
  <c r="J2600" i="1"/>
  <c r="M2599" i="1"/>
  <c r="AU2596" i="1"/>
  <c r="K2595" i="1"/>
  <c r="L2594" i="1"/>
  <c r="M2594" i="1" s="1"/>
  <c r="AR2588" i="1"/>
  <c r="AS2588" i="1"/>
  <c r="AT2588" i="1"/>
  <c r="H2588" i="1"/>
  <c r="AU2588" i="1"/>
  <c r="H2581" i="1"/>
  <c r="AU2579" i="1"/>
  <c r="J2579" i="1"/>
  <c r="K2579" i="1"/>
  <c r="L2579" i="1"/>
  <c r="H2567" i="1"/>
  <c r="H2545" i="1"/>
  <c r="L2327" i="1"/>
  <c r="AR2327" i="1"/>
  <c r="AS2327" i="1"/>
  <c r="AT2327" i="1"/>
  <c r="AU2327" i="1"/>
  <c r="H2327" i="1"/>
  <c r="J2327" i="1"/>
  <c r="K2327" i="1"/>
  <c r="AR2230" i="1"/>
  <c r="K2901" i="1"/>
  <c r="L2894" i="1"/>
  <c r="M2894" i="1" s="1"/>
  <c r="K2889" i="1"/>
  <c r="M2889" i="1" s="1"/>
  <c r="L2882" i="1"/>
  <c r="M2882" i="1" s="1"/>
  <c r="K2874" i="1"/>
  <c r="AR2873" i="1"/>
  <c r="L2872" i="1"/>
  <c r="L2870" i="1"/>
  <c r="L2849" i="1"/>
  <c r="M2841" i="1"/>
  <c r="M2839" i="1"/>
  <c r="AU2836" i="1"/>
  <c r="J2832" i="1"/>
  <c r="M2832" i="1" s="1"/>
  <c r="J2830" i="1"/>
  <c r="J2828" i="1"/>
  <c r="K2826" i="1"/>
  <c r="AR2825" i="1"/>
  <c r="L2824" i="1"/>
  <c r="L2822" i="1"/>
  <c r="J2809" i="1"/>
  <c r="J2805" i="1"/>
  <c r="J2803" i="1"/>
  <c r="L2801" i="1"/>
  <c r="M2791" i="1"/>
  <c r="AU2788" i="1"/>
  <c r="J2784" i="1"/>
  <c r="J2782" i="1"/>
  <c r="J2780" i="1"/>
  <c r="K2778" i="1"/>
  <c r="AR2777" i="1"/>
  <c r="L2776" i="1"/>
  <c r="M2776" i="1" s="1"/>
  <c r="L2774" i="1"/>
  <c r="J2761" i="1"/>
  <c r="J2757" i="1"/>
  <c r="J2755" i="1"/>
  <c r="L2753" i="1"/>
  <c r="AU2740" i="1"/>
  <c r="J2736" i="1"/>
  <c r="J2734" i="1"/>
  <c r="J2732" i="1"/>
  <c r="K2730" i="1"/>
  <c r="AR2729" i="1"/>
  <c r="L2728" i="1"/>
  <c r="L2726" i="1"/>
  <c r="J2713" i="1"/>
  <c r="J2709" i="1"/>
  <c r="M2708" i="1"/>
  <c r="J2707" i="1"/>
  <c r="L2705" i="1"/>
  <c r="M2695" i="1"/>
  <c r="AT2694" i="1"/>
  <c r="AU2692" i="1"/>
  <c r="J2688" i="1"/>
  <c r="J2686" i="1"/>
  <c r="J2684" i="1"/>
  <c r="K2682" i="1"/>
  <c r="AR2681" i="1"/>
  <c r="L2680" i="1"/>
  <c r="M2680" i="1" s="1"/>
  <c r="L2678" i="1"/>
  <c r="AU2669" i="1"/>
  <c r="J2665" i="1"/>
  <c r="J2661" i="1"/>
  <c r="J2659" i="1"/>
  <c r="L2657" i="1"/>
  <c r="AT2646" i="1"/>
  <c r="AU2644" i="1"/>
  <c r="J2640" i="1"/>
  <c r="J2638" i="1"/>
  <c r="J2636" i="1"/>
  <c r="K2634" i="1"/>
  <c r="AR2633" i="1"/>
  <c r="L2632" i="1"/>
  <c r="L2630" i="1"/>
  <c r="L2623" i="1"/>
  <c r="K2617" i="1"/>
  <c r="H2615" i="1"/>
  <c r="K2612" i="1"/>
  <c r="L2607" i="1"/>
  <c r="H2605" i="1"/>
  <c r="H2600" i="1"/>
  <c r="J2595" i="1"/>
  <c r="AT2579" i="1"/>
  <c r="L2559" i="1"/>
  <c r="AR2547" i="1"/>
  <c r="AS2547" i="1"/>
  <c r="AT2547" i="1"/>
  <c r="H2547" i="1"/>
  <c r="AU2547" i="1"/>
  <c r="J2547" i="1"/>
  <c r="K2547" i="1"/>
  <c r="L2547" i="1"/>
  <c r="AR2510" i="1"/>
  <c r="AS2510" i="1"/>
  <c r="AT2510" i="1"/>
  <c r="H2510" i="1"/>
  <c r="AU2510" i="1"/>
  <c r="J2510" i="1"/>
  <c r="K2510" i="1"/>
  <c r="L2510" i="1"/>
  <c r="AR2474" i="1"/>
  <c r="AS2474" i="1"/>
  <c r="AT2474" i="1"/>
  <c r="H2474" i="1"/>
  <c r="AU2474" i="1"/>
  <c r="J2474" i="1"/>
  <c r="K2474" i="1"/>
  <c r="L2474" i="1"/>
  <c r="AU2397" i="1"/>
  <c r="AR2397" i="1"/>
  <c r="AS2397" i="1"/>
  <c r="AT2397" i="1"/>
  <c r="J2397" i="1"/>
  <c r="K2397" i="1"/>
  <c r="L2397" i="1"/>
  <c r="AR2192" i="1"/>
  <c r="K2870" i="1"/>
  <c r="L2868" i="1"/>
  <c r="K2849" i="1"/>
  <c r="K2847" i="1"/>
  <c r="M2847" i="1" s="1"/>
  <c r="AU2834" i="1"/>
  <c r="H2832" i="1"/>
  <c r="K2822" i="1"/>
  <c r="L2820" i="1"/>
  <c r="AU2811" i="1"/>
  <c r="H2803" i="1"/>
  <c r="K2801" i="1"/>
  <c r="K2799" i="1"/>
  <c r="M2799" i="1" s="1"/>
  <c r="AU2786" i="1"/>
  <c r="H2784" i="1"/>
  <c r="K2774" i="1"/>
  <c r="L2772" i="1"/>
  <c r="AU2763" i="1"/>
  <c r="H2755" i="1"/>
  <c r="K2753" i="1"/>
  <c r="K2751" i="1"/>
  <c r="AU2738" i="1"/>
  <c r="H2736" i="1"/>
  <c r="K2726" i="1"/>
  <c r="L2724" i="1"/>
  <c r="AU2715" i="1"/>
  <c r="H2707" i="1"/>
  <c r="K2705" i="1"/>
  <c r="K2703" i="1"/>
  <c r="AU2690" i="1"/>
  <c r="H2688" i="1"/>
  <c r="K2678" i="1"/>
  <c r="L2676" i="1"/>
  <c r="AT2669" i="1"/>
  <c r="AU2667" i="1"/>
  <c r="H2659" i="1"/>
  <c r="K2657" i="1"/>
  <c r="K2655" i="1"/>
  <c r="AU2642" i="1"/>
  <c r="H2640" i="1"/>
  <c r="K2630" i="1"/>
  <c r="L2628" i="1"/>
  <c r="K2623" i="1"/>
  <c r="J2617" i="1"/>
  <c r="J2612" i="1"/>
  <c r="K2607" i="1"/>
  <c r="L2606" i="1"/>
  <c r="K2601" i="1"/>
  <c r="L2601" i="1"/>
  <c r="J2596" i="1"/>
  <c r="K2596" i="1"/>
  <c r="L2596" i="1"/>
  <c r="AS2593" i="1"/>
  <c r="AT2593" i="1"/>
  <c r="AU2593" i="1"/>
  <c r="J2593" i="1"/>
  <c r="J2559" i="1"/>
  <c r="H2555" i="1"/>
  <c r="K2553" i="1"/>
  <c r="L2553" i="1"/>
  <c r="AS2553" i="1"/>
  <c r="AU2553" i="1"/>
  <c r="L2426" i="1"/>
  <c r="AR2426" i="1"/>
  <c r="AS2426" i="1"/>
  <c r="AT2426" i="1"/>
  <c r="AU2426" i="1"/>
  <c r="H2426" i="1"/>
  <c r="J2426" i="1"/>
  <c r="K2426" i="1"/>
  <c r="AS2302" i="1"/>
  <c r="AR2302" i="1"/>
  <c r="AT2302" i="1"/>
  <c r="AU2302" i="1"/>
  <c r="H2302" i="1"/>
  <c r="J2302" i="1"/>
  <c r="K2302" i="1"/>
  <c r="L2302" i="1"/>
  <c r="AR2235" i="1"/>
  <c r="AS2235" i="1"/>
  <c r="AT2235" i="1"/>
  <c r="AU2235" i="1"/>
  <c r="H2235" i="1"/>
  <c r="J2235" i="1"/>
  <c r="K2235" i="1"/>
  <c r="L2235" i="1"/>
  <c r="M2226" i="1"/>
  <c r="AS2543" i="1"/>
  <c r="AU2541" i="1"/>
  <c r="AS2531" i="1"/>
  <c r="AU2529" i="1"/>
  <c r="AS2518" i="1"/>
  <c r="AU2516" i="1"/>
  <c r="AS2506" i="1"/>
  <c r="AU2504" i="1"/>
  <c r="AS2494" i="1"/>
  <c r="AU2492" i="1"/>
  <c r="AS2482" i="1"/>
  <c r="AU2480" i="1"/>
  <c r="AS2470" i="1"/>
  <c r="AU2468" i="1"/>
  <c r="AR2465" i="1"/>
  <c r="AS2461" i="1"/>
  <c r="AT2457" i="1"/>
  <c r="AS2454" i="1"/>
  <c r="AR2439" i="1"/>
  <c r="AR2437" i="1"/>
  <c r="AS2435" i="1"/>
  <c r="AT2433" i="1"/>
  <c r="AT2431" i="1"/>
  <c r="AU2427" i="1"/>
  <c r="J2423" i="1"/>
  <c r="AR2416" i="1"/>
  <c r="AS2414" i="1"/>
  <c r="AS2412" i="1"/>
  <c r="AR2389" i="1"/>
  <c r="AR2387" i="1"/>
  <c r="AS2385" i="1"/>
  <c r="AT2383" i="1"/>
  <c r="AT2381" i="1"/>
  <c r="AU2377" i="1"/>
  <c r="J2373" i="1"/>
  <c r="AR2366" i="1"/>
  <c r="AS2364" i="1"/>
  <c r="AS2362" i="1"/>
  <c r="AT2358" i="1"/>
  <c r="AS2356" i="1"/>
  <c r="AR2341" i="1"/>
  <c r="AR2339" i="1"/>
  <c r="AS2337" i="1"/>
  <c r="AU2328" i="1"/>
  <c r="J2324" i="1"/>
  <c r="AR2317" i="1"/>
  <c r="AS2315" i="1"/>
  <c r="AR2291" i="1"/>
  <c r="AR2289" i="1"/>
  <c r="AS2287" i="1"/>
  <c r="AU2279" i="1"/>
  <c r="J2275" i="1"/>
  <c r="AR2268" i="1"/>
  <c r="AS2266" i="1"/>
  <c r="AR2243" i="1"/>
  <c r="AR2241" i="1"/>
  <c r="AS2239" i="1"/>
  <c r="H2236" i="1"/>
  <c r="AU2227" i="1"/>
  <c r="J2227" i="1"/>
  <c r="K2227" i="1"/>
  <c r="AT2222" i="1"/>
  <c r="H2222" i="1"/>
  <c r="AU2222" i="1"/>
  <c r="J2222" i="1"/>
  <c r="AS2217" i="1"/>
  <c r="AT2217" i="1"/>
  <c r="AU2217" i="1"/>
  <c r="AR2175" i="1"/>
  <c r="AS2175" i="1"/>
  <c r="AT2175" i="1"/>
  <c r="H2175" i="1"/>
  <c r="AU2175" i="1"/>
  <c r="J2175" i="1"/>
  <c r="K2175" i="1"/>
  <c r="AR2085" i="1"/>
  <c r="AS2085" i="1"/>
  <c r="AT2085" i="1"/>
  <c r="AU2085" i="1"/>
  <c r="J2085" i="1"/>
  <c r="M2085" i="1" s="1"/>
  <c r="K2085" i="1"/>
  <c r="L2085" i="1"/>
  <c r="M2052" i="1"/>
  <c r="AS1768" i="1"/>
  <c r="AT1768" i="1"/>
  <c r="AU1768" i="1"/>
  <c r="J1768" i="1"/>
  <c r="L1768" i="1"/>
  <c r="K1768" i="1"/>
  <c r="AR1768" i="1"/>
  <c r="K2237" i="1"/>
  <c r="L2237" i="1"/>
  <c r="J2232" i="1"/>
  <c r="K2232" i="1"/>
  <c r="L2232" i="1"/>
  <c r="AR2211" i="1"/>
  <c r="AS2211" i="1"/>
  <c r="AT2211" i="1"/>
  <c r="AU2198" i="1"/>
  <c r="AU2186" i="1"/>
  <c r="J2183" i="1"/>
  <c r="K2183" i="1"/>
  <c r="L2183" i="1"/>
  <c r="AR2183" i="1"/>
  <c r="AR2182" i="1"/>
  <c r="AS2182" i="1"/>
  <c r="AT2182" i="1"/>
  <c r="AU2182" i="1"/>
  <c r="J2182" i="1"/>
  <c r="AR1572" i="1"/>
  <c r="AS1572" i="1"/>
  <c r="AT1572" i="1"/>
  <c r="H1572" i="1"/>
  <c r="AU1572" i="1"/>
  <c r="J1572" i="1"/>
  <c r="K1572" i="1"/>
  <c r="L1572" i="1"/>
  <c r="AS2541" i="1"/>
  <c r="AS2529" i="1"/>
  <c r="AS2516" i="1"/>
  <c r="AS2504" i="1"/>
  <c r="AS2492" i="1"/>
  <c r="AS2480" i="1"/>
  <c r="AS2468" i="1"/>
  <c r="AT2450" i="1"/>
  <c r="AR2433" i="1"/>
  <c r="AS2427" i="1"/>
  <c r="AT2425" i="1"/>
  <c r="AT2423" i="1"/>
  <c r="AR2383" i="1"/>
  <c r="AS2377" i="1"/>
  <c r="AT2375" i="1"/>
  <c r="AT2373" i="1"/>
  <c r="AR2237" i="1"/>
  <c r="AT2234" i="1"/>
  <c r="H2234" i="1"/>
  <c r="AU2234" i="1"/>
  <c r="J2234" i="1"/>
  <c r="AR2232" i="1"/>
  <c r="AS2229" i="1"/>
  <c r="AT2229" i="1"/>
  <c r="AU2229" i="1"/>
  <c r="AR2206" i="1"/>
  <c r="AS2206" i="1"/>
  <c r="J2195" i="1"/>
  <c r="K2195" i="1"/>
  <c r="L2195" i="1"/>
  <c r="AR2195" i="1"/>
  <c r="AS2183" i="1"/>
  <c r="AU2178" i="1"/>
  <c r="J2178" i="1"/>
  <c r="K2178" i="1"/>
  <c r="L2178" i="1"/>
  <c r="J2171" i="1"/>
  <c r="K2171" i="1"/>
  <c r="L2171" i="1"/>
  <c r="AR2171" i="1"/>
  <c r="AR2170" i="1"/>
  <c r="AS2170" i="1"/>
  <c r="AT2170" i="1"/>
  <c r="AU2170" i="1"/>
  <c r="J2170" i="1"/>
  <c r="AU2166" i="1"/>
  <c r="J2166" i="1"/>
  <c r="K2166" i="1"/>
  <c r="L2166" i="1"/>
  <c r="AS2166" i="1"/>
  <c r="AR2073" i="1"/>
  <c r="AS2073" i="1"/>
  <c r="AT2073" i="1"/>
  <c r="AU2073" i="1"/>
  <c r="J2073" i="1"/>
  <c r="K2073" i="1"/>
  <c r="L2073" i="1"/>
  <c r="J1949" i="1"/>
  <c r="AR1949" i="1"/>
  <c r="AS1949" i="1"/>
  <c r="AT1949" i="1"/>
  <c r="AU1949" i="1"/>
  <c r="K1949" i="1"/>
  <c r="L1949" i="1"/>
  <c r="AR1782" i="1"/>
  <c r="AS1782" i="1"/>
  <c r="AT1782" i="1"/>
  <c r="K1782" i="1"/>
  <c r="AU1782" i="1"/>
  <c r="H1782" i="1"/>
  <c r="J1782" i="1"/>
  <c r="L1782" i="1"/>
  <c r="L1769" i="1"/>
  <c r="AR1769" i="1"/>
  <c r="AS1769" i="1"/>
  <c r="AU1769" i="1"/>
  <c r="J1769" i="1"/>
  <c r="K1769" i="1"/>
  <c r="AS1756" i="1"/>
  <c r="AT1756" i="1"/>
  <c r="AU1756" i="1"/>
  <c r="J1756" i="1"/>
  <c r="K1756" i="1"/>
  <c r="L1756" i="1"/>
  <c r="AR1756" i="1"/>
  <c r="AR2328" i="1"/>
  <c r="AR2326" i="1"/>
  <c r="AS2324" i="1"/>
  <c r="AS2303" i="1"/>
  <c r="AR2279" i="1"/>
  <c r="AR2277" i="1"/>
  <c r="AS2275" i="1"/>
  <c r="AS2254" i="1"/>
  <c r="AR2224" i="1"/>
  <c r="AS2224" i="1"/>
  <c r="AT2224" i="1"/>
  <c r="AS2195" i="1"/>
  <c r="AT2178" i="1"/>
  <c r="AT2171" i="1"/>
  <c r="AR2146" i="1"/>
  <c r="AS2146" i="1"/>
  <c r="AT2146" i="1"/>
  <c r="AU2146" i="1"/>
  <c r="J2146" i="1"/>
  <c r="K2146" i="1"/>
  <c r="AR1877" i="1"/>
  <c r="AS1877" i="1"/>
  <c r="AT1877" i="1"/>
  <c r="AU1877" i="1"/>
  <c r="J1877" i="1"/>
  <c r="K1877" i="1"/>
  <c r="L1877" i="1"/>
  <c r="AR2570" i="1"/>
  <c r="AR2558" i="1"/>
  <c r="L2552" i="1"/>
  <c r="AR2546" i="1"/>
  <c r="L2540" i="1"/>
  <c r="AR2534" i="1"/>
  <c r="L2528" i="1"/>
  <c r="AR2521" i="1"/>
  <c r="L2515" i="1"/>
  <c r="AR2509" i="1"/>
  <c r="L2503" i="1"/>
  <c r="AR2497" i="1"/>
  <c r="L2491" i="1"/>
  <c r="AR2485" i="1"/>
  <c r="L2479" i="1"/>
  <c r="AR2473" i="1"/>
  <c r="L2467" i="1"/>
  <c r="AR2450" i="1"/>
  <c r="AR2448" i="1"/>
  <c r="AS2444" i="1"/>
  <c r="L2443" i="1"/>
  <c r="AR2442" i="1"/>
  <c r="L2424" i="1"/>
  <c r="AR2423" i="1"/>
  <c r="AS2421" i="1"/>
  <c r="L2420" i="1"/>
  <c r="L2418" i="1"/>
  <c r="AR2398" i="1"/>
  <c r="AS2394" i="1"/>
  <c r="L2393" i="1"/>
  <c r="AR2392" i="1"/>
  <c r="L2374" i="1"/>
  <c r="AR2373" i="1"/>
  <c r="AS2371" i="1"/>
  <c r="L2370" i="1"/>
  <c r="L2368" i="1"/>
  <c r="AR2352" i="1"/>
  <c r="AR2350" i="1"/>
  <c r="AS2346" i="1"/>
  <c r="L2345" i="1"/>
  <c r="AR2344" i="1"/>
  <c r="L2325" i="1"/>
  <c r="AR2324" i="1"/>
  <c r="L2321" i="1"/>
  <c r="L2319" i="1"/>
  <c r="AR2303" i="1"/>
  <c r="AR2301" i="1"/>
  <c r="AS2297" i="1"/>
  <c r="L2296" i="1"/>
  <c r="AR2295" i="1"/>
  <c r="L2276" i="1"/>
  <c r="AR2275" i="1"/>
  <c r="L2272" i="1"/>
  <c r="L2270" i="1"/>
  <c r="AR2254" i="1"/>
  <c r="AR2252" i="1"/>
  <c r="AS2248" i="1"/>
  <c r="L2247" i="1"/>
  <c r="AR2246" i="1"/>
  <c r="AR2219" i="1"/>
  <c r="AS2219" i="1"/>
  <c r="AR2194" i="1"/>
  <c r="AS2194" i="1"/>
  <c r="AU2194" i="1"/>
  <c r="AS2178" i="1"/>
  <c r="AS2171" i="1"/>
  <c r="AT2166" i="1"/>
  <c r="AR2134" i="1"/>
  <c r="AS2134" i="1"/>
  <c r="AT2134" i="1"/>
  <c r="AU2134" i="1"/>
  <c r="J2134" i="1"/>
  <c r="K2134" i="1"/>
  <c r="L2134" i="1"/>
  <c r="AR2060" i="1"/>
  <c r="AS2060" i="1"/>
  <c r="AT2060" i="1"/>
  <c r="AU2060" i="1"/>
  <c r="J2060" i="1"/>
  <c r="K2060" i="1"/>
  <c r="L2060" i="1"/>
  <c r="L2533" i="1"/>
  <c r="L2520" i="1"/>
  <c r="L2508" i="1"/>
  <c r="L2496" i="1"/>
  <c r="L2484" i="1"/>
  <c r="L2472" i="1"/>
  <c r="L2441" i="1"/>
  <c r="L2391" i="1"/>
  <c r="L2343" i="1"/>
  <c r="L2245" i="1"/>
  <c r="AR2236" i="1"/>
  <c r="AS2236" i="1"/>
  <c r="AT2236" i="1"/>
  <c r="L2211" i="1"/>
  <c r="AR2178" i="1"/>
  <c r="AR2166" i="1"/>
  <c r="AR1926" i="1"/>
  <c r="AS1926" i="1"/>
  <c r="AT1926" i="1"/>
  <c r="AU1926" i="1"/>
  <c r="J1926" i="1"/>
  <c r="K1926" i="1"/>
  <c r="L1926" i="1"/>
  <c r="AT1769" i="1"/>
  <c r="J2552" i="1"/>
  <c r="L2550" i="1"/>
  <c r="J2540" i="1"/>
  <c r="L2538" i="1"/>
  <c r="K2533" i="1"/>
  <c r="J2528" i="1"/>
  <c r="L2526" i="1"/>
  <c r="K2520" i="1"/>
  <c r="J2515" i="1"/>
  <c r="L2513" i="1"/>
  <c r="K2508" i="1"/>
  <c r="J2503" i="1"/>
  <c r="L2501" i="1"/>
  <c r="K2496" i="1"/>
  <c r="J2491" i="1"/>
  <c r="L2489" i="1"/>
  <c r="K2484" i="1"/>
  <c r="J2479" i="1"/>
  <c r="M2479" i="1" s="1"/>
  <c r="L2477" i="1"/>
  <c r="K2472" i="1"/>
  <c r="J2467" i="1"/>
  <c r="L2465" i="1"/>
  <c r="J2445" i="1"/>
  <c r="J2443" i="1"/>
  <c r="K2441" i="1"/>
  <c r="L2439" i="1"/>
  <c r="L2437" i="1"/>
  <c r="J2424" i="1"/>
  <c r="J2420" i="1"/>
  <c r="J2418" i="1"/>
  <c r="L2416" i="1"/>
  <c r="J2395" i="1"/>
  <c r="M2395" i="1" s="1"/>
  <c r="J2393" i="1"/>
  <c r="K2391" i="1"/>
  <c r="L2389" i="1"/>
  <c r="L2387" i="1"/>
  <c r="J2374" i="1"/>
  <c r="J2370" i="1"/>
  <c r="J2368" i="1"/>
  <c r="L2366" i="1"/>
  <c r="J2347" i="1"/>
  <c r="M2347" i="1" s="1"/>
  <c r="J2345" i="1"/>
  <c r="M2345" i="1" s="1"/>
  <c r="K2343" i="1"/>
  <c r="L2341" i="1"/>
  <c r="L2339" i="1"/>
  <c r="J2325" i="1"/>
  <c r="J2321" i="1"/>
  <c r="J2319" i="1"/>
  <c r="L2317" i="1"/>
  <c r="J2298" i="1"/>
  <c r="M2298" i="1" s="1"/>
  <c r="J2296" i="1"/>
  <c r="L2291" i="1"/>
  <c r="L2289" i="1"/>
  <c r="J2276" i="1"/>
  <c r="M2276" i="1" s="1"/>
  <c r="J2272" i="1"/>
  <c r="J2270" i="1"/>
  <c r="L2268" i="1"/>
  <c r="J2249" i="1"/>
  <c r="J2247" i="1"/>
  <c r="K2245" i="1"/>
  <c r="L2243" i="1"/>
  <c r="L2241" i="1"/>
  <c r="AR2231" i="1"/>
  <c r="AS2231" i="1"/>
  <c r="L2222" i="1"/>
  <c r="K2217" i="1"/>
  <c r="K2211" i="1"/>
  <c r="L2206" i="1"/>
  <c r="K2200" i="1"/>
  <c r="L2200" i="1"/>
  <c r="AS2200" i="1"/>
  <c r="L2198" i="1"/>
  <c r="K2188" i="1"/>
  <c r="M2188" i="1" s="1"/>
  <c r="L2188" i="1"/>
  <c r="AS2188" i="1"/>
  <c r="L2186" i="1"/>
  <c r="AS2180" i="1"/>
  <c r="AT2180" i="1"/>
  <c r="AU2180" i="1"/>
  <c r="J2180" i="1"/>
  <c r="K2180" i="1"/>
  <c r="L2180" i="1"/>
  <c r="AR2121" i="1"/>
  <c r="AS2121" i="1"/>
  <c r="AT2121" i="1"/>
  <c r="AU2121" i="1"/>
  <c r="J2121" i="1"/>
  <c r="K2121" i="1"/>
  <c r="L2121" i="1"/>
  <c r="AR2048" i="1"/>
  <c r="AS2048" i="1"/>
  <c r="AT2048" i="1"/>
  <c r="AU2048" i="1"/>
  <c r="J2048" i="1"/>
  <c r="K2048" i="1"/>
  <c r="L2048" i="1"/>
  <c r="J1851" i="1"/>
  <c r="AR1851" i="1"/>
  <c r="AS1851" i="1"/>
  <c r="AT1851" i="1"/>
  <c r="AU1851" i="1"/>
  <c r="K1851" i="1"/>
  <c r="L1851" i="1"/>
  <c r="AT1761" i="1"/>
  <c r="H1761" i="1"/>
  <c r="AU1761" i="1"/>
  <c r="J1761" i="1"/>
  <c r="K1761" i="1"/>
  <c r="L1761" i="1"/>
  <c r="AR1761" i="1"/>
  <c r="AS1761" i="1"/>
  <c r="AU2552" i="1"/>
  <c r="H2552" i="1"/>
  <c r="K2550" i="1"/>
  <c r="L2543" i="1"/>
  <c r="AU2540" i="1"/>
  <c r="H2540" i="1"/>
  <c r="K2538" i="1"/>
  <c r="J2533" i="1"/>
  <c r="L2531" i="1"/>
  <c r="AU2528" i="1"/>
  <c r="H2528" i="1"/>
  <c r="K2526" i="1"/>
  <c r="J2520" i="1"/>
  <c r="L2518" i="1"/>
  <c r="AU2515" i="1"/>
  <c r="H2515" i="1"/>
  <c r="K2513" i="1"/>
  <c r="J2508" i="1"/>
  <c r="L2506" i="1"/>
  <c r="AU2503" i="1"/>
  <c r="H2503" i="1"/>
  <c r="K2501" i="1"/>
  <c r="J2496" i="1"/>
  <c r="L2494" i="1"/>
  <c r="AU2491" i="1"/>
  <c r="H2491" i="1"/>
  <c r="K2489" i="1"/>
  <c r="J2484" i="1"/>
  <c r="L2482" i="1"/>
  <c r="AU2479" i="1"/>
  <c r="H2479" i="1"/>
  <c r="K2477" i="1"/>
  <c r="J2472" i="1"/>
  <c r="L2470" i="1"/>
  <c r="AU2467" i="1"/>
  <c r="H2467" i="1"/>
  <c r="K2465" i="1"/>
  <c r="K2463" i="1"/>
  <c r="L2461" i="1"/>
  <c r="L2457" i="1"/>
  <c r="L2454" i="1"/>
  <c r="H2447" i="1"/>
  <c r="H2445" i="1"/>
  <c r="H2443" i="1"/>
  <c r="J2441" i="1"/>
  <c r="K2439" i="1"/>
  <c r="K2437" i="1"/>
  <c r="L2435" i="1"/>
  <c r="L2431" i="1"/>
  <c r="AU2424" i="1"/>
  <c r="H2424" i="1"/>
  <c r="H2420" i="1"/>
  <c r="H2418" i="1"/>
  <c r="K2416" i="1"/>
  <c r="K2414" i="1"/>
  <c r="L2412" i="1"/>
  <c r="H2397" i="1"/>
  <c r="H2395" i="1"/>
  <c r="H2393" i="1"/>
  <c r="J2391" i="1"/>
  <c r="K2389" i="1"/>
  <c r="K2387" i="1"/>
  <c r="L2385" i="1"/>
  <c r="L2381" i="1"/>
  <c r="AU2374" i="1"/>
  <c r="H2374" i="1"/>
  <c r="H2370" i="1"/>
  <c r="H2368" i="1"/>
  <c r="K2366" i="1"/>
  <c r="K2364" i="1"/>
  <c r="L2362" i="1"/>
  <c r="L2358" i="1"/>
  <c r="L2356" i="1"/>
  <c r="H2349" i="1"/>
  <c r="H2347" i="1"/>
  <c r="H2345" i="1"/>
  <c r="J2343" i="1"/>
  <c r="M2343" i="1" s="1"/>
  <c r="K2341" i="1"/>
  <c r="K2339" i="1"/>
  <c r="L2337" i="1"/>
  <c r="L2333" i="1"/>
  <c r="AU2325" i="1"/>
  <c r="H2325" i="1"/>
  <c r="H2321" i="1"/>
  <c r="H2319" i="1"/>
  <c r="K2317" i="1"/>
  <c r="K2315" i="1"/>
  <c r="L2313" i="1"/>
  <c r="L2309" i="1"/>
  <c r="L2307" i="1"/>
  <c r="H2300" i="1"/>
  <c r="H2298" i="1"/>
  <c r="H2296" i="1"/>
  <c r="K2291" i="1"/>
  <c r="K2289" i="1"/>
  <c r="L2287" i="1"/>
  <c r="L2283" i="1"/>
  <c r="AU2276" i="1"/>
  <c r="H2276" i="1"/>
  <c r="H2272" i="1"/>
  <c r="H2270" i="1"/>
  <c r="K2268" i="1"/>
  <c r="K2266" i="1"/>
  <c r="L2264" i="1"/>
  <c r="L2260" i="1"/>
  <c r="L2258" i="1"/>
  <c r="H2251" i="1"/>
  <c r="H2249" i="1"/>
  <c r="H2247" i="1"/>
  <c r="J2245" i="1"/>
  <c r="K2243" i="1"/>
  <c r="K2241" i="1"/>
  <c r="L2239" i="1"/>
  <c r="J2237" i="1"/>
  <c r="L2229" i="1"/>
  <c r="L2227" i="1"/>
  <c r="L2224" i="1"/>
  <c r="K2222" i="1"/>
  <c r="J2217" i="1"/>
  <c r="J2211" i="1"/>
  <c r="K2206" i="1"/>
  <c r="L2205" i="1"/>
  <c r="M2205" i="1" s="1"/>
  <c r="AR2200" i="1"/>
  <c r="K2198" i="1"/>
  <c r="H2192" i="1"/>
  <c r="AR2188" i="1"/>
  <c r="K2186" i="1"/>
  <c r="L2182" i="1"/>
  <c r="L2175" i="1"/>
  <c r="AS2168" i="1"/>
  <c r="AT2168" i="1"/>
  <c r="AU2168" i="1"/>
  <c r="J2168" i="1"/>
  <c r="K2168" i="1"/>
  <c r="L2168" i="1"/>
  <c r="H2024" i="1"/>
  <c r="M2016" i="1"/>
  <c r="J1998" i="1"/>
  <c r="AR1998" i="1"/>
  <c r="AS1998" i="1"/>
  <c r="AT1998" i="1"/>
  <c r="AU1998" i="1"/>
  <c r="K1998" i="1"/>
  <c r="L1998" i="1"/>
  <c r="L2572" i="1"/>
  <c r="L2560" i="1"/>
  <c r="AT2552" i="1"/>
  <c r="J2550" i="1"/>
  <c r="L2548" i="1"/>
  <c r="K2543" i="1"/>
  <c r="AT2540" i="1"/>
  <c r="J2538" i="1"/>
  <c r="L2536" i="1"/>
  <c r="AU2533" i="1"/>
  <c r="K2531" i="1"/>
  <c r="AT2528" i="1"/>
  <c r="J2526" i="1"/>
  <c r="L2523" i="1"/>
  <c r="AU2520" i="1"/>
  <c r="K2518" i="1"/>
  <c r="AT2515" i="1"/>
  <c r="J2513" i="1"/>
  <c r="L2511" i="1"/>
  <c r="AU2508" i="1"/>
  <c r="K2506" i="1"/>
  <c r="AT2503" i="1"/>
  <c r="J2501" i="1"/>
  <c r="L2499" i="1"/>
  <c r="AU2496" i="1"/>
  <c r="K2494" i="1"/>
  <c r="AT2491" i="1"/>
  <c r="J2489" i="1"/>
  <c r="L2487" i="1"/>
  <c r="AU2484" i="1"/>
  <c r="K2482" i="1"/>
  <c r="AT2479" i="1"/>
  <c r="J2477" i="1"/>
  <c r="L2475" i="1"/>
  <c r="AU2472" i="1"/>
  <c r="K2470" i="1"/>
  <c r="AT2467" i="1"/>
  <c r="J2463" i="1"/>
  <c r="M2463" i="1" s="1"/>
  <c r="K2461" i="1"/>
  <c r="K2457" i="1"/>
  <c r="K2454" i="1"/>
  <c r="AU2445" i="1"/>
  <c r="AU2443" i="1"/>
  <c r="AU2441" i="1"/>
  <c r="H2441" i="1"/>
  <c r="J2439" i="1"/>
  <c r="J2437" i="1"/>
  <c r="M2437" i="1" s="1"/>
  <c r="K2435" i="1"/>
  <c r="L2433" i="1"/>
  <c r="K2431" i="1"/>
  <c r="L2429" i="1"/>
  <c r="AT2424" i="1"/>
  <c r="AU2420" i="1"/>
  <c r="AU2418" i="1"/>
  <c r="J2414" i="1"/>
  <c r="K2412" i="1"/>
  <c r="AU2395" i="1"/>
  <c r="AU2393" i="1"/>
  <c r="AU2391" i="1"/>
  <c r="J2389" i="1"/>
  <c r="J2387" i="1"/>
  <c r="K2385" i="1"/>
  <c r="L2383" i="1"/>
  <c r="K2381" i="1"/>
  <c r="L2379" i="1"/>
  <c r="AT2374" i="1"/>
  <c r="AU2370" i="1"/>
  <c r="AU2368" i="1"/>
  <c r="J2364" i="1"/>
  <c r="K2362" i="1"/>
  <c r="K2358" i="1"/>
  <c r="K2356" i="1"/>
  <c r="AU2347" i="1"/>
  <c r="AU2345" i="1"/>
  <c r="AU2343" i="1"/>
  <c r="J2341" i="1"/>
  <c r="J2339" i="1"/>
  <c r="K2337" i="1"/>
  <c r="L2335" i="1"/>
  <c r="K2333" i="1"/>
  <c r="L2330" i="1"/>
  <c r="AT2325" i="1"/>
  <c r="AU2321" i="1"/>
  <c r="AU2319" i="1"/>
  <c r="J2315" i="1"/>
  <c r="K2313" i="1"/>
  <c r="K2309" i="1"/>
  <c r="K2307" i="1"/>
  <c r="AU2298" i="1"/>
  <c r="AU2296" i="1"/>
  <c r="AU2293" i="1"/>
  <c r="J2291" i="1"/>
  <c r="J2289" i="1"/>
  <c r="K2287" i="1"/>
  <c r="L2285" i="1"/>
  <c r="K2283" i="1"/>
  <c r="L2281" i="1"/>
  <c r="AT2276" i="1"/>
  <c r="AU2272" i="1"/>
  <c r="AU2270" i="1"/>
  <c r="J2266" i="1"/>
  <c r="K2264" i="1"/>
  <c r="K2260" i="1"/>
  <c r="K2258" i="1"/>
  <c r="AU2249" i="1"/>
  <c r="AU2247" i="1"/>
  <c r="AU2245" i="1"/>
  <c r="J2243" i="1"/>
  <c r="J2241" i="1"/>
  <c r="K2239" i="1"/>
  <c r="L2234" i="1"/>
  <c r="K2229" i="1"/>
  <c r="H2227" i="1"/>
  <c r="K2224" i="1"/>
  <c r="L2219" i="1"/>
  <c r="H2217" i="1"/>
  <c r="H2211" i="1"/>
  <c r="J2206" i="1"/>
  <c r="AU2202" i="1"/>
  <c r="J2202" i="1"/>
  <c r="K2202" i="1"/>
  <c r="J2198" i="1"/>
  <c r="AU2190" i="1"/>
  <c r="J2190" i="1"/>
  <c r="K2190" i="1"/>
  <c r="J2186" i="1"/>
  <c r="K2182" i="1"/>
  <c r="AR2180" i="1"/>
  <c r="L2170" i="1"/>
  <c r="AR2109" i="1"/>
  <c r="AS2109" i="1"/>
  <c r="AT2109" i="1"/>
  <c r="AU2109" i="1"/>
  <c r="J2109" i="1"/>
  <c r="K2109" i="1"/>
  <c r="L2109" i="1"/>
  <c r="H2085" i="1"/>
  <c r="AR2036" i="1"/>
  <c r="AS2036" i="1"/>
  <c r="AT2036" i="1"/>
  <c r="AU2036" i="1"/>
  <c r="J2036" i="1"/>
  <c r="K2036" i="1"/>
  <c r="L2036" i="1"/>
  <c r="AR1806" i="1"/>
  <c r="AS1806" i="1"/>
  <c r="AT1806" i="1"/>
  <c r="AU1806" i="1"/>
  <c r="J1806" i="1"/>
  <c r="K1806" i="1"/>
  <c r="L1806" i="1"/>
  <c r="AT1785" i="1"/>
  <c r="H1785" i="1"/>
  <c r="AU1785" i="1"/>
  <c r="J1785" i="1"/>
  <c r="K1785" i="1"/>
  <c r="L1785" i="1"/>
  <c r="AR1785" i="1"/>
  <c r="K2572" i="1"/>
  <c r="K2560" i="1"/>
  <c r="AS2552" i="1"/>
  <c r="AU2550" i="1"/>
  <c r="H2550" i="1"/>
  <c r="K2548" i="1"/>
  <c r="J2543" i="1"/>
  <c r="L2541" i="1"/>
  <c r="M2541" i="1" s="1"/>
  <c r="AS2540" i="1"/>
  <c r="AU2538" i="1"/>
  <c r="H2538" i="1"/>
  <c r="K2536" i="1"/>
  <c r="AT2533" i="1"/>
  <c r="J2531" i="1"/>
  <c r="L2529" i="1"/>
  <c r="M2529" i="1" s="1"/>
  <c r="AS2528" i="1"/>
  <c r="AU2526" i="1"/>
  <c r="H2526" i="1"/>
  <c r="K2523" i="1"/>
  <c r="M2521" i="1"/>
  <c r="AT2520" i="1"/>
  <c r="J2518" i="1"/>
  <c r="L2516" i="1"/>
  <c r="AS2515" i="1"/>
  <c r="AU2513" i="1"/>
  <c r="H2513" i="1"/>
  <c r="K2511" i="1"/>
  <c r="AT2508" i="1"/>
  <c r="J2506" i="1"/>
  <c r="L2504" i="1"/>
  <c r="AS2503" i="1"/>
  <c r="AU2501" i="1"/>
  <c r="H2501" i="1"/>
  <c r="K2499" i="1"/>
  <c r="AT2496" i="1"/>
  <c r="J2494" i="1"/>
  <c r="L2492" i="1"/>
  <c r="M2492" i="1" s="1"/>
  <c r="AS2491" i="1"/>
  <c r="AU2489" i="1"/>
  <c r="H2489" i="1"/>
  <c r="K2487" i="1"/>
  <c r="AT2484" i="1"/>
  <c r="J2482" i="1"/>
  <c r="L2480" i="1"/>
  <c r="M2480" i="1" s="1"/>
  <c r="AS2479" i="1"/>
  <c r="AU2477" i="1"/>
  <c r="H2477" i="1"/>
  <c r="K2475" i="1"/>
  <c r="AT2472" i="1"/>
  <c r="J2470" i="1"/>
  <c r="L2468" i="1"/>
  <c r="M2468" i="1" s="1"/>
  <c r="AS2467" i="1"/>
  <c r="AU2465" i="1"/>
  <c r="H2463" i="1"/>
  <c r="J2461" i="1"/>
  <c r="J2457" i="1"/>
  <c r="J2454" i="1"/>
  <c r="L2452" i="1"/>
  <c r="AT2445" i="1"/>
  <c r="AT2443" i="1"/>
  <c r="AT2441" i="1"/>
  <c r="AU2439" i="1"/>
  <c r="H2439" i="1"/>
  <c r="H2437" i="1"/>
  <c r="J2435" i="1"/>
  <c r="M2435" i="1" s="1"/>
  <c r="J2433" i="1"/>
  <c r="J2431" i="1"/>
  <c r="K2429" i="1"/>
  <c r="L2427" i="1"/>
  <c r="L2425" i="1"/>
  <c r="AS2424" i="1"/>
  <c r="AT2420" i="1"/>
  <c r="AS2418" i="1"/>
  <c r="AU2416" i="1"/>
  <c r="H2414" i="1"/>
  <c r="J2412" i="1"/>
  <c r="AT2395" i="1"/>
  <c r="AT2393" i="1"/>
  <c r="AT2391" i="1"/>
  <c r="AU2389" i="1"/>
  <c r="H2389" i="1"/>
  <c r="H2387" i="1"/>
  <c r="J2385" i="1"/>
  <c r="J2383" i="1"/>
  <c r="J2381" i="1"/>
  <c r="K2379" i="1"/>
  <c r="L2377" i="1"/>
  <c r="M2377" i="1" s="1"/>
  <c r="L2375" i="1"/>
  <c r="AS2374" i="1"/>
  <c r="AT2370" i="1"/>
  <c r="AS2368" i="1"/>
  <c r="AU2366" i="1"/>
  <c r="H2364" i="1"/>
  <c r="J2362" i="1"/>
  <c r="J2358" i="1"/>
  <c r="M2357" i="1"/>
  <c r="J2356" i="1"/>
  <c r="L2354" i="1"/>
  <c r="AT2347" i="1"/>
  <c r="AT2345" i="1"/>
  <c r="AT2343" i="1"/>
  <c r="AU2341" i="1"/>
  <c r="H2341" i="1"/>
  <c r="H2339" i="1"/>
  <c r="J2337" i="1"/>
  <c r="J2335" i="1"/>
  <c r="J2333" i="1"/>
  <c r="K2330" i="1"/>
  <c r="M2330" i="1" s="1"/>
  <c r="L2328" i="1"/>
  <c r="L2326" i="1"/>
  <c r="AS2325" i="1"/>
  <c r="AT2321" i="1"/>
  <c r="AS2319" i="1"/>
  <c r="AU2317" i="1"/>
  <c r="H2315" i="1"/>
  <c r="J2313" i="1"/>
  <c r="J2309" i="1"/>
  <c r="M2308" i="1"/>
  <c r="J2307" i="1"/>
  <c r="L2305" i="1"/>
  <c r="AT2298" i="1"/>
  <c r="AT2296" i="1"/>
  <c r="AT2293" i="1"/>
  <c r="AU2291" i="1"/>
  <c r="H2291" i="1"/>
  <c r="H2289" i="1"/>
  <c r="J2287" i="1"/>
  <c r="J2285" i="1"/>
  <c r="J2283" i="1"/>
  <c r="K2281" i="1"/>
  <c r="L2279" i="1"/>
  <c r="L2277" i="1"/>
  <c r="AS2276" i="1"/>
  <c r="AT2272" i="1"/>
  <c r="AS2270" i="1"/>
  <c r="AU2268" i="1"/>
  <c r="H2266" i="1"/>
  <c r="J2264" i="1"/>
  <c r="J2260" i="1"/>
  <c r="J2258" i="1"/>
  <c r="L2256" i="1"/>
  <c r="AT2249" i="1"/>
  <c r="AT2247" i="1"/>
  <c r="AT2245" i="1"/>
  <c r="AU2243" i="1"/>
  <c r="H2243" i="1"/>
  <c r="H2241" i="1"/>
  <c r="J2239" i="1"/>
  <c r="L2236" i="1"/>
  <c r="K2234" i="1"/>
  <c r="J2229" i="1"/>
  <c r="J2224" i="1"/>
  <c r="K2219" i="1"/>
  <c r="L2218" i="1"/>
  <c r="K2212" i="1"/>
  <c r="L2212" i="1"/>
  <c r="J2207" i="1"/>
  <c r="K2207" i="1"/>
  <c r="L2207" i="1"/>
  <c r="H2206" i="1"/>
  <c r="AR2199" i="1"/>
  <c r="AS2199" i="1"/>
  <c r="AT2199" i="1"/>
  <c r="J2199" i="1"/>
  <c r="M2199" i="1" s="1"/>
  <c r="H2198" i="1"/>
  <c r="H2195" i="1"/>
  <c r="L2194" i="1"/>
  <c r="AR2187" i="1"/>
  <c r="AS2187" i="1"/>
  <c r="AT2187" i="1"/>
  <c r="J2187" i="1"/>
  <c r="H2186" i="1"/>
  <c r="H2182" i="1"/>
  <c r="H2171" i="1"/>
  <c r="K2170" i="1"/>
  <c r="AR2168" i="1"/>
  <c r="AU2154" i="1"/>
  <c r="J2154" i="1"/>
  <c r="K2154" i="1"/>
  <c r="L2154" i="1"/>
  <c r="AR2154" i="1"/>
  <c r="AS2154" i="1"/>
  <c r="AR1975" i="1"/>
  <c r="AS1975" i="1"/>
  <c r="AT1975" i="1"/>
  <c r="AU1975" i="1"/>
  <c r="J1975" i="1"/>
  <c r="K1975" i="1"/>
  <c r="L1975" i="1"/>
  <c r="AT2465" i="1"/>
  <c r="AU2463" i="1"/>
  <c r="H2454" i="1"/>
  <c r="K2452" i="1"/>
  <c r="K2450" i="1"/>
  <c r="AS2445" i="1"/>
  <c r="L2444" i="1"/>
  <c r="M2444" i="1" s="1"/>
  <c r="AS2443" i="1"/>
  <c r="L2442" i="1"/>
  <c r="M2442" i="1" s="1"/>
  <c r="AU2437" i="1"/>
  <c r="H2435" i="1"/>
  <c r="K2425" i="1"/>
  <c r="L2423" i="1"/>
  <c r="AS2420" i="1"/>
  <c r="L2419" i="1"/>
  <c r="M2419" i="1" s="1"/>
  <c r="AR2418" i="1"/>
  <c r="AT2416" i="1"/>
  <c r="AU2414" i="1"/>
  <c r="AS2395" i="1"/>
  <c r="L2394" i="1"/>
  <c r="AS2393" i="1"/>
  <c r="L2392" i="1"/>
  <c r="AU2387" i="1"/>
  <c r="H2385" i="1"/>
  <c r="K2375" i="1"/>
  <c r="L2373" i="1"/>
  <c r="M2373" i="1" s="1"/>
  <c r="AS2370" i="1"/>
  <c r="L2369" i="1"/>
  <c r="M2369" i="1" s="1"/>
  <c r="AR2368" i="1"/>
  <c r="AT2366" i="1"/>
  <c r="AU2364" i="1"/>
  <c r="H2356" i="1"/>
  <c r="K2354" i="1"/>
  <c r="K2352" i="1"/>
  <c r="M2352" i="1" s="1"/>
  <c r="AS2347" i="1"/>
  <c r="L2346" i="1"/>
  <c r="AS2345" i="1"/>
  <c r="L2344" i="1"/>
  <c r="AU2339" i="1"/>
  <c r="H2337" i="1"/>
  <c r="K2326" i="1"/>
  <c r="L2324" i="1"/>
  <c r="M2322" i="1"/>
  <c r="AS2321" i="1"/>
  <c r="L2320" i="1"/>
  <c r="M2320" i="1" s="1"/>
  <c r="AR2319" i="1"/>
  <c r="AT2317" i="1"/>
  <c r="AU2315" i="1"/>
  <c r="H2307" i="1"/>
  <c r="K2305" i="1"/>
  <c r="M2305" i="1" s="1"/>
  <c r="K2303" i="1"/>
  <c r="M2303" i="1" s="1"/>
  <c r="AS2298" i="1"/>
  <c r="L2297" i="1"/>
  <c r="AS2296" i="1"/>
  <c r="L2295" i="1"/>
  <c r="M2295" i="1" s="1"/>
  <c r="AU2289" i="1"/>
  <c r="H2287" i="1"/>
  <c r="K2277" i="1"/>
  <c r="L2275" i="1"/>
  <c r="AS2272" i="1"/>
  <c r="L2271" i="1"/>
  <c r="AR2270" i="1"/>
  <c r="AT2268" i="1"/>
  <c r="AU2266" i="1"/>
  <c r="H2258" i="1"/>
  <c r="K2256" i="1"/>
  <c r="K2254" i="1"/>
  <c r="AS2249" i="1"/>
  <c r="L2248" i="1"/>
  <c r="AS2247" i="1"/>
  <c r="L2246" i="1"/>
  <c r="M2246" i="1" s="1"/>
  <c r="AU2241" i="1"/>
  <c r="H2239" i="1"/>
  <c r="K2236" i="1"/>
  <c r="L2231" i="1"/>
  <c r="H2229" i="1"/>
  <c r="H2224" i="1"/>
  <c r="J2219" i="1"/>
  <c r="AR2212" i="1"/>
  <c r="AT2209" i="1"/>
  <c r="H2209" i="1"/>
  <c r="AU2209" i="1"/>
  <c r="J2209" i="1"/>
  <c r="AR2207" i="1"/>
  <c r="AS2204" i="1"/>
  <c r="AT2204" i="1"/>
  <c r="AU2204" i="1"/>
  <c r="K2194" i="1"/>
  <c r="AR2190" i="1"/>
  <c r="H2178" i="1"/>
  <c r="H2170" i="1"/>
  <c r="H2166" i="1"/>
  <c r="J2159" i="1"/>
  <c r="K2159" i="1"/>
  <c r="L2159" i="1"/>
  <c r="AR2159" i="1"/>
  <c r="AS2159" i="1"/>
  <c r="AT2159" i="1"/>
  <c r="AR2158" i="1"/>
  <c r="AS2158" i="1"/>
  <c r="AT2158" i="1"/>
  <c r="AU2158" i="1"/>
  <c r="J2158" i="1"/>
  <c r="M2158" i="1" s="1"/>
  <c r="L2146" i="1"/>
  <c r="AR2097" i="1"/>
  <c r="AS2097" i="1"/>
  <c r="AT2097" i="1"/>
  <c r="AU2097" i="1"/>
  <c r="J2097" i="1"/>
  <c r="K2097" i="1"/>
  <c r="L2097" i="1"/>
  <c r="H2073" i="1"/>
  <c r="H1949" i="1"/>
  <c r="J1900" i="1"/>
  <c r="AR1900" i="1"/>
  <c r="AS1900" i="1"/>
  <c r="AT1900" i="1"/>
  <c r="AU1900" i="1"/>
  <c r="K1900" i="1"/>
  <c r="L1900" i="1"/>
  <c r="M1872" i="1"/>
  <c r="J1832" i="1"/>
  <c r="AR1832" i="1"/>
  <c r="AS1832" i="1"/>
  <c r="AT1832" i="1"/>
  <c r="AU1832" i="1"/>
  <c r="K1832" i="1"/>
  <c r="L1832" i="1"/>
  <c r="H1769" i="1"/>
  <c r="AT2147" i="1"/>
  <c r="AS2142" i="1"/>
  <c r="AT2135" i="1"/>
  <c r="AS2130" i="1"/>
  <c r="AT2122" i="1"/>
  <c r="AS2117" i="1"/>
  <c r="AT2110" i="1"/>
  <c r="AS2105" i="1"/>
  <c r="AT2098" i="1"/>
  <c r="AS2093" i="1"/>
  <c r="AT2086" i="1"/>
  <c r="AS2081" i="1"/>
  <c r="AT2074" i="1"/>
  <c r="AS2068" i="1"/>
  <c r="AT2061" i="1"/>
  <c r="AS2056" i="1"/>
  <c r="AT2049" i="1"/>
  <c r="AS2044" i="1"/>
  <c r="AT2037" i="1"/>
  <c r="AS2032" i="1"/>
  <c r="AT2025" i="1"/>
  <c r="AS2020" i="1"/>
  <c r="AR2015" i="1"/>
  <c r="AS2009" i="1"/>
  <c r="AT2007" i="1"/>
  <c r="AT2005" i="1"/>
  <c r="AU2003" i="1"/>
  <c r="AU2001" i="1"/>
  <c r="AT1984" i="1"/>
  <c r="AT1982" i="1"/>
  <c r="AU1978" i="1"/>
  <c r="AU1976" i="1"/>
  <c r="AS1960" i="1"/>
  <c r="AT1958" i="1"/>
  <c r="AT1956" i="1"/>
  <c r="AT1935" i="1"/>
  <c r="AS1912" i="1"/>
  <c r="AT1910" i="1"/>
  <c r="AT1908" i="1"/>
  <c r="AT1886" i="1"/>
  <c r="AS1862" i="1"/>
  <c r="AT1860" i="1"/>
  <c r="AT1858" i="1"/>
  <c r="AT1818" i="1"/>
  <c r="K1776" i="1"/>
  <c r="L1776" i="1"/>
  <c r="AR1746" i="1"/>
  <c r="AS1746" i="1"/>
  <c r="AT1746" i="1"/>
  <c r="H1746" i="1"/>
  <c r="AU1746" i="1"/>
  <c r="J1746" i="1"/>
  <c r="K1746" i="1"/>
  <c r="L1746" i="1"/>
  <c r="AR1669" i="1"/>
  <c r="AS1669" i="1"/>
  <c r="AT1669" i="1"/>
  <c r="H1669" i="1"/>
  <c r="AU1669" i="1"/>
  <c r="J1669" i="1"/>
  <c r="K1669" i="1"/>
  <c r="L1669" i="1"/>
  <c r="L1537" i="1"/>
  <c r="AS1537" i="1"/>
  <c r="AT1537" i="1"/>
  <c r="AU1537" i="1"/>
  <c r="H1537" i="1"/>
  <c r="J1537" i="1"/>
  <c r="K1537" i="1"/>
  <c r="AS2147" i="1"/>
  <c r="AR2142" i="1"/>
  <c r="AS2135" i="1"/>
  <c r="AR2130" i="1"/>
  <c r="AS2122" i="1"/>
  <c r="AR2117" i="1"/>
  <c r="AS2110" i="1"/>
  <c r="AR2105" i="1"/>
  <c r="AS2098" i="1"/>
  <c r="AR2093" i="1"/>
  <c r="AS2086" i="1"/>
  <c r="AR2081" i="1"/>
  <c r="AS2074" i="1"/>
  <c r="AR2068" i="1"/>
  <c r="AS2061" i="1"/>
  <c r="AR2056" i="1"/>
  <c r="AS2049" i="1"/>
  <c r="AR2044" i="1"/>
  <c r="AR2032" i="1"/>
  <c r="AR2020" i="1"/>
  <c r="AR2009" i="1"/>
  <c r="AR2007" i="1"/>
  <c r="AS2005" i="1"/>
  <c r="AS1984" i="1"/>
  <c r="AR1960" i="1"/>
  <c r="AR1958" i="1"/>
  <c r="AS1956" i="1"/>
  <c r="AS1935" i="1"/>
  <c r="AR1912" i="1"/>
  <c r="AR1910" i="1"/>
  <c r="AS1908" i="1"/>
  <c r="AS1886" i="1"/>
  <c r="AR1862" i="1"/>
  <c r="AR1860" i="1"/>
  <c r="AS1858" i="1"/>
  <c r="AS1818" i="1"/>
  <c r="AU1781" i="1"/>
  <c r="AU1778" i="1"/>
  <c r="J1778" i="1"/>
  <c r="K1778" i="1"/>
  <c r="L1778" i="1"/>
  <c r="AR1776" i="1"/>
  <c r="AR1775" i="1"/>
  <c r="AS1775" i="1"/>
  <c r="AT1775" i="1"/>
  <c r="H1775" i="1"/>
  <c r="AU1775" i="1"/>
  <c r="L1775" i="1"/>
  <c r="AR1639" i="1"/>
  <c r="AS1639" i="1"/>
  <c r="AT1639" i="1"/>
  <c r="AU1639" i="1"/>
  <c r="H1639" i="1"/>
  <c r="J1639" i="1"/>
  <c r="K1639" i="1"/>
  <c r="L1639" i="1"/>
  <c r="AS2176" i="1"/>
  <c r="AU2174" i="1"/>
  <c r="AS2164" i="1"/>
  <c r="AU2162" i="1"/>
  <c r="AS2152" i="1"/>
  <c r="AU2150" i="1"/>
  <c r="AR2147" i="1"/>
  <c r="AS2140" i="1"/>
  <c r="AU2138" i="1"/>
  <c r="AR2135" i="1"/>
  <c r="AS2128" i="1"/>
  <c r="AU2126" i="1"/>
  <c r="AR2122" i="1"/>
  <c r="AS2115" i="1"/>
  <c r="AU2113" i="1"/>
  <c r="AR2110" i="1"/>
  <c r="AS2103" i="1"/>
  <c r="AU2101" i="1"/>
  <c r="AR2098" i="1"/>
  <c r="AS2091" i="1"/>
  <c r="AU2089" i="1"/>
  <c r="AR2086" i="1"/>
  <c r="AS2079" i="1"/>
  <c r="AU2077" i="1"/>
  <c r="AR2074" i="1"/>
  <c r="AS2066" i="1"/>
  <c r="AU2064" i="1"/>
  <c r="AR2061" i="1"/>
  <c r="AS2054" i="1"/>
  <c r="AU2052" i="1"/>
  <c r="AR2049" i="1"/>
  <c r="AT2047" i="1"/>
  <c r="AS2042" i="1"/>
  <c r="AU2040" i="1"/>
  <c r="AR2037" i="1"/>
  <c r="AS2030" i="1"/>
  <c r="AU2028" i="1"/>
  <c r="AR2025" i="1"/>
  <c r="AS2018" i="1"/>
  <c r="AU2016" i="1"/>
  <c r="H2012" i="1"/>
  <c r="AR2005" i="1"/>
  <c r="AS2003" i="1"/>
  <c r="AS1999" i="1"/>
  <c r="H1993" i="1"/>
  <c r="AR1984" i="1"/>
  <c r="AR1982" i="1"/>
  <c r="AS1978" i="1"/>
  <c r="AR1976" i="1"/>
  <c r="AT1974" i="1"/>
  <c r="AU1970" i="1"/>
  <c r="H1963" i="1"/>
  <c r="AR1956" i="1"/>
  <c r="AS1954" i="1"/>
  <c r="AS1950" i="1"/>
  <c r="AT1948" i="1"/>
  <c r="AU1946" i="1"/>
  <c r="H1944" i="1"/>
  <c r="AR1935" i="1"/>
  <c r="AR1933" i="1"/>
  <c r="AS1929" i="1"/>
  <c r="AR1927" i="1"/>
  <c r="AT1925" i="1"/>
  <c r="AU1921" i="1"/>
  <c r="H1915" i="1"/>
  <c r="AR1908" i="1"/>
  <c r="AS1906" i="1"/>
  <c r="AS1901" i="1"/>
  <c r="AR1886" i="1"/>
  <c r="AR1884" i="1"/>
  <c r="AS1880" i="1"/>
  <c r="AR1878" i="1"/>
  <c r="AT1876" i="1"/>
  <c r="AU1872" i="1"/>
  <c r="H1865" i="1"/>
  <c r="AR1858" i="1"/>
  <c r="AS1856" i="1"/>
  <c r="AS1852" i="1"/>
  <c r="AR1818" i="1"/>
  <c r="L1814" i="1"/>
  <c r="K1809" i="1"/>
  <c r="J1804" i="1"/>
  <c r="L1793" i="1"/>
  <c r="K1788" i="1"/>
  <c r="L1788" i="1"/>
  <c r="AS1778" i="1"/>
  <c r="AT1711" i="1"/>
  <c r="AR1711" i="1"/>
  <c r="AS1711" i="1"/>
  <c r="AU1711" i="1"/>
  <c r="H1711" i="1"/>
  <c r="J1711" i="1"/>
  <c r="K1711" i="1"/>
  <c r="L1711" i="1"/>
  <c r="K1640" i="1"/>
  <c r="AR1640" i="1"/>
  <c r="AS1640" i="1"/>
  <c r="AT1640" i="1"/>
  <c r="AU1640" i="1"/>
  <c r="H1640" i="1"/>
  <c r="J1640" i="1"/>
  <c r="L1640" i="1"/>
  <c r="M1563" i="1"/>
  <c r="AU1790" i="1"/>
  <c r="J1790" i="1"/>
  <c r="K1790" i="1"/>
  <c r="AR1787" i="1"/>
  <c r="AS1787" i="1"/>
  <c r="AT1787" i="1"/>
  <c r="H1787" i="1"/>
  <c r="AU1787" i="1"/>
  <c r="L1787" i="1"/>
  <c r="L1781" i="1"/>
  <c r="AR1781" i="1"/>
  <c r="AR1713" i="1"/>
  <c r="AS1713" i="1"/>
  <c r="AT1713" i="1"/>
  <c r="AU1713" i="1"/>
  <c r="H1713" i="1"/>
  <c r="J1713" i="1"/>
  <c r="K1713" i="1"/>
  <c r="L1713" i="1"/>
  <c r="AR1478" i="1"/>
  <c r="AS1478" i="1"/>
  <c r="AT1478" i="1"/>
  <c r="H1478" i="1"/>
  <c r="AU1478" i="1"/>
  <c r="J1478" i="1"/>
  <c r="K1478" i="1"/>
  <c r="L1478" i="1"/>
  <c r="AR1441" i="1"/>
  <c r="AS1441" i="1"/>
  <c r="AT1441" i="1"/>
  <c r="H1441" i="1"/>
  <c r="AU1441" i="1"/>
  <c r="J1441" i="1"/>
  <c r="K1441" i="1"/>
  <c r="L1441" i="1"/>
  <c r="L1924" i="1"/>
  <c r="L1922" i="1"/>
  <c r="L1875" i="1"/>
  <c r="L1873" i="1"/>
  <c r="L1805" i="1"/>
  <c r="K1800" i="1"/>
  <c r="L1800" i="1"/>
  <c r="J1795" i="1"/>
  <c r="K1795" i="1"/>
  <c r="L1795" i="1"/>
  <c r="AR1790" i="1"/>
  <c r="AS1780" i="1"/>
  <c r="AT1780" i="1"/>
  <c r="AU1780" i="1"/>
  <c r="J1780" i="1"/>
  <c r="AR1763" i="1"/>
  <c r="AS1763" i="1"/>
  <c r="AT1763" i="1"/>
  <c r="H1763" i="1"/>
  <c r="AU1763" i="1"/>
  <c r="K1763" i="1"/>
  <c r="L1763" i="1"/>
  <c r="M1763" i="1" s="1"/>
  <c r="AR1688" i="1"/>
  <c r="AS1688" i="1"/>
  <c r="AT1688" i="1"/>
  <c r="AU1688" i="1"/>
  <c r="H1688" i="1"/>
  <c r="J1688" i="1"/>
  <c r="K1688" i="1"/>
  <c r="L1688" i="1"/>
  <c r="AT1614" i="1"/>
  <c r="AR1614" i="1"/>
  <c r="AS1614" i="1"/>
  <c r="AU1614" i="1"/>
  <c r="H1614" i="1"/>
  <c r="J1614" i="1"/>
  <c r="K1614" i="1"/>
  <c r="L1614" i="1"/>
  <c r="AR1591" i="1"/>
  <c r="AS1591" i="1"/>
  <c r="AT1591" i="1"/>
  <c r="AU1591" i="1"/>
  <c r="H1591" i="1"/>
  <c r="J1591" i="1"/>
  <c r="K1591" i="1"/>
  <c r="L1591" i="1"/>
  <c r="AR2174" i="1"/>
  <c r="K2163" i="1"/>
  <c r="AR2162" i="1"/>
  <c r="L2156" i="1"/>
  <c r="K2151" i="1"/>
  <c r="AR2150" i="1"/>
  <c r="L2144" i="1"/>
  <c r="K2139" i="1"/>
  <c r="AR2138" i="1"/>
  <c r="L2132" i="1"/>
  <c r="K2127" i="1"/>
  <c r="AR2126" i="1"/>
  <c r="L2119" i="1"/>
  <c r="K2114" i="1"/>
  <c r="AR2113" i="1"/>
  <c r="L2107" i="1"/>
  <c r="K2102" i="1"/>
  <c r="AR2101" i="1"/>
  <c r="L2095" i="1"/>
  <c r="K2090" i="1"/>
  <c r="AR2089" i="1"/>
  <c r="L2083" i="1"/>
  <c r="K2078" i="1"/>
  <c r="AR2077" i="1"/>
  <c r="L2071" i="1"/>
  <c r="K2065" i="1"/>
  <c r="AR2064" i="1"/>
  <c r="L2058" i="1"/>
  <c r="K2053" i="1"/>
  <c r="AR2052" i="1"/>
  <c r="L2046" i="1"/>
  <c r="K2041" i="1"/>
  <c r="AR2040" i="1"/>
  <c r="L2034" i="1"/>
  <c r="K2029" i="1"/>
  <c r="AR2028" i="1"/>
  <c r="L2022" i="1"/>
  <c r="K2017" i="1"/>
  <c r="AR2016" i="1"/>
  <c r="AS2014" i="1"/>
  <c r="L2013" i="1"/>
  <c r="AR2012" i="1"/>
  <c r="K1996" i="1"/>
  <c r="L1994" i="1"/>
  <c r="AS1991" i="1"/>
  <c r="L1990" i="1"/>
  <c r="AS1989" i="1"/>
  <c r="L1988" i="1"/>
  <c r="K1973" i="1"/>
  <c r="K1971" i="1"/>
  <c r="AR1970" i="1"/>
  <c r="L1969" i="1"/>
  <c r="AS1965" i="1"/>
  <c r="L1964" i="1"/>
  <c r="AR1963" i="1"/>
  <c r="K1947" i="1"/>
  <c r="L1945" i="1"/>
  <c r="AS1942" i="1"/>
  <c r="L1941" i="1"/>
  <c r="AS1940" i="1"/>
  <c r="L1939" i="1"/>
  <c r="K1924" i="1"/>
  <c r="K1922" i="1"/>
  <c r="AR1921" i="1"/>
  <c r="L1920" i="1"/>
  <c r="AS1917" i="1"/>
  <c r="L1916" i="1"/>
  <c r="AR1915" i="1"/>
  <c r="K1898" i="1"/>
  <c r="L1896" i="1"/>
  <c r="AS1893" i="1"/>
  <c r="L1892" i="1"/>
  <c r="AS1891" i="1"/>
  <c r="L1890" i="1"/>
  <c r="K1875" i="1"/>
  <c r="K1873" i="1"/>
  <c r="AR1872" i="1"/>
  <c r="L1871" i="1"/>
  <c r="AS1867" i="1"/>
  <c r="L1866" i="1"/>
  <c r="AR1865" i="1"/>
  <c r="K1849" i="1"/>
  <c r="L1847" i="1"/>
  <c r="K1830" i="1"/>
  <c r="L1828" i="1"/>
  <c r="L1824" i="1"/>
  <c r="L1822" i="1"/>
  <c r="AU1802" i="1"/>
  <c r="J1802" i="1"/>
  <c r="K1802" i="1"/>
  <c r="AR1800" i="1"/>
  <c r="AT1797" i="1"/>
  <c r="H1797" i="1"/>
  <c r="AU1797" i="1"/>
  <c r="J1797" i="1"/>
  <c r="AR1795" i="1"/>
  <c r="AS1792" i="1"/>
  <c r="AT1792" i="1"/>
  <c r="AU1792" i="1"/>
  <c r="AR1780" i="1"/>
  <c r="K1690" i="1"/>
  <c r="AR1690" i="1"/>
  <c r="AS1690" i="1"/>
  <c r="AT1690" i="1"/>
  <c r="AU1690" i="1"/>
  <c r="H1690" i="1"/>
  <c r="J1690" i="1"/>
  <c r="L1690" i="1"/>
  <c r="AR1616" i="1"/>
  <c r="AS1616" i="1"/>
  <c r="AT1616" i="1"/>
  <c r="AU1616" i="1"/>
  <c r="H1616" i="1"/>
  <c r="J1616" i="1"/>
  <c r="K1616" i="1"/>
  <c r="L1616" i="1"/>
  <c r="K1593" i="1"/>
  <c r="AR1593" i="1"/>
  <c r="AS1593" i="1"/>
  <c r="AT1593" i="1"/>
  <c r="AU1593" i="1"/>
  <c r="H1593" i="1"/>
  <c r="J1593" i="1"/>
  <c r="L1593" i="1"/>
  <c r="J2163" i="1"/>
  <c r="K2156" i="1"/>
  <c r="J2151" i="1"/>
  <c r="M2151" i="1" s="1"/>
  <c r="K2144" i="1"/>
  <c r="J2139" i="1"/>
  <c r="L2137" i="1"/>
  <c r="K2132" i="1"/>
  <c r="J2127" i="1"/>
  <c r="M2127" i="1" s="1"/>
  <c r="K2119" i="1"/>
  <c r="J2114" i="1"/>
  <c r="K2107" i="1"/>
  <c r="J2102" i="1"/>
  <c r="K2095" i="1"/>
  <c r="J2090" i="1"/>
  <c r="K2083" i="1"/>
  <c r="J2078" i="1"/>
  <c r="K2071" i="1"/>
  <c r="J2065" i="1"/>
  <c r="K2058" i="1"/>
  <c r="J2053" i="1"/>
  <c r="K2046" i="1"/>
  <c r="J2041" i="1"/>
  <c r="K2034" i="1"/>
  <c r="J2029" i="1"/>
  <c r="K2022" i="1"/>
  <c r="J2017" i="1"/>
  <c r="L2015" i="1"/>
  <c r="K2013" i="1"/>
  <c r="J1996" i="1"/>
  <c r="K1994" i="1"/>
  <c r="AR1991" i="1"/>
  <c r="K1990" i="1"/>
  <c r="K1988" i="1"/>
  <c r="J1973" i="1"/>
  <c r="J1971" i="1"/>
  <c r="K1969" i="1"/>
  <c r="L1966" i="1"/>
  <c r="K1964" i="1"/>
  <c r="J1947" i="1"/>
  <c r="K1945" i="1"/>
  <c r="AR1942" i="1"/>
  <c r="K1941" i="1"/>
  <c r="K1939" i="1"/>
  <c r="J1924" i="1"/>
  <c r="J1922" i="1"/>
  <c r="K1920" i="1"/>
  <c r="L1918" i="1"/>
  <c r="K1916" i="1"/>
  <c r="J1898" i="1"/>
  <c r="K1896" i="1"/>
  <c r="AR1893" i="1"/>
  <c r="K1892" i="1"/>
  <c r="K1890" i="1"/>
  <c r="J1875" i="1"/>
  <c r="J1873" i="1"/>
  <c r="K1871" i="1"/>
  <c r="L1868" i="1"/>
  <c r="K1866" i="1"/>
  <c r="L1864" i="1"/>
  <c r="J1849" i="1"/>
  <c r="K1847" i="1"/>
  <c r="J1830" i="1"/>
  <c r="K1828" i="1"/>
  <c r="AR1825" i="1"/>
  <c r="K1824" i="1"/>
  <c r="K1822" i="1"/>
  <c r="K1812" i="1"/>
  <c r="L1812" i="1"/>
  <c r="J1807" i="1"/>
  <c r="K1807" i="1"/>
  <c r="L1807" i="1"/>
  <c r="AR1802" i="1"/>
  <c r="L1798" i="1"/>
  <c r="J1776" i="1"/>
  <c r="AU2163" i="1"/>
  <c r="H2163" i="1"/>
  <c r="J2156" i="1"/>
  <c r="AU2151" i="1"/>
  <c r="H2151" i="1"/>
  <c r="J2144" i="1"/>
  <c r="L2142" i="1"/>
  <c r="AU2139" i="1"/>
  <c r="H2139" i="1"/>
  <c r="J2132" i="1"/>
  <c r="L2130" i="1"/>
  <c r="AU2127" i="1"/>
  <c r="H2127" i="1"/>
  <c r="J2119" i="1"/>
  <c r="L2117" i="1"/>
  <c r="AU2114" i="1"/>
  <c r="H2114" i="1"/>
  <c r="J2107" i="1"/>
  <c r="L2105" i="1"/>
  <c r="AU2102" i="1"/>
  <c r="H2102" i="1"/>
  <c r="J2095" i="1"/>
  <c r="L2093" i="1"/>
  <c r="AU2090" i="1"/>
  <c r="H2090" i="1"/>
  <c r="J2083" i="1"/>
  <c r="L2081" i="1"/>
  <c r="AU2078" i="1"/>
  <c r="H2078" i="1"/>
  <c r="J2071" i="1"/>
  <c r="L2068" i="1"/>
  <c r="AU2065" i="1"/>
  <c r="H2065" i="1"/>
  <c r="J2058" i="1"/>
  <c r="L2056" i="1"/>
  <c r="AU2053" i="1"/>
  <c r="H2053" i="1"/>
  <c r="J2046" i="1"/>
  <c r="L2044" i="1"/>
  <c r="AU2041" i="1"/>
  <c r="H2041" i="1"/>
  <c r="J2034" i="1"/>
  <c r="L2032" i="1"/>
  <c r="AU2029" i="1"/>
  <c r="H2029" i="1"/>
  <c r="J2022" i="1"/>
  <c r="M2022" i="1" s="1"/>
  <c r="L2020" i="1"/>
  <c r="AU2017" i="1"/>
  <c r="H2017" i="1"/>
  <c r="J2015" i="1"/>
  <c r="J2013" i="1"/>
  <c r="L2009" i="1"/>
  <c r="L2007" i="1"/>
  <c r="H1996" i="1"/>
  <c r="J1994" i="1"/>
  <c r="J1990" i="1"/>
  <c r="M1989" i="1"/>
  <c r="J1988" i="1"/>
  <c r="AU1973" i="1"/>
  <c r="H1973" i="1"/>
  <c r="H1971" i="1"/>
  <c r="J1969" i="1"/>
  <c r="J1966" i="1"/>
  <c r="J1964" i="1"/>
  <c r="L1960" i="1"/>
  <c r="L1958" i="1"/>
  <c r="H1947" i="1"/>
  <c r="J1945" i="1"/>
  <c r="J1941" i="1"/>
  <c r="J1939" i="1"/>
  <c r="AU1924" i="1"/>
  <c r="H1924" i="1"/>
  <c r="H1922" i="1"/>
  <c r="J1920" i="1"/>
  <c r="J1918" i="1"/>
  <c r="J1916" i="1"/>
  <c r="L1912" i="1"/>
  <c r="L1910" i="1"/>
  <c r="H1898" i="1"/>
  <c r="J1896" i="1"/>
  <c r="J1892" i="1"/>
  <c r="J1890" i="1"/>
  <c r="AU1875" i="1"/>
  <c r="H1875" i="1"/>
  <c r="H1873" i="1"/>
  <c r="J1871" i="1"/>
  <c r="J1868" i="1"/>
  <c r="J1866" i="1"/>
  <c r="L1862" i="1"/>
  <c r="L1860" i="1"/>
  <c r="H1849" i="1"/>
  <c r="J1847" i="1"/>
  <c r="H1830" i="1"/>
  <c r="J1828" i="1"/>
  <c r="J1824" i="1"/>
  <c r="J1822" i="1"/>
  <c r="AU1814" i="1"/>
  <c r="J1814" i="1"/>
  <c r="K1814" i="1"/>
  <c r="AT1809" i="1"/>
  <c r="H1809" i="1"/>
  <c r="AU1809" i="1"/>
  <c r="J1809" i="1"/>
  <c r="AS1804" i="1"/>
  <c r="AT1804" i="1"/>
  <c r="AU1804" i="1"/>
  <c r="H1776" i="1"/>
  <c r="K1775" i="1"/>
  <c r="H1768" i="1"/>
  <c r="H1756" i="1"/>
  <c r="K1739" i="1"/>
  <c r="AR1739" i="1"/>
  <c r="AS1739" i="1"/>
  <c r="AT1739" i="1"/>
  <c r="AU1739" i="1"/>
  <c r="H1739" i="1"/>
  <c r="J1739" i="1"/>
  <c r="L1739" i="1"/>
  <c r="AR1737" i="1"/>
  <c r="AS1737" i="1"/>
  <c r="AT1737" i="1"/>
  <c r="AU1737" i="1"/>
  <c r="H1737" i="1"/>
  <c r="J1737" i="1"/>
  <c r="K1737" i="1"/>
  <c r="L1737" i="1"/>
  <c r="AR1717" i="1"/>
  <c r="AS1717" i="1"/>
  <c r="AT1717" i="1"/>
  <c r="H1717" i="1"/>
  <c r="AU1717" i="1"/>
  <c r="J1717" i="1"/>
  <c r="K1717" i="1"/>
  <c r="L1717" i="1"/>
  <c r="AT1663" i="1"/>
  <c r="AR1663" i="1"/>
  <c r="AS1663" i="1"/>
  <c r="AU1663" i="1"/>
  <c r="H1663" i="1"/>
  <c r="J1663" i="1"/>
  <c r="K1663" i="1"/>
  <c r="L1663" i="1"/>
  <c r="J1527" i="1"/>
  <c r="K1527" i="1"/>
  <c r="L1527" i="1"/>
  <c r="AT1527" i="1"/>
  <c r="AU1527" i="1"/>
  <c r="H1527" i="1"/>
  <c r="AR1527" i="1"/>
  <c r="J2197" i="1"/>
  <c r="J2185" i="1"/>
  <c r="J2173" i="1"/>
  <c r="AT2163" i="1"/>
  <c r="J2161" i="1"/>
  <c r="AU2156" i="1"/>
  <c r="AT2151" i="1"/>
  <c r="J2149" i="1"/>
  <c r="M2149" i="1" s="1"/>
  <c r="L2147" i="1"/>
  <c r="AU2144" i="1"/>
  <c r="K2142" i="1"/>
  <c r="AT2139" i="1"/>
  <c r="J2137" i="1"/>
  <c r="L2135" i="1"/>
  <c r="AU2132" i="1"/>
  <c r="K2130" i="1"/>
  <c r="AT2127" i="1"/>
  <c r="L2122" i="1"/>
  <c r="AU2119" i="1"/>
  <c r="H2119" i="1"/>
  <c r="K2117" i="1"/>
  <c r="AT2114" i="1"/>
  <c r="J2112" i="1"/>
  <c r="M2112" i="1" s="1"/>
  <c r="L2110" i="1"/>
  <c r="AU2107" i="1"/>
  <c r="H2107" i="1"/>
  <c r="K2105" i="1"/>
  <c r="AT2102" i="1"/>
  <c r="J2100" i="1"/>
  <c r="M2100" i="1" s="1"/>
  <c r="L2098" i="1"/>
  <c r="AU2095" i="1"/>
  <c r="H2095" i="1"/>
  <c r="K2093" i="1"/>
  <c r="AT2090" i="1"/>
  <c r="J2088" i="1"/>
  <c r="M2088" i="1" s="1"/>
  <c r="L2086" i="1"/>
  <c r="AU2083" i="1"/>
  <c r="K2081" i="1"/>
  <c r="AT2078" i="1"/>
  <c r="J2076" i="1"/>
  <c r="M2076" i="1" s="1"/>
  <c r="L2074" i="1"/>
  <c r="AU2071" i="1"/>
  <c r="K2068" i="1"/>
  <c r="AT2065" i="1"/>
  <c r="J2063" i="1"/>
  <c r="M2063" i="1" s="1"/>
  <c r="L2061" i="1"/>
  <c r="AU2058" i="1"/>
  <c r="K2056" i="1"/>
  <c r="AT2053" i="1"/>
  <c r="J2051" i="1"/>
  <c r="L2049" i="1"/>
  <c r="AU2046" i="1"/>
  <c r="K2044" i="1"/>
  <c r="AT2041" i="1"/>
  <c r="J2039" i="1"/>
  <c r="L2037" i="1"/>
  <c r="AU2034" i="1"/>
  <c r="K2032" i="1"/>
  <c r="AT2029" i="1"/>
  <c r="J2027" i="1"/>
  <c r="L2025" i="1"/>
  <c r="AU2022" i="1"/>
  <c r="K2020" i="1"/>
  <c r="AT2017" i="1"/>
  <c r="J2011" i="1"/>
  <c r="K2009" i="1"/>
  <c r="K2007" i="1"/>
  <c r="L2005" i="1"/>
  <c r="L2001" i="1"/>
  <c r="AU1996" i="1"/>
  <c r="AU1994" i="1"/>
  <c r="H1990" i="1"/>
  <c r="H1988" i="1"/>
  <c r="K1986" i="1"/>
  <c r="K1984" i="1"/>
  <c r="L1982" i="1"/>
  <c r="L1978" i="1"/>
  <c r="L1976" i="1"/>
  <c r="AT1973" i="1"/>
  <c r="AU1971" i="1"/>
  <c r="H1969" i="1"/>
  <c r="J1962" i="1"/>
  <c r="K1960" i="1"/>
  <c r="K1958" i="1"/>
  <c r="L1956" i="1"/>
  <c r="L1952" i="1"/>
  <c r="AU1947" i="1"/>
  <c r="AU1945" i="1"/>
  <c r="H1941" i="1"/>
  <c r="H1939" i="1"/>
  <c r="K1937" i="1"/>
  <c r="K1935" i="1"/>
  <c r="L1933" i="1"/>
  <c r="L1929" i="1"/>
  <c r="L1927" i="1"/>
  <c r="AT1924" i="1"/>
  <c r="AU1922" i="1"/>
  <c r="H1920" i="1"/>
  <c r="J1914" i="1"/>
  <c r="K1912" i="1"/>
  <c r="K1910" i="1"/>
  <c r="L1908" i="1"/>
  <c r="L1903" i="1"/>
  <c r="AU1898" i="1"/>
  <c r="AU1896" i="1"/>
  <c r="H1892" i="1"/>
  <c r="H1890" i="1"/>
  <c r="K1888" i="1"/>
  <c r="K1886" i="1"/>
  <c r="L1884" i="1"/>
  <c r="L1880" i="1"/>
  <c r="L1878" i="1"/>
  <c r="AT1875" i="1"/>
  <c r="AU1873" i="1"/>
  <c r="H1871" i="1"/>
  <c r="J1864" i="1"/>
  <c r="K1862" i="1"/>
  <c r="AR1861" i="1"/>
  <c r="K1860" i="1"/>
  <c r="L1858" i="1"/>
  <c r="L1854" i="1"/>
  <c r="AU1849" i="1"/>
  <c r="AU1847" i="1"/>
  <c r="AU1830" i="1"/>
  <c r="AU1828" i="1"/>
  <c r="H1824" i="1"/>
  <c r="H1822" i="1"/>
  <c r="K1820" i="1"/>
  <c r="M1820" i="1" s="1"/>
  <c r="K1818" i="1"/>
  <c r="AR1814" i="1"/>
  <c r="L1810" i="1"/>
  <c r="AR1799" i="1"/>
  <c r="AS1799" i="1"/>
  <c r="AT1799" i="1"/>
  <c r="J1798" i="1"/>
  <c r="J1793" i="1"/>
  <c r="J1788" i="1"/>
  <c r="K1781" i="1"/>
  <c r="J1775" i="1"/>
  <c r="AR1770" i="1"/>
  <c r="AS1770" i="1"/>
  <c r="AT1770" i="1"/>
  <c r="K1770" i="1"/>
  <c r="L1770" i="1"/>
  <c r="AR1665" i="1"/>
  <c r="AS1665" i="1"/>
  <c r="AT1665" i="1"/>
  <c r="AU1665" i="1"/>
  <c r="H1665" i="1"/>
  <c r="J1665" i="1"/>
  <c r="K1665" i="1"/>
  <c r="L1665" i="1"/>
  <c r="AR1568" i="1"/>
  <c r="AS1568" i="1"/>
  <c r="AT1568" i="1"/>
  <c r="AU1568" i="1"/>
  <c r="H1568" i="1"/>
  <c r="J1568" i="1"/>
  <c r="K1568" i="1"/>
  <c r="L1568" i="1"/>
  <c r="AT1566" i="1"/>
  <c r="AR1566" i="1"/>
  <c r="AS1566" i="1"/>
  <c r="AU1566" i="1"/>
  <c r="H1566" i="1"/>
  <c r="J1566" i="1"/>
  <c r="K1566" i="1"/>
  <c r="L1566" i="1"/>
  <c r="J1544" i="1"/>
  <c r="L1544" i="1"/>
  <c r="AR1542" i="1"/>
  <c r="AS1542" i="1"/>
  <c r="AT1542" i="1"/>
  <c r="AU1542" i="1"/>
  <c r="H1542" i="1"/>
  <c r="J1542" i="1"/>
  <c r="K1542" i="1"/>
  <c r="L1542" i="1"/>
  <c r="AU2197" i="1"/>
  <c r="H2197" i="1"/>
  <c r="AU2185" i="1"/>
  <c r="H2185" i="1"/>
  <c r="L2176" i="1"/>
  <c r="M2176" i="1" s="1"/>
  <c r="AU2173" i="1"/>
  <c r="H2173" i="1"/>
  <c r="M2169" i="1"/>
  <c r="L2164" i="1"/>
  <c r="M2164" i="1" s="1"/>
  <c r="AS2163" i="1"/>
  <c r="AU2161" i="1"/>
  <c r="H2161" i="1"/>
  <c r="AT2156" i="1"/>
  <c r="L2152" i="1"/>
  <c r="AS2151" i="1"/>
  <c r="AU2149" i="1"/>
  <c r="H2149" i="1"/>
  <c r="K2147" i="1"/>
  <c r="M2145" i="1"/>
  <c r="AT2144" i="1"/>
  <c r="J2142" i="1"/>
  <c r="M2142" i="1" s="1"/>
  <c r="L2140" i="1"/>
  <c r="M2140" i="1" s="1"/>
  <c r="AS2139" i="1"/>
  <c r="AU2137" i="1"/>
  <c r="H2137" i="1"/>
  <c r="K2135" i="1"/>
  <c r="AT2132" i="1"/>
  <c r="J2130" i="1"/>
  <c r="L2128" i="1"/>
  <c r="M2128" i="1" s="1"/>
  <c r="AS2127" i="1"/>
  <c r="K2122" i="1"/>
  <c r="M2120" i="1"/>
  <c r="AT2119" i="1"/>
  <c r="J2117" i="1"/>
  <c r="L2115" i="1"/>
  <c r="M2115" i="1" s="1"/>
  <c r="AS2114" i="1"/>
  <c r="AU2112" i="1"/>
  <c r="H2112" i="1"/>
  <c r="K2110" i="1"/>
  <c r="M2108" i="1"/>
  <c r="AT2107" i="1"/>
  <c r="J2105" i="1"/>
  <c r="L2103" i="1"/>
  <c r="M2103" i="1" s="1"/>
  <c r="AS2102" i="1"/>
  <c r="AU2100" i="1"/>
  <c r="H2100" i="1"/>
  <c r="K2098" i="1"/>
  <c r="AT2095" i="1"/>
  <c r="J2093" i="1"/>
  <c r="L2091" i="1"/>
  <c r="AS2090" i="1"/>
  <c r="AU2088" i="1"/>
  <c r="H2088" i="1"/>
  <c r="K2086" i="1"/>
  <c r="AT2083" i="1"/>
  <c r="J2081" i="1"/>
  <c r="L2079" i="1"/>
  <c r="M2079" i="1" s="1"/>
  <c r="AS2078" i="1"/>
  <c r="AU2076" i="1"/>
  <c r="H2076" i="1"/>
  <c r="K2074" i="1"/>
  <c r="M2072" i="1"/>
  <c r="AT2071" i="1"/>
  <c r="J2068" i="1"/>
  <c r="L2066" i="1"/>
  <c r="M2066" i="1" s="1"/>
  <c r="AS2065" i="1"/>
  <c r="AU2063" i="1"/>
  <c r="H2063" i="1"/>
  <c r="K2061" i="1"/>
  <c r="AT2058" i="1"/>
  <c r="J2056" i="1"/>
  <c r="L2054" i="1"/>
  <c r="M2054" i="1" s="1"/>
  <c r="AS2053" i="1"/>
  <c r="AU2051" i="1"/>
  <c r="H2051" i="1"/>
  <c r="K2049" i="1"/>
  <c r="AT2046" i="1"/>
  <c r="J2044" i="1"/>
  <c r="L2042" i="1"/>
  <c r="AS2041" i="1"/>
  <c r="AU2039" i="1"/>
  <c r="H2039" i="1"/>
  <c r="K2037" i="1"/>
  <c r="AT2034" i="1"/>
  <c r="J2032" i="1"/>
  <c r="L2030" i="1"/>
  <c r="AS2029" i="1"/>
  <c r="AU2027" i="1"/>
  <c r="H2027" i="1"/>
  <c r="K2025" i="1"/>
  <c r="M2023" i="1"/>
  <c r="AT2022" i="1"/>
  <c r="J2020" i="1"/>
  <c r="L2018" i="1"/>
  <c r="AS2017" i="1"/>
  <c r="AU2015" i="1"/>
  <c r="AU2013" i="1"/>
  <c r="AU2011" i="1"/>
  <c r="H2011" i="1"/>
  <c r="J2009" i="1"/>
  <c r="J2007" i="1"/>
  <c r="K2005" i="1"/>
  <c r="L2003" i="1"/>
  <c r="K2001" i="1"/>
  <c r="L1999" i="1"/>
  <c r="AT1996" i="1"/>
  <c r="AT1994" i="1"/>
  <c r="AU1990" i="1"/>
  <c r="AU1988" i="1"/>
  <c r="H1986" i="1"/>
  <c r="J1984" i="1"/>
  <c r="K1982" i="1"/>
  <c r="M1982" i="1" s="1"/>
  <c r="K1978" i="1"/>
  <c r="K1976" i="1"/>
  <c r="AS1973" i="1"/>
  <c r="AT1971" i="1"/>
  <c r="AT1969" i="1"/>
  <c r="AU1966" i="1"/>
  <c r="AU1964" i="1"/>
  <c r="AU1962" i="1"/>
  <c r="H1962" i="1"/>
  <c r="J1960" i="1"/>
  <c r="J1958" i="1"/>
  <c r="K1956" i="1"/>
  <c r="L1954" i="1"/>
  <c r="K1952" i="1"/>
  <c r="L1950" i="1"/>
  <c r="AT1947" i="1"/>
  <c r="AT1945" i="1"/>
  <c r="AU1941" i="1"/>
  <c r="AU1939" i="1"/>
  <c r="H1937" i="1"/>
  <c r="J1935" i="1"/>
  <c r="K1933" i="1"/>
  <c r="K1929" i="1"/>
  <c r="K1927" i="1"/>
  <c r="AS1924" i="1"/>
  <c r="AT1922" i="1"/>
  <c r="AT1920" i="1"/>
  <c r="AU1918" i="1"/>
  <c r="AU1916" i="1"/>
  <c r="AU1914" i="1"/>
  <c r="H1914" i="1"/>
  <c r="J1912" i="1"/>
  <c r="J1910" i="1"/>
  <c r="K1908" i="1"/>
  <c r="L1906" i="1"/>
  <c r="K1903" i="1"/>
  <c r="L1901" i="1"/>
  <c r="AT1898" i="1"/>
  <c r="AT1896" i="1"/>
  <c r="AU1892" i="1"/>
  <c r="AU1890" i="1"/>
  <c r="H1888" i="1"/>
  <c r="J1886" i="1"/>
  <c r="K1884" i="1"/>
  <c r="K1880" i="1"/>
  <c r="K1878" i="1"/>
  <c r="AS1875" i="1"/>
  <c r="AT1873" i="1"/>
  <c r="AT1871" i="1"/>
  <c r="AU1868" i="1"/>
  <c r="AU1866" i="1"/>
  <c r="AU1864" i="1"/>
  <c r="H1864" i="1"/>
  <c r="J1862" i="1"/>
  <c r="J1860" i="1"/>
  <c r="K1858" i="1"/>
  <c r="L1856" i="1"/>
  <c r="K1854" i="1"/>
  <c r="L1852" i="1"/>
  <c r="AT1849" i="1"/>
  <c r="AT1847" i="1"/>
  <c r="AT1830" i="1"/>
  <c r="AT1828" i="1"/>
  <c r="AU1824" i="1"/>
  <c r="AU1822" i="1"/>
  <c r="H1820" i="1"/>
  <c r="J1818" i="1"/>
  <c r="K1810" i="1"/>
  <c r="K1805" i="1"/>
  <c r="H1798" i="1"/>
  <c r="AR1794" i="1"/>
  <c r="AS1794" i="1"/>
  <c r="H1793" i="1"/>
  <c r="H1788" i="1"/>
  <c r="K1787" i="1"/>
  <c r="J1781" i="1"/>
  <c r="H1778" i="1"/>
  <c r="AT1773" i="1"/>
  <c r="H1773" i="1"/>
  <c r="AU1773" i="1"/>
  <c r="J1773" i="1"/>
  <c r="K1773" i="1"/>
  <c r="AR1758" i="1"/>
  <c r="AS1758" i="1"/>
  <c r="AT1758" i="1"/>
  <c r="J1758" i="1"/>
  <c r="K1758" i="1"/>
  <c r="L1758" i="1"/>
  <c r="AR1620" i="1"/>
  <c r="AS1620" i="1"/>
  <c r="AT1620" i="1"/>
  <c r="H1620" i="1"/>
  <c r="AU1620" i="1"/>
  <c r="J1620" i="1"/>
  <c r="K1620" i="1"/>
  <c r="L1620" i="1"/>
  <c r="K1532" i="1"/>
  <c r="L1532" i="1"/>
  <c r="AT1532" i="1"/>
  <c r="AU1532" i="1"/>
  <c r="H1532" i="1"/>
  <c r="J1532" i="1"/>
  <c r="M1532" i="1" s="1"/>
  <c r="AR1532" i="1"/>
  <c r="AU1498" i="1"/>
  <c r="J1498" i="1"/>
  <c r="K1498" i="1"/>
  <c r="L1498" i="1"/>
  <c r="AR1498" i="1"/>
  <c r="AS1498" i="1"/>
  <c r="AT1498" i="1"/>
  <c r="AT2015" i="1"/>
  <c r="M2014" i="1"/>
  <c r="AT2013" i="1"/>
  <c r="M2012" i="1"/>
  <c r="J2005" i="1"/>
  <c r="J2003" i="1"/>
  <c r="J2001" i="1"/>
  <c r="AS1996" i="1"/>
  <c r="L1995" i="1"/>
  <c r="M1993" i="1"/>
  <c r="AT1990" i="1"/>
  <c r="AS1988" i="1"/>
  <c r="AU1986" i="1"/>
  <c r="J1978" i="1"/>
  <c r="M1977" i="1"/>
  <c r="J1976" i="1"/>
  <c r="L1974" i="1"/>
  <c r="M1974" i="1" s="1"/>
  <c r="AR1971" i="1"/>
  <c r="AS1969" i="1"/>
  <c r="AT1966" i="1"/>
  <c r="AT1964" i="1"/>
  <c r="J1956" i="1"/>
  <c r="J1954" i="1"/>
  <c r="J1952" i="1"/>
  <c r="AS1947" i="1"/>
  <c r="L1946" i="1"/>
  <c r="AT1941" i="1"/>
  <c r="AS1939" i="1"/>
  <c r="AU1937" i="1"/>
  <c r="J1929" i="1"/>
  <c r="J1927" i="1"/>
  <c r="L1925" i="1"/>
  <c r="AR1922" i="1"/>
  <c r="AS1920" i="1"/>
  <c r="AT1918" i="1"/>
  <c r="AT1916" i="1"/>
  <c r="J1908" i="1"/>
  <c r="J1906" i="1"/>
  <c r="J1903" i="1"/>
  <c r="AS1898" i="1"/>
  <c r="L1897" i="1"/>
  <c r="AT1892" i="1"/>
  <c r="AS1890" i="1"/>
  <c r="AU1888" i="1"/>
  <c r="J1880" i="1"/>
  <c r="J1878" i="1"/>
  <c r="L1876" i="1"/>
  <c r="M1876" i="1" s="1"/>
  <c r="AR1873" i="1"/>
  <c r="AS1871" i="1"/>
  <c r="AT1868" i="1"/>
  <c r="AT1866" i="1"/>
  <c r="J1858" i="1"/>
  <c r="J1856" i="1"/>
  <c r="J1854" i="1"/>
  <c r="AS1849" i="1"/>
  <c r="L1848" i="1"/>
  <c r="AS1830" i="1"/>
  <c r="L1829" i="1"/>
  <c r="M1829" i="1" s="1"/>
  <c r="M1827" i="1"/>
  <c r="AT1824" i="1"/>
  <c r="AS1822" i="1"/>
  <c r="AU1820" i="1"/>
  <c r="AR1811" i="1"/>
  <c r="AS1811" i="1"/>
  <c r="AT1811" i="1"/>
  <c r="J1810" i="1"/>
  <c r="J1805" i="1"/>
  <c r="J1800" i="1"/>
  <c r="AU1798" i="1"/>
  <c r="L1792" i="1"/>
  <c r="L1790" i="1"/>
  <c r="J1787" i="1"/>
  <c r="L1780" i="1"/>
  <c r="AU1776" i="1"/>
  <c r="AR1773" i="1"/>
  <c r="AU1758" i="1"/>
  <c r="AS1527" i="1"/>
  <c r="J1710" i="1"/>
  <c r="M1710" i="1" s="1"/>
  <c r="AR1707" i="1"/>
  <c r="AR1705" i="1"/>
  <c r="AS1701" i="1"/>
  <c r="AR1699" i="1"/>
  <c r="AR1680" i="1"/>
  <c r="AS1678" i="1"/>
  <c r="J1661" i="1"/>
  <c r="AR1658" i="1"/>
  <c r="AR1656" i="1"/>
  <c r="AS1652" i="1"/>
  <c r="AR1650" i="1"/>
  <c r="K1636" i="1"/>
  <c r="AR1631" i="1"/>
  <c r="AS1629" i="1"/>
  <c r="J1613" i="1"/>
  <c r="M1613" i="1" s="1"/>
  <c r="AR1610" i="1"/>
  <c r="AR1608" i="1"/>
  <c r="AS1604" i="1"/>
  <c r="AR1602" i="1"/>
  <c r="K1588" i="1"/>
  <c r="M1588" i="1" s="1"/>
  <c r="AR1583" i="1"/>
  <c r="AS1581" i="1"/>
  <c r="J1565" i="1"/>
  <c r="M1565" i="1" s="1"/>
  <c r="AR1562" i="1"/>
  <c r="AR1560" i="1"/>
  <c r="AS1556" i="1"/>
  <c r="AR1554" i="1"/>
  <c r="J1538" i="1"/>
  <c r="AU1534" i="1"/>
  <c r="J1534" i="1"/>
  <c r="K1534" i="1"/>
  <c r="AT1529" i="1"/>
  <c r="H1529" i="1"/>
  <c r="AU1529" i="1"/>
  <c r="J1529" i="1"/>
  <c r="AS1524" i="1"/>
  <c r="AT1524" i="1"/>
  <c r="AU1524" i="1"/>
  <c r="L1507" i="1"/>
  <c r="M1506" i="1"/>
  <c r="AU1350" i="1"/>
  <c r="J1350" i="1"/>
  <c r="K1350" i="1"/>
  <c r="AT1350" i="1"/>
  <c r="L1350" i="1"/>
  <c r="AR1350" i="1"/>
  <c r="AT1345" i="1"/>
  <c r="H1345" i="1"/>
  <c r="AU1345" i="1"/>
  <c r="J1345" i="1"/>
  <c r="AS1345" i="1"/>
  <c r="K1345" i="1"/>
  <c r="L1345" i="1"/>
  <c r="M1344" i="1"/>
  <c r="AU1565" i="1"/>
  <c r="J1539" i="1"/>
  <c r="K1539" i="1"/>
  <c r="L1539" i="1"/>
  <c r="AR1519" i="1"/>
  <c r="AS1519" i="1"/>
  <c r="AT1519" i="1"/>
  <c r="AR1405" i="1"/>
  <c r="AS1405" i="1"/>
  <c r="AT1405" i="1"/>
  <c r="H1405" i="1"/>
  <c r="AU1405" i="1"/>
  <c r="J1405" i="1"/>
  <c r="K1405" i="1"/>
  <c r="L1405" i="1"/>
  <c r="M1385" i="1"/>
  <c r="AT1541" i="1"/>
  <c r="H1541" i="1"/>
  <c r="AU1541" i="1"/>
  <c r="J1541" i="1"/>
  <c r="AS1536" i="1"/>
  <c r="AT1536" i="1"/>
  <c r="AU1536" i="1"/>
  <c r="AR1514" i="1"/>
  <c r="AS1514" i="1"/>
  <c r="H1510" i="1"/>
  <c r="AR1764" i="1"/>
  <c r="AS1757" i="1"/>
  <c r="AR1752" i="1"/>
  <c r="AS1745" i="1"/>
  <c r="AS1738" i="1"/>
  <c r="AR1736" i="1"/>
  <c r="AT1734" i="1"/>
  <c r="AS1714" i="1"/>
  <c r="AS1712" i="1"/>
  <c r="AS1710" i="1"/>
  <c r="AR1693" i="1"/>
  <c r="AS1689" i="1"/>
  <c r="AR1687" i="1"/>
  <c r="AT1685" i="1"/>
  <c r="AS1666" i="1"/>
  <c r="AS1664" i="1"/>
  <c r="AS1661" i="1"/>
  <c r="F1661" i="1"/>
  <c r="AR1644" i="1"/>
  <c r="AS1641" i="1"/>
  <c r="AR1638" i="1"/>
  <c r="AT1636" i="1"/>
  <c r="AS1617" i="1"/>
  <c r="AS1615" i="1"/>
  <c r="AS1613" i="1"/>
  <c r="AR1596" i="1"/>
  <c r="AS1592" i="1"/>
  <c r="AR1590" i="1"/>
  <c r="AT1588" i="1"/>
  <c r="AS1565" i="1"/>
  <c r="AR1548" i="1"/>
  <c r="AS1543" i="1"/>
  <c r="AU1538" i="1"/>
  <c r="AR1531" i="1"/>
  <c r="AS1531" i="1"/>
  <c r="AT1531" i="1"/>
  <c r="AU1508" i="1"/>
  <c r="AR1466" i="1"/>
  <c r="AS1466" i="1"/>
  <c r="AT1466" i="1"/>
  <c r="H1466" i="1"/>
  <c r="AU1466" i="1"/>
  <c r="J1466" i="1"/>
  <c r="K1466" i="1"/>
  <c r="L1466" i="1"/>
  <c r="AS1350" i="1"/>
  <c r="AR1345" i="1"/>
  <c r="AR1757" i="1"/>
  <c r="L1751" i="1"/>
  <c r="AS1750" i="1"/>
  <c r="AR1745" i="1"/>
  <c r="L1735" i="1"/>
  <c r="AS1734" i="1"/>
  <c r="AR1714" i="1"/>
  <c r="AR1710" i="1"/>
  <c r="L1686" i="1"/>
  <c r="AS1685" i="1"/>
  <c r="AR1666" i="1"/>
  <c r="AR1661" i="1"/>
  <c r="E1661" i="1"/>
  <c r="L1637" i="1"/>
  <c r="AS1636" i="1"/>
  <c r="AR1617" i="1"/>
  <c r="AR1613" i="1"/>
  <c r="L1589" i="1"/>
  <c r="AS1588" i="1"/>
  <c r="AR1569" i="1"/>
  <c r="AR1565" i="1"/>
  <c r="AR1526" i="1"/>
  <c r="AS1526" i="1"/>
  <c r="AR1429" i="1"/>
  <c r="AS1429" i="1"/>
  <c r="AT1429" i="1"/>
  <c r="H1429" i="1"/>
  <c r="AU1429" i="1"/>
  <c r="J1429" i="1"/>
  <c r="K1429" i="1"/>
  <c r="L1429" i="1"/>
  <c r="AR1393" i="1"/>
  <c r="AS1393" i="1"/>
  <c r="AT1393" i="1"/>
  <c r="H1393" i="1"/>
  <c r="AU1393" i="1"/>
  <c r="J1393" i="1"/>
  <c r="K1393" i="1"/>
  <c r="L1393" i="1"/>
  <c r="K1751" i="1"/>
  <c r="L1744" i="1"/>
  <c r="K1735" i="1"/>
  <c r="AR1734" i="1"/>
  <c r="L1733" i="1"/>
  <c r="L1731" i="1"/>
  <c r="L1709" i="1"/>
  <c r="K1686" i="1"/>
  <c r="AR1685" i="1"/>
  <c r="L1684" i="1"/>
  <c r="L1682" i="1"/>
  <c r="D1661" i="1"/>
  <c r="L1660" i="1"/>
  <c r="M1660" i="1" s="1"/>
  <c r="K1637" i="1"/>
  <c r="AR1636" i="1"/>
  <c r="L1635" i="1"/>
  <c r="L1633" i="1"/>
  <c r="L1612" i="1"/>
  <c r="K1589" i="1"/>
  <c r="AR1588" i="1"/>
  <c r="L1587" i="1"/>
  <c r="L1585" i="1"/>
  <c r="L1564" i="1"/>
  <c r="M1564" i="1" s="1"/>
  <c r="L1524" i="1"/>
  <c r="L1519" i="1"/>
  <c r="K1508" i="1"/>
  <c r="L1508" i="1"/>
  <c r="J1751" i="1"/>
  <c r="L1749" i="1"/>
  <c r="J1735" i="1"/>
  <c r="K1733" i="1"/>
  <c r="K1731" i="1"/>
  <c r="L1729" i="1"/>
  <c r="K1707" i="1"/>
  <c r="J1686" i="1"/>
  <c r="K1684" i="1"/>
  <c r="K1682" i="1"/>
  <c r="L1680" i="1"/>
  <c r="L1676" i="1"/>
  <c r="K1658" i="1"/>
  <c r="L1656" i="1"/>
  <c r="L1652" i="1"/>
  <c r="L1650" i="1"/>
  <c r="K1635" i="1"/>
  <c r="K1633" i="1"/>
  <c r="L1631" i="1"/>
  <c r="L1627" i="1"/>
  <c r="L1604" i="1"/>
  <c r="L1602" i="1"/>
  <c r="K1587" i="1"/>
  <c r="K1585" i="1"/>
  <c r="L1583" i="1"/>
  <c r="L1579" i="1"/>
  <c r="L1556" i="1"/>
  <c r="L1554" i="1"/>
  <c r="AR1538" i="1"/>
  <c r="AS1538" i="1"/>
  <c r="L1514" i="1"/>
  <c r="AU1510" i="1"/>
  <c r="J1510" i="1"/>
  <c r="K1510" i="1"/>
  <c r="L1510" i="1"/>
  <c r="AR1507" i="1"/>
  <c r="AS1507" i="1"/>
  <c r="AT1507" i="1"/>
  <c r="H1507" i="1"/>
  <c r="AU1507" i="1"/>
  <c r="J1507" i="1"/>
  <c r="AR1495" i="1"/>
  <c r="AS1495" i="1"/>
  <c r="AT1495" i="1"/>
  <c r="H1495" i="1"/>
  <c r="AU1495" i="1"/>
  <c r="J1495" i="1"/>
  <c r="K1495" i="1"/>
  <c r="AR1490" i="1"/>
  <c r="AS1490" i="1"/>
  <c r="AT1490" i="1"/>
  <c r="H1490" i="1"/>
  <c r="AU1490" i="1"/>
  <c r="J1490" i="1"/>
  <c r="L1490" i="1"/>
  <c r="L1766" i="1"/>
  <c r="L1754" i="1"/>
  <c r="AU1751" i="1"/>
  <c r="H1751" i="1"/>
  <c r="K1749" i="1"/>
  <c r="J1744" i="1"/>
  <c r="L1742" i="1"/>
  <c r="AU1735" i="1"/>
  <c r="H1735" i="1"/>
  <c r="J1733" i="1"/>
  <c r="J1731" i="1"/>
  <c r="K1729" i="1"/>
  <c r="L1727" i="1"/>
  <c r="K1725" i="1"/>
  <c r="L1723" i="1"/>
  <c r="H1709" i="1"/>
  <c r="J1707" i="1"/>
  <c r="K1705" i="1"/>
  <c r="K1701" i="1"/>
  <c r="K1699" i="1"/>
  <c r="AU1686" i="1"/>
  <c r="H1686" i="1"/>
  <c r="J1684" i="1"/>
  <c r="J1682" i="1"/>
  <c r="K1680" i="1"/>
  <c r="L1678" i="1"/>
  <c r="K1676" i="1"/>
  <c r="L1674" i="1"/>
  <c r="H1660" i="1"/>
  <c r="J1658" i="1"/>
  <c r="M1658" i="1" s="1"/>
  <c r="K1656" i="1"/>
  <c r="K1652" i="1"/>
  <c r="K1650" i="1"/>
  <c r="AU1637" i="1"/>
  <c r="H1637" i="1"/>
  <c r="J1635" i="1"/>
  <c r="J1633" i="1"/>
  <c r="K1631" i="1"/>
  <c r="L1629" i="1"/>
  <c r="K1627" i="1"/>
  <c r="L1625" i="1"/>
  <c r="H1612" i="1"/>
  <c r="J1610" i="1"/>
  <c r="K1608" i="1"/>
  <c r="K1604" i="1"/>
  <c r="K1602" i="1"/>
  <c r="AU1589" i="1"/>
  <c r="H1589" i="1"/>
  <c r="J1587" i="1"/>
  <c r="J1585" i="1"/>
  <c r="K1583" i="1"/>
  <c r="L1581" i="1"/>
  <c r="K1579" i="1"/>
  <c r="L1577" i="1"/>
  <c r="H1564" i="1"/>
  <c r="J1562" i="1"/>
  <c r="K1560" i="1"/>
  <c r="K1556" i="1"/>
  <c r="K1554" i="1"/>
  <c r="L1536" i="1"/>
  <c r="L1534" i="1"/>
  <c r="L1531" i="1"/>
  <c r="K1529" i="1"/>
  <c r="M1529" i="1" s="1"/>
  <c r="J1524" i="1"/>
  <c r="J1519" i="1"/>
  <c r="K1514" i="1"/>
  <c r="L1513" i="1"/>
  <c r="AS1510" i="1"/>
  <c r="H1498" i="1"/>
  <c r="J1491" i="1"/>
  <c r="K1491" i="1"/>
  <c r="L1491" i="1"/>
  <c r="AR1491" i="1"/>
  <c r="AS1491" i="1"/>
  <c r="AR1453" i="1"/>
  <c r="AS1453" i="1"/>
  <c r="AT1453" i="1"/>
  <c r="H1453" i="1"/>
  <c r="AU1453" i="1"/>
  <c r="J1453" i="1"/>
  <c r="K1453" i="1"/>
  <c r="L1453" i="1"/>
  <c r="AR1381" i="1"/>
  <c r="AS1381" i="1"/>
  <c r="AT1381" i="1"/>
  <c r="H1381" i="1"/>
  <c r="AU1381" i="1"/>
  <c r="J1381" i="1"/>
  <c r="K1381" i="1"/>
  <c r="L1381" i="1"/>
  <c r="L1783" i="1"/>
  <c r="L1771" i="1"/>
  <c r="K1766" i="1"/>
  <c r="L1759" i="1"/>
  <c r="K1754" i="1"/>
  <c r="AT1751" i="1"/>
  <c r="J1749" i="1"/>
  <c r="L1747" i="1"/>
  <c r="AU1744" i="1"/>
  <c r="K1742" i="1"/>
  <c r="AT1735" i="1"/>
  <c r="AU1733" i="1"/>
  <c r="H1733" i="1"/>
  <c r="H1731" i="1"/>
  <c r="J1729" i="1"/>
  <c r="J1727" i="1"/>
  <c r="J1725" i="1"/>
  <c r="K1723" i="1"/>
  <c r="L1721" i="1"/>
  <c r="L1718" i="1"/>
  <c r="AU1709" i="1"/>
  <c r="H1707" i="1"/>
  <c r="J1705" i="1"/>
  <c r="J1701" i="1"/>
  <c r="M1700" i="1"/>
  <c r="J1699" i="1"/>
  <c r="M1699" i="1" s="1"/>
  <c r="L1697" i="1"/>
  <c r="AT1686" i="1"/>
  <c r="AU1684" i="1"/>
  <c r="H1684" i="1"/>
  <c r="H1682" i="1"/>
  <c r="J1680" i="1"/>
  <c r="J1678" i="1"/>
  <c r="J1676" i="1"/>
  <c r="K1674" i="1"/>
  <c r="L1672" i="1"/>
  <c r="L1670" i="1"/>
  <c r="AU1660" i="1"/>
  <c r="H1658" i="1"/>
  <c r="J1656" i="1"/>
  <c r="J1652" i="1"/>
  <c r="M1651" i="1"/>
  <c r="J1650" i="1"/>
  <c r="L1648" i="1"/>
  <c r="AT1637" i="1"/>
  <c r="AU1635" i="1"/>
  <c r="H1635" i="1"/>
  <c r="H1633" i="1"/>
  <c r="J1631" i="1"/>
  <c r="J1629" i="1"/>
  <c r="J1627" i="1"/>
  <c r="K1625" i="1"/>
  <c r="L1623" i="1"/>
  <c r="L1621" i="1"/>
  <c r="AU1612" i="1"/>
  <c r="H1610" i="1"/>
  <c r="J1608" i="1"/>
  <c r="J1604" i="1"/>
  <c r="M1603" i="1"/>
  <c r="J1602" i="1"/>
  <c r="L1600" i="1"/>
  <c r="AT1589" i="1"/>
  <c r="AU1587" i="1"/>
  <c r="H1587" i="1"/>
  <c r="H1585" i="1"/>
  <c r="J1583" i="1"/>
  <c r="J1581" i="1"/>
  <c r="J1579" i="1"/>
  <c r="K1577" i="1"/>
  <c r="L1575" i="1"/>
  <c r="L1573" i="1"/>
  <c r="AU1564" i="1"/>
  <c r="H1562" i="1"/>
  <c r="J1560" i="1"/>
  <c r="J1556" i="1"/>
  <c r="J1554" i="1"/>
  <c r="L1552" i="1"/>
  <c r="L1541" i="1"/>
  <c r="H1539" i="1"/>
  <c r="K1536" i="1"/>
  <c r="H1534" i="1"/>
  <c r="K1531" i="1"/>
  <c r="L1526" i="1"/>
  <c r="H1524" i="1"/>
  <c r="H1519" i="1"/>
  <c r="J1514" i="1"/>
  <c r="AR1510" i="1"/>
  <c r="AU1491" i="1"/>
  <c r="K1783" i="1"/>
  <c r="K1771" i="1"/>
  <c r="J1766" i="1"/>
  <c r="L1764" i="1"/>
  <c r="M1764" i="1" s="1"/>
  <c r="K1759" i="1"/>
  <c r="M1757" i="1"/>
  <c r="J1754" i="1"/>
  <c r="L1752" i="1"/>
  <c r="AS1751" i="1"/>
  <c r="AU1749" i="1"/>
  <c r="H1749" i="1"/>
  <c r="K1747" i="1"/>
  <c r="AT1744" i="1"/>
  <c r="J1742" i="1"/>
  <c r="L1738" i="1"/>
  <c r="L1736" i="1"/>
  <c r="AS1735" i="1"/>
  <c r="AT1733" i="1"/>
  <c r="AU1731" i="1"/>
  <c r="H1729" i="1"/>
  <c r="H1727" i="1"/>
  <c r="H1725" i="1"/>
  <c r="J1723" i="1"/>
  <c r="K1721" i="1"/>
  <c r="K1718" i="1"/>
  <c r="L1716" i="1"/>
  <c r="L1712" i="1"/>
  <c r="AT1709" i="1"/>
  <c r="AU1707" i="1"/>
  <c r="AU1705" i="1"/>
  <c r="H1705" i="1"/>
  <c r="H1701" i="1"/>
  <c r="H1699" i="1"/>
  <c r="K1697" i="1"/>
  <c r="M1697" i="1" s="1"/>
  <c r="K1695" i="1"/>
  <c r="L1693" i="1"/>
  <c r="M1693" i="1" s="1"/>
  <c r="L1689" i="1"/>
  <c r="L1687" i="1"/>
  <c r="AS1686" i="1"/>
  <c r="AT1684" i="1"/>
  <c r="AU1682" i="1"/>
  <c r="H1680" i="1"/>
  <c r="H1678" i="1"/>
  <c r="H1676" i="1"/>
  <c r="J1674" i="1"/>
  <c r="K1672" i="1"/>
  <c r="K1670" i="1"/>
  <c r="L1668" i="1"/>
  <c r="L1664" i="1"/>
  <c r="AT1660" i="1"/>
  <c r="F1660" i="1"/>
  <c r="AU1658" i="1"/>
  <c r="AU1656" i="1"/>
  <c r="H1656" i="1"/>
  <c r="H1652" i="1"/>
  <c r="H1650" i="1"/>
  <c r="K1648" i="1"/>
  <c r="K1646" i="1"/>
  <c r="L1644" i="1"/>
  <c r="L1641" i="1"/>
  <c r="L1638" i="1"/>
  <c r="AS1637" i="1"/>
  <c r="AT1635" i="1"/>
  <c r="AU1633" i="1"/>
  <c r="H1631" i="1"/>
  <c r="H1629" i="1"/>
  <c r="H1627" i="1"/>
  <c r="J1625" i="1"/>
  <c r="K1623" i="1"/>
  <c r="K1621" i="1"/>
  <c r="L1619" i="1"/>
  <c r="L1615" i="1"/>
  <c r="AT1612" i="1"/>
  <c r="AU1610" i="1"/>
  <c r="AU1608" i="1"/>
  <c r="H1608" i="1"/>
  <c r="H1604" i="1"/>
  <c r="H1602" i="1"/>
  <c r="K1600" i="1"/>
  <c r="K1598" i="1"/>
  <c r="L1596" i="1"/>
  <c r="M1596" i="1" s="1"/>
  <c r="L1592" i="1"/>
  <c r="L1590" i="1"/>
  <c r="AS1589" i="1"/>
  <c r="AT1587" i="1"/>
  <c r="AU1585" i="1"/>
  <c r="H1583" i="1"/>
  <c r="H1581" i="1"/>
  <c r="H1579" i="1"/>
  <c r="J1577" i="1"/>
  <c r="K1575" i="1"/>
  <c r="K1573" i="1"/>
  <c r="L1571" i="1"/>
  <c r="L1567" i="1"/>
  <c r="AT1564" i="1"/>
  <c r="AU1562" i="1"/>
  <c r="AU1560" i="1"/>
  <c r="H1560" i="1"/>
  <c r="H1556" i="1"/>
  <c r="H1554" i="1"/>
  <c r="K1552" i="1"/>
  <c r="K1550" i="1"/>
  <c r="L1548" i="1"/>
  <c r="L1543" i="1"/>
  <c r="K1541" i="1"/>
  <c r="J1536" i="1"/>
  <c r="J1531" i="1"/>
  <c r="M1530" i="1"/>
  <c r="K1526" i="1"/>
  <c r="L1525" i="1"/>
  <c r="M1525" i="1" s="1"/>
  <c r="K1520" i="1"/>
  <c r="L1520" i="1"/>
  <c r="J1515" i="1"/>
  <c r="K1515" i="1"/>
  <c r="L1515" i="1"/>
  <c r="H1514" i="1"/>
  <c r="AS1512" i="1"/>
  <c r="AT1512" i="1"/>
  <c r="AU1512" i="1"/>
  <c r="J1512" i="1"/>
  <c r="M1512" i="1" s="1"/>
  <c r="J1503" i="1"/>
  <c r="K1503" i="1"/>
  <c r="L1503" i="1"/>
  <c r="AR1503" i="1"/>
  <c r="AS1503" i="1"/>
  <c r="AT1491" i="1"/>
  <c r="AR1417" i="1"/>
  <c r="AS1417" i="1"/>
  <c r="AT1417" i="1"/>
  <c r="H1417" i="1"/>
  <c r="AU1417" i="1"/>
  <c r="J1417" i="1"/>
  <c r="K1417" i="1"/>
  <c r="L1417" i="1"/>
  <c r="M1417" i="1" s="1"/>
  <c r="AS1340" i="1"/>
  <c r="AT1340" i="1"/>
  <c r="AU1340" i="1"/>
  <c r="AR1340" i="1"/>
  <c r="J1340" i="1"/>
  <c r="K1340" i="1"/>
  <c r="L1340" i="1"/>
  <c r="K1738" i="1"/>
  <c r="K1736" i="1"/>
  <c r="M1734" i="1"/>
  <c r="AT1731" i="1"/>
  <c r="AT1729" i="1"/>
  <c r="AU1727" i="1"/>
  <c r="AU1725" i="1"/>
  <c r="J1718" i="1"/>
  <c r="K1716" i="1"/>
  <c r="L1714" i="1"/>
  <c r="K1712" i="1"/>
  <c r="AS1709" i="1"/>
  <c r="AT1707" i="1"/>
  <c r="AU1701" i="1"/>
  <c r="AU1699" i="1"/>
  <c r="J1695" i="1"/>
  <c r="K1689" i="1"/>
  <c r="M1689" i="1" s="1"/>
  <c r="K1687" i="1"/>
  <c r="M1685" i="1"/>
  <c r="AT1682" i="1"/>
  <c r="AT1680" i="1"/>
  <c r="AU1678" i="1"/>
  <c r="AU1676" i="1"/>
  <c r="J1670" i="1"/>
  <c r="K1668" i="1"/>
  <c r="M1668" i="1" s="1"/>
  <c r="L1666" i="1"/>
  <c r="M1666" i="1" s="1"/>
  <c r="K1664" i="1"/>
  <c r="AS1660" i="1"/>
  <c r="E1660" i="1"/>
  <c r="AT1658" i="1"/>
  <c r="AU1652" i="1"/>
  <c r="AU1650" i="1"/>
  <c r="J1646" i="1"/>
  <c r="K1641" i="1"/>
  <c r="K1638" i="1"/>
  <c r="AT1633" i="1"/>
  <c r="AT1631" i="1"/>
  <c r="AU1629" i="1"/>
  <c r="AU1627" i="1"/>
  <c r="J1621" i="1"/>
  <c r="K1619" i="1"/>
  <c r="L1617" i="1"/>
  <c r="M1617" i="1" s="1"/>
  <c r="K1615" i="1"/>
  <c r="AS1612" i="1"/>
  <c r="AT1610" i="1"/>
  <c r="AU1604" i="1"/>
  <c r="AU1602" i="1"/>
  <c r="J1598" i="1"/>
  <c r="K1592" i="1"/>
  <c r="K1590" i="1"/>
  <c r="AT1585" i="1"/>
  <c r="AT1583" i="1"/>
  <c r="AU1581" i="1"/>
  <c r="AU1579" i="1"/>
  <c r="J1573" i="1"/>
  <c r="K1571" i="1"/>
  <c r="L1569" i="1"/>
  <c r="K1567" i="1"/>
  <c r="AS1564" i="1"/>
  <c r="AT1562" i="1"/>
  <c r="AU1556" i="1"/>
  <c r="AU1554" i="1"/>
  <c r="J1550" i="1"/>
  <c r="K1543" i="1"/>
  <c r="L1538" i="1"/>
  <c r="H1536" i="1"/>
  <c r="H1531" i="1"/>
  <c r="J1526" i="1"/>
  <c r="AU1522" i="1"/>
  <c r="J1522" i="1"/>
  <c r="K1522" i="1"/>
  <c r="AR1520" i="1"/>
  <c r="AT1517" i="1"/>
  <c r="H1517" i="1"/>
  <c r="AU1517" i="1"/>
  <c r="J1517" i="1"/>
  <c r="M1517" i="1" s="1"/>
  <c r="AR1515" i="1"/>
  <c r="AU1503" i="1"/>
  <c r="AR1502" i="1"/>
  <c r="AS1502" i="1"/>
  <c r="AT1502" i="1"/>
  <c r="H1502" i="1"/>
  <c r="AU1502" i="1"/>
  <c r="AT1467" i="1"/>
  <c r="AT1454" i="1"/>
  <c r="AT1442" i="1"/>
  <c r="AT1430" i="1"/>
  <c r="AT1418" i="1"/>
  <c r="AT1406" i="1"/>
  <c r="AT1394" i="1"/>
  <c r="AT1382" i="1"/>
  <c r="L1365" i="1"/>
  <c r="K1360" i="1"/>
  <c r="L1360" i="1"/>
  <c r="J1355" i="1"/>
  <c r="K1355" i="1"/>
  <c r="L1355" i="1"/>
  <c r="AR1335" i="1"/>
  <c r="AS1335" i="1"/>
  <c r="AT1335" i="1"/>
  <c r="AU1322" i="1"/>
  <c r="L1305" i="1"/>
  <c r="AR1305" i="1"/>
  <c r="AR1294" i="1"/>
  <c r="AS1294" i="1"/>
  <c r="J1294" i="1"/>
  <c r="K1294" i="1"/>
  <c r="AT1496" i="1"/>
  <c r="AR1486" i="1"/>
  <c r="AT1484" i="1"/>
  <c r="AS1479" i="1"/>
  <c r="AR1474" i="1"/>
  <c r="AT1472" i="1"/>
  <c r="AS1467" i="1"/>
  <c r="AR1462" i="1"/>
  <c r="AT1459" i="1"/>
  <c r="AS1454" i="1"/>
  <c r="AR1449" i="1"/>
  <c r="AT1447" i="1"/>
  <c r="AS1442" i="1"/>
  <c r="AR1437" i="1"/>
  <c r="AT1435" i="1"/>
  <c r="AS1430" i="1"/>
  <c r="AR1425" i="1"/>
  <c r="AT1423" i="1"/>
  <c r="AS1418" i="1"/>
  <c r="AU1416" i="1"/>
  <c r="AR1413" i="1"/>
  <c r="AT1411" i="1"/>
  <c r="AS1406" i="1"/>
  <c r="AU1404" i="1"/>
  <c r="AR1401" i="1"/>
  <c r="AT1399" i="1"/>
  <c r="AS1394" i="1"/>
  <c r="AU1392" i="1"/>
  <c r="AR1389" i="1"/>
  <c r="AT1387" i="1"/>
  <c r="AS1382" i="1"/>
  <c r="AU1380" i="1"/>
  <c r="AR1377" i="1"/>
  <c r="AT1375" i="1"/>
  <c r="AU1362" i="1"/>
  <c r="J1362" i="1"/>
  <c r="K1362" i="1"/>
  <c r="AR1360" i="1"/>
  <c r="AT1357" i="1"/>
  <c r="H1357" i="1"/>
  <c r="AU1357" i="1"/>
  <c r="J1357" i="1"/>
  <c r="AR1355" i="1"/>
  <c r="AS1352" i="1"/>
  <c r="AT1352" i="1"/>
  <c r="AU1352" i="1"/>
  <c r="AR1330" i="1"/>
  <c r="AS1330" i="1"/>
  <c r="AT1322" i="1"/>
  <c r="AU1314" i="1"/>
  <c r="J1314" i="1"/>
  <c r="K1314" i="1"/>
  <c r="AR1311" i="1"/>
  <c r="AS1311" i="1"/>
  <c r="AT1311" i="1"/>
  <c r="K1311" i="1"/>
  <c r="L1311" i="1"/>
  <c r="AS1304" i="1"/>
  <c r="AT1304" i="1"/>
  <c r="AU1304" i="1"/>
  <c r="L1304" i="1"/>
  <c r="AT1294" i="1"/>
  <c r="L1293" i="1"/>
  <c r="AR1293" i="1"/>
  <c r="AT1293" i="1"/>
  <c r="AU1293" i="1"/>
  <c r="AS1496" i="1"/>
  <c r="AS1484" i="1"/>
  <c r="AR1479" i="1"/>
  <c r="AS1472" i="1"/>
  <c r="AR1467" i="1"/>
  <c r="AS1459" i="1"/>
  <c r="AR1454" i="1"/>
  <c r="AS1447" i="1"/>
  <c r="AR1442" i="1"/>
  <c r="AS1435" i="1"/>
  <c r="AR1430" i="1"/>
  <c r="AS1423" i="1"/>
  <c r="AR1418" i="1"/>
  <c r="AS1411" i="1"/>
  <c r="AR1406" i="1"/>
  <c r="AT1404" i="1"/>
  <c r="AS1399" i="1"/>
  <c r="AR1394" i="1"/>
  <c r="AT1392" i="1"/>
  <c r="AS1387" i="1"/>
  <c r="AR1382" i="1"/>
  <c r="AT1380" i="1"/>
  <c r="AS1375" i="1"/>
  <c r="K1373" i="1"/>
  <c r="L1373" i="1"/>
  <c r="J1367" i="1"/>
  <c r="K1367" i="1"/>
  <c r="L1367" i="1"/>
  <c r="AR1347" i="1"/>
  <c r="AS1347" i="1"/>
  <c r="AT1347" i="1"/>
  <c r="AS1322" i="1"/>
  <c r="L1317" i="1"/>
  <c r="AR1317" i="1"/>
  <c r="AR1272" i="1"/>
  <c r="AS1272" i="1"/>
  <c r="AT1272" i="1"/>
  <c r="AU1272" i="1"/>
  <c r="J1272" i="1"/>
  <c r="K1272" i="1"/>
  <c r="L1272" i="1"/>
  <c r="K1223" i="1"/>
  <c r="AR1223" i="1"/>
  <c r="AS1223" i="1"/>
  <c r="AT1223" i="1"/>
  <c r="AU1223" i="1"/>
  <c r="J1223" i="1"/>
  <c r="L1223" i="1"/>
  <c r="AR1484" i="1"/>
  <c r="AT1369" i="1"/>
  <c r="AU1369" i="1"/>
  <c r="J1369" i="1"/>
  <c r="AS1364" i="1"/>
  <c r="AT1364" i="1"/>
  <c r="AU1364" i="1"/>
  <c r="AR1342" i="1"/>
  <c r="AS1342" i="1"/>
  <c r="AS1316" i="1"/>
  <c r="AT1316" i="1"/>
  <c r="AU1316" i="1"/>
  <c r="L1316" i="1"/>
  <c r="AR1359" i="1"/>
  <c r="AS1359" i="1"/>
  <c r="AT1359" i="1"/>
  <c r="AR1281" i="1"/>
  <c r="AS1281" i="1"/>
  <c r="AT1281" i="1"/>
  <c r="J1281" i="1"/>
  <c r="K1281" i="1"/>
  <c r="AR1269" i="1"/>
  <c r="AS1269" i="1"/>
  <c r="AT1269" i="1"/>
  <c r="H1269" i="1"/>
  <c r="AU1269" i="1"/>
  <c r="K1269" i="1"/>
  <c r="L1269" i="1"/>
  <c r="J1268" i="1"/>
  <c r="AR1268" i="1"/>
  <c r="AS1268" i="1"/>
  <c r="AT1268" i="1"/>
  <c r="AU1268" i="1"/>
  <c r="H1268" i="1"/>
  <c r="AR1221" i="1"/>
  <c r="AS1221" i="1"/>
  <c r="AT1221" i="1"/>
  <c r="AU1221" i="1"/>
  <c r="J1221" i="1"/>
  <c r="K1221" i="1"/>
  <c r="L1221" i="1"/>
  <c r="K1483" i="1"/>
  <c r="K1471" i="1"/>
  <c r="K1458" i="1"/>
  <c r="K1446" i="1"/>
  <c r="K1434" i="1"/>
  <c r="K1422" i="1"/>
  <c r="K1410" i="1"/>
  <c r="K1398" i="1"/>
  <c r="K1386" i="1"/>
  <c r="K1370" i="1"/>
  <c r="K1365" i="1"/>
  <c r="AR1354" i="1"/>
  <c r="AS1354" i="1"/>
  <c r="K1335" i="1"/>
  <c r="AR1310" i="1"/>
  <c r="AS1310" i="1"/>
  <c r="K1305" i="1"/>
  <c r="L1505" i="1"/>
  <c r="K1500" i="1"/>
  <c r="L1493" i="1"/>
  <c r="K1488" i="1"/>
  <c r="J1483" i="1"/>
  <c r="L1481" i="1"/>
  <c r="K1476" i="1"/>
  <c r="J1471" i="1"/>
  <c r="L1469" i="1"/>
  <c r="K1464" i="1"/>
  <c r="J1458" i="1"/>
  <c r="L1456" i="1"/>
  <c r="K1451" i="1"/>
  <c r="J1446" i="1"/>
  <c r="J1434" i="1"/>
  <c r="J1422" i="1"/>
  <c r="J1410" i="1"/>
  <c r="J1398" i="1"/>
  <c r="J1386" i="1"/>
  <c r="AR1371" i="1"/>
  <c r="AS1371" i="1"/>
  <c r="AT1371" i="1"/>
  <c r="J1370" i="1"/>
  <c r="J1365" i="1"/>
  <c r="J1360" i="1"/>
  <c r="L1347" i="1"/>
  <c r="J1335" i="1"/>
  <c r="L1329" i="1"/>
  <c r="M1329" i="1" s="1"/>
  <c r="K1324" i="1"/>
  <c r="L1324" i="1"/>
  <c r="J1305" i="1"/>
  <c r="L1294" i="1"/>
  <c r="M1294" i="1" s="1"/>
  <c r="AR1248" i="1"/>
  <c r="AS1248" i="1"/>
  <c r="AT1248" i="1"/>
  <c r="AU1248" i="1"/>
  <c r="J1248" i="1"/>
  <c r="K1248" i="1"/>
  <c r="L1248" i="1"/>
  <c r="AR1219" i="1"/>
  <c r="AS1219" i="1"/>
  <c r="AT1219" i="1"/>
  <c r="H1219" i="1"/>
  <c r="AU1219" i="1"/>
  <c r="K1219" i="1"/>
  <c r="L1219" i="1"/>
  <c r="J1218" i="1"/>
  <c r="M1218" i="1" s="1"/>
  <c r="AR1218" i="1"/>
  <c r="AS1218" i="1"/>
  <c r="AT1218" i="1"/>
  <c r="AU1218" i="1"/>
  <c r="K1505" i="1"/>
  <c r="J1500" i="1"/>
  <c r="K1493" i="1"/>
  <c r="J1488" i="1"/>
  <c r="L1486" i="1"/>
  <c r="AU1483" i="1"/>
  <c r="H1483" i="1"/>
  <c r="K1481" i="1"/>
  <c r="J1476" i="1"/>
  <c r="L1474" i="1"/>
  <c r="AU1471" i="1"/>
  <c r="H1471" i="1"/>
  <c r="K1469" i="1"/>
  <c r="J1464" i="1"/>
  <c r="L1462" i="1"/>
  <c r="AU1458" i="1"/>
  <c r="H1458" i="1"/>
  <c r="K1456" i="1"/>
  <c r="J1451" i="1"/>
  <c r="M1451" i="1" s="1"/>
  <c r="L1449" i="1"/>
  <c r="AU1446" i="1"/>
  <c r="H1446" i="1"/>
  <c r="K1444" i="1"/>
  <c r="J1439" i="1"/>
  <c r="M1439" i="1" s="1"/>
  <c r="L1437" i="1"/>
  <c r="AU1434" i="1"/>
  <c r="H1434" i="1"/>
  <c r="K1432" i="1"/>
  <c r="J1427" i="1"/>
  <c r="M1427" i="1" s="1"/>
  <c r="L1425" i="1"/>
  <c r="AU1422" i="1"/>
  <c r="H1422" i="1"/>
  <c r="K1420" i="1"/>
  <c r="J1415" i="1"/>
  <c r="L1413" i="1"/>
  <c r="AU1410" i="1"/>
  <c r="H1410" i="1"/>
  <c r="K1408" i="1"/>
  <c r="J1403" i="1"/>
  <c r="M1403" i="1" s="1"/>
  <c r="L1401" i="1"/>
  <c r="AU1398" i="1"/>
  <c r="H1398" i="1"/>
  <c r="K1396" i="1"/>
  <c r="J1391" i="1"/>
  <c r="M1391" i="1" s="1"/>
  <c r="L1389" i="1"/>
  <c r="AU1386" i="1"/>
  <c r="H1386" i="1"/>
  <c r="K1384" i="1"/>
  <c r="J1379" i="1"/>
  <c r="L1377" i="1"/>
  <c r="H1370" i="1"/>
  <c r="AR1366" i="1"/>
  <c r="AS1366" i="1"/>
  <c r="H1365" i="1"/>
  <c r="H1360" i="1"/>
  <c r="L1357" i="1"/>
  <c r="H1355" i="1"/>
  <c r="K1352" i="1"/>
  <c r="H1350" i="1"/>
  <c r="K1347" i="1"/>
  <c r="L1342" i="1"/>
  <c r="H1340" i="1"/>
  <c r="H1335" i="1"/>
  <c r="J1330" i="1"/>
  <c r="M1330" i="1" s="1"/>
  <c r="AU1326" i="1"/>
  <c r="J1326" i="1"/>
  <c r="K1326" i="1"/>
  <c r="AR1324" i="1"/>
  <c r="AT1321" i="1"/>
  <c r="H1321" i="1"/>
  <c r="AU1321" i="1"/>
  <c r="J1321" i="1"/>
  <c r="K1317" i="1"/>
  <c r="J1311" i="1"/>
  <c r="AT1309" i="1"/>
  <c r="H1309" i="1"/>
  <c r="AU1309" i="1"/>
  <c r="J1309" i="1"/>
  <c r="H1305" i="1"/>
  <c r="K1304" i="1"/>
  <c r="H1294" i="1"/>
  <c r="K1293" i="1"/>
  <c r="J1505" i="1"/>
  <c r="AU1500" i="1"/>
  <c r="J1493" i="1"/>
  <c r="AU1488" i="1"/>
  <c r="K1486" i="1"/>
  <c r="AT1483" i="1"/>
  <c r="J1481" i="1"/>
  <c r="L1479" i="1"/>
  <c r="AU1476" i="1"/>
  <c r="K1474" i="1"/>
  <c r="AT1471" i="1"/>
  <c r="J1469" i="1"/>
  <c r="L1467" i="1"/>
  <c r="AU1464" i="1"/>
  <c r="K1462" i="1"/>
  <c r="AT1458" i="1"/>
  <c r="J1456" i="1"/>
  <c r="L1454" i="1"/>
  <c r="AU1451" i="1"/>
  <c r="K1449" i="1"/>
  <c r="AT1446" i="1"/>
  <c r="J1444" i="1"/>
  <c r="L1442" i="1"/>
  <c r="AU1439" i="1"/>
  <c r="K1437" i="1"/>
  <c r="AT1434" i="1"/>
  <c r="J1432" i="1"/>
  <c r="L1430" i="1"/>
  <c r="AU1427" i="1"/>
  <c r="K1425" i="1"/>
  <c r="AT1422" i="1"/>
  <c r="J1420" i="1"/>
  <c r="L1418" i="1"/>
  <c r="AU1415" i="1"/>
  <c r="K1413" i="1"/>
  <c r="AT1410" i="1"/>
  <c r="J1408" i="1"/>
  <c r="L1406" i="1"/>
  <c r="AU1403" i="1"/>
  <c r="K1401" i="1"/>
  <c r="AT1398" i="1"/>
  <c r="J1396" i="1"/>
  <c r="L1394" i="1"/>
  <c r="AU1391" i="1"/>
  <c r="K1389" i="1"/>
  <c r="AT1386" i="1"/>
  <c r="J1384" i="1"/>
  <c r="L1382" i="1"/>
  <c r="AU1379" i="1"/>
  <c r="K1377" i="1"/>
  <c r="J1373" i="1"/>
  <c r="AU1370" i="1"/>
  <c r="L1364" i="1"/>
  <c r="L1362" i="1"/>
  <c r="L1359" i="1"/>
  <c r="K1357" i="1"/>
  <c r="J1352" i="1"/>
  <c r="M1352" i="1" s="1"/>
  <c r="J1347" i="1"/>
  <c r="K1342" i="1"/>
  <c r="L1341" i="1"/>
  <c r="K1336" i="1"/>
  <c r="L1336" i="1"/>
  <c r="J1331" i="1"/>
  <c r="K1331" i="1"/>
  <c r="L1331" i="1"/>
  <c r="AR1326" i="1"/>
  <c r="L1322" i="1"/>
  <c r="J1317" i="1"/>
  <c r="L1314" i="1"/>
  <c r="H1311" i="1"/>
  <c r="AR1309" i="1"/>
  <c r="AR1306" i="1"/>
  <c r="AS1306" i="1"/>
  <c r="J1306" i="1"/>
  <c r="K1306" i="1"/>
  <c r="J1304" i="1"/>
  <c r="J1293" i="1"/>
  <c r="AR1252" i="1"/>
  <c r="AS1252" i="1"/>
  <c r="AT1252" i="1"/>
  <c r="J1252" i="1"/>
  <c r="K1252" i="1"/>
  <c r="L1252" i="1"/>
  <c r="AT1246" i="1"/>
  <c r="AR1246" i="1"/>
  <c r="AS1246" i="1"/>
  <c r="AU1246" i="1"/>
  <c r="J1246" i="1"/>
  <c r="K1246" i="1"/>
  <c r="L1246" i="1"/>
  <c r="AR1198" i="1"/>
  <c r="AS1198" i="1"/>
  <c r="AT1198" i="1"/>
  <c r="AU1198" i="1"/>
  <c r="J1198" i="1"/>
  <c r="K1198" i="1"/>
  <c r="L1198" i="1"/>
  <c r="AU1505" i="1"/>
  <c r="H1505" i="1"/>
  <c r="AT1500" i="1"/>
  <c r="L1496" i="1"/>
  <c r="M1496" i="1" s="1"/>
  <c r="AU1493" i="1"/>
  <c r="H1493" i="1"/>
  <c r="AT1488" i="1"/>
  <c r="J1486" i="1"/>
  <c r="L1484" i="1"/>
  <c r="M1484" i="1" s="1"/>
  <c r="AS1483" i="1"/>
  <c r="AU1481" i="1"/>
  <c r="H1481" i="1"/>
  <c r="K1479" i="1"/>
  <c r="AT1476" i="1"/>
  <c r="J1474" i="1"/>
  <c r="L1472" i="1"/>
  <c r="AS1471" i="1"/>
  <c r="AU1469" i="1"/>
  <c r="H1469" i="1"/>
  <c r="K1467" i="1"/>
  <c r="M1467" i="1" s="1"/>
  <c r="AT1464" i="1"/>
  <c r="J1462" i="1"/>
  <c r="L1459" i="1"/>
  <c r="M1459" i="1" s="1"/>
  <c r="AS1458" i="1"/>
  <c r="AU1456" i="1"/>
  <c r="H1456" i="1"/>
  <c r="K1454" i="1"/>
  <c r="AT1451" i="1"/>
  <c r="J1449" i="1"/>
  <c r="L1447" i="1"/>
  <c r="AS1446" i="1"/>
  <c r="AU1444" i="1"/>
  <c r="H1444" i="1"/>
  <c r="K1442" i="1"/>
  <c r="M1442" i="1" s="1"/>
  <c r="AT1439" i="1"/>
  <c r="J1437" i="1"/>
  <c r="L1435" i="1"/>
  <c r="AS1434" i="1"/>
  <c r="AU1432" i="1"/>
  <c r="H1432" i="1"/>
  <c r="K1430" i="1"/>
  <c r="AT1427" i="1"/>
  <c r="J1425" i="1"/>
  <c r="L1423" i="1"/>
  <c r="M1423" i="1" s="1"/>
  <c r="AS1422" i="1"/>
  <c r="AU1420" i="1"/>
  <c r="H1420" i="1"/>
  <c r="K1418" i="1"/>
  <c r="AT1415" i="1"/>
  <c r="J1413" i="1"/>
  <c r="M1413" i="1" s="1"/>
  <c r="L1411" i="1"/>
  <c r="AS1410" i="1"/>
  <c r="AU1408" i="1"/>
  <c r="H1408" i="1"/>
  <c r="K1406" i="1"/>
  <c r="M1406" i="1" s="1"/>
  <c r="AT1403" i="1"/>
  <c r="J1401" i="1"/>
  <c r="L1399" i="1"/>
  <c r="M1399" i="1" s="1"/>
  <c r="AS1398" i="1"/>
  <c r="AU1396" i="1"/>
  <c r="H1396" i="1"/>
  <c r="K1394" i="1"/>
  <c r="M1394" i="1" s="1"/>
  <c r="AT1391" i="1"/>
  <c r="J1389" i="1"/>
  <c r="L1387" i="1"/>
  <c r="AS1386" i="1"/>
  <c r="AU1384" i="1"/>
  <c r="H1384" i="1"/>
  <c r="K1382" i="1"/>
  <c r="AT1379" i="1"/>
  <c r="J1377" i="1"/>
  <c r="L1375" i="1"/>
  <c r="H1373" i="1"/>
  <c r="AT1370" i="1"/>
  <c r="L1369" i="1"/>
  <c r="H1367" i="1"/>
  <c r="AU1365" i="1"/>
  <c r="K1364" i="1"/>
  <c r="H1362" i="1"/>
  <c r="K1359" i="1"/>
  <c r="L1354" i="1"/>
  <c r="H1352" i="1"/>
  <c r="H1347" i="1"/>
  <c r="J1342" i="1"/>
  <c r="AU1338" i="1"/>
  <c r="J1338" i="1"/>
  <c r="K1338" i="1"/>
  <c r="AT1333" i="1"/>
  <c r="H1333" i="1"/>
  <c r="AU1333" i="1"/>
  <c r="J1333" i="1"/>
  <c r="AS1328" i="1"/>
  <c r="AT1328" i="1"/>
  <c r="AU1328" i="1"/>
  <c r="K1322" i="1"/>
  <c r="H1317" i="1"/>
  <c r="K1316" i="1"/>
  <c r="H1314" i="1"/>
  <c r="L1310" i="1"/>
  <c r="H1304" i="1"/>
  <c r="AR1299" i="1"/>
  <c r="AS1299" i="1"/>
  <c r="AT1299" i="1"/>
  <c r="K1299" i="1"/>
  <c r="L1299" i="1"/>
  <c r="H1293" i="1"/>
  <c r="H1272" i="1"/>
  <c r="H1223" i="1"/>
  <c r="L1195" i="1"/>
  <c r="AR1195" i="1"/>
  <c r="AS1195" i="1"/>
  <c r="AT1195" i="1"/>
  <c r="H1195" i="1"/>
  <c r="AU1195" i="1"/>
  <c r="J1195" i="1"/>
  <c r="M1195" i="1" s="1"/>
  <c r="K1175" i="1"/>
  <c r="AR1175" i="1"/>
  <c r="AS1175" i="1"/>
  <c r="AT1175" i="1"/>
  <c r="AU1175" i="1"/>
  <c r="J1175" i="1"/>
  <c r="L1175" i="1"/>
  <c r="J1375" i="1"/>
  <c r="L1371" i="1"/>
  <c r="AS1370" i="1"/>
  <c r="K1369" i="1"/>
  <c r="M1366" i="1"/>
  <c r="AT1365" i="1"/>
  <c r="J1364" i="1"/>
  <c r="AU1360" i="1"/>
  <c r="J1359" i="1"/>
  <c r="AU1355" i="1"/>
  <c r="K1354" i="1"/>
  <c r="L1353" i="1"/>
  <c r="K1348" i="1"/>
  <c r="L1348" i="1"/>
  <c r="J1343" i="1"/>
  <c r="K1343" i="1"/>
  <c r="L1343" i="1"/>
  <c r="AR1338" i="1"/>
  <c r="AU1335" i="1"/>
  <c r="L1334" i="1"/>
  <c r="M1334" i="1" s="1"/>
  <c r="AU1330" i="1"/>
  <c r="AR1323" i="1"/>
  <c r="AS1323" i="1"/>
  <c r="AT1323" i="1"/>
  <c r="J1322" i="1"/>
  <c r="AR1318" i="1"/>
  <c r="AS1318" i="1"/>
  <c r="K1318" i="1"/>
  <c r="M1318" i="1" s="1"/>
  <c r="J1316" i="1"/>
  <c r="M1316" i="1" s="1"/>
  <c r="K1310" i="1"/>
  <c r="AU1305" i="1"/>
  <c r="AU1302" i="1"/>
  <c r="J1302" i="1"/>
  <c r="K1302" i="1"/>
  <c r="AR1302" i="1"/>
  <c r="AR1298" i="1"/>
  <c r="AS1298" i="1"/>
  <c r="AU1298" i="1"/>
  <c r="J1298" i="1"/>
  <c r="AU1290" i="1"/>
  <c r="J1290" i="1"/>
  <c r="K1290" i="1"/>
  <c r="L1290" i="1"/>
  <c r="AR1290" i="1"/>
  <c r="L1281" i="1"/>
  <c r="L1268" i="1"/>
  <c r="AU1252" i="1"/>
  <c r="AR1202" i="1"/>
  <c r="AS1202" i="1"/>
  <c r="AT1202" i="1"/>
  <c r="J1202" i="1"/>
  <c r="K1202" i="1"/>
  <c r="L1202" i="1"/>
  <c r="AT1196" i="1"/>
  <c r="AR1196" i="1"/>
  <c r="AS1196" i="1"/>
  <c r="AU1196" i="1"/>
  <c r="J1196" i="1"/>
  <c r="K1196" i="1"/>
  <c r="L1196" i="1"/>
  <c r="AR1173" i="1"/>
  <c r="AS1173" i="1"/>
  <c r="AT1173" i="1"/>
  <c r="AU1173" i="1"/>
  <c r="H1173" i="1"/>
  <c r="J1173" i="1"/>
  <c r="K1173" i="1"/>
  <c r="L1173" i="1"/>
  <c r="L1141" i="1"/>
  <c r="AT1134" i="1"/>
  <c r="J1119" i="1"/>
  <c r="AR1119" i="1"/>
  <c r="AT1084" i="1"/>
  <c r="H1084" i="1"/>
  <c r="AU1084" i="1"/>
  <c r="J1084" i="1"/>
  <c r="AU1078" i="1"/>
  <c r="J1078" i="1"/>
  <c r="K1078" i="1"/>
  <c r="L1078" i="1"/>
  <c r="AU1033" i="1"/>
  <c r="J1033" i="1"/>
  <c r="K1033" i="1"/>
  <c r="L1033" i="1"/>
  <c r="AR1033" i="1"/>
  <c r="AS1033" i="1"/>
  <c r="AS240" i="1"/>
  <c r="AT240" i="1"/>
  <c r="H240" i="1"/>
  <c r="AU240" i="1"/>
  <c r="AR240" i="1"/>
  <c r="J240" i="1"/>
  <c r="K240" i="1"/>
  <c r="L240" i="1"/>
  <c r="K1170" i="1"/>
  <c r="J1146" i="1"/>
  <c r="J1143" i="1"/>
  <c r="L1143" i="1"/>
  <c r="J1142" i="1"/>
  <c r="J1135" i="1"/>
  <c r="K1122" i="1"/>
  <c r="J1120" i="1"/>
  <c r="J1109" i="1"/>
  <c r="AR1096" i="1"/>
  <c r="AS1096" i="1"/>
  <c r="K1086" i="1"/>
  <c r="AR1084" i="1"/>
  <c r="AS1078" i="1"/>
  <c r="AR951" i="1"/>
  <c r="AS951" i="1"/>
  <c r="AT951" i="1"/>
  <c r="AU951" i="1"/>
  <c r="J951" i="1"/>
  <c r="K951" i="1"/>
  <c r="L951" i="1"/>
  <c r="J1266" i="1"/>
  <c r="M1266" i="1" s="1"/>
  <c r="AR1257" i="1"/>
  <c r="J1240" i="1"/>
  <c r="J1216" i="1"/>
  <c r="M1216" i="1" s="1"/>
  <c r="AR1207" i="1"/>
  <c r="J1193" i="1"/>
  <c r="M1193" i="1" s="1"/>
  <c r="J1191" i="1"/>
  <c r="K1189" i="1"/>
  <c r="AS1182" i="1"/>
  <c r="J1168" i="1"/>
  <c r="AR1163" i="1"/>
  <c r="AR1158" i="1"/>
  <c r="AU1146" i="1"/>
  <c r="K1136" i="1"/>
  <c r="AT1136" i="1"/>
  <c r="AS1129" i="1"/>
  <c r="L1124" i="1"/>
  <c r="AT1116" i="1"/>
  <c r="AU1114" i="1"/>
  <c r="H1109" i="1"/>
  <c r="J1103" i="1"/>
  <c r="K1103" i="1"/>
  <c r="L1103" i="1"/>
  <c r="L1093" i="1"/>
  <c r="AU1090" i="1"/>
  <c r="AS1090" i="1"/>
  <c r="AT1090" i="1"/>
  <c r="M1089" i="1"/>
  <c r="AT1087" i="1"/>
  <c r="J1086" i="1"/>
  <c r="AR1078" i="1"/>
  <c r="M1041" i="1"/>
  <c r="AR789" i="1"/>
  <c r="AS789" i="1"/>
  <c r="AT789" i="1"/>
  <c r="AU789" i="1"/>
  <c r="J789" i="1"/>
  <c r="K789" i="1"/>
  <c r="L789" i="1"/>
  <c r="AT787" i="1"/>
  <c r="AR787" i="1"/>
  <c r="AS787" i="1"/>
  <c r="AU787" i="1"/>
  <c r="H787" i="1"/>
  <c r="J787" i="1"/>
  <c r="K787" i="1"/>
  <c r="L787" i="1"/>
  <c r="AU1193" i="1"/>
  <c r="J1189" i="1"/>
  <c r="AR1182" i="1"/>
  <c r="AU1170" i="1"/>
  <c r="AT1146" i="1"/>
  <c r="AU1142" i="1"/>
  <c r="AU1138" i="1"/>
  <c r="AS1138" i="1"/>
  <c r="AR1129" i="1"/>
  <c r="AU1120" i="1"/>
  <c r="AR1103" i="1"/>
  <c r="H1086" i="1"/>
  <c r="AT1033" i="1"/>
  <c r="J1022" i="1"/>
  <c r="AR1022" i="1"/>
  <c r="AS1022" i="1"/>
  <c r="AT1022" i="1"/>
  <c r="AU1022" i="1"/>
  <c r="K1022" i="1"/>
  <c r="L1022" i="1"/>
  <c r="M939" i="1"/>
  <c r="H938" i="1"/>
  <c r="AU908" i="1"/>
  <c r="J908" i="1"/>
  <c r="K908" i="1"/>
  <c r="L908" i="1"/>
  <c r="AR908" i="1"/>
  <c r="AS908" i="1"/>
  <c r="AT908" i="1"/>
  <c r="AT1170" i="1"/>
  <c r="L1153" i="1"/>
  <c r="L1149" i="1"/>
  <c r="L1147" i="1"/>
  <c r="AS1146" i="1"/>
  <c r="AT1142" i="1"/>
  <c r="AU1135" i="1"/>
  <c r="L1134" i="1"/>
  <c r="AU1122" i="1"/>
  <c r="AT1120" i="1"/>
  <c r="AS1116" i="1"/>
  <c r="L1116" i="1"/>
  <c r="AU1109" i="1"/>
  <c r="L1105" i="1"/>
  <c r="J1105" i="1"/>
  <c r="K1105" i="1"/>
  <c r="AR1087" i="1"/>
  <c r="AS1080" i="1"/>
  <c r="J1080" i="1"/>
  <c r="K1080" i="1"/>
  <c r="J1071" i="1"/>
  <c r="AR1071" i="1"/>
  <c r="AS1071" i="1"/>
  <c r="AT1071" i="1"/>
  <c r="K1071" i="1"/>
  <c r="L1071" i="1"/>
  <c r="AT1266" i="1"/>
  <c r="AR1249" i="1"/>
  <c r="AT1238" i="1"/>
  <c r="AT1216" i="1"/>
  <c r="AR1199" i="1"/>
  <c r="AS1193" i="1"/>
  <c r="AT1191" i="1"/>
  <c r="AT1189" i="1"/>
  <c r="L1171" i="1"/>
  <c r="AS1170" i="1"/>
  <c r="AT1168" i="1"/>
  <c r="K1153" i="1"/>
  <c r="AR1150" i="1"/>
  <c r="K1149" i="1"/>
  <c r="K1147" i="1"/>
  <c r="AR1146" i="1"/>
  <c r="AS1144" i="1"/>
  <c r="AS1142" i="1"/>
  <c r="K1141" i="1"/>
  <c r="AS1140" i="1"/>
  <c r="AR1140" i="1"/>
  <c r="AT1135" i="1"/>
  <c r="K1134" i="1"/>
  <c r="AT1133" i="1"/>
  <c r="AU1124" i="1"/>
  <c r="AT1122" i="1"/>
  <c r="AS1120" i="1"/>
  <c r="L1119" i="1"/>
  <c r="AR1118" i="1"/>
  <c r="AU1111" i="1"/>
  <c r="AS1105" i="1"/>
  <c r="L1096" i="1"/>
  <c r="J1095" i="1"/>
  <c r="L1095" i="1"/>
  <c r="AS1092" i="1"/>
  <c r="AR1092" i="1"/>
  <c r="AT1092" i="1"/>
  <c r="AU1092" i="1"/>
  <c r="AR1080" i="1"/>
  <c r="AU1071" i="1"/>
  <c r="J974" i="1"/>
  <c r="AR974" i="1"/>
  <c r="AS974" i="1"/>
  <c r="AT974" i="1"/>
  <c r="AU974" i="1"/>
  <c r="K974" i="1"/>
  <c r="L974" i="1"/>
  <c r="L1292" i="1"/>
  <c r="L1267" i="1"/>
  <c r="AS1266" i="1"/>
  <c r="L1265" i="1"/>
  <c r="M1265" i="1" s="1"/>
  <c r="L1217" i="1"/>
  <c r="AS1216" i="1"/>
  <c r="L1215" i="1"/>
  <c r="L1194" i="1"/>
  <c r="AR1193" i="1"/>
  <c r="AR1191" i="1"/>
  <c r="AS1189" i="1"/>
  <c r="K1171" i="1"/>
  <c r="AR1170" i="1"/>
  <c r="L1169" i="1"/>
  <c r="AS1168" i="1"/>
  <c r="L1167" i="1"/>
  <c r="M1167" i="1" s="1"/>
  <c r="J1153" i="1"/>
  <c r="J1149" i="1"/>
  <c r="J1147" i="1"/>
  <c r="L1145" i="1"/>
  <c r="AR1144" i="1"/>
  <c r="J1141" i="1"/>
  <c r="M1136" i="1"/>
  <c r="J1134" i="1"/>
  <c r="AR1120" i="1"/>
  <c r="K1119" i="1"/>
  <c r="L1110" i="1"/>
  <c r="M1110" i="1" s="1"/>
  <c r="J1107" i="1"/>
  <c r="AU1107" i="1"/>
  <c r="K1107" i="1"/>
  <c r="AR1105" i="1"/>
  <c r="K1096" i="1"/>
  <c r="L1084" i="1"/>
  <c r="AR1048" i="1"/>
  <c r="AS1048" i="1"/>
  <c r="AT1048" i="1"/>
  <c r="AU1048" i="1"/>
  <c r="J1048" i="1"/>
  <c r="K1048" i="1"/>
  <c r="AU1153" i="1"/>
  <c r="H1153" i="1"/>
  <c r="H1149" i="1"/>
  <c r="H1147" i="1"/>
  <c r="H1141" i="1"/>
  <c r="AR1135" i="1"/>
  <c r="H1134" i="1"/>
  <c r="J1122" i="1"/>
  <c r="H1119" i="1"/>
  <c r="AT1109" i="1"/>
  <c r="AS1109" i="1"/>
  <c r="AT1086" i="1"/>
  <c r="AU1086" i="1"/>
  <c r="K1084" i="1"/>
  <c r="J938" i="1"/>
  <c r="K938" i="1"/>
  <c r="L938" i="1"/>
  <c r="AT938" i="1"/>
  <c r="AU938" i="1"/>
  <c r="AR938" i="1"/>
  <c r="AR900" i="1"/>
  <c r="AS900" i="1"/>
  <c r="AT900" i="1"/>
  <c r="AU900" i="1"/>
  <c r="J900" i="1"/>
  <c r="K900" i="1"/>
  <c r="L900" i="1"/>
  <c r="L1257" i="1"/>
  <c r="L1207" i="1"/>
  <c r="H1194" i="1"/>
  <c r="AU1171" i="1"/>
  <c r="H1171" i="1"/>
  <c r="L1158" i="1"/>
  <c r="AT1153" i="1"/>
  <c r="AU1149" i="1"/>
  <c r="AU1147" i="1"/>
  <c r="H1145" i="1"/>
  <c r="H1143" i="1"/>
  <c r="L1138" i="1"/>
  <c r="AU1126" i="1"/>
  <c r="J1126" i="1"/>
  <c r="M1126" i="1" s="1"/>
  <c r="K1124" i="1"/>
  <c r="J1124" i="1"/>
  <c r="K1114" i="1"/>
  <c r="L1112" i="1"/>
  <c r="AR1111" i="1"/>
  <c r="AT1111" i="1"/>
  <c r="AT1097" i="1"/>
  <c r="J1097" i="1"/>
  <c r="K1097" i="1"/>
  <c r="L1097" i="1"/>
  <c r="H1096" i="1"/>
  <c r="J1093" i="1"/>
  <c r="K1090" i="1"/>
  <c r="L1087" i="1"/>
  <c r="H1078" i="1"/>
  <c r="L1069" i="1"/>
  <c r="AS1069" i="1"/>
  <c r="AT1069" i="1"/>
  <c r="AU1069" i="1"/>
  <c r="J1069" i="1"/>
  <c r="K1069" i="1"/>
  <c r="K1064" i="1"/>
  <c r="AR1064" i="1"/>
  <c r="AS1064" i="1"/>
  <c r="AT1064" i="1"/>
  <c r="AR1063" i="1"/>
  <c r="AT1063" i="1"/>
  <c r="AU1063" i="1"/>
  <c r="K1063" i="1"/>
  <c r="L1063" i="1"/>
  <c r="H1033" i="1"/>
  <c r="L1319" i="1"/>
  <c r="L1307" i="1"/>
  <c r="J1297" i="1"/>
  <c r="M1297" i="1" s="1"/>
  <c r="L1295" i="1"/>
  <c r="AU1292" i="1"/>
  <c r="J1284" i="1"/>
  <c r="L1282" i="1"/>
  <c r="AU1267" i="1"/>
  <c r="J1263" i="1"/>
  <c r="J1261" i="1"/>
  <c r="J1259" i="1"/>
  <c r="K1257" i="1"/>
  <c r="L1255" i="1"/>
  <c r="L1253" i="1"/>
  <c r="J1235" i="1"/>
  <c r="AU1217" i="1"/>
  <c r="J1213" i="1"/>
  <c r="M1213" i="1" s="1"/>
  <c r="J1211" i="1"/>
  <c r="J1209" i="1"/>
  <c r="K1207" i="1"/>
  <c r="L1205" i="1"/>
  <c r="L1203" i="1"/>
  <c r="AU1194" i="1"/>
  <c r="J1190" i="1"/>
  <c r="J1186" i="1"/>
  <c r="J1184" i="1"/>
  <c r="L1182" i="1"/>
  <c r="AT1171" i="1"/>
  <c r="AU1169" i="1"/>
  <c r="J1165" i="1"/>
  <c r="M1165" i="1" s="1"/>
  <c r="J1163" i="1"/>
  <c r="J1160" i="1"/>
  <c r="M1160" i="1" s="1"/>
  <c r="K1158" i="1"/>
  <c r="AR1157" i="1"/>
  <c r="L1156" i="1"/>
  <c r="L1154" i="1"/>
  <c r="AS1153" i="1"/>
  <c r="AT1149" i="1"/>
  <c r="AS1147" i="1"/>
  <c r="AU1145" i="1"/>
  <c r="AU1141" i="1"/>
  <c r="L1140" i="1"/>
  <c r="K1138" i="1"/>
  <c r="AU1134" i="1"/>
  <c r="L1133" i="1"/>
  <c r="AR1130" i="1"/>
  <c r="K1129" i="1"/>
  <c r="AU1119" i="1"/>
  <c r="K1116" i="1"/>
  <c r="J1114" i="1"/>
  <c r="J1112" i="1"/>
  <c r="AR1097" i="1"/>
  <c r="AR1094" i="1"/>
  <c r="AS1094" i="1"/>
  <c r="AT1094" i="1"/>
  <c r="L1092" i="1"/>
  <c r="J1090" i="1"/>
  <c r="K1087" i="1"/>
  <c r="AU1082" i="1"/>
  <c r="J1082" i="1"/>
  <c r="K1082" i="1"/>
  <c r="AR1062" i="1"/>
  <c r="AS1062" i="1"/>
  <c r="AT1062" i="1"/>
  <c r="K1062" i="1"/>
  <c r="AT1061" i="1"/>
  <c r="AS1061" i="1"/>
  <c r="AU1061" i="1"/>
  <c r="H1061" i="1"/>
  <c r="K1061" i="1"/>
  <c r="L1061" i="1"/>
  <c r="H951" i="1"/>
  <c r="K1319" i="1"/>
  <c r="M1319" i="1" s="1"/>
  <c r="L1312" i="1"/>
  <c r="K1307" i="1"/>
  <c r="M1307" i="1" s="1"/>
  <c r="L1300" i="1"/>
  <c r="AU1297" i="1"/>
  <c r="H1297" i="1"/>
  <c r="K1295" i="1"/>
  <c r="AT1292" i="1"/>
  <c r="L1288" i="1"/>
  <c r="AU1284" i="1"/>
  <c r="H1284" i="1"/>
  <c r="L1270" i="1"/>
  <c r="AT1267" i="1"/>
  <c r="AU1265" i="1"/>
  <c r="H1263" i="1"/>
  <c r="H1261" i="1"/>
  <c r="H1259" i="1"/>
  <c r="J1257" i="1"/>
  <c r="K1255" i="1"/>
  <c r="K1253" i="1"/>
  <c r="L1251" i="1"/>
  <c r="L1247" i="1"/>
  <c r="AU1241" i="1"/>
  <c r="H1235" i="1"/>
  <c r="L1226" i="1"/>
  <c r="M1226" i="1" s="1"/>
  <c r="L1222" i="1"/>
  <c r="L1220" i="1"/>
  <c r="AT1217" i="1"/>
  <c r="AU1215" i="1"/>
  <c r="H1213" i="1"/>
  <c r="H1211" i="1"/>
  <c r="H1209" i="1"/>
  <c r="J1207" i="1"/>
  <c r="K1205" i="1"/>
  <c r="K1203" i="1"/>
  <c r="L1201" i="1"/>
  <c r="L1197" i="1"/>
  <c r="AT1194" i="1"/>
  <c r="AU1192" i="1"/>
  <c r="AU1190" i="1"/>
  <c r="H1190" i="1"/>
  <c r="H1186" i="1"/>
  <c r="H1184" i="1"/>
  <c r="K1182" i="1"/>
  <c r="M1182" i="1" s="1"/>
  <c r="K1180" i="1"/>
  <c r="L1178" i="1"/>
  <c r="L1174" i="1"/>
  <c r="L1172" i="1"/>
  <c r="AS1171" i="1"/>
  <c r="AT1169" i="1"/>
  <c r="AU1167" i="1"/>
  <c r="H1165" i="1"/>
  <c r="H1163" i="1"/>
  <c r="H1160" i="1"/>
  <c r="J1158" i="1"/>
  <c r="K1156" i="1"/>
  <c r="K1154" i="1"/>
  <c r="L1152" i="1"/>
  <c r="AS1149" i="1"/>
  <c r="L1148" i="1"/>
  <c r="AR1147" i="1"/>
  <c r="AT1145" i="1"/>
  <c r="AU1143" i="1"/>
  <c r="AT1141" i="1"/>
  <c r="K1140" i="1"/>
  <c r="J1138" i="1"/>
  <c r="AS1134" i="1"/>
  <c r="K1133" i="1"/>
  <c r="L1131" i="1"/>
  <c r="J1129" i="1"/>
  <c r="AT1119" i="1"/>
  <c r="J1116" i="1"/>
  <c r="H1114" i="1"/>
  <c r="H1112" i="1"/>
  <c r="AU1110" i="1"/>
  <c r="AU1096" i="1"/>
  <c r="K1092" i="1"/>
  <c r="J1087" i="1"/>
  <c r="AT1085" i="1"/>
  <c r="M1085" i="1"/>
  <c r="AR1085" i="1"/>
  <c r="AS1085" i="1"/>
  <c r="AR1069" i="1"/>
  <c r="AS1063" i="1"/>
  <c r="AR999" i="1"/>
  <c r="AS999" i="1"/>
  <c r="AT999" i="1"/>
  <c r="AU999" i="1"/>
  <c r="J999" i="1"/>
  <c r="K999" i="1"/>
  <c r="L999" i="1"/>
  <c r="AS938" i="1"/>
  <c r="K1270" i="1"/>
  <c r="AT1265" i="1"/>
  <c r="AT1263" i="1"/>
  <c r="AU1261" i="1"/>
  <c r="AU1259" i="1"/>
  <c r="J1253" i="1"/>
  <c r="K1251" i="1"/>
  <c r="L1249" i="1"/>
  <c r="K1247" i="1"/>
  <c r="AT1241" i="1"/>
  <c r="AU1235" i="1"/>
  <c r="K1222" i="1"/>
  <c r="K1220" i="1"/>
  <c r="AT1215" i="1"/>
  <c r="AT1213" i="1"/>
  <c r="AU1211" i="1"/>
  <c r="AU1209" i="1"/>
  <c r="J1203" i="1"/>
  <c r="K1201" i="1"/>
  <c r="M1201" i="1" s="1"/>
  <c r="L1199" i="1"/>
  <c r="M1199" i="1" s="1"/>
  <c r="K1197" i="1"/>
  <c r="M1197" i="1" s="1"/>
  <c r="AS1194" i="1"/>
  <c r="AT1192" i="1"/>
  <c r="AU1186" i="1"/>
  <c r="AU1184" i="1"/>
  <c r="J1180" i="1"/>
  <c r="K1174" i="1"/>
  <c r="K1172" i="1"/>
  <c r="M1172" i="1" s="1"/>
  <c r="AT1167" i="1"/>
  <c r="AT1165" i="1"/>
  <c r="AU1163" i="1"/>
  <c r="AU1160" i="1"/>
  <c r="J1154" i="1"/>
  <c r="K1152" i="1"/>
  <c r="L1150" i="1"/>
  <c r="K1148" i="1"/>
  <c r="AS1145" i="1"/>
  <c r="AT1143" i="1"/>
  <c r="L1142" i="1"/>
  <c r="AS1141" i="1"/>
  <c r="J1140" i="1"/>
  <c r="H1138" i="1"/>
  <c r="AU1136" i="1"/>
  <c r="L1135" i="1"/>
  <c r="AR1134" i="1"/>
  <c r="J1133" i="1"/>
  <c r="K1131" i="1"/>
  <c r="M1131" i="1" s="1"/>
  <c r="AS1119" i="1"/>
  <c r="K1118" i="1"/>
  <c r="M1118" i="1" s="1"/>
  <c r="L1117" i="1"/>
  <c r="M1117" i="1" s="1"/>
  <c r="AS1117" i="1"/>
  <c r="AU1112" i="1"/>
  <c r="AT1110" i="1"/>
  <c r="L1109" i="1"/>
  <c r="AR1099" i="1"/>
  <c r="J1099" i="1"/>
  <c r="K1099" i="1"/>
  <c r="L1099" i="1"/>
  <c r="AT1096" i="1"/>
  <c r="K1095" i="1"/>
  <c r="AU1093" i="1"/>
  <c r="J1092" i="1"/>
  <c r="K1088" i="1"/>
  <c r="AT1088" i="1"/>
  <c r="AU1088" i="1"/>
  <c r="L1080" i="1"/>
  <c r="AS1067" i="1"/>
  <c r="AT1067" i="1"/>
  <c r="AU1067" i="1"/>
  <c r="K1067" i="1"/>
  <c r="L1067" i="1"/>
  <c r="AR1061" i="1"/>
  <c r="L1057" i="1"/>
  <c r="J1057" i="1"/>
  <c r="K1057" i="1"/>
  <c r="AR1057" i="1"/>
  <c r="AT1057" i="1"/>
  <c r="H1022" i="1"/>
  <c r="K943" i="1"/>
  <c r="L943" i="1"/>
  <c r="AT943" i="1"/>
  <c r="AU943" i="1"/>
  <c r="J943" i="1"/>
  <c r="AR943" i="1"/>
  <c r="AR917" i="1"/>
  <c r="AS917" i="1"/>
  <c r="AT917" i="1"/>
  <c r="AU917" i="1"/>
  <c r="H917" i="1"/>
  <c r="J917" i="1"/>
  <c r="K917" i="1"/>
  <c r="L917" i="1"/>
  <c r="K1043" i="1"/>
  <c r="AR1040" i="1"/>
  <c r="K1038" i="1"/>
  <c r="K1036" i="1"/>
  <c r="AT1031" i="1"/>
  <c r="AT1029" i="1"/>
  <c r="L1015" i="1"/>
  <c r="K1013" i="1"/>
  <c r="M1013" i="1" s="1"/>
  <c r="AT1008" i="1"/>
  <c r="K994" i="1"/>
  <c r="M994" i="1" s="1"/>
  <c r="AR991" i="1"/>
  <c r="K990" i="1"/>
  <c r="M990" i="1" s="1"/>
  <c r="K988" i="1"/>
  <c r="M988" i="1" s="1"/>
  <c r="AS985" i="1"/>
  <c r="AT983" i="1"/>
  <c r="AT981" i="1"/>
  <c r="L967" i="1"/>
  <c r="K965" i="1"/>
  <c r="AT960" i="1"/>
  <c r="K946" i="1"/>
  <c r="M946" i="1" s="1"/>
  <c r="AT940" i="1"/>
  <c r="H940" i="1"/>
  <c r="AU940" i="1"/>
  <c r="J940" i="1"/>
  <c r="AS935" i="1"/>
  <c r="AT935" i="1"/>
  <c r="AU935" i="1"/>
  <c r="K928" i="1"/>
  <c r="M928" i="1" s="1"/>
  <c r="K923" i="1"/>
  <c r="AR1031" i="1"/>
  <c r="AS1029" i="1"/>
  <c r="AS1008" i="1"/>
  <c r="AR985" i="1"/>
  <c r="AR983" i="1"/>
  <c r="AS981" i="1"/>
  <c r="AS960" i="1"/>
  <c r="AR929" i="1"/>
  <c r="AS929" i="1"/>
  <c r="AT929" i="1"/>
  <c r="J918" i="1"/>
  <c r="AR838" i="1"/>
  <c r="AS838" i="1"/>
  <c r="AT838" i="1"/>
  <c r="AU838" i="1"/>
  <c r="J838" i="1"/>
  <c r="K838" i="1"/>
  <c r="L838" i="1"/>
  <c r="K814" i="1"/>
  <c r="AR814" i="1"/>
  <c r="AS814" i="1"/>
  <c r="AT814" i="1"/>
  <c r="AU814" i="1"/>
  <c r="J814" i="1"/>
  <c r="L814" i="1"/>
  <c r="AR812" i="1"/>
  <c r="AS812" i="1"/>
  <c r="AT812" i="1"/>
  <c r="AU812" i="1"/>
  <c r="J812" i="1"/>
  <c r="K812" i="1"/>
  <c r="L812" i="1"/>
  <c r="AR745" i="1"/>
  <c r="AS745" i="1"/>
  <c r="AT745" i="1"/>
  <c r="AU745" i="1"/>
  <c r="J745" i="1"/>
  <c r="K745" i="1"/>
  <c r="L745" i="1"/>
  <c r="AU1043" i="1"/>
  <c r="H1036" i="1"/>
  <c r="AR1029" i="1"/>
  <c r="AR1008" i="1"/>
  <c r="AU994" i="1"/>
  <c r="H988" i="1"/>
  <c r="AR981" i="1"/>
  <c r="AR960" i="1"/>
  <c r="AU946" i="1"/>
  <c r="AR924" i="1"/>
  <c r="AS924" i="1"/>
  <c r="AT836" i="1"/>
  <c r="AR836" i="1"/>
  <c r="AS836" i="1"/>
  <c r="AU836" i="1"/>
  <c r="H836" i="1"/>
  <c r="J836" i="1"/>
  <c r="K836" i="1"/>
  <c r="L836" i="1"/>
  <c r="AR942" i="1"/>
  <c r="AS942" i="1"/>
  <c r="AT942" i="1"/>
  <c r="AS910" i="1"/>
  <c r="AT910" i="1"/>
  <c r="H910" i="1"/>
  <c r="AU910" i="1"/>
  <c r="K910" i="1"/>
  <c r="AT903" i="1"/>
  <c r="H903" i="1"/>
  <c r="AU903" i="1"/>
  <c r="J903" i="1"/>
  <c r="K903" i="1"/>
  <c r="M903" i="1" s="1"/>
  <c r="L903" i="1"/>
  <c r="AS898" i="1"/>
  <c r="AT898" i="1"/>
  <c r="H898" i="1"/>
  <c r="AU898" i="1"/>
  <c r="J898" i="1"/>
  <c r="K898" i="1"/>
  <c r="L898" i="1"/>
  <c r="K863" i="1"/>
  <c r="AR863" i="1"/>
  <c r="AS863" i="1"/>
  <c r="AT863" i="1"/>
  <c r="AU863" i="1"/>
  <c r="J863" i="1"/>
  <c r="L863" i="1"/>
  <c r="AR861" i="1"/>
  <c r="AS861" i="1"/>
  <c r="AT861" i="1"/>
  <c r="AU861" i="1"/>
  <c r="J861" i="1"/>
  <c r="K861" i="1"/>
  <c r="L861" i="1"/>
  <c r="AR793" i="1"/>
  <c r="AS793" i="1"/>
  <c r="AT793" i="1"/>
  <c r="AU793" i="1"/>
  <c r="J793" i="1"/>
  <c r="K793" i="1"/>
  <c r="L793" i="1"/>
  <c r="AS590" i="1"/>
  <c r="AR590" i="1"/>
  <c r="AT590" i="1"/>
  <c r="AU590" i="1"/>
  <c r="H590" i="1"/>
  <c r="J590" i="1"/>
  <c r="K590" i="1"/>
  <c r="L590" i="1"/>
  <c r="AR1070" i="1"/>
  <c r="AR1068" i="1"/>
  <c r="AS1066" i="1"/>
  <c r="L1046" i="1"/>
  <c r="AS1045" i="1"/>
  <c r="L1044" i="1"/>
  <c r="AS1043" i="1"/>
  <c r="AT1038" i="1"/>
  <c r="AS1036" i="1"/>
  <c r="AR1021" i="1"/>
  <c r="AR1019" i="1"/>
  <c r="AS1017" i="1"/>
  <c r="AT1015" i="1"/>
  <c r="AT1013" i="1"/>
  <c r="L997" i="1"/>
  <c r="AS996" i="1"/>
  <c r="L995" i="1"/>
  <c r="AS994" i="1"/>
  <c r="AT990" i="1"/>
  <c r="AS988" i="1"/>
  <c r="AR973" i="1"/>
  <c r="AR971" i="1"/>
  <c r="AS969" i="1"/>
  <c r="AT967" i="1"/>
  <c r="AT965" i="1"/>
  <c r="L949" i="1"/>
  <c r="AS948" i="1"/>
  <c r="L947" i="1"/>
  <c r="AS946" i="1"/>
  <c r="AR937" i="1"/>
  <c r="AS937" i="1"/>
  <c r="AT928" i="1"/>
  <c r="AU923" i="1"/>
  <c r="AR910" i="1"/>
  <c r="AR842" i="1"/>
  <c r="AS842" i="1"/>
  <c r="AT842" i="1"/>
  <c r="AU842" i="1"/>
  <c r="J842" i="1"/>
  <c r="K842" i="1"/>
  <c r="L842" i="1"/>
  <c r="AR1066" i="1"/>
  <c r="K1046" i="1"/>
  <c r="AR1045" i="1"/>
  <c r="K1044" i="1"/>
  <c r="AR1043" i="1"/>
  <c r="L1042" i="1"/>
  <c r="AS1038" i="1"/>
  <c r="L1037" i="1"/>
  <c r="AR1036" i="1"/>
  <c r="K1020" i="1"/>
  <c r="L1018" i="1"/>
  <c r="AR1017" i="1"/>
  <c r="AS1015" i="1"/>
  <c r="L1014" i="1"/>
  <c r="AS1013" i="1"/>
  <c r="L1012" i="1"/>
  <c r="K997" i="1"/>
  <c r="AR996" i="1"/>
  <c r="K995" i="1"/>
  <c r="AR994" i="1"/>
  <c r="L993" i="1"/>
  <c r="AS990" i="1"/>
  <c r="L989" i="1"/>
  <c r="AR988" i="1"/>
  <c r="K972" i="1"/>
  <c r="L970" i="1"/>
  <c r="AR969" i="1"/>
  <c r="AS967" i="1"/>
  <c r="L966" i="1"/>
  <c r="AS965" i="1"/>
  <c r="L964" i="1"/>
  <c r="K949" i="1"/>
  <c r="AR948" i="1"/>
  <c r="K947" i="1"/>
  <c r="AR946" i="1"/>
  <c r="L945" i="1"/>
  <c r="L935" i="1"/>
  <c r="L929" i="1"/>
  <c r="AS928" i="1"/>
  <c r="AT923" i="1"/>
  <c r="AU918" i="1"/>
  <c r="AU913" i="1"/>
  <c r="AS903" i="1"/>
  <c r="AR886" i="1"/>
  <c r="AS886" i="1"/>
  <c r="AT886" i="1"/>
  <c r="AU886" i="1"/>
  <c r="J886" i="1"/>
  <c r="K886" i="1"/>
  <c r="L886" i="1"/>
  <c r="J1046" i="1"/>
  <c r="J1044" i="1"/>
  <c r="K1042" i="1"/>
  <c r="M1042" i="1" s="1"/>
  <c r="L1040" i="1"/>
  <c r="K1037" i="1"/>
  <c r="L1035" i="1"/>
  <c r="J1020" i="1"/>
  <c r="K1018" i="1"/>
  <c r="AR1015" i="1"/>
  <c r="K1014" i="1"/>
  <c r="K1012" i="1"/>
  <c r="J997" i="1"/>
  <c r="J995" i="1"/>
  <c r="K993" i="1"/>
  <c r="L991" i="1"/>
  <c r="K989" i="1"/>
  <c r="L987" i="1"/>
  <c r="J972" i="1"/>
  <c r="K970" i="1"/>
  <c r="AR967" i="1"/>
  <c r="K966" i="1"/>
  <c r="K964" i="1"/>
  <c r="J949" i="1"/>
  <c r="J947" i="1"/>
  <c r="K945" i="1"/>
  <c r="L940" i="1"/>
  <c r="K935" i="1"/>
  <c r="K929" i="1"/>
  <c r="L924" i="1"/>
  <c r="AR903" i="1"/>
  <c r="AR898" i="1"/>
  <c r="AT884" i="1"/>
  <c r="AR884" i="1"/>
  <c r="AS884" i="1"/>
  <c r="AU884" i="1"/>
  <c r="H884" i="1"/>
  <c r="J884" i="1"/>
  <c r="K884" i="1"/>
  <c r="L884" i="1"/>
  <c r="J1040" i="1"/>
  <c r="J1037" i="1"/>
  <c r="L1031" i="1"/>
  <c r="J1018" i="1"/>
  <c r="J1014" i="1"/>
  <c r="J1012" i="1"/>
  <c r="J991" i="1"/>
  <c r="J989" i="1"/>
  <c r="L985" i="1"/>
  <c r="L983" i="1"/>
  <c r="J970" i="1"/>
  <c r="J966" i="1"/>
  <c r="J964" i="1"/>
  <c r="L942" i="1"/>
  <c r="L923" i="1"/>
  <c r="M923" i="1" s="1"/>
  <c r="K918" i="1"/>
  <c r="L918" i="1"/>
  <c r="J913" i="1"/>
  <c r="K913" i="1"/>
  <c r="L913" i="1"/>
  <c r="H908" i="1"/>
  <c r="H900" i="1"/>
  <c r="H789" i="1"/>
  <c r="H1090" i="1"/>
  <c r="AR1081" i="1"/>
  <c r="L1074" i="1"/>
  <c r="K1059" i="1"/>
  <c r="L1055" i="1"/>
  <c r="L1051" i="1"/>
  <c r="L1049" i="1"/>
  <c r="AT1046" i="1"/>
  <c r="AU1044" i="1"/>
  <c r="H1042" i="1"/>
  <c r="J1035" i="1"/>
  <c r="K1031" i="1"/>
  <c r="L1029" i="1"/>
  <c r="L1025" i="1"/>
  <c r="AU1020" i="1"/>
  <c r="AU1018" i="1"/>
  <c r="H1014" i="1"/>
  <c r="H1012" i="1"/>
  <c r="K1010" i="1"/>
  <c r="K1008" i="1"/>
  <c r="L1006" i="1"/>
  <c r="L1002" i="1"/>
  <c r="L1000" i="1"/>
  <c r="AT997" i="1"/>
  <c r="AU995" i="1"/>
  <c r="H993" i="1"/>
  <c r="J987" i="1"/>
  <c r="K985" i="1"/>
  <c r="K983" i="1"/>
  <c r="L981" i="1"/>
  <c r="L977" i="1"/>
  <c r="AU972" i="1"/>
  <c r="AU970" i="1"/>
  <c r="H966" i="1"/>
  <c r="H964" i="1"/>
  <c r="K962" i="1"/>
  <c r="M962" i="1" s="1"/>
  <c r="K960" i="1"/>
  <c r="L958" i="1"/>
  <c r="L954" i="1"/>
  <c r="L952" i="1"/>
  <c r="AT949" i="1"/>
  <c r="AU947" i="1"/>
  <c r="H945" i="1"/>
  <c r="K942" i="1"/>
  <c r="L937" i="1"/>
  <c r="H935" i="1"/>
  <c r="H929" i="1"/>
  <c r="J924" i="1"/>
  <c r="M924" i="1" s="1"/>
  <c r="AU920" i="1"/>
  <c r="J920" i="1"/>
  <c r="K920" i="1"/>
  <c r="AR918" i="1"/>
  <c r="AT915" i="1"/>
  <c r="H915" i="1"/>
  <c r="AU915" i="1"/>
  <c r="J915" i="1"/>
  <c r="AR913" i="1"/>
  <c r="AR893" i="1"/>
  <c r="AS893" i="1"/>
  <c r="AT893" i="1"/>
  <c r="H893" i="1"/>
  <c r="AU893" i="1"/>
  <c r="J893" i="1"/>
  <c r="K893" i="1"/>
  <c r="L893" i="1"/>
  <c r="L1076" i="1"/>
  <c r="K1074" i="1"/>
  <c r="L1072" i="1"/>
  <c r="M1070" i="1"/>
  <c r="H1059" i="1"/>
  <c r="K1055" i="1"/>
  <c r="K1051" i="1"/>
  <c r="K1049" i="1"/>
  <c r="AS1046" i="1"/>
  <c r="AT1044" i="1"/>
  <c r="AT1042" i="1"/>
  <c r="AU1040" i="1"/>
  <c r="AU1037" i="1"/>
  <c r="AU1035" i="1"/>
  <c r="H1035" i="1"/>
  <c r="J1031" i="1"/>
  <c r="K1029" i="1"/>
  <c r="L1027" i="1"/>
  <c r="K1025" i="1"/>
  <c r="L1023" i="1"/>
  <c r="M1023" i="1" s="1"/>
  <c r="AT1020" i="1"/>
  <c r="AT1018" i="1"/>
  <c r="AU1014" i="1"/>
  <c r="AU1012" i="1"/>
  <c r="H1010" i="1"/>
  <c r="J1008" i="1"/>
  <c r="K1006" i="1"/>
  <c r="K1002" i="1"/>
  <c r="K1000" i="1"/>
  <c r="AS997" i="1"/>
  <c r="AT995" i="1"/>
  <c r="AT993" i="1"/>
  <c r="AU991" i="1"/>
  <c r="AU989" i="1"/>
  <c r="AU987" i="1"/>
  <c r="H987" i="1"/>
  <c r="J985" i="1"/>
  <c r="J983" i="1"/>
  <c r="K981" i="1"/>
  <c r="L979" i="1"/>
  <c r="K977" i="1"/>
  <c r="L975" i="1"/>
  <c r="AT972" i="1"/>
  <c r="AT970" i="1"/>
  <c r="AU966" i="1"/>
  <c r="AU964" i="1"/>
  <c r="H962" i="1"/>
  <c r="J960" i="1"/>
  <c r="M960" i="1" s="1"/>
  <c r="K958" i="1"/>
  <c r="M958" i="1" s="1"/>
  <c r="K954" i="1"/>
  <c r="K952" i="1"/>
  <c r="AS949" i="1"/>
  <c r="AT947" i="1"/>
  <c r="AT945" i="1"/>
  <c r="J942" i="1"/>
  <c r="K937" i="1"/>
  <c r="L936" i="1"/>
  <c r="M936" i="1" s="1"/>
  <c r="K930" i="1"/>
  <c r="L930" i="1"/>
  <c r="J925" i="1"/>
  <c r="K925" i="1"/>
  <c r="L925" i="1"/>
  <c r="H924" i="1"/>
  <c r="L916" i="1"/>
  <c r="AR912" i="1"/>
  <c r="AS912" i="1"/>
  <c r="AU912" i="1"/>
  <c r="K912" i="1"/>
  <c r="L910" i="1"/>
  <c r="H838" i="1"/>
  <c r="H814" i="1"/>
  <c r="H812" i="1"/>
  <c r="H745" i="1"/>
  <c r="M1098" i="1"/>
  <c r="J1076" i="1"/>
  <c r="J1074" i="1"/>
  <c r="L1068" i="1"/>
  <c r="M1066" i="1"/>
  <c r="AU1059" i="1"/>
  <c r="J1051" i="1"/>
  <c r="M1050" i="1"/>
  <c r="J1049" i="1"/>
  <c r="L1047" i="1"/>
  <c r="M1045" i="1"/>
  <c r="AR1044" i="1"/>
  <c r="AS1042" i="1"/>
  <c r="AT1040" i="1"/>
  <c r="AT1037" i="1"/>
  <c r="J1029" i="1"/>
  <c r="J1027" i="1"/>
  <c r="J1025" i="1"/>
  <c r="AS1020" i="1"/>
  <c r="L1019" i="1"/>
  <c r="AT1014" i="1"/>
  <c r="AS1012" i="1"/>
  <c r="AU1010" i="1"/>
  <c r="J1002" i="1"/>
  <c r="J1000" i="1"/>
  <c r="L998" i="1"/>
  <c r="M998" i="1" s="1"/>
  <c r="M996" i="1"/>
  <c r="AR995" i="1"/>
  <c r="AS993" i="1"/>
  <c r="AT991" i="1"/>
  <c r="AT989" i="1"/>
  <c r="J981" i="1"/>
  <c r="J979" i="1"/>
  <c r="J977" i="1"/>
  <c r="AS972" i="1"/>
  <c r="L971" i="1"/>
  <c r="M969" i="1"/>
  <c r="AT966" i="1"/>
  <c r="AS964" i="1"/>
  <c r="AU962" i="1"/>
  <c r="J954" i="1"/>
  <c r="M953" i="1"/>
  <c r="J952" i="1"/>
  <c r="L950" i="1"/>
  <c r="M950" i="1" s="1"/>
  <c r="AR947" i="1"/>
  <c r="AS945" i="1"/>
  <c r="H942" i="1"/>
  <c r="J937" i="1"/>
  <c r="AU933" i="1"/>
  <c r="J933" i="1"/>
  <c r="K933" i="1"/>
  <c r="AR930" i="1"/>
  <c r="AT927" i="1"/>
  <c r="H927" i="1"/>
  <c r="AU927" i="1"/>
  <c r="J927" i="1"/>
  <c r="M927" i="1" s="1"/>
  <c r="AR925" i="1"/>
  <c r="AS922" i="1"/>
  <c r="AT922" i="1"/>
  <c r="H922" i="1"/>
  <c r="AU922" i="1"/>
  <c r="K916" i="1"/>
  <c r="M916" i="1" s="1"/>
  <c r="J910" i="1"/>
  <c r="K906" i="1"/>
  <c r="L906" i="1"/>
  <c r="AR905" i="1"/>
  <c r="AS905" i="1"/>
  <c r="AT905" i="1"/>
  <c r="H905" i="1"/>
  <c r="AU905" i="1"/>
  <c r="J905" i="1"/>
  <c r="L905" i="1"/>
  <c r="J882" i="1"/>
  <c r="AS882" i="1"/>
  <c r="AT882" i="1"/>
  <c r="AU882" i="1"/>
  <c r="H882" i="1"/>
  <c r="K882" i="1"/>
  <c r="L882" i="1"/>
  <c r="K766" i="1"/>
  <c r="AR766" i="1"/>
  <c r="AS766" i="1"/>
  <c r="AT766" i="1"/>
  <c r="AU766" i="1"/>
  <c r="J766" i="1"/>
  <c r="L766" i="1"/>
  <c r="AR764" i="1"/>
  <c r="AS764" i="1"/>
  <c r="AT764" i="1"/>
  <c r="AU764" i="1"/>
  <c r="J764" i="1"/>
  <c r="K764" i="1"/>
  <c r="L764" i="1"/>
  <c r="AR741" i="1"/>
  <c r="AS741" i="1"/>
  <c r="AT741" i="1"/>
  <c r="AU741" i="1"/>
  <c r="H741" i="1"/>
  <c r="J741" i="1"/>
  <c r="K741" i="1"/>
  <c r="L741" i="1"/>
  <c r="AT739" i="1"/>
  <c r="AR739" i="1"/>
  <c r="AS739" i="1"/>
  <c r="AU739" i="1"/>
  <c r="H739" i="1"/>
  <c r="J739" i="1"/>
  <c r="K739" i="1"/>
  <c r="L739" i="1"/>
  <c r="AR699" i="1"/>
  <c r="AS699" i="1"/>
  <c r="AT699" i="1"/>
  <c r="AU699" i="1"/>
  <c r="H699" i="1"/>
  <c r="J699" i="1"/>
  <c r="K699" i="1"/>
  <c r="L699" i="1"/>
  <c r="AR716" i="1"/>
  <c r="AS716" i="1"/>
  <c r="AT716" i="1"/>
  <c r="J676" i="1"/>
  <c r="K676" i="1"/>
  <c r="L676" i="1"/>
  <c r="AT666" i="1"/>
  <c r="H666" i="1"/>
  <c r="AU666" i="1"/>
  <c r="J666" i="1"/>
  <c r="K666" i="1"/>
  <c r="L666" i="1"/>
  <c r="AU588" i="1"/>
  <c r="AR588" i="1"/>
  <c r="AS588" i="1"/>
  <c r="AT588" i="1"/>
  <c r="J588" i="1"/>
  <c r="K588" i="1"/>
  <c r="L588" i="1"/>
  <c r="AR486" i="1"/>
  <c r="AS486" i="1"/>
  <c r="AT486" i="1"/>
  <c r="AU486" i="1"/>
  <c r="H486" i="1"/>
  <c r="J486" i="1"/>
  <c r="K486" i="1"/>
  <c r="L486" i="1"/>
  <c r="AU301" i="1"/>
  <c r="AR301" i="1"/>
  <c r="AS301" i="1"/>
  <c r="AT301" i="1"/>
  <c r="J301" i="1"/>
  <c r="K301" i="1"/>
  <c r="L301" i="1"/>
  <c r="AR711" i="1"/>
  <c r="AS711" i="1"/>
  <c r="AS676" i="1"/>
  <c r="AS666" i="1"/>
  <c r="L686" i="1"/>
  <c r="K681" i="1"/>
  <c r="L681" i="1"/>
  <c r="AT678" i="1"/>
  <c r="H678" i="1"/>
  <c r="AU678" i="1"/>
  <c r="J678" i="1"/>
  <c r="K678" i="1"/>
  <c r="AR676" i="1"/>
  <c r="AR666" i="1"/>
  <c r="AR866" i="1"/>
  <c r="AS862" i="1"/>
  <c r="AR860" i="1"/>
  <c r="AR817" i="1"/>
  <c r="AS813" i="1"/>
  <c r="AR811" i="1"/>
  <c r="AS790" i="1"/>
  <c r="AS788" i="1"/>
  <c r="AR769" i="1"/>
  <c r="AS765" i="1"/>
  <c r="AR763" i="1"/>
  <c r="AS742" i="1"/>
  <c r="AS740" i="1"/>
  <c r="AR720" i="1"/>
  <c r="AU683" i="1"/>
  <c r="J683" i="1"/>
  <c r="K683" i="1"/>
  <c r="AR681" i="1"/>
  <c r="AR678" i="1"/>
  <c r="AU669" i="1"/>
  <c r="M606" i="1"/>
  <c r="AR451" i="1"/>
  <c r="AS451" i="1"/>
  <c r="AT451" i="1"/>
  <c r="AU451" i="1"/>
  <c r="H451" i="1"/>
  <c r="J451" i="1"/>
  <c r="K451" i="1"/>
  <c r="L451" i="1"/>
  <c r="AS904" i="1"/>
  <c r="AS892" i="1"/>
  <c r="AR887" i="1"/>
  <c r="AS881" i="1"/>
  <c r="AT879" i="1"/>
  <c r="AT877" i="1"/>
  <c r="L859" i="1"/>
  <c r="AT856" i="1"/>
  <c r="AR839" i="1"/>
  <c r="AS833" i="1"/>
  <c r="AT828" i="1"/>
  <c r="L810" i="1"/>
  <c r="AT807" i="1"/>
  <c r="AR790" i="1"/>
  <c r="AS784" i="1"/>
  <c r="AT782" i="1"/>
  <c r="AT780" i="1"/>
  <c r="L762" i="1"/>
  <c r="AR742" i="1"/>
  <c r="L716" i="1"/>
  <c r="L698" i="1"/>
  <c r="K693" i="1"/>
  <c r="L693" i="1"/>
  <c r="J688" i="1"/>
  <c r="K688" i="1"/>
  <c r="L688" i="1"/>
  <c r="L679" i="1"/>
  <c r="AR675" i="1"/>
  <c r="AS675" i="1"/>
  <c r="AT675" i="1"/>
  <c r="J471" i="1"/>
  <c r="K471" i="1"/>
  <c r="L471" i="1"/>
  <c r="AT471" i="1"/>
  <c r="AU471" i="1"/>
  <c r="H471" i="1"/>
  <c r="AR471" i="1"/>
  <c r="K859" i="1"/>
  <c r="L857" i="1"/>
  <c r="L855" i="1"/>
  <c r="L834" i="1"/>
  <c r="K810" i="1"/>
  <c r="L808" i="1"/>
  <c r="L806" i="1"/>
  <c r="L785" i="1"/>
  <c r="K762" i="1"/>
  <c r="L760" i="1"/>
  <c r="L758" i="1"/>
  <c r="L736" i="1"/>
  <c r="K716" i="1"/>
  <c r="L711" i="1"/>
  <c r="AU695" i="1"/>
  <c r="J695" i="1"/>
  <c r="K695" i="1"/>
  <c r="AT690" i="1"/>
  <c r="H690" i="1"/>
  <c r="AU690" i="1"/>
  <c r="J690" i="1"/>
  <c r="AS685" i="1"/>
  <c r="AT685" i="1"/>
  <c r="AU685" i="1"/>
  <c r="K679" i="1"/>
  <c r="K669" i="1"/>
  <c r="L669" i="1"/>
  <c r="AR668" i="1"/>
  <c r="AS668" i="1"/>
  <c r="AT668" i="1"/>
  <c r="H668" i="1"/>
  <c r="AU668" i="1"/>
  <c r="J668" i="1"/>
  <c r="L668" i="1"/>
  <c r="L891" i="1"/>
  <c r="K880" i="1"/>
  <c r="L878" i="1"/>
  <c r="AR877" i="1"/>
  <c r="L874" i="1"/>
  <c r="L872" i="1"/>
  <c r="J859" i="1"/>
  <c r="K857" i="1"/>
  <c r="AR856" i="1"/>
  <c r="K855" i="1"/>
  <c r="L853" i="1"/>
  <c r="L849" i="1"/>
  <c r="K834" i="1"/>
  <c r="K832" i="1"/>
  <c r="L829" i="1"/>
  <c r="AR828" i="1"/>
  <c r="L825" i="1"/>
  <c r="L823" i="1"/>
  <c r="J810" i="1"/>
  <c r="K808" i="1"/>
  <c r="AR807" i="1"/>
  <c r="K806" i="1"/>
  <c r="L804" i="1"/>
  <c r="L800" i="1"/>
  <c r="K785" i="1"/>
  <c r="K783" i="1"/>
  <c r="L781" i="1"/>
  <c r="AR780" i="1"/>
  <c r="L777" i="1"/>
  <c r="L775" i="1"/>
  <c r="J762" i="1"/>
  <c r="K760" i="1"/>
  <c r="AR759" i="1"/>
  <c r="K758" i="1"/>
  <c r="L756" i="1"/>
  <c r="L752" i="1"/>
  <c r="K736" i="1"/>
  <c r="K734" i="1"/>
  <c r="L732" i="1"/>
  <c r="L728" i="1"/>
  <c r="L726" i="1"/>
  <c r="J716" i="1"/>
  <c r="K711" i="1"/>
  <c r="L710" i="1"/>
  <c r="K705" i="1"/>
  <c r="L705" i="1"/>
  <c r="J700" i="1"/>
  <c r="K700" i="1"/>
  <c r="L700" i="1"/>
  <c r="AR695" i="1"/>
  <c r="L691" i="1"/>
  <c r="AR680" i="1"/>
  <c r="AS680" i="1"/>
  <c r="AT680" i="1"/>
  <c r="J679" i="1"/>
  <c r="AU671" i="1"/>
  <c r="J671" i="1"/>
  <c r="K671" i="1"/>
  <c r="L671" i="1"/>
  <c r="AR669" i="1"/>
  <c r="AR542" i="1"/>
  <c r="AS542" i="1"/>
  <c r="AT542" i="1"/>
  <c r="H542" i="1"/>
  <c r="AU542" i="1"/>
  <c r="J542" i="1"/>
  <c r="K542" i="1"/>
  <c r="L542" i="1"/>
  <c r="L896" i="1"/>
  <c r="K891" i="1"/>
  <c r="J880" i="1"/>
  <c r="K878" i="1"/>
  <c r="K874" i="1"/>
  <c r="K872" i="1"/>
  <c r="AU859" i="1"/>
  <c r="H859" i="1"/>
  <c r="J857" i="1"/>
  <c r="J855" i="1"/>
  <c r="K853" i="1"/>
  <c r="L851" i="1"/>
  <c r="K849" i="1"/>
  <c r="L847" i="1"/>
  <c r="H834" i="1"/>
  <c r="J832" i="1"/>
  <c r="K829" i="1"/>
  <c r="K825" i="1"/>
  <c r="K823" i="1"/>
  <c r="AU810" i="1"/>
  <c r="H810" i="1"/>
  <c r="J808" i="1"/>
  <c r="J806" i="1"/>
  <c r="K804" i="1"/>
  <c r="L802" i="1"/>
  <c r="K800" i="1"/>
  <c r="L798" i="1"/>
  <c r="H785" i="1"/>
  <c r="J783" i="1"/>
  <c r="K781" i="1"/>
  <c r="K777" i="1"/>
  <c r="K775" i="1"/>
  <c r="AU762" i="1"/>
  <c r="H762" i="1"/>
  <c r="J760" i="1"/>
  <c r="J758" i="1"/>
  <c r="K756" i="1"/>
  <c r="L754" i="1"/>
  <c r="K752" i="1"/>
  <c r="L750" i="1"/>
  <c r="J734" i="1"/>
  <c r="K732" i="1"/>
  <c r="K728" i="1"/>
  <c r="K726" i="1"/>
  <c r="H716" i="1"/>
  <c r="J711" i="1"/>
  <c r="AU707" i="1"/>
  <c r="J707" i="1"/>
  <c r="K707" i="1"/>
  <c r="AT702" i="1"/>
  <c r="H702" i="1"/>
  <c r="AU702" i="1"/>
  <c r="J702" i="1"/>
  <c r="M702" i="1" s="1"/>
  <c r="AS697" i="1"/>
  <c r="AT697" i="1"/>
  <c r="AU697" i="1"/>
  <c r="K691" i="1"/>
  <c r="K686" i="1"/>
  <c r="H679" i="1"/>
  <c r="H676" i="1"/>
  <c r="AT671" i="1"/>
  <c r="M666" i="1"/>
  <c r="AR656" i="1"/>
  <c r="AS656" i="1"/>
  <c r="AT656" i="1"/>
  <c r="H656" i="1"/>
  <c r="AU656" i="1"/>
  <c r="J656" i="1"/>
  <c r="K656" i="1"/>
  <c r="L656" i="1"/>
  <c r="AS540" i="1"/>
  <c r="AR540" i="1"/>
  <c r="AT540" i="1"/>
  <c r="AU540" i="1"/>
  <c r="H540" i="1"/>
  <c r="J540" i="1"/>
  <c r="K540" i="1"/>
  <c r="L540" i="1"/>
  <c r="K476" i="1"/>
  <c r="L476" i="1"/>
  <c r="AT476" i="1"/>
  <c r="AU476" i="1"/>
  <c r="H476" i="1"/>
  <c r="J476" i="1"/>
  <c r="M476" i="1" s="1"/>
  <c r="AR476" i="1"/>
  <c r="AS471" i="1"/>
  <c r="L901" i="1"/>
  <c r="K896" i="1"/>
  <c r="J891" i="1"/>
  <c r="L889" i="1"/>
  <c r="H880" i="1"/>
  <c r="J878" i="1"/>
  <c r="J874" i="1"/>
  <c r="J872" i="1"/>
  <c r="L870" i="1"/>
  <c r="AT859" i="1"/>
  <c r="AU857" i="1"/>
  <c r="J853" i="1"/>
  <c r="J851" i="1"/>
  <c r="J849" i="1"/>
  <c r="K847" i="1"/>
  <c r="L845" i="1"/>
  <c r="L843" i="1"/>
  <c r="AU834" i="1"/>
  <c r="J829" i="1"/>
  <c r="J825" i="1"/>
  <c r="J823" i="1"/>
  <c r="L821" i="1"/>
  <c r="AT810" i="1"/>
  <c r="AU808" i="1"/>
  <c r="J804" i="1"/>
  <c r="J802" i="1"/>
  <c r="J800" i="1"/>
  <c r="K798" i="1"/>
  <c r="L796" i="1"/>
  <c r="L794" i="1"/>
  <c r="AU785" i="1"/>
  <c r="J781" i="1"/>
  <c r="J777" i="1"/>
  <c r="M777" i="1" s="1"/>
  <c r="J775" i="1"/>
  <c r="M775" i="1" s="1"/>
  <c r="L773" i="1"/>
  <c r="AT762" i="1"/>
  <c r="AU760" i="1"/>
  <c r="J756" i="1"/>
  <c r="J754" i="1"/>
  <c r="J752" i="1"/>
  <c r="K750" i="1"/>
  <c r="L748" i="1"/>
  <c r="L746" i="1"/>
  <c r="AU736" i="1"/>
  <c r="H734" i="1"/>
  <c r="J732" i="1"/>
  <c r="J728" i="1"/>
  <c r="M728" i="1" s="1"/>
  <c r="M727" i="1"/>
  <c r="J726" i="1"/>
  <c r="L724" i="1"/>
  <c r="K717" i="1"/>
  <c r="L717" i="1"/>
  <c r="J712" i="1"/>
  <c r="K712" i="1"/>
  <c r="L712" i="1"/>
  <c r="H711" i="1"/>
  <c r="AR707" i="1"/>
  <c r="L703" i="1"/>
  <c r="AR692" i="1"/>
  <c r="AS692" i="1"/>
  <c r="AT692" i="1"/>
  <c r="J691" i="1"/>
  <c r="J686" i="1"/>
  <c r="J681" i="1"/>
  <c r="AU679" i="1"/>
  <c r="L675" i="1"/>
  <c r="AS671" i="1"/>
  <c r="AR641" i="1"/>
  <c r="AS641" i="1"/>
  <c r="AT641" i="1"/>
  <c r="H641" i="1"/>
  <c r="AU641" i="1"/>
  <c r="J641" i="1"/>
  <c r="K641" i="1"/>
  <c r="L641" i="1"/>
  <c r="L615" i="1"/>
  <c r="AR615" i="1"/>
  <c r="AS615" i="1"/>
  <c r="AT615" i="1"/>
  <c r="AU615" i="1"/>
  <c r="H615" i="1"/>
  <c r="J615" i="1"/>
  <c r="K615" i="1"/>
  <c r="L517" i="1"/>
  <c r="AR517" i="1"/>
  <c r="AS517" i="1"/>
  <c r="AT517" i="1"/>
  <c r="AU517" i="1"/>
  <c r="H517" i="1"/>
  <c r="J517" i="1"/>
  <c r="K517" i="1"/>
  <c r="K901" i="1"/>
  <c r="J896" i="1"/>
  <c r="L894" i="1"/>
  <c r="M894" i="1" s="1"/>
  <c r="AU891" i="1"/>
  <c r="H891" i="1"/>
  <c r="K889" i="1"/>
  <c r="L885" i="1"/>
  <c r="AU880" i="1"/>
  <c r="AU878" i="1"/>
  <c r="H878" i="1"/>
  <c r="H874" i="1"/>
  <c r="H872" i="1"/>
  <c r="K870" i="1"/>
  <c r="K868" i="1"/>
  <c r="L866" i="1"/>
  <c r="L862" i="1"/>
  <c r="L860" i="1"/>
  <c r="AS859" i="1"/>
  <c r="AT857" i="1"/>
  <c r="AU855" i="1"/>
  <c r="H853" i="1"/>
  <c r="H851" i="1"/>
  <c r="H849" i="1"/>
  <c r="J847" i="1"/>
  <c r="K845" i="1"/>
  <c r="M845" i="1" s="1"/>
  <c r="K843" i="1"/>
  <c r="L841" i="1"/>
  <c r="L837" i="1"/>
  <c r="AT834" i="1"/>
  <c r="AU832" i="1"/>
  <c r="AU829" i="1"/>
  <c r="H829" i="1"/>
  <c r="H825" i="1"/>
  <c r="H823" i="1"/>
  <c r="K821" i="1"/>
  <c r="K819" i="1"/>
  <c r="L817" i="1"/>
  <c r="M817" i="1" s="1"/>
  <c r="L813" i="1"/>
  <c r="L811" i="1"/>
  <c r="AS810" i="1"/>
  <c r="AT808" i="1"/>
  <c r="AU806" i="1"/>
  <c r="H804" i="1"/>
  <c r="H802" i="1"/>
  <c r="H800" i="1"/>
  <c r="J798" i="1"/>
  <c r="K796" i="1"/>
  <c r="M796" i="1" s="1"/>
  <c r="K794" i="1"/>
  <c r="L792" i="1"/>
  <c r="L788" i="1"/>
  <c r="AT785" i="1"/>
  <c r="AU783" i="1"/>
  <c r="AU781" i="1"/>
  <c r="H781" i="1"/>
  <c r="H777" i="1"/>
  <c r="H775" i="1"/>
  <c r="K773" i="1"/>
  <c r="K771" i="1"/>
  <c r="L769" i="1"/>
  <c r="M769" i="1" s="1"/>
  <c r="L765" i="1"/>
  <c r="L763" i="1"/>
  <c r="AS762" i="1"/>
  <c r="AT760" i="1"/>
  <c r="AU758" i="1"/>
  <c r="H756" i="1"/>
  <c r="H754" i="1"/>
  <c r="H752" i="1"/>
  <c r="J750" i="1"/>
  <c r="K748" i="1"/>
  <c r="K746" i="1"/>
  <c r="L744" i="1"/>
  <c r="L740" i="1"/>
  <c r="AT736" i="1"/>
  <c r="AU734" i="1"/>
  <c r="AU732" i="1"/>
  <c r="H732" i="1"/>
  <c r="H728" i="1"/>
  <c r="H726" i="1"/>
  <c r="K724" i="1"/>
  <c r="K722" i="1"/>
  <c r="L720" i="1"/>
  <c r="AU719" i="1"/>
  <c r="J719" i="1"/>
  <c r="M719" i="1" s="1"/>
  <c r="AR717" i="1"/>
  <c r="AT714" i="1"/>
  <c r="H714" i="1"/>
  <c r="AU714" i="1"/>
  <c r="J714" i="1"/>
  <c r="AR712" i="1"/>
  <c r="AS709" i="1"/>
  <c r="AT709" i="1"/>
  <c r="AU709" i="1"/>
  <c r="K703" i="1"/>
  <c r="K698" i="1"/>
  <c r="H691" i="1"/>
  <c r="AR687" i="1"/>
  <c r="AS687" i="1"/>
  <c r="H686" i="1"/>
  <c r="H681" i="1"/>
  <c r="AT679" i="1"/>
  <c r="L678" i="1"/>
  <c r="M678" i="1" s="1"/>
  <c r="K675" i="1"/>
  <c r="AR671" i="1"/>
  <c r="AS639" i="1"/>
  <c r="AR639" i="1"/>
  <c r="AT639" i="1"/>
  <c r="AU639" i="1"/>
  <c r="H639" i="1"/>
  <c r="J639" i="1"/>
  <c r="K639" i="1"/>
  <c r="L639" i="1"/>
  <c r="L565" i="1"/>
  <c r="AR565" i="1"/>
  <c r="AS565" i="1"/>
  <c r="AT565" i="1"/>
  <c r="AU565" i="1"/>
  <c r="H565" i="1"/>
  <c r="J565" i="1"/>
  <c r="K565" i="1"/>
  <c r="AU538" i="1"/>
  <c r="AR538" i="1"/>
  <c r="AS538" i="1"/>
  <c r="AT538" i="1"/>
  <c r="J538" i="1"/>
  <c r="K538" i="1"/>
  <c r="L538" i="1"/>
  <c r="L481" i="1"/>
  <c r="AS481" i="1"/>
  <c r="AT481" i="1"/>
  <c r="AU481" i="1"/>
  <c r="H481" i="1"/>
  <c r="J481" i="1"/>
  <c r="K481" i="1"/>
  <c r="M467" i="1"/>
  <c r="L887" i="1"/>
  <c r="M887" i="1" s="1"/>
  <c r="K885" i="1"/>
  <c r="AT880" i="1"/>
  <c r="AU874" i="1"/>
  <c r="AU872" i="1"/>
  <c r="J868" i="1"/>
  <c r="K862" i="1"/>
  <c r="K860" i="1"/>
  <c r="M858" i="1"/>
  <c r="AT855" i="1"/>
  <c r="AT853" i="1"/>
  <c r="AU851" i="1"/>
  <c r="AU849" i="1"/>
  <c r="J843" i="1"/>
  <c r="K841" i="1"/>
  <c r="L839" i="1"/>
  <c r="M839" i="1" s="1"/>
  <c r="K837" i="1"/>
  <c r="AS834" i="1"/>
  <c r="AT832" i="1"/>
  <c r="AU825" i="1"/>
  <c r="AU823" i="1"/>
  <c r="J819" i="1"/>
  <c r="K813" i="1"/>
  <c r="K811" i="1"/>
  <c r="AT806" i="1"/>
  <c r="AT804" i="1"/>
  <c r="AU802" i="1"/>
  <c r="AU800" i="1"/>
  <c r="J794" i="1"/>
  <c r="K792" i="1"/>
  <c r="L790" i="1"/>
  <c r="K788" i="1"/>
  <c r="AS785" i="1"/>
  <c r="AT783" i="1"/>
  <c r="AU777" i="1"/>
  <c r="AU775" i="1"/>
  <c r="J771" i="1"/>
  <c r="K765" i="1"/>
  <c r="K763" i="1"/>
  <c r="AT758" i="1"/>
  <c r="AT756" i="1"/>
  <c r="AU754" i="1"/>
  <c r="AU752" i="1"/>
  <c r="J746" i="1"/>
  <c r="K744" i="1"/>
  <c r="L742" i="1"/>
  <c r="K740" i="1"/>
  <c r="AS736" i="1"/>
  <c r="AT734" i="1"/>
  <c r="AU728" i="1"/>
  <c r="AU726" i="1"/>
  <c r="J722" i="1"/>
  <c r="M722" i="1" s="1"/>
  <c r="AU716" i="1"/>
  <c r="L715" i="1"/>
  <c r="AU711" i="1"/>
  <c r="AR704" i="1"/>
  <c r="AS704" i="1"/>
  <c r="AT704" i="1"/>
  <c r="J703" i="1"/>
  <c r="J698" i="1"/>
  <c r="J693" i="1"/>
  <c r="AU691" i="1"/>
  <c r="L685" i="1"/>
  <c r="L683" i="1"/>
  <c r="L680" i="1"/>
  <c r="M680" i="1" s="1"/>
  <c r="AS679" i="1"/>
  <c r="J675" i="1"/>
  <c r="AS673" i="1"/>
  <c r="AT673" i="1"/>
  <c r="AU673" i="1"/>
  <c r="J673" i="1"/>
  <c r="K673" i="1"/>
  <c r="AR663" i="1"/>
  <c r="AS663" i="1"/>
  <c r="AT663" i="1"/>
  <c r="H663" i="1"/>
  <c r="AU663" i="1"/>
  <c r="K663" i="1"/>
  <c r="AU637" i="1"/>
  <c r="AR637" i="1"/>
  <c r="AS637" i="1"/>
  <c r="AT637" i="1"/>
  <c r="J637" i="1"/>
  <c r="K637" i="1"/>
  <c r="L637" i="1"/>
  <c r="AR592" i="1"/>
  <c r="AS592" i="1"/>
  <c r="AT592" i="1"/>
  <c r="H592" i="1"/>
  <c r="AU592" i="1"/>
  <c r="J592" i="1"/>
  <c r="K592" i="1"/>
  <c r="L592" i="1"/>
  <c r="AS476" i="1"/>
  <c r="AU478" i="1"/>
  <c r="J478" i="1"/>
  <c r="K478" i="1"/>
  <c r="AT473" i="1"/>
  <c r="H473" i="1"/>
  <c r="AU473" i="1"/>
  <c r="J473" i="1"/>
  <c r="AS468" i="1"/>
  <c r="AT468" i="1"/>
  <c r="AU468" i="1"/>
  <c r="AR446" i="1"/>
  <c r="AS446" i="1"/>
  <c r="K428" i="1"/>
  <c r="L428" i="1"/>
  <c r="AS428" i="1"/>
  <c r="AR427" i="1"/>
  <c r="AS427" i="1"/>
  <c r="AT427" i="1"/>
  <c r="H427" i="1"/>
  <c r="AU427" i="1"/>
  <c r="J427" i="1"/>
  <c r="L427" i="1"/>
  <c r="AR422" i="1"/>
  <c r="AS422" i="1"/>
  <c r="AT422" i="1"/>
  <c r="H422" i="1"/>
  <c r="AU422" i="1"/>
  <c r="J422" i="1"/>
  <c r="K422" i="1"/>
  <c r="L422" i="1"/>
  <c r="AR219" i="1"/>
  <c r="AS219" i="1"/>
  <c r="AT219" i="1"/>
  <c r="AU219" i="1"/>
  <c r="H219" i="1"/>
  <c r="J219" i="1"/>
  <c r="K219" i="1"/>
  <c r="L219" i="1"/>
  <c r="AR652" i="1"/>
  <c r="AR624" i="1"/>
  <c r="H612" i="1"/>
  <c r="AR603" i="1"/>
  <c r="AR574" i="1"/>
  <c r="AU564" i="1"/>
  <c r="H562" i="1"/>
  <c r="AR553" i="1"/>
  <c r="AS547" i="1"/>
  <c r="AR545" i="1"/>
  <c r="AR526" i="1"/>
  <c r="AR505" i="1"/>
  <c r="L493" i="1"/>
  <c r="K488" i="1"/>
  <c r="L488" i="1"/>
  <c r="J483" i="1"/>
  <c r="K483" i="1"/>
  <c r="L483" i="1"/>
  <c r="AR478" i="1"/>
  <c r="AR463" i="1"/>
  <c r="AS463" i="1"/>
  <c r="AT463" i="1"/>
  <c r="L442" i="1"/>
  <c r="AR434" i="1"/>
  <c r="AS434" i="1"/>
  <c r="AT434" i="1"/>
  <c r="H434" i="1"/>
  <c r="AU434" i="1"/>
  <c r="K434" i="1"/>
  <c r="AR428" i="1"/>
  <c r="AR350" i="1"/>
  <c r="AS350" i="1"/>
  <c r="AT350" i="1"/>
  <c r="AU350" i="1"/>
  <c r="L225" i="1"/>
  <c r="AR225" i="1"/>
  <c r="AS225" i="1"/>
  <c r="AT225" i="1"/>
  <c r="AU225" i="1"/>
  <c r="H225" i="1"/>
  <c r="J225" i="1"/>
  <c r="K225" i="1"/>
  <c r="AU490" i="1"/>
  <c r="J490" i="1"/>
  <c r="K490" i="1"/>
  <c r="AT485" i="1"/>
  <c r="H485" i="1"/>
  <c r="AU485" i="1"/>
  <c r="J485" i="1"/>
  <c r="AS480" i="1"/>
  <c r="AT480" i="1"/>
  <c r="AU480" i="1"/>
  <c r="AR458" i="1"/>
  <c r="AS458" i="1"/>
  <c r="AU430" i="1"/>
  <c r="J430" i="1"/>
  <c r="K430" i="1"/>
  <c r="L430" i="1"/>
  <c r="AR374" i="1"/>
  <c r="AS374" i="1"/>
  <c r="AT374" i="1"/>
  <c r="AU374" i="1"/>
  <c r="H374" i="1"/>
  <c r="J374" i="1"/>
  <c r="K374" i="1"/>
  <c r="L374" i="1"/>
  <c r="AT372" i="1"/>
  <c r="AR372" i="1"/>
  <c r="AS372" i="1"/>
  <c r="AU372" i="1"/>
  <c r="H372" i="1"/>
  <c r="J372" i="1"/>
  <c r="K372" i="1"/>
  <c r="L372" i="1"/>
  <c r="AR616" i="1"/>
  <c r="AR566" i="1"/>
  <c r="AR564" i="1"/>
  <c r="AS562" i="1"/>
  <c r="K500" i="1"/>
  <c r="L500" i="1"/>
  <c r="J495" i="1"/>
  <c r="K495" i="1"/>
  <c r="L495" i="1"/>
  <c r="AR490" i="1"/>
  <c r="AR475" i="1"/>
  <c r="AS475" i="1"/>
  <c r="AT475" i="1"/>
  <c r="AT437" i="1"/>
  <c r="H437" i="1"/>
  <c r="AU437" i="1"/>
  <c r="J437" i="1"/>
  <c r="K437" i="1"/>
  <c r="AT430" i="1"/>
  <c r="L329" i="1"/>
  <c r="AR329" i="1"/>
  <c r="AS329" i="1"/>
  <c r="AT329" i="1"/>
  <c r="AU329" i="1"/>
  <c r="J329" i="1"/>
  <c r="K329" i="1"/>
  <c r="AR640" i="1"/>
  <c r="AR638" i="1"/>
  <c r="AS634" i="1"/>
  <c r="L632" i="1"/>
  <c r="L613" i="1"/>
  <c r="AR612" i="1"/>
  <c r="L609" i="1"/>
  <c r="L607" i="1"/>
  <c r="AR591" i="1"/>
  <c r="AR589" i="1"/>
  <c r="AS584" i="1"/>
  <c r="L583" i="1"/>
  <c r="AR582" i="1"/>
  <c r="L563" i="1"/>
  <c r="AR562" i="1"/>
  <c r="L559" i="1"/>
  <c r="L557" i="1"/>
  <c r="AR541" i="1"/>
  <c r="AS535" i="1"/>
  <c r="L534" i="1"/>
  <c r="L515" i="1"/>
  <c r="AR514" i="1"/>
  <c r="L511" i="1"/>
  <c r="L509" i="1"/>
  <c r="AU502" i="1"/>
  <c r="J502" i="1"/>
  <c r="K502" i="1"/>
  <c r="AR500" i="1"/>
  <c r="AT497" i="1"/>
  <c r="H497" i="1"/>
  <c r="AU497" i="1"/>
  <c r="J497" i="1"/>
  <c r="AR495" i="1"/>
  <c r="AS492" i="1"/>
  <c r="AT492" i="1"/>
  <c r="AU492" i="1"/>
  <c r="AR470" i="1"/>
  <c r="AS470" i="1"/>
  <c r="L446" i="1"/>
  <c r="AR437" i="1"/>
  <c r="AS430" i="1"/>
  <c r="L635" i="1"/>
  <c r="K632" i="1"/>
  <c r="K613" i="1"/>
  <c r="K609" i="1"/>
  <c r="K607" i="1"/>
  <c r="L585" i="1"/>
  <c r="K583" i="1"/>
  <c r="K563" i="1"/>
  <c r="K559" i="1"/>
  <c r="K557" i="1"/>
  <c r="L536" i="1"/>
  <c r="K534" i="1"/>
  <c r="K515" i="1"/>
  <c r="K511" i="1"/>
  <c r="K509" i="1"/>
  <c r="AR487" i="1"/>
  <c r="AS487" i="1"/>
  <c r="AT487" i="1"/>
  <c r="L468" i="1"/>
  <c r="L463" i="1"/>
  <c r="K446" i="1"/>
  <c r="L445" i="1"/>
  <c r="K440" i="1"/>
  <c r="L440" i="1"/>
  <c r="AR430" i="1"/>
  <c r="M426" i="1"/>
  <c r="L274" i="1"/>
  <c r="AR274" i="1"/>
  <c r="AT274" i="1"/>
  <c r="AS274" i="1"/>
  <c r="AU274" i="1"/>
  <c r="J274" i="1"/>
  <c r="K274" i="1"/>
  <c r="K661" i="1"/>
  <c r="L654" i="1"/>
  <c r="J635" i="1"/>
  <c r="J632" i="1"/>
  <c r="K630" i="1"/>
  <c r="L628" i="1"/>
  <c r="L626" i="1"/>
  <c r="J613" i="1"/>
  <c r="J609" i="1"/>
  <c r="J607" i="1"/>
  <c r="L605" i="1"/>
  <c r="J585" i="1"/>
  <c r="J583" i="1"/>
  <c r="K580" i="1"/>
  <c r="L578" i="1"/>
  <c r="L576" i="1"/>
  <c r="J563" i="1"/>
  <c r="J559" i="1"/>
  <c r="J557" i="1"/>
  <c r="L555" i="1"/>
  <c r="J536" i="1"/>
  <c r="J534" i="1"/>
  <c r="K532" i="1"/>
  <c r="L530" i="1"/>
  <c r="L528" i="1"/>
  <c r="J515" i="1"/>
  <c r="J511" i="1"/>
  <c r="J509" i="1"/>
  <c r="L507" i="1"/>
  <c r="AS504" i="1"/>
  <c r="AU504" i="1"/>
  <c r="K498" i="1"/>
  <c r="K493" i="1"/>
  <c r="AR482" i="1"/>
  <c r="AS482" i="1"/>
  <c r="L473" i="1"/>
  <c r="K468" i="1"/>
  <c r="K463" i="1"/>
  <c r="L458" i="1"/>
  <c r="J446" i="1"/>
  <c r="AU442" i="1"/>
  <c r="J442" i="1"/>
  <c r="K442" i="1"/>
  <c r="AS432" i="1"/>
  <c r="AT432" i="1"/>
  <c r="AU432" i="1"/>
  <c r="J432" i="1"/>
  <c r="K432" i="1"/>
  <c r="J428" i="1"/>
  <c r="AR397" i="1"/>
  <c r="AS397" i="1"/>
  <c r="AT397" i="1"/>
  <c r="AU397" i="1"/>
  <c r="H397" i="1"/>
  <c r="J397" i="1"/>
  <c r="K397" i="1"/>
  <c r="L397" i="1"/>
  <c r="AR378" i="1"/>
  <c r="AS378" i="1"/>
  <c r="AT378" i="1"/>
  <c r="H378" i="1"/>
  <c r="AU378" i="1"/>
  <c r="J378" i="1"/>
  <c r="K378" i="1"/>
  <c r="L378" i="1"/>
  <c r="J661" i="1"/>
  <c r="L659" i="1"/>
  <c r="K654" i="1"/>
  <c r="K652" i="1"/>
  <c r="L650" i="1"/>
  <c r="L646" i="1"/>
  <c r="L644" i="1"/>
  <c r="H637" i="1"/>
  <c r="H635" i="1"/>
  <c r="H632" i="1"/>
  <c r="J630" i="1"/>
  <c r="K628" i="1"/>
  <c r="K626" i="1"/>
  <c r="L624" i="1"/>
  <c r="L620" i="1"/>
  <c r="AU613" i="1"/>
  <c r="H613" i="1"/>
  <c r="H609" i="1"/>
  <c r="H607" i="1"/>
  <c r="K605" i="1"/>
  <c r="K603" i="1"/>
  <c r="L601" i="1"/>
  <c r="L597" i="1"/>
  <c r="L595" i="1"/>
  <c r="H588" i="1"/>
  <c r="H585" i="1"/>
  <c r="H583" i="1"/>
  <c r="J580" i="1"/>
  <c r="K578" i="1"/>
  <c r="K576" i="1"/>
  <c r="L574" i="1"/>
  <c r="L570" i="1"/>
  <c r="AU563" i="1"/>
  <c r="H563" i="1"/>
  <c r="H559" i="1"/>
  <c r="H557" i="1"/>
  <c r="K555" i="1"/>
  <c r="M555" i="1" s="1"/>
  <c r="K553" i="1"/>
  <c r="L551" i="1"/>
  <c r="L547" i="1"/>
  <c r="L545" i="1"/>
  <c r="H538" i="1"/>
  <c r="H536" i="1"/>
  <c r="H534" i="1"/>
  <c r="J532" i="1"/>
  <c r="K530" i="1"/>
  <c r="K528" i="1"/>
  <c r="L526" i="1"/>
  <c r="L522" i="1"/>
  <c r="AU515" i="1"/>
  <c r="H515" i="1"/>
  <c r="H511" i="1"/>
  <c r="H509" i="1"/>
  <c r="K507" i="1"/>
  <c r="K505" i="1"/>
  <c r="AR499" i="1"/>
  <c r="AS499" i="1"/>
  <c r="AT499" i="1"/>
  <c r="J498" i="1"/>
  <c r="M498" i="1" s="1"/>
  <c r="J493" i="1"/>
  <c r="J488" i="1"/>
  <c r="L480" i="1"/>
  <c r="L478" i="1"/>
  <c r="L475" i="1"/>
  <c r="K473" i="1"/>
  <c r="J468" i="1"/>
  <c r="J463" i="1"/>
  <c r="K458" i="1"/>
  <c r="L457" i="1"/>
  <c r="M457" i="1" s="1"/>
  <c r="K452" i="1"/>
  <c r="L452" i="1"/>
  <c r="J447" i="1"/>
  <c r="K447" i="1"/>
  <c r="L447" i="1"/>
  <c r="H446" i="1"/>
  <c r="AR442" i="1"/>
  <c r="AR439" i="1"/>
  <c r="AS439" i="1"/>
  <c r="AT439" i="1"/>
  <c r="H439" i="1"/>
  <c r="AU439" i="1"/>
  <c r="H428" i="1"/>
  <c r="K427" i="1"/>
  <c r="K399" i="1"/>
  <c r="AR399" i="1"/>
  <c r="AS399" i="1"/>
  <c r="AT399" i="1"/>
  <c r="AU399" i="1"/>
  <c r="H399" i="1"/>
  <c r="J399" i="1"/>
  <c r="L399" i="1"/>
  <c r="L664" i="1"/>
  <c r="AU661" i="1"/>
  <c r="K659" i="1"/>
  <c r="J652" i="1"/>
  <c r="K650" i="1"/>
  <c r="K646" i="1"/>
  <c r="K644" i="1"/>
  <c r="AU635" i="1"/>
  <c r="AU632" i="1"/>
  <c r="AU630" i="1"/>
  <c r="J628" i="1"/>
  <c r="J626" i="1"/>
  <c r="K624" i="1"/>
  <c r="L622" i="1"/>
  <c r="K620" i="1"/>
  <c r="L618" i="1"/>
  <c r="AT613" i="1"/>
  <c r="AU609" i="1"/>
  <c r="AU607" i="1"/>
  <c r="J603" i="1"/>
  <c r="K601" i="1"/>
  <c r="K597" i="1"/>
  <c r="K595" i="1"/>
  <c r="AU585" i="1"/>
  <c r="AU583" i="1"/>
  <c r="AU580" i="1"/>
  <c r="J578" i="1"/>
  <c r="J576" i="1"/>
  <c r="K574" i="1"/>
  <c r="L572" i="1"/>
  <c r="K570" i="1"/>
  <c r="L568" i="1"/>
  <c r="AT563" i="1"/>
  <c r="AU559" i="1"/>
  <c r="AU557" i="1"/>
  <c r="J553" i="1"/>
  <c r="K551" i="1"/>
  <c r="K547" i="1"/>
  <c r="K545" i="1"/>
  <c r="AU536" i="1"/>
  <c r="AU534" i="1"/>
  <c r="AU532" i="1"/>
  <c r="H532" i="1"/>
  <c r="J530" i="1"/>
  <c r="J528" i="1"/>
  <c r="K526" i="1"/>
  <c r="L524" i="1"/>
  <c r="K522" i="1"/>
  <c r="L520" i="1"/>
  <c r="AT515" i="1"/>
  <c r="AU511" i="1"/>
  <c r="AU509" i="1"/>
  <c r="H507" i="1"/>
  <c r="J505" i="1"/>
  <c r="H498" i="1"/>
  <c r="AR494" i="1"/>
  <c r="AS494" i="1"/>
  <c r="H493" i="1"/>
  <c r="H488" i="1"/>
  <c r="L485" i="1"/>
  <c r="H483" i="1"/>
  <c r="K480" i="1"/>
  <c r="H478" i="1"/>
  <c r="K475" i="1"/>
  <c r="L470" i="1"/>
  <c r="H468" i="1"/>
  <c r="H463" i="1"/>
  <c r="J458" i="1"/>
  <c r="AU454" i="1"/>
  <c r="J454" i="1"/>
  <c r="K454" i="1"/>
  <c r="AR452" i="1"/>
  <c r="AT449" i="1"/>
  <c r="H449" i="1"/>
  <c r="AU449" i="1"/>
  <c r="J449" i="1"/>
  <c r="AR447" i="1"/>
  <c r="AS444" i="1"/>
  <c r="AT444" i="1"/>
  <c r="AU444" i="1"/>
  <c r="J434" i="1"/>
  <c r="AR432" i="1"/>
  <c r="AR306" i="1"/>
  <c r="AS306" i="1"/>
  <c r="AT306" i="1"/>
  <c r="AU306" i="1"/>
  <c r="J306" i="1"/>
  <c r="K306" i="1"/>
  <c r="L306" i="1"/>
  <c r="K664" i="1"/>
  <c r="M662" i="1"/>
  <c r="AT661" i="1"/>
  <c r="J659" i="1"/>
  <c r="L657" i="1"/>
  <c r="M657" i="1" s="1"/>
  <c r="AU654" i="1"/>
  <c r="H652" i="1"/>
  <c r="J650" i="1"/>
  <c r="J646" i="1"/>
  <c r="M645" i="1"/>
  <c r="J644" i="1"/>
  <c r="L642" i="1"/>
  <c r="M638" i="1"/>
  <c r="AT635" i="1"/>
  <c r="AT632" i="1"/>
  <c r="AT630" i="1"/>
  <c r="AU628" i="1"/>
  <c r="H628" i="1"/>
  <c r="H626" i="1"/>
  <c r="J624" i="1"/>
  <c r="J622" i="1"/>
  <c r="J620" i="1"/>
  <c r="K618" i="1"/>
  <c r="L616" i="1"/>
  <c r="L614" i="1"/>
  <c r="AS613" i="1"/>
  <c r="AT609" i="1"/>
  <c r="AS607" i="1"/>
  <c r="AU605" i="1"/>
  <c r="H603" i="1"/>
  <c r="J601" i="1"/>
  <c r="J597" i="1"/>
  <c r="J595" i="1"/>
  <c r="L593" i="1"/>
  <c r="M589" i="1"/>
  <c r="AT585" i="1"/>
  <c r="AT583" i="1"/>
  <c r="AT580" i="1"/>
  <c r="AU578" i="1"/>
  <c r="H578" i="1"/>
  <c r="H576" i="1"/>
  <c r="J574" i="1"/>
  <c r="J572" i="1"/>
  <c r="J570" i="1"/>
  <c r="K568" i="1"/>
  <c r="L566" i="1"/>
  <c r="M566" i="1" s="1"/>
  <c r="L564" i="1"/>
  <c r="AS563" i="1"/>
  <c r="AT559" i="1"/>
  <c r="AS557" i="1"/>
  <c r="AU555" i="1"/>
  <c r="H553" i="1"/>
  <c r="J551" i="1"/>
  <c r="J547" i="1"/>
  <c r="J545" i="1"/>
  <c r="L543" i="1"/>
  <c r="AT536" i="1"/>
  <c r="AT534" i="1"/>
  <c r="AT532" i="1"/>
  <c r="AU530" i="1"/>
  <c r="H530" i="1"/>
  <c r="H528" i="1"/>
  <c r="J526" i="1"/>
  <c r="J524" i="1"/>
  <c r="M524" i="1" s="1"/>
  <c r="J522" i="1"/>
  <c r="K520" i="1"/>
  <c r="L518" i="1"/>
  <c r="L516" i="1"/>
  <c r="AS515" i="1"/>
  <c r="AT511" i="1"/>
  <c r="AS509" i="1"/>
  <c r="AU507" i="1"/>
  <c r="H505" i="1"/>
  <c r="J500" i="1"/>
  <c r="AU498" i="1"/>
  <c r="L492" i="1"/>
  <c r="L490" i="1"/>
  <c r="L487" i="1"/>
  <c r="K485" i="1"/>
  <c r="J480" i="1"/>
  <c r="J475" i="1"/>
  <c r="K470" i="1"/>
  <c r="L469" i="1"/>
  <c r="K464" i="1"/>
  <c r="L464" i="1"/>
  <c r="J459" i="1"/>
  <c r="K459" i="1"/>
  <c r="L459" i="1"/>
  <c r="H458" i="1"/>
  <c r="AR454" i="1"/>
  <c r="L450" i="1"/>
  <c r="AU446" i="1"/>
  <c r="AS304" i="1"/>
  <c r="AR304" i="1"/>
  <c r="AT304" i="1"/>
  <c r="AU304" i="1"/>
  <c r="J304" i="1"/>
  <c r="K304" i="1"/>
  <c r="L304" i="1"/>
  <c r="AT654" i="1"/>
  <c r="AU652" i="1"/>
  <c r="H644" i="1"/>
  <c r="K642" i="1"/>
  <c r="K640" i="1"/>
  <c r="AS635" i="1"/>
  <c r="L634" i="1"/>
  <c r="AS632" i="1"/>
  <c r="L631" i="1"/>
  <c r="M631" i="1" s="1"/>
  <c r="AU626" i="1"/>
  <c r="H624" i="1"/>
  <c r="K614" i="1"/>
  <c r="L612" i="1"/>
  <c r="AS609" i="1"/>
  <c r="L608" i="1"/>
  <c r="M608" i="1" s="1"/>
  <c r="AR607" i="1"/>
  <c r="AT605" i="1"/>
  <c r="AU603" i="1"/>
  <c r="H595" i="1"/>
  <c r="K593" i="1"/>
  <c r="K591" i="1"/>
  <c r="M591" i="1" s="1"/>
  <c r="AS585" i="1"/>
  <c r="L584" i="1"/>
  <c r="AS583" i="1"/>
  <c r="L582" i="1"/>
  <c r="M582" i="1" s="1"/>
  <c r="AU576" i="1"/>
  <c r="H574" i="1"/>
  <c r="K564" i="1"/>
  <c r="L562" i="1"/>
  <c r="M562" i="1" s="1"/>
  <c r="M560" i="1"/>
  <c r="AS559" i="1"/>
  <c r="L558" i="1"/>
  <c r="M558" i="1" s="1"/>
  <c r="AR557" i="1"/>
  <c r="AT555" i="1"/>
  <c r="AU553" i="1"/>
  <c r="H545" i="1"/>
  <c r="K543" i="1"/>
  <c r="K541" i="1"/>
  <c r="M541" i="1" s="1"/>
  <c r="AS536" i="1"/>
  <c r="L535" i="1"/>
  <c r="M535" i="1" s="1"/>
  <c r="AS534" i="1"/>
  <c r="L533" i="1"/>
  <c r="M533" i="1" s="1"/>
  <c r="AU528" i="1"/>
  <c r="H526" i="1"/>
  <c r="K516" i="1"/>
  <c r="L514" i="1"/>
  <c r="AS511" i="1"/>
  <c r="L510" i="1"/>
  <c r="M510" i="1" s="1"/>
  <c r="AR509" i="1"/>
  <c r="AT507" i="1"/>
  <c r="AU505" i="1"/>
  <c r="M499" i="1"/>
  <c r="AT498" i="1"/>
  <c r="L497" i="1"/>
  <c r="AU493" i="1"/>
  <c r="K492" i="1"/>
  <c r="H490" i="1"/>
  <c r="K487" i="1"/>
  <c r="L482" i="1"/>
  <c r="M482" i="1" s="1"/>
  <c r="H480" i="1"/>
  <c r="H475" i="1"/>
  <c r="J470" i="1"/>
  <c r="AU466" i="1"/>
  <c r="J466" i="1"/>
  <c r="K466" i="1"/>
  <c r="AR464" i="1"/>
  <c r="AT461" i="1"/>
  <c r="H461" i="1"/>
  <c r="AU461" i="1"/>
  <c r="J461" i="1"/>
  <c r="M461" i="1" s="1"/>
  <c r="AR459" i="1"/>
  <c r="AS456" i="1"/>
  <c r="AT456" i="1"/>
  <c r="AU456" i="1"/>
  <c r="K450" i="1"/>
  <c r="AT446" i="1"/>
  <c r="K445" i="1"/>
  <c r="L437" i="1"/>
  <c r="H430" i="1"/>
  <c r="AT358" i="1"/>
  <c r="AP350" i="1"/>
  <c r="AT335" i="1"/>
  <c r="AS315" i="1"/>
  <c r="AT311" i="1"/>
  <c r="AS309" i="1"/>
  <c r="AT289" i="1"/>
  <c r="AT286" i="1"/>
  <c r="AT280" i="1"/>
  <c r="AR278" i="1"/>
  <c r="AT264" i="1"/>
  <c r="AU246" i="1"/>
  <c r="AR246" i="1"/>
  <c r="AS246" i="1"/>
  <c r="AT246" i="1"/>
  <c r="M245" i="1"/>
  <c r="AU234" i="1"/>
  <c r="J234" i="1"/>
  <c r="K234" i="1"/>
  <c r="L234" i="1"/>
  <c r="AT217" i="1"/>
  <c r="AR217" i="1"/>
  <c r="AS217" i="1"/>
  <c r="AU217" i="1"/>
  <c r="H217" i="1"/>
  <c r="J217" i="1"/>
  <c r="K217" i="1"/>
  <c r="L217" i="1"/>
  <c r="AR201" i="1"/>
  <c r="AS201" i="1"/>
  <c r="AT201" i="1"/>
  <c r="H201" i="1"/>
  <c r="AU201" i="1"/>
  <c r="J201" i="1"/>
  <c r="K201" i="1"/>
  <c r="L201" i="1"/>
  <c r="AR417" i="1"/>
  <c r="AS406" i="1"/>
  <c r="AU398" i="1"/>
  <c r="AU396" i="1"/>
  <c r="AR383" i="1"/>
  <c r="AS358" i="1"/>
  <c r="AS335" i="1"/>
  <c r="AR315" i="1"/>
  <c r="AS311" i="1"/>
  <c r="AR309" i="1"/>
  <c r="AS289" i="1"/>
  <c r="AS286" i="1"/>
  <c r="AS280" i="1"/>
  <c r="AU273" i="1"/>
  <c r="AR267" i="1"/>
  <c r="AS267" i="1"/>
  <c r="AT267" i="1"/>
  <c r="AU267" i="1"/>
  <c r="AS264" i="1"/>
  <c r="AU259" i="1"/>
  <c r="J259" i="1"/>
  <c r="K259" i="1"/>
  <c r="L249" i="1"/>
  <c r="K249" i="1"/>
  <c r="AR243" i="1"/>
  <c r="L243" i="1"/>
  <c r="AR223" i="1"/>
  <c r="AS223" i="1"/>
  <c r="AT223" i="1"/>
  <c r="H223" i="1"/>
  <c r="AU223" i="1"/>
  <c r="J223" i="1"/>
  <c r="K223" i="1"/>
  <c r="AS415" i="1"/>
  <c r="AR406" i="1"/>
  <c r="AS402" i="1"/>
  <c r="AT398" i="1"/>
  <c r="AS396" i="1"/>
  <c r="AT375" i="1"/>
  <c r="AT373" i="1"/>
  <c r="AR358" i="1"/>
  <c r="AN350" i="1"/>
  <c r="AR289" i="1"/>
  <c r="AR249" i="1"/>
  <c r="J228" i="1"/>
  <c r="K228" i="1"/>
  <c r="L228" i="1"/>
  <c r="AS199" i="1"/>
  <c r="AR199" i="1"/>
  <c r="AT199" i="1"/>
  <c r="AU199" i="1"/>
  <c r="H199" i="1"/>
  <c r="J199" i="1"/>
  <c r="K199" i="1"/>
  <c r="L199" i="1"/>
  <c r="AS273" i="1"/>
  <c r="K273" i="1"/>
  <c r="AS236" i="1"/>
  <c r="AU236" i="1"/>
  <c r="H236" i="1"/>
  <c r="J236" i="1"/>
  <c r="K236" i="1"/>
  <c r="AR104" i="1"/>
  <c r="AS104" i="1"/>
  <c r="AU104" i="1"/>
  <c r="J104" i="1"/>
  <c r="K104" i="1"/>
  <c r="L104" i="1"/>
  <c r="AT104" i="1"/>
  <c r="L414" i="1"/>
  <c r="L395" i="1"/>
  <c r="AS394" i="1"/>
  <c r="AR375" i="1"/>
  <c r="AR371" i="1"/>
  <c r="L349" i="1"/>
  <c r="L327" i="1"/>
  <c r="AR326" i="1"/>
  <c r="L323" i="1"/>
  <c r="L321" i="1"/>
  <c r="AR305" i="1"/>
  <c r="L298" i="1"/>
  <c r="AU275" i="1"/>
  <c r="L261" i="1"/>
  <c r="AU261" i="1"/>
  <c r="H261" i="1"/>
  <c r="J261" i="1"/>
  <c r="J251" i="1"/>
  <c r="K251" i="1"/>
  <c r="L251" i="1"/>
  <c r="AS242" i="1"/>
  <c r="AT242" i="1"/>
  <c r="AU242" i="1"/>
  <c r="AR236" i="1"/>
  <c r="AR228" i="1"/>
  <c r="M141" i="1"/>
  <c r="K414" i="1"/>
  <c r="K395" i="1"/>
  <c r="L370" i="1"/>
  <c r="K349" i="1"/>
  <c r="L346" i="1"/>
  <c r="K327" i="1"/>
  <c r="K323" i="1"/>
  <c r="K321" i="1"/>
  <c r="L300" i="1"/>
  <c r="K298" i="1"/>
  <c r="L267" i="1"/>
  <c r="AS248" i="1"/>
  <c r="AR248" i="1"/>
  <c r="AT248" i="1"/>
  <c r="J230" i="1"/>
  <c r="K230" i="1"/>
  <c r="L230" i="1"/>
  <c r="AU197" i="1"/>
  <c r="AR197" i="1"/>
  <c r="AS197" i="1"/>
  <c r="AT197" i="1"/>
  <c r="J197" i="1"/>
  <c r="K197" i="1"/>
  <c r="L197" i="1"/>
  <c r="L176" i="1"/>
  <c r="AR176" i="1"/>
  <c r="AS176" i="1"/>
  <c r="AT176" i="1"/>
  <c r="AU176" i="1"/>
  <c r="H176" i="1"/>
  <c r="J176" i="1"/>
  <c r="K176" i="1"/>
  <c r="AR108" i="1"/>
  <c r="AT108" i="1"/>
  <c r="AU108" i="1"/>
  <c r="J108" i="1"/>
  <c r="K108" i="1"/>
  <c r="L108" i="1"/>
  <c r="AS108" i="1"/>
  <c r="L425" i="1"/>
  <c r="K419" i="1"/>
  <c r="J414" i="1"/>
  <c r="L412" i="1"/>
  <c r="L410" i="1"/>
  <c r="L408" i="1"/>
  <c r="J395" i="1"/>
  <c r="K393" i="1"/>
  <c r="K391" i="1"/>
  <c r="L389" i="1"/>
  <c r="L385" i="1"/>
  <c r="K370" i="1"/>
  <c r="K368" i="1"/>
  <c r="L362" i="1"/>
  <c r="D350" i="1"/>
  <c r="F350" i="1"/>
  <c r="J349" i="1"/>
  <c r="K346" i="1"/>
  <c r="L344" i="1"/>
  <c r="L341" i="1"/>
  <c r="J327" i="1"/>
  <c r="J323" i="1"/>
  <c r="J321" i="1"/>
  <c r="L319" i="1"/>
  <c r="J300" i="1"/>
  <c r="J298" i="1"/>
  <c r="K296" i="1"/>
  <c r="AR295" i="1"/>
  <c r="L294" i="1"/>
  <c r="L292" i="1"/>
  <c r="L278" i="1"/>
  <c r="K267" i="1"/>
  <c r="L266" i="1"/>
  <c r="M266" i="1" s="1"/>
  <c r="J263" i="1"/>
  <c r="M263" i="1" s="1"/>
  <c r="AT263" i="1"/>
  <c r="AU263" i="1"/>
  <c r="AT253" i="1"/>
  <c r="H253" i="1"/>
  <c r="J253" i="1"/>
  <c r="K253" i="1"/>
  <c r="AR251" i="1"/>
  <c r="K246" i="1"/>
  <c r="K243" i="1"/>
  <c r="AT230" i="1"/>
  <c r="K425" i="1"/>
  <c r="J419" i="1"/>
  <c r="L417" i="1"/>
  <c r="AU414" i="1"/>
  <c r="H414" i="1"/>
  <c r="K412" i="1"/>
  <c r="K410" i="1"/>
  <c r="K408" i="1"/>
  <c r="AU395" i="1"/>
  <c r="H395" i="1"/>
  <c r="J393" i="1"/>
  <c r="J391" i="1"/>
  <c r="K389" i="1"/>
  <c r="L387" i="1"/>
  <c r="K385" i="1"/>
  <c r="L383" i="1"/>
  <c r="H370" i="1"/>
  <c r="J368" i="1"/>
  <c r="K366" i="1"/>
  <c r="K362" i="1"/>
  <c r="K360" i="1"/>
  <c r="H349" i="1"/>
  <c r="J346" i="1"/>
  <c r="K344" i="1"/>
  <c r="K341" i="1"/>
  <c r="L335" i="1"/>
  <c r="AU327" i="1"/>
  <c r="H327" i="1"/>
  <c r="H323" i="1"/>
  <c r="H321" i="1"/>
  <c r="K319" i="1"/>
  <c r="K317" i="1"/>
  <c r="L315" i="1"/>
  <c r="L311" i="1"/>
  <c r="L309" i="1"/>
  <c r="H301" i="1"/>
  <c r="H300" i="1"/>
  <c r="H298" i="1"/>
  <c r="J296" i="1"/>
  <c r="K294" i="1"/>
  <c r="K292" i="1"/>
  <c r="L290" i="1"/>
  <c r="L286" i="1"/>
  <c r="L280" i="1"/>
  <c r="K278" i="1"/>
  <c r="K275" i="1"/>
  <c r="M275" i="1" s="1"/>
  <c r="AR272" i="1"/>
  <c r="AS272" i="1"/>
  <c r="AT272" i="1"/>
  <c r="J267" i="1"/>
  <c r="L264" i="1"/>
  <c r="J249" i="1"/>
  <c r="J246" i="1"/>
  <c r="J243" i="1"/>
  <c r="AT238" i="1"/>
  <c r="H238" i="1"/>
  <c r="AU238" i="1"/>
  <c r="J238" i="1"/>
  <c r="K238" i="1"/>
  <c r="L435" i="1"/>
  <c r="J425" i="1"/>
  <c r="L423" i="1"/>
  <c r="AU419" i="1"/>
  <c r="K417" i="1"/>
  <c r="AT414" i="1"/>
  <c r="J412" i="1"/>
  <c r="J410" i="1"/>
  <c r="J408" i="1"/>
  <c r="L406" i="1"/>
  <c r="AT395" i="1"/>
  <c r="AU393" i="1"/>
  <c r="J389" i="1"/>
  <c r="J387" i="1"/>
  <c r="M387" i="1" s="1"/>
  <c r="J385" i="1"/>
  <c r="M385" i="1" s="1"/>
  <c r="K383" i="1"/>
  <c r="L381" i="1"/>
  <c r="L379" i="1"/>
  <c r="AU370" i="1"/>
  <c r="J366" i="1"/>
  <c r="J362" i="1"/>
  <c r="J360" i="1"/>
  <c r="L358" i="1"/>
  <c r="AU349" i="1"/>
  <c r="AU346" i="1"/>
  <c r="J344" i="1"/>
  <c r="M344" i="1" s="1"/>
  <c r="J341" i="1"/>
  <c r="K335" i="1"/>
  <c r="AT327" i="1"/>
  <c r="AU323" i="1"/>
  <c r="AU321" i="1"/>
  <c r="J317" i="1"/>
  <c r="K315" i="1"/>
  <c r="AR312" i="1"/>
  <c r="K311" i="1"/>
  <c r="K309" i="1"/>
  <c r="AU300" i="1"/>
  <c r="AU298" i="1"/>
  <c r="AU296" i="1"/>
  <c r="J294" i="1"/>
  <c r="J292" i="1"/>
  <c r="K290" i="1"/>
  <c r="L289" i="1"/>
  <c r="K286" i="1"/>
  <c r="L284" i="1"/>
  <c r="AR283" i="1"/>
  <c r="AS281" i="1"/>
  <c r="K280" i="1"/>
  <c r="M279" i="1"/>
  <c r="J278" i="1"/>
  <c r="L273" i="1"/>
  <c r="H267" i="1"/>
  <c r="K264" i="1"/>
  <c r="L259" i="1"/>
  <c r="H246" i="1"/>
  <c r="L242" i="1"/>
  <c r="AT241" i="1"/>
  <c r="L241" i="1"/>
  <c r="M241" i="1" s="1"/>
  <c r="AR238" i="1"/>
  <c r="AR230" i="1"/>
  <c r="L223" i="1"/>
  <c r="K435" i="1"/>
  <c r="M433" i="1"/>
  <c r="AU425" i="1"/>
  <c r="H425" i="1"/>
  <c r="K423" i="1"/>
  <c r="AT419" i="1"/>
  <c r="J417" i="1"/>
  <c r="L415" i="1"/>
  <c r="M415" i="1" s="1"/>
  <c r="AS414" i="1"/>
  <c r="AU412" i="1"/>
  <c r="H412" i="1"/>
  <c r="H410" i="1"/>
  <c r="H408" i="1"/>
  <c r="K406" i="1"/>
  <c r="K404" i="1"/>
  <c r="L402" i="1"/>
  <c r="L398" i="1"/>
  <c r="L396" i="1"/>
  <c r="AS395" i="1"/>
  <c r="AT393" i="1"/>
  <c r="AU391" i="1"/>
  <c r="H389" i="1"/>
  <c r="H387" i="1"/>
  <c r="H385" i="1"/>
  <c r="J383" i="1"/>
  <c r="K381" i="1"/>
  <c r="K379" i="1"/>
  <c r="L377" i="1"/>
  <c r="L373" i="1"/>
  <c r="M371" i="1"/>
  <c r="AT370" i="1"/>
  <c r="AU368" i="1"/>
  <c r="AU366" i="1"/>
  <c r="H366" i="1"/>
  <c r="H362" i="1"/>
  <c r="H360" i="1"/>
  <c r="K358" i="1"/>
  <c r="K356" i="1"/>
  <c r="L354" i="1"/>
  <c r="AT349" i="1"/>
  <c r="AT346" i="1"/>
  <c r="AU344" i="1"/>
  <c r="H344" i="1"/>
  <c r="J335" i="1"/>
  <c r="L330" i="1"/>
  <c r="L328" i="1"/>
  <c r="AS327" i="1"/>
  <c r="AT323" i="1"/>
  <c r="AS321" i="1"/>
  <c r="AU319" i="1"/>
  <c r="H317" i="1"/>
  <c r="J315" i="1"/>
  <c r="J311" i="1"/>
  <c r="J309" i="1"/>
  <c r="L307" i="1"/>
  <c r="M303" i="1"/>
  <c r="AT300" i="1"/>
  <c r="AT298" i="1"/>
  <c r="AT296" i="1"/>
  <c r="AU294" i="1"/>
  <c r="H294" i="1"/>
  <c r="H292" i="1"/>
  <c r="J290" i="1"/>
  <c r="J289" i="1"/>
  <c r="J286" i="1"/>
  <c r="K284" i="1"/>
  <c r="J280" i="1"/>
  <c r="H278" i="1"/>
  <c r="J273" i="1"/>
  <c r="AT265" i="1"/>
  <c r="AR265" i="1"/>
  <c r="AS265" i="1"/>
  <c r="AU265" i="1"/>
  <c r="J264" i="1"/>
  <c r="H259" i="1"/>
  <c r="AR255" i="1"/>
  <c r="J255" i="1"/>
  <c r="K255" i="1"/>
  <c r="AR250" i="1"/>
  <c r="AS250" i="1"/>
  <c r="L248" i="1"/>
  <c r="K244" i="1"/>
  <c r="AS244" i="1"/>
  <c r="AT244" i="1"/>
  <c r="AU244" i="1"/>
  <c r="K242" i="1"/>
  <c r="K232" i="1"/>
  <c r="J232" i="1"/>
  <c r="L232" i="1"/>
  <c r="H228" i="1"/>
  <c r="K140" i="1"/>
  <c r="AS140" i="1"/>
  <c r="AT140" i="1"/>
  <c r="AU140" i="1"/>
  <c r="H140" i="1"/>
  <c r="J140" i="1"/>
  <c r="L140" i="1"/>
  <c r="AU410" i="1"/>
  <c r="AU408" i="1"/>
  <c r="J404" i="1"/>
  <c r="M404" i="1" s="1"/>
  <c r="K398" i="1"/>
  <c r="K396" i="1"/>
  <c r="AT391" i="1"/>
  <c r="AT389" i="1"/>
  <c r="AU387" i="1"/>
  <c r="AU385" i="1"/>
  <c r="J379" i="1"/>
  <c r="K377" i="1"/>
  <c r="L375" i="1"/>
  <c r="K373" i="1"/>
  <c r="AS370" i="1"/>
  <c r="AT368" i="1"/>
  <c r="AU362" i="1"/>
  <c r="AU360" i="1"/>
  <c r="J356" i="1"/>
  <c r="M356" i="1" s="1"/>
  <c r="AS349" i="1"/>
  <c r="L347" i="1"/>
  <c r="M347" i="1" s="1"/>
  <c r="AU341" i="1"/>
  <c r="K328" i="1"/>
  <c r="L326" i="1"/>
  <c r="M324" i="1"/>
  <c r="AS323" i="1"/>
  <c r="L322" i="1"/>
  <c r="AR321" i="1"/>
  <c r="AT319" i="1"/>
  <c r="AU317" i="1"/>
  <c r="H309" i="1"/>
  <c r="K307" i="1"/>
  <c r="K305" i="1"/>
  <c r="AS300" i="1"/>
  <c r="L299" i="1"/>
  <c r="AS298" i="1"/>
  <c r="L297" i="1"/>
  <c r="AU292" i="1"/>
  <c r="H290" i="1"/>
  <c r="AU278" i="1"/>
  <c r="AU271" i="1"/>
  <c r="L271" i="1"/>
  <c r="M271" i="1" s="1"/>
  <c r="K269" i="1"/>
  <c r="M269" i="1" s="1"/>
  <c r="AS255" i="1"/>
  <c r="K248" i="1"/>
  <c r="L247" i="1"/>
  <c r="J242" i="1"/>
  <c r="L236" i="1"/>
  <c r="AT232" i="1"/>
  <c r="AT154" i="1"/>
  <c r="J142" i="1"/>
  <c r="L142" i="1"/>
  <c r="AU134" i="1"/>
  <c r="J134" i="1"/>
  <c r="L149" i="1"/>
  <c r="AR149" i="1"/>
  <c r="AR142" i="1"/>
  <c r="L137" i="1"/>
  <c r="AS137" i="1"/>
  <c r="AU137" i="1"/>
  <c r="AR134" i="1"/>
  <c r="AT116" i="1"/>
  <c r="J116" i="1"/>
  <c r="L116" i="1"/>
  <c r="AR116" i="1"/>
  <c r="AS116" i="1"/>
  <c r="AU116" i="1"/>
  <c r="AS202" i="1"/>
  <c r="AR179" i="1"/>
  <c r="K156" i="1"/>
  <c r="AT156" i="1"/>
  <c r="K144" i="1"/>
  <c r="J144" i="1"/>
  <c r="AS123" i="1"/>
  <c r="J123" i="1"/>
  <c r="K123" i="1"/>
  <c r="L123" i="1"/>
  <c r="AU146" i="1"/>
  <c r="J146" i="1"/>
  <c r="L146" i="1"/>
  <c r="AR144" i="1"/>
  <c r="J139" i="1"/>
  <c r="AR139" i="1"/>
  <c r="AT139" i="1"/>
  <c r="AS115" i="1"/>
  <c r="AU115" i="1"/>
  <c r="L115" i="1"/>
  <c r="L193" i="1"/>
  <c r="L174" i="1"/>
  <c r="L170" i="1"/>
  <c r="L168" i="1"/>
  <c r="L154" i="1"/>
  <c r="J122" i="1"/>
  <c r="L122" i="1"/>
  <c r="AR122" i="1"/>
  <c r="AS122" i="1"/>
  <c r="AT122" i="1"/>
  <c r="AR220" i="1"/>
  <c r="L195" i="1"/>
  <c r="K193" i="1"/>
  <c r="L191" i="1"/>
  <c r="K174" i="1"/>
  <c r="AR171" i="1"/>
  <c r="K170" i="1"/>
  <c r="K168" i="1"/>
  <c r="AT155" i="1"/>
  <c r="K154" i="1"/>
  <c r="AT153" i="1"/>
  <c r="AS148" i="1"/>
  <c r="K148" i="1"/>
  <c r="AS136" i="1"/>
  <c r="L136" i="1"/>
  <c r="AU129" i="1"/>
  <c r="J129" i="1"/>
  <c r="M129" i="1" s="1"/>
  <c r="AU121" i="1"/>
  <c r="AR121" i="1"/>
  <c r="K121" i="1"/>
  <c r="L121" i="1"/>
  <c r="M87" i="1"/>
  <c r="L215" i="1"/>
  <c r="J195" i="1"/>
  <c r="J193" i="1"/>
  <c r="K191" i="1"/>
  <c r="L189" i="1"/>
  <c r="L187" i="1"/>
  <c r="J174" i="1"/>
  <c r="M174" i="1" s="1"/>
  <c r="J170" i="1"/>
  <c r="J168" i="1"/>
  <c r="L166" i="1"/>
  <c r="J154" i="1"/>
  <c r="K149" i="1"/>
  <c r="K142" i="1"/>
  <c r="K137" i="1"/>
  <c r="L134" i="1"/>
  <c r="AR118" i="1"/>
  <c r="J118" i="1"/>
  <c r="L118" i="1"/>
  <c r="AS118" i="1"/>
  <c r="AT118" i="1"/>
  <c r="AU118" i="1"/>
  <c r="K215" i="1"/>
  <c r="K213" i="1"/>
  <c r="L211" i="1"/>
  <c r="L206" i="1"/>
  <c r="L204" i="1"/>
  <c r="H197" i="1"/>
  <c r="H195" i="1"/>
  <c r="H193" i="1"/>
  <c r="J191" i="1"/>
  <c r="K189" i="1"/>
  <c r="K187" i="1"/>
  <c r="L185" i="1"/>
  <c r="L181" i="1"/>
  <c r="AU174" i="1"/>
  <c r="H174" i="1"/>
  <c r="H170" i="1"/>
  <c r="H168" i="1"/>
  <c r="K166" i="1"/>
  <c r="K164" i="1"/>
  <c r="L162" i="1"/>
  <c r="L158" i="1"/>
  <c r="AR155" i="1"/>
  <c r="M155" i="1"/>
  <c r="H154" i="1"/>
  <c r="J149" i="1"/>
  <c r="H142" i="1"/>
  <c r="J137" i="1"/>
  <c r="K134" i="1"/>
  <c r="K116" i="1"/>
  <c r="H108" i="1"/>
  <c r="H104" i="1"/>
  <c r="J213" i="1"/>
  <c r="K211" i="1"/>
  <c r="K206" i="1"/>
  <c r="K204" i="1"/>
  <c r="AU195" i="1"/>
  <c r="AU193" i="1"/>
  <c r="AU191" i="1"/>
  <c r="H191" i="1"/>
  <c r="J189" i="1"/>
  <c r="J187" i="1"/>
  <c r="K185" i="1"/>
  <c r="L183" i="1"/>
  <c r="K181" i="1"/>
  <c r="L179" i="1"/>
  <c r="AT174" i="1"/>
  <c r="AU170" i="1"/>
  <c r="AU168" i="1"/>
  <c r="J164" i="1"/>
  <c r="K162" i="1"/>
  <c r="K158" i="1"/>
  <c r="J156" i="1"/>
  <c r="AU150" i="1"/>
  <c r="K150" i="1"/>
  <c r="M150" i="1" s="1"/>
  <c r="L144" i="1"/>
  <c r="L139" i="1"/>
  <c r="H137" i="1"/>
  <c r="H116" i="1"/>
  <c r="AU75" i="1"/>
  <c r="AR75" i="1"/>
  <c r="AS75" i="1"/>
  <c r="AT75" i="1"/>
  <c r="J75" i="1"/>
  <c r="K75" i="1"/>
  <c r="L75" i="1"/>
  <c r="L226" i="1"/>
  <c r="L224" i="1"/>
  <c r="AU215" i="1"/>
  <c r="H213" i="1"/>
  <c r="J211" i="1"/>
  <c r="J206" i="1"/>
  <c r="M206" i="1" s="1"/>
  <c r="J204" i="1"/>
  <c r="L202" i="1"/>
  <c r="AT195" i="1"/>
  <c r="AT193" i="1"/>
  <c r="AT191" i="1"/>
  <c r="AU189" i="1"/>
  <c r="H189" i="1"/>
  <c r="H187" i="1"/>
  <c r="J185" i="1"/>
  <c r="J183" i="1"/>
  <c r="J181" i="1"/>
  <c r="K179" i="1"/>
  <c r="L177" i="1"/>
  <c r="L175" i="1"/>
  <c r="AS174" i="1"/>
  <c r="AT170" i="1"/>
  <c r="AS168" i="1"/>
  <c r="AU166" i="1"/>
  <c r="H164" i="1"/>
  <c r="J162" i="1"/>
  <c r="J158" i="1"/>
  <c r="H156" i="1"/>
  <c r="AU154" i="1"/>
  <c r="L153" i="1"/>
  <c r="H144" i="1"/>
  <c r="K139" i="1"/>
  <c r="H123" i="1"/>
  <c r="K115" i="1"/>
  <c r="AS57" i="1"/>
  <c r="AU57" i="1"/>
  <c r="AT57" i="1"/>
  <c r="J57" i="1"/>
  <c r="K57" i="1"/>
  <c r="L57" i="1"/>
  <c r="H283" i="1"/>
  <c r="H234" i="1"/>
  <c r="K224" i="1"/>
  <c r="L222" i="1"/>
  <c r="M222" i="1" s="1"/>
  <c r="L218" i="1"/>
  <c r="M218" i="1" s="1"/>
  <c r="AT215" i="1"/>
  <c r="AU213" i="1"/>
  <c r="H204" i="1"/>
  <c r="K202" i="1"/>
  <c r="K200" i="1"/>
  <c r="M200" i="1" s="1"/>
  <c r="AS195" i="1"/>
  <c r="L194" i="1"/>
  <c r="AS193" i="1"/>
  <c r="L192" i="1"/>
  <c r="AU187" i="1"/>
  <c r="H185" i="1"/>
  <c r="K175" i="1"/>
  <c r="L173" i="1"/>
  <c r="M173" i="1" s="1"/>
  <c r="AS170" i="1"/>
  <c r="L169" i="1"/>
  <c r="M169" i="1" s="1"/>
  <c r="AR168" i="1"/>
  <c r="AT166" i="1"/>
  <c r="AU164" i="1"/>
  <c r="AS154" i="1"/>
  <c r="K153" i="1"/>
  <c r="AT152" i="1"/>
  <c r="J152" i="1"/>
  <c r="AU149" i="1"/>
  <c r="K146" i="1"/>
  <c r="AU142" i="1"/>
  <c r="K132" i="1"/>
  <c r="J132" i="1"/>
  <c r="J125" i="1"/>
  <c r="K125" i="1"/>
  <c r="L125" i="1"/>
  <c r="K122" i="1"/>
  <c r="J115" i="1"/>
  <c r="J88" i="1"/>
  <c r="AR88" i="1"/>
  <c r="AS88" i="1"/>
  <c r="AT88" i="1"/>
  <c r="AU88" i="1"/>
  <c r="K88" i="1"/>
  <c r="L88" i="1"/>
  <c r="J110" i="1"/>
  <c r="K102" i="1"/>
  <c r="AU93" i="1"/>
  <c r="AU91" i="1"/>
  <c r="AU89" i="1"/>
  <c r="H89" i="1"/>
  <c r="H83" i="1"/>
  <c r="K78" i="1"/>
  <c r="AR66" i="1"/>
  <c r="J66" i="1"/>
  <c r="L66" i="1"/>
  <c r="K63" i="1"/>
  <c r="AS63" i="1"/>
  <c r="AU63" i="1"/>
  <c r="H59" i="1"/>
  <c r="AU53" i="1"/>
  <c r="K53" i="1"/>
  <c r="AR53" i="1"/>
  <c r="AS53" i="1"/>
  <c r="AS45" i="1"/>
  <c r="AU45" i="1"/>
  <c r="K45" i="1"/>
  <c r="AU41" i="1"/>
  <c r="K41" i="1"/>
  <c r="M41" i="1" s="1"/>
  <c r="AR41" i="1"/>
  <c r="AS41" i="1"/>
  <c r="AR19" i="1"/>
  <c r="AT19" i="1"/>
  <c r="K19" i="1"/>
  <c r="L19" i="1"/>
  <c r="AS19" i="1"/>
  <c r="AU19" i="1"/>
  <c r="H19" i="1"/>
  <c r="AR18" i="1"/>
  <c r="AS18" i="1"/>
  <c r="AT18" i="1"/>
  <c r="K18" i="1"/>
  <c r="L18" i="1"/>
  <c r="BG54" i="2"/>
  <c r="AS124" i="1"/>
  <c r="AU113" i="1"/>
  <c r="J102" i="1"/>
  <c r="AR99" i="1"/>
  <c r="AR97" i="1"/>
  <c r="AS95" i="1"/>
  <c r="AT93" i="1"/>
  <c r="AT91" i="1"/>
  <c r="AT89" i="1"/>
  <c r="AU87" i="1"/>
  <c r="AT81" i="1"/>
  <c r="J78" i="1"/>
  <c r="M77" i="1"/>
  <c r="AR72" i="1"/>
  <c r="J72" i="1"/>
  <c r="L72" i="1"/>
  <c r="AR63" i="1"/>
  <c r="AT53" i="1"/>
  <c r="L51" i="1"/>
  <c r="AR45" i="1"/>
  <c r="AT41" i="1"/>
  <c r="L39" i="1"/>
  <c r="AR33" i="1"/>
  <c r="AT33" i="1"/>
  <c r="J33" i="1"/>
  <c r="K33" i="1"/>
  <c r="AU28" i="1"/>
  <c r="K28" i="1"/>
  <c r="AR28" i="1"/>
  <c r="AS28" i="1"/>
  <c r="AR16" i="1"/>
  <c r="AS16" i="1"/>
  <c r="AU16" i="1"/>
  <c r="K16" i="1"/>
  <c r="L16" i="1"/>
  <c r="C49" i="2"/>
  <c r="L49" i="2" s="1"/>
  <c r="H134" i="1"/>
  <c r="AR124" i="1"/>
  <c r="AT113" i="1"/>
  <c r="AU110" i="1"/>
  <c r="H102" i="1"/>
  <c r="K98" i="1"/>
  <c r="AR95" i="1"/>
  <c r="AS93" i="1"/>
  <c r="AS91" i="1"/>
  <c r="AS89" i="1"/>
  <c r="AT87" i="1"/>
  <c r="AU85" i="1"/>
  <c r="AT83" i="1"/>
  <c r="K79" i="1"/>
  <c r="H78" i="1"/>
  <c r="L73" i="1"/>
  <c r="AS37" i="1"/>
  <c r="AU37" i="1"/>
  <c r="J37" i="1"/>
  <c r="K37" i="1"/>
  <c r="L27" i="1"/>
  <c r="AR27" i="1"/>
  <c r="AT27" i="1"/>
  <c r="K27" i="1"/>
  <c r="AU10" i="1"/>
  <c r="K10" i="1"/>
  <c r="AS10" i="1"/>
  <c r="J10" i="1"/>
  <c r="L10" i="1"/>
  <c r="H8" i="1"/>
  <c r="AS113" i="1"/>
  <c r="AT110" i="1"/>
  <c r="M109" i="1"/>
  <c r="AU102" i="1"/>
  <c r="J98" i="1"/>
  <c r="AR93" i="1"/>
  <c r="AR89" i="1"/>
  <c r="AS87" i="1"/>
  <c r="AT85" i="1"/>
  <c r="K81" i="1"/>
  <c r="AU81" i="1"/>
  <c r="J73" i="1"/>
  <c r="AU65" i="1"/>
  <c r="AS65" i="1"/>
  <c r="L61" i="1"/>
  <c r="H51" i="1"/>
  <c r="AU49" i="1"/>
  <c r="J49" i="1"/>
  <c r="K49" i="1"/>
  <c r="H39" i="1"/>
  <c r="AT37" i="1"/>
  <c r="S2923" i="1"/>
  <c r="AU83" i="1"/>
  <c r="AS83" i="1"/>
  <c r="AU78" i="1"/>
  <c r="AT31" i="1"/>
  <c r="AS31" i="1"/>
  <c r="H31" i="1"/>
  <c r="J31" i="1"/>
  <c r="K31" i="1"/>
  <c r="AR102" i="1"/>
  <c r="AS59" i="1"/>
  <c r="K59" i="1"/>
  <c r="AU31" i="1"/>
  <c r="AT98" i="1"/>
  <c r="J86" i="1"/>
  <c r="J84" i="1"/>
  <c r="M84" i="1" s="1"/>
  <c r="J76" i="1"/>
  <c r="AT76" i="1"/>
  <c r="AU73" i="1"/>
  <c r="J70" i="1"/>
  <c r="AR70" i="1"/>
  <c r="AT70" i="1"/>
  <c r="K66" i="1"/>
  <c r="L63" i="1"/>
  <c r="AR31" i="1"/>
  <c r="K8" i="1"/>
  <c r="AS8" i="1"/>
  <c r="L8" i="1"/>
  <c r="AT8" i="1"/>
  <c r="AU8" i="1"/>
  <c r="AT78" i="1"/>
  <c r="AR78" i="1"/>
  <c r="H75" i="1"/>
  <c r="H57" i="1"/>
  <c r="K51" i="1"/>
  <c r="AS51" i="1"/>
  <c r="AT51" i="1"/>
  <c r="AU51" i="1"/>
  <c r="K39" i="1"/>
  <c r="AS39" i="1"/>
  <c r="AT39" i="1"/>
  <c r="AU39" i="1"/>
  <c r="C51" i="2"/>
  <c r="AA54" i="2"/>
  <c r="AU135" i="1"/>
  <c r="H128" i="1"/>
  <c r="K126" i="1"/>
  <c r="K124" i="1"/>
  <c r="AT111" i="1"/>
  <c r="AU109" i="1"/>
  <c r="H107" i="1"/>
  <c r="J101" i="1"/>
  <c r="M101" i="1" s="1"/>
  <c r="K99" i="1"/>
  <c r="AR98" i="1"/>
  <c r="K97" i="1"/>
  <c r="L95" i="1"/>
  <c r="L91" i="1"/>
  <c r="AU86" i="1"/>
  <c r="AU84" i="1"/>
  <c r="J79" i="1"/>
  <c r="AS67" i="1"/>
  <c r="K67" i="1"/>
  <c r="M67" i="1" s="1"/>
  <c r="L65" i="1"/>
  <c r="H63" i="1"/>
  <c r="J58" i="1"/>
  <c r="L58" i="1"/>
  <c r="AR58" i="1"/>
  <c r="AT58" i="1"/>
  <c r="H53" i="1"/>
  <c r="AR51" i="1"/>
  <c r="AS47" i="1"/>
  <c r="AU47" i="1"/>
  <c r="K47" i="1"/>
  <c r="L47" i="1"/>
  <c r="H45" i="1"/>
  <c r="H41" i="1"/>
  <c r="AR39" i="1"/>
  <c r="L33" i="1"/>
  <c r="J28" i="1"/>
  <c r="H18" i="1"/>
  <c r="J16" i="1"/>
  <c r="AR8" i="1"/>
  <c r="J3" i="1"/>
  <c r="L3" i="1"/>
  <c r="AR3" i="1"/>
  <c r="AT3" i="1"/>
  <c r="AU3" i="1"/>
  <c r="C52" i="2"/>
  <c r="AR52" i="2" s="1"/>
  <c r="L93" i="1"/>
  <c r="K91" i="1"/>
  <c r="L89" i="1"/>
  <c r="M89" i="1" s="1"/>
  <c r="L83" i="1"/>
  <c r="AS73" i="1"/>
  <c r="K73" i="1"/>
  <c r="AU61" i="1"/>
  <c r="K61" i="1"/>
  <c r="M11" i="1"/>
  <c r="X2923" i="1"/>
  <c r="AE48" i="2" s="1"/>
  <c r="AS128" i="1"/>
  <c r="AU126" i="1"/>
  <c r="L113" i="1"/>
  <c r="AR109" i="1"/>
  <c r="AS107" i="1"/>
  <c r="AT105" i="1"/>
  <c r="AT103" i="1"/>
  <c r="J95" i="1"/>
  <c r="J93" i="1"/>
  <c r="J91" i="1"/>
  <c r="AS86" i="1"/>
  <c r="L85" i="1"/>
  <c r="AS84" i="1"/>
  <c r="K83" i="1"/>
  <c r="J81" i="1"/>
  <c r="AT77" i="1"/>
  <c r="AU69" i="1"/>
  <c r="AU66" i="1"/>
  <c r="J65" i="1"/>
  <c r="AR61" i="1"/>
  <c r="L59" i="1"/>
  <c r="L49" i="1"/>
  <c r="AR47" i="1"/>
  <c r="H37" i="1"/>
  <c r="H27" i="1"/>
  <c r="AS3" i="1"/>
  <c r="J74" i="1"/>
  <c r="J68" i="1"/>
  <c r="AR60" i="1"/>
  <c r="J56" i="1"/>
  <c r="L54" i="1"/>
  <c r="AR48" i="1"/>
  <c r="AT46" i="1"/>
  <c r="J44" i="1"/>
  <c r="M44" i="1" s="1"/>
  <c r="L42" i="1"/>
  <c r="AR34" i="1"/>
  <c r="AR30" i="1"/>
  <c r="AT26" i="1"/>
  <c r="K20" i="1"/>
  <c r="AU13" i="1"/>
  <c r="AR4" i="1"/>
  <c r="C50" i="2"/>
  <c r="AD50" i="2" s="1"/>
  <c r="T2923" i="1"/>
  <c r="AS46" i="1"/>
  <c r="AR26" i="1"/>
  <c r="AU22" i="1"/>
  <c r="K22" i="1"/>
  <c r="AU17" i="1"/>
  <c r="AU15" i="1"/>
  <c r="AT13" i="1"/>
  <c r="BC54" i="2"/>
  <c r="J54" i="1"/>
  <c r="AR46" i="1"/>
  <c r="J42" i="1"/>
  <c r="K29" i="1"/>
  <c r="AS24" i="1"/>
  <c r="AU24" i="1"/>
  <c r="AS13" i="1"/>
  <c r="K12" i="1"/>
  <c r="AU6" i="1"/>
  <c r="AS54" i="2"/>
  <c r="Q2923" i="1"/>
  <c r="H10" i="1"/>
  <c r="AT17" i="1"/>
  <c r="J17" i="1"/>
  <c r="J15" i="1"/>
  <c r="L15" i="1"/>
  <c r="AI54" i="2"/>
  <c r="BE54" i="2"/>
  <c r="L60" i="1"/>
  <c r="M60" i="1" s="1"/>
  <c r="K55" i="1"/>
  <c r="L48" i="1"/>
  <c r="M48" i="1" s="1"/>
  <c r="K43" i="1"/>
  <c r="L34" i="1"/>
  <c r="M34" i="1" s="1"/>
  <c r="K32" i="1"/>
  <c r="M32" i="1" s="1"/>
  <c r="AS29" i="1"/>
  <c r="L4" i="1"/>
  <c r="Y2923" i="1"/>
  <c r="AG48" i="2" s="1"/>
  <c r="AU55" i="1"/>
  <c r="L46" i="1"/>
  <c r="AU43" i="1"/>
  <c r="K26" i="1"/>
  <c r="M26" i="1" s="1"/>
  <c r="J22" i="1"/>
  <c r="AS12" i="1"/>
  <c r="AU12" i="1"/>
  <c r="X49" i="2"/>
  <c r="AY54" i="2"/>
  <c r="U2923" i="1"/>
  <c r="Y48" i="2" s="1"/>
  <c r="C46" i="2"/>
  <c r="AD46" i="2" s="1"/>
  <c r="C30" i="2"/>
  <c r="AV30" i="2" s="1"/>
  <c r="AS36" i="1"/>
  <c r="AT34" i="1"/>
  <c r="AT32" i="1"/>
  <c r="H24" i="1"/>
  <c r="AT20" i="1"/>
  <c r="K17" i="1"/>
  <c r="K15" i="1"/>
  <c r="J13" i="1"/>
  <c r="M13" i="1" s="1"/>
  <c r="AR7" i="1"/>
  <c r="AT7" i="1"/>
  <c r="H6" i="1"/>
  <c r="AT4" i="1"/>
  <c r="N2923" i="1"/>
  <c r="AX34" i="2"/>
  <c r="L34" i="2"/>
  <c r="AN34" i="2"/>
  <c r="BF34" i="2"/>
  <c r="V34" i="2"/>
  <c r="X34" i="2"/>
  <c r="N34" i="2"/>
  <c r="AP34" i="2"/>
  <c r="AT34" i="2"/>
  <c r="AV34" i="2"/>
  <c r="BH34" i="2"/>
  <c r="AH34" i="2"/>
  <c r="AJ34" i="2"/>
  <c r="AR34" i="2"/>
  <c r="R34" i="2"/>
  <c r="C40" i="2"/>
  <c r="T40" i="2" s="1"/>
  <c r="C39" i="2"/>
  <c r="T39" i="2" s="1"/>
  <c r="AG1286" i="1"/>
  <c r="AW24" i="2" s="1"/>
  <c r="J5" i="1"/>
  <c r="AN46" i="2"/>
  <c r="BD34" i="2"/>
  <c r="Z34" i="2"/>
  <c r="P34" i="2"/>
  <c r="C28" i="2"/>
  <c r="N28" i="2" s="1"/>
  <c r="O2923" i="1"/>
  <c r="C38" i="2"/>
  <c r="L38" i="2" s="1"/>
  <c r="C44" i="2"/>
  <c r="AT44" i="2" s="1"/>
  <c r="BB34" i="2"/>
  <c r="AF34" i="2"/>
  <c r="C25" i="2"/>
  <c r="AT25" i="2" s="1"/>
  <c r="L25" i="2"/>
  <c r="T34" i="2"/>
  <c r="O1845" i="1"/>
  <c r="C35" i="2"/>
  <c r="P1845" i="1"/>
  <c r="N1244" i="1"/>
  <c r="AZ34" i="2"/>
  <c r="Q1845" i="1"/>
  <c r="C29" i="2"/>
  <c r="AR29" i="2" s="1"/>
  <c r="W1286" i="1"/>
  <c r="AC24" i="2" s="1"/>
  <c r="C14" i="2"/>
  <c r="X14" i="2" s="1"/>
  <c r="AB34" i="2"/>
  <c r="AB30" i="2"/>
  <c r="C26" i="2"/>
  <c r="T1286" i="1"/>
  <c r="P1286" i="1"/>
  <c r="N1845" i="1"/>
  <c r="U1286" i="1"/>
  <c r="Y24" i="2" s="1"/>
  <c r="Q1244" i="1"/>
  <c r="C16" i="2"/>
  <c r="BF16" i="2" s="1"/>
  <c r="C10" i="2"/>
  <c r="L10" i="2" s="1"/>
  <c r="C3" i="2"/>
  <c r="BD3" i="2" s="1"/>
  <c r="S1244" i="1"/>
  <c r="C20" i="2"/>
  <c r="L20" i="2" s="1"/>
  <c r="P1244" i="1"/>
  <c r="Y1244" i="1"/>
  <c r="AG22" i="2" s="1"/>
  <c r="C11" i="2"/>
  <c r="AT11" i="2" s="1"/>
  <c r="T1244" i="1"/>
  <c r="C21" i="2"/>
  <c r="AF21" i="2" s="1"/>
  <c r="C18" i="2"/>
  <c r="AB18" i="2" s="1"/>
  <c r="O1244" i="1"/>
  <c r="C19" i="2"/>
  <c r="M3147" i="1" l="1"/>
  <c r="M3136" i="1"/>
  <c r="L51" i="2"/>
  <c r="M3154" i="1"/>
  <c r="AT1276" i="1"/>
  <c r="M1207" i="23"/>
  <c r="K1276" i="1"/>
  <c r="M127" i="23"/>
  <c r="H1239" i="1"/>
  <c r="J1239" i="1"/>
  <c r="AT2913" i="1"/>
  <c r="M204" i="23"/>
  <c r="M1219" i="23"/>
  <c r="M512" i="23"/>
  <c r="M851" i="23"/>
  <c r="AU1239" i="1"/>
  <c r="K1844" i="1"/>
  <c r="AS2913" i="1"/>
  <c r="AU1236" i="1"/>
  <c r="M341" i="23"/>
  <c r="L1239" i="1"/>
  <c r="K1282" i="1"/>
  <c r="AR1240" i="1"/>
  <c r="AR2913" i="1"/>
  <c r="M885" i="23"/>
  <c r="M1106" i="23"/>
  <c r="AR1835" i="1"/>
  <c r="L1236" i="1"/>
  <c r="M1236" i="1" s="1"/>
  <c r="M1109" i="23"/>
  <c r="M339" i="23"/>
  <c r="J1835" i="1"/>
  <c r="AU1835" i="1"/>
  <c r="K1236" i="1"/>
  <c r="M495" i="23"/>
  <c r="M515" i="23"/>
  <c r="M719" i="23"/>
  <c r="AT1240" i="1"/>
  <c r="M784" i="23"/>
  <c r="L1240" i="1"/>
  <c r="M1240" i="1" s="1"/>
  <c r="M931" i="23"/>
  <c r="M997" i="23"/>
  <c r="AR1239" i="1"/>
  <c r="AT1236" i="1"/>
  <c r="K1240" i="1"/>
  <c r="M961" i="23"/>
  <c r="M503" i="23"/>
  <c r="M766" i="23"/>
  <c r="AR1236" i="1"/>
  <c r="L1276" i="1"/>
  <c r="K1835" i="1"/>
  <c r="AS1239" i="1"/>
  <c r="AS1276" i="1"/>
  <c r="M1015" i="23"/>
  <c r="M193" i="23"/>
  <c r="M54" i="23"/>
  <c r="M102" i="23"/>
  <c r="M778" i="23"/>
  <c r="M1331" i="23"/>
  <c r="AU1240" i="1"/>
  <c r="J1276" i="1"/>
  <c r="K1239" i="1"/>
  <c r="L1835" i="1"/>
  <c r="L1278" i="1"/>
  <c r="AR1282" i="1"/>
  <c r="M257" i="23"/>
  <c r="M1525" i="23"/>
  <c r="K1841" i="1"/>
  <c r="AT1841" i="1"/>
  <c r="M1223" i="23"/>
  <c r="M3034" i="1"/>
  <c r="M1692" i="1"/>
  <c r="M2288" i="1"/>
  <c r="M2196" i="1"/>
  <c r="M2745" i="1"/>
  <c r="M183" i="1"/>
  <c r="M1387" i="1"/>
  <c r="M1664" i="1"/>
  <c r="H1544" i="1"/>
  <c r="M2344" i="1"/>
  <c r="M2328" i="1"/>
  <c r="M2249" i="1"/>
  <c r="M2445" i="1"/>
  <c r="M2673" i="1"/>
  <c r="M2790" i="1"/>
  <c r="M2220" i="1"/>
  <c r="M3118" i="1"/>
  <c r="M665" i="1"/>
  <c r="M667" i="1"/>
  <c r="M1111" i="1"/>
  <c r="M2189" i="1"/>
  <c r="M2084" i="1"/>
  <c r="M2862" i="1"/>
  <c r="M846" i="1"/>
  <c r="M1188" i="1"/>
  <c r="M611" i="1"/>
  <c r="M761" i="1"/>
  <c r="M2483" i="1"/>
  <c r="M2505" i="1"/>
  <c r="M1683" i="1"/>
  <c r="M2286" i="1"/>
  <c r="M2231" i="1"/>
  <c r="M885" i="1"/>
  <c r="M690" i="1"/>
  <c r="M2018" i="1"/>
  <c r="AU1544" i="1"/>
  <c r="M2271" i="1"/>
  <c r="M2564" i="1"/>
  <c r="M3126" i="1"/>
  <c r="M694" i="1"/>
  <c r="M735" i="1"/>
  <c r="M2141" i="1"/>
  <c r="M3243" i="1"/>
  <c r="M835" i="1"/>
  <c r="M111" i="1"/>
  <c r="M1073" i="1"/>
  <c r="M1516" i="1"/>
  <c r="AU2400" i="1"/>
  <c r="M2162" i="1"/>
  <c r="M1767" i="1"/>
  <c r="M317" i="1"/>
  <c r="M103" i="1"/>
  <c r="M1411" i="1"/>
  <c r="AT1544" i="1"/>
  <c r="M2279" i="1"/>
  <c r="M2333" i="1"/>
  <c r="L2293" i="1"/>
  <c r="AT2400" i="1"/>
  <c r="M2682" i="1"/>
  <c r="M2631" i="1"/>
  <c r="M409" i="1"/>
  <c r="AS2400" i="1"/>
  <c r="M117" i="1"/>
  <c r="M869" i="1"/>
  <c r="M1611" i="1"/>
  <c r="M1409" i="1"/>
  <c r="M1753" i="1"/>
  <c r="M2152" i="1"/>
  <c r="M226" i="1"/>
  <c r="M1562" i="1"/>
  <c r="AS1544" i="1"/>
  <c r="M2516" i="1"/>
  <c r="M2684" i="1"/>
  <c r="M3151" i="1"/>
  <c r="M220" i="1"/>
  <c r="M1206" i="1"/>
  <c r="M1762" i="1"/>
  <c r="M2635" i="1"/>
  <c r="M3240" i="1"/>
  <c r="M3127" i="1"/>
  <c r="M3179" i="1"/>
  <c r="M82" i="1"/>
  <c r="M3159" i="1"/>
  <c r="J2400" i="1"/>
  <c r="M2400" i="1" s="1"/>
  <c r="M195" i="1"/>
  <c r="M1435" i="1"/>
  <c r="L1833" i="1"/>
  <c r="AR1544" i="1"/>
  <c r="M2553" i="1"/>
  <c r="M2728" i="1"/>
  <c r="M2255" i="1"/>
  <c r="M3011" i="1"/>
  <c r="AR2919" i="1"/>
  <c r="M62" i="1"/>
  <c r="M265" i="1"/>
  <c r="M619" i="1"/>
  <c r="M600" i="1"/>
  <c r="M1083" i="1"/>
  <c r="M1891" i="1"/>
  <c r="M2191" i="1"/>
  <c r="M2265" i="1"/>
  <c r="M2675" i="1"/>
  <c r="L2400" i="1"/>
  <c r="M634" i="1"/>
  <c r="M1047" i="1"/>
  <c r="M1088" i="1"/>
  <c r="M1752" i="1"/>
  <c r="M1986" i="1"/>
  <c r="M2051" i="1"/>
  <c r="M2248" i="1"/>
  <c r="M3079" i="1"/>
  <c r="M1643" i="1"/>
  <c r="H350" i="1"/>
  <c r="M2978" i="1"/>
  <c r="M2672" i="1"/>
  <c r="M2743" i="1"/>
  <c r="M483" i="1"/>
  <c r="M43" i="1"/>
  <c r="M711" i="1"/>
  <c r="M1059" i="1"/>
  <c r="M1064" i="1"/>
  <c r="M1215" i="1"/>
  <c r="M1714" i="1"/>
  <c r="M2394" i="1"/>
  <c r="AR2400" i="1"/>
  <c r="M258" i="1"/>
  <c r="M1361" i="1"/>
  <c r="M2179" i="1"/>
  <c r="M2611" i="1"/>
  <c r="H2400" i="1"/>
  <c r="H1719" i="1"/>
  <c r="AT130" i="1"/>
  <c r="M86" i="1"/>
  <c r="M967" i="1"/>
  <c r="M1186" i="1"/>
  <c r="M1797" i="1"/>
  <c r="K2293" i="1"/>
  <c r="M25" i="1"/>
  <c r="M2759" i="1"/>
  <c r="M3194" i="1"/>
  <c r="M2651" i="1"/>
  <c r="M2660" i="1"/>
  <c r="M1659" i="1"/>
  <c r="M1144" i="1"/>
  <c r="N46" i="2"/>
  <c r="M12" i="1"/>
  <c r="M215" i="1"/>
  <c r="M518" i="1"/>
  <c r="M862" i="1"/>
  <c r="M1190" i="1"/>
  <c r="M1415" i="1"/>
  <c r="M2504" i="1"/>
  <c r="M877" i="1"/>
  <c r="M604" i="1"/>
  <c r="M2094" i="1"/>
  <c r="M1559" i="1"/>
  <c r="M3213" i="1"/>
  <c r="M1784" i="1"/>
  <c r="M2954" i="1"/>
  <c r="M2033" i="1"/>
  <c r="M2436" i="1"/>
  <c r="H736" i="1"/>
  <c r="M2580" i="1"/>
  <c r="M3177" i="1"/>
  <c r="C41" i="2"/>
  <c r="AF41" i="2" s="1"/>
  <c r="M153" i="1"/>
  <c r="M1946" i="1"/>
  <c r="M224" i="1"/>
  <c r="M177" i="1"/>
  <c r="M1150" i="1"/>
  <c r="M1538" i="1"/>
  <c r="M1680" i="1"/>
  <c r="J2293" i="1"/>
  <c r="M2782" i="1"/>
  <c r="M2569" i="1"/>
  <c r="M100" i="1"/>
  <c r="C6" i="2"/>
  <c r="AX6" i="2" s="1"/>
  <c r="M405" i="1"/>
  <c r="M369" i="1"/>
  <c r="M807" i="1"/>
  <c r="M3225" i="1"/>
  <c r="M1523" i="1"/>
  <c r="M1955" i="1"/>
  <c r="M2478" i="1"/>
  <c r="M1708" i="1"/>
  <c r="AM54" i="2"/>
  <c r="V14" i="2"/>
  <c r="D47" i="19"/>
  <c r="AH47" i="2"/>
  <c r="L47" i="2"/>
  <c r="AD47" i="2"/>
  <c r="BH47" i="2"/>
  <c r="AZ47" i="2"/>
  <c r="V47" i="2"/>
  <c r="AR47" i="2"/>
  <c r="AF47" i="2"/>
  <c r="T47" i="2"/>
  <c r="P47" i="2"/>
  <c r="BB47" i="2"/>
  <c r="AJ47" i="2"/>
  <c r="BF47" i="2"/>
  <c r="AT47" i="2"/>
  <c r="AV47" i="2"/>
  <c r="AL47" i="2"/>
  <c r="X47" i="2"/>
  <c r="AX47" i="2"/>
  <c r="AP47" i="2"/>
  <c r="BD47" i="2"/>
  <c r="AB47" i="2"/>
  <c r="AN47" i="2"/>
  <c r="R47" i="2"/>
  <c r="N47" i="2"/>
  <c r="C13" i="2"/>
  <c r="S54" i="2"/>
  <c r="M1937" i="1"/>
  <c r="M1921" i="1"/>
  <c r="M1929" i="1"/>
  <c r="M1933" i="1"/>
  <c r="M1960" i="1"/>
  <c r="M1948" i="1"/>
  <c r="M1907" i="1"/>
  <c r="M1928" i="1"/>
  <c r="AT1967" i="1"/>
  <c r="H1967" i="1"/>
  <c r="M1950" i="1"/>
  <c r="M1914" i="1"/>
  <c r="J1967" i="1"/>
  <c r="AU1967" i="1"/>
  <c r="L1967" i="1"/>
  <c r="AS1967" i="1"/>
  <c r="AR1967" i="1"/>
  <c r="M1943" i="1"/>
  <c r="AX45" i="2"/>
  <c r="R45" i="2"/>
  <c r="AF45" i="2"/>
  <c r="Z17" i="2"/>
  <c r="R17" i="2"/>
  <c r="T17" i="2"/>
  <c r="AP17" i="2"/>
  <c r="AL17" i="2"/>
  <c r="V17" i="2"/>
  <c r="X41" i="2"/>
  <c r="BF41" i="2"/>
  <c r="AZ41" i="2"/>
  <c r="BB41" i="2"/>
  <c r="N41" i="2"/>
  <c r="AT41" i="2"/>
  <c r="AD41" i="2"/>
  <c r="AR41" i="2"/>
  <c r="R41" i="2"/>
  <c r="Z41" i="2"/>
  <c r="AH41" i="2"/>
  <c r="T41" i="2"/>
  <c r="AV41" i="2"/>
  <c r="BH41" i="2"/>
  <c r="BD41" i="2"/>
  <c r="AL41" i="2"/>
  <c r="AJ41" i="2"/>
  <c r="P41" i="2"/>
  <c r="M813" i="1"/>
  <c r="M905" i="1"/>
  <c r="M971" i="1"/>
  <c r="M1267" i="1"/>
  <c r="M1298" i="1"/>
  <c r="M1901" i="1"/>
  <c r="M1614" i="1"/>
  <c r="M2817" i="1"/>
  <c r="M198" i="1"/>
  <c r="M525" i="1"/>
  <c r="M316" i="1"/>
  <c r="M1212" i="1"/>
  <c r="M2261" i="1"/>
  <c r="M2502" i="1"/>
  <c r="M2991" i="1"/>
  <c r="M3030" i="1"/>
  <c r="M2534" i="1"/>
  <c r="L2214" i="1"/>
  <c r="M445" i="1"/>
  <c r="M886" i="1"/>
  <c r="M1292" i="1"/>
  <c r="M1449" i="1"/>
  <c r="M1778" i="1"/>
  <c r="M2212" i="1"/>
  <c r="M2703" i="1"/>
  <c r="M2024" i="1"/>
  <c r="M2702" i="1"/>
  <c r="M7" i="1"/>
  <c r="M567" i="1"/>
  <c r="M1913" i="1"/>
  <c r="M3024" i="1"/>
  <c r="M180" i="1"/>
  <c r="M501" i="1"/>
  <c r="M1253" i="1"/>
  <c r="M1852" i="1"/>
  <c r="M2185" i="1"/>
  <c r="M2813" i="1"/>
  <c r="M439" i="1"/>
  <c r="M318" i="1"/>
  <c r="M453" i="1"/>
  <c r="M546" i="1"/>
  <c r="M424" i="1"/>
  <c r="M539" i="1"/>
  <c r="M1121" i="1"/>
  <c r="M1607" i="1"/>
  <c r="M1882" i="1"/>
  <c r="M2148" i="1"/>
  <c r="M2306" i="1"/>
  <c r="M1963" i="1"/>
  <c r="M798" i="1"/>
  <c r="M1062" i="1"/>
  <c r="M1644" i="1"/>
  <c r="M2429" i="1"/>
  <c r="M120" i="1"/>
  <c r="M456" i="1"/>
  <c r="AR1275" i="1"/>
  <c r="M1863" i="1"/>
  <c r="M1726" i="1"/>
  <c r="M2221" i="1"/>
  <c r="M1874" i="1"/>
  <c r="M2172" i="1"/>
  <c r="M1402" i="1"/>
  <c r="M1811" i="1"/>
  <c r="H2214" i="1"/>
  <c r="M663" i="1"/>
  <c r="M1015" i="1"/>
  <c r="M1906" i="1"/>
  <c r="M1910" i="1"/>
  <c r="M2105" i="1"/>
  <c r="M2392" i="1"/>
  <c r="M2655" i="1"/>
  <c r="M2786" i="1"/>
  <c r="M784" i="1"/>
  <c r="M1368" i="1"/>
  <c r="M2350" i="1"/>
  <c r="M2649" i="1"/>
  <c r="M2892" i="1"/>
  <c r="M1397" i="1"/>
  <c r="AX46" i="2"/>
  <c r="M938" i="1"/>
  <c r="M1522" i="1"/>
  <c r="M1623" i="1"/>
  <c r="M1514" i="1"/>
  <c r="M1709" i="1"/>
  <c r="M1884" i="1"/>
  <c r="M1912" i="1"/>
  <c r="K2214" i="1"/>
  <c r="M2418" i="1"/>
  <c r="M2752" i="1"/>
  <c r="M2700" i="1"/>
  <c r="M899" i="1"/>
  <c r="M2875" i="1"/>
  <c r="M2537" i="1"/>
  <c r="M3187" i="1"/>
  <c r="M1021" i="1"/>
  <c r="M1214" i="1"/>
  <c r="M824" i="1"/>
  <c r="M250" i="1"/>
  <c r="M1351" i="1"/>
  <c r="M1494" i="1"/>
  <c r="M1728" i="1"/>
  <c r="AS2214" i="1"/>
  <c r="M876" i="1"/>
  <c r="M2509" i="1"/>
  <c r="M496" i="1"/>
  <c r="M2203" i="1"/>
  <c r="M3022" i="1"/>
  <c r="M20" i="1"/>
  <c r="M136" i="1"/>
  <c r="M1367" i="1"/>
  <c r="M2032" i="1"/>
  <c r="J2214" i="1"/>
  <c r="M3029" i="1"/>
  <c r="M561" i="1"/>
  <c r="M1416" i="1"/>
  <c r="M1026" i="1"/>
  <c r="M2113" i="1"/>
  <c r="M2818" i="1"/>
  <c r="M2336" i="1"/>
  <c r="M115" i="1"/>
  <c r="L46" i="2"/>
  <c r="F45" i="4" s="1"/>
  <c r="M685" i="1"/>
  <c r="M1178" i="1"/>
  <c r="M1336" i="1"/>
  <c r="M2194" i="1"/>
  <c r="AU2214" i="1"/>
  <c r="M2606" i="1"/>
  <c r="M1100" i="1"/>
  <c r="M986" i="1"/>
  <c r="M2462" i="1"/>
  <c r="M2299" i="1"/>
  <c r="M2216" i="1"/>
  <c r="M1819" i="1"/>
  <c r="AT2214" i="1"/>
  <c r="AB25" i="2"/>
  <c r="M584" i="1"/>
  <c r="M841" i="1"/>
  <c r="M1462" i="1"/>
  <c r="M1341" i="1"/>
  <c r="M1878" i="1"/>
  <c r="M1832" i="1"/>
  <c r="M171" i="1"/>
  <c r="M521" i="1"/>
  <c r="M721" i="1"/>
  <c r="M883" i="1"/>
  <c r="M1953" i="1"/>
  <c r="M2223" i="1"/>
  <c r="M2804" i="1"/>
  <c r="M895" i="1"/>
  <c r="M1004" i="1"/>
  <c r="M2693" i="1"/>
  <c r="M55" i="1"/>
  <c r="M354" i="1"/>
  <c r="M370" i="1"/>
  <c r="M940" i="1"/>
  <c r="M1519" i="1"/>
  <c r="M1707" i="1"/>
  <c r="M2039" i="1"/>
  <c r="M2676" i="1"/>
  <c r="M2971" i="1"/>
  <c r="M50" i="1"/>
  <c r="M2966" i="1"/>
  <c r="M3028" i="1"/>
  <c r="M1323" i="1"/>
  <c r="M3002" i="1"/>
  <c r="M3165" i="1"/>
  <c r="M2460" i="1"/>
  <c r="M2398" i="1"/>
  <c r="M2035" i="1"/>
  <c r="M2396" i="1"/>
  <c r="C15" i="2"/>
  <c r="C7" i="2"/>
  <c r="AT7" i="2" s="1"/>
  <c r="M1308" i="1"/>
  <c r="M474" i="1"/>
  <c r="M1130" i="1"/>
  <c r="M2269" i="1"/>
  <c r="M3114" i="1"/>
  <c r="M2430" i="1"/>
  <c r="M78" i="1"/>
  <c r="BB14" i="2"/>
  <c r="M1259" i="1"/>
  <c r="M1063" i="1"/>
  <c r="M1169" i="1"/>
  <c r="M1444" i="1"/>
  <c r="M1524" i="1"/>
  <c r="M2450" i="1"/>
  <c r="M879" i="1"/>
  <c r="M1128" i="1"/>
  <c r="M914" i="1"/>
  <c r="M2532" i="1"/>
  <c r="M2556" i="1"/>
  <c r="M2837" i="1"/>
  <c r="M2883" i="1"/>
  <c r="M2953" i="1"/>
  <c r="M2737" i="1"/>
  <c r="M826" i="1"/>
  <c r="M648" i="1"/>
  <c r="M978" i="1"/>
  <c r="M809" i="1"/>
  <c r="M1428" i="1"/>
  <c r="M2150" i="1"/>
  <c r="M2629" i="1"/>
  <c r="M973" i="1"/>
  <c r="M1965" i="1"/>
  <c r="M2133" i="1"/>
  <c r="M527" i="1"/>
  <c r="L13" i="2"/>
  <c r="AT13" i="2"/>
  <c r="T13" i="2"/>
  <c r="AS830" i="1"/>
  <c r="AU830" i="1"/>
  <c r="J830" i="1"/>
  <c r="K830" i="1"/>
  <c r="M1746" i="1"/>
  <c r="M2888" i="1"/>
  <c r="M3205" i="1"/>
  <c r="M52" i="1"/>
  <c r="M1594" i="1"/>
  <c r="M975" i="1"/>
  <c r="M2446" i="1"/>
  <c r="M2517" i="1"/>
  <c r="M1470" i="1"/>
  <c r="M313" i="1"/>
  <c r="M658" i="1"/>
  <c r="M636" i="1"/>
  <c r="M2123" i="1"/>
  <c r="M1185" i="1"/>
  <c r="M1482" i="1"/>
  <c r="M2833" i="1"/>
  <c r="M469" i="1"/>
  <c r="M679" i="1"/>
  <c r="M1072" i="1"/>
  <c r="M1261" i="1"/>
  <c r="M1600" i="1"/>
  <c r="M2003" i="1"/>
  <c r="M1793" i="1"/>
  <c r="M2011" i="1"/>
  <c r="J2124" i="1"/>
  <c r="AR2876" i="1"/>
  <c r="M2765" i="1"/>
  <c r="M3169" i="1"/>
  <c r="M138" i="1"/>
  <c r="M310" i="1"/>
  <c r="M491" i="1"/>
  <c r="M392" i="1"/>
  <c r="M165" i="1"/>
  <c r="M1923" i="1"/>
  <c r="M2867" i="1"/>
  <c r="M192" i="1"/>
  <c r="M42" i="1"/>
  <c r="M194" i="1"/>
  <c r="M391" i="1"/>
  <c r="M979" i="1"/>
  <c r="M1345" i="1"/>
  <c r="M1790" i="1"/>
  <c r="M2161" i="1"/>
  <c r="M2487" i="1"/>
  <c r="M2667" i="1"/>
  <c r="M2603" i="1"/>
  <c r="M503" i="1"/>
  <c r="M617" i="1"/>
  <c r="M1899" i="1"/>
  <c r="M2096" i="1"/>
  <c r="M2259" i="1"/>
  <c r="M221" i="1"/>
  <c r="M1518" i="1"/>
  <c r="M1942" i="1"/>
  <c r="M2583" i="1"/>
  <c r="M2643" i="1"/>
  <c r="M2050" i="1"/>
  <c r="AU1371" i="1"/>
  <c r="J1371" i="1"/>
  <c r="K1371" i="1"/>
  <c r="M1371" i="1" s="1"/>
  <c r="AP49" i="2"/>
  <c r="M58" i="1"/>
  <c r="M99" i="1"/>
  <c r="M330" i="1"/>
  <c r="M930" i="1"/>
  <c r="M1122" i="1"/>
  <c r="M1348" i="1"/>
  <c r="M1447" i="1"/>
  <c r="M1495" i="1"/>
  <c r="M1508" i="1"/>
  <c r="M1935" i="1"/>
  <c r="M2122" i="1"/>
  <c r="M2278" i="1"/>
  <c r="L2876" i="1"/>
  <c r="M416" i="1"/>
  <c r="M1315" i="1"/>
  <c r="M1850" i="1"/>
  <c r="M2935" i="1"/>
  <c r="M782" i="1"/>
  <c r="M2880" i="1"/>
  <c r="C31" i="2"/>
  <c r="AH49" i="2"/>
  <c r="AD51" i="2"/>
  <c r="M475" i="1"/>
  <c r="M576" i="1"/>
  <c r="M652" i="1"/>
  <c r="M1010" i="1"/>
  <c r="M1071" i="1"/>
  <c r="M1520" i="1"/>
  <c r="M1608" i="1"/>
  <c r="M2030" i="1"/>
  <c r="H2124" i="1"/>
  <c r="M2173" i="1"/>
  <c r="K2876" i="1"/>
  <c r="M3158" i="1"/>
  <c r="M3088" i="1"/>
  <c r="M1915" i="1"/>
  <c r="M2455" i="1"/>
  <c r="H830" i="1"/>
  <c r="M757" i="1"/>
  <c r="M2026" i="1"/>
  <c r="M2668" i="1"/>
  <c r="M2687" i="1"/>
  <c r="M1200" i="1"/>
  <c r="AR830" i="1"/>
  <c r="Z49" i="2"/>
  <c r="M56" i="1"/>
  <c r="M95" i="1"/>
  <c r="AX51" i="2"/>
  <c r="M578" i="1"/>
  <c r="M912" i="1"/>
  <c r="M1543" i="1"/>
  <c r="M1636" i="1"/>
  <c r="M1952" i="1"/>
  <c r="AU2124" i="1"/>
  <c r="AT2876" i="1"/>
  <c r="J2876" i="1"/>
  <c r="M3110" i="1"/>
  <c r="M1576" i="1"/>
  <c r="L2124" i="1"/>
  <c r="M1159" i="1"/>
  <c r="M2062" i="1"/>
  <c r="M254" i="1"/>
  <c r="M1823" i="1"/>
  <c r="M646" i="1"/>
  <c r="M811" i="1"/>
  <c r="M714" i="1"/>
  <c r="M889" i="1"/>
  <c r="M1300" i="1"/>
  <c r="M1420" i="1"/>
  <c r="M1219" i="1"/>
  <c r="M1954" i="1"/>
  <c r="M1812" i="1"/>
  <c r="M1640" i="1"/>
  <c r="M2307" i="1"/>
  <c r="M2206" i="1"/>
  <c r="M2734" i="1"/>
  <c r="M2577" i="1"/>
  <c r="M2906" i="1"/>
  <c r="AS2876" i="1"/>
  <c r="M3061" i="1"/>
  <c r="M3235" i="1"/>
  <c r="M205" i="1"/>
  <c r="M508" i="1"/>
  <c r="M803" i="1"/>
  <c r="M1094" i="1"/>
  <c r="AR2124" i="1"/>
  <c r="AS2124" i="1"/>
  <c r="K2124" i="1"/>
  <c r="H2876" i="1"/>
  <c r="M1077" i="1"/>
  <c r="M1137" i="1"/>
  <c r="AR347" i="1"/>
  <c r="AS347" i="1"/>
  <c r="M123" i="1"/>
  <c r="M1147" i="1"/>
  <c r="M1194" i="1"/>
  <c r="M1304" i="1"/>
  <c r="M2642" i="1"/>
  <c r="M2948" i="1"/>
  <c r="M256" i="1"/>
  <c r="M1139" i="1"/>
  <c r="M1181" i="1"/>
  <c r="M921" i="1"/>
  <c r="M1146" i="1"/>
  <c r="M1981" i="1"/>
  <c r="M2683" i="1"/>
  <c r="M3157" i="1"/>
  <c r="M363" i="1"/>
  <c r="M92" i="1"/>
  <c r="M2378" i="1"/>
  <c r="M2795" i="1"/>
  <c r="M3045" i="1"/>
  <c r="M102" i="1"/>
  <c r="M494" i="1"/>
  <c r="M438" i="1"/>
  <c r="M345" i="1"/>
  <c r="AN17" i="2"/>
  <c r="AN49" i="2"/>
  <c r="M74" i="1"/>
  <c r="M373" i="1"/>
  <c r="M490" i="1"/>
  <c r="M532" i="1"/>
  <c r="M440" i="1"/>
  <c r="M1068" i="1"/>
  <c r="M1184" i="1"/>
  <c r="M1302" i="1"/>
  <c r="M1479" i="1"/>
  <c r="M1331" i="1"/>
  <c r="M1396" i="1"/>
  <c r="M1856" i="1"/>
  <c r="M1925" i="1"/>
  <c r="M1962" i="1"/>
  <c r="M2291" i="1"/>
  <c r="M2366" i="1"/>
  <c r="M2593" i="1"/>
  <c r="M2763" i="1"/>
  <c r="M441" i="1"/>
  <c r="M772" i="1"/>
  <c r="M818" i="1"/>
  <c r="M1473" i="1"/>
  <c r="M2371" i="1"/>
  <c r="M2421" i="1"/>
  <c r="M1972" i="1"/>
  <c r="M2831" i="1"/>
  <c r="M2637" i="1"/>
  <c r="M2982" i="1"/>
  <c r="M513" i="1"/>
  <c r="M2714" i="1"/>
  <c r="M1983" i="1"/>
  <c r="M3033" i="1"/>
  <c r="M3248" i="1"/>
  <c r="M2099" i="1"/>
  <c r="M2338" i="1"/>
  <c r="M1803" i="1"/>
  <c r="M3060" i="1"/>
  <c r="M3199" i="1"/>
  <c r="M2760" i="1"/>
  <c r="BD33" i="2"/>
  <c r="P49" i="2"/>
  <c r="M175" i="1"/>
  <c r="M866" i="1"/>
  <c r="AT830" i="1"/>
  <c r="M882" i="1"/>
  <c r="M1398" i="1"/>
  <c r="M1727" i="1"/>
  <c r="M1999" i="1"/>
  <c r="M1868" i="1"/>
  <c r="M2354" i="1"/>
  <c r="M2224" i="1"/>
  <c r="M2258" i="1"/>
  <c r="M2427" i="1"/>
  <c r="M2536" i="1"/>
  <c r="M2560" i="1"/>
  <c r="M2443" i="1"/>
  <c r="M2884" i="1"/>
  <c r="M1609" i="1"/>
  <c r="M209" i="1"/>
  <c r="L830" i="1"/>
  <c r="M968" i="1"/>
  <c r="M1011" i="1"/>
  <c r="M1431" i="1"/>
  <c r="M1743" i="1"/>
  <c r="M1487" i="1"/>
  <c r="N51" i="2"/>
  <c r="G50" i="4" s="1"/>
  <c r="AT17" i="2"/>
  <c r="AJ10" i="2"/>
  <c r="T38" i="2"/>
  <c r="AN30" i="2"/>
  <c r="BH20" i="2"/>
  <c r="N25" i="2"/>
  <c r="AV33" i="2"/>
  <c r="M81" i="1"/>
  <c r="M249" i="1"/>
  <c r="M502" i="1"/>
  <c r="M1217" i="1"/>
  <c r="M1864" i="1"/>
  <c r="M2119" i="1"/>
  <c r="M2237" i="1"/>
  <c r="M3073" i="1"/>
  <c r="M3075" i="1"/>
  <c r="M3142" i="1"/>
  <c r="M1551" i="1"/>
  <c r="M210" i="1"/>
  <c r="M216" i="1"/>
  <c r="M531" i="1"/>
  <c r="M776" i="1"/>
  <c r="M1017" i="1"/>
  <c r="M1125" i="1"/>
  <c r="M1052" i="1"/>
  <c r="M1204" i="1"/>
  <c r="M1961" i="1"/>
  <c r="M3112" i="1"/>
  <c r="M888" i="1"/>
  <c r="M1936" i="1"/>
  <c r="M2932" i="1"/>
  <c r="M287" i="1"/>
  <c r="M1870" i="1"/>
  <c r="M549" i="1"/>
  <c r="K332" i="1"/>
  <c r="M320" i="1"/>
  <c r="M322" i="1"/>
  <c r="M286" i="1"/>
  <c r="M295" i="1"/>
  <c r="H332" i="1"/>
  <c r="M297" i="1"/>
  <c r="M290" i="1"/>
  <c r="M308" i="1"/>
  <c r="M299" i="1"/>
  <c r="M283" i="1"/>
  <c r="M300" i="1"/>
  <c r="M272" i="1"/>
  <c r="M296" i="1"/>
  <c r="M326" i="1"/>
  <c r="M1150" i="23"/>
  <c r="M578" i="23"/>
  <c r="AR1840" i="1"/>
  <c r="M1345" i="23"/>
  <c r="H337" i="1"/>
  <c r="M730" i="23"/>
  <c r="M343" i="23"/>
  <c r="M273" i="23"/>
  <c r="M1478" i="23"/>
  <c r="AT2909" i="1"/>
  <c r="M69" i="23"/>
  <c r="M706" i="23"/>
  <c r="M1031" i="23"/>
  <c r="M870" i="23"/>
  <c r="AS1274" i="1"/>
  <c r="M852" i="23"/>
  <c r="M769" i="23"/>
  <c r="H1274" i="1"/>
  <c r="M1047" i="23"/>
  <c r="H1038" i="23"/>
  <c r="G342" i="1"/>
  <c r="M942" i="23"/>
  <c r="L1237" i="1"/>
  <c r="M1377" i="23"/>
  <c r="H1275" i="1"/>
  <c r="M205" i="23"/>
  <c r="M1356" i="23"/>
  <c r="M217" i="23"/>
  <c r="M1465" i="23"/>
  <c r="M1253" i="23"/>
  <c r="M1235" i="23"/>
  <c r="M1099" i="23"/>
  <c r="J2919" i="1"/>
  <c r="AR337" i="1"/>
  <c r="AU2919" i="1"/>
  <c r="H2912" i="1"/>
  <c r="AS337" i="1"/>
  <c r="AT2919" i="1"/>
  <c r="L2919" i="1"/>
  <c r="AU1277" i="1"/>
  <c r="K2919" i="1"/>
  <c r="L337" i="1"/>
  <c r="M1462" i="23"/>
  <c r="AR1837" i="1"/>
  <c r="AR334" i="1"/>
  <c r="M879" i="23"/>
  <c r="AT337" i="1"/>
  <c r="M1286" i="23"/>
  <c r="M1271" i="23"/>
  <c r="M549" i="23"/>
  <c r="M1144" i="23"/>
  <c r="M384" i="23"/>
  <c r="M1142" i="23"/>
  <c r="J337" i="1"/>
  <c r="M337" i="1" s="1"/>
  <c r="M1065" i="23"/>
  <c r="AR2403" i="1"/>
  <c r="K1284" i="1"/>
  <c r="M285" i="23"/>
  <c r="H2914" i="1"/>
  <c r="M164" i="23"/>
  <c r="M569" i="23"/>
  <c r="M324" i="23"/>
  <c r="M461" i="23"/>
  <c r="M497" i="23"/>
  <c r="M1516" i="23"/>
  <c r="M545" i="23"/>
  <c r="AU1837" i="1"/>
  <c r="K1230" i="1"/>
  <c r="M1075" i="23"/>
  <c r="M1489" i="23"/>
  <c r="AT1230" i="1"/>
  <c r="H1837" i="1"/>
  <c r="K339" i="1"/>
  <c r="K1837" i="1"/>
  <c r="M829" i="23"/>
  <c r="M791" i="23"/>
  <c r="M460" i="23"/>
  <c r="M1198" i="23"/>
  <c r="AR1230" i="1"/>
  <c r="L1230" i="1"/>
  <c r="AS1230" i="1"/>
  <c r="M356" i="23"/>
  <c r="AU1230" i="1"/>
  <c r="M311" i="23"/>
  <c r="AS1837" i="1"/>
  <c r="AS2915" i="1"/>
  <c r="M142" i="23"/>
  <c r="M79" i="23"/>
  <c r="M792" i="23"/>
  <c r="AU1275" i="1"/>
  <c r="AT1228" i="1"/>
  <c r="H1228" i="1"/>
  <c r="J1228" i="1"/>
  <c r="M895" i="23"/>
  <c r="M600" i="23"/>
  <c r="M1123" i="23"/>
  <c r="M1153" i="23"/>
  <c r="M141" i="23"/>
  <c r="M268" i="23"/>
  <c r="M68" i="23"/>
  <c r="M1152" i="23"/>
  <c r="L2406" i="1"/>
  <c r="M664" i="23"/>
  <c r="AT1837" i="1"/>
  <c r="L1837" i="1"/>
  <c r="L1275" i="1"/>
  <c r="K1228" i="1"/>
  <c r="AT1273" i="1"/>
  <c r="AR1228" i="1"/>
  <c r="M1512" i="23"/>
  <c r="K1273" i="1"/>
  <c r="L1228" i="1"/>
  <c r="AU1228" i="1"/>
  <c r="M375" i="23"/>
  <c r="L1273" i="1"/>
  <c r="M742" i="23"/>
  <c r="M1107" i="23"/>
  <c r="M1451" i="23"/>
  <c r="M1358" i="23"/>
  <c r="M258" i="23"/>
  <c r="M43" i="23"/>
  <c r="M1059" i="23"/>
  <c r="M1163" i="23"/>
  <c r="M1560" i="23"/>
  <c r="M152" i="23"/>
  <c r="M1145" i="23"/>
  <c r="M1499" i="23"/>
  <c r="M401" i="23"/>
  <c r="M1200" i="23"/>
  <c r="M1440" i="23"/>
  <c r="M1347" i="23"/>
  <c r="M1382" i="23"/>
  <c r="M665" i="23"/>
  <c r="M1502" i="23"/>
  <c r="M307" i="23"/>
  <c r="M1175" i="23"/>
  <c r="M1280" i="23"/>
  <c r="M366" i="23"/>
  <c r="M1288" i="23"/>
  <c r="M1221" i="23"/>
  <c r="M804" i="23"/>
  <c r="M292" i="23"/>
  <c r="M1141" i="23"/>
  <c r="M1263" i="23"/>
  <c r="M1410" i="23"/>
  <c r="J1279" i="1"/>
  <c r="M1415" i="23"/>
  <c r="H2915" i="1"/>
  <c r="AS1279" i="1"/>
  <c r="AU1279" i="1"/>
  <c r="L1279" i="1"/>
  <c r="M1241" i="23"/>
  <c r="AR1279" i="1"/>
  <c r="M1420" i="23"/>
  <c r="J339" i="1"/>
  <c r="L339" i="1"/>
  <c r="M306" i="23"/>
  <c r="M785" i="23"/>
  <c r="M34" i="23"/>
  <c r="J1233" i="1"/>
  <c r="J2915" i="1"/>
  <c r="AT339" i="1"/>
  <c r="M782" i="23"/>
  <c r="M433" i="23"/>
  <c r="J340" i="1"/>
  <c r="L2915" i="1"/>
  <c r="H339" i="1"/>
  <c r="AT1279" i="1"/>
  <c r="K2403" i="1"/>
  <c r="AU2403" i="1"/>
  <c r="M369" i="23"/>
  <c r="M631" i="23"/>
  <c r="M556" i="23"/>
  <c r="M694" i="23"/>
  <c r="M206" i="23"/>
  <c r="M796" i="23"/>
  <c r="M1073" i="23"/>
  <c r="M93" i="23"/>
  <c r="M947" i="23"/>
  <c r="M869" i="23"/>
  <c r="M241" i="23"/>
  <c r="M767" i="23"/>
  <c r="M1427" i="23"/>
  <c r="M1370" i="23"/>
  <c r="M559" i="23"/>
  <c r="M734" i="23"/>
  <c r="M23" i="23"/>
  <c r="M72" i="23"/>
  <c r="M903" i="23"/>
  <c r="M1383" i="23"/>
  <c r="M1324" i="23"/>
  <c r="M29" i="23"/>
  <c r="M114" i="23"/>
  <c r="AU2915" i="1"/>
  <c r="M478" i="23"/>
  <c r="M510" i="23"/>
  <c r="M819" i="23"/>
  <c r="M83" i="23"/>
  <c r="M831" i="23"/>
  <c r="M710" i="23"/>
  <c r="M111" i="23"/>
  <c r="M195" i="23"/>
  <c r="M573" i="23"/>
  <c r="M1403" i="23"/>
  <c r="M816" i="23"/>
  <c r="M19" i="23"/>
  <c r="M419" i="23"/>
  <c r="M818" i="23"/>
  <c r="M20" i="23"/>
  <c r="M1500" i="23"/>
  <c r="M427" i="23"/>
  <c r="M1127" i="23"/>
  <c r="M1056" i="23"/>
  <c r="M1540" i="23"/>
  <c r="M340" i="23"/>
  <c r="M1082" i="23"/>
  <c r="M1419" i="23"/>
  <c r="M128" i="23"/>
  <c r="M530" i="23"/>
  <c r="M602" i="23"/>
  <c r="K1237" i="1"/>
  <c r="M410" i="23"/>
  <c r="AT1237" i="1"/>
  <c r="AU1237" i="1"/>
  <c r="J1237" i="1"/>
  <c r="M991" i="23"/>
  <c r="AU1231" i="1"/>
  <c r="AR1237" i="1"/>
  <c r="AS2402" i="1"/>
  <c r="M1257" i="23"/>
  <c r="M1004" i="23"/>
  <c r="M1279" i="23"/>
  <c r="M760" i="23"/>
  <c r="M995" i="23"/>
  <c r="M535" i="23"/>
  <c r="M444" i="23"/>
  <c r="M1129" i="23"/>
  <c r="M1529" i="23"/>
  <c r="M697" i="23"/>
  <c r="M156" i="23"/>
  <c r="M1268" i="23"/>
  <c r="M1300" i="23"/>
  <c r="M1344" i="23"/>
  <c r="M1369" i="23"/>
  <c r="M722" i="23"/>
  <c r="M1174" i="23"/>
  <c r="M996" i="23"/>
  <c r="M513" i="23"/>
  <c r="M783" i="23"/>
  <c r="M1104" i="23"/>
  <c r="M745" i="23"/>
  <c r="M757" i="23"/>
  <c r="M1117" i="23"/>
  <c r="M626" i="23"/>
  <c r="M7" i="23"/>
  <c r="M518" i="23"/>
  <c r="M590" i="23"/>
  <c r="K1279" i="1"/>
  <c r="M374" i="23"/>
  <c r="M524" i="23"/>
  <c r="M1040" i="23"/>
  <c r="M426" i="23"/>
  <c r="M830" i="23"/>
  <c r="M1456" i="23"/>
  <c r="M28" i="23"/>
  <c r="M468" i="23"/>
  <c r="M1379" i="23"/>
  <c r="M709" i="23"/>
  <c r="M422" i="23"/>
  <c r="AR2404" i="1"/>
  <c r="M30" i="23"/>
  <c r="M360" i="23"/>
  <c r="M695" i="23"/>
  <c r="M408" i="23"/>
  <c r="M398" i="23"/>
  <c r="M1441" i="23"/>
  <c r="M1116" i="23"/>
  <c r="M1541" i="23"/>
  <c r="M606" i="23"/>
  <c r="M582" i="23"/>
  <c r="M1299" i="23"/>
  <c r="M1335" i="23"/>
  <c r="M872" i="23"/>
  <c r="M1024" i="23"/>
  <c r="M795" i="23"/>
  <c r="M255" i="23"/>
  <c r="M1548" i="23"/>
  <c r="M905" i="23"/>
  <c r="M412" i="23"/>
  <c r="M854" i="23"/>
  <c r="M55" i="23"/>
  <c r="M364" i="23"/>
  <c r="M1231" i="23"/>
  <c r="M1355" i="23"/>
  <c r="M1205" i="23"/>
  <c r="M1220" i="23"/>
  <c r="M434" i="23"/>
  <c r="M639" i="23"/>
  <c r="M557" i="23"/>
  <c r="M140" i="23"/>
  <c r="M805" i="23"/>
  <c r="M1247" i="23"/>
  <c r="M143" i="23"/>
  <c r="M583" i="23"/>
  <c r="M105" i="23"/>
  <c r="M455" i="23"/>
  <c r="M945" i="23"/>
  <c r="M534" i="23"/>
  <c r="M888" i="23"/>
  <c r="M1245" i="23"/>
  <c r="M1209" i="23"/>
  <c r="M733" i="23"/>
  <c r="M1176" i="23"/>
  <c r="M166" i="23"/>
  <c r="M1553" i="23"/>
  <c r="M1432" i="23"/>
  <c r="AS1233" i="1"/>
  <c r="M1314" i="23"/>
  <c r="M459" i="23"/>
  <c r="M608" i="23"/>
  <c r="M1267" i="23"/>
  <c r="K1233" i="1"/>
  <c r="M1537" i="23"/>
  <c r="M305" i="23"/>
  <c r="L1281" i="23"/>
  <c r="AT1233" i="1"/>
  <c r="M1269" i="23"/>
  <c r="K1281" i="23"/>
  <c r="J2404" i="1"/>
  <c r="M496" i="23"/>
  <c r="M108" i="23"/>
  <c r="M1188" i="23"/>
  <c r="M24" i="23"/>
  <c r="M1110" i="23"/>
  <c r="M1088" i="23"/>
  <c r="M1438" i="23"/>
  <c r="M867" i="23"/>
  <c r="L2404" i="1"/>
  <c r="M95" i="23"/>
  <c r="M31" i="23"/>
  <c r="M663" i="23"/>
  <c r="M594" i="23"/>
  <c r="M570" i="23"/>
  <c r="M1212" i="23"/>
  <c r="M1348" i="23"/>
  <c r="M1450" i="23"/>
  <c r="H338" i="1"/>
  <c r="M162" i="23"/>
  <c r="M1468" i="23"/>
  <c r="H2404" i="1"/>
  <c r="H1233" i="1"/>
  <c r="AU2404" i="1"/>
  <c r="M81" i="23"/>
  <c r="M1244" i="23"/>
  <c r="M1333" i="23"/>
  <c r="M1463" i="23"/>
  <c r="M1392" i="23"/>
  <c r="M1406" i="23"/>
  <c r="M1524" i="23"/>
  <c r="M1367" i="23"/>
  <c r="M1371" i="23"/>
  <c r="M1357" i="23"/>
  <c r="AU1233" i="1"/>
  <c r="M78" i="23"/>
  <c r="H172" i="23"/>
  <c r="M391" i="23"/>
  <c r="L1233" i="1"/>
  <c r="M290" i="23"/>
  <c r="M1561" i="23"/>
  <c r="M1513" i="23"/>
  <c r="AS2920" i="1"/>
  <c r="M1496" i="23"/>
  <c r="M1401" i="23"/>
  <c r="M1387" i="23"/>
  <c r="H2909" i="1"/>
  <c r="AU2920" i="1"/>
  <c r="K2920" i="1"/>
  <c r="L2909" i="1"/>
  <c r="K2909" i="1"/>
  <c r="M1505" i="23"/>
  <c r="M1523" i="23"/>
  <c r="J2909" i="1"/>
  <c r="AS2909" i="1"/>
  <c r="M1396" i="23"/>
  <c r="AU2909" i="1"/>
  <c r="M1354" i="23"/>
  <c r="M1535" i="23"/>
  <c r="M1395" i="23"/>
  <c r="M1429" i="23"/>
  <c r="M1515" i="23"/>
  <c r="M1467" i="23"/>
  <c r="AT2920" i="1"/>
  <c r="M1491" i="23"/>
  <c r="M1359" i="23"/>
  <c r="M1416" i="23"/>
  <c r="M1422" i="23"/>
  <c r="M1566" i="23"/>
  <c r="M1313" i="23"/>
  <c r="M1291" i="23"/>
  <c r="M1311" i="23"/>
  <c r="M1309" i="23"/>
  <c r="F342" i="1"/>
  <c r="AR2402" i="1"/>
  <c r="M1125" i="23"/>
  <c r="M1136" i="23"/>
  <c r="M295" i="23"/>
  <c r="M576" i="23"/>
  <c r="M280" i="23"/>
  <c r="M876" i="23"/>
  <c r="M1054" i="23"/>
  <c r="M12" i="23"/>
  <c r="M194" i="23"/>
  <c r="M103" i="23"/>
  <c r="M138" i="23"/>
  <c r="M638" i="23"/>
  <c r="M1149" i="23"/>
  <c r="M624" i="23"/>
  <c r="M139" i="23"/>
  <c r="M234" i="23"/>
  <c r="M46" i="23"/>
  <c r="L2402" i="1"/>
  <c r="M96" i="23"/>
  <c r="K2402" i="1"/>
  <c r="M89" i="23"/>
  <c r="M692" i="23"/>
  <c r="M33" i="23"/>
  <c r="J2402" i="1"/>
  <c r="M372" i="23"/>
  <c r="M35" i="23"/>
  <c r="AU2402" i="1"/>
  <c r="M135" i="23"/>
  <c r="M662" i="23"/>
  <c r="M509" i="23"/>
  <c r="M235" i="23"/>
  <c r="M269" i="23"/>
  <c r="M1100" i="23"/>
  <c r="M1041" i="23"/>
  <c r="M756" i="23"/>
  <c r="M946" i="23"/>
  <c r="M841" i="23"/>
  <c r="H2402" i="1"/>
  <c r="M175" i="23"/>
  <c r="M959" i="23"/>
  <c r="M504" i="23"/>
  <c r="M886" i="23"/>
  <c r="M456" i="23"/>
  <c r="H1242" i="1"/>
  <c r="M282" i="23"/>
  <c r="AR1274" i="1"/>
  <c r="M1009" i="23"/>
  <c r="K1274" i="1"/>
  <c r="M1050" i="23"/>
  <c r="M962" i="23"/>
  <c r="M954" i="23"/>
  <c r="M1021" i="23"/>
  <c r="M880" i="23"/>
  <c r="M1005" i="23"/>
  <c r="AU1285" i="1"/>
  <c r="J1285" i="1"/>
  <c r="M878" i="23"/>
  <c r="M861" i="23"/>
  <c r="AR1285" i="1"/>
  <c r="M1023" i="23"/>
  <c r="L1274" i="1"/>
  <c r="M939" i="23"/>
  <c r="AS1285" i="1"/>
  <c r="J1274" i="1"/>
  <c r="M963" i="23"/>
  <c r="M1033" i="23"/>
  <c r="AU1274" i="1"/>
  <c r="M987" i="23"/>
  <c r="M928" i="23"/>
  <c r="M916" i="23"/>
  <c r="M822" i="23"/>
  <c r="M687" i="23"/>
  <c r="M980" i="23"/>
  <c r="M423" i="23"/>
  <c r="M476" i="23"/>
  <c r="M485" i="23"/>
  <c r="M253" i="23"/>
  <c r="M604" i="23"/>
  <c r="M358" i="23"/>
  <c r="M199" i="23"/>
  <c r="H685" i="23"/>
  <c r="M572" i="23"/>
  <c r="M643" i="23"/>
  <c r="M514" i="23"/>
  <c r="M291" i="23"/>
  <c r="M403" i="23"/>
  <c r="H1237" i="1"/>
  <c r="M629" i="23"/>
  <c r="M1171" i="23"/>
  <c r="M1084" i="23"/>
  <c r="K1840" i="1"/>
  <c r="M1183" i="23"/>
  <c r="M1248" i="23"/>
  <c r="AS1840" i="1"/>
  <c r="M1133" i="23"/>
  <c r="M1197" i="23"/>
  <c r="M1258" i="23"/>
  <c r="M1259" i="23"/>
  <c r="AT1840" i="1"/>
  <c r="M1266" i="23"/>
  <c r="M1222" i="23"/>
  <c r="J1840" i="1"/>
  <c r="L1840" i="1"/>
  <c r="AT1843" i="1"/>
  <c r="K1843" i="1"/>
  <c r="M1114" i="23"/>
  <c r="M1185" i="23"/>
  <c r="M1159" i="23"/>
  <c r="M1217" i="23"/>
  <c r="M1135" i="23"/>
  <c r="M915" i="23"/>
  <c r="AU1283" i="1"/>
  <c r="M911" i="23"/>
  <c r="M936" i="23"/>
  <c r="H1283" i="1"/>
  <c r="AT1283" i="1"/>
  <c r="M1048" i="23"/>
  <c r="M744" i="23"/>
  <c r="M862" i="23"/>
  <c r="M1036" i="23"/>
  <c r="AS1283" i="1"/>
  <c r="M960" i="23"/>
  <c r="M1013" i="23"/>
  <c r="M909" i="23"/>
  <c r="M966" i="23"/>
  <c r="M914" i="23"/>
  <c r="M1020" i="23"/>
  <c r="M887" i="23"/>
  <c r="M1001" i="23"/>
  <c r="M743" i="23"/>
  <c r="M944" i="23"/>
  <c r="M776" i="23"/>
  <c r="M1062" i="23"/>
  <c r="M843" i="23"/>
  <c r="M755" i="23"/>
  <c r="M759" i="23"/>
  <c r="M847" i="23"/>
  <c r="M833" i="23"/>
  <c r="M786" i="23"/>
  <c r="L1283" i="1"/>
  <c r="M999" i="23"/>
  <c r="M938" i="23"/>
  <c r="K1283" i="1"/>
  <c r="M827" i="23"/>
  <c r="M416" i="23"/>
  <c r="M1063" i="23"/>
  <c r="AR2406" i="1"/>
  <c r="K2406" i="1"/>
  <c r="M808" i="23"/>
  <c r="M1208" i="23"/>
  <c r="M1151" i="23"/>
  <c r="M1381" i="23"/>
  <c r="K1243" i="1"/>
  <c r="M1402" i="23"/>
  <c r="J2406" i="1"/>
  <c r="M731" i="23"/>
  <c r="M949" i="23"/>
  <c r="M1503" i="23"/>
  <c r="M1187" i="23"/>
  <c r="M335" i="23"/>
  <c r="M768" i="23"/>
  <c r="M613" i="23"/>
  <c r="M227" i="23"/>
  <c r="M224" i="23"/>
  <c r="M1531" i="23"/>
  <c r="AS2406" i="1"/>
  <c r="M44" i="23"/>
  <c r="M243" i="23"/>
  <c r="M728" i="23"/>
  <c r="M1007" i="23"/>
  <c r="AS1229" i="1"/>
  <c r="AU2406" i="1"/>
  <c r="M232" i="23"/>
  <c r="M1501" i="23"/>
  <c r="M454" i="23"/>
  <c r="L1243" i="1"/>
  <c r="M599" i="23"/>
  <c r="M2913" i="1"/>
  <c r="M222" i="23"/>
  <c r="M275" i="23"/>
  <c r="M1567" i="23"/>
  <c r="H1243" i="1"/>
  <c r="M493" i="23"/>
  <c r="M646" i="23"/>
  <c r="M1486" i="23"/>
  <c r="M1569" i="23"/>
  <c r="M1444" i="23"/>
  <c r="M904" i="23"/>
  <c r="M1081" i="23"/>
  <c r="M1260" i="23"/>
  <c r="M723" i="23"/>
  <c r="M1334" i="23"/>
  <c r="AU1243" i="1"/>
  <c r="M628" i="23"/>
  <c r="M84" i="23"/>
  <c r="M1476" i="23"/>
  <c r="M732" i="23"/>
  <c r="AT1243" i="1"/>
  <c r="M620" i="23"/>
  <c r="M673" i="23"/>
  <c r="H2406" i="1"/>
  <c r="M59" i="23"/>
  <c r="M435" i="23"/>
  <c r="M1479" i="23"/>
  <c r="H1281" i="23"/>
  <c r="M1025" i="23"/>
  <c r="K1238" i="1"/>
  <c r="AS1243" i="1"/>
  <c r="M62" i="23"/>
  <c r="M110" i="23"/>
  <c r="M621" i="23"/>
  <c r="M387" i="23"/>
  <c r="M564" i="23"/>
  <c r="M617" i="23"/>
  <c r="M1284" i="23"/>
  <c r="M1328" i="23"/>
  <c r="M1052" i="23"/>
  <c r="M1034" i="23"/>
  <c r="M1249" i="23"/>
  <c r="M605" i="23"/>
  <c r="M707" i="23"/>
  <c r="M546" i="23"/>
  <c r="M1384" i="23"/>
  <c r="M115" i="23"/>
  <c r="M117" i="23"/>
  <c r="M708" i="23"/>
  <c r="M1443" i="23"/>
  <c r="M1210" i="23"/>
  <c r="J1243" i="1"/>
  <c r="M287" i="23"/>
  <c r="M286" i="23"/>
  <c r="M846" i="23"/>
  <c r="M1329" i="23"/>
  <c r="M218" i="23"/>
  <c r="M678" i="23"/>
  <c r="M1552" i="23"/>
  <c r="M1287" i="23"/>
  <c r="M344" i="23"/>
  <c r="M735" i="23"/>
  <c r="M101" i="23"/>
  <c r="M251" i="23"/>
  <c r="M296" i="23"/>
  <c r="M415" i="23"/>
  <c r="M1012" i="23"/>
  <c r="M1448" i="23"/>
  <c r="M1102" i="23"/>
  <c r="H336" i="1"/>
  <c r="M342" i="23"/>
  <c r="M533" i="23"/>
  <c r="M679" i="23"/>
  <c r="M523" i="23"/>
  <c r="M409" i="23"/>
  <c r="M1080" i="23"/>
  <c r="H2919" i="1"/>
  <c r="M1394" i="23"/>
  <c r="M609" i="23"/>
  <c r="M488" i="23"/>
  <c r="M463" i="23"/>
  <c r="M1016" i="23"/>
  <c r="AS2911" i="1"/>
  <c r="M1532" i="23"/>
  <c r="M264" i="23"/>
  <c r="M92" i="23"/>
  <c r="M333" i="23"/>
  <c r="L2916" i="1"/>
  <c r="M674" i="23"/>
  <c r="M763" i="23"/>
  <c r="M790" i="23"/>
  <c r="M1045" i="23"/>
  <c r="M1446" i="23"/>
  <c r="M130" i="23"/>
  <c r="M1360" i="23"/>
  <c r="H1277" i="1"/>
  <c r="K2916" i="1"/>
  <c r="M567" i="23"/>
  <c r="M648" i="23"/>
  <c r="M943" i="23"/>
  <c r="M993" i="23"/>
  <c r="M983" i="23"/>
  <c r="M740" i="23"/>
  <c r="M932" i="23"/>
  <c r="M45" i="23"/>
  <c r="M449" i="23"/>
  <c r="M929" i="23"/>
  <c r="M168" i="23"/>
  <c r="M1407" i="23"/>
  <c r="M1442" i="23"/>
  <c r="M8" i="23"/>
  <c r="M627" i="23"/>
  <c r="M912" i="23"/>
  <c r="J2916" i="1"/>
  <c r="M65" i="23"/>
  <c r="M927" i="23"/>
  <c r="M1079" i="23"/>
  <c r="M1388" i="23"/>
  <c r="M1166" i="23"/>
  <c r="M715" i="23"/>
  <c r="M948" i="23"/>
  <c r="M9" i="23"/>
  <c r="M596" i="23"/>
  <c r="M1014" i="23"/>
  <c r="M1404" i="23"/>
  <c r="M283" i="23"/>
  <c r="AU2916" i="1"/>
  <c r="M978" i="23"/>
  <c r="M992" i="23"/>
  <c r="M1167" i="23"/>
  <c r="M1317" i="23"/>
  <c r="M1457" i="23"/>
  <c r="M104" i="23"/>
  <c r="M771" i="23"/>
  <c r="AT2916" i="1"/>
  <c r="M934" i="23"/>
  <c r="M1318" i="23"/>
  <c r="M1458" i="23"/>
  <c r="M561" i="23"/>
  <c r="M1289" i="23"/>
  <c r="M1336" i="23"/>
  <c r="M675" i="23"/>
  <c r="L2911" i="1"/>
  <c r="M1255" i="23"/>
  <c r="M899" i="23"/>
  <c r="M1011" i="23"/>
  <c r="M1265" i="23"/>
  <c r="M1352" i="23"/>
  <c r="M908" i="23"/>
  <c r="M726" i="23"/>
  <c r="M1274" i="23"/>
  <c r="M751" i="23"/>
  <c r="M276" i="23"/>
  <c r="M1557" i="23"/>
  <c r="M1473" i="23"/>
  <c r="M429" i="23"/>
  <c r="M1186" i="23"/>
  <c r="M1372" i="23"/>
  <c r="M245" i="23"/>
  <c r="M505" i="23"/>
  <c r="M622" i="23"/>
  <c r="M1380" i="23"/>
  <c r="M1455" i="23"/>
  <c r="M1480" i="23"/>
  <c r="AR1277" i="1"/>
  <c r="AS2916" i="1"/>
  <c r="M1378" i="23"/>
  <c r="M900" i="23"/>
  <c r="M826" i="23"/>
  <c r="M890" i="23"/>
  <c r="M1008" i="23"/>
  <c r="M1069" i="23"/>
  <c r="M1179" i="23"/>
  <c r="M1469" i="23"/>
  <c r="H2916" i="1"/>
  <c r="M623" i="23"/>
  <c r="M901" i="23"/>
  <c r="M803" i="23"/>
  <c r="M1464" i="23"/>
  <c r="M1504" i="23"/>
  <c r="L1277" i="1"/>
  <c r="M313" i="23"/>
  <c r="M458" i="23"/>
  <c r="M543" i="23"/>
  <c r="M718" i="23"/>
  <c r="M802" i="23"/>
  <c r="M893" i="23"/>
  <c r="M1105" i="23"/>
  <c r="M1027" i="23"/>
  <c r="M1147" i="23"/>
  <c r="M1327" i="23"/>
  <c r="M1375" i="23"/>
  <c r="M1215" i="23"/>
  <c r="M1493" i="23"/>
  <c r="M154" i="23"/>
  <c r="M971" i="23"/>
  <c r="H1276" i="1"/>
  <c r="M654" i="23"/>
  <c r="M393" i="23"/>
  <c r="M151" i="23"/>
  <c r="M1417" i="23"/>
  <c r="M1085" i="23"/>
  <c r="K1277" i="1"/>
  <c r="M215" i="23"/>
  <c r="M1029" i="23"/>
  <c r="M1181" i="23"/>
  <c r="M1017" i="23"/>
  <c r="M1190" i="23"/>
  <c r="M1238" i="23"/>
  <c r="M1373" i="23"/>
  <c r="M207" i="23"/>
  <c r="M1439" i="23"/>
  <c r="M376" i="23"/>
  <c r="M711" i="23"/>
  <c r="M5" i="23"/>
  <c r="M51" i="23"/>
  <c r="M322" i="23"/>
  <c r="M159" i="23"/>
  <c r="M270" i="23"/>
  <c r="M540" i="23"/>
  <c r="M682" i="23"/>
  <c r="M752" i="23"/>
  <c r="M953" i="23"/>
  <c r="M866" i="23"/>
  <c r="M898" i="23"/>
  <c r="M1191" i="23"/>
  <c r="M1239" i="23"/>
  <c r="M48" i="23"/>
  <c r="M828" i="23"/>
  <c r="M676" i="23"/>
  <c r="M1083" i="23"/>
  <c r="M325" i="23"/>
  <c r="M1562" i="23"/>
  <c r="M1550" i="23"/>
  <c r="M1224" i="23"/>
  <c r="M359" i="23"/>
  <c r="M1124" i="23"/>
  <c r="AS1844" i="1"/>
  <c r="AR2911" i="1"/>
  <c r="M100" i="23"/>
  <c r="M574" i="23"/>
  <c r="M1182" i="23"/>
  <c r="M378" i="23"/>
  <c r="M1423" i="23"/>
  <c r="M974" i="23"/>
  <c r="M820" i="23"/>
  <c r="M982" i="23"/>
  <c r="AU1278" i="1"/>
  <c r="AS1278" i="1"/>
  <c r="M107" i="23"/>
  <c r="M988" i="23"/>
  <c r="M1091" i="23"/>
  <c r="M60" i="23"/>
  <c r="M310" i="23"/>
  <c r="M1563" i="23"/>
  <c r="M937" i="23"/>
  <c r="M1057" i="23"/>
  <c r="M989" i="23"/>
  <c r="M955" i="23"/>
  <c r="M1211" i="23"/>
  <c r="M1115" i="23"/>
  <c r="M806" i="23"/>
  <c r="L1844" i="1"/>
  <c r="M716" i="23"/>
  <c r="M1087" i="23"/>
  <c r="M212" i="23"/>
  <c r="M957" i="23"/>
  <c r="M1325" i="23"/>
  <c r="M1520" i="23"/>
  <c r="M1234" i="23"/>
  <c r="M1236" i="23"/>
  <c r="M1143" i="23"/>
  <c r="K1836" i="1"/>
  <c r="M14" i="23"/>
  <c r="M1452" i="23"/>
  <c r="M15" i="23"/>
  <c r="M492" i="23"/>
  <c r="M603" i="23"/>
  <c r="M355" i="23"/>
  <c r="M475" i="23"/>
  <c r="M49" i="23"/>
  <c r="M788" i="23"/>
  <c r="M1195" i="23"/>
  <c r="M1366" i="23"/>
  <c r="M1434" i="23"/>
  <c r="M777" i="23"/>
  <c r="M725" i="23"/>
  <c r="M1076" i="23"/>
  <c r="M1361" i="23"/>
  <c r="M351" i="23"/>
  <c r="M129" i="23"/>
  <c r="M131" i="23"/>
  <c r="M453" i="23"/>
  <c r="M1233" i="23"/>
  <c r="M1405" i="23"/>
  <c r="M506" i="23"/>
  <c r="M1049" i="23"/>
  <c r="M1453" i="23"/>
  <c r="M1332" i="23"/>
  <c r="M930" i="23"/>
  <c r="M661" i="23"/>
  <c r="M672" i="23"/>
  <c r="M353" i="23"/>
  <c r="M611" i="23"/>
  <c r="M109" i="23"/>
  <c r="M260" i="23"/>
  <c r="M738" i="23"/>
  <c r="M1485" i="23"/>
  <c r="M1162" i="23"/>
  <c r="M1006" i="23"/>
  <c r="M349" i="23"/>
  <c r="M254" i="23"/>
  <c r="M304" i="23"/>
  <c r="M536" i="23"/>
  <c r="M174" i="23"/>
  <c r="M70" i="23"/>
  <c r="M417" i="23"/>
  <c r="M424" i="23"/>
  <c r="J1844" i="1"/>
  <c r="M113" i="23"/>
  <c r="M26" i="23"/>
  <c r="M122" i="23"/>
  <c r="M248" i="23"/>
  <c r="M691" i="23"/>
  <c r="M354" i="23"/>
  <c r="M892" i="23"/>
  <c r="M1389" i="23"/>
  <c r="M809" i="23"/>
  <c r="M1445" i="23"/>
  <c r="M798" i="23"/>
  <c r="M1189" i="23"/>
  <c r="M1542" i="23"/>
  <c r="H1278" i="1"/>
  <c r="M338" i="1"/>
  <c r="H1231" i="1"/>
  <c r="AT1231" i="1"/>
  <c r="M383" i="23"/>
  <c r="M1256" i="23"/>
  <c r="M1173" i="23"/>
  <c r="M521" i="23"/>
  <c r="M144" i="23"/>
  <c r="M925" i="23"/>
  <c r="M779" i="23"/>
  <c r="K1231" i="1"/>
  <c r="AS1231" i="1"/>
  <c r="J1836" i="1"/>
  <c r="K2911" i="1"/>
  <c r="M6" i="23"/>
  <c r="M77" i="23"/>
  <c r="M16" i="23"/>
  <c r="M397" i="23"/>
  <c r="M312" i="23"/>
  <c r="M363" i="23"/>
  <c r="M894" i="23"/>
  <c r="M952" i="23"/>
  <c r="M1264" i="23"/>
  <c r="M1316" i="23"/>
  <c r="M367" i="23"/>
  <c r="M720" i="23"/>
  <c r="M36" i="23"/>
  <c r="M652" i="23"/>
  <c r="M480" i="23"/>
  <c r="M1055" i="23"/>
  <c r="M896" i="23"/>
  <c r="M1196" i="23"/>
  <c r="M1184" i="23"/>
  <c r="M746" i="23"/>
  <c r="M1430" i="23"/>
  <c r="M186" i="23"/>
  <c r="M794" i="23"/>
  <c r="M82" i="23"/>
  <c r="M118" i="23"/>
  <c r="M1549" i="23"/>
  <c r="J2911" i="1"/>
  <c r="M41" i="23"/>
  <c r="M565" i="23"/>
  <c r="M361" i="23"/>
  <c r="M1278" i="23"/>
  <c r="M1321" i="23"/>
  <c r="J1278" i="1"/>
  <c r="H1844" i="1"/>
  <c r="AT1278" i="1"/>
  <c r="K1278" i="1"/>
  <c r="M853" i="23"/>
  <c r="M1134" i="23"/>
  <c r="M889" i="23"/>
  <c r="M990" i="23"/>
  <c r="AR1231" i="1"/>
  <c r="AU2911" i="1"/>
  <c r="M124" i="23"/>
  <c r="M134" i="23"/>
  <c r="M347" i="23"/>
  <c r="M467" i="23"/>
  <c r="M519" i="23"/>
  <c r="M438" i="23"/>
  <c r="M326" i="23"/>
  <c r="M1391" i="23"/>
  <c r="M739" i="23"/>
  <c r="M764" i="23"/>
  <c r="M1261" i="23"/>
  <c r="M71" i="23"/>
  <c r="M558" i="23"/>
  <c r="H1230" i="1"/>
  <c r="M1418" i="23"/>
  <c r="M183" i="23"/>
  <c r="M57" i="23"/>
  <c r="M265" i="23"/>
  <c r="M256" i="23"/>
  <c r="H2920" i="1"/>
  <c r="M699" i="23"/>
  <c r="M913" i="23"/>
  <c r="AR1844" i="1"/>
  <c r="H2911" i="1"/>
  <c r="M125" i="23"/>
  <c r="M357" i="23"/>
  <c r="M329" i="23"/>
  <c r="M448" i="23"/>
  <c r="M277" i="23"/>
  <c r="M396" i="23"/>
  <c r="M439" i="23"/>
  <c r="M551" i="23"/>
  <c r="M1230" i="23"/>
  <c r="M1018" i="23"/>
  <c r="M1071" i="23"/>
  <c r="M1413" i="23"/>
  <c r="M1482" i="23"/>
  <c r="M1119" i="23"/>
  <c r="M170" i="23"/>
  <c r="AT1844" i="1"/>
  <c r="M220" i="23"/>
  <c r="M1161" i="23"/>
  <c r="M881" i="23"/>
  <c r="M1064" i="23"/>
  <c r="M1488" i="23"/>
  <c r="M231" i="23"/>
  <c r="M120" i="23"/>
  <c r="M315" i="23"/>
  <c r="M721" i="23"/>
  <c r="M1199" i="23"/>
  <c r="H1570" i="23"/>
  <c r="L1231" i="1"/>
  <c r="M330" i="23"/>
  <c r="M647" i="23"/>
  <c r="M552" i="23"/>
  <c r="M1320" i="23"/>
  <c r="M917" i="23"/>
  <c r="M21" i="23"/>
  <c r="M90" i="23"/>
  <c r="M274" i="23"/>
  <c r="M452" i="23"/>
  <c r="M1232" i="23"/>
  <c r="M1312" i="23"/>
  <c r="M1454" i="23"/>
  <c r="M489" i="23"/>
  <c r="M985" i="23"/>
  <c r="M1431" i="23"/>
  <c r="M981" i="23"/>
  <c r="M85" i="23"/>
  <c r="M189" i="23"/>
  <c r="M765" i="23"/>
  <c r="M727" i="23"/>
  <c r="AT1234" i="1"/>
  <c r="H2917" i="1"/>
  <c r="M119" i="23"/>
  <c r="M146" i="23"/>
  <c r="M875" i="23"/>
  <c r="M986" i="23"/>
  <c r="M700" i="23"/>
  <c r="M797" i="23"/>
  <c r="M1051" i="23"/>
  <c r="M1568" i="23"/>
  <c r="M1067" i="23"/>
  <c r="M1517" i="23"/>
  <c r="AU1234" i="1"/>
  <c r="M1092" i="23"/>
  <c r="M1090" i="23"/>
  <c r="M121" i="23"/>
  <c r="M688" i="23"/>
  <c r="M750" i="23"/>
  <c r="M1037" i="23"/>
  <c r="M1330" i="23"/>
  <c r="M951" i="23"/>
  <c r="M1157" i="23"/>
  <c r="M1296" i="23"/>
  <c r="M1459" i="23"/>
  <c r="M1436" i="23"/>
  <c r="M844" i="23"/>
  <c r="M446" i="23"/>
  <c r="M1518" i="23"/>
  <c r="M800" i="23"/>
  <c r="M1507" i="23"/>
  <c r="AR1234" i="1"/>
  <c r="AT1839" i="1"/>
  <c r="M595" i="23"/>
  <c r="M653" i="23"/>
  <c r="M1514" i="23"/>
  <c r="M230" i="23"/>
  <c r="M377" i="23"/>
  <c r="M281" i="23"/>
  <c r="M973" i="23"/>
  <c r="AT1285" i="1"/>
  <c r="L1285" i="1"/>
  <c r="M27" i="23"/>
  <c r="M729" i="23"/>
  <c r="M240" i="23"/>
  <c r="M97" i="23"/>
  <c r="M133" i="23"/>
  <c r="M910" i="23"/>
  <c r="M267" i="23"/>
  <c r="M884" i="23"/>
  <c r="M1046" i="23"/>
  <c r="M1132" i="23"/>
  <c r="M1474" i="23"/>
  <c r="M1010" i="23"/>
  <c r="M1254" i="23"/>
  <c r="M1297" i="23"/>
  <c r="M1341" i="23"/>
  <c r="M1471" i="23"/>
  <c r="M838" i="23"/>
  <c r="M1121" i="23"/>
  <c r="M1385" i="23"/>
  <c r="M1337" i="23"/>
  <c r="M1101" i="23"/>
  <c r="K1570" i="23"/>
  <c r="AU2910" i="1"/>
  <c r="K1234" i="1"/>
  <c r="M210" i="23"/>
  <c r="M153" i="23"/>
  <c r="M781" i="23"/>
  <c r="M165" i="23"/>
  <c r="M698" i="23"/>
  <c r="M780" i="23"/>
  <c r="M462" i="23"/>
  <c r="M1315" i="23"/>
  <c r="M1477" i="23"/>
  <c r="M1393" i="23"/>
  <c r="M316" i="23"/>
  <c r="M242" i="23"/>
  <c r="M399" i="23"/>
  <c r="M607" i="23"/>
  <c r="M106" i="23"/>
  <c r="AR2920" i="1"/>
  <c r="L2920" i="1"/>
  <c r="M192" i="23"/>
  <c r="M177" i="23"/>
  <c r="M203" i="23"/>
  <c r="M157" i="23"/>
  <c r="M303" i="23"/>
  <c r="M414" i="23"/>
  <c r="M386" i="23"/>
  <c r="M37" i="23"/>
  <c r="M1194" i="23"/>
  <c r="M1242" i="23"/>
  <c r="M1285" i="23"/>
  <c r="M1112" i="23"/>
  <c r="M1168" i="23"/>
  <c r="M1216" i="23"/>
  <c r="M1307" i="23"/>
  <c r="M1294" i="23"/>
  <c r="M1339" i="23"/>
  <c r="M526" i="23"/>
  <c r="M836" i="23"/>
  <c r="M1304" i="23"/>
  <c r="M1390" i="23"/>
  <c r="J1570" i="23"/>
  <c r="AT2910" i="1"/>
  <c r="L336" i="1"/>
  <c r="AU1282" i="1"/>
  <c r="AS2922" i="1"/>
  <c r="M402" i="23"/>
  <c r="M641" i="23"/>
  <c r="M479" i="23"/>
  <c r="M667" i="23"/>
  <c r="M1118" i="23"/>
  <c r="M865" i="23"/>
  <c r="M651" i="23"/>
  <c r="M1368" i="23"/>
  <c r="M1408" i="23"/>
  <c r="H1285" i="1"/>
  <c r="M86" i="23"/>
  <c r="M477" i="23"/>
  <c r="M671" i="23"/>
  <c r="M529" i="23"/>
  <c r="M171" i="23"/>
  <c r="M1097" i="23"/>
  <c r="M1243" i="23"/>
  <c r="M471" i="23"/>
  <c r="M1169" i="23"/>
  <c r="M850" i="23"/>
  <c r="M857" i="23"/>
  <c r="M1202" i="23"/>
  <c r="M1544" i="23"/>
  <c r="M1397" i="23"/>
  <c r="M941" i="23"/>
  <c r="AS1282" i="1"/>
  <c r="H1841" i="1"/>
  <c r="J1841" i="1"/>
  <c r="M1841" i="1" s="1"/>
  <c r="AS2910" i="1"/>
  <c r="AR336" i="1"/>
  <c r="L1234" i="1"/>
  <c r="M167" i="23"/>
  <c r="M625" i="23"/>
  <c r="M848" i="23"/>
  <c r="M770" i="23"/>
  <c r="M585" i="23"/>
  <c r="M1030" i="23"/>
  <c r="M1490" i="23"/>
  <c r="M137" i="23"/>
  <c r="M39" i="23"/>
  <c r="M87" i="23"/>
  <c r="M74" i="23"/>
  <c r="M145" i="23"/>
  <c r="M407" i="23"/>
  <c r="M693" i="23"/>
  <c r="M1003" i="23"/>
  <c r="M1053" i="23"/>
  <c r="M1139" i="23"/>
  <c r="M1343" i="23"/>
  <c r="M1070" i="23"/>
  <c r="M1353" i="23"/>
  <c r="M1412" i="23"/>
  <c r="M958" i="23"/>
  <c r="M1077" i="23"/>
  <c r="M1035" i="23"/>
  <c r="M1203" i="23"/>
  <c r="M1350" i="23"/>
  <c r="M775" i="23"/>
  <c r="M1472" i="23"/>
  <c r="M1556" i="23"/>
  <c r="H1273" i="1"/>
  <c r="AT1242" i="1"/>
  <c r="H1281" i="1"/>
  <c r="AR2917" i="1"/>
  <c r="M309" i="23"/>
  <c r="M116" i="23"/>
  <c r="M817" i="23"/>
  <c r="M1526" i="23"/>
  <c r="M368" i="23"/>
  <c r="AR2921" i="1"/>
  <c r="M64" i="23"/>
  <c r="M3" i="23"/>
  <c r="M75" i="23"/>
  <c r="M637" i="23"/>
  <c r="M1089" i="23"/>
  <c r="M1140" i="23"/>
  <c r="M918" i="23"/>
  <c r="M968" i="23"/>
  <c r="M1019" i="23"/>
  <c r="M1130" i="23"/>
  <c r="M1180" i="23"/>
  <c r="M1228" i="23"/>
  <c r="M1276" i="23"/>
  <c r="M1470" i="23"/>
  <c r="M864" i="23"/>
  <c r="M1351" i="23"/>
  <c r="M1399" i="23"/>
  <c r="M712" i="23"/>
  <c r="M824" i="23"/>
  <c r="M1421" i="23"/>
  <c r="M1495" i="23"/>
  <c r="L2922" i="1"/>
  <c r="AS1273" i="1"/>
  <c r="AU1841" i="1"/>
  <c r="AR1841" i="1"/>
  <c r="K2917" i="1"/>
  <c r="M314" i="23"/>
  <c r="M334" i="23"/>
  <c r="M299" i="23"/>
  <c r="M67" i="23"/>
  <c r="M185" i="23"/>
  <c r="M677" i="23"/>
  <c r="M392" i="23"/>
  <c r="M793" i="23"/>
  <c r="M1172" i="23"/>
  <c r="M1270" i="23"/>
  <c r="M964" i="23"/>
  <c r="M221" i="23"/>
  <c r="M655" i="23"/>
  <c r="M1528" i="23"/>
  <c r="M50" i="23"/>
  <c r="M98" i="23"/>
  <c r="M298" i="23"/>
  <c r="M591" i="23"/>
  <c r="M25" i="23"/>
  <c r="M321" i="23"/>
  <c r="M1098" i="23"/>
  <c r="M1148" i="23"/>
  <c r="M926" i="23"/>
  <c r="M1072" i="23"/>
  <c r="M1229" i="23"/>
  <c r="M1277" i="23"/>
  <c r="M1364" i="23"/>
  <c r="M1424" i="23"/>
  <c r="M1042" i="23"/>
  <c r="M1103" i="23"/>
  <c r="M1093" i="23"/>
  <c r="M1177" i="23"/>
  <c r="M1409" i="23"/>
  <c r="M814" i="23"/>
  <c r="AU337" i="1"/>
  <c r="H1234" i="1"/>
  <c r="AR1273" i="1"/>
  <c r="AS1841" i="1"/>
  <c r="AU2922" i="1"/>
  <c r="J2917" i="1"/>
  <c r="M394" i="23"/>
  <c r="M871" i="23"/>
  <c r="M839" i="23"/>
  <c r="M56" i="23"/>
  <c r="M1538" i="23"/>
  <c r="M1066" i="23"/>
  <c r="M66" i="23"/>
  <c r="M112" i="23"/>
  <c r="M209" i="23"/>
  <c r="M705" i="23"/>
  <c r="M271" i="23"/>
  <c r="M440" i="23"/>
  <c r="M748" i="23"/>
  <c r="M1425" i="23"/>
  <c r="M1043" i="23"/>
  <c r="M1111" i="23"/>
  <c r="M11" i="23"/>
  <c r="M219" i="23"/>
  <c r="M807" i="23"/>
  <c r="M815" i="23"/>
  <c r="M1044" i="23"/>
  <c r="M1527" i="23"/>
  <c r="M1539" i="23"/>
  <c r="M922" i="23"/>
  <c r="AU339" i="1"/>
  <c r="AS339" i="1"/>
  <c r="AR2915" i="1"/>
  <c r="AT2915" i="1"/>
  <c r="M76" i="23"/>
  <c r="M147" i="23"/>
  <c r="M649" i="23"/>
  <c r="M302" i="23"/>
  <c r="M481" i="23"/>
  <c r="M587" i="23"/>
  <c r="M61" i="23"/>
  <c r="M984" i="23"/>
  <c r="M1283" i="23"/>
  <c r="M1095" i="23"/>
  <c r="M933" i="23"/>
  <c r="M1120" i="23"/>
  <c r="M1411" i="23"/>
  <c r="M1273" i="23"/>
  <c r="M1510" i="23"/>
  <c r="M1146" i="23"/>
  <c r="J1273" i="1"/>
  <c r="M91" i="23"/>
  <c r="M229" i="23"/>
  <c r="M163" i="23"/>
  <c r="M487" i="23"/>
  <c r="M1551" i="23"/>
  <c r="M1022" i="23"/>
  <c r="M1032" i="23"/>
  <c r="J1238" i="1"/>
  <c r="M228" i="23"/>
  <c r="M190" i="23"/>
  <c r="M568" i="23"/>
  <c r="M225" i="23"/>
  <c r="M538" i="23"/>
  <c r="M473" i="23"/>
  <c r="M284" i="23"/>
  <c r="M442" i="23"/>
  <c r="M239" i="23"/>
  <c r="M406" i="23"/>
  <c r="M680" i="23"/>
  <c r="L1238" i="1"/>
  <c r="M318" i="23"/>
  <c r="M181" i="23"/>
  <c r="M579" i="23"/>
  <c r="M589" i="23"/>
  <c r="M191" i="23"/>
  <c r="M464" i="23"/>
  <c r="M586" i="23"/>
  <c r="M404" i="23"/>
  <c r="M370" i="23"/>
  <c r="H1238" i="1"/>
  <c r="M297" i="23"/>
  <c r="M332" i="23"/>
  <c r="M580" i="23"/>
  <c r="M474" i="23"/>
  <c r="M507" i="23"/>
  <c r="M616" i="23"/>
  <c r="M411" i="23"/>
  <c r="M197" i="23"/>
  <c r="M362" i="23"/>
  <c r="M601" i="23"/>
  <c r="M658" i="23"/>
  <c r="M246" i="23"/>
  <c r="M420" i="23"/>
  <c r="M196" i="23"/>
  <c r="M350" i="23"/>
  <c r="M525" i="23"/>
  <c r="M216" i="23"/>
  <c r="M180" i="23"/>
  <c r="M249" i="23"/>
  <c r="M451" i="23"/>
  <c r="M484" i="23"/>
  <c r="M421" i="23"/>
  <c r="M465" i="23"/>
  <c r="AR1229" i="1"/>
  <c r="AT1232" i="1"/>
  <c r="M548" i="23"/>
  <c r="M615" i="23"/>
  <c r="M597" i="23"/>
  <c r="M252" i="23"/>
  <c r="M541" i="23"/>
  <c r="M683" i="23"/>
  <c r="M294" i="23"/>
  <c r="M527" i="23"/>
  <c r="M669" i="23"/>
  <c r="M644" i="23"/>
  <c r="M188" i="23"/>
  <c r="M537" i="23"/>
  <c r="M328" i="23"/>
  <c r="K1229" i="1"/>
  <c r="AS1238" i="1"/>
  <c r="M198" i="23"/>
  <c r="J1229" i="1"/>
  <c r="M566" i="23"/>
  <c r="M614" i="23"/>
  <c r="M371" i="23"/>
  <c r="M553" i="23"/>
  <c r="M176" i="23"/>
  <c r="M293" i="23"/>
  <c r="M445" i="23"/>
  <c r="K1232" i="1"/>
  <c r="M179" i="23"/>
  <c r="M511" i="23"/>
  <c r="M650" i="23"/>
  <c r="M501" i="23"/>
  <c r="M636" i="23"/>
  <c r="M380" i="23"/>
  <c r="M539" i="23"/>
  <c r="M681" i="23"/>
  <c r="M395" i="23"/>
  <c r="AR1238" i="1"/>
  <c r="M233" i="23"/>
  <c r="M522" i="23"/>
  <c r="M365" i="23"/>
  <c r="M635" i="23"/>
  <c r="M588" i="23"/>
  <c r="H1229" i="1"/>
  <c r="L1232" i="1"/>
  <c r="AS1232" i="1"/>
  <c r="AU1232" i="1"/>
  <c r="M443" i="23"/>
  <c r="M547" i="23"/>
  <c r="M642" i="23"/>
  <c r="M640" i="23"/>
  <c r="M208" i="23"/>
  <c r="M1437" i="23"/>
  <c r="M201" i="23"/>
  <c r="M278" i="23"/>
  <c r="M823" i="23"/>
  <c r="M1342" i="23"/>
  <c r="M244" i="23"/>
  <c r="M1301" i="23"/>
  <c r="D342" i="1"/>
  <c r="L2921" i="1"/>
  <c r="M373" i="23"/>
  <c r="M331" i="23"/>
  <c r="M337" i="23"/>
  <c r="M346" i="23"/>
  <c r="M413" i="23"/>
  <c r="M575" i="23"/>
  <c r="M202" i="23"/>
  <c r="M1547" i="23"/>
  <c r="M1308" i="23"/>
  <c r="M761" i="23"/>
  <c r="M891" i="23"/>
  <c r="M1305" i="23"/>
  <c r="M801" i="23"/>
  <c r="M1026" i="23"/>
  <c r="M1201" i="23"/>
  <c r="M1530" i="23"/>
  <c r="M1508" i="23"/>
  <c r="M1237" i="23"/>
  <c r="M907" i="23"/>
  <c r="K1839" i="1"/>
  <c r="AR1839" i="1"/>
  <c r="M418" i="23"/>
  <c r="M400" i="23"/>
  <c r="M921" i="23"/>
  <c r="AR1242" i="1"/>
  <c r="K2405" i="1"/>
  <c r="AS2921" i="1"/>
  <c r="K2921" i="1"/>
  <c r="M40" i="23"/>
  <c r="M148" i="23"/>
  <c r="M390" i="23"/>
  <c r="M441" i="23"/>
  <c r="M338" i="23"/>
  <c r="M466" i="23"/>
  <c r="M508" i="23"/>
  <c r="M472" i="23"/>
  <c r="M498" i="23"/>
  <c r="M238" i="23"/>
  <c r="M835" i="23"/>
  <c r="M1298" i="23"/>
  <c r="M874" i="23"/>
  <c r="M1028" i="23"/>
  <c r="M1078" i="23"/>
  <c r="M1131" i="23"/>
  <c r="M825" i="23"/>
  <c r="M883" i="23"/>
  <c r="M1447" i="23"/>
  <c r="M632" i="23"/>
  <c r="M1061" i="23"/>
  <c r="M1306" i="23"/>
  <c r="M1555" i="23"/>
  <c r="M1060" i="23"/>
  <c r="M1509" i="23"/>
  <c r="M300" i="23"/>
  <c r="M855" i="23"/>
  <c r="M1068" i="23"/>
  <c r="M630" i="23"/>
  <c r="AT1284" i="1"/>
  <c r="L1284" i="1"/>
  <c r="M940" i="23"/>
  <c r="AU1280" i="1"/>
  <c r="H2405" i="1"/>
  <c r="J2921" i="1"/>
  <c r="M149" i="23"/>
  <c r="M63" i="23"/>
  <c r="M382" i="23"/>
  <c r="M237" i="23"/>
  <c r="M13" i="23"/>
  <c r="M457" i="23"/>
  <c r="M684" i="23"/>
  <c r="M703" i="23"/>
  <c r="M577" i="23"/>
  <c r="M528" i="23"/>
  <c r="M178" i="23"/>
  <c r="M1319" i="23"/>
  <c r="M1262" i="23"/>
  <c r="M1483" i="23"/>
  <c r="M1349" i="23"/>
  <c r="L1839" i="1"/>
  <c r="J1843" i="1"/>
  <c r="J1232" i="1"/>
  <c r="AU1839" i="1"/>
  <c r="H1232" i="1"/>
  <c r="M436" i="23"/>
  <c r="M747" i="23"/>
  <c r="M317" i="23"/>
  <c r="AR2922" i="1"/>
  <c r="J2922" i="1"/>
  <c r="AT2922" i="1"/>
  <c r="K2922" i="1"/>
  <c r="M1290" i="23"/>
  <c r="AT1280" i="1"/>
  <c r="L2405" i="1"/>
  <c r="K2918" i="1"/>
  <c r="AU2921" i="1"/>
  <c r="M42" i="23"/>
  <c r="M53" i="23"/>
  <c r="M263" i="23"/>
  <c r="M450" i="23"/>
  <c r="M517" i="23"/>
  <c r="M430" i="23"/>
  <c r="M612" i="23"/>
  <c r="M516" i="23"/>
  <c r="M969" i="23"/>
  <c r="M1113" i="23"/>
  <c r="M1170" i="23"/>
  <c r="M1218" i="23"/>
  <c r="M1138" i="23"/>
  <c r="M1192" i="23"/>
  <c r="M562" i="23"/>
  <c r="M832" i="23"/>
  <c r="M789" i="23"/>
  <c r="M656" i="23"/>
  <c r="M1533" i="23"/>
  <c r="M842" i="23"/>
  <c r="M1484" i="23"/>
  <c r="M1038" i="23"/>
  <c r="M319" i="23"/>
  <c r="M1522" i="23"/>
  <c r="M2915" i="1"/>
  <c r="H1843" i="1"/>
  <c r="M32" i="23"/>
  <c r="M956" i="23"/>
  <c r="AR1280" i="1"/>
  <c r="H1280" i="1"/>
  <c r="AS2405" i="1"/>
  <c r="H2918" i="1"/>
  <c r="M741" i="23"/>
  <c r="M247" i="23"/>
  <c r="M633" i="23"/>
  <c r="M447" i="23"/>
  <c r="M1122" i="23"/>
  <c r="M1193" i="23"/>
  <c r="M950" i="23"/>
  <c r="M1400" i="23"/>
  <c r="M1226" i="23"/>
  <c r="M1363" i="23"/>
  <c r="M923" i="23"/>
  <c r="M1545" i="23"/>
  <c r="M1497" i="23"/>
  <c r="AR2405" i="1"/>
  <c r="AU1843" i="1"/>
  <c r="AS2912" i="1"/>
  <c r="AR2912" i="1"/>
  <c r="M1235" i="1"/>
  <c r="AS1280" i="1"/>
  <c r="L1280" i="1"/>
  <c r="J2405" i="1"/>
  <c r="J2918" i="1"/>
  <c r="M52" i="23"/>
  <c r="M88" i="23"/>
  <c r="M161" i="23"/>
  <c r="M4" i="23"/>
  <c r="M38" i="23"/>
  <c r="M214" i="23"/>
  <c r="M288" i="23"/>
  <c r="M544" i="23"/>
  <c r="M531" i="23"/>
  <c r="M482" i="23"/>
  <c r="M659" i="23"/>
  <c r="M491" i="23"/>
  <c r="M634" i="23"/>
  <c r="M226" i="23"/>
  <c r="M837" i="23"/>
  <c r="M1365" i="23"/>
  <c r="M845" i="23"/>
  <c r="M1002" i="23"/>
  <c r="M858" i="23"/>
  <c r="M975" i="23"/>
  <c r="M1137" i="23"/>
  <c r="M1227" i="23"/>
  <c r="M345" i="23"/>
  <c r="M550" i="23"/>
  <c r="M812" i="23"/>
  <c r="M1426" i="23"/>
  <c r="L1843" i="1"/>
  <c r="M22" i="23"/>
  <c r="M428" i="23"/>
  <c r="M666" i="23"/>
  <c r="M341" i="1"/>
  <c r="AS1242" i="1"/>
  <c r="AU2918" i="1"/>
  <c r="M289" i="23"/>
  <c r="M502" i="23"/>
  <c r="M660" i="23"/>
  <c r="M670" i="23"/>
  <c r="M1156" i="23"/>
  <c r="M1374" i="23"/>
  <c r="L1242" i="1"/>
  <c r="AU2405" i="1"/>
  <c r="M2912" i="1"/>
  <c r="M906" i="23"/>
  <c r="H1839" i="1"/>
  <c r="AU1242" i="1"/>
  <c r="AT2918" i="1"/>
  <c r="M73" i="23"/>
  <c r="M432" i="23"/>
  <c r="M272" i="23"/>
  <c r="M555" i="23"/>
  <c r="M753" i="23"/>
  <c r="M262" i="23"/>
  <c r="M327" i="23"/>
  <c r="M500" i="23"/>
  <c r="M645" i="23"/>
  <c r="M689" i="23"/>
  <c r="M1204" i="23"/>
  <c r="M1376" i="23"/>
  <c r="M1435" i="23"/>
  <c r="M811" i="23"/>
  <c r="M1240" i="23"/>
  <c r="M977" i="23"/>
  <c r="M856" i="23"/>
  <c r="M1126" i="23"/>
  <c r="M863" i="23"/>
  <c r="AU1229" i="1"/>
  <c r="AS1277" i="1"/>
  <c r="AT1277" i="1"/>
  <c r="M184" i="23"/>
  <c r="L1241" i="1"/>
  <c r="M1241" i="1" s="1"/>
  <c r="AR1241" i="1"/>
  <c r="AS1241" i="1"/>
  <c r="M1303" i="23"/>
  <c r="M1302" i="23"/>
  <c r="J1242" i="1"/>
  <c r="AS2918" i="1"/>
  <c r="M18" i="23"/>
  <c r="M17" i="23"/>
  <c r="M754" i="23"/>
  <c r="M381" i="23"/>
  <c r="M618" i="23"/>
  <c r="M431" i="23"/>
  <c r="M690" i="23"/>
  <c r="M200" i="23"/>
  <c r="M714" i="23"/>
  <c r="M724" i="23"/>
  <c r="M821" i="23"/>
  <c r="M1158" i="23"/>
  <c r="M1252" i="23"/>
  <c r="M1295" i="23"/>
  <c r="M1154" i="23"/>
  <c r="M1521" i="23"/>
  <c r="K1280" i="1"/>
  <c r="AT1229" i="1"/>
  <c r="AR1843" i="1"/>
  <c r="H2921" i="1"/>
  <c r="AS2917" i="1"/>
  <c r="AT2917" i="1"/>
  <c r="AU2917" i="1"/>
  <c r="AN342" i="1"/>
  <c r="L2918" i="1"/>
  <c r="M136" i="23"/>
  <c r="M279" i="23"/>
  <c r="M389" i="23"/>
  <c r="M483" i="23"/>
  <c r="M554" i="23"/>
  <c r="M619" i="23"/>
  <c r="M336" i="23"/>
  <c r="M405" i="23"/>
  <c r="M158" i="23"/>
  <c r="M610" i="23"/>
  <c r="M868" i="23"/>
  <c r="M919" i="23"/>
  <c r="M1206" i="23"/>
  <c r="M1340" i="23"/>
  <c r="M813" i="23"/>
  <c r="M1155" i="23"/>
  <c r="M1293" i="23"/>
  <c r="M702" i="23"/>
  <c r="M1546" i="23"/>
  <c r="M1414" i="23"/>
  <c r="AS1839" i="1"/>
  <c r="M182" i="23"/>
  <c r="M1466" i="23"/>
  <c r="AT1275" i="1"/>
  <c r="AS1275" i="1"/>
  <c r="J1275" i="1"/>
  <c r="M584" i="23"/>
  <c r="D31" i="19"/>
  <c r="F31" i="19" s="1"/>
  <c r="R31" i="2"/>
  <c r="V31" i="2"/>
  <c r="AT31" i="2"/>
  <c r="X31" i="2"/>
  <c r="AV31" i="2"/>
  <c r="AD31" i="2"/>
  <c r="AP31" i="2"/>
  <c r="N31" i="2"/>
  <c r="AJ31" i="2"/>
  <c r="AZ31" i="2"/>
  <c r="AF31" i="2"/>
  <c r="BH31" i="2"/>
  <c r="BD31" i="2"/>
  <c r="Z31" i="2"/>
  <c r="AL31" i="2"/>
  <c r="AX31" i="2"/>
  <c r="AB31" i="2"/>
  <c r="AH31" i="2"/>
  <c r="P31" i="2"/>
  <c r="AN31" i="2"/>
  <c r="BF31" i="2"/>
  <c r="BB31" i="2"/>
  <c r="AT27" i="2"/>
  <c r="BD27" i="2"/>
  <c r="AB29" i="2"/>
  <c r="M230" i="1"/>
  <c r="M564" i="1"/>
  <c r="M792" i="1"/>
  <c r="M783" i="1"/>
  <c r="M999" i="1"/>
  <c r="M1168" i="1"/>
  <c r="M2297" i="1"/>
  <c r="M1761" i="1"/>
  <c r="M3039" i="1"/>
  <c r="M3228" i="1"/>
  <c r="M277" i="1"/>
  <c r="M285" i="1"/>
  <c r="AU334" i="1"/>
  <c r="AU340" i="1"/>
  <c r="M429" i="1"/>
  <c r="M651" i="1"/>
  <c r="M2002" i="1"/>
  <c r="M2722" i="1"/>
  <c r="M2797" i="1"/>
  <c r="M2077" i="1"/>
  <c r="M3230" i="1"/>
  <c r="M3150" i="1"/>
  <c r="M713" i="1"/>
  <c r="M2048" i="1"/>
  <c r="M2690" i="1"/>
  <c r="M2615" i="1"/>
  <c r="M3217" i="1"/>
  <c r="M2842" i="1"/>
  <c r="M2939" i="1"/>
  <c r="M214" i="1"/>
  <c r="AS334" i="1"/>
  <c r="AS340" i="1"/>
  <c r="AT340" i="1"/>
  <c r="M779" i="1"/>
  <c r="M610" i="1"/>
  <c r="M674" i="1"/>
  <c r="M660" i="1"/>
  <c r="M2138" i="1"/>
  <c r="M2691" i="1"/>
  <c r="M2587" i="1"/>
  <c r="R39" i="2"/>
  <c r="M61" i="1"/>
  <c r="M247" i="1"/>
  <c r="M417" i="1"/>
  <c r="M425" i="1"/>
  <c r="M624" i="1"/>
  <c r="M630" i="1"/>
  <c r="M868" i="1"/>
  <c r="M720" i="1"/>
  <c r="M901" i="1"/>
  <c r="M880" i="1"/>
  <c r="M700" i="1"/>
  <c r="M933" i="1"/>
  <c r="M745" i="1"/>
  <c r="M1908" i="1"/>
  <c r="M2550" i="1"/>
  <c r="M2247" i="1"/>
  <c r="M2547" i="1"/>
  <c r="M2901" i="1"/>
  <c r="M2998" i="1"/>
  <c r="M3190" i="1"/>
  <c r="K334" i="1"/>
  <c r="M334" i="1" s="1"/>
  <c r="AR340" i="1"/>
  <c r="M871" i="1"/>
  <c r="M1339" i="1"/>
  <c r="M1511" i="1"/>
  <c r="M1867" i="1"/>
  <c r="M2087" i="1"/>
  <c r="M2415" i="1"/>
  <c r="M1750" i="1"/>
  <c r="M2388" i="1"/>
  <c r="M2945" i="1"/>
  <c r="M2866" i="1"/>
  <c r="M2733" i="1"/>
  <c r="M3227" i="1"/>
  <c r="H1836" i="1"/>
  <c r="M3058" i="1"/>
  <c r="M3170" i="1"/>
  <c r="M190" i="1"/>
  <c r="M749" i="1"/>
  <c r="M293" i="1"/>
  <c r="M1902" i="1"/>
  <c r="M2850" i="1"/>
  <c r="L29" i="2"/>
  <c r="C36" i="2"/>
  <c r="AP36" i="2" s="1"/>
  <c r="M110" i="1"/>
  <c r="M185" i="1"/>
  <c r="M170" i="1"/>
  <c r="M543" i="1"/>
  <c r="M612" i="1"/>
  <c r="M522" i="1"/>
  <c r="M650" i="1"/>
  <c r="M511" i="1"/>
  <c r="M635" i="1"/>
  <c r="M765" i="1"/>
  <c r="M773" i="1"/>
  <c r="M451" i="1"/>
  <c r="M965" i="1"/>
  <c r="M1082" i="1"/>
  <c r="M1120" i="1"/>
  <c r="M1354" i="1"/>
  <c r="M1324" i="1"/>
  <c r="M1471" i="1"/>
  <c r="M1725" i="1"/>
  <c r="M1713" i="1"/>
  <c r="M2209" i="1"/>
  <c r="M2234" i="1"/>
  <c r="M2548" i="1"/>
  <c r="M1785" i="1"/>
  <c r="M2202" i="1"/>
  <c r="M2387" i="1"/>
  <c r="M3032" i="1"/>
  <c r="M3155" i="1"/>
  <c r="M529" i="1"/>
  <c r="AT334" i="1"/>
  <c r="K340" i="1"/>
  <c r="M376" i="1"/>
  <c r="M733" i="1"/>
  <c r="M621" i="1"/>
  <c r="M1115" i="1"/>
  <c r="M1578" i="1"/>
  <c r="M1407" i="1"/>
  <c r="M1808" i="1"/>
  <c r="M2360" i="1"/>
  <c r="M2242" i="1"/>
  <c r="M2038" i="1"/>
  <c r="M2525" i="1"/>
  <c r="M2310" i="1"/>
  <c r="M3005" i="1"/>
  <c r="M3040" i="1"/>
  <c r="AS580" i="1"/>
  <c r="L580" i="1"/>
  <c r="M580" i="1" s="1"/>
  <c r="AZ30" i="2"/>
  <c r="P30" i="2"/>
  <c r="P51" i="2"/>
  <c r="M124" i="1"/>
  <c r="M202" i="1"/>
  <c r="M162" i="1"/>
  <c r="M305" i="1"/>
  <c r="M614" i="1"/>
  <c r="M771" i="1"/>
  <c r="M750" i="1"/>
  <c r="M517" i="1"/>
  <c r="M707" i="1"/>
  <c r="M1129" i="1"/>
  <c r="M974" i="1"/>
  <c r="M1430" i="1"/>
  <c r="M1408" i="1"/>
  <c r="M1723" i="1"/>
  <c r="M2074" i="1"/>
  <c r="M2433" i="1"/>
  <c r="M2467" i="1"/>
  <c r="M2761" i="1"/>
  <c r="H113" i="1"/>
  <c r="M623" i="1"/>
  <c r="M569" i="1"/>
  <c r="M573" i="1"/>
  <c r="M365" i="1"/>
  <c r="M682" i="1"/>
  <c r="M1162" i="1"/>
  <c r="M1740" i="1"/>
  <c r="M1931" i="1"/>
  <c r="M2386" i="1"/>
  <c r="M2527" i="1"/>
  <c r="M3001" i="1"/>
  <c r="M2806" i="1"/>
  <c r="M2342" i="1"/>
  <c r="M3078" i="1"/>
  <c r="M1258" i="1"/>
  <c r="AS336" i="1"/>
  <c r="AU336" i="1"/>
  <c r="K336" i="1"/>
  <c r="M68" i="1"/>
  <c r="M121" i="1"/>
  <c r="M1862" i="1"/>
  <c r="AZ17" i="2"/>
  <c r="V29" i="2"/>
  <c r="BD30" i="2"/>
  <c r="Z33" i="2"/>
  <c r="AF39" i="2"/>
  <c r="M29" i="1"/>
  <c r="M83" i="1"/>
  <c r="M3" i="1"/>
  <c r="M126" i="1"/>
  <c r="M45" i="1"/>
  <c r="M402" i="1"/>
  <c r="M423" i="1"/>
  <c r="M360" i="1"/>
  <c r="M393" i="1"/>
  <c r="M487" i="1"/>
  <c r="M526" i="1"/>
  <c r="M551" i="1"/>
  <c r="M428" i="1"/>
  <c r="M661" i="1"/>
  <c r="M703" i="1"/>
  <c r="M851" i="1"/>
  <c r="M710" i="1"/>
  <c r="M966" i="1"/>
  <c r="M1036" i="1"/>
  <c r="M1093" i="1"/>
  <c r="M1359" i="1"/>
  <c r="M1434" i="1"/>
  <c r="M1684" i="1"/>
  <c r="M1830" i="1"/>
  <c r="M2317" i="1"/>
  <c r="M2805" i="1"/>
  <c r="M3119" i="1"/>
  <c r="M3231" i="1"/>
  <c r="M865" i="1"/>
  <c r="M684" i="1"/>
  <c r="M1801" i="1"/>
  <c r="M1774" i="1"/>
  <c r="M2417" i="1"/>
  <c r="M2627" i="1"/>
  <c r="M2890" i="1"/>
  <c r="M1164" i="1"/>
  <c r="M2802" i="1"/>
  <c r="M2856" i="1"/>
  <c r="M575" i="1"/>
  <c r="AH5" i="2"/>
  <c r="X17" i="2"/>
  <c r="AX30" i="2"/>
  <c r="BH39" i="2"/>
  <c r="M213" i="1"/>
  <c r="M201" i="1"/>
  <c r="M514" i="1"/>
  <c r="M742" i="1"/>
  <c r="M843" i="1"/>
  <c r="M760" i="1"/>
  <c r="M1031" i="1"/>
  <c r="M1038" i="1"/>
  <c r="M1148" i="1"/>
  <c r="M1288" i="1"/>
  <c r="M1674" i="1"/>
  <c r="M1629" i="1"/>
  <c r="M1771" i="1"/>
  <c r="M2211" i="1"/>
  <c r="M2232" i="1"/>
  <c r="M2732" i="1"/>
  <c r="M2879" i="1"/>
  <c r="M2981" i="1"/>
  <c r="M1561" i="1"/>
  <c r="M1555" i="1"/>
  <c r="M291" i="1"/>
  <c r="M577" i="1"/>
  <c r="M1376" i="1"/>
  <c r="M753" i="1"/>
  <c r="M1452" i="1"/>
  <c r="M1821" i="1"/>
  <c r="M2609" i="1"/>
  <c r="M3065" i="1"/>
  <c r="H334" i="1"/>
  <c r="M1885" i="1"/>
  <c r="AS586" i="1"/>
  <c r="AR586" i="1"/>
  <c r="AT586" i="1"/>
  <c r="J586" i="1"/>
  <c r="M586" i="1" s="1"/>
  <c r="AT338" i="1"/>
  <c r="AS338" i="1"/>
  <c r="M1542" i="1"/>
  <c r="L31" i="2"/>
  <c r="N30" i="2"/>
  <c r="M46" i="1"/>
  <c r="N52" i="2"/>
  <c r="M85" i="1"/>
  <c r="M176" i="1"/>
  <c r="M492" i="1"/>
  <c r="M659" i="1"/>
  <c r="M507" i="1"/>
  <c r="M744" i="1"/>
  <c r="M752" i="1"/>
  <c r="M1035" i="1"/>
  <c r="M1270" i="1"/>
  <c r="M1145" i="1"/>
  <c r="M1472" i="1"/>
  <c r="M1631" i="1"/>
  <c r="M1978" i="1"/>
  <c r="M1888" i="1"/>
  <c r="M2027" i="1"/>
  <c r="M2137" i="1"/>
  <c r="M1988" i="1"/>
  <c r="M2132" i="1"/>
  <c r="M2029" i="1"/>
  <c r="M2501" i="1"/>
  <c r="M2520" i="1"/>
  <c r="M2632" i="1"/>
  <c r="M2933" i="1"/>
  <c r="M178" i="1"/>
  <c r="M147" i="1"/>
  <c r="M302" i="1"/>
  <c r="M484" i="1"/>
  <c r="M519" i="1"/>
  <c r="M854" i="1"/>
  <c r="M1034" i="1"/>
  <c r="M1681" i="1"/>
  <c r="M1254" i="1"/>
  <c r="M1826" i="1"/>
  <c r="M2181" i="1"/>
  <c r="M2459" i="1"/>
  <c r="M2116" i="1"/>
  <c r="M2458" i="1"/>
  <c r="M2749" i="1"/>
  <c r="M2974" i="1"/>
  <c r="M2947" i="1"/>
  <c r="M2854" i="1"/>
  <c r="M3218" i="1"/>
  <c r="M1930" i="1"/>
  <c r="M2008" i="1"/>
  <c r="M1599" i="1"/>
  <c r="M1940" i="1"/>
  <c r="M2980" i="1"/>
  <c r="M3238" i="1"/>
  <c r="H2293" i="1"/>
  <c r="M485" i="1"/>
  <c r="M832" i="1"/>
  <c r="M2068" i="1"/>
  <c r="AB17" i="2"/>
  <c r="BF52" i="2"/>
  <c r="M148" i="1"/>
  <c r="M358" i="1"/>
  <c r="M294" i="1"/>
  <c r="M603" i="1"/>
  <c r="M225" i="1"/>
  <c r="M878" i="1"/>
  <c r="M1152" i="1"/>
  <c r="M1377" i="1"/>
  <c r="M1548" i="1"/>
  <c r="M1513" i="1"/>
  <c r="M1775" i="1"/>
  <c r="M1941" i="1"/>
  <c r="M2379" i="1"/>
  <c r="M2457" i="1"/>
  <c r="M2872" i="1"/>
  <c r="M2581" i="1"/>
  <c r="M840" i="1"/>
  <c r="M1436" i="1"/>
  <c r="M1569" i="1"/>
  <c r="M1654" i="1"/>
  <c r="M1887" i="1"/>
  <c r="M2118" i="1"/>
  <c r="M2551" i="1"/>
  <c r="M1438" i="1"/>
  <c r="M375" i="1"/>
  <c r="M1305" i="1"/>
  <c r="M152" i="1"/>
  <c r="M75" i="1"/>
  <c r="M435" i="1"/>
  <c r="M414" i="1"/>
  <c r="M104" i="1"/>
  <c r="M397" i="1"/>
  <c r="M819" i="1"/>
  <c r="M699" i="1"/>
  <c r="M915" i="1"/>
  <c r="M1006" i="1"/>
  <c r="M1107" i="1"/>
  <c r="M1149" i="1"/>
  <c r="M1370" i="1"/>
  <c r="M1754" i="1"/>
  <c r="M1610" i="1"/>
  <c r="M2044" i="1"/>
  <c r="M2081" i="1"/>
  <c r="M2117" i="1"/>
  <c r="M1896" i="1"/>
  <c r="M1990" i="1"/>
  <c r="M2496" i="1"/>
  <c r="M3015" i="1"/>
  <c r="M3193" i="1"/>
  <c r="M3183" i="1"/>
  <c r="M3137" i="1"/>
  <c r="M143" i="1"/>
  <c r="M188" i="1"/>
  <c r="M479" i="1"/>
  <c r="M848" i="1"/>
  <c r="M944" i="1"/>
  <c r="M1380" i="1"/>
  <c r="M1404" i="1"/>
  <c r="M1622" i="1"/>
  <c r="M1704" i="1"/>
  <c r="M892" i="1"/>
  <c r="M2485" i="1"/>
  <c r="M2174" i="1"/>
  <c r="M3117" i="1"/>
  <c r="M145" i="1"/>
  <c r="M418" i="1"/>
  <c r="M1060" i="1"/>
  <c r="M1053" i="1"/>
  <c r="M1468" i="1"/>
  <c r="M2793" i="1"/>
  <c r="M3138" i="1"/>
  <c r="M2864" i="1"/>
  <c r="M3232" i="1"/>
  <c r="M3129" i="1"/>
  <c r="M2735" i="1"/>
  <c r="M489" i="1"/>
  <c r="AZ49" i="2"/>
  <c r="AX52" i="2"/>
  <c r="BF49" i="2"/>
  <c r="M93" i="1"/>
  <c r="T49" i="2"/>
  <c r="V49" i="2"/>
  <c r="M142" i="1"/>
  <c r="M398" i="1"/>
  <c r="M284" i="1"/>
  <c r="M368" i="1"/>
  <c r="M616" i="1"/>
  <c r="M715" i="1"/>
  <c r="M991" i="1"/>
  <c r="M1170" i="1"/>
  <c r="M1309" i="1"/>
  <c r="M1615" i="1"/>
  <c r="M1718" i="1"/>
  <c r="M1744" i="1"/>
  <c r="M1787" i="1"/>
  <c r="M1897" i="1"/>
  <c r="M2009" i="1"/>
  <c r="M2097" i="1"/>
  <c r="M2254" i="1"/>
  <c r="M2383" i="1"/>
  <c r="M2412" i="1"/>
  <c r="M2266" i="1"/>
  <c r="M2296" i="1"/>
  <c r="M2601" i="1"/>
  <c r="M2646" i="1"/>
  <c r="M2618" i="1"/>
  <c r="M2926" i="1"/>
  <c r="M2952" i="1"/>
  <c r="M3254" i="1"/>
  <c r="M1584" i="1"/>
  <c r="H340" i="1"/>
  <c r="M361" i="1"/>
  <c r="M672" i="1"/>
  <c r="M833" i="1"/>
  <c r="M477" i="1"/>
  <c r="M1054" i="1"/>
  <c r="M1325" i="1"/>
  <c r="M1719" i="1"/>
  <c r="M1332" i="1"/>
  <c r="M1501" i="1"/>
  <c r="M1893" i="1"/>
  <c r="M1944" i="1"/>
  <c r="M2301" i="1"/>
  <c r="M2153" i="1"/>
  <c r="M2471" i="1"/>
  <c r="M1957" i="1"/>
  <c r="M1724" i="1"/>
  <c r="M2089" i="1"/>
  <c r="M2554" i="1"/>
  <c r="M2507" i="1"/>
  <c r="M3206" i="1"/>
  <c r="M3084" i="1"/>
  <c r="M2619" i="1"/>
  <c r="M2807" i="1"/>
  <c r="P21" i="2"/>
  <c r="BF5" i="2"/>
  <c r="BF37" i="2"/>
  <c r="M168" i="1"/>
  <c r="M234" i="1"/>
  <c r="M568" i="1"/>
  <c r="M432" i="1"/>
  <c r="M758" i="1"/>
  <c r="M1086" i="1"/>
  <c r="V5" i="2"/>
  <c r="AZ10" i="2"/>
  <c r="M509" i="1"/>
  <c r="M471" i="1"/>
  <c r="M486" i="1"/>
  <c r="M918" i="1"/>
  <c r="O9" i="2"/>
  <c r="C9" i="2" s="1"/>
  <c r="AO342" i="1"/>
  <c r="AP342" i="1"/>
  <c r="C342" i="1"/>
  <c r="AQ342" i="1"/>
  <c r="E342" i="1"/>
  <c r="M2530" i="1"/>
  <c r="M2927" i="1"/>
  <c r="AB21" i="2"/>
  <c r="Z6" i="2"/>
  <c r="AF17" i="2"/>
  <c r="V21" i="2"/>
  <c r="Z36" i="2"/>
  <c r="M505" i="1"/>
  <c r="M585" i="1"/>
  <c r="M329" i="1"/>
  <c r="M374" i="1"/>
  <c r="M656" i="1"/>
  <c r="J1838" i="1"/>
  <c r="AS1838" i="1"/>
  <c r="L1838" i="1"/>
  <c r="X10" i="2"/>
  <c r="AN21" i="2"/>
  <c r="V37" i="2"/>
  <c r="AH13" i="2"/>
  <c r="T36" i="2"/>
  <c r="M91" i="1"/>
  <c r="M79" i="1"/>
  <c r="M419" i="1"/>
  <c r="M470" i="1"/>
  <c r="M686" i="1"/>
  <c r="M754" i="1"/>
  <c r="M945" i="1"/>
  <c r="M995" i="1"/>
  <c r="Z5" i="2"/>
  <c r="T5" i="2"/>
  <c r="AP10" i="2"/>
  <c r="AR21" i="2"/>
  <c r="BF13" i="2"/>
  <c r="M315" i="1"/>
  <c r="M236" i="1"/>
  <c r="M644" i="1"/>
  <c r="M618" i="1"/>
  <c r="M427" i="1"/>
  <c r="M557" i="1"/>
  <c r="M788" i="1"/>
  <c r="M800" i="1"/>
  <c r="AP12" i="2"/>
  <c r="N10" i="2"/>
  <c r="F9" i="4" s="1"/>
  <c r="AP25" i="2"/>
  <c r="AX37" i="2"/>
  <c r="AN45" i="2"/>
  <c r="AN51" i="2"/>
  <c r="M559" i="1"/>
  <c r="M422" i="1"/>
  <c r="M790" i="1"/>
  <c r="M481" i="1"/>
  <c r="M726" i="1"/>
  <c r="M1084" i="1"/>
  <c r="M3222" i="1"/>
  <c r="D34" i="19"/>
  <c r="AL34" i="2"/>
  <c r="AD34" i="2"/>
  <c r="BO34" i="2" s="1"/>
  <c r="T12" i="2"/>
  <c r="AD10" i="2"/>
  <c r="X29" i="2"/>
  <c r="AJ29" i="2"/>
  <c r="P17" i="2"/>
  <c r="AX33" i="2"/>
  <c r="M88" i="1"/>
  <c r="M139" i="1"/>
  <c r="M248" i="1"/>
  <c r="M563" i="1"/>
  <c r="M804" i="1"/>
  <c r="M182" i="1"/>
  <c r="AZ21" i="2"/>
  <c r="AX10" i="2"/>
  <c r="AZ29" i="2"/>
  <c r="AL52" i="2"/>
  <c r="M574" i="1"/>
  <c r="M446" i="1"/>
  <c r="M219" i="1"/>
  <c r="M540" i="1"/>
  <c r="M1355" i="1"/>
  <c r="M963" i="1"/>
  <c r="AF6" i="2"/>
  <c r="N21" i="2"/>
  <c r="AZ13" i="2"/>
  <c r="X6" i="2"/>
  <c r="M122" i="1"/>
  <c r="M116" i="1"/>
  <c r="M853" i="1"/>
  <c r="M1014" i="1"/>
  <c r="M1456" i="1"/>
  <c r="AJ21" i="2"/>
  <c r="L17" i="2"/>
  <c r="BB10" i="2"/>
  <c r="BF29" i="2"/>
  <c r="AZ37" i="2"/>
  <c r="AD43" i="2"/>
  <c r="M307" i="1"/>
  <c r="M500" i="1"/>
  <c r="M637" i="1"/>
  <c r="M698" i="1"/>
  <c r="M910" i="1"/>
  <c r="M1425" i="1"/>
  <c r="M1620" i="1"/>
  <c r="H1842" i="1"/>
  <c r="AT1842" i="1"/>
  <c r="K1842" i="1"/>
  <c r="AR1842" i="1"/>
  <c r="L1842" i="1"/>
  <c r="AX21" i="2"/>
  <c r="R10" i="2"/>
  <c r="L21" i="2"/>
  <c r="AT45" i="2"/>
  <c r="T29" i="2"/>
  <c r="X46" i="2"/>
  <c r="M47" i="1"/>
  <c r="M255" i="1"/>
  <c r="M253" i="1"/>
  <c r="M705" i="1"/>
  <c r="M1886" i="1"/>
  <c r="M2086" i="1"/>
  <c r="M1665" i="1"/>
  <c r="M1809" i="1"/>
  <c r="M1688" i="1"/>
  <c r="M2325" i="1"/>
  <c r="M2612" i="1"/>
  <c r="M2820" i="1"/>
  <c r="M2535" i="1"/>
  <c r="M3004" i="1"/>
  <c r="M2449" i="1"/>
  <c r="M281" i="1"/>
  <c r="M282" i="1"/>
  <c r="M640" i="1"/>
  <c r="M625" i="1"/>
  <c r="M904" i="1"/>
  <c r="M1504" i="1"/>
  <c r="M1395" i="1"/>
  <c r="M1455" i="1"/>
  <c r="M2413" i="1"/>
  <c r="M2764" i="1"/>
  <c r="M2488" i="1"/>
  <c r="M1328" i="1"/>
  <c r="M1574" i="1"/>
  <c r="M1373" i="1"/>
  <c r="M1432" i="1"/>
  <c r="M1223" i="1"/>
  <c r="M1272" i="1"/>
  <c r="M1550" i="1"/>
  <c r="M1735" i="1"/>
  <c r="M1612" i="1"/>
  <c r="M1880" i="1"/>
  <c r="M1847" i="1"/>
  <c r="M1975" i="1"/>
  <c r="M2219" i="1"/>
  <c r="M2245" i="1"/>
  <c r="M2315" i="1"/>
  <c r="M2270" i="1"/>
  <c r="M2822" i="1"/>
  <c r="M2686" i="1"/>
  <c r="M2757" i="1"/>
  <c r="M2644" i="1"/>
  <c r="M2938" i="1"/>
  <c r="M2896" i="1"/>
  <c r="M2654" i="1"/>
  <c r="M2876" i="1"/>
  <c r="M2929" i="1"/>
  <c r="M2964" i="1"/>
  <c r="M3168" i="1"/>
  <c r="M677" i="1"/>
  <c r="M1312" i="1"/>
  <c r="M2290" i="1"/>
  <c r="M2689" i="1"/>
  <c r="M3038" i="1"/>
  <c r="M808" i="1"/>
  <c r="M855" i="1"/>
  <c r="M542" i="1"/>
  <c r="M762" i="1"/>
  <c r="M739" i="1"/>
  <c r="M1222" i="1"/>
  <c r="M1116" i="1"/>
  <c r="M1109" i="1"/>
  <c r="M1310" i="1"/>
  <c r="M1364" i="1"/>
  <c r="M1342" i="1"/>
  <c r="M1486" i="1"/>
  <c r="M1311" i="1"/>
  <c r="M1464" i="1"/>
  <c r="M1503" i="1"/>
  <c r="M2005" i="1"/>
  <c r="M1788" i="1"/>
  <c r="M2256" i="1"/>
  <c r="M2281" i="1"/>
  <c r="M2356" i="1"/>
  <c r="M2381" i="1"/>
  <c r="M2289" i="1"/>
  <c r="M2688" i="1"/>
  <c r="M2692" i="1"/>
  <c r="M2304" i="1"/>
  <c r="M2571" i="1"/>
  <c r="M2767" i="1"/>
  <c r="M3145" i="1"/>
  <c r="M3035" i="1"/>
  <c r="M3116" i="1"/>
  <c r="M3226" i="1"/>
  <c r="M3010" i="1"/>
  <c r="M3009" i="1"/>
  <c r="M3192" i="1"/>
  <c r="M2903" i="1"/>
  <c r="M3122" i="1"/>
  <c r="M382" i="1"/>
  <c r="M367" i="1"/>
  <c r="M239" i="1"/>
  <c r="M743" i="1"/>
  <c r="M791" i="1"/>
  <c r="M747" i="1"/>
  <c r="M875" i="1"/>
  <c r="M1256" i="1"/>
  <c r="M1104" i="1"/>
  <c r="M1289" i="1"/>
  <c r="M1424" i="1"/>
  <c r="M1521" i="1"/>
  <c r="M1443" i="1"/>
  <c r="M1283" i="1"/>
  <c r="M1938" i="1"/>
  <c r="M1992" i="1"/>
  <c r="M2318" i="1"/>
  <c r="M2409" i="1"/>
  <c r="M2348" i="1"/>
  <c r="M2184" i="1"/>
  <c r="M2359" i="1"/>
  <c r="M2210" i="1"/>
  <c r="M2710" i="1"/>
  <c r="M2779" i="1"/>
  <c r="M2960" i="1"/>
  <c r="M2711" i="1"/>
  <c r="M3050" i="1"/>
  <c r="M3007" i="1"/>
  <c r="M1208" i="1"/>
  <c r="M1696" i="1"/>
  <c r="M2475" i="1"/>
  <c r="M2416" i="1"/>
  <c r="M2628" i="1"/>
  <c r="M3046" i="1"/>
  <c r="M2624" i="1"/>
  <c r="M262" i="1"/>
  <c r="M325" i="1"/>
  <c r="M1448" i="1"/>
  <c r="M1861" i="1"/>
  <c r="M2827" i="1"/>
  <c r="M3120" i="1"/>
  <c r="M1018" i="1"/>
  <c r="M1163" i="1"/>
  <c r="M1096" i="1"/>
  <c r="M1469" i="1"/>
  <c r="M1321" i="1"/>
  <c r="M1410" i="1"/>
  <c r="M1541" i="1"/>
  <c r="M1818" i="1"/>
  <c r="M2037" i="1"/>
  <c r="M2110" i="1"/>
  <c r="M2147" i="1"/>
  <c r="M1568" i="1"/>
  <c r="M1945" i="1"/>
  <c r="M1711" i="1"/>
  <c r="M2236" i="1"/>
  <c r="M2285" i="1"/>
  <c r="M2482" i="1"/>
  <c r="M2182" i="1"/>
  <c r="M2477" i="1"/>
  <c r="M1998" i="1"/>
  <c r="M2528" i="1"/>
  <c r="M1756" i="1"/>
  <c r="M1949" i="1"/>
  <c r="M2630" i="1"/>
  <c r="M2586" i="1"/>
  <c r="M2498" i="1"/>
  <c r="M2891" i="1"/>
  <c r="M2823" i="1"/>
  <c r="M3156" i="1"/>
  <c r="M38" i="1"/>
  <c r="M1618" i="1"/>
  <c r="M167" i="1"/>
  <c r="M890" i="1"/>
  <c r="M1353" i="1"/>
  <c r="M1673" i="1"/>
  <c r="M1879" i="1"/>
  <c r="M1535" i="1"/>
  <c r="M2334" i="1"/>
  <c r="M2314" i="1"/>
  <c r="M2155" i="1"/>
  <c r="M3133" i="1"/>
  <c r="M3208" i="1"/>
  <c r="M1250" i="1"/>
  <c r="M977" i="1"/>
  <c r="M1076" i="1"/>
  <c r="M1069" i="1"/>
  <c r="M1384" i="1"/>
  <c r="M1749" i="1"/>
  <c r="M2056" i="1"/>
  <c r="M2093" i="1"/>
  <c r="M1922" i="1"/>
  <c r="M2187" i="1"/>
  <c r="M2186" i="1"/>
  <c r="M2121" i="1"/>
  <c r="M2774" i="1"/>
  <c r="M2849" i="1"/>
  <c r="M2661" i="1"/>
  <c r="M2555" i="1"/>
  <c r="M2608" i="1"/>
  <c r="M3021" i="1"/>
  <c r="M2871" i="1"/>
  <c r="M2881" i="1"/>
  <c r="M2995" i="1"/>
  <c r="M2719" i="1"/>
  <c r="M3121" i="1"/>
  <c r="M1570" i="1"/>
  <c r="M184" i="1"/>
  <c r="M384" i="1"/>
  <c r="M786" i="1"/>
  <c r="M556" i="1"/>
  <c r="M1677" i="1"/>
  <c r="M1951" i="1"/>
  <c r="M1883" i="1"/>
  <c r="M2204" i="1"/>
  <c r="M1698" i="1"/>
  <c r="M2136" i="1"/>
  <c r="M2244" i="1"/>
  <c r="M2662" i="1"/>
  <c r="M2573" i="1"/>
  <c r="M2895" i="1"/>
  <c r="M2810" i="1"/>
  <c r="M2785" i="1"/>
  <c r="AS2069" i="1"/>
  <c r="AT2069" i="1"/>
  <c r="AU2069" i="1"/>
  <c r="J2069" i="1"/>
  <c r="M2069" i="1" s="1"/>
  <c r="M859" i="1"/>
  <c r="M1055" i="1"/>
  <c r="M1382" i="1"/>
  <c r="M1248" i="1"/>
  <c r="M1783" i="1"/>
  <c r="M1552" i="1"/>
  <c r="M1583" i="1"/>
  <c r="M1510" i="1"/>
  <c r="M1792" i="1"/>
  <c r="M1956" i="1"/>
  <c r="M1781" i="1"/>
  <c r="M2107" i="1"/>
  <c r="M1924" i="1"/>
  <c r="M2346" i="1"/>
  <c r="M2375" i="1"/>
  <c r="M2452" i="1"/>
  <c r="M2339" i="1"/>
  <c r="M2175" i="1"/>
  <c r="M2293" i="1"/>
  <c r="M2424" i="1"/>
  <c r="M2868" i="1"/>
  <c r="M2773" i="1"/>
  <c r="M2725" i="1"/>
  <c r="M3023" i="1"/>
  <c r="M2950" i="1"/>
  <c r="M2565" i="1"/>
  <c r="M3132" i="1"/>
  <c r="M3237" i="1"/>
  <c r="M3085" i="1"/>
  <c r="M3128" i="1"/>
  <c r="M3139" i="1"/>
  <c r="M2984" i="1"/>
  <c r="M1626" i="1"/>
  <c r="Z47" i="2"/>
  <c r="M386" i="1"/>
  <c r="M799" i="1"/>
  <c r="M596" i="1"/>
  <c r="M1157" i="1"/>
  <c r="M897" i="1"/>
  <c r="M1177" i="1"/>
  <c r="M1392" i="1"/>
  <c r="M1043" i="1"/>
  <c r="M1412" i="1"/>
  <c r="M704" i="1"/>
  <c r="M1755" i="1"/>
  <c r="M2101" i="1"/>
  <c r="M2263" i="1"/>
  <c r="M2928" i="1"/>
  <c r="M2731" i="1"/>
  <c r="M2382" i="1"/>
  <c r="M3191" i="1"/>
  <c r="M984" i="1"/>
  <c r="M1032" i="1"/>
  <c r="J2403" i="1"/>
  <c r="AS2403" i="1"/>
  <c r="AT2403" i="1"/>
  <c r="H2403" i="1"/>
  <c r="M981" i="1"/>
  <c r="M929" i="1"/>
  <c r="M1156" i="1"/>
  <c r="M1153" i="1"/>
  <c r="M1322" i="1"/>
  <c r="M1333" i="1"/>
  <c r="M1738" i="1"/>
  <c r="M1747" i="1"/>
  <c r="M1678" i="1"/>
  <c r="M1927" i="1"/>
  <c r="M1527" i="1"/>
  <c r="M1900" i="1"/>
  <c r="M2275" i="1"/>
  <c r="M2239" i="1"/>
  <c r="M2190" i="1"/>
  <c r="M2341" i="1"/>
  <c r="M2183" i="1"/>
  <c r="M2824" i="1"/>
  <c r="M2830" i="1"/>
  <c r="M2669" i="1"/>
  <c r="M2931" i="1"/>
  <c r="M3025" i="1"/>
  <c r="M3161" i="1"/>
  <c r="M2989" i="1"/>
  <c r="M2962" i="1"/>
  <c r="M3253" i="1"/>
  <c r="M1630" i="1"/>
  <c r="M1101" i="1"/>
  <c r="M1533" i="1"/>
  <c r="M1419" i="1"/>
  <c r="M1426" i="1"/>
  <c r="M1303" i="1"/>
  <c r="M1909" i="1"/>
  <c r="M1959" i="1"/>
  <c r="M1794" i="1"/>
  <c r="M2380" i="1"/>
  <c r="M2434" i="1"/>
  <c r="M1715" i="1"/>
  <c r="M2670" i="1"/>
  <c r="M2955" i="1"/>
  <c r="M2616" i="1"/>
  <c r="M2666" i="1"/>
  <c r="M2942" i="1"/>
  <c r="M2997" i="1"/>
  <c r="M2585" i="1"/>
  <c r="M2754" i="1"/>
  <c r="H1838" i="1"/>
  <c r="M3099" i="1"/>
  <c r="M3131" i="1"/>
  <c r="M785" i="1"/>
  <c r="M952" i="1"/>
  <c r="M935" i="1"/>
  <c r="M1249" i="1"/>
  <c r="M1087" i="1"/>
  <c r="M1211" i="1"/>
  <c r="M1105" i="1"/>
  <c r="M1143" i="1"/>
  <c r="M1293" i="1"/>
  <c r="M1360" i="1"/>
  <c r="M1526" i="1"/>
  <c r="M1672" i="1"/>
  <c r="M1491" i="1"/>
  <c r="M1633" i="1"/>
  <c r="M1903" i="1"/>
  <c r="M2042" i="1"/>
  <c r="M1871" i="1"/>
  <c r="M1875" i="1"/>
  <c r="M1795" i="1"/>
  <c r="M2277" i="1"/>
  <c r="M2506" i="1"/>
  <c r="M2441" i="1"/>
  <c r="M2472" i="1"/>
  <c r="M2715" i="1"/>
  <c r="M2963" i="1"/>
  <c r="M3027" i="1"/>
  <c r="M3041" i="1"/>
  <c r="M3143" i="1"/>
  <c r="M3181" i="1"/>
  <c r="M3153" i="1"/>
  <c r="M1634" i="1"/>
  <c r="M159" i="1"/>
  <c r="M444" i="1"/>
  <c r="M107" i="1"/>
  <c r="M725" i="1"/>
  <c r="M649" i="1"/>
  <c r="M770" i="1"/>
  <c r="M1301" i="1"/>
  <c r="M1383" i="1"/>
  <c r="M1463" i="1"/>
  <c r="M1848" i="1"/>
  <c r="M1911" i="1"/>
  <c r="M1970" i="1"/>
  <c r="M1894" i="1"/>
  <c r="M2111" i="1"/>
  <c r="M2126" i="1"/>
  <c r="M1356" i="1"/>
  <c r="M2602" i="1"/>
  <c r="M2741" i="1"/>
  <c r="M2082" i="1"/>
  <c r="M2252" i="1"/>
  <c r="M2544" i="1"/>
  <c r="M3201" i="1"/>
  <c r="M203" i="1"/>
  <c r="M696" i="1"/>
  <c r="M759" i="1"/>
  <c r="M1108" i="1"/>
  <c r="M1155" i="1"/>
  <c r="M2384" i="1"/>
  <c r="AT2404" i="1"/>
  <c r="AS2404" i="1"/>
  <c r="M671" i="1"/>
  <c r="M906" i="1"/>
  <c r="M985" i="1"/>
  <c r="M1008" i="1"/>
  <c r="M970" i="1"/>
  <c r="M1044" i="1"/>
  <c r="M1048" i="1"/>
  <c r="M1481" i="1"/>
  <c r="M1365" i="1"/>
  <c r="M1729" i="1"/>
  <c r="M1635" i="1"/>
  <c r="M1800" i="1"/>
  <c r="M2007" i="1"/>
  <c r="M1739" i="1"/>
  <c r="M1824" i="1"/>
  <c r="M1920" i="1"/>
  <c r="M1966" i="1"/>
  <c r="M2013" i="1"/>
  <c r="M2423" i="1"/>
  <c r="M2198" i="1"/>
  <c r="M2268" i="1"/>
  <c r="M2533" i="1"/>
  <c r="M1769" i="1"/>
  <c r="M2426" i="1"/>
  <c r="M2784" i="1"/>
  <c r="M2874" i="1"/>
  <c r="M2834" i="1"/>
  <c r="M3059" i="1"/>
  <c r="M2698" i="1"/>
  <c r="M2746" i="1"/>
  <c r="M3242" i="1"/>
  <c r="M3244" i="1"/>
  <c r="M23" i="1"/>
  <c r="M14" i="1"/>
  <c r="M352" i="1"/>
  <c r="M550" i="1"/>
  <c r="M602" i="1"/>
  <c r="M599" i="1"/>
  <c r="M388" i="1"/>
  <c r="M655" i="1"/>
  <c r="M751" i="1"/>
  <c r="M448" i="1"/>
  <c r="M852" i="1"/>
  <c r="M512" i="1"/>
  <c r="M548" i="1"/>
  <c r="M1691" i="1"/>
  <c r="M1485" i="1"/>
  <c r="M1859" i="1"/>
  <c r="M2010" i="1"/>
  <c r="M2329" i="1"/>
  <c r="M2160" i="1"/>
  <c r="M2422" i="1"/>
  <c r="M2273" i="1"/>
  <c r="M2021" i="1"/>
  <c r="M2819" i="1"/>
  <c r="M3087" i="1"/>
  <c r="M3250" i="1"/>
  <c r="M390" i="1"/>
  <c r="M1987" i="1"/>
  <c r="M1889" i="1"/>
  <c r="M2143" i="1"/>
  <c r="M2777" i="1"/>
  <c r="AR2907" i="1"/>
  <c r="AU2907" i="1"/>
  <c r="M1453" i="1"/>
  <c r="M1995" i="1"/>
  <c r="M1498" i="1"/>
  <c r="M1958" i="1"/>
  <c r="M1828" i="1"/>
  <c r="M2046" i="1"/>
  <c r="M1947" i="1"/>
  <c r="M2425" i="1"/>
  <c r="M2503" i="1"/>
  <c r="M2709" i="1"/>
  <c r="M2828" i="1"/>
  <c r="M2638" i="1"/>
  <c r="M2836" i="1"/>
  <c r="M2696" i="1"/>
  <c r="M2567" i="1"/>
  <c r="M2796" i="1"/>
  <c r="M2859" i="1"/>
  <c r="M3074" i="1"/>
  <c r="M3140" i="1"/>
  <c r="M2848" i="1"/>
  <c r="M3173" i="1"/>
  <c r="M3221" i="1"/>
  <c r="M2941" i="1"/>
  <c r="M260" i="1"/>
  <c r="M554" i="1"/>
  <c r="M629" i="1"/>
  <c r="M827" i="1"/>
  <c r="M959" i="1"/>
  <c r="M1225" i="1"/>
  <c r="M1127" i="1"/>
  <c r="M1327" i="1"/>
  <c r="M1865" i="1"/>
  <c r="M2004" i="1"/>
  <c r="M2092" i="1"/>
  <c r="M2201" i="1"/>
  <c r="M2681" i="1"/>
  <c r="M2789" i="1"/>
  <c r="M2724" i="1"/>
  <c r="M2292" i="1"/>
  <c r="M2641" i="1"/>
  <c r="M902" i="1"/>
  <c r="M1799" i="1"/>
  <c r="M1703" i="1"/>
  <c r="M2976" i="1"/>
  <c r="M2568" i="1"/>
  <c r="AS2523" i="1"/>
  <c r="AU2523" i="1"/>
  <c r="M1268" i="1"/>
  <c r="M1263" i="1"/>
  <c r="M1255" i="1"/>
  <c r="BD45" i="2"/>
  <c r="AL33" i="2"/>
  <c r="AR45" i="2"/>
  <c r="BH43" i="2"/>
  <c r="AT46" i="2"/>
  <c r="L4" i="2"/>
  <c r="BD6" i="2"/>
  <c r="BH6" i="2"/>
  <c r="V6" i="2"/>
  <c r="R6" i="2"/>
  <c r="P4" i="2"/>
  <c r="R5" i="2"/>
  <c r="P5" i="2"/>
  <c r="BH5" i="2"/>
  <c r="AP5" i="2"/>
  <c r="N5" i="2"/>
  <c r="H4" i="4" s="1"/>
  <c r="X38" i="2"/>
  <c r="BF46" i="2"/>
  <c r="M399" i="1"/>
  <c r="M1393" i="1"/>
  <c r="AN19" i="2"/>
  <c r="AJ19" i="2"/>
  <c r="T11" i="2"/>
  <c r="Z4" i="2"/>
  <c r="P38" i="2"/>
  <c r="P33" i="2"/>
  <c r="AF33" i="2"/>
  <c r="BB33" i="2"/>
  <c r="AP33" i="2"/>
  <c r="BF38" i="2"/>
  <c r="M3016" i="1"/>
  <c r="Z44" i="2"/>
  <c r="AL44" i="2"/>
  <c r="AF38" i="2"/>
  <c r="AL50" i="2"/>
  <c r="L50" i="2"/>
  <c r="Z50" i="2"/>
  <c r="AF50" i="2"/>
  <c r="R50" i="2"/>
  <c r="P50" i="2"/>
  <c r="AB50" i="2"/>
  <c r="M2658" i="1"/>
  <c r="AB11" i="2"/>
  <c r="AX19" i="2"/>
  <c r="V11" i="2"/>
  <c r="X33" i="2"/>
  <c r="M2200" i="1"/>
  <c r="AJ4" i="2"/>
  <c r="AD4" i="2"/>
  <c r="N4" i="2"/>
  <c r="AR12" i="2"/>
  <c r="L12" i="2"/>
  <c r="BB11" i="2"/>
  <c r="V18" i="2"/>
  <c r="R18" i="2"/>
  <c r="R4" i="2"/>
  <c r="T4" i="2"/>
  <c r="P20" i="2"/>
  <c r="T14" i="2"/>
  <c r="N38" i="2"/>
  <c r="F37" i="4" s="1"/>
  <c r="AB46" i="2"/>
  <c r="L30" i="2"/>
  <c r="T30" i="2"/>
  <c r="M1078" i="1"/>
  <c r="M1166" i="1"/>
  <c r="AP4" i="2"/>
  <c r="T16" i="2"/>
  <c r="N19" i="2"/>
  <c r="N18" i="2"/>
  <c r="Z14" i="2"/>
  <c r="AH4" i="2"/>
  <c r="AJ5" i="2"/>
  <c r="AB38" i="2"/>
  <c r="BD46" i="2"/>
  <c r="V38" i="2"/>
  <c r="AZ50" i="2"/>
  <c r="M861" i="1"/>
  <c r="M407" i="1"/>
  <c r="M780" i="1"/>
  <c r="M2267" i="1"/>
  <c r="M2930" i="1"/>
  <c r="AH19" i="2"/>
  <c r="BF4" i="2"/>
  <c r="AP39" i="2"/>
  <c r="AL39" i="2"/>
  <c r="AJ39" i="2"/>
  <c r="AT38" i="2"/>
  <c r="M1695" i="1"/>
  <c r="M2898" i="1"/>
  <c r="M701" i="1"/>
  <c r="X4" i="2"/>
  <c r="P43" i="2"/>
  <c r="AR43" i="2"/>
  <c r="R43" i="2"/>
  <c r="M506" i="1"/>
  <c r="M1934" i="1"/>
  <c r="M2311" i="1"/>
  <c r="M3003" i="1"/>
  <c r="M3089" i="1"/>
  <c r="AL38" i="2"/>
  <c r="BD38" i="2"/>
  <c r="AP38" i="2"/>
  <c r="L45" i="2"/>
  <c r="AJ45" i="2"/>
  <c r="Z45" i="2"/>
  <c r="AV52" i="2"/>
  <c r="BH52" i="2"/>
  <c r="Z52" i="2"/>
  <c r="AF52" i="2"/>
  <c r="T52" i="2"/>
  <c r="R52" i="2"/>
  <c r="AN52" i="2"/>
  <c r="M3069" i="1"/>
  <c r="M2899" i="1"/>
  <c r="N8" i="2"/>
  <c r="L19" i="2"/>
  <c r="F18" i="4" s="1"/>
  <c r="BH14" i="2"/>
  <c r="T6" i="2"/>
  <c r="AR14" i="2"/>
  <c r="BD20" i="2"/>
  <c r="L44" i="2"/>
  <c r="AN25" i="2"/>
  <c r="P25" i="2"/>
  <c r="X25" i="2"/>
  <c r="AZ45" i="2"/>
  <c r="R38" i="2"/>
  <c r="V45" i="2"/>
  <c r="V30" i="2"/>
  <c r="AJ33" i="2"/>
  <c r="AB45" i="2"/>
  <c r="BF44" i="2"/>
  <c r="AN50" i="2"/>
  <c r="V52" i="2"/>
  <c r="M197" i="1"/>
  <c r="M597" i="1"/>
  <c r="M1721" i="1"/>
  <c r="M1717" i="1"/>
  <c r="M1441" i="1"/>
  <c r="BD51" i="2"/>
  <c r="M466" i="1"/>
  <c r="M601" i="1"/>
  <c r="M860" i="1"/>
  <c r="M829" i="1"/>
  <c r="M734" i="1"/>
  <c r="M669" i="1"/>
  <c r="M834" i="1"/>
  <c r="M1040" i="1"/>
  <c r="M1251" i="1"/>
  <c r="M1239" i="1"/>
  <c r="M1191" i="1"/>
  <c r="M1173" i="1"/>
  <c r="M1175" i="1"/>
  <c r="M1476" i="1"/>
  <c r="M1554" i="1"/>
  <c r="M1858" i="1"/>
  <c r="M1860" i="1"/>
  <c r="M1984" i="1"/>
  <c r="M1814" i="1"/>
  <c r="M2090" i="1"/>
  <c r="M1639" i="1"/>
  <c r="M2461" i="1"/>
  <c r="M2178" i="1"/>
  <c r="M1572" i="1"/>
  <c r="M2302" i="1"/>
  <c r="M2751" i="1"/>
  <c r="M2522" i="1"/>
  <c r="M2613" i="1"/>
  <c r="M2844" i="1"/>
  <c r="M3102" i="1"/>
  <c r="M3204" i="1"/>
  <c r="M1547" i="1"/>
  <c r="O42" i="2"/>
  <c r="G2407" i="1"/>
  <c r="AO2407" i="1"/>
  <c r="AQ2407" i="1"/>
  <c r="C2407" i="1"/>
  <c r="D2407" i="1"/>
  <c r="E2407" i="1"/>
  <c r="F2407" i="1"/>
  <c r="M105" i="1"/>
  <c r="M403" i="1"/>
  <c r="M643" i="1"/>
  <c r="M1825" i="1"/>
  <c r="M2131" i="1"/>
  <c r="M1813" i="1"/>
  <c r="M2340" i="1"/>
  <c r="M2878" i="1"/>
  <c r="M2476" i="1"/>
  <c r="M3049" i="1"/>
  <c r="M97" i="1"/>
  <c r="M244" i="1"/>
  <c r="M396" i="1"/>
  <c r="M306" i="1"/>
  <c r="M449" i="1"/>
  <c r="M378" i="1"/>
  <c r="M478" i="1"/>
  <c r="M763" i="1"/>
  <c r="M717" i="1"/>
  <c r="M884" i="1"/>
  <c r="M836" i="1"/>
  <c r="M1067" i="1"/>
  <c r="M1389" i="1"/>
  <c r="M1246" i="1"/>
  <c r="M1619" i="1"/>
  <c r="M1515" i="1"/>
  <c r="M1866" i="1"/>
  <c r="M1916" i="1"/>
  <c r="M1616" i="1"/>
  <c r="M2518" i="1"/>
  <c r="M2465" i="1"/>
  <c r="M2170" i="1"/>
  <c r="M2713" i="1"/>
  <c r="M2753" i="1"/>
  <c r="M2967" i="1"/>
  <c r="M3108" i="1"/>
  <c r="M3178" i="1"/>
  <c r="K207" i="1"/>
  <c r="AR207" i="1"/>
  <c r="AT207" i="1"/>
  <c r="AU207" i="1"/>
  <c r="J207" i="1"/>
  <c r="AS207" i="1"/>
  <c r="H207" i="1"/>
  <c r="L207" i="1"/>
  <c r="J113" i="1"/>
  <c r="AR113" i="1"/>
  <c r="K113" i="1"/>
  <c r="M1081" i="1"/>
  <c r="T31" i="2"/>
  <c r="M3175" i="1"/>
  <c r="M2990" i="1"/>
  <c r="M3236" i="1"/>
  <c r="M181" i="1"/>
  <c r="M187" i="1"/>
  <c r="M335" i="1"/>
  <c r="M468" i="1"/>
  <c r="M430" i="1"/>
  <c r="M825" i="1"/>
  <c r="M1180" i="1"/>
  <c r="M1135" i="1"/>
  <c r="M1338" i="1"/>
  <c r="M1326" i="1"/>
  <c r="M1422" i="1"/>
  <c r="M1483" i="1"/>
  <c r="M1621" i="1"/>
  <c r="M1994" i="1"/>
  <c r="M1918" i="1"/>
  <c r="M1971" i="1"/>
  <c r="M1690" i="1"/>
  <c r="M1802" i="1"/>
  <c r="M2159" i="1"/>
  <c r="M2572" i="1"/>
  <c r="M1806" i="1"/>
  <c r="M2526" i="1"/>
  <c r="M2272" i="1"/>
  <c r="M2393" i="1"/>
  <c r="M1926" i="1"/>
  <c r="M1782" i="1"/>
  <c r="M2235" i="1"/>
  <c r="M2617" i="1"/>
  <c r="M2755" i="1"/>
  <c r="M2969" i="1"/>
  <c r="M2996" i="1"/>
  <c r="M2648" i="1"/>
  <c r="M2300" i="1"/>
  <c r="M2656" i="1"/>
  <c r="M2652" i="1"/>
  <c r="M3134" i="1"/>
  <c r="M3037" i="1"/>
  <c r="M3164" i="1"/>
  <c r="M3200" i="1"/>
  <c r="M3256" i="1"/>
  <c r="M3123" i="1"/>
  <c r="M3185" i="1"/>
  <c r="M3130" i="1"/>
  <c r="M3113" i="1"/>
  <c r="M24" i="1"/>
  <c r="M94" i="1"/>
  <c r="M276" i="1"/>
  <c r="M670" i="1"/>
  <c r="M1276" i="1"/>
  <c r="M1694" i="1"/>
  <c r="M1835" i="1"/>
  <c r="M2233" i="1"/>
  <c r="AS1836" i="1"/>
  <c r="AR1836" i="1"/>
  <c r="AT1836" i="1"/>
  <c r="AU1836" i="1"/>
  <c r="M3182" i="1"/>
  <c r="AB51" i="2"/>
  <c r="M298" i="1"/>
  <c r="M450" i="1"/>
  <c r="M480" i="1"/>
  <c r="M870" i="1"/>
  <c r="M641" i="1"/>
  <c r="M588" i="1"/>
  <c r="M741" i="1"/>
  <c r="M893" i="1"/>
  <c r="M983" i="1"/>
  <c r="M913" i="1"/>
  <c r="M898" i="1"/>
  <c r="M812" i="1"/>
  <c r="M1112" i="1"/>
  <c r="M1209" i="1"/>
  <c r="M789" i="1"/>
  <c r="M1142" i="1"/>
  <c r="M2144" i="1"/>
  <c r="M1807" i="1"/>
  <c r="M2041" i="1"/>
  <c r="M2364" i="1"/>
  <c r="M2073" i="1"/>
  <c r="M2640" i="1"/>
  <c r="M2486" i="1"/>
  <c r="M2351" i="1"/>
  <c r="M2584" i="1"/>
  <c r="M2598" i="1"/>
  <c r="M3043" i="1"/>
  <c r="M3071" i="1"/>
  <c r="M571" i="1"/>
  <c r="M1480" i="1"/>
  <c r="M1730" i="1"/>
  <c r="M2019" i="1"/>
  <c r="M2808" i="1"/>
  <c r="M2907" i="1"/>
  <c r="M2238" i="1"/>
  <c r="AS1842" i="1"/>
  <c r="AU1842" i="1"/>
  <c r="M3080" i="1"/>
  <c r="M73" i="1"/>
  <c r="R51" i="2"/>
  <c r="M211" i="1"/>
  <c r="M189" i="1"/>
  <c r="M280" i="1"/>
  <c r="M328" i="1"/>
  <c r="M217" i="1"/>
  <c r="M872" i="1"/>
  <c r="M802" i="1"/>
  <c r="M896" i="1"/>
  <c r="M676" i="1"/>
  <c r="M989" i="1"/>
  <c r="M949" i="1"/>
  <c r="M838" i="1"/>
  <c r="M1114" i="1"/>
  <c r="M1198" i="1"/>
  <c r="M1446" i="1"/>
  <c r="M1269" i="1"/>
  <c r="M1587" i="1"/>
  <c r="M1539" i="1"/>
  <c r="M2197" i="1"/>
  <c r="M1593" i="1"/>
  <c r="M2229" i="1"/>
  <c r="M2523" i="1"/>
  <c r="M1877" i="1"/>
  <c r="M2772" i="1"/>
  <c r="M2600" i="1"/>
  <c r="M2192" i="1"/>
  <c r="M3052" i="1"/>
  <c r="M2815" i="1"/>
  <c r="M2846" i="1"/>
  <c r="M30" i="1"/>
  <c r="M1657" i="1"/>
  <c r="E47" i="19"/>
  <c r="F47" i="19"/>
  <c r="M90" i="1"/>
  <c r="AR130" i="1"/>
  <c r="K130" i="1"/>
  <c r="L130" i="1"/>
  <c r="AU130" i="1"/>
  <c r="J130" i="1"/>
  <c r="AS130" i="1"/>
  <c r="M151" i="1"/>
  <c r="M401" i="1"/>
  <c r="M976" i="1"/>
  <c r="M957" i="1"/>
  <c r="M2057" i="1"/>
  <c r="M2080" i="1"/>
  <c r="M2512" i="1"/>
  <c r="M2274" i="1"/>
  <c r="M2645" i="1"/>
  <c r="M2282" i="1"/>
  <c r="M164" i="1"/>
  <c r="M134" i="1"/>
  <c r="M406" i="1"/>
  <c r="M309" i="1"/>
  <c r="M228" i="1"/>
  <c r="M583" i="1"/>
  <c r="M748" i="1"/>
  <c r="M688" i="1"/>
  <c r="M1019" i="1"/>
  <c r="M987" i="1"/>
  <c r="M1012" i="1"/>
  <c r="M793" i="1"/>
  <c r="M917" i="1"/>
  <c r="M1220" i="1"/>
  <c r="M1488" i="1"/>
  <c r="M1221" i="1"/>
  <c r="M1369" i="1"/>
  <c r="M1362" i="1"/>
  <c r="M1682" i="1"/>
  <c r="M2414" i="1"/>
  <c r="M2321" i="1"/>
  <c r="M2596" i="1"/>
  <c r="M2738" i="1"/>
  <c r="M2803" i="1"/>
  <c r="M2623" i="1"/>
  <c r="M2775" i="1"/>
  <c r="M3239" i="1"/>
  <c r="M2853" i="1"/>
  <c r="M3135" i="1"/>
  <c r="M1075" i="1"/>
  <c r="M1224" i="1"/>
  <c r="M1855" i="1"/>
  <c r="M2860" i="1"/>
  <c r="M2663" i="1"/>
  <c r="J332" i="1"/>
  <c r="M332" i="1" s="1"/>
  <c r="AR332" i="1"/>
  <c r="AS332" i="1"/>
  <c r="AT332" i="1"/>
  <c r="AU332" i="1"/>
  <c r="M3211" i="1"/>
  <c r="M3014" i="1"/>
  <c r="M2910" i="1"/>
  <c r="AR51" i="2"/>
  <c r="M383" i="1"/>
  <c r="M292" i="1"/>
  <c r="M408" i="1"/>
  <c r="M346" i="1"/>
  <c r="M267" i="1"/>
  <c r="M273" i="1"/>
  <c r="M530" i="1"/>
  <c r="M592" i="1"/>
  <c r="M538" i="1"/>
  <c r="M615" i="1"/>
  <c r="M874" i="1"/>
  <c r="M1154" i="1"/>
  <c r="M1022" i="1"/>
  <c r="M1386" i="1"/>
  <c r="M1670" i="1"/>
  <c r="M1701" i="1"/>
  <c r="M1405" i="1"/>
  <c r="M1805" i="1"/>
  <c r="M2091" i="1"/>
  <c r="M1669" i="1"/>
  <c r="M2283" i="1"/>
  <c r="M2109" i="1"/>
  <c r="M2508" i="1"/>
  <c r="M2420" i="1"/>
  <c r="M2195" i="1"/>
  <c r="M1768" i="1"/>
  <c r="M2730" i="1"/>
  <c r="M2610" i="1"/>
  <c r="M2740" i="1"/>
  <c r="M2946" i="1"/>
  <c r="M2794" i="1"/>
  <c r="M2861" i="1"/>
  <c r="M3057" i="1"/>
  <c r="M2704" i="1"/>
  <c r="M2582" i="1"/>
  <c r="M2968" i="1"/>
  <c r="M3091" i="1"/>
  <c r="M3188" i="1"/>
  <c r="M3224" i="1"/>
  <c r="M3090" i="1"/>
  <c r="M3214" i="1"/>
  <c r="M3081" i="1"/>
  <c r="M3197" i="1"/>
  <c r="M3246" i="1"/>
  <c r="M2987" i="1"/>
  <c r="M2934" i="1"/>
  <c r="M3146" i="1"/>
  <c r="M69" i="1"/>
  <c r="Q42" i="2"/>
  <c r="AN2407" i="1"/>
  <c r="M128" i="1"/>
  <c r="M767" i="1"/>
  <c r="M1628" i="1"/>
  <c r="M1296" i="1"/>
  <c r="M1741" i="1"/>
  <c r="AH51" i="2"/>
  <c r="M193" i="1"/>
  <c r="M156" i="1"/>
  <c r="M137" i="1"/>
  <c r="M366" i="1"/>
  <c r="M732" i="1"/>
  <c r="M693" i="1"/>
  <c r="M1025" i="1"/>
  <c r="M863" i="1"/>
  <c r="M1061" i="1"/>
  <c r="M1171" i="1"/>
  <c r="M1119" i="1"/>
  <c r="M1458" i="1"/>
  <c r="M1759" i="1"/>
  <c r="M1676" i="1"/>
  <c r="M1705" i="1"/>
  <c r="M1637" i="1"/>
  <c r="M1350" i="1"/>
  <c r="M1810" i="1"/>
  <c r="M2020" i="1"/>
  <c r="M2130" i="1"/>
  <c r="M1544" i="1"/>
  <c r="M1798" i="1"/>
  <c r="M2870" i="1"/>
  <c r="M2474" i="1"/>
  <c r="M2327" i="1"/>
  <c r="M2975" i="1"/>
  <c r="M3219" i="1"/>
  <c r="M3202" i="1"/>
  <c r="M3251" i="1"/>
  <c r="AG53" i="2"/>
  <c r="C53" i="2" s="1"/>
  <c r="X53" i="2" s="1"/>
  <c r="F3258" i="1"/>
  <c r="AN3258" i="1"/>
  <c r="AO3258" i="1"/>
  <c r="AP3258" i="1"/>
  <c r="AQ3258" i="1"/>
  <c r="C3258" i="1"/>
  <c r="E3258" i="1"/>
  <c r="D3258" i="1"/>
  <c r="M1632" i="1"/>
  <c r="M1905" i="1"/>
  <c r="M2000" i="1"/>
  <c r="M1881" i="1"/>
  <c r="M2604" i="1"/>
  <c r="AR3257" i="1"/>
  <c r="AS3257" i="1"/>
  <c r="AT3257" i="1"/>
  <c r="AU3257" i="1"/>
  <c r="H3257" i="1"/>
  <c r="L3257" i="1"/>
  <c r="J3257" i="1"/>
  <c r="K3257" i="1"/>
  <c r="K1838" i="1"/>
  <c r="AR1838" i="1"/>
  <c r="AT1838" i="1"/>
  <c r="AU1838" i="1"/>
  <c r="M3163" i="1"/>
  <c r="BB29" i="2"/>
  <c r="M39" i="1"/>
  <c r="M76" i="1"/>
  <c r="M146" i="1"/>
  <c r="M377" i="1"/>
  <c r="M246" i="1"/>
  <c r="M259" i="1"/>
  <c r="M304" i="1"/>
  <c r="M434" i="1"/>
  <c r="M452" i="1"/>
  <c r="M488" i="1"/>
  <c r="M553" i="1"/>
  <c r="M534" i="1"/>
  <c r="M607" i="1"/>
  <c r="M473" i="1"/>
  <c r="M675" i="1"/>
  <c r="M746" i="1"/>
  <c r="M847" i="1"/>
  <c r="M716" i="1"/>
  <c r="M810" i="1"/>
  <c r="M1027" i="1"/>
  <c r="M1074" i="1"/>
  <c r="M1029" i="1"/>
  <c r="M1257" i="1"/>
  <c r="M1134" i="1"/>
  <c r="M908" i="1"/>
  <c r="M1033" i="1"/>
  <c r="M1196" i="1"/>
  <c r="M1299" i="1"/>
  <c r="M1418" i="1"/>
  <c r="M1454" i="1"/>
  <c r="M1314" i="1"/>
  <c r="M1505" i="1"/>
  <c r="M1379" i="1"/>
  <c r="M1571" i="1"/>
  <c r="M1712" i="1"/>
  <c r="M1340" i="1"/>
  <c r="M1531" i="1"/>
  <c r="M1560" i="1"/>
  <c r="M1490" i="1"/>
  <c r="M1686" i="1"/>
  <c r="M1466" i="1"/>
  <c r="M1737" i="1"/>
  <c r="M1890" i="1"/>
  <c r="M1996" i="1"/>
  <c r="M1478" i="1"/>
  <c r="M2260" i="1"/>
  <c r="M2287" i="1"/>
  <c r="M2335" i="1"/>
  <c r="M2241" i="1"/>
  <c r="M2511" i="1"/>
  <c r="M2538" i="1"/>
  <c r="M2484" i="1"/>
  <c r="M2368" i="1"/>
  <c r="M2657" i="1"/>
  <c r="M2595" i="1"/>
  <c r="M2634" i="1"/>
  <c r="M2809" i="1"/>
  <c r="M2576" i="1"/>
  <c r="M2591" i="1"/>
  <c r="M2988" i="1"/>
  <c r="M2744" i="1"/>
  <c r="M2679" i="1"/>
  <c r="M2671" i="1"/>
  <c r="M3249" i="1"/>
  <c r="M3100" i="1"/>
  <c r="M3216" i="1"/>
  <c r="M3241" i="1"/>
  <c r="M1653" i="1"/>
  <c r="M119" i="1"/>
  <c r="M231" i="1"/>
  <c r="M692" i="1"/>
  <c r="M1210" i="1"/>
  <c r="M1260" i="1"/>
  <c r="M934" i="1"/>
  <c r="M1030" i="1"/>
  <c r="M982" i="1"/>
  <c r="M1388" i="1"/>
  <c r="M1102" i="1"/>
  <c r="M1509" i="1"/>
  <c r="M1817" i="1"/>
  <c r="M2284" i="1"/>
  <c r="M2855" i="1"/>
  <c r="M2873" i="1"/>
  <c r="K1833" i="1"/>
  <c r="AR1833" i="1"/>
  <c r="J1833" i="1"/>
  <c r="AT1833" i="1"/>
  <c r="AU1833" i="1"/>
  <c r="H1833" i="1"/>
  <c r="M3223" i="1"/>
  <c r="BB21" i="2"/>
  <c r="AZ51" i="2"/>
  <c r="M59" i="1"/>
  <c r="M154" i="1"/>
  <c r="M242" i="1"/>
  <c r="M264" i="1"/>
  <c r="M311" i="1"/>
  <c r="M278" i="1"/>
  <c r="M412" i="1"/>
  <c r="M319" i="1"/>
  <c r="M108" i="1"/>
  <c r="M349" i="1"/>
  <c r="M251" i="1"/>
  <c r="M223" i="1"/>
  <c r="M516" i="1"/>
  <c r="M570" i="1"/>
  <c r="M620" i="1"/>
  <c r="M458" i="1"/>
  <c r="M626" i="1"/>
  <c r="M493" i="1"/>
  <c r="M609" i="1"/>
  <c r="M274" i="1"/>
  <c r="M1020" i="1"/>
  <c r="M590" i="1"/>
  <c r="M814" i="1"/>
  <c r="M1057" i="1"/>
  <c r="M1174" i="1"/>
  <c r="M1090" i="1"/>
  <c r="M900" i="1"/>
  <c r="M1103" i="1"/>
  <c r="M1401" i="1"/>
  <c r="M1437" i="1"/>
  <c r="M1474" i="1"/>
  <c r="M1317" i="1"/>
  <c r="M1347" i="1"/>
  <c r="M1646" i="1"/>
  <c r="M1536" i="1"/>
  <c r="M1742" i="1"/>
  <c r="M1766" i="1"/>
  <c r="M1579" i="1"/>
  <c r="M1381" i="1"/>
  <c r="M1733" i="1"/>
  <c r="M1751" i="1"/>
  <c r="M1429" i="1"/>
  <c r="M1976" i="1"/>
  <c r="M1939" i="1"/>
  <c r="M1804" i="1"/>
  <c r="M1537" i="1"/>
  <c r="M2264" i="1"/>
  <c r="M2309" i="1"/>
  <c r="M2337" i="1"/>
  <c r="M2358" i="1"/>
  <c r="M2385" i="1"/>
  <c r="M2431" i="1"/>
  <c r="M2454" i="1"/>
  <c r="M2494" i="1"/>
  <c r="M2531" i="1"/>
  <c r="M2036" i="1"/>
  <c r="M2243" i="1"/>
  <c r="M2513" i="1"/>
  <c r="M2370" i="1"/>
  <c r="M2134" i="1"/>
  <c r="M2559" i="1"/>
  <c r="M2726" i="1"/>
  <c r="M2801" i="1"/>
  <c r="M2636" i="1"/>
  <c r="M2736" i="1"/>
  <c r="M2778" i="1"/>
  <c r="M2251" i="1"/>
  <c r="M2694" i="1"/>
  <c r="M2376" i="1"/>
  <c r="M2353" i="1"/>
  <c r="M2574" i="1"/>
  <c r="M2717" i="1"/>
  <c r="M2650" i="1"/>
  <c r="M2851" i="1"/>
  <c r="M2993" i="1"/>
  <c r="M2936" i="1"/>
  <c r="M3097" i="1"/>
  <c r="M3210" i="1"/>
  <c r="M3171" i="1"/>
  <c r="M3209" i="1"/>
  <c r="M3072" i="1"/>
  <c r="M1645" i="1"/>
  <c r="AR31" i="2"/>
  <c r="M237" i="1"/>
  <c r="M594" i="1"/>
  <c r="M235" i="1"/>
  <c r="M992" i="1"/>
  <c r="M1005" i="1"/>
  <c r="M1003" i="1"/>
  <c r="M1582" i="1"/>
  <c r="M1702" i="1"/>
  <c r="M2411" i="1"/>
  <c r="M2578" i="1"/>
  <c r="V28" i="2"/>
  <c r="AH37" i="2"/>
  <c r="AV51" i="2"/>
  <c r="M179" i="1"/>
  <c r="M166" i="1"/>
  <c r="M140" i="1"/>
  <c r="M381" i="1"/>
  <c r="M199" i="1"/>
  <c r="M497" i="1"/>
  <c r="M464" i="1"/>
  <c r="M572" i="1"/>
  <c r="M622" i="1"/>
  <c r="M642" i="1"/>
  <c r="M595" i="1"/>
  <c r="M628" i="1"/>
  <c r="M613" i="1"/>
  <c r="M495" i="1"/>
  <c r="M372" i="1"/>
  <c r="M639" i="1"/>
  <c r="M781" i="1"/>
  <c r="M891" i="1"/>
  <c r="M823" i="1"/>
  <c r="M695" i="1"/>
  <c r="M683" i="1"/>
  <c r="M301" i="1"/>
  <c r="M764" i="1"/>
  <c r="M766" i="1"/>
  <c r="M1000" i="1"/>
  <c r="M942" i="1"/>
  <c r="M1037" i="1"/>
  <c r="M972" i="1"/>
  <c r="M842" i="1"/>
  <c r="M1092" i="1"/>
  <c r="M1203" i="1"/>
  <c r="M1247" i="1"/>
  <c r="M1133" i="1"/>
  <c r="M1205" i="1"/>
  <c r="M1189" i="1"/>
  <c r="M240" i="1"/>
  <c r="M1281" i="1"/>
  <c r="M1375" i="1"/>
  <c r="M1716" i="1"/>
  <c r="M1567" i="1"/>
  <c r="M1581" i="1"/>
  <c r="M1507" i="1"/>
  <c r="M1780" i="1"/>
  <c r="M1854" i="1"/>
  <c r="M2001" i="1"/>
  <c r="M2061" i="1"/>
  <c r="M2098" i="1"/>
  <c r="M2135" i="1"/>
  <c r="M1892" i="1"/>
  <c r="M1776" i="1"/>
  <c r="M2015" i="1"/>
  <c r="M2078" i="1"/>
  <c r="M2139" i="1"/>
  <c r="M1898" i="1"/>
  <c r="M2326" i="1"/>
  <c r="M2313" i="1"/>
  <c r="M2362" i="1"/>
  <c r="M2489" i="1"/>
  <c r="M2227" i="1"/>
  <c r="M2391" i="1"/>
  <c r="M1851" i="1"/>
  <c r="M2374" i="1"/>
  <c r="M2146" i="1"/>
  <c r="M2607" i="1"/>
  <c r="M2397" i="1"/>
  <c r="M2678" i="1"/>
  <c r="M2707" i="1"/>
  <c r="M2780" i="1"/>
  <c r="M2626" i="1"/>
  <c r="M2665" i="1"/>
  <c r="M2811" i="1"/>
  <c r="M2225" i="1"/>
  <c r="M2620" i="1"/>
  <c r="M2750" i="1"/>
  <c r="M3017" i="1"/>
  <c r="M2727" i="1"/>
  <c r="M2821" i="1"/>
  <c r="M2798" i="1"/>
  <c r="M3176" i="1"/>
  <c r="M3212" i="1"/>
  <c r="M2800" i="1"/>
  <c r="M3077" i="1"/>
  <c r="M3106" i="1"/>
  <c r="M3012" i="1"/>
  <c r="M1580" i="1"/>
  <c r="M1649" i="1"/>
  <c r="U42" i="2"/>
  <c r="AP2407" i="1"/>
  <c r="M229" i="1"/>
  <c r="M355" i="1"/>
  <c r="M80" i="1"/>
  <c r="M331" i="1"/>
  <c r="M689" i="1"/>
  <c r="M816" i="1"/>
  <c r="M353" i="1"/>
  <c r="M1123" i="1"/>
  <c r="M1499" i="1"/>
  <c r="M2104" i="1"/>
  <c r="M2165" i="1"/>
  <c r="M2045" i="1"/>
  <c r="M2372" i="1"/>
  <c r="M2885" i="1"/>
  <c r="AT1460" i="1"/>
  <c r="J1460" i="1"/>
  <c r="K1460" i="1"/>
  <c r="L1460" i="1"/>
  <c r="AR1460" i="1"/>
  <c r="AS1460" i="1"/>
  <c r="AU1460" i="1"/>
  <c r="H1460" i="1"/>
  <c r="M3152" i="1"/>
  <c r="H1840" i="1"/>
  <c r="AT28" i="2"/>
  <c r="M1573" i="1"/>
  <c r="M1604" i="1"/>
  <c r="M1597" i="1"/>
  <c r="M1592" i="1"/>
  <c r="M1641" i="1"/>
  <c r="AN28" i="2"/>
  <c r="M1558" i="1"/>
  <c r="M1590" i="1"/>
  <c r="M1575" i="1"/>
  <c r="M1648" i="1"/>
  <c r="M1652" i="1"/>
  <c r="M1650" i="1"/>
  <c r="M1605" i="1"/>
  <c r="M1601" i="1"/>
  <c r="M1642" i="1"/>
  <c r="M1556" i="1"/>
  <c r="M1656" i="1"/>
  <c r="M1553" i="1"/>
  <c r="L1661" i="1"/>
  <c r="K1661" i="1"/>
  <c r="M1661" i="1" s="1"/>
  <c r="AT1661" i="1"/>
  <c r="AU1661" i="1"/>
  <c r="M1598" i="1"/>
  <c r="M1627" i="1"/>
  <c r="M1566" i="1"/>
  <c r="M1591" i="1"/>
  <c r="M1589" i="1"/>
  <c r="BB28" i="2"/>
  <c r="M1638" i="1"/>
  <c r="M1602" i="1"/>
  <c r="M1585" i="1"/>
  <c r="H1661" i="1"/>
  <c r="M37" i="1"/>
  <c r="M65" i="1"/>
  <c r="M53" i="1"/>
  <c r="M51" i="1"/>
  <c r="M28" i="1"/>
  <c r="M33" i="1"/>
  <c r="M35" i="1"/>
  <c r="H70" i="1"/>
  <c r="AS70" i="1"/>
  <c r="AU70" i="1"/>
  <c r="K70" i="1"/>
  <c r="L70" i="1"/>
  <c r="M22" i="1"/>
  <c r="M31" i="1"/>
  <c r="M36" i="1"/>
  <c r="M54" i="1"/>
  <c r="M16" i="1"/>
  <c r="M17" i="1"/>
  <c r="M18" i="1"/>
  <c r="M27" i="1"/>
  <c r="M64" i="1"/>
  <c r="M63" i="1"/>
  <c r="M57" i="1"/>
  <c r="H9" i="4"/>
  <c r="AP15" i="2"/>
  <c r="AR15" i="2"/>
  <c r="AT15" i="2"/>
  <c r="X15" i="2"/>
  <c r="AB15" i="2"/>
  <c r="AZ15" i="2"/>
  <c r="BB15" i="2"/>
  <c r="AF15" i="2"/>
  <c r="BD15" i="2"/>
  <c r="AJ15" i="2"/>
  <c r="BH15" i="2"/>
  <c r="N15" i="2"/>
  <c r="D15" i="19"/>
  <c r="G20" i="4"/>
  <c r="AT23" i="2"/>
  <c r="AR23" i="2"/>
  <c r="N23" i="2"/>
  <c r="AX23" i="2"/>
  <c r="AZ23" i="2"/>
  <c r="R23" i="2"/>
  <c r="BB23" i="2"/>
  <c r="T23" i="2"/>
  <c r="BD23" i="2"/>
  <c r="Z23" i="2"/>
  <c r="D23" i="19"/>
  <c r="AF23" i="2"/>
  <c r="AN23" i="2"/>
  <c r="AR26" i="2"/>
  <c r="BF26" i="2"/>
  <c r="AP26" i="2"/>
  <c r="AV26" i="2"/>
  <c r="AX26" i="2"/>
  <c r="AZ26" i="2"/>
  <c r="L26" i="2"/>
  <c r="R26" i="2"/>
  <c r="X26" i="2"/>
  <c r="AB26" i="2"/>
  <c r="AJ26" i="2"/>
  <c r="D26" i="19"/>
  <c r="P26" i="2"/>
  <c r="AC54" i="2"/>
  <c r="AX35" i="2"/>
  <c r="AZ35" i="2"/>
  <c r="AF35" i="2"/>
  <c r="BH35" i="2"/>
  <c r="AH35" i="2"/>
  <c r="AP35" i="2"/>
  <c r="R35" i="2"/>
  <c r="AJ35" i="2"/>
  <c r="AV35" i="2"/>
  <c r="D35" i="19"/>
  <c r="X35" i="2"/>
  <c r="AD35" i="2"/>
  <c r="AN35" i="2"/>
  <c r="Q48" i="2"/>
  <c r="AN2923" i="1"/>
  <c r="P16" i="2"/>
  <c r="AV21" i="2"/>
  <c r="AH21" i="2"/>
  <c r="BF21" i="2"/>
  <c r="AL21" i="2"/>
  <c r="R21" i="2"/>
  <c r="AP21" i="2"/>
  <c r="D21" i="19"/>
  <c r="BD21" i="2"/>
  <c r="N6" i="2"/>
  <c r="Z21" i="2"/>
  <c r="O22" i="2"/>
  <c r="F1244" i="1"/>
  <c r="AN16" i="2"/>
  <c r="AN15" i="2"/>
  <c r="AJ23" i="2"/>
  <c r="AB10" i="2"/>
  <c r="N20" i="2"/>
  <c r="F19" i="4" s="1"/>
  <c r="O24" i="2"/>
  <c r="E1286" i="1"/>
  <c r="F1286" i="1"/>
  <c r="G1286" i="1"/>
  <c r="AN1286" i="1"/>
  <c r="AP1286" i="1"/>
  <c r="C1286" i="1"/>
  <c r="D1286" i="1"/>
  <c r="N26" i="2"/>
  <c r="AZ19" i="2"/>
  <c r="BD26" i="2"/>
  <c r="AB28" i="2"/>
  <c r="N16" i="2"/>
  <c r="AB35" i="2"/>
  <c r="BF39" i="2"/>
  <c r="Z35" i="2"/>
  <c r="AV46" i="2"/>
  <c r="AZ46" i="2"/>
  <c r="BB46" i="2"/>
  <c r="AF46" i="2"/>
  <c r="AH46" i="2"/>
  <c r="BH46" i="2"/>
  <c r="AL46" i="2"/>
  <c r="P46" i="2"/>
  <c r="AP46" i="2"/>
  <c r="AJ46" i="2"/>
  <c r="AR46" i="2"/>
  <c r="R46" i="2"/>
  <c r="D46" i="19"/>
  <c r="Z46" i="2"/>
  <c r="M1095" i="1"/>
  <c r="M1252" i="1"/>
  <c r="M2721" i="1"/>
  <c r="M2914" i="1"/>
  <c r="M598" i="23"/>
  <c r="M490" i="23"/>
  <c r="BH23" i="2"/>
  <c r="AH16" i="2"/>
  <c r="M22" i="2"/>
  <c r="E1244" i="1"/>
  <c r="R15" i="2"/>
  <c r="X23" i="2"/>
  <c r="AL3" i="2"/>
  <c r="AP3" i="2"/>
  <c r="T3" i="2"/>
  <c r="AV3" i="2"/>
  <c r="AX3" i="2"/>
  <c r="AB3" i="2"/>
  <c r="AZ3" i="2"/>
  <c r="AD3" i="2"/>
  <c r="BB3" i="2"/>
  <c r="AF3" i="2"/>
  <c r="AH3" i="2"/>
  <c r="BF3" i="2"/>
  <c r="L3" i="2"/>
  <c r="AJ3" i="2"/>
  <c r="BH3" i="2"/>
  <c r="D3" i="19"/>
  <c r="N3" i="2"/>
  <c r="AN3" i="2"/>
  <c r="P3" i="2"/>
  <c r="AF26" i="2"/>
  <c r="AL23" i="2"/>
  <c r="BB16" i="2"/>
  <c r="AN26" i="2"/>
  <c r="F24" i="4"/>
  <c r="G24" i="4"/>
  <c r="H24" i="4"/>
  <c r="BH40" i="2"/>
  <c r="AL27" i="2"/>
  <c r="T27" i="2"/>
  <c r="AR27" i="2"/>
  <c r="AH27" i="2"/>
  <c r="BF27" i="2"/>
  <c r="BH27" i="2"/>
  <c r="X27" i="2"/>
  <c r="AJ27" i="2"/>
  <c r="AP27" i="2"/>
  <c r="AV27" i="2"/>
  <c r="AX27" i="2"/>
  <c r="D27" i="19"/>
  <c r="R27" i="2"/>
  <c r="BB27" i="2"/>
  <c r="AF27" i="2"/>
  <c r="P27" i="2"/>
  <c r="BD35" i="2"/>
  <c r="AD26" i="2"/>
  <c r="M463" i="1"/>
  <c r="M442" i="1"/>
  <c r="M806" i="1"/>
  <c r="M993" i="1"/>
  <c r="M943" i="1"/>
  <c r="AD7" i="2"/>
  <c r="M2154" i="1"/>
  <c r="M2171" i="1"/>
  <c r="M2840" i="1"/>
  <c r="M3095" i="1"/>
  <c r="M3166" i="1"/>
  <c r="M2961" i="1"/>
  <c r="M1449" i="23"/>
  <c r="AJ6" i="2"/>
  <c r="AJ18" i="2"/>
  <c r="AR3" i="2"/>
  <c r="X3" i="2"/>
  <c r="V13" i="2"/>
  <c r="L18" i="2"/>
  <c r="BH21" i="2"/>
  <c r="AZ6" i="2"/>
  <c r="AP11" i="2"/>
  <c r="BH12" i="2"/>
  <c r="AH20" i="2"/>
  <c r="BB26" i="2"/>
  <c r="AD29" i="2"/>
  <c r="BH29" i="2"/>
  <c r="AT29" i="2"/>
  <c r="AF29" i="2"/>
  <c r="AN29" i="2"/>
  <c r="AX29" i="2"/>
  <c r="BD29" i="2"/>
  <c r="N29" i="2"/>
  <c r="R29" i="2"/>
  <c r="Z29" i="2"/>
  <c r="D29" i="19"/>
  <c r="AV29" i="2"/>
  <c r="AL26" i="2"/>
  <c r="AD21" i="2"/>
  <c r="M32" i="2"/>
  <c r="E1845" i="1"/>
  <c r="AZ25" i="2"/>
  <c r="R25" i="2"/>
  <c r="AJ25" i="2"/>
  <c r="AR25" i="2"/>
  <c r="AX25" i="2"/>
  <c r="BD25" i="2"/>
  <c r="BH25" i="2"/>
  <c r="Z25" i="2"/>
  <c r="AF25" i="2"/>
  <c r="AH25" i="2"/>
  <c r="D25" i="19"/>
  <c r="V25" i="2"/>
  <c r="AL25" i="2"/>
  <c r="AV25" i="2"/>
  <c r="T25" i="2"/>
  <c r="M48" i="2"/>
  <c r="E2923" i="1"/>
  <c r="L39" i="2"/>
  <c r="BB35" i="2"/>
  <c r="F46" i="4"/>
  <c r="G46" i="4"/>
  <c r="H46" i="4"/>
  <c r="AT40" i="2"/>
  <c r="P29" i="2"/>
  <c r="AL29" i="2"/>
  <c r="Z43" i="2"/>
  <c r="X43" i="2"/>
  <c r="M149" i="1"/>
  <c r="M2049" i="1"/>
  <c r="M1849" i="1"/>
  <c r="M3195" i="1"/>
  <c r="M3093" i="1"/>
  <c r="M437" i="23"/>
  <c r="M1292" i="23"/>
  <c r="AT20" i="2"/>
  <c r="AT3" i="2"/>
  <c r="T18" i="2"/>
  <c r="AR18" i="2"/>
  <c r="BB18" i="2"/>
  <c r="AH18" i="2"/>
  <c r="BF18" i="2"/>
  <c r="BH18" i="2"/>
  <c r="P18" i="2"/>
  <c r="AN18" i="2"/>
  <c r="D18" i="19"/>
  <c r="AL18" i="2"/>
  <c r="AX18" i="2"/>
  <c r="AD18" i="2"/>
  <c r="W22" i="2"/>
  <c r="AQ1244" i="1"/>
  <c r="Z18" i="2"/>
  <c r="AJ13" i="2"/>
  <c r="BH13" i="2"/>
  <c r="AL13" i="2"/>
  <c r="P13" i="2"/>
  <c r="AN13" i="2"/>
  <c r="AR13" i="2"/>
  <c r="AV13" i="2"/>
  <c r="Z13" i="2"/>
  <c r="AX13" i="2"/>
  <c r="AB13" i="2"/>
  <c r="AD13" i="2"/>
  <c r="AF13" i="2"/>
  <c r="BD13" i="2"/>
  <c r="D13" i="19"/>
  <c r="X13" i="2"/>
  <c r="V15" i="2"/>
  <c r="X21" i="2"/>
  <c r="R13" i="2"/>
  <c r="BF20" i="2"/>
  <c r="K32" i="2"/>
  <c r="AP1845" i="1"/>
  <c r="C1845" i="1"/>
  <c r="D1845" i="1"/>
  <c r="G1845" i="1"/>
  <c r="AP18" i="2"/>
  <c r="Q32" i="2"/>
  <c r="AN1845" i="1"/>
  <c r="V27" i="2"/>
  <c r="X28" i="2"/>
  <c r="AZ28" i="2"/>
  <c r="AD28" i="2"/>
  <c r="AL28" i="2"/>
  <c r="AP28" i="2"/>
  <c r="T28" i="2"/>
  <c r="Z28" i="2"/>
  <c r="AF28" i="2"/>
  <c r="AH28" i="2"/>
  <c r="AJ28" i="2"/>
  <c r="AR28" i="2"/>
  <c r="AX28" i="2"/>
  <c r="BD28" i="2"/>
  <c r="BF28" i="2"/>
  <c r="BH28" i="2"/>
  <c r="L28" i="2"/>
  <c r="D28" i="19"/>
  <c r="AV28" i="2"/>
  <c r="AB27" i="2"/>
  <c r="V44" i="2"/>
  <c r="BD43" i="2"/>
  <c r="AD25" i="2"/>
  <c r="M144" i="1"/>
  <c r="M261" i="1"/>
  <c r="M632" i="1"/>
  <c r="M437" i="1"/>
  <c r="M849" i="1"/>
  <c r="M857" i="1"/>
  <c r="M1663" i="1"/>
  <c r="M2499" i="1"/>
  <c r="M2166" i="1"/>
  <c r="M2349" i="1"/>
  <c r="M2451" i="1"/>
  <c r="M301" i="23"/>
  <c r="J1322" i="23"/>
  <c r="K1322" i="23"/>
  <c r="L1322" i="23"/>
  <c r="M1558" i="23"/>
  <c r="AN8" i="2"/>
  <c r="R8" i="2"/>
  <c r="AP8" i="2"/>
  <c r="T8" i="2"/>
  <c r="AR8" i="2"/>
  <c r="X8" i="2"/>
  <c r="AB8" i="2"/>
  <c r="BB8" i="2"/>
  <c r="AF8" i="2"/>
  <c r="BD8" i="2"/>
  <c r="AH8" i="2"/>
  <c r="L8" i="2"/>
  <c r="AJ8" i="2"/>
  <c r="BH8" i="2"/>
  <c r="D8" i="19"/>
  <c r="AT8" i="2"/>
  <c r="P8" i="2"/>
  <c r="AZ8" i="2"/>
  <c r="AP13" i="2"/>
  <c r="AF18" i="2"/>
  <c r="V26" i="2"/>
  <c r="AX20" i="2"/>
  <c r="BF17" i="2"/>
  <c r="AJ17" i="2"/>
  <c r="BH17" i="2"/>
  <c r="N17" i="2"/>
  <c r="AR17" i="2"/>
  <c r="AV17" i="2"/>
  <c r="AX17" i="2"/>
  <c r="BB17" i="2"/>
  <c r="AD17" i="2"/>
  <c r="D17" i="19"/>
  <c r="V8" i="2"/>
  <c r="AV15" i="2"/>
  <c r="AX8" i="2"/>
  <c r="AD15" i="2"/>
  <c r="AD23" i="2"/>
  <c r="AN40" i="2"/>
  <c r="AB23" i="2"/>
  <c r="V35" i="2"/>
  <c r="P23" i="2"/>
  <c r="Z26" i="2"/>
  <c r="L40" i="2"/>
  <c r="P28" i="2"/>
  <c r="AB39" i="2"/>
  <c r="BB39" i="2"/>
  <c r="BD39" i="2"/>
  <c r="AH39" i="2"/>
  <c r="AN39" i="2"/>
  <c r="V39" i="2"/>
  <c r="AV39" i="2"/>
  <c r="X39" i="2"/>
  <c r="AX39" i="2"/>
  <c r="P39" i="2"/>
  <c r="Z39" i="2"/>
  <c r="AR39" i="2"/>
  <c r="AZ39" i="2"/>
  <c r="D39" i="19"/>
  <c r="AN44" i="2"/>
  <c r="AT39" i="2"/>
  <c r="BF33" i="2"/>
  <c r="BH33" i="2"/>
  <c r="AH33" i="2"/>
  <c r="AR33" i="2"/>
  <c r="R33" i="2"/>
  <c r="AT33" i="2"/>
  <c r="T33" i="2"/>
  <c r="N33" i="2"/>
  <c r="H32" i="4" s="1"/>
  <c r="V33" i="2"/>
  <c r="AZ33" i="2"/>
  <c r="D33" i="19"/>
  <c r="AD33" i="2"/>
  <c r="AB33" i="2"/>
  <c r="M545" i="1"/>
  <c r="M951" i="1"/>
  <c r="M1964" i="1"/>
  <c r="M2826" i="1"/>
  <c r="M1165" i="23"/>
  <c r="AL12" i="2"/>
  <c r="P12" i="2"/>
  <c r="X12" i="2"/>
  <c r="Z12" i="2"/>
  <c r="AX12" i="2"/>
  <c r="AB12" i="2"/>
  <c r="AZ12" i="2"/>
  <c r="BB12" i="2"/>
  <c r="AF12" i="2"/>
  <c r="AH12" i="2"/>
  <c r="BF12" i="2"/>
  <c r="D12" i="19"/>
  <c r="V12" i="2"/>
  <c r="AH23" i="2"/>
  <c r="AD20" i="2"/>
  <c r="BB20" i="2"/>
  <c r="AF20" i="2"/>
  <c r="AJ20" i="2"/>
  <c r="AL20" i="2"/>
  <c r="AN20" i="2"/>
  <c r="AR20" i="2"/>
  <c r="AV20" i="2"/>
  <c r="X20" i="2"/>
  <c r="D20" i="19"/>
  <c r="Z20" i="2"/>
  <c r="T20" i="2"/>
  <c r="AV23" i="2"/>
  <c r="AX15" i="2"/>
  <c r="N35" i="2"/>
  <c r="N40" i="2"/>
  <c r="M5" i="1"/>
  <c r="Z27" i="2"/>
  <c r="BH26" i="2"/>
  <c r="M8" i="1"/>
  <c r="M204" i="1"/>
  <c r="M520" i="1"/>
  <c r="M515" i="1"/>
  <c r="M681" i="1"/>
  <c r="M1687" i="1"/>
  <c r="M1731" i="1"/>
  <c r="M1461" i="23"/>
  <c r="BF23" i="2"/>
  <c r="T15" i="2"/>
  <c r="L16" i="2"/>
  <c r="AJ16" i="2"/>
  <c r="BH16" i="2"/>
  <c r="AL16" i="2"/>
  <c r="AT16" i="2"/>
  <c r="X16" i="2"/>
  <c r="AV16" i="2"/>
  <c r="Z16" i="2"/>
  <c r="AX16" i="2"/>
  <c r="AB16" i="2"/>
  <c r="AF16" i="2"/>
  <c r="BD16" i="2"/>
  <c r="D16" i="19"/>
  <c r="AP16" i="2"/>
  <c r="V16" i="2"/>
  <c r="R16" i="2"/>
  <c r="AL35" i="2"/>
  <c r="AW54" i="2"/>
  <c r="AJ40" i="2"/>
  <c r="AL40" i="2"/>
  <c r="AP40" i="2"/>
  <c r="AR40" i="2"/>
  <c r="V40" i="2"/>
  <c r="AV40" i="2"/>
  <c r="AZ40" i="2"/>
  <c r="AB40" i="2"/>
  <c r="BB40" i="2"/>
  <c r="AD40" i="2"/>
  <c r="X40" i="2"/>
  <c r="AF40" i="2"/>
  <c r="AX40" i="2"/>
  <c r="BF40" i="2"/>
  <c r="D40" i="19"/>
  <c r="M1282" i="1"/>
  <c r="M2324" i="1"/>
  <c r="M160" i="23"/>
  <c r="M1460" i="23"/>
  <c r="M1534" i="23"/>
  <c r="AB19" i="2"/>
  <c r="AD19" i="2"/>
  <c r="BB19" i="2"/>
  <c r="AL19" i="2"/>
  <c r="R19" i="2"/>
  <c r="AP19" i="2"/>
  <c r="T19" i="2"/>
  <c r="AT19" i="2"/>
  <c r="X19" i="2"/>
  <c r="AV19" i="2"/>
  <c r="D19" i="19"/>
  <c r="Z19" i="2"/>
  <c r="R12" i="2"/>
  <c r="AV18" i="2"/>
  <c r="AB6" i="2"/>
  <c r="BB6" i="2"/>
  <c r="AH6" i="2"/>
  <c r="BF6" i="2"/>
  <c r="AL6" i="2"/>
  <c r="AN6" i="2"/>
  <c r="AP6" i="2"/>
  <c r="AR6" i="2"/>
  <c r="AT6" i="2"/>
  <c r="D6" i="19"/>
  <c r="L6" i="2"/>
  <c r="AV6" i="2"/>
  <c r="AD6" i="2"/>
  <c r="P15" i="2"/>
  <c r="BF19" i="2"/>
  <c r="AZ18" i="2"/>
  <c r="L11" i="2"/>
  <c r="AL8" i="2"/>
  <c r="AD16" i="2"/>
  <c r="BD18" i="2"/>
  <c r="X7" i="2"/>
  <c r="BD17" i="2"/>
  <c r="AZ16" i="2"/>
  <c r="Q22" i="2"/>
  <c r="AN1244" i="1"/>
  <c r="AP23" i="2"/>
  <c r="AF37" i="2"/>
  <c r="BH37" i="2"/>
  <c r="L37" i="2"/>
  <c r="AP37" i="2"/>
  <c r="P37" i="2"/>
  <c r="AR37" i="2"/>
  <c r="T37" i="2"/>
  <c r="X37" i="2"/>
  <c r="BB37" i="2"/>
  <c r="AB37" i="2"/>
  <c r="AV37" i="2"/>
  <c r="BD37" i="2"/>
  <c r="D37" i="19"/>
  <c r="E37" i="19" s="1"/>
  <c r="AT37" i="2"/>
  <c r="AD37" i="2"/>
  <c r="R37" i="2"/>
  <c r="AH26" i="2"/>
  <c r="N14" i="2"/>
  <c r="AL14" i="2"/>
  <c r="P14" i="2"/>
  <c r="AN14" i="2"/>
  <c r="R14" i="2"/>
  <c r="AT14" i="2"/>
  <c r="AV14" i="2"/>
  <c r="AX14" i="2"/>
  <c r="AB14" i="2"/>
  <c r="AZ14" i="2"/>
  <c r="AD14" i="2"/>
  <c r="AF14" i="2"/>
  <c r="BD14" i="2"/>
  <c r="AH14" i="2"/>
  <c r="BF14" i="2"/>
  <c r="D14" i="19"/>
  <c r="AJ14" i="2"/>
  <c r="AL37" i="2"/>
  <c r="T26" i="2"/>
  <c r="AL15" i="2"/>
  <c r="L35" i="2"/>
  <c r="AV44" i="2"/>
  <c r="X44" i="2"/>
  <c r="AX44" i="2"/>
  <c r="AZ44" i="2"/>
  <c r="AB44" i="2"/>
  <c r="BB44" i="2"/>
  <c r="AD44" i="2"/>
  <c r="AH44" i="2"/>
  <c r="BH44" i="2"/>
  <c r="P44" i="2"/>
  <c r="AP44" i="2"/>
  <c r="AJ44" i="2"/>
  <c r="AR44" i="2"/>
  <c r="D44" i="19"/>
  <c r="BD44" i="2"/>
  <c r="R44" i="2"/>
  <c r="N44" i="2"/>
  <c r="AZ27" i="2"/>
  <c r="P40" i="2"/>
  <c r="Z37" i="2"/>
  <c r="AH43" i="2"/>
  <c r="AJ43" i="2"/>
  <c r="N43" i="2"/>
  <c r="H42" i="4" s="1"/>
  <c r="AN43" i="2"/>
  <c r="T43" i="2"/>
  <c r="AT43" i="2"/>
  <c r="V43" i="2"/>
  <c r="AV43" i="2"/>
  <c r="AZ43" i="2"/>
  <c r="AB43" i="2"/>
  <c r="BB43" i="2"/>
  <c r="AF43" i="2"/>
  <c r="BF43" i="2"/>
  <c r="D43" i="19"/>
  <c r="AX43" i="2"/>
  <c r="AF44" i="2"/>
  <c r="AP29" i="2"/>
  <c r="W48" i="2"/>
  <c r="AQ2923" i="1"/>
  <c r="M125" i="1"/>
  <c r="M232" i="1"/>
  <c r="M664" i="1"/>
  <c r="M565" i="1"/>
  <c r="M691" i="1"/>
  <c r="M1202" i="1"/>
  <c r="M2510" i="1"/>
  <c r="M2579" i="1"/>
  <c r="M2557" i="1"/>
  <c r="M99" i="23"/>
  <c r="M810" i="23"/>
  <c r="M882" i="23"/>
  <c r="R20" i="2"/>
  <c r="R3" i="2"/>
  <c r="AT12" i="2"/>
  <c r="BD19" i="2"/>
  <c r="AF7" i="2"/>
  <c r="AH15" i="2"/>
  <c r="V20" i="2"/>
  <c r="V3" i="2"/>
  <c r="AJ11" i="2"/>
  <c r="BH11" i="2"/>
  <c r="N11" i="2"/>
  <c r="AL11" i="2"/>
  <c r="AN11" i="2"/>
  <c r="AR11" i="2"/>
  <c r="X11" i="2"/>
  <c r="AV11" i="2"/>
  <c r="Z11" i="2"/>
  <c r="AX11" i="2"/>
  <c r="AZ11" i="2"/>
  <c r="AD11" i="2"/>
  <c r="AF11" i="2"/>
  <c r="BD11" i="2"/>
  <c r="D11" i="19"/>
  <c r="P11" i="2"/>
  <c r="AJ12" i="2"/>
  <c r="R11" i="2"/>
  <c r="T21" i="2"/>
  <c r="AH17" i="2"/>
  <c r="Y54" i="2"/>
  <c r="W24" i="2"/>
  <c r="AQ1286" i="1"/>
  <c r="AT26" i="2"/>
  <c r="N37" i="2"/>
  <c r="Z40" i="2"/>
  <c r="BF25" i="2"/>
  <c r="R40" i="2"/>
  <c r="AN37" i="2"/>
  <c r="M49" i="1"/>
  <c r="M158" i="1"/>
  <c r="M289" i="1"/>
  <c r="M593" i="1"/>
  <c r="M837" i="1"/>
  <c r="M756" i="1"/>
  <c r="M736" i="1"/>
  <c r="M2470" i="1"/>
  <c r="M2543" i="1"/>
  <c r="M2060" i="1"/>
  <c r="M2769" i="1"/>
  <c r="M3104" i="1"/>
  <c r="M261" i="23"/>
  <c r="M3111" i="1"/>
  <c r="M1096" i="23"/>
  <c r="M1213" i="23"/>
  <c r="M1225" i="23"/>
  <c r="AN7" i="2"/>
  <c r="T7" i="2"/>
  <c r="AR7" i="2"/>
  <c r="V7" i="2"/>
  <c r="Z7" i="2"/>
  <c r="AB7" i="2"/>
  <c r="BB7" i="2"/>
  <c r="BD7" i="2"/>
  <c r="AH7" i="2"/>
  <c r="BF7" i="2"/>
  <c r="L7" i="2"/>
  <c r="BH7" i="2"/>
  <c r="N7" i="2"/>
  <c r="AL7" i="2"/>
  <c r="D7" i="19"/>
  <c r="P7" i="2"/>
  <c r="AV7" i="2"/>
  <c r="AP7" i="2"/>
  <c r="AF19" i="2"/>
  <c r="AX7" i="2"/>
  <c r="AZ7" i="2"/>
  <c r="BF15" i="2"/>
  <c r="P19" i="2"/>
  <c r="P6" i="2"/>
  <c r="AH11" i="2"/>
  <c r="V23" i="2"/>
  <c r="AD12" i="2"/>
  <c r="AB20" i="2"/>
  <c r="AT21" i="2"/>
  <c r="BB13" i="2"/>
  <c r="U22" i="2"/>
  <c r="AP1244" i="1"/>
  <c r="AV8" i="2"/>
  <c r="AT18" i="2"/>
  <c r="T10" i="2"/>
  <c r="AR10" i="2"/>
  <c r="V10" i="2"/>
  <c r="AT10" i="2"/>
  <c r="Z10" i="2"/>
  <c r="AF10" i="2"/>
  <c r="BD10" i="2"/>
  <c r="AH10" i="2"/>
  <c r="BF10" i="2"/>
  <c r="BH10" i="2"/>
  <c r="AL10" i="2"/>
  <c r="P10" i="2"/>
  <c r="AN10" i="2"/>
  <c r="D10" i="19"/>
  <c r="AV10" i="2"/>
  <c r="N27" i="2"/>
  <c r="N12" i="2"/>
  <c r="AN27" i="2"/>
  <c r="O32" i="2"/>
  <c r="F1845" i="1"/>
  <c r="AH40" i="2"/>
  <c r="T35" i="2"/>
  <c r="AR35" i="2"/>
  <c r="AH30" i="2"/>
  <c r="BF30" i="2"/>
  <c r="AL30" i="2"/>
  <c r="AP30" i="2"/>
  <c r="AR30" i="2"/>
  <c r="AT30" i="2"/>
  <c r="BB30" i="2"/>
  <c r="BH30" i="2"/>
  <c r="R30" i="2"/>
  <c r="AD30" i="2"/>
  <c r="D30" i="19"/>
  <c r="X30" i="2"/>
  <c r="AJ30" i="2"/>
  <c r="M10" i="1"/>
  <c r="M547" i="1"/>
  <c r="M964" i="1"/>
  <c r="M1141" i="1"/>
  <c r="M2705" i="1"/>
  <c r="M2659" i="1"/>
  <c r="M2605" i="1"/>
  <c r="M2399" i="1"/>
  <c r="M2838" i="1"/>
  <c r="M3115" i="1"/>
  <c r="M717" i="23"/>
  <c r="M213" i="23"/>
  <c r="M3180" i="1"/>
  <c r="M1000" i="23"/>
  <c r="M1559" i="23"/>
  <c r="Z3" i="2"/>
  <c r="L15" i="2"/>
  <c r="BH19" i="2"/>
  <c r="Z8" i="2"/>
  <c r="Z15" i="2"/>
  <c r="AP20" i="2"/>
  <c r="BF8" i="2"/>
  <c r="AR16" i="2"/>
  <c r="AL4" i="2"/>
  <c r="AN4" i="2"/>
  <c r="AR4" i="2"/>
  <c r="V4" i="2"/>
  <c r="AT4" i="2"/>
  <c r="AV4" i="2"/>
  <c r="AX4" i="2"/>
  <c r="AB4" i="2"/>
  <c r="AZ4" i="2"/>
  <c r="BB4" i="2"/>
  <c r="AF4" i="2"/>
  <c r="BD4" i="2"/>
  <c r="D4" i="19"/>
  <c r="L14" i="2"/>
  <c r="AR19" i="2"/>
  <c r="BF11" i="2"/>
  <c r="AV12" i="2"/>
  <c r="AZ20" i="2"/>
  <c r="N13" i="2"/>
  <c r="F12" i="4" s="1"/>
  <c r="L23" i="2"/>
  <c r="V19" i="2"/>
  <c r="X18" i="2"/>
  <c r="R28" i="2"/>
  <c r="BD12" i="2"/>
  <c r="F30" i="4"/>
  <c r="G30" i="4"/>
  <c r="H30" i="4"/>
  <c r="BB25" i="2"/>
  <c r="AF30" i="2"/>
  <c r="AP43" i="2"/>
  <c r="Z30" i="2"/>
  <c r="AP14" i="2"/>
  <c r="AH29" i="2"/>
  <c r="AT35" i="2"/>
  <c r="AD27" i="2"/>
  <c r="V46" i="2"/>
  <c r="T44" i="2"/>
  <c r="AL43" i="2"/>
  <c r="P35" i="2"/>
  <c r="N39" i="2"/>
  <c r="L27" i="2"/>
  <c r="BD40" i="2"/>
  <c r="AN33" i="2"/>
  <c r="BF35" i="2"/>
  <c r="T46" i="2"/>
  <c r="AD39" i="2"/>
  <c r="M4" i="1"/>
  <c r="M98" i="1"/>
  <c r="M19" i="1"/>
  <c r="M379" i="1"/>
  <c r="M243" i="1"/>
  <c r="M528" i="1"/>
  <c r="M536" i="1"/>
  <c r="M740" i="1"/>
  <c r="M1080" i="1"/>
  <c r="M787" i="1"/>
  <c r="M1736" i="1"/>
  <c r="M2025" i="1"/>
  <c r="M2217" i="1"/>
  <c r="M2230" i="1"/>
  <c r="M2857" i="1"/>
  <c r="M2886" i="1"/>
  <c r="M994" i="23"/>
  <c r="M859" i="23"/>
  <c r="M668" i="23"/>
  <c r="M772" i="23"/>
  <c r="M704" i="23"/>
  <c r="M920" i="1"/>
  <c r="M1290" i="1"/>
  <c r="M187" i="23"/>
  <c r="M799" i="23"/>
  <c r="M1481" i="23"/>
  <c r="M787" i="23"/>
  <c r="M1506" i="23"/>
  <c r="Z51" i="2"/>
  <c r="M66" i="1"/>
  <c r="M238" i="1"/>
  <c r="M454" i="1"/>
  <c r="M668" i="1"/>
  <c r="M1002" i="1"/>
  <c r="M997" i="1"/>
  <c r="M1500" i="1"/>
  <c r="M2017" i="1"/>
  <c r="M2065" i="1"/>
  <c r="M2114" i="1"/>
  <c r="M2163" i="1"/>
  <c r="M2491" i="1"/>
  <c r="M2956" i="1"/>
  <c r="M2893" i="1"/>
  <c r="M737" i="23"/>
  <c r="M132" i="1"/>
  <c r="M410" i="1"/>
  <c r="M321" i="1"/>
  <c r="M1046" i="1"/>
  <c r="M1099" i="1"/>
  <c r="M1097" i="1"/>
  <c r="M1822" i="1"/>
  <c r="M1873" i="1"/>
  <c r="M2389" i="1"/>
  <c r="M3067" i="1"/>
  <c r="M379" i="23"/>
  <c r="M849" i="23"/>
  <c r="M1338" i="23"/>
  <c r="M736" i="23"/>
  <c r="M1519" i="23"/>
  <c r="M1343" i="1"/>
  <c r="M1577" i="1"/>
  <c r="M1625" i="1"/>
  <c r="M2083" i="1"/>
  <c r="M1973" i="1"/>
  <c r="M2168" i="1"/>
  <c r="M3086" i="1"/>
  <c r="M250" i="23"/>
  <c r="M657" i="23"/>
  <c r="M236" i="23"/>
  <c r="M774" i="23"/>
  <c r="M1543" i="23"/>
  <c r="K48" i="2"/>
  <c r="G2923" i="1"/>
  <c r="C2923" i="1"/>
  <c r="D2923" i="1"/>
  <c r="F2923" i="1"/>
  <c r="M15" i="1"/>
  <c r="AP50" i="2"/>
  <c r="T50" i="2"/>
  <c r="BB50" i="2"/>
  <c r="V50" i="2"/>
  <c r="AH50" i="2"/>
  <c r="AJ50" i="2"/>
  <c r="AR50" i="2"/>
  <c r="AT50" i="2"/>
  <c r="N50" i="2"/>
  <c r="BH50" i="2"/>
  <c r="D50" i="19"/>
  <c r="AX50" i="2"/>
  <c r="M389" i="1"/>
  <c r="M323" i="1"/>
  <c r="M459" i="1"/>
  <c r="V51" i="2"/>
  <c r="BF51" i="2"/>
  <c r="BH51" i="2"/>
  <c r="AJ51" i="2"/>
  <c r="AL51" i="2"/>
  <c r="AP51" i="2"/>
  <c r="AT51" i="2"/>
  <c r="T51" i="2"/>
  <c r="AF51" i="2"/>
  <c r="D51" i="19"/>
  <c r="AD52" i="2"/>
  <c r="AB52" i="2"/>
  <c r="M191" i="1"/>
  <c r="M327" i="1"/>
  <c r="M654" i="1"/>
  <c r="M954" i="1"/>
  <c r="M1138" i="1"/>
  <c r="M1295" i="1"/>
  <c r="M1534" i="1"/>
  <c r="M1758" i="1"/>
  <c r="M1969" i="1"/>
  <c r="M2058" i="1"/>
  <c r="M2540" i="1"/>
  <c r="M2222" i="1"/>
  <c r="M2865" i="1"/>
  <c r="M211" i="23"/>
  <c r="M749" i="23"/>
  <c r="T45" i="2"/>
  <c r="AV45" i="2"/>
  <c r="X45" i="2"/>
  <c r="BB45" i="2"/>
  <c r="AD45" i="2"/>
  <c r="BF45" i="2"/>
  <c r="AL45" i="2"/>
  <c r="N45" i="2"/>
  <c r="P45" i="2"/>
  <c r="AH45" i="2"/>
  <c r="AP45" i="2"/>
  <c r="BH45" i="2"/>
  <c r="D45" i="19"/>
  <c r="L52" i="2"/>
  <c r="AV50" i="2"/>
  <c r="M712" i="1"/>
  <c r="M925" i="1"/>
  <c r="M1207" i="1"/>
  <c r="M2973" i="1"/>
  <c r="J172" i="23"/>
  <c r="K172" i="23"/>
  <c r="L172" i="23"/>
  <c r="M924" i="23"/>
  <c r="M1086" i="23"/>
  <c r="M1386" i="23"/>
  <c r="U48" i="2"/>
  <c r="AP2923" i="1"/>
  <c r="X50" i="2"/>
  <c r="M362" i="1"/>
  <c r="M724" i="1"/>
  <c r="M821" i="1"/>
  <c r="M1049" i="1"/>
  <c r="M1158" i="1"/>
  <c r="M1306" i="1"/>
  <c r="M1770" i="1"/>
  <c r="M2034" i="1"/>
  <c r="M2180" i="1"/>
  <c r="M2900" i="1"/>
  <c r="M563" i="23"/>
  <c r="M701" i="23"/>
  <c r="H1322" i="23"/>
  <c r="M762" i="23"/>
  <c r="L53" i="2"/>
  <c r="AE54" i="2"/>
  <c r="AP52" i="2"/>
  <c r="AZ52" i="2"/>
  <c r="BB52" i="2"/>
  <c r="X52" i="2"/>
  <c r="BD52" i="2"/>
  <c r="P52" i="2"/>
  <c r="AJ52" i="2"/>
  <c r="AT52" i="2"/>
  <c r="D52" i="19"/>
  <c r="E52" i="19" s="1"/>
  <c r="AX49" i="2"/>
  <c r="R49" i="2"/>
  <c r="BB49" i="2"/>
  <c r="BD49" i="2"/>
  <c r="BH49" i="2"/>
  <c r="AB49" i="2"/>
  <c r="AD49" i="2"/>
  <c r="AF49" i="2"/>
  <c r="AL49" i="2"/>
  <c r="AR49" i="2"/>
  <c r="AT49" i="2"/>
  <c r="AV49" i="2"/>
  <c r="N49" i="2"/>
  <c r="D49" i="19"/>
  <c r="X51" i="2"/>
  <c r="M118" i="1"/>
  <c r="M447" i="1"/>
  <c r="M2095" i="1"/>
  <c r="M2156" i="1"/>
  <c r="M2214" i="1"/>
  <c r="M2319" i="1"/>
  <c r="M2552" i="1"/>
  <c r="M3048" i="1"/>
  <c r="M169" i="23"/>
  <c r="M1275" i="23"/>
  <c r="M873" i="23"/>
  <c r="M1178" i="23"/>
  <c r="M1214" i="23"/>
  <c r="M1250" i="23"/>
  <c r="M773" i="23"/>
  <c r="J685" i="23"/>
  <c r="K685" i="23"/>
  <c r="L685" i="23"/>
  <c r="M1554" i="23"/>
  <c r="M794" i="1"/>
  <c r="M937" i="1"/>
  <c r="M1051" i="1"/>
  <c r="M2439" i="1"/>
  <c r="M2515" i="1"/>
  <c r="M2562" i="1"/>
  <c r="M2869" i="1"/>
  <c r="M2977" i="1"/>
  <c r="M713" i="23"/>
  <c r="M976" i="23"/>
  <c r="M967" i="23"/>
  <c r="M1094" i="23"/>
  <c r="M1494" i="23"/>
  <c r="AL5" i="2"/>
  <c r="AN5" i="2"/>
  <c r="AR5" i="2"/>
  <c r="AT5" i="2"/>
  <c r="X5" i="2"/>
  <c r="AV5" i="2"/>
  <c r="AX5" i="2"/>
  <c r="AB5" i="2"/>
  <c r="AZ5" i="2"/>
  <c r="AD5" i="2"/>
  <c r="BB5" i="2"/>
  <c r="AF5" i="2"/>
  <c r="BD5" i="2"/>
  <c r="D5" i="19"/>
  <c r="K22" i="2"/>
  <c r="D1244" i="1"/>
  <c r="G1244" i="1"/>
  <c r="C1244" i="1"/>
  <c r="AN38" i="2"/>
  <c r="AR38" i="2"/>
  <c r="AV38" i="2"/>
  <c r="AX38" i="2"/>
  <c r="BB38" i="2"/>
  <c r="AD38" i="2"/>
  <c r="BH38" i="2"/>
  <c r="Z38" i="2"/>
  <c r="AJ38" i="2"/>
  <c r="AZ38" i="2"/>
  <c r="D38" i="19"/>
  <c r="AJ36" i="2"/>
  <c r="AL36" i="2"/>
  <c r="L36" i="2"/>
  <c r="AF36" i="2"/>
  <c r="AH38" i="2"/>
  <c r="F33" i="4"/>
  <c r="G33" i="4"/>
  <c r="H33" i="4"/>
  <c r="AH52" i="2"/>
  <c r="AJ49" i="2"/>
  <c r="BD50" i="2"/>
  <c r="BF50" i="2"/>
  <c r="BB51" i="2"/>
  <c r="M72" i="1"/>
  <c r="M395" i="1"/>
  <c r="M605" i="1"/>
  <c r="M673" i="1"/>
  <c r="M947" i="1"/>
  <c r="M1140" i="1"/>
  <c r="M1124" i="1"/>
  <c r="M1493" i="1"/>
  <c r="M1335" i="1"/>
  <c r="M1357" i="1"/>
  <c r="M1773" i="1"/>
  <c r="M2071" i="1"/>
  <c r="M2053" i="1"/>
  <c r="M2102" i="1"/>
  <c r="M2207" i="1"/>
  <c r="M2979" i="1"/>
  <c r="M3000" i="1"/>
  <c r="M223" i="23"/>
  <c r="M320" i="23"/>
  <c r="M499" i="23"/>
  <c r="M1326" i="23"/>
  <c r="M1362" i="23"/>
  <c r="M1398" i="23"/>
  <c r="M1433" i="23"/>
  <c r="M834" i="23"/>
  <c r="M830" i="1" l="1"/>
  <c r="M1231" i="1"/>
  <c r="BP47" i="2"/>
  <c r="M1237" i="1"/>
  <c r="M1228" i="1"/>
  <c r="AN41" i="2"/>
  <c r="AP41" i="2"/>
  <c r="AB41" i="2"/>
  <c r="E31" i="19"/>
  <c r="M1243" i="1"/>
  <c r="AX41" i="2"/>
  <c r="L41" i="2"/>
  <c r="H40" i="4" s="1"/>
  <c r="D41" i="19"/>
  <c r="F41" i="19" s="1"/>
  <c r="V41" i="2"/>
  <c r="G34" i="2"/>
  <c r="E34" i="2" s="1"/>
  <c r="BD36" i="2"/>
  <c r="F50" i="4"/>
  <c r="BF36" i="2"/>
  <c r="F34" i="2"/>
  <c r="A33" i="4" s="1"/>
  <c r="AB36" i="2"/>
  <c r="H50" i="4"/>
  <c r="I50" i="4" s="1"/>
  <c r="H37" i="4"/>
  <c r="I37" i="4" s="1"/>
  <c r="BO47" i="2"/>
  <c r="BM34" i="2"/>
  <c r="H34" i="2"/>
  <c r="BB36" i="2"/>
  <c r="AT36" i="2"/>
  <c r="R36" i="2"/>
  <c r="BN34" i="2"/>
  <c r="AZ36" i="2"/>
  <c r="G37" i="4"/>
  <c r="BN47" i="2"/>
  <c r="AH36" i="2"/>
  <c r="N36" i="2"/>
  <c r="G35" i="4" s="1"/>
  <c r="D36" i="19"/>
  <c r="E36" i="19" s="1"/>
  <c r="E41" i="19"/>
  <c r="F20" i="4"/>
  <c r="G49" i="4"/>
  <c r="BH36" i="2"/>
  <c r="BM47" i="2"/>
  <c r="G9" i="4"/>
  <c r="I9" i="4" s="1"/>
  <c r="AD36" i="2"/>
  <c r="AJ7" i="2"/>
  <c r="G28" i="4"/>
  <c r="BP31" i="2"/>
  <c r="R7" i="2"/>
  <c r="H47" i="2"/>
  <c r="M1967" i="1"/>
  <c r="BB53" i="2"/>
  <c r="AJ53" i="2"/>
  <c r="I24" i="4"/>
  <c r="G31" i="2"/>
  <c r="E31" i="2" s="1"/>
  <c r="M1230" i="1"/>
  <c r="M3257" i="1"/>
  <c r="F3" i="4"/>
  <c r="AD53" i="2"/>
  <c r="BH53" i="2"/>
  <c r="AP53" i="2"/>
  <c r="AB53" i="2"/>
  <c r="BP34" i="2"/>
  <c r="H45" i="4"/>
  <c r="BF53" i="2"/>
  <c r="Z53" i="2"/>
  <c r="R53" i="2"/>
  <c r="AX53" i="2"/>
  <c r="F44" i="4"/>
  <c r="G45" i="4"/>
  <c r="AF53" i="2"/>
  <c r="D53" i="19"/>
  <c r="AV53" i="2"/>
  <c r="AZ53" i="2"/>
  <c r="AT53" i="2"/>
  <c r="AG54" i="2"/>
  <c r="AL53" i="2"/>
  <c r="AH53" i="2"/>
  <c r="BO41" i="2"/>
  <c r="BM31" i="2"/>
  <c r="F29" i="4"/>
  <c r="H342" i="1"/>
  <c r="M340" i="1"/>
  <c r="H31" i="2"/>
  <c r="M2124" i="1"/>
  <c r="BO31" i="2"/>
  <c r="M70" i="1"/>
  <c r="M1833" i="1"/>
  <c r="BN31" i="2"/>
  <c r="M1284" i="1"/>
  <c r="G4" i="4"/>
  <c r="F4" i="4"/>
  <c r="H20" i="4"/>
  <c r="M1281" i="23"/>
  <c r="M2403" i="1"/>
  <c r="M2920" i="1"/>
  <c r="M2919" i="1"/>
  <c r="M1274" i="1"/>
  <c r="M1275" i="1"/>
  <c r="M1273" i="1"/>
  <c r="M1837" i="1"/>
  <c r="M1233" i="1"/>
  <c r="M2406" i="1"/>
  <c r="M1843" i="1"/>
  <c r="M339" i="1"/>
  <c r="M1279" i="1"/>
  <c r="M336" i="1"/>
  <c r="M2918" i="1"/>
  <c r="M1840" i="1"/>
  <c r="K342" i="1"/>
  <c r="J342" i="1"/>
  <c r="AU342" i="1"/>
  <c r="AT342" i="1"/>
  <c r="AS342" i="1"/>
  <c r="AR342" i="1"/>
  <c r="L342" i="1"/>
  <c r="M1277" i="1"/>
  <c r="M2916" i="1"/>
  <c r="M2404" i="1"/>
  <c r="M2402" i="1"/>
  <c r="M2909" i="1"/>
  <c r="M1285" i="1"/>
  <c r="M2405" i="1"/>
  <c r="M2911" i="1"/>
  <c r="M1844" i="1"/>
  <c r="M1278" i="1"/>
  <c r="M172" i="23"/>
  <c r="M2917" i="1"/>
  <c r="M1234" i="1"/>
  <c r="M1836" i="1"/>
  <c r="K60" i="3"/>
  <c r="J60" i="3" s="1"/>
  <c r="M1839" i="1"/>
  <c r="M1229" i="1"/>
  <c r="M2922" i="1"/>
  <c r="M1242" i="1"/>
  <c r="M1232" i="1"/>
  <c r="M1570" i="23"/>
  <c r="M1238" i="1"/>
  <c r="M685" i="23"/>
  <c r="M1280" i="1"/>
  <c r="M2921" i="1"/>
  <c r="M1322" i="23"/>
  <c r="M1838" i="1"/>
  <c r="H3" i="4"/>
  <c r="H29" i="4"/>
  <c r="G3" i="4"/>
  <c r="G29" i="4"/>
  <c r="M1842" i="1"/>
  <c r="F47" i="2"/>
  <c r="A46" i="4" s="1"/>
  <c r="H16" i="4"/>
  <c r="M113" i="1"/>
  <c r="AX36" i="2"/>
  <c r="AV36" i="2"/>
  <c r="AR36" i="2"/>
  <c r="AN36" i="2"/>
  <c r="X36" i="2"/>
  <c r="V36" i="2"/>
  <c r="BP29" i="2"/>
  <c r="F31" i="2"/>
  <c r="A30" i="4" s="1"/>
  <c r="G47" i="2"/>
  <c r="E47" i="2" s="1"/>
  <c r="P36" i="2"/>
  <c r="BP21" i="2"/>
  <c r="H1244" i="1"/>
  <c r="H2923" i="1"/>
  <c r="O54" i="2"/>
  <c r="BP25" i="2"/>
  <c r="M207" i="1"/>
  <c r="H2407" i="1"/>
  <c r="E34" i="19"/>
  <c r="F34" i="19"/>
  <c r="F16" i="4"/>
  <c r="BO50" i="2"/>
  <c r="H18" i="4"/>
  <c r="G18" i="4"/>
  <c r="M130" i="1"/>
  <c r="BN5" i="2"/>
  <c r="H19" i="2"/>
  <c r="BO44" i="2"/>
  <c r="M1460" i="1"/>
  <c r="AR3258" i="1"/>
  <c r="J3258" i="1"/>
  <c r="L3258" i="1"/>
  <c r="AU3258" i="1"/>
  <c r="AT3258" i="1"/>
  <c r="K3258" i="1"/>
  <c r="H3258" i="1"/>
  <c r="AS3258" i="1"/>
  <c r="BO51" i="2"/>
  <c r="C57" i="3"/>
  <c r="F30" i="2"/>
  <c r="D30" i="2" s="1"/>
  <c r="H10" i="2"/>
  <c r="AR2407" i="1"/>
  <c r="AS2407" i="1"/>
  <c r="AU2407" i="1"/>
  <c r="J2407" i="1"/>
  <c r="AT2407" i="1"/>
  <c r="K2407" i="1"/>
  <c r="L2407" i="1"/>
  <c r="F38" i="2"/>
  <c r="A37" i="4" s="1"/>
  <c r="G50" i="2"/>
  <c r="E50" i="2" s="1"/>
  <c r="BO4" i="2"/>
  <c r="H1845" i="1"/>
  <c r="BP49" i="2"/>
  <c r="BP45" i="2"/>
  <c r="BP17" i="2"/>
  <c r="BP38" i="2"/>
  <c r="G44" i="4"/>
  <c r="BN21" i="2"/>
  <c r="BN33" i="2"/>
  <c r="G25" i="2"/>
  <c r="E25" i="2" s="1"/>
  <c r="I33" i="4"/>
  <c r="G42" i="4"/>
  <c r="BP33" i="2"/>
  <c r="G43" i="2"/>
  <c r="E43" i="2" s="1"/>
  <c r="C42" i="2"/>
  <c r="P42" i="2" s="1"/>
  <c r="F29" i="2"/>
  <c r="D29" i="2" s="1"/>
  <c r="P53" i="2"/>
  <c r="N53" i="2"/>
  <c r="AN53" i="2"/>
  <c r="V53" i="2"/>
  <c r="AR53" i="2"/>
  <c r="T53" i="2"/>
  <c r="BD53" i="2"/>
  <c r="BO12" i="2"/>
  <c r="H12" i="2"/>
  <c r="F25" i="2"/>
  <c r="D25" i="2" s="1"/>
  <c r="F12" i="2"/>
  <c r="B11" i="4" s="1"/>
  <c r="H1286" i="1"/>
  <c r="F5" i="2"/>
  <c r="D5" i="2" s="1"/>
  <c r="BM51" i="2"/>
  <c r="H4" i="2"/>
  <c r="G60" i="3"/>
  <c r="E60" i="3" s="1"/>
  <c r="U54" i="2"/>
  <c r="BM29" i="2"/>
  <c r="BM21" i="2"/>
  <c r="G35" i="2"/>
  <c r="E35" i="2" s="1"/>
  <c r="H34" i="4"/>
  <c r="F34" i="4"/>
  <c r="G34" i="4"/>
  <c r="BN35" i="2"/>
  <c r="BO35" i="2"/>
  <c r="F35" i="2"/>
  <c r="BP35" i="2"/>
  <c r="BM35" i="2"/>
  <c r="H35" i="2"/>
  <c r="E6" i="19"/>
  <c r="F6" i="19"/>
  <c r="BP46" i="2"/>
  <c r="G46" i="2"/>
  <c r="E46" i="2" s="1"/>
  <c r="BM46" i="2"/>
  <c r="BN46" i="2"/>
  <c r="AR1286" i="1"/>
  <c r="AS1286" i="1"/>
  <c r="AT1286" i="1"/>
  <c r="AU1286" i="1"/>
  <c r="K1286" i="1"/>
  <c r="L1286" i="1"/>
  <c r="J1286" i="1"/>
  <c r="E23" i="19"/>
  <c r="F23" i="19"/>
  <c r="BN38" i="2"/>
  <c r="G10" i="2"/>
  <c r="E10" i="2" s="1"/>
  <c r="BO17" i="2"/>
  <c r="F19" i="2"/>
  <c r="E49" i="19"/>
  <c r="F49" i="19"/>
  <c r="F45" i="2"/>
  <c r="G45" i="2"/>
  <c r="E45" i="2" s="1"/>
  <c r="H45" i="2"/>
  <c r="BM45" i="2"/>
  <c r="BN45" i="2"/>
  <c r="BO45" i="2"/>
  <c r="F13" i="4"/>
  <c r="G13" i="4"/>
  <c r="H13" i="4"/>
  <c r="H14" i="2"/>
  <c r="BO14" i="2"/>
  <c r="F14" i="2"/>
  <c r="BN14" i="2"/>
  <c r="G14" i="2"/>
  <c r="E14" i="2" s="1"/>
  <c r="BP14" i="2"/>
  <c r="BM14" i="2"/>
  <c r="G29" i="2"/>
  <c r="E29" i="2" s="1"/>
  <c r="BM38" i="2"/>
  <c r="H37" i="2"/>
  <c r="BN37" i="2"/>
  <c r="G36" i="4"/>
  <c r="H36" i="4"/>
  <c r="F36" i="4"/>
  <c r="BO37" i="2"/>
  <c r="BP37" i="2"/>
  <c r="BM37" i="2"/>
  <c r="G37" i="2"/>
  <c r="E37" i="2" s="1"/>
  <c r="F37" i="2"/>
  <c r="G19" i="2"/>
  <c r="E19" i="2" s="1"/>
  <c r="H43" i="2"/>
  <c r="BM50" i="2"/>
  <c r="E33" i="19"/>
  <c r="F33" i="19"/>
  <c r="BM5" i="2"/>
  <c r="BM28" i="2"/>
  <c r="BO28" i="2"/>
  <c r="F27" i="4"/>
  <c r="G27" i="4"/>
  <c r="H27" i="4"/>
  <c r="H28" i="2"/>
  <c r="F28" i="2"/>
  <c r="BP28" i="2"/>
  <c r="BN28" i="2"/>
  <c r="G28" i="2"/>
  <c r="E28" i="2" s="1"/>
  <c r="F38" i="4"/>
  <c r="G38" i="4"/>
  <c r="H38" i="4"/>
  <c r="BO39" i="2"/>
  <c r="BM39" i="2"/>
  <c r="H39" i="2"/>
  <c r="F39" i="2"/>
  <c r="BN39" i="2"/>
  <c r="BP39" i="2"/>
  <c r="G39" i="2"/>
  <c r="E39" i="2" s="1"/>
  <c r="BO46" i="2"/>
  <c r="BM10" i="2"/>
  <c r="G38" i="2"/>
  <c r="E38" i="2" s="1"/>
  <c r="BM30" i="2"/>
  <c r="I34" i="2"/>
  <c r="J34" i="2" s="1"/>
  <c r="D34" i="2"/>
  <c r="BL34" i="2" s="1"/>
  <c r="B33" i="4"/>
  <c r="C33" i="4"/>
  <c r="D33" i="4"/>
  <c r="E4" i="19"/>
  <c r="F4" i="19"/>
  <c r="BM12" i="2"/>
  <c r="BP12" i="2"/>
  <c r="BM19" i="2"/>
  <c r="E19" i="19"/>
  <c r="F19" i="19"/>
  <c r="E16" i="19"/>
  <c r="F16" i="19"/>
  <c r="BO16" i="2"/>
  <c r="F16" i="2"/>
  <c r="BM16" i="2"/>
  <c r="F15" i="4"/>
  <c r="G15" i="4"/>
  <c r="H15" i="4"/>
  <c r="G16" i="2"/>
  <c r="E16" i="2" s="1"/>
  <c r="BP16" i="2"/>
  <c r="BN16" i="2"/>
  <c r="H16" i="2"/>
  <c r="BP43" i="2"/>
  <c r="H50" i="2"/>
  <c r="H38" i="2"/>
  <c r="BP19" i="2"/>
  <c r="BN12" i="2"/>
  <c r="E35" i="19"/>
  <c r="F35" i="19"/>
  <c r="G21" i="2"/>
  <c r="E21" i="2" s="1"/>
  <c r="H13" i="2"/>
  <c r="BO10" i="2"/>
  <c r="BN20" i="2"/>
  <c r="BP30" i="2"/>
  <c r="H49" i="2"/>
  <c r="BN49" i="2"/>
  <c r="BO49" i="2"/>
  <c r="F51" i="4"/>
  <c r="G51" i="4"/>
  <c r="H51" i="4"/>
  <c r="BP52" i="2"/>
  <c r="BN52" i="2"/>
  <c r="BO52" i="2"/>
  <c r="H52" i="2"/>
  <c r="G52" i="2"/>
  <c r="E52" i="2" s="1"/>
  <c r="BM52" i="2"/>
  <c r="F52" i="2"/>
  <c r="E30" i="19"/>
  <c r="F30" i="19"/>
  <c r="E11" i="19"/>
  <c r="F11" i="19"/>
  <c r="E40" i="19"/>
  <c r="F40" i="19"/>
  <c r="E12" i="19"/>
  <c r="F12" i="19"/>
  <c r="F39" i="19"/>
  <c r="E39" i="19"/>
  <c r="G49" i="2"/>
  <c r="E49" i="2" s="1"/>
  <c r="E18" i="19"/>
  <c r="F18" i="19"/>
  <c r="E29" i="19"/>
  <c r="F29" i="19"/>
  <c r="BM3" i="2"/>
  <c r="BN3" i="2"/>
  <c r="BO3" i="2"/>
  <c r="F2" i="4"/>
  <c r="G2" i="4"/>
  <c r="H2" i="4"/>
  <c r="BP3" i="2"/>
  <c r="G3" i="2"/>
  <c r="F3" i="2"/>
  <c r="H3" i="2"/>
  <c r="F13" i="2"/>
  <c r="F10" i="2"/>
  <c r="G20" i="2"/>
  <c r="E20" i="2" s="1"/>
  <c r="G30" i="2"/>
  <c r="E30" i="2" s="1"/>
  <c r="F51" i="19"/>
  <c r="E51" i="19"/>
  <c r="F26" i="4"/>
  <c r="G26" i="4"/>
  <c r="H26" i="4"/>
  <c r="F27" i="2"/>
  <c r="BO27" i="2"/>
  <c r="BP27" i="2"/>
  <c r="BM27" i="2"/>
  <c r="H27" i="2"/>
  <c r="BN27" i="2"/>
  <c r="G27" i="2"/>
  <c r="E27" i="2" s="1"/>
  <c r="BO5" i="2"/>
  <c r="F21" i="2"/>
  <c r="BM4" i="2"/>
  <c r="BM11" i="2"/>
  <c r="F10" i="4"/>
  <c r="G10" i="4"/>
  <c r="H10" i="4"/>
  <c r="BN11" i="2"/>
  <c r="BO11" i="2"/>
  <c r="F11" i="2"/>
  <c r="BP11" i="2"/>
  <c r="H11" i="2"/>
  <c r="G11" i="2"/>
  <c r="E11" i="2" s="1"/>
  <c r="H21" i="2"/>
  <c r="F42" i="4"/>
  <c r="F49" i="4"/>
  <c r="BO33" i="2"/>
  <c r="F33" i="2"/>
  <c r="G33" i="2"/>
  <c r="E33" i="2" s="1"/>
  <c r="BM33" i="2"/>
  <c r="H33" i="2"/>
  <c r="H17" i="2"/>
  <c r="G17" i="2"/>
  <c r="E17" i="2" s="1"/>
  <c r="BN17" i="2"/>
  <c r="F17" i="2"/>
  <c r="BM17" i="2"/>
  <c r="BM49" i="2"/>
  <c r="G32" i="4"/>
  <c r="H25" i="2"/>
  <c r="G16" i="4"/>
  <c r="G12" i="2"/>
  <c r="E12" i="2" s="1"/>
  <c r="E15" i="19"/>
  <c r="F15" i="19"/>
  <c r="BO13" i="2"/>
  <c r="BP10" i="2"/>
  <c r="H20" i="2"/>
  <c r="H30" i="2"/>
  <c r="BP4" i="2"/>
  <c r="E7" i="19"/>
  <c r="F7" i="19"/>
  <c r="H49" i="4"/>
  <c r="F8" i="19"/>
  <c r="E8" i="19"/>
  <c r="F49" i="2"/>
  <c r="F32" i="4"/>
  <c r="H5" i="2"/>
  <c r="E27" i="19"/>
  <c r="F27" i="19"/>
  <c r="H11" i="4"/>
  <c r="H46" i="2"/>
  <c r="E26" i="19"/>
  <c r="F26" i="19"/>
  <c r="G5" i="2"/>
  <c r="E5" i="2" s="1"/>
  <c r="BP13" i="2"/>
  <c r="BN10" i="2"/>
  <c r="BM20" i="2"/>
  <c r="BN30" i="2"/>
  <c r="F23" i="2"/>
  <c r="F22" i="4"/>
  <c r="G22" i="4"/>
  <c r="H22" i="4"/>
  <c r="BM23" i="2"/>
  <c r="H23" i="2"/>
  <c r="BN23" i="2"/>
  <c r="G23" i="2"/>
  <c r="E23" i="2" s="1"/>
  <c r="BP23" i="2"/>
  <c r="BO23" i="2"/>
  <c r="F4" i="2"/>
  <c r="E10" i="19"/>
  <c r="F10" i="19"/>
  <c r="BN51" i="2"/>
  <c r="F43" i="2"/>
  <c r="BM44" i="2"/>
  <c r="H44" i="2"/>
  <c r="BN44" i="2"/>
  <c r="E14" i="19"/>
  <c r="F14" i="19"/>
  <c r="Q54" i="2"/>
  <c r="F40" i="2"/>
  <c r="BO40" i="2"/>
  <c r="F39" i="4"/>
  <c r="G39" i="4"/>
  <c r="H39" i="4"/>
  <c r="G40" i="2"/>
  <c r="E40" i="2" s="1"/>
  <c r="BN40" i="2"/>
  <c r="BP40" i="2"/>
  <c r="BM40" i="2"/>
  <c r="H40" i="2"/>
  <c r="H48" i="4"/>
  <c r="BP44" i="2"/>
  <c r="BN25" i="2"/>
  <c r="BN29" i="2"/>
  <c r="H29" i="2"/>
  <c r="BO29" i="2"/>
  <c r="BO21" i="2"/>
  <c r="G11" i="4"/>
  <c r="C24" i="2"/>
  <c r="X24" i="2" s="1"/>
  <c r="E21" i="19"/>
  <c r="F21" i="19"/>
  <c r="BM13" i="2"/>
  <c r="BO20" i="2"/>
  <c r="BO30" i="2"/>
  <c r="E38" i="19"/>
  <c r="F38" i="19"/>
  <c r="L1244" i="1"/>
  <c r="AR1244" i="1"/>
  <c r="AS1244" i="1"/>
  <c r="AT1244" i="1"/>
  <c r="AU1244" i="1"/>
  <c r="J1244" i="1"/>
  <c r="K1244" i="1"/>
  <c r="F45" i="19"/>
  <c r="E45" i="19"/>
  <c r="H51" i="2"/>
  <c r="G51" i="2"/>
  <c r="E51" i="2" s="1"/>
  <c r="AL9" i="2"/>
  <c r="AN9" i="2"/>
  <c r="T9" i="2"/>
  <c r="AT9" i="2"/>
  <c r="X9" i="2"/>
  <c r="AX9" i="2"/>
  <c r="AB9" i="2"/>
  <c r="AZ9" i="2"/>
  <c r="AD9" i="2"/>
  <c r="BB9" i="2"/>
  <c r="AH9" i="2"/>
  <c r="BF9" i="2"/>
  <c r="D9" i="19"/>
  <c r="AJ9" i="2"/>
  <c r="AV9" i="2"/>
  <c r="AP9" i="2"/>
  <c r="V9" i="2"/>
  <c r="AR9" i="2"/>
  <c r="N9" i="2"/>
  <c r="L9" i="2"/>
  <c r="BH9" i="2"/>
  <c r="BD9" i="2"/>
  <c r="AF9" i="2"/>
  <c r="R9" i="2"/>
  <c r="Z9" i="2"/>
  <c r="E50" i="19"/>
  <c r="F50" i="19"/>
  <c r="BO38" i="2"/>
  <c r="BM43" i="2"/>
  <c r="BP51" i="2"/>
  <c r="E43" i="19"/>
  <c r="F43" i="19"/>
  <c r="G4" i="2"/>
  <c r="E4" i="2" s="1"/>
  <c r="BN50" i="2"/>
  <c r="BN4" i="2"/>
  <c r="G48" i="4"/>
  <c r="H43" i="4"/>
  <c r="J1845" i="1"/>
  <c r="AR1845" i="1"/>
  <c r="AS1845" i="1"/>
  <c r="AT1845" i="1"/>
  <c r="AU1845" i="1"/>
  <c r="K1845" i="1"/>
  <c r="L1845" i="1"/>
  <c r="F13" i="19"/>
  <c r="E13" i="19"/>
  <c r="C46" i="4"/>
  <c r="D46" i="4"/>
  <c r="F11" i="4"/>
  <c r="M54" i="2"/>
  <c r="F46" i="19"/>
  <c r="E46" i="19"/>
  <c r="BN13" i="2"/>
  <c r="BP20" i="2"/>
  <c r="E53" i="19"/>
  <c r="F53" i="19"/>
  <c r="BN19" i="2"/>
  <c r="F48" i="4"/>
  <c r="G43" i="4"/>
  <c r="E25" i="19"/>
  <c r="F25" i="19"/>
  <c r="BO19" i="2"/>
  <c r="F46" i="2"/>
  <c r="G13" i="2"/>
  <c r="E13" i="2" s="1"/>
  <c r="F20" i="2"/>
  <c r="P9" i="2"/>
  <c r="F50" i="2"/>
  <c r="AT2923" i="1"/>
  <c r="AU2923" i="1"/>
  <c r="J2923" i="1"/>
  <c r="K2923" i="1"/>
  <c r="AR2923" i="1"/>
  <c r="AS2923" i="1"/>
  <c r="L2923" i="1"/>
  <c r="H44" i="4"/>
  <c r="F7" i="2"/>
  <c r="BP7" i="2"/>
  <c r="F6" i="4"/>
  <c r="G6" i="4"/>
  <c r="H6" i="4"/>
  <c r="H28" i="4"/>
  <c r="BP5" i="2"/>
  <c r="F51" i="2"/>
  <c r="E44" i="19"/>
  <c r="F44" i="19"/>
  <c r="E20" i="19"/>
  <c r="F20" i="19"/>
  <c r="BP50" i="2"/>
  <c r="E17" i="19"/>
  <c r="F17" i="19"/>
  <c r="BM8" i="2"/>
  <c r="BO8" i="2"/>
  <c r="F7" i="4"/>
  <c r="G7" i="4"/>
  <c r="H7" i="4"/>
  <c r="BP8" i="2"/>
  <c r="F8" i="2"/>
  <c r="BN8" i="2"/>
  <c r="G8" i="2"/>
  <c r="E8" i="2" s="1"/>
  <c r="H8" i="2"/>
  <c r="F43" i="4"/>
  <c r="C32" i="2"/>
  <c r="R32" i="2" s="1"/>
  <c r="H12" i="4"/>
  <c r="H19" i="4"/>
  <c r="C22" i="2"/>
  <c r="V22" i="2" s="1"/>
  <c r="K54" i="2"/>
  <c r="G52" i="4"/>
  <c r="H52" i="4"/>
  <c r="F5" i="4"/>
  <c r="G5" i="4"/>
  <c r="H5" i="4"/>
  <c r="BO6" i="2"/>
  <c r="H6" i="2"/>
  <c r="F6" i="2"/>
  <c r="BM6" i="2"/>
  <c r="BP6" i="2"/>
  <c r="BN6" i="2"/>
  <c r="G6" i="2"/>
  <c r="E6" i="2" s="1"/>
  <c r="F44" i="2"/>
  <c r="BO25" i="2"/>
  <c r="BO43" i="2"/>
  <c r="G26" i="2"/>
  <c r="E26" i="2" s="1"/>
  <c r="BO26" i="2"/>
  <c r="F25" i="4"/>
  <c r="G25" i="4"/>
  <c r="H25" i="4"/>
  <c r="H26" i="2"/>
  <c r="BN26" i="2"/>
  <c r="BM26" i="2"/>
  <c r="F26" i="2"/>
  <c r="BP26" i="2"/>
  <c r="I31" i="2"/>
  <c r="J31" i="2" s="1"/>
  <c r="G12" i="4"/>
  <c r="G19" i="4"/>
  <c r="E5" i="19"/>
  <c r="F5" i="19"/>
  <c r="C48" i="2"/>
  <c r="N48" i="2" s="1"/>
  <c r="G44" i="2"/>
  <c r="E44" i="2" s="1"/>
  <c r="I30" i="4"/>
  <c r="F15" i="2"/>
  <c r="BP15" i="2"/>
  <c r="F14" i="4"/>
  <c r="G14" i="4"/>
  <c r="H14" i="4"/>
  <c r="G15" i="2"/>
  <c r="E15" i="2" s="1"/>
  <c r="BO15" i="2"/>
  <c r="H15" i="2"/>
  <c r="BN15" i="2"/>
  <c r="BM15" i="2"/>
  <c r="F28" i="4"/>
  <c r="E28" i="19"/>
  <c r="F28" i="19"/>
  <c r="W54" i="2"/>
  <c r="I46" i="4"/>
  <c r="F17" i="4"/>
  <c r="G17" i="4"/>
  <c r="H17" i="4"/>
  <c r="BM18" i="2"/>
  <c r="BO18" i="2"/>
  <c r="BN18" i="2"/>
  <c r="G18" i="2"/>
  <c r="E18" i="2" s="1"/>
  <c r="H18" i="2"/>
  <c r="BP18" i="2"/>
  <c r="F18" i="2"/>
  <c r="E3" i="19"/>
  <c r="F3" i="19"/>
  <c r="BN43" i="2"/>
  <c r="BM25" i="2"/>
  <c r="G54" i="3" l="1"/>
  <c r="BN41" i="2"/>
  <c r="F41" i="2"/>
  <c r="BM41" i="2"/>
  <c r="F35" i="4"/>
  <c r="H41" i="2"/>
  <c r="G40" i="4"/>
  <c r="BP41" i="2"/>
  <c r="I20" i="4"/>
  <c r="F40" i="4"/>
  <c r="I40" i="4" s="1"/>
  <c r="G41" i="2"/>
  <c r="E41" i="2" s="1"/>
  <c r="H7" i="2"/>
  <c r="BO7" i="2"/>
  <c r="D38" i="2"/>
  <c r="A40" i="4"/>
  <c r="BN7" i="2"/>
  <c r="G7" i="2"/>
  <c r="E7" i="2" s="1"/>
  <c r="D40" i="4"/>
  <c r="D41" i="2"/>
  <c r="BL41" i="2" s="1"/>
  <c r="F36" i="19"/>
  <c r="C40" i="4"/>
  <c r="BM7" i="2"/>
  <c r="H35" i="4"/>
  <c r="I35" i="4" s="1"/>
  <c r="B46" i="4"/>
  <c r="I45" i="4"/>
  <c r="C30" i="4"/>
  <c r="D30" i="4"/>
  <c r="I19" i="4"/>
  <c r="B30" i="4"/>
  <c r="I42" i="4"/>
  <c r="I18" i="4"/>
  <c r="H36" i="2"/>
  <c r="I29" i="4"/>
  <c r="I3" i="4"/>
  <c r="B29" i="4"/>
  <c r="I47" i="2"/>
  <c r="J47" i="2" s="1"/>
  <c r="BN36" i="2"/>
  <c r="D47" i="2"/>
  <c r="BL47" i="2" s="1"/>
  <c r="M3258" i="1"/>
  <c r="BM36" i="2"/>
  <c r="I36" i="4"/>
  <c r="C28" i="4"/>
  <c r="D31" i="2"/>
  <c r="BL31" i="2" s="1"/>
  <c r="F36" i="2"/>
  <c r="A35" i="4" s="1"/>
  <c r="G53" i="2"/>
  <c r="E53" i="2" s="1"/>
  <c r="I4" i="4"/>
  <c r="M342" i="1"/>
  <c r="G57" i="3"/>
  <c r="F57" i="3" s="1"/>
  <c r="I60" i="3"/>
  <c r="P32" i="2"/>
  <c r="N32" i="2"/>
  <c r="L32" i="2"/>
  <c r="G52" i="3"/>
  <c r="F52" i="3" s="1"/>
  <c r="G53" i="3"/>
  <c r="F53" i="3" s="1"/>
  <c r="I11" i="4"/>
  <c r="W47" i="3"/>
  <c r="U47" i="3" s="1"/>
  <c r="F53" i="2"/>
  <c r="I53" i="2" s="1"/>
  <c r="J53" i="2" s="1"/>
  <c r="C24" i="4"/>
  <c r="BO53" i="2"/>
  <c r="M2407" i="1"/>
  <c r="G36" i="2"/>
  <c r="E36" i="2" s="1"/>
  <c r="I39" i="4"/>
  <c r="BP36" i="2"/>
  <c r="K51" i="3"/>
  <c r="J51" i="3" s="1"/>
  <c r="BO36" i="2"/>
  <c r="L48" i="2"/>
  <c r="H47" i="4" s="1"/>
  <c r="M1286" i="1"/>
  <c r="I25" i="2"/>
  <c r="J25" i="2" s="1"/>
  <c r="BL25" i="2"/>
  <c r="G46" i="3"/>
  <c r="F46" i="3" s="1"/>
  <c r="S47" i="3"/>
  <c r="R47" i="3" s="1"/>
  <c r="P24" i="2"/>
  <c r="O47" i="3"/>
  <c r="M47" i="3" s="1"/>
  <c r="I38" i="2"/>
  <c r="J38" i="2" s="1"/>
  <c r="I26" i="4"/>
  <c r="V42" i="2"/>
  <c r="M1845" i="1"/>
  <c r="I34" i="4"/>
  <c r="I12" i="2"/>
  <c r="J12" i="2" s="1"/>
  <c r="D12" i="2"/>
  <c r="BL12" i="2" s="1"/>
  <c r="B24" i="4"/>
  <c r="M2923" i="1"/>
  <c r="I16" i="4"/>
  <c r="A24" i="4"/>
  <c r="BN53" i="2"/>
  <c r="F52" i="4"/>
  <c r="I52" i="4" s="1"/>
  <c r="AA43" i="3"/>
  <c r="Z43" i="3" s="1"/>
  <c r="C53" i="3"/>
  <c r="B53" i="3" s="1"/>
  <c r="BP53" i="2"/>
  <c r="I7" i="4"/>
  <c r="I44" i="4"/>
  <c r="R48" i="2"/>
  <c r="AR42" i="2"/>
  <c r="AN42" i="2"/>
  <c r="AD42" i="2"/>
  <c r="N42" i="2"/>
  <c r="Z42" i="2"/>
  <c r="BF42" i="2"/>
  <c r="AF42" i="2"/>
  <c r="AP42" i="2"/>
  <c r="BD42" i="2"/>
  <c r="AL42" i="2"/>
  <c r="L42" i="2"/>
  <c r="AV42" i="2"/>
  <c r="X42" i="2"/>
  <c r="AX42" i="2"/>
  <c r="AZ42" i="2"/>
  <c r="AB42" i="2"/>
  <c r="BB42" i="2"/>
  <c r="AH42" i="2"/>
  <c r="BH42" i="2"/>
  <c r="T42" i="2"/>
  <c r="AJ42" i="2"/>
  <c r="AT42" i="2"/>
  <c r="D42" i="19"/>
  <c r="R42" i="2"/>
  <c r="I12" i="4"/>
  <c r="S46" i="3"/>
  <c r="Q46" i="3" s="1"/>
  <c r="K52" i="3"/>
  <c r="J52" i="3" s="1"/>
  <c r="B4" i="4"/>
  <c r="AA47" i="3"/>
  <c r="Y47" i="3" s="1"/>
  <c r="BM53" i="2"/>
  <c r="S44" i="3"/>
  <c r="R44" i="3" s="1"/>
  <c r="H53" i="2"/>
  <c r="K45" i="3"/>
  <c r="J45" i="3" s="1"/>
  <c r="B28" i="4"/>
  <c r="I28" i="4"/>
  <c r="A28" i="4"/>
  <c r="I32" i="4"/>
  <c r="F60" i="3"/>
  <c r="F54" i="3"/>
  <c r="E54" i="3"/>
  <c r="D16" i="2"/>
  <c r="BL16" i="2" s="1"/>
  <c r="I16" i="2"/>
  <c r="J16" i="2" s="1"/>
  <c r="A15" i="4"/>
  <c r="B15" i="4"/>
  <c r="C15" i="4"/>
  <c r="D15" i="4"/>
  <c r="I27" i="4"/>
  <c r="G43" i="3"/>
  <c r="BL38" i="2"/>
  <c r="O46" i="3"/>
  <c r="X22" i="2"/>
  <c r="I14" i="4"/>
  <c r="AJ48" i="2"/>
  <c r="AR48" i="2"/>
  <c r="AV48" i="2"/>
  <c r="AX48" i="2"/>
  <c r="BD48" i="2"/>
  <c r="T48" i="2"/>
  <c r="D48" i="19"/>
  <c r="AN48" i="2"/>
  <c r="AD48" i="2"/>
  <c r="BH48" i="2"/>
  <c r="AP48" i="2"/>
  <c r="AZ48" i="2"/>
  <c r="AL48" i="2"/>
  <c r="AB48" i="2"/>
  <c r="BF48" i="2"/>
  <c r="P48" i="2"/>
  <c r="AT48" i="2"/>
  <c r="BB48" i="2"/>
  <c r="Z48" i="2"/>
  <c r="AH48" i="2"/>
  <c r="AF48" i="2"/>
  <c r="C46" i="3"/>
  <c r="K50" i="3"/>
  <c r="W43" i="3"/>
  <c r="W44" i="3"/>
  <c r="D4" i="2"/>
  <c r="BL4" i="2" s="1"/>
  <c r="I4" i="2"/>
  <c r="J4" i="2" s="1"/>
  <c r="A3" i="4"/>
  <c r="B3" i="4"/>
  <c r="C3" i="4"/>
  <c r="D3" i="4"/>
  <c r="D11" i="2"/>
  <c r="BL11" i="2" s="1"/>
  <c r="I11" i="2"/>
  <c r="J11" i="2" s="1"/>
  <c r="A10" i="4"/>
  <c r="B10" i="4"/>
  <c r="S43" i="3"/>
  <c r="I52" i="2"/>
  <c r="J52" i="2" s="1"/>
  <c r="D52" i="2"/>
  <c r="BL52" i="2" s="1"/>
  <c r="A51" i="4"/>
  <c r="B51" i="4"/>
  <c r="C51" i="4"/>
  <c r="D51" i="4"/>
  <c r="I18" i="2"/>
  <c r="J18" i="2" s="1"/>
  <c r="D18" i="2"/>
  <c r="BL18" i="2" s="1"/>
  <c r="A17" i="4"/>
  <c r="B17" i="4"/>
  <c r="C17" i="4"/>
  <c r="D17" i="4"/>
  <c r="I6" i="2"/>
  <c r="J6" i="2" s="1"/>
  <c r="D6" i="2"/>
  <c r="BL6" i="2" s="1"/>
  <c r="A5" i="4"/>
  <c r="B5" i="4"/>
  <c r="C5" i="4"/>
  <c r="D5" i="4"/>
  <c r="I25" i="4"/>
  <c r="D8" i="2"/>
  <c r="BL8" i="2" s="1"/>
  <c r="I8" i="2"/>
  <c r="J8" i="2" s="1"/>
  <c r="A7" i="4"/>
  <c r="B7" i="4"/>
  <c r="C7" i="4"/>
  <c r="D7" i="4"/>
  <c r="C47" i="3"/>
  <c r="I6" i="4"/>
  <c r="I48" i="4"/>
  <c r="N22" i="2"/>
  <c r="G51" i="3"/>
  <c r="S45" i="3"/>
  <c r="AJ24" i="2"/>
  <c r="BH24" i="2"/>
  <c r="T24" i="2"/>
  <c r="AR24" i="2"/>
  <c r="AT24" i="2"/>
  <c r="AP24" i="2"/>
  <c r="BD24" i="2"/>
  <c r="R24" i="2"/>
  <c r="AF24" i="2"/>
  <c r="AL24" i="2"/>
  <c r="D24" i="19"/>
  <c r="AH24" i="2"/>
  <c r="AV24" i="2"/>
  <c r="BB24" i="2"/>
  <c r="AB24" i="2"/>
  <c r="V24" i="2"/>
  <c r="L24" i="2"/>
  <c r="BF24" i="2"/>
  <c r="AN24" i="2"/>
  <c r="N24" i="2"/>
  <c r="AZ24" i="2"/>
  <c r="AX24" i="2"/>
  <c r="Z24" i="2"/>
  <c r="AD24" i="2"/>
  <c r="R22" i="2"/>
  <c r="I38" i="4"/>
  <c r="D14" i="2"/>
  <c r="BL14" i="2" s="1"/>
  <c r="I14" i="2"/>
  <c r="J14" i="2" s="1"/>
  <c r="A13" i="4"/>
  <c r="B13" i="4"/>
  <c r="C13" i="4"/>
  <c r="D13" i="4"/>
  <c r="I45" i="2"/>
  <c r="J45" i="2" s="1"/>
  <c r="D45" i="2"/>
  <c r="BL45" i="2" s="1"/>
  <c r="A44" i="4"/>
  <c r="B44" i="4"/>
  <c r="C44" i="4"/>
  <c r="D44" i="4"/>
  <c r="D29" i="4"/>
  <c r="E9" i="19"/>
  <c r="F9" i="19"/>
  <c r="O44" i="3"/>
  <c r="O43" i="3"/>
  <c r="O45" i="3"/>
  <c r="I33" i="2"/>
  <c r="J33" i="2" s="1"/>
  <c r="D33" i="2"/>
  <c r="BL33" i="2" s="1"/>
  <c r="C32" i="4"/>
  <c r="D32" i="4"/>
  <c r="A32" i="4"/>
  <c r="B32" i="4"/>
  <c r="D28" i="4"/>
  <c r="C29" i="4"/>
  <c r="W46" i="3"/>
  <c r="I23" i="2"/>
  <c r="J23" i="2" s="1"/>
  <c r="D23" i="2"/>
  <c r="BL23" i="2" s="1"/>
  <c r="C22" i="4"/>
  <c r="D22" i="4"/>
  <c r="A22" i="4"/>
  <c r="B22" i="4"/>
  <c r="D15" i="2"/>
  <c r="BL15" i="2" s="1"/>
  <c r="I15" i="2"/>
  <c r="J15" i="2" s="1"/>
  <c r="C14" i="4"/>
  <c r="D14" i="4"/>
  <c r="A14" i="4"/>
  <c r="B14" i="4"/>
  <c r="AA44" i="3"/>
  <c r="G31" i="4"/>
  <c r="AA45" i="3"/>
  <c r="D7" i="2"/>
  <c r="BL7" i="2" s="1"/>
  <c r="I7" i="2"/>
  <c r="J7" i="2" s="1"/>
  <c r="A6" i="4"/>
  <c r="B6" i="4"/>
  <c r="C6" i="4"/>
  <c r="D6" i="4"/>
  <c r="C54" i="3"/>
  <c r="M1244" i="1"/>
  <c r="I10" i="2"/>
  <c r="J10" i="2" s="1"/>
  <c r="D10" i="2"/>
  <c r="BL10" i="2" s="1"/>
  <c r="D9" i="4"/>
  <c r="A9" i="4"/>
  <c r="B9" i="4"/>
  <c r="C9" i="4"/>
  <c r="D11" i="4"/>
  <c r="V48" i="2"/>
  <c r="P22" i="2"/>
  <c r="AA46" i="3"/>
  <c r="E53" i="3"/>
  <c r="D44" i="2"/>
  <c r="BL44" i="2" s="1"/>
  <c r="I44" i="2"/>
  <c r="J44" i="2" s="1"/>
  <c r="A43" i="4"/>
  <c r="B43" i="4"/>
  <c r="C43" i="4"/>
  <c r="D43" i="4"/>
  <c r="I5" i="4"/>
  <c r="D50" i="2"/>
  <c r="BL50" i="2" s="1"/>
  <c r="I50" i="2"/>
  <c r="J50" i="2" s="1"/>
  <c r="A49" i="4"/>
  <c r="B49" i="4"/>
  <c r="C49" i="4"/>
  <c r="D49" i="4"/>
  <c r="G44" i="3"/>
  <c r="K44" i="3"/>
  <c r="K43" i="3"/>
  <c r="K57" i="3"/>
  <c r="K54" i="3"/>
  <c r="K53" i="3"/>
  <c r="I49" i="4"/>
  <c r="D27" i="2"/>
  <c r="BL27" i="2" s="1"/>
  <c r="I27" i="2"/>
  <c r="J27" i="2" s="1"/>
  <c r="D26" i="4"/>
  <c r="A26" i="4"/>
  <c r="B26" i="4"/>
  <c r="C26" i="4"/>
  <c r="D13" i="2"/>
  <c r="BL13" i="2" s="1"/>
  <c r="I13" i="2"/>
  <c r="J13" i="2" s="1"/>
  <c r="C12" i="4"/>
  <c r="D12" i="4"/>
  <c r="A12" i="4"/>
  <c r="B12" i="4"/>
  <c r="C11" i="4"/>
  <c r="D19" i="2"/>
  <c r="BL19" i="2" s="1"/>
  <c r="I19" i="2"/>
  <c r="J19" i="2" s="1"/>
  <c r="C18" i="4"/>
  <c r="D18" i="4"/>
  <c r="A18" i="4"/>
  <c r="B18" i="4"/>
  <c r="BL29" i="2"/>
  <c r="A29" i="4"/>
  <c r="D4" i="4"/>
  <c r="G45" i="3"/>
  <c r="I10" i="4"/>
  <c r="D24" i="4"/>
  <c r="I29" i="2"/>
  <c r="J29" i="2" s="1"/>
  <c r="I30" i="2"/>
  <c r="J30" i="2" s="1"/>
  <c r="C4" i="4"/>
  <c r="I51" i="2"/>
  <c r="J51" i="2" s="1"/>
  <c r="D51" i="2"/>
  <c r="BL51" i="2" s="1"/>
  <c r="A50" i="4"/>
  <c r="B50" i="4"/>
  <c r="C50" i="4"/>
  <c r="D50" i="4"/>
  <c r="BN9" i="2"/>
  <c r="H8" i="4"/>
  <c r="F8" i="4"/>
  <c r="G8" i="4"/>
  <c r="BM9" i="2"/>
  <c r="BP9" i="2"/>
  <c r="G9" i="2"/>
  <c r="E9" i="2" s="1"/>
  <c r="F9" i="2"/>
  <c r="BO9" i="2"/>
  <c r="H9" i="2"/>
  <c r="D49" i="2"/>
  <c r="BL49" i="2" s="1"/>
  <c r="I49" i="2"/>
  <c r="J49" i="2" s="1"/>
  <c r="A48" i="4"/>
  <c r="B48" i="4"/>
  <c r="C48" i="4"/>
  <c r="D48" i="4"/>
  <c r="K47" i="3"/>
  <c r="I2" i="4"/>
  <c r="A11" i="4"/>
  <c r="X48" i="2"/>
  <c r="I13" i="4"/>
  <c r="D35" i="2"/>
  <c r="BL35" i="2" s="1"/>
  <c r="I35" i="2"/>
  <c r="J35" i="2" s="1"/>
  <c r="A34" i="4"/>
  <c r="B34" i="4"/>
  <c r="C34" i="4"/>
  <c r="D34" i="4"/>
  <c r="D36" i="2"/>
  <c r="BL36" i="2" s="1"/>
  <c r="I36" i="2"/>
  <c r="J36" i="2" s="1"/>
  <c r="D37" i="4"/>
  <c r="BL30" i="2"/>
  <c r="D39" i="2"/>
  <c r="BL39" i="2" s="1"/>
  <c r="I39" i="2"/>
  <c r="J39" i="2" s="1"/>
  <c r="C38" i="4"/>
  <c r="D38" i="4"/>
  <c r="A38" i="4"/>
  <c r="B38" i="4"/>
  <c r="I28" i="2"/>
  <c r="J28" i="2" s="1"/>
  <c r="D28" i="2"/>
  <c r="BL28" i="2" s="1"/>
  <c r="A27" i="4"/>
  <c r="B27" i="4"/>
  <c r="C27" i="4"/>
  <c r="D27" i="4"/>
  <c r="C37" i="4"/>
  <c r="A4" i="4"/>
  <c r="AL22" i="2"/>
  <c r="T22" i="2"/>
  <c r="Z22" i="2"/>
  <c r="AB22" i="2"/>
  <c r="AJ22" i="2"/>
  <c r="AN22" i="2"/>
  <c r="AT22" i="2"/>
  <c r="AV22" i="2"/>
  <c r="BF22" i="2"/>
  <c r="D22" i="19"/>
  <c r="AF22" i="2"/>
  <c r="BD22" i="2"/>
  <c r="BB22" i="2"/>
  <c r="AP22" i="2"/>
  <c r="AD22" i="2"/>
  <c r="AR22" i="2"/>
  <c r="AX22" i="2"/>
  <c r="AZ22" i="2"/>
  <c r="BH22" i="2"/>
  <c r="AH22" i="2"/>
  <c r="I46" i="2"/>
  <c r="J46" i="2" s="1"/>
  <c r="D46" i="2"/>
  <c r="BL46" i="2" s="1"/>
  <c r="A45" i="4"/>
  <c r="B45" i="4"/>
  <c r="C45" i="4"/>
  <c r="D45" i="4"/>
  <c r="C45" i="3"/>
  <c r="C60" i="3"/>
  <c r="C52" i="3"/>
  <c r="C44" i="3"/>
  <c r="C51" i="3"/>
  <c r="C43" i="3"/>
  <c r="C50" i="3"/>
  <c r="D20" i="2"/>
  <c r="BL20" i="2" s="1"/>
  <c r="I20" i="2"/>
  <c r="J20" i="2" s="1"/>
  <c r="A19" i="4"/>
  <c r="B19" i="4"/>
  <c r="C19" i="4"/>
  <c r="D19" i="4"/>
  <c r="D17" i="2"/>
  <c r="BL17" i="2" s="1"/>
  <c r="I17" i="2"/>
  <c r="J17" i="2" s="1"/>
  <c r="A16" i="4"/>
  <c r="B16" i="4"/>
  <c r="C16" i="4"/>
  <c r="D16" i="4"/>
  <c r="I17" i="4"/>
  <c r="C54" i="2"/>
  <c r="AR32" i="2"/>
  <c r="AT32" i="2"/>
  <c r="T32" i="2"/>
  <c r="AX32" i="2"/>
  <c r="AB32" i="2"/>
  <c r="AL32" i="2"/>
  <c r="AD32" i="2"/>
  <c r="AN32" i="2"/>
  <c r="BH32" i="2"/>
  <c r="D32" i="19"/>
  <c r="Z32" i="2"/>
  <c r="BD32" i="2"/>
  <c r="AJ32" i="2"/>
  <c r="X32" i="2"/>
  <c r="AV32" i="2"/>
  <c r="AP32" i="2"/>
  <c r="V32" i="2"/>
  <c r="AZ32" i="2"/>
  <c r="BF32" i="2"/>
  <c r="AF32" i="2"/>
  <c r="AH32" i="2"/>
  <c r="BB32" i="2"/>
  <c r="I21" i="2"/>
  <c r="J21" i="2" s="1"/>
  <c r="D21" i="2"/>
  <c r="BL21" i="2" s="1"/>
  <c r="C20" i="4"/>
  <c r="D20" i="4"/>
  <c r="A20" i="4"/>
  <c r="B20" i="4"/>
  <c r="K46" i="3"/>
  <c r="D3" i="2"/>
  <c r="I3" i="2"/>
  <c r="J3" i="2" s="1"/>
  <c r="A2" i="4"/>
  <c r="B2" i="4"/>
  <c r="C2" i="4"/>
  <c r="D2" i="4"/>
  <c r="B37" i="4"/>
  <c r="B57" i="3"/>
  <c r="I5" i="2"/>
  <c r="J5" i="2" s="1"/>
  <c r="D26" i="2"/>
  <c r="BL26" i="2" s="1"/>
  <c r="I26" i="2"/>
  <c r="J26" i="2" s="1"/>
  <c r="A25" i="4"/>
  <c r="B25" i="4"/>
  <c r="C25" i="4"/>
  <c r="D25" i="4"/>
  <c r="D43" i="2"/>
  <c r="BL43" i="2" s="1"/>
  <c r="I43" i="2"/>
  <c r="J43" i="2" s="1"/>
  <c r="C42" i="4"/>
  <c r="D42" i="4"/>
  <c r="A42" i="4"/>
  <c r="B42" i="4"/>
  <c r="L22" i="2"/>
  <c r="I43" i="4"/>
  <c r="W45" i="3"/>
  <c r="G50" i="3"/>
  <c r="G47" i="3"/>
  <c r="D40" i="2"/>
  <c r="BL40" i="2" s="1"/>
  <c r="I40" i="2"/>
  <c r="J40" i="2" s="1"/>
  <c r="C39" i="4"/>
  <c r="D39" i="4"/>
  <c r="A39" i="4"/>
  <c r="B39" i="4"/>
  <c r="I22" i="4"/>
  <c r="E3" i="2"/>
  <c r="I51" i="4"/>
  <c r="I15" i="4"/>
  <c r="D37" i="2"/>
  <c r="BL37" i="2" s="1"/>
  <c r="I37" i="2"/>
  <c r="J37" i="2" s="1"/>
  <c r="C36" i="4"/>
  <c r="D36" i="4"/>
  <c r="A36" i="4"/>
  <c r="B36" i="4"/>
  <c r="A57" i="3"/>
  <c r="BL5" i="2"/>
  <c r="R54" i="2" l="1"/>
  <c r="F31" i="4"/>
  <c r="I41" i="2"/>
  <c r="J41" i="2" s="1"/>
  <c r="B40" i="4"/>
  <c r="B52" i="4"/>
  <c r="D53" i="2"/>
  <c r="BL53" i="2" s="1"/>
  <c r="A52" i="4"/>
  <c r="C52" i="4"/>
  <c r="D35" i="4"/>
  <c r="C35" i="4"/>
  <c r="B35" i="4"/>
  <c r="D52" i="4"/>
  <c r="K32" i="3"/>
  <c r="I32" i="3" s="1"/>
  <c r="H31" i="4"/>
  <c r="E57" i="3"/>
  <c r="W18" i="25"/>
  <c r="R18" i="25" s="1"/>
  <c r="U18" i="25" s="1"/>
  <c r="W35" i="25"/>
  <c r="R35" i="25" s="1"/>
  <c r="S35" i="25" s="1"/>
  <c r="V47" i="3"/>
  <c r="E46" i="3"/>
  <c r="F47" i="4"/>
  <c r="G47" i="4"/>
  <c r="E52" i="3"/>
  <c r="C31" i="3"/>
  <c r="A31" i="3" s="1"/>
  <c r="Q47" i="3"/>
  <c r="W45" i="25"/>
  <c r="R45" i="25" s="1"/>
  <c r="S45" i="25" s="1"/>
  <c r="I31" i="4"/>
  <c r="O30" i="25"/>
  <c r="J30" i="25" s="1"/>
  <c r="M30" i="25" s="1"/>
  <c r="Y43" i="3"/>
  <c r="I45" i="3"/>
  <c r="S30" i="3"/>
  <c r="Q30" i="3" s="1"/>
  <c r="W5" i="25"/>
  <c r="R5" i="25" s="1"/>
  <c r="U5" i="25" s="1"/>
  <c r="O19" i="25"/>
  <c r="J19" i="25" s="1"/>
  <c r="K19" i="25" s="1"/>
  <c r="O17" i="25"/>
  <c r="J17" i="25" s="1"/>
  <c r="M17" i="25" s="1"/>
  <c r="W26" i="25"/>
  <c r="R26" i="25" s="1"/>
  <c r="S26" i="25" s="1"/>
  <c r="G26" i="25"/>
  <c r="B26" i="25" s="1"/>
  <c r="D26" i="25" s="1"/>
  <c r="G22" i="25"/>
  <c r="B22" i="25" s="1"/>
  <c r="F22" i="25" s="1"/>
  <c r="G11" i="25"/>
  <c r="B11" i="25" s="1"/>
  <c r="C11" i="25" s="1"/>
  <c r="K31" i="3"/>
  <c r="I31" i="3" s="1"/>
  <c r="G15" i="25"/>
  <c r="B15" i="25" s="1"/>
  <c r="D15" i="25" s="1"/>
  <c r="I51" i="3"/>
  <c r="W17" i="25"/>
  <c r="R17" i="25" s="1"/>
  <c r="S17" i="25" s="1"/>
  <c r="Q44" i="3"/>
  <c r="W47" i="25"/>
  <c r="R47" i="25" s="1"/>
  <c r="S47" i="25" s="1"/>
  <c r="W51" i="25"/>
  <c r="R51" i="25" s="1"/>
  <c r="T51" i="25" s="1"/>
  <c r="O46" i="25"/>
  <c r="J46" i="25" s="1"/>
  <c r="K46" i="25" s="1"/>
  <c r="K29" i="3"/>
  <c r="I29" i="3" s="1"/>
  <c r="O27" i="25"/>
  <c r="J27" i="25" s="1"/>
  <c r="K27" i="25" s="1"/>
  <c r="G48" i="25"/>
  <c r="B48" i="25" s="1"/>
  <c r="C48" i="25" s="1"/>
  <c r="W44" i="25"/>
  <c r="R44" i="25" s="1"/>
  <c r="U44" i="25" s="1"/>
  <c r="R46" i="3"/>
  <c r="W37" i="25"/>
  <c r="R37" i="25" s="1"/>
  <c r="T37" i="25" s="1"/>
  <c r="G36" i="25"/>
  <c r="B36" i="25" s="1"/>
  <c r="C36" i="25" s="1"/>
  <c r="O37" i="3"/>
  <c r="M37" i="3" s="1"/>
  <c r="N47" i="3"/>
  <c r="K36" i="3"/>
  <c r="I36" i="3" s="1"/>
  <c r="W3" i="25"/>
  <c r="R3" i="25" s="1"/>
  <c r="T3" i="25" s="1"/>
  <c r="G29" i="25"/>
  <c r="B29" i="25" s="1"/>
  <c r="D29" i="25" s="1"/>
  <c r="W10" i="25"/>
  <c r="R10" i="25" s="1"/>
  <c r="S10" i="25" s="1"/>
  <c r="W9" i="25"/>
  <c r="R9" i="25" s="1"/>
  <c r="S9" i="25" s="1"/>
  <c r="K33" i="3"/>
  <c r="I33" i="3" s="1"/>
  <c r="G28" i="25"/>
  <c r="B28" i="25" s="1"/>
  <c r="D28" i="25" s="1"/>
  <c r="W6" i="25"/>
  <c r="R6" i="25" s="1"/>
  <c r="V6" i="25" s="1"/>
  <c r="G45" i="25"/>
  <c r="B45" i="25" s="1"/>
  <c r="D45" i="25" s="1"/>
  <c r="K37" i="3"/>
  <c r="I37" i="3" s="1"/>
  <c r="W30" i="25"/>
  <c r="R30" i="25" s="1"/>
  <c r="S30" i="25" s="1"/>
  <c r="B74" i="3"/>
  <c r="B75" i="3" s="1"/>
  <c r="G27" i="25"/>
  <c r="B27" i="25" s="1"/>
  <c r="E27" i="25" s="1"/>
  <c r="W31" i="25"/>
  <c r="R31" i="25" s="1"/>
  <c r="T31" i="25" s="1"/>
  <c r="C36" i="3"/>
  <c r="A36" i="3" s="1"/>
  <c r="I52" i="3"/>
  <c r="A53" i="3"/>
  <c r="O32" i="25"/>
  <c r="J32" i="25" s="1"/>
  <c r="K32" i="25" s="1"/>
  <c r="C29" i="3"/>
  <c r="A29" i="3" s="1"/>
  <c r="G5" i="25"/>
  <c r="B5" i="25" s="1"/>
  <c r="C5" i="25" s="1"/>
  <c r="K30" i="3"/>
  <c r="I30" i="3" s="1"/>
  <c r="G6" i="25"/>
  <c r="B6" i="25" s="1"/>
  <c r="E6" i="25" s="1"/>
  <c r="F48" i="2"/>
  <c r="D48" i="2" s="1"/>
  <c r="O35" i="25"/>
  <c r="J35" i="25" s="1"/>
  <c r="K35" i="25" s="1"/>
  <c r="G52" i="25"/>
  <c r="B52" i="25" s="1"/>
  <c r="C52" i="25" s="1"/>
  <c r="W7" i="25"/>
  <c r="R7" i="25" s="1"/>
  <c r="S7" i="25" s="1"/>
  <c r="G33" i="3"/>
  <c r="E33" i="3" s="1"/>
  <c r="W38" i="25"/>
  <c r="R38" i="25" s="1"/>
  <c r="S38" i="25" s="1"/>
  <c r="O52" i="25"/>
  <c r="J52" i="25" s="1"/>
  <c r="M52" i="25" s="1"/>
  <c r="BN48" i="2"/>
  <c r="O24" i="25"/>
  <c r="J24" i="25" s="1"/>
  <c r="K24" i="25" s="1"/>
  <c r="O29" i="25"/>
  <c r="J29" i="25" s="1"/>
  <c r="K29" i="25" s="1"/>
  <c r="W24" i="25"/>
  <c r="R24" i="25" s="1"/>
  <c r="U24" i="25" s="1"/>
  <c r="W28" i="25"/>
  <c r="R28" i="25" s="1"/>
  <c r="V28" i="25" s="1"/>
  <c r="O50" i="25"/>
  <c r="J50" i="25" s="1"/>
  <c r="L50" i="25" s="1"/>
  <c r="W43" i="25"/>
  <c r="R43" i="25" s="1"/>
  <c r="V43" i="25" s="1"/>
  <c r="W49" i="25"/>
  <c r="R49" i="25" s="1"/>
  <c r="V49" i="25" s="1"/>
  <c r="O40" i="25"/>
  <c r="J40" i="25" s="1"/>
  <c r="K40" i="25" s="1"/>
  <c r="K38" i="3"/>
  <c r="I38" i="3" s="1"/>
  <c r="O44" i="25"/>
  <c r="J44" i="25" s="1"/>
  <c r="K44" i="25" s="1"/>
  <c r="W8" i="25"/>
  <c r="R8" i="25" s="1"/>
  <c r="U8" i="25" s="1"/>
  <c r="O49" i="25"/>
  <c r="J49" i="25" s="1"/>
  <c r="K49" i="25" s="1"/>
  <c r="G46" i="25"/>
  <c r="B46" i="25" s="1"/>
  <c r="D46" i="25" s="1"/>
  <c r="O39" i="25"/>
  <c r="J39" i="25" s="1"/>
  <c r="L39" i="25" s="1"/>
  <c r="G43" i="25"/>
  <c r="B43" i="25" s="1"/>
  <c r="F43" i="25" s="1"/>
  <c r="O47" i="25"/>
  <c r="J47" i="25" s="1"/>
  <c r="K47" i="25" s="1"/>
  <c r="O2" i="25"/>
  <c r="J2" i="25" s="1"/>
  <c r="M2" i="25" s="1"/>
  <c r="O39" i="3"/>
  <c r="M39" i="3" s="1"/>
  <c r="O10" i="25"/>
  <c r="J10" i="25" s="1"/>
  <c r="K10" i="25" s="1"/>
  <c r="I47" i="4"/>
  <c r="G41" i="25"/>
  <c r="B41" i="25" s="1"/>
  <c r="E41" i="25" s="1"/>
  <c r="W36" i="25"/>
  <c r="R36" i="25" s="1"/>
  <c r="U36" i="25" s="1"/>
  <c r="Z47" i="3"/>
  <c r="W22" i="25"/>
  <c r="R22" i="25" s="1"/>
  <c r="T22" i="25" s="1"/>
  <c r="O37" i="25"/>
  <c r="J37" i="25" s="1"/>
  <c r="K37" i="25" s="1"/>
  <c r="W48" i="25"/>
  <c r="R48" i="25" s="1"/>
  <c r="T48" i="25" s="1"/>
  <c r="O41" i="25"/>
  <c r="J41" i="25" s="1"/>
  <c r="N41" i="25" s="1"/>
  <c r="K40" i="3"/>
  <c r="I40" i="3" s="1"/>
  <c r="G37" i="25"/>
  <c r="B37" i="25" s="1"/>
  <c r="C37" i="25" s="1"/>
  <c r="O18" i="25"/>
  <c r="J18" i="25" s="1"/>
  <c r="M18" i="25" s="1"/>
  <c r="W31" i="3"/>
  <c r="U31" i="3" s="1"/>
  <c r="O8" i="25"/>
  <c r="J8" i="25" s="1"/>
  <c r="K8" i="25" s="1"/>
  <c r="F42" i="19"/>
  <c r="E42" i="19"/>
  <c r="F42" i="2"/>
  <c r="F41" i="4"/>
  <c r="G41" i="4"/>
  <c r="H41" i="4"/>
  <c r="BP42" i="2"/>
  <c r="H42" i="2"/>
  <c r="BM42" i="2"/>
  <c r="BO42" i="2"/>
  <c r="G42" i="2"/>
  <c r="E42" i="2" s="1"/>
  <c r="BN42" i="2"/>
  <c r="H32" i="2"/>
  <c r="O21" i="25"/>
  <c r="J21" i="25" s="1"/>
  <c r="L21" i="25" s="1"/>
  <c r="BO48" i="2"/>
  <c r="G34" i="25"/>
  <c r="B34" i="25" s="1"/>
  <c r="C34" i="25" s="1"/>
  <c r="O20" i="25"/>
  <c r="J20" i="25" s="1"/>
  <c r="K20" i="25" s="1"/>
  <c r="G33" i="25"/>
  <c r="B33" i="25" s="1"/>
  <c r="C33" i="25" s="1"/>
  <c r="G30" i="25"/>
  <c r="B30" i="25" s="1"/>
  <c r="C30" i="25" s="1"/>
  <c r="G40" i="3"/>
  <c r="E40" i="3" s="1"/>
  <c r="AA32" i="3"/>
  <c r="Y32" i="3" s="1"/>
  <c r="W40" i="25"/>
  <c r="R40" i="25" s="1"/>
  <c r="U40" i="25" s="1"/>
  <c r="O34" i="25"/>
  <c r="J34" i="25" s="1"/>
  <c r="K34" i="25" s="1"/>
  <c r="G42" i="25"/>
  <c r="B42" i="25" s="1"/>
  <c r="E42" i="25" s="1"/>
  <c r="O33" i="3"/>
  <c r="M33" i="3" s="1"/>
  <c r="W33" i="3"/>
  <c r="U33" i="3" s="1"/>
  <c r="G31" i="25"/>
  <c r="B31" i="25" s="1"/>
  <c r="F31" i="25" s="1"/>
  <c r="G50" i="25"/>
  <c r="B50" i="25" s="1"/>
  <c r="C50" i="25" s="1"/>
  <c r="G8" i="25"/>
  <c r="B8" i="25" s="1"/>
  <c r="C8" i="25" s="1"/>
  <c r="X54" i="2"/>
  <c r="K30" i="25"/>
  <c r="F44" i="3"/>
  <c r="E44" i="3"/>
  <c r="A54" i="3"/>
  <c r="B54" i="3"/>
  <c r="BM32" i="2"/>
  <c r="G39" i="25"/>
  <c r="B39" i="25" s="1"/>
  <c r="C38" i="3"/>
  <c r="A38" i="3" s="1"/>
  <c r="E24" i="19"/>
  <c r="F24" i="19"/>
  <c r="Q45" i="3"/>
  <c r="R45" i="3"/>
  <c r="G16" i="25"/>
  <c r="B16" i="25" s="1"/>
  <c r="BM48" i="2"/>
  <c r="G3" i="25"/>
  <c r="B3" i="25" s="1"/>
  <c r="BO32" i="2"/>
  <c r="E47" i="3"/>
  <c r="F47" i="3"/>
  <c r="Z45" i="3"/>
  <c r="Y45" i="3"/>
  <c r="AA29" i="3"/>
  <c r="Y29" i="3" s="1"/>
  <c r="E51" i="3"/>
  <c r="F51" i="3"/>
  <c r="C39" i="3"/>
  <c r="A39" i="3" s="1"/>
  <c r="V44" i="3"/>
  <c r="U44" i="3"/>
  <c r="AA33" i="3"/>
  <c r="Y33" i="3" s="1"/>
  <c r="G51" i="25"/>
  <c r="B51" i="25" s="1"/>
  <c r="A44" i="3"/>
  <c r="B44" i="3"/>
  <c r="E22" i="19"/>
  <c r="F22" i="19"/>
  <c r="E45" i="3"/>
  <c r="F45" i="3"/>
  <c r="F32" i="2"/>
  <c r="G35" i="25"/>
  <c r="B35" i="25" s="1"/>
  <c r="BP48" i="2"/>
  <c r="C30" i="3"/>
  <c r="A30" i="3" s="1"/>
  <c r="G12" i="25"/>
  <c r="B12" i="25" s="1"/>
  <c r="O23" i="25"/>
  <c r="J23" i="25" s="1"/>
  <c r="O28" i="25"/>
  <c r="J28" i="25" s="1"/>
  <c r="O25" i="25"/>
  <c r="J25" i="25" s="1"/>
  <c r="O6" i="25"/>
  <c r="J6" i="25" s="1"/>
  <c r="O31" i="25"/>
  <c r="J31" i="25" s="1"/>
  <c r="G32" i="3"/>
  <c r="E32" i="3" s="1"/>
  <c r="O36" i="25"/>
  <c r="J36" i="25" s="1"/>
  <c r="O33" i="25"/>
  <c r="J33" i="25" s="1"/>
  <c r="O14" i="25"/>
  <c r="J14" i="25" s="1"/>
  <c r="G29" i="3"/>
  <c r="E29" i="3" s="1"/>
  <c r="G37" i="3"/>
  <c r="E37" i="3" s="1"/>
  <c r="O11" i="25"/>
  <c r="J11" i="25" s="1"/>
  <c r="G39" i="3"/>
  <c r="E39" i="3" s="1"/>
  <c r="O16" i="25"/>
  <c r="J16" i="25" s="1"/>
  <c r="O13" i="25"/>
  <c r="J13" i="25" s="1"/>
  <c r="C74" i="3"/>
  <c r="O42" i="25"/>
  <c r="J42" i="25" s="1"/>
  <c r="G30" i="3"/>
  <c r="E30" i="3" s="1"/>
  <c r="O43" i="25"/>
  <c r="J43" i="25" s="1"/>
  <c r="G36" i="3"/>
  <c r="E36" i="3" s="1"/>
  <c r="O48" i="25"/>
  <c r="J48" i="25" s="1"/>
  <c r="O45" i="25"/>
  <c r="J45" i="25" s="1"/>
  <c r="O26" i="25"/>
  <c r="J26" i="25" s="1"/>
  <c r="G31" i="3"/>
  <c r="E31" i="3" s="1"/>
  <c r="O9" i="25"/>
  <c r="J9" i="25" s="1"/>
  <c r="O38" i="25"/>
  <c r="J38" i="25" s="1"/>
  <c r="O7" i="25"/>
  <c r="J7" i="25" s="1"/>
  <c r="O12" i="25"/>
  <c r="J12" i="25" s="1"/>
  <c r="G32" i="2"/>
  <c r="E32" i="2" s="1"/>
  <c r="O32" i="3"/>
  <c r="M32" i="3" s="1"/>
  <c r="R43" i="3"/>
  <c r="Q43" i="3"/>
  <c r="U43" i="3"/>
  <c r="V43" i="3"/>
  <c r="G20" i="25"/>
  <c r="B20" i="25" s="1"/>
  <c r="D53" i="25"/>
  <c r="D54" i="19"/>
  <c r="L53" i="25"/>
  <c r="T53" i="25"/>
  <c r="AL54" i="2"/>
  <c r="BB54" i="2"/>
  <c r="AP54" i="2"/>
  <c r="AV54" i="2"/>
  <c r="AR54" i="2"/>
  <c r="AJ54" i="2"/>
  <c r="BH54" i="2"/>
  <c r="AB54" i="2"/>
  <c r="BD54" i="2"/>
  <c r="AT54" i="2"/>
  <c r="AZ54" i="2"/>
  <c r="T54" i="2"/>
  <c r="AN54" i="2"/>
  <c r="BF54" i="2"/>
  <c r="Z54" i="2"/>
  <c r="AH54" i="2"/>
  <c r="AX54" i="2"/>
  <c r="AD54" i="2"/>
  <c r="P54" i="2"/>
  <c r="W53" i="25" s="1"/>
  <c r="AF54" i="2"/>
  <c r="F50" i="3"/>
  <c r="E50" i="3"/>
  <c r="L54" i="2"/>
  <c r="N53" i="25" s="1"/>
  <c r="G4" i="25"/>
  <c r="B4" i="25" s="1"/>
  <c r="C32" i="3"/>
  <c r="A32" i="3" s="1"/>
  <c r="G48" i="2"/>
  <c r="E48" i="2" s="1"/>
  <c r="I50" i="3"/>
  <c r="J50" i="3"/>
  <c r="F48" i="19"/>
  <c r="E48" i="19"/>
  <c r="AA31" i="3"/>
  <c r="Y31" i="3" s="1"/>
  <c r="A52" i="3"/>
  <c r="B52" i="3"/>
  <c r="O30" i="3"/>
  <c r="M30" i="3" s="1"/>
  <c r="AA30" i="3"/>
  <c r="Y30" i="3" s="1"/>
  <c r="A46" i="3"/>
  <c r="B46" i="3"/>
  <c r="W33" i="25"/>
  <c r="R33" i="25" s="1"/>
  <c r="U45" i="3"/>
  <c r="V45" i="3"/>
  <c r="Y46" i="3"/>
  <c r="Z46" i="3"/>
  <c r="H48" i="2"/>
  <c r="S31" i="3"/>
  <c r="Q31" i="3" s="1"/>
  <c r="G23" i="25"/>
  <c r="B23" i="25" s="1"/>
  <c r="O40" i="3"/>
  <c r="M40" i="3" s="1"/>
  <c r="V54" i="2"/>
  <c r="O31" i="3"/>
  <c r="M31" i="3" s="1"/>
  <c r="BN32" i="2"/>
  <c r="N54" i="2"/>
  <c r="W29" i="3"/>
  <c r="U29" i="3" s="1"/>
  <c r="D9" i="2"/>
  <c r="BL9" i="2" s="1"/>
  <c r="I9" i="2"/>
  <c r="J9" i="2" s="1"/>
  <c r="A8" i="4"/>
  <c r="B8" i="4"/>
  <c r="C8" i="4"/>
  <c r="D8" i="4"/>
  <c r="I53" i="3"/>
  <c r="J53" i="3"/>
  <c r="G24" i="2"/>
  <c r="E24" i="2" s="1"/>
  <c r="BM24" i="2"/>
  <c r="E71" i="3" s="1"/>
  <c r="BP24" i="2"/>
  <c r="F23" i="4"/>
  <c r="G23" i="4"/>
  <c r="H23" i="4"/>
  <c r="F24" i="2"/>
  <c r="BN24" i="2"/>
  <c r="H24" i="2"/>
  <c r="BO24" i="2"/>
  <c r="BP32" i="2"/>
  <c r="O3" i="25"/>
  <c r="J3" i="25" s="1"/>
  <c r="W32" i="3"/>
  <c r="U32" i="3" s="1"/>
  <c r="S31" i="25"/>
  <c r="BL3" i="2"/>
  <c r="A50" i="3"/>
  <c r="B50" i="3"/>
  <c r="A60" i="3"/>
  <c r="B60" i="3"/>
  <c r="G40" i="25"/>
  <c r="B40" i="25" s="1"/>
  <c r="G38" i="25"/>
  <c r="B38" i="25" s="1"/>
  <c r="O29" i="3"/>
  <c r="M29" i="3" s="1"/>
  <c r="I54" i="3"/>
  <c r="J54" i="3"/>
  <c r="W41" i="25"/>
  <c r="R41" i="25" s="1"/>
  <c r="K39" i="3"/>
  <c r="I39" i="3" s="1"/>
  <c r="W32" i="25"/>
  <c r="R32" i="25" s="1"/>
  <c r="D74" i="3"/>
  <c r="W14" i="25"/>
  <c r="R14" i="25" s="1"/>
  <c r="W39" i="25"/>
  <c r="R39" i="25" s="1"/>
  <c r="W29" i="25"/>
  <c r="R29" i="25" s="1"/>
  <c r="W2" i="25"/>
  <c r="R2" i="25" s="1"/>
  <c r="W50" i="25"/>
  <c r="R50" i="25" s="1"/>
  <c r="W27" i="25"/>
  <c r="R27" i="25" s="1"/>
  <c r="W20" i="25"/>
  <c r="R20" i="25" s="1"/>
  <c r="W13" i="25"/>
  <c r="R13" i="25" s="1"/>
  <c r="W34" i="25"/>
  <c r="R34" i="25" s="1"/>
  <c r="W11" i="25"/>
  <c r="R11" i="25" s="1"/>
  <c r="W4" i="25"/>
  <c r="R4" i="25" s="1"/>
  <c r="W52" i="25"/>
  <c r="R52" i="25" s="1"/>
  <c r="W23" i="25"/>
  <c r="R23" i="25" s="1"/>
  <c r="W21" i="25"/>
  <c r="R21" i="25" s="1"/>
  <c r="W42" i="25"/>
  <c r="R42" i="25" s="1"/>
  <c r="W19" i="25"/>
  <c r="R19" i="25" s="1"/>
  <c r="W12" i="25"/>
  <c r="R12" i="25" s="1"/>
  <c r="W25" i="25"/>
  <c r="R25" i="25" s="1"/>
  <c r="W46" i="25"/>
  <c r="R46" i="25" s="1"/>
  <c r="W16" i="25"/>
  <c r="R16" i="25" s="1"/>
  <c r="O22" i="25"/>
  <c r="J22" i="25" s="1"/>
  <c r="W15" i="25"/>
  <c r="R15" i="25" s="1"/>
  <c r="G38" i="3"/>
  <c r="E38" i="3" s="1"/>
  <c r="O51" i="25"/>
  <c r="J51" i="25" s="1"/>
  <c r="W30" i="3"/>
  <c r="U30" i="3" s="1"/>
  <c r="A45" i="3"/>
  <c r="B45" i="3"/>
  <c r="D27" i="25"/>
  <c r="Y44" i="3"/>
  <c r="Z44" i="3"/>
  <c r="G17" i="25"/>
  <c r="B17" i="25" s="1"/>
  <c r="N46" i="3"/>
  <c r="M46" i="3"/>
  <c r="I46" i="3"/>
  <c r="J46" i="3"/>
  <c r="B43" i="3"/>
  <c r="A43" i="3"/>
  <c r="J57" i="3"/>
  <c r="I57" i="3"/>
  <c r="U46" i="3"/>
  <c r="V46" i="3"/>
  <c r="G9" i="25"/>
  <c r="B9" i="25" s="1"/>
  <c r="M45" i="3"/>
  <c r="N45" i="3"/>
  <c r="O4" i="25"/>
  <c r="J4" i="25" s="1"/>
  <c r="G10" i="25"/>
  <c r="B10" i="25" s="1"/>
  <c r="O5" i="25"/>
  <c r="J5" i="25" s="1"/>
  <c r="O15" i="25"/>
  <c r="J15" i="25" s="1"/>
  <c r="I47" i="3"/>
  <c r="J47" i="3"/>
  <c r="F21" i="4"/>
  <c r="C33" i="3"/>
  <c r="A33" i="3" s="1"/>
  <c r="G25" i="25"/>
  <c r="B25" i="25" s="1"/>
  <c r="G18" i="25"/>
  <c r="B18" i="25" s="1"/>
  <c r="G7" i="25"/>
  <c r="B7" i="25" s="1"/>
  <c r="C37" i="3"/>
  <c r="A37" i="3" s="1"/>
  <c r="G24" i="25"/>
  <c r="B24" i="25" s="1"/>
  <c r="G21" i="4"/>
  <c r="H21" i="4"/>
  <c r="BP22" i="2"/>
  <c r="H22" i="2"/>
  <c r="BN22" i="2"/>
  <c r="BO22" i="2"/>
  <c r="G71" i="3" s="1"/>
  <c r="BM22" i="2"/>
  <c r="G22" i="2"/>
  <c r="F22" i="2"/>
  <c r="G32" i="25"/>
  <c r="B32" i="25" s="1"/>
  <c r="E32" i="19"/>
  <c r="F32" i="19"/>
  <c r="S33" i="3"/>
  <c r="Q33" i="3" s="1"/>
  <c r="G19" i="25"/>
  <c r="B19" i="25" s="1"/>
  <c r="S32" i="3"/>
  <c r="Q32" i="3" s="1"/>
  <c r="G44" i="25"/>
  <c r="B44" i="25" s="1"/>
  <c r="G49" i="25"/>
  <c r="B49" i="25" s="1"/>
  <c r="I43" i="3"/>
  <c r="J43" i="3"/>
  <c r="G2" i="25"/>
  <c r="B2" i="25" s="1"/>
  <c r="N43" i="3"/>
  <c r="M43" i="3"/>
  <c r="G13" i="25"/>
  <c r="B13" i="25" s="1"/>
  <c r="O38" i="3"/>
  <c r="M38" i="3" s="1"/>
  <c r="C40" i="3"/>
  <c r="A40" i="3" s="1"/>
  <c r="E43" i="3"/>
  <c r="F43" i="3"/>
  <c r="G21" i="25"/>
  <c r="B21" i="25" s="1"/>
  <c r="B51" i="3"/>
  <c r="A51" i="3"/>
  <c r="I8" i="4"/>
  <c r="I44" i="3"/>
  <c r="J44" i="3"/>
  <c r="M44" i="3"/>
  <c r="N44" i="3"/>
  <c r="B47" i="3"/>
  <c r="A47" i="3"/>
  <c r="G47" i="25"/>
  <c r="B47" i="25" s="1"/>
  <c r="G14" i="25"/>
  <c r="B14" i="25" s="1"/>
  <c r="O36" i="3"/>
  <c r="M36" i="3" s="1"/>
  <c r="S29" i="3"/>
  <c r="Q29" i="3" s="1"/>
  <c r="D48" i="25" l="1"/>
  <c r="V22" i="25"/>
  <c r="C22" i="25"/>
  <c r="N24" i="25"/>
  <c r="M24" i="25"/>
  <c r="L41" i="25"/>
  <c r="V24" i="25"/>
  <c r="F45" i="25"/>
  <c r="M19" i="25"/>
  <c r="L19" i="25"/>
  <c r="N19" i="25"/>
  <c r="S3" i="25"/>
  <c r="A47" i="4"/>
  <c r="V17" i="25"/>
  <c r="U17" i="25"/>
  <c r="V35" i="25"/>
  <c r="U35" i="25"/>
  <c r="T35" i="25"/>
  <c r="N50" i="25"/>
  <c r="K50" i="25"/>
  <c r="O53" i="25"/>
  <c r="V53" i="25"/>
  <c r="F42" i="25"/>
  <c r="S51" i="25"/>
  <c r="D34" i="25"/>
  <c r="F50" i="25"/>
  <c r="E50" i="25"/>
  <c r="D50" i="25"/>
  <c r="M49" i="25"/>
  <c r="F5" i="25"/>
  <c r="M32" i="25"/>
  <c r="N32" i="25"/>
  <c r="L49" i="25"/>
  <c r="D5" i="25"/>
  <c r="L32" i="25"/>
  <c r="N49" i="25"/>
  <c r="E5" i="25"/>
  <c r="C28" i="25"/>
  <c r="E22" i="25"/>
  <c r="D22" i="25"/>
  <c r="C46" i="25"/>
  <c r="C27" i="25"/>
  <c r="D37" i="25"/>
  <c r="T17" i="25"/>
  <c r="T18" i="25"/>
  <c r="V30" i="25"/>
  <c r="T5" i="25"/>
  <c r="V18" i="25"/>
  <c r="S18" i="25"/>
  <c r="U30" i="25"/>
  <c r="S5" i="25"/>
  <c r="V47" i="25"/>
  <c r="T30" i="25"/>
  <c r="U47" i="25"/>
  <c r="V5" i="25"/>
  <c r="N34" i="25"/>
  <c r="L10" i="25"/>
  <c r="T47" i="25"/>
  <c r="F52" i="25"/>
  <c r="M34" i="25"/>
  <c r="N10" i="25"/>
  <c r="U49" i="25"/>
  <c r="E37" i="25"/>
  <c r="L34" i="25"/>
  <c r="E52" i="25"/>
  <c r="M10" i="25"/>
  <c r="D52" i="25"/>
  <c r="T49" i="25"/>
  <c r="L2" i="25"/>
  <c r="F27" i="25"/>
  <c r="S49" i="25"/>
  <c r="N2" i="25"/>
  <c r="K2" i="25"/>
  <c r="C29" i="25"/>
  <c r="L17" i="25"/>
  <c r="K17" i="25"/>
  <c r="N17" i="25"/>
  <c r="V38" i="25"/>
  <c r="V26" i="25"/>
  <c r="M29" i="25"/>
  <c r="F34" i="25"/>
  <c r="F48" i="25"/>
  <c r="B86" i="3"/>
  <c r="B87" i="3" s="1"/>
  <c r="U6" i="25"/>
  <c r="N35" i="25"/>
  <c r="M35" i="25"/>
  <c r="L35" i="25"/>
  <c r="E34" i="25"/>
  <c r="L52" i="25"/>
  <c r="K52" i="25"/>
  <c r="N44" i="25"/>
  <c r="U26" i="25"/>
  <c r="N21" i="25"/>
  <c r="M44" i="25"/>
  <c r="V10" i="25"/>
  <c r="T26" i="25"/>
  <c r="M21" i="25"/>
  <c r="L44" i="25"/>
  <c r="U10" i="25"/>
  <c r="T10" i="25"/>
  <c r="T36" i="25"/>
  <c r="U38" i="25"/>
  <c r="S36" i="25"/>
  <c r="T38" i="25"/>
  <c r="V36" i="25"/>
  <c r="F26" i="25"/>
  <c r="N52" i="25"/>
  <c r="C26" i="25"/>
  <c r="F28" i="25"/>
  <c r="L24" i="25"/>
  <c r="E28" i="25"/>
  <c r="V45" i="25"/>
  <c r="U45" i="25"/>
  <c r="N20" i="25"/>
  <c r="T45" i="25"/>
  <c r="M20" i="25"/>
  <c r="S44" i="25"/>
  <c r="E8" i="25"/>
  <c r="D11" i="25"/>
  <c r="V44" i="25"/>
  <c r="U22" i="25"/>
  <c r="F46" i="25"/>
  <c r="T44" i="25"/>
  <c r="E46" i="25"/>
  <c r="K41" i="25"/>
  <c r="C45" i="25"/>
  <c r="C43" i="25"/>
  <c r="F15" i="25"/>
  <c r="E15" i="25"/>
  <c r="S22" i="25"/>
  <c r="F8" i="25"/>
  <c r="N37" i="25"/>
  <c r="E30" i="25"/>
  <c r="T24" i="25"/>
  <c r="V37" i="25"/>
  <c r="F30" i="25"/>
  <c r="C15" i="25"/>
  <c r="S24" i="25"/>
  <c r="M41" i="25"/>
  <c r="S37" i="25"/>
  <c r="S48" i="25"/>
  <c r="D8" i="25"/>
  <c r="M37" i="25"/>
  <c r="E33" i="25"/>
  <c r="V48" i="25"/>
  <c r="M39" i="25"/>
  <c r="L37" i="25"/>
  <c r="E11" i="25"/>
  <c r="D30" i="25"/>
  <c r="D33" i="25"/>
  <c r="U48" i="25"/>
  <c r="E45" i="25"/>
  <c r="T6" i="25"/>
  <c r="L20" i="25"/>
  <c r="K39" i="25"/>
  <c r="S6" i="25"/>
  <c r="N29" i="25"/>
  <c r="L30" i="25"/>
  <c r="L29" i="25"/>
  <c r="U37" i="25"/>
  <c r="N30" i="25"/>
  <c r="F6" i="25"/>
  <c r="U43" i="25"/>
  <c r="E48" i="25"/>
  <c r="F33" i="25"/>
  <c r="E26" i="25"/>
  <c r="T8" i="25"/>
  <c r="V9" i="25"/>
  <c r="N27" i="25"/>
  <c r="U9" i="25"/>
  <c r="S8" i="25"/>
  <c r="V8" i="25"/>
  <c r="M27" i="25"/>
  <c r="T9" i="25"/>
  <c r="L27" i="25"/>
  <c r="B71" i="3"/>
  <c r="K21" i="25"/>
  <c r="U28" i="25"/>
  <c r="D6" i="25"/>
  <c r="M47" i="25"/>
  <c r="F36" i="25"/>
  <c r="N47" i="25"/>
  <c r="L47" i="25"/>
  <c r="E36" i="25"/>
  <c r="C6" i="25"/>
  <c r="T28" i="25"/>
  <c r="D36" i="25"/>
  <c r="S28" i="25"/>
  <c r="E43" i="25"/>
  <c r="L46" i="25"/>
  <c r="N46" i="25"/>
  <c r="D42" i="25"/>
  <c r="C42" i="25"/>
  <c r="V7" i="25"/>
  <c r="M46" i="25"/>
  <c r="U7" i="25"/>
  <c r="T7" i="25"/>
  <c r="K18" i="25"/>
  <c r="N40" i="25"/>
  <c r="M40" i="25"/>
  <c r="N8" i="25"/>
  <c r="M8" i="25"/>
  <c r="T40" i="25"/>
  <c r="V31" i="25"/>
  <c r="V51" i="25"/>
  <c r="V3" i="25"/>
  <c r="N39" i="25"/>
  <c r="D41" i="25"/>
  <c r="L40" i="25"/>
  <c r="F29" i="25"/>
  <c r="E29" i="25"/>
  <c r="L8" i="25"/>
  <c r="U31" i="25"/>
  <c r="U51" i="25"/>
  <c r="U3" i="25"/>
  <c r="F71" i="3"/>
  <c r="T43" i="25"/>
  <c r="S40" i="25"/>
  <c r="S43" i="25"/>
  <c r="V40" i="25"/>
  <c r="E65" i="3"/>
  <c r="E70" i="3" s="1"/>
  <c r="D65" i="3"/>
  <c r="D70" i="3" s="1"/>
  <c r="L18" i="25"/>
  <c r="E31" i="25"/>
  <c r="F64" i="3"/>
  <c r="F69" i="3" s="1"/>
  <c r="N18" i="25"/>
  <c r="D43" i="25"/>
  <c r="C41" i="25"/>
  <c r="F41" i="25"/>
  <c r="D42" i="2"/>
  <c r="BL42" i="2" s="1"/>
  <c r="I42" i="2"/>
  <c r="J42" i="2" s="1"/>
  <c r="F11" i="25" s="1"/>
  <c r="A41" i="4"/>
  <c r="B41" i="4"/>
  <c r="C41" i="4"/>
  <c r="D41" i="4"/>
  <c r="D31" i="25"/>
  <c r="C31" i="25"/>
  <c r="G63" i="3"/>
  <c r="G68" i="3" s="1"/>
  <c r="I23" i="4"/>
  <c r="I41" i="4"/>
  <c r="K12" i="25"/>
  <c r="L12" i="25"/>
  <c r="M12" i="25"/>
  <c r="N12" i="25"/>
  <c r="C86" i="3"/>
  <c r="C87" i="3" s="1"/>
  <c r="C75" i="3"/>
  <c r="C76" i="3" s="1"/>
  <c r="I48" i="2"/>
  <c r="J48" i="2" s="1"/>
  <c r="C21" i="25"/>
  <c r="D21" i="25"/>
  <c r="E21" i="25"/>
  <c r="F21" i="25"/>
  <c r="C2" i="25"/>
  <c r="D2" i="25"/>
  <c r="E2" i="25"/>
  <c r="F2" i="25"/>
  <c r="S15" i="25"/>
  <c r="T15" i="25"/>
  <c r="U15" i="25"/>
  <c r="V15" i="25"/>
  <c r="S50" i="25"/>
  <c r="T50" i="25"/>
  <c r="U50" i="25"/>
  <c r="V50" i="25"/>
  <c r="I24" i="2"/>
  <c r="J24" i="2" s="1"/>
  <c r="F9" i="25" s="1"/>
  <c r="D24" i="2"/>
  <c r="BL24" i="2" s="1"/>
  <c r="A23" i="4"/>
  <c r="B23" i="4"/>
  <c r="C23" i="4"/>
  <c r="D23" i="4"/>
  <c r="K7" i="25"/>
  <c r="L7" i="25"/>
  <c r="M7" i="25"/>
  <c r="N7" i="25"/>
  <c r="K13" i="25"/>
  <c r="L13" i="25"/>
  <c r="M13" i="25"/>
  <c r="N13" i="25"/>
  <c r="K6" i="25"/>
  <c r="M6" i="25"/>
  <c r="N6" i="25"/>
  <c r="L6" i="25"/>
  <c r="S42" i="25"/>
  <c r="T42" i="25"/>
  <c r="U42" i="25"/>
  <c r="V42" i="25"/>
  <c r="S27" i="25"/>
  <c r="T27" i="25"/>
  <c r="U27" i="25"/>
  <c r="V27" i="25"/>
  <c r="K31" i="25"/>
  <c r="L31" i="25"/>
  <c r="M31" i="25"/>
  <c r="N31" i="25"/>
  <c r="C24" i="25"/>
  <c r="D24" i="25"/>
  <c r="E24" i="25"/>
  <c r="F24" i="25"/>
  <c r="C9" i="25"/>
  <c r="D9" i="25"/>
  <c r="E9" i="25"/>
  <c r="F65" i="3"/>
  <c r="F70" i="3" s="1"/>
  <c r="S21" i="25"/>
  <c r="T21" i="25"/>
  <c r="U21" i="25"/>
  <c r="V21" i="25"/>
  <c r="S2" i="25"/>
  <c r="T2" i="25"/>
  <c r="U2" i="25"/>
  <c r="V2" i="25"/>
  <c r="C40" i="25"/>
  <c r="D40" i="25"/>
  <c r="E40" i="25"/>
  <c r="F40" i="25"/>
  <c r="G65" i="3"/>
  <c r="G70" i="3" s="1"/>
  <c r="K38" i="25"/>
  <c r="M38" i="25"/>
  <c r="N38" i="25"/>
  <c r="L38" i="25"/>
  <c r="K16" i="25"/>
  <c r="L16" i="25"/>
  <c r="M16" i="25"/>
  <c r="N16" i="25"/>
  <c r="K25" i="25"/>
  <c r="L25" i="25"/>
  <c r="M25" i="25"/>
  <c r="N25" i="25"/>
  <c r="C47" i="25"/>
  <c r="D47" i="25"/>
  <c r="E47" i="25"/>
  <c r="F47" i="25"/>
  <c r="E63" i="3"/>
  <c r="E68" i="3" s="1"/>
  <c r="F126" i="4" s="1"/>
  <c r="S29" i="25"/>
  <c r="T29" i="25"/>
  <c r="U29" i="25"/>
  <c r="V29" i="25"/>
  <c r="B76" i="3"/>
  <c r="B77" i="3" s="1"/>
  <c r="B78" i="3" s="1"/>
  <c r="K3" i="25"/>
  <c r="L3" i="25"/>
  <c r="M3" i="25"/>
  <c r="N3" i="25"/>
  <c r="K9" i="25"/>
  <c r="L9" i="25"/>
  <c r="M9" i="25"/>
  <c r="N9" i="25"/>
  <c r="K28" i="25"/>
  <c r="L28" i="25"/>
  <c r="M28" i="25"/>
  <c r="N28" i="25"/>
  <c r="C20" i="25"/>
  <c r="D20" i="25"/>
  <c r="E20" i="25"/>
  <c r="F20" i="25"/>
  <c r="K11" i="25"/>
  <c r="L11" i="25"/>
  <c r="M11" i="25"/>
  <c r="N11" i="25"/>
  <c r="K23" i="25"/>
  <c r="L23" i="25"/>
  <c r="M23" i="25"/>
  <c r="N23" i="25"/>
  <c r="C39" i="25"/>
  <c r="D39" i="25"/>
  <c r="E39" i="25"/>
  <c r="F39" i="25"/>
  <c r="F63" i="3"/>
  <c r="F68" i="3" s="1"/>
  <c r="U16" i="25"/>
  <c r="V16" i="25"/>
  <c r="S16" i="25"/>
  <c r="T16" i="25"/>
  <c r="U52" i="25"/>
  <c r="V52" i="25"/>
  <c r="S52" i="25"/>
  <c r="T52" i="25"/>
  <c r="S14" i="25"/>
  <c r="T14" i="25"/>
  <c r="U14" i="25"/>
  <c r="V14" i="25"/>
  <c r="C38" i="25"/>
  <c r="D38" i="25"/>
  <c r="F38" i="25"/>
  <c r="K26" i="25"/>
  <c r="M26" i="25"/>
  <c r="N26" i="25"/>
  <c r="L26" i="25"/>
  <c r="C12" i="25"/>
  <c r="D12" i="25"/>
  <c r="E12" i="25"/>
  <c r="F12" i="25"/>
  <c r="C18" i="25"/>
  <c r="D18" i="25"/>
  <c r="E18" i="25"/>
  <c r="F18" i="25"/>
  <c r="C25" i="25"/>
  <c r="D25" i="25"/>
  <c r="E25" i="25"/>
  <c r="F25" i="25"/>
  <c r="D75" i="3"/>
  <c r="D76" i="3" s="1"/>
  <c r="D86" i="3"/>
  <c r="D87" i="3" s="1"/>
  <c r="K22" i="25"/>
  <c r="M22" i="25"/>
  <c r="N22" i="25"/>
  <c r="L22" i="25"/>
  <c r="C19" i="25"/>
  <c r="D19" i="25"/>
  <c r="E19" i="25"/>
  <c r="F19" i="25"/>
  <c r="S11" i="25"/>
  <c r="T11" i="25"/>
  <c r="U11" i="25"/>
  <c r="V11" i="25"/>
  <c r="U32" i="25"/>
  <c r="V32" i="25"/>
  <c r="S32" i="25"/>
  <c r="T32" i="25"/>
  <c r="C23" i="25"/>
  <c r="D23" i="25"/>
  <c r="E23" i="25"/>
  <c r="F23" i="25"/>
  <c r="K48" i="25"/>
  <c r="L48" i="25"/>
  <c r="M48" i="25"/>
  <c r="N48" i="25"/>
  <c r="C51" i="25"/>
  <c r="D51" i="25"/>
  <c r="E51" i="25"/>
  <c r="F51" i="25"/>
  <c r="D47" i="4"/>
  <c r="C32" i="25"/>
  <c r="D32" i="25"/>
  <c r="E32" i="25"/>
  <c r="F32" i="25"/>
  <c r="C44" i="25"/>
  <c r="D44" i="25"/>
  <c r="E44" i="25"/>
  <c r="F44" i="25"/>
  <c r="D22" i="2"/>
  <c r="I22" i="2"/>
  <c r="J22" i="2" s="1"/>
  <c r="A21" i="4"/>
  <c r="B21" i="4"/>
  <c r="C21" i="4"/>
  <c r="D21" i="4"/>
  <c r="B64" i="3"/>
  <c r="B69" i="3" s="1"/>
  <c r="B63" i="3"/>
  <c r="S46" i="25"/>
  <c r="T46" i="25"/>
  <c r="U46" i="25"/>
  <c r="V46" i="25"/>
  <c r="K45" i="25"/>
  <c r="L45" i="25"/>
  <c r="M45" i="25"/>
  <c r="N45" i="25"/>
  <c r="K15" i="25"/>
  <c r="L15" i="25"/>
  <c r="M15" i="25"/>
  <c r="N15" i="25"/>
  <c r="S34" i="25"/>
  <c r="T34" i="25"/>
  <c r="U34" i="25"/>
  <c r="V34" i="25"/>
  <c r="K14" i="25"/>
  <c r="M14" i="25"/>
  <c r="N14" i="25"/>
  <c r="L14" i="25"/>
  <c r="C35" i="25"/>
  <c r="D35" i="25"/>
  <c r="E35" i="25"/>
  <c r="F35" i="25"/>
  <c r="C3" i="25"/>
  <c r="D3" i="25"/>
  <c r="E3" i="25"/>
  <c r="F3" i="25"/>
  <c r="C47" i="4"/>
  <c r="E64" i="3"/>
  <c r="E69" i="3" s="1"/>
  <c r="K5" i="25"/>
  <c r="L5" i="25"/>
  <c r="M5" i="25"/>
  <c r="N5" i="25"/>
  <c r="S41" i="25"/>
  <c r="T41" i="25"/>
  <c r="U41" i="25"/>
  <c r="V41" i="25"/>
  <c r="M50" i="25"/>
  <c r="K43" i="25"/>
  <c r="L43" i="25"/>
  <c r="M43" i="25"/>
  <c r="N43" i="25"/>
  <c r="K33" i="25"/>
  <c r="L33" i="25"/>
  <c r="M33" i="25"/>
  <c r="N33" i="25"/>
  <c r="I32" i="2"/>
  <c r="J32" i="2" s="1"/>
  <c r="F37" i="25" s="1"/>
  <c r="D32" i="2"/>
  <c r="BL32" i="2" s="1"/>
  <c r="A31" i="4"/>
  <c r="B31" i="4"/>
  <c r="C31" i="4"/>
  <c r="D31" i="4"/>
  <c r="B47" i="4"/>
  <c r="C49" i="25"/>
  <c r="D49" i="25"/>
  <c r="E49" i="25"/>
  <c r="F49" i="25"/>
  <c r="S39" i="25"/>
  <c r="T39" i="25"/>
  <c r="U39" i="25"/>
  <c r="V39" i="25"/>
  <c r="E22" i="2"/>
  <c r="E54" i="2" s="1"/>
  <c r="G54" i="4" s="1"/>
  <c r="C63" i="3"/>
  <c r="C71" i="3"/>
  <c r="C64" i="3"/>
  <c r="C69" i="3" s="1"/>
  <c r="C65" i="3"/>
  <c r="C70" i="3" s="1"/>
  <c r="U4" i="25"/>
  <c r="V4" i="25"/>
  <c r="S4" i="25"/>
  <c r="T4" i="25"/>
  <c r="I21" i="4"/>
  <c r="S25" i="25"/>
  <c r="T25" i="25"/>
  <c r="U25" i="25"/>
  <c r="V25" i="25"/>
  <c r="U12" i="25"/>
  <c r="V12" i="25"/>
  <c r="S12" i="25"/>
  <c r="T12" i="25"/>
  <c r="S13" i="25"/>
  <c r="T13" i="25"/>
  <c r="U13" i="25"/>
  <c r="V13" i="25"/>
  <c r="C4" i="25"/>
  <c r="D4" i="25"/>
  <c r="E4" i="25"/>
  <c r="F4" i="25"/>
  <c r="E54" i="19"/>
  <c r="G86" i="4" s="1"/>
  <c r="F54" i="19"/>
  <c r="K36" i="25"/>
  <c r="L36" i="25"/>
  <c r="M36" i="25"/>
  <c r="N36" i="25"/>
  <c r="C16" i="25"/>
  <c r="D16" i="25"/>
  <c r="E16" i="25"/>
  <c r="F16" i="25"/>
  <c r="B65" i="3"/>
  <c r="B70" i="3" s="1"/>
  <c r="C7" i="25"/>
  <c r="D7" i="25"/>
  <c r="E7" i="25"/>
  <c r="F7" i="25"/>
  <c r="S23" i="25"/>
  <c r="T23" i="25"/>
  <c r="U23" i="25"/>
  <c r="V23" i="25"/>
  <c r="C17" i="25"/>
  <c r="D17" i="25"/>
  <c r="E17" i="25"/>
  <c r="F17" i="25"/>
  <c r="C14" i="25"/>
  <c r="D14" i="25"/>
  <c r="E14" i="25"/>
  <c r="F14" i="25"/>
  <c r="C13" i="25"/>
  <c r="D13" i="25"/>
  <c r="E13" i="25"/>
  <c r="F13" i="25"/>
  <c r="D63" i="3"/>
  <c r="D71" i="3"/>
  <c r="C10" i="25"/>
  <c r="D10" i="25"/>
  <c r="E10" i="25"/>
  <c r="F10" i="25"/>
  <c r="H64" i="3"/>
  <c r="H69" i="3" s="1"/>
  <c r="H63" i="3"/>
  <c r="H68" i="3" s="1"/>
  <c r="H65" i="3"/>
  <c r="H70" i="3" s="1"/>
  <c r="H71" i="3"/>
  <c r="K4" i="25"/>
  <c r="L4" i="25"/>
  <c r="M4" i="25"/>
  <c r="N4" i="25"/>
  <c r="K51" i="25"/>
  <c r="L51" i="25"/>
  <c r="M51" i="25"/>
  <c r="N51" i="25"/>
  <c r="S19" i="25"/>
  <c r="T19" i="25"/>
  <c r="U19" i="25"/>
  <c r="V19" i="25"/>
  <c r="U20" i="25"/>
  <c r="V20" i="25"/>
  <c r="S20" i="25"/>
  <c r="T20" i="25"/>
  <c r="S33" i="25"/>
  <c r="T33" i="25"/>
  <c r="U33" i="25"/>
  <c r="V33" i="25"/>
  <c r="G53" i="25"/>
  <c r="H54" i="2"/>
  <c r="U53" i="25" s="1"/>
  <c r="H53" i="4"/>
  <c r="BN54" i="2"/>
  <c r="G53" i="4"/>
  <c r="F53" i="4"/>
  <c r="BP54" i="2"/>
  <c r="G54" i="2"/>
  <c r="BM54" i="2"/>
  <c r="F54" i="2"/>
  <c r="BO54" i="2"/>
  <c r="K42" i="25"/>
  <c r="M42" i="25"/>
  <c r="N42" i="25"/>
  <c r="L42" i="25"/>
  <c r="D64" i="3"/>
  <c r="D69" i="3" s="1"/>
  <c r="BL48" i="2"/>
  <c r="G64" i="3"/>
  <c r="G69" i="3" s="1"/>
  <c r="E38" i="25" l="1"/>
  <c r="M53" i="25"/>
  <c r="D7" i="3"/>
  <c r="A7" i="3" s="1"/>
  <c r="G7" i="3" s="1"/>
  <c r="D20" i="3"/>
  <c r="A20" i="3" s="1"/>
  <c r="B20" i="3" s="1"/>
  <c r="D88" i="3"/>
  <c r="C77" i="3"/>
  <c r="C78" i="3" s="1"/>
  <c r="C79" i="3" s="1"/>
  <c r="C80" i="3" s="1"/>
  <c r="C88" i="3"/>
  <c r="C89" i="3" s="1"/>
  <c r="I53" i="4"/>
  <c r="D22" i="3"/>
  <c r="A22" i="3" s="1"/>
  <c r="D19" i="3"/>
  <c r="A19" i="3" s="1"/>
  <c r="D6" i="3"/>
  <c r="A6" i="3" s="1"/>
  <c r="D12" i="3"/>
  <c r="A12" i="3" s="1"/>
  <c r="D16" i="3"/>
  <c r="A16" i="3" s="1"/>
  <c r="D9" i="3"/>
  <c r="A9" i="3" s="1"/>
  <c r="D17" i="3"/>
  <c r="A17" i="3" s="1"/>
  <c r="D4" i="3"/>
  <c r="A4" i="3" s="1"/>
  <c r="D5" i="3"/>
  <c r="A5" i="3" s="1"/>
  <c r="D21" i="3"/>
  <c r="A21" i="3" s="1"/>
  <c r="D25" i="3"/>
  <c r="A25" i="3" s="1"/>
  <c r="D11" i="3"/>
  <c r="A11" i="3" s="1"/>
  <c r="D8" i="3"/>
  <c r="A8" i="3" s="1"/>
  <c r="D23" i="3"/>
  <c r="A23" i="3" s="1"/>
  <c r="D24" i="3"/>
  <c r="A24" i="3" s="1"/>
  <c r="D3" i="3"/>
  <c r="A3" i="3" s="1"/>
  <c r="D10" i="3"/>
  <c r="A10" i="3" s="1"/>
  <c r="F101" i="4"/>
  <c r="D68" i="3"/>
  <c r="F125" i="4" s="1"/>
  <c r="B88" i="3"/>
  <c r="B89" i="3" s="1"/>
  <c r="BL22" i="2"/>
  <c r="D54" i="2"/>
  <c r="B79" i="3"/>
  <c r="B80" i="3" s="1"/>
  <c r="B81" i="3" s="1"/>
  <c r="D18" i="3"/>
  <c r="A18" i="3" s="1"/>
  <c r="D77" i="3"/>
  <c r="I54" i="2"/>
  <c r="J54" i="2" s="1"/>
  <c r="F53" i="25" s="1"/>
  <c r="E53" i="25"/>
  <c r="A53" i="4"/>
  <c r="A54" i="4" s="1"/>
  <c r="B53" i="4"/>
  <c r="B54" i="4" s="1"/>
  <c r="C53" i="4"/>
  <c r="C54" i="4" s="1"/>
  <c r="D53" i="4"/>
  <c r="D54" i="4" s="1"/>
  <c r="F100" i="4"/>
  <c r="C68" i="3"/>
  <c r="F123" i="4" s="1"/>
  <c r="B68" i="3"/>
  <c r="F124" i="4" s="1"/>
  <c r="F99" i="4"/>
  <c r="F7" i="3" l="1"/>
  <c r="E7" i="3"/>
  <c r="G20" i="3"/>
  <c r="I7" i="3"/>
  <c r="B7" i="3"/>
  <c r="H7" i="3"/>
  <c r="E20" i="3"/>
  <c r="F20" i="3"/>
  <c r="I20" i="3"/>
  <c r="H20" i="3"/>
  <c r="G125" i="4"/>
  <c r="C90" i="3"/>
  <c r="C91" i="3" s="1"/>
  <c r="C92" i="3" s="1"/>
  <c r="G99" i="4"/>
  <c r="B82" i="3"/>
  <c r="B83" i="3" s="1"/>
  <c r="H24" i="3"/>
  <c r="B24" i="3"/>
  <c r="G24" i="3"/>
  <c r="I24" i="3"/>
  <c r="E24" i="3"/>
  <c r="F24" i="3"/>
  <c r="B6" i="3"/>
  <c r="E6" i="3"/>
  <c r="F6" i="3"/>
  <c r="G6" i="3"/>
  <c r="H6" i="3"/>
  <c r="I6" i="3"/>
  <c r="D78" i="3"/>
  <c r="G123" i="4"/>
  <c r="G100" i="4"/>
  <c r="G102" i="4"/>
  <c r="F10" i="3"/>
  <c r="B10" i="3"/>
  <c r="G10" i="3"/>
  <c r="H10" i="3"/>
  <c r="I10" i="3"/>
  <c r="E10" i="3"/>
  <c r="G16" i="3"/>
  <c r="H16" i="3"/>
  <c r="I16" i="3"/>
  <c r="E16" i="3"/>
  <c r="F16" i="3"/>
  <c r="B16" i="3"/>
  <c r="G126" i="4"/>
  <c r="E3" i="3"/>
  <c r="B3" i="3"/>
  <c r="G3" i="3"/>
  <c r="H3" i="3"/>
  <c r="I3" i="3"/>
  <c r="F3" i="3"/>
  <c r="G12" i="3"/>
  <c r="H12" i="3"/>
  <c r="I12" i="3"/>
  <c r="E12" i="3"/>
  <c r="F12" i="3"/>
  <c r="B12" i="3"/>
  <c r="B23" i="3"/>
  <c r="G23" i="3"/>
  <c r="H23" i="3"/>
  <c r="I23" i="3"/>
  <c r="E23" i="3"/>
  <c r="F23" i="3"/>
  <c r="B19" i="3"/>
  <c r="G19" i="3"/>
  <c r="H19" i="3"/>
  <c r="I19" i="3"/>
  <c r="E19" i="3"/>
  <c r="F19" i="3"/>
  <c r="BL54" i="2"/>
  <c r="F54" i="4"/>
  <c r="I8" i="3"/>
  <c r="B8" i="3"/>
  <c r="G8" i="3"/>
  <c r="H8" i="3"/>
  <c r="E8" i="3"/>
  <c r="F8" i="3"/>
  <c r="E22" i="3"/>
  <c r="F22" i="3"/>
  <c r="B22" i="3"/>
  <c r="G22" i="3"/>
  <c r="H22" i="3"/>
  <c r="I22" i="3"/>
  <c r="B90" i="3"/>
  <c r="C81" i="3"/>
  <c r="H25" i="3"/>
  <c r="I25" i="3"/>
  <c r="E25" i="3"/>
  <c r="F25" i="3"/>
  <c r="B25" i="3"/>
  <c r="G25" i="3"/>
  <c r="I21" i="3"/>
  <c r="E21" i="3"/>
  <c r="F21" i="3"/>
  <c r="B21" i="3"/>
  <c r="G21" i="3"/>
  <c r="H21" i="3"/>
  <c r="H5" i="3"/>
  <c r="I5" i="3"/>
  <c r="E5" i="3"/>
  <c r="F5" i="3"/>
  <c r="B5" i="3"/>
  <c r="G5" i="3"/>
  <c r="G101" i="4"/>
  <c r="F4" i="3"/>
  <c r="B4" i="3"/>
  <c r="G4" i="3"/>
  <c r="H4" i="3"/>
  <c r="I4" i="3"/>
  <c r="E4" i="3"/>
  <c r="G124" i="4"/>
  <c r="D89" i="3"/>
  <c r="H18" i="3"/>
  <c r="F18" i="3"/>
  <c r="B18" i="3"/>
  <c r="G18" i="3"/>
  <c r="I18" i="3"/>
  <c r="E18" i="3"/>
  <c r="B17" i="3"/>
  <c r="E17" i="3"/>
  <c r="F17" i="3"/>
  <c r="G17" i="3"/>
  <c r="H17" i="3"/>
  <c r="I17" i="3"/>
  <c r="B11" i="3"/>
  <c r="G11" i="3"/>
  <c r="H11" i="3"/>
  <c r="I11" i="3"/>
  <c r="E11" i="3"/>
  <c r="F11" i="3"/>
  <c r="E9" i="3"/>
  <c r="F9" i="3"/>
  <c r="B9" i="3"/>
  <c r="G9" i="3"/>
  <c r="H9" i="3"/>
  <c r="I9" i="3"/>
  <c r="J7" i="3" l="1"/>
  <c r="C7" i="3" s="1"/>
  <c r="J20" i="3"/>
  <c r="C20" i="3" s="1"/>
  <c r="J19" i="3"/>
  <c r="C19" i="3" s="1"/>
  <c r="J24" i="3"/>
  <c r="C24" i="3" s="1"/>
  <c r="B91" i="3"/>
  <c r="B92" i="3" s="1"/>
  <c r="J8" i="3"/>
  <c r="C8" i="3" s="1"/>
  <c r="J17" i="3"/>
  <c r="C17" i="3" s="1"/>
  <c r="J21" i="3"/>
  <c r="C21" i="3" s="1"/>
  <c r="C82" i="3"/>
  <c r="C93" i="3"/>
  <c r="D90" i="3"/>
  <c r="D79" i="3"/>
  <c r="J12" i="3"/>
  <c r="C12" i="3" s="1"/>
  <c r="J18" i="3"/>
  <c r="C18" i="3" s="1"/>
  <c r="I54" i="4"/>
  <c r="F55" i="4" s="1"/>
  <c r="J23" i="3"/>
  <c r="C23" i="3" s="1"/>
  <c r="J16" i="3"/>
  <c r="C16" i="3" s="1"/>
  <c r="J5" i="3"/>
  <c r="C5" i="3" s="1"/>
  <c r="J25" i="3"/>
  <c r="C25" i="3" s="1"/>
  <c r="J3" i="3"/>
  <c r="C3" i="3" s="1"/>
  <c r="J9" i="3"/>
  <c r="C9" i="3" s="1"/>
  <c r="J10" i="3"/>
  <c r="C10" i="3" s="1"/>
  <c r="J4" i="3"/>
  <c r="C4" i="3" s="1"/>
  <c r="J11" i="3"/>
  <c r="C11" i="3" s="1"/>
  <c r="J6" i="3"/>
  <c r="C6" i="3" s="1"/>
  <c r="J22" i="3"/>
  <c r="C22" i="3" s="1"/>
  <c r="G55" i="4" l="1"/>
  <c r="C94" i="3"/>
  <c r="C83" i="3"/>
  <c r="D80" i="3"/>
  <c r="D81" i="3" s="1"/>
  <c r="D91" i="3"/>
  <c r="D92" i="3" s="1"/>
  <c r="B93" i="3"/>
  <c r="B94" i="3" s="1"/>
  <c r="B95" i="3" s="1"/>
  <c r="C95" i="3" l="1"/>
  <c r="D82" i="3"/>
  <c r="D93" i="3"/>
  <c r="D83" i="3" l="1"/>
  <c r="D94" i="3"/>
  <c r="D9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Q120" authorId="0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Canvass: 4.  Statewide Canvass incorrectly transcribed the "rank" figure instead of the vote figure from the county canvass.</t>
        </r>
      </text>
    </comment>
    <comment ref="R120" authorId="0" shapeId="0" xr:uid="{00000000-0006-0000-02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Canvass: 6.  Statewide Canvass incorrectly transcribed the "rank" figure instead of the vote figure from the county canvass.</t>
        </r>
      </text>
    </comment>
    <comment ref="S120" authorId="0" shapeId="0" xr:uid="{00000000-0006-0000-02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Canvass: 7.  Statewide Canvass incorrectly transcribed the "rank" figure instead of the vote figure from the county canvass.</t>
        </r>
      </text>
    </comment>
    <comment ref="U120" authorId="0" shapeId="0" xr:uid="{00000000-0006-0000-02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Canvass: 5.  Statewide Canvass incorrectly transcribed the "rank" figure instead of the vote figure from the county canvass.</t>
        </r>
      </text>
    </comment>
    <comment ref="Q130" authorId="0" shapeId="0" xr:uid="{00000000-0006-0000-0200-000005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 Canvass Total: 6,759.  Corrected figure in Greenlee County.</t>
        </r>
      </text>
    </comment>
    <comment ref="R130" authorId="0" shapeId="0" xr:uid="{00000000-0006-0000-0200-00000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 Canvass Total: 8,141.  Corrected figure in Greenlee County.</t>
        </r>
      </text>
    </comment>
    <comment ref="S130" authorId="0" shapeId="0" xr:uid="{00000000-0006-0000-02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 Total: 923.  Corrected figure in Greenlee County.</t>
        </r>
      </text>
    </comment>
    <comment ref="U130" authorId="0" shapeId="0" xr:uid="{00000000-0006-0000-02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 Total: 2,267.  Corrected figure in Greenlee County.</t>
        </r>
      </text>
    </comment>
    <comment ref="A1593" authorId="0" shapeId="0" xr:uid="{00000000-0006-0000-02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R1905" authorId="0" shapeId="0" xr:uid="{00000000-0006-0000-0200-00000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0.  Corrected via Official Canvass of the County of Albany Nov 3, 1992.</t>
        </r>
      </text>
    </comment>
    <comment ref="S1905" authorId="0" shapeId="0" xr:uid="{00000000-0006-0000-0200-00000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100.  Corrected via Official Canvass of the County of Albany Nov 3, 1992.</t>
        </r>
      </text>
    </comment>
    <comment ref="U1905" authorId="0" shapeId="0" xr:uid="{00000000-0006-0000-0200-00000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511.  Corrected via Official Canvass of the County of Albany Nov 3, 1992.</t>
        </r>
      </text>
    </comment>
    <comment ref="W1905" authorId="0" shapeId="0" xr:uid="{00000000-0006-0000-0200-00000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2.  Corrected via Official Canvass of the County of Albany Nov 3, 1992.</t>
        </r>
      </text>
    </comment>
    <comment ref="X1905" authorId="0" shapeId="0" xr:uid="{00000000-0006-0000-0200-00000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201.  Corrected via Official Canvass of the County of Albany Nov 3, 1992.</t>
        </r>
      </text>
    </comment>
    <comment ref="S1928" authorId="0" shapeId="0" xr:uid="{00000000-0006-0000-0200-00000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166.  Corrected via Official Canvass for Livingston County Nov 3, 1992.</t>
        </r>
      </text>
    </comment>
    <comment ref="U1928" authorId="0" shapeId="0" xr:uid="{00000000-0006-0000-0200-00001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16  Corrected via Official Canvass for Livingston County Nov 3, 1992.</t>
        </r>
      </text>
    </comment>
    <comment ref="X1928" authorId="0" shapeId="0" xr:uid="{00000000-0006-0000-0200-00001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Statewide Canvass: 24  Corrected via Official Canvass for Livingston County Nov 3, 1992.</t>
        </r>
      </text>
    </comment>
    <comment ref="R1967" authorId="0" shapeId="0" xr:uid="{00000000-0006-0000-0200-00001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Canvass total: 23  Corrected figure in Albany County.</t>
        </r>
      </text>
    </comment>
    <comment ref="S1967" authorId="0" shapeId="0" xr:uid="{00000000-0006-0000-0200-00001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Canvass total: 11,318.  Corrected figure in Albany and Livingston Counties.</t>
        </r>
      </text>
    </comment>
    <comment ref="U1967" authorId="0" shapeId="0" xr:uid="{00000000-0006-0000-0200-00001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Canvass total: 4,420  Corrected figure in Albany and Livingston Counties.</t>
        </r>
      </text>
    </comment>
    <comment ref="W1967" authorId="0" shapeId="0" xr:uid="{00000000-0006-0000-0200-00001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Canvass total: 20.  Corrected figure in Albany County.</t>
        </r>
      </text>
    </comment>
    <comment ref="X1967" authorId="0" shapeId="0" xr:uid="{00000000-0006-0000-0200-00001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Canvass total: 15,472  Corrected figure in Albany and Livingston Counties.</t>
        </r>
      </text>
    </comment>
    <comment ref="R2407" authorId="0" shapeId="0" xr:uid="{00000000-0006-0000-0200-00001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by county</t>
        </r>
      </text>
    </comment>
    <comment ref="V2407" authorId="0" shapeId="0" xr:uid="{00000000-0006-0000-0200-00001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by county</t>
        </r>
      </text>
    </comment>
    <comment ref="Y2407" authorId="0" shapeId="0" xr:uid="{00000000-0006-0000-0200-00001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by county</t>
        </r>
      </text>
    </comment>
    <comment ref="AB2407" authorId="0" shapeId="0" xr:uid="{00000000-0006-0000-0200-00001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Write-ins not available by county</t>
        </r>
      </text>
    </comment>
    <comment ref="X2895" authorId="0" shapeId="0" xr:uid="{00000000-0006-0000-0200-00001B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Official canvass has 0.  Figure from county precinct canvass.</t>
        </r>
      </text>
    </comment>
    <comment ref="X2907" authorId="0" shapeId="0" xr:uid="{00000000-0006-0000-0200-00001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Official Canvass has 200.  Corrected figure in Salt Lake County from 0 to 70 via precinct canvass.</t>
        </r>
      </text>
    </comment>
    <comment ref="R3236" authorId="0" shapeId="0" xr:uid="{00000000-0006-0000-0200-00001D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67 in Official Summary from WY SoS.  69 in County Report.</t>
        </r>
      </text>
    </comment>
    <comment ref="R3253" authorId="0" shapeId="0" xr:uid="{00000000-0006-0000-0200-00001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57 in Official Summary from WY SoS, 60 in County report combining James Gritz and Bo Gritz</t>
        </r>
      </text>
    </comment>
    <comment ref="Y3253" authorId="0" shapeId="0" xr:uid="{00000000-0006-0000-0200-00001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0 in County Summary.  16 from various in County Report</t>
        </r>
      </text>
    </comment>
    <comment ref="BH3253" authorId="0" shapeId="0" xr:uid="{00000000-0006-0000-0200-00002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57 in Official Summary from WY SoS.  76 in County Report.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P815" authorId="0" shapeId="0" xr:uid="{00000000-0006-0000-03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0.  Data for Hawley was transcribed to the incorrect candidate columns.  Corrected figure from Hawley Town Clerk.</t>
        </r>
      </text>
    </comment>
    <comment ref="Q815" authorId="0" shapeId="0" xr:uid="{00000000-0006-0000-03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46.  Data for Hawley was transcribed to the incorrect candidate columns.  Corrected figure from Hawley Town Clerk.</t>
        </r>
      </text>
    </comment>
    <comment ref="W815" authorId="0" shapeId="0" xr:uid="{00000000-0006-0000-03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2.  Data for Hawley was transcribed to the incorrect candidate columns.  Corrected figure from Hawley Town Clerk.</t>
        </r>
      </text>
    </comment>
    <comment ref="P829" authorId="0" shapeId="0" xr:uid="{00000000-0006-0000-03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1.  Data for Huntington was transcribed to the incorrect candidate columns.  Corrected figure from Huntington Town Clerk.</t>
        </r>
      </text>
    </comment>
    <comment ref="Q829" authorId="0" shapeId="0" xr:uid="{00000000-0006-0000-03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279.  Data for Huntington was transcribed to the incorrect candidate columns.  Corrected figure from Huntington Town Clerk.</t>
        </r>
      </text>
    </comment>
    <comment ref="T829" authorId="0" shapeId="0" xr:uid="{00000000-0006-0000-03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0.  Data for Huntington was transcribed to the incorrect candidate columns.  Corrected figure from Huntington Town Clerk.</t>
        </r>
      </text>
    </comment>
    <comment ref="W829" authorId="0" shapeId="0" xr:uid="{00000000-0006-0000-03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2.  Data for Huntington was transcribed to the incorrect candidate columns.  Corrected figure from Huntington Town Clerk.</t>
        </r>
      </text>
    </comment>
    <comment ref="P1036" authorId="0" shapeId="0" xr:uid="{00000000-0006-0000-03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4.  Data for Wrentham was transcribed to the incorrect candidate columns.  Corrected figure from Wrentham Town Clerk.</t>
        </r>
      </text>
    </comment>
    <comment ref="Q1036" authorId="0" shapeId="0" xr:uid="{00000000-0006-0000-03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1,261.  Data for Wrentham was transcribed to the incorrect candidate columns.  Corrected figure from Wrentham Town Clerk.</t>
        </r>
      </text>
    </comment>
    <comment ref="T1036" authorId="0" shapeId="0" xr:uid="{00000000-0006-0000-0300-00000A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6.  Data for Wrentham was transcribed to the incorrect candidate columns.  Corrected figure from Wrentham Town Clerk.</t>
        </r>
      </text>
    </comment>
    <comment ref="W1036" authorId="0" shapeId="0" xr:uid="{00000000-0006-0000-0300-00000B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16.  Data for Wrentham was transcribed to the incorrect candidate columns.  Corrected figure from Wrentham Town Clerk.</t>
        </r>
      </text>
    </comment>
    <comment ref="Y1036" authorId="0" shapeId="0" xr:uid="{00000000-0006-0000-0300-00000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126.  Data for Wrentham was transcribed to the incorrect candidate columns.  Corrected figure from Wrentham Town Clerk.</t>
        </r>
      </text>
    </comment>
    <comment ref="P1038" authorId="0" shapeId="0" xr:uid="{00000000-0006-0000-0300-00000D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PD#43 has 630,731.  Data for Hawley, Huntington, and Wrentham were transcribed to the incorrect candidate columns. </t>
        </r>
      </text>
    </comment>
    <comment ref="Q1038" authorId="0" shapeId="0" xr:uid="{00000000-0006-0000-0300-00000E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PD#43 has 9,024.  Data for Hawley, Huntington, and Wrentham were transcribed to the incorrect candidate columns. </t>
        </r>
      </text>
    </comment>
    <comment ref="T1038" authorId="0" shapeId="0" xr:uid="{00000000-0006-0000-0300-00000F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PD#43 has 2,218  Data for Hawley, Huntington, and Wrentham were transcribed to the incorrect candidate columns. </t>
        </r>
      </text>
    </comment>
    <comment ref="W1038" authorId="0" shapeId="0" xr:uid="{00000000-0006-0000-0300-000010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1,027  Data for Hawley, Huntington, and Wrentham were transcribed to the incorrect candidate columns. </t>
        </r>
      </text>
    </comment>
    <comment ref="Y1038" authorId="0" shapeId="0" xr:uid="{00000000-0006-0000-0300-00001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PD#43 has 1,990.  Data for Hawley, Huntington, and Wrentham were transcribed to the incorrect candidate columns.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K14" authorId="0" shapeId="0" xr:uid="{C5FD5960-AAF4-1D49-9101-EFBEF48B865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Independents for Economic Recovery</t>
        </r>
      </text>
    </comment>
    <comment ref="K16" authorId="0" shapeId="0" xr:uid="{E563DA10-76F1-C840-8A24-2BAA43F48E38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Justice Industry Agriculture</t>
        </r>
      </text>
    </comment>
    <comment ref="X22" authorId="0" shapeId="0" xr:uid="{42BB3E5B-4329-3B4D-A104-146B41596926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Was listed as a write-in but received no votes.</t>
        </r>
      </text>
    </comment>
    <comment ref="D31" authorId="0" shapeId="0" xr:uid="{4DD77BD5-E489-AB40-858A-78441BDCBFCD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Prudence, Action, Results</t>
        </r>
      </text>
    </comment>
    <comment ref="G31" authorId="0" shapeId="0" xr:uid="{5853E883-E3E9-2646-9218-EEE5B7B284B5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More Perfect Democracy</t>
        </r>
      </text>
    </comment>
    <comment ref="J31" authorId="0" shapeId="0" xr:uid="{6A548780-698E-CB4D-9D78-D97751D98CC6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Equal Justice &amp; Opportunity</t>
        </r>
      </text>
    </comment>
    <comment ref="K31" authorId="0" shapeId="0" xr:uid="{B9C69488-FDC3-744C-A228-EC221CC8BC63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Justice Industry Agriculture</t>
        </r>
      </text>
    </comment>
    <comment ref="H35" authorId="0" shapeId="0" xr:uid="{701D32DA-26D0-3E4D-95C1-09534698FC3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Tisch Independent Citizens</t>
        </r>
      </text>
    </comment>
    <comment ref="B45" authorId="0" shapeId="0" xr:uid="{5E9D43FB-59AC-0442-B850-B6B8660AB58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Also ran under Liberal Party</t>
        </r>
      </text>
    </comment>
    <comment ref="C45" authorId="0" shapeId="0" xr:uid="{E44DD95E-9FD4-864C-B512-CBADE0E9B67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also ran under Conservative and Right to Life parties</t>
        </r>
      </text>
    </comment>
    <comment ref="D50" authorId="0" shapeId="0" xr:uid="{52265023-03E7-F744-9A66-308E2BB0F73D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Independent Initiative Party of Oregon</t>
        </r>
      </text>
    </comment>
    <comment ref="J57" authorId="0" shapeId="0" xr:uid="{3C8ED841-5207-8A45-BAE3-015ADC25A188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Campaign for a New Tomorrow</t>
        </r>
      </text>
    </comment>
    <comment ref="K57" authorId="0" shapeId="0" xr:uid="{653FEA08-B429-9747-B7AC-DE31F0BE734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Independents for Economic Recovery</t>
        </r>
      </text>
    </comment>
    <comment ref="G58" authorId="0" shapeId="0" xr:uid="{B921C829-C233-BA4F-A405-AF58024D05C6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Ran under Liberty Union and New Alliance Parties.  VP under L.U. party was Carole Mulholland of Vermont.</t>
        </r>
      </text>
    </comment>
    <comment ref="I68" authorId="0" shapeId="0" xr:uid="{8D06D7F9-A44B-AA49-A394-2ADD7F2E40F2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69" authorId="0" shapeId="0" xr:uid="{319DEED3-CA88-D145-870C-F47277E137A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70" authorId="0" shapeId="0" xr:uid="{E88185D2-4B51-2041-AE33-7B3938FD070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71" authorId="0" shapeId="0" xr:uid="{028AE631-F6D2-A142-A733-EE9EFE45128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79" authorId="0" shapeId="0" xr:uid="{8687E5FB-C7A2-7C4D-8CBA-1FBD7B267A0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96" authorId="0" shapeId="0" xr:uid="{D370070A-D6B0-0847-A3DD-03E68214AE5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97" authorId="0" shapeId="0" xr:uid="{13358334-6A6C-8B4F-A3D7-0D2B671D0C41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I108" authorId="0" shapeId="0" xr:uid="{8004F314-74C7-1140-B840-A5FBD6CC206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  <comment ref="G110" authorId="0" shapeId="0" xr:uid="{66B3AA00-9574-2C41-A8F1-64A28F99BD6C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Carole Mulholland was VP on Liberty Union Party</t>
        </r>
      </text>
    </comment>
    <comment ref="I110" authorId="0" shapeId="0" xr:uid="{5610E8F9-B5A7-2141-A94C-D9477B666658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Mike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C9" authorId="0" shapeId="0" xr:uid="{F0307164-173A-8C4A-9290-C2D1AD21509D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Dr. Vinton "Mike" Tompkins</t>
        </r>
      </text>
    </comment>
  </commentList>
</comments>
</file>

<file path=xl/sharedStrings.xml><?xml version="1.0" encoding="utf-8"?>
<sst xmlns="http://schemas.openxmlformats.org/spreadsheetml/2006/main" count="25281" uniqueCount="3423">
  <si>
    <t>Gritz</t>
  </si>
  <si>
    <t>Fulani</t>
  </si>
  <si>
    <t>LaRouche</t>
  </si>
  <si>
    <t>Write In</t>
  </si>
  <si>
    <t>Herer</t>
  </si>
  <si>
    <t>Brisben</t>
  </si>
  <si>
    <t>Halyard</t>
  </si>
  <si>
    <t>None Above</t>
  </si>
  <si>
    <t>Ron Daniels</t>
  </si>
  <si>
    <t>Howard Phillips</t>
  </si>
  <si>
    <t>James Warren</t>
  </si>
  <si>
    <t>Taxpayers</t>
  </si>
  <si>
    <t>Primary and General Elections Vermont 1992 p139</t>
  </si>
  <si>
    <t>Davis</t>
  </si>
  <si>
    <t>Crook</t>
  </si>
  <si>
    <t>Lyndon LaRouche Jr.</t>
  </si>
  <si>
    <t>Estelle DeBates</t>
  </si>
  <si>
    <t>VT Taxpayers</t>
  </si>
  <si>
    <t>town</t>
  </si>
  <si>
    <t>grant</t>
  </si>
  <si>
    <t>Adjuntas</t>
  </si>
  <si>
    <t>Municipio</t>
  </si>
  <si>
    <t>Aguada</t>
  </si>
  <si>
    <t>Strafford</t>
  </si>
  <si>
    <t>Ind. For LaRouche</t>
  </si>
  <si>
    <t>Free LaRouche</t>
  </si>
  <si>
    <t>Pennsylvania Department of State Bureau of Commissions, Elections and Legislation</t>
  </si>
  <si>
    <t>Official Results State of South Carolina November 3, 1992 General Election</t>
  </si>
  <si>
    <t>Presidential Electors and US Senate Results</t>
  </si>
  <si>
    <t>This file may not be redistributed in whole or in part.</t>
  </si>
  <si>
    <t>Version</t>
  </si>
  <si>
    <t>Arizona Secretary of State Division of Election Services</t>
  </si>
  <si>
    <t>Arkansas Secretary of State Elections</t>
  </si>
  <si>
    <t>November 3, 1992 General Election Official Results President of the United States</t>
  </si>
  <si>
    <t>MCD</t>
  </si>
  <si>
    <t>COUSUBFP</t>
  </si>
  <si>
    <t>State of Alaska Official Returns November 3, 1992 General Election</t>
  </si>
  <si>
    <t>Official Report of the Board of State Canvassers of the State of Nebraska General Election Held November 3, 1992</t>
  </si>
  <si>
    <t>Nebraska Secretary of State Election Administration</t>
  </si>
  <si>
    <t>Roland</t>
  </si>
  <si>
    <t>Feimer</t>
  </si>
  <si>
    <t>Larry Holmes</t>
  </si>
  <si>
    <t>George Ormsby</t>
  </si>
  <si>
    <t>John Yiamouyiannis</t>
  </si>
  <si>
    <t>Allen McCone</t>
  </si>
  <si>
    <t>Isabell Masters</t>
  </si>
  <si>
    <t>Walter Masters</t>
  </si>
  <si>
    <t>Rutherford</t>
  </si>
  <si>
    <t>Pickett</t>
  </si>
  <si>
    <t>Roane</t>
  </si>
  <si>
    <t>Rhea</t>
  </si>
  <si>
    <t>Goodhue</t>
  </si>
  <si>
    <t>Election District</t>
  </si>
  <si>
    <t>Hernando</t>
  </si>
  <si>
    <t>Highlands</t>
  </si>
  <si>
    <t>Pickaway</t>
  </si>
  <si>
    <t>Runnels</t>
  </si>
  <si>
    <t>Volusia</t>
  </si>
  <si>
    <t>Catawba</t>
  </si>
  <si>
    <t>Hamlin</t>
  </si>
  <si>
    <t>West Virginia Secretary of State</t>
  </si>
  <si>
    <t>Rockwall</t>
  </si>
  <si>
    <t>Bush</t>
  </si>
  <si>
    <t>Marrou</t>
  </si>
  <si>
    <t>Ehlers</t>
  </si>
  <si>
    <t>Boren</t>
  </si>
  <si>
    <t>Hem</t>
  </si>
  <si>
    <t>LaRiva</t>
  </si>
  <si>
    <t>New Alliance</t>
  </si>
  <si>
    <t>Economic Recovery</t>
  </si>
  <si>
    <t>Workers League</t>
  </si>
  <si>
    <t>Take Back America</t>
  </si>
  <si>
    <t>Colorado Secretary of State Elections Center</t>
  </si>
  <si>
    <t>UNK</t>
  </si>
  <si>
    <t>P</t>
  </si>
  <si>
    <t>C</t>
  </si>
  <si>
    <t>Write-in?</t>
  </si>
  <si>
    <t>Taxpayer</t>
  </si>
  <si>
    <t>Pennsylvanians</t>
  </si>
  <si>
    <t>Shenandoah</t>
  </si>
  <si>
    <t>1993 New Hampshire Manual - President and Vice President of the United States</t>
  </si>
  <si>
    <t>New Hampshire Department of State Election Division</t>
  </si>
  <si>
    <t>Lehigh</t>
  </si>
  <si>
    <t>Ouachita</t>
  </si>
  <si>
    <t>Bossier</t>
  </si>
  <si>
    <t>State of Tennessee Electors for President of the United States November 3, 1992 General Election.</t>
  </si>
  <si>
    <t>Jim Boren</t>
  </si>
  <si>
    <t>Bill Weidman</t>
  </si>
  <si>
    <t>Earl Dodge</t>
  </si>
  <si>
    <t>Florida Department of State Division of Elections</t>
  </si>
  <si>
    <t xml:space="preserve">Official Election Results General Election of November 3, 1992 President of the United States </t>
  </si>
  <si>
    <t>Massachusetts Secretary of the Commonwealth Elections Division</t>
  </si>
  <si>
    <t>&lt;10%</t>
  </si>
  <si>
    <t>&lt;20%</t>
  </si>
  <si>
    <t>&lt;30%</t>
  </si>
  <si>
    <t>&lt;40%</t>
  </si>
  <si>
    <t>&lt;50%</t>
  </si>
  <si>
    <t>Holmes</t>
  </si>
  <si>
    <t>Gloria LaRiva</t>
  </si>
  <si>
    <t>Asiba Tupahache</t>
  </si>
  <si>
    <t>Drew Bradford</t>
  </si>
  <si>
    <t>Jack Herer</t>
  </si>
  <si>
    <t>Grimmer</t>
  </si>
  <si>
    <t>Helen Halyard</t>
  </si>
  <si>
    <t>None of these Candidates</t>
  </si>
  <si>
    <t>Wendt</t>
  </si>
  <si>
    <t>J. Quinn Brisben</t>
  </si>
  <si>
    <t>Tennessee Secretary of State Division of Elections</t>
  </si>
  <si>
    <t>Otter Tail</t>
  </si>
  <si>
    <t>Eaton</t>
  </si>
  <si>
    <t>Pine</t>
  </si>
  <si>
    <t>William Edwards</t>
  </si>
  <si>
    <t>Populist</t>
  </si>
  <si>
    <t>FIPS</t>
  </si>
  <si>
    <t>LSAD_TRANS</t>
  </si>
  <si>
    <t>Hand</t>
  </si>
  <si>
    <t>Clearfield</t>
  </si>
  <si>
    <t>Caledonia</t>
  </si>
  <si>
    <t>Musselshell</t>
  </si>
  <si>
    <t>Deschutes</t>
  </si>
  <si>
    <t>Gilliam</t>
  </si>
  <si>
    <t>Harney</t>
  </si>
  <si>
    <t>Juab</t>
  </si>
  <si>
    <t>Contra Costa</t>
  </si>
  <si>
    <t>Grays Harbor</t>
  </si>
  <si>
    <t>Island</t>
  </si>
  <si>
    <t>King</t>
  </si>
  <si>
    <t>Hansford</t>
  </si>
  <si>
    <t>Hartley</t>
  </si>
  <si>
    <t>Apathy</t>
  </si>
  <si>
    <t>Third Party</t>
  </si>
  <si>
    <t>Workers World</t>
  </si>
  <si>
    <t>South Boston</t>
  </si>
  <si>
    <t>&gt;50%</t>
  </si>
  <si>
    <t>&gt;60%</t>
  </si>
  <si>
    <t>&gt;70%</t>
  </si>
  <si>
    <t>&gt;80%</t>
  </si>
  <si>
    <t>&gt;90%</t>
  </si>
  <si>
    <t>LA Taxpayers</t>
  </si>
  <si>
    <t>California Statement of Vote General Election November 3, 1992</t>
  </si>
  <si>
    <t>State of Oklahoma Election Results and Statistics 1992</t>
  </si>
  <si>
    <t>New Mexico Office of the Secretary of State Bureau of Elections</t>
  </si>
  <si>
    <t>Montana Secretary of State Elections</t>
  </si>
  <si>
    <t>Ketchikan Gateway</t>
  </si>
  <si>
    <t>Southeast Fairbanks</t>
  </si>
  <si>
    <t>Yukon-Koyukuk</t>
  </si>
  <si>
    <t>City</t>
  </si>
  <si>
    <t>General Election Tabulations - November 3, 1992 President and Vice President - By County and Town</t>
  </si>
  <si>
    <t>Mahaska</t>
  </si>
  <si>
    <t>Atkinson</t>
  </si>
  <si>
    <t>Clackamas</t>
  </si>
  <si>
    <t>Clatsop</t>
  </si>
  <si>
    <t>Kemper</t>
  </si>
  <si>
    <t>Cambria</t>
  </si>
  <si>
    <t>Spencer</t>
  </si>
  <si>
    <t>Trigg</t>
  </si>
  <si>
    <t>Avoyelles</t>
  </si>
  <si>
    <t>Mille Lacs</t>
  </si>
  <si>
    <t>Box Elder</t>
  </si>
  <si>
    <t>Tift</t>
  </si>
  <si>
    <t>Wilkes</t>
  </si>
  <si>
    <t>Sitka</t>
  </si>
  <si>
    <t>Skagway-Hoonah-Angoon</t>
  </si>
  <si>
    <t>Kansas</t>
  </si>
  <si>
    <t>Sandusky</t>
  </si>
  <si>
    <t>Trumbull</t>
  </si>
  <si>
    <t>Hardeman</t>
  </si>
  <si>
    <t>Orocovis</t>
  </si>
  <si>
    <t>Patillas</t>
  </si>
  <si>
    <t>Peñuelas</t>
  </si>
  <si>
    <t>Ponce</t>
  </si>
  <si>
    <t>Vermont Office of the Secretary of State Elections Division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</si>
  <si>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</si>
  <si>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</si>
  <si>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</si>
  <si>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</si>
  <si>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</si>
  <si>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</si>
  <si>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</si>
  <si>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San Sebastián</t>
  </si>
  <si>
    <t>New Jersey</t>
  </si>
  <si>
    <t>Aitkin</t>
  </si>
  <si>
    <t>Hood River</t>
  </si>
  <si>
    <t>Pushmataha</t>
  </si>
  <si>
    <t>Official State of Georgia Tabulation by Counties for Presidential Electors U.S. Representatives State Officers Constitutional Amendments and General Assembly of Georgia 1993-1994 Term - General Election November 3, 1992</t>
  </si>
  <si>
    <t>Official Abstract of Votes General Election November 3, 1992</t>
  </si>
  <si>
    <t>Pipestone</t>
  </si>
  <si>
    <t>LaPorte</t>
  </si>
  <si>
    <t>Miami</t>
  </si>
  <si>
    <t>Codington</t>
  </si>
  <si>
    <t>Wallowa</t>
  </si>
  <si>
    <t>Wasco</t>
  </si>
  <si>
    <t>Yamhill</t>
  </si>
  <si>
    <t>Wahkiakum</t>
  </si>
  <si>
    <t>De Baca</t>
  </si>
  <si>
    <t>Charles</t>
  </si>
  <si>
    <t>Dorchester</t>
  </si>
  <si>
    <t>Elliott</t>
  </si>
  <si>
    <t>Aguadilla</t>
  </si>
  <si>
    <t>Maunabo</t>
  </si>
  <si>
    <t>Coos</t>
  </si>
  <si>
    <t>Grafton</t>
  </si>
  <si>
    <t>Bernalillo</t>
  </si>
  <si>
    <t>Centre</t>
  </si>
  <si>
    <t>Chester</t>
  </si>
  <si>
    <t>Clarion</t>
  </si>
  <si>
    <t>Report of Votes for U.S. President General Election, November 3, 1992</t>
  </si>
  <si>
    <t>Ohio Secretary of State Election Services</t>
  </si>
  <si>
    <t>Official Abstract of Votes; U.S. President</t>
  </si>
  <si>
    <t>Hawkins</t>
  </si>
  <si>
    <t>Okaloosa</t>
  </si>
  <si>
    <t>Arenac</t>
  </si>
  <si>
    <t>Mower</t>
  </si>
  <si>
    <t>Noble</t>
  </si>
  <si>
    <t>Huntingdon</t>
  </si>
  <si>
    <t>Muscatine</t>
  </si>
  <si>
    <t>Pulaski</t>
  </si>
  <si>
    <t>Unaffiliated</t>
  </si>
  <si>
    <t>Carter</t>
  </si>
  <si>
    <t>Casey</t>
  </si>
  <si>
    <t>Beauregard</t>
  </si>
  <si>
    <t>Bienville</t>
  </si>
  <si>
    <t>N</t>
  </si>
  <si>
    <t>Y</t>
  </si>
  <si>
    <t>-</t>
  </si>
  <si>
    <t>New Tomorrow</t>
  </si>
  <si>
    <t>Gilchrist</t>
  </si>
  <si>
    <t>Major</t>
  </si>
  <si>
    <t>Saratoga</t>
  </si>
  <si>
    <t>Barnes</t>
  </si>
  <si>
    <t>Edgefield</t>
  </si>
  <si>
    <t>Sioux</t>
  </si>
  <si>
    <t>Barnwell</t>
  </si>
  <si>
    <t>Lewis and Clark</t>
  </si>
  <si>
    <t>Spartanburg</t>
  </si>
  <si>
    <t>Reeves</t>
  </si>
  <si>
    <t>Refugio</t>
  </si>
  <si>
    <t>Beaufort</t>
  </si>
  <si>
    <t>Fairfield</t>
  </si>
  <si>
    <t>Caswell</t>
  </si>
  <si>
    <t>Hot Springs</t>
  </si>
  <si>
    <t>Laramie</t>
  </si>
  <si>
    <t>Gallia</t>
  </si>
  <si>
    <t>Geauga</t>
  </si>
  <si>
    <t>Yiamouyiannis</t>
  </si>
  <si>
    <t>1992 General Election President and Vice President</t>
  </si>
  <si>
    <t>1992 Presidential Election</t>
  </si>
  <si>
    <t>Commonwealth of Virginia Official Election Results 1992 General Elections November 3, 1992</t>
  </si>
  <si>
    <t>Osage</t>
  </si>
  <si>
    <t>Osborne</t>
  </si>
  <si>
    <t>Meade</t>
  </si>
  <si>
    <t>Morris</t>
  </si>
  <si>
    <t>Official Abstract of 1992 State General Election President/Vice President</t>
  </si>
  <si>
    <t>Official New Jersey Presidential Election Returns by County</t>
  </si>
  <si>
    <t>New Jersey Department of Law and Public Safety Division of Elections</t>
  </si>
  <si>
    <t>Canvass of Returns General Election Held on November 3, 1992 State of New Mexico</t>
  </si>
  <si>
    <t>State Canvass for the office of President Elecion held on November 3rd, 1992</t>
  </si>
  <si>
    <t>State of Delaware Official Results of General Election for Statewide Offices November 3, 1992</t>
  </si>
  <si>
    <t>W/I</t>
  </si>
  <si>
    <t>1992 General Election Returns November 3, 1992</t>
  </si>
  <si>
    <t>Missouri Office of the Secretary of State Elections</t>
  </si>
  <si>
    <t>Official 1992 General Election Canvass</t>
  </si>
  <si>
    <t>Palo Alto</t>
  </si>
  <si>
    <t>Cavalier</t>
  </si>
  <si>
    <t>Chemung</t>
  </si>
  <si>
    <t>Maine Department of the Secretary of State Bureau of Corporations, Elections, and Commissions</t>
  </si>
  <si>
    <t>Maryland General Election Returns November 3, 1992</t>
  </si>
  <si>
    <t>Emery</t>
  </si>
  <si>
    <t>Anoka</t>
  </si>
  <si>
    <t>Becker</t>
  </si>
  <si>
    <t>Dickson</t>
  </si>
  <si>
    <t>Dyer</t>
  </si>
  <si>
    <t>Hillsborough</t>
  </si>
  <si>
    <t>Wilkinson</t>
  </si>
  <si>
    <t>Kimble</t>
  </si>
  <si>
    <t>North Slope</t>
  </si>
  <si>
    <t>Northwest Arctic</t>
  </si>
  <si>
    <t>AZ</t>
  </si>
  <si>
    <t>Apache</t>
  </si>
  <si>
    <t>Cochise</t>
  </si>
  <si>
    <t>Maricopa</t>
  </si>
  <si>
    <t>La Paz</t>
  </si>
  <si>
    <t>Denver</t>
  </si>
  <si>
    <t>Dolores</t>
  </si>
  <si>
    <t>Mercer</t>
  </si>
  <si>
    <t>Auglaize</t>
  </si>
  <si>
    <t>Belmont</t>
  </si>
  <si>
    <t>Champaign</t>
  </si>
  <si>
    <t>Brevard</t>
  </si>
  <si>
    <t>Prince of Wales-Outer Ketchikan</t>
  </si>
  <si>
    <t>Harris</t>
  </si>
  <si>
    <t>Athens</t>
  </si>
  <si>
    <t>Muscogee</t>
  </si>
  <si>
    <t>Newton</t>
  </si>
  <si>
    <t>Oconee</t>
  </si>
  <si>
    <t>Wabasha</t>
  </si>
  <si>
    <t>Georgia</t>
  </si>
  <si>
    <t>GA</t>
  </si>
  <si>
    <t>Appling</t>
  </si>
  <si>
    <t>Harlan</t>
  </si>
  <si>
    <t>Corson</t>
  </si>
  <si>
    <t>Davidson</t>
  </si>
  <si>
    <t>Curry</t>
  </si>
  <si>
    <t>TX</t>
  </si>
  <si>
    <t>St. Croix</t>
  </si>
  <si>
    <t>Sauk</t>
  </si>
  <si>
    <t>Anne Arundel</t>
  </si>
  <si>
    <t>Baltimore City</t>
  </si>
  <si>
    <t>Socialist</t>
  </si>
  <si>
    <t>Merrimack</t>
  </si>
  <si>
    <t>Santa Isabel</t>
  </si>
  <si>
    <t>Sublette</t>
  </si>
  <si>
    <t>Sweetwater</t>
  </si>
  <si>
    <t>Merced</t>
  </si>
  <si>
    <t>Oglethorpe</t>
  </si>
  <si>
    <t>Paulding</t>
  </si>
  <si>
    <t>Peach</t>
  </si>
  <si>
    <t>Le Flore</t>
  </si>
  <si>
    <t>Kodiak Island</t>
  </si>
  <si>
    <t xml:space="preserve">NYS Board of Elections Presidential Election Returns November 3, 1992 </t>
  </si>
  <si>
    <t>Abstract of Votes Cast for President at General Election held on November 3, 1992</t>
  </si>
  <si>
    <t>1992 General Election Results President/Vice President County and Statewide Totals</t>
  </si>
  <si>
    <t>Georgia Secretary of State Elections Division</t>
  </si>
  <si>
    <t>Write-in</t>
  </si>
  <si>
    <t>Lenore Fulani</t>
  </si>
  <si>
    <t>Maria Munoz</t>
  </si>
  <si>
    <t>North Dakota Official Abstract of Votes Cast at the General Election Held November 3, 1992</t>
  </si>
  <si>
    <t>North Dakota Secretary of State Elections</t>
  </si>
  <si>
    <t>1992 General Election Statistics US President</t>
  </si>
  <si>
    <t>James Stockdale</t>
  </si>
  <si>
    <t>Dr. John Hagelin</t>
  </si>
  <si>
    <t>James Bo Gritz</t>
  </si>
  <si>
    <t>Cyril Minett</t>
  </si>
  <si>
    <t>James Bevel</t>
  </si>
  <si>
    <t>Alliance</t>
  </si>
  <si>
    <t>Indian River</t>
  </si>
  <si>
    <t>Hendry</t>
  </si>
  <si>
    <t>Palm Beach</t>
  </si>
  <si>
    <t>Pasco</t>
  </si>
  <si>
    <t>Le Sueur</t>
  </si>
  <si>
    <t>Barrow</t>
  </si>
  <si>
    <t>Norman</t>
  </si>
  <si>
    <t>Olmsted</t>
  </si>
  <si>
    <t>Scioto</t>
  </si>
  <si>
    <t>Daggett</t>
  </si>
  <si>
    <t>Blackford</t>
  </si>
  <si>
    <t>Fillmore</t>
  </si>
  <si>
    <t>Sunflower</t>
  </si>
  <si>
    <t>Tallahatchie</t>
  </si>
  <si>
    <t>Tate</t>
  </si>
  <si>
    <t>Illinois</t>
  </si>
  <si>
    <t>Walworth</t>
  </si>
  <si>
    <t>IL</t>
  </si>
  <si>
    <t>Indiana</t>
  </si>
  <si>
    <t>IN</t>
  </si>
  <si>
    <t>Allen</t>
  </si>
  <si>
    <t>Benton</t>
  </si>
  <si>
    <t>Valley</t>
  </si>
  <si>
    <t>Schenectady</t>
  </si>
  <si>
    <t>Rockbridge</t>
  </si>
  <si>
    <t>Henderson</t>
  </si>
  <si>
    <t>Terrell</t>
  </si>
  <si>
    <t>Thomas</t>
  </si>
  <si>
    <t>McCreary</t>
  </si>
  <si>
    <t>Herkimer</t>
  </si>
  <si>
    <t>Andrews</t>
  </si>
  <si>
    <t>ND</t>
  </si>
  <si>
    <t>OH</t>
  </si>
  <si>
    <t>Ashland</t>
  </si>
  <si>
    <t>NY</t>
  </si>
  <si>
    <t>Eagle</t>
  </si>
  <si>
    <t>Hickman</t>
  </si>
  <si>
    <t>Hopkins</t>
  </si>
  <si>
    <t>Jessamine</t>
  </si>
  <si>
    <t>Kenton</t>
  </si>
  <si>
    <t>Knott</t>
  </si>
  <si>
    <t>Hickory</t>
  </si>
  <si>
    <t>Cecil</t>
  </si>
  <si>
    <t>Kiowa</t>
  </si>
  <si>
    <t>Redding</t>
  </si>
  <si>
    <t>Rapides</t>
  </si>
  <si>
    <t>Red River</t>
  </si>
  <si>
    <t>Holt</t>
  </si>
  <si>
    <t>Tunbridge</t>
  </si>
  <si>
    <t>Haralson</t>
  </si>
  <si>
    <t>Denton</t>
  </si>
  <si>
    <t>Dewitt</t>
  </si>
  <si>
    <t>Dickens</t>
  </si>
  <si>
    <t>Lipscomb</t>
  </si>
  <si>
    <t>Chouteau</t>
  </si>
  <si>
    <t>Waterford</t>
  </si>
  <si>
    <t>Waterville</t>
  </si>
  <si>
    <t>Weathersfield</t>
  </si>
  <si>
    <t>Merrick</t>
  </si>
  <si>
    <t>Marquette</t>
  </si>
  <si>
    <t>King and Queen</t>
  </si>
  <si>
    <t>Plumas</t>
  </si>
  <si>
    <t>Gilsum</t>
  </si>
  <si>
    <t>Klickitat</t>
  </si>
  <si>
    <t>McHenry</t>
  </si>
  <si>
    <t>State Ballot Listing</t>
  </si>
  <si>
    <t>Number of State Ballots</t>
  </si>
  <si>
    <t>Las Animas</t>
  </si>
  <si>
    <t>Rio Blanco</t>
  </si>
  <si>
    <t>Florence</t>
  </si>
  <si>
    <t>Haywood</t>
  </si>
  <si>
    <t>TN</t>
  </si>
  <si>
    <t>Carlton</t>
  </si>
  <si>
    <t>Democratic</t>
  </si>
  <si>
    <t>Manatí</t>
  </si>
  <si>
    <t>White Pine</t>
  </si>
  <si>
    <t>Lenawee</t>
  </si>
  <si>
    <t>Luce</t>
  </si>
  <si>
    <t>Mackinac</t>
  </si>
  <si>
    <t>Converse</t>
  </si>
  <si>
    <t>Upson</t>
  </si>
  <si>
    <t>Texas Secretary of State Elections Division</t>
  </si>
  <si>
    <t>Gaines</t>
  </si>
  <si>
    <t>Granite</t>
  </si>
  <si>
    <t>Hill</t>
  </si>
  <si>
    <t>Navajo</t>
  </si>
  <si>
    <t>Pima</t>
  </si>
  <si>
    <t>Antrim</t>
  </si>
  <si>
    <t>Rusk</t>
  </si>
  <si>
    <t>Golden Valley</t>
  </si>
  <si>
    <t>Burnett</t>
  </si>
  <si>
    <t>Fentress</t>
  </si>
  <si>
    <t>Giles</t>
  </si>
  <si>
    <t>Storey</t>
  </si>
  <si>
    <t>Washoe</t>
  </si>
  <si>
    <t>Popular Vote</t>
  </si>
  <si>
    <t>Ben Hill</t>
  </si>
  <si>
    <t>Pemiscot</t>
  </si>
  <si>
    <t>Pettis</t>
  </si>
  <si>
    <t>Issaquena</t>
  </si>
  <si>
    <t>Trimble</t>
  </si>
  <si>
    <t>Wolfe</t>
  </si>
  <si>
    <t>Cedar</t>
  </si>
  <si>
    <t>Hudspeth</t>
  </si>
  <si>
    <t>Nebraska</t>
  </si>
  <si>
    <t>NE</t>
  </si>
  <si>
    <t>Winona</t>
  </si>
  <si>
    <t>Wright</t>
  </si>
  <si>
    <t>Catoosa</t>
  </si>
  <si>
    <t>Charlton</t>
  </si>
  <si>
    <t>Chatham</t>
  </si>
  <si>
    <t>District 5</t>
  </si>
  <si>
    <t>1993 Michigan Manual pp 851-853: Election Results General Election November 3, 1992 President/Vice President</t>
  </si>
  <si>
    <t>1992 Public Document #43, Massachusets Election Statistics</t>
  </si>
  <si>
    <t>General Election Returns 1992 President</t>
  </si>
  <si>
    <t>Official Vote - General Election, November 3, 1992</t>
  </si>
  <si>
    <t>Wyoming Secretary of State Election Administration</t>
  </si>
  <si>
    <t>Mississippi Official and Statistical Register 1992-1996 p461</t>
  </si>
  <si>
    <t>1992 General Election Returns President and Vice President General Election November 3, 1992</t>
  </si>
  <si>
    <t>Kenai Peninsula</t>
  </si>
  <si>
    <t>Sibley</t>
  </si>
  <si>
    <t>Stearns</t>
  </si>
  <si>
    <t>Arkansas</t>
  </si>
  <si>
    <t>Plymouth</t>
  </si>
  <si>
    <t>Hendricks</t>
  </si>
  <si>
    <t>Howard</t>
  </si>
  <si>
    <t>Yellow Medicine</t>
  </si>
  <si>
    <t>Huron</t>
  </si>
  <si>
    <t>Rutland</t>
  </si>
  <si>
    <t>Bacon</t>
  </si>
  <si>
    <t>Sheboygan</t>
  </si>
  <si>
    <t>Votes</t>
  </si>
  <si>
    <t>Kingman</t>
  </si>
  <si>
    <t>Porter</t>
  </si>
  <si>
    <t>Kinney</t>
  </si>
  <si>
    <t>Kleberg</t>
  </si>
  <si>
    <t>Osceola</t>
  </si>
  <si>
    <t>West Virginia</t>
  </si>
  <si>
    <t>WV</t>
  </si>
  <si>
    <t>Braxton</t>
  </si>
  <si>
    <t>Brooke</t>
  </si>
  <si>
    <t>Cabell</t>
  </si>
  <si>
    <t>Duchesne</t>
  </si>
  <si>
    <t>Lake and Peninsula</t>
  </si>
  <si>
    <t>Matanuska-Susitna</t>
  </si>
  <si>
    <t>Nome</t>
  </si>
  <si>
    <t>Del Norte</t>
  </si>
  <si>
    <t>El Dorado</t>
  </si>
  <si>
    <t>Total VAP</t>
  </si>
  <si>
    <t>%TO VAP</t>
  </si>
  <si>
    <t>Weber</t>
  </si>
  <si>
    <t>Vermont</t>
  </si>
  <si>
    <t>Presidio</t>
  </si>
  <si>
    <t>Chaffee</t>
  </si>
  <si>
    <t>%TO REG</t>
  </si>
  <si>
    <t>Fleming</t>
  </si>
  <si>
    <t>Towner</t>
  </si>
  <si>
    <t>Bridport</t>
  </si>
  <si>
    <t>Brookfield</t>
  </si>
  <si>
    <t>New Ashford</t>
  </si>
  <si>
    <t>Sutton</t>
  </si>
  <si>
    <t>Brattleboro</t>
  </si>
  <si>
    <t>Swisher</t>
  </si>
  <si>
    <t>Butte</t>
  </si>
  <si>
    <t>Monongalia</t>
  </si>
  <si>
    <t>Tarrant</t>
  </si>
  <si>
    <t>Terry</t>
  </si>
  <si>
    <t>St. Mary's</t>
  </si>
  <si>
    <t>New Salem</t>
  </si>
  <si>
    <t>South Carolina State Election Commission</t>
  </si>
  <si>
    <t>Carteret</t>
  </si>
  <si>
    <t>Bledsoe</t>
  </si>
  <si>
    <t>Amador</t>
  </si>
  <si>
    <t>Coleman</t>
  </si>
  <si>
    <t>Wexford</t>
  </si>
  <si>
    <t>Grayson</t>
  </si>
  <si>
    <t>Closest States</t>
  </si>
  <si>
    <t>McLean</t>
  </si>
  <si>
    <t>Presque Isle</t>
  </si>
  <si>
    <t>Brighton</t>
  </si>
  <si>
    <t>Bradley</t>
  </si>
  <si>
    <t>Sevier</t>
  </si>
  <si>
    <t>Carbon</t>
  </si>
  <si>
    <t>Pennington</t>
  </si>
  <si>
    <t>Bartow</t>
  </si>
  <si>
    <t>Crockett</t>
  </si>
  <si>
    <t>Nicollet</t>
  </si>
  <si>
    <t>Nobles</t>
  </si>
  <si>
    <t>Pierce</t>
  </si>
  <si>
    <t>Kittson</t>
  </si>
  <si>
    <t>Koochiching</t>
  </si>
  <si>
    <t>Marshall</t>
  </si>
  <si>
    <t>Miller</t>
  </si>
  <si>
    <t>McClain</t>
  </si>
  <si>
    <t>Oregon Secretary of State Elections Division</t>
  </si>
  <si>
    <t>Hardee</t>
  </si>
  <si>
    <t>Vega Baja</t>
  </si>
  <si>
    <t>Vieques</t>
  </si>
  <si>
    <t>US Taxpayers</t>
  </si>
  <si>
    <t>Waupaca</t>
  </si>
  <si>
    <t>Grand Traverse</t>
  </si>
  <si>
    <t>MI</t>
  </si>
  <si>
    <t>Kauai</t>
  </si>
  <si>
    <t>KS</t>
  </si>
  <si>
    <t>Saunders</t>
  </si>
  <si>
    <t>Jay</t>
  </si>
  <si>
    <t>Winkler</t>
  </si>
  <si>
    <t>Yoakum</t>
  </si>
  <si>
    <t>Young</t>
  </si>
  <si>
    <t>Red Willow</t>
  </si>
  <si>
    <t>Newport</t>
  </si>
  <si>
    <t>Providence</t>
  </si>
  <si>
    <t>District 15</t>
  </si>
  <si>
    <t>Garden</t>
  </si>
  <si>
    <t>Gosper</t>
  </si>
  <si>
    <t>McCone</t>
  </si>
  <si>
    <t>Villalba</t>
  </si>
  <si>
    <t>1st</t>
  </si>
  <si>
    <t>2nd</t>
  </si>
  <si>
    <t>3rd</t>
  </si>
  <si>
    <t>Nevada Secretary of State Elections Division</t>
  </si>
  <si>
    <t>Walker</t>
  </si>
  <si>
    <t>Stockbridge</t>
  </si>
  <si>
    <t>Reagan</t>
  </si>
  <si>
    <t>Real</t>
  </si>
  <si>
    <t>Morton</t>
  </si>
  <si>
    <t>Coweta</t>
  </si>
  <si>
    <t>Traverse</t>
  </si>
  <si>
    <t>Washington</t>
  </si>
  <si>
    <t>Wilcox</t>
  </si>
  <si>
    <t>Winston</t>
  </si>
  <si>
    <t>T</t>
  </si>
  <si>
    <t>Alaska</t>
  </si>
  <si>
    <t>Costilla</t>
  </si>
  <si>
    <t>Van Buren</t>
  </si>
  <si>
    <t>Weakley</t>
  </si>
  <si>
    <t>Idaho Secretary of State Election Division</t>
  </si>
  <si>
    <t>State of Illinois Official Vote Cast at the General Election of November 3, 1992</t>
  </si>
  <si>
    <t>Connecticut Secretary of the State Election Services Division</t>
  </si>
  <si>
    <t>Election Proclamation State of Louisiana Office of the Secretary of State; November 3, 1992</t>
  </si>
  <si>
    <t>Louisiana Secretary of State Elections Division</t>
  </si>
  <si>
    <t>Cayuga</t>
  </si>
  <si>
    <t>Pottawatomie</t>
  </si>
  <si>
    <t>Prohibition</t>
  </si>
  <si>
    <t>Kern</t>
  </si>
  <si>
    <t>Kings</t>
  </si>
  <si>
    <t>Lake</t>
  </si>
  <si>
    <t>Lassen</t>
  </si>
  <si>
    <t>Texas</t>
  </si>
  <si>
    <t>Montana</t>
  </si>
  <si>
    <t>Cowlitz</t>
  </si>
  <si>
    <t>Ferry</t>
  </si>
  <si>
    <t>Marin</t>
  </si>
  <si>
    <t>San Saba</t>
  </si>
  <si>
    <t>Chilton</t>
  </si>
  <si>
    <t>Stoddard</t>
  </si>
  <si>
    <t>Taney</t>
  </si>
  <si>
    <t>Gratiot</t>
  </si>
  <si>
    <t>Hillsdale</t>
  </si>
  <si>
    <t>Albany</t>
  </si>
  <si>
    <t>Sandgate</t>
  </si>
  <si>
    <t>Kerr</t>
  </si>
  <si>
    <t>Kane</t>
  </si>
  <si>
    <t>Coahoma</t>
  </si>
  <si>
    <t>Ohio</t>
  </si>
  <si>
    <t>Alcorn</t>
  </si>
  <si>
    <t>Amite</t>
  </si>
  <si>
    <t>Grady</t>
  </si>
  <si>
    <t>Irion</t>
  </si>
  <si>
    <t>Jack</t>
  </si>
  <si>
    <t>Raleigh</t>
  </si>
  <si>
    <t>Green Lake</t>
  </si>
  <si>
    <t>Greensville</t>
  </si>
  <si>
    <t>Itasca</t>
  </si>
  <si>
    <t>Kanabec</t>
  </si>
  <si>
    <t>Trousdale</t>
  </si>
  <si>
    <t>Unicoi</t>
  </si>
  <si>
    <t>New York</t>
  </si>
  <si>
    <t>Lubbock</t>
  </si>
  <si>
    <t>Hagelin</t>
  </si>
  <si>
    <t>Mendocino</t>
  </si>
  <si>
    <t>Douglas</t>
  </si>
  <si>
    <t>Steuben</t>
  </si>
  <si>
    <t>Sullivan</t>
  </si>
  <si>
    <t>Switzerland</t>
  </si>
  <si>
    <t>Keya Paha</t>
  </si>
  <si>
    <t>Kimball</t>
  </si>
  <si>
    <t>Lancaster</t>
  </si>
  <si>
    <t>Loup</t>
  </si>
  <si>
    <t>Caroline</t>
  </si>
  <si>
    <t>Underhill</t>
  </si>
  <si>
    <t>Vergennes</t>
  </si>
  <si>
    <t>Power</t>
  </si>
  <si>
    <t>Shaftsbury</t>
  </si>
  <si>
    <t>Sharon</t>
  </si>
  <si>
    <t>Gilford</t>
  </si>
  <si>
    <t>Greenland</t>
  </si>
  <si>
    <t>Green's Grant</t>
  </si>
  <si>
    <t>Dimmit</t>
  </si>
  <si>
    <t>Donley</t>
  </si>
  <si>
    <t>Farmington</t>
  </si>
  <si>
    <t>Fitzwilliam</t>
  </si>
  <si>
    <t>Francestown</t>
  </si>
  <si>
    <t>Vershire</t>
  </si>
  <si>
    <t>Victory</t>
  </si>
  <si>
    <t>Waltham</t>
  </si>
  <si>
    <t>Wardsboro</t>
  </si>
  <si>
    <t>Waterbury</t>
  </si>
  <si>
    <t>Luzerne</t>
  </si>
  <si>
    <t>Richland</t>
  </si>
  <si>
    <t>Sabine</t>
  </si>
  <si>
    <t>Goffstown</t>
  </si>
  <si>
    <t>Mingo</t>
  </si>
  <si>
    <t>Pennsylvania</t>
  </si>
  <si>
    <t>PA</t>
  </si>
  <si>
    <t>Ramsey</t>
  </si>
  <si>
    <t>Rich</t>
  </si>
  <si>
    <t>Salt Lake</t>
  </si>
  <si>
    <t>Sanpete</t>
  </si>
  <si>
    <t>Barranquitas</t>
  </si>
  <si>
    <t>Bayamón</t>
  </si>
  <si>
    <t>Cabo Rojo</t>
  </si>
  <si>
    <t>Yates</t>
  </si>
  <si>
    <t>Dubois</t>
  </si>
  <si>
    <t>Bakersfield</t>
  </si>
  <si>
    <t>Baltimore</t>
  </si>
  <si>
    <t>Dunklin</t>
  </si>
  <si>
    <t>Tulsa</t>
  </si>
  <si>
    <t>Wagoner</t>
  </si>
  <si>
    <t>Preston</t>
  </si>
  <si>
    <t>West Bath</t>
  </si>
  <si>
    <t>Trempealeau</t>
  </si>
  <si>
    <t>Vilas</t>
  </si>
  <si>
    <t>Frio</t>
  </si>
  <si>
    <t>State of Delaware Department of Elections</t>
  </si>
  <si>
    <t>State of Alaska Division of Elections</t>
  </si>
  <si>
    <t>States</t>
  </si>
  <si>
    <t>Counties</t>
  </si>
  <si>
    <t>CD</t>
  </si>
  <si>
    <t>Extra Boundary Shapes</t>
  </si>
  <si>
    <t>PR</t>
  </si>
  <si>
    <t>Manassas</t>
  </si>
  <si>
    <t>Nevada</t>
  </si>
  <si>
    <t>Orange</t>
  </si>
  <si>
    <t>Placer</t>
  </si>
  <si>
    <t>Deuel</t>
  </si>
  <si>
    <t>Pendleton</t>
  </si>
  <si>
    <t>Logan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</si>
  <si>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</si>
  <si>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</si>
  <si>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</si>
  <si>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</si>
  <si>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</si>
  <si>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</si>
  <si>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</si>
  <si>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</si>
  <si>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West Greenwich</t>
  </si>
  <si>
    <t>Morrison</t>
  </si>
  <si>
    <t>Jim Hogg</t>
  </si>
  <si>
    <t>Jim Wells</t>
  </si>
  <si>
    <t>Indian Island</t>
  </si>
  <si>
    <t>Aleutians West</t>
  </si>
  <si>
    <t>Census Area</t>
  </si>
  <si>
    <t>The Minnesota Legislative Manual 1993-1994</t>
  </si>
  <si>
    <t>Abstract of Votes cast at the General Election held on November 3, 1992 for the office of Presidential Electors</t>
  </si>
  <si>
    <t>Statement of Vote General Election November 3, 1992</t>
  </si>
  <si>
    <t>Haines</t>
  </si>
  <si>
    <t>City and Borough</t>
  </si>
  <si>
    <t>Canóvanas</t>
  </si>
  <si>
    <t>Carolina</t>
  </si>
  <si>
    <t>Cataño</t>
  </si>
  <si>
    <t>Cayey</t>
  </si>
  <si>
    <t>Ceiba</t>
  </si>
  <si>
    <t>Cidra</t>
  </si>
  <si>
    <t>Coamo</t>
  </si>
  <si>
    <t>Comerío</t>
  </si>
  <si>
    <t>Corozal</t>
  </si>
  <si>
    <t>Culebra</t>
  </si>
  <si>
    <t>Dorado</t>
  </si>
  <si>
    <t>Fajardo</t>
  </si>
  <si>
    <t>Guánica</t>
  </si>
  <si>
    <t>Petroleum</t>
  </si>
  <si>
    <t>Letcher</t>
  </si>
  <si>
    <t>Steele</t>
  </si>
  <si>
    <t>Swift</t>
  </si>
  <si>
    <t>Cuyahoga</t>
  </si>
  <si>
    <t>Darke</t>
  </si>
  <si>
    <t>Accomack</t>
  </si>
  <si>
    <t>Decatur</t>
  </si>
  <si>
    <t>Guernsey</t>
  </si>
  <si>
    <t>Highland</t>
  </si>
  <si>
    <t>Jones</t>
  </si>
  <si>
    <t>Lanier</t>
  </si>
  <si>
    <t>Laurens</t>
  </si>
  <si>
    <t>Cape May</t>
  </si>
  <si>
    <t>Cottonwood</t>
  </si>
  <si>
    <t>Wakulla</t>
  </si>
  <si>
    <t>Walton</t>
  </si>
  <si>
    <t>Appanoose</t>
  </si>
  <si>
    <t>Breathitt</t>
  </si>
  <si>
    <t>Santa Cruz</t>
  </si>
  <si>
    <t>Garrard</t>
  </si>
  <si>
    <t>Yuma</t>
  </si>
  <si>
    <t>Pondera</t>
  </si>
  <si>
    <t>Powder River</t>
  </si>
  <si>
    <t>Marlborough</t>
  </si>
  <si>
    <t>Mashpee</t>
  </si>
  <si>
    <t>Pittston</t>
  </si>
  <si>
    <t>Poland</t>
  </si>
  <si>
    <t>Sherburne</t>
  </si>
  <si>
    <t>Bridgewater</t>
  </si>
  <si>
    <t>Narragansett</t>
  </si>
  <si>
    <t>Buckfield</t>
  </si>
  <si>
    <t>Somerset</t>
  </si>
  <si>
    <t>Leverett</t>
  </si>
  <si>
    <t>Leyden</t>
  </si>
  <si>
    <t>Littleton</t>
  </si>
  <si>
    <t>Poweshiek</t>
  </si>
  <si>
    <t>New Shoreham</t>
  </si>
  <si>
    <t>North Kingstown</t>
  </si>
  <si>
    <t>South Kingstown</t>
  </si>
  <si>
    <t>Tiverton</t>
  </si>
  <si>
    <t>Warwick</t>
  </si>
  <si>
    <t>Muskingum</t>
  </si>
  <si>
    <t>Merrimac</t>
  </si>
  <si>
    <t>Lanesborough</t>
  </si>
  <si>
    <t>Lenox</t>
  </si>
  <si>
    <t>Leominster</t>
  </si>
  <si>
    <t>Westbrook</t>
  </si>
  <si>
    <t>Moultonborough</t>
  </si>
  <si>
    <t>Maynard</t>
  </si>
  <si>
    <t>North Smithfield</t>
  </si>
  <si>
    <t>Traill</t>
  </si>
  <si>
    <t>Walsh</t>
  </si>
  <si>
    <t>McCurtain</t>
  </si>
  <si>
    <t>Collingsworth</t>
  </si>
  <si>
    <t>Comal</t>
  </si>
  <si>
    <t>District 4</t>
  </si>
  <si>
    <t>Gulf</t>
  </si>
  <si>
    <t>Williamson</t>
  </si>
  <si>
    <t>McLeod</t>
  </si>
  <si>
    <t>Roanoke</t>
  </si>
  <si>
    <t>Maricao</t>
  </si>
  <si>
    <t>Belvidere</t>
  </si>
  <si>
    <t>Chesterville</t>
  </si>
  <si>
    <t>Chattahoochee</t>
  </si>
  <si>
    <t>Chattooga</t>
  </si>
  <si>
    <t>Houghton</t>
  </si>
  <si>
    <t>Ashtabula</t>
  </si>
  <si>
    <t>Kosciusko</t>
  </si>
  <si>
    <t>Calaveras</t>
  </si>
  <si>
    <t>Colusa</t>
  </si>
  <si>
    <t>Bexar</t>
  </si>
  <si>
    <t>Ontonagon</t>
  </si>
  <si>
    <t>Oscoda</t>
  </si>
  <si>
    <t>Conway</t>
  </si>
  <si>
    <t>Craighead</t>
  </si>
  <si>
    <t>Cross</t>
  </si>
  <si>
    <t>Desha</t>
  </si>
  <si>
    <t>Drew</t>
  </si>
  <si>
    <t>Lauderdale</t>
  </si>
  <si>
    <t>Granville</t>
  </si>
  <si>
    <t>Guilford</t>
  </si>
  <si>
    <t>Susquehanna</t>
  </si>
  <si>
    <t>Piscataquis</t>
  </si>
  <si>
    <t>Chambers</t>
  </si>
  <si>
    <t>Brule</t>
  </si>
  <si>
    <t>Virginia State Board of Elections</t>
  </si>
  <si>
    <t>Breckinridge</t>
  </si>
  <si>
    <t>Rowan</t>
  </si>
  <si>
    <t>Simpson</t>
  </si>
  <si>
    <t>Santa Clara</t>
  </si>
  <si>
    <t>Thayer</t>
  </si>
  <si>
    <t>Yabucoa</t>
  </si>
  <si>
    <t>Yauco</t>
  </si>
  <si>
    <t>San Luis Obispo</t>
  </si>
  <si>
    <t>San Mateo</t>
  </si>
  <si>
    <t>1992 Election Report State of Indiana p1</t>
  </si>
  <si>
    <t>Indiana Secretary of State Elections</t>
  </si>
  <si>
    <t>Stephens</t>
  </si>
  <si>
    <t>Dent</t>
  </si>
  <si>
    <t>District 2</t>
  </si>
  <si>
    <t>District 3</t>
  </si>
  <si>
    <t>Pinal</t>
  </si>
  <si>
    <t>Staunton</t>
  </si>
  <si>
    <t>Ware</t>
  </si>
  <si>
    <t>Warren</t>
  </si>
  <si>
    <t>Wayne</t>
  </si>
  <si>
    <t>Chelan</t>
  </si>
  <si>
    <t>Clallam</t>
  </si>
  <si>
    <t>Rhode Island</t>
  </si>
  <si>
    <t>RI</t>
  </si>
  <si>
    <t>Silver Bow</t>
  </si>
  <si>
    <t>Parish</t>
  </si>
  <si>
    <t>De Soto</t>
  </si>
  <si>
    <t>Nelson</t>
  </si>
  <si>
    <t>Schleicher</t>
  </si>
  <si>
    <t>Banks</t>
  </si>
  <si>
    <t>Greene</t>
  </si>
  <si>
    <t>Malheur</t>
  </si>
  <si>
    <t>Nance</t>
  </si>
  <si>
    <t>Warrick</t>
  </si>
  <si>
    <t>Wells</t>
  </si>
  <si>
    <t>Perkins</t>
  </si>
  <si>
    <t>Hockley</t>
  </si>
  <si>
    <t>Kingsbury</t>
  </si>
  <si>
    <t>Victoria</t>
  </si>
  <si>
    <t>Waller</t>
  </si>
  <si>
    <t>Suwannee</t>
  </si>
  <si>
    <t>Taylor</t>
  </si>
  <si>
    <t>Union</t>
  </si>
  <si>
    <t>Menifee</t>
  </si>
  <si>
    <t>Roseau</t>
  </si>
  <si>
    <t>St. Louis</t>
  </si>
  <si>
    <t>Armstrong</t>
  </si>
  <si>
    <t>Ste. Genevieve</t>
  </si>
  <si>
    <t>Hawaii</t>
  </si>
  <si>
    <t>LaGrange</t>
  </si>
  <si>
    <t>Kanawha</t>
  </si>
  <si>
    <t>McDowell</t>
  </si>
  <si>
    <t>Lamb</t>
  </si>
  <si>
    <t>Jennings</t>
  </si>
  <si>
    <t>Knox</t>
  </si>
  <si>
    <t>Mellette</t>
  </si>
  <si>
    <t>Berrien</t>
  </si>
  <si>
    <t>Brazos</t>
  </si>
  <si>
    <t>Lapeer</t>
  </si>
  <si>
    <t>Leelanau</t>
  </si>
  <si>
    <t>Cape Girardeau</t>
  </si>
  <si>
    <t>Allegheny</t>
  </si>
  <si>
    <t>Fond du Lac</t>
  </si>
  <si>
    <t>Arecibo</t>
  </si>
  <si>
    <t>Arroyo</t>
  </si>
  <si>
    <t>Barceloneta</t>
  </si>
  <si>
    <t>St. Johns</t>
  </si>
  <si>
    <t>Robeson</t>
  </si>
  <si>
    <t>Sampson</t>
  </si>
  <si>
    <t>Eagle Lake</t>
  </si>
  <si>
    <t>East Machias</t>
  </si>
  <si>
    <t>East Millinocket</t>
  </si>
  <si>
    <t>Owyhee</t>
  </si>
  <si>
    <t>Payette</t>
  </si>
  <si>
    <t>Colebrook</t>
  </si>
  <si>
    <t>Starke</t>
  </si>
  <si>
    <t>Martinsville</t>
  </si>
  <si>
    <t>Southampton</t>
  </si>
  <si>
    <t>Erie</t>
  </si>
  <si>
    <t>Townshend</t>
  </si>
  <si>
    <t>Phelps</t>
  </si>
  <si>
    <t>Mineral</t>
  </si>
  <si>
    <t>Moffat</t>
  </si>
  <si>
    <t>Montezuma</t>
  </si>
  <si>
    <t>Callaway</t>
  </si>
  <si>
    <t>Rock Island</t>
  </si>
  <si>
    <t>Mexico</t>
  </si>
  <si>
    <t>Milbridge</t>
  </si>
  <si>
    <t>Panola</t>
  </si>
  <si>
    <t>Hopewell</t>
  </si>
  <si>
    <t>Augusta</t>
  </si>
  <si>
    <t>St. George</t>
  </si>
  <si>
    <t>St. Johnsbury</t>
  </si>
  <si>
    <t>Stamford</t>
  </si>
  <si>
    <t>Seymour</t>
  </si>
  <si>
    <t>Shelton</t>
  </si>
  <si>
    <t>Millinocket</t>
  </si>
  <si>
    <t>Milo</t>
  </si>
  <si>
    <t>Minot</t>
  </si>
  <si>
    <t>Monticello</t>
  </si>
  <si>
    <t>Topsham</t>
  </si>
  <si>
    <t>Kearny</t>
  </si>
  <si>
    <t>Sarpy</t>
  </si>
  <si>
    <t>Orleans</t>
  </si>
  <si>
    <t>Monterey</t>
  </si>
  <si>
    <t>Napa</t>
  </si>
  <si>
    <t>Natchitoches</t>
  </si>
  <si>
    <t>Ashe</t>
  </si>
  <si>
    <t>Avery</t>
  </si>
  <si>
    <t>Alamance</t>
  </si>
  <si>
    <t>Alexander</t>
  </si>
  <si>
    <t>Treutlen</t>
  </si>
  <si>
    <t>Troup</t>
  </si>
  <si>
    <t>Turner</t>
  </si>
  <si>
    <t>Twiggs</t>
  </si>
  <si>
    <t>Lorain</t>
  </si>
  <si>
    <t>Price</t>
  </si>
  <si>
    <t>Racine</t>
  </si>
  <si>
    <t>Dixmont</t>
  </si>
  <si>
    <t>Woburn</t>
  </si>
  <si>
    <t>Emporia</t>
  </si>
  <si>
    <t>Norridgewock</t>
  </si>
  <si>
    <t>North Berwick</t>
  </si>
  <si>
    <t>Corinna</t>
  </si>
  <si>
    <t>Odell</t>
  </si>
  <si>
    <t>Murray</t>
  </si>
  <si>
    <t>Stephenson</t>
  </si>
  <si>
    <t>Tuolumne</t>
  </si>
  <si>
    <t>Talbot</t>
  </si>
  <si>
    <t>Fresno</t>
  </si>
  <si>
    <t>Gwinnett</t>
  </si>
  <si>
    <t>Brazoria</t>
  </si>
  <si>
    <t>Pend Oreille</t>
  </si>
  <si>
    <t>Burt</t>
  </si>
  <si>
    <t>Cherry</t>
  </si>
  <si>
    <t>Pawnee</t>
  </si>
  <si>
    <t>Lawrence</t>
  </si>
  <si>
    <t>Lee</t>
  </si>
  <si>
    <t>Pratt</t>
  </si>
  <si>
    <t>Collier</t>
  </si>
  <si>
    <t>Columbia</t>
  </si>
  <si>
    <t>Alleghany</t>
  </si>
  <si>
    <t>Iosco</t>
  </si>
  <si>
    <t>Dunn</t>
  </si>
  <si>
    <t>Perquimans</t>
  </si>
  <si>
    <t>Ward</t>
  </si>
  <si>
    <t>Eau Claire</t>
  </si>
  <si>
    <t>Yakima</t>
  </si>
  <si>
    <t>Tooele</t>
  </si>
  <si>
    <t>Taliaferro</t>
  </si>
  <si>
    <t>Margin of Victory</t>
  </si>
  <si>
    <t>Aleutians East</t>
  </si>
  <si>
    <t>Borough</t>
  </si>
  <si>
    <t>Georgetown</t>
  </si>
  <si>
    <t>Minnesota Office of the Secretary of State Elections</t>
  </si>
  <si>
    <t>Middlesex</t>
  </si>
  <si>
    <t>EV</t>
  </si>
  <si>
    <t>% Difference</t>
  </si>
  <si>
    <t>Vote Difference</t>
  </si>
  <si>
    <t>Wellington</t>
  </si>
  <si>
    <t>Wesley</t>
  </si>
  <si>
    <t>Alabama Office of the Secretary of State</t>
  </si>
  <si>
    <t>1992 Arkansas General Election - U.S. President</t>
  </si>
  <si>
    <t>Tillman</t>
  </si>
  <si>
    <t>Todd</t>
  </si>
  <si>
    <t>Estill</t>
  </si>
  <si>
    <t>Alameda</t>
  </si>
  <si>
    <t>Camden</t>
  </si>
  <si>
    <t>Candler</t>
  </si>
  <si>
    <t>Carroll</t>
  </si>
  <si>
    <t>Wallace</t>
  </si>
  <si>
    <t>Campbell</t>
  </si>
  <si>
    <t>Carlisle</t>
  </si>
  <si>
    <t>Pittsburg</t>
  </si>
  <si>
    <t>Hampton</t>
  </si>
  <si>
    <t>Bronx</t>
  </si>
  <si>
    <t>Nassau</t>
  </si>
  <si>
    <t>Westchester</t>
  </si>
  <si>
    <t>Barnard</t>
  </si>
  <si>
    <t>Barnet</t>
  </si>
  <si>
    <t>Caldwell</t>
  </si>
  <si>
    <t>Calloway</t>
  </si>
  <si>
    <t>Caguas</t>
  </si>
  <si>
    <t>Camuy</t>
  </si>
  <si>
    <t>Dickinson</t>
  </si>
  <si>
    <t>Caddo</t>
  </si>
  <si>
    <t>Shannon</t>
  </si>
  <si>
    <t>Schuyler</t>
  </si>
  <si>
    <t>Deaf Smith</t>
  </si>
  <si>
    <t>Blanco</t>
  </si>
  <si>
    <t>Borden</t>
  </si>
  <si>
    <t>Sussex</t>
  </si>
  <si>
    <t>Patrick</t>
  </si>
  <si>
    <t>Brownfield</t>
  </si>
  <si>
    <t>Asotin</t>
  </si>
  <si>
    <t>Mahnomen</t>
  </si>
  <si>
    <t>Meeker</t>
  </si>
  <si>
    <t>Total REG</t>
  </si>
  <si>
    <t>Turnout</t>
  </si>
  <si>
    <t>Valdez-Cordova</t>
  </si>
  <si>
    <t>Jo Daviess</t>
  </si>
  <si>
    <t>Phippsburg</t>
  </si>
  <si>
    <t>Dougherty</t>
  </si>
  <si>
    <t>Fannin</t>
  </si>
  <si>
    <t>Queen Anne's</t>
  </si>
  <si>
    <t>Lexington</t>
  </si>
  <si>
    <t>Santa Rosa</t>
  </si>
  <si>
    <t>Bowman</t>
  </si>
  <si>
    <t>Burleigh</t>
  </si>
  <si>
    <t>Dinwiddie</t>
  </si>
  <si>
    <t>Monona</t>
  </si>
  <si>
    <t>Natural Law</t>
  </si>
  <si>
    <t>Concho</t>
  </si>
  <si>
    <t>Glynn</t>
  </si>
  <si>
    <t>Gordon</t>
  </si>
  <si>
    <t>Modoc</t>
  </si>
  <si>
    <t>Neosho</t>
  </si>
  <si>
    <t>Berlin</t>
  </si>
  <si>
    <t>Bethel</t>
  </si>
  <si>
    <t>Bloomfield</t>
  </si>
  <si>
    <t>Bolton</t>
  </si>
  <si>
    <t>Braintree</t>
  </si>
  <si>
    <t>Brandon</t>
  </si>
  <si>
    <t>Mattapoisett</t>
  </si>
  <si>
    <t>Rio Grande</t>
  </si>
  <si>
    <t>Andover</t>
  </si>
  <si>
    <t>Brownville</t>
  </si>
  <si>
    <t>Little Compton</t>
  </si>
  <si>
    <t>Middletown</t>
  </si>
  <si>
    <t>New Mexico</t>
  </si>
  <si>
    <t>NM</t>
  </si>
  <si>
    <t>Ringgold</t>
  </si>
  <si>
    <t>Keith</t>
  </si>
  <si>
    <t>Bailey</t>
  </si>
  <si>
    <t>Harrisonburg</t>
  </si>
  <si>
    <t>Bandera</t>
  </si>
  <si>
    <t>Bastrop</t>
  </si>
  <si>
    <t>Baylor</t>
  </si>
  <si>
    <t>Hooker</t>
  </si>
  <si>
    <t>Kearney</t>
  </si>
  <si>
    <t>Amherst</t>
  </si>
  <si>
    <t>Appomattox</t>
  </si>
  <si>
    <t>Arlington</t>
  </si>
  <si>
    <t>Westmoreland</t>
  </si>
  <si>
    <t>South Carolina</t>
  </si>
  <si>
    <t>SC</t>
  </si>
  <si>
    <t>Republic</t>
  </si>
  <si>
    <t>Wabaunsee</t>
  </si>
  <si>
    <t>San Miguel</t>
  </si>
  <si>
    <t>North Providence</t>
  </si>
  <si>
    <t>Ocean</t>
  </si>
  <si>
    <t>Milton</t>
  </si>
  <si>
    <t>Monkton</t>
  </si>
  <si>
    <t>Doniphan</t>
  </si>
  <si>
    <t>Bristol</t>
  </si>
  <si>
    <t>Redwood</t>
  </si>
  <si>
    <t>Renville</t>
  </si>
  <si>
    <t>Menominee</t>
  </si>
  <si>
    <t>Hampden</t>
  </si>
  <si>
    <t>Chesapeake</t>
  </si>
  <si>
    <t>Edgecombe</t>
  </si>
  <si>
    <t>Gaston</t>
  </si>
  <si>
    <t>Gates</t>
  </si>
  <si>
    <t>Bee</t>
  </si>
  <si>
    <t>New Vineyard</t>
  </si>
  <si>
    <t>Edwards</t>
  </si>
  <si>
    <t>Elk</t>
  </si>
  <si>
    <t>Tyringham</t>
  </si>
  <si>
    <t>Wareham</t>
  </si>
  <si>
    <t>South Berwick</t>
  </si>
  <si>
    <t>South Bristol</t>
  </si>
  <si>
    <t>Morristown</t>
  </si>
  <si>
    <t>Southport</t>
  </si>
  <si>
    <t>Eustis</t>
  </si>
  <si>
    <t>Frankfort</t>
  </si>
  <si>
    <t>Freeport</t>
  </si>
  <si>
    <t>Total Vote</t>
  </si>
  <si>
    <t>Oakland</t>
  </si>
  <si>
    <t>Oceana</t>
  </si>
  <si>
    <t>Ellsworth</t>
  </si>
  <si>
    <t>Tangipahoa</t>
  </si>
  <si>
    <t>Atascosa</t>
  </si>
  <si>
    <t>Clare</t>
  </si>
  <si>
    <t>Other</t>
  </si>
  <si>
    <t>Brown</t>
  </si>
  <si>
    <t>Phillips</t>
  </si>
  <si>
    <t>Aiken</t>
  </si>
  <si>
    <t>Abbeville</t>
  </si>
  <si>
    <t>Childress</t>
  </si>
  <si>
    <t>Cochran</t>
  </si>
  <si>
    <t>District 30</t>
  </si>
  <si>
    <t>Santa Fe</t>
  </si>
  <si>
    <t>Socorro</t>
  </si>
  <si>
    <t>Mt. Washington</t>
  </si>
  <si>
    <t>Carmel</t>
  </si>
  <si>
    <t xml:space="preserve"> General Election November 3, 1992 Official Canvass Summary</t>
  </si>
  <si>
    <t>De Witt</t>
  </si>
  <si>
    <t>DuPage</t>
  </si>
  <si>
    <t>Santa Barbara</t>
  </si>
  <si>
    <t>Mayagüez</t>
  </si>
  <si>
    <t>Moca</t>
  </si>
  <si>
    <t>Morovis</t>
  </si>
  <si>
    <t>Naguabo</t>
  </si>
  <si>
    <t>Naranjito</t>
  </si>
  <si>
    <t>Miami-Dade</t>
  </si>
  <si>
    <t>Stark</t>
  </si>
  <si>
    <t>Kenedy</t>
  </si>
  <si>
    <t>Utah</t>
  </si>
  <si>
    <t>Hancock</t>
  </si>
  <si>
    <t>Evans</t>
  </si>
  <si>
    <t>Attala</t>
  </si>
  <si>
    <t>Bolivar</t>
  </si>
  <si>
    <t>Chickasaw</t>
  </si>
  <si>
    <t>Mono</t>
  </si>
  <si>
    <t>Presidential Candidate</t>
  </si>
  <si>
    <t>Portage</t>
  </si>
  <si>
    <t>Alpena</t>
  </si>
  <si>
    <t>Montague</t>
  </si>
  <si>
    <t>Tippecanoe</t>
  </si>
  <si>
    <t>Tipton</t>
  </si>
  <si>
    <t>Washburn</t>
  </si>
  <si>
    <t>Ryegate</t>
  </si>
  <si>
    <t>Salisbury</t>
  </si>
  <si>
    <t>Searsburg</t>
  </si>
  <si>
    <t>Telfair</t>
  </si>
  <si>
    <t>Idaho</t>
  </si>
  <si>
    <t>ID</t>
  </si>
  <si>
    <t>Cass</t>
  </si>
  <si>
    <t>Ridgefield</t>
  </si>
  <si>
    <t>West Fairlee</t>
  </si>
  <si>
    <t>Gorham</t>
  </si>
  <si>
    <t>Grantham</t>
  </si>
  <si>
    <t>Hays</t>
  </si>
  <si>
    <t>Hemphill</t>
  </si>
  <si>
    <t>Isle of Wight</t>
  </si>
  <si>
    <t>James City</t>
  </si>
  <si>
    <t>Worth</t>
  </si>
  <si>
    <t>Josephine</t>
  </si>
  <si>
    <t>New York State Board of Elections</t>
  </si>
  <si>
    <t>Stratton</t>
  </si>
  <si>
    <t>Guthrie</t>
  </si>
  <si>
    <t>Ida</t>
  </si>
  <si>
    <t>Vermilion</t>
  </si>
  <si>
    <t>Whiteside</t>
  </si>
  <si>
    <t>Will</t>
  </si>
  <si>
    <t>Conecuh</t>
  </si>
  <si>
    <t>Coosa</t>
  </si>
  <si>
    <t>Covington</t>
  </si>
  <si>
    <t>Pope</t>
  </si>
  <si>
    <t>McCormick</t>
  </si>
  <si>
    <t>Aguas Buenas</t>
  </si>
  <si>
    <t>Aibonito</t>
  </si>
  <si>
    <t>Añasco</t>
  </si>
  <si>
    <t>Shoreham</t>
  </si>
  <si>
    <t>Venango</t>
  </si>
  <si>
    <t>Old Lyme</t>
  </si>
  <si>
    <t>South Hero</t>
  </si>
  <si>
    <t>Springfield</t>
  </si>
  <si>
    <t>Ontario</t>
  </si>
  <si>
    <t>Sheffield</t>
  </si>
  <si>
    <t>Shelburne</t>
  </si>
  <si>
    <t>Bland</t>
  </si>
  <si>
    <t>Botetourt</t>
  </si>
  <si>
    <t>Sudbury</t>
  </si>
  <si>
    <t>Oswego</t>
  </si>
  <si>
    <t>Otsego</t>
  </si>
  <si>
    <t>Aurora</t>
  </si>
  <si>
    <t>Kankakee</t>
  </si>
  <si>
    <t>Macoupin</t>
  </si>
  <si>
    <t>Massac</t>
  </si>
  <si>
    <t>Moultrie</t>
  </si>
  <si>
    <t>Catron</t>
  </si>
  <si>
    <t>Alamosa</t>
  </si>
  <si>
    <t>Arapahoe</t>
  </si>
  <si>
    <t>Newry</t>
  </si>
  <si>
    <t>Piatt</t>
  </si>
  <si>
    <t>Adams</t>
  </si>
  <si>
    <t>Everett</t>
  </si>
  <si>
    <t>Newburgh</t>
  </si>
  <si>
    <t>Wythe</t>
  </si>
  <si>
    <t>McIntosh</t>
  </si>
  <si>
    <t>Lumpkin</t>
  </si>
  <si>
    <t>McDuffie</t>
  </si>
  <si>
    <t>Tulare</t>
  </si>
  <si>
    <t>Anson</t>
  </si>
  <si>
    <t>Sangerville</t>
  </si>
  <si>
    <t>Houlton</t>
  </si>
  <si>
    <t>Howland</t>
  </si>
  <si>
    <t>Blackstone</t>
  </si>
  <si>
    <t>Ventura</t>
  </si>
  <si>
    <t>Yolo</t>
  </si>
  <si>
    <t>Yuba</t>
  </si>
  <si>
    <t>Colorado</t>
  </si>
  <si>
    <t>CO</t>
  </si>
  <si>
    <t>Gregory</t>
  </si>
  <si>
    <t>Newcastle</t>
  </si>
  <si>
    <t>Newfield</t>
  </si>
  <si>
    <t>Nobleboro</t>
  </si>
  <si>
    <t>Petersburg</t>
  </si>
  <si>
    <t>Portsmouth</t>
  </si>
  <si>
    <t>Platte</t>
  </si>
  <si>
    <t>Lincoln</t>
  </si>
  <si>
    <t>Mesa</t>
  </si>
  <si>
    <t>Peoria</t>
  </si>
  <si>
    <t>Troy</t>
  </si>
  <si>
    <t>Cerro Gordo</t>
  </si>
  <si>
    <t>Eastham</t>
  </si>
  <si>
    <t>Easton</t>
  </si>
  <si>
    <t>Edgartown</t>
  </si>
  <si>
    <t>Wisconsin State Election Board</t>
  </si>
  <si>
    <t>Dixie</t>
  </si>
  <si>
    <t>Egremont</t>
  </si>
  <si>
    <t>Erving</t>
  </si>
  <si>
    <t>Ulster</t>
  </si>
  <si>
    <t>AK</t>
  </si>
  <si>
    <t>Faulk</t>
  </si>
  <si>
    <t>Hardwick</t>
  </si>
  <si>
    <t>Haakon</t>
  </si>
  <si>
    <t>Woodstock</t>
  </si>
  <si>
    <t>Abington</t>
  </si>
  <si>
    <t>Acton</t>
  </si>
  <si>
    <t>Blandford</t>
  </si>
  <si>
    <t>Boston</t>
  </si>
  <si>
    <t>Bourne</t>
  </si>
  <si>
    <t>Boxborough</t>
  </si>
  <si>
    <t>Boxford</t>
  </si>
  <si>
    <t>Searsmont</t>
  </si>
  <si>
    <t>Cohasset</t>
  </si>
  <si>
    <t>North Hampton</t>
  </si>
  <si>
    <t>North Adams</t>
  </si>
  <si>
    <t>General Election Results November 3, 1992 for President of the United States</t>
  </si>
  <si>
    <t>Flagler</t>
  </si>
  <si>
    <t>Michigan</t>
  </si>
  <si>
    <t>Buffalo</t>
  </si>
  <si>
    <t>Echols</t>
  </si>
  <si>
    <t>Bulloch</t>
  </si>
  <si>
    <t>Broome</t>
  </si>
  <si>
    <t>Hodgeman</t>
  </si>
  <si>
    <t>Jewell</t>
  </si>
  <si>
    <t>Manassas Park</t>
  </si>
  <si>
    <t>Poquoson</t>
  </si>
  <si>
    <t>Dixon</t>
  </si>
  <si>
    <t>Dundy</t>
  </si>
  <si>
    <t>Frontier</t>
  </si>
  <si>
    <t>Furnas</t>
  </si>
  <si>
    <t>Gage</t>
  </si>
  <si>
    <t>Tattnall</t>
  </si>
  <si>
    <t>Queens</t>
  </si>
  <si>
    <t>Gadsden</t>
  </si>
  <si>
    <t>Ziebach</t>
  </si>
  <si>
    <t>Greenbrier</t>
  </si>
  <si>
    <t>Hardy</t>
  </si>
  <si>
    <t>Sawyer</t>
  </si>
  <si>
    <t>Shawano</t>
  </si>
  <si>
    <t>Anchorage</t>
  </si>
  <si>
    <t>Toa Alta</t>
  </si>
  <si>
    <t>Toa Baja</t>
  </si>
  <si>
    <t>Trujillo Alto</t>
  </si>
  <si>
    <t>Utuado</t>
  </si>
  <si>
    <t>Vega Alta</t>
  </si>
  <si>
    <t>Bristol Bay</t>
  </si>
  <si>
    <t>Denali</t>
  </si>
  <si>
    <t>Dillingham</t>
  </si>
  <si>
    <t>Bosque</t>
  </si>
  <si>
    <t>O'Brien</t>
  </si>
  <si>
    <t>Pottawattamie</t>
  </si>
  <si>
    <t>Zapata</t>
  </si>
  <si>
    <t>Guayama</t>
  </si>
  <si>
    <t>Stanislaus</t>
  </si>
  <si>
    <t>District 22</t>
  </si>
  <si>
    <t>Tehama</t>
  </si>
  <si>
    <t>Trinity</t>
  </si>
  <si>
    <t>Berks</t>
  </si>
  <si>
    <t>Manitowoc</t>
  </si>
  <si>
    <t>Marathon</t>
  </si>
  <si>
    <t>Sarasota</t>
  </si>
  <si>
    <t>Seminole</t>
  </si>
  <si>
    <t>Henry</t>
  </si>
  <si>
    <t>Houston</t>
  </si>
  <si>
    <t>Gasconade</t>
  </si>
  <si>
    <t>Goochland</t>
  </si>
  <si>
    <t>Municipality</t>
  </si>
  <si>
    <t>East Feliciana</t>
  </si>
  <si>
    <t>Bucks</t>
  </si>
  <si>
    <t>Reno</t>
  </si>
  <si>
    <t>Gallatin</t>
  </si>
  <si>
    <t>Waite</t>
  </si>
  <si>
    <t>Waldoboro</t>
  </si>
  <si>
    <t>Wade Hampton</t>
  </si>
  <si>
    <t>Wrangell-Petersburg</t>
  </si>
  <si>
    <t>Yakutat</t>
  </si>
  <si>
    <t>Bingham</t>
  </si>
  <si>
    <t>Buckingham</t>
  </si>
  <si>
    <t>Ravalli</t>
  </si>
  <si>
    <t>West Warwick</t>
  </si>
  <si>
    <t>Westerly</t>
  </si>
  <si>
    <t>Alburg</t>
  </si>
  <si>
    <t>Blaine</t>
  </si>
  <si>
    <t>St. Clair</t>
  </si>
  <si>
    <t>Clifton</t>
  </si>
  <si>
    <t>Columbia Falls</t>
  </si>
  <si>
    <t>VA</t>
  </si>
  <si>
    <t>New Bedford</t>
  </si>
  <si>
    <t>New Braintree</t>
  </si>
  <si>
    <t>New Marlborough</t>
  </si>
  <si>
    <t>Dooly</t>
  </si>
  <si>
    <t>Hunterdon</t>
  </si>
  <si>
    <t>Longmeadow</t>
  </si>
  <si>
    <t>Lynnfield</t>
  </si>
  <si>
    <t>Malden</t>
  </si>
  <si>
    <t>Mansfield</t>
  </si>
  <si>
    <t>Nemaha</t>
  </si>
  <si>
    <t>Limestone</t>
  </si>
  <si>
    <t>Matagorda</t>
  </si>
  <si>
    <t>Maverick</t>
  </si>
  <si>
    <t>HI</t>
  </si>
  <si>
    <t>Macon</t>
  </si>
  <si>
    <t>Madison</t>
  </si>
  <si>
    <t>Marengo</t>
  </si>
  <si>
    <t>Maryland State Board of Elections</t>
  </si>
  <si>
    <t>Lyman</t>
  </si>
  <si>
    <t>Galveston</t>
  </si>
  <si>
    <t>Garza</t>
  </si>
  <si>
    <t>Gillespie</t>
  </si>
  <si>
    <t>Glasscock</t>
  </si>
  <si>
    <t>Goliad</t>
  </si>
  <si>
    <t>Suffolk</t>
  </si>
  <si>
    <t>Rensselaer</t>
  </si>
  <si>
    <t>Ford</t>
  </si>
  <si>
    <t>Allendale</t>
  </si>
  <si>
    <t>Bamberg</t>
  </si>
  <si>
    <t>Garland</t>
  </si>
  <si>
    <t>Moretown</t>
  </si>
  <si>
    <t>Gouldsboro</t>
  </si>
  <si>
    <t>Leflore</t>
  </si>
  <si>
    <t>Neshoba</t>
  </si>
  <si>
    <t>Noxubee</t>
  </si>
  <si>
    <t>Savoy</t>
  </si>
  <si>
    <t>Seekonk</t>
  </si>
  <si>
    <t>Roosevelt</t>
  </si>
  <si>
    <t>Rosebud</t>
  </si>
  <si>
    <t>Ritchie</t>
  </si>
  <si>
    <t>Daniels</t>
  </si>
  <si>
    <t>Deer Lodge</t>
  </si>
  <si>
    <t>Fallon</t>
  </si>
  <si>
    <t>Fergus</t>
  </si>
  <si>
    <t>Spokane</t>
  </si>
  <si>
    <t>South Hampton</t>
  </si>
  <si>
    <t>Stewartstown</t>
  </si>
  <si>
    <t>Shutesbury</t>
  </si>
  <si>
    <t>Somerville</t>
  </si>
  <si>
    <t>District 9</t>
  </si>
  <si>
    <t>Greenwich</t>
  </si>
  <si>
    <t>Griswold</t>
  </si>
  <si>
    <t>Cutler</t>
  </si>
  <si>
    <t>Passaic</t>
  </si>
  <si>
    <t>Milam</t>
  </si>
  <si>
    <t>Mills</t>
  </si>
  <si>
    <t>Hot Spring</t>
  </si>
  <si>
    <t>Prince George</t>
  </si>
  <si>
    <t>Meagher</t>
  </si>
  <si>
    <t>Elko</t>
  </si>
  <si>
    <t>Ascension</t>
  </si>
  <si>
    <t>McPherson</t>
  </si>
  <si>
    <t>Norton</t>
  </si>
  <si>
    <t>Clinton</t>
  </si>
  <si>
    <t>Divide</t>
  </si>
  <si>
    <t>Mobile</t>
  </si>
  <si>
    <t>Monroe</t>
  </si>
  <si>
    <t>Provincetown</t>
  </si>
  <si>
    <t>Jonesport</t>
  </si>
  <si>
    <t>Ingham</t>
  </si>
  <si>
    <t>Ector</t>
  </si>
  <si>
    <t>Goshen</t>
  </si>
  <si>
    <t>Allegan</t>
  </si>
  <si>
    <t>Benzie</t>
  </si>
  <si>
    <t>Harvey</t>
  </si>
  <si>
    <t>Bartholomew</t>
  </si>
  <si>
    <t>UT</t>
  </si>
  <si>
    <t>District 11</t>
  </si>
  <si>
    <t>West Bridgewater</t>
  </si>
  <si>
    <t>Massachusetts</t>
  </si>
  <si>
    <t>MA</t>
  </si>
  <si>
    <t>West Brookfield</t>
  </si>
  <si>
    <t>West Newbury</t>
  </si>
  <si>
    <t>Kenduskeag</t>
  </si>
  <si>
    <t>Kittery</t>
  </si>
  <si>
    <t>Lagrange</t>
  </si>
  <si>
    <t>Pawlet</t>
  </si>
  <si>
    <t>West Springfield</t>
  </si>
  <si>
    <t>Moniteau</t>
  </si>
  <si>
    <t>Austin</t>
  </si>
  <si>
    <t>Lavaca</t>
  </si>
  <si>
    <t>Talladega</t>
  </si>
  <si>
    <t>Fryeburg</t>
  </si>
  <si>
    <t>Gardiner</t>
  </si>
  <si>
    <t>Washita</t>
  </si>
  <si>
    <t>Woods</t>
  </si>
  <si>
    <t>Crane</t>
  </si>
  <si>
    <t>White</t>
  </si>
  <si>
    <t>Calvert</t>
  </si>
  <si>
    <t>Bleckley</t>
  </si>
  <si>
    <t>Brantley</t>
  </si>
  <si>
    <t>Brooks</t>
  </si>
  <si>
    <t>Taos</t>
  </si>
  <si>
    <t>Lampasas</t>
  </si>
  <si>
    <t>Philadelphia</t>
  </si>
  <si>
    <t>Bibb</t>
  </si>
  <si>
    <t>Lowndes</t>
  </si>
  <si>
    <t>Doddridge</t>
  </si>
  <si>
    <t>Carrabassett Valley</t>
  </si>
  <si>
    <t>Vice Presidential Candidate</t>
  </si>
  <si>
    <t>Sequatchie</t>
  </si>
  <si>
    <t>Arizona</t>
  </si>
  <si>
    <t>Mohave</t>
  </si>
  <si>
    <t>South Dakota</t>
  </si>
  <si>
    <t>SD</t>
  </si>
  <si>
    <t>Yellowstone</t>
  </si>
  <si>
    <t>Toombs</t>
  </si>
  <si>
    <t>Towns</t>
  </si>
  <si>
    <t>National Party</t>
  </si>
  <si>
    <t>Vinton</t>
  </si>
  <si>
    <t>Williams</t>
  </si>
  <si>
    <t>Coshocton</t>
  </si>
  <si>
    <t>Esmeralda</t>
  </si>
  <si>
    <t>Wood</t>
  </si>
  <si>
    <t>Cumberland</t>
  </si>
  <si>
    <t>Edmonson</t>
  </si>
  <si>
    <t>NC</t>
  </si>
  <si>
    <t>Old Saybrook</t>
  </si>
  <si>
    <t>Pointe Coupee</t>
  </si>
  <si>
    <t>Boone</t>
  </si>
  <si>
    <t>Imperial</t>
  </si>
  <si>
    <t>Inyo</t>
  </si>
  <si>
    <t>Crawford</t>
  </si>
  <si>
    <t>Klamath</t>
  </si>
  <si>
    <t>Conejos</t>
  </si>
  <si>
    <t>Langlade</t>
  </si>
  <si>
    <t>St. John the Baptist</t>
  </si>
  <si>
    <t>Uinta</t>
  </si>
  <si>
    <t>Cocke</t>
  </si>
  <si>
    <t>Rhode Island Board of Elections</t>
  </si>
  <si>
    <t>Bellingham</t>
  </si>
  <si>
    <t>Hiram</t>
  </si>
  <si>
    <t>Chaves</t>
  </si>
  <si>
    <t>Gay Head</t>
  </si>
  <si>
    <t>Nye</t>
  </si>
  <si>
    <t>Rappahannock</t>
  </si>
  <si>
    <t>District 7</t>
  </si>
  <si>
    <t>Crowley</t>
  </si>
  <si>
    <t>Elbert</t>
  </si>
  <si>
    <t>Sunderland</t>
  </si>
  <si>
    <t>Swanton</t>
  </si>
  <si>
    <t>Thetford</t>
  </si>
  <si>
    <t>Crisp</t>
  </si>
  <si>
    <t>Brewster</t>
  </si>
  <si>
    <t>Briscoe</t>
  </si>
  <si>
    <t>Burleson</t>
  </si>
  <si>
    <t>Callahan</t>
  </si>
  <si>
    <t>Sheldon</t>
  </si>
  <si>
    <t>District 25</t>
  </si>
  <si>
    <t>Beckham</t>
  </si>
  <si>
    <t>Scott</t>
  </si>
  <si>
    <t>Shrewsbury</t>
  </si>
  <si>
    <t>South Burlington</t>
  </si>
  <si>
    <t>Baraga</t>
  </si>
  <si>
    <t>Ada</t>
  </si>
  <si>
    <t>Morrill</t>
  </si>
  <si>
    <t>Hamilton</t>
  </si>
  <si>
    <t>Sangamon</t>
  </si>
  <si>
    <t>Hodgdon</t>
  </si>
  <si>
    <t>Hope</t>
  </si>
  <si>
    <t>Cheatham</t>
  </si>
  <si>
    <t>Berkley</t>
  </si>
  <si>
    <t>Sanford</t>
  </si>
  <si>
    <t>Hersey</t>
  </si>
  <si>
    <t>China</t>
  </si>
  <si>
    <t>Pershing</t>
  </si>
  <si>
    <t>B</t>
  </si>
  <si>
    <t>Williamsburg</t>
  </si>
  <si>
    <t>Davison</t>
  </si>
  <si>
    <t>Stowe</t>
  </si>
  <si>
    <t>East Carroll</t>
  </si>
  <si>
    <t>Ogle</t>
  </si>
  <si>
    <t>Newport News</t>
  </si>
  <si>
    <t>Clarendon</t>
  </si>
  <si>
    <t>Livermore</t>
  </si>
  <si>
    <t>Haynesville</t>
  </si>
  <si>
    <t>Schoharie</t>
  </si>
  <si>
    <t>Seneca</t>
  </si>
  <si>
    <t>Tioga</t>
  </si>
  <si>
    <t>Franklin</t>
  </si>
  <si>
    <t>Skagit</t>
  </si>
  <si>
    <t>Gonzales</t>
  </si>
  <si>
    <t>Gregg</t>
  </si>
  <si>
    <t>Southwest Harbor</t>
  </si>
  <si>
    <t>Mitchell</t>
  </si>
  <si>
    <t>Jefferson</t>
  </si>
  <si>
    <t>Lamar</t>
  </si>
  <si>
    <t>Whitfield</t>
  </si>
  <si>
    <t>Boise</t>
  </si>
  <si>
    <t>Prentiss</t>
  </si>
  <si>
    <t>MS</t>
  </si>
  <si>
    <t>Bennett</t>
  </si>
  <si>
    <t>Livingston</t>
  </si>
  <si>
    <t>Tuscarawas</t>
  </si>
  <si>
    <t>Van Wert</t>
  </si>
  <si>
    <t>Sidney</t>
  </si>
  <si>
    <t>Topsfield</t>
  </si>
  <si>
    <t>Harrington</t>
  </si>
  <si>
    <t>Danvers</t>
  </si>
  <si>
    <t>Caratunk</t>
  </si>
  <si>
    <t>Hermon</t>
  </si>
  <si>
    <t>Becket</t>
  </si>
  <si>
    <t>Allamakee</t>
  </si>
  <si>
    <t>Benson</t>
  </si>
  <si>
    <t>Bernardston</t>
  </si>
  <si>
    <t>Rockdale</t>
  </si>
  <si>
    <t>Lane</t>
  </si>
  <si>
    <t>Teton</t>
  </si>
  <si>
    <t>Twin Falls</t>
  </si>
  <si>
    <t>Maui</t>
  </si>
  <si>
    <t>Nantucket</t>
  </si>
  <si>
    <t>Norfolk</t>
  </si>
  <si>
    <t>Duval</t>
  </si>
  <si>
    <t>Audubon</t>
  </si>
  <si>
    <t>Bremer</t>
  </si>
  <si>
    <t>Iroquois</t>
  </si>
  <si>
    <t>Jersey</t>
  </si>
  <si>
    <t>Tuftonboro</t>
  </si>
  <si>
    <t>Easthampton</t>
  </si>
  <si>
    <t>East Longmeadow</t>
  </si>
  <si>
    <t>Glascock</t>
  </si>
  <si>
    <t>Copiah</t>
  </si>
  <si>
    <t>Forrest</t>
  </si>
  <si>
    <t>Jamaica</t>
  </si>
  <si>
    <t>Dodge</t>
  </si>
  <si>
    <t>Whitley</t>
  </si>
  <si>
    <t>Chariton</t>
  </si>
  <si>
    <t>Cole</t>
  </si>
  <si>
    <t>Howell</t>
  </si>
  <si>
    <t>Northfield</t>
  </si>
  <si>
    <t>Norwich</t>
  </si>
  <si>
    <t>West Haven</t>
  </si>
  <si>
    <t>West Rutland</t>
  </si>
  <si>
    <t>District of Columbia</t>
  </si>
  <si>
    <t>Florida</t>
  </si>
  <si>
    <t>Frederick</t>
  </si>
  <si>
    <t>Clarksburg</t>
  </si>
  <si>
    <t>Meriwether</t>
  </si>
  <si>
    <t>Hayes</t>
  </si>
  <si>
    <t>Archuleta</t>
  </si>
  <si>
    <t>Baca</t>
  </si>
  <si>
    <t>Labette</t>
  </si>
  <si>
    <t>Salem</t>
  </si>
  <si>
    <t>Cotton</t>
  </si>
  <si>
    <t>Creek</t>
  </si>
  <si>
    <t>Erath</t>
  </si>
  <si>
    <t>Gibson</t>
  </si>
  <si>
    <t>Fairbanks North Star</t>
  </si>
  <si>
    <t>Torrance</t>
  </si>
  <si>
    <t>Valencia</t>
  </si>
  <si>
    <t>Sequoyah</t>
  </si>
  <si>
    <t>Rice</t>
  </si>
  <si>
    <t>Riley</t>
  </si>
  <si>
    <t>Rooks</t>
  </si>
  <si>
    <t>Saline</t>
  </si>
  <si>
    <t>Seward</t>
  </si>
  <si>
    <t>Shawnee</t>
  </si>
  <si>
    <t>Cascade</t>
  </si>
  <si>
    <t>District 1</t>
  </si>
  <si>
    <t>McKenzie</t>
  </si>
  <si>
    <t>Oconto</t>
  </si>
  <si>
    <t>Comanche</t>
  </si>
  <si>
    <t>Cowley</t>
  </si>
  <si>
    <t>District 17</t>
  </si>
  <si>
    <t>Perry</t>
  </si>
  <si>
    <t>Saluda</t>
  </si>
  <si>
    <t>Essex</t>
  </si>
  <si>
    <t>Illinois State Board of Elections</t>
  </si>
  <si>
    <t>Iowa Secretary of State</t>
  </si>
  <si>
    <t>Friendship</t>
  </si>
  <si>
    <t>Coryell</t>
  </si>
  <si>
    <t>Cottle</t>
  </si>
  <si>
    <t>Calcasieu</t>
  </si>
  <si>
    <t>Cameron</t>
  </si>
  <si>
    <t>Clermont</t>
  </si>
  <si>
    <t>Yalobusha</t>
  </si>
  <si>
    <t>New Hampshire</t>
  </si>
  <si>
    <t>Henrico</t>
  </si>
  <si>
    <t>Ciales</t>
  </si>
  <si>
    <t>Monmouth</t>
  </si>
  <si>
    <t>Columbiana</t>
  </si>
  <si>
    <t>Smithfield</t>
  </si>
  <si>
    <t>Burnham</t>
  </si>
  <si>
    <t>Larue</t>
  </si>
  <si>
    <t>Graves</t>
  </si>
  <si>
    <t>Ness</t>
  </si>
  <si>
    <t>Rawlins</t>
  </si>
  <si>
    <t>Sanders</t>
  </si>
  <si>
    <t>Story</t>
  </si>
  <si>
    <t>Tama</t>
  </si>
  <si>
    <t>Hunt</t>
  </si>
  <si>
    <t>Bear Lake</t>
  </si>
  <si>
    <t>Benewah</t>
  </si>
  <si>
    <t>Martin</t>
  </si>
  <si>
    <t>Nicholas</t>
  </si>
  <si>
    <t>Oldham</t>
  </si>
  <si>
    <t>Frenchboro</t>
  </si>
  <si>
    <t>Frenchville</t>
  </si>
  <si>
    <t>Grand Forks</t>
  </si>
  <si>
    <t>LaMoure</t>
  </si>
  <si>
    <t>Geary</t>
  </si>
  <si>
    <t>Gove</t>
  </si>
  <si>
    <t>Wyoming</t>
  </si>
  <si>
    <t>Bucksport</t>
  </si>
  <si>
    <t>Hartford</t>
  </si>
  <si>
    <t>Litchfield</t>
  </si>
  <si>
    <t>Wallagrass</t>
  </si>
  <si>
    <t>Waterboro</t>
  </si>
  <si>
    <t>Waldo</t>
  </si>
  <si>
    <t>York</t>
  </si>
  <si>
    <t>Emmons</t>
  </si>
  <si>
    <t>Foster</t>
  </si>
  <si>
    <t>Sac</t>
  </si>
  <si>
    <t>Wichita</t>
  </si>
  <si>
    <t>Wilson</t>
  </si>
  <si>
    <t>Lynn</t>
  </si>
  <si>
    <t>Siskiyou</t>
  </si>
  <si>
    <t>Crosby</t>
  </si>
  <si>
    <t>Culberson</t>
  </si>
  <si>
    <t>Dallam</t>
  </si>
  <si>
    <t>Archer</t>
  </si>
  <si>
    <t>Milwaukee</t>
  </si>
  <si>
    <t>Kitsap</t>
  </si>
  <si>
    <t>Kittitas</t>
  </si>
  <si>
    <t>Kent</t>
  </si>
  <si>
    <t>Outagamie</t>
  </si>
  <si>
    <t>Branch</t>
  </si>
  <si>
    <t>Prince William</t>
  </si>
  <si>
    <t>Kewaunee</t>
  </si>
  <si>
    <t>Harnett</t>
  </si>
  <si>
    <t>Dutchess</t>
  </si>
  <si>
    <t>St. Lawrence</t>
  </si>
  <si>
    <t>McCulloch</t>
  </si>
  <si>
    <t>McLennan</t>
  </si>
  <si>
    <t>Ionia</t>
  </si>
  <si>
    <t>Total</t>
  </si>
  <si>
    <t>Robertson</t>
  </si>
  <si>
    <t>Washakie</t>
  </si>
  <si>
    <t>Weston</t>
  </si>
  <si>
    <t>Isabella</t>
  </si>
  <si>
    <t>Magoffin</t>
  </si>
  <si>
    <t>Mason</t>
  </si>
  <si>
    <t>North Canaan</t>
  </si>
  <si>
    <t>Edgecomb</t>
  </si>
  <si>
    <t>Skowhegan</t>
  </si>
  <si>
    <t>Smyrna</t>
  </si>
  <si>
    <t>Solon</t>
  </si>
  <si>
    <t>Worthington</t>
  </si>
  <si>
    <t>Wrentham</t>
  </si>
  <si>
    <t>Lincolnville</t>
  </si>
  <si>
    <t>Sargent's Purchase</t>
  </si>
  <si>
    <t>Seabrook</t>
  </si>
  <si>
    <t>Sherborn</t>
  </si>
  <si>
    <t>St. Tammany</t>
  </si>
  <si>
    <t>Charlevoix</t>
  </si>
  <si>
    <t>Cheboygan</t>
  </si>
  <si>
    <t>Dickenson</t>
  </si>
  <si>
    <t>Middletown Springs</t>
  </si>
  <si>
    <t>Oxford</t>
  </si>
  <si>
    <t>Penobscot</t>
  </si>
  <si>
    <t>Androscoggin</t>
  </si>
  <si>
    <t>Grand</t>
  </si>
  <si>
    <t>West Boylston</t>
  </si>
  <si>
    <t>Cabot</t>
  </si>
  <si>
    <t>Calais</t>
  </si>
  <si>
    <t>Cranberry Isles</t>
  </si>
  <si>
    <t>Crystal</t>
  </si>
  <si>
    <t>Damariscotta</t>
  </si>
  <si>
    <t>Mount Tabor</t>
  </si>
  <si>
    <t>Second College Gt.</t>
  </si>
  <si>
    <t>District 18</t>
  </si>
  <si>
    <t>District 19</t>
  </si>
  <si>
    <t>North Carolina</t>
  </si>
  <si>
    <t>Electoral Vote</t>
  </si>
  <si>
    <t>Montmorency</t>
  </si>
  <si>
    <t>Muskegon</t>
  </si>
  <si>
    <t>Newaygo</t>
  </si>
  <si>
    <t>Voluntown</t>
  </si>
  <si>
    <t>West Hartford</t>
  </si>
  <si>
    <t>East Haddam</t>
  </si>
  <si>
    <t>Isle Au Haut</t>
  </si>
  <si>
    <t>Jonesboro</t>
  </si>
  <si>
    <t>District 33</t>
  </si>
  <si>
    <t>Ledyard</t>
  </si>
  <si>
    <t>Parmer</t>
  </si>
  <si>
    <t>Wharton</t>
  </si>
  <si>
    <t>Wilbarger</t>
  </si>
  <si>
    <t>Custer</t>
  </si>
  <si>
    <t>Delta</t>
  </si>
  <si>
    <t>Cooke</t>
  </si>
  <si>
    <t>Alcona</t>
  </si>
  <si>
    <t>St. Lucie</t>
  </si>
  <si>
    <t>St. Bernard</t>
  </si>
  <si>
    <t>St. Helena</t>
  </si>
  <si>
    <t>Socialist Workers</t>
  </si>
  <si>
    <t>Data Source</t>
  </si>
  <si>
    <t>Emmet</t>
  </si>
  <si>
    <t>Genesee</t>
  </si>
  <si>
    <t>McDonough</t>
  </si>
  <si>
    <t>Glades</t>
  </si>
  <si>
    <t>District 13</t>
  </si>
  <si>
    <t>District 14</t>
  </si>
  <si>
    <t>District 10</t>
  </si>
  <si>
    <t>Rains</t>
  </si>
  <si>
    <t>Randall</t>
  </si>
  <si>
    <t>Marlboro</t>
  </si>
  <si>
    <t>Newberry</t>
  </si>
  <si>
    <t>Grimes</t>
  </si>
  <si>
    <t>Hennepin</t>
  </si>
  <si>
    <t>Marinette</t>
  </si>
  <si>
    <t>Lackawanna</t>
  </si>
  <si>
    <t>Lebanon</t>
  </si>
  <si>
    <t>Schley</t>
  </si>
  <si>
    <t>Screven</t>
  </si>
  <si>
    <t>Spalding</t>
  </si>
  <si>
    <t>Isanti</t>
  </si>
  <si>
    <t>Natrona</t>
  </si>
  <si>
    <t>Plaquemines</t>
  </si>
  <si>
    <t>Hubbard</t>
  </si>
  <si>
    <t>Etowah</t>
  </si>
  <si>
    <t>%REG/VAP</t>
  </si>
  <si>
    <t>Dallas</t>
  </si>
  <si>
    <t>DeKalb</t>
  </si>
  <si>
    <t>Stewart</t>
  </si>
  <si>
    <t>KY</t>
  </si>
  <si>
    <t>Adair</t>
  </si>
  <si>
    <t>Camas</t>
  </si>
  <si>
    <t>Canyon</t>
  </si>
  <si>
    <t>Shasta</t>
  </si>
  <si>
    <t>Assumption</t>
  </si>
  <si>
    <t>Crow Wing</t>
  </si>
  <si>
    <t>Dakota</t>
  </si>
  <si>
    <t>Faribault</t>
  </si>
  <si>
    <t>VT</t>
  </si>
  <si>
    <t>Addison</t>
  </si>
  <si>
    <t>Bennington</t>
  </si>
  <si>
    <t>Moore</t>
  </si>
  <si>
    <t>Obion</t>
  </si>
  <si>
    <t>Truro</t>
  </si>
  <si>
    <t>Ayer</t>
  </si>
  <si>
    <t>Barre</t>
  </si>
  <si>
    <t>Sanborn</t>
  </si>
  <si>
    <t>Spink</t>
  </si>
  <si>
    <t>Stanley</t>
  </si>
  <si>
    <t>Billings</t>
  </si>
  <si>
    <t>Bottineau</t>
  </si>
  <si>
    <t>Gogebic</t>
  </si>
  <si>
    <t>Pecos</t>
  </si>
  <si>
    <t>Sully</t>
  </si>
  <si>
    <t>Tripp</t>
  </si>
  <si>
    <t>Yankton</t>
  </si>
  <si>
    <t>Hale</t>
  </si>
  <si>
    <t>Rockingham</t>
  </si>
  <si>
    <t>Jackson</t>
  </si>
  <si>
    <t>North Dakota</t>
  </si>
  <si>
    <t>Pop Vote</t>
  </si>
  <si>
    <t>Margin</t>
  </si>
  <si>
    <t>Glenn</t>
  </si>
  <si>
    <t>Humboldt</t>
  </si>
  <si>
    <t>Bon Homme</t>
  </si>
  <si>
    <t>Wapello</t>
  </si>
  <si>
    <t>Geneva</t>
  </si>
  <si>
    <t>Agency</t>
  </si>
  <si>
    <t>Cannon</t>
  </si>
  <si>
    <t>Cheyenne</t>
  </si>
  <si>
    <t>Radford</t>
  </si>
  <si>
    <t>Kossuth</t>
  </si>
  <si>
    <t>McMinn</t>
  </si>
  <si>
    <t>McNairy</t>
  </si>
  <si>
    <t>Milford</t>
  </si>
  <si>
    <t>Millbury</t>
  </si>
  <si>
    <t>Millis</t>
  </si>
  <si>
    <t>Palermo</t>
  </si>
  <si>
    <t>Harvard</t>
  </si>
  <si>
    <t>Medina</t>
  </si>
  <si>
    <t>Meigs</t>
  </si>
  <si>
    <t>Freetown</t>
  </si>
  <si>
    <t>Pitkin</t>
  </si>
  <si>
    <t>Prowers</t>
  </si>
  <si>
    <t>Margin (%)</t>
  </si>
  <si>
    <t>Mississippi Secretary of State Elections Division</t>
  </si>
  <si>
    <t>Aransas</t>
  </si>
  <si>
    <t>Charles Mix</t>
  </si>
  <si>
    <t>Millard</t>
  </si>
  <si>
    <t>Piute</t>
  </si>
  <si>
    <t>Monson</t>
  </si>
  <si>
    <t>Wolfeboro</t>
  </si>
  <si>
    <t>Centerville</t>
  </si>
  <si>
    <t>Nahant</t>
  </si>
  <si>
    <t>Needham</t>
  </si>
  <si>
    <t>Tisbury</t>
  </si>
  <si>
    <t>Collin</t>
  </si>
  <si>
    <t>Grainger</t>
  </si>
  <si>
    <t>Hamblen</t>
  </si>
  <si>
    <t>Antelope</t>
  </si>
  <si>
    <t>Liberty</t>
  </si>
  <si>
    <t>Manatee</t>
  </si>
  <si>
    <t>Beltrami</t>
  </si>
  <si>
    <t>Big Stone</t>
  </si>
  <si>
    <t>Townsend</t>
  </si>
  <si>
    <t>Leavenworth</t>
  </si>
  <si>
    <t>Shelby</t>
  </si>
  <si>
    <t>Linn</t>
  </si>
  <si>
    <t>Lyon</t>
  </si>
  <si>
    <t>Ottawa</t>
  </si>
  <si>
    <t>King William</t>
  </si>
  <si>
    <t>Atlantic</t>
  </si>
  <si>
    <t>Miner</t>
  </si>
  <si>
    <t>Middleborough</t>
  </si>
  <si>
    <t>Greenlee</t>
  </si>
  <si>
    <t>Lucas</t>
  </si>
  <si>
    <t>Barrington</t>
  </si>
  <si>
    <t>Martin's Location</t>
  </si>
  <si>
    <t>Cherryfield</t>
  </si>
  <si>
    <t>Chapman</t>
  </si>
  <si>
    <t>Tillamook</t>
  </si>
  <si>
    <t>Umatilla</t>
  </si>
  <si>
    <t>Tom Green</t>
  </si>
  <si>
    <t>Newburyport</t>
  </si>
  <si>
    <t>Carver</t>
  </si>
  <si>
    <t>Travis</t>
  </si>
  <si>
    <t>Foard</t>
  </si>
  <si>
    <t>Fort Bend</t>
  </si>
  <si>
    <t>Keokuk</t>
  </si>
  <si>
    <t>Okanogan</t>
  </si>
  <si>
    <t>Forest</t>
  </si>
  <si>
    <t>Calumet</t>
  </si>
  <si>
    <t>Dane</t>
  </si>
  <si>
    <t>Door</t>
  </si>
  <si>
    <t>Shapleigh</t>
  </si>
  <si>
    <t>Kensington</t>
  </si>
  <si>
    <t>Attleboro</t>
  </si>
  <si>
    <t>Madbury</t>
  </si>
  <si>
    <t>Marlow</t>
  </si>
  <si>
    <t>Winslow</t>
  </si>
  <si>
    <t>Winter Harbor</t>
  </si>
  <si>
    <t>Newington</t>
  </si>
  <si>
    <t>Newmarket</t>
  </si>
  <si>
    <t>Portage Lake</t>
  </si>
  <si>
    <t>Beverly</t>
  </si>
  <si>
    <t>Greenville</t>
  </si>
  <si>
    <t>Metcalfe</t>
  </si>
  <si>
    <t>Wadena</t>
  </si>
  <si>
    <t>Waseca</t>
  </si>
  <si>
    <t>Madera</t>
  </si>
  <si>
    <t>Gilpin</t>
  </si>
  <si>
    <t>Anderson</t>
  </si>
  <si>
    <t>Tennessee</t>
  </si>
  <si>
    <t>Quitman</t>
  </si>
  <si>
    <t>Rabun</t>
  </si>
  <si>
    <t>Buena Vista</t>
  </si>
  <si>
    <t>McKinley</t>
  </si>
  <si>
    <t>Walden</t>
  </si>
  <si>
    <t>Wallingford</t>
  </si>
  <si>
    <t>Erving's Location</t>
  </si>
  <si>
    <t>Bedford</t>
  </si>
  <si>
    <t>Mariposa</t>
  </si>
  <si>
    <t>McMullen</t>
  </si>
  <si>
    <t>Pitt</t>
  </si>
  <si>
    <t>Judith Basin</t>
  </si>
  <si>
    <t>Hanover</t>
  </si>
  <si>
    <t>Luquillo</t>
  </si>
  <si>
    <t>Polk</t>
  </si>
  <si>
    <t>Putnam</t>
  </si>
  <si>
    <t>Guayanilla</t>
  </si>
  <si>
    <t>Guaynabo</t>
  </si>
  <si>
    <t>Libertarian</t>
  </si>
  <si>
    <t>Thurston</t>
  </si>
  <si>
    <t>Gentry</t>
  </si>
  <si>
    <t>Grundy</t>
  </si>
  <si>
    <t>Defiance</t>
  </si>
  <si>
    <t>Fremont</t>
  </si>
  <si>
    <t>Prairie</t>
  </si>
  <si>
    <t>Scotts Bluff</t>
  </si>
  <si>
    <t>Laurel</t>
  </si>
  <si>
    <t>Leslie</t>
  </si>
  <si>
    <t>Winchester</t>
  </si>
  <si>
    <t>WA</t>
  </si>
  <si>
    <t>Voting Age Population, Registration, and Turnout</t>
  </si>
  <si>
    <t>Lunenburg</t>
  </si>
  <si>
    <t>San Patricio</t>
  </si>
  <si>
    <t>Pacific</t>
  </si>
  <si>
    <t>Haskell</t>
  </si>
  <si>
    <t>Crittenden</t>
  </si>
  <si>
    <t>Levy</t>
  </si>
  <si>
    <t>Dubuque</t>
  </si>
  <si>
    <t>Routt</t>
  </si>
  <si>
    <t>Saguache</t>
  </si>
  <si>
    <t>Claiborne</t>
  </si>
  <si>
    <t>Blair</t>
  </si>
  <si>
    <t>Juneau</t>
  </si>
  <si>
    <t>Kenosha</t>
  </si>
  <si>
    <t>Brunswick</t>
  </si>
  <si>
    <t>Rock</t>
  </si>
  <si>
    <t>Hempstead</t>
  </si>
  <si>
    <t>Hampshire</t>
  </si>
  <si>
    <t>Ogemaw</t>
  </si>
  <si>
    <t>Charles City</t>
  </si>
  <si>
    <t>Craig</t>
  </si>
  <si>
    <t>Culpeper</t>
  </si>
  <si>
    <t>Cherokee</t>
  </si>
  <si>
    <t>Lynchburg</t>
  </si>
  <si>
    <t>Powell</t>
  </si>
  <si>
    <t>Cuming</t>
  </si>
  <si>
    <t>Dawes</t>
  </si>
  <si>
    <t>San Jacinto</t>
  </si>
  <si>
    <t>Kalamazoo</t>
  </si>
  <si>
    <t>Kalkaska</t>
  </si>
  <si>
    <t>Keweenaw</t>
  </si>
  <si>
    <t>Smyth</t>
  </si>
  <si>
    <t>Colfax</t>
  </si>
  <si>
    <t>Sierra</t>
  </si>
  <si>
    <t>East Baton Rouge</t>
  </si>
  <si>
    <t>West Baton Rouge</t>
  </si>
  <si>
    <t>West Feliciana</t>
  </si>
  <si>
    <t>Uintah</t>
  </si>
  <si>
    <t>Republican</t>
  </si>
  <si>
    <t>Lafayette</t>
  </si>
  <si>
    <t>Leon</t>
  </si>
  <si>
    <t>St. Martin</t>
  </si>
  <si>
    <t>St. Mary</t>
  </si>
  <si>
    <t>Vermillion</t>
  </si>
  <si>
    <t>Owsley</t>
  </si>
  <si>
    <t>DC</t>
  </si>
  <si>
    <t>Mathews</t>
  </si>
  <si>
    <t>Guildhall</t>
  </si>
  <si>
    <t>Orrington</t>
  </si>
  <si>
    <t>Atoka</t>
  </si>
  <si>
    <t>Sumter</t>
  </si>
  <si>
    <t>Griggs</t>
  </si>
  <si>
    <t>Izard</t>
  </si>
  <si>
    <t>Little River</t>
  </si>
  <si>
    <t>Alexandria</t>
  </si>
  <si>
    <t>Mount Chase</t>
  </si>
  <si>
    <t>Mount Desert</t>
  </si>
  <si>
    <t>East Kingston</t>
  </si>
  <si>
    <t>Enfield</t>
  </si>
  <si>
    <t>Epping</t>
  </si>
  <si>
    <t>Franconia</t>
  </si>
  <si>
    <t>New Sweden</t>
  </si>
  <si>
    <t>Ashford</t>
  </si>
  <si>
    <t>Blue Earth</t>
  </si>
  <si>
    <t>District 16</t>
  </si>
  <si>
    <t>Lake of the Woods</t>
  </si>
  <si>
    <t>Llano</t>
  </si>
  <si>
    <t>Loving</t>
  </si>
  <si>
    <t>Orangeburg</t>
  </si>
  <si>
    <t>Woodford</t>
  </si>
  <si>
    <t>Louisiana</t>
  </si>
  <si>
    <t>LA</t>
  </si>
  <si>
    <t>Acadia</t>
  </si>
  <si>
    <t>Catahoula</t>
  </si>
  <si>
    <t>Rockland</t>
  </si>
  <si>
    <t>La Crosse</t>
  </si>
  <si>
    <t>Chenango</t>
  </si>
  <si>
    <t>Cortland</t>
  </si>
  <si>
    <t>Ozaukee</t>
  </si>
  <si>
    <t>Pepin</t>
  </si>
  <si>
    <t>Rockcastle</t>
  </si>
  <si>
    <t>Rehoboth</t>
  </si>
  <si>
    <t>East Windsor</t>
  </si>
  <si>
    <t>Eastford</t>
  </si>
  <si>
    <t>Ellington</t>
  </si>
  <si>
    <t>Somers</t>
  </si>
  <si>
    <t>Montville</t>
  </si>
  <si>
    <t>Moose River</t>
  </si>
  <si>
    <t>Alstead</t>
  </si>
  <si>
    <t>Wethersfield</t>
  </si>
  <si>
    <t>Willington</t>
  </si>
  <si>
    <t>Eastland</t>
  </si>
  <si>
    <t>San Augustine</t>
  </si>
  <si>
    <t>Glacier</t>
  </si>
  <si>
    <t>Madawaska</t>
  </si>
  <si>
    <t>Detroit</t>
  </si>
  <si>
    <t>Masardis</t>
  </si>
  <si>
    <t>Rollinsford</t>
  </si>
  <si>
    <t>Rumney</t>
  </si>
  <si>
    <t>Rye</t>
  </si>
  <si>
    <t>Sanbornton</t>
  </si>
  <si>
    <t>District 39</t>
  </si>
  <si>
    <t>Canadian</t>
  </si>
  <si>
    <t>Putney</t>
  </si>
  <si>
    <t>Readsboro</t>
  </si>
  <si>
    <t>Windsor Locks</t>
  </si>
  <si>
    <t>Gilmanton</t>
  </si>
  <si>
    <t>Woodville</t>
  </si>
  <si>
    <t>Woolwich</t>
  </si>
  <si>
    <t>Ansonia</t>
  </si>
  <si>
    <t>Fluvanna</t>
  </si>
  <si>
    <t>Sandisfield</t>
  </si>
  <si>
    <t>Sandwich</t>
  </si>
  <si>
    <t>Saugus</t>
  </si>
  <si>
    <t>Shirley</t>
  </si>
  <si>
    <t>East Haven</t>
  </si>
  <si>
    <t>Amelia</t>
  </si>
  <si>
    <t>Burke</t>
  </si>
  <si>
    <t>Winthrop</t>
  </si>
  <si>
    <t>Butts</t>
  </si>
  <si>
    <t>Derby</t>
  </si>
  <si>
    <t>East Montpelier</t>
  </si>
  <si>
    <t>Eden</t>
  </si>
  <si>
    <t>Enosburg</t>
  </si>
  <si>
    <t>Plainville</t>
  </si>
  <si>
    <t>Plympton</t>
  </si>
  <si>
    <t>Princeton</t>
  </si>
  <si>
    <t>Harmon</t>
  </si>
  <si>
    <t>Oklahoma State Election Board</t>
  </si>
  <si>
    <t>Bryan</t>
  </si>
  <si>
    <t>Ransom</t>
  </si>
  <si>
    <t>Rolette</t>
  </si>
  <si>
    <t>Potter</t>
  </si>
  <si>
    <t>Waushara</t>
  </si>
  <si>
    <t>Winnebago</t>
  </si>
  <si>
    <t>Coke</t>
  </si>
  <si>
    <t>Independent</t>
  </si>
  <si>
    <t>Tensas</t>
  </si>
  <si>
    <t>Methuen</t>
  </si>
  <si>
    <t>Castine</t>
  </si>
  <si>
    <t>Carthage</t>
  </si>
  <si>
    <t>Casco</t>
  </si>
  <si>
    <t>Alger</t>
  </si>
  <si>
    <t>Audrain</t>
  </si>
  <si>
    <t>Laclede</t>
  </si>
  <si>
    <t>Sacramento</t>
  </si>
  <si>
    <t>San Benito</t>
  </si>
  <si>
    <t>District 8</t>
  </si>
  <si>
    <t>District 12</t>
  </si>
  <si>
    <t>AR</t>
  </si>
  <si>
    <t>St. James</t>
  </si>
  <si>
    <t>Templeton</t>
  </si>
  <si>
    <t>Tewksbury</t>
  </si>
  <si>
    <t>Cache</t>
  </si>
  <si>
    <t>Waukesha</t>
  </si>
  <si>
    <t>Preble</t>
  </si>
  <si>
    <t>Ross</t>
  </si>
  <si>
    <t>Tinmouth</t>
  </si>
  <si>
    <t>NJ</t>
  </si>
  <si>
    <t>Meddybemps</t>
  </si>
  <si>
    <t>Merrill</t>
  </si>
  <si>
    <t>Karnes</t>
  </si>
  <si>
    <t>Kaufman</t>
  </si>
  <si>
    <t>Kendall</t>
  </si>
  <si>
    <t>Okeechobee</t>
  </si>
  <si>
    <t>Hall</t>
  </si>
  <si>
    <t>Rocky Hill</t>
  </si>
  <si>
    <t>Currituck</t>
  </si>
  <si>
    <t>Tucker</t>
  </si>
  <si>
    <t>Tyler</t>
  </si>
  <si>
    <t>Clifton Forge</t>
  </si>
  <si>
    <t>Arthur</t>
  </si>
  <si>
    <t>Banner</t>
  </si>
  <si>
    <t>Wasatch</t>
  </si>
  <si>
    <t>Sutter</t>
  </si>
  <si>
    <t>Kandiyohi</t>
  </si>
  <si>
    <t>Escambia</t>
  </si>
  <si>
    <t>Fayette</t>
  </si>
  <si>
    <t>Marion</t>
  </si>
  <si>
    <t>Honolulu</t>
  </si>
  <si>
    <t>Clear Creek</t>
  </si>
  <si>
    <t>Wheeler</t>
  </si>
  <si>
    <t>Virginia Beach</t>
  </si>
  <si>
    <t>Waynesboro</t>
  </si>
  <si>
    <t>Horry</t>
  </si>
  <si>
    <t>Elmore</t>
  </si>
  <si>
    <t>Eureka</t>
  </si>
  <si>
    <t>Lander</t>
  </si>
  <si>
    <t>Bremen</t>
  </si>
  <si>
    <t>Clayton</t>
  </si>
  <si>
    <t>Minnehaha</t>
  </si>
  <si>
    <t>States with Lowest Percent of Vote</t>
  </si>
  <si>
    <t>Counties with Highest Percent of Vote</t>
  </si>
  <si>
    <t>Counties with Lowest Percent of Vote</t>
  </si>
  <si>
    <t>Tompkins</t>
  </si>
  <si>
    <t>Parsonsfield</t>
  </si>
  <si>
    <t>Puerto Rico</t>
  </si>
  <si>
    <t>Garfield</t>
  </si>
  <si>
    <t>Kennebec</t>
  </si>
  <si>
    <t>Concord</t>
  </si>
  <si>
    <t>Slope</t>
  </si>
  <si>
    <t>Stutsman</t>
  </si>
  <si>
    <t>State</t>
  </si>
  <si>
    <t>Tishomingo</t>
  </si>
  <si>
    <t>Finney</t>
  </si>
  <si>
    <t>Bollinger</t>
  </si>
  <si>
    <t>Buchanan</t>
  </si>
  <si>
    <t>Independence</t>
  </si>
  <si>
    <t xml:space="preserve"> </t>
  </si>
  <si>
    <t>NV</t>
  </si>
  <si>
    <t>Churchill</t>
  </si>
  <si>
    <t>Bates</t>
  </si>
  <si>
    <t>Barry</t>
  </si>
  <si>
    <t>Middleton</t>
  </si>
  <si>
    <t>Biddeford</t>
  </si>
  <si>
    <t>Blue Hill</t>
  </si>
  <si>
    <t>Boothbay</t>
  </si>
  <si>
    <t>Boothbay Harbor</t>
  </si>
  <si>
    <t>Byron</t>
  </si>
  <si>
    <t>Chisago</t>
  </si>
  <si>
    <t>Overton</t>
  </si>
  <si>
    <t>Freeborn</t>
  </si>
  <si>
    <t>Moody</t>
  </si>
  <si>
    <t>Roberts</t>
  </si>
  <si>
    <t>Gladwin</t>
  </si>
  <si>
    <t>District 24</t>
  </si>
  <si>
    <t>Hocking</t>
  </si>
  <si>
    <t>District 21</t>
  </si>
  <si>
    <t>Summers</t>
  </si>
  <si>
    <t>Angelina</t>
  </si>
  <si>
    <t>Millsfield</t>
  </si>
  <si>
    <t>Mont Vernon</t>
  </si>
  <si>
    <t>Medfield</t>
  </si>
  <si>
    <t>Millville</t>
  </si>
  <si>
    <t>Sweet Grass</t>
  </si>
  <si>
    <t>Toole</t>
  </si>
  <si>
    <t>Weld</t>
  </si>
  <si>
    <t>Hardin</t>
  </si>
  <si>
    <t>Alpine</t>
  </si>
  <si>
    <t>Bannock</t>
  </si>
  <si>
    <t>Palmyra</t>
  </si>
  <si>
    <t>Landaff</t>
  </si>
  <si>
    <t>Whitefield</t>
  </si>
  <si>
    <t>Scituate</t>
  </si>
  <si>
    <t>Brooksville</t>
  </si>
  <si>
    <t>Bowdoinham</t>
  </si>
  <si>
    <t>Langdon</t>
  </si>
  <si>
    <t>Lempster</t>
  </si>
  <si>
    <t>West Paris</t>
  </si>
  <si>
    <t>Ipswich</t>
  </si>
  <si>
    <t>Vassalboro</t>
  </si>
  <si>
    <t>Veazie</t>
  </si>
  <si>
    <t>Muhlenberg</t>
  </si>
  <si>
    <t>Sebec</t>
  </si>
  <si>
    <t>Starks</t>
  </si>
  <si>
    <t>Hart's Location</t>
  </si>
  <si>
    <t>Hebron</t>
  </si>
  <si>
    <t>Randolph</t>
  </si>
  <si>
    <t>Russell</t>
  </si>
  <si>
    <t>Tremont</t>
  </si>
  <si>
    <t>Otisfield</t>
  </si>
  <si>
    <t>Laconia</t>
  </si>
  <si>
    <t>Zavala</t>
  </si>
  <si>
    <t>Skamania</t>
  </si>
  <si>
    <t>Snohomish</t>
  </si>
  <si>
    <t>Gill</t>
  </si>
  <si>
    <t>Gosnold</t>
  </si>
  <si>
    <t>Great Barrington</t>
  </si>
  <si>
    <t>Greenfield</t>
  </si>
  <si>
    <t>Groveland</t>
  </si>
  <si>
    <t>Hadley</t>
  </si>
  <si>
    <t>Orwell</t>
  </si>
  <si>
    <t>Wabash</t>
  </si>
  <si>
    <t>Oregon</t>
  </si>
  <si>
    <t>Ozark</t>
  </si>
  <si>
    <t>Windsor</t>
  </si>
  <si>
    <t>Iron</t>
  </si>
  <si>
    <t>Wirt</t>
  </si>
  <si>
    <t>Wisconsin</t>
  </si>
  <si>
    <t>Heard</t>
  </si>
  <si>
    <t>Irwin</t>
  </si>
  <si>
    <t>Roscommon</t>
  </si>
  <si>
    <t>Saginaw</t>
  </si>
  <si>
    <t>Sanilac</t>
  </si>
  <si>
    <t>Christian</t>
  </si>
  <si>
    <t>Hampstead</t>
  </si>
  <si>
    <t>Bowdoin</t>
  </si>
  <si>
    <t>Garrett</t>
  </si>
  <si>
    <t>Windham</t>
  </si>
  <si>
    <t>Deerfield</t>
  </si>
  <si>
    <t>Wilmot</t>
  </si>
  <si>
    <t>Wilton</t>
  </si>
  <si>
    <t>Tuscaloosa</t>
  </si>
  <si>
    <t>Louisa</t>
  </si>
  <si>
    <t>Atchison</t>
  </si>
  <si>
    <t>Barber</t>
  </si>
  <si>
    <t>Kershaw</t>
  </si>
  <si>
    <t>Mora</t>
  </si>
  <si>
    <t>Quay</t>
  </si>
  <si>
    <t>Highest % of Vote and Lose</t>
  </si>
  <si>
    <t>D</t>
  </si>
  <si>
    <t>Lowest % of Vote and Win</t>
  </si>
  <si>
    <t>Moscow</t>
  </si>
  <si>
    <t>Walla Walla</t>
  </si>
  <si>
    <t>Whatcom</t>
  </si>
  <si>
    <t>Whitman</t>
  </si>
  <si>
    <t>Scotland</t>
  </si>
  <si>
    <t>Live Oak</t>
  </si>
  <si>
    <t>Juniata</t>
  </si>
  <si>
    <t>Hood</t>
  </si>
  <si>
    <t>Prince George's</t>
  </si>
  <si>
    <t>Beaver</t>
  </si>
  <si>
    <t>Pinellas</t>
  </si>
  <si>
    <t>Barkhamsted</t>
  </si>
  <si>
    <t>Gurabo</t>
  </si>
  <si>
    <t>Hatillo</t>
  </si>
  <si>
    <t>Hormigueros</t>
  </si>
  <si>
    <t>Humacao</t>
  </si>
  <si>
    <t>Isabela</t>
  </si>
  <si>
    <t>State Code</t>
  </si>
  <si>
    <t>San Bernardino</t>
  </si>
  <si>
    <t>La Salle</t>
  </si>
  <si>
    <t>McCracken</t>
  </si>
  <si>
    <t>Greer</t>
  </si>
  <si>
    <t>Love</t>
  </si>
  <si>
    <t>Okfuskee</t>
  </si>
  <si>
    <t>Okmulgee</t>
  </si>
  <si>
    <t>Payne</t>
  </si>
  <si>
    <t>Navarro</t>
  </si>
  <si>
    <t>Nolan</t>
  </si>
  <si>
    <t>Edmunds</t>
  </si>
  <si>
    <t>King George</t>
  </si>
  <si>
    <t>R</t>
  </si>
  <si>
    <t>Orland</t>
  </si>
  <si>
    <t>Orono</t>
  </si>
  <si>
    <t>Dona Ana</t>
  </si>
  <si>
    <t>Eddy</t>
  </si>
  <si>
    <t>Watauga</t>
  </si>
  <si>
    <t>Town</t>
  </si>
  <si>
    <t>Kirby</t>
  </si>
  <si>
    <t>Low &amp; Burbank's Gt.</t>
  </si>
  <si>
    <t>Lyme</t>
  </si>
  <si>
    <t>Delaware</t>
  </si>
  <si>
    <t>DE</t>
  </si>
  <si>
    <t>East Bridgewater</t>
  </si>
  <si>
    <t>Sunapee</t>
  </si>
  <si>
    <t>New Ipswich</t>
  </si>
  <si>
    <t>Hyde Park</t>
  </si>
  <si>
    <t>Trego</t>
  </si>
  <si>
    <t>Greenbush</t>
  </si>
  <si>
    <t>New Haven</t>
  </si>
  <si>
    <t>Norwood</t>
  </si>
  <si>
    <t>Mountrail</t>
  </si>
  <si>
    <t>New Castle</t>
  </si>
  <si>
    <t>Black Hawk</t>
  </si>
  <si>
    <t>Morehouse</t>
  </si>
  <si>
    <t>H. Ross Perot</t>
  </si>
  <si>
    <t>George Bush</t>
  </si>
  <si>
    <t>Albert Gore Jr.</t>
  </si>
  <si>
    <t>Sherman</t>
  </si>
  <si>
    <t>Smith</t>
  </si>
  <si>
    <t>Stafford</t>
  </si>
  <si>
    <t>Nueces</t>
  </si>
  <si>
    <t>Montgomery</t>
  </si>
  <si>
    <t>Morgan</t>
  </si>
  <si>
    <t>Berkshire</t>
  </si>
  <si>
    <t>Concordia</t>
  </si>
  <si>
    <t>DeSoto</t>
  </si>
  <si>
    <t>Macomb</t>
  </si>
  <si>
    <t>Manistee</t>
  </si>
  <si>
    <t>Errol</t>
  </si>
  <si>
    <t>Waterville Valley</t>
  </si>
  <si>
    <t>WI</t>
  </si>
  <si>
    <t>Vanceboro</t>
  </si>
  <si>
    <t>Branford</t>
  </si>
  <si>
    <t>Coal</t>
  </si>
  <si>
    <t>Hitchcock</t>
  </si>
  <si>
    <t>Charlottesville</t>
  </si>
  <si>
    <t>Lycoming</t>
  </si>
  <si>
    <t>McKean</t>
  </si>
  <si>
    <t>West Carroll</t>
  </si>
  <si>
    <t>Dixville</t>
  </si>
  <si>
    <t>Greeley</t>
  </si>
  <si>
    <t>Motley</t>
  </si>
  <si>
    <t>Bent</t>
  </si>
  <si>
    <t>Boulder</t>
  </si>
  <si>
    <t>Coffey</t>
  </si>
  <si>
    <t>Camp</t>
  </si>
  <si>
    <t>Vernon</t>
  </si>
  <si>
    <t>Dublin</t>
  </si>
  <si>
    <t>Boundary</t>
  </si>
  <si>
    <t>Bonner</t>
  </si>
  <si>
    <t>Bonneville</t>
  </si>
  <si>
    <t>Halifax</t>
  </si>
  <si>
    <t>Cassia</t>
  </si>
  <si>
    <t>Clark</t>
  </si>
  <si>
    <t>Clearwater</t>
  </si>
  <si>
    <t>Gem</t>
  </si>
  <si>
    <t>Gooding</t>
  </si>
  <si>
    <t>Jerome</t>
  </si>
  <si>
    <t>Kootenai</t>
  </si>
  <si>
    <t>Latah</t>
  </si>
  <si>
    <t>Flathead</t>
  </si>
  <si>
    <t>Solano</t>
  </si>
  <si>
    <t>Sonoma</t>
  </si>
  <si>
    <t>Claremont</t>
  </si>
  <si>
    <t>Mecosta</t>
  </si>
  <si>
    <t>Missaukee</t>
  </si>
  <si>
    <t>Quincy</t>
  </si>
  <si>
    <t>Raynham</t>
  </si>
  <si>
    <t>Linneus</t>
  </si>
  <si>
    <t>Cushing</t>
  </si>
  <si>
    <t>New Gloucester</t>
  </si>
  <si>
    <t>Glastonbury</t>
  </si>
  <si>
    <t>Somersworth</t>
  </si>
  <si>
    <t>Kennebunkport</t>
  </si>
  <si>
    <t>Kingfield</t>
  </si>
  <si>
    <t>Danforth</t>
  </si>
  <si>
    <t>Dayton</t>
  </si>
  <si>
    <t>Deblois</t>
  </si>
  <si>
    <t>Mount Holly</t>
  </si>
  <si>
    <t>Grassroots</t>
  </si>
  <si>
    <t>Phillipston</t>
  </si>
  <si>
    <t>Sprague</t>
  </si>
  <si>
    <t>Suffield</t>
  </si>
  <si>
    <t>Thompson</t>
  </si>
  <si>
    <t>Torrington</t>
  </si>
  <si>
    <t>Harrison</t>
  </si>
  <si>
    <t>Shoshone</t>
  </si>
  <si>
    <t>Poultney</t>
  </si>
  <si>
    <t>Pownal</t>
  </si>
  <si>
    <t>North Attleborough</t>
  </si>
  <si>
    <t>Chichester</t>
  </si>
  <si>
    <t>District 38</t>
  </si>
  <si>
    <t>Canterbury</t>
  </si>
  <si>
    <t>Center Harbor</t>
  </si>
  <si>
    <t>Chandler's Purchase</t>
  </si>
  <si>
    <t>Dover</t>
  </si>
  <si>
    <t>Dummerston</t>
  </si>
  <si>
    <t>Duxbury</t>
  </si>
  <si>
    <t>St. Francois</t>
  </si>
  <si>
    <t>County Ranking</t>
  </si>
  <si>
    <t>Uxbridge</t>
  </si>
  <si>
    <t>Wakefield</t>
  </si>
  <si>
    <t>Roger Mills</t>
  </si>
  <si>
    <t>Rogers</t>
  </si>
  <si>
    <t>Yadkin</t>
  </si>
  <si>
    <t>Nottoway</t>
  </si>
  <si>
    <t>Page</t>
  </si>
  <si>
    <t>Fair Haven</t>
  </si>
  <si>
    <t>Plaistow</t>
  </si>
  <si>
    <t>Cleveland</t>
  </si>
  <si>
    <t>Walthall</t>
  </si>
  <si>
    <t>Gilmer</t>
  </si>
  <si>
    <t>Lonoke</t>
  </si>
  <si>
    <t>Cromwell</t>
  </si>
  <si>
    <t>Darien</t>
  </si>
  <si>
    <t>Hampton Falls</t>
  </si>
  <si>
    <t>West Windsor</t>
  </si>
  <si>
    <t>Colchester</t>
  </si>
  <si>
    <t>Sugar Hill</t>
  </si>
  <si>
    <t>Sargent</t>
  </si>
  <si>
    <t>Freestone</t>
  </si>
  <si>
    <t>Bowie</t>
  </si>
  <si>
    <t>Washtenaw</t>
  </si>
  <si>
    <t>Voter Turnout (VAP)</t>
  </si>
  <si>
    <t>Colbert</t>
  </si>
  <si>
    <t>Castle Hill</t>
  </si>
  <si>
    <t>Webster</t>
  </si>
  <si>
    <t>South Windsor</t>
  </si>
  <si>
    <t>Southbury</t>
  </si>
  <si>
    <t>Southington</t>
  </si>
  <si>
    <t>Cornwall</t>
  </si>
  <si>
    <t>Craftsbury</t>
  </si>
  <si>
    <t>Danby</t>
  </si>
  <si>
    <t>Piermont</t>
  </si>
  <si>
    <t>Pinkham's Grant</t>
  </si>
  <si>
    <t>District 26</t>
  </si>
  <si>
    <t>Brownington</t>
  </si>
  <si>
    <t>Harford</t>
  </si>
  <si>
    <t>Holland</t>
  </si>
  <si>
    <t>Rush</t>
  </si>
  <si>
    <t>Charlotte</t>
  </si>
  <si>
    <t>Elec Vote</t>
  </si>
  <si>
    <t>Tazewell</t>
  </si>
  <si>
    <t>Wise</t>
  </si>
  <si>
    <t>Missoula</t>
  </si>
  <si>
    <t>Iberville</t>
  </si>
  <si>
    <t>Jefferson Davis</t>
  </si>
  <si>
    <t>Dauphin</t>
  </si>
  <si>
    <t>Colrain</t>
  </si>
  <si>
    <t>Petersham</t>
  </si>
  <si>
    <t>Royalston</t>
  </si>
  <si>
    <t>Cambridge</t>
  </si>
  <si>
    <t>Canaan</t>
  </si>
  <si>
    <t>Castleton</t>
  </si>
  <si>
    <t>Cavendish</t>
  </si>
  <si>
    <t>Chelsea</t>
  </si>
  <si>
    <t>Rowley</t>
  </si>
  <si>
    <t>Sharp</t>
  </si>
  <si>
    <t>Poinsett</t>
  </si>
  <si>
    <t>Searcy</t>
  </si>
  <si>
    <t>Sebastian</t>
  </si>
  <si>
    <t>Searsport</t>
  </si>
  <si>
    <t>Brimfield</t>
  </si>
  <si>
    <t>Agawam</t>
  </si>
  <si>
    <t>Alford</t>
  </si>
  <si>
    <t>District 40</t>
  </si>
  <si>
    <t>Bowerbank</t>
  </si>
  <si>
    <t>Schuylkill</t>
  </si>
  <si>
    <t>Snyder</t>
  </si>
  <si>
    <t>Cleburne</t>
  </si>
  <si>
    <t>Clinch</t>
  </si>
  <si>
    <t>Cobb</t>
  </si>
  <si>
    <t>California</t>
  </si>
  <si>
    <t>CA</t>
  </si>
  <si>
    <t>Chippewa</t>
  </si>
  <si>
    <t>Grant</t>
  </si>
  <si>
    <t>Fisher</t>
  </si>
  <si>
    <t>District 27</t>
  </si>
  <si>
    <t>Posey</t>
  </si>
  <si>
    <t>Peterborough</t>
  </si>
  <si>
    <t>Fourth Place</t>
  </si>
  <si>
    <t>State Ranking</t>
  </si>
  <si>
    <t>Glover</t>
  </si>
  <si>
    <t>Hartland</t>
  </si>
  <si>
    <t>Largest Margin of Victory</t>
  </si>
  <si>
    <t>Winner</t>
  </si>
  <si>
    <t>Stanton</t>
  </si>
  <si>
    <t>Stevens</t>
  </si>
  <si>
    <t>Greensboro</t>
  </si>
  <si>
    <t>Groton</t>
  </si>
  <si>
    <t>Hinds</t>
  </si>
  <si>
    <t>Humphreys</t>
  </si>
  <si>
    <t>District 32</t>
  </si>
  <si>
    <t>States with Highest Percent of Vote</t>
  </si>
  <si>
    <t>Perot</t>
  </si>
  <si>
    <t>Masters</t>
  </si>
  <si>
    <t>Peace &amp; Freedom</t>
  </si>
  <si>
    <t>American</t>
  </si>
  <si>
    <t>Rio Arriba</t>
  </si>
  <si>
    <t>Sandoval</t>
  </si>
  <si>
    <t>Choctaw</t>
  </si>
  <si>
    <t>Clarke</t>
  </si>
  <si>
    <t>Clay</t>
  </si>
  <si>
    <t>Bergen</t>
  </si>
  <si>
    <t>NH</t>
  </si>
  <si>
    <t>Beadle</t>
  </si>
  <si>
    <t>Vigo</t>
  </si>
  <si>
    <t>Heath</t>
  </si>
  <si>
    <t>Alna</t>
  </si>
  <si>
    <t>Amity</t>
  </si>
  <si>
    <t>Appleton</t>
  </si>
  <si>
    <t>Arrowsic</t>
  </si>
  <si>
    <t>Arundel</t>
  </si>
  <si>
    <t>Gardner</t>
  </si>
  <si>
    <t>Dartmouth</t>
  </si>
  <si>
    <t>Dedham</t>
  </si>
  <si>
    <t>Rangeley</t>
  </si>
  <si>
    <t>Readfield</t>
  </si>
  <si>
    <t>Robbinston</t>
  </si>
  <si>
    <t>Rome</t>
  </si>
  <si>
    <t>Pocahontas</t>
  </si>
  <si>
    <t>Multnomah</t>
  </si>
  <si>
    <t>Throckmorton</t>
  </si>
  <si>
    <t>Titus</t>
  </si>
  <si>
    <t>Upton</t>
  </si>
  <si>
    <t>Uvalde</t>
  </si>
  <si>
    <t>Val Verde</t>
  </si>
  <si>
    <t>Billerica</t>
  </si>
  <si>
    <t>Belchertown</t>
  </si>
  <si>
    <t>Bracken</t>
  </si>
  <si>
    <t>Broadwater</t>
  </si>
  <si>
    <t>Scarborough</t>
  </si>
  <si>
    <t>Lyndeborough</t>
  </si>
  <si>
    <t>Jericho</t>
  </si>
  <si>
    <t>Lenoir</t>
  </si>
  <si>
    <t>Nash</t>
  </si>
  <si>
    <t>Winterport</t>
  </si>
  <si>
    <t>Wiscasset</t>
  </si>
  <si>
    <t>Yavapai</t>
  </si>
  <si>
    <t>Wake</t>
  </si>
  <si>
    <t>Portland</t>
  </si>
  <si>
    <t>Sebago</t>
  </si>
  <si>
    <t>Tyngsborough</t>
  </si>
  <si>
    <t>Box Butte</t>
  </si>
  <si>
    <t>Foxborough</t>
  </si>
  <si>
    <t>Framingham</t>
  </si>
  <si>
    <t>Thornton</t>
  </si>
  <si>
    <t>Tilton</t>
  </si>
  <si>
    <t>Prospect</t>
  </si>
  <si>
    <t>Chicot</t>
  </si>
  <si>
    <t>Pickens</t>
  </si>
  <si>
    <t>Pike</t>
  </si>
  <si>
    <t>Newfields</t>
  </si>
  <si>
    <t>Osborn</t>
  </si>
  <si>
    <t>North Hero</t>
  </si>
  <si>
    <t>Owls Head</t>
  </si>
  <si>
    <t>Mecklenburg</t>
  </si>
  <si>
    <t>Coventry</t>
  </si>
  <si>
    <t>Bar Harbor</t>
  </si>
  <si>
    <t>Des Moines</t>
  </si>
  <si>
    <t>Allegany</t>
  </si>
  <si>
    <t>New London</t>
  </si>
  <si>
    <t>Tolland</t>
  </si>
  <si>
    <t>Freedom</t>
  </si>
  <si>
    <t>State of Hawaii Office of Elections</t>
  </si>
  <si>
    <t>Harrisville</t>
  </si>
  <si>
    <t>Northborough</t>
  </si>
  <si>
    <t>New Hanover</t>
  </si>
  <si>
    <t>MT</t>
  </si>
  <si>
    <t>Cullman</t>
  </si>
  <si>
    <t>Dale</t>
  </si>
  <si>
    <t>Sheridan</t>
  </si>
  <si>
    <t>Roque Bluffs</t>
  </si>
  <si>
    <t>Boyd</t>
  </si>
  <si>
    <t>District 28</t>
  </si>
  <si>
    <t>District 29</t>
  </si>
  <si>
    <t>Long</t>
  </si>
  <si>
    <t>Harpswell</t>
  </si>
  <si>
    <t>Fort Kent</t>
  </si>
  <si>
    <t>AL</t>
  </si>
  <si>
    <t>Bullitt</t>
  </si>
  <si>
    <t>Oliver</t>
  </si>
  <si>
    <t>Westminster</t>
  </si>
  <si>
    <t>Wicomico</t>
  </si>
  <si>
    <t>Chittenden</t>
  </si>
  <si>
    <t>Grand Isle</t>
  </si>
  <si>
    <t>Beacon Falls</t>
  </si>
  <si>
    <t>Medford</t>
  </si>
  <si>
    <t>Medway</t>
  </si>
  <si>
    <t>Melrose</t>
  </si>
  <si>
    <t>Sagadahoc</t>
  </si>
  <si>
    <t>Summit</t>
  </si>
  <si>
    <t>Teller</t>
  </si>
  <si>
    <t>Green</t>
  </si>
  <si>
    <t>Greenup</t>
  </si>
  <si>
    <t>Vinalhaven</t>
  </si>
  <si>
    <t>Bullock</t>
  </si>
  <si>
    <t>Butler</t>
  </si>
  <si>
    <t>Cattaraugus</t>
  </si>
  <si>
    <t>Verona</t>
  </si>
  <si>
    <t>Vienna</t>
  </si>
  <si>
    <t>Hadley's Purchase</t>
  </si>
  <si>
    <t>Surry</t>
  </si>
  <si>
    <t>Hopkinton</t>
  </si>
  <si>
    <t>Barren</t>
  </si>
  <si>
    <t>Bath</t>
  </si>
  <si>
    <t>East Providence</t>
  </si>
  <si>
    <t>Exeter</t>
  </si>
  <si>
    <t>Glocester</t>
  </si>
  <si>
    <t>Harwich</t>
  </si>
  <si>
    <t>Hatfield</t>
  </si>
  <si>
    <t>Marblehead</t>
  </si>
  <si>
    <t>Beddington</t>
  </si>
  <si>
    <t>Belfast</t>
  </si>
  <si>
    <t>Wheatland</t>
  </si>
  <si>
    <t>Morrow</t>
  </si>
  <si>
    <t>Hopedale</t>
  </si>
  <si>
    <t>Ochiltree</t>
  </si>
  <si>
    <t>Palo Pinto</t>
  </si>
  <si>
    <t>Owen</t>
  </si>
  <si>
    <t>Parke</t>
  </si>
  <si>
    <t>Won?</t>
  </si>
  <si>
    <t>Rank</t>
  </si>
  <si>
    <t>Second Place</t>
  </si>
  <si>
    <t>Third Place</t>
  </si>
  <si>
    <t>Forsyth</t>
  </si>
  <si>
    <t>Hart</t>
  </si>
  <si>
    <t>Great Pond</t>
  </si>
  <si>
    <t>Wyandot</t>
  </si>
  <si>
    <t>Oklahoma</t>
  </si>
  <si>
    <t>OK</t>
  </si>
  <si>
    <t>OR</t>
  </si>
  <si>
    <t>Riverside</t>
  </si>
  <si>
    <t>Nuckolls</t>
  </si>
  <si>
    <t>Otoe</t>
  </si>
  <si>
    <t>New Hampton</t>
  </si>
  <si>
    <t>Holderness</t>
  </si>
  <si>
    <t>Hollis</t>
  </si>
  <si>
    <t>Hooksett</t>
  </si>
  <si>
    <t>Jaffrey</t>
  </si>
  <si>
    <t>Rumford</t>
  </si>
  <si>
    <t>Sabattus</t>
  </si>
  <si>
    <t>Saco</t>
  </si>
  <si>
    <t>St. Agatha</t>
  </si>
  <si>
    <t>St. Albans</t>
  </si>
  <si>
    <t>Willimantic</t>
  </si>
  <si>
    <t>District 20</t>
  </si>
  <si>
    <t>Lafourche</t>
  </si>
  <si>
    <t>LaSalle</t>
  </si>
  <si>
    <t>Person</t>
  </si>
  <si>
    <t>Alabama</t>
  </si>
  <si>
    <t>Dickey</t>
  </si>
  <si>
    <t>Pembina</t>
  </si>
  <si>
    <t>Bell</t>
  </si>
  <si>
    <t>Scurry</t>
  </si>
  <si>
    <t>Cabarrus</t>
  </si>
  <si>
    <t>Woodruff</t>
  </si>
  <si>
    <t>Westford</t>
  </si>
  <si>
    <t>Kentucky State Board of Elections</t>
  </si>
  <si>
    <t>Epsom</t>
  </si>
  <si>
    <t>Buncombe</t>
  </si>
  <si>
    <t>Oktibbeha</t>
  </si>
  <si>
    <t>Woodward</t>
  </si>
  <si>
    <t>Mattawamkeag</t>
  </si>
  <si>
    <t>Maxfield</t>
  </si>
  <si>
    <t>Reading</t>
  </si>
  <si>
    <t>Dexter</t>
  </si>
  <si>
    <t>Dixfield</t>
  </si>
  <si>
    <t>Livermore Falls</t>
  </si>
  <si>
    <t>Lubec</t>
  </si>
  <si>
    <t>Machias</t>
  </si>
  <si>
    <t>Machiasport</t>
  </si>
  <si>
    <t>Clarksville</t>
  </si>
  <si>
    <t>Dennysville</t>
  </si>
  <si>
    <t>Duplin</t>
  </si>
  <si>
    <t>Durham</t>
  </si>
  <si>
    <t>Barton</t>
  </si>
  <si>
    <t>Bourbon</t>
  </si>
  <si>
    <t>Chase</t>
  </si>
  <si>
    <t>Chautauqua</t>
  </si>
  <si>
    <t>Tippah</t>
  </si>
  <si>
    <t>Burlington</t>
  </si>
  <si>
    <t>Calhoun</t>
  </si>
  <si>
    <t>Cloud</t>
  </si>
  <si>
    <t>Richford</t>
  </si>
  <si>
    <t>Ripton</t>
  </si>
  <si>
    <t>Rochester</t>
  </si>
  <si>
    <t>Roxbury</t>
  </si>
  <si>
    <t>Killingly</t>
  </si>
  <si>
    <t>Killingworth</t>
  </si>
  <si>
    <t>Dyer Brook</t>
  </si>
  <si>
    <t>Eastbrook</t>
  </si>
  <si>
    <t>Woodbridge</t>
  </si>
  <si>
    <t>Waitsfield</t>
  </si>
  <si>
    <t>New Limerick</t>
  </si>
  <si>
    <t>Montcalm</t>
  </si>
  <si>
    <t>St. Landry</t>
  </si>
  <si>
    <t>Eliot</t>
  </si>
  <si>
    <t>Embden</t>
  </si>
  <si>
    <t>Etna</t>
  </si>
  <si>
    <t>Ballard</t>
  </si>
  <si>
    <t>Johnson</t>
  </si>
  <si>
    <t>Itawamba</t>
  </si>
  <si>
    <t>Fauquier</t>
  </si>
  <si>
    <t>Pepperell</t>
  </si>
  <si>
    <t>Hinsdale</t>
  </si>
  <si>
    <t>Evangeline</t>
  </si>
  <si>
    <t>District 37</t>
  </si>
  <si>
    <t>Eastport</t>
  </si>
  <si>
    <t>Eddington</t>
  </si>
  <si>
    <t>Danbury</t>
  </si>
  <si>
    <t>Worcester</t>
  </si>
  <si>
    <t>Yarmouth</t>
  </si>
  <si>
    <t>Acworth</t>
  </si>
  <si>
    <t>Allenstown</t>
  </si>
  <si>
    <t>Barnstable</t>
  </si>
  <si>
    <t>Winn</t>
  </si>
  <si>
    <t>Dade</t>
  </si>
  <si>
    <t>Desoto</t>
  </si>
  <si>
    <t>Palmer</t>
  </si>
  <si>
    <t>Paxton</t>
  </si>
  <si>
    <t>Peabody</t>
  </si>
  <si>
    <t>Pelham</t>
  </si>
  <si>
    <t>Pembroke</t>
  </si>
  <si>
    <t>East Hampton</t>
  </si>
  <si>
    <t>North Haven</t>
  </si>
  <si>
    <t>Cornville</t>
  </si>
  <si>
    <t>Lovell</t>
  </si>
  <si>
    <t>Crawford's Purchase</t>
  </si>
  <si>
    <t>Croydon</t>
  </si>
  <si>
    <t>Guadalupe</t>
  </si>
  <si>
    <t>Harding</t>
  </si>
  <si>
    <t>Hidalgo</t>
  </si>
  <si>
    <t>Pittsylvania</t>
  </si>
  <si>
    <t>Powhatan</t>
  </si>
  <si>
    <t>Prince Edward</t>
  </si>
  <si>
    <t>New Hartford</t>
  </si>
  <si>
    <t>New Milford</t>
  </si>
  <si>
    <t>Newtown</t>
  </si>
  <si>
    <t>North Branford</t>
  </si>
  <si>
    <t>Swan's Island</t>
  </si>
  <si>
    <t>Swanville</t>
  </si>
  <si>
    <t>Sweden</t>
  </si>
  <si>
    <t>Kilkenny</t>
  </si>
  <si>
    <t>Leicester</t>
  </si>
  <si>
    <t>Lemington</t>
  </si>
  <si>
    <t>Londonderry</t>
  </si>
  <si>
    <t>Washington Secretary of State Elections</t>
  </si>
  <si>
    <t>Weare</t>
  </si>
  <si>
    <t>Wentworth</t>
  </si>
  <si>
    <t>Thomaston</t>
  </si>
  <si>
    <t>Whitingham</t>
  </si>
  <si>
    <t>Williamstown</t>
  </si>
  <si>
    <t>Williston</t>
  </si>
  <si>
    <t>Wilmington</t>
  </si>
  <si>
    <t>Winhall</t>
  </si>
  <si>
    <t>North Brookfield</t>
  </si>
  <si>
    <t>North Reading</t>
  </si>
  <si>
    <t>Sedgwick</t>
  </si>
  <si>
    <t>Ashley</t>
  </si>
  <si>
    <t>San Juan</t>
  </si>
  <si>
    <t>Galax</t>
  </si>
  <si>
    <t>Yazoo</t>
  </si>
  <si>
    <t>East Lyme</t>
  </si>
  <si>
    <t>East Hartford</t>
  </si>
  <si>
    <t>Mount Vernon</t>
  </si>
  <si>
    <t>Naples</t>
  </si>
  <si>
    <t>New Canada</t>
  </si>
  <si>
    <t>Sorrento</t>
  </si>
  <si>
    <t>Daviess</t>
  </si>
  <si>
    <t>Dearborn</t>
  </si>
  <si>
    <t>Dennis</t>
  </si>
  <si>
    <t>Dighton</t>
  </si>
  <si>
    <t>Dracut</t>
  </si>
  <si>
    <t>Dudley</t>
  </si>
  <si>
    <t>Dunstable</t>
  </si>
  <si>
    <t>New Kent</t>
  </si>
  <si>
    <t>New Hapmshire</t>
  </si>
  <si>
    <t>Allagash</t>
  </si>
  <si>
    <t>Lac Qui Parle</t>
  </si>
  <si>
    <t>Autauga</t>
  </si>
  <si>
    <t>Baldwin</t>
  </si>
  <si>
    <t>Castro</t>
  </si>
  <si>
    <t>Greenwood</t>
  </si>
  <si>
    <t>Chowan</t>
  </si>
  <si>
    <t>Columbus</t>
  </si>
  <si>
    <t>Albemarle</t>
  </si>
  <si>
    <t>Bertie</t>
  </si>
  <si>
    <t>Bladen</t>
  </si>
  <si>
    <t>Craven</t>
  </si>
  <si>
    <t>Mechanic Falls</t>
  </si>
  <si>
    <t>Mariaville</t>
  </si>
  <si>
    <t>Mars Hill</t>
  </si>
  <si>
    <t>ME</t>
  </si>
  <si>
    <t>Terrebonne</t>
  </si>
  <si>
    <t>Winneshiek</t>
  </si>
  <si>
    <t>Woodbury</t>
  </si>
  <si>
    <t>Bond</t>
  </si>
  <si>
    <t>Bureau</t>
  </si>
  <si>
    <t>Loudoun</t>
  </si>
  <si>
    <t>Bean's Purchase</t>
  </si>
  <si>
    <t>Belknap</t>
  </si>
  <si>
    <t>Cheshire</t>
  </si>
  <si>
    <t>Standish</t>
  </si>
  <si>
    <t>Gilead</t>
  </si>
  <si>
    <t>Coffee</t>
  </si>
  <si>
    <t>Colquitt</t>
  </si>
  <si>
    <t>Cook</t>
  </si>
  <si>
    <t>District 23</t>
  </si>
  <si>
    <t>Brewer</t>
  </si>
  <si>
    <t>Bridgton</t>
  </si>
  <si>
    <t>Perham</t>
  </si>
  <si>
    <t>Tunica</t>
  </si>
  <si>
    <t>Kingston</t>
  </si>
  <si>
    <t>Lakeville</t>
  </si>
  <si>
    <t>Middlefield</t>
  </si>
  <si>
    <t>Nashua</t>
  </si>
  <si>
    <t>Buxton</t>
  </si>
  <si>
    <t>Brooklin</t>
  </si>
  <si>
    <t>Wade</t>
  </si>
  <si>
    <t>Meredith</t>
  </si>
  <si>
    <t>Milan</t>
  </si>
  <si>
    <t>Paris</t>
  </si>
  <si>
    <t>Parkman</t>
  </si>
  <si>
    <t>Connecticut</t>
  </si>
  <si>
    <t>CT</t>
  </si>
  <si>
    <t>WY</t>
  </si>
  <si>
    <t>Stillwater</t>
  </si>
  <si>
    <t>Hale's Location</t>
  </si>
  <si>
    <t>Haverhill</t>
  </si>
  <si>
    <t>Hawley</t>
  </si>
  <si>
    <t>Carson City</t>
  </si>
  <si>
    <t>Cibola</t>
  </si>
  <si>
    <t>Pearl River</t>
  </si>
  <si>
    <t>Pontotoc</t>
  </si>
  <si>
    <t>Patten</t>
  </si>
  <si>
    <t>Passadumkeag</t>
  </si>
  <si>
    <t>Beaver Cove</t>
  </si>
  <si>
    <t>Albion</t>
  </si>
  <si>
    <t>Alfred</t>
  </si>
  <si>
    <t>Berwick</t>
  </si>
  <si>
    <t>Lisbon</t>
  </si>
  <si>
    <t>West Gardiner</t>
  </si>
  <si>
    <t>Glenburn</t>
  </si>
  <si>
    <t>Norway</t>
  </si>
  <si>
    <t>Oakfield</t>
  </si>
  <si>
    <t>Ogunquit</t>
  </si>
  <si>
    <t>Brookings</t>
  </si>
  <si>
    <t>Baileyville</t>
  </si>
  <si>
    <t>Bancroft</t>
  </si>
  <si>
    <t>Bangor</t>
  </si>
  <si>
    <t>Treasure</t>
  </si>
  <si>
    <t>Baring</t>
  </si>
  <si>
    <t>Beals</t>
  </si>
  <si>
    <t>New Boston</t>
  </si>
  <si>
    <t>New Durham</t>
  </si>
  <si>
    <t>Henniker</t>
  </si>
  <si>
    <t>Van Zandt</t>
  </si>
  <si>
    <t>Willacy</t>
  </si>
  <si>
    <t>Iowa</t>
  </si>
  <si>
    <t>IA</t>
  </si>
  <si>
    <t>Auburn</t>
  </si>
  <si>
    <t>Avon</t>
  </si>
  <si>
    <t>Keene</t>
  </si>
  <si>
    <t>Cummington</t>
  </si>
  <si>
    <t>Dalton</t>
  </si>
  <si>
    <t>Baxter</t>
  </si>
  <si>
    <t>Pleasants</t>
  </si>
  <si>
    <t>Crenshaw</t>
  </si>
  <si>
    <t>Natick</t>
  </si>
  <si>
    <t>Woodland</t>
  </si>
  <si>
    <t>Cape Elizabeth</t>
  </si>
  <si>
    <t>District of Columbia Board of Ethics and Elections</t>
  </si>
  <si>
    <t>South Portland</t>
  </si>
  <si>
    <t>Jamestown</t>
  </si>
  <si>
    <t>Holbrook</t>
  </si>
  <si>
    <t>Hoke</t>
  </si>
  <si>
    <t>Iredell</t>
  </si>
  <si>
    <t>District 31</t>
  </si>
  <si>
    <t>Beaverhead</t>
  </si>
  <si>
    <t>Big Horn</t>
  </si>
  <si>
    <t>Faulkner</t>
  </si>
  <si>
    <t>Belgrade</t>
  </si>
  <si>
    <t>South Dakota Secretary of State</t>
  </si>
  <si>
    <t>Iberia</t>
  </si>
  <si>
    <t>Gunnison</t>
  </si>
  <si>
    <t>Onondaga</t>
  </si>
  <si>
    <t>Huerfano</t>
  </si>
  <si>
    <t>Larimer</t>
  </si>
  <si>
    <t>Orford</t>
  </si>
  <si>
    <t>Ossipee</t>
  </si>
  <si>
    <t>Elkhart</t>
  </si>
  <si>
    <t>Fountain</t>
  </si>
  <si>
    <t>Kay</t>
  </si>
  <si>
    <t>Weymouth</t>
  </si>
  <si>
    <t>Whately</t>
  </si>
  <si>
    <t>Landgrove</t>
  </si>
  <si>
    <t>East Brookfield</t>
  </si>
  <si>
    <t>Starksboro</t>
  </si>
  <si>
    <t>Alfalfa</t>
  </si>
  <si>
    <t>Dawson</t>
  </si>
  <si>
    <t>Wibaux</t>
  </si>
  <si>
    <t>Gray</t>
  </si>
  <si>
    <t>Swansea</t>
  </si>
  <si>
    <t>Taunton</t>
  </si>
  <si>
    <t>Kingfisher</t>
  </si>
  <si>
    <t>Licking</t>
  </si>
  <si>
    <t>Hubbardston</t>
  </si>
  <si>
    <t>Hull</t>
  </si>
  <si>
    <t>Westfield</t>
  </si>
  <si>
    <t>Brockton</t>
  </si>
  <si>
    <t>Buckland</t>
  </si>
  <si>
    <t>Canton</t>
  </si>
  <si>
    <t>Floyd</t>
  </si>
  <si>
    <t>Haddam</t>
  </si>
  <si>
    <t>Hamden</t>
  </si>
  <si>
    <t>Westborough</t>
  </si>
  <si>
    <t>Westhampton</t>
  </si>
  <si>
    <t>Westport</t>
  </si>
  <si>
    <t>Westwood</t>
  </si>
  <si>
    <t>Michigan Department of State Bureau of Elections</t>
  </si>
  <si>
    <t>Old Town</t>
  </si>
  <si>
    <t>Ashfield</t>
  </si>
  <si>
    <t>Athol</t>
  </si>
  <si>
    <t>Watertown</t>
  </si>
  <si>
    <t>Wayland</t>
  </si>
  <si>
    <t>Wellesley</t>
  </si>
  <si>
    <t>Wellfleet</t>
  </si>
  <si>
    <t>Westmore</t>
  </si>
  <si>
    <t>Weybridge</t>
  </si>
  <si>
    <t>Wheelock</t>
  </si>
  <si>
    <t>Whiting</t>
  </si>
  <si>
    <t>Bethany</t>
  </si>
  <si>
    <t>Bozrah</t>
  </si>
  <si>
    <t>Oak Bluffs</t>
  </si>
  <si>
    <t>Cooper</t>
  </si>
  <si>
    <t>Midland</t>
  </si>
  <si>
    <t>Hubbardton</t>
  </si>
  <si>
    <t>Huntington</t>
  </si>
  <si>
    <t>Maries</t>
  </si>
  <si>
    <t>McDonald</t>
  </si>
  <si>
    <t>California Secretary of State</t>
  </si>
  <si>
    <t>Northbridge</t>
  </si>
  <si>
    <t>Hallowell</t>
  </si>
  <si>
    <t>Ferrisburg</t>
  </si>
  <si>
    <t>Abbot</t>
  </si>
  <si>
    <t>Northumberland</t>
  </si>
  <si>
    <t>Maine</t>
  </si>
  <si>
    <t>First Place</t>
  </si>
  <si>
    <t>Utah State Elections Office</t>
  </si>
  <si>
    <t>Stone</t>
  </si>
  <si>
    <t>Red Lake</t>
  </si>
  <si>
    <t>Richmond</t>
  </si>
  <si>
    <t>Ralls</t>
  </si>
  <si>
    <t>Ray</t>
  </si>
  <si>
    <t>Reynolds</t>
  </si>
  <si>
    <t>St. Charles</t>
  </si>
  <si>
    <t>Yancey</t>
  </si>
  <si>
    <t>Webb</t>
  </si>
  <si>
    <t>Carson</t>
  </si>
  <si>
    <t>Dummer</t>
  </si>
  <si>
    <t>Dunbarton</t>
  </si>
  <si>
    <t>Candia</t>
  </si>
  <si>
    <t>Cornish</t>
  </si>
  <si>
    <t>McCook</t>
  </si>
  <si>
    <t>Lea</t>
  </si>
  <si>
    <t>Los Alamos</t>
  </si>
  <si>
    <t>Madrid</t>
  </si>
  <si>
    <t>Harwinton</t>
  </si>
  <si>
    <t>Edinburg</t>
  </si>
  <si>
    <t>Simsbury</t>
  </si>
  <si>
    <t>North Stonington</t>
  </si>
  <si>
    <t>Norwalk</t>
  </si>
  <si>
    <t>Dover-Foxcroft</t>
  </si>
  <si>
    <t>Dresden</t>
  </si>
  <si>
    <t>Niagara</t>
  </si>
  <si>
    <t>Deering</t>
  </si>
  <si>
    <t>Derry</t>
  </si>
  <si>
    <t>Dix's Grant</t>
  </si>
  <si>
    <t>Mapleton</t>
  </si>
  <si>
    <t>New Fairfield</t>
  </si>
  <si>
    <t>Bethlehem</t>
  </si>
  <si>
    <t>Boscawen</t>
  </si>
  <si>
    <t>Bow</t>
  </si>
  <si>
    <t>Brentwood</t>
  </si>
  <si>
    <t>Campton</t>
  </si>
  <si>
    <t>State of Arizona Official Canvass General Election - November 3, 1992</t>
  </si>
  <si>
    <t>Andre Marrou</t>
  </si>
  <si>
    <t>Nancy Lord</t>
  </si>
  <si>
    <t>Starr</t>
  </si>
  <si>
    <t>Fall River</t>
  </si>
  <si>
    <t>Lamoine</t>
  </si>
  <si>
    <t>Leeds</t>
  </si>
  <si>
    <t>Levant</t>
  </si>
  <si>
    <t>Lewiston</t>
  </si>
  <si>
    <t>Limerick</t>
  </si>
  <si>
    <t>Limington</t>
  </si>
  <si>
    <t>Corinth</t>
  </si>
  <si>
    <t>Brooklyn</t>
  </si>
  <si>
    <t>Chaplin</t>
  </si>
  <si>
    <t>Boylston</t>
  </si>
  <si>
    <t>Otis</t>
  </si>
  <si>
    <t>Plainfield</t>
  </si>
  <si>
    <t>Missouri</t>
  </si>
  <si>
    <t>MO</t>
  </si>
  <si>
    <t>Andrew</t>
  </si>
  <si>
    <t>Colonial Heights</t>
  </si>
  <si>
    <t>Citrus</t>
  </si>
  <si>
    <t>Hughes</t>
  </si>
  <si>
    <t>Johnston</t>
  </si>
  <si>
    <t>North Carolina State Board of Elections</t>
  </si>
  <si>
    <t>Fulton</t>
  </si>
  <si>
    <t>Habersham</t>
  </si>
  <si>
    <t>Vanderburgh</t>
  </si>
  <si>
    <t>Darlington</t>
  </si>
  <si>
    <t>Dillon</t>
  </si>
  <si>
    <t>Stanly</t>
  </si>
  <si>
    <t>San Francisco</t>
  </si>
  <si>
    <t>San Joaquin</t>
  </si>
  <si>
    <t>Mifflin</t>
  </si>
  <si>
    <t>Montour</t>
  </si>
  <si>
    <t>Hanson</t>
  </si>
  <si>
    <t>Hutchinson</t>
  </si>
  <si>
    <t>Hyde</t>
  </si>
  <si>
    <t>Jerauld</t>
  </si>
  <si>
    <t>Richardson</t>
  </si>
  <si>
    <t>Ellis</t>
  </si>
  <si>
    <t>Jeff Davis</t>
  </si>
  <si>
    <t>Jenkins</t>
  </si>
  <si>
    <t>New Madrid</t>
  </si>
  <si>
    <t>Sumner</t>
  </si>
  <si>
    <t>South Hadley</t>
  </si>
  <si>
    <t>Southborough</t>
  </si>
  <si>
    <t>Wilbraham</t>
  </si>
  <si>
    <t>Winchendon</t>
  </si>
  <si>
    <t>Rupert</t>
  </si>
  <si>
    <t>Alton</t>
  </si>
  <si>
    <t>St. Joseph</t>
  </si>
  <si>
    <t>Barbour</t>
  </si>
  <si>
    <t>Atk. &amp; Gilm. Ac. Gt.</t>
  </si>
  <si>
    <t>Barnstead</t>
  </si>
  <si>
    <t>Bartlett</t>
  </si>
  <si>
    <t>Bean's Grant</t>
  </si>
  <si>
    <t>Dare</t>
  </si>
  <si>
    <t>Davie</t>
  </si>
  <si>
    <t>Stannard</t>
  </si>
  <si>
    <t>Luna</t>
  </si>
  <si>
    <t>Cimarron</t>
  </si>
  <si>
    <t>New Portland</t>
  </si>
  <si>
    <t>New Sharon</t>
  </si>
  <si>
    <t>Leake</t>
  </si>
  <si>
    <t>Revere</t>
  </si>
  <si>
    <t>Rockport</t>
  </si>
  <si>
    <t>Rowe</t>
  </si>
  <si>
    <t>Pittsford</t>
  </si>
  <si>
    <t>Manchester</t>
  </si>
  <si>
    <t>Hammond</t>
  </si>
  <si>
    <t>Harmony</t>
  </si>
  <si>
    <t>Indian Township</t>
  </si>
  <si>
    <t>Virginia</t>
  </si>
  <si>
    <t>Barron</t>
  </si>
  <si>
    <t>Bayfield</t>
  </si>
  <si>
    <t>Burnet</t>
  </si>
  <si>
    <t>Mississippi</t>
  </si>
  <si>
    <t>District 36</t>
  </si>
  <si>
    <t>Pomfret</t>
  </si>
  <si>
    <t>Maidstone</t>
  </si>
  <si>
    <t>Wolcott</t>
  </si>
  <si>
    <t>Acushnet</t>
  </si>
  <si>
    <t>Amesbury</t>
  </si>
  <si>
    <t>Ashburnham</t>
  </si>
  <si>
    <t>Ashby</t>
  </si>
  <si>
    <t>Rankin</t>
  </si>
  <si>
    <t>Sharkey</t>
  </si>
  <si>
    <t>North Andover</t>
  </si>
  <si>
    <t>Brookline</t>
  </si>
  <si>
    <t>Los Angeles</t>
  </si>
  <si>
    <t>El Paso</t>
  </si>
  <si>
    <t>Minnesota</t>
  </si>
  <si>
    <t>MN</t>
  </si>
  <si>
    <t>Loudon</t>
  </si>
  <si>
    <t>Maury</t>
  </si>
  <si>
    <t>Falls</t>
  </si>
  <si>
    <t>District 35</t>
  </si>
  <si>
    <t>East Granby</t>
  </si>
  <si>
    <t>North Yarmouth</t>
  </si>
  <si>
    <t>Northport</t>
  </si>
  <si>
    <t>Peacham</t>
  </si>
  <si>
    <t>Lewis</t>
  </si>
  <si>
    <t>Minidoka</t>
  </si>
  <si>
    <t>Nez Perce</t>
  </si>
  <si>
    <t>Oneida</t>
  </si>
  <si>
    <t>Kentucky</t>
  </si>
  <si>
    <t>Tallapoosa</t>
  </si>
  <si>
    <t>% Total Vote</t>
  </si>
  <si>
    <t>Burrillville</t>
  </si>
  <si>
    <t>Charlestown</t>
  </si>
  <si>
    <t>Hingham</t>
  </si>
  <si>
    <t>East Greenwich</t>
  </si>
  <si>
    <t>Oakham</t>
  </si>
  <si>
    <t>Norwell</t>
  </si>
  <si>
    <t>Chesterfield</t>
  </si>
  <si>
    <t>Marshfield</t>
  </si>
  <si>
    <t>Mendon</t>
  </si>
  <si>
    <t>Middlebury</t>
  </si>
  <si>
    <t>Schoolcraft</t>
  </si>
  <si>
    <t>Coles</t>
  </si>
  <si>
    <t>Edgar</t>
  </si>
  <si>
    <t>Thorndike</t>
  </si>
  <si>
    <t>Talmadge</t>
  </si>
  <si>
    <t>Trenton</t>
  </si>
  <si>
    <t>Early</t>
  </si>
  <si>
    <t>Passamaquoddy Pleasant Point</t>
  </si>
  <si>
    <t>Federal Absentee</t>
  </si>
  <si>
    <t>Criehaven</t>
  </si>
  <si>
    <t>Hibberts</t>
  </si>
  <si>
    <t>gore</t>
  </si>
  <si>
    <t>Watonwan</t>
  </si>
  <si>
    <t>Twombly</t>
  </si>
  <si>
    <t>Wilkin</t>
  </si>
  <si>
    <t>Effingham</t>
  </si>
  <si>
    <t>Wendell</t>
  </si>
  <si>
    <t>N/A</t>
  </si>
  <si>
    <t>Fairfax</t>
  </si>
  <si>
    <t>Lowell</t>
  </si>
  <si>
    <t>Ludlow</t>
  </si>
  <si>
    <t>District 34</t>
  </si>
  <si>
    <t>Garvin</t>
  </si>
  <si>
    <t>Proctor</t>
  </si>
  <si>
    <t>Parker</t>
  </si>
  <si>
    <t>Caribou</t>
  </si>
  <si>
    <t>Hettinger</t>
  </si>
  <si>
    <t>Kidder</t>
  </si>
  <si>
    <t>Aroostook</t>
  </si>
  <si>
    <t>Meriden</t>
  </si>
  <si>
    <t>Tuscola</t>
  </si>
  <si>
    <t>South Thomaston</t>
  </si>
  <si>
    <t>Stacyville</t>
  </si>
  <si>
    <t>Berkeley</t>
  </si>
  <si>
    <t>San Diego</t>
  </si>
  <si>
    <t>Holden</t>
  </si>
  <si>
    <t>Holliston</t>
  </si>
  <si>
    <t>Holyoke</t>
  </si>
  <si>
    <t>Niobrara</t>
  </si>
  <si>
    <t>Kit Carson</t>
  </si>
  <si>
    <t>La Plata</t>
  </si>
  <si>
    <t>Charleston</t>
  </si>
  <si>
    <t>Gloucester</t>
  </si>
  <si>
    <t>Hudson</t>
  </si>
  <si>
    <t>Blount</t>
  </si>
  <si>
    <t>Kansas Secretary of State</t>
  </si>
  <si>
    <t>Boyle</t>
  </si>
  <si>
    <t>Coconino</t>
  </si>
  <si>
    <t>Gila</t>
  </si>
  <si>
    <t>Graham</t>
  </si>
  <si>
    <t>Spotsylvania</t>
  </si>
  <si>
    <t>Pittsfield</t>
  </si>
  <si>
    <t>Panton</t>
  </si>
  <si>
    <t>St. Francis</t>
  </si>
  <si>
    <t>Thompson &amp; Mes's Pur.</t>
  </si>
  <si>
    <t>Stetson</t>
  </si>
  <si>
    <t>Stockholm</t>
  </si>
  <si>
    <t>Stockton Springs</t>
  </si>
  <si>
    <t>Stonington</t>
  </si>
  <si>
    <t>Otero</t>
  </si>
  <si>
    <t>Ripley</t>
  </si>
  <si>
    <t>•</t>
  </si>
  <si>
    <t>Charlemont</t>
  </si>
  <si>
    <t>Chelmsford</t>
  </si>
  <si>
    <t>Chicopee</t>
  </si>
  <si>
    <t>Chilmark</t>
  </si>
  <si>
    <t>Strong</t>
  </si>
  <si>
    <t>Lamoille</t>
  </si>
  <si>
    <t>Jasper</t>
  </si>
  <si>
    <t>Westmanland</t>
  </si>
  <si>
    <t>Whitneyville</t>
  </si>
  <si>
    <t>Swain</t>
  </si>
  <si>
    <t>Raymond</t>
  </si>
  <si>
    <t>Rindge</t>
  </si>
  <si>
    <t>Plantation</t>
  </si>
  <si>
    <t>Prentiss Twp.</t>
  </si>
  <si>
    <t>Long Island</t>
  </si>
  <si>
    <t>East Central Penobscot</t>
  </si>
  <si>
    <t>Argyle</t>
  </si>
  <si>
    <t>Northwest Piscataquis</t>
  </si>
  <si>
    <t>Northeast Piscataquis</t>
  </si>
  <si>
    <t>Nacogdoches</t>
  </si>
  <si>
    <t>George</t>
  </si>
  <si>
    <t>Grenada</t>
  </si>
  <si>
    <t>Northampton</t>
  </si>
  <si>
    <t>America First</t>
  </si>
  <si>
    <t>Looking Back</t>
  </si>
  <si>
    <t>Dorset</t>
  </si>
  <si>
    <t>Southeast Piscataquis</t>
  </si>
  <si>
    <t>Seboomook Lake</t>
  </si>
  <si>
    <t>Northeast Somerset</t>
  </si>
  <si>
    <t>Alachua</t>
  </si>
  <si>
    <t>Baker</t>
  </si>
  <si>
    <t>Pueblo</t>
  </si>
  <si>
    <t>Maryland</t>
  </si>
  <si>
    <t>MD</t>
  </si>
  <si>
    <t>Ira</t>
  </si>
  <si>
    <t>Irasburg</t>
  </si>
  <si>
    <t>Isle La Motte</t>
  </si>
  <si>
    <t>Day</t>
  </si>
  <si>
    <t>Vance</t>
  </si>
  <si>
    <t>Fairhaven</t>
  </si>
  <si>
    <t>Falmouth</t>
  </si>
  <si>
    <t>Fitchburg</t>
  </si>
  <si>
    <t>Transylvania</t>
  </si>
  <si>
    <t>Tyrrell</t>
  </si>
  <si>
    <t>Central Aroostook</t>
  </si>
  <si>
    <t>Southbridge</t>
  </si>
  <si>
    <t>Southwick</t>
  </si>
  <si>
    <t>Stoneham</t>
  </si>
  <si>
    <t>Stoughton</t>
  </si>
  <si>
    <t>Stow</t>
  </si>
  <si>
    <t>Sturbridge</t>
  </si>
  <si>
    <t>Swampscott</t>
  </si>
  <si>
    <t>Colleton</t>
  </si>
  <si>
    <t>Warren's gore</t>
  </si>
  <si>
    <t>Un. Twp. Unity</t>
  </si>
  <si>
    <t>Northwest Aroostook</t>
  </si>
  <si>
    <t>Square Lake</t>
  </si>
  <si>
    <t>Date</t>
  </si>
  <si>
    <t>West Tisbury</t>
  </si>
  <si>
    <t>Islesboro</t>
  </si>
  <si>
    <t>Jackman</t>
  </si>
  <si>
    <t>Emanuel</t>
  </si>
  <si>
    <t>Wales</t>
  </si>
  <si>
    <t>Walpole</t>
  </si>
  <si>
    <t>Lemhi</t>
  </si>
  <si>
    <t>Swanzey</t>
  </si>
  <si>
    <t>Tamworth</t>
  </si>
  <si>
    <t>Deep River</t>
  </si>
  <si>
    <t>Averill town</t>
  </si>
  <si>
    <t>Avery's gore</t>
  </si>
  <si>
    <t>Buels gore</t>
  </si>
  <si>
    <t>Ferdinand town</t>
  </si>
  <si>
    <t>Glastenbury town</t>
  </si>
  <si>
    <t>Lewis town</t>
  </si>
  <si>
    <t>Somerset town</t>
  </si>
  <si>
    <t>Warner's grant</t>
  </si>
  <si>
    <t>North Washington</t>
  </si>
  <si>
    <t>Passamaquoddy Indian Township</t>
  </si>
  <si>
    <t>East Central Washington</t>
  </si>
  <si>
    <t>Central Somerset</t>
  </si>
  <si>
    <t>South Aroostook</t>
  </si>
  <si>
    <t>North Oxford</t>
  </si>
  <si>
    <t>South Oxford</t>
  </si>
  <si>
    <t>North Penobscot</t>
  </si>
  <si>
    <t>Whitney</t>
  </si>
  <si>
    <t>Reservation</t>
  </si>
  <si>
    <t>North Franklin</t>
  </si>
  <si>
    <t>Wyman</t>
  </si>
  <si>
    <t>East Central Franklin</t>
  </si>
  <si>
    <t>West Central Franklin</t>
  </si>
  <si>
    <t>South Franklin</t>
  </si>
  <si>
    <t>East Hancock</t>
  </si>
  <si>
    <t>Northwest Hancock</t>
  </si>
  <si>
    <t>Central Hancock</t>
  </si>
  <si>
    <t>Wyandotte</t>
  </si>
  <si>
    <t>Royalton</t>
  </si>
  <si>
    <t>Cutt's Grant</t>
  </si>
  <si>
    <t>Bay</t>
  </si>
  <si>
    <t>Bradford</t>
  </si>
  <si>
    <t>Official Count of the Ballots Cast for Presidential Electors, Representatives in Congress, General Officers, Senators and Representatives in the General Assembly at the Election Tuesday, November 3, 1992</t>
  </si>
  <si>
    <t>Orient</t>
  </si>
  <si>
    <t>Ouray</t>
  </si>
  <si>
    <t>Park</t>
  </si>
  <si>
    <t>Hertford</t>
  </si>
  <si>
    <t>Menard</t>
  </si>
  <si>
    <t>Mahoning</t>
  </si>
  <si>
    <t>Harper</t>
  </si>
  <si>
    <t>Farmingdale</t>
  </si>
  <si>
    <t>Fort Fairfield</t>
  </si>
  <si>
    <t>Wenham</t>
  </si>
  <si>
    <t>Industry</t>
  </si>
  <si>
    <t>Island Falls</t>
  </si>
  <si>
    <t>Nodaway</t>
  </si>
  <si>
    <t>Stratford</t>
  </si>
  <si>
    <t>Stratham</t>
  </si>
  <si>
    <t>Success</t>
  </si>
  <si>
    <t>Shackelford</t>
  </si>
  <si>
    <t>Somervell</t>
  </si>
  <si>
    <t>Sterling</t>
  </si>
  <si>
    <t>Stonewall</t>
  </si>
  <si>
    <t>Highgate</t>
  </si>
  <si>
    <t>District 6</t>
  </si>
  <si>
    <t>Upshur</t>
  </si>
  <si>
    <t>Old Orchard Beach</t>
  </si>
  <si>
    <t>Montrose</t>
  </si>
  <si>
    <t>Warner</t>
  </si>
  <si>
    <t>Unity</t>
  </si>
  <si>
    <t>Temple</t>
  </si>
  <si>
    <t>S</t>
  </si>
  <si>
    <t>Dukes</t>
  </si>
  <si>
    <t>Northwood</t>
  </si>
  <si>
    <t>Nottingham</t>
  </si>
  <si>
    <t>Naugatuck</t>
  </si>
  <si>
    <t>Bridgeport</t>
  </si>
  <si>
    <t>Broward</t>
  </si>
  <si>
    <t>Onslow</t>
  </si>
  <si>
    <t>Pamlico</t>
  </si>
  <si>
    <t>Pasquotank</t>
  </si>
  <si>
    <t>West Stockbridge</t>
  </si>
  <si>
    <t>Blanchard</t>
  </si>
  <si>
    <t>Corrected figure for Phillips in Sevier county (to 5 from 3 - reconcilliation error in first copy of the abstract)</t>
  </si>
  <si>
    <t>General Election U.S. President Nov 3, 1992</t>
  </si>
  <si>
    <t>Yell</t>
  </si>
  <si>
    <t>Dewey</t>
  </si>
  <si>
    <t>FL</t>
  </si>
  <si>
    <t>Hinesburg</t>
  </si>
  <si>
    <t>Muskogee</t>
  </si>
  <si>
    <t>Wetzel</t>
  </si>
  <si>
    <t>Lyndon</t>
  </si>
  <si>
    <t>Granby</t>
  </si>
  <si>
    <t>Newark</t>
  </si>
  <si>
    <t>Newbury</t>
  </si>
  <si>
    <t>Newfane</t>
  </si>
  <si>
    <t>Fairlee</t>
  </si>
  <si>
    <t>Northwest Somerset</t>
  </si>
  <si>
    <t>Fayston</t>
  </si>
  <si>
    <t>Fletcher</t>
  </si>
  <si>
    <t>Danville</t>
  </si>
  <si>
    <t>Falls Church</t>
  </si>
  <si>
    <t>Fredericksburg</t>
  </si>
  <si>
    <t>Shiawassee</t>
  </si>
  <si>
    <t>Stokes</t>
  </si>
  <si>
    <t>Sandown</t>
  </si>
  <si>
    <t>Woodson</t>
  </si>
  <si>
    <t>New Britain</t>
  </si>
  <si>
    <t>New Canaan</t>
  </si>
  <si>
    <t>Deer Isle</t>
  </si>
  <si>
    <t>Denmark</t>
  </si>
  <si>
    <t>Kennebunk</t>
  </si>
  <si>
    <t>County</t>
  </si>
  <si>
    <t>Peru</t>
  </si>
  <si>
    <t>Nowata</t>
  </si>
  <si>
    <t>Mayes</t>
  </si>
  <si>
    <t>Pender</t>
  </si>
  <si>
    <t>Latimer</t>
  </si>
  <si>
    <t>Corrected minor party figures in Greenlee County (vote totals were incorrectly transcribed from the "rank" column in the county canvass)</t>
  </si>
  <si>
    <t>Corrected votes for several candidates in three towns (figures were transcribed to the incorrect candidates)</t>
  </si>
  <si>
    <t>Corrected minor party figures in Albany and Livingston Counties (figures were transcribed to the incorrect candidates)</t>
  </si>
  <si>
    <t>Added county data for Brisben</t>
  </si>
  <si>
    <t>Penobscot Indian Island</t>
  </si>
  <si>
    <t>Update</t>
  </si>
  <si>
    <t>Total Write-Ins</t>
  </si>
  <si>
    <t>Added county-level write-in data</t>
  </si>
  <si>
    <t>Added 70 votes for Warren in Salt Lake County per county canvass.</t>
  </si>
  <si>
    <t>District of Columbia General Election November 3, 1992 Final And Complete Election Results</t>
  </si>
  <si>
    <t>Data Sources</t>
  </si>
  <si>
    <t>Added official source information.</t>
  </si>
  <si>
    <t>Modified state-wide write-in votes</t>
  </si>
  <si>
    <t>Corrected total state-wide "write-ins" from 106 to 107</t>
  </si>
  <si>
    <t>Changed alphabetic order for St. Louis and Ste. Genevieve Counties</t>
  </si>
  <si>
    <t>Changed name of "St. Louis City" to "St. Louis"</t>
  </si>
  <si>
    <t>Changed name of "Baltimore City" to "Baltimore" (County-Equivalent "City" is in LSAD_TRANS column)</t>
  </si>
  <si>
    <t>ST</t>
  </si>
  <si>
    <t>CTY</t>
  </si>
  <si>
    <t>Absentee</t>
  </si>
  <si>
    <t>All</t>
  </si>
  <si>
    <t>Added state-level FIPS codes to the County and Town tabs. Changed all FIPS code cell formats from text to number</t>
  </si>
  <si>
    <t>No. 8 S.D.</t>
  </si>
  <si>
    <t>T1 R9</t>
  </si>
  <si>
    <t>T17 R5</t>
  </si>
  <si>
    <t>T3 &amp; T4</t>
  </si>
  <si>
    <t>Cary</t>
  </si>
  <si>
    <t>Codyville</t>
  </si>
  <si>
    <t>Coplin</t>
  </si>
  <si>
    <t>Cyr</t>
  </si>
  <si>
    <t>Dennistown</t>
  </si>
  <si>
    <t>Glenwood</t>
  </si>
  <si>
    <t>Grand Lake Stream</t>
  </si>
  <si>
    <t>Lake View</t>
  </si>
  <si>
    <t>Macwahoc</t>
  </si>
  <si>
    <t>Magalloway</t>
  </si>
  <si>
    <t>Matinicus Isle</t>
  </si>
  <si>
    <t>Monhegan</t>
  </si>
  <si>
    <t>Moro</t>
  </si>
  <si>
    <t>Nashville</t>
  </si>
  <si>
    <t>Oxbow</t>
  </si>
  <si>
    <t>Pleasant Ridge</t>
  </si>
  <si>
    <t>Reed</t>
  </si>
  <si>
    <t>St. John</t>
  </si>
  <si>
    <t>Sandy River</t>
  </si>
  <si>
    <t>Seboeis</t>
  </si>
  <si>
    <t>The Forks</t>
  </si>
  <si>
    <t>West Forks</t>
  </si>
  <si>
    <t>Winterville</t>
  </si>
  <si>
    <t>Benedicta</t>
  </si>
  <si>
    <t>Brookton</t>
  </si>
  <si>
    <t>Connor</t>
  </si>
  <si>
    <t>No. 21</t>
  </si>
  <si>
    <t>Rockwood</t>
  </si>
  <si>
    <t>Sinclair</t>
  </si>
  <si>
    <t>Madawaska Lake</t>
  </si>
  <si>
    <t>Pleasant Point</t>
  </si>
  <si>
    <t>T-3 R-3</t>
  </si>
  <si>
    <t>T-A R-10/T-A R-12</t>
  </si>
  <si>
    <t>Manchester-by-the-sea</t>
  </si>
  <si>
    <t>Wentworth's Location</t>
  </si>
  <si>
    <t>Central Falls</t>
  </si>
  <si>
    <t>Cranston</t>
  </si>
  <si>
    <t>Pawtucket</t>
  </si>
  <si>
    <t>Woonsocket</t>
  </si>
  <si>
    <t>Montpelier</t>
  </si>
  <si>
    <t>Winooski</t>
  </si>
  <si>
    <t>Subdivision</t>
  </si>
  <si>
    <t>Voting District</t>
  </si>
  <si>
    <t>Township</t>
  </si>
  <si>
    <t>1992 Detailed General Election Data for President</t>
  </si>
  <si>
    <t>Changed alphabetic order of El Paso/Elbert and La Plata/Lake Counties</t>
  </si>
  <si>
    <t>Clinton (Dem)</t>
  </si>
  <si>
    <t>Clinton (Lib)</t>
  </si>
  <si>
    <t>Bush (Rep)</t>
  </si>
  <si>
    <t>Bush (Con)</t>
  </si>
  <si>
    <t>Bush (RtL)</t>
  </si>
  <si>
    <t>Add pre-fusion county-level data for Bush and Clinton ballot lines in columns to the right</t>
  </si>
  <si>
    <t>Candidate Number</t>
  </si>
  <si>
    <t>William Clinton</t>
  </si>
  <si>
    <t>Write-ins</t>
  </si>
  <si>
    <t>J. Danforth Quayle</t>
  </si>
  <si>
    <t>Albion Knight, Jr.</t>
  </si>
  <si>
    <t>Dr. V. Tompkins</t>
  </si>
  <si>
    <t>Fred Mazelis</t>
  </si>
  <si>
    <t>National Political Party</t>
  </si>
  <si>
    <t>Peace and Freedom</t>
  </si>
  <si>
    <t>Presidential Home State</t>
  </si>
  <si>
    <t>V. Presidential Home State</t>
  </si>
  <si>
    <t>Shortname</t>
  </si>
  <si>
    <t>Herrer</t>
  </si>
  <si>
    <t>None</t>
  </si>
  <si>
    <t>Ind. Econ. Rec.</t>
  </si>
  <si>
    <t/>
  </si>
  <si>
    <t>Just. Ind. Ag.</t>
  </si>
  <si>
    <t>American Ind.</t>
  </si>
  <si>
    <t>Amer. for Perot</t>
  </si>
  <si>
    <t>Soc. Workers</t>
  </si>
  <si>
    <t>Econ. Recovery</t>
  </si>
  <si>
    <t>Prud. Act. Res.</t>
  </si>
  <si>
    <t>More Perfect Dem.</t>
  </si>
  <si>
    <t>Equal Just. Opp.</t>
  </si>
  <si>
    <t>Tisch Ind. Cit.</t>
  </si>
  <si>
    <t>Democratic-F.L.</t>
  </si>
  <si>
    <t>Ind. American</t>
  </si>
  <si>
    <t>Six Million Jobs</t>
  </si>
  <si>
    <t>Not Designated</t>
  </si>
  <si>
    <t>Ind. Init. OR</t>
  </si>
  <si>
    <t>Perot for Pres.</t>
  </si>
  <si>
    <t>Camp. New Tom.</t>
  </si>
  <si>
    <t>VP Candidates</t>
  </si>
  <si>
    <t>Willie Mae Reid</t>
  </si>
  <si>
    <t>Barbara Garson</t>
  </si>
  <si>
    <t>Tisch</t>
  </si>
  <si>
    <t>Elliot Greenspan</t>
  </si>
  <si>
    <t>No.</t>
  </si>
  <si>
    <t>President</t>
  </si>
  <si>
    <t>Vice President</t>
  </si>
  <si>
    <t>Party</t>
  </si>
  <si>
    <t>P Home State</t>
  </si>
  <si>
    <t>VP Home State</t>
  </si>
  <si>
    <t>No. Ballots</t>
  </si>
  <si>
    <t>Short Name</t>
  </si>
  <si>
    <t>None o.t. Candidates</t>
  </si>
  <si>
    <t>Changed Candidates tab to Ballots.  Data updated</t>
  </si>
  <si>
    <t>Added Candidates tab</t>
  </si>
  <si>
    <t>Election Date:</t>
  </si>
  <si>
    <t>Tab</t>
  </si>
  <si>
    <t>County/Town</t>
  </si>
  <si>
    <t>Candidates</t>
  </si>
  <si>
    <t>Ballots</t>
  </si>
  <si>
    <t>Removed "boundary order" column</t>
  </si>
  <si>
    <t>Changed alphabetic order for Greenfield, Mason, No. 8 S.D., T1 R9, T17 R5, T-3, T3 &amp; T4, T-A R-10 R-1</t>
  </si>
  <si>
    <t>Removd subdivision from Town name in columns A, AH (e.g. Plantation, Twp., etc.)</t>
  </si>
  <si>
    <t>Corrected town name from Madawaska to Madawaska Lake in row 436</t>
  </si>
  <si>
    <t>Corrected town name from T-3 to T-3 R-3 in row 436</t>
  </si>
  <si>
    <t>Corrected town name from T-A R-10 T-1 to T-A R-10/T-A R-12</t>
  </si>
  <si>
    <t>Changed Wentworth's Loc. To Wentworth's Location in column A,AH</t>
  </si>
  <si>
    <t>Added Green's Grant with 0 Votes (keeping town name in table as there are votes in other other years)</t>
  </si>
  <si>
    <t>Removed City from name in colums A,AH for several rows.</t>
  </si>
  <si>
    <t>Removed City/Town from name in colums A,AH for several rows.</t>
  </si>
  <si>
    <t xml:space="preserve">Corrected name from Killington to Sherburne and changed alphabetical location </t>
  </si>
  <si>
    <t>Added Subdivision column</t>
  </si>
  <si>
    <t>Corrected town name from Manchester to Manchester-by-the-Sea</t>
  </si>
  <si>
    <t>© Dave Leip's Atlas of U.S. Elections, LLC 2020 All Rights Reserved</t>
  </si>
  <si>
    <t>Added County-level write-in data for Gritz. Removed total write-in figures for Fulani, Phillips, Hagelin, Warren, and Write-ins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</si>
</sst>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m/d/yyyy"/>
    <numFmt numFmtId="169" formatCode="00"/>
    <numFmt numFmtId="170" formatCode="000"/>
    <numFmt numFmtId="171" formatCode="00000"/>
    <numFmt numFmtId="172" formatCode="0000000"/>
  </numFmts>
  <fonts count="21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3"/>
      <name val="Geneva"/>
      <family val="2"/>
    </font>
    <font>
      <sz val="8"/>
      <name val="Verdana"/>
      <family val="2"/>
    </font>
    <font>
      <sz val="10"/>
      <color indexed="52"/>
      <name val="Geneva"/>
      <family val="2"/>
    </font>
    <font>
      <sz val="10"/>
      <color rgb="FFFF6600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i/>
      <sz val="10"/>
      <name val="Genev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2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168" fontId="1" fillId="0" borderId="0" xfId="0" applyNumberFormat="1" applyFont="1"/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3" fontId="11" fillId="2" borderId="0" xfId="0" applyNumberFormat="1" applyFont="1" applyFill="1"/>
    <xf numFmtId="3" fontId="5" fillId="2" borderId="0" xfId="0" applyNumberFormat="1" applyFont="1" applyFill="1"/>
    <xf numFmtId="3" fontId="5" fillId="0" borderId="0" xfId="0" applyNumberFormat="1" applyFont="1" applyFill="1"/>
    <xf numFmtId="3" fontId="5" fillId="0" borderId="1" xfId="0" applyNumberFormat="1" applyFont="1" applyFill="1" applyBorder="1"/>
    <xf numFmtId="0" fontId="5" fillId="0" borderId="0" xfId="0" applyFont="1"/>
    <xf numFmtId="3" fontId="5" fillId="0" borderId="0" xfId="0" applyNumberFormat="1" applyFont="1"/>
    <xf numFmtId="3" fontId="2" fillId="0" borderId="1" xfId="0" applyNumberFormat="1" applyFont="1" applyFill="1" applyBorder="1"/>
    <xf numFmtId="10" fontId="2" fillId="2" borderId="0" xfId="0" applyNumberFormat="1" applyFont="1" applyFill="1"/>
    <xf numFmtId="10" fontId="2" fillId="0" borderId="1" xfId="0" applyNumberFormat="1" applyFont="1" applyFill="1" applyBorder="1"/>
    <xf numFmtId="0" fontId="2" fillId="0" borderId="0" xfId="0" applyFont="1" applyAlignment="1">
      <alignment wrapText="1"/>
    </xf>
    <xf numFmtId="168" fontId="2" fillId="0" borderId="0" xfId="0" applyNumberFormat="1" applyFont="1"/>
    <xf numFmtId="14" fontId="2" fillId="0" borderId="0" xfId="0" applyNumberFormat="1" applyFont="1"/>
    <xf numFmtId="10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14" fontId="0" fillId="0" borderId="0" xfId="0" applyNumberFormat="1"/>
    <xf numFmtId="3" fontId="12" fillId="0" borderId="0" xfId="0" applyNumberFormat="1" applyFont="1"/>
    <xf numFmtId="167" fontId="2" fillId="0" borderId="0" xfId="0" applyNumberFormat="1" applyFont="1"/>
    <xf numFmtId="0" fontId="2" fillId="0" borderId="0" xfId="0" applyFont="1"/>
    <xf numFmtId="0" fontId="1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3" fontId="14" fillId="0" borderId="0" xfId="0" applyNumberFormat="1" applyFont="1"/>
    <xf numFmtId="0" fontId="0" fillId="0" borderId="0" xfId="0" applyFont="1" applyAlignment="1">
      <alignment wrapText="1"/>
    </xf>
    <xf numFmtId="3" fontId="15" fillId="0" borderId="0" xfId="0" applyNumberFormat="1" applyFont="1"/>
    <xf numFmtId="0" fontId="2" fillId="0" borderId="0" xfId="0" applyFont="1"/>
    <xf numFmtId="169" fontId="0" fillId="0" borderId="0" xfId="0" applyNumberFormat="1"/>
    <xf numFmtId="170" fontId="2" fillId="0" borderId="0" xfId="0" applyNumberFormat="1" applyFont="1"/>
    <xf numFmtId="171" fontId="0" fillId="0" borderId="0" xfId="0" applyNumberFormat="1" applyAlignment="1">
      <alignment horizontal="lef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0" applyNumberFormat="1"/>
    <xf numFmtId="169" fontId="0" fillId="0" borderId="0" xfId="0" applyNumberFormat="1" applyAlignment="1">
      <alignment horizontal="right"/>
    </xf>
    <xf numFmtId="0" fontId="18" fillId="0" borderId="0" xfId="0" applyFont="1"/>
    <xf numFmtId="0" fontId="7" fillId="0" borderId="0" xfId="0" applyFont="1"/>
    <xf numFmtId="172" fontId="0" fillId="0" borderId="0" xfId="0" applyNumberFormat="1"/>
    <xf numFmtId="0" fontId="2" fillId="0" borderId="0" xfId="0" applyFont="1"/>
    <xf numFmtId="0" fontId="19" fillId="0" borderId="0" xfId="0" applyFont="1"/>
    <xf numFmtId="0" fontId="20" fillId="0" borderId="0" xfId="0" applyFont="1"/>
    <xf numFmtId="168" fontId="0" fillId="0" borderId="0" xfId="0" applyNumberFormat="1"/>
    <xf numFmtId="0" fontId="2" fillId="0" borderId="0" xfId="0" applyFont="1"/>
    <xf numFmtId="0" fontId="2" fillId="0" borderId="0" xfId="0" applyFont="1"/>
    <xf numFmtId="0" fontId="7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2">
    <cellStyle name="Normal" xfId="0" builtinId="0"/>
    <cellStyle name="Percent" xfId="1" builtinId="5"/>
  </cellStyles>
  <dxfs count="86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3A6-BE40-A414-4B88EEF4033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3A6-BE40-A414-4B88EEF4033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3A6-BE40-A414-4B88EEF4033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3A6-BE40-A414-4B88EEF4033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804283</c:v>
                </c:pt>
                <c:pt idx="1">
                  <c:v>690080</c:v>
                </c:pt>
                <c:pt idx="2">
                  <c:v>183109</c:v>
                </c:pt>
                <c:pt idx="3">
                  <c:v>10588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A6-BE40-A414-4B88EEF40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9FF-634E-ACCD-02A7E6D5168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9FF-634E-ACCD-02A7E6D5168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9FF-634E-ACCD-02A7E6D5168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9FF-634E-ACCD-02A7E6D5168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102000</c:v>
                </c:pt>
                <c:pt idx="1">
                  <c:v>78294</c:v>
                </c:pt>
                <c:pt idx="2">
                  <c:v>73481</c:v>
                </c:pt>
                <c:pt idx="3">
                  <c:v>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FF-634E-ACCD-02A7E6D51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62-8C4F-B898-55BE43E070B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462-8C4F-B898-55BE43E070B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462-8C4F-B898-55BE43E070B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462-8C4F-B898-55BE43E070B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572086</c:v>
                </c:pt>
                <c:pt idx="1">
                  <c:v>543050</c:v>
                </c:pt>
                <c:pt idx="2">
                  <c:v>353741</c:v>
                </c:pt>
                <c:pt idx="3">
                  <c:v>18129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62-8C4F-B898-55BE43E07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B4D-7244-96A9-E59041F464F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B4D-7244-96A9-E59041F464F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B4D-7244-96A9-E59041F464F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B4D-7244-96A9-E59041F464F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505823</c:v>
                </c:pt>
                <c:pt idx="1">
                  <c:v>337324</c:v>
                </c:pt>
                <c:pt idx="2">
                  <c:v>99132</c:v>
                </c:pt>
                <c:pt idx="3">
                  <c:v>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4D-7244-96A9-E59041F46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644-F447-B9F4-BED464CE397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644-F447-B9F4-BED464CE397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644-F447-B9F4-BED464CE397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644-F447-B9F4-BED464CE397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5121325</c:v>
                </c:pt>
                <c:pt idx="1">
                  <c:v>3630574</c:v>
                </c:pt>
                <c:pt idx="2">
                  <c:v>2296006</c:v>
                </c:pt>
                <c:pt idx="3">
                  <c:v>83816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44-F447-B9F4-BED464CE3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7A-2549-BE0B-DAB3B7EC9AE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7A-2549-BE0B-DAB3B7EC9AE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7A-2549-BE0B-DAB3B7EC9AE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7A-2549-BE0B-DAB3B7EC9AE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629681</c:v>
                </c:pt>
                <c:pt idx="1">
                  <c:v>562850</c:v>
                </c:pt>
                <c:pt idx="2">
                  <c:v>366010</c:v>
                </c:pt>
                <c:pt idx="3">
                  <c:v>10639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7A-2549-BE0B-DAB3B7EC9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C0B-4946-8385-1757AD6CB04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C0B-4946-8385-1757AD6CB04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C0B-4946-8385-1757AD6CB04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C0B-4946-8385-1757AD6CB04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682318</c:v>
                </c:pt>
                <c:pt idx="1">
                  <c:v>578313</c:v>
                </c:pt>
                <c:pt idx="2">
                  <c:v>348771</c:v>
                </c:pt>
                <c:pt idx="3">
                  <c:v>6930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0B-4946-8385-1757AD6CB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E0C-4940-BFB7-7CD688F0044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E0C-4940-BFB7-7CD688F0044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E0C-4940-BFB7-7CD688F0044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E0C-4940-BFB7-7CD688F0044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126054</c:v>
                </c:pt>
                <c:pt idx="1">
                  <c:v>102313</c:v>
                </c:pt>
                <c:pt idx="2">
                  <c:v>59213</c:v>
                </c:pt>
                <c:pt idx="3">
                  <c:v>2155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0C-4940-BFB7-7CD688F00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F3E-F749-8E52-A4F511ADA46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F3E-F749-8E52-A4F511ADA46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F3E-F749-8E52-A4F511ADA46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F3E-F749-8E52-A4F511ADA46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192619</c:v>
                </c:pt>
                <c:pt idx="1">
                  <c:v>20698</c:v>
                </c:pt>
                <c:pt idx="2">
                  <c:v>9681</c:v>
                </c:pt>
                <c:pt idx="3">
                  <c:v>4574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3E-F749-8E52-A4F511ADA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A78-4049-B4D3-0191917CB6B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A78-4049-B4D3-0191917CB6B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78-4049-B4D3-0191917CB6B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78-4049-B4D3-0191917CB6B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2173310</c:v>
                </c:pt>
                <c:pt idx="1">
                  <c:v>2072698</c:v>
                </c:pt>
                <c:pt idx="2">
                  <c:v>1053067</c:v>
                </c:pt>
                <c:pt idx="3">
                  <c:v>15317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8-4049-B4D3-0191917CB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618-1E47-93F4-9886FAFD535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618-1E47-93F4-9886FAFD53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618-1E47-93F4-9886FAFD53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618-1E47-93F4-9886FAFD53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1008966</c:v>
                </c:pt>
                <c:pt idx="1">
                  <c:v>995252</c:v>
                </c:pt>
                <c:pt idx="2">
                  <c:v>309657</c:v>
                </c:pt>
                <c:pt idx="3">
                  <c:v>7258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18-1E47-93F4-9886FAFD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983-174B-A18D-8DD61243FE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983-174B-A18D-8DD61243FE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983-174B-A18D-8DD61243FE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983-174B-A18D-8DD61243FE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179310</c:v>
                </c:pt>
                <c:pt idx="1">
                  <c:v>136822</c:v>
                </c:pt>
                <c:pt idx="2">
                  <c:v>53003</c:v>
                </c:pt>
                <c:pt idx="3">
                  <c:v>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83-174B-A18D-8DD61243F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62B-594D-9B81-1790F142B56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62B-594D-9B81-1790F142B56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62B-594D-9B81-1790F142B5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62B-594D-9B81-1790F142B5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202645</c:v>
                </c:pt>
                <c:pt idx="1">
                  <c:v>137013</c:v>
                </c:pt>
                <c:pt idx="2">
                  <c:v>130395</c:v>
                </c:pt>
                <c:pt idx="3">
                  <c:v>12089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2B-594D-9B81-1790F142B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B04-AA4E-AAF4-F7FB2D5BF7B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B04-AA4E-AAF4-F7FB2D5BF7B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B04-AA4E-AAF4-F7FB2D5BF7B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B04-AA4E-AAF4-F7FB2D5BF7B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2453350</c:v>
                </c:pt>
                <c:pt idx="1">
                  <c:v>1734096</c:v>
                </c:pt>
                <c:pt idx="2">
                  <c:v>840515</c:v>
                </c:pt>
                <c:pt idx="3">
                  <c:v>22196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04-AA4E-AAF4-F7FB2D5B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9C7-164B-83D8-306DECEDB5E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9C7-164B-83D8-306DECEDB5E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9C7-164B-83D8-306DECEDB5E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9C7-164B-83D8-306DECEDB5E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989375</c:v>
                </c:pt>
                <c:pt idx="1">
                  <c:v>848420</c:v>
                </c:pt>
                <c:pt idx="2">
                  <c:v>455934</c:v>
                </c:pt>
                <c:pt idx="3">
                  <c:v>12142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C7-164B-83D8-306DECEDB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6A-4A4F-974B-5C3E21C240B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6A-4A4F-974B-5C3E21C240B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6A-4A4F-974B-5C3E21C240B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6A-4A4F-974B-5C3E21C240B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586353</c:v>
                </c:pt>
                <c:pt idx="1">
                  <c:v>504891</c:v>
                </c:pt>
                <c:pt idx="2">
                  <c:v>253468</c:v>
                </c:pt>
                <c:pt idx="3">
                  <c:v>9895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6A-4A4F-974B-5C3E21C2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C25-7748-8F46-5488BA2E77A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C25-7748-8F46-5488BA2E77A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C25-7748-8F46-5488BA2E77A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C25-7748-8F46-5488BA2E77A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449951</c:v>
                </c:pt>
                <c:pt idx="1">
                  <c:v>390434</c:v>
                </c:pt>
                <c:pt idx="2">
                  <c:v>312358</c:v>
                </c:pt>
                <c:pt idx="3">
                  <c:v>4493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25-7748-8F46-5488BA2E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174-3A42-AAE4-F3DDEB38501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74-3A42-AAE4-F3DDEB38501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74-3A42-AAE4-F3DDEB38501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74-3A42-AAE4-F3DDEB38501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665104</c:v>
                </c:pt>
                <c:pt idx="1">
                  <c:v>617178</c:v>
                </c:pt>
                <c:pt idx="2">
                  <c:v>203944</c:v>
                </c:pt>
                <c:pt idx="3">
                  <c:v>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74-3A42-AAE4-F3DDEB385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12F-FA46-9328-B6A016483F2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12F-FA46-9328-B6A016483F2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12F-FA46-9328-B6A016483F2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12F-FA46-9328-B6A016483F2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815971</c:v>
                </c:pt>
                <c:pt idx="1">
                  <c:v>733386</c:v>
                </c:pt>
                <c:pt idx="2">
                  <c:v>211478</c:v>
                </c:pt>
                <c:pt idx="3">
                  <c:v>29182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2F-FA46-9328-B6A01648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C3-A946-A2DD-AE3DF78E6947}"/>
              </c:ext>
            </c:extLst>
          </c:dPt>
          <c:dPt>
            <c:idx val="1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AC3-A946-A2DD-AE3DF78E6947}"/>
              </c:ext>
            </c:extLst>
          </c:dPt>
          <c:dPt>
            <c:idx val="2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C3-A946-A2DD-AE3DF78E694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C3-A946-A2DD-AE3DF78E694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263420</c:v>
                </c:pt>
                <c:pt idx="1">
                  <c:v>206820</c:v>
                </c:pt>
                <c:pt idx="2">
                  <c:v>206504</c:v>
                </c:pt>
                <c:pt idx="3">
                  <c:v>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C3-A946-A2DD-AE3DF78E6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8C7-D545-B69F-74107A4E527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8C7-D545-B69F-74107A4E527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8C7-D545-B69F-74107A4E527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8C7-D545-B69F-74107A4E527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988571</c:v>
                </c:pt>
                <c:pt idx="1">
                  <c:v>707094</c:v>
                </c:pt>
                <c:pt idx="2">
                  <c:v>281414</c:v>
                </c:pt>
                <c:pt idx="3">
                  <c:v>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C7-D545-B69F-74107A4E5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65B-AB42-843C-BC1269F41B3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65B-AB42-843C-BC1269F41B3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65B-AB42-843C-BC1269F41B3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65B-AB42-843C-BC1269F41B3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1318662</c:v>
                </c:pt>
                <c:pt idx="1">
                  <c:v>805049</c:v>
                </c:pt>
                <c:pt idx="2">
                  <c:v>632312</c:v>
                </c:pt>
                <c:pt idx="3">
                  <c:v>17551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5B-AB42-843C-BC1269F41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149-754B-A93A-4FC9A47871B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149-754B-A93A-4FC9A47871B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149-754B-A93A-4FC9A47871B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149-754B-A93A-4FC9A47871B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1871182</c:v>
                </c:pt>
                <c:pt idx="1">
                  <c:v>1554940</c:v>
                </c:pt>
                <c:pt idx="2">
                  <c:v>824813</c:v>
                </c:pt>
                <c:pt idx="3">
                  <c:v>23738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49-754B-A93A-4FC9A4787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939-5E4D-9007-BABC966C414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939-5E4D-9007-BABC966C414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939-5E4D-9007-BABC966C414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939-5E4D-9007-BABC966C414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1020997</c:v>
                </c:pt>
                <c:pt idx="1">
                  <c:v>747841</c:v>
                </c:pt>
                <c:pt idx="2">
                  <c:v>562506</c:v>
                </c:pt>
                <c:pt idx="3">
                  <c:v>16604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39-5E4D-9007-BABC966C4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7A5-DD47-8356-7287D99EAE6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7A5-DD47-8356-7287D99EAE6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7A5-DD47-8356-7287D99EAE6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7A5-DD47-8356-7287D99EAE6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487793</c:v>
                </c:pt>
                <c:pt idx="1">
                  <c:v>400258</c:v>
                </c:pt>
                <c:pt idx="2">
                  <c:v>85626</c:v>
                </c:pt>
                <c:pt idx="3">
                  <c:v>8116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A5-DD47-8356-7287D99EA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4FE-F24F-AB8D-B57CC4C4057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4FE-F24F-AB8D-B57CC4C4057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4FE-F24F-AB8D-B57CC4C4057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4FE-F24F-AB8D-B57CC4C4057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1053873</c:v>
                </c:pt>
                <c:pt idx="1">
                  <c:v>811159</c:v>
                </c:pt>
                <c:pt idx="2">
                  <c:v>518741</c:v>
                </c:pt>
                <c:pt idx="3">
                  <c:v>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FE-F24F-AB8D-B57CC4C4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29C-2248-80F3-C3DC8F10F76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29C-2248-80F3-C3DC8F10F76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29C-2248-80F3-C3DC8F10F76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29C-2248-80F3-C3DC8F10F76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154507</c:v>
                </c:pt>
                <c:pt idx="1">
                  <c:v>144207</c:v>
                </c:pt>
                <c:pt idx="2">
                  <c:v>107225</c:v>
                </c:pt>
                <c:pt idx="3">
                  <c:v>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9C-2248-80F3-C3DC8F10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DE8-A548-BF0A-AF7CE5389C9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DE8-A548-BF0A-AF7CE5389C9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DE8-A548-BF0A-AF7CE5389C9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DE8-A548-BF0A-AF7CE5389C9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344346</c:v>
                </c:pt>
                <c:pt idx="1">
                  <c:v>217344</c:v>
                </c:pt>
                <c:pt idx="2">
                  <c:v>174687</c:v>
                </c:pt>
                <c:pt idx="3">
                  <c:v>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E8-A548-BF0A-AF7CE5389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CAA-B34B-BF60-E974C58AF9C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CAA-B34B-BF60-E974C58AF9C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CAA-B34B-BF60-E974C58AF9C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CAA-B34B-BF60-E974C58AF9C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189148</c:v>
                </c:pt>
                <c:pt idx="1">
                  <c:v>175828</c:v>
                </c:pt>
                <c:pt idx="2">
                  <c:v>132580</c:v>
                </c:pt>
                <c:pt idx="3">
                  <c:v>8762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AA-B34B-BF60-E974C58AF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5F-3E45-9756-44CA4104A67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5F-3E45-9756-44CA4104A67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5F-3E45-9756-44CA4104A67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5F-3E45-9756-44CA4104A67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209040</c:v>
                </c:pt>
                <c:pt idx="1">
                  <c:v>202484</c:v>
                </c:pt>
                <c:pt idx="2">
                  <c:v>121337</c:v>
                </c:pt>
                <c:pt idx="3">
                  <c:v>5084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5F-3E45-9756-44CA4104A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191-5543-A98E-22E16665429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191-5543-A98E-22E16665429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191-5543-A98E-22E16665429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191-5543-A98E-22E16665429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44909806</c:v>
                </c:pt>
                <c:pt idx="1">
                  <c:v>39104550</c:v>
                </c:pt>
                <c:pt idx="2">
                  <c:v>19743821</c:v>
                </c:pt>
                <c:pt idx="3">
                  <c:v>668434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91-5543-A98E-22E16665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BBF-E04E-835C-FD407997CD0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BBF-E04E-835C-FD407997CD0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BBF-E04E-835C-FD407997CD0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BBF-E04E-835C-FD407997CD0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369</c:v>
                </c:pt>
                <c:pt idx="1">
                  <c:v>168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BF-E04E-835C-FD407997C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F70-164B-B16E-2C6A52172B8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F70-164B-B16E-2C6A52172B8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F70-164B-B16E-2C6A52172B8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F70-164B-B16E-2C6A52172B8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1436206</c:v>
                </c:pt>
                <c:pt idx="1">
                  <c:v>1356865</c:v>
                </c:pt>
                <c:pt idx="2">
                  <c:v>521829</c:v>
                </c:pt>
                <c:pt idx="3">
                  <c:v>28694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70-164B-B16E-2C6A52172B85}"/>
            </c:ext>
          </c:extLst>
        </c:ser>
        <c:ser>
          <c:idx val="0"/>
          <c:order val="1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8-CF70-164B-B16E-2C6A52172B8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CF70-164B-B16E-2C6A52172B8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CF70-164B-B16E-2C6A52172B8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CF70-164B-B16E-2C6A52172B8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804283</c:v>
                </c:pt>
                <c:pt idx="1">
                  <c:v>690080</c:v>
                </c:pt>
                <c:pt idx="2">
                  <c:v>183109</c:v>
                </c:pt>
                <c:pt idx="3">
                  <c:v>10588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F70-164B-B16E-2C6A5217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B44-3A45-BB26-38AEAAFFC6F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B44-3A45-BB26-38AEAAFFC6F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B44-3A45-BB26-38AEAAFFC6F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B44-3A45-BB26-38AEAAFFC6F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261617</c:v>
                </c:pt>
                <c:pt idx="1">
                  <c:v>212824</c:v>
                </c:pt>
                <c:pt idx="2">
                  <c:v>91895</c:v>
                </c:pt>
                <c:pt idx="3">
                  <c:v>3650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44-3A45-BB26-38AEAAFFC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EB6-E94E-8527-F08595A79AF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EB6-E94E-8527-F08595A79AF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EB6-E94E-8527-F08595A79AF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EB6-E94E-8527-F08595A79AF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3444450</c:v>
                </c:pt>
                <c:pt idx="1">
                  <c:v>2346649</c:v>
                </c:pt>
                <c:pt idx="2">
                  <c:v>1090721</c:v>
                </c:pt>
                <c:pt idx="3">
                  <c:v>45105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B6-E94E-8527-F08595A79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F72-6442-978B-CD04FED538E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F72-6442-978B-CD04FED538E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F72-6442-978B-CD04FED538E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F72-6442-978B-CD04FED538E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1134661</c:v>
                </c:pt>
                <c:pt idx="1">
                  <c:v>1114042</c:v>
                </c:pt>
                <c:pt idx="2">
                  <c:v>357864</c:v>
                </c:pt>
                <c:pt idx="3">
                  <c:v>5283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72-6442-978B-CD04FED53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09C-D144-82AD-A1D3DE8F026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09C-D144-82AD-A1D3DE8F026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09C-D144-82AD-A1D3DE8F026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09C-D144-82AD-A1D3DE8F026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136244</c:v>
                </c:pt>
                <c:pt idx="1">
                  <c:v>99168</c:v>
                </c:pt>
                <c:pt idx="2">
                  <c:v>71084</c:v>
                </c:pt>
                <c:pt idx="3">
                  <c:v>1637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9C-D144-82AD-A1D3DE8F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F7A-D94C-82F4-4B54CAC8D00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F7A-D94C-82F4-4B54CAC8D00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F7A-D94C-82F4-4B54CAC8D00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F7A-D94C-82F4-4B54CAC8D00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1984942</c:v>
                </c:pt>
                <c:pt idx="1">
                  <c:v>1894310</c:v>
                </c:pt>
                <c:pt idx="2">
                  <c:v>1036426</c:v>
                </c:pt>
                <c:pt idx="3">
                  <c:v>24286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7A-D94C-82F4-4B54CAC8D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D4-7546-BC34-8A247A5EC1F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2D4-7546-BC34-8A247A5EC1F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D4-7546-BC34-8A247A5EC1F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2D4-7546-BC34-8A247A5EC1F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592929</c:v>
                </c:pt>
                <c:pt idx="1">
                  <c:v>473066</c:v>
                </c:pt>
                <c:pt idx="2">
                  <c:v>319878</c:v>
                </c:pt>
                <c:pt idx="3">
                  <c:v>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D4-7546-BC34-8A247A5EC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442-A945-ABC0-743E93BA713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442-A945-ABC0-743E93BA713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442-A945-ABC0-743E93BA713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442-A945-ABC0-743E93BA713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621314</c:v>
                </c:pt>
                <c:pt idx="1">
                  <c:v>475757</c:v>
                </c:pt>
                <c:pt idx="2">
                  <c:v>354091</c:v>
                </c:pt>
                <c:pt idx="3">
                  <c:v>11481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42-A945-ABC0-743E93BA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CAE-8546-A0DD-6806559CFF2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CAE-8546-A0DD-6806559CFF2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CAE-8546-A0DD-6806559CFF2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CAE-8546-A0DD-6806559CFF2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2239164</c:v>
                </c:pt>
                <c:pt idx="1">
                  <c:v>1791841</c:v>
                </c:pt>
                <c:pt idx="2">
                  <c:v>902667</c:v>
                </c:pt>
                <c:pt idx="3">
                  <c:v>26138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AE-8546-A0DD-6806559CF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38C-5748-B6EB-497A13701E1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8C-5748-B6EB-497A13701E1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8C-5748-B6EB-497A13701E1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8C-5748-B6EB-497A13701E1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213299</c:v>
                </c:pt>
                <c:pt idx="1">
                  <c:v>131601</c:v>
                </c:pt>
                <c:pt idx="2">
                  <c:v>105045</c:v>
                </c:pt>
                <c:pt idx="3">
                  <c:v>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C-5748-B6EB-497A1370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650-D540-88CD-02698240E37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650-D540-88CD-02698240E37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650-D540-88CD-02698240E37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650-D540-88CD-02698240E37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577507</c:v>
                </c:pt>
                <c:pt idx="1">
                  <c:v>479514</c:v>
                </c:pt>
                <c:pt idx="2">
                  <c:v>138872</c:v>
                </c:pt>
                <c:pt idx="3">
                  <c:v>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50-D540-88CD-02698240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ECA-9343-B63F-12584A34279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ECA-9343-B63F-12584A34279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ECA-9343-B63F-12584A34279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ECA-9343-B63F-12584A34279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136718</c:v>
                </c:pt>
                <c:pt idx="1">
                  <c:v>124888</c:v>
                </c:pt>
                <c:pt idx="2">
                  <c:v>73295</c:v>
                </c:pt>
                <c:pt idx="3">
                  <c:v>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CA-9343-B63F-12584A342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CFC-2146-9C96-EC84EBE2C62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CFC-2146-9C96-EC84EBE2C62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CFC-2146-9C96-EC84EBE2C62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CFC-2146-9C96-EC84EBE2C62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933521</c:v>
                </c:pt>
                <c:pt idx="1">
                  <c:v>841300</c:v>
                </c:pt>
                <c:pt idx="2">
                  <c:v>199968</c:v>
                </c:pt>
                <c:pt idx="3">
                  <c:v>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FC-2146-9C96-EC84EBE2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28A-0E4D-8DC7-E0BA58A1F72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28A-0E4D-8DC7-E0BA58A1F72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28A-0E4D-8DC7-E0BA58A1F72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28A-0E4D-8DC7-E0BA58A1F72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2496071</c:v>
                </c:pt>
                <c:pt idx="1">
                  <c:v>2281815</c:v>
                </c:pt>
                <c:pt idx="2">
                  <c:v>1354781</c:v>
                </c:pt>
                <c:pt idx="3">
                  <c:v>21351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8A-0E4D-8DC7-E0BA58A1F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644-C84B-BEA9-CA8DE10EFDA8}"/>
              </c:ext>
            </c:extLst>
          </c:dPt>
          <c:dPt>
            <c:idx val="1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644-C84B-BEA9-CA8DE10EFDA8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9644-C84B-BEA9-CA8DE10EFDA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644-C84B-BEA9-CA8DE10EFDA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322632</c:v>
                </c:pt>
                <c:pt idx="1">
                  <c:v>203400</c:v>
                </c:pt>
                <c:pt idx="2">
                  <c:v>183429</c:v>
                </c:pt>
                <c:pt idx="3">
                  <c:v>34608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44-C84B-BEA9-CA8DE10EF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8D1-A44D-B839-8AB12069C72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8D1-A44D-B839-8AB12069C72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8D1-A44D-B839-8AB12069C72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8D1-A44D-B839-8AB12069C72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133592</c:v>
                </c:pt>
                <c:pt idx="1">
                  <c:v>88122</c:v>
                </c:pt>
                <c:pt idx="2">
                  <c:v>65991</c:v>
                </c:pt>
                <c:pt idx="3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1-A44D-B839-8AB12069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0D5-1348-BF86-938DC445F33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0D5-1348-BF86-938DC445F33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D5-1348-BF86-938DC445F33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D5-1348-BF86-938DC445F33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1150517</c:v>
                </c:pt>
                <c:pt idx="1">
                  <c:v>1038650</c:v>
                </c:pt>
                <c:pt idx="2">
                  <c:v>348639</c:v>
                </c:pt>
                <c:pt idx="3">
                  <c:v>20859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D5-1348-BF86-938DC445F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C52-A849-A090-F85ECA54E25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C52-A849-A090-F85ECA54E25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C52-A849-A090-F85ECA54E25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C52-A849-A090-F85ECA54E25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993037</c:v>
                </c:pt>
                <c:pt idx="1">
                  <c:v>731234</c:v>
                </c:pt>
                <c:pt idx="2">
                  <c:v>541780</c:v>
                </c:pt>
                <c:pt idx="3">
                  <c:v>22179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52-A849-A090-F85ECA54E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A53-174F-989E-53769F32CC0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A53-174F-989E-53769F32CC0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A53-174F-989E-53769F32CC0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A53-174F-989E-53769F32CC0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331001</c:v>
                </c:pt>
                <c:pt idx="1">
                  <c:v>241974</c:v>
                </c:pt>
                <c:pt idx="2">
                  <c:v>108829</c:v>
                </c:pt>
                <c:pt idx="3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53-174F-989E-53769F32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2B2-D444-AA3A-B22AF377C61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2B2-D444-AA3A-B22AF377C61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2B2-D444-AA3A-B22AF377C61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2B2-D444-AA3A-B22AF377C61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1041066</c:v>
                </c:pt>
                <c:pt idx="1">
                  <c:v>930855</c:v>
                </c:pt>
                <c:pt idx="2">
                  <c:v>544479</c:v>
                </c:pt>
                <c:pt idx="3">
                  <c:v>14714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B2-D444-AA3A-B22AF377C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B84-4E40-9063-3FE12014F90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B84-4E40-9063-3FE12014F90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B84-4E40-9063-3FE12014F90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B84-4E40-9063-3FE12014F90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79347</c:v>
                </c:pt>
                <c:pt idx="1">
                  <c:v>68160</c:v>
                </c:pt>
                <c:pt idx="2">
                  <c:v>51263</c:v>
                </c:pt>
                <c:pt idx="3">
                  <c:v>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84-4E40-9063-3FE12014F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5.6410432975363599E-2"/>
          <c:w val="0.86516877665488301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CAB-CD44-BAE7-565C8CF9744F}"/>
              </c:ext>
            </c:extLst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CAB-CD44-BAE7-565C8CF9744F}"/>
              </c:ext>
            </c:extLst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CAB-CD44-BAE7-565C8CF9744F}"/>
              </c:ext>
            </c:extLst>
          </c:dPt>
          <c:cat>
            <c:strRef>
              <c:f>Graphs!$F$56:$H$56</c:f>
              <c:strCache>
                <c:ptCount val="3"/>
                <c:pt idx="0">
                  <c:v>Clinton</c:v>
                </c:pt>
                <c:pt idx="1">
                  <c:v>Bush</c:v>
                </c:pt>
                <c:pt idx="2">
                  <c:v>Perot</c:v>
                </c:pt>
              </c:strCache>
            </c:strRef>
          </c:cat>
          <c:val>
            <c:numRef>
              <c:f>Graphs!$F$54:$H$54</c:f>
              <c:numCache>
                <c:formatCode>General</c:formatCode>
                <c:ptCount val="3"/>
                <c:pt idx="0">
                  <c:v>369</c:v>
                </c:pt>
                <c:pt idx="1">
                  <c:v>168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AB-CD44-BAE7-565C8CF97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036251432"/>
        <c:axId val="-2036247384"/>
        <c:axId val="0"/>
      </c:bar3DChart>
      <c:catAx>
        <c:axId val="-203625143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6247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62473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625143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79856273058356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0.55239169084527717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0-EF4A-A02D-7504489E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8507192"/>
        <c:axId val="-2078316744"/>
      </c:barChart>
      <c:catAx>
        <c:axId val="-207850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316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3167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507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2E0-1242-AD2A-4D651452B4B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2E0-1242-AD2A-4D651452B4B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3-E2E0-1242-AD2A-4D651452B4B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E2E0-1242-AD2A-4D651452B4B3}"/>
              </c:ext>
            </c:extLst>
          </c:dPt>
          <c:cat>
            <c:strRef>
              <c:f>Graphs!$E$99:$E$102</c:f>
              <c:strCache>
                <c:ptCount val="4"/>
                <c:pt idx="0">
                  <c:v>Clinton</c:v>
                </c:pt>
                <c:pt idx="1">
                  <c:v>Bush</c:v>
                </c:pt>
                <c:pt idx="2">
                  <c:v>Perot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33</c:v>
                </c:pt>
                <c:pt idx="1">
                  <c:v>18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E0-1242-AD2A-4D651452B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C0D-1A46-8B76-56353459530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C0D-1A46-8B76-56353459530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C0D-1A46-8B76-56353459530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C0D-1A46-8B76-56353459530D}"/>
              </c:ext>
            </c:extLst>
          </c:dPt>
          <c:cat>
            <c:strRef>
              <c:f>Graphs!$E$100:$E$102</c:f>
              <c:strCache>
                <c:ptCount val="3"/>
                <c:pt idx="0">
                  <c:v>Bush</c:v>
                </c:pt>
                <c:pt idx="1">
                  <c:v>Perot</c:v>
                </c:pt>
                <c:pt idx="2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1611</c:v>
                </c:pt>
                <c:pt idx="1">
                  <c:v>1527</c:v>
                </c:pt>
                <c:pt idx="2">
                  <c:v>18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0D-1A46-8B76-563534595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Clinton</a:t>
            </a:r>
          </a:p>
        </c:rich>
      </c:tx>
      <c:layout>
        <c:manualLayout>
          <c:xMode val="edge"/>
          <c:yMode val="edge"/>
          <c:x val="0.432432432432432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972972972972999"/>
          <c:y val="0.15835777126099701"/>
          <c:w val="0.733108108108108"/>
          <c:h val="0.648093841642229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</c:v>
                </c:pt>
                <c:pt idx="1">
                  <c:v>88</c:v>
                </c:pt>
                <c:pt idx="2">
                  <c:v>455</c:v>
                </c:pt>
                <c:pt idx="3">
                  <c:v>1167</c:v>
                </c:pt>
                <c:pt idx="4">
                  <c:v>946</c:v>
                </c:pt>
                <c:pt idx="5">
                  <c:v>368</c:v>
                </c:pt>
                <c:pt idx="6">
                  <c:v>103</c:v>
                </c:pt>
                <c:pt idx="7">
                  <c:v>22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4-E549-AA60-51566E7CB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8634968"/>
        <c:axId val="-2078854328"/>
      </c:barChart>
      <c:catAx>
        <c:axId val="-2078634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378378378378399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854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854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918918918918901E-2"/>
              <c:y val="0.363636363636363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634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Bush</a:t>
            </a:r>
          </a:p>
        </c:rich>
      </c:tx>
      <c:layout>
        <c:manualLayout>
          <c:xMode val="edge"/>
          <c:yMode val="edge"/>
          <c:x val="0.45454582819226502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95641716351101"/>
          <c:y val="0.15835777126099701"/>
          <c:w val="0.73400733737713797"/>
          <c:h val="0.648093841642229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</c:v>
                </c:pt>
                <c:pt idx="1">
                  <c:v>22</c:v>
                </c:pt>
                <c:pt idx="2">
                  <c:v>333</c:v>
                </c:pt>
                <c:pt idx="3">
                  <c:v>1339</c:v>
                </c:pt>
                <c:pt idx="4">
                  <c:v>1086</c:v>
                </c:pt>
                <c:pt idx="5">
                  <c:v>332</c:v>
                </c:pt>
                <c:pt idx="6">
                  <c:v>39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3-274E-9D9A-866B6E3AB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9299288"/>
        <c:axId val="-2124056568"/>
      </c:barChart>
      <c:catAx>
        <c:axId val="-2079299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535397542644503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4056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4056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797518477E-2"/>
              <c:y val="0.363636363636363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9299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Perot</a:t>
            </a:r>
          </a:p>
        </c:rich>
      </c:tx>
      <c:layout>
        <c:manualLayout>
          <c:xMode val="edge"/>
          <c:yMode val="edge"/>
          <c:x val="0.44630945612261402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01"/>
          <c:w val="0.73490053301392899"/>
          <c:h val="0.648093841642229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271</c:v>
                </c:pt>
                <c:pt idx="1">
                  <c:v>1245</c:v>
                </c:pt>
                <c:pt idx="2">
                  <c:v>1428</c:v>
                </c:pt>
                <c:pt idx="3">
                  <c:v>206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9-974D-954F-283ECE81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8823080"/>
        <c:axId val="-2078905400"/>
      </c:barChart>
      <c:catAx>
        <c:axId val="-2078823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355792122929102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905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905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624232553338298E-2"/>
              <c:y val="0.363636363636363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823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30000016276050501"/>
          <c:y val="3.21637656505317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11119309418"/>
          <c:y val="0.160818828252659"/>
          <c:w val="0.82444489173442503"/>
          <c:h val="0.6461992917061369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</c:v>
                </c:pt>
                <c:pt idx="1">
                  <c:v>88</c:v>
                </c:pt>
                <c:pt idx="2">
                  <c:v>455</c:v>
                </c:pt>
                <c:pt idx="3">
                  <c:v>1167</c:v>
                </c:pt>
                <c:pt idx="4">
                  <c:v>946</c:v>
                </c:pt>
                <c:pt idx="5">
                  <c:v>368</c:v>
                </c:pt>
                <c:pt idx="6">
                  <c:v>103</c:v>
                </c:pt>
                <c:pt idx="7">
                  <c:v>22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D-6F45-B503-55960D7CBC06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0</c:v>
                </c:pt>
                <c:pt idx="1">
                  <c:v>22</c:v>
                </c:pt>
                <c:pt idx="2">
                  <c:v>333</c:v>
                </c:pt>
                <c:pt idx="3">
                  <c:v>1339</c:v>
                </c:pt>
                <c:pt idx="4">
                  <c:v>1086</c:v>
                </c:pt>
                <c:pt idx="5">
                  <c:v>332</c:v>
                </c:pt>
                <c:pt idx="6">
                  <c:v>39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D-6F45-B503-55960D7CBC06}"/>
            </c:ext>
          </c:extLst>
        </c:ser>
        <c:ser>
          <c:idx val="2"/>
          <c:order val="2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271</c:v>
                </c:pt>
                <c:pt idx="1">
                  <c:v>1245</c:v>
                </c:pt>
                <c:pt idx="2">
                  <c:v>1428</c:v>
                </c:pt>
                <c:pt idx="3">
                  <c:v>206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D-6F45-B503-55960D7C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8301864"/>
        <c:axId val="-2078374728"/>
      </c:barChart>
      <c:catAx>
        <c:axId val="-2078301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2222250554606398"/>
              <c:y val="0.915205331692403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374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374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2.8888904562122699E-2"/>
              <c:y val="0.365497336937860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8301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>
          <a:extLst>
            <a:ext uri="{FF2B5EF4-FFF2-40B4-BE49-F238E27FC236}">
              <a16:creationId xmlns:a16="http://schemas.microsoft.com/office/drawing/2014/main" id="{00000000-0008-0000-0400-00003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>
          <a:extLst>
            <a:ext uri="{FF2B5EF4-FFF2-40B4-BE49-F238E27FC236}">
              <a16:creationId xmlns:a16="http://schemas.microsoft.com/office/drawing/2014/main" id="{00000000-0008-0000-0400-00003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>
          <a:extLst>
            <a:ext uri="{FF2B5EF4-FFF2-40B4-BE49-F238E27FC236}">
              <a16:creationId xmlns:a16="http://schemas.microsoft.com/office/drawing/2014/main" id="{00000000-0008-0000-0400-00003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>
          <a:extLst>
            <a:ext uri="{FF2B5EF4-FFF2-40B4-BE49-F238E27FC236}">
              <a16:creationId xmlns:a16="http://schemas.microsoft.com/office/drawing/2014/main" id="{00000000-0008-0000-0400-00003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>
          <a:extLst>
            <a:ext uri="{FF2B5EF4-FFF2-40B4-BE49-F238E27FC236}">
              <a16:creationId xmlns:a16="http://schemas.microsoft.com/office/drawing/2014/main" id="{00000000-0008-0000-0400-00003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>
          <a:extLst>
            <a:ext uri="{FF2B5EF4-FFF2-40B4-BE49-F238E27FC236}">
              <a16:creationId xmlns:a16="http://schemas.microsoft.com/office/drawing/2014/main" id="{00000000-0008-0000-0400-00004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>
          <a:extLst>
            <a:ext uri="{FF2B5EF4-FFF2-40B4-BE49-F238E27FC236}">
              <a16:creationId xmlns:a16="http://schemas.microsoft.com/office/drawing/2014/main" id="{00000000-0008-0000-0400-00004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38" name="Chart 66">
          <a:extLst>
            <a:ext uri="{FF2B5EF4-FFF2-40B4-BE49-F238E27FC236}">
              <a16:creationId xmlns:a16="http://schemas.microsoft.com/office/drawing/2014/main" id="{00000000-0008-0000-0400-00004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39" name="Chart 67">
          <a:extLst>
            <a:ext uri="{FF2B5EF4-FFF2-40B4-BE49-F238E27FC236}">
              <a16:creationId xmlns:a16="http://schemas.microsoft.com/office/drawing/2014/main" id="{00000000-0008-0000-0400-00004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0" name="Chart 68">
          <a:extLst>
            <a:ext uri="{FF2B5EF4-FFF2-40B4-BE49-F238E27FC236}">
              <a16:creationId xmlns:a16="http://schemas.microsoft.com/office/drawing/2014/main" id="{00000000-0008-0000-0400-00004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1" name="Chart 69">
          <a:extLst>
            <a:ext uri="{FF2B5EF4-FFF2-40B4-BE49-F238E27FC236}">
              <a16:creationId xmlns:a16="http://schemas.microsoft.com/office/drawing/2014/main" id="{00000000-0008-0000-0400-00004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2" name="Chart 70">
          <a:extLst>
            <a:ext uri="{FF2B5EF4-FFF2-40B4-BE49-F238E27FC236}">
              <a16:creationId xmlns:a16="http://schemas.microsoft.com/office/drawing/2014/main" id="{00000000-0008-0000-0400-00004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3" name="Chart 71">
          <a:extLst>
            <a:ext uri="{FF2B5EF4-FFF2-40B4-BE49-F238E27FC236}">
              <a16:creationId xmlns:a16="http://schemas.microsoft.com/office/drawing/2014/main" id="{00000000-0008-0000-0400-00004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4" name="Chart 72">
          <a:extLst>
            <a:ext uri="{FF2B5EF4-FFF2-40B4-BE49-F238E27FC236}">
              <a16:creationId xmlns:a16="http://schemas.microsoft.com/office/drawing/2014/main" id="{00000000-0008-0000-0400-00004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45" name="Chart 73">
          <a:extLst>
            <a:ext uri="{FF2B5EF4-FFF2-40B4-BE49-F238E27FC236}">
              <a16:creationId xmlns:a16="http://schemas.microsoft.com/office/drawing/2014/main" id="{00000000-0008-0000-0400-00004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46" name="Chart 74">
          <a:extLst>
            <a:ext uri="{FF2B5EF4-FFF2-40B4-BE49-F238E27FC236}">
              <a16:creationId xmlns:a16="http://schemas.microsoft.com/office/drawing/2014/main" id="{00000000-0008-0000-0400-00004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47" name="Chart 75">
          <a:extLst>
            <a:ext uri="{FF2B5EF4-FFF2-40B4-BE49-F238E27FC236}">
              <a16:creationId xmlns:a16="http://schemas.microsoft.com/office/drawing/2014/main" id="{00000000-0008-0000-0400-00004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48" name="Chart 76">
          <a:extLst>
            <a:ext uri="{FF2B5EF4-FFF2-40B4-BE49-F238E27FC236}">
              <a16:creationId xmlns:a16="http://schemas.microsoft.com/office/drawing/2014/main" id="{00000000-0008-0000-0400-00004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49" name="Chart 77">
          <a:extLst>
            <a:ext uri="{FF2B5EF4-FFF2-40B4-BE49-F238E27FC236}">
              <a16:creationId xmlns:a16="http://schemas.microsoft.com/office/drawing/2014/main" id="{00000000-0008-0000-0400-00004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0" name="Chart 78">
          <a:extLst>
            <a:ext uri="{FF2B5EF4-FFF2-40B4-BE49-F238E27FC236}">
              <a16:creationId xmlns:a16="http://schemas.microsoft.com/office/drawing/2014/main" id="{00000000-0008-0000-0400-00004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51" name="Chart 79">
          <a:extLst>
            <a:ext uri="{FF2B5EF4-FFF2-40B4-BE49-F238E27FC236}">
              <a16:creationId xmlns:a16="http://schemas.microsoft.com/office/drawing/2014/main" id="{00000000-0008-0000-0400-00004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52" name="Chart 80">
          <a:extLst>
            <a:ext uri="{FF2B5EF4-FFF2-40B4-BE49-F238E27FC236}">
              <a16:creationId xmlns:a16="http://schemas.microsoft.com/office/drawing/2014/main" id="{00000000-0008-0000-0400-00005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53" name="Chart 81">
          <a:extLst>
            <a:ext uri="{FF2B5EF4-FFF2-40B4-BE49-F238E27FC236}">
              <a16:creationId xmlns:a16="http://schemas.microsoft.com/office/drawing/2014/main" id="{00000000-0008-0000-0400-00005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54" name="Chart 82">
          <a:extLst>
            <a:ext uri="{FF2B5EF4-FFF2-40B4-BE49-F238E27FC236}">
              <a16:creationId xmlns:a16="http://schemas.microsoft.com/office/drawing/2014/main" id="{00000000-0008-0000-0400-00005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55" name="Chart 83">
          <a:extLst>
            <a:ext uri="{FF2B5EF4-FFF2-40B4-BE49-F238E27FC236}">
              <a16:creationId xmlns:a16="http://schemas.microsoft.com/office/drawing/2014/main" id="{00000000-0008-0000-0400-00005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57" name="Chart 85">
          <a:extLst>
            <a:ext uri="{FF2B5EF4-FFF2-40B4-BE49-F238E27FC236}">
              <a16:creationId xmlns:a16="http://schemas.microsoft.com/office/drawing/2014/main" id="{00000000-0008-0000-0400-00005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58" name="Chart 86">
          <a:extLst>
            <a:ext uri="{FF2B5EF4-FFF2-40B4-BE49-F238E27FC236}">
              <a16:creationId xmlns:a16="http://schemas.microsoft.com/office/drawing/2014/main" id="{00000000-0008-0000-0400-00005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59" name="Chart 87">
          <a:extLst>
            <a:ext uri="{FF2B5EF4-FFF2-40B4-BE49-F238E27FC236}">
              <a16:creationId xmlns:a16="http://schemas.microsoft.com/office/drawing/2014/main" id="{00000000-0008-0000-0400-00005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60" name="Chart 88">
          <a:extLst>
            <a:ext uri="{FF2B5EF4-FFF2-40B4-BE49-F238E27FC236}">
              <a16:creationId xmlns:a16="http://schemas.microsoft.com/office/drawing/2014/main" id="{00000000-0008-0000-0400-00005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61" name="Chart 89">
          <a:extLst>
            <a:ext uri="{FF2B5EF4-FFF2-40B4-BE49-F238E27FC236}">
              <a16:creationId xmlns:a16="http://schemas.microsoft.com/office/drawing/2014/main" id="{00000000-0008-0000-0400-00005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162" name="Chart 90">
          <a:extLst>
            <a:ext uri="{FF2B5EF4-FFF2-40B4-BE49-F238E27FC236}">
              <a16:creationId xmlns:a16="http://schemas.microsoft.com/office/drawing/2014/main" id="{00000000-0008-0000-0400-00005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164" name="Chart 92">
          <a:extLst>
            <a:ext uri="{FF2B5EF4-FFF2-40B4-BE49-F238E27FC236}">
              <a16:creationId xmlns:a16="http://schemas.microsoft.com/office/drawing/2014/main" id="{00000000-0008-0000-0400-00005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65" name="Chart 93">
          <a:extLst>
            <a:ext uri="{FF2B5EF4-FFF2-40B4-BE49-F238E27FC236}">
              <a16:creationId xmlns:a16="http://schemas.microsoft.com/office/drawing/2014/main" id="{00000000-0008-0000-0400-00005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66" name="Chart 94">
          <a:extLst>
            <a:ext uri="{FF2B5EF4-FFF2-40B4-BE49-F238E27FC236}">
              <a16:creationId xmlns:a16="http://schemas.microsoft.com/office/drawing/2014/main" id="{00000000-0008-0000-0400-00005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67" name="Chart 95">
          <a:extLst>
            <a:ext uri="{FF2B5EF4-FFF2-40B4-BE49-F238E27FC236}">
              <a16:creationId xmlns:a16="http://schemas.microsoft.com/office/drawing/2014/main" id="{00000000-0008-0000-0400-00005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68" name="Chart 96">
          <a:extLst>
            <a:ext uri="{FF2B5EF4-FFF2-40B4-BE49-F238E27FC236}">
              <a16:creationId xmlns:a16="http://schemas.microsoft.com/office/drawing/2014/main" id="{00000000-0008-0000-0400-00006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69" name="Chart 97">
          <a:extLst>
            <a:ext uri="{FF2B5EF4-FFF2-40B4-BE49-F238E27FC236}">
              <a16:creationId xmlns:a16="http://schemas.microsoft.com/office/drawing/2014/main" id="{00000000-0008-0000-0400-00006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70" name="Chart 98">
          <a:extLst>
            <a:ext uri="{FF2B5EF4-FFF2-40B4-BE49-F238E27FC236}">
              <a16:creationId xmlns:a16="http://schemas.microsoft.com/office/drawing/2014/main" id="{00000000-0008-0000-0400-00006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171" name="Chart 99">
          <a:extLst>
            <a:ext uri="{FF2B5EF4-FFF2-40B4-BE49-F238E27FC236}">
              <a16:creationId xmlns:a16="http://schemas.microsoft.com/office/drawing/2014/main" id="{00000000-0008-0000-0400-00006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172" name="Chart 100">
          <a:extLst>
            <a:ext uri="{FF2B5EF4-FFF2-40B4-BE49-F238E27FC236}">
              <a16:creationId xmlns:a16="http://schemas.microsoft.com/office/drawing/2014/main" id="{00000000-0008-0000-0400-00006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173" name="Chart 101">
          <a:extLst>
            <a:ext uri="{FF2B5EF4-FFF2-40B4-BE49-F238E27FC236}">
              <a16:creationId xmlns:a16="http://schemas.microsoft.com/office/drawing/2014/main" id="{00000000-0008-0000-0400-00006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174" name="Chart 102">
          <a:extLst>
            <a:ext uri="{FF2B5EF4-FFF2-40B4-BE49-F238E27FC236}">
              <a16:creationId xmlns:a16="http://schemas.microsoft.com/office/drawing/2014/main" id="{00000000-0008-0000-0400-00006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175" name="Chart 103">
          <a:extLst>
            <a:ext uri="{FF2B5EF4-FFF2-40B4-BE49-F238E27FC236}">
              <a16:creationId xmlns:a16="http://schemas.microsoft.com/office/drawing/2014/main" id="{00000000-0008-0000-0400-00006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176" name="Chart 104">
          <a:extLst>
            <a:ext uri="{FF2B5EF4-FFF2-40B4-BE49-F238E27FC236}">
              <a16:creationId xmlns:a16="http://schemas.microsoft.com/office/drawing/2014/main" id="{00000000-0008-0000-0400-00006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177" name="Chart 105">
          <a:extLst>
            <a:ext uri="{FF2B5EF4-FFF2-40B4-BE49-F238E27FC236}">
              <a16:creationId xmlns:a16="http://schemas.microsoft.com/office/drawing/2014/main" id="{00000000-0008-0000-0400-00006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178" name="Chart 106">
          <a:extLst>
            <a:ext uri="{FF2B5EF4-FFF2-40B4-BE49-F238E27FC236}">
              <a16:creationId xmlns:a16="http://schemas.microsoft.com/office/drawing/2014/main" id="{00000000-0008-0000-0400-00006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179" name="Chart 107">
          <a:extLst>
            <a:ext uri="{FF2B5EF4-FFF2-40B4-BE49-F238E27FC236}">
              <a16:creationId xmlns:a16="http://schemas.microsoft.com/office/drawing/2014/main" id="{00000000-0008-0000-0400-00006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180" name="Chart 108">
          <a:extLst>
            <a:ext uri="{FF2B5EF4-FFF2-40B4-BE49-F238E27FC236}">
              <a16:creationId xmlns:a16="http://schemas.microsoft.com/office/drawing/2014/main" id="{00000000-0008-0000-0400-00006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181" name="Chart 109">
          <a:extLst>
            <a:ext uri="{FF2B5EF4-FFF2-40B4-BE49-F238E27FC236}">
              <a16:creationId xmlns:a16="http://schemas.microsoft.com/office/drawing/2014/main" id="{00000000-0008-0000-0400-00006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182" name="Chart 110">
          <a:extLst>
            <a:ext uri="{FF2B5EF4-FFF2-40B4-BE49-F238E27FC236}">
              <a16:creationId xmlns:a16="http://schemas.microsoft.com/office/drawing/2014/main" id="{00000000-0008-0000-0400-00006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183" name="Chart 111">
          <a:extLst>
            <a:ext uri="{FF2B5EF4-FFF2-40B4-BE49-F238E27FC236}">
              <a16:creationId xmlns:a16="http://schemas.microsoft.com/office/drawing/2014/main" id="{00000000-0008-0000-0400-00006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184" name="Chart 112">
          <a:extLst>
            <a:ext uri="{FF2B5EF4-FFF2-40B4-BE49-F238E27FC236}">
              <a16:creationId xmlns:a16="http://schemas.microsoft.com/office/drawing/2014/main" id="{00000000-0008-0000-0400-00007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185" name="Chart 113">
          <a:extLst>
            <a:ext uri="{FF2B5EF4-FFF2-40B4-BE49-F238E27FC236}">
              <a16:creationId xmlns:a16="http://schemas.microsoft.com/office/drawing/2014/main" id="{00000000-0008-0000-0400-00007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186" name="Chart 114">
          <a:extLst>
            <a:ext uri="{FF2B5EF4-FFF2-40B4-BE49-F238E27FC236}">
              <a16:creationId xmlns:a16="http://schemas.microsoft.com/office/drawing/2014/main" id="{00000000-0008-0000-0400-00007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187" name="Chart 115">
          <a:extLst>
            <a:ext uri="{FF2B5EF4-FFF2-40B4-BE49-F238E27FC236}">
              <a16:creationId xmlns:a16="http://schemas.microsoft.com/office/drawing/2014/main" id="{00000000-0008-0000-0400-00007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189" name="Chart 117">
          <a:extLst>
            <a:ext uri="{FF2B5EF4-FFF2-40B4-BE49-F238E27FC236}">
              <a16:creationId xmlns:a16="http://schemas.microsoft.com/office/drawing/2014/main" id="{00000000-0008-0000-0400-00007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12700</xdr:colOff>
      <xdr:row>120</xdr:row>
      <xdr:rowOff>152400</xdr:rowOff>
    </xdr:from>
    <xdr:to>
      <xdr:col>9</xdr:col>
      <xdr:colOff>114300</xdr:colOff>
      <xdr:row>131</xdr:row>
      <xdr:rowOff>114300</xdr:rowOff>
    </xdr:to>
    <xdr:graphicFrame macro="">
      <xdr:nvGraphicFramePr>
        <xdr:cNvPr id="3191" name="Chart 119">
          <a:extLst>
            <a:ext uri="{FF2B5EF4-FFF2-40B4-BE49-F238E27FC236}">
              <a16:creationId xmlns:a16="http://schemas.microsoft.com/office/drawing/2014/main" id="{00000000-0008-0000-0400-00007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3</xdr:col>
      <xdr:colOff>825500</xdr:colOff>
      <xdr:row>125</xdr:row>
      <xdr:rowOff>101600</xdr:rowOff>
    </xdr:to>
    <xdr:graphicFrame macro="">
      <xdr:nvGraphicFramePr>
        <xdr:cNvPr id="1036" name="Chart 12">
          <a:extLst>
            <a:ext uri="{FF2B5EF4-FFF2-40B4-BE49-F238E27FC236}">
              <a16:creationId xmlns:a16="http://schemas.microsoft.com/office/drawing/2014/main" id="{00000000-0008-0000-0600-00000C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825500</xdr:colOff>
      <xdr:row>99</xdr:row>
      <xdr:rowOff>63500</xdr:rowOff>
    </xdr:from>
    <xdr:to>
      <xdr:col>7</xdr:col>
      <xdr:colOff>787400</xdr:colOff>
      <xdr:row>125</xdr:row>
      <xdr:rowOff>101600</xdr:rowOff>
    </xdr:to>
    <xdr:graphicFrame macro="">
      <xdr:nvGraphicFramePr>
        <xdr:cNvPr id="1037" name="Chart 13">
          <a:extLst>
            <a:ext uri="{FF2B5EF4-FFF2-40B4-BE49-F238E27FC236}">
              <a16:creationId xmlns:a16="http://schemas.microsoft.com/office/drawing/2014/main" id="{00000000-0008-0000-0600-00000D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787400</xdr:colOff>
      <xdr:row>99</xdr:row>
      <xdr:rowOff>63500</xdr:rowOff>
    </xdr:from>
    <xdr:to>
      <xdr:col>11</xdr:col>
      <xdr:colOff>762000</xdr:colOff>
      <xdr:row>125</xdr:row>
      <xdr:rowOff>101600</xdr:rowOff>
    </xdr:to>
    <xdr:graphicFrame macro="">
      <xdr:nvGraphicFramePr>
        <xdr:cNvPr id="1038" name="Chart 14"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11</xdr:col>
      <xdr:colOff>0</xdr:colOff>
      <xdr:row>99</xdr:row>
      <xdr:rowOff>50800</xdr:rowOff>
    </xdr:to>
    <xdr:graphicFrame macro="">
      <xdr:nvGraphicFramePr>
        <xdr:cNvPr id="1039" name="Chart 15">
          <a:extLst>
            <a:ext uri="{FF2B5EF4-FFF2-40B4-BE49-F238E27FC236}">
              <a16:creationId xmlns:a16="http://schemas.microsoft.com/office/drawing/2014/main" id="{00000000-0008-0000-0600-00000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workbookViewId="0">
      <selection activeCell="C8" sqref="C8"/>
    </sheetView>
  </sheetViews>
  <sheetFormatPr baseColWidth="10" defaultRowHeight="14" x14ac:dyDescent="0.2"/>
  <sheetData>
    <row r="1" spans="1:4" x14ac:dyDescent="0.2">
      <c r="A1" t="s">
        <v>3347</v>
      </c>
    </row>
    <row r="2" spans="1:4" x14ac:dyDescent="0.2">
      <c r="A2" s="137" t="s">
        <v>3421</v>
      </c>
      <c r="B2" s="137"/>
      <c r="C2" s="137"/>
    </row>
    <row r="3" spans="1:4" x14ac:dyDescent="0.2">
      <c r="A3" s="142" t="s">
        <v>29</v>
      </c>
      <c r="B3" s="142"/>
      <c r="C3" s="142"/>
      <c r="D3" s="142"/>
    </row>
    <row r="4" spans="1:4" x14ac:dyDescent="0.2">
      <c r="A4" s="10"/>
      <c r="B4" s="10"/>
    </row>
    <row r="5" spans="1:4" x14ac:dyDescent="0.2">
      <c r="A5" s="10" t="s">
        <v>30</v>
      </c>
      <c r="B5" s="117">
        <v>1.4</v>
      </c>
    </row>
    <row r="6" spans="1:4" x14ac:dyDescent="0.2">
      <c r="A6" s="10" t="s">
        <v>3159</v>
      </c>
      <c r="B6" s="111">
        <v>42526</v>
      </c>
    </row>
  </sheetData>
  <mergeCells count="1">
    <mergeCell ref="A3:D3"/>
  </mergeCells>
  <phoneticPr fontId="13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R59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O54" sqref="O54"/>
    </sheetView>
  </sheetViews>
  <sheetFormatPr baseColWidth="10" defaultRowHeight="14" x14ac:dyDescent="0.2"/>
  <cols>
    <col min="1" max="1" width="14.85546875" customWidth="1"/>
    <col min="2" max="2" width="6.7109375" customWidth="1"/>
    <col min="3" max="3" width="11.7109375" customWidth="1"/>
    <col min="4" max="5" width="3.7109375" customWidth="1"/>
    <col min="6" max="8" width="2.140625" style="75" customWidth="1"/>
    <col min="9" max="10" width="9.7109375" customWidth="1"/>
    <col min="12" max="12" width="10.7109375" style="2"/>
    <col min="15" max="15" width="10.7109375" style="105"/>
    <col min="17" max="17" width="8.7109375" style="10" customWidth="1"/>
    <col min="18" max="20" width="8.7109375" customWidth="1"/>
    <col min="21" max="24" width="8.7109375" style="10" customWidth="1"/>
    <col min="25" max="60" width="7.7109375" style="10" customWidth="1"/>
    <col min="61" max="61" width="7.7109375" customWidth="1"/>
    <col min="63" max="63" width="3.85546875" customWidth="1"/>
    <col min="64" max="64" width="4.7109375" customWidth="1"/>
    <col min="65" max="68" width="1.7109375" customWidth="1"/>
    <col min="69" max="69" width="2.7109375" customWidth="1"/>
  </cols>
  <sheetData>
    <row r="1" spans="1:70" x14ac:dyDescent="0.2">
      <c r="A1" t="s">
        <v>2095</v>
      </c>
      <c r="B1" s="75" t="s">
        <v>1650</v>
      </c>
      <c r="C1" s="30" t="s">
        <v>1650</v>
      </c>
      <c r="D1" s="143" t="s">
        <v>2376</v>
      </c>
      <c r="E1" s="143"/>
      <c r="F1" s="147" t="s">
        <v>1770</v>
      </c>
      <c r="G1" s="147"/>
      <c r="H1" s="147"/>
      <c r="I1" s="153" t="s">
        <v>953</v>
      </c>
      <c r="J1" s="150"/>
      <c r="K1" s="148" t="str">
        <f>County!N1</f>
        <v>Clinton</v>
      </c>
      <c r="L1" s="148"/>
      <c r="M1" s="149" t="str">
        <f>County!O1</f>
        <v>Bush</v>
      </c>
      <c r="N1" s="150"/>
      <c r="O1" s="151" t="str">
        <f>County!P1</f>
        <v>Perot</v>
      </c>
      <c r="P1" s="152"/>
      <c r="Q1" s="144" t="str">
        <f>County!Q1</f>
        <v>Marrou</v>
      </c>
      <c r="R1" s="147"/>
      <c r="S1" s="153" t="str">
        <f>County!R1</f>
        <v>Gritz</v>
      </c>
      <c r="T1" s="150"/>
      <c r="U1" s="144" t="str">
        <f>County!S1</f>
        <v>Fulani</v>
      </c>
      <c r="V1" s="147"/>
      <c r="W1" s="144" t="str">
        <f>County!T1</f>
        <v>Phillips</v>
      </c>
      <c r="X1" s="147"/>
      <c r="Y1" s="144" t="str">
        <f>County!U1</f>
        <v>Hagelin</v>
      </c>
      <c r="Z1" s="144"/>
      <c r="AA1" s="144" t="str">
        <f>County!V1</f>
        <v>Daniels</v>
      </c>
      <c r="AB1" s="147"/>
      <c r="AC1" s="144" t="str">
        <f>County!W1</f>
        <v>LaRouche</v>
      </c>
      <c r="AD1" s="147"/>
      <c r="AE1" s="144" t="str">
        <f>County!X1</f>
        <v>Warren</v>
      </c>
      <c r="AF1" s="144"/>
      <c r="AG1" s="144" t="str">
        <f>County!Y1</f>
        <v>Write In</v>
      </c>
      <c r="AH1" s="144"/>
      <c r="AI1" s="144" t="str">
        <f>County!Z1</f>
        <v>Bradford</v>
      </c>
      <c r="AJ1" s="144"/>
      <c r="AK1" s="144" t="str">
        <f>County!AA1</f>
        <v>Herer</v>
      </c>
      <c r="AL1" s="147"/>
      <c r="AM1" s="144" t="str">
        <f>County!AB1</f>
        <v>Brisben</v>
      </c>
      <c r="AN1" s="144"/>
      <c r="AO1" s="144" t="str">
        <f>County!AC1</f>
        <v>Halyard</v>
      </c>
      <c r="AP1" s="147"/>
      <c r="AQ1" s="144" t="str">
        <f>County!AD1</f>
        <v>None Above</v>
      </c>
      <c r="AR1" s="147"/>
      <c r="AS1" s="144" t="str">
        <f>County!AE1</f>
        <v>Yiamouyiannis</v>
      </c>
      <c r="AT1" s="147"/>
      <c r="AU1" s="144" t="str">
        <f>County!AF1</f>
        <v>Ehlers</v>
      </c>
      <c r="AV1" s="144"/>
      <c r="AW1" s="144" t="str">
        <f>County!AG1</f>
        <v>Dodge</v>
      </c>
      <c r="AX1" s="144"/>
      <c r="AY1" s="144" t="str">
        <f>County!AH1</f>
        <v>Boren</v>
      </c>
      <c r="AZ1" s="144"/>
      <c r="BA1" s="144" t="str">
        <f>County!AI1</f>
        <v>Hem</v>
      </c>
      <c r="BB1" s="144"/>
      <c r="BC1" s="144" t="str">
        <f>County!AJ1</f>
        <v>Masters</v>
      </c>
      <c r="BD1" s="144"/>
      <c r="BE1" s="144" t="str">
        <f>County!AK1</f>
        <v>Smith</v>
      </c>
      <c r="BF1" s="144"/>
      <c r="BG1" s="144" t="str">
        <f>County!AL1</f>
        <v>LaRiva</v>
      </c>
      <c r="BH1" s="144"/>
      <c r="BI1" s="1"/>
      <c r="BJ1" s="1"/>
      <c r="BM1" s="17" t="str">
        <f>LEFT(Q1,1)</f>
        <v>M</v>
      </c>
      <c r="BN1" s="17" t="str">
        <f>LEFT(S1,1)</f>
        <v>G</v>
      </c>
      <c r="BO1" s="17" t="str">
        <f>LEFT(W1,1)</f>
        <v>P</v>
      </c>
      <c r="BP1" s="17" t="str">
        <f>LEFT(U1,1)</f>
        <v>F</v>
      </c>
    </row>
    <row r="2" spans="1:70" s="32" customFormat="1" x14ac:dyDescent="0.2">
      <c r="B2" s="56" t="s">
        <v>2376</v>
      </c>
      <c r="C2" s="34" t="s">
        <v>430</v>
      </c>
      <c r="D2" s="33" t="s">
        <v>2225</v>
      </c>
      <c r="E2" s="33" t="s">
        <v>2193</v>
      </c>
      <c r="F2" s="120" t="str">
        <f>LEFT(K2,1)</f>
        <v>D</v>
      </c>
      <c r="G2" s="121" t="str">
        <f>LEFT(M2,1)</f>
        <v>R</v>
      </c>
      <c r="H2" s="122" t="str">
        <f>LEFT(O2,1)</f>
        <v>I</v>
      </c>
      <c r="I2" s="34" t="s">
        <v>466</v>
      </c>
      <c r="J2" s="34" t="s">
        <v>3029</v>
      </c>
      <c r="K2" s="154" t="str">
        <f>Ballots!B1</f>
        <v>Democratic</v>
      </c>
      <c r="L2" s="154"/>
      <c r="M2" s="155" t="str">
        <f>Ballots!C1</f>
        <v>Republican</v>
      </c>
      <c r="N2" s="156"/>
      <c r="O2" s="157" t="str">
        <f>Ballots!D1</f>
        <v>Independent</v>
      </c>
      <c r="P2" s="158"/>
      <c r="Q2" s="145" t="str">
        <f>Ballots!E1</f>
        <v>Libertarian</v>
      </c>
      <c r="R2" s="146"/>
      <c r="S2" s="159" t="str">
        <f>Ballots!F1</f>
        <v>America First</v>
      </c>
      <c r="T2" s="156"/>
      <c r="U2" s="145" t="str">
        <f>Ballots!G1</f>
        <v>New Alliance</v>
      </c>
      <c r="V2" s="146"/>
      <c r="W2" s="145" t="str">
        <f>Ballots!H1</f>
        <v>US Taxpayers</v>
      </c>
      <c r="X2" s="146"/>
      <c r="Y2" s="145" t="str">
        <f>Ballots!I1</f>
        <v>Natural Law</v>
      </c>
      <c r="Z2" s="146"/>
      <c r="AA2" s="145" t="str">
        <f>Ballots!J1</f>
        <v>Peace &amp; Freedom</v>
      </c>
      <c r="AB2" s="146"/>
      <c r="AC2" s="145" t="str">
        <f>Ballots!K1</f>
        <v>Economic Recovery</v>
      </c>
      <c r="AD2" s="146"/>
      <c r="AE2" s="145" t="str">
        <f>Ballots!L1</f>
        <v>Socialist Workers</v>
      </c>
      <c r="AF2" s="146"/>
      <c r="AG2" s="145"/>
      <c r="AH2" s="146"/>
      <c r="AI2" s="145" t="str">
        <f>Ballots!M1</f>
        <v>-</v>
      </c>
      <c r="AJ2" s="146"/>
      <c r="AK2" s="145" t="str">
        <f>Ballots!N1</f>
        <v>Independent</v>
      </c>
      <c r="AL2" s="146"/>
      <c r="AM2" s="145" t="str">
        <f>Ballots!O1</f>
        <v>Grassroots</v>
      </c>
      <c r="AN2" s="146"/>
      <c r="AO2" s="145" t="str">
        <f>Ballots!P1</f>
        <v>Socialist</v>
      </c>
      <c r="AP2" s="146"/>
      <c r="AQ2" s="145" t="str">
        <f>Ballots!Q1</f>
        <v>Workers League</v>
      </c>
      <c r="AR2" s="146"/>
      <c r="AS2" s="145" t="str">
        <f>Ballots!R1</f>
        <v>-</v>
      </c>
      <c r="AT2" s="146"/>
      <c r="AU2" s="145" t="str">
        <f>Ballots!S1</f>
        <v>Take Back America</v>
      </c>
      <c r="AV2" s="146"/>
      <c r="AW2" s="145" t="str">
        <f>Ballots!T1</f>
        <v>Independent</v>
      </c>
      <c r="AX2" s="146"/>
      <c r="AY2" s="145" t="str">
        <f>Ballots!U1</f>
        <v>Prohibition</v>
      </c>
      <c r="AZ2" s="146"/>
      <c r="BA2" s="145" t="str">
        <f>Ballots!V1</f>
        <v>Apathy</v>
      </c>
      <c r="BB2" s="146"/>
      <c r="BC2" s="145" t="str">
        <f>Ballots!W1</f>
        <v>Third Party</v>
      </c>
      <c r="BD2" s="146"/>
      <c r="BE2" s="145" t="str">
        <f>Ballots!X1</f>
        <v>Looking Back</v>
      </c>
      <c r="BF2" s="146"/>
      <c r="BG2" s="145" t="str">
        <f>Ballots!Y1</f>
        <v>American</v>
      </c>
      <c r="BH2" s="146"/>
      <c r="BI2" s="35"/>
      <c r="BJ2" s="35" t="s">
        <v>2095</v>
      </c>
      <c r="BL2" s="32" t="s">
        <v>959</v>
      </c>
      <c r="BM2" s="36"/>
      <c r="BN2" s="36"/>
      <c r="BO2" s="36"/>
      <c r="BP2" s="36"/>
      <c r="BR2" s="32" t="s">
        <v>2212</v>
      </c>
    </row>
    <row r="3" spans="1:70" x14ac:dyDescent="0.2">
      <c r="A3" t="s">
        <v>2585</v>
      </c>
      <c r="B3">
        <v>9</v>
      </c>
      <c r="C3" s="1">
        <f>K3+M3+O3+Q3+S3+W3+U3+AC3+AI3+AA3+AE3+Y3+AG3+AQ3+AS3+AK3+AO3+AM3+AU3+AW3+AY3+BA3+BG3+BC3+BE3</f>
        <v>1688060</v>
      </c>
      <c r="D3" s="24">
        <f t="shared" ref="D3:D34" si="0">IF(F3=1,B3,0)</f>
        <v>0</v>
      </c>
      <c r="E3" s="24">
        <f t="shared" ref="E3:E34" si="1">IF(G3=1,B3,0)</f>
        <v>9</v>
      </c>
      <c r="F3" s="84">
        <f t="shared" ref="F3:F34" si="2">RANK(K3,K3:BI3)</f>
        <v>2</v>
      </c>
      <c r="G3" s="84">
        <f t="shared" ref="G3:G34" si="3">RANK(M3,K3:BI3)</f>
        <v>1</v>
      </c>
      <c r="H3" s="84">
        <f t="shared" ref="H3:H34" si="4">IF(O3&gt;0,RANK(O3,K3:BI3),"-")</f>
        <v>3</v>
      </c>
      <c r="I3" s="1">
        <f>IF(F3=1,K3,IF(G3=1,M3,O3))-IF(F3=2,K3,IF(G3=2,M3,O3))</f>
        <v>114203</v>
      </c>
      <c r="J3" s="2">
        <f t="shared" ref="J3:J34" si="5">I3/C3</f>
        <v>6.7653400945464029E-2</v>
      </c>
      <c r="K3" s="1">
        <f>County!N70</f>
        <v>690080</v>
      </c>
      <c r="L3" s="2">
        <f t="shared" ref="L3:L34" si="6">K3/$C3</f>
        <v>0.40880063504851721</v>
      </c>
      <c r="M3" s="1">
        <f>County!O70</f>
        <v>804283</v>
      </c>
      <c r="N3" s="2">
        <f t="shared" ref="N3:N34" si="7">M3/$C3</f>
        <v>0.47645403599398128</v>
      </c>
      <c r="O3" s="71">
        <f>County!P70</f>
        <v>183109</v>
      </c>
      <c r="P3" s="2">
        <f t="shared" ref="P3:P34" si="8">O3/$C3</f>
        <v>0.10847304005781785</v>
      </c>
      <c r="Q3" s="68">
        <f>County!Q70</f>
        <v>5737</v>
      </c>
      <c r="R3" s="2">
        <f t="shared" ref="R3:R34" si="9">Q3/$C3</f>
        <v>3.3985758800042652E-3</v>
      </c>
      <c r="S3" s="1">
        <f>County!R70</f>
        <v>0</v>
      </c>
      <c r="T3" s="2">
        <f t="shared" ref="T3:T34" si="10">S3/$C3</f>
        <v>0</v>
      </c>
      <c r="U3" s="68">
        <f>County!S70</f>
        <v>2161</v>
      </c>
      <c r="V3" s="73">
        <f t="shared" ref="V3:V34" si="11">U3/$C3</f>
        <v>1.2801677665485824E-3</v>
      </c>
      <c r="W3" s="68">
        <f>County!T70</f>
        <v>0</v>
      </c>
      <c r="X3" s="73">
        <f t="shared" ref="X3:X34" si="12">W3/$C3</f>
        <v>0</v>
      </c>
      <c r="Y3" s="68">
        <f>County!U70</f>
        <v>495</v>
      </c>
      <c r="Z3" s="73">
        <f t="shared" ref="Z3:Z34" si="13">Y3/$C3</f>
        <v>2.932360224162648E-4</v>
      </c>
      <c r="AA3" s="68">
        <f>County!V70</f>
        <v>0</v>
      </c>
      <c r="AB3" s="73">
        <f t="shared" ref="AB3:AB34" si="14">AA3/$C3</f>
        <v>0</v>
      </c>
      <c r="AC3" s="68">
        <f>County!W70</f>
        <v>641</v>
      </c>
      <c r="AD3" s="73">
        <f t="shared" ref="AD3:AD34" si="15">AC3/$C3</f>
        <v>3.7972583912894089E-4</v>
      </c>
      <c r="AE3" s="68">
        <f>County!X70</f>
        <v>831</v>
      </c>
      <c r="AF3" s="73">
        <f t="shared" ref="AF3:AF34" si="16">AE3/$C3</f>
        <v>4.9228108005639609E-4</v>
      </c>
      <c r="AG3" s="68">
        <f>County!Y70</f>
        <v>723</v>
      </c>
      <c r="AH3" s="73">
        <f t="shared" ref="AH3:AH34" si="17">AG3/$C3</f>
        <v>4.2830231152921104E-4</v>
      </c>
      <c r="AI3" s="68">
        <f>County!Z70</f>
        <v>0</v>
      </c>
      <c r="AJ3" s="73">
        <f t="shared" ref="AJ3:AJ34" si="18">AI3/$C3</f>
        <v>0</v>
      </c>
      <c r="AK3" s="68">
        <f>County!AA70</f>
        <v>0</v>
      </c>
      <c r="AL3" s="73">
        <f t="shared" ref="AL3:AL34" si="19">AK3/$C3</f>
        <v>0</v>
      </c>
      <c r="AM3" s="68">
        <f>County!AB70</f>
        <v>0</v>
      </c>
      <c r="AN3" s="73">
        <f t="shared" ref="AN3:AN34" si="20">AM3/$C3</f>
        <v>0</v>
      </c>
      <c r="AO3" s="68">
        <f>County!AC70</f>
        <v>0</v>
      </c>
      <c r="AP3" s="73">
        <f t="shared" ref="AP3:AP34" si="21">AO3/$C3</f>
        <v>0</v>
      </c>
      <c r="AQ3" s="68">
        <f>County!AD70</f>
        <v>0</v>
      </c>
      <c r="AR3" s="73">
        <f t="shared" ref="AR3:AT34" si="22">AQ3/$C3</f>
        <v>0</v>
      </c>
      <c r="AS3" s="68">
        <f>County!AE70</f>
        <v>0</v>
      </c>
      <c r="AT3" s="73">
        <f t="shared" si="22"/>
        <v>0</v>
      </c>
      <c r="AU3" s="68">
        <f>County!AF70</f>
        <v>0</v>
      </c>
      <c r="AV3" s="73">
        <f t="shared" ref="AV3:AX34" si="23">AU3/$C3</f>
        <v>0</v>
      </c>
      <c r="AW3" s="68">
        <f>County!AG70</f>
        <v>0</v>
      </c>
      <c r="AX3" s="73">
        <f t="shared" si="23"/>
        <v>0</v>
      </c>
      <c r="AY3" s="68">
        <f>County!AH70</f>
        <v>0</v>
      </c>
      <c r="AZ3" s="73">
        <f t="shared" ref="AZ3:AZ34" si="24">AY3/$C3</f>
        <v>0</v>
      </c>
      <c r="BA3" s="68">
        <f>County!AI70</f>
        <v>0</v>
      </c>
      <c r="BB3" s="73">
        <f t="shared" ref="BB3:BB34" si="25">BA3/$C3</f>
        <v>0</v>
      </c>
      <c r="BC3" s="68">
        <f>County!AJ70</f>
        <v>0</v>
      </c>
      <c r="BD3" s="73">
        <f t="shared" ref="BD3:BD34" si="26">BC3/$C3</f>
        <v>0</v>
      </c>
      <c r="BE3" s="68">
        <f>County!AK70</f>
        <v>0</v>
      </c>
      <c r="BF3" s="73">
        <f t="shared" ref="BF3:BF34" si="27">BE3/$C3</f>
        <v>0</v>
      </c>
      <c r="BG3" s="68">
        <f>County!AL70</f>
        <v>0</v>
      </c>
      <c r="BH3" s="73">
        <f t="shared" ref="BH3:BH34" si="28">BG3/$C3</f>
        <v>0</v>
      </c>
      <c r="BI3" s="31"/>
      <c r="BJ3" t="str">
        <f t="shared" ref="BJ3:BJ34" si="29">A3</f>
        <v>Alabama</v>
      </c>
      <c r="BK3" t="s">
        <v>2514</v>
      </c>
      <c r="BL3">
        <f t="shared" ref="BL3:BL34" si="30">SUM(D3:E3)</f>
        <v>9</v>
      </c>
      <c r="BM3" s="9">
        <f>RANK(Q3,(K3:P3,Q3:X3,AC3:AV3))</f>
        <v>4</v>
      </c>
      <c r="BN3" s="9">
        <f>RANK(S3,(K3:P3,Q3:X3,AC3:AV3))</f>
        <v>17</v>
      </c>
      <c r="BO3" s="9">
        <f>RANK(W3,(K3:P3,Q3:X3,AC3:AV3))</f>
        <v>17</v>
      </c>
      <c r="BP3" s="9">
        <f>RANK(U3,(K3:P3,Q3:X3,AC3:AV3))</f>
        <v>5</v>
      </c>
      <c r="BR3">
        <v>1</v>
      </c>
    </row>
    <row r="4" spans="1:70" s="50" customFormat="1" x14ac:dyDescent="0.2">
      <c r="A4" s="50" t="s">
        <v>567</v>
      </c>
      <c r="B4" s="50">
        <v>3</v>
      </c>
      <c r="C4" s="53">
        <f t="shared" ref="C4:C54" si="31">K4+M4+O4+Q4+S4+W4+U4+AC4+AI4+AA4+AE4+Y4+AG4+AQ4+AS4+AK4+AO4+AM4+AU4+AW4+AY4+BA4+BG4+BC4+BE4</f>
        <v>258506</v>
      </c>
      <c r="D4" s="52">
        <f t="shared" si="0"/>
        <v>0</v>
      </c>
      <c r="E4" s="52">
        <f t="shared" si="1"/>
        <v>3</v>
      </c>
      <c r="F4" s="85">
        <f t="shared" si="2"/>
        <v>2</v>
      </c>
      <c r="G4" s="85">
        <f t="shared" si="3"/>
        <v>1</v>
      </c>
      <c r="H4" s="85">
        <f t="shared" si="4"/>
        <v>3</v>
      </c>
      <c r="I4" s="53">
        <f t="shared" ref="I4:I54" si="32">IF(F4=1,K4,IF(G4=1,M4,O4))-IF(F4=2,K4,IF(G4=2,M4,O4))</f>
        <v>23706</v>
      </c>
      <c r="J4" s="54">
        <f t="shared" si="5"/>
        <v>9.1703867608488782E-2</v>
      </c>
      <c r="K4" s="53">
        <f>County!N113</f>
        <v>78294</v>
      </c>
      <c r="L4" s="54">
        <f t="shared" si="6"/>
        <v>0.30287111324301952</v>
      </c>
      <c r="M4" s="53">
        <f>County!O113</f>
        <v>102000</v>
      </c>
      <c r="N4" s="54">
        <f t="shared" si="7"/>
        <v>0.39457498085150827</v>
      </c>
      <c r="O4" s="101">
        <f>County!P113</f>
        <v>73481</v>
      </c>
      <c r="P4" s="54">
        <f t="shared" si="8"/>
        <v>0.28425258988185959</v>
      </c>
      <c r="Q4" s="77">
        <f>County!Q113</f>
        <v>1378</v>
      </c>
      <c r="R4" s="54">
        <f t="shared" si="9"/>
        <v>5.3306306236605731E-3</v>
      </c>
      <c r="S4" s="53">
        <f>County!R113</f>
        <v>1379</v>
      </c>
      <c r="T4" s="54">
        <f t="shared" si="10"/>
        <v>5.3344990058257838E-3</v>
      </c>
      <c r="U4" s="77">
        <f>County!S113</f>
        <v>330</v>
      </c>
      <c r="V4" s="108">
        <f t="shared" si="11"/>
        <v>1.2765661145195857E-3</v>
      </c>
      <c r="W4" s="77">
        <f>County!T113</f>
        <v>377</v>
      </c>
      <c r="X4" s="108">
        <f t="shared" si="12"/>
        <v>1.4583800762844963E-3</v>
      </c>
      <c r="Y4" s="77">
        <f>County!U113</f>
        <v>433</v>
      </c>
      <c r="Z4" s="108">
        <f t="shared" si="13"/>
        <v>1.6750094775363049E-3</v>
      </c>
      <c r="AA4" s="77">
        <f>County!V113</f>
        <v>0</v>
      </c>
      <c r="AB4" s="108">
        <f t="shared" si="14"/>
        <v>0</v>
      </c>
      <c r="AC4" s="77">
        <f>County!W113</f>
        <v>469</v>
      </c>
      <c r="AD4" s="108">
        <f t="shared" si="15"/>
        <v>1.814271235483896E-3</v>
      </c>
      <c r="AE4" s="77">
        <f>County!X113</f>
        <v>0</v>
      </c>
      <c r="AF4" s="108">
        <f t="shared" si="16"/>
        <v>0</v>
      </c>
      <c r="AG4" s="77">
        <f>County!Y113</f>
        <v>365</v>
      </c>
      <c r="AH4" s="108">
        <f t="shared" si="17"/>
        <v>1.4119594903019659E-3</v>
      </c>
      <c r="AI4" s="77">
        <f>County!Z113</f>
        <v>0</v>
      </c>
      <c r="AJ4" s="108">
        <f t="shared" si="18"/>
        <v>0</v>
      </c>
      <c r="AK4" s="77">
        <f>County!AA113</f>
        <v>0</v>
      </c>
      <c r="AL4" s="108">
        <f t="shared" si="19"/>
        <v>0</v>
      </c>
      <c r="AM4" s="77">
        <f>County!AB113</f>
        <v>0</v>
      </c>
      <c r="AN4" s="108">
        <f t="shared" si="20"/>
        <v>0</v>
      </c>
      <c r="AO4" s="77">
        <f>County!AC113</f>
        <v>0</v>
      </c>
      <c r="AP4" s="108">
        <f t="shared" si="21"/>
        <v>0</v>
      </c>
      <c r="AQ4" s="77">
        <f>County!AD113</f>
        <v>0</v>
      </c>
      <c r="AR4" s="108">
        <f t="shared" si="22"/>
        <v>0</v>
      </c>
      <c r="AS4" s="77">
        <f>County!AE113</f>
        <v>0</v>
      </c>
      <c r="AT4" s="108">
        <f t="shared" si="22"/>
        <v>0</v>
      </c>
      <c r="AU4" s="77">
        <f>County!AF113</f>
        <v>0</v>
      </c>
      <c r="AV4" s="108">
        <f t="shared" si="23"/>
        <v>0</v>
      </c>
      <c r="AW4" s="77">
        <f>County!AG113</f>
        <v>0</v>
      </c>
      <c r="AX4" s="108">
        <f t="shared" si="23"/>
        <v>0</v>
      </c>
      <c r="AY4" s="77">
        <f>County!AH113</f>
        <v>0</v>
      </c>
      <c r="AZ4" s="108">
        <f t="shared" si="24"/>
        <v>0</v>
      </c>
      <c r="BA4" s="77">
        <f>County!AI113</f>
        <v>0</v>
      </c>
      <c r="BB4" s="108">
        <f t="shared" si="25"/>
        <v>0</v>
      </c>
      <c r="BC4" s="77">
        <f>County!AJ113</f>
        <v>0</v>
      </c>
      <c r="BD4" s="108">
        <f t="shared" si="26"/>
        <v>0</v>
      </c>
      <c r="BE4" s="77">
        <f>County!AK113</f>
        <v>0</v>
      </c>
      <c r="BF4" s="108">
        <f t="shared" si="27"/>
        <v>0</v>
      </c>
      <c r="BG4" s="77">
        <f>County!AL113</f>
        <v>0</v>
      </c>
      <c r="BH4" s="108">
        <f t="shared" si="28"/>
        <v>0</v>
      </c>
      <c r="BI4" s="61"/>
      <c r="BJ4" s="50" t="str">
        <f t="shared" si="29"/>
        <v>Alaska</v>
      </c>
      <c r="BK4" s="50" t="s">
        <v>1217</v>
      </c>
      <c r="BL4" s="50">
        <f t="shared" si="30"/>
        <v>3</v>
      </c>
      <c r="BM4" s="51">
        <f>RANK(Q4,(K4:P4,Q4:X4,AC4:AV4))</f>
        <v>5</v>
      </c>
      <c r="BN4" s="51">
        <f>RANK(S4,(K4:P4,Q4:X4,AC4:AV4))</f>
        <v>4</v>
      </c>
      <c r="BO4" s="51">
        <f>RANK(W4,(K4:P4,Q4:X4,AC4:AV4))</f>
        <v>7</v>
      </c>
      <c r="BP4" s="51">
        <f>RANK(U4,(K4:P4,Q4:X4,AC4:AV4))</f>
        <v>9</v>
      </c>
      <c r="BR4" s="50">
        <v>2</v>
      </c>
    </row>
    <row r="5" spans="1:70" s="37" customFormat="1" x14ac:dyDescent="0.2">
      <c r="A5" s="37" t="s">
        <v>1416</v>
      </c>
      <c r="B5" s="37">
        <v>8</v>
      </c>
      <c r="C5" s="40">
        <f t="shared" si="31"/>
        <v>1487006</v>
      </c>
      <c r="D5" s="39">
        <f t="shared" si="0"/>
        <v>0</v>
      </c>
      <c r="E5" s="39">
        <f t="shared" si="1"/>
        <v>8</v>
      </c>
      <c r="F5" s="86">
        <f t="shared" si="2"/>
        <v>2</v>
      </c>
      <c r="G5" s="86">
        <f t="shared" si="3"/>
        <v>1</v>
      </c>
      <c r="H5" s="86">
        <f t="shared" si="4"/>
        <v>3</v>
      </c>
      <c r="I5" s="1">
        <f t="shared" si="32"/>
        <v>29036</v>
      </c>
      <c r="J5" s="41">
        <f t="shared" si="5"/>
        <v>1.952648476199827E-2</v>
      </c>
      <c r="K5" s="40">
        <f>County!N130</f>
        <v>543050</v>
      </c>
      <c r="L5" s="41">
        <f t="shared" si="6"/>
        <v>0.36519691245361485</v>
      </c>
      <c r="M5" s="40">
        <f>County!O130</f>
        <v>572086</v>
      </c>
      <c r="N5" s="41">
        <f t="shared" si="7"/>
        <v>0.38472339721561311</v>
      </c>
      <c r="O5" s="93">
        <f>County!P130</f>
        <v>353741</v>
      </c>
      <c r="P5" s="41">
        <f t="shared" si="8"/>
        <v>0.23788807846101495</v>
      </c>
      <c r="Q5" s="78">
        <f>County!Q130</f>
        <v>6781</v>
      </c>
      <c r="R5" s="41">
        <f t="shared" si="9"/>
        <v>4.5601698984402217E-3</v>
      </c>
      <c r="S5" s="40">
        <f>County!R130</f>
        <v>8146</v>
      </c>
      <c r="T5" s="41">
        <f t="shared" si="10"/>
        <v>5.4781218098649232E-3</v>
      </c>
      <c r="U5" s="78">
        <f>County!S130</f>
        <v>917</v>
      </c>
      <c r="V5" s="79">
        <f t="shared" si="11"/>
        <v>6.1667538664941497E-4</v>
      </c>
      <c r="W5" s="78">
        <f>County!T130</f>
        <v>0</v>
      </c>
      <c r="X5" s="79">
        <f t="shared" si="12"/>
        <v>0</v>
      </c>
      <c r="Y5" s="78">
        <f>County!U130</f>
        <v>2277</v>
      </c>
      <c r="Z5" s="79">
        <f t="shared" si="13"/>
        <v>1.5312648368601069E-3</v>
      </c>
      <c r="AA5" s="78">
        <f>County!V130</f>
        <v>0</v>
      </c>
      <c r="AB5" s="79">
        <f t="shared" si="14"/>
        <v>0</v>
      </c>
      <c r="AC5" s="78">
        <f>County!W130</f>
        <v>8</v>
      </c>
      <c r="AD5" s="79">
        <f t="shared" si="15"/>
        <v>5.3799379424158345E-6</v>
      </c>
      <c r="AE5" s="78">
        <f>County!X130</f>
        <v>0</v>
      </c>
      <c r="AF5" s="79">
        <f t="shared" si="16"/>
        <v>0</v>
      </c>
      <c r="AG5" s="78">
        <f>County!Y130</f>
        <v>0</v>
      </c>
      <c r="AH5" s="79">
        <f t="shared" si="17"/>
        <v>0</v>
      </c>
      <c r="AI5" s="78">
        <f>County!Z130</f>
        <v>0</v>
      </c>
      <c r="AJ5" s="79">
        <f t="shared" si="18"/>
        <v>0</v>
      </c>
      <c r="AK5" s="78">
        <f>County!AA130</f>
        <v>0</v>
      </c>
      <c r="AL5" s="79">
        <f t="shared" si="19"/>
        <v>0</v>
      </c>
      <c r="AM5" s="78">
        <f>County!AB130</f>
        <v>0</v>
      </c>
      <c r="AN5" s="79">
        <f t="shared" si="20"/>
        <v>0</v>
      </c>
      <c r="AO5" s="78">
        <f>County!AC130</f>
        <v>0</v>
      </c>
      <c r="AP5" s="79">
        <f t="shared" si="21"/>
        <v>0</v>
      </c>
      <c r="AQ5" s="78">
        <f>County!AD130</f>
        <v>0</v>
      </c>
      <c r="AR5" s="79">
        <f t="shared" si="22"/>
        <v>0</v>
      </c>
      <c r="AS5" s="78">
        <f>County!AE130</f>
        <v>0</v>
      </c>
      <c r="AT5" s="79">
        <f t="shared" si="22"/>
        <v>0</v>
      </c>
      <c r="AU5" s="78">
        <f>County!AF130</f>
        <v>0</v>
      </c>
      <c r="AV5" s="79">
        <f t="shared" si="23"/>
        <v>0</v>
      </c>
      <c r="AW5" s="78">
        <f>County!AG130</f>
        <v>0</v>
      </c>
      <c r="AX5" s="79">
        <f t="shared" si="23"/>
        <v>0</v>
      </c>
      <c r="AY5" s="78">
        <f>County!AH130</f>
        <v>0</v>
      </c>
      <c r="AZ5" s="79">
        <f t="shared" si="24"/>
        <v>0</v>
      </c>
      <c r="BA5" s="78">
        <f>County!AI130</f>
        <v>0</v>
      </c>
      <c r="BB5" s="79">
        <f t="shared" si="25"/>
        <v>0</v>
      </c>
      <c r="BC5" s="78">
        <f>County!AJ130</f>
        <v>0</v>
      </c>
      <c r="BD5" s="79">
        <f t="shared" si="26"/>
        <v>0</v>
      </c>
      <c r="BE5" s="78">
        <f>County!AK130</f>
        <v>0</v>
      </c>
      <c r="BF5" s="79">
        <f t="shared" si="27"/>
        <v>0</v>
      </c>
      <c r="BG5" s="78">
        <f>County!AL130</f>
        <v>0</v>
      </c>
      <c r="BH5" s="79">
        <f t="shared" si="28"/>
        <v>0</v>
      </c>
      <c r="BI5" s="62"/>
      <c r="BJ5" s="37" t="str">
        <f t="shared" si="29"/>
        <v>Arizona</v>
      </c>
      <c r="BK5" s="37" t="s">
        <v>277</v>
      </c>
      <c r="BL5" s="37">
        <f t="shared" si="30"/>
        <v>8</v>
      </c>
      <c r="BM5" s="38">
        <f>RANK(Q5,(K5:P5,Q5:X5,AC5:AV5))</f>
        <v>5</v>
      </c>
      <c r="BN5" s="38">
        <f>RANK(S5,(K5:P5,Q5:X5,AC5:AV5))</f>
        <v>4</v>
      </c>
      <c r="BO5" s="38">
        <f>RANK(W5,(K5:P5,Q5:X5,AC5:AV5))</f>
        <v>15</v>
      </c>
      <c r="BP5" s="38">
        <f>RANK(U5,(K5:P5,Q5:X5,AC5:AV5))</f>
        <v>6</v>
      </c>
      <c r="BR5" s="37">
        <v>4</v>
      </c>
    </row>
    <row r="6" spans="1:70" s="50" customFormat="1" x14ac:dyDescent="0.2">
      <c r="A6" s="55" t="s">
        <v>457</v>
      </c>
      <c r="B6" s="55">
        <v>6</v>
      </c>
      <c r="C6" s="53">
        <f t="shared" si="31"/>
        <v>950653</v>
      </c>
      <c r="D6" s="52">
        <f t="shared" si="0"/>
        <v>6</v>
      </c>
      <c r="E6" s="52">
        <f t="shared" si="1"/>
        <v>0</v>
      </c>
      <c r="F6" s="85">
        <f t="shared" si="2"/>
        <v>1</v>
      </c>
      <c r="G6" s="85">
        <f t="shared" si="3"/>
        <v>2</v>
      </c>
      <c r="H6" s="85">
        <f t="shared" si="4"/>
        <v>3</v>
      </c>
      <c r="I6" s="53">
        <f t="shared" si="32"/>
        <v>168499</v>
      </c>
      <c r="J6" s="54">
        <f t="shared" si="5"/>
        <v>0.17724553543722052</v>
      </c>
      <c r="K6" s="53">
        <f>County!N207</f>
        <v>505823</v>
      </c>
      <c r="L6" s="54">
        <f t="shared" si="6"/>
        <v>0.53207952849252038</v>
      </c>
      <c r="M6" s="53">
        <f>County!O207</f>
        <v>337324</v>
      </c>
      <c r="N6" s="54">
        <f t="shared" si="7"/>
        <v>0.35483399305529989</v>
      </c>
      <c r="O6" s="101">
        <f>County!P207</f>
        <v>99132</v>
      </c>
      <c r="P6" s="54">
        <f t="shared" si="8"/>
        <v>0.10427779641993451</v>
      </c>
      <c r="Q6" s="77">
        <f>County!Q207</f>
        <v>1261</v>
      </c>
      <c r="R6" s="54">
        <f t="shared" si="9"/>
        <v>1.3264566566349657E-3</v>
      </c>
      <c r="S6" s="53">
        <f>County!R207</f>
        <v>819</v>
      </c>
      <c r="T6" s="54">
        <f t="shared" si="10"/>
        <v>8.6151308626807044E-4</v>
      </c>
      <c r="U6" s="77">
        <f>County!S207</f>
        <v>1022</v>
      </c>
      <c r="V6" s="108">
        <f t="shared" si="11"/>
        <v>1.0750505179071648E-3</v>
      </c>
      <c r="W6" s="77">
        <f>County!T207</f>
        <v>1437</v>
      </c>
      <c r="X6" s="108">
        <f t="shared" si="12"/>
        <v>1.5115925579575302E-3</v>
      </c>
      <c r="Y6" s="77">
        <f>County!U207</f>
        <v>764</v>
      </c>
      <c r="Z6" s="108">
        <f t="shared" si="13"/>
        <v>8.0365811710476909E-4</v>
      </c>
      <c r="AA6" s="77">
        <f>County!V207</f>
        <v>0</v>
      </c>
      <c r="AB6" s="108">
        <f t="shared" si="14"/>
        <v>0</v>
      </c>
      <c r="AC6" s="77">
        <f>County!W207</f>
        <v>762</v>
      </c>
      <c r="AD6" s="108">
        <f t="shared" si="15"/>
        <v>8.0155430004428532E-4</v>
      </c>
      <c r="AE6" s="77">
        <f>County!X207</f>
        <v>0</v>
      </c>
      <c r="AF6" s="108">
        <f t="shared" si="16"/>
        <v>0</v>
      </c>
      <c r="AG6" s="77">
        <f>County!Y207</f>
        <v>0</v>
      </c>
      <c r="AH6" s="108">
        <f t="shared" si="17"/>
        <v>0</v>
      </c>
      <c r="AI6" s="77">
        <f>County!Z207</f>
        <v>0</v>
      </c>
      <c r="AJ6" s="108">
        <f t="shared" si="18"/>
        <v>0</v>
      </c>
      <c r="AK6" s="77">
        <f>County!AA207</f>
        <v>0</v>
      </c>
      <c r="AL6" s="108">
        <f t="shared" si="19"/>
        <v>0</v>
      </c>
      <c r="AM6" s="77">
        <f>County!AB207</f>
        <v>0</v>
      </c>
      <c r="AN6" s="108">
        <f t="shared" si="20"/>
        <v>0</v>
      </c>
      <c r="AO6" s="77">
        <f>County!AC207</f>
        <v>0</v>
      </c>
      <c r="AP6" s="108">
        <f t="shared" si="21"/>
        <v>0</v>
      </c>
      <c r="AQ6" s="77">
        <f>County!AD207</f>
        <v>0</v>
      </c>
      <c r="AR6" s="108">
        <f t="shared" si="22"/>
        <v>0</v>
      </c>
      <c r="AS6" s="77">
        <f>County!AE207</f>
        <v>554</v>
      </c>
      <c r="AT6" s="108">
        <f t="shared" si="22"/>
        <v>5.8275732575398178E-4</v>
      </c>
      <c r="AU6" s="77">
        <f>County!AF207</f>
        <v>0</v>
      </c>
      <c r="AV6" s="108">
        <f t="shared" si="23"/>
        <v>0</v>
      </c>
      <c r="AW6" s="77">
        <f>County!AG207</f>
        <v>472</v>
      </c>
      <c r="AX6" s="108">
        <f t="shared" si="23"/>
        <v>4.9650082627415053E-4</v>
      </c>
      <c r="AY6" s="77">
        <f>County!AH207</f>
        <v>956</v>
      </c>
      <c r="AZ6" s="108">
        <f t="shared" si="24"/>
        <v>1.0056245549112032E-3</v>
      </c>
      <c r="BA6" s="77">
        <f>County!AI207</f>
        <v>0</v>
      </c>
      <c r="BB6" s="108">
        <f t="shared" si="25"/>
        <v>0</v>
      </c>
      <c r="BC6" s="77">
        <f>County!AJ207</f>
        <v>327</v>
      </c>
      <c r="BD6" s="108">
        <f t="shared" si="26"/>
        <v>3.4397408938908309E-4</v>
      </c>
      <c r="BE6" s="77">
        <f>County!AK207</f>
        <v>0</v>
      </c>
      <c r="BF6" s="108">
        <f t="shared" si="27"/>
        <v>0</v>
      </c>
      <c r="BG6" s="77">
        <f>County!AL207</f>
        <v>0</v>
      </c>
      <c r="BH6" s="108">
        <f t="shared" si="28"/>
        <v>0</v>
      </c>
      <c r="BI6" s="61"/>
      <c r="BJ6" s="50" t="str">
        <f t="shared" si="29"/>
        <v>Arkansas</v>
      </c>
      <c r="BK6" s="50" t="s">
        <v>2042</v>
      </c>
      <c r="BL6" s="50">
        <f t="shared" si="30"/>
        <v>6</v>
      </c>
      <c r="BM6" s="51">
        <f>RANK(Q6,(K6:P6,Q6:X6,AC6:AV6))</f>
        <v>5</v>
      </c>
      <c r="BN6" s="51">
        <f>RANK(S6,(K6:P6,Q6:X6,AC6:AV6))</f>
        <v>7</v>
      </c>
      <c r="BO6" s="51">
        <f>RANK(W6,(K6:P6,Q6:X6,AC6:AV6))</f>
        <v>4</v>
      </c>
      <c r="BP6" s="51">
        <f>RANK(U6,(K6:P6,Q6:X6,AC6:AV6))</f>
        <v>6</v>
      </c>
      <c r="BR6" s="50">
        <v>5</v>
      </c>
    </row>
    <row r="7" spans="1:70" s="37" customFormat="1" x14ac:dyDescent="0.2">
      <c r="A7" s="42" t="s">
        <v>2407</v>
      </c>
      <c r="B7" s="42">
        <v>54</v>
      </c>
      <c r="C7" s="40">
        <f t="shared" si="31"/>
        <v>11131721</v>
      </c>
      <c r="D7" s="39">
        <f t="shared" si="0"/>
        <v>54</v>
      </c>
      <c r="E7" s="39">
        <f t="shared" si="1"/>
        <v>0</v>
      </c>
      <c r="F7" s="86">
        <f t="shared" si="2"/>
        <v>1</v>
      </c>
      <c r="G7" s="86">
        <f t="shared" si="3"/>
        <v>2</v>
      </c>
      <c r="H7" s="86">
        <f t="shared" si="4"/>
        <v>3</v>
      </c>
      <c r="I7" s="1">
        <f t="shared" si="32"/>
        <v>1490751</v>
      </c>
      <c r="J7" s="41">
        <f t="shared" si="5"/>
        <v>0.13391918464359645</v>
      </c>
      <c r="K7" s="40">
        <f>County!N267</f>
        <v>5121325</v>
      </c>
      <c r="L7" s="41">
        <f t="shared" si="6"/>
        <v>0.46006587840280944</v>
      </c>
      <c r="M7" s="40">
        <f>County!O267</f>
        <v>3630574</v>
      </c>
      <c r="N7" s="41">
        <f t="shared" si="7"/>
        <v>0.32614669375921296</v>
      </c>
      <c r="O7" s="93">
        <f>County!P267</f>
        <v>2296006</v>
      </c>
      <c r="P7" s="41">
        <f t="shared" si="8"/>
        <v>0.20625795418336482</v>
      </c>
      <c r="Q7" s="78">
        <f>County!Q267</f>
        <v>48139</v>
      </c>
      <c r="R7" s="41">
        <f t="shared" si="9"/>
        <v>4.3244885494345391E-3</v>
      </c>
      <c r="S7" s="40">
        <f>County!R267</f>
        <v>3077</v>
      </c>
      <c r="T7" s="41">
        <f t="shared" si="10"/>
        <v>2.7641727635825583E-4</v>
      </c>
      <c r="U7" s="78">
        <f>County!S267</f>
        <v>0</v>
      </c>
      <c r="V7" s="79">
        <f t="shared" si="11"/>
        <v>0</v>
      </c>
      <c r="W7" s="78">
        <f>County!T267</f>
        <v>12711</v>
      </c>
      <c r="X7" s="79">
        <f t="shared" si="12"/>
        <v>1.1418719531328535E-3</v>
      </c>
      <c r="Y7" s="78">
        <f>County!U267</f>
        <v>836</v>
      </c>
      <c r="Z7" s="79">
        <f t="shared" si="13"/>
        <v>7.5100696469126386E-5</v>
      </c>
      <c r="AA7" s="78">
        <f>County!V267</f>
        <v>18597</v>
      </c>
      <c r="AB7" s="79">
        <f t="shared" si="14"/>
        <v>1.6706311629621333E-3</v>
      </c>
      <c r="AC7" s="78">
        <f>County!W267</f>
        <v>180</v>
      </c>
      <c r="AD7" s="79">
        <f t="shared" si="15"/>
        <v>1.6170006416797546E-5</v>
      </c>
      <c r="AE7" s="78">
        <f>County!X267</f>
        <v>115</v>
      </c>
      <c r="AF7" s="79">
        <f t="shared" si="16"/>
        <v>1.0330837432953988E-5</v>
      </c>
      <c r="AG7" s="78">
        <f>County!Y267</f>
        <v>149</v>
      </c>
      <c r="AH7" s="79">
        <f t="shared" si="17"/>
        <v>1.3385171978349081E-5</v>
      </c>
      <c r="AI7" s="78">
        <f>County!Z267</f>
        <v>0</v>
      </c>
      <c r="AJ7" s="79">
        <f t="shared" si="18"/>
        <v>0</v>
      </c>
      <c r="AK7" s="78">
        <f>County!AA267</f>
        <v>0</v>
      </c>
      <c r="AL7" s="79">
        <f t="shared" si="19"/>
        <v>0</v>
      </c>
      <c r="AM7" s="78">
        <f>County!AB267</f>
        <v>0</v>
      </c>
      <c r="AN7" s="79">
        <f t="shared" si="20"/>
        <v>0</v>
      </c>
      <c r="AO7" s="78">
        <f>County!AC267</f>
        <v>0</v>
      </c>
      <c r="AP7" s="79">
        <f t="shared" si="21"/>
        <v>0</v>
      </c>
      <c r="AQ7" s="78">
        <f>County!AD267</f>
        <v>0</v>
      </c>
      <c r="AR7" s="79">
        <f t="shared" si="22"/>
        <v>0</v>
      </c>
      <c r="AS7" s="78">
        <f>County!AE267</f>
        <v>0</v>
      </c>
      <c r="AT7" s="79">
        <f t="shared" si="22"/>
        <v>0</v>
      </c>
      <c r="AU7" s="78">
        <f>County!AF267</f>
        <v>0</v>
      </c>
      <c r="AV7" s="79">
        <f t="shared" si="23"/>
        <v>0</v>
      </c>
      <c r="AW7" s="78">
        <f>County!AG267</f>
        <v>0</v>
      </c>
      <c r="AX7" s="79">
        <f t="shared" si="23"/>
        <v>0</v>
      </c>
      <c r="AY7" s="78">
        <f>County!AH267</f>
        <v>0</v>
      </c>
      <c r="AZ7" s="79">
        <f t="shared" si="24"/>
        <v>0</v>
      </c>
      <c r="BA7" s="78">
        <f>County!AI267</f>
        <v>0</v>
      </c>
      <c r="BB7" s="79">
        <f t="shared" si="25"/>
        <v>0</v>
      </c>
      <c r="BC7" s="78">
        <f>County!AJ267</f>
        <v>12</v>
      </c>
      <c r="BD7" s="79">
        <f t="shared" si="26"/>
        <v>1.0780004277865032E-6</v>
      </c>
      <c r="BE7" s="78">
        <f>County!AK267</f>
        <v>0</v>
      </c>
      <c r="BF7" s="79">
        <f t="shared" si="27"/>
        <v>0</v>
      </c>
      <c r="BG7" s="78">
        <f>County!AL267</f>
        <v>0</v>
      </c>
      <c r="BH7" s="79">
        <f t="shared" si="28"/>
        <v>0</v>
      </c>
      <c r="BI7" s="62"/>
      <c r="BJ7" s="37" t="str">
        <f t="shared" si="29"/>
        <v>California</v>
      </c>
      <c r="BK7" s="37" t="s">
        <v>2408</v>
      </c>
      <c r="BL7" s="37">
        <f t="shared" si="30"/>
        <v>54</v>
      </c>
      <c r="BM7" s="38">
        <f>RANK(Q7,(K7:P7,Q7:X7,AC7:AV7))</f>
        <v>4</v>
      </c>
      <c r="BN7" s="38">
        <f>RANK(S7,(K7:P7,Q7:X7,AC7:AV7))</f>
        <v>6</v>
      </c>
      <c r="BO7" s="38">
        <f>RANK(W7,(K7:P7,Q7:X7,AC7:AV7))</f>
        <v>5</v>
      </c>
      <c r="BP7" s="38">
        <f>RANK(U7,(K7:P7,Q7:X7,AC7:AV7))</f>
        <v>19</v>
      </c>
      <c r="BR7" s="37">
        <v>6</v>
      </c>
    </row>
    <row r="8" spans="1:70" s="50" customFormat="1" x14ac:dyDescent="0.2">
      <c r="A8" s="50" t="s">
        <v>1195</v>
      </c>
      <c r="B8" s="50">
        <v>8</v>
      </c>
      <c r="C8" s="53">
        <f t="shared" si="31"/>
        <v>1569180</v>
      </c>
      <c r="D8" s="52">
        <f t="shared" si="0"/>
        <v>8</v>
      </c>
      <c r="E8" s="52">
        <f t="shared" si="1"/>
        <v>0</v>
      </c>
      <c r="F8" s="85">
        <f t="shared" si="2"/>
        <v>1</v>
      </c>
      <c r="G8" s="85">
        <f t="shared" si="3"/>
        <v>2</v>
      </c>
      <c r="H8" s="85">
        <f t="shared" si="4"/>
        <v>3</v>
      </c>
      <c r="I8" s="53">
        <f t="shared" si="32"/>
        <v>66831</v>
      </c>
      <c r="J8" s="54">
        <f t="shared" si="5"/>
        <v>4.2589760256949487E-2</v>
      </c>
      <c r="K8" s="53">
        <f>County!N332</f>
        <v>629681</v>
      </c>
      <c r="L8" s="54">
        <f t="shared" si="6"/>
        <v>0.40128028651907366</v>
      </c>
      <c r="M8" s="53">
        <f>County!O332</f>
        <v>562850</v>
      </c>
      <c r="N8" s="54">
        <f t="shared" si="7"/>
        <v>0.35869052626212417</v>
      </c>
      <c r="O8" s="101">
        <f>County!P332</f>
        <v>366010</v>
      </c>
      <c r="P8" s="54">
        <f t="shared" si="8"/>
        <v>0.23324921296473317</v>
      </c>
      <c r="Q8" s="77">
        <f>County!Q332</f>
        <v>8669</v>
      </c>
      <c r="R8" s="54">
        <f t="shared" si="9"/>
        <v>5.5245414802635772E-3</v>
      </c>
      <c r="S8" s="53">
        <f>County!R332</f>
        <v>274</v>
      </c>
      <c r="T8" s="54">
        <f t="shared" si="10"/>
        <v>1.7461349239730306E-4</v>
      </c>
      <c r="U8" s="77">
        <f>County!S332</f>
        <v>1608</v>
      </c>
      <c r="V8" s="108">
        <f t="shared" si="11"/>
        <v>1.0247390356746837E-3</v>
      </c>
      <c r="W8" s="77">
        <f>County!T332</f>
        <v>0</v>
      </c>
      <c r="X8" s="108">
        <f t="shared" si="12"/>
        <v>0</v>
      </c>
      <c r="Y8" s="77">
        <f>County!U332</f>
        <v>47</v>
      </c>
      <c r="Z8" s="108">
        <f t="shared" si="13"/>
        <v>2.9951949425814756E-5</v>
      </c>
      <c r="AA8" s="77">
        <f>County!V332</f>
        <v>0</v>
      </c>
      <c r="AB8" s="108">
        <f t="shared" si="14"/>
        <v>0</v>
      </c>
      <c r="AC8" s="77">
        <f>County!W332</f>
        <v>20</v>
      </c>
      <c r="AD8" s="108">
        <f t="shared" si="15"/>
        <v>1.2745510393963727E-5</v>
      </c>
      <c r="AE8" s="77">
        <f>County!X332</f>
        <v>0</v>
      </c>
      <c r="AF8" s="108">
        <f t="shared" si="16"/>
        <v>0</v>
      </c>
      <c r="AG8" s="77">
        <f>County!Y332</f>
        <v>0</v>
      </c>
      <c r="AH8" s="108">
        <f t="shared" si="17"/>
        <v>0</v>
      </c>
      <c r="AI8" s="77">
        <f>County!Z332</f>
        <v>0</v>
      </c>
      <c r="AJ8" s="108">
        <f t="shared" si="18"/>
        <v>0</v>
      </c>
      <c r="AK8" s="77">
        <f>County!AA332</f>
        <v>0</v>
      </c>
      <c r="AL8" s="108">
        <f t="shared" si="19"/>
        <v>0</v>
      </c>
      <c r="AM8" s="77">
        <f>County!AB332</f>
        <v>0</v>
      </c>
      <c r="AN8" s="108">
        <f t="shared" si="20"/>
        <v>0</v>
      </c>
      <c r="AO8" s="77">
        <f>County!AC332</f>
        <v>0</v>
      </c>
      <c r="AP8" s="108">
        <f t="shared" si="21"/>
        <v>0</v>
      </c>
      <c r="AQ8" s="77">
        <f>County!AD332</f>
        <v>0</v>
      </c>
      <c r="AR8" s="108">
        <f t="shared" si="22"/>
        <v>0</v>
      </c>
      <c r="AS8" s="77">
        <f>County!AE332</f>
        <v>0</v>
      </c>
      <c r="AT8" s="108">
        <f t="shared" si="22"/>
        <v>0</v>
      </c>
      <c r="AU8" s="77">
        <f>County!AF332</f>
        <v>0</v>
      </c>
      <c r="AV8" s="108">
        <f t="shared" si="23"/>
        <v>0</v>
      </c>
      <c r="AW8" s="77">
        <f>County!AG332</f>
        <v>21</v>
      </c>
      <c r="AX8" s="108">
        <f t="shared" si="23"/>
        <v>1.3382785913661913E-5</v>
      </c>
      <c r="AY8" s="77">
        <f>County!AH332</f>
        <v>0</v>
      </c>
      <c r="AZ8" s="108">
        <f t="shared" si="24"/>
        <v>0</v>
      </c>
      <c r="BA8" s="77">
        <f>County!AI332</f>
        <v>0</v>
      </c>
      <c r="BB8" s="108">
        <f t="shared" si="25"/>
        <v>0</v>
      </c>
      <c r="BC8" s="77">
        <f>County!AJ332</f>
        <v>0</v>
      </c>
      <c r="BD8" s="108">
        <f t="shared" si="26"/>
        <v>0</v>
      </c>
      <c r="BE8" s="77">
        <f>County!AK332</f>
        <v>0</v>
      </c>
      <c r="BF8" s="108">
        <f t="shared" si="27"/>
        <v>0</v>
      </c>
      <c r="BG8" s="77">
        <f>County!AL332</f>
        <v>0</v>
      </c>
      <c r="BH8" s="108">
        <f t="shared" si="28"/>
        <v>0</v>
      </c>
      <c r="BI8" s="61"/>
      <c r="BJ8" s="50" t="str">
        <f t="shared" si="29"/>
        <v>Colorado</v>
      </c>
      <c r="BK8" s="50" t="s">
        <v>1196</v>
      </c>
      <c r="BL8" s="50">
        <f t="shared" si="30"/>
        <v>8</v>
      </c>
      <c r="BM8" s="51">
        <f>RANK(Q8,(K8:P8,Q8:X8,AC8:AV8))</f>
        <v>4</v>
      </c>
      <c r="BN8" s="51">
        <f>RANK(S8,(K8:P8,Q8:X8,AC8:AV8))</f>
        <v>6</v>
      </c>
      <c r="BO8" s="51">
        <f>RANK(W8,(K8:P8,Q8:X8,AC8:AV8))</f>
        <v>15</v>
      </c>
      <c r="BP8" s="51">
        <f>RANK(U8,(K8:P8,Q8:X8,AC8:AV8))</f>
        <v>5</v>
      </c>
      <c r="BR8" s="50">
        <v>8</v>
      </c>
    </row>
    <row r="9" spans="1:70" s="37" customFormat="1" x14ac:dyDescent="0.2">
      <c r="A9" s="37" t="s">
        <v>2759</v>
      </c>
      <c r="B9" s="37">
        <v>8</v>
      </c>
      <c r="C9" s="40">
        <f t="shared" si="31"/>
        <v>1616332</v>
      </c>
      <c r="D9" s="39">
        <f t="shared" si="0"/>
        <v>8</v>
      </c>
      <c r="E9" s="39">
        <f t="shared" si="1"/>
        <v>0</v>
      </c>
      <c r="F9" s="86">
        <f t="shared" si="2"/>
        <v>1</v>
      </c>
      <c r="G9" s="86">
        <f t="shared" si="3"/>
        <v>2</v>
      </c>
      <c r="H9" s="86">
        <f t="shared" si="4"/>
        <v>3</v>
      </c>
      <c r="I9" s="1">
        <f t="shared" si="32"/>
        <v>104005</v>
      </c>
      <c r="J9" s="41">
        <f t="shared" si="5"/>
        <v>6.4346310040264004E-2</v>
      </c>
      <c r="K9" s="40">
        <f>County!N342</f>
        <v>682318</v>
      </c>
      <c r="L9" s="41">
        <f t="shared" si="6"/>
        <v>0.42213975841596901</v>
      </c>
      <c r="M9" s="40">
        <f>County!O342</f>
        <v>578313</v>
      </c>
      <c r="N9" s="41">
        <f t="shared" si="7"/>
        <v>0.35779344837570498</v>
      </c>
      <c r="O9" s="78">
        <f>County!P342</f>
        <v>348771</v>
      </c>
      <c r="P9" s="41">
        <f t="shared" si="8"/>
        <v>0.21577930771648399</v>
      </c>
      <c r="Q9" s="78">
        <f>County!Q342</f>
        <v>5391</v>
      </c>
      <c r="R9" s="41">
        <f t="shared" si="9"/>
        <v>3.3353296228745086E-3</v>
      </c>
      <c r="S9" s="40">
        <f>County!R342</f>
        <v>72</v>
      </c>
      <c r="T9" s="41">
        <f t="shared" si="10"/>
        <v>4.4545303811345691E-5</v>
      </c>
      <c r="U9" s="78">
        <f>County!S342</f>
        <v>1363</v>
      </c>
      <c r="V9" s="79">
        <f t="shared" si="11"/>
        <v>8.4326734853978024E-4</v>
      </c>
      <c r="W9" s="78">
        <f>County!T342</f>
        <v>20</v>
      </c>
      <c r="X9" s="79">
        <f t="shared" si="12"/>
        <v>1.237369550315158E-5</v>
      </c>
      <c r="Y9" s="78">
        <f>County!U342</f>
        <v>75</v>
      </c>
      <c r="Z9" s="79">
        <f t="shared" si="13"/>
        <v>4.6401358136818424E-5</v>
      </c>
      <c r="AA9" s="78">
        <f>County!V342</f>
        <v>0</v>
      </c>
      <c r="AB9" s="79">
        <f t="shared" si="14"/>
        <v>0</v>
      </c>
      <c r="AC9" s="78">
        <f>County!W342</f>
        <v>4</v>
      </c>
      <c r="AD9" s="79">
        <f t="shared" si="15"/>
        <v>2.4747391006303159E-6</v>
      </c>
      <c r="AE9" s="78">
        <f>County!X342</f>
        <v>5</v>
      </c>
      <c r="AF9" s="79">
        <f t="shared" si="16"/>
        <v>3.093423875787895E-6</v>
      </c>
      <c r="AG9" s="78">
        <f>County!Y342</f>
        <v>0</v>
      </c>
      <c r="AH9" s="79">
        <f t="shared" si="17"/>
        <v>0</v>
      </c>
      <c r="AI9" s="78">
        <f>County!Z342</f>
        <v>0</v>
      </c>
      <c r="AJ9" s="79">
        <f t="shared" si="18"/>
        <v>0</v>
      </c>
      <c r="AK9" s="78">
        <f>County!AA342</f>
        <v>0</v>
      </c>
      <c r="AL9" s="79">
        <f t="shared" si="19"/>
        <v>0</v>
      </c>
      <c r="AM9" s="78">
        <f>County!AB342</f>
        <v>0</v>
      </c>
      <c r="AN9" s="79">
        <f t="shared" si="20"/>
        <v>0</v>
      </c>
      <c r="AO9" s="78">
        <f>County!AC342</f>
        <v>0</v>
      </c>
      <c r="AP9" s="79">
        <f t="shared" si="21"/>
        <v>0</v>
      </c>
      <c r="AQ9" s="78">
        <f>County!AD342</f>
        <v>0</v>
      </c>
      <c r="AR9" s="79">
        <f t="shared" si="22"/>
        <v>0</v>
      </c>
      <c r="AS9" s="78">
        <f>County!AE342</f>
        <v>0</v>
      </c>
      <c r="AT9" s="79">
        <f t="shared" si="22"/>
        <v>0</v>
      </c>
      <c r="AU9" s="78">
        <f>County!AF342</f>
        <v>0</v>
      </c>
      <c r="AV9" s="79">
        <f t="shared" si="23"/>
        <v>0</v>
      </c>
      <c r="AW9" s="78">
        <f>County!AG342</f>
        <v>0</v>
      </c>
      <c r="AX9" s="79">
        <f t="shared" si="23"/>
        <v>0</v>
      </c>
      <c r="AY9" s="78">
        <f>County!AH342</f>
        <v>0</v>
      </c>
      <c r="AZ9" s="79">
        <f t="shared" si="24"/>
        <v>0</v>
      </c>
      <c r="BA9" s="78">
        <f>County!AI342</f>
        <v>0</v>
      </c>
      <c r="BB9" s="79">
        <f t="shared" si="25"/>
        <v>0</v>
      </c>
      <c r="BC9" s="78">
        <f>County!AJ342</f>
        <v>0</v>
      </c>
      <c r="BD9" s="79">
        <f t="shared" si="26"/>
        <v>0</v>
      </c>
      <c r="BE9" s="78">
        <f>County!AK342</f>
        <v>0</v>
      </c>
      <c r="BF9" s="79">
        <f t="shared" si="27"/>
        <v>0</v>
      </c>
      <c r="BG9" s="78">
        <f>County!AL342</f>
        <v>0</v>
      </c>
      <c r="BH9" s="79">
        <f t="shared" si="28"/>
        <v>0</v>
      </c>
      <c r="BI9" s="62"/>
      <c r="BJ9" s="37" t="str">
        <f t="shared" si="29"/>
        <v>Connecticut</v>
      </c>
      <c r="BK9" s="37" t="s">
        <v>2760</v>
      </c>
      <c r="BL9" s="37">
        <f t="shared" si="30"/>
        <v>8</v>
      </c>
      <c r="BM9" s="38">
        <f>RANK(Q9,(K9:P9,Q9:X9,AC9:AV9))</f>
        <v>4</v>
      </c>
      <c r="BN9" s="38">
        <f>RANK(S9,(K9:P9,Q9:X9,AC9:AV9))</f>
        <v>6</v>
      </c>
      <c r="BO9" s="38">
        <f>RANK(W9,(K9:P9,Q9:X9,AC9:AV9))</f>
        <v>7</v>
      </c>
      <c r="BP9" s="38">
        <f>RANK(U9,(K9:P9,Q9:X9,AC9:AV9))</f>
        <v>5</v>
      </c>
      <c r="BR9" s="37">
        <v>9</v>
      </c>
    </row>
    <row r="10" spans="1:70" s="50" customFormat="1" x14ac:dyDescent="0.2">
      <c r="A10" s="50" t="s">
        <v>2235</v>
      </c>
      <c r="B10" s="50">
        <v>3</v>
      </c>
      <c r="C10" s="53">
        <f t="shared" si="31"/>
        <v>289735</v>
      </c>
      <c r="D10" s="52">
        <f t="shared" si="0"/>
        <v>3</v>
      </c>
      <c r="E10" s="52">
        <f t="shared" si="1"/>
        <v>0</v>
      </c>
      <c r="F10" s="85">
        <f t="shared" si="2"/>
        <v>1</v>
      </c>
      <c r="G10" s="85">
        <f t="shared" si="3"/>
        <v>2</v>
      </c>
      <c r="H10" s="85">
        <f t="shared" si="4"/>
        <v>3</v>
      </c>
      <c r="I10" s="53">
        <f t="shared" si="32"/>
        <v>23741</v>
      </c>
      <c r="J10" s="54">
        <f t="shared" si="5"/>
        <v>8.1940393808135017E-2</v>
      </c>
      <c r="K10" s="53">
        <f>County!N347</f>
        <v>126054</v>
      </c>
      <c r="L10" s="54">
        <f t="shared" si="6"/>
        <v>0.43506652630852333</v>
      </c>
      <c r="M10" s="53">
        <f>County!O347</f>
        <v>102313</v>
      </c>
      <c r="N10" s="54">
        <f t="shared" si="7"/>
        <v>0.35312613250038827</v>
      </c>
      <c r="O10" s="77">
        <f>County!P347</f>
        <v>59213</v>
      </c>
      <c r="P10" s="54">
        <f t="shared" si="8"/>
        <v>0.20436951006954632</v>
      </c>
      <c r="Q10" s="77">
        <f>County!Q347</f>
        <v>935</v>
      </c>
      <c r="R10" s="54">
        <f t="shared" si="9"/>
        <v>3.2270868207154814E-3</v>
      </c>
      <c r="S10" s="53">
        <f>County!R347</f>
        <v>9</v>
      </c>
      <c r="T10" s="54">
        <f t="shared" si="10"/>
        <v>3.1062867792983246E-5</v>
      </c>
      <c r="U10" s="77">
        <f>County!S347</f>
        <v>1105</v>
      </c>
      <c r="V10" s="108">
        <f t="shared" si="11"/>
        <v>3.8138298790273873E-3</v>
      </c>
      <c r="W10" s="77">
        <f>County!T347</f>
        <v>2</v>
      </c>
      <c r="X10" s="108">
        <f t="shared" si="12"/>
        <v>6.9028595095518318E-6</v>
      </c>
      <c r="Y10" s="77">
        <f>County!U347</f>
        <v>6</v>
      </c>
      <c r="Z10" s="108">
        <f t="shared" si="13"/>
        <v>2.0708578528655495E-5</v>
      </c>
      <c r="AA10" s="77">
        <f>County!V347</f>
        <v>0</v>
      </c>
      <c r="AB10" s="108">
        <f t="shared" si="14"/>
        <v>0</v>
      </c>
      <c r="AC10" s="77">
        <f>County!W347</f>
        <v>9</v>
      </c>
      <c r="AD10" s="108">
        <f t="shared" si="15"/>
        <v>3.1062867792983246E-5</v>
      </c>
      <c r="AE10" s="77">
        <f>County!X347</f>
        <v>3</v>
      </c>
      <c r="AF10" s="108">
        <f t="shared" si="16"/>
        <v>1.0354289264327748E-5</v>
      </c>
      <c r="AG10" s="77">
        <f>County!Y347</f>
        <v>86</v>
      </c>
      <c r="AH10" s="108">
        <f t="shared" si="17"/>
        <v>2.9682295891072879E-4</v>
      </c>
      <c r="AI10" s="77">
        <f>County!Z347</f>
        <v>0</v>
      </c>
      <c r="AJ10" s="108">
        <f t="shared" si="18"/>
        <v>0</v>
      </c>
      <c r="AK10" s="77">
        <f>County!AA347</f>
        <v>0</v>
      </c>
      <c r="AL10" s="108">
        <f t="shared" si="19"/>
        <v>0</v>
      </c>
      <c r="AM10" s="77">
        <f>County!AB347</f>
        <v>0</v>
      </c>
      <c r="AN10" s="108">
        <f t="shared" si="20"/>
        <v>0</v>
      </c>
      <c r="AO10" s="77">
        <f>County!AC347</f>
        <v>0</v>
      </c>
      <c r="AP10" s="108">
        <f t="shared" si="21"/>
        <v>0</v>
      </c>
      <c r="AQ10" s="77">
        <f>County!AD347</f>
        <v>0</v>
      </c>
      <c r="AR10" s="108">
        <f t="shared" si="22"/>
        <v>0</v>
      </c>
      <c r="AS10" s="77">
        <f>County!AE347</f>
        <v>0</v>
      </c>
      <c r="AT10" s="108">
        <f t="shared" si="22"/>
        <v>0</v>
      </c>
      <c r="AU10" s="77">
        <f>County!AF347</f>
        <v>0</v>
      </c>
      <c r="AV10" s="108">
        <f t="shared" si="23"/>
        <v>0</v>
      </c>
      <c r="AW10" s="77">
        <f>County!AG347</f>
        <v>0</v>
      </c>
      <c r="AX10" s="108">
        <f t="shared" si="23"/>
        <v>0</v>
      </c>
      <c r="AY10" s="77">
        <f>County!AH347</f>
        <v>0</v>
      </c>
      <c r="AZ10" s="108">
        <f t="shared" si="24"/>
        <v>0</v>
      </c>
      <c r="BA10" s="77">
        <f>County!AI347</f>
        <v>0</v>
      </c>
      <c r="BB10" s="108">
        <f t="shared" si="25"/>
        <v>0</v>
      </c>
      <c r="BC10" s="77">
        <f>County!AJ347</f>
        <v>0</v>
      </c>
      <c r="BD10" s="108">
        <f t="shared" si="26"/>
        <v>0</v>
      </c>
      <c r="BE10" s="77">
        <f>County!AK347</f>
        <v>0</v>
      </c>
      <c r="BF10" s="108">
        <f t="shared" si="27"/>
        <v>0</v>
      </c>
      <c r="BG10" s="77">
        <f>County!AL347</f>
        <v>0</v>
      </c>
      <c r="BH10" s="108">
        <f t="shared" si="28"/>
        <v>0</v>
      </c>
      <c r="BI10" s="61"/>
      <c r="BJ10" s="50" t="str">
        <f t="shared" si="29"/>
        <v>Delaware</v>
      </c>
      <c r="BK10" s="50" t="s">
        <v>2236</v>
      </c>
      <c r="BL10" s="50">
        <f t="shared" si="30"/>
        <v>3</v>
      </c>
      <c r="BM10" s="51">
        <f>RANK(Q10,(K10:P10,Q10:X10,AC10:AV10))</f>
        <v>5</v>
      </c>
      <c r="BN10" s="51">
        <f>RANK(S10,(K10:P10,Q10:X10,AC10:AV10))</f>
        <v>7</v>
      </c>
      <c r="BO10" s="51">
        <f>RANK(W10,(K10:P10,Q10:X10,AC10:AV10))</f>
        <v>10</v>
      </c>
      <c r="BP10" s="51">
        <f>RANK(U10,(K10:P10,Q10:X10,AC10:AV10))</f>
        <v>4</v>
      </c>
      <c r="BR10" s="50">
        <v>10</v>
      </c>
    </row>
    <row r="11" spans="1:70" s="37" customFormat="1" x14ac:dyDescent="0.2">
      <c r="A11" s="43" t="s">
        <v>1548</v>
      </c>
      <c r="B11" s="43">
        <v>2</v>
      </c>
      <c r="C11" s="40">
        <f t="shared" si="31"/>
        <v>227572</v>
      </c>
      <c r="D11" s="39">
        <f t="shared" si="0"/>
        <v>2</v>
      </c>
      <c r="E11" s="39">
        <f t="shared" si="1"/>
        <v>0</v>
      </c>
      <c r="F11" s="86">
        <f t="shared" si="2"/>
        <v>1</v>
      </c>
      <c r="G11" s="86">
        <f t="shared" si="3"/>
        <v>2</v>
      </c>
      <c r="H11" s="86">
        <f t="shared" si="4"/>
        <v>3</v>
      </c>
      <c r="I11" s="1">
        <f t="shared" si="32"/>
        <v>171921</v>
      </c>
      <c r="J11" s="41">
        <f t="shared" si="5"/>
        <v>0.75545761341465556</v>
      </c>
      <c r="K11" s="40">
        <f>County!N349</f>
        <v>192619</v>
      </c>
      <c r="L11" s="41">
        <f t="shared" si="6"/>
        <v>0.84640904856484978</v>
      </c>
      <c r="M11" s="40">
        <f>County!O349</f>
        <v>20698</v>
      </c>
      <c r="N11" s="41">
        <f t="shared" si="7"/>
        <v>9.0951435150194229E-2</v>
      </c>
      <c r="O11" s="78">
        <f>County!P349</f>
        <v>9681</v>
      </c>
      <c r="P11" s="41">
        <f t="shared" si="8"/>
        <v>4.2540382823897493E-2</v>
      </c>
      <c r="Q11" s="78">
        <f>County!Q349</f>
        <v>467</v>
      </c>
      <c r="R11" s="41">
        <f t="shared" si="9"/>
        <v>2.0520977976200938E-3</v>
      </c>
      <c r="S11" s="40">
        <f>County!R349</f>
        <v>0</v>
      </c>
      <c r="T11" s="41">
        <f t="shared" si="10"/>
        <v>0</v>
      </c>
      <c r="U11" s="78">
        <f>County!S349</f>
        <v>1459</v>
      </c>
      <c r="V11" s="79">
        <f t="shared" si="11"/>
        <v>6.4111577874255178E-3</v>
      </c>
      <c r="W11" s="78">
        <f>County!T349</f>
        <v>0</v>
      </c>
      <c r="X11" s="79">
        <f t="shared" si="12"/>
        <v>0</v>
      </c>
      <c r="Y11" s="78">
        <f>County!U349</f>
        <v>230</v>
      </c>
      <c r="Z11" s="79">
        <f t="shared" si="13"/>
        <v>1.0106691508621447E-3</v>
      </c>
      <c r="AA11" s="78">
        <f>County!V349</f>
        <v>1186</v>
      </c>
      <c r="AB11" s="79">
        <f t="shared" si="14"/>
        <v>5.211537447489146E-3</v>
      </c>
      <c r="AC11" s="78">
        <f>County!W349</f>
        <v>260</v>
      </c>
      <c r="AD11" s="79">
        <f t="shared" si="15"/>
        <v>1.1424955618441635E-3</v>
      </c>
      <c r="AE11" s="78">
        <f>County!X349</f>
        <v>105</v>
      </c>
      <c r="AF11" s="79">
        <f t="shared" si="16"/>
        <v>4.6139243843706609E-4</v>
      </c>
      <c r="AG11" s="78">
        <f>County!Y349</f>
        <v>676</v>
      </c>
      <c r="AH11" s="79">
        <f t="shared" si="17"/>
        <v>2.9704884607948253E-3</v>
      </c>
      <c r="AI11" s="78">
        <f>County!Z349</f>
        <v>0</v>
      </c>
      <c r="AJ11" s="79">
        <f t="shared" si="18"/>
        <v>0</v>
      </c>
      <c r="AK11" s="78">
        <f>County!AA349</f>
        <v>0</v>
      </c>
      <c r="AL11" s="79">
        <f t="shared" si="19"/>
        <v>0</v>
      </c>
      <c r="AM11" s="78">
        <f>County!AB349</f>
        <v>191</v>
      </c>
      <c r="AN11" s="79">
        <f t="shared" si="20"/>
        <v>8.3929481658552021E-4</v>
      </c>
      <c r="AO11" s="78">
        <f>County!AC349</f>
        <v>0</v>
      </c>
      <c r="AP11" s="79">
        <f t="shared" si="21"/>
        <v>0</v>
      </c>
      <c r="AQ11" s="78">
        <f>County!AD349</f>
        <v>0</v>
      </c>
      <c r="AR11" s="79">
        <f t="shared" si="22"/>
        <v>0</v>
      </c>
      <c r="AS11" s="78">
        <f>County!AE349</f>
        <v>0</v>
      </c>
      <c r="AT11" s="79">
        <f t="shared" si="22"/>
        <v>0</v>
      </c>
      <c r="AU11" s="78">
        <f>County!AF349</f>
        <v>0</v>
      </c>
      <c r="AV11" s="79">
        <f t="shared" si="23"/>
        <v>0</v>
      </c>
      <c r="AW11" s="78">
        <f>County!AG349</f>
        <v>0</v>
      </c>
      <c r="AX11" s="79">
        <f t="shared" si="23"/>
        <v>0</v>
      </c>
      <c r="AY11" s="78">
        <f>County!AH349</f>
        <v>0</v>
      </c>
      <c r="AZ11" s="79">
        <f t="shared" si="24"/>
        <v>0</v>
      </c>
      <c r="BA11" s="78">
        <f>County!AI349</f>
        <v>0</v>
      </c>
      <c r="BB11" s="79">
        <f t="shared" si="25"/>
        <v>0</v>
      </c>
      <c r="BC11" s="78">
        <f>County!AJ349</f>
        <v>0</v>
      </c>
      <c r="BD11" s="79">
        <f t="shared" si="26"/>
        <v>0</v>
      </c>
      <c r="BE11" s="78">
        <f>County!AK349</f>
        <v>0</v>
      </c>
      <c r="BF11" s="79">
        <f t="shared" si="27"/>
        <v>0</v>
      </c>
      <c r="BG11" s="78">
        <f>County!AL349</f>
        <v>0</v>
      </c>
      <c r="BH11" s="79">
        <f t="shared" si="28"/>
        <v>0</v>
      </c>
      <c r="BI11" s="62"/>
      <c r="BJ11" s="37" t="str">
        <f t="shared" si="29"/>
        <v>District of Columbia</v>
      </c>
      <c r="BK11" s="37" t="s">
        <v>1938</v>
      </c>
      <c r="BL11" s="37">
        <f t="shared" si="30"/>
        <v>2</v>
      </c>
      <c r="BM11" s="38">
        <f>RANK(Q11,(K11:P11,Q11:X11,AC11:AV11))</f>
        <v>6</v>
      </c>
      <c r="BN11" s="38">
        <f>RANK(S11,(K11:P11,Q11:X11,AC11:AV11))</f>
        <v>19</v>
      </c>
      <c r="BO11" s="38">
        <f>RANK(W11,(K11:P11,Q11:X11,AC11:AV11))</f>
        <v>19</v>
      </c>
      <c r="BP11" s="38">
        <f>RANK(U11,(K11:P11,Q11:X11,AC11:AV11))</f>
        <v>4</v>
      </c>
      <c r="BR11" s="37">
        <v>11</v>
      </c>
    </row>
    <row r="12" spans="1:70" s="50" customFormat="1" x14ac:dyDescent="0.2">
      <c r="A12" s="50" t="s">
        <v>1549</v>
      </c>
      <c r="B12" s="50">
        <v>25</v>
      </c>
      <c r="C12" s="53">
        <f t="shared" si="31"/>
        <v>5314392</v>
      </c>
      <c r="D12" s="52">
        <f t="shared" si="0"/>
        <v>0</v>
      </c>
      <c r="E12" s="52">
        <f t="shared" si="1"/>
        <v>25</v>
      </c>
      <c r="F12" s="85">
        <f t="shared" si="2"/>
        <v>2</v>
      </c>
      <c r="G12" s="85">
        <f t="shared" si="3"/>
        <v>1</v>
      </c>
      <c r="H12" s="85">
        <f t="shared" si="4"/>
        <v>3</v>
      </c>
      <c r="I12" s="53">
        <f t="shared" si="32"/>
        <v>100612</v>
      </c>
      <c r="J12" s="54">
        <f t="shared" si="5"/>
        <v>1.8931986951658816E-2</v>
      </c>
      <c r="K12" s="53">
        <f>County!N419</f>
        <v>2072698</v>
      </c>
      <c r="L12" s="54">
        <f t="shared" si="6"/>
        <v>0.39001601688396342</v>
      </c>
      <c r="M12" s="53">
        <f>County!O419</f>
        <v>2173310</v>
      </c>
      <c r="N12" s="54">
        <f t="shared" si="7"/>
        <v>0.40894800383562219</v>
      </c>
      <c r="O12" s="77">
        <f>County!P419</f>
        <v>1053067</v>
      </c>
      <c r="P12" s="54">
        <f t="shared" si="8"/>
        <v>0.19815380574108948</v>
      </c>
      <c r="Q12" s="77">
        <f>County!Q419</f>
        <v>15079</v>
      </c>
      <c r="R12" s="54">
        <f t="shared" si="9"/>
        <v>2.8373894887693644E-3</v>
      </c>
      <c r="S12" s="53">
        <f>County!R419</f>
        <v>0</v>
      </c>
      <c r="T12" s="54">
        <f t="shared" si="10"/>
        <v>0</v>
      </c>
      <c r="U12" s="77">
        <f>County!S419</f>
        <v>0</v>
      </c>
      <c r="V12" s="108">
        <f t="shared" si="11"/>
        <v>0</v>
      </c>
      <c r="W12" s="77">
        <f>County!T419</f>
        <v>0</v>
      </c>
      <c r="X12" s="108">
        <f t="shared" si="12"/>
        <v>0</v>
      </c>
      <c r="Y12" s="77">
        <f>County!U419</f>
        <v>214</v>
      </c>
      <c r="Z12" s="108">
        <f t="shared" si="13"/>
        <v>4.0268011844064197E-5</v>
      </c>
      <c r="AA12" s="77">
        <f>County!V419</f>
        <v>0</v>
      </c>
      <c r="AB12" s="108">
        <f t="shared" si="14"/>
        <v>0</v>
      </c>
      <c r="AC12" s="77">
        <f>County!W419</f>
        <v>0</v>
      </c>
      <c r="AD12" s="108">
        <f t="shared" si="15"/>
        <v>0</v>
      </c>
      <c r="AE12" s="77">
        <f>County!X419</f>
        <v>0</v>
      </c>
      <c r="AF12" s="108">
        <f t="shared" si="16"/>
        <v>0</v>
      </c>
      <c r="AG12" s="77">
        <f>County!Y419</f>
        <v>8</v>
      </c>
      <c r="AH12" s="108">
        <f t="shared" si="17"/>
        <v>1.5053462371612784E-6</v>
      </c>
      <c r="AI12" s="77">
        <f>County!Z419</f>
        <v>0</v>
      </c>
      <c r="AJ12" s="108">
        <f t="shared" si="18"/>
        <v>0</v>
      </c>
      <c r="AK12" s="77">
        <f>County!AA419</f>
        <v>0</v>
      </c>
      <c r="AL12" s="108">
        <f t="shared" si="19"/>
        <v>0</v>
      </c>
      <c r="AM12" s="77">
        <f>County!AB419</f>
        <v>16</v>
      </c>
      <c r="AN12" s="108">
        <f t="shared" si="20"/>
        <v>3.0106924743225568E-6</v>
      </c>
      <c r="AO12" s="77">
        <f>County!AC419</f>
        <v>0</v>
      </c>
      <c r="AP12" s="108">
        <f t="shared" si="21"/>
        <v>0</v>
      </c>
      <c r="AQ12" s="77">
        <f>County!AD419</f>
        <v>0</v>
      </c>
      <c r="AR12" s="108">
        <f t="shared" si="22"/>
        <v>0</v>
      </c>
      <c r="AS12" s="77">
        <f>County!AE419</f>
        <v>0</v>
      </c>
      <c r="AT12" s="108">
        <f t="shared" si="22"/>
        <v>0</v>
      </c>
      <c r="AU12" s="77">
        <f>County!AF419</f>
        <v>0</v>
      </c>
      <c r="AV12" s="108">
        <f t="shared" si="23"/>
        <v>0</v>
      </c>
      <c r="AW12" s="77">
        <f>County!AG419</f>
        <v>0</v>
      </c>
      <c r="AX12" s="108">
        <f t="shared" si="23"/>
        <v>0</v>
      </c>
      <c r="AY12" s="77">
        <f>County!AH419</f>
        <v>0</v>
      </c>
      <c r="AZ12" s="108">
        <f t="shared" si="24"/>
        <v>0</v>
      </c>
      <c r="BA12" s="77">
        <f>County!AI419</f>
        <v>0</v>
      </c>
      <c r="BB12" s="108">
        <f t="shared" si="25"/>
        <v>0</v>
      </c>
      <c r="BC12" s="77">
        <f>County!AJ419</f>
        <v>0</v>
      </c>
      <c r="BD12" s="108">
        <f t="shared" si="26"/>
        <v>0</v>
      </c>
      <c r="BE12" s="77">
        <f>County!AK419</f>
        <v>0</v>
      </c>
      <c r="BF12" s="108">
        <f t="shared" si="27"/>
        <v>0</v>
      </c>
      <c r="BG12" s="77">
        <f>County!AL419</f>
        <v>0</v>
      </c>
      <c r="BH12" s="108">
        <f t="shared" si="28"/>
        <v>0</v>
      </c>
      <c r="BI12" s="61"/>
      <c r="BJ12" s="50" t="str">
        <f t="shared" si="29"/>
        <v>Florida</v>
      </c>
      <c r="BK12" s="50" t="s">
        <v>3246</v>
      </c>
      <c r="BL12" s="50">
        <f t="shared" si="30"/>
        <v>25</v>
      </c>
      <c r="BM12" s="51">
        <f>RANK(Q12,(K12:P12,Q12:X12,AC12:AV12))</f>
        <v>4</v>
      </c>
      <c r="BN12" s="51">
        <f>RANK(S12,(K12:P12,Q12:X12,AC12:AV12))</f>
        <v>13</v>
      </c>
      <c r="BO12" s="51">
        <f>RANK(W12,(K12:P12,Q12:X12,AC12:AV12))</f>
        <v>13</v>
      </c>
      <c r="BP12" s="51">
        <f>RANK(U12,(K12:P12,Q12:X12,AC12:AV12))</f>
        <v>13</v>
      </c>
      <c r="BR12" s="50">
        <v>12</v>
      </c>
    </row>
    <row r="13" spans="1:70" s="37" customFormat="1" x14ac:dyDescent="0.2">
      <c r="A13" s="37" t="s">
        <v>296</v>
      </c>
      <c r="B13" s="37">
        <v>13</v>
      </c>
      <c r="C13" s="40">
        <f t="shared" si="31"/>
        <v>2321133</v>
      </c>
      <c r="D13" s="39">
        <f t="shared" si="0"/>
        <v>13</v>
      </c>
      <c r="E13" s="39">
        <f t="shared" si="1"/>
        <v>0</v>
      </c>
      <c r="F13" s="86">
        <f t="shared" si="2"/>
        <v>1</v>
      </c>
      <c r="G13" s="86">
        <f t="shared" si="3"/>
        <v>2</v>
      </c>
      <c r="H13" s="86">
        <f t="shared" si="4"/>
        <v>3</v>
      </c>
      <c r="I13" s="1">
        <f t="shared" si="32"/>
        <v>13714</v>
      </c>
      <c r="J13" s="41">
        <f t="shared" si="5"/>
        <v>5.9083214964416085E-3</v>
      </c>
      <c r="K13" s="40">
        <f>County!N580</f>
        <v>1008966</v>
      </c>
      <c r="L13" s="41">
        <f t="shared" si="6"/>
        <v>0.43468685335997548</v>
      </c>
      <c r="M13" s="40">
        <f>County!O580</f>
        <v>995252</v>
      </c>
      <c r="N13" s="41">
        <f t="shared" si="7"/>
        <v>0.42877853186353387</v>
      </c>
      <c r="O13" s="78">
        <f>County!P580</f>
        <v>309657</v>
      </c>
      <c r="P13" s="41">
        <f t="shared" si="8"/>
        <v>0.13340769357033827</v>
      </c>
      <c r="Q13" s="78">
        <f>County!Q580</f>
        <v>7110</v>
      </c>
      <c r="R13" s="41">
        <f t="shared" si="9"/>
        <v>3.0631592416289805E-3</v>
      </c>
      <c r="S13" s="40">
        <f>County!R580</f>
        <v>78</v>
      </c>
      <c r="T13" s="41">
        <f t="shared" si="10"/>
        <v>3.3604278600149155E-5</v>
      </c>
      <c r="U13" s="78">
        <f>County!S580</f>
        <v>44</v>
      </c>
      <c r="V13" s="79">
        <f t="shared" si="11"/>
        <v>1.8956259723161058E-5</v>
      </c>
      <c r="W13" s="78">
        <f>County!T580</f>
        <v>7</v>
      </c>
      <c r="X13" s="79">
        <f t="shared" si="12"/>
        <v>3.0157685923210776E-6</v>
      </c>
      <c r="Y13" s="78">
        <f>County!U580</f>
        <v>0</v>
      </c>
      <c r="Z13" s="79">
        <f t="shared" si="13"/>
        <v>0</v>
      </c>
      <c r="AA13" s="78">
        <f>County!V580</f>
        <v>0</v>
      </c>
      <c r="AB13" s="79">
        <f t="shared" si="14"/>
        <v>0</v>
      </c>
      <c r="AC13" s="78">
        <f>County!W580</f>
        <v>0</v>
      </c>
      <c r="AD13" s="79">
        <f t="shared" si="15"/>
        <v>0</v>
      </c>
      <c r="AE13" s="78">
        <f>County!X580</f>
        <v>9</v>
      </c>
      <c r="AF13" s="79">
        <f t="shared" si="16"/>
        <v>3.877416761555671E-6</v>
      </c>
      <c r="AG13" s="78">
        <f>County!Y580</f>
        <v>10</v>
      </c>
      <c r="AH13" s="79">
        <f t="shared" si="17"/>
        <v>4.3082408461729682E-6</v>
      </c>
      <c r="AI13" s="78">
        <f>County!Z580</f>
        <v>0</v>
      </c>
      <c r="AJ13" s="79">
        <f t="shared" si="18"/>
        <v>0</v>
      </c>
      <c r="AK13" s="78">
        <f>County!AA580</f>
        <v>0</v>
      </c>
      <c r="AL13" s="79">
        <f t="shared" si="19"/>
        <v>0</v>
      </c>
      <c r="AM13" s="78">
        <f>County!AB580</f>
        <v>0</v>
      </c>
      <c r="AN13" s="79">
        <f t="shared" si="20"/>
        <v>0</v>
      </c>
      <c r="AO13" s="78">
        <f>County!AC580</f>
        <v>0</v>
      </c>
      <c r="AP13" s="79">
        <f t="shared" si="21"/>
        <v>0</v>
      </c>
      <c r="AQ13" s="78">
        <f>County!AD580</f>
        <v>0</v>
      </c>
      <c r="AR13" s="79">
        <f t="shared" si="22"/>
        <v>0</v>
      </c>
      <c r="AS13" s="78">
        <f>County!AE580</f>
        <v>0</v>
      </c>
      <c r="AT13" s="79">
        <f t="shared" si="22"/>
        <v>0</v>
      </c>
      <c r="AU13" s="78">
        <f>County!AF580</f>
        <v>0</v>
      </c>
      <c r="AV13" s="79">
        <f t="shared" si="23"/>
        <v>0</v>
      </c>
      <c r="AW13" s="78">
        <f>County!AG580</f>
        <v>0</v>
      </c>
      <c r="AX13" s="79">
        <f t="shared" si="23"/>
        <v>0</v>
      </c>
      <c r="AY13" s="78">
        <f>County!AH580</f>
        <v>0</v>
      </c>
      <c r="AZ13" s="79">
        <f t="shared" si="24"/>
        <v>0</v>
      </c>
      <c r="BA13" s="78">
        <f>County!AI580</f>
        <v>0</v>
      </c>
      <c r="BB13" s="79">
        <f t="shared" si="25"/>
        <v>0</v>
      </c>
      <c r="BC13" s="78">
        <f>County!AJ580</f>
        <v>0</v>
      </c>
      <c r="BD13" s="79">
        <f t="shared" si="26"/>
        <v>0</v>
      </c>
      <c r="BE13" s="78">
        <f>County!AK580</f>
        <v>0</v>
      </c>
      <c r="BF13" s="79">
        <f t="shared" si="27"/>
        <v>0</v>
      </c>
      <c r="BG13" s="78">
        <f>County!AL580</f>
        <v>0</v>
      </c>
      <c r="BH13" s="79">
        <f t="shared" si="28"/>
        <v>0</v>
      </c>
      <c r="BI13" s="62"/>
      <c r="BJ13" s="37" t="str">
        <f t="shared" si="29"/>
        <v>Georgia</v>
      </c>
      <c r="BK13" s="37" t="s">
        <v>297</v>
      </c>
      <c r="BL13" s="37">
        <f t="shared" si="30"/>
        <v>13</v>
      </c>
      <c r="BM13" s="38">
        <f>RANK(Q13,(K13:P13,Q13:X13,AC13:AV13))</f>
        <v>4</v>
      </c>
      <c r="BN13" s="38">
        <f>RANK(S13,(K13:P13,Q13:X13,AC13:AV13))</f>
        <v>5</v>
      </c>
      <c r="BO13" s="38">
        <f>RANK(W13,(K13:P13,Q13:X13,AC13:AV13))</f>
        <v>9</v>
      </c>
      <c r="BP13" s="38">
        <f>RANK(U13,(K13:P13,Q13:X13,AC13:AV13))</f>
        <v>6</v>
      </c>
      <c r="BR13" s="37">
        <v>13</v>
      </c>
    </row>
    <row r="14" spans="1:70" s="50" customFormat="1" x14ac:dyDescent="0.2">
      <c r="A14" s="50" t="s">
        <v>851</v>
      </c>
      <c r="B14" s="50">
        <v>4</v>
      </c>
      <c r="C14" s="53">
        <f t="shared" si="31"/>
        <v>372842</v>
      </c>
      <c r="D14" s="52">
        <f t="shared" si="0"/>
        <v>4</v>
      </c>
      <c r="E14" s="52">
        <f t="shared" si="1"/>
        <v>0</v>
      </c>
      <c r="F14" s="85">
        <f t="shared" si="2"/>
        <v>1</v>
      </c>
      <c r="G14" s="85">
        <f t="shared" si="3"/>
        <v>2</v>
      </c>
      <c r="H14" s="85">
        <f t="shared" si="4"/>
        <v>3</v>
      </c>
      <c r="I14" s="53">
        <f t="shared" si="32"/>
        <v>42488</v>
      </c>
      <c r="J14" s="54">
        <f t="shared" si="5"/>
        <v>0.11395711856496854</v>
      </c>
      <c r="K14" s="53">
        <f>County!N586</f>
        <v>179310</v>
      </c>
      <c r="L14" s="54">
        <f t="shared" si="6"/>
        <v>0.48092757790163126</v>
      </c>
      <c r="M14" s="53">
        <f>County!O586</f>
        <v>136822</v>
      </c>
      <c r="N14" s="54">
        <f t="shared" si="7"/>
        <v>0.36697045933666272</v>
      </c>
      <c r="O14" s="77">
        <f>County!P586</f>
        <v>53003</v>
      </c>
      <c r="P14" s="54">
        <f t="shared" si="8"/>
        <v>0.14215941337081123</v>
      </c>
      <c r="Q14" s="77">
        <f>County!Q586</f>
        <v>1119</v>
      </c>
      <c r="R14" s="54">
        <f t="shared" si="9"/>
        <v>3.0012713159998069E-3</v>
      </c>
      <c r="S14" s="53">
        <f>County!R586</f>
        <v>1452</v>
      </c>
      <c r="T14" s="54">
        <f t="shared" si="10"/>
        <v>3.8944110373831274E-3</v>
      </c>
      <c r="U14" s="77">
        <f>County!S586</f>
        <v>720</v>
      </c>
      <c r="V14" s="108">
        <f t="shared" si="11"/>
        <v>1.9311129110990714E-3</v>
      </c>
      <c r="W14" s="77">
        <f>County!T586</f>
        <v>0</v>
      </c>
      <c r="X14" s="108">
        <f t="shared" si="12"/>
        <v>0</v>
      </c>
      <c r="Y14" s="77">
        <f>County!U586</f>
        <v>416</v>
      </c>
      <c r="Z14" s="108">
        <f t="shared" si="13"/>
        <v>1.1157541264127969E-3</v>
      </c>
      <c r="AA14" s="77">
        <f>County!V586</f>
        <v>0</v>
      </c>
      <c r="AB14" s="108">
        <f t="shared" si="14"/>
        <v>0</v>
      </c>
      <c r="AC14" s="77">
        <f>County!W586</f>
        <v>0</v>
      </c>
      <c r="AD14" s="108">
        <f t="shared" si="15"/>
        <v>0</v>
      </c>
      <c r="AE14" s="77">
        <f>County!X586</f>
        <v>0</v>
      </c>
      <c r="AF14" s="108">
        <f t="shared" si="16"/>
        <v>0</v>
      </c>
      <c r="AG14" s="77">
        <f>County!Y586</f>
        <v>0</v>
      </c>
      <c r="AH14" s="108">
        <f t="shared" si="17"/>
        <v>0</v>
      </c>
      <c r="AI14" s="77">
        <f>County!Z586</f>
        <v>0</v>
      </c>
      <c r="AJ14" s="108">
        <f t="shared" si="18"/>
        <v>0</v>
      </c>
      <c r="AK14" s="77">
        <f>County!AA586</f>
        <v>0</v>
      </c>
      <c r="AL14" s="108">
        <f t="shared" si="19"/>
        <v>0</v>
      </c>
      <c r="AM14" s="77">
        <f>County!AB586</f>
        <v>0</v>
      </c>
      <c r="AN14" s="108">
        <f t="shared" si="20"/>
        <v>0</v>
      </c>
      <c r="AO14" s="77">
        <f>County!AC586</f>
        <v>0</v>
      </c>
      <c r="AP14" s="108">
        <f t="shared" si="21"/>
        <v>0</v>
      </c>
      <c r="AQ14" s="77">
        <f>County!AD586</f>
        <v>0</v>
      </c>
      <c r="AR14" s="108">
        <f t="shared" si="22"/>
        <v>0</v>
      </c>
      <c r="AS14" s="77">
        <f>County!AE586</f>
        <v>0</v>
      </c>
      <c r="AT14" s="108">
        <f t="shared" si="22"/>
        <v>0</v>
      </c>
      <c r="AU14" s="77">
        <f>County!AF586</f>
        <v>0</v>
      </c>
      <c r="AV14" s="108">
        <f t="shared" si="23"/>
        <v>0</v>
      </c>
      <c r="AW14" s="77">
        <f>County!AG586</f>
        <v>0</v>
      </c>
      <c r="AX14" s="108">
        <f t="shared" si="23"/>
        <v>0</v>
      </c>
      <c r="AY14" s="77">
        <f>County!AH586</f>
        <v>0</v>
      </c>
      <c r="AZ14" s="108">
        <f t="shared" si="24"/>
        <v>0</v>
      </c>
      <c r="BA14" s="77">
        <f>County!AI586</f>
        <v>0</v>
      </c>
      <c r="BB14" s="108">
        <f t="shared" si="25"/>
        <v>0</v>
      </c>
      <c r="BC14" s="77">
        <f>County!AJ586</f>
        <v>0</v>
      </c>
      <c r="BD14" s="108">
        <f t="shared" si="26"/>
        <v>0</v>
      </c>
      <c r="BE14" s="77">
        <f>County!AK586</f>
        <v>0</v>
      </c>
      <c r="BF14" s="108">
        <f t="shared" si="27"/>
        <v>0</v>
      </c>
      <c r="BG14" s="77">
        <f>County!AL586</f>
        <v>0</v>
      </c>
      <c r="BH14" s="108">
        <f t="shared" si="28"/>
        <v>0</v>
      </c>
      <c r="BI14" s="61"/>
      <c r="BJ14" s="50" t="str">
        <f t="shared" si="29"/>
        <v>Hawaii</v>
      </c>
      <c r="BK14" s="50" t="s">
        <v>1318</v>
      </c>
      <c r="BL14" s="50">
        <f t="shared" si="30"/>
        <v>4</v>
      </c>
      <c r="BM14" s="51">
        <f>RANK(Q14,(K14:P14,Q14:X14,AC14:AV14))</f>
        <v>5</v>
      </c>
      <c r="BN14" s="51">
        <f>RANK(S14,(K14:P14,Q14:X14,AC14:AV14))</f>
        <v>4</v>
      </c>
      <c r="BO14" s="51">
        <f>RANK(W14,(K14:P14,Q14:X14,AC14:AV14))</f>
        <v>13</v>
      </c>
      <c r="BP14" s="51">
        <f>RANK(U14,(K14:P14,Q14:X14,AC14:AV14))</f>
        <v>6</v>
      </c>
      <c r="BR14" s="50">
        <v>15</v>
      </c>
    </row>
    <row r="15" spans="1:70" s="37" customFormat="1" x14ac:dyDescent="0.2">
      <c r="A15" s="37" t="s">
        <v>1128</v>
      </c>
      <c r="B15" s="37">
        <v>4</v>
      </c>
      <c r="C15" s="40">
        <f t="shared" si="31"/>
        <v>482142</v>
      </c>
      <c r="D15" s="39">
        <f t="shared" si="0"/>
        <v>0</v>
      </c>
      <c r="E15" s="39">
        <f t="shared" si="1"/>
        <v>4</v>
      </c>
      <c r="F15" s="86">
        <f t="shared" si="2"/>
        <v>2</v>
      </c>
      <c r="G15" s="86">
        <f t="shared" si="3"/>
        <v>1</v>
      </c>
      <c r="H15" s="86">
        <f t="shared" si="4"/>
        <v>3</v>
      </c>
      <c r="I15" s="1">
        <f t="shared" si="32"/>
        <v>65632</v>
      </c>
      <c r="J15" s="41">
        <f t="shared" si="5"/>
        <v>0.1361258716311792</v>
      </c>
      <c r="K15" s="40">
        <f>County!N632</f>
        <v>137013</v>
      </c>
      <c r="L15" s="41">
        <f t="shared" si="6"/>
        <v>0.28417561631220678</v>
      </c>
      <c r="M15" s="40">
        <f>County!O632</f>
        <v>202645</v>
      </c>
      <c r="N15" s="41">
        <f t="shared" si="7"/>
        <v>0.42030148794338595</v>
      </c>
      <c r="O15" s="78">
        <f>County!P632</f>
        <v>130395</v>
      </c>
      <c r="P15" s="41">
        <f t="shared" si="8"/>
        <v>0.27044936968776834</v>
      </c>
      <c r="Q15" s="78">
        <f>County!Q632</f>
        <v>1167</v>
      </c>
      <c r="R15" s="41">
        <f t="shared" si="9"/>
        <v>2.4204487474644401E-3</v>
      </c>
      <c r="S15" s="40">
        <f>County!R632</f>
        <v>10281</v>
      </c>
      <c r="T15" s="41">
        <f t="shared" si="10"/>
        <v>2.1323593464166159E-2</v>
      </c>
      <c r="U15" s="78">
        <f>County!S632</f>
        <v>613</v>
      </c>
      <c r="V15" s="79">
        <f t="shared" si="11"/>
        <v>1.271409667691261E-3</v>
      </c>
      <c r="W15" s="78">
        <f>County!T632</f>
        <v>0</v>
      </c>
      <c r="X15" s="79">
        <f t="shared" si="12"/>
        <v>0</v>
      </c>
      <c r="Y15" s="78">
        <f>County!U632</f>
        <v>24</v>
      </c>
      <c r="Z15" s="79">
        <f t="shared" si="13"/>
        <v>4.9777866271762258E-5</v>
      </c>
      <c r="AA15" s="78">
        <f>County!V632</f>
        <v>0</v>
      </c>
      <c r="AB15" s="79">
        <f t="shared" si="14"/>
        <v>0</v>
      </c>
      <c r="AC15" s="78">
        <f>County!W632</f>
        <v>1</v>
      </c>
      <c r="AD15" s="79">
        <f t="shared" si="15"/>
        <v>2.0740777613234275E-6</v>
      </c>
      <c r="AE15" s="78">
        <f>County!X632</f>
        <v>0</v>
      </c>
      <c r="AF15" s="79">
        <f t="shared" si="16"/>
        <v>0</v>
      </c>
      <c r="AG15" s="78">
        <f>County!Y632</f>
        <v>0</v>
      </c>
      <c r="AH15" s="79">
        <f t="shared" si="17"/>
        <v>0</v>
      </c>
      <c r="AI15" s="78">
        <f>County!Z632</f>
        <v>0</v>
      </c>
      <c r="AJ15" s="79">
        <f t="shared" si="18"/>
        <v>0</v>
      </c>
      <c r="AK15" s="78">
        <f>County!AA632</f>
        <v>0</v>
      </c>
      <c r="AL15" s="79">
        <f t="shared" si="19"/>
        <v>0</v>
      </c>
      <c r="AM15" s="78">
        <f>County!AB632</f>
        <v>3</v>
      </c>
      <c r="AN15" s="79">
        <f t="shared" si="20"/>
        <v>6.2222332839702822E-6</v>
      </c>
      <c r="AO15" s="78">
        <f>County!AC632</f>
        <v>0</v>
      </c>
      <c r="AP15" s="79">
        <f t="shared" si="21"/>
        <v>0</v>
      </c>
      <c r="AQ15" s="78">
        <f>County!AD632</f>
        <v>0</v>
      </c>
      <c r="AR15" s="79">
        <f t="shared" si="22"/>
        <v>0</v>
      </c>
      <c r="AS15" s="78">
        <f>County!AE632</f>
        <v>0</v>
      </c>
      <c r="AT15" s="79">
        <f t="shared" si="22"/>
        <v>0</v>
      </c>
      <c r="AU15" s="78">
        <f>County!AF632</f>
        <v>0</v>
      </c>
      <c r="AV15" s="79">
        <f t="shared" si="23"/>
        <v>0</v>
      </c>
      <c r="AW15" s="78">
        <f>County!AG632</f>
        <v>0</v>
      </c>
      <c r="AX15" s="79">
        <f t="shared" si="23"/>
        <v>0</v>
      </c>
      <c r="AY15" s="78">
        <f>County!AH632</f>
        <v>0</v>
      </c>
      <c r="AZ15" s="79">
        <f t="shared" si="24"/>
        <v>0</v>
      </c>
      <c r="BA15" s="78">
        <f>County!AI632</f>
        <v>0</v>
      </c>
      <c r="BB15" s="79">
        <f t="shared" si="25"/>
        <v>0</v>
      </c>
      <c r="BC15" s="78">
        <f>County!AJ632</f>
        <v>0</v>
      </c>
      <c r="BD15" s="79">
        <f t="shared" si="26"/>
        <v>0</v>
      </c>
      <c r="BE15" s="78">
        <f>County!AK632</f>
        <v>0</v>
      </c>
      <c r="BF15" s="79">
        <f t="shared" si="27"/>
        <v>0</v>
      </c>
      <c r="BG15" s="78">
        <f>County!AL632</f>
        <v>0</v>
      </c>
      <c r="BH15" s="79">
        <f t="shared" si="28"/>
        <v>0</v>
      </c>
      <c r="BI15" s="62"/>
      <c r="BJ15" s="37" t="str">
        <f t="shared" si="29"/>
        <v>Idaho</v>
      </c>
      <c r="BK15" s="37" t="s">
        <v>1129</v>
      </c>
      <c r="BL15" s="37">
        <f t="shared" si="30"/>
        <v>4</v>
      </c>
      <c r="BM15" s="38">
        <f>RANK(Q15,(K15:P15,Q15:X15,AC15:AV15))</f>
        <v>5</v>
      </c>
      <c r="BN15" s="38">
        <f>RANK(S15,(K15:P15,Q15:X15,AC15:AV15))</f>
        <v>4</v>
      </c>
      <c r="BO15" s="38">
        <f>RANK(W15,(K15:P15,Q15:X15,AC15:AV15))</f>
        <v>17</v>
      </c>
      <c r="BP15" s="38">
        <f>RANK(U15,(K15:P15,Q15:X15,AC15:AV15))</f>
        <v>6</v>
      </c>
      <c r="BR15" s="37">
        <v>16</v>
      </c>
    </row>
    <row r="16" spans="1:70" s="50" customFormat="1" x14ac:dyDescent="0.2">
      <c r="A16" s="50" t="s">
        <v>350</v>
      </c>
      <c r="B16" s="50">
        <v>22</v>
      </c>
      <c r="C16" s="53">
        <f t="shared" si="31"/>
        <v>5050157</v>
      </c>
      <c r="D16" s="52">
        <f t="shared" si="0"/>
        <v>22</v>
      </c>
      <c r="E16" s="52">
        <f t="shared" si="1"/>
        <v>0</v>
      </c>
      <c r="F16" s="85">
        <f t="shared" si="2"/>
        <v>1</v>
      </c>
      <c r="G16" s="85">
        <f t="shared" si="3"/>
        <v>2</v>
      </c>
      <c r="H16" s="85">
        <f t="shared" si="4"/>
        <v>3</v>
      </c>
      <c r="I16" s="53">
        <f t="shared" si="32"/>
        <v>719254</v>
      </c>
      <c r="J16" s="54">
        <f t="shared" si="5"/>
        <v>0.14242210687707332</v>
      </c>
      <c r="K16" s="53">
        <f>County!N736</f>
        <v>2453350</v>
      </c>
      <c r="L16" s="54">
        <f t="shared" si="6"/>
        <v>0.48579677819917283</v>
      </c>
      <c r="M16" s="53">
        <f>County!O736</f>
        <v>1734096</v>
      </c>
      <c r="N16" s="54">
        <f t="shared" si="7"/>
        <v>0.34337467132209948</v>
      </c>
      <c r="O16" s="77">
        <f>County!P736</f>
        <v>840515</v>
      </c>
      <c r="P16" s="54">
        <f t="shared" si="8"/>
        <v>0.16643343959405618</v>
      </c>
      <c r="Q16" s="77">
        <f>County!Q736</f>
        <v>9218</v>
      </c>
      <c r="R16" s="54">
        <f t="shared" si="9"/>
        <v>1.8252897880204517E-3</v>
      </c>
      <c r="S16" s="53">
        <f>County!R736</f>
        <v>3577</v>
      </c>
      <c r="T16" s="54">
        <f t="shared" si="10"/>
        <v>7.0829481142863483E-4</v>
      </c>
      <c r="U16" s="77">
        <f>County!S736</f>
        <v>5267</v>
      </c>
      <c r="V16" s="108">
        <f t="shared" si="11"/>
        <v>1.0429378730205812E-3</v>
      </c>
      <c r="W16" s="77">
        <f>County!T736</f>
        <v>0</v>
      </c>
      <c r="X16" s="108">
        <f t="shared" si="12"/>
        <v>0</v>
      </c>
      <c r="Y16" s="77">
        <f>County!U736</f>
        <v>2751</v>
      </c>
      <c r="Z16" s="108">
        <f t="shared" si="13"/>
        <v>5.4473553990499698E-4</v>
      </c>
      <c r="AA16" s="77">
        <f>County!V736</f>
        <v>0</v>
      </c>
      <c r="AB16" s="108">
        <f t="shared" si="14"/>
        <v>0</v>
      </c>
      <c r="AC16" s="77">
        <f>County!W736</f>
        <v>1</v>
      </c>
      <c r="AD16" s="108">
        <f t="shared" si="15"/>
        <v>1.980136459123944E-7</v>
      </c>
      <c r="AE16" s="77">
        <f>County!X736</f>
        <v>1361</v>
      </c>
      <c r="AF16" s="108">
        <f t="shared" si="16"/>
        <v>2.6949657208676878E-4</v>
      </c>
      <c r="AG16" s="77">
        <f>County!Y736</f>
        <v>17</v>
      </c>
      <c r="AH16" s="108">
        <f t="shared" si="17"/>
        <v>3.366231980510705E-6</v>
      </c>
      <c r="AI16" s="77">
        <f>County!Z736</f>
        <v>0</v>
      </c>
      <c r="AJ16" s="108">
        <f t="shared" si="18"/>
        <v>0</v>
      </c>
      <c r="AK16" s="77">
        <f>County!AA736</f>
        <v>0</v>
      </c>
      <c r="AL16" s="108">
        <f t="shared" si="19"/>
        <v>0</v>
      </c>
      <c r="AM16" s="77">
        <f>County!AB736</f>
        <v>4</v>
      </c>
      <c r="AN16" s="108">
        <f t="shared" si="20"/>
        <v>7.9205458364957761E-7</v>
      </c>
      <c r="AO16" s="77">
        <f>County!AC736</f>
        <v>0</v>
      </c>
      <c r="AP16" s="108">
        <f t="shared" si="21"/>
        <v>0</v>
      </c>
      <c r="AQ16" s="77">
        <f>County!AD736</f>
        <v>0</v>
      </c>
      <c r="AR16" s="108">
        <f t="shared" si="22"/>
        <v>0</v>
      </c>
      <c r="AS16" s="77">
        <f>County!AE736</f>
        <v>0</v>
      </c>
      <c r="AT16" s="108">
        <f t="shared" si="22"/>
        <v>0</v>
      </c>
      <c r="AU16" s="77">
        <f>County!AF736</f>
        <v>0</v>
      </c>
      <c r="AV16" s="108">
        <f t="shared" si="23"/>
        <v>0</v>
      </c>
      <c r="AW16" s="77">
        <f>County!AG736</f>
        <v>0</v>
      </c>
      <c r="AX16" s="108">
        <f t="shared" si="23"/>
        <v>0</v>
      </c>
      <c r="AY16" s="77">
        <f>County!AH736</f>
        <v>0</v>
      </c>
      <c r="AZ16" s="108">
        <f t="shared" si="24"/>
        <v>0</v>
      </c>
      <c r="BA16" s="77">
        <f>County!AI736</f>
        <v>0</v>
      </c>
      <c r="BB16" s="108">
        <f t="shared" si="25"/>
        <v>0</v>
      </c>
      <c r="BC16" s="77">
        <f>County!AJ736</f>
        <v>0</v>
      </c>
      <c r="BD16" s="108">
        <f t="shared" si="26"/>
        <v>0</v>
      </c>
      <c r="BE16" s="77">
        <f>County!AK736</f>
        <v>0</v>
      </c>
      <c r="BF16" s="108">
        <f t="shared" si="27"/>
        <v>0</v>
      </c>
      <c r="BG16" s="77">
        <f>County!AL736</f>
        <v>0</v>
      </c>
      <c r="BH16" s="108">
        <f t="shared" si="28"/>
        <v>0</v>
      </c>
      <c r="BI16" s="61"/>
      <c r="BJ16" s="50" t="str">
        <f t="shared" si="29"/>
        <v>Illinois</v>
      </c>
      <c r="BK16" s="50" t="s">
        <v>352</v>
      </c>
      <c r="BL16" s="50">
        <f t="shared" si="30"/>
        <v>22</v>
      </c>
      <c r="BM16" s="51">
        <f>RANK(Q16,(K16:P16,Q16:X16,AC16:AV16))</f>
        <v>4</v>
      </c>
      <c r="BN16" s="51">
        <f>RANK(S16,(K16:P16,Q16:X16,AC16:AV16))</f>
        <v>6</v>
      </c>
      <c r="BO16" s="51">
        <f>RANK(W16,(K16:P16,Q16:X16,AC16:AV16))</f>
        <v>21</v>
      </c>
      <c r="BP16" s="51">
        <f>RANK(U16,(K16:P16,Q16:X16,AC16:AV16))</f>
        <v>5</v>
      </c>
      <c r="BR16" s="50">
        <v>17</v>
      </c>
    </row>
    <row r="17" spans="1:70" s="37" customFormat="1" x14ac:dyDescent="0.2">
      <c r="A17" s="37" t="s">
        <v>353</v>
      </c>
      <c r="B17" s="37">
        <v>12</v>
      </c>
      <c r="C17" s="40">
        <f t="shared" si="31"/>
        <v>2305871</v>
      </c>
      <c r="D17" s="39">
        <f t="shared" si="0"/>
        <v>0</v>
      </c>
      <c r="E17" s="39">
        <f t="shared" si="1"/>
        <v>12</v>
      </c>
      <c r="F17" s="86">
        <f t="shared" si="2"/>
        <v>2</v>
      </c>
      <c r="G17" s="86">
        <f t="shared" si="3"/>
        <v>1</v>
      </c>
      <c r="H17" s="86">
        <f t="shared" si="4"/>
        <v>3</v>
      </c>
      <c r="I17" s="1">
        <f t="shared" si="32"/>
        <v>140955</v>
      </c>
      <c r="J17" s="41">
        <f t="shared" si="5"/>
        <v>6.1128744843054965E-2</v>
      </c>
      <c r="K17" s="40">
        <f>County!N830</f>
        <v>848420</v>
      </c>
      <c r="L17" s="41">
        <f t="shared" si="6"/>
        <v>0.36793905643464009</v>
      </c>
      <c r="M17" s="40">
        <f>County!O830</f>
        <v>989375</v>
      </c>
      <c r="N17" s="41">
        <f t="shared" si="7"/>
        <v>0.42906780127769506</v>
      </c>
      <c r="O17" s="78">
        <f>County!P830</f>
        <v>455934</v>
      </c>
      <c r="P17" s="41">
        <f t="shared" si="8"/>
        <v>0.19772745309689918</v>
      </c>
      <c r="Q17" s="78">
        <f>County!Q830</f>
        <v>7936</v>
      </c>
      <c r="R17" s="41">
        <f t="shared" si="9"/>
        <v>3.441649597917663E-3</v>
      </c>
      <c r="S17" s="40">
        <f>County!R830</f>
        <v>1467</v>
      </c>
      <c r="T17" s="41">
        <f t="shared" si="10"/>
        <v>6.3620211191345918E-4</v>
      </c>
      <c r="U17" s="78">
        <f>County!S830</f>
        <v>2583</v>
      </c>
      <c r="V17" s="79">
        <f t="shared" si="11"/>
        <v>1.1201840866206306E-3</v>
      </c>
      <c r="W17" s="78">
        <f>County!T830</f>
        <v>0</v>
      </c>
      <c r="X17" s="79">
        <f t="shared" si="12"/>
        <v>0</v>
      </c>
      <c r="Y17" s="78">
        <f>County!U830</f>
        <v>126</v>
      </c>
      <c r="Z17" s="79">
        <f t="shared" si="13"/>
        <v>5.4643126176616124E-5</v>
      </c>
      <c r="AA17" s="78">
        <f>County!V830</f>
        <v>0</v>
      </c>
      <c r="AB17" s="79">
        <f t="shared" si="14"/>
        <v>0</v>
      </c>
      <c r="AC17" s="78">
        <f>County!W830</f>
        <v>14</v>
      </c>
      <c r="AD17" s="79">
        <f t="shared" si="15"/>
        <v>6.0714584640684584E-6</v>
      </c>
      <c r="AE17" s="78">
        <f>County!X830</f>
        <v>0</v>
      </c>
      <c r="AF17" s="79">
        <f t="shared" si="16"/>
        <v>0</v>
      </c>
      <c r="AG17" s="78">
        <f>County!Y830</f>
        <v>0</v>
      </c>
      <c r="AH17" s="79">
        <f t="shared" si="17"/>
        <v>0</v>
      </c>
      <c r="AI17" s="78">
        <f>County!Z830</f>
        <v>0</v>
      </c>
      <c r="AJ17" s="79">
        <f t="shared" si="18"/>
        <v>0</v>
      </c>
      <c r="AK17" s="78">
        <f>County!AA830</f>
        <v>0</v>
      </c>
      <c r="AL17" s="79">
        <f t="shared" si="19"/>
        <v>0</v>
      </c>
      <c r="AM17" s="78">
        <f>County!AB830</f>
        <v>16</v>
      </c>
      <c r="AN17" s="79">
        <f t="shared" si="20"/>
        <v>6.9388096732210953E-6</v>
      </c>
      <c r="AO17" s="78">
        <f>County!AC830</f>
        <v>0</v>
      </c>
      <c r="AP17" s="79">
        <f t="shared" si="21"/>
        <v>0</v>
      </c>
      <c r="AQ17" s="78">
        <f>County!AD830</f>
        <v>0</v>
      </c>
      <c r="AR17" s="79">
        <f t="shared" si="22"/>
        <v>0</v>
      </c>
      <c r="AS17" s="78">
        <f>County!AE830</f>
        <v>0</v>
      </c>
      <c r="AT17" s="79">
        <f t="shared" si="22"/>
        <v>0</v>
      </c>
      <c r="AU17" s="78">
        <f>County!AF830</f>
        <v>0</v>
      </c>
      <c r="AV17" s="79">
        <f t="shared" si="23"/>
        <v>0</v>
      </c>
      <c r="AW17" s="78">
        <f>County!AG830</f>
        <v>0</v>
      </c>
      <c r="AX17" s="79">
        <f t="shared" si="23"/>
        <v>0</v>
      </c>
      <c r="AY17" s="78">
        <f>County!AH830</f>
        <v>0</v>
      </c>
      <c r="AZ17" s="79">
        <f t="shared" si="24"/>
        <v>0</v>
      </c>
      <c r="BA17" s="78">
        <f>County!AI830</f>
        <v>0</v>
      </c>
      <c r="BB17" s="79">
        <f t="shared" si="25"/>
        <v>0</v>
      </c>
      <c r="BC17" s="78">
        <f>County!AJ830</f>
        <v>0</v>
      </c>
      <c r="BD17" s="79">
        <f t="shared" si="26"/>
        <v>0</v>
      </c>
      <c r="BE17" s="78">
        <f>County!AK830</f>
        <v>0</v>
      </c>
      <c r="BF17" s="79">
        <f t="shared" si="27"/>
        <v>0</v>
      </c>
      <c r="BG17" s="78">
        <f>County!AL830</f>
        <v>0</v>
      </c>
      <c r="BH17" s="79">
        <f t="shared" si="28"/>
        <v>0</v>
      </c>
      <c r="BI17" s="62"/>
      <c r="BJ17" s="37" t="str">
        <f t="shared" si="29"/>
        <v>Indiana</v>
      </c>
      <c r="BK17" s="37" t="s">
        <v>354</v>
      </c>
      <c r="BL17" s="37">
        <f t="shared" si="30"/>
        <v>12</v>
      </c>
      <c r="BM17" s="38">
        <f>RANK(Q17,(K17:P17,Q17:X17,AC17:AV17))</f>
        <v>4</v>
      </c>
      <c r="BN17" s="38">
        <f>RANK(S17,(K17:P17,Q17:X17,AC17:AV17))</f>
        <v>6</v>
      </c>
      <c r="BO17" s="38">
        <f>RANK(W17,(K17:P17,Q17:X17,AC17:AV17))</f>
        <v>17</v>
      </c>
      <c r="BP17" s="38">
        <f>RANK(U17,(K17:P17,Q17:X17,AC17:AV17))</f>
        <v>5</v>
      </c>
      <c r="BR17" s="37">
        <v>18</v>
      </c>
    </row>
    <row r="18" spans="1:70" s="50" customFormat="1" x14ac:dyDescent="0.2">
      <c r="A18" s="50" t="s">
        <v>2794</v>
      </c>
      <c r="B18" s="50">
        <v>7</v>
      </c>
      <c r="C18" s="53">
        <f t="shared" si="31"/>
        <v>1354607</v>
      </c>
      <c r="D18" s="52">
        <f t="shared" si="0"/>
        <v>7</v>
      </c>
      <c r="E18" s="52">
        <f t="shared" si="1"/>
        <v>0</v>
      </c>
      <c r="F18" s="85">
        <f t="shared" si="2"/>
        <v>1</v>
      </c>
      <c r="G18" s="85">
        <f t="shared" si="3"/>
        <v>2</v>
      </c>
      <c r="H18" s="85">
        <f t="shared" si="4"/>
        <v>3</v>
      </c>
      <c r="I18" s="53">
        <f t="shared" si="32"/>
        <v>81462</v>
      </c>
      <c r="J18" s="54">
        <f t="shared" si="5"/>
        <v>6.0136999144401293E-2</v>
      </c>
      <c r="K18" s="53">
        <f>County!N931</f>
        <v>586353</v>
      </c>
      <c r="L18" s="54">
        <f t="shared" si="6"/>
        <v>0.43285838623305506</v>
      </c>
      <c r="M18" s="53">
        <f>County!O931</f>
        <v>504891</v>
      </c>
      <c r="N18" s="54">
        <f t="shared" si="7"/>
        <v>0.37272138708865377</v>
      </c>
      <c r="O18" s="77">
        <f>County!P931</f>
        <v>253468</v>
      </c>
      <c r="P18" s="54">
        <f t="shared" si="8"/>
        <v>0.18711552501943368</v>
      </c>
      <c r="Q18" s="77">
        <f>County!Q931</f>
        <v>1076</v>
      </c>
      <c r="R18" s="54">
        <f t="shared" si="9"/>
        <v>7.943263249045664E-4</v>
      </c>
      <c r="S18" s="53">
        <f>County!R931</f>
        <v>1177</v>
      </c>
      <c r="T18" s="54">
        <f t="shared" si="10"/>
        <v>8.6888669555081294E-4</v>
      </c>
      <c r="U18" s="77">
        <f>County!S931</f>
        <v>197</v>
      </c>
      <c r="V18" s="108">
        <f t="shared" si="11"/>
        <v>1.4542963383475799E-4</v>
      </c>
      <c r="W18" s="77">
        <f>County!T931</f>
        <v>480</v>
      </c>
      <c r="X18" s="108">
        <f t="shared" si="12"/>
        <v>3.543463159425575E-4</v>
      </c>
      <c r="Y18" s="77">
        <f>County!U931</f>
        <v>3079</v>
      </c>
      <c r="Z18" s="108">
        <f t="shared" si="13"/>
        <v>2.2729839724731971E-3</v>
      </c>
      <c r="AA18" s="77">
        <f>County!V931</f>
        <v>212</v>
      </c>
      <c r="AB18" s="108">
        <f t="shared" si="14"/>
        <v>1.5650295620796289E-4</v>
      </c>
      <c r="AC18" s="77">
        <f>County!W931</f>
        <v>238</v>
      </c>
      <c r="AD18" s="108">
        <f t="shared" si="15"/>
        <v>1.7569671498818477E-4</v>
      </c>
      <c r="AE18" s="77">
        <f>County!X931</f>
        <v>273</v>
      </c>
      <c r="AF18" s="108">
        <f t="shared" si="16"/>
        <v>2.0153446719232959E-4</v>
      </c>
      <c r="AG18" s="77">
        <f>County!Y931</f>
        <v>741</v>
      </c>
      <c r="AH18" s="108">
        <f t="shared" si="17"/>
        <v>5.4702212523632314E-4</v>
      </c>
      <c r="AI18" s="77">
        <f>County!Z931</f>
        <v>0</v>
      </c>
      <c r="AJ18" s="108">
        <f t="shared" si="18"/>
        <v>0</v>
      </c>
      <c r="AK18" s="77">
        <f>County!AA931</f>
        <v>669</v>
      </c>
      <c r="AL18" s="108">
        <f t="shared" si="19"/>
        <v>4.938701778449395E-4</v>
      </c>
      <c r="AM18" s="77">
        <f>County!AB931</f>
        <v>0</v>
      </c>
      <c r="AN18" s="108">
        <f t="shared" si="20"/>
        <v>0</v>
      </c>
      <c r="AO18" s="77">
        <f>County!AC931</f>
        <v>0</v>
      </c>
      <c r="AP18" s="108">
        <f t="shared" si="21"/>
        <v>0</v>
      </c>
      <c r="AQ18" s="77">
        <f>County!AD931</f>
        <v>0</v>
      </c>
      <c r="AR18" s="108">
        <f t="shared" si="22"/>
        <v>0</v>
      </c>
      <c r="AS18" s="77">
        <f>County!AE931</f>
        <v>604</v>
      </c>
      <c r="AT18" s="108">
        <f t="shared" si="22"/>
        <v>4.4588578089438489E-4</v>
      </c>
      <c r="AU18" s="77">
        <f>County!AF931</f>
        <v>1149</v>
      </c>
      <c r="AV18" s="108">
        <f t="shared" si="23"/>
        <v>8.4821649378749705E-4</v>
      </c>
      <c r="AW18" s="77">
        <f>County!AG931</f>
        <v>0</v>
      </c>
      <c r="AX18" s="108">
        <f t="shared" si="23"/>
        <v>0</v>
      </c>
      <c r="AY18" s="77">
        <f>County!AH931</f>
        <v>0</v>
      </c>
      <c r="AZ18" s="108">
        <f t="shared" si="24"/>
        <v>0</v>
      </c>
      <c r="BA18" s="77">
        <f>County!AI931</f>
        <v>0</v>
      </c>
      <c r="BB18" s="108">
        <f t="shared" si="25"/>
        <v>0</v>
      </c>
      <c r="BC18" s="77">
        <f>County!AJ931</f>
        <v>0</v>
      </c>
      <c r="BD18" s="108">
        <f t="shared" si="26"/>
        <v>0</v>
      </c>
      <c r="BE18" s="77">
        <f>County!AK931</f>
        <v>0</v>
      </c>
      <c r="BF18" s="108">
        <f t="shared" si="27"/>
        <v>0</v>
      </c>
      <c r="BG18" s="77">
        <f>County!AL931</f>
        <v>0</v>
      </c>
      <c r="BH18" s="108">
        <f t="shared" si="28"/>
        <v>0</v>
      </c>
      <c r="BI18" s="61"/>
      <c r="BJ18" s="50" t="str">
        <f t="shared" si="29"/>
        <v>Iowa</v>
      </c>
      <c r="BK18" s="50" t="s">
        <v>2795</v>
      </c>
      <c r="BL18" s="50">
        <f t="shared" si="30"/>
        <v>7</v>
      </c>
      <c r="BM18" s="51">
        <f>RANK(Q18,(K18:P18,Q18:X18,AC18:AV18))</f>
        <v>6</v>
      </c>
      <c r="BN18" s="51">
        <f>RANK(S18,(K18:P18,Q18:X18,AC18:AV18))</f>
        <v>4</v>
      </c>
      <c r="BO18" s="51">
        <f>RANK(W18,(K18:P18,Q18:X18,AC18:AV18))</f>
        <v>10</v>
      </c>
      <c r="BP18" s="51">
        <f>RANK(U18,(K18:P18,Q18:X18,AC18:AV18))</f>
        <v>13</v>
      </c>
      <c r="BR18" s="50">
        <v>19</v>
      </c>
    </row>
    <row r="19" spans="1:70" s="37" customFormat="1" x14ac:dyDescent="0.2">
      <c r="A19" s="37" t="s">
        <v>163</v>
      </c>
      <c r="B19" s="37">
        <v>6</v>
      </c>
      <c r="C19" s="40">
        <f t="shared" si="31"/>
        <v>1157236</v>
      </c>
      <c r="D19" s="39">
        <f t="shared" si="0"/>
        <v>0</v>
      </c>
      <c r="E19" s="39">
        <f t="shared" si="1"/>
        <v>6</v>
      </c>
      <c r="F19" s="86">
        <f t="shared" si="2"/>
        <v>2</v>
      </c>
      <c r="G19" s="86">
        <f t="shared" si="3"/>
        <v>1</v>
      </c>
      <c r="H19" s="86">
        <f t="shared" si="4"/>
        <v>3</v>
      </c>
      <c r="I19" s="1">
        <f t="shared" si="32"/>
        <v>59517</v>
      </c>
      <c r="J19" s="41">
        <f t="shared" si="5"/>
        <v>5.1430304622393355E-2</v>
      </c>
      <c r="K19" s="40">
        <f>County!N1038</f>
        <v>390434</v>
      </c>
      <c r="L19" s="41">
        <f t="shared" si="6"/>
        <v>0.33738494136027569</v>
      </c>
      <c r="M19" s="40">
        <f>County!O1038</f>
        <v>449951</v>
      </c>
      <c r="N19" s="41">
        <f t="shared" si="7"/>
        <v>0.38881524598266903</v>
      </c>
      <c r="O19" s="78">
        <f>County!P1038</f>
        <v>312358</v>
      </c>
      <c r="P19" s="41">
        <f t="shared" si="8"/>
        <v>0.26991728567033862</v>
      </c>
      <c r="Q19" s="78">
        <f>County!Q1038</f>
        <v>4314</v>
      </c>
      <c r="R19" s="41">
        <f t="shared" si="9"/>
        <v>3.7278480793891651E-3</v>
      </c>
      <c r="S19" s="40">
        <f>County!R1038</f>
        <v>71</v>
      </c>
      <c r="T19" s="41">
        <f t="shared" si="10"/>
        <v>6.1353086146645976E-5</v>
      </c>
      <c r="U19" s="78">
        <f>County!S1038</f>
        <v>9</v>
      </c>
      <c r="V19" s="79">
        <f t="shared" si="11"/>
        <v>7.7771517650678E-6</v>
      </c>
      <c r="W19" s="78">
        <f>County!T1038</f>
        <v>28</v>
      </c>
      <c r="X19" s="79">
        <f t="shared" si="12"/>
        <v>2.4195583269099822E-5</v>
      </c>
      <c r="Y19" s="78">
        <f>County!U1038</f>
        <v>71</v>
      </c>
      <c r="Z19" s="79">
        <f t="shared" si="13"/>
        <v>6.1353086146645976E-5</v>
      </c>
      <c r="AA19" s="78">
        <f>County!V1038</f>
        <v>0</v>
      </c>
      <c r="AB19" s="79">
        <f t="shared" si="14"/>
        <v>0</v>
      </c>
      <c r="AC19" s="78">
        <f>County!W1038</f>
        <v>0</v>
      </c>
      <c r="AD19" s="79">
        <f t="shared" si="15"/>
        <v>0</v>
      </c>
      <c r="AE19" s="78">
        <f>County!X1038</f>
        <v>0</v>
      </c>
      <c r="AF19" s="79">
        <f t="shared" si="16"/>
        <v>0</v>
      </c>
      <c r="AG19" s="78">
        <f>County!Y1038</f>
        <v>0</v>
      </c>
      <c r="AH19" s="79">
        <f t="shared" si="17"/>
        <v>0</v>
      </c>
      <c r="AI19" s="78">
        <f>County!Z1038</f>
        <v>0</v>
      </c>
      <c r="AJ19" s="79">
        <f t="shared" si="18"/>
        <v>0</v>
      </c>
      <c r="AK19" s="78">
        <f>County!AA1038</f>
        <v>0</v>
      </c>
      <c r="AL19" s="79">
        <f t="shared" si="19"/>
        <v>0</v>
      </c>
      <c r="AM19" s="78">
        <f>County!AB1038</f>
        <v>0</v>
      </c>
      <c r="AN19" s="79">
        <f t="shared" si="20"/>
        <v>0</v>
      </c>
      <c r="AO19" s="78">
        <f>County!AC1038</f>
        <v>0</v>
      </c>
      <c r="AP19" s="79">
        <f t="shared" si="21"/>
        <v>0</v>
      </c>
      <c r="AQ19" s="78">
        <f>County!AD1038</f>
        <v>0</v>
      </c>
      <c r="AR19" s="79">
        <f t="shared" si="22"/>
        <v>0</v>
      </c>
      <c r="AS19" s="78">
        <f>County!AE1038</f>
        <v>0</v>
      </c>
      <c r="AT19" s="79">
        <f t="shared" si="22"/>
        <v>0</v>
      </c>
      <c r="AU19" s="78">
        <f>County!AF1038</f>
        <v>0</v>
      </c>
      <c r="AV19" s="79">
        <f t="shared" si="23"/>
        <v>0</v>
      </c>
      <c r="AW19" s="78">
        <f>County!AG1038</f>
        <v>0</v>
      </c>
      <c r="AX19" s="79">
        <f t="shared" si="23"/>
        <v>0</v>
      </c>
      <c r="AY19" s="78">
        <f>County!AH1038</f>
        <v>0</v>
      </c>
      <c r="AZ19" s="79">
        <f t="shared" si="24"/>
        <v>0</v>
      </c>
      <c r="BA19" s="78">
        <f>County!AI1038</f>
        <v>0</v>
      </c>
      <c r="BB19" s="79">
        <f t="shared" si="25"/>
        <v>0</v>
      </c>
      <c r="BC19" s="78">
        <f>County!AJ1038</f>
        <v>0</v>
      </c>
      <c r="BD19" s="79">
        <f t="shared" si="26"/>
        <v>0</v>
      </c>
      <c r="BE19" s="78">
        <f>County!AK1038</f>
        <v>0</v>
      </c>
      <c r="BF19" s="79">
        <f t="shared" si="27"/>
        <v>0</v>
      </c>
      <c r="BG19" s="78">
        <f>County!AL1038</f>
        <v>0</v>
      </c>
      <c r="BH19" s="79">
        <f t="shared" si="28"/>
        <v>0</v>
      </c>
      <c r="BI19" s="62"/>
      <c r="BJ19" s="37" t="str">
        <f t="shared" si="29"/>
        <v>Kansas</v>
      </c>
      <c r="BK19" s="37" t="s">
        <v>538</v>
      </c>
      <c r="BL19" s="37">
        <f t="shared" si="30"/>
        <v>6</v>
      </c>
      <c r="BM19" s="38">
        <f>RANK(Q19,(K19:P19,Q19:X19,AC19:AV19))</f>
        <v>4</v>
      </c>
      <c r="BN19" s="38">
        <f>RANK(S19,(K19:P19,Q19:X19,AC19:AV19))</f>
        <v>5</v>
      </c>
      <c r="BO19" s="38">
        <f>RANK(W19,(K19:P19,Q19:X19,AC19:AV19))</f>
        <v>6</v>
      </c>
      <c r="BP19" s="38">
        <f>RANK(U19,(K19:P19,Q19:X19,AC19:AV19))</f>
        <v>7</v>
      </c>
      <c r="BR19" s="37">
        <v>20</v>
      </c>
    </row>
    <row r="20" spans="1:70" s="50" customFormat="1" x14ac:dyDescent="0.2">
      <c r="A20" s="50" t="s">
        <v>3027</v>
      </c>
      <c r="B20" s="50">
        <v>8</v>
      </c>
      <c r="C20" s="53">
        <f t="shared" si="31"/>
        <v>1492900</v>
      </c>
      <c r="D20" s="52">
        <f t="shared" si="0"/>
        <v>8</v>
      </c>
      <c r="E20" s="52">
        <f t="shared" si="1"/>
        <v>0</v>
      </c>
      <c r="F20" s="85">
        <f t="shared" si="2"/>
        <v>1</v>
      </c>
      <c r="G20" s="85">
        <f t="shared" si="3"/>
        <v>2</v>
      </c>
      <c r="H20" s="85">
        <f t="shared" si="4"/>
        <v>3</v>
      </c>
      <c r="I20" s="53">
        <f t="shared" si="32"/>
        <v>47926</v>
      </c>
      <c r="J20" s="54">
        <f t="shared" si="5"/>
        <v>3.2102619063567553E-2</v>
      </c>
      <c r="K20" s="53">
        <f>County!N1160</f>
        <v>665104</v>
      </c>
      <c r="L20" s="54">
        <f t="shared" si="6"/>
        <v>0.44551142072476391</v>
      </c>
      <c r="M20" s="53">
        <f>County!O1160</f>
        <v>617178</v>
      </c>
      <c r="N20" s="54">
        <f t="shared" si="7"/>
        <v>0.41340880166119631</v>
      </c>
      <c r="O20" s="77">
        <f>County!P1160</f>
        <v>203944</v>
      </c>
      <c r="P20" s="54">
        <f t="shared" si="8"/>
        <v>0.1366092839440016</v>
      </c>
      <c r="Q20" s="77">
        <f>County!Q1160</f>
        <v>4513</v>
      </c>
      <c r="R20" s="54">
        <f t="shared" si="9"/>
        <v>3.0229754169736754E-3</v>
      </c>
      <c r="S20" s="53">
        <f>County!R1160</f>
        <v>47</v>
      </c>
      <c r="T20" s="54">
        <f t="shared" si="10"/>
        <v>3.1482349789001272E-5</v>
      </c>
      <c r="U20" s="77">
        <f>County!S1160</f>
        <v>430</v>
      </c>
      <c r="V20" s="108">
        <f t="shared" si="11"/>
        <v>2.8803000870788396E-4</v>
      </c>
      <c r="W20" s="77">
        <f>County!T1160</f>
        <v>989</v>
      </c>
      <c r="X20" s="108">
        <f t="shared" si="12"/>
        <v>6.6246902002813318E-4</v>
      </c>
      <c r="Y20" s="77">
        <f>County!U1160</f>
        <v>695</v>
      </c>
      <c r="Z20" s="108">
        <f t="shared" si="13"/>
        <v>4.655368745394869E-4</v>
      </c>
      <c r="AA20" s="77">
        <f>County!V1160</f>
        <v>0</v>
      </c>
      <c r="AB20" s="108">
        <f t="shared" si="14"/>
        <v>0</v>
      </c>
      <c r="AC20" s="77">
        <f>County!W1160</f>
        <v>0</v>
      </c>
      <c r="AD20" s="108">
        <f t="shared" si="15"/>
        <v>0</v>
      </c>
      <c r="AE20" s="77">
        <f>County!X1160</f>
        <v>0</v>
      </c>
      <c r="AF20" s="108">
        <f t="shared" si="16"/>
        <v>0</v>
      </c>
      <c r="AG20" s="77">
        <f>County!Y1160</f>
        <v>0</v>
      </c>
      <c r="AH20" s="108">
        <f t="shared" si="17"/>
        <v>0</v>
      </c>
      <c r="AI20" s="77">
        <f>County!Z1160</f>
        <v>0</v>
      </c>
      <c r="AJ20" s="108">
        <f t="shared" si="18"/>
        <v>0</v>
      </c>
      <c r="AK20" s="77">
        <f>County!AA1160</f>
        <v>0</v>
      </c>
      <c r="AL20" s="108">
        <f t="shared" si="19"/>
        <v>0</v>
      </c>
      <c r="AM20" s="77">
        <f>County!AB1160</f>
        <v>0</v>
      </c>
      <c r="AN20" s="108">
        <f t="shared" si="20"/>
        <v>0</v>
      </c>
      <c r="AO20" s="77">
        <f>County!AC1160</f>
        <v>0</v>
      </c>
      <c r="AP20" s="108">
        <f t="shared" si="21"/>
        <v>0</v>
      </c>
      <c r="AQ20" s="77">
        <f>County!AD1160</f>
        <v>0</v>
      </c>
      <c r="AR20" s="108">
        <f t="shared" si="22"/>
        <v>0</v>
      </c>
      <c r="AS20" s="77">
        <f>County!AE1160</f>
        <v>0</v>
      </c>
      <c r="AT20" s="108">
        <f t="shared" si="22"/>
        <v>0</v>
      </c>
      <c r="AU20" s="77">
        <f>County!AF1160</f>
        <v>0</v>
      </c>
      <c r="AV20" s="108">
        <f t="shared" si="23"/>
        <v>0</v>
      </c>
      <c r="AW20" s="77">
        <f>County!AG1160</f>
        <v>0</v>
      </c>
      <c r="AX20" s="108">
        <f t="shared" si="23"/>
        <v>0</v>
      </c>
      <c r="AY20" s="77">
        <f>County!AH1160</f>
        <v>0</v>
      </c>
      <c r="AZ20" s="108">
        <f t="shared" si="24"/>
        <v>0</v>
      </c>
      <c r="BA20" s="77">
        <f>County!AI1160</f>
        <v>0</v>
      </c>
      <c r="BB20" s="108">
        <f t="shared" si="25"/>
        <v>0</v>
      </c>
      <c r="BC20" s="77">
        <f>County!AJ1160</f>
        <v>0</v>
      </c>
      <c r="BD20" s="108">
        <f t="shared" si="26"/>
        <v>0</v>
      </c>
      <c r="BE20" s="77">
        <f>County!AK1160</f>
        <v>0</v>
      </c>
      <c r="BF20" s="108">
        <f t="shared" si="27"/>
        <v>0</v>
      </c>
      <c r="BG20" s="77">
        <f>County!AL1160</f>
        <v>0</v>
      </c>
      <c r="BH20" s="108">
        <f t="shared" si="28"/>
        <v>0</v>
      </c>
      <c r="BI20" s="61"/>
      <c r="BJ20" s="50" t="str">
        <f t="shared" si="29"/>
        <v>Kentucky</v>
      </c>
      <c r="BK20" s="50" t="s">
        <v>1739</v>
      </c>
      <c r="BL20" s="50">
        <f t="shared" si="30"/>
        <v>8</v>
      </c>
      <c r="BM20" s="51">
        <f>RANK(Q20,(K20:P20,Q20:X20,AC20:AV20))</f>
        <v>4</v>
      </c>
      <c r="BN20" s="51">
        <f>RANK(S20,(K20:P20,Q20:X20,AC20:AV20))</f>
        <v>7</v>
      </c>
      <c r="BO20" s="51">
        <f>RANK(W20,(K20:P20,Q20:X20,AC20:AV20))</f>
        <v>5</v>
      </c>
      <c r="BP20" s="51">
        <f>RANK(U20,(K20:P20,Q20:X20,AC20:AV20))</f>
        <v>6</v>
      </c>
      <c r="BR20" s="50">
        <v>21</v>
      </c>
    </row>
    <row r="21" spans="1:70" s="37" customFormat="1" x14ac:dyDescent="0.2">
      <c r="A21" s="37" t="s">
        <v>1963</v>
      </c>
      <c r="B21" s="37">
        <v>9</v>
      </c>
      <c r="C21" s="40">
        <f t="shared" si="31"/>
        <v>1790017</v>
      </c>
      <c r="D21" s="39">
        <f t="shared" si="0"/>
        <v>9</v>
      </c>
      <c r="E21" s="39">
        <f t="shared" si="1"/>
        <v>0</v>
      </c>
      <c r="F21" s="86">
        <f t="shared" si="2"/>
        <v>1</v>
      </c>
      <c r="G21" s="86">
        <f t="shared" si="3"/>
        <v>2</v>
      </c>
      <c r="H21" s="86">
        <f t="shared" si="4"/>
        <v>3</v>
      </c>
      <c r="I21" s="1">
        <f t="shared" si="32"/>
        <v>82585</v>
      </c>
      <c r="J21" s="41">
        <f t="shared" si="5"/>
        <v>4.6136433341135867E-2</v>
      </c>
      <c r="K21" s="40">
        <f>County!N1226</f>
        <v>815971</v>
      </c>
      <c r="L21" s="41">
        <f t="shared" si="6"/>
        <v>0.45584539141248381</v>
      </c>
      <c r="M21" s="40">
        <f>County!O1226</f>
        <v>733386</v>
      </c>
      <c r="N21" s="41">
        <f t="shared" si="7"/>
        <v>0.40970895807134794</v>
      </c>
      <c r="O21" s="78">
        <f>County!P1226</f>
        <v>211478</v>
      </c>
      <c r="P21" s="41">
        <f t="shared" si="8"/>
        <v>0.11814301204960623</v>
      </c>
      <c r="Q21" s="78">
        <f>County!Q1226</f>
        <v>3155</v>
      </c>
      <c r="R21" s="41">
        <f t="shared" si="9"/>
        <v>1.7625530930711832E-3</v>
      </c>
      <c r="S21" s="40">
        <f>County!R1226</f>
        <v>18545</v>
      </c>
      <c r="T21" s="41">
        <f t="shared" si="10"/>
        <v>1.0360236802220315E-2</v>
      </c>
      <c r="U21" s="78">
        <f>County!S1226</f>
        <v>1434</v>
      </c>
      <c r="V21" s="79">
        <f t="shared" si="11"/>
        <v>8.0110971013124454E-4</v>
      </c>
      <c r="W21" s="78">
        <f>County!T1226</f>
        <v>1552</v>
      </c>
      <c r="X21" s="79">
        <f t="shared" si="12"/>
        <v>8.6703087177384351E-4</v>
      </c>
      <c r="Y21" s="78">
        <f>County!U1226</f>
        <v>889</v>
      </c>
      <c r="Z21" s="79">
        <f t="shared" si="13"/>
        <v>4.9664332796839361E-4</v>
      </c>
      <c r="AA21" s="78">
        <f>County!V1226</f>
        <v>1663</v>
      </c>
      <c r="AB21" s="79">
        <f t="shared" si="14"/>
        <v>9.2904145603086446E-4</v>
      </c>
      <c r="AC21" s="78">
        <f>County!W1226</f>
        <v>1136</v>
      </c>
      <c r="AD21" s="79">
        <f t="shared" si="15"/>
        <v>6.3463084428807106E-4</v>
      </c>
      <c r="AE21" s="78">
        <f>County!X1226</f>
        <v>0</v>
      </c>
      <c r="AF21" s="79">
        <f t="shared" si="16"/>
        <v>0</v>
      </c>
      <c r="AG21" s="78">
        <f>County!Y1226</f>
        <v>0</v>
      </c>
      <c r="AH21" s="79">
        <f t="shared" si="17"/>
        <v>0</v>
      </c>
      <c r="AI21" s="78">
        <f>County!Z1226</f>
        <v>0</v>
      </c>
      <c r="AJ21" s="79">
        <f t="shared" si="18"/>
        <v>0</v>
      </c>
      <c r="AK21" s="78">
        <f>County!AA1226</f>
        <v>0</v>
      </c>
      <c r="AL21" s="79">
        <f t="shared" si="19"/>
        <v>0</v>
      </c>
      <c r="AM21" s="78">
        <f>County!AB1226</f>
        <v>0</v>
      </c>
      <c r="AN21" s="79">
        <f t="shared" si="20"/>
        <v>0</v>
      </c>
      <c r="AO21" s="78">
        <f>County!AC1226</f>
        <v>0</v>
      </c>
      <c r="AP21" s="79">
        <f t="shared" si="21"/>
        <v>0</v>
      </c>
      <c r="AQ21" s="78">
        <f>County!AD1226</f>
        <v>0</v>
      </c>
      <c r="AR21" s="79">
        <f t="shared" si="22"/>
        <v>0</v>
      </c>
      <c r="AS21" s="78">
        <f>County!AE1226</f>
        <v>808</v>
      </c>
      <c r="AT21" s="79">
        <f t="shared" si="22"/>
        <v>4.5139236107813501E-4</v>
      </c>
      <c r="AU21" s="78">
        <f>County!AF1226</f>
        <v>0</v>
      </c>
      <c r="AV21" s="79">
        <f t="shared" si="23"/>
        <v>0</v>
      </c>
      <c r="AW21" s="78">
        <f>County!AG1226</f>
        <v>0</v>
      </c>
      <c r="AX21" s="79">
        <f t="shared" si="23"/>
        <v>0</v>
      </c>
      <c r="AY21" s="78">
        <f>County!AH1226</f>
        <v>0</v>
      </c>
      <c r="AZ21" s="79">
        <f t="shared" si="24"/>
        <v>0</v>
      </c>
      <c r="BA21" s="78">
        <f>County!AI1226</f>
        <v>0</v>
      </c>
      <c r="BB21" s="79">
        <f t="shared" si="25"/>
        <v>0</v>
      </c>
      <c r="BC21" s="78">
        <f>County!AJ1226</f>
        <v>0</v>
      </c>
      <c r="BD21" s="79">
        <f t="shared" si="26"/>
        <v>0</v>
      </c>
      <c r="BE21" s="78">
        <f>County!AK1226</f>
        <v>0</v>
      </c>
      <c r="BF21" s="79">
        <f t="shared" si="27"/>
        <v>0</v>
      </c>
      <c r="BG21" s="78">
        <f>County!AL1226</f>
        <v>0</v>
      </c>
      <c r="BH21" s="79">
        <f t="shared" si="28"/>
        <v>0</v>
      </c>
      <c r="BI21" s="62"/>
      <c r="BJ21" s="37" t="str">
        <f t="shared" si="29"/>
        <v>Louisiana</v>
      </c>
      <c r="BK21" s="37" t="s">
        <v>1964</v>
      </c>
      <c r="BL21" s="37">
        <f t="shared" si="30"/>
        <v>9</v>
      </c>
      <c r="BM21" s="38">
        <f>RANK(Q21,(K21:P21,Q21:X21,AC21:AV21))</f>
        <v>5</v>
      </c>
      <c r="BN21" s="38">
        <f>RANK(S21,(K21:P21,Q21:X21,AC21:AV21))</f>
        <v>4</v>
      </c>
      <c r="BO21" s="38">
        <f>RANK(W21,(K21:P21,Q21:X21,AC21:AV21))</f>
        <v>6</v>
      </c>
      <c r="BP21" s="38">
        <f>RANK(U21,(K21:P21,Q21:X21,AC21:AV21))</f>
        <v>7</v>
      </c>
      <c r="BR21" s="37">
        <v>22</v>
      </c>
    </row>
    <row r="22" spans="1:70" s="50" customFormat="1" x14ac:dyDescent="0.2">
      <c r="A22" s="50" t="s">
        <v>2882</v>
      </c>
      <c r="B22" s="50">
        <v>4</v>
      </c>
      <c r="C22" s="53">
        <f t="shared" si="31"/>
        <v>679499</v>
      </c>
      <c r="D22" s="52">
        <f t="shared" si="0"/>
        <v>4</v>
      </c>
      <c r="E22" s="52">
        <f t="shared" si="1"/>
        <v>0</v>
      </c>
      <c r="F22" s="85">
        <f t="shared" si="2"/>
        <v>1</v>
      </c>
      <c r="G22" s="85">
        <f t="shared" si="3"/>
        <v>3</v>
      </c>
      <c r="H22" s="85">
        <f t="shared" si="4"/>
        <v>2</v>
      </c>
      <c r="I22" s="53">
        <f t="shared" si="32"/>
        <v>56600</v>
      </c>
      <c r="J22" s="54">
        <f t="shared" si="5"/>
        <v>8.3296664159917821E-2</v>
      </c>
      <c r="K22" s="53">
        <f>County!N1244</f>
        <v>263420</v>
      </c>
      <c r="L22" s="54">
        <f t="shared" si="6"/>
        <v>0.38766797302129952</v>
      </c>
      <c r="M22" s="53">
        <f>County!O1244</f>
        <v>206504</v>
      </c>
      <c r="N22" s="54">
        <f t="shared" si="7"/>
        <v>0.30390626034769735</v>
      </c>
      <c r="O22" s="77">
        <f>County!P1244</f>
        <v>206820</v>
      </c>
      <c r="P22" s="54">
        <f t="shared" si="8"/>
        <v>0.3043713088613817</v>
      </c>
      <c r="Q22" s="77">
        <f>County!Q1244</f>
        <v>1681</v>
      </c>
      <c r="R22" s="54">
        <f t="shared" si="9"/>
        <v>2.473881492099326E-3</v>
      </c>
      <c r="S22" s="53">
        <f>County!R1244</f>
        <v>0</v>
      </c>
      <c r="T22" s="54">
        <f t="shared" si="10"/>
        <v>0</v>
      </c>
      <c r="U22" s="77">
        <f>County!S1244</f>
        <v>519</v>
      </c>
      <c r="V22" s="108">
        <f t="shared" si="11"/>
        <v>7.6379803355118992E-4</v>
      </c>
      <c r="W22" s="77">
        <f>County!T1244</f>
        <v>464</v>
      </c>
      <c r="X22" s="108">
        <f t="shared" si="12"/>
        <v>6.8285604540992704E-4</v>
      </c>
      <c r="Y22" s="77">
        <f>County!U1244</f>
        <v>0</v>
      </c>
      <c r="Z22" s="108">
        <f t="shared" si="13"/>
        <v>0</v>
      </c>
      <c r="AA22" s="77">
        <f>County!V1244</f>
        <v>0</v>
      </c>
      <c r="AB22" s="108">
        <f t="shared" si="14"/>
        <v>0</v>
      </c>
      <c r="AC22" s="77">
        <f>County!W1244</f>
        <v>0</v>
      </c>
      <c r="AD22" s="108">
        <f t="shared" si="15"/>
        <v>0</v>
      </c>
      <c r="AE22" s="77">
        <f>County!X1244</f>
        <v>0</v>
      </c>
      <c r="AF22" s="108">
        <f t="shared" si="16"/>
        <v>0</v>
      </c>
      <c r="AG22" s="77">
        <f>County!Y1244</f>
        <v>91</v>
      </c>
      <c r="AH22" s="108">
        <f t="shared" si="17"/>
        <v>1.3392219856099861E-4</v>
      </c>
      <c r="AI22" s="77">
        <f>County!Z1244</f>
        <v>0</v>
      </c>
      <c r="AJ22" s="108">
        <f t="shared" si="18"/>
        <v>0</v>
      </c>
      <c r="AK22" s="77">
        <f>County!AA1244</f>
        <v>0</v>
      </c>
      <c r="AL22" s="108">
        <f t="shared" si="19"/>
        <v>0</v>
      </c>
      <c r="AM22" s="77">
        <f>County!AB1244</f>
        <v>0</v>
      </c>
      <c r="AN22" s="108">
        <f t="shared" si="20"/>
        <v>0</v>
      </c>
      <c r="AO22" s="77">
        <f>County!AC1244</f>
        <v>0</v>
      </c>
      <c r="AP22" s="108">
        <f t="shared" si="21"/>
        <v>0</v>
      </c>
      <c r="AQ22" s="77">
        <f>County!AD1244</f>
        <v>0</v>
      </c>
      <c r="AR22" s="108">
        <f t="shared" si="22"/>
        <v>0</v>
      </c>
      <c r="AS22" s="77">
        <f>County!AE1244</f>
        <v>0</v>
      </c>
      <c r="AT22" s="108">
        <f t="shared" si="22"/>
        <v>0</v>
      </c>
      <c r="AU22" s="77">
        <f>County!AF1244</f>
        <v>0</v>
      </c>
      <c r="AV22" s="108">
        <f t="shared" si="23"/>
        <v>0</v>
      </c>
      <c r="AW22" s="77">
        <f>County!AG1244</f>
        <v>0</v>
      </c>
      <c r="AX22" s="108">
        <f t="shared" si="23"/>
        <v>0</v>
      </c>
      <c r="AY22" s="77">
        <f>County!AH1244</f>
        <v>0</v>
      </c>
      <c r="AZ22" s="108">
        <f t="shared" si="24"/>
        <v>0</v>
      </c>
      <c r="BA22" s="77">
        <f>County!AI1244</f>
        <v>0</v>
      </c>
      <c r="BB22" s="108">
        <f t="shared" si="25"/>
        <v>0</v>
      </c>
      <c r="BC22" s="77">
        <f>County!AJ1244</f>
        <v>0</v>
      </c>
      <c r="BD22" s="108">
        <f t="shared" si="26"/>
        <v>0</v>
      </c>
      <c r="BE22" s="77">
        <f>County!AK1244</f>
        <v>0</v>
      </c>
      <c r="BF22" s="108">
        <f t="shared" si="27"/>
        <v>0</v>
      </c>
      <c r="BG22" s="77">
        <f>County!AL1244</f>
        <v>0</v>
      </c>
      <c r="BH22" s="108">
        <f t="shared" si="28"/>
        <v>0</v>
      </c>
      <c r="BI22" s="61"/>
      <c r="BJ22" s="50" t="str">
        <f t="shared" si="29"/>
        <v>Maine</v>
      </c>
      <c r="BK22" s="50" t="s">
        <v>2728</v>
      </c>
      <c r="BL22" s="50">
        <f t="shared" si="30"/>
        <v>4</v>
      </c>
      <c r="BM22" s="51">
        <f>RANK(Q22,(K22:P22,Q22:X22,AC22:AV22))</f>
        <v>4</v>
      </c>
      <c r="BN22" s="51">
        <f>RANK(S22,(K22:P22,Q22:X22,AC22:AV22))</f>
        <v>15</v>
      </c>
      <c r="BO22" s="51">
        <f>RANK(W22,(K22:P22,Q22:X22,AC22:AV22))</f>
        <v>6</v>
      </c>
      <c r="BP22" s="51">
        <f>RANK(U22,(K22:P22,Q22:X22,AC22:AV22))</f>
        <v>5</v>
      </c>
      <c r="BR22" s="50">
        <v>23</v>
      </c>
    </row>
    <row r="23" spans="1:70" s="37" customFormat="1" x14ac:dyDescent="0.2">
      <c r="A23" s="37" t="s">
        <v>3134</v>
      </c>
      <c r="B23" s="37">
        <v>10</v>
      </c>
      <c r="C23" s="40">
        <f t="shared" si="31"/>
        <v>1985046</v>
      </c>
      <c r="D23" s="39">
        <f t="shared" si="0"/>
        <v>10</v>
      </c>
      <c r="E23" s="39">
        <f t="shared" si="1"/>
        <v>0</v>
      </c>
      <c r="F23" s="86">
        <f t="shared" si="2"/>
        <v>1</v>
      </c>
      <c r="G23" s="86">
        <f t="shared" si="3"/>
        <v>2</v>
      </c>
      <c r="H23" s="86">
        <f t="shared" si="4"/>
        <v>3</v>
      </c>
      <c r="I23" s="1">
        <f t="shared" si="32"/>
        <v>281477</v>
      </c>
      <c r="J23" s="41">
        <f t="shared" si="5"/>
        <v>0.14179872909746172</v>
      </c>
      <c r="K23" s="40">
        <f>County!N1270</f>
        <v>988571</v>
      </c>
      <c r="L23" s="41">
        <f t="shared" si="6"/>
        <v>0.4980091141464732</v>
      </c>
      <c r="M23" s="40">
        <f>County!O1270</f>
        <v>707094</v>
      </c>
      <c r="N23" s="41">
        <f t="shared" si="7"/>
        <v>0.35621038504901148</v>
      </c>
      <c r="O23" s="78">
        <f>County!P1270</f>
        <v>281414</v>
      </c>
      <c r="P23" s="41">
        <f t="shared" si="8"/>
        <v>0.14176699179767119</v>
      </c>
      <c r="Q23" s="78">
        <f>County!Q1270</f>
        <v>4715</v>
      </c>
      <c r="R23" s="41">
        <f t="shared" si="9"/>
        <v>2.3752598176566184E-3</v>
      </c>
      <c r="S23" s="40">
        <f>County!R1270</f>
        <v>41</v>
      </c>
      <c r="T23" s="41">
        <f t="shared" si="10"/>
        <v>2.0654433197014073E-5</v>
      </c>
      <c r="U23" s="78">
        <f>County!S1270</f>
        <v>2786</v>
      </c>
      <c r="V23" s="79">
        <f t="shared" si="11"/>
        <v>1.4034939240702734E-3</v>
      </c>
      <c r="W23" s="78">
        <f>County!T1270</f>
        <v>22</v>
      </c>
      <c r="X23" s="79">
        <f t="shared" si="12"/>
        <v>1.1082866593519748E-5</v>
      </c>
      <c r="Y23" s="78">
        <f>County!U1270</f>
        <v>191</v>
      </c>
      <c r="Z23" s="79">
        <f t="shared" si="13"/>
        <v>9.6219432698285075E-5</v>
      </c>
      <c r="AA23" s="78">
        <f>County!V1270</f>
        <v>167</v>
      </c>
      <c r="AB23" s="79">
        <f t="shared" si="14"/>
        <v>8.4129032778081715E-5</v>
      </c>
      <c r="AC23" s="78">
        <f>County!W1270</f>
        <v>18</v>
      </c>
      <c r="AD23" s="79">
        <f t="shared" si="15"/>
        <v>9.067799940152521E-6</v>
      </c>
      <c r="AE23" s="78">
        <f>County!X1270</f>
        <v>25</v>
      </c>
      <c r="AF23" s="79">
        <f t="shared" si="16"/>
        <v>1.2594166583545167E-5</v>
      </c>
      <c r="AG23" s="78">
        <f>County!Y1270</f>
        <v>2</v>
      </c>
      <c r="AH23" s="79">
        <f t="shared" si="17"/>
        <v>1.0075333266836135E-6</v>
      </c>
      <c r="AI23" s="78">
        <f>County!Z1270</f>
        <v>0</v>
      </c>
      <c r="AJ23" s="79">
        <f t="shared" si="18"/>
        <v>0</v>
      </c>
      <c r="AK23" s="78">
        <f>County!AA1270</f>
        <v>0</v>
      </c>
      <c r="AL23" s="79">
        <f t="shared" si="19"/>
        <v>0</v>
      </c>
      <c r="AM23" s="78">
        <f>County!AB1270</f>
        <v>0</v>
      </c>
      <c r="AN23" s="79">
        <f t="shared" si="20"/>
        <v>0</v>
      </c>
      <c r="AO23" s="78">
        <f>County!AC1270</f>
        <v>0</v>
      </c>
      <c r="AP23" s="79">
        <f t="shared" si="21"/>
        <v>0</v>
      </c>
      <c r="AQ23" s="78">
        <f>County!AD1270</f>
        <v>0</v>
      </c>
      <c r="AR23" s="79">
        <f t="shared" si="22"/>
        <v>0</v>
      </c>
      <c r="AS23" s="78">
        <f>County!AE1270</f>
        <v>0</v>
      </c>
      <c r="AT23" s="79">
        <f t="shared" si="22"/>
        <v>0</v>
      </c>
      <c r="AU23" s="78">
        <f>County!AF1270</f>
        <v>0</v>
      </c>
      <c r="AV23" s="79">
        <f t="shared" si="23"/>
        <v>0</v>
      </c>
      <c r="AW23" s="78">
        <f>County!AG1270</f>
        <v>0</v>
      </c>
      <c r="AX23" s="79">
        <f t="shared" si="23"/>
        <v>0</v>
      </c>
      <c r="AY23" s="78">
        <f>County!AH1270</f>
        <v>0</v>
      </c>
      <c r="AZ23" s="79">
        <f t="shared" si="24"/>
        <v>0</v>
      </c>
      <c r="BA23" s="78">
        <f>County!AI1270</f>
        <v>0</v>
      </c>
      <c r="BB23" s="79">
        <f t="shared" si="25"/>
        <v>0</v>
      </c>
      <c r="BC23" s="78">
        <f>County!AJ1270</f>
        <v>0</v>
      </c>
      <c r="BD23" s="79">
        <f t="shared" si="26"/>
        <v>0</v>
      </c>
      <c r="BE23" s="78">
        <f>County!AK1270</f>
        <v>0</v>
      </c>
      <c r="BF23" s="79">
        <f t="shared" si="27"/>
        <v>0</v>
      </c>
      <c r="BG23" s="78">
        <f>County!AL1270</f>
        <v>0</v>
      </c>
      <c r="BH23" s="79">
        <f t="shared" si="28"/>
        <v>0</v>
      </c>
      <c r="BI23" s="62"/>
      <c r="BJ23" s="37" t="str">
        <f t="shared" si="29"/>
        <v>Maryland</v>
      </c>
      <c r="BK23" s="37" t="s">
        <v>3135</v>
      </c>
      <c r="BL23" s="37">
        <f t="shared" si="30"/>
        <v>10</v>
      </c>
      <c r="BM23" s="38">
        <f>RANK(Q23,(K23:P23,Q23:X23,AC23:AV23))</f>
        <v>4</v>
      </c>
      <c r="BN23" s="38">
        <f>RANK(S23,(K23:P23,Q23:X23,AC23:AV23))</f>
        <v>6</v>
      </c>
      <c r="BO23" s="38">
        <f>RANK(W23,(K23:P23,Q23:X23,AC23:AV23))</f>
        <v>8</v>
      </c>
      <c r="BP23" s="38">
        <f>RANK(U23,(K23:P23,Q23:X23,AC23:AV23))</f>
        <v>5</v>
      </c>
      <c r="BR23" s="37">
        <v>24</v>
      </c>
    </row>
    <row r="24" spans="1:70" s="50" customFormat="1" x14ac:dyDescent="0.2">
      <c r="A24" s="50" t="s">
        <v>1384</v>
      </c>
      <c r="B24" s="50">
        <v>12</v>
      </c>
      <c r="C24" s="53">
        <f t="shared" si="31"/>
        <v>2773574</v>
      </c>
      <c r="D24" s="52">
        <f t="shared" si="0"/>
        <v>12</v>
      </c>
      <c r="E24" s="52">
        <f t="shared" si="1"/>
        <v>0</v>
      </c>
      <c r="F24" s="85">
        <f t="shared" si="2"/>
        <v>1</v>
      </c>
      <c r="G24" s="85">
        <f t="shared" si="3"/>
        <v>2</v>
      </c>
      <c r="H24" s="85">
        <f t="shared" si="4"/>
        <v>3</v>
      </c>
      <c r="I24" s="53">
        <f t="shared" si="32"/>
        <v>513613</v>
      </c>
      <c r="J24" s="54">
        <f t="shared" si="5"/>
        <v>0.18518092540527131</v>
      </c>
      <c r="K24" s="53">
        <f>County!N1286</f>
        <v>1318662</v>
      </c>
      <c r="L24" s="54">
        <f t="shared" si="6"/>
        <v>0.4754378285922784</v>
      </c>
      <c r="M24" s="53">
        <f>County!O1286</f>
        <v>805049</v>
      </c>
      <c r="N24" s="54">
        <f t="shared" si="7"/>
        <v>0.29025690318700709</v>
      </c>
      <c r="O24" s="77">
        <f>County!P1286</f>
        <v>632312</v>
      </c>
      <c r="P24" s="54">
        <f t="shared" si="8"/>
        <v>0.22797733177481475</v>
      </c>
      <c r="Q24" s="77">
        <f>County!Q1286</f>
        <v>7458</v>
      </c>
      <c r="R24" s="54">
        <f t="shared" si="9"/>
        <v>2.688949348385873E-3</v>
      </c>
      <c r="S24" s="53">
        <f>County!R1286</f>
        <v>0</v>
      </c>
      <c r="T24" s="54">
        <f t="shared" si="10"/>
        <v>0</v>
      </c>
      <c r="U24" s="77">
        <f>County!S1286</f>
        <v>3172</v>
      </c>
      <c r="V24" s="108">
        <f t="shared" si="11"/>
        <v>1.1436507553070515E-3</v>
      </c>
      <c r="W24" s="77">
        <f>County!T1286</f>
        <v>2217</v>
      </c>
      <c r="X24" s="108">
        <f t="shared" si="12"/>
        <v>7.9932967355477087E-4</v>
      </c>
      <c r="Y24" s="77">
        <f>County!U1286</f>
        <v>1812</v>
      </c>
      <c r="Z24" s="108">
        <f t="shared" si="13"/>
        <v>6.5330869124097647E-4</v>
      </c>
      <c r="AA24" s="77">
        <f>County!V1286</f>
        <v>0</v>
      </c>
      <c r="AB24" s="108">
        <f t="shared" si="14"/>
        <v>0</v>
      </c>
      <c r="AC24" s="77">
        <f>County!W1286</f>
        <v>1007</v>
      </c>
      <c r="AD24" s="108">
        <f t="shared" si="15"/>
        <v>3.6306945479010113E-4</v>
      </c>
      <c r="AE24" s="77">
        <f>County!X1286</f>
        <v>0</v>
      </c>
      <c r="AF24" s="108">
        <f t="shared" si="16"/>
        <v>0</v>
      </c>
      <c r="AG24" s="77">
        <f>County!Y1286</f>
        <v>1870</v>
      </c>
      <c r="AH24" s="108">
        <f t="shared" si="17"/>
        <v>6.7422033809085317E-4</v>
      </c>
      <c r="AI24" s="77">
        <f>County!Z1286</f>
        <v>0</v>
      </c>
      <c r="AJ24" s="108">
        <f t="shared" si="18"/>
        <v>0</v>
      </c>
      <c r="AK24" s="77">
        <f>County!AA1286</f>
        <v>0</v>
      </c>
      <c r="AL24" s="108">
        <f t="shared" si="19"/>
        <v>0</v>
      </c>
      <c r="AM24" s="77">
        <f>County!AB1286</f>
        <v>13</v>
      </c>
      <c r="AN24" s="108">
        <f t="shared" si="20"/>
        <v>4.6870932594551292E-6</v>
      </c>
      <c r="AO24" s="77">
        <f>County!AC1286</f>
        <v>0</v>
      </c>
      <c r="AP24" s="108">
        <f t="shared" si="21"/>
        <v>0</v>
      </c>
      <c r="AQ24" s="77">
        <f>County!AD1286</f>
        <v>0</v>
      </c>
      <c r="AR24" s="108">
        <f t="shared" si="22"/>
        <v>0</v>
      </c>
      <c r="AS24" s="77">
        <f>County!AE1286</f>
        <v>0</v>
      </c>
      <c r="AT24" s="108">
        <f t="shared" si="22"/>
        <v>0</v>
      </c>
      <c r="AU24" s="77">
        <f>County!AF1286</f>
        <v>0</v>
      </c>
      <c r="AV24" s="108">
        <f t="shared" si="23"/>
        <v>0</v>
      </c>
      <c r="AW24" s="77">
        <f>County!AG1286</f>
        <v>2</v>
      </c>
      <c r="AX24" s="108">
        <f t="shared" si="23"/>
        <v>7.2109127068540451E-7</v>
      </c>
      <c r="AY24" s="77">
        <f>County!AH1286</f>
        <v>0</v>
      </c>
      <c r="AZ24" s="108">
        <f t="shared" si="24"/>
        <v>0</v>
      </c>
      <c r="BA24" s="77">
        <f>County!AI1286</f>
        <v>0</v>
      </c>
      <c r="BB24" s="108">
        <f t="shared" si="25"/>
        <v>0</v>
      </c>
      <c r="BC24" s="77">
        <f>County!AJ1286</f>
        <v>0</v>
      </c>
      <c r="BD24" s="108">
        <f t="shared" si="26"/>
        <v>0</v>
      </c>
      <c r="BE24" s="77">
        <f>County!AK1286</f>
        <v>0</v>
      </c>
      <c r="BF24" s="108">
        <f t="shared" si="27"/>
        <v>0</v>
      </c>
      <c r="BG24" s="77">
        <f>County!AL1286</f>
        <v>0</v>
      </c>
      <c r="BH24" s="108">
        <f t="shared" si="28"/>
        <v>0</v>
      </c>
      <c r="BI24" s="61"/>
      <c r="BJ24" s="50" t="str">
        <f t="shared" si="29"/>
        <v>Massachusetts</v>
      </c>
      <c r="BK24" s="50" t="s">
        <v>1385</v>
      </c>
      <c r="BL24" s="50">
        <f t="shared" si="30"/>
        <v>12</v>
      </c>
      <c r="BM24" s="51">
        <f>RANK(Q24,(K24:P24,Q24:X24,AC24:AV24))</f>
        <v>4</v>
      </c>
      <c r="BN24" s="51">
        <f>RANK(S24,(K24:P24,Q24:X24,AC24:AV24))</f>
        <v>19</v>
      </c>
      <c r="BO24" s="51">
        <f>RANK(W24,(K24:P24,Q24:X24,AC24:AV24))</f>
        <v>6</v>
      </c>
      <c r="BP24" s="51">
        <f>RANK(U24,(K24:P24,Q24:X24,AC24:AV24))</f>
        <v>5</v>
      </c>
      <c r="BR24" s="50">
        <v>25</v>
      </c>
    </row>
    <row r="25" spans="1:70" s="37" customFormat="1" x14ac:dyDescent="0.2">
      <c r="A25" s="37" t="s">
        <v>1235</v>
      </c>
      <c r="B25" s="37">
        <v>18</v>
      </c>
      <c r="C25" s="40">
        <f t="shared" si="31"/>
        <v>4274673</v>
      </c>
      <c r="D25" s="39">
        <f t="shared" si="0"/>
        <v>18</v>
      </c>
      <c r="E25" s="39">
        <f t="shared" si="1"/>
        <v>0</v>
      </c>
      <c r="F25" s="86">
        <f t="shared" si="2"/>
        <v>1</v>
      </c>
      <c r="G25" s="86">
        <f t="shared" si="3"/>
        <v>2</v>
      </c>
      <c r="H25" s="86">
        <f t="shared" si="4"/>
        <v>3</v>
      </c>
      <c r="I25" s="1">
        <f t="shared" si="32"/>
        <v>316242</v>
      </c>
      <c r="J25" s="41">
        <f t="shared" si="5"/>
        <v>7.3980395693424975E-2</v>
      </c>
      <c r="K25" s="40">
        <f>County!N1371</f>
        <v>1871182</v>
      </c>
      <c r="L25" s="41">
        <f t="shared" si="6"/>
        <v>0.43773687484399393</v>
      </c>
      <c r="M25" s="40">
        <f>County!O1371</f>
        <v>1554940</v>
      </c>
      <c r="N25" s="41">
        <f t="shared" si="7"/>
        <v>0.36375647915056897</v>
      </c>
      <c r="O25" s="78">
        <f>County!P1371</f>
        <v>824813</v>
      </c>
      <c r="P25" s="41">
        <f t="shared" si="8"/>
        <v>0.19295347269837951</v>
      </c>
      <c r="Q25" s="78">
        <f>County!Q1371</f>
        <v>10175</v>
      </c>
      <c r="R25" s="41">
        <f t="shared" si="9"/>
        <v>2.3802990310603876E-3</v>
      </c>
      <c r="S25" s="40">
        <f>County!R1371</f>
        <v>168</v>
      </c>
      <c r="T25" s="41">
        <f t="shared" si="10"/>
        <v>3.9301251815051113E-5</v>
      </c>
      <c r="U25" s="78">
        <f>County!S1371</f>
        <v>21</v>
      </c>
      <c r="V25" s="79">
        <f t="shared" si="11"/>
        <v>4.9126564768813891E-6</v>
      </c>
      <c r="W25" s="78">
        <f>County!T1371</f>
        <v>8263</v>
      </c>
      <c r="X25" s="79">
        <f t="shared" si="12"/>
        <v>1.9330133556414724E-3</v>
      </c>
      <c r="Y25" s="78">
        <f>County!U1371</f>
        <v>2954</v>
      </c>
      <c r="Z25" s="79">
        <f t="shared" si="13"/>
        <v>6.9104701108131542E-4</v>
      </c>
      <c r="AA25" s="78">
        <f>County!V1371</f>
        <v>0</v>
      </c>
      <c r="AB25" s="79">
        <f t="shared" si="14"/>
        <v>0</v>
      </c>
      <c r="AC25" s="78">
        <f>County!W1371</f>
        <v>14</v>
      </c>
      <c r="AD25" s="79">
        <f t="shared" si="15"/>
        <v>3.2751043179209265E-6</v>
      </c>
      <c r="AE25" s="78">
        <f>County!X1371</f>
        <v>0</v>
      </c>
      <c r="AF25" s="79">
        <f t="shared" si="16"/>
        <v>0</v>
      </c>
      <c r="AG25" s="78">
        <f>County!Y1371</f>
        <v>711</v>
      </c>
      <c r="AH25" s="79">
        <f t="shared" si="17"/>
        <v>1.6632851214584132E-4</v>
      </c>
      <c r="AI25" s="78">
        <f>County!Z1371</f>
        <v>0</v>
      </c>
      <c r="AJ25" s="79">
        <f t="shared" si="18"/>
        <v>0</v>
      </c>
      <c r="AK25" s="78">
        <f>County!AA1371</f>
        <v>0</v>
      </c>
      <c r="AL25" s="79">
        <f t="shared" si="19"/>
        <v>0</v>
      </c>
      <c r="AM25" s="78">
        <f>County!AB1371</f>
        <v>0</v>
      </c>
      <c r="AN25" s="79">
        <f t="shared" si="20"/>
        <v>0</v>
      </c>
      <c r="AO25" s="78">
        <f>County!AC1371</f>
        <v>1432</v>
      </c>
      <c r="AP25" s="79">
        <f t="shared" si="21"/>
        <v>3.3499638451876904E-4</v>
      </c>
      <c r="AQ25" s="78">
        <f>County!AD1371</f>
        <v>0</v>
      </c>
      <c r="AR25" s="79">
        <f t="shared" si="22"/>
        <v>0</v>
      </c>
      <c r="AS25" s="78">
        <f>County!AE1371</f>
        <v>0</v>
      </c>
      <c r="AT25" s="79">
        <f t="shared" si="22"/>
        <v>0</v>
      </c>
      <c r="AU25" s="78">
        <f>County!AF1371</f>
        <v>0</v>
      </c>
      <c r="AV25" s="79">
        <f t="shared" si="23"/>
        <v>0</v>
      </c>
      <c r="AW25" s="78">
        <f>County!AG1371</f>
        <v>0</v>
      </c>
      <c r="AX25" s="79">
        <f t="shared" si="23"/>
        <v>0</v>
      </c>
      <c r="AY25" s="78">
        <f>County!AH1371</f>
        <v>0</v>
      </c>
      <c r="AZ25" s="79">
        <f t="shared" si="24"/>
        <v>0</v>
      </c>
      <c r="BA25" s="78">
        <f>County!AI1371</f>
        <v>0</v>
      </c>
      <c r="BB25" s="79">
        <f t="shared" si="25"/>
        <v>0</v>
      </c>
      <c r="BC25" s="78">
        <f>County!AJ1371</f>
        <v>0</v>
      </c>
      <c r="BD25" s="79">
        <f t="shared" si="26"/>
        <v>0</v>
      </c>
      <c r="BE25" s="78">
        <f>County!AK1371</f>
        <v>0</v>
      </c>
      <c r="BF25" s="79">
        <f t="shared" si="27"/>
        <v>0</v>
      </c>
      <c r="BG25" s="78">
        <f>County!AL1371</f>
        <v>0</v>
      </c>
      <c r="BH25" s="79">
        <f t="shared" si="28"/>
        <v>0</v>
      </c>
      <c r="BI25" s="62"/>
      <c r="BJ25" s="37" t="str">
        <f t="shared" si="29"/>
        <v>Michigan</v>
      </c>
      <c r="BK25" s="37" t="s">
        <v>536</v>
      </c>
      <c r="BL25" s="37">
        <f t="shared" si="30"/>
        <v>18</v>
      </c>
      <c r="BM25" s="38">
        <f>RANK(Q25,(K25:P25,Q25:X25,AC25:AV25))</f>
        <v>4</v>
      </c>
      <c r="BN25" s="38">
        <f>RANK(S25,(K25:P25,Q25:X25,AC25:AV25))</f>
        <v>8</v>
      </c>
      <c r="BO25" s="38">
        <f>RANK(W25,(K25:P25,Q25:X25,AC25:AV25))</f>
        <v>5</v>
      </c>
      <c r="BP25" s="38">
        <f>RANK(U25,(K25:P25,Q25:X25,AC25:AV25))</f>
        <v>9</v>
      </c>
      <c r="BR25" s="37">
        <v>26</v>
      </c>
    </row>
    <row r="26" spans="1:70" s="50" customFormat="1" x14ac:dyDescent="0.2">
      <c r="A26" s="50" t="s">
        <v>3013</v>
      </c>
      <c r="B26" s="50">
        <v>10</v>
      </c>
      <c r="C26" s="53">
        <f t="shared" si="31"/>
        <v>2347948</v>
      </c>
      <c r="D26" s="52">
        <f t="shared" si="0"/>
        <v>10</v>
      </c>
      <c r="E26" s="52">
        <f t="shared" si="1"/>
        <v>0</v>
      </c>
      <c r="F26" s="85">
        <f t="shared" si="2"/>
        <v>1</v>
      </c>
      <c r="G26" s="85">
        <f t="shared" si="3"/>
        <v>2</v>
      </c>
      <c r="H26" s="85">
        <f t="shared" si="4"/>
        <v>3</v>
      </c>
      <c r="I26" s="53">
        <f t="shared" si="32"/>
        <v>273156</v>
      </c>
      <c r="J26" s="54">
        <f t="shared" si="5"/>
        <v>0.11633818125444005</v>
      </c>
      <c r="K26" s="53">
        <f>County!N1460</f>
        <v>1020997</v>
      </c>
      <c r="L26" s="54">
        <f t="shared" si="6"/>
        <v>0.43484651278478059</v>
      </c>
      <c r="M26" s="53">
        <f>County!O1460</f>
        <v>747841</v>
      </c>
      <c r="N26" s="54">
        <f t="shared" si="7"/>
        <v>0.31850833153034053</v>
      </c>
      <c r="O26" s="77">
        <f>County!P1460</f>
        <v>562506</v>
      </c>
      <c r="P26" s="54">
        <f t="shared" si="8"/>
        <v>0.23957344881573187</v>
      </c>
      <c r="Q26" s="77">
        <f>County!Q1460</f>
        <v>3374</v>
      </c>
      <c r="R26" s="54">
        <f t="shared" si="9"/>
        <v>1.4369994565467379E-3</v>
      </c>
      <c r="S26" s="53">
        <f>County!R1460</f>
        <v>3363</v>
      </c>
      <c r="T26" s="54">
        <f t="shared" si="10"/>
        <v>1.4323145146314996E-3</v>
      </c>
      <c r="U26" s="77">
        <f>County!S1460</f>
        <v>958</v>
      </c>
      <c r="V26" s="108">
        <f t="shared" si="11"/>
        <v>4.0801585043621067E-4</v>
      </c>
      <c r="W26" s="77">
        <f>County!T1460</f>
        <v>733</v>
      </c>
      <c r="X26" s="108">
        <f t="shared" si="12"/>
        <v>3.1218749307906311E-4</v>
      </c>
      <c r="Y26" s="77">
        <f>County!U1460</f>
        <v>1406</v>
      </c>
      <c r="Z26" s="108">
        <f t="shared" si="13"/>
        <v>5.9882075752955342E-4</v>
      </c>
      <c r="AA26" s="77">
        <f>County!V1460</f>
        <v>0</v>
      </c>
      <c r="AB26" s="108">
        <f t="shared" si="14"/>
        <v>0</v>
      </c>
      <c r="AC26" s="77">
        <f>County!W1460</f>
        <v>622</v>
      </c>
      <c r="AD26" s="108">
        <f t="shared" si="15"/>
        <v>2.6491217011620358E-4</v>
      </c>
      <c r="AE26" s="77">
        <f>County!X1460</f>
        <v>990</v>
      </c>
      <c r="AF26" s="108">
        <f t="shared" si="16"/>
        <v>4.2164477237144945E-4</v>
      </c>
      <c r="AG26" s="77">
        <f>County!Y1460</f>
        <v>2499</v>
      </c>
      <c r="AH26" s="108">
        <f t="shared" si="17"/>
        <v>1.0643336223800526E-3</v>
      </c>
      <c r="AI26" s="77">
        <f>County!Z1460</f>
        <v>0</v>
      </c>
      <c r="AJ26" s="108">
        <f t="shared" si="18"/>
        <v>0</v>
      </c>
      <c r="AK26" s="77">
        <f>County!AA1460</f>
        <v>2659</v>
      </c>
      <c r="AL26" s="108">
        <f t="shared" si="19"/>
        <v>1.1324782320562465E-3</v>
      </c>
      <c r="AM26" s="77">
        <f>County!AB1460</f>
        <v>0</v>
      </c>
      <c r="AN26" s="108">
        <f t="shared" si="20"/>
        <v>0</v>
      </c>
      <c r="AO26" s="77">
        <f>County!AC1460</f>
        <v>0</v>
      </c>
      <c r="AP26" s="108">
        <f t="shared" si="21"/>
        <v>0</v>
      </c>
      <c r="AQ26" s="77">
        <f>County!AD1460</f>
        <v>0</v>
      </c>
      <c r="AR26" s="108">
        <f t="shared" si="22"/>
        <v>0</v>
      </c>
      <c r="AS26" s="77">
        <f>County!AE1460</f>
        <v>0</v>
      </c>
      <c r="AT26" s="108">
        <f t="shared" si="22"/>
        <v>0</v>
      </c>
      <c r="AU26" s="77">
        <f>County!AF1460</f>
        <v>0</v>
      </c>
      <c r="AV26" s="108">
        <f t="shared" si="23"/>
        <v>0</v>
      </c>
      <c r="AW26" s="77">
        <f>County!AG1460</f>
        <v>0</v>
      </c>
      <c r="AX26" s="108">
        <f t="shared" si="23"/>
        <v>0</v>
      </c>
      <c r="AY26" s="77">
        <f>County!AH1460</f>
        <v>0</v>
      </c>
      <c r="AZ26" s="108">
        <f t="shared" si="24"/>
        <v>0</v>
      </c>
      <c r="BA26" s="77">
        <f>County!AI1460</f>
        <v>0</v>
      </c>
      <c r="BB26" s="108">
        <f t="shared" si="25"/>
        <v>0</v>
      </c>
      <c r="BC26" s="77">
        <f>County!AJ1460</f>
        <v>0</v>
      </c>
      <c r="BD26" s="108">
        <f t="shared" si="26"/>
        <v>0</v>
      </c>
      <c r="BE26" s="77">
        <f>County!AK1460</f>
        <v>0</v>
      </c>
      <c r="BF26" s="108">
        <f t="shared" si="27"/>
        <v>0</v>
      </c>
      <c r="BG26" s="77">
        <f>County!AL1460</f>
        <v>0</v>
      </c>
      <c r="BH26" s="108">
        <f t="shared" si="28"/>
        <v>0</v>
      </c>
      <c r="BI26" s="61"/>
      <c r="BJ26" s="50" t="str">
        <f t="shared" si="29"/>
        <v>Minnesota</v>
      </c>
      <c r="BK26" s="50" t="s">
        <v>3014</v>
      </c>
      <c r="BL26" s="50">
        <f t="shared" si="30"/>
        <v>10</v>
      </c>
      <c r="BM26" s="51">
        <f>RANK(Q26,(K26:P26,Q26:X26,AC26:AV26))</f>
        <v>4</v>
      </c>
      <c r="BN26" s="51">
        <f>RANK(S26,(K26:P26,Q26:X26,AC26:AV26))</f>
        <v>5</v>
      </c>
      <c r="BO26" s="51">
        <f>RANK(W26,(K26:P26,Q26:X26,AC26:AV26))</f>
        <v>10</v>
      </c>
      <c r="BP26" s="51">
        <f>RANK(U26,(K26:P26,Q26:X26,AC26:AV26))</f>
        <v>9</v>
      </c>
      <c r="BR26" s="50">
        <v>27</v>
      </c>
    </row>
    <row r="27" spans="1:70" s="37" customFormat="1" x14ac:dyDescent="0.2">
      <c r="A27" s="37" t="s">
        <v>2998</v>
      </c>
      <c r="B27" s="37">
        <v>7</v>
      </c>
      <c r="C27" s="40">
        <f t="shared" si="31"/>
        <v>981793</v>
      </c>
      <c r="D27" s="39">
        <f t="shared" si="0"/>
        <v>0</v>
      </c>
      <c r="E27" s="39">
        <f t="shared" si="1"/>
        <v>7</v>
      </c>
      <c r="F27" s="86">
        <f t="shared" si="2"/>
        <v>2</v>
      </c>
      <c r="G27" s="86">
        <f t="shared" si="3"/>
        <v>1</v>
      </c>
      <c r="H27" s="86">
        <f t="shared" si="4"/>
        <v>3</v>
      </c>
      <c r="I27" s="1">
        <f t="shared" si="32"/>
        <v>87535</v>
      </c>
      <c r="J27" s="41">
        <f t="shared" si="5"/>
        <v>8.9158305263940571E-2</v>
      </c>
      <c r="K27" s="40">
        <f>County!N1544</f>
        <v>400258</v>
      </c>
      <c r="L27" s="41">
        <f t="shared" si="6"/>
        <v>0.40768064143867394</v>
      </c>
      <c r="M27" s="40">
        <f>County!O1544</f>
        <v>487793</v>
      </c>
      <c r="N27" s="41">
        <f t="shared" si="7"/>
        <v>0.49683894670261453</v>
      </c>
      <c r="O27" s="78">
        <f>County!P1544</f>
        <v>85626</v>
      </c>
      <c r="P27" s="41">
        <f t="shared" si="8"/>
        <v>8.7213903541785279E-2</v>
      </c>
      <c r="Q27" s="78">
        <f>County!Q1544</f>
        <v>2154</v>
      </c>
      <c r="R27" s="41">
        <f t="shared" si="9"/>
        <v>2.1939451595193692E-3</v>
      </c>
      <c r="S27" s="40">
        <f>County!R1544</f>
        <v>545</v>
      </c>
      <c r="T27" s="41">
        <f t="shared" si="10"/>
        <v>5.5510683005480785E-4</v>
      </c>
      <c r="U27" s="78">
        <f>County!S1544</f>
        <v>2625</v>
      </c>
      <c r="V27" s="79">
        <f t="shared" si="11"/>
        <v>2.6736796860437994E-3</v>
      </c>
      <c r="W27" s="78">
        <f>County!T1544</f>
        <v>1652</v>
      </c>
      <c r="X27" s="79">
        <f t="shared" si="12"/>
        <v>1.6826357490835645E-3</v>
      </c>
      <c r="Y27" s="78">
        <f>County!U1544</f>
        <v>1140</v>
      </c>
      <c r="Z27" s="79">
        <f t="shared" si="13"/>
        <v>1.1611408922247357E-3</v>
      </c>
      <c r="AA27" s="78">
        <f>County!V1544</f>
        <v>0</v>
      </c>
      <c r="AB27" s="79">
        <f t="shared" si="14"/>
        <v>0</v>
      </c>
      <c r="AC27" s="78">
        <f>County!W1544</f>
        <v>0</v>
      </c>
      <c r="AD27" s="79">
        <f t="shared" si="15"/>
        <v>0</v>
      </c>
      <c r="AE27" s="78">
        <f>County!X1544</f>
        <v>0</v>
      </c>
      <c r="AF27" s="79">
        <f t="shared" si="16"/>
        <v>0</v>
      </c>
      <c r="AG27" s="78">
        <f>County!Y1544</f>
        <v>0</v>
      </c>
      <c r="AH27" s="79">
        <f t="shared" si="17"/>
        <v>0</v>
      </c>
      <c r="AI27" s="78">
        <f>County!Z1544</f>
        <v>0</v>
      </c>
      <c r="AJ27" s="79">
        <f t="shared" si="18"/>
        <v>0</v>
      </c>
      <c r="AK27" s="78">
        <f>County!AA1544</f>
        <v>0</v>
      </c>
      <c r="AL27" s="79">
        <f t="shared" si="19"/>
        <v>0</v>
      </c>
      <c r="AM27" s="78">
        <f>County!AB1544</f>
        <v>0</v>
      </c>
      <c r="AN27" s="79">
        <f t="shared" si="20"/>
        <v>0</v>
      </c>
      <c r="AO27" s="78">
        <f>County!AC1544</f>
        <v>0</v>
      </c>
      <c r="AP27" s="79">
        <f t="shared" si="21"/>
        <v>0</v>
      </c>
      <c r="AQ27" s="78">
        <f>County!AD1544</f>
        <v>0</v>
      </c>
      <c r="AR27" s="79">
        <f t="shared" si="22"/>
        <v>0</v>
      </c>
      <c r="AS27" s="78">
        <f>County!AE1544</f>
        <v>0</v>
      </c>
      <c r="AT27" s="79">
        <f t="shared" si="22"/>
        <v>0</v>
      </c>
      <c r="AU27" s="78">
        <f>County!AF1544</f>
        <v>0</v>
      </c>
      <c r="AV27" s="79">
        <f t="shared" si="23"/>
        <v>0</v>
      </c>
      <c r="AW27" s="78">
        <f>County!AG1544</f>
        <v>0</v>
      </c>
      <c r="AX27" s="79">
        <f t="shared" si="23"/>
        <v>0</v>
      </c>
      <c r="AY27" s="78">
        <f>County!AH1544</f>
        <v>0</v>
      </c>
      <c r="AZ27" s="79">
        <f t="shared" si="24"/>
        <v>0</v>
      </c>
      <c r="BA27" s="78">
        <f>County!AI1544</f>
        <v>0</v>
      </c>
      <c r="BB27" s="79">
        <f t="shared" si="25"/>
        <v>0</v>
      </c>
      <c r="BC27" s="78">
        <f>County!AJ1544</f>
        <v>0</v>
      </c>
      <c r="BD27" s="79">
        <f t="shared" si="26"/>
        <v>0</v>
      </c>
      <c r="BE27" s="78">
        <f>County!AK1544</f>
        <v>0</v>
      </c>
      <c r="BF27" s="79">
        <f t="shared" si="27"/>
        <v>0</v>
      </c>
      <c r="BG27" s="78">
        <f>County!AL1544</f>
        <v>0</v>
      </c>
      <c r="BH27" s="79">
        <f t="shared" si="28"/>
        <v>0</v>
      </c>
      <c r="BI27" s="62"/>
      <c r="BJ27" s="37" t="str">
        <f t="shared" si="29"/>
        <v>Mississippi</v>
      </c>
      <c r="BK27" s="37" t="s">
        <v>1505</v>
      </c>
      <c r="BL27" s="37">
        <f t="shared" si="30"/>
        <v>7</v>
      </c>
      <c r="BM27" s="38">
        <f>RANK(Q27,(K27:P27,Q27:X27,AC27:AV27))</f>
        <v>5</v>
      </c>
      <c r="BN27" s="38">
        <f>RANK(S27,(K27:P27,Q27:X27,AC27:AV27))</f>
        <v>7</v>
      </c>
      <c r="BO27" s="38">
        <f>RANK(W27,(K27:P27,Q27:X27,AC27:AV27))</f>
        <v>6</v>
      </c>
      <c r="BP27" s="38">
        <f>RANK(U27,(K27:P27,Q27:X27,AC27:AV27))</f>
        <v>4</v>
      </c>
      <c r="BR27" s="37">
        <v>28</v>
      </c>
    </row>
    <row r="28" spans="1:70" s="50" customFormat="1" x14ac:dyDescent="0.2">
      <c r="A28" s="50" t="s">
        <v>2938</v>
      </c>
      <c r="B28" s="50">
        <v>11</v>
      </c>
      <c r="C28" s="53">
        <f t="shared" si="31"/>
        <v>2391565</v>
      </c>
      <c r="D28" s="52">
        <f t="shared" si="0"/>
        <v>11</v>
      </c>
      <c r="E28" s="52">
        <f t="shared" si="1"/>
        <v>0</v>
      </c>
      <c r="F28" s="85">
        <f t="shared" si="2"/>
        <v>1</v>
      </c>
      <c r="G28" s="85">
        <f t="shared" si="3"/>
        <v>2</v>
      </c>
      <c r="H28" s="85">
        <f t="shared" si="4"/>
        <v>3</v>
      </c>
      <c r="I28" s="53">
        <f t="shared" si="32"/>
        <v>242714</v>
      </c>
      <c r="J28" s="54">
        <f t="shared" si="5"/>
        <v>0.10148751967853686</v>
      </c>
      <c r="K28" s="53">
        <f>County!N1661</f>
        <v>1053873</v>
      </c>
      <c r="L28" s="54">
        <f t="shared" si="6"/>
        <v>0.44066249506076566</v>
      </c>
      <c r="M28" s="53">
        <f>County!O1661</f>
        <v>811159</v>
      </c>
      <c r="N28" s="54">
        <f t="shared" si="7"/>
        <v>0.33917497538222879</v>
      </c>
      <c r="O28" s="77">
        <f>County!P1661</f>
        <v>518741</v>
      </c>
      <c r="P28" s="54">
        <f t="shared" si="8"/>
        <v>0.2169044119645504</v>
      </c>
      <c r="Q28" s="77">
        <f>County!Q1661</f>
        <v>7497</v>
      </c>
      <c r="R28" s="54">
        <f t="shared" si="9"/>
        <v>3.1347674012623533E-3</v>
      </c>
      <c r="S28" s="53">
        <f>County!R1661</f>
        <v>180</v>
      </c>
      <c r="T28" s="54">
        <f t="shared" si="10"/>
        <v>7.5264523439672347E-5</v>
      </c>
      <c r="U28" s="77">
        <f>County!S1661</f>
        <v>17</v>
      </c>
      <c r="V28" s="108">
        <f t="shared" si="11"/>
        <v>7.1083161026357215E-6</v>
      </c>
      <c r="W28" s="77">
        <f>County!T1661</f>
        <v>0</v>
      </c>
      <c r="X28" s="108">
        <f t="shared" si="12"/>
        <v>0</v>
      </c>
      <c r="Y28" s="77">
        <f>County!U1661</f>
        <v>64</v>
      </c>
      <c r="Z28" s="108">
        <f t="shared" si="13"/>
        <v>2.6760719445216836E-5</v>
      </c>
      <c r="AA28" s="77">
        <f>County!V1661</f>
        <v>12</v>
      </c>
      <c r="AB28" s="108">
        <f t="shared" si="14"/>
        <v>5.0176348959781563E-6</v>
      </c>
      <c r="AC28" s="77">
        <f>County!W1661</f>
        <v>13</v>
      </c>
      <c r="AD28" s="108">
        <f t="shared" si="15"/>
        <v>5.4357711373096697E-6</v>
      </c>
      <c r="AE28" s="77">
        <f>County!X1661</f>
        <v>6</v>
      </c>
      <c r="AF28" s="108">
        <f t="shared" si="16"/>
        <v>2.5088174479890781E-6</v>
      </c>
      <c r="AG28" s="77">
        <f>County!Y1661</f>
        <v>3</v>
      </c>
      <c r="AH28" s="108">
        <f t="shared" si="17"/>
        <v>1.2544087239945391E-6</v>
      </c>
      <c r="AI28" s="77">
        <f>County!Z1661</f>
        <v>0</v>
      </c>
      <c r="AJ28" s="108">
        <f t="shared" si="18"/>
        <v>0</v>
      </c>
      <c r="AK28" s="77">
        <f>County!AA1661</f>
        <v>0</v>
      </c>
      <c r="AL28" s="108">
        <f t="shared" si="19"/>
        <v>0</v>
      </c>
      <c r="AM28" s="77">
        <f>County!AB1661</f>
        <v>0</v>
      </c>
      <c r="AN28" s="108">
        <f t="shared" si="20"/>
        <v>0</v>
      </c>
      <c r="AO28" s="77">
        <f>County!AC1661</f>
        <v>0</v>
      </c>
      <c r="AP28" s="108">
        <f t="shared" si="21"/>
        <v>0</v>
      </c>
      <c r="AQ28" s="77">
        <f>County!AD1661</f>
        <v>0</v>
      </c>
      <c r="AR28" s="108">
        <f t="shared" si="22"/>
        <v>0</v>
      </c>
      <c r="AS28" s="77">
        <f>County!AE1661</f>
        <v>0</v>
      </c>
      <c r="AT28" s="108">
        <f t="shared" si="22"/>
        <v>0</v>
      </c>
      <c r="AU28" s="77">
        <f>County!AF1661</f>
        <v>0</v>
      </c>
      <c r="AV28" s="108">
        <f t="shared" si="23"/>
        <v>0</v>
      </c>
      <c r="AW28" s="77">
        <f>County!AG1661</f>
        <v>0</v>
      </c>
      <c r="AX28" s="108">
        <f t="shared" si="23"/>
        <v>0</v>
      </c>
      <c r="AY28" s="77">
        <f>County!AH1661</f>
        <v>0</v>
      </c>
      <c r="AZ28" s="108">
        <f t="shared" si="24"/>
        <v>0</v>
      </c>
      <c r="BA28" s="77">
        <f>County!AI1661</f>
        <v>0</v>
      </c>
      <c r="BB28" s="108">
        <f t="shared" si="25"/>
        <v>0</v>
      </c>
      <c r="BC28" s="77">
        <f>County!AJ1661</f>
        <v>0</v>
      </c>
      <c r="BD28" s="108">
        <f t="shared" si="26"/>
        <v>0</v>
      </c>
      <c r="BE28" s="77">
        <f>County!AK1661</f>
        <v>0</v>
      </c>
      <c r="BF28" s="108">
        <f t="shared" si="27"/>
        <v>0</v>
      </c>
      <c r="BG28" s="77">
        <f>County!AL1661</f>
        <v>0</v>
      </c>
      <c r="BH28" s="108">
        <f t="shared" si="28"/>
        <v>0</v>
      </c>
      <c r="BI28" s="61"/>
      <c r="BJ28" s="50" t="str">
        <f t="shared" si="29"/>
        <v>Missouri</v>
      </c>
      <c r="BK28" s="50" t="s">
        <v>2939</v>
      </c>
      <c r="BL28" s="50">
        <f t="shared" si="30"/>
        <v>11</v>
      </c>
      <c r="BM28" s="51">
        <f>RANK(Q28,(K28:P28,Q28:X28,AC28:AV28))</f>
        <v>4</v>
      </c>
      <c r="BN28" s="51">
        <f>RANK(S28,(K28:P28,Q28:X28,AC28:AV28))</f>
        <v>5</v>
      </c>
      <c r="BO28" s="51">
        <f>RANK(W28,(K28:P28,Q28:X28,AC28:AV28))</f>
        <v>19</v>
      </c>
      <c r="BP28" s="51">
        <f>RANK(U28,(K28:P28,Q28:X28,AC28:AV28))</f>
        <v>6</v>
      </c>
      <c r="BR28" s="50">
        <v>29</v>
      </c>
    </row>
    <row r="29" spans="1:70" s="37" customFormat="1" x14ac:dyDescent="0.2">
      <c r="A29" s="37" t="s">
        <v>584</v>
      </c>
      <c r="B29" s="37">
        <v>3</v>
      </c>
      <c r="C29" s="40">
        <f t="shared" si="31"/>
        <v>410611</v>
      </c>
      <c r="D29" s="39">
        <f t="shared" si="0"/>
        <v>3</v>
      </c>
      <c r="E29" s="39">
        <f t="shared" si="1"/>
        <v>0</v>
      </c>
      <c r="F29" s="86">
        <f t="shared" si="2"/>
        <v>1</v>
      </c>
      <c r="G29" s="86">
        <f t="shared" si="3"/>
        <v>2</v>
      </c>
      <c r="H29" s="86">
        <f t="shared" si="4"/>
        <v>3</v>
      </c>
      <c r="I29" s="1">
        <f t="shared" si="32"/>
        <v>10300</v>
      </c>
      <c r="J29" s="41">
        <f t="shared" si="5"/>
        <v>2.5084569093375482E-2</v>
      </c>
      <c r="K29" s="40">
        <f>County!N1719</f>
        <v>154507</v>
      </c>
      <c r="L29" s="41">
        <f t="shared" si="6"/>
        <v>0.37628558416603547</v>
      </c>
      <c r="M29" s="40">
        <f>County!O1719</f>
        <v>144207</v>
      </c>
      <c r="N29" s="41">
        <f t="shared" si="7"/>
        <v>0.35120101507265999</v>
      </c>
      <c r="O29" s="78">
        <f>County!P1719</f>
        <v>107225</v>
      </c>
      <c r="P29" s="41">
        <f t="shared" si="8"/>
        <v>0.26113523505215397</v>
      </c>
      <c r="Q29" s="78">
        <f>County!Q1719</f>
        <v>986</v>
      </c>
      <c r="R29" s="41">
        <f t="shared" si="9"/>
        <v>2.4012995268027403E-3</v>
      </c>
      <c r="S29" s="40">
        <f>County!R1719</f>
        <v>3658</v>
      </c>
      <c r="T29" s="41">
        <f t="shared" si="10"/>
        <v>8.90867512073471E-3</v>
      </c>
      <c r="U29" s="78">
        <f>County!S1719</f>
        <v>8</v>
      </c>
      <c r="V29" s="79">
        <f t="shared" si="11"/>
        <v>1.9483160460874161E-5</v>
      </c>
      <c r="W29" s="78">
        <f>County!T1719</f>
        <v>0</v>
      </c>
      <c r="X29" s="79">
        <f t="shared" si="12"/>
        <v>0</v>
      </c>
      <c r="Y29" s="78">
        <f>County!U1719</f>
        <v>20</v>
      </c>
      <c r="Z29" s="79">
        <f t="shared" si="13"/>
        <v>4.8707901152185404E-5</v>
      </c>
      <c r="AA29" s="78">
        <f>County!V1719</f>
        <v>0</v>
      </c>
      <c r="AB29" s="79">
        <f t="shared" si="14"/>
        <v>0</v>
      </c>
      <c r="AC29" s="78">
        <f>County!W1719</f>
        <v>0</v>
      </c>
      <c r="AD29" s="79">
        <f t="shared" si="15"/>
        <v>0</v>
      </c>
      <c r="AE29" s="78">
        <f>County!X1719</f>
        <v>0</v>
      </c>
      <c r="AF29" s="79">
        <f t="shared" si="16"/>
        <v>0</v>
      </c>
      <c r="AG29" s="78">
        <f>County!Y1719</f>
        <v>0</v>
      </c>
      <c r="AH29" s="79">
        <f t="shared" si="17"/>
        <v>0</v>
      </c>
      <c r="AI29" s="78">
        <f>County!Z1719</f>
        <v>0</v>
      </c>
      <c r="AJ29" s="79">
        <f t="shared" si="18"/>
        <v>0</v>
      </c>
      <c r="AK29" s="78">
        <f>County!AA1719</f>
        <v>0</v>
      </c>
      <c r="AL29" s="79">
        <f t="shared" si="19"/>
        <v>0</v>
      </c>
      <c r="AM29" s="78">
        <f>County!AB1719</f>
        <v>0</v>
      </c>
      <c r="AN29" s="79">
        <f t="shared" si="20"/>
        <v>0</v>
      </c>
      <c r="AO29" s="78">
        <f>County!AC1719</f>
        <v>0</v>
      </c>
      <c r="AP29" s="79">
        <f t="shared" si="21"/>
        <v>0</v>
      </c>
      <c r="AQ29" s="78">
        <f>County!AD1719</f>
        <v>0</v>
      </c>
      <c r="AR29" s="79">
        <f t="shared" si="22"/>
        <v>0</v>
      </c>
      <c r="AS29" s="78">
        <f>County!AE1719</f>
        <v>0</v>
      </c>
      <c r="AT29" s="79">
        <f t="shared" si="22"/>
        <v>0</v>
      </c>
      <c r="AU29" s="78">
        <f>County!AF1719</f>
        <v>0</v>
      </c>
      <c r="AV29" s="79">
        <f t="shared" si="23"/>
        <v>0</v>
      </c>
      <c r="AW29" s="78">
        <f>County!AG1719</f>
        <v>0</v>
      </c>
      <c r="AX29" s="79">
        <f t="shared" si="23"/>
        <v>0</v>
      </c>
      <c r="AY29" s="78">
        <f>County!AH1719</f>
        <v>0</v>
      </c>
      <c r="AZ29" s="79">
        <f t="shared" si="24"/>
        <v>0</v>
      </c>
      <c r="BA29" s="78">
        <f>County!AI1719</f>
        <v>0</v>
      </c>
      <c r="BB29" s="79">
        <f t="shared" si="25"/>
        <v>0</v>
      </c>
      <c r="BC29" s="78">
        <f>County!AJ1719</f>
        <v>0</v>
      </c>
      <c r="BD29" s="79">
        <f t="shared" si="26"/>
        <v>0</v>
      </c>
      <c r="BE29" s="78">
        <f>County!AK1719</f>
        <v>0</v>
      </c>
      <c r="BF29" s="79">
        <f t="shared" si="27"/>
        <v>0</v>
      </c>
      <c r="BG29" s="78">
        <f>County!AL1719</f>
        <v>0</v>
      </c>
      <c r="BH29" s="79">
        <f t="shared" si="28"/>
        <v>0</v>
      </c>
      <c r="BI29" s="62"/>
      <c r="BJ29" s="37" t="str">
        <f t="shared" si="29"/>
        <v>Montana</v>
      </c>
      <c r="BK29" s="37" t="s">
        <v>2503</v>
      </c>
      <c r="BL29" s="37">
        <f t="shared" si="30"/>
        <v>3</v>
      </c>
      <c r="BM29" s="38">
        <f>RANK(Q29,(K29:P29,Q29:X29,AC29:AV29))</f>
        <v>5</v>
      </c>
      <c r="BN29" s="38">
        <f>RANK(S29,(K29:P29,Q29:X29,AC29:AV29))</f>
        <v>4</v>
      </c>
      <c r="BO29" s="38">
        <f>RANK(W29,(K29:P29,Q29:X29,AC29:AV29))</f>
        <v>13</v>
      </c>
      <c r="BP29" s="38">
        <f>RANK(U29,(K29:P29,Q29:X29,AC29:AV29))</f>
        <v>6</v>
      </c>
      <c r="BR29" s="37">
        <v>30</v>
      </c>
    </row>
    <row r="30" spans="1:70" s="50" customFormat="1" x14ac:dyDescent="0.2">
      <c r="A30" s="50" t="s">
        <v>439</v>
      </c>
      <c r="B30" s="50">
        <v>5</v>
      </c>
      <c r="C30" s="53">
        <f t="shared" si="31"/>
        <v>739283</v>
      </c>
      <c r="D30" s="52">
        <f t="shared" si="0"/>
        <v>0</v>
      </c>
      <c r="E30" s="52">
        <f t="shared" si="1"/>
        <v>5</v>
      </c>
      <c r="F30" s="85">
        <f t="shared" si="2"/>
        <v>2</v>
      </c>
      <c r="G30" s="85">
        <f t="shared" si="3"/>
        <v>1</v>
      </c>
      <c r="H30" s="85">
        <f t="shared" si="4"/>
        <v>3</v>
      </c>
      <c r="I30" s="53">
        <f t="shared" si="32"/>
        <v>127002</v>
      </c>
      <c r="J30" s="54">
        <f t="shared" si="5"/>
        <v>0.17179077565695411</v>
      </c>
      <c r="K30" s="53">
        <f>County!N1814</f>
        <v>217344</v>
      </c>
      <c r="L30" s="54">
        <f t="shared" si="6"/>
        <v>0.2939929634524262</v>
      </c>
      <c r="M30" s="53">
        <f>County!O1814</f>
        <v>344346</v>
      </c>
      <c r="N30" s="54">
        <f t="shared" si="7"/>
        <v>0.46578373910938031</v>
      </c>
      <c r="O30" s="77">
        <f>County!P1814</f>
        <v>174687</v>
      </c>
      <c r="P30" s="54">
        <f t="shared" si="8"/>
        <v>0.2362924617501011</v>
      </c>
      <c r="Q30" s="77">
        <f>County!Q1814</f>
        <v>1344</v>
      </c>
      <c r="R30" s="54">
        <f t="shared" si="9"/>
        <v>1.8179776891934483E-3</v>
      </c>
      <c r="S30" s="53">
        <f>County!R1814</f>
        <v>0</v>
      </c>
      <c r="T30" s="54">
        <f t="shared" si="10"/>
        <v>0</v>
      </c>
      <c r="U30" s="77">
        <f>County!S1814</f>
        <v>848</v>
      </c>
      <c r="V30" s="108">
        <f t="shared" si="11"/>
        <v>1.1470573515149137E-3</v>
      </c>
      <c r="W30" s="77">
        <f>County!T1814</f>
        <v>0</v>
      </c>
      <c r="X30" s="108">
        <f t="shared" si="12"/>
        <v>0</v>
      </c>
      <c r="Y30" s="77">
        <f>County!U1814</f>
        <v>714</v>
      </c>
      <c r="Z30" s="108">
        <f t="shared" si="13"/>
        <v>9.6580064738401939E-4</v>
      </c>
      <c r="AA30" s="77">
        <f>County!V1814</f>
        <v>0</v>
      </c>
      <c r="AB30" s="108">
        <f t="shared" si="14"/>
        <v>0</v>
      </c>
      <c r="AC30" s="77">
        <f>County!W1814</f>
        <v>0</v>
      </c>
      <c r="AD30" s="108">
        <f t="shared" si="15"/>
        <v>0</v>
      </c>
      <c r="AE30" s="77">
        <f>County!X1814</f>
        <v>0</v>
      </c>
      <c r="AF30" s="108">
        <f t="shared" si="16"/>
        <v>0</v>
      </c>
      <c r="AG30" s="77">
        <f>County!Y1814</f>
        <v>0</v>
      </c>
      <c r="AH30" s="108">
        <f t="shared" si="17"/>
        <v>0</v>
      </c>
      <c r="AI30" s="77">
        <f>County!Z1814</f>
        <v>0</v>
      </c>
      <c r="AJ30" s="108">
        <f t="shared" si="18"/>
        <v>0</v>
      </c>
      <c r="AK30" s="77">
        <f>County!AA1814</f>
        <v>0</v>
      </c>
      <c r="AL30" s="108">
        <f t="shared" si="19"/>
        <v>0</v>
      </c>
      <c r="AM30" s="77">
        <f>County!AB1814</f>
        <v>0</v>
      </c>
      <c r="AN30" s="108">
        <f t="shared" si="20"/>
        <v>0</v>
      </c>
      <c r="AO30" s="77">
        <f>County!AC1814</f>
        <v>0</v>
      </c>
      <c r="AP30" s="108">
        <f t="shared" si="21"/>
        <v>0</v>
      </c>
      <c r="AQ30" s="77">
        <f>County!AD1814</f>
        <v>0</v>
      </c>
      <c r="AR30" s="108">
        <f t="shared" si="22"/>
        <v>0</v>
      </c>
      <c r="AS30" s="77">
        <f>County!AE1814</f>
        <v>0</v>
      </c>
      <c r="AT30" s="108">
        <f t="shared" si="22"/>
        <v>0</v>
      </c>
      <c r="AU30" s="77">
        <f>County!AF1814</f>
        <v>0</v>
      </c>
      <c r="AV30" s="108">
        <f t="shared" si="23"/>
        <v>0</v>
      </c>
      <c r="AW30" s="77">
        <f>County!AG1814</f>
        <v>0</v>
      </c>
      <c r="AX30" s="108">
        <f t="shared" si="23"/>
        <v>0</v>
      </c>
      <c r="AY30" s="77">
        <f>County!AH1814</f>
        <v>0</v>
      </c>
      <c r="AZ30" s="108">
        <f t="shared" si="24"/>
        <v>0</v>
      </c>
      <c r="BA30" s="77">
        <f>County!AI1814</f>
        <v>0</v>
      </c>
      <c r="BB30" s="108">
        <f t="shared" si="25"/>
        <v>0</v>
      </c>
      <c r="BC30" s="77">
        <f>County!AJ1814</f>
        <v>0</v>
      </c>
      <c r="BD30" s="108">
        <f t="shared" si="26"/>
        <v>0</v>
      </c>
      <c r="BE30" s="77">
        <f>County!AK1814</f>
        <v>0</v>
      </c>
      <c r="BF30" s="108">
        <f t="shared" si="27"/>
        <v>0</v>
      </c>
      <c r="BG30" s="77">
        <f>County!AL1814</f>
        <v>0</v>
      </c>
      <c r="BH30" s="108">
        <f t="shared" si="28"/>
        <v>0</v>
      </c>
      <c r="BI30" s="61"/>
      <c r="BJ30" s="50" t="str">
        <f t="shared" si="29"/>
        <v>Nebraska</v>
      </c>
      <c r="BK30" s="50" t="s">
        <v>440</v>
      </c>
      <c r="BL30" s="50">
        <f t="shared" si="30"/>
        <v>5</v>
      </c>
      <c r="BM30" s="51">
        <f>RANK(Q30,(K30:P30,Q30:X30,AC30:AV30))</f>
        <v>4</v>
      </c>
      <c r="BN30" s="51">
        <f>RANK(S30,(K30:P30,Q30:X30,AC30:AV30))</f>
        <v>11</v>
      </c>
      <c r="BO30" s="51">
        <f>RANK(W30,(K30:P30,Q30:X30,AC30:AV30))</f>
        <v>11</v>
      </c>
      <c r="BP30" s="51">
        <f>RANK(U30,(K30:P30,Q30:X30,AC30:AV30))</f>
        <v>5</v>
      </c>
      <c r="BR30" s="50">
        <v>31</v>
      </c>
    </row>
    <row r="31" spans="1:70" s="37" customFormat="1" x14ac:dyDescent="0.2">
      <c r="A31" s="37" t="s">
        <v>677</v>
      </c>
      <c r="B31" s="37">
        <v>4</v>
      </c>
      <c r="C31" s="40">
        <f t="shared" si="31"/>
        <v>506318</v>
      </c>
      <c r="D31" s="39">
        <f t="shared" si="0"/>
        <v>4</v>
      </c>
      <c r="E31" s="39">
        <f t="shared" si="1"/>
        <v>0</v>
      </c>
      <c r="F31" s="86">
        <f t="shared" si="2"/>
        <v>1</v>
      </c>
      <c r="G31" s="86">
        <f t="shared" si="3"/>
        <v>2</v>
      </c>
      <c r="H31" s="86">
        <f t="shared" si="4"/>
        <v>3</v>
      </c>
      <c r="I31" s="1">
        <f t="shared" si="32"/>
        <v>13320</v>
      </c>
      <c r="J31" s="41">
        <f t="shared" si="5"/>
        <v>2.6307577451325056E-2</v>
      </c>
      <c r="K31" s="40">
        <f>County!N1833</f>
        <v>189148</v>
      </c>
      <c r="L31" s="41">
        <f t="shared" si="6"/>
        <v>0.37357549998222461</v>
      </c>
      <c r="M31" s="40">
        <f>County!O1833</f>
        <v>175828</v>
      </c>
      <c r="N31" s="41">
        <f t="shared" si="7"/>
        <v>0.34726792253089955</v>
      </c>
      <c r="O31" s="78">
        <f>County!P1833</f>
        <v>132580</v>
      </c>
      <c r="P31" s="41">
        <f t="shared" si="8"/>
        <v>0.2618512476348856</v>
      </c>
      <c r="Q31" s="78">
        <f>County!Q1833</f>
        <v>1835</v>
      </c>
      <c r="R31" s="41">
        <f t="shared" si="9"/>
        <v>3.6242045512899007E-3</v>
      </c>
      <c r="S31" s="40">
        <f>County!R1833</f>
        <v>2892</v>
      </c>
      <c r="T31" s="41">
        <f t="shared" si="10"/>
        <v>5.7118253745669714E-3</v>
      </c>
      <c r="U31" s="78">
        <f>County!S1833</f>
        <v>483</v>
      </c>
      <c r="V31" s="79">
        <f t="shared" si="11"/>
        <v>9.5394593911336356E-4</v>
      </c>
      <c r="W31" s="78">
        <f>County!T1833</f>
        <v>677</v>
      </c>
      <c r="X31" s="79">
        <f t="shared" si="12"/>
        <v>1.3371043494404702E-3</v>
      </c>
      <c r="Y31" s="78">
        <f>County!U1833</f>
        <v>338</v>
      </c>
      <c r="Z31" s="79">
        <f t="shared" si="13"/>
        <v>6.6756465304413433E-4</v>
      </c>
      <c r="AA31" s="78">
        <f>County!V1833</f>
        <v>0</v>
      </c>
      <c r="AB31" s="79">
        <f t="shared" si="14"/>
        <v>0</v>
      </c>
      <c r="AC31" s="78">
        <f>County!W1833</f>
        <v>0</v>
      </c>
      <c r="AD31" s="79">
        <f t="shared" si="15"/>
        <v>0</v>
      </c>
      <c r="AE31" s="78">
        <f>County!X1833</f>
        <v>0</v>
      </c>
      <c r="AF31" s="79">
        <f t="shared" si="16"/>
        <v>0</v>
      </c>
      <c r="AG31" s="78">
        <f>County!Y1833</f>
        <v>0</v>
      </c>
      <c r="AH31" s="79">
        <f t="shared" si="17"/>
        <v>0</v>
      </c>
      <c r="AI31" s="78">
        <f>County!Z1833</f>
        <v>0</v>
      </c>
      <c r="AJ31" s="79">
        <f t="shared" si="18"/>
        <v>0</v>
      </c>
      <c r="AK31" s="78">
        <f>County!AA1833</f>
        <v>0</v>
      </c>
      <c r="AL31" s="79">
        <f t="shared" si="19"/>
        <v>0</v>
      </c>
      <c r="AM31" s="78">
        <f>County!AB1833</f>
        <v>0</v>
      </c>
      <c r="AN31" s="79">
        <f t="shared" si="20"/>
        <v>0</v>
      </c>
      <c r="AO31" s="78">
        <f>County!AC1833</f>
        <v>0</v>
      </c>
      <c r="AP31" s="79">
        <f t="shared" si="21"/>
        <v>0</v>
      </c>
      <c r="AQ31" s="78">
        <f>County!AD1833</f>
        <v>2537</v>
      </c>
      <c r="AR31" s="79">
        <f t="shared" si="22"/>
        <v>5.0106849845354103E-3</v>
      </c>
      <c r="AS31" s="78">
        <f>County!AE1833</f>
        <v>0</v>
      </c>
      <c r="AT31" s="79">
        <f t="shared" si="22"/>
        <v>0</v>
      </c>
      <c r="AU31" s="78">
        <f>County!AF1833</f>
        <v>0</v>
      </c>
      <c r="AV31" s="79">
        <f t="shared" si="23"/>
        <v>0</v>
      </c>
      <c r="AW31" s="78">
        <f>County!AG1833</f>
        <v>0</v>
      </c>
      <c r="AX31" s="79">
        <f t="shared" si="23"/>
        <v>0</v>
      </c>
      <c r="AY31" s="78">
        <f>County!AH1833</f>
        <v>0</v>
      </c>
      <c r="AZ31" s="79">
        <f t="shared" si="24"/>
        <v>0</v>
      </c>
      <c r="BA31" s="78">
        <f>County!AI1833</f>
        <v>0</v>
      </c>
      <c r="BB31" s="79">
        <f t="shared" si="25"/>
        <v>0</v>
      </c>
      <c r="BC31" s="78">
        <f>County!AJ1833</f>
        <v>0</v>
      </c>
      <c r="BD31" s="79">
        <f t="shared" si="26"/>
        <v>0</v>
      </c>
      <c r="BE31" s="78">
        <f>County!AK1833</f>
        <v>0</v>
      </c>
      <c r="BF31" s="79">
        <f t="shared" si="27"/>
        <v>0</v>
      </c>
      <c r="BG31" s="78">
        <f>County!AL1833</f>
        <v>0</v>
      </c>
      <c r="BH31" s="79">
        <f t="shared" si="28"/>
        <v>0</v>
      </c>
      <c r="BI31" s="62"/>
      <c r="BJ31" s="37" t="str">
        <f t="shared" si="29"/>
        <v>Nevada</v>
      </c>
      <c r="BK31" s="37" t="s">
        <v>2102</v>
      </c>
      <c r="BL31" s="37">
        <f t="shared" si="30"/>
        <v>4</v>
      </c>
      <c r="BM31" s="38">
        <f>RANK(Q31,(K31:P31,Q31:X31,AC31:AV31))</f>
        <v>6</v>
      </c>
      <c r="BN31" s="38">
        <f>RANK(S31,(K31:P31,Q31:X31,AC31:AV31))</f>
        <v>4</v>
      </c>
      <c r="BO31" s="38">
        <f>RANK(W31,(K31:P31,Q31:X31,AC31:AV31))</f>
        <v>7</v>
      </c>
      <c r="BP31" s="38">
        <f>RANK(U31,(K31:P31,Q31:X31,AC31:AV31))</f>
        <v>8</v>
      </c>
      <c r="BR31" s="37">
        <v>32</v>
      </c>
    </row>
    <row r="32" spans="1:70" s="50" customFormat="1" x14ac:dyDescent="0.2">
      <c r="A32" s="50" t="s">
        <v>1591</v>
      </c>
      <c r="B32" s="50">
        <v>4</v>
      </c>
      <c r="C32" s="53">
        <f t="shared" si="31"/>
        <v>537945</v>
      </c>
      <c r="D32" s="52">
        <f t="shared" si="0"/>
        <v>4</v>
      </c>
      <c r="E32" s="52">
        <f t="shared" si="1"/>
        <v>0</v>
      </c>
      <c r="F32" s="85">
        <f t="shared" si="2"/>
        <v>1</v>
      </c>
      <c r="G32" s="85">
        <f t="shared" si="3"/>
        <v>2</v>
      </c>
      <c r="H32" s="85">
        <f t="shared" si="4"/>
        <v>3</v>
      </c>
      <c r="I32" s="53">
        <f t="shared" si="32"/>
        <v>6556</v>
      </c>
      <c r="J32" s="54">
        <f t="shared" si="5"/>
        <v>1.2187119501064235E-2</v>
      </c>
      <c r="K32" s="53">
        <f>County!N1845</f>
        <v>209040</v>
      </c>
      <c r="L32" s="54">
        <f t="shared" si="6"/>
        <v>0.388589911608064</v>
      </c>
      <c r="M32" s="53">
        <f>County!O1845</f>
        <v>202484</v>
      </c>
      <c r="N32" s="54">
        <f t="shared" si="7"/>
        <v>0.37640279210699978</v>
      </c>
      <c r="O32" s="77">
        <f>County!P1845</f>
        <v>121337</v>
      </c>
      <c r="P32" s="54">
        <f t="shared" si="8"/>
        <v>0.22555651600070639</v>
      </c>
      <c r="Q32" s="77">
        <f>County!Q1845</f>
        <v>3548</v>
      </c>
      <c r="R32" s="54">
        <f t="shared" si="9"/>
        <v>6.5954697970982161E-3</v>
      </c>
      <c r="S32" s="53">
        <f>County!R1845</f>
        <v>0</v>
      </c>
      <c r="T32" s="54">
        <f t="shared" si="10"/>
        <v>0</v>
      </c>
      <c r="U32" s="77">
        <f>County!S1845</f>
        <v>512</v>
      </c>
      <c r="V32" s="108">
        <f t="shared" si="11"/>
        <v>9.517701623771947E-4</v>
      </c>
      <c r="W32" s="77">
        <f>County!T1845</f>
        <v>0</v>
      </c>
      <c r="X32" s="108">
        <f t="shared" si="12"/>
        <v>0</v>
      </c>
      <c r="Y32" s="77">
        <f>County!U1845</f>
        <v>294</v>
      </c>
      <c r="Z32" s="108">
        <f t="shared" si="13"/>
        <v>5.4652427292752981E-4</v>
      </c>
      <c r="AA32" s="77">
        <f>County!V1845</f>
        <v>0</v>
      </c>
      <c r="AB32" s="108">
        <f t="shared" si="14"/>
        <v>0</v>
      </c>
      <c r="AC32" s="77">
        <f>County!W1845</f>
        <v>0</v>
      </c>
      <c r="AD32" s="108">
        <f t="shared" si="15"/>
        <v>0</v>
      </c>
      <c r="AE32" s="77">
        <f>County!X1845</f>
        <v>0</v>
      </c>
      <c r="AF32" s="108">
        <f t="shared" si="16"/>
        <v>0</v>
      </c>
      <c r="AG32" s="77">
        <f>County!Y1845</f>
        <v>730</v>
      </c>
      <c r="AH32" s="108">
        <f t="shared" si="17"/>
        <v>1.3570160518268596E-3</v>
      </c>
      <c r="AI32" s="77">
        <f>County!Z1845</f>
        <v>0</v>
      </c>
      <c r="AJ32" s="108">
        <f t="shared" si="18"/>
        <v>0</v>
      </c>
      <c r="AK32" s="77">
        <f>County!AA1845</f>
        <v>0</v>
      </c>
      <c r="AL32" s="108">
        <f t="shared" si="19"/>
        <v>0</v>
      </c>
      <c r="AM32" s="77">
        <f>County!AB1845</f>
        <v>0</v>
      </c>
      <c r="AN32" s="108">
        <f t="shared" si="20"/>
        <v>0</v>
      </c>
      <c r="AO32" s="77">
        <f>County!AC1845</f>
        <v>0</v>
      </c>
      <c r="AP32" s="108">
        <f t="shared" si="21"/>
        <v>0</v>
      </c>
      <c r="AQ32" s="77">
        <f>County!AD1845</f>
        <v>0</v>
      </c>
      <c r="AR32" s="108">
        <f t="shared" si="22"/>
        <v>0</v>
      </c>
      <c r="AS32" s="77">
        <f>County!AE1845</f>
        <v>0</v>
      </c>
      <c r="AT32" s="108">
        <f t="shared" si="22"/>
        <v>0</v>
      </c>
      <c r="AU32" s="77">
        <f>County!AF1845</f>
        <v>0</v>
      </c>
      <c r="AV32" s="108">
        <f t="shared" si="23"/>
        <v>0</v>
      </c>
      <c r="AW32" s="77">
        <f>County!AG1845</f>
        <v>0</v>
      </c>
      <c r="AX32" s="108">
        <f t="shared" si="23"/>
        <v>0</v>
      </c>
      <c r="AY32" s="77">
        <f>County!AH1845</f>
        <v>0</v>
      </c>
      <c r="AZ32" s="108">
        <f t="shared" si="24"/>
        <v>0</v>
      </c>
      <c r="BA32" s="77">
        <f>County!AI1845</f>
        <v>0</v>
      </c>
      <c r="BB32" s="108">
        <f t="shared" si="25"/>
        <v>0</v>
      </c>
      <c r="BC32" s="77">
        <f>County!AJ1845</f>
        <v>0</v>
      </c>
      <c r="BD32" s="108">
        <f t="shared" si="26"/>
        <v>0</v>
      </c>
      <c r="BE32" s="77">
        <f>County!AK1845</f>
        <v>0</v>
      </c>
      <c r="BF32" s="108">
        <f t="shared" si="27"/>
        <v>0</v>
      </c>
      <c r="BG32" s="77">
        <f>County!AL1845</f>
        <v>0</v>
      </c>
      <c r="BH32" s="108">
        <f t="shared" si="28"/>
        <v>0</v>
      </c>
      <c r="BI32" s="61"/>
      <c r="BJ32" s="50" t="str">
        <f t="shared" si="29"/>
        <v>New Hampshire</v>
      </c>
      <c r="BK32" s="50" t="s">
        <v>2439</v>
      </c>
      <c r="BL32" s="50">
        <f t="shared" si="30"/>
        <v>4</v>
      </c>
      <c r="BM32" s="51">
        <f>RANK(Q32,(K32:P32,Q32:X32,AC32:AV32))</f>
        <v>4</v>
      </c>
      <c r="BN32" s="51">
        <f>RANK(S32,(K32:P32,Q32:X32,AC32:AV32))</f>
        <v>13</v>
      </c>
      <c r="BO32" s="51">
        <f>RANK(W32,(K32:P32,Q32:X32,AC32:AV32))</f>
        <v>13</v>
      </c>
      <c r="BP32" s="51">
        <f>RANK(U32,(K32:P32,Q32:X32,AC32:AV32))</f>
        <v>6</v>
      </c>
      <c r="BR32" s="50">
        <v>33</v>
      </c>
    </row>
    <row r="33" spans="1:70" s="37" customFormat="1" x14ac:dyDescent="0.2">
      <c r="A33" s="37" t="s">
        <v>180</v>
      </c>
      <c r="B33" s="37">
        <v>15</v>
      </c>
      <c r="C33" s="40">
        <f t="shared" si="31"/>
        <v>3343594</v>
      </c>
      <c r="D33" s="39">
        <f t="shared" si="0"/>
        <v>15</v>
      </c>
      <c r="E33" s="39">
        <f t="shared" si="1"/>
        <v>0</v>
      </c>
      <c r="F33" s="86">
        <f t="shared" si="2"/>
        <v>1</v>
      </c>
      <c r="G33" s="86">
        <f t="shared" si="3"/>
        <v>2</v>
      </c>
      <c r="H33" s="86">
        <f t="shared" si="4"/>
        <v>3</v>
      </c>
      <c r="I33" s="1">
        <f t="shared" si="32"/>
        <v>79341</v>
      </c>
      <c r="J33" s="41">
        <f t="shared" si="5"/>
        <v>2.3729256602326717E-2</v>
      </c>
      <c r="K33" s="40">
        <f>County!N1868</f>
        <v>1436206</v>
      </c>
      <c r="L33" s="41">
        <f t="shared" si="6"/>
        <v>0.42953959123027496</v>
      </c>
      <c r="M33" s="40">
        <f>County!O1868</f>
        <v>1356865</v>
      </c>
      <c r="N33" s="41">
        <f t="shared" si="7"/>
        <v>0.40581033462794824</v>
      </c>
      <c r="O33" s="78">
        <f>County!P1868</f>
        <v>521829</v>
      </c>
      <c r="P33" s="41">
        <f t="shared" si="8"/>
        <v>0.1560682905879123</v>
      </c>
      <c r="Q33" s="78">
        <f>County!Q1868</f>
        <v>6822</v>
      </c>
      <c r="R33" s="41">
        <f t="shared" si="9"/>
        <v>2.0403194885503444E-3</v>
      </c>
      <c r="S33" s="40">
        <f>County!R1868</f>
        <v>1867</v>
      </c>
      <c r="T33" s="41">
        <f t="shared" si="10"/>
        <v>5.5838119101780893E-4</v>
      </c>
      <c r="U33" s="78">
        <f>County!S1868</f>
        <v>3513</v>
      </c>
      <c r="V33" s="79">
        <f t="shared" si="11"/>
        <v>1.0506658404100498E-3</v>
      </c>
      <c r="W33" s="78">
        <f>County!T1868</f>
        <v>2670</v>
      </c>
      <c r="X33" s="79">
        <f t="shared" si="12"/>
        <v>7.9854192823650236E-4</v>
      </c>
      <c r="Y33" s="78">
        <f>County!U1868</f>
        <v>1353</v>
      </c>
      <c r="Z33" s="79">
        <f t="shared" si="13"/>
        <v>4.046543928479355E-4</v>
      </c>
      <c r="AA33" s="78">
        <f>County!V1868</f>
        <v>1996</v>
      </c>
      <c r="AB33" s="79">
        <f t="shared" si="14"/>
        <v>5.96962430247213E-4</v>
      </c>
      <c r="AC33" s="78">
        <f>County!W1868</f>
        <v>2095</v>
      </c>
      <c r="AD33" s="79">
        <f t="shared" si="15"/>
        <v>6.2657128826047661E-4</v>
      </c>
      <c r="AE33" s="78">
        <f>County!X1868</f>
        <v>2011</v>
      </c>
      <c r="AF33" s="79">
        <f t="shared" si="16"/>
        <v>6.0144862085528329E-4</v>
      </c>
      <c r="AG33" s="78">
        <f>County!Y1868</f>
        <v>0</v>
      </c>
      <c r="AH33" s="79">
        <f t="shared" si="17"/>
        <v>0</v>
      </c>
      <c r="AI33" s="78">
        <f>County!Z1868</f>
        <v>4749</v>
      </c>
      <c r="AJ33" s="79">
        <f t="shared" si="18"/>
        <v>1.4203279465150374E-3</v>
      </c>
      <c r="AK33" s="78">
        <f>County!AA1868</f>
        <v>0</v>
      </c>
      <c r="AL33" s="79">
        <f t="shared" si="19"/>
        <v>0</v>
      </c>
      <c r="AM33" s="78">
        <f>County!AB1868</f>
        <v>0</v>
      </c>
      <c r="AN33" s="79">
        <f t="shared" si="20"/>
        <v>0</v>
      </c>
      <c r="AO33" s="78">
        <f>County!AC1868</f>
        <v>1618</v>
      </c>
      <c r="AP33" s="79">
        <f t="shared" si="21"/>
        <v>4.83910426923843E-4</v>
      </c>
      <c r="AQ33" s="78">
        <f>County!AD1868</f>
        <v>0</v>
      </c>
      <c r="AR33" s="79">
        <f t="shared" si="22"/>
        <v>0</v>
      </c>
      <c r="AS33" s="78">
        <f>County!AE1868</f>
        <v>0</v>
      </c>
      <c r="AT33" s="79">
        <f t="shared" si="22"/>
        <v>0</v>
      </c>
      <c r="AU33" s="78">
        <f>County!AF1868</f>
        <v>0</v>
      </c>
      <c r="AV33" s="79">
        <f t="shared" si="23"/>
        <v>0</v>
      </c>
      <c r="AW33" s="78">
        <f>County!AG1868</f>
        <v>0</v>
      </c>
      <c r="AX33" s="79">
        <f t="shared" si="23"/>
        <v>0</v>
      </c>
      <c r="AY33" s="78">
        <f>County!AH1868</f>
        <v>0</v>
      </c>
      <c r="AZ33" s="79">
        <f t="shared" si="24"/>
        <v>0</v>
      </c>
      <c r="BA33" s="78">
        <f>County!AI1868</f>
        <v>0</v>
      </c>
      <c r="BB33" s="79">
        <f t="shared" si="25"/>
        <v>0</v>
      </c>
      <c r="BC33" s="78">
        <f>County!AJ1868</f>
        <v>0</v>
      </c>
      <c r="BD33" s="79">
        <f t="shared" si="26"/>
        <v>0</v>
      </c>
      <c r="BE33" s="78">
        <f>County!AK1868</f>
        <v>0</v>
      </c>
      <c r="BF33" s="79">
        <f t="shared" si="27"/>
        <v>0</v>
      </c>
      <c r="BG33" s="78">
        <f>County!AL1868</f>
        <v>0</v>
      </c>
      <c r="BH33" s="79">
        <f t="shared" si="28"/>
        <v>0</v>
      </c>
      <c r="BI33" s="62"/>
      <c r="BJ33" s="37" t="str">
        <f t="shared" si="29"/>
        <v>New Jersey</v>
      </c>
      <c r="BK33" s="37" t="s">
        <v>2051</v>
      </c>
      <c r="BL33" s="37">
        <f t="shared" si="30"/>
        <v>15</v>
      </c>
      <c r="BM33" s="38">
        <f>RANK(Q33,(K33:P33,Q33:X33,AC33:AV33))</f>
        <v>4</v>
      </c>
      <c r="BN33" s="38">
        <f>RANK(S33,(K33:P33,Q33:X33,AC33:AV33))</f>
        <v>10</v>
      </c>
      <c r="BO33" s="38">
        <f>RANK(W33,(K33:P33,Q33:X33,AC33:AV33))</f>
        <v>7</v>
      </c>
      <c r="BP33" s="38">
        <f>RANK(U33,(K33:P33,Q33:X33,AC33:AV33))</f>
        <v>6</v>
      </c>
      <c r="BR33" s="37">
        <v>34</v>
      </c>
    </row>
    <row r="34" spans="1:70" s="50" customFormat="1" x14ac:dyDescent="0.2">
      <c r="A34" s="50" t="s">
        <v>1032</v>
      </c>
      <c r="B34" s="50">
        <v>5</v>
      </c>
      <c r="C34" s="53">
        <f t="shared" si="31"/>
        <v>569986</v>
      </c>
      <c r="D34" s="52">
        <f t="shared" si="0"/>
        <v>5</v>
      </c>
      <c r="E34" s="52">
        <f t="shared" si="1"/>
        <v>0</v>
      </c>
      <c r="F34" s="85">
        <f t="shared" si="2"/>
        <v>1</v>
      </c>
      <c r="G34" s="85">
        <f t="shared" si="3"/>
        <v>2</v>
      </c>
      <c r="H34" s="85">
        <f t="shared" si="4"/>
        <v>3</v>
      </c>
      <c r="I34" s="53">
        <f t="shared" si="32"/>
        <v>48793</v>
      </c>
      <c r="J34" s="54">
        <f t="shared" si="5"/>
        <v>8.5603856936837044E-2</v>
      </c>
      <c r="K34" s="53">
        <f>County!N1903</f>
        <v>261617</v>
      </c>
      <c r="L34" s="54">
        <f t="shared" si="6"/>
        <v>0.45898846638338486</v>
      </c>
      <c r="M34" s="53">
        <f>County!O1903</f>
        <v>212824</v>
      </c>
      <c r="N34" s="54">
        <f t="shared" si="7"/>
        <v>0.37338460944654783</v>
      </c>
      <c r="O34" s="77">
        <f>County!P1903</f>
        <v>91895</v>
      </c>
      <c r="P34" s="54">
        <f t="shared" si="8"/>
        <v>0.1612232581151116</v>
      </c>
      <c r="Q34" s="77">
        <f>County!Q1903</f>
        <v>1615</v>
      </c>
      <c r="R34" s="54">
        <f t="shared" si="9"/>
        <v>2.8334029256858939E-3</v>
      </c>
      <c r="S34" s="53">
        <f>County!R1903</f>
        <v>0</v>
      </c>
      <c r="T34" s="54">
        <f t="shared" si="10"/>
        <v>0</v>
      </c>
      <c r="U34" s="77">
        <f>County!S1903</f>
        <v>369</v>
      </c>
      <c r="V34" s="108">
        <f t="shared" si="11"/>
        <v>6.4738432172018259E-4</v>
      </c>
      <c r="W34" s="77">
        <f>County!T1903</f>
        <v>620</v>
      </c>
      <c r="X34" s="108">
        <f t="shared" si="12"/>
        <v>1.087746014814399E-3</v>
      </c>
      <c r="Y34" s="77">
        <f>County!U1903</f>
        <v>562</v>
      </c>
      <c r="Z34" s="108">
        <f t="shared" si="13"/>
        <v>9.8598912955756807E-4</v>
      </c>
      <c r="AA34" s="77">
        <f>County!V1903</f>
        <v>0</v>
      </c>
      <c r="AB34" s="108">
        <f t="shared" si="14"/>
        <v>0</v>
      </c>
      <c r="AC34" s="77">
        <f>County!W1903</f>
        <v>0</v>
      </c>
      <c r="AD34" s="108">
        <f t="shared" si="15"/>
        <v>0</v>
      </c>
      <c r="AE34" s="77">
        <f>County!X1903</f>
        <v>183</v>
      </c>
      <c r="AF34" s="108">
        <f t="shared" si="16"/>
        <v>3.210605172758629E-4</v>
      </c>
      <c r="AG34" s="77">
        <f>County!Y1903</f>
        <v>0</v>
      </c>
      <c r="AH34" s="108">
        <f t="shared" si="17"/>
        <v>0</v>
      </c>
      <c r="AI34" s="77">
        <f>County!Z1903</f>
        <v>0</v>
      </c>
      <c r="AJ34" s="108">
        <f t="shared" si="18"/>
        <v>0</v>
      </c>
      <c r="AK34" s="77">
        <f>County!AA1903</f>
        <v>0</v>
      </c>
      <c r="AL34" s="108">
        <f t="shared" si="19"/>
        <v>0</v>
      </c>
      <c r="AM34" s="77">
        <f>County!AB1903</f>
        <v>0</v>
      </c>
      <c r="AN34" s="108">
        <f t="shared" si="20"/>
        <v>0</v>
      </c>
      <c r="AO34" s="77">
        <f>County!AC1903</f>
        <v>0</v>
      </c>
      <c r="AP34" s="108">
        <f t="shared" si="21"/>
        <v>0</v>
      </c>
      <c r="AQ34" s="77">
        <f>County!AD1903</f>
        <v>0</v>
      </c>
      <c r="AR34" s="108">
        <f t="shared" si="22"/>
        <v>0</v>
      </c>
      <c r="AS34" s="77">
        <f>County!AE1903</f>
        <v>0</v>
      </c>
      <c r="AT34" s="108">
        <f t="shared" si="22"/>
        <v>0</v>
      </c>
      <c r="AU34" s="77">
        <f>County!AF1903</f>
        <v>0</v>
      </c>
      <c r="AV34" s="108">
        <f t="shared" si="23"/>
        <v>0</v>
      </c>
      <c r="AW34" s="77">
        <f>County!AG1903</f>
        <v>120</v>
      </c>
      <c r="AX34" s="108">
        <f t="shared" si="23"/>
        <v>2.1053148673827078E-4</v>
      </c>
      <c r="AY34" s="77">
        <f>County!AH1903</f>
        <v>0</v>
      </c>
      <c r="AZ34" s="108">
        <f t="shared" si="24"/>
        <v>0</v>
      </c>
      <c r="BA34" s="77">
        <f>County!AI1903</f>
        <v>0</v>
      </c>
      <c r="BB34" s="108">
        <f t="shared" si="25"/>
        <v>0</v>
      </c>
      <c r="BC34" s="77">
        <f>County!AJ1903</f>
        <v>0</v>
      </c>
      <c r="BD34" s="108">
        <f t="shared" si="26"/>
        <v>0</v>
      </c>
      <c r="BE34" s="77">
        <f>County!AK1903</f>
        <v>0</v>
      </c>
      <c r="BF34" s="108">
        <f t="shared" si="27"/>
        <v>0</v>
      </c>
      <c r="BG34" s="77">
        <f>County!AL1903</f>
        <v>181</v>
      </c>
      <c r="BH34" s="108">
        <f t="shared" si="28"/>
        <v>3.1755165916355838E-4</v>
      </c>
      <c r="BI34" s="61"/>
      <c r="BJ34" s="50" t="str">
        <f t="shared" si="29"/>
        <v>New Mexico</v>
      </c>
      <c r="BK34" s="50" t="s">
        <v>1033</v>
      </c>
      <c r="BL34" s="50">
        <f t="shared" si="30"/>
        <v>5</v>
      </c>
      <c r="BM34" s="51">
        <f>RANK(Q34,(K34:P34,Q34:X34,AC34:AV34))</f>
        <v>4</v>
      </c>
      <c r="BN34" s="51">
        <f>RANK(S34,(K34:P34,Q34:X34,AC34:AV34))</f>
        <v>15</v>
      </c>
      <c r="BO34" s="51">
        <f>RANK(W34,(K34:P34,Q34:X34,AC34:AV34))</f>
        <v>5</v>
      </c>
      <c r="BP34" s="51">
        <f>RANK(U34,(K34:P34,Q34:X34,AC34:AV34))</f>
        <v>6</v>
      </c>
      <c r="BR34" s="50">
        <v>35</v>
      </c>
    </row>
    <row r="35" spans="1:70" s="37" customFormat="1" x14ac:dyDescent="0.2">
      <c r="A35" s="37" t="s">
        <v>612</v>
      </c>
      <c r="B35" s="37">
        <v>33</v>
      </c>
      <c r="C35" s="40">
        <f t="shared" si="31"/>
        <v>6926925</v>
      </c>
      <c r="D35" s="39">
        <f t="shared" ref="D35:D53" si="33">IF(F35=1,B35,0)</f>
        <v>33</v>
      </c>
      <c r="E35" s="39">
        <f t="shared" ref="E35:E53" si="34">IF(G35=1,B35,0)</f>
        <v>0</v>
      </c>
      <c r="F35" s="86">
        <f t="shared" ref="F35:F54" si="35">RANK(K35,K35:BI35)</f>
        <v>1</v>
      </c>
      <c r="G35" s="86">
        <f t="shared" ref="G35:G54" si="36">RANK(M35,K35:BI35)</f>
        <v>2</v>
      </c>
      <c r="H35" s="86">
        <f t="shared" ref="H35:H54" si="37">IF(O35&gt;0,RANK(O35,K35:BI35),"-")</f>
        <v>3</v>
      </c>
      <c r="I35" s="1">
        <f t="shared" si="32"/>
        <v>1097801</v>
      </c>
      <c r="J35" s="41">
        <f t="shared" ref="J35:J54" si="38">I35/C35</f>
        <v>0.15848316532949325</v>
      </c>
      <c r="K35" s="40">
        <f>County!N1967</f>
        <v>3444450</v>
      </c>
      <c r="L35" s="41">
        <f t="shared" ref="L35:L54" si="39">K35/$C35</f>
        <v>0.49725527560930716</v>
      </c>
      <c r="M35" s="40">
        <f>County!O1967</f>
        <v>2346649</v>
      </c>
      <c r="N35" s="41">
        <f t="shared" ref="N35:N54" si="40">M35/$C35</f>
        <v>0.33877211027981391</v>
      </c>
      <c r="O35" s="78">
        <f>County!P1967</f>
        <v>1090721</v>
      </c>
      <c r="P35" s="41">
        <f t="shared" ref="P35:P54" si="41">O35/$C35</f>
        <v>0.15746106677927074</v>
      </c>
      <c r="Q35" s="78">
        <f>County!Q1967</f>
        <v>13451</v>
      </c>
      <c r="R35" s="41">
        <f t="shared" ref="R35:R54" si="42">Q35/$C35</f>
        <v>1.9418428812207438E-3</v>
      </c>
      <c r="S35" s="40">
        <f>County!R1967</f>
        <v>25</v>
      </c>
      <c r="T35" s="41">
        <f t="shared" ref="T35:T54" si="43">S35/$C35</f>
        <v>3.6091050502206968E-6</v>
      </c>
      <c r="U35" s="78">
        <f>County!S1967</f>
        <v>11269</v>
      </c>
      <c r="V35" s="79">
        <f t="shared" ref="V35:V54" si="44">U35/$C35</f>
        <v>1.6268401924374814E-3</v>
      </c>
      <c r="W35" s="78">
        <f>County!T1967</f>
        <v>0</v>
      </c>
      <c r="X35" s="79">
        <f t="shared" ref="X35:X54" si="45">W35/$C35</f>
        <v>0</v>
      </c>
      <c r="Y35" s="78">
        <f>County!U1967</f>
        <v>4017</v>
      </c>
      <c r="Z35" s="79">
        <f t="shared" ref="Z35:Z54" si="46">Y35/$C35</f>
        <v>5.7991099946946151E-4</v>
      </c>
      <c r="AA35" s="78">
        <f>County!V1967</f>
        <v>385</v>
      </c>
      <c r="AB35" s="79">
        <f t="shared" ref="AB35:AB54" si="47">AA35/$C35</f>
        <v>5.5580217773398733E-5</v>
      </c>
      <c r="AC35" s="78">
        <f>County!W1967</f>
        <v>18</v>
      </c>
      <c r="AD35" s="79">
        <f t="shared" ref="AD35:AD54" si="48">AC35/$C35</f>
        <v>2.5985556361589017E-6</v>
      </c>
      <c r="AE35" s="78">
        <f>County!X1967</f>
        <v>15924</v>
      </c>
      <c r="AF35" s="79">
        <f t="shared" ref="AF35:AF54" si="49">AE35/$C35</f>
        <v>2.2988555527885752E-3</v>
      </c>
      <c r="AG35" s="78">
        <f>County!Y1967</f>
        <v>0</v>
      </c>
      <c r="AH35" s="79">
        <f t="shared" ref="AH35:AH54" si="50">AG35/$C35</f>
        <v>0</v>
      </c>
      <c r="AI35" s="78">
        <f>County!Z1967</f>
        <v>0</v>
      </c>
      <c r="AJ35" s="79">
        <f t="shared" ref="AJ35:AJ54" si="51">AI35/$C35</f>
        <v>0</v>
      </c>
      <c r="AK35" s="78">
        <f>County!AA1967</f>
        <v>0</v>
      </c>
      <c r="AL35" s="79">
        <f t="shared" ref="AL35:AL54" si="52">AK35/$C35</f>
        <v>0</v>
      </c>
      <c r="AM35" s="78">
        <f>County!AB1967</f>
        <v>16</v>
      </c>
      <c r="AN35" s="79">
        <f t="shared" ref="AN35:AN54" si="53">AM35/$C35</f>
        <v>2.3098272321412461E-6</v>
      </c>
      <c r="AO35" s="78">
        <f>County!AC1967</f>
        <v>0</v>
      </c>
      <c r="AP35" s="79">
        <f t="shared" ref="AP35:AP54" si="54">AO35/$C35</f>
        <v>0</v>
      </c>
      <c r="AQ35" s="78">
        <f>County!AD1967</f>
        <v>0</v>
      </c>
      <c r="AR35" s="79">
        <f t="shared" ref="AR35:AT54" si="55">AQ35/$C35</f>
        <v>0</v>
      </c>
      <c r="AS35" s="78">
        <f>County!AE1967</f>
        <v>0</v>
      </c>
      <c r="AT35" s="79">
        <f t="shared" si="55"/>
        <v>0</v>
      </c>
      <c r="AU35" s="78">
        <f>County!AF1967</f>
        <v>0</v>
      </c>
      <c r="AV35" s="79">
        <f t="shared" ref="AV35:AX54" si="56">AU35/$C35</f>
        <v>0</v>
      </c>
      <c r="AW35" s="78">
        <f>County!AG1967</f>
        <v>0</v>
      </c>
      <c r="AX35" s="79">
        <f t="shared" si="56"/>
        <v>0</v>
      </c>
      <c r="AY35" s="78">
        <f>County!AH1967</f>
        <v>0</v>
      </c>
      <c r="AZ35" s="79">
        <f t="shared" ref="AZ35:AZ54" si="57">AY35/$C35</f>
        <v>0</v>
      </c>
      <c r="BA35" s="78">
        <f>County!AI1967</f>
        <v>0</v>
      </c>
      <c r="BB35" s="79">
        <f t="shared" ref="BB35:BB54" si="58">BA35/$C35</f>
        <v>0</v>
      </c>
      <c r="BC35" s="78">
        <f>County!AJ1967</f>
        <v>0</v>
      </c>
      <c r="BD35" s="79">
        <f t="shared" ref="BD35:BD54" si="59">BC35/$C35</f>
        <v>0</v>
      </c>
      <c r="BE35" s="78">
        <f>County!AK1967</f>
        <v>0</v>
      </c>
      <c r="BF35" s="79">
        <f t="shared" ref="BF35:BF54" si="60">BE35/$C35</f>
        <v>0</v>
      </c>
      <c r="BG35" s="78">
        <f>County!AL1967</f>
        <v>0</v>
      </c>
      <c r="BH35" s="79">
        <f t="shared" ref="BH35:BH54" si="61">BG35/$C35</f>
        <v>0</v>
      </c>
      <c r="BI35" s="62"/>
      <c r="BJ35" s="37" t="str">
        <f t="shared" ref="BJ35:BJ54" si="62">A35</f>
        <v>New York</v>
      </c>
      <c r="BK35" s="37" t="s">
        <v>369</v>
      </c>
      <c r="BL35" s="37">
        <f t="shared" ref="BL35:BL54" si="63">SUM(D35:E35)</f>
        <v>33</v>
      </c>
      <c r="BM35" s="38">
        <f>RANK(Q35,(K35:P35,Q35:X35,AC35:AV35))</f>
        <v>5</v>
      </c>
      <c r="BN35" s="38">
        <f>RANK(S35,(K35:P35,Q35:X35,AC35:AV35))</f>
        <v>7</v>
      </c>
      <c r="BO35" s="38">
        <f>RANK(W35,(K35:P35,Q35:X35,AC35:AV35))</f>
        <v>19</v>
      </c>
      <c r="BP35" s="38">
        <f>RANK(U35,(K35:P35,Q35:X35,AC35:AV35))</f>
        <v>6</v>
      </c>
      <c r="BR35" s="37">
        <v>36</v>
      </c>
    </row>
    <row r="36" spans="1:70" s="50" customFormat="1" x14ac:dyDescent="0.2">
      <c r="A36" s="50" t="s">
        <v>1687</v>
      </c>
      <c r="B36" s="50">
        <v>14</v>
      </c>
      <c r="C36" s="53">
        <f t="shared" si="31"/>
        <v>2611850</v>
      </c>
      <c r="D36" s="52">
        <f t="shared" si="33"/>
        <v>0</v>
      </c>
      <c r="E36" s="52">
        <f t="shared" si="34"/>
        <v>14</v>
      </c>
      <c r="F36" s="85">
        <f t="shared" si="35"/>
        <v>2</v>
      </c>
      <c r="G36" s="85">
        <f t="shared" si="36"/>
        <v>1</v>
      </c>
      <c r="H36" s="85">
        <f t="shared" si="37"/>
        <v>3</v>
      </c>
      <c r="I36" s="53">
        <f t="shared" si="32"/>
        <v>20619</v>
      </c>
      <c r="J36" s="54">
        <f t="shared" si="38"/>
        <v>7.8944043494075088E-3</v>
      </c>
      <c r="K36" s="53">
        <f>County!N2069</f>
        <v>1114042</v>
      </c>
      <c r="L36" s="54">
        <f t="shared" si="39"/>
        <v>0.42653368302161304</v>
      </c>
      <c r="M36" s="53">
        <f>County!O2069</f>
        <v>1134661</v>
      </c>
      <c r="N36" s="54">
        <f t="shared" si="40"/>
        <v>0.43442808737102057</v>
      </c>
      <c r="O36" s="102">
        <f>County!P2069</f>
        <v>357864</v>
      </c>
      <c r="P36" s="54">
        <f t="shared" si="41"/>
        <v>0.1370155253938779</v>
      </c>
      <c r="Q36" s="77">
        <f>County!Q2069</f>
        <v>5171</v>
      </c>
      <c r="R36" s="54">
        <f t="shared" si="42"/>
        <v>1.9798227310144152E-3</v>
      </c>
      <c r="S36" s="53">
        <f>County!R2069</f>
        <v>0</v>
      </c>
      <c r="T36" s="54">
        <f t="shared" si="43"/>
        <v>0</v>
      </c>
      <c r="U36" s="77">
        <f>County!S2069</f>
        <v>59</v>
      </c>
      <c r="V36" s="108">
        <f t="shared" si="44"/>
        <v>2.2589352374753528E-5</v>
      </c>
      <c r="W36" s="77">
        <f>County!T2069</f>
        <v>0</v>
      </c>
      <c r="X36" s="108">
        <f t="shared" si="45"/>
        <v>0</v>
      </c>
      <c r="Y36" s="77">
        <f>County!U2069</f>
        <v>41</v>
      </c>
      <c r="Z36" s="108">
        <f t="shared" si="46"/>
        <v>1.5697685548557537E-5</v>
      </c>
      <c r="AA36" s="77">
        <f>County!V2069</f>
        <v>0</v>
      </c>
      <c r="AB36" s="108">
        <f t="shared" si="47"/>
        <v>0</v>
      </c>
      <c r="AC36" s="77">
        <f>County!W2069</f>
        <v>0</v>
      </c>
      <c r="AD36" s="108">
        <f t="shared" si="48"/>
        <v>0</v>
      </c>
      <c r="AE36" s="77">
        <f>County!X2069</f>
        <v>12</v>
      </c>
      <c r="AF36" s="108">
        <f t="shared" si="49"/>
        <v>4.5944445507973278E-6</v>
      </c>
      <c r="AG36" s="77">
        <f>County!Y2069</f>
        <v>0</v>
      </c>
      <c r="AH36" s="108">
        <f t="shared" si="50"/>
        <v>0</v>
      </c>
      <c r="AI36" s="77">
        <f>County!Z2069</f>
        <v>0</v>
      </c>
      <c r="AJ36" s="108">
        <f t="shared" si="51"/>
        <v>0</v>
      </c>
      <c r="AK36" s="77">
        <f>County!AA2069</f>
        <v>0</v>
      </c>
      <c r="AL36" s="108">
        <f t="shared" si="52"/>
        <v>0</v>
      </c>
      <c r="AM36" s="77">
        <f>County!AB2069</f>
        <v>0</v>
      </c>
      <c r="AN36" s="108">
        <f t="shared" si="53"/>
        <v>0</v>
      </c>
      <c r="AO36" s="77">
        <f>County!AC2069</f>
        <v>0</v>
      </c>
      <c r="AP36" s="108">
        <f t="shared" si="54"/>
        <v>0</v>
      </c>
      <c r="AQ36" s="77">
        <f>County!AD2069</f>
        <v>0</v>
      </c>
      <c r="AR36" s="108">
        <f t="shared" si="55"/>
        <v>0</v>
      </c>
      <c r="AS36" s="77">
        <f>County!AE2069</f>
        <v>0</v>
      </c>
      <c r="AT36" s="108">
        <f t="shared" si="55"/>
        <v>0</v>
      </c>
      <c r="AU36" s="77">
        <f>County!AF2069</f>
        <v>0</v>
      </c>
      <c r="AV36" s="108">
        <f t="shared" si="56"/>
        <v>0</v>
      </c>
      <c r="AW36" s="77">
        <f>County!AG2069</f>
        <v>0</v>
      </c>
      <c r="AX36" s="108">
        <f t="shared" si="56"/>
        <v>0</v>
      </c>
      <c r="AY36" s="77">
        <f>County!AH2069</f>
        <v>0</v>
      </c>
      <c r="AZ36" s="108">
        <f t="shared" si="57"/>
        <v>0</v>
      </c>
      <c r="BA36" s="77">
        <f>County!AI2069</f>
        <v>0</v>
      </c>
      <c r="BB36" s="108">
        <f t="shared" si="58"/>
        <v>0</v>
      </c>
      <c r="BC36" s="77">
        <f>County!AJ2069</f>
        <v>0</v>
      </c>
      <c r="BD36" s="108">
        <f t="shared" si="59"/>
        <v>0</v>
      </c>
      <c r="BE36" s="77">
        <f>County!AK2069</f>
        <v>0</v>
      </c>
      <c r="BF36" s="108">
        <f t="shared" si="60"/>
        <v>0</v>
      </c>
      <c r="BG36" s="77">
        <f>County!AL2069</f>
        <v>0</v>
      </c>
      <c r="BH36" s="108">
        <f t="shared" si="61"/>
        <v>0</v>
      </c>
      <c r="BI36" s="61"/>
      <c r="BJ36" s="50" t="str">
        <f t="shared" si="62"/>
        <v>North Carolina</v>
      </c>
      <c r="BK36" s="50" t="s">
        <v>1431</v>
      </c>
      <c r="BL36" s="50">
        <f t="shared" si="63"/>
        <v>14</v>
      </c>
      <c r="BM36" s="51">
        <f>RANK(Q36,(K36:P36,Q36:X36,AC36:AV36))</f>
        <v>4</v>
      </c>
      <c r="BN36" s="51">
        <f>RANK(S36,(K36:P36,Q36:X36,AC36:AV36))</f>
        <v>13</v>
      </c>
      <c r="BO36" s="51">
        <f>RANK(W36,(K36:P36,Q36:X36,AC36:AV36))</f>
        <v>13</v>
      </c>
      <c r="BP36" s="51">
        <f>RANK(U36,(K36:P36,Q36:X36,AC36:AV36))</f>
        <v>5</v>
      </c>
      <c r="BR36" s="50">
        <v>37</v>
      </c>
    </row>
    <row r="37" spans="1:70" s="37" customFormat="1" x14ac:dyDescent="0.2">
      <c r="A37" s="37" t="s">
        <v>1769</v>
      </c>
      <c r="B37" s="37">
        <v>3</v>
      </c>
      <c r="C37" s="40">
        <f t="shared" si="31"/>
        <v>308133</v>
      </c>
      <c r="D37" s="39">
        <f t="shared" si="33"/>
        <v>0</v>
      </c>
      <c r="E37" s="39">
        <f t="shared" si="34"/>
        <v>3</v>
      </c>
      <c r="F37" s="86">
        <f t="shared" si="35"/>
        <v>2</v>
      </c>
      <c r="G37" s="86">
        <f t="shared" si="36"/>
        <v>1</v>
      </c>
      <c r="H37" s="86">
        <f t="shared" si="37"/>
        <v>3</v>
      </c>
      <c r="I37" s="1">
        <f t="shared" si="32"/>
        <v>37076</v>
      </c>
      <c r="J37" s="41">
        <f t="shared" si="38"/>
        <v>0.12032466499855582</v>
      </c>
      <c r="K37" s="40">
        <f>County!N2124</f>
        <v>99168</v>
      </c>
      <c r="L37" s="41">
        <f t="shared" si="39"/>
        <v>0.32183505174713517</v>
      </c>
      <c r="M37" s="40">
        <f>County!O2124</f>
        <v>136244</v>
      </c>
      <c r="N37" s="41">
        <f t="shared" si="40"/>
        <v>0.44215971674569099</v>
      </c>
      <c r="O37" s="103">
        <f>County!P2124</f>
        <v>71084</v>
      </c>
      <c r="P37" s="41">
        <f t="shared" si="41"/>
        <v>0.23069259053720309</v>
      </c>
      <c r="Q37" s="78">
        <f>County!Q2124</f>
        <v>416</v>
      </c>
      <c r="R37" s="41">
        <f t="shared" si="42"/>
        <v>1.3500663674452266E-3</v>
      </c>
      <c r="S37" s="40">
        <f>County!R2124</f>
        <v>0</v>
      </c>
      <c r="T37" s="41">
        <f t="shared" si="43"/>
        <v>0</v>
      </c>
      <c r="U37" s="78">
        <f>County!S2124</f>
        <v>143</v>
      </c>
      <c r="V37" s="79">
        <f t="shared" si="44"/>
        <v>4.6408531380929662E-4</v>
      </c>
      <c r="W37" s="78">
        <f>County!T2124</f>
        <v>0</v>
      </c>
      <c r="X37" s="79">
        <f t="shared" si="45"/>
        <v>0</v>
      </c>
      <c r="Y37" s="78">
        <f>County!U2124</f>
        <v>240</v>
      </c>
      <c r="Z37" s="79">
        <f t="shared" si="46"/>
        <v>7.7888444275686153E-4</v>
      </c>
      <c r="AA37" s="78">
        <f>County!V2124</f>
        <v>0</v>
      </c>
      <c r="AB37" s="79">
        <f t="shared" si="47"/>
        <v>0</v>
      </c>
      <c r="AC37" s="78">
        <f>County!W2124</f>
        <v>642</v>
      </c>
      <c r="AD37" s="79">
        <f t="shared" si="48"/>
        <v>2.0835158843746046E-3</v>
      </c>
      <c r="AE37" s="78">
        <f>County!X2124</f>
        <v>193</v>
      </c>
      <c r="AF37" s="79">
        <f t="shared" si="49"/>
        <v>6.2635290605030948E-4</v>
      </c>
      <c r="AG37" s="78">
        <f>County!Y2124</f>
        <v>0</v>
      </c>
      <c r="AH37" s="79">
        <f t="shared" si="50"/>
        <v>0</v>
      </c>
      <c r="AI37" s="78">
        <f>County!Z2124</f>
        <v>0</v>
      </c>
      <c r="AJ37" s="79">
        <f t="shared" si="51"/>
        <v>0</v>
      </c>
      <c r="AK37" s="78">
        <f>County!AA2124</f>
        <v>0</v>
      </c>
      <c r="AL37" s="79">
        <f t="shared" si="52"/>
        <v>0</v>
      </c>
      <c r="AM37" s="78">
        <f>County!AB2124</f>
        <v>0</v>
      </c>
      <c r="AN37" s="79">
        <f t="shared" si="53"/>
        <v>0</v>
      </c>
      <c r="AO37" s="78">
        <f>County!AC2124</f>
        <v>0</v>
      </c>
      <c r="AP37" s="79">
        <f t="shared" si="54"/>
        <v>0</v>
      </c>
      <c r="AQ37" s="78">
        <f>County!AD2124</f>
        <v>0</v>
      </c>
      <c r="AR37" s="79">
        <f t="shared" si="55"/>
        <v>0</v>
      </c>
      <c r="AS37" s="78">
        <f>County!AE2124</f>
        <v>0</v>
      </c>
      <c r="AT37" s="79">
        <f t="shared" si="55"/>
        <v>0</v>
      </c>
      <c r="AU37" s="78">
        <f>County!AF2124</f>
        <v>0</v>
      </c>
      <c r="AV37" s="79">
        <f t="shared" si="56"/>
        <v>0</v>
      </c>
      <c r="AW37" s="78">
        <f>County!AG2124</f>
        <v>3</v>
      </c>
      <c r="AX37" s="79">
        <f t="shared" si="56"/>
        <v>9.7360555344607678E-6</v>
      </c>
      <c r="AY37" s="78">
        <f>County!AH2124</f>
        <v>0</v>
      </c>
      <c r="AZ37" s="79">
        <f t="shared" si="57"/>
        <v>0</v>
      </c>
      <c r="BA37" s="78">
        <f>County!AI2124</f>
        <v>0</v>
      </c>
      <c r="BB37" s="79">
        <f t="shared" si="58"/>
        <v>0</v>
      </c>
      <c r="BC37" s="78">
        <f>County!AJ2124</f>
        <v>0</v>
      </c>
      <c r="BD37" s="79">
        <f t="shared" si="59"/>
        <v>0</v>
      </c>
      <c r="BE37" s="78">
        <f>County!AK2124</f>
        <v>0</v>
      </c>
      <c r="BF37" s="79">
        <f t="shared" si="60"/>
        <v>0</v>
      </c>
      <c r="BG37" s="78">
        <f>County!AL2124</f>
        <v>0</v>
      </c>
      <c r="BH37" s="79">
        <f t="shared" si="61"/>
        <v>0</v>
      </c>
      <c r="BI37" s="62"/>
      <c r="BJ37" s="37" t="str">
        <f t="shared" si="62"/>
        <v>North Dakota</v>
      </c>
      <c r="BK37" s="37" t="s">
        <v>366</v>
      </c>
      <c r="BL37" s="37">
        <f t="shared" si="63"/>
        <v>3</v>
      </c>
      <c r="BM37" s="38">
        <f>RANK(Q37,(K37:P37,Q37:X37,AC37:AV37))</f>
        <v>5</v>
      </c>
      <c r="BN37" s="38">
        <f>RANK(S37,(K37:P37,Q37:X37,AC37:AV37))</f>
        <v>15</v>
      </c>
      <c r="BO37" s="38">
        <f>RANK(W37,(K37:P37,Q37:X37,AC37:AV37))</f>
        <v>15</v>
      </c>
      <c r="BP37" s="38">
        <f>RANK(U37,(K37:P37,Q37:X37,AC37:AV37))</f>
        <v>7</v>
      </c>
      <c r="BR37" s="37">
        <v>38</v>
      </c>
    </row>
    <row r="38" spans="1:70" s="50" customFormat="1" x14ac:dyDescent="0.2">
      <c r="A38" s="50" t="s">
        <v>599</v>
      </c>
      <c r="B38" s="50">
        <v>21</v>
      </c>
      <c r="C38" s="53">
        <f t="shared" si="31"/>
        <v>4939964</v>
      </c>
      <c r="D38" s="52">
        <f t="shared" si="33"/>
        <v>21</v>
      </c>
      <c r="E38" s="52">
        <f t="shared" si="34"/>
        <v>0</v>
      </c>
      <c r="F38" s="85">
        <f t="shared" si="35"/>
        <v>1</v>
      </c>
      <c r="G38" s="85">
        <f t="shared" si="36"/>
        <v>2</v>
      </c>
      <c r="H38" s="85">
        <f t="shared" si="37"/>
        <v>3</v>
      </c>
      <c r="I38" s="53">
        <f t="shared" si="32"/>
        <v>90632</v>
      </c>
      <c r="J38" s="54">
        <f t="shared" si="38"/>
        <v>1.8346692405045866E-2</v>
      </c>
      <c r="K38" s="53">
        <f>County!N2214</f>
        <v>1984942</v>
      </c>
      <c r="L38" s="54">
        <f t="shared" si="39"/>
        <v>0.40181304964975451</v>
      </c>
      <c r="M38" s="53">
        <f>County!O2214</f>
        <v>1894310</v>
      </c>
      <c r="N38" s="54">
        <f t="shared" si="40"/>
        <v>0.38346635724470868</v>
      </c>
      <c r="O38" s="102">
        <f>County!P2214</f>
        <v>1036426</v>
      </c>
      <c r="P38" s="54">
        <f t="shared" si="41"/>
        <v>0.20980436294677451</v>
      </c>
      <c r="Q38" s="77">
        <f>County!Q2214</f>
        <v>7252</v>
      </c>
      <c r="R38" s="54">
        <f t="shared" si="42"/>
        <v>1.46802689250367E-3</v>
      </c>
      <c r="S38" s="53">
        <f>County!R2214</f>
        <v>4698</v>
      </c>
      <c r="T38" s="54">
        <f t="shared" si="43"/>
        <v>9.5101907625237756E-4</v>
      </c>
      <c r="U38" s="77">
        <f>County!S2214</f>
        <v>6411</v>
      </c>
      <c r="V38" s="108">
        <f t="shared" si="44"/>
        <v>1.2977827368782445E-3</v>
      </c>
      <c r="W38" s="77">
        <f>County!T2214</f>
        <v>0</v>
      </c>
      <c r="X38" s="108">
        <f t="shared" si="45"/>
        <v>0</v>
      </c>
      <c r="Y38" s="77">
        <f>County!U2214</f>
        <v>3437</v>
      </c>
      <c r="Z38" s="108">
        <f t="shared" si="46"/>
        <v>6.9575405812673935E-4</v>
      </c>
      <c r="AA38" s="77">
        <f>County!V2214</f>
        <v>0</v>
      </c>
      <c r="AB38" s="108">
        <f t="shared" si="47"/>
        <v>0</v>
      </c>
      <c r="AC38" s="77">
        <f>County!W2214</f>
        <v>2446</v>
      </c>
      <c r="AD38" s="108">
        <f t="shared" si="48"/>
        <v>4.951453087512379E-4</v>
      </c>
      <c r="AE38" s="77">
        <f>County!X2214</f>
        <v>32</v>
      </c>
      <c r="AF38" s="108">
        <f t="shared" si="49"/>
        <v>6.4777800000161948E-6</v>
      </c>
      <c r="AG38" s="77">
        <f>County!Y2214</f>
        <v>10</v>
      </c>
      <c r="AH38" s="108">
        <f t="shared" si="50"/>
        <v>2.0243062500050609E-6</v>
      </c>
      <c r="AI38" s="77">
        <f>County!Z2214</f>
        <v>0</v>
      </c>
      <c r="AJ38" s="108">
        <f t="shared" si="51"/>
        <v>0</v>
      </c>
      <c r="AK38" s="77">
        <f>County!AA2214</f>
        <v>0</v>
      </c>
      <c r="AL38" s="108">
        <f t="shared" si="52"/>
        <v>0</v>
      </c>
      <c r="AM38" s="77">
        <f>County!AB2214</f>
        <v>0</v>
      </c>
      <c r="AN38" s="108">
        <f t="shared" si="53"/>
        <v>0</v>
      </c>
      <c r="AO38" s="77">
        <f>County!AC2214</f>
        <v>0</v>
      </c>
      <c r="AP38" s="108">
        <f t="shared" si="54"/>
        <v>0</v>
      </c>
      <c r="AQ38" s="77">
        <f>County!AD2214</f>
        <v>0</v>
      </c>
      <c r="AR38" s="108">
        <f t="shared" si="55"/>
        <v>0</v>
      </c>
      <c r="AS38" s="77">
        <f>County!AE2214</f>
        <v>0</v>
      </c>
      <c r="AT38" s="108">
        <f t="shared" si="55"/>
        <v>0</v>
      </c>
      <c r="AU38" s="77">
        <f>County!AF2214</f>
        <v>0</v>
      </c>
      <c r="AV38" s="108">
        <f t="shared" si="56"/>
        <v>0</v>
      </c>
      <c r="AW38" s="77">
        <f>County!AG2214</f>
        <v>0</v>
      </c>
      <c r="AX38" s="108">
        <f t="shared" si="56"/>
        <v>0</v>
      </c>
      <c r="AY38" s="77">
        <f>County!AH2214</f>
        <v>0</v>
      </c>
      <c r="AZ38" s="108">
        <f t="shared" si="57"/>
        <v>0</v>
      </c>
      <c r="BA38" s="77">
        <f>County!AI2214</f>
        <v>0</v>
      </c>
      <c r="BB38" s="108">
        <f t="shared" si="58"/>
        <v>0</v>
      </c>
      <c r="BC38" s="77">
        <f>County!AJ2214</f>
        <v>0</v>
      </c>
      <c r="BD38" s="108">
        <f t="shared" si="59"/>
        <v>0</v>
      </c>
      <c r="BE38" s="77">
        <f>County!AK2214</f>
        <v>0</v>
      </c>
      <c r="BF38" s="108">
        <f t="shared" si="60"/>
        <v>0</v>
      </c>
      <c r="BG38" s="77">
        <f>County!AL2214</f>
        <v>0</v>
      </c>
      <c r="BH38" s="108">
        <f t="shared" si="61"/>
        <v>0</v>
      </c>
      <c r="BI38" s="61"/>
      <c r="BJ38" s="50" t="str">
        <f t="shared" si="62"/>
        <v>Ohio</v>
      </c>
      <c r="BK38" s="50" t="s">
        <v>367</v>
      </c>
      <c r="BL38" s="50">
        <f t="shared" si="63"/>
        <v>21</v>
      </c>
      <c r="BM38" s="51">
        <f>RANK(Q38,(K38:P38,Q38:X38,AC38:AV38))</f>
        <v>4</v>
      </c>
      <c r="BN38" s="51">
        <f>RANK(S38,(K38:P38,Q38:X38,AC38:AV38))</f>
        <v>6</v>
      </c>
      <c r="BO38" s="51">
        <f>RANK(W38,(K38:P38,Q38:X38,AC38:AV38))</f>
        <v>19</v>
      </c>
      <c r="BP38" s="51">
        <f>RANK(U38,(K38:P38,Q38:X38,AC38:AV38))</f>
        <v>5</v>
      </c>
      <c r="BR38" s="50">
        <v>39</v>
      </c>
    </row>
    <row r="39" spans="1:70" s="37" customFormat="1" x14ac:dyDescent="0.2">
      <c r="A39" s="37" t="s">
        <v>2564</v>
      </c>
      <c r="B39" s="37">
        <v>8</v>
      </c>
      <c r="C39" s="40">
        <f t="shared" si="31"/>
        <v>1390359</v>
      </c>
      <c r="D39" s="39">
        <f t="shared" si="33"/>
        <v>0</v>
      </c>
      <c r="E39" s="39">
        <f t="shared" si="34"/>
        <v>8</v>
      </c>
      <c r="F39" s="86">
        <f t="shared" si="35"/>
        <v>2</v>
      </c>
      <c r="G39" s="86">
        <f t="shared" si="36"/>
        <v>1</v>
      </c>
      <c r="H39" s="86">
        <f t="shared" si="37"/>
        <v>3</v>
      </c>
      <c r="I39" s="1">
        <f t="shared" si="32"/>
        <v>119863</v>
      </c>
      <c r="J39" s="41">
        <f t="shared" si="38"/>
        <v>8.6210108324540638E-2</v>
      </c>
      <c r="K39" s="40">
        <f>County!N2293</f>
        <v>473066</v>
      </c>
      <c r="L39" s="41">
        <f t="shared" si="39"/>
        <v>0.34024737495855389</v>
      </c>
      <c r="M39" s="40">
        <f>County!O2293</f>
        <v>592929</v>
      </c>
      <c r="N39" s="41">
        <f t="shared" si="40"/>
        <v>0.42645748328309452</v>
      </c>
      <c r="O39" s="103">
        <f>County!P2293</f>
        <v>319878</v>
      </c>
      <c r="P39" s="41">
        <f t="shared" si="41"/>
        <v>0.23006863694916205</v>
      </c>
      <c r="Q39" s="78">
        <f>County!Q2293</f>
        <v>4486</v>
      </c>
      <c r="R39" s="41">
        <f t="shared" si="42"/>
        <v>3.2265048091895689E-3</v>
      </c>
      <c r="S39" s="40">
        <f>County!R2293</f>
        <v>0</v>
      </c>
      <c r="T39" s="41">
        <f t="shared" si="43"/>
        <v>0</v>
      </c>
      <c r="U39" s="78">
        <f>County!S2293</f>
        <v>0</v>
      </c>
      <c r="V39" s="79">
        <f t="shared" si="44"/>
        <v>0</v>
      </c>
      <c r="W39" s="78">
        <f>County!T2293</f>
        <v>0</v>
      </c>
      <c r="X39" s="79">
        <f t="shared" si="45"/>
        <v>0</v>
      </c>
      <c r="Y39" s="78">
        <f>County!U2293</f>
        <v>0</v>
      </c>
      <c r="Z39" s="79">
        <f t="shared" si="46"/>
        <v>0</v>
      </c>
      <c r="AA39" s="78">
        <f>County!V2293</f>
        <v>0</v>
      </c>
      <c r="AB39" s="79">
        <f t="shared" si="47"/>
        <v>0</v>
      </c>
      <c r="AC39" s="78">
        <f>County!W2293</f>
        <v>0</v>
      </c>
      <c r="AD39" s="79">
        <f t="shared" si="48"/>
        <v>0</v>
      </c>
      <c r="AE39" s="78">
        <f>County!X2293</f>
        <v>0</v>
      </c>
      <c r="AF39" s="79">
        <f t="shared" si="49"/>
        <v>0</v>
      </c>
      <c r="AG39" s="78">
        <f>County!Y2293</f>
        <v>0</v>
      </c>
      <c r="AH39" s="79">
        <f t="shared" si="50"/>
        <v>0</v>
      </c>
      <c r="AI39" s="78">
        <f>County!Z2293</f>
        <v>0</v>
      </c>
      <c r="AJ39" s="79">
        <f t="shared" si="51"/>
        <v>0</v>
      </c>
      <c r="AK39" s="78">
        <f>County!AA2293</f>
        <v>0</v>
      </c>
      <c r="AL39" s="79">
        <f t="shared" si="52"/>
        <v>0</v>
      </c>
      <c r="AM39" s="78">
        <f>County!AB2293</f>
        <v>0</v>
      </c>
      <c r="AN39" s="79">
        <f t="shared" si="53"/>
        <v>0</v>
      </c>
      <c r="AO39" s="78">
        <f>County!AC2293</f>
        <v>0</v>
      </c>
      <c r="AP39" s="79">
        <f t="shared" si="54"/>
        <v>0</v>
      </c>
      <c r="AQ39" s="78">
        <f>County!AD2293</f>
        <v>0</v>
      </c>
      <c r="AR39" s="79">
        <f t="shared" si="55"/>
        <v>0</v>
      </c>
      <c r="AS39" s="78">
        <f>County!AE2293</f>
        <v>0</v>
      </c>
      <c r="AT39" s="79">
        <f t="shared" si="55"/>
        <v>0</v>
      </c>
      <c r="AU39" s="78">
        <f>County!AF2293</f>
        <v>0</v>
      </c>
      <c r="AV39" s="79">
        <f t="shared" si="56"/>
        <v>0</v>
      </c>
      <c r="AW39" s="78">
        <f>County!AG2293</f>
        <v>0</v>
      </c>
      <c r="AX39" s="79">
        <f t="shared" si="56"/>
        <v>0</v>
      </c>
      <c r="AY39" s="78">
        <f>County!AH2293</f>
        <v>0</v>
      </c>
      <c r="AZ39" s="79">
        <f t="shared" si="57"/>
        <v>0</v>
      </c>
      <c r="BA39" s="78">
        <f>County!AI2293</f>
        <v>0</v>
      </c>
      <c r="BB39" s="79">
        <f t="shared" si="58"/>
        <v>0</v>
      </c>
      <c r="BC39" s="78">
        <f>County!AJ2293</f>
        <v>0</v>
      </c>
      <c r="BD39" s="79">
        <f t="shared" si="59"/>
        <v>0</v>
      </c>
      <c r="BE39" s="78">
        <f>County!AK2293</f>
        <v>0</v>
      </c>
      <c r="BF39" s="79">
        <f t="shared" si="60"/>
        <v>0</v>
      </c>
      <c r="BG39" s="78">
        <f>County!AL2293</f>
        <v>0</v>
      </c>
      <c r="BH39" s="79">
        <f t="shared" si="61"/>
        <v>0</v>
      </c>
      <c r="BI39" s="62"/>
      <c r="BJ39" s="37" t="str">
        <f t="shared" si="62"/>
        <v>Oklahoma</v>
      </c>
      <c r="BK39" s="37" t="s">
        <v>2565</v>
      </c>
      <c r="BL39" s="37">
        <f t="shared" si="63"/>
        <v>8</v>
      </c>
      <c r="BM39" s="38">
        <f>RANK(Q39,(K39:P39,Q39:X39,AC39:AV39))</f>
        <v>4</v>
      </c>
      <c r="BN39" s="38">
        <f>RANK(S39,(K39:P39,Q39:X39,AC39:AV39))</f>
        <v>9</v>
      </c>
      <c r="BO39" s="38">
        <f>RANK(W39,(K39:P39,Q39:X39,AC39:AV39))</f>
        <v>9</v>
      </c>
      <c r="BP39" s="38">
        <f>RANK(U39,(K39:P39,Q39:X39,AC39:AV39))</f>
        <v>9</v>
      </c>
      <c r="BR39" s="37">
        <v>40</v>
      </c>
    </row>
    <row r="40" spans="1:70" s="50" customFormat="1" x14ac:dyDescent="0.2">
      <c r="A40" s="50" t="s">
        <v>2166</v>
      </c>
      <c r="B40" s="50">
        <v>7</v>
      </c>
      <c r="C40" s="53">
        <f t="shared" si="31"/>
        <v>1462643</v>
      </c>
      <c r="D40" s="52">
        <f t="shared" si="33"/>
        <v>7</v>
      </c>
      <c r="E40" s="52">
        <f t="shared" si="34"/>
        <v>0</v>
      </c>
      <c r="F40" s="85">
        <f t="shared" si="35"/>
        <v>1</v>
      </c>
      <c r="G40" s="85">
        <f t="shared" si="36"/>
        <v>2</v>
      </c>
      <c r="H40" s="85">
        <f t="shared" si="37"/>
        <v>3</v>
      </c>
      <c r="I40" s="53">
        <f t="shared" si="32"/>
        <v>145557</v>
      </c>
      <c r="J40" s="54">
        <f t="shared" si="38"/>
        <v>9.9516423351426145E-2</v>
      </c>
      <c r="K40" s="53">
        <f>County!N2331</f>
        <v>621314</v>
      </c>
      <c r="L40" s="54">
        <f t="shared" si="39"/>
        <v>0.42478855058958337</v>
      </c>
      <c r="M40" s="53">
        <f>County!O2331</f>
        <v>475757</v>
      </c>
      <c r="N40" s="54">
        <f t="shared" si="40"/>
        <v>0.32527212723815724</v>
      </c>
      <c r="O40" s="102">
        <f>County!P2331</f>
        <v>354091</v>
      </c>
      <c r="P40" s="54">
        <f t="shared" si="41"/>
        <v>0.24208983326758476</v>
      </c>
      <c r="Q40" s="77">
        <f>County!Q2331</f>
        <v>4277</v>
      </c>
      <c r="R40" s="54">
        <f t="shared" si="42"/>
        <v>2.9241585267218316E-3</v>
      </c>
      <c r="S40" s="53">
        <f>County!R2331</f>
        <v>1470</v>
      </c>
      <c r="T40" s="54">
        <f t="shared" si="43"/>
        <v>1.0050299355345083E-3</v>
      </c>
      <c r="U40" s="77">
        <f>County!S2331</f>
        <v>3030</v>
      </c>
      <c r="V40" s="108">
        <f t="shared" si="44"/>
        <v>2.0715923161017417E-3</v>
      </c>
      <c r="W40" s="77">
        <f>County!T2331</f>
        <v>0</v>
      </c>
      <c r="X40" s="108">
        <f t="shared" si="45"/>
        <v>0</v>
      </c>
      <c r="Y40" s="77">
        <f>County!U2331</f>
        <v>91</v>
      </c>
      <c r="Z40" s="108">
        <f t="shared" si="46"/>
        <v>6.2216138866421944E-5</v>
      </c>
      <c r="AA40" s="77">
        <f>County!V2331</f>
        <v>0</v>
      </c>
      <c r="AB40" s="108">
        <f t="shared" si="47"/>
        <v>0</v>
      </c>
      <c r="AC40" s="77">
        <f>County!W2331</f>
        <v>0</v>
      </c>
      <c r="AD40" s="108">
        <f t="shared" si="48"/>
        <v>0</v>
      </c>
      <c r="AE40" s="77">
        <f>County!X2331</f>
        <v>0</v>
      </c>
      <c r="AF40" s="108">
        <f t="shared" si="49"/>
        <v>0</v>
      </c>
      <c r="AG40" s="77">
        <f>County!Y2331</f>
        <v>2609</v>
      </c>
      <c r="AH40" s="108">
        <f t="shared" si="50"/>
        <v>1.7837572121153283E-3</v>
      </c>
      <c r="AI40" s="77">
        <f>County!Z2331</f>
        <v>0</v>
      </c>
      <c r="AJ40" s="108">
        <f t="shared" si="51"/>
        <v>0</v>
      </c>
      <c r="AK40" s="77">
        <f>County!AA2331</f>
        <v>0</v>
      </c>
      <c r="AL40" s="108">
        <f t="shared" si="52"/>
        <v>0</v>
      </c>
      <c r="AM40" s="77">
        <f>County!AB2331</f>
        <v>4</v>
      </c>
      <c r="AN40" s="108">
        <f t="shared" si="53"/>
        <v>2.7347753347877781E-6</v>
      </c>
      <c r="AO40" s="77">
        <f>County!AC2331</f>
        <v>0</v>
      </c>
      <c r="AP40" s="108">
        <f t="shared" si="54"/>
        <v>0</v>
      </c>
      <c r="AQ40" s="77">
        <f>County!AD2331</f>
        <v>0</v>
      </c>
      <c r="AR40" s="108">
        <f t="shared" si="55"/>
        <v>0</v>
      </c>
      <c r="AS40" s="77">
        <f>County!AE2331</f>
        <v>0</v>
      </c>
      <c r="AT40" s="108">
        <f t="shared" si="55"/>
        <v>0</v>
      </c>
      <c r="AU40" s="77">
        <f>County!AF2331</f>
        <v>0</v>
      </c>
      <c r="AV40" s="108">
        <f t="shared" si="56"/>
        <v>0</v>
      </c>
      <c r="AW40" s="77">
        <f>County!AG2331</f>
        <v>0</v>
      </c>
      <c r="AX40" s="108">
        <f t="shared" si="56"/>
        <v>0</v>
      </c>
      <c r="AY40" s="77">
        <f>County!AH2331</f>
        <v>0</v>
      </c>
      <c r="AZ40" s="108">
        <f t="shared" si="57"/>
        <v>0</v>
      </c>
      <c r="BA40" s="77">
        <f>County!AI2331</f>
        <v>0</v>
      </c>
      <c r="BB40" s="108">
        <f t="shared" si="58"/>
        <v>0</v>
      </c>
      <c r="BC40" s="77">
        <f>County!AJ2331</f>
        <v>0</v>
      </c>
      <c r="BD40" s="108">
        <f t="shared" si="59"/>
        <v>0</v>
      </c>
      <c r="BE40" s="77">
        <f>County!AK2331</f>
        <v>0</v>
      </c>
      <c r="BF40" s="108">
        <f t="shared" si="60"/>
        <v>0</v>
      </c>
      <c r="BG40" s="77">
        <f>County!AL2331</f>
        <v>0</v>
      </c>
      <c r="BH40" s="108">
        <f t="shared" si="61"/>
        <v>0</v>
      </c>
      <c r="BI40" s="61"/>
      <c r="BJ40" s="50" t="str">
        <f t="shared" si="62"/>
        <v>Oregon</v>
      </c>
      <c r="BK40" s="50" t="s">
        <v>2566</v>
      </c>
      <c r="BL40" s="50">
        <f t="shared" si="63"/>
        <v>7</v>
      </c>
      <c r="BM40" s="51">
        <f>RANK(Q40,(K40:P40,Q40:X40,AC40:AV40))</f>
        <v>4</v>
      </c>
      <c r="BN40" s="51">
        <f>RANK(S40,(K40:P40,Q40:X40,AC40:AV40))</f>
        <v>7</v>
      </c>
      <c r="BO40" s="51">
        <f>RANK(W40,(K40:P40,Q40:X40,AC40:AV40))</f>
        <v>17</v>
      </c>
      <c r="BP40" s="51">
        <f>RANK(U40,(K40:P40,Q40:X40,AC40:AV40))</f>
        <v>5</v>
      </c>
      <c r="BR40" s="50">
        <v>41</v>
      </c>
    </row>
    <row r="41" spans="1:70" s="37" customFormat="1" x14ac:dyDescent="0.2">
      <c r="A41" s="37" t="s">
        <v>648</v>
      </c>
      <c r="B41" s="37">
        <v>23</v>
      </c>
      <c r="C41" s="40">
        <f t="shared" si="31"/>
        <v>4959810</v>
      </c>
      <c r="D41" s="39">
        <f t="shared" si="33"/>
        <v>23</v>
      </c>
      <c r="E41" s="39">
        <f t="shared" si="34"/>
        <v>0</v>
      </c>
      <c r="F41" s="86">
        <f t="shared" si="35"/>
        <v>1</v>
      </c>
      <c r="G41" s="86">
        <f t="shared" si="36"/>
        <v>2</v>
      </c>
      <c r="H41" s="86">
        <f t="shared" si="37"/>
        <v>3</v>
      </c>
      <c r="I41" s="1">
        <f t="shared" si="32"/>
        <v>447323</v>
      </c>
      <c r="J41" s="41">
        <f t="shared" si="38"/>
        <v>9.0189543551063442E-2</v>
      </c>
      <c r="K41" s="40">
        <f>County!N2400</f>
        <v>2239164</v>
      </c>
      <c r="L41" s="41">
        <f t="shared" si="39"/>
        <v>0.45146164873251193</v>
      </c>
      <c r="M41" s="40">
        <f>County!O2400</f>
        <v>1791841</v>
      </c>
      <c r="N41" s="41">
        <f t="shared" si="40"/>
        <v>0.36127210518144848</v>
      </c>
      <c r="O41" s="103">
        <f>County!P2400</f>
        <v>902667</v>
      </c>
      <c r="P41" s="41">
        <f t="shared" si="41"/>
        <v>0.1819962861480581</v>
      </c>
      <c r="Q41" s="78">
        <f>County!Q2400</f>
        <v>21477</v>
      </c>
      <c r="R41" s="41">
        <f t="shared" si="42"/>
        <v>4.3302061974148202E-3</v>
      </c>
      <c r="S41" s="40">
        <f>County!R2400</f>
        <v>0</v>
      </c>
      <c r="T41" s="41">
        <f t="shared" si="43"/>
        <v>0</v>
      </c>
      <c r="U41" s="78">
        <f>County!S2400</f>
        <v>4661</v>
      </c>
      <c r="V41" s="79">
        <f t="shared" si="44"/>
        <v>9.3975374056667492E-4</v>
      </c>
      <c r="W41" s="78">
        <f>County!T2400</f>
        <v>0</v>
      </c>
      <c r="X41" s="79">
        <f t="shared" si="45"/>
        <v>0</v>
      </c>
      <c r="Y41" s="78">
        <f>County!U2400</f>
        <v>0</v>
      </c>
      <c r="Z41" s="79">
        <f t="shared" si="46"/>
        <v>0</v>
      </c>
      <c r="AA41" s="78">
        <f>County!V2400</f>
        <v>0</v>
      </c>
      <c r="AB41" s="79">
        <f t="shared" si="47"/>
        <v>0</v>
      </c>
      <c r="AC41" s="78">
        <f>County!W2400</f>
        <v>0</v>
      </c>
      <c r="AD41" s="79">
        <f t="shared" si="48"/>
        <v>0</v>
      </c>
      <c r="AE41" s="78">
        <f>County!X2400</f>
        <v>0</v>
      </c>
      <c r="AF41" s="79">
        <f t="shared" si="49"/>
        <v>0</v>
      </c>
      <c r="AG41" s="78">
        <f>County!Y2400</f>
        <v>0</v>
      </c>
      <c r="AH41" s="79">
        <f t="shared" si="50"/>
        <v>0</v>
      </c>
      <c r="AI41" s="78">
        <f>County!Z2400</f>
        <v>0</v>
      </c>
      <c r="AJ41" s="79">
        <f t="shared" si="51"/>
        <v>0</v>
      </c>
      <c r="AK41" s="78">
        <f>County!AA2400</f>
        <v>0</v>
      </c>
      <c r="AL41" s="79">
        <f t="shared" si="52"/>
        <v>0</v>
      </c>
      <c r="AM41" s="78">
        <f>County!AB2400</f>
        <v>0</v>
      </c>
      <c r="AN41" s="79">
        <f t="shared" si="53"/>
        <v>0</v>
      </c>
      <c r="AO41" s="78">
        <f>County!AC2400</f>
        <v>0</v>
      </c>
      <c r="AP41" s="79">
        <f t="shared" si="54"/>
        <v>0</v>
      </c>
      <c r="AQ41" s="78">
        <f>County!AD2400</f>
        <v>0</v>
      </c>
      <c r="AR41" s="79">
        <f t="shared" si="55"/>
        <v>0</v>
      </c>
      <c r="AS41" s="78">
        <f>County!AE2400</f>
        <v>0</v>
      </c>
      <c r="AT41" s="79">
        <f t="shared" si="55"/>
        <v>0</v>
      </c>
      <c r="AU41" s="78">
        <f>County!AF2400</f>
        <v>0</v>
      </c>
      <c r="AV41" s="79">
        <f t="shared" si="56"/>
        <v>0</v>
      </c>
      <c r="AW41" s="78">
        <f>County!AG2400</f>
        <v>0</v>
      </c>
      <c r="AX41" s="79">
        <f t="shared" si="56"/>
        <v>0</v>
      </c>
      <c r="AY41" s="78">
        <f>County!AH2400</f>
        <v>0</v>
      </c>
      <c r="AZ41" s="79">
        <f t="shared" si="57"/>
        <v>0</v>
      </c>
      <c r="BA41" s="78">
        <f>County!AI2400</f>
        <v>0</v>
      </c>
      <c r="BB41" s="79">
        <f t="shared" si="58"/>
        <v>0</v>
      </c>
      <c r="BC41" s="78">
        <f>County!AJ2400</f>
        <v>0</v>
      </c>
      <c r="BD41" s="79">
        <f t="shared" si="59"/>
        <v>0</v>
      </c>
      <c r="BE41" s="78">
        <f>County!AK2400</f>
        <v>0</v>
      </c>
      <c r="BF41" s="79">
        <f t="shared" si="60"/>
        <v>0</v>
      </c>
      <c r="BG41" s="78">
        <f>County!AL2400</f>
        <v>0</v>
      </c>
      <c r="BH41" s="79">
        <f t="shared" si="61"/>
        <v>0</v>
      </c>
      <c r="BI41" s="62"/>
      <c r="BJ41" s="37" t="str">
        <f t="shared" si="62"/>
        <v>Pennsylvania</v>
      </c>
      <c r="BK41" s="37" t="s">
        <v>649</v>
      </c>
      <c r="BL41" s="37">
        <f t="shared" si="63"/>
        <v>23</v>
      </c>
      <c r="BM41" s="38">
        <f>RANK(Q41,(K41:P41,Q41:X41,AC41:AV41))</f>
        <v>4</v>
      </c>
      <c r="BN41" s="38">
        <f>RANK(S41,(K41:P41,Q41:X41,AC41:AV41))</f>
        <v>11</v>
      </c>
      <c r="BO41" s="38">
        <f>RANK(W41,(K41:P41,Q41:X41,AC41:AV41))</f>
        <v>11</v>
      </c>
      <c r="BP41" s="38">
        <f>RANK(U41,(K41:P41,Q41:X41,AC41:AV41))</f>
        <v>5</v>
      </c>
      <c r="BR41" s="37">
        <v>42</v>
      </c>
    </row>
    <row r="42" spans="1:70" s="50" customFormat="1" x14ac:dyDescent="0.2">
      <c r="A42" s="50" t="s">
        <v>825</v>
      </c>
      <c r="B42" s="50">
        <v>4</v>
      </c>
      <c r="C42" s="53">
        <f t="shared" si="31"/>
        <v>453478</v>
      </c>
      <c r="D42" s="52">
        <f t="shared" si="33"/>
        <v>4</v>
      </c>
      <c r="E42" s="52">
        <f t="shared" si="34"/>
        <v>0</v>
      </c>
      <c r="F42" s="85">
        <f t="shared" si="35"/>
        <v>1</v>
      </c>
      <c r="G42" s="85">
        <f t="shared" si="36"/>
        <v>2</v>
      </c>
      <c r="H42" s="85">
        <f t="shared" si="37"/>
        <v>3</v>
      </c>
      <c r="I42" s="53">
        <f t="shared" si="32"/>
        <v>81698</v>
      </c>
      <c r="J42" s="54">
        <f t="shared" si="38"/>
        <v>0.18015868465504389</v>
      </c>
      <c r="K42" s="53">
        <f>County!N2407</f>
        <v>213299</v>
      </c>
      <c r="L42" s="54">
        <f t="shared" si="39"/>
        <v>0.47036239905794769</v>
      </c>
      <c r="M42" s="53">
        <f>County!O2407</f>
        <v>131601</v>
      </c>
      <c r="N42" s="54">
        <f t="shared" si="40"/>
        <v>0.29020371440290377</v>
      </c>
      <c r="O42" s="102">
        <f>County!P2407</f>
        <v>105045</v>
      </c>
      <c r="P42" s="54">
        <f t="shared" si="41"/>
        <v>0.23164299039865219</v>
      </c>
      <c r="Q42" s="77">
        <f>County!Q2407</f>
        <v>571</v>
      </c>
      <c r="R42" s="54">
        <f t="shared" si="42"/>
        <v>1.259157004308919E-3</v>
      </c>
      <c r="S42" s="53">
        <f>County!R2407</f>
        <v>3</v>
      </c>
      <c r="T42" s="54">
        <f t="shared" si="43"/>
        <v>6.6155359245652487E-6</v>
      </c>
      <c r="U42" s="77">
        <f>County!S2407</f>
        <v>1878</v>
      </c>
      <c r="V42" s="108">
        <f t="shared" si="44"/>
        <v>4.1413254887778458E-3</v>
      </c>
      <c r="W42" s="77">
        <f>County!T2407</f>
        <v>215</v>
      </c>
      <c r="X42" s="108">
        <f t="shared" si="45"/>
        <v>4.7411340792717616E-4</v>
      </c>
      <c r="Y42" s="77">
        <f>County!U2407</f>
        <v>262</v>
      </c>
      <c r="Z42" s="108">
        <f t="shared" si="46"/>
        <v>5.7775680407869839E-4</v>
      </c>
      <c r="AA42" s="77">
        <f>County!V2407</f>
        <v>1</v>
      </c>
      <c r="AB42" s="108">
        <f t="shared" si="47"/>
        <v>2.2051786415217498E-6</v>
      </c>
      <c r="AC42" s="77">
        <f>County!W2407</f>
        <v>494</v>
      </c>
      <c r="AD42" s="108">
        <f t="shared" si="48"/>
        <v>1.0893582489117444E-3</v>
      </c>
      <c r="AE42" s="77">
        <f>County!X2407</f>
        <v>0</v>
      </c>
      <c r="AF42" s="108">
        <f t="shared" si="49"/>
        <v>0</v>
      </c>
      <c r="AG42" s="77">
        <f>County!Y2407</f>
        <v>107</v>
      </c>
      <c r="AH42" s="108">
        <f t="shared" si="50"/>
        <v>2.3595411464282721E-4</v>
      </c>
      <c r="AI42" s="77">
        <f>County!Z2407</f>
        <v>0</v>
      </c>
      <c r="AJ42" s="108">
        <f t="shared" si="51"/>
        <v>0</v>
      </c>
      <c r="AK42" s="77">
        <f>County!AA2407</f>
        <v>0</v>
      </c>
      <c r="AL42" s="108">
        <f t="shared" si="52"/>
        <v>0</v>
      </c>
      <c r="AM42" s="77">
        <f>County!AB2407</f>
        <v>2</v>
      </c>
      <c r="AN42" s="108">
        <f t="shared" si="53"/>
        <v>4.4103572830434997E-6</v>
      </c>
      <c r="AO42" s="77">
        <f>County!AC2407</f>
        <v>0</v>
      </c>
      <c r="AP42" s="108">
        <f t="shared" si="54"/>
        <v>0</v>
      </c>
      <c r="AQ42" s="77">
        <f>County!AD2407</f>
        <v>0</v>
      </c>
      <c r="AR42" s="108">
        <f t="shared" si="55"/>
        <v>0</v>
      </c>
      <c r="AS42" s="77">
        <f>County!AE2407</f>
        <v>0</v>
      </c>
      <c r="AT42" s="108">
        <f t="shared" si="55"/>
        <v>0</v>
      </c>
      <c r="AU42" s="77">
        <f>County!AF2407</f>
        <v>0</v>
      </c>
      <c r="AV42" s="108">
        <f t="shared" si="56"/>
        <v>0</v>
      </c>
      <c r="AW42" s="77">
        <f>County!AG2407</f>
        <v>0</v>
      </c>
      <c r="AX42" s="108">
        <f t="shared" si="56"/>
        <v>0</v>
      </c>
      <c r="AY42" s="77">
        <f>County!AH2407</f>
        <v>0</v>
      </c>
      <c r="AZ42" s="108">
        <f t="shared" si="57"/>
        <v>0</v>
      </c>
      <c r="BA42" s="77">
        <f>County!AI2407</f>
        <v>0</v>
      </c>
      <c r="BB42" s="108">
        <f t="shared" si="58"/>
        <v>0</v>
      </c>
      <c r="BC42" s="77">
        <f>County!AJ2407</f>
        <v>0</v>
      </c>
      <c r="BD42" s="108">
        <f t="shared" si="59"/>
        <v>0</v>
      </c>
      <c r="BE42" s="77">
        <f>County!AK2407</f>
        <v>0</v>
      </c>
      <c r="BF42" s="108">
        <f t="shared" si="60"/>
        <v>0</v>
      </c>
      <c r="BG42" s="77">
        <f>County!AL2407</f>
        <v>0</v>
      </c>
      <c r="BH42" s="108">
        <f t="shared" si="61"/>
        <v>0</v>
      </c>
      <c r="BI42" s="61"/>
      <c r="BJ42" s="50" t="str">
        <f t="shared" si="62"/>
        <v>Rhode Island</v>
      </c>
      <c r="BK42" s="50" t="s">
        <v>826</v>
      </c>
      <c r="BL42" s="50">
        <f t="shared" si="63"/>
        <v>4</v>
      </c>
      <c r="BM42" s="51">
        <f>RANK(Q42,(K42:P42,Q42:X42,AC42:AV42))</f>
        <v>5</v>
      </c>
      <c r="BN42" s="51">
        <f>RANK(S42,(K42:P42,Q42:X42,AC42:AV42))</f>
        <v>9</v>
      </c>
      <c r="BO42" s="51">
        <f>RANK(W42,(K42:P42,Q42:X42,AC42:AV42))</f>
        <v>7</v>
      </c>
      <c r="BP42" s="51">
        <f>RANK(U42,(K42:P42,Q42:X42,AC42:AV42))</f>
        <v>4</v>
      </c>
      <c r="BR42" s="50">
        <v>44</v>
      </c>
    </row>
    <row r="43" spans="1:70" s="37" customFormat="1" x14ac:dyDescent="0.2">
      <c r="A43" s="37" t="s">
        <v>1047</v>
      </c>
      <c r="B43" s="37">
        <v>8</v>
      </c>
      <c r="C43" s="40">
        <f t="shared" si="31"/>
        <v>1202527</v>
      </c>
      <c r="D43" s="39">
        <f t="shared" si="33"/>
        <v>0</v>
      </c>
      <c r="E43" s="39">
        <f t="shared" si="34"/>
        <v>8</v>
      </c>
      <c r="F43" s="86">
        <f t="shared" si="35"/>
        <v>2</v>
      </c>
      <c r="G43" s="86">
        <f t="shared" si="36"/>
        <v>1</v>
      </c>
      <c r="H43" s="86">
        <f t="shared" si="37"/>
        <v>3</v>
      </c>
      <c r="I43" s="1">
        <f t="shared" si="32"/>
        <v>97993</v>
      </c>
      <c r="J43" s="41">
        <f t="shared" si="38"/>
        <v>8.1489230595238188E-2</v>
      </c>
      <c r="K43" s="78">
        <f>County!N2455</f>
        <v>479514</v>
      </c>
      <c r="L43" s="79">
        <f t="shared" si="39"/>
        <v>0.3987552878230593</v>
      </c>
      <c r="M43" s="78">
        <f>County!O2455</f>
        <v>577507</v>
      </c>
      <c r="N43" s="79">
        <f t="shared" si="40"/>
        <v>0.48024451841829746</v>
      </c>
      <c r="O43" s="103">
        <f>County!P2455</f>
        <v>138872</v>
      </c>
      <c r="P43" s="79">
        <f t="shared" si="41"/>
        <v>0.11548347770985599</v>
      </c>
      <c r="Q43" s="78">
        <f>County!Q2455</f>
        <v>2719</v>
      </c>
      <c r="R43" s="41">
        <f t="shared" si="42"/>
        <v>2.26107189277247E-3</v>
      </c>
      <c r="S43" s="40">
        <f>County!R2455</f>
        <v>0</v>
      </c>
      <c r="T43" s="41">
        <f t="shared" si="43"/>
        <v>0</v>
      </c>
      <c r="U43" s="78">
        <f>County!S2455</f>
        <v>1235</v>
      </c>
      <c r="V43" s="79">
        <f t="shared" si="44"/>
        <v>1.027003967478485E-3</v>
      </c>
      <c r="W43" s="78">
        <f>County!T2455</f>
        <v>2680</v>
      </c>
      <c r="X43" s="79">
        <f t="shared" si="45"/>
        <v>2.2286401885363073E-3</v>
      </c>
      <c r="Y43" s="78">
        <f>County!U2455</f>
        <v>0</v>
      </c>
      <c r="Z43" s="79">
        <f t="shared" si="46"/>
        <v>0</v>
      </c>
      <c r="AA43" s="78">
        <f>County!V2455</f>
        <v>0</v>
      </c>
      <c r="AB43" s="79">
        <f t="shared" si="47"/>
        <v>0</v>
      </c>
      <c r="AC43" s="78">
        <f>County!W2455</f>
        <v>0</v>
      </c>
      <c r="AD43" s="79">
        <f t="shared" si="48"/>
        <v>0</v>
      </c>
      <c r="AE43" s="78">
        <f>County!X2455</f>
        <v>0</v>
      </c>
      <c r="AF43" s="79">
        <f t="shared" si="49"/>
        <v>0</v>
      </c>
      <c r="AG43" s="78">
        <f>County!Y2455</f>
        <v>0</v>
      </c>
      <c r="AH43" s="79">
        <f t="shared" si="50"/>
        <v>0</v>
      </c>
      <c r="AI43" s="78">
        <f>County!Z2455</f>
        <v>0</v>
      </c>
      <c r="AJ43" s="79">
        <f t="shared" si="51"/>
        <v>0</v>
      </c>
      <c r="AK43" s="78">
        <f>County!AA2455</f>
        <v>0</v>
      </c>
      <c r="AL43" s="79">
        <f t="shared" si="52"/>
        <v>0</v>
      </c>
      <c r="AM43" s="78">
        <f>County!AB2455</f>
        <v>0</v>
      </c>
      <c r="AN43" s="79">
        <f t="shared" si="53"/>
        <v>0</v>
      </c>
      <c r="AO43" s="78">
        <f>County!AC2455</f>
        <v>0</v>
      </c>
      <c r="AP43" s="79">
        <f t="shared" si="54"/>
        <v>0</v>
      </c>
      <c r="AQ43" s="78">
        <f>County!AD2455</f>
        <v>0</v>
      </c>
      <c r="AR43" s="79">
        <f t="shared" si="55"/>
        <v>0</v>
      </c>
      <c r="AS43" s="78">
        <f>County!AE2455</f>
        <v>0</v>
      </c>
      <c r="AT43" s="79">
        <f t="shared" si="55"/>
        <v>0</v>
      </c>
      <c r="AU43" s="78">
        <f>County!AF2455</f>
        <v>0</v>
      </c>
      <c r="AV43" s="79">
        <f t="shared" si="56"/>
        <v>0</v>
      </c>
      <c r="AW43" s="78">
        <f>County!AG2455</f>
        <v>0</v>
      </c>
      <c r="AX43" s="79">
        <f t="shared" si="56"/>
        <v>0</v>
      </c>
      <c r="AY43" s="78">
        <f>County!AH2455</f>
        <v>0</v>
      </c>
      <c r="AZ43" s="79">
        <f t="shared" si="57"/>
        <v>0</v>
      </c>
      <c r="BA43" s="78">
        <f>County!AI2455</f>
        <v>0</v>
      </c>
      <c r="BB43" s="79">
        <f t="shared" si="58"/>
        <v>0</v>
      </c>
      <c r="BC43" s="78">
        <f>County!AJ2455</f>
        <v>0</v>
      </c>
      <c r="BD43" s="79">
        <f t="shared" si="59"/>
        <v>0</v>
      </c>
      <c r="BE43" s="78">
        <f>County!AK2455</f>
        <v>0</v>
      </c>
      <c r="BF43" s="79">
        <f t="shared" si="60"/>
        <v>0</v>
      </c>
      <c r="BG43" s="78">
        <f>County!AL2455</f>
        <v>0</v>
      </c>
      <c r="BH43" s="79">
        <f t="shared" si="61"/>
        <v>0</v>
      </c>
      <c r="BI43" s="62"/>
      <c r="BJ43" s="37" t="str">
        <f t="shared" si="62"/>
        <v>South Carolina</v>
      </c>
      <c r="BK43" s="37" t="s">
        <v>1048</v>
      </c>
      <c r="BL43" s="37">
        <f t="shared" si="63"/>
        <v>8</v>
      </c>
      <c r="BM43" s="38">
        <f>RANK(Q43,(K43:P43,Q43:X43,AC43:AV43))</f>
        <v>4</v>
      </c>
      <c r="BN43" s="38">
        <f>RANK(S43,(K43:P43,Q43:X43,AC43:AV43))</f>
        <v>13</v>
      </c>
      <c r="BO43" s="38">
        <f>RANK(W43,(K43:P43,Q43:X43,AC43:AV43))</f>
        <v>5</v>
      </c>
      <c r="BP43" s="38">
        <f>RANK(U43,(K43:P43,Q43:X43,AC43:AV43))</f>
        <v>6</v>
      </c>
      <c r="BR43" s="37">
        <v>45</v>
      </c>
    </row>
    <row r="44" spans="1:70" s="50" customFormat="1" x14ac:dyDescent="0.2">
      <c r="A44" s="50" t="s">
        <v>1418</v>
      </c>
      <c r="B44" s="50">
        <v>3</v>
      </c>
      <c r="C44" s="53">
        <f t="shared" si="31"/>
        <v>336254</v>
      </c>
      <c r="D44" s="52">
        <f t="shared" si="33"/>
        <v>0</v>
      </c>
      <c r="E44" s="52">
        <f t="shared" si="34"/>
        <v>3</v>
      </c>
      <c r="F44" s="85">
        <f t="shared" si="35"/>
        <v>2</v>
      </c>
      <c r="G44" s="85">
        <f t="shared" si="36"/>
        <v>1</v>
      </c>
      <c r="H44" s="85">
        <f t="shared" si="37"/>
        <v>3</v>
      </c>
      <c r="I44" s="53">
        <f t="shared" si="32"/>
        <v>11830</v>
      </c>
      <c r="J44" s="54">
        <f t="shared" si="38"/>
        <v>3.5181737615017222E-2</v>
      </c>
      <c r="K44" s="53">
        <f>County!N2523</f>
        <v>124888</v>
      </c>
      <c r="L44" s="54">
        <f t="shared" si="39"/>
        <v>0.37140970813730095</v>
      </c>
      <c r="M44" s="53">
        <f>County!O2523</f>
        <v>136718</v>
      </c>
      <c r="N44" s="54">
        <f t="shared" si="40"/>
        <v>0.4065914457523182</v>
      </c>
      <c r="O44" s="102">
        <f>County!P2523</f>
        <v>73295</v>
      </c>
      <c r="P44" s="54">
        <f t="shared" si="41"/>
        <v>0.21797510215491861</v>
      </c>
      <c r="Q44" s="77">
        <f>County!Q2523</f>
        <v>814</v>
      </c>
      <c r="R44" s="54">
        <f t="shared" si="42"/>
        <v>2.4207890463756564E-3</v>
      </c>
      <c r="S44" s="53">
        <f>County!R2523</f>
        <v>0</v>
      </c>
      <c r="T44" s="54">
        <f t="shared" si="43"/>
        <v>0</v>
      </c>
      <c r="U44" s="77">
        <f>County!S2523</f>
        <v>110</v>
      </c>
      <c r="V44" s="108">
        <f t="shared" si="44"/>
        <v>3.2713365491562928E-4</v>
      </c>
      <c r="W44" s="77">
        <f>County!T2523</f>
        <v>0</v>
      </c>
      <c r="X44" s="108">
        <f t="shared" si="45"/>
        <v>0</v>
      </c>
      <c r="Y44" s="77">
        <f>County!U2523</f>
        <v>429</v>
      </c>
      <c r="Z44" s="108">
        <f t="shared" si="46"/>
        <v>1.2758212541709541E-3</v>
      </c>
      <c r="AA44" s="77">
        <f>County!V2523</f>
        <v>0</v>
      </c>
      <c r="AB44" s="108">
        <f t="shared" si="47"/>
        <v>0</v>
      </c>
      <c r="AC44" s="77">
        <f>County!W2523</f>
        <v>0</v>
      </c>
      <c r="AD44" s="108">
        <f t="shared" si="48"/>
        <v>0</v>
      </c>
      <c r="AE44" s="77">
        <f>County!X2523</f>
        <v>0</v>
      </c>
      <c r="AF44" s="108">
        <f t="shared" si="49"/>
        <v>0</v>
      </c>
      <c r="AG44" s="77">
        <f>County!Y2523</f>
        <v>0</v>
      </c>
      <c r="AH44" s="108">
        <f t="shared" si="50"/>
        <v>0</v>
      </c>
      <c r="AI44" s="77">
        <f>County!Z2523</f>
        <v>0</v>
      </c>
      <c r="AJ44" s="108">
        <f t="shared" si="51"/>
        <v>0</v>
      </c>
      <c r="AK44" s="77">
        <f>County!AA2523</f>
        <v>0</v>
      </c>
      <c r="AL44" s="108">
        <f t="shared" si="52"/>
        <v>0</v>
      </c>
      <c r="AM44" s="77">
        <f>County!AB2523</f>
        <v>0</v>
      </c>
      <c r="AN44" s="108">
        <f t="shared" si="53"/>
        <v>0</v>
      </c>
      <c r="AO44" s="77">
        <f>County!AC2523</f>
        <v>0</v>
      </c>
      <c r="AP44" s="108">
        <f t="shared" si="54"/>
        <v>0</v>
      </c>
      <c r="AQ44" s="77">
        <f>County!AD2523</f>
        <v>0</v>
      </c>
      <c r="AR44" s="108">
        <f t="shared" si="55"/>
        <v>0</v>
      </c>
      <c r="AS44" s="77">
        <f>County!AE2523</f>
        <v>0</v>
      </c>
      <c r="AT44" s="108">
        <f t="shared" si="55"/>
        <v>0</v>
      </c>
      <c r="AU44" s="77">
        <f>County!AF2523</f>
        <v>0</v>
      </c>
      <c r="AV44" s="108">
        <f t="shared" si="56"/>
        <v>0</v>
      </c>
      <c r="AW44" s="77">
        <f>County!AG2523</f>
        <v>0</v>
      </c>
      <c r="AX44" s="108">
        <f t="shared" si="56"/>
        <v>0</v>
      </c>
      <c r="AY44" s="77">
        <f>County!AH2523</f>
        <v>0</v>
      </c>
      <c r="AZ44" s="108">
        <f t="shared" si="57"/>
        <v>0</v>
      </c>
      <c r="BA44" s="77">
        <f>County!AI2523</f>
        <v>0</v>
      </c>
      <c r="BB44" s="108">
        <f t="shared" si="58"/>
        <v>0</v>
      </c>
      <c r="BC44" s="77">
        <f>County!AJ2523</f>
        <v>0</v>
      </c>
      <c r="BD44" s="108">
        <f t="shared" si="59"/>
        <v>0</v>
      </c>
      <c r="BE44" s="77">
        <f>County!AK2523</f>
        <v>0</v>
      </c>
      <c r="BF44" s="108">
        <f t="shared" si="60"/>
        <v>0</v>
      </c>
      <c r="BG44" s="77">
        <f>County!AL2523</f>
        <v>0</v>
      </c>
      <c r="BH44" s="108">
        <f t="shared" si="61"/>
        <v>0</v>
      </c>
      <c r="BI44" s="61"/>
      <c r="BJ44" s="50" t="str">
        <f t="shared" si="62"/>
        <v>South Dakota</v>
      </c>
      <c r="BK44" s="50" t="s">
        <v>1419</v>
      </c>
      <c r="BL44" s="50">
        <f t="shared" si="63"/>
        <v>3</v>
      </c>
      <c r="BM44" s="51">
        <f>RANK(Q44,(K44:P44,Q44:X44,AC44:AV44))</f>
        <v>4</v>
      </c>
      <c r="BN44" s="51">
        <f>RANK(S44,(K44:P44,Q44:X44,AC44:AV44))</f>
        <v>11</v>
      </c>
      <c r="BO44" s="51">
        <f>RANK(W44,(K44:P44,Q44:X44,AC44:AV44))</f>
        <v>11</v>
      </c>
      <c r="BP44" s="51">
        <f>RANK(U44,(K44:P44,Q44:X44,AC44:AV44))</f>
        <v>5</v>
      </c>
      <c r="BR44" s="50">
        <v>46</v>
      </c>
    </row>
    <row r="45" spans="1:70" s="37" customFormat="1" x14ac:dyDescent="0.2">
      <c r="A45" s="37" t="s">
        <v>1862</v>
      </c>
      <c r="B45" s="37">
        <v>11</v>
      </c>
      <c r="C45" s="40">
        <f t="shared" si="31"/>
        <v>1982638</v>
      </c>
      <c r="D45" s="39">
        <f t="shared" si="33"/>
        <v>11</v>
      </c>
      <c r="E45" s="39">
        <f t="shared" si="34"/>
        <v>0</v>
      </c>
      <c r="F45" s="86">
        <f t="shared" si="35"/>
        <v>1</v>
      </c>
      <c r="G45" s="86">
        <f t="shared" si="36"/>
        <v>2</v>
      </c>
      <c r="H45" s="86">
        <f t="shared" si="37"/>
        <v>3</v>
      </c>
      <c r="I45" s="1">
        <f t="shared" si="32"/>
        <v>92221</v>
      </c>
      <c r="J45" s="41">
        <f t="shared" si="38"/>
        <v>4.6514290556319407E-2</v>
      </c>
      <c r="K45" s="40">
        <f>County!N2620</f>
        <v>933521</v>
      </c>
      <c r="L45" s="41">
        <f t="shared" si="39"/>
        <v>0.47084793088803906</v>
      </c>
      <c r="M45" s="40">
        <f>County!O2620</f>
        <v>841300</v>
      </c>
      <c r="N45" s="41">
        <f t="shared" si="40"/>
        <v>0.42433364033171966</v>
      </c>
      <c r="O45" s="103">
        <f>County!P2620</f>
        <v>199968</v>
      </c>
      <c r="P45" s="41">
        <f t="shared" si="41"/>
        <v>0.10085956185647607</v>
      </c>
      <c r="Q45" s="78">
        <f>County!Q2620</f>
        <v>1847</v>
      </c>
      <c r="R45" s="41">
        <f t="shared" si="42"/>
        <v>9.3158710768178558E-4</v>
      </c>
      <c r="S45" s="40">
        <f>County!R2620</f>
        <v>756</v>
      </c>
      <c r="T45" s="41">
        <f t="shared" si="43"/>
        <v>3.8131015344203029E-4</v>
      </c>
      <c r="U45" s="78">
        <f>County!S2620</f>
        <v>727</v>
      </c>
      <c r="V45" s="79">
        <f t="shared" si="44"/>
        <v>3.6668317665655557E-4</v>
      </c>
      <c r="W45" s="78">
        <f>County!T2620</f>
        <v>579</v>
      </c>
      <c r="X45" s="79">
        <f t="shared" si="45"/>
        <v>2.9203515719965017E-4</v>
      </c>
      <c r="Y45" s="78">
        <f>County!U2620</f>
        <v>599</v>
      </c>
      <c r="Z45" s="79">
        <f t="shared" si="46"/>
        <v>3.0212272739652929E-4</v>
      </c>
      <c r="AA45" s="78">
        <f>County!V2620</f>
        <v>511</v>
      </c>
      <c r="AB45" s="79">
        <f t="shared" si="47"/>
        <v>2.5773741853026119E-4</v>
      </c>
      <c r="AC45" s="78">
        <f>County!W2620</f>
        <v>460</v>
      </c>
      <c r="AD45" s="79">
        <f t="shared" si="48"/>
        <v>2.3201411452821946E-4</v>
      </c>
      <c r="AE45" s="78">
        <f>County!X2620</f>
        <v>277</v>
      </c>
      <c r="AF45" s="79">
        <f t="shared" si="49"/>
        <v>1.3971284722677564E-4</v>
      </c>
      <c r="AG45" s="78">
        <f>County!Y2620</f>
        <v>161</v>
      </c>
      <c r="AH45" s="79">
        <f t="shared" si="50"/>
        <v>8.120494008487681E-5</v>
      </c>
      <c r="AI45" s="78">
        <f>County!Z2620</f>
        <v>0</v>
      </c>
      <c r="AJ45" s="79">
        <f t="shared" si="51"/>
        <v>0</v>
      </c>
      <c r="AK45" s="78">
        <f>County!AA2620</f>
        <v>0</v>
      </c>
      <c r="AL45" s="79">
        <f t="shared" si="52"/>
        <v>0</v>
      </c>
      <c r="AM45" s="78">
        <f>County!AB2620</f>
        <v>1356</v>
      </c>
      <c r="AN45" s="79">
        <f t="shared" si="53"/>
        <v>6.8393725934840345E-4</v>
      </c>
      <c r="AO45" s="78">
        <f>County!AC2620</f>
        <v>0</v>
      </c>
      <c r="AP45" s="79">
        <f t="shared" si="54"/>
        <v>0</v>
      </c>
      <c r="AQ45" s="78">
        <f>County!AD2620</f>
        <v>0</v>
      </c>
      <c r="AR45" s="79">
        <f t="shared" si="55"/>
        <v>0</v>
      </c>
      <c r="AS45" s="78">
        <f>County!AE2620</f>
        <v>233</v>
      </c>
      <c r="AT45" s="79">
        <f t="shared" si="55"/>
        <v>1.1752019279364161E-4</v>
      </c>
      <c r="AU45" s="78">
        <f>County!AF2620</f>
        <v>0</v>
      </c>
      <c r="AV45" s="79">
        <f t="shared" si="56"/>
        <v>0</v>
      </c>
      <c r="AW45" s="78">
        <f>County!AG2620</f>
        <v>343</v>
      </c>
      <c r="AX45" s="79">
        <f t="shared" si="56"/>
        <v>1.730018288764767E-4</v>
      </c>
      <c r="AY45" s="78">
        <f>County!AH2620</f>
        <v>0</v>
      </c>
      <c r="AZ45" s="79">
        <f t="shared" si="57"/>
        <v>0</v>
      </c>
      <c r="BA45" s="78">
        <f>County!AI2620</f>
        <v>0</v>
      </c>
      <c r="BB45" s="79">
        <f t="shared" si="58"/>
        <v>0</v>
      </c>
      <c r="BC45" s="78">
        <f>County!AJ2620</f>
        <v>0</v>
      </c>
      <c r="BD45" s="79">
        <f t="shared" si="59"/>
        <v>0</v>
      </c>
      <c r="BE45" s="78">
        <f>County!AK2620</f>
        <v>0</v>
      </c>
      <c r="BF45" s="79">
        <f t="shared" si="60"/>
        <v>0</v>
      </c>
      <c r="BG45" s="78">
        <f>County!AL2620</f>
        <v>0</v>
      </c>
      <c r="BH45" s="79">
        <f t="shared" si="61"/>
        <v>0</v>
      </c>
      <c r="BI45" s="62"/>
      <c r="BJ45" s="37" t="str">
        <f t="shared" si="62"/>
        <v>Tennessee</v>
      </c>
      <c r="BK45" s="37" t="s">
        <v>406</v>
      </c>
      <c r="BL45" s="37">
        <f t="shared" si="63"/>
        <v>11</v>
      </c>
      <c r="BM45" s="38">
        <f>RANK(Q45,(K45:P45,Q45:X45,AC45:AV45))</f>
        <v>4</v>
      </c>
      <c r="BN45" s="38">
        <f>RANK(S45,(K45:P45,Q45:X45,AC45:AV45))</f>
        <v>6</v>
      </c>
      <c r="BO45" s="38">
        <f>RANK(W45,(K45:P45,Q45:X45,AC45:AV45))</f>
        <v>8</v>
      </c>
      <c r="BP45" s="38">
        <f>RANK(U45,(K45:P45,Q45:X45,AC45:AV45))</f>
        <v>7</v>
      </c>
      <c r="BR45" s="37">
        <v>47</v>
      </c>
    </row>
    <row r="46" spans="1:70" s="50" customFormat="1" x14ac:dyDescent="0.2">
      <c r="A46" s="50" t="s">
        <v>583</v>
      </c>
      <c r="B46" s="50">
        <v>32</v>
      </c>
      <c r="C46" s="53">
        <f t="shared" si="31"/>
        <v>6154018</v>
      </c>
      <c r="D46" s="52">
        <f t="shared" si="33"/>
        <v>0</v>
      </c>
      <c r="E46" s="52">
        <f t="shared" si="34"/>
        <v>32</v>
      </c>
      <c r="F46" s="85">
        <f t="shared" si="35"/>
        <v>2</v>
      </c>
      <c r="G46" s="85">
        <f t="shared" si="36"/>
        <v>1</v>
      </c>
      <c r="H46" s="85">
        <f t="shared" si="37"/>
        <v>3</v>
      </c>
      <c r="I46" s="53">
        <f t="shared" si="32"/>
        <v>214256</v>
      </c>
      <c r="J46" s="54">
        <f t="shared" si="38"/>
        <v>3.4815627773594419E-2</v>
      </c>
      <c r="K46" s="53">
        <f>County!N2876</f>
        <v>2281815</v>
      </c>
      <c r="L46" s="54">
        <f t="shared" si="39"/>
        <v>0.37078458334051023</v>
      </c>
      <c r="M46" s="53">
        <f>County!O2876</f>
        <v>2496071</v>
      </c>
      <c r="N46" s="54">
        <f t="shared" si="40"/>
        <v>0.40560021111410466</v>
      </c>
      <c r="O46" s="102">
        <f>County!P2876</f>
        <v>1354781</v>
      </c>
      <c r="P46" s="54">
        <f t="shared" si="41"/>
        <v>0.22014576492951435</v>
      </c>
      <c r="Q46" s="77">
        <f>County!Q2876</f>
        <v>19699</v>
      </c>
      <c r="R46" s="54">
        <f t="shared" si="42"/>
        <v>3.200998112127719E-3</v>
      </c>
      <c r="S46" s="53">
        <f>County!R2876</f>
        <v>505</v>
      </c>
      <c r="T46" s="54">
        <f t="shared" si="43"/>
        <v>8.2060208468678515E-5</v>
      </c>
      <c r="U46" s="77">
        <f>County!S2876</f>
        <v>301</v>
      </c>
      <c r="V46" s="108">
        <f t="shared" si="44"/>
        <v>4.8911134156578675E-5</v>
      </c>
      <c r="W46" s="77">
        <f>County!T2876</f>
        <v>359</v>
      </c>
      <c r="X46" s="108">
        <f t="shared" si="45"/>
        <v>5.8335870970803139E-5</v>
      </c>
      <c r="Y46" s="77">
        <f>County!U2876</f>
        <v>217</v>
      </c>
      <c r="Z46" s="108">
        <f t="shared" si="46"/>
        <v>3.526151532218463E-5</v>
      </c>
      <c r="AA46" s="77">
        <f>County!V2876</f>
        <v>0</v>
      </c>
      <c r="AB46" s="108">
        <f t="shared" si="47"/>
        <v>0</v>
      </c>
      <c r="AC46" s="77">
        <f>County!W2876</f>
        <v>169</v>
      </c>
      <c r="AD46" s="108">
        <f t="shared" si="48"/>
        <v>2.7461733131102315E-5</v>
      </c>
      <c r="AE46" s="77">
        <f>County!X2876</f>
        <v>0</v>
      </c>
      <c r="AF46" s="108">
        <f t="shared" si="49"/>
        <v>0</v>
      </c>
      <c r="AG46" s="77">
        <f>County!Y2876</f>
        <v>23</v>
      </c>
      <c r="AH46" s="108">
        <f t="shared" si="50"/>
        <v>3.7373956332269423E-6</v>
      </c>
      <c r="AI46" s="77">
        <f>County!Z2876</f>
        <v>0</v>
      </c>
      <c r="AJ46" s="108">
        <f t="shared" si="51"/>
        <v>0</v>
      </c>
      <c r="AK46" s="77">
        <f>County!AA2876</f>
        <v>0</v>
      </c>
      <c r="AL46" s="108">
        <f t="shared" si="52"/>
        <v>0</v>
      </c>
      <c r="AM46" s="77">
        <f>County!AB2876</f>
        <v>78</v>
      </c>
      <c r="AN46" s="108">
        <f t="shared" si="53"/>
        <v>1.2674646060508761E-5</v>
      </c>
      <c r="AO46" s="77">
        <f>County!AC2876</f>
        <v>0</v>
      </c>
      <c r="AP46" s="108">
        <f t="shared" si="54"/>
        <v>0</v>
      </c>
      <c r="AQ46" s="77">
        <f>County!AD2876</f>
        <v>0</v>
      </c>
      <c r="AR46" s="108">
        <f t="shared" si="55"/>
        <v>0</v>
      </c>
      <c r="AS46" s="77">
        <f>County!AE2876</f>
        <v>0</v>
      </c>
      <c r="AT46" s="108">
        <f t="shared" si="55"/>
        <v>0</v>
      </c>
      <c r="AU46" s="77">
        <f>County!AF2876</f>
        <v>0</v>
      </c>
      <c r="AV46" s="108">
        <f t="shared" si="56"/>
        <v>0</v>
      </c>
      <c r="AW46" s="77">
        <f>County!AG2876</f>
        <v>0</v>
      </c>
      <c r="AX46" s="108">
        <f t="shared" si="56"/>
        <v>0</v>
      </c>
      <c r="AY46" s="77">
        <f>County!AH2876</f>
        <v>0</v>
      </c>
      <c r="AZ46" s="108">
        <f t="shared" si="57"/>
        <v>0</v>
      </c>
      <c r="BA46" s="77">
        <f>County!AI2876</f>
        <v>0</v>
      </c>
      <c r="BB46" s="108">
        <f t="shared" si="58"/>
        <v>0</v>
      </c>
      <c r="BC46" s="77">
        <f>County!AJ2876</f>
        <v>0</v>
      </c>
      <c r="BD46" s="108">
        <f t="shared" si="59"/>
        <v>0</v>
      </c>
      <c r="BE46" s="77">
        <f>County!AK2876</f>
        <v>0</v>
      </c>
      <c r="BF46" s="108">
        <f t="shared" si="60"/>
        <v>0</v>
      </c>
      <c r="BG46" s="77">
        <f>County!AL2876</f>
        <v>0</v>
      </c>
      <c r="BH46" s="108">
        <f t="shared" si="61"/>
        <v>0</v>
      </c>
      <c r="BI46" s="61"/>
      <c r="BJ46" s="50" t="str">
        <f t="shared" si="62"/>
        <v>Texas</v>
      </c>
      <c r="BK46" s="50" t="s">
        <v>303</v>
      </c>
      <c r="BL46" s="50">
        <f t="shared" si="63"/>
        <v>32</v>
      </c>
      <c r="BM46" s="51">
        <f>RANK(Q46,(K46:P46,Q46:X46,AC46:AV46))</f>
        <v>4</v>
      </c>
      <c r="BN46" s="51">
        <f>RANK(S46,(K46:P46,Q46:X46,AC46:AV46))</f>
        <v>5</v>
      </c>
      <c r="BO46" s="51">
        <f>RANK(W46,(K46:P46,Q46:X46,AC46:AV46))</f>
        <v>6</v>
      </c>
      <c r="BP46" s="51">
        <f>RANK(U46,(K46:P46,Q46:X46,AC46:AV46))</f>
        <v>7</v>
      </c>
      <c r="BR46" s="50">
        <v>48</v>
      </c>
    </row>
    <row r="47" spans="1:70" s="37" customFormat="1" x14ac:dyDescent="0.2">
      <c r="A47" s="37" t="s">
        <v>1110</v>
      </c>
      <c r="B47" s="37">
        <v>5</v>
      </c>
      <c r="C47" s="40">
        <f t="shared" si="31"/>
        <v>744069</v>
      </c>
      <c r="D47" s="39">
        <f t="shared" si="33"/>
        <v>0</v>
      </c>
      <c r="E47" s="39">
        <f t="shared" si="34"/>
        <v>5</v>
      </c>
      <c r="F47" s="86">
        <f t="shared" si="35"/>
        <v>3</v>
      </c>
      <c r="G47" s="86">
        <f t="shared" si="36"/>
        <v>1</v>
      </c>
      <c r="H47" s="86">
        <f t="shared" si="37"/>
        <v>2</v>
      </c>
      <c r="I47" s="1">
        <f t="shared" si="32"/>
        <v>119232</v>
      </c>
      <c r="J47" s="41">
        <f t="shared" si="38"/>
        <v>0.16024320325131136</v>
      </c>
      <c r="K47" s="40">
        <f>County!N2907</f>
        <v>183429</v>
      </c>
      <c r="L47" s="41">
        <f t="shared" si="39"/>
        <v>0.24652149195840709</v>
      </c>
      <c r="M47" s="40">
        <f>County!O2907</f>
        <v>322632</v>
      </c>
      <c r="N47" s="41">
        <f t="shared" si="40"/>
        <v>0.43360494792821636</v>
      </c>
      <c r="O47" s="103">
        <f>County!P2907</f>
        <v>203400</v>
      </c>
      <c r="P47" s="41">
        <f t="shared" si="41"/>
        <v>0.27336174467690494</v>
      </c>
      <c r="Q47" s="78">
        <f>County!Q2907</f>
        <v>1900</v>
      </c>
      <c r="R47" s="41">
        <f t="shared" si="42"/>
        <v>2.5535266218589944E-3</v>
      </c>
      <c r="S47" s="40">
        <f>County!R2907</f>
        <v>28602</v>
      </c>
      <c r="T47" s="41">
        <f t="shared" si="43"/>
        <v>3.8439983388637342E-2</v>
      </c>
      <c r="U47" s="78">
        <f>County!S2907</f>
        <v>414</v>
      </c>
      <c r="V47" s="79">
        <f t="shared" si="44"/>
        <v>5.5640001128927558E-4</v>
      </c>
      <c r="W47" s="78">
        <f>County!T2907</f>
        <v>393</v>
      </c>
      <c r="X47" s="79">
        <f t="shared" si="45"/>
        <v>5.2817682231083411E-4</v>
      </c>
      <c r="Y47" s="78">
        <f>County!U2907</f>
        <v>1319</v>
      </c>
      <c r="Z47" s="79">
        <f t="shared" si="46"/>
        <v>1.7726850601221123E-3</v>
      </c>
      <c r="AA47" s="78">
        <f>County!V2907</f>
        <v>177</v>
      </c>
      <c r="AB47" s="79">
        <f t="shared" si="47"/>
        <v>2.3788116424686419E-4</v>
      </c>
      <c r="AC47" s="78">
        <f>County!W2907</f>
        <v>1089</v>
      </c>
      <c r="AD47" s="79">
        <f t="shared" si="48"/>
        <v>1.4635739427391813E-3</v>
      </c>
      <c r="AE47" s="78">
        <f>County!X2907</f>
        <v>270</v>
      </c>
      <c r="AF47" s="79">
        <f t="shared" si="49"/>
        <v>3.6286957257996232E-4</v>
      </c>
      <c r="AG47" s="78">
        <f>County!Y2907</f>
        <v>1</v>
      </c>
      <c r="AH47" s="79">
        <f t="shared" si="50"/>
        <v>1.3439613799257864E-6</v>
      </c>
      <c r="AI47" s="78">
        <f>County!Z2907</f>
        <v>0</v>
      </c>
      <c r="AJ47" s="79">
        <f t="shared" si="51"/>
        <v>0</v>
      </c>
      <c r="AK47" s="78">
        <f>County!AA2907</f>
        <v>0</v>
      </c>
      <c r="AL47" s="79">
        <f t="shared" si="52"/>
        <v>0</v>
      </c>
      <c r="AM47" s="78">
        <f>County!AB2907</f>
        <v>151</v>
      </c>
      <c r="AN47" s="79">
        <f t="shared" si="53"/>
        <v>2.0293816836879376E-4</v>
      </c>
      <c r="AO47" s="78">
        <f>County!AC2907</f>
        <v>0</v>
      </c>
      <c r="AP47" s="79">
        <f t="shared" si="54"/>
        <v>0</v>
      </c>
      <c r="AQ47" s="78">
        <f>County!AD2907</f>
        <v>0</v>
      </c>
      <c r="AR47" s="79">
        <f t="shared" si="55"/>
        <v>0</v>
      </c>
      <c r="AS47" s="78">
        <f>County!AE2907</f>
        <v>0</v>
      </c>
      <c r="AT47" s="79">
        <f t="shared" si="55"/>
        <v>0</v>
      </c>
      <c r="AU47" s="78">
        <f>County!AF2907</f>
        <v>0</v>
      </c>
      <c r="AV47" s="79">
        <f t="shared" si="56"/>
        <v>0</v>
      </c>
      <c r="AW47" s="78">
        <f>County!AG2907</f>
        <v>0</v>
      </c>
      <c r="AX47" s="79">
        <f t="shared" si="56"/>
        <v>0</v>
      </c>
      <c r="AY47" s="78">
        <f>County!AH2907</f>
        <v>0</v>
      </c>
      <c r="AZ47" s="79">
        <f t="shared" si="57"/>
        <v>0</v>
      </c>
      <c r="BA47" s="78">
        <f>County!AI2907</f>
        <v>0</v>
      </c>
      <c r="BB47" s="79">
        <f t="shared" si="58"/>
        <v>0</v>
      </c>
      <c r="BC47" s="78">
        <f>County!AJ2907</f>
        <v>0</v>
      </c>
      <c r="BD47" s="79">
        <f t="shared" si="59"/>
        <v>0</v>
      </c>
      <c r="BE47" s="78">
        <f>County!AK2907</f>
        <v>292</v>
      </c>
      <c r="BF47" s="79">
        <f t="shared" si="60"/>
        <v>3.9243672293832966E-4</v>
      </c>
      <c r="BG47" s="78">
        <f>County!AL2907</f>
        <v>0</v>
      </c>
      <c r="BH47" s="79">
        <f t="shared" si="61"/>
        <v>0</v>
      </c>
      <c r="BI47" s="62"/>
      <c r="BJ47" s="37" t="str">
        <f t="shared" si="62"/>
        <v>Utah</v>
      </c>
      <c r="BK47" s="37" t="s">
        <v>1381</v>
      </c>
      <c r="BL47" s="37">
        <f t="shared" si="63"/>
        <v>5</v>
      </c>
      <c r="BM47" s="38">
        <f>RANK(Q47,(K47:P47,Q47:X47,AC47:AV47))</f>
        <v>5</v>
      </c>
      <c r="BN47" s="38">
        <f>RANK(S47,(K47:P47,Q47:X47,AC47:AV47))</f>
        <v>4</v>
      </c>
      <c r="BO47" s="38">
        <f>RANK(W47,(K47:P47,Q47:X47,AC47:AV47))</f>
        <v>8</v>
      </c>
      <c r="BP47" s="38">
        <f>RANK(U47,(K47:P47,Q47:X47,AC47:AV47))</f>
        <v>7</v>
      </c>
      <c r="BR47" s="37">
        <v>49</v>
      </c>
    </row>
    <row r="48" spans="1:70" s="50" customFormat="1" x14ac:dyDescent="0.2">
      <c r="A48" s="50" t="s">
        <v>486</v>
      </c>
      <c r="B48" s="50">
        <v>3</v>
      </c>
      <c r="C48" s="53">
        <f t="shared" si="31"/>
        <v>289701</v>
      </c>
      <c r="D48" s="52">
        <f t="shared" si="33"/>
        <v>3</v>
      </c>
      <c r="E48" s="52">
        <f t="shared" si="34"/>
        <v>0</v>
      </c>
      <c r="F48" s="85">
        <f t="shared" si="35"/>
        <v>1</v>
      </c>
      <c r="G48" s="85">
        <f t="shared" si="36"/>
        <v>2</v>
      </c>
      <c r="H48" s="85">
        <f t="shared" si="37"/>
        <v>3</v>
      </c>
      <c r="I48" s="53">
        <f t="shared" si="32"/>
        <v>45470</v>
      </c>
      <c r="J48" s="54">
        <f t="shared" si="38"/>
        <v>0.15695492939271871</v>
      </c>
      <c r="K48" s="53">
        <f>County!N2923</f>
        <v>133592</v>
      </c>
      <c r="L48" s="54">
        <f t="shared" si="39"/>
        <v>0.46113751764750555</v>
      </c>
      <c r="M48" s="53">
        <f>County!O2923</f>
        <v>88122</v>
      </c>
      <c r="N48" s="54">
        <f t="shared" si="40"/>
        <v>0.30418258825478683</v>
      </c>
      <c r="O48" s="102">
        <f>County!P2923</f>
        <v>65991</v>
      </c>
      <c r="P48" s="54">
        <f t="shared" si="41"/>
        <v>0.22779003179139873</v>
      </c>
      <c r="Q48" s="77">
        <f>County!Q2923</f>
        <v>501</v>
      </c>
      <c r="R48" s="54">
        <f t="shared" si="42"/>
        <v>1.7293692462228298E-3</v>
      </c>
      <c r="S48" s="53">
        <f>County!R2923</f>
        <v>0</v>
      </c>
      <c r="T48" s="54">
        <f t="shared" si="43"/>
        <v>0</v>
      </c>
      <c r="U48" s="77">
        <f>County!S2923</f>
        <v>429</v>
      </c>
      <c r="V48" s="108">
        <f t="shared" si="44"/>
        <v>1.4808371389812254E-3</v>
      </c>
      <c r="W48" s="77">
        <f>County!T2923</f>
        <v>124</v>
      </c>
      <c r="X48" s="108">
        <f t="shared" si="45"/>
        <v>4.2802751802720738E-4</v>
      </c>
      <c r="Y48" s="77">
        <f>County!U2923</f>
        <v>315</v>
      </c>
      <c r="Z48" s="108">
        <f t="shared" si="46"/>
        <v>1.0873279691820186E-3</v>
      </c>
      <c r="AA48" s="77">
        <f>County!V2923</f>
        <v>0</v>
      </c>
      <c r="AB48" s="108">
        <f t="shared" si="47"/>
        <v>0</v>
      </c>
      <c r="AC48" s="77">
        <f>County!W2923</f>
        <v>57</v>
      </c>
      <c r="AD48" s="108">
        <f t="shared" si="48"/>
        <v>1.9675458489960338E-4</v>
      </c>
      <c r="AE48" s="77">
        <f>County!X2923</f>
        <v>82</v>
      </c>
      <c r="AF48" s="108">
        <f t="shared" si="49"/>
        <v>2.8305045546960487E-4</v>
      </c>
      <c r="AG48" s="77">
        <f>County!Y2923</f>
        <v>488</v>
      </c>
      <c r="AH48" s="108">
        <f t="shared" si="50"/>
        <v>1.6844953935264289E-3</v>
      </c>
      <c r="AI48" s="77">
        <f>County!Z2923</f>
        <v>0</v>
      </c>
      <c r="AJ48" s="108">
        <f t="shared" si="51"/>
        <v>0</v>
      </c>
      <c r="AK48" s="77">
        <f>County!AA2923</f>
        <v>0</v>
      </c>
      <c r="AL48" s="108">
        <f t="shared" si="52"/>
        <v>0</v>
      </c>
      <c r="AM48" s="77">
        <f>County!AB2923</f>
        <v>0</v>
      </c>
      <c r="AN48" s="108">
        <f t="shared" si="53"/>
        <v>0</v>
      </c>
      <c r="AO48" s="77">
        <f>County!AC2923</f>
        <v>0</v>
      </c>
      <c r="AP48" s="108">
        <f t="shared" si="54"/>
        <v>0</v>
      </c>
      <c r="AQ48" s="77">
        <f>County!AD2923</f>
        <v>0</v>
      </c>
      <c r="AR48" s="108">
        <f t="shared" si="55"/>
        <v>0</v>
      </c>
      <c r="AS48" s="77">
        <f>County!AE2923</f>
        <v>0</v>
      </c>
      <c r="AT48" s="108">
        <f t="shared" si="55"/>
        <v>0</v>
      </c>
      <c r="AU48" s="77">
        <f>County!AF2923</f>
        <v>0</v>
      </c>
      <c r="AV48" s="108">
        <f t="shared" si="56"/>
        <v>0</v>
      </c>
      <c r="AW48" s="77">
        <f>County!AG2923</f>
        <v>0</v>
      </c>
      <c r="AX48" s="108">
        <f t="shared" si="56"/>
        <v>0</v>
      </c>
      <c r="AY48" s="77">
        <f>County!AH2923</f>
        <v>0</v>
      </c>
      <c r="AZ48" s="108">
        <f t="shared" si="57"/>
        <v>0</v>
      </c>
      <c r="BA48" s="77">
        <f>County!AI2923</f>
        <v>0</v>
      </c>
      <c r="BB48" s="108">
        <f t="shared" si="58"/>
        <v>0</v>
      </c>
      <c r="BC48" s="77">
        <f>County!AJ2923</f>
        <v>0</v>
      </c>
      <c r="BD48" s="108">
        <f t="shared" si="59"/>
        <v>0</v>
      </c>
      <c r="BE48" s="77">
        <f>County!AK2923</f>
        <v>0</v>
      </c>
      <c r="BF48" s="108">
        <f t="shared" si="60"/>
        <v>0</v>
      </c>
      <c r="BG48" s="77">
        <f>County!AL2923</f>
        <v>0</v>
      </c>
      <c r="BH48" s="108">
        <f t="shared" si="61"/>
        <v>0</v>
      </c>
      <c r="BI48" s="61"/>
      <c r="BJ48" s="50" t="str">
        <f t="shared" si="62"/>
        <v>Vermont</v>
      </c>
      <c r="BK48" s="50" t="s">
        <v>1748</v>
      </c>
      <c r="BL48" s="50">
        <f t="shared" si="63"/>
        <v>3</v>
      </c>
      <c r="BM48" s="51">
        <f>RANK(Q48,(K48:P48,Q48:X48,AC48:AV48))</f>
        <v>4</v>
      </c>
      <c r="BN48" s="51">
        <f>RANK(S48,(K48:P48,Q48:X48,AC48:AV48))</f>
        <v>19</v>
      </c>
      <c r="BO48" s="51">
        <f>RANK(W48,(K48:P48,Q48:X48,AC48:AV48))</f>
        <v>7</v>
      </c>
      <c r="BP48" s="51">
        <f>RANK(U48,(K48:P48,Q48:X48,AC48:AV48))</f>
        <v>6</v>
      </c>
      <c r="BR48" s="50">
        <v>50</v>
      </c>
    </row>
    <row r="49" spans="1:70" s="37" customFormat="1" x14ac:dyDescent="0.2">
      <c r="A49" s="37" t="s">
        <v>2994</v>
      </c>
      <c r="B49" s="37">
        <v>13</v>
      </c>
      <c r="C49" s="40">
        <f t="shared" si="31"/>
        <v>2558665</v>
      </c>
      <c r="D49" s="39">
        <f t="shared" si="33"/>
        <v>0</v>
      </c>
      <c r="E49" s="39">
        <f t="shared" si="34"/>
        <v>13</v>
      </c>
      <c r="F49" s="86">
        <f t="shared" si="35"/>
        <v>2</v>
      </c>
      <c r="G49" s="86">
        <f t="shared" si="36"/>
        <v>1</v>
      </c>
      <c r="H49" s="86">
        <f t="shared" si="37"/>
        <v>3</v>
      </c>
      <c r="I49" s="1">
        <f t="shared" si="32"/>
        <v>111867</v>
      </c>
      <c r="J49" s="41">
        <f t="shared" si="38"/>
        <v>4.3720846613370647E-2</v>
      </c>
      <c r="K49" s="40">
        <f>County!N3061</f>
        <v>1038650</v>
      </c>
      <c r="L49" s="41">
        <f t="shared" si="39"/>
        <v>0.40593434466802025</v>
      </c>
      <c r="M49" s="40">
        <f>County!O3061</f>
        <v>1150517</v>
      </c>
      <c r="N49" s="41">
        <f t="shared" si="40"/>
        <v>0.44965519128139086</v>
      </c>
      <c r="O49" s="103">
        <f>County!P3061</f>
        <v>348639</v>
      </c>
      <c r="P49" s="41">
        <f t="shared" si="41"/>
        <v>0.13625816587947231</v>
      </c>
      <c r="Q49" s="78">
        <f>County!Q3061</f>
        <v>5730</v>
      </c>
      <c r="R49" s="41">
        <f t="shared" si="42"/>
        <v>2.2394490877078476E-3</v>
      </c>
      <c r="S49" s="40">
        <f>County!R3061</f>
        <v>0</v>
      </c>
      <c r="T49" s="41">
        <f t="shared" si="43"/>
        <v>0</v>
      </c>
      <c r="U49" s="78">
        <f>County!S3061</f>
        <v>3192</v>
      </c>
      <c r="V49" s="79">
        <f t="shared" si="44"/>
        <v>1.2475255650896072E-3</v>
      </c>
      <c r="W49" s="78">
        <f>County!T3061</f>
        <v>0</v>
      </c>
      <c r="X49" s="79">
        <f t="shared" si="45"/>
        <v>0</v>
      </c>
      <c r="Y49" s="78">
        <f>County!U3061</f>
        <v>0</v>
      </c>
      <c r="Z49" s="79">
        <f t="shared" si="46"/>
        <v>0</v>
      </c>
      <c r="AA49" s="78">
        <f>County!V3061</f>
        <v>0</v>
      </c>
      <c r="AB49" s="79">
        <f t="shared" si="47"/>
        <v>0</v>
      </c>
      <c r="AC49" s="78">
        <f>County!W3061</f>
        <v>11937</v>
      </c>
      <c r="AD49" s="79">
        <f t="shared" si="48"/>
        <v>4.6653235183191236E-3</v>
      </c>
      <c r="AE49" s="78">
        <f>County!X3061</f>
        <v>0</v>
      </c>
      <c r="AF49" s="79">
        <f t="shared" si="49"/>
        <v>0</v>
      </c>
      <c r="AG49" s="78">
        <f>County!Y3061</f>
        <v>0</v>
      </c>
      <c r="AH49" s="79">
        <f t="shared" si="50"/>
        <v>0</v>
      </c>
      <c r="AI49" s="78">
        <f>County!Z3061</f>
        <v>0</v>
      </c>
      <c r="AJ49" s="79">
        <f t="shared" si="51"/>
        <v>0</v>
      </c>
      <c r="AK49" s="78">
        <f>County!AA3061</f>
        <v>0</v>
      </c>
      <c r="AL49" s="79">
        <f t="shared" si="52"/>
        <v>0</v>
      </c>
      <c r="AM49" s="78">
        <f>County!AB3061</f>
        <v>0</v>
      </c>
      <c r="AN49" s="79">
        <f t="shared" si="53"/>
        <v>0</v>
      </c>
      <c r="AO49" s="78">
        <f>County!AC3061</f>
        <v>0</v>
      </c>
      <c r="AP49" s="79">
        <f t="shared" si="54"/>
        <v>0</v>
      </c>
      <c r="AQ49" s="78">
        <f>County!AD3061</f>
        <v>0</v>
      </c>
      <c r="AR49" s="79">
        <f t="shared" si="55"/>
        <v>0</v>
      </c>
      <c r="AS49" s="78">
        <f>County!AE3061</f>
        <v>0</v>
      </c>
      <c r="AT49" s="79">
        <f t="shared" si="55"/>
        <v>0</v>
      </c>
      <c r="AU49" s="78">
        <f>County!AF3061</f>
        <v>0</v>
      </c>
      <c r="AV49" s="79">
        <f t="shared" si="56"/>
        <v>0</v>
      </c>
      <c r="AW49" s="78">
        <f>County!AG3061</f>
        <v>0</v>
      </c>
      <c r="AX49" s="79">
        <f t="shared" si="56"/>
        <v>0</v>
      </c>
      <c r="AY49" s="78">
        <f>County!AH3061</f>
        <v>0</v>
      </c>
      <c r="AZ49" s="79">
        <f t="shared" si="57"/>
        <v>0</v>
      </c>
      <c r="BA49" s="78">
        <f>County!AI3061</f>
        <v>0</v>
      </c>
      <c r="BB49" s="79">
        <f t="shared" si="58"/>
        <v>0</v>
      </c>
      <c r="BC49" s="78">
        <f>County!AJ3061</f>
        <v>0</v>
      </c>
      <c r="BD49" s="79">
        <f t="shared" si="59"/>
        <v>0</v>
      </c>
      <c r="BE49" s="78">
        <f>County!AK3061</f>
        <v>0</v>
      </c>
      <c r="BF49" s="79">
        <f t="shared" si="60"/>
        <v>0</v>
      </c>
      <c r="BG49" s="78">
        <f>County!AL3061</f>
        <v>0</v>
      </c>
      <c r="BH49" s="79">
        <f t="shared" si="61"/>
        <v>0</v>
      </c>
      <c r="BI49" s="62"/>
      <c r="BJ49" s="37" t="str">
        <f t="shared" si="62"/>
        <v>Virginia</v>
      </c>
      <c r="BK49" s="37" t="s">
        <v>1304</v>
      </c>
      <c r="BL49" s="37">
        <f t="shared" si="63"/>
        <v>13</v>
      </c>
      <c r="BM49" s="38">
        <f>RANK(Q49,(K49:P49,Q49:X49,AC49:AV49))</f>
        <v>5</v>
      </c>
      <c r="BN49" s="38">
        <f>RANK(S49,(K49:P49,Q49:X49,AC49:AV49))</f>
        <v>13</v>
      </c>
      <c r="BO49" s="38">
        <f>RANK(W49,(K49:P49,Q49:X49,AC49:AV49))</f>
        <v>13</v>
      </c>
      <c r="BP49" s="38">
        <f>RANK(U49,(K49:P49,Q49:X49,AC49:AV49))</f>
        <v>6</v>
      </c>
      <c r="BR49" s="37">
        <v>51</v>
      </c>
    </row>
    <row r="50" spans="1:70" s="50" customFormat="1" x14ac:dyDescent="0.2">
      <c r="A50" s="50" t="s">
        <v>563</v>
      </c>
      <c r="B50" s="50">
        <v>11</v>
      </c>
      <c r="C50" s="53">
        <f t="shared" si="31"/>
        <v>2288230</v>
      </c>
      <c r="D50" s="52">
        <f t="shared" si="33"/>
        <v>11</v>
      </c>
      <c r="E50" s="52">
        <f t="shared" si="34"/>
        <v>0</v>
      </c>
      <c r="F50" s="85">
        <f t="shared" si="35"/>
        <v>1</v>
      </c>
      <c r="G50" s="85">
        <f t="shared" si="36"/>
        <v>2</v>
      </c>
      <c r="H50" s="85">
        <f t="shared" si="37"/>
        <v>3</v>
      </c>
      <c r="I50" s="53">
        <f t="shared" si="32"/>
        <v>261803</v>
      </c>
      <c r="J50" s="54">
        <f t="shared" si="38"/>
        <v>0.11441288681644765</v>
      </c>
      <c r="K50" s="53">
        <f>County!N3102</f>
        <v>993037</v>
      </c>
      <c r="L50" s="54">
        <f t="shared" si="39"/>
        <v>0.43397604261809347</v>
      </c>
      <c r="M50" s="53">
        <f>County!O3102</f>
        <v>731234</v>
      </c>
      <c r="N50" s="54">
        <f t="shared" si="40"/>
        <v>0.31956315580164579</v>
      </c>
      <c r="O50" s="102">
        <f>County!P3102</f>
        <v>541780</v>
      </c>
      <c r="P50" s="54">
        <f t="shared" si="41"/>
        <v>0.23676815704714999</v>
      </c>
      <c r="Q50" s="77">
        <f>County!Q3102</f>
        <v>7533</v>
      </c>
      <c r="R50" s="54">
        <f t="shared" si="42"/>
        <v>3.2920641718708348E-3</v>
      </c>
      <c r="S50" s="53">
        <f>County!R3102</f>
        <v>4854</v>
      </c>
      <c r="T50" s="54">
        <f t="shared" si="43"/>
        <v>2.1212902549131861E-3</v>
      </c>
      <c r="U50" s="77">
        <f>County!S3102</f>
        <v>1776</v>
      </c>
      <c r="V50" s="108">
        <f t="shared" si="44"/>
        <v>7.7614575457886662E-4</v>
      </c>
      <c r="W50" s="77">
        <f>County!T3102</f>
        <v>2354</v>
      </c>
      <c r="X50" s="108">
        <f t="shared" si="45"/>
        <v>1.0287427400217635E-3</v>
      </c>
      <c r="Y50" s="77">
        <f>County!U3102</f>
        <v>2456</v>
      </c>
      <c r="Z50" s="108">
        <f t="shared" si="46"/>
        <v>1.0733186786293337E-3</v>
      </c>
      <c r="AA50" s="77">
        <f>County!V3102</f>
        <v>1171</v>
      </c>
      <c r="AB50" s="108">
        <f t="shared" si="47"/>
        <v>5.1174925597514238E-4</v>
      </c>
      <c r="AC50" s="77">
        <f>County!W3102</f>
        <v>855</v>
      </c>
      <c r="AD50" s="108">
        <f t="shared" si="48"/>
        <v>3.7365125009286652E-4</v>
      </c>
      <c r="AE50" s="77">
        <f>County!X3102</f>
        <v>515</v>
      </c>
      <c r="AF50" s="108">
        <f t="shared" si="49"/>
        <v>2.2506478806763307E-4</v>
      </c>
      <c r="AG50" s="77">
        <f>County!Y3102</f>
        <v>665</v>
      </c>
      <c r="AH50" s="108">
        <f t="shared" si="50"/>
        <v>2.906176389611184E-4</v>
      </c>
      <c r="AI50" s="77">
        <f>County!Z3102</f>
        <v>0</v>
      </c>
      <c r="AJ50" s="108">
        <f t="shared" si="51"/>
        <v>0</v>
      </c>
      <c r="AK50" s="77">
        <f>County!AA3102</f>
        <v>0</v>
      </c>
      <c r="AL50" s="108">
        <f t="shared" si="52"/>
        <v>0</v>
      </c>
      <c r="AM50" s="77">
        <f>County!AB3102</f>
        <v>0</v>
      </c>
      <c r="AN50" s="108">
        <f t="shared" si="53"/>
        <v>0</v>
      </c>
      <c r="AO50" s="77">
        <f>County!AC3102</f>
        <v>0</v>
      </c>
      <c r="AP50" s="108">
        <f t="shared" si="54"/>
        <v>0</v>
      </c>
      <c r="AQ50" s="77">
        <f>County!AD3102</f>
        <v>0</v>
      </c>
      <c r="AR50" s="108">
        <f t="shared" si="55"/>
        <v>0</v>
      </c>
      <c r="AS50" s="77">
        <f>County!AE3102</f>
        <v>0</v>
      </c>
      <c r="AT50" s="108">
        <f t="shared" si="55"/>
        <v>0</v>
      </c>
      <c r="AU50" s="77">
        <f>County!AF3102</f>
        <v>0</v>
      </c>
      <c r="AV50" s="108">
        <f t="shared" si="56"/>
        <v>0</v>
      </c>
      <c r="AW50" s="77">
        <f>County!AG3102</f>
        <v>0</v>
      </c>
      <c r="AX50" s="108">
        <f t="shared" si="56"/>
        <v>0</v>
      </c>
      <c r="AY50" s="77">
        <f>County!AH3102</f>
        <v>0</v>
      </c>
      <c r="AZ50" s="108">
        <f t="shared" si="57"/>
        <v>0</v>
      </c>
      <c r="BA50" s="77">
        <f>County!AI3102</f>
        <v>0</v>
      </c>
      <c r="BB50" s="108">
        <f t="shared" si="58"/>
        <v>0</v>
      </c>
      <c r="BC50" s="77">
        <f>County!AJ3102</f>
        <v>0</v>
      </c>
      <c r="BD50" s="108">
        <f t="shared" si="59"/>
        <v>0</v>
      </c>
      <c r="BE50" s="77">
        <f>County!AK3102</f>
        <v>0</v>
      </c>
      <c r="BF50" s="108">
        <f t="shared" si="60"/>
        <v>0</v>
      </c>
      <c r="BG50" s="77">
        <f>County!AL3102</f>
        <v>0</v>
      </c>
      <c r="BH50" s="108">
        <f t="shared" si="61"/>
        <v>0</v>
      </c>
      <c r="BI50" s="61"/>
      <c r="BJ50" s="50" t="str">
        <f t="shared" si="62"/>
        <v>Washington</v>
      </c>
      <c r="BK50" s="50" t="s">
        <v>1892</v>
      </c>
      <c r="BL50" s="50">
        <f t="shared" si="63"/>
        <v>11</v>
      </c>
      <c r="BM50" s="51">
        <f>RANK(Q50,(K50:P50,Q50:X50,AC50:AV50))</f>
        <v>4</v>
      </c>
      <c r="BN50" s="51">
        <f>RANK(S50,(K50:P50,Q50:X50,AC50:AV50))</f>
        <v>5</v>
      </c>
      <c r="BO50" s="51">
        <f>RANK(W50,(K50:P50,Q50:X50,AC50:AV50))</f>
        <v>6</v>
      </c>
      <c r="BP50" s="51">
        <f>RANK(U50,(K50:P50,Q50:X50,AC50:AV50))</f>
        <v>7</v>
      </c>
      <c r="BR50" s="50">
        <v>53</v>
      </c>
    </row>
    <row r="51" spans="1:70" s="37" customFormat="1" x14ac:dyDescent="0.2">
      <c r="A51" s="37" t="s">
        <v>472</v>
      </c>
      <c r="B51" s="37">
        <v>5</v>
      </c>
      <c r="C51" s="40">
        <f t="shared" si="31"/>
        <v>683711</v>
      </c>
      <c r="D51" s="39">
        <f t="shared" si="33"/>
        <v>5</v>
      </c>
      <c r="E51" s="39">
        <f t="shared" si="34"/>
        <v>0</v>
      </c>
      <c r="F51" s="86">
        <f t="shared" si="35"/>
        <v>1</v>
      </c>
      <c r="G51" s="86">
        <f t="shared" si="36"/>
        <v>2</v>
      </c>
      <c r="H51" s="86">
        <f t="shared" si="37"/>
        <v>3</v>
      </c>
      <c r="I51" s="1">
        <f t="shared" si="32"/>
        <v>89027</v>
      </c>
      <c r="J51" s="41">
        <f t="shared" si="38"/>
        <v>0.1302114489894122</v>
      </c>
      <c r="K51" s="40">
        <f>County!N3159</f>
        <v>331001</v>
      </c>
      <c r="L51" s="41">
        <f t="shared" si="39"/>
        <v>0.48412414017033512</v>
      </c>
      <c r="M51" s="40">
        <f>County!O3159</f>
        <v>241974</v>
      </c>
      <c r="N51" s="41">
        <f t="shared" si="40"/>
        <v>0.35391269118092294</v>
      </c>
      <c r="O51" s="103">
        <f>County!P3159</f>
        <v>108829</v>
      </c>
      <c r="P51" s="41">
        <f t="shared" si="41"/>
        <v>0.15917397847921125</v>
      </c>
      <c r="Q51" s="78">
        <f>County!Q3159</f>
        <v>1873</v>
      </c>
      <c r="R51" s="41">
        <f t="shared" si="42"/>
        <v>2.7394615561253219E-3</v>
      </c>
      <c r="S51" s="40">
        <f>County!R3159</f>
        <v>34</v>
      </c>
      <c r="T51" s="41">
        <f t="shared" si="43"/>
        <v>4.972861340537157E-5</v>
      </c>
      <c r="U51" s="78">
        <f>County!S3159</f>
        <v>0</v>
      </c>
      <c r="V51" s="79">
        <f t="shared" si="44"/>
        <v>0</v>
      </c>
      <c r="W51" s="78">
        <f>County!T3159</f>
        <v>0</v>
      </c>
      <c r="X51" s="79">
        <f t="shared" si="45"/>
        <v>0</v>
      </c>
      <c r="Y51" s="78">
        <f>County!U3159</f>
        <v>0</v>
      </c>
      <c r="Z51" s="79">
        <f t="shared" si="46"/>
        <v>0</v>
      </c>
      <c r="AA51" s="78">
        <f>County!V3159</f>
        <v>0</v>
      </c>
      <c r="AB51" s="79">
        <f t="shared" si="47"/>
        <v>0</v>
      </c>
      <c r="AC51" s="78">
        <f>County!W3159</f>
        <v>0</v>
      </c>
      <c r="AD51" s="79">
        <f t="shared" si="48"/>
        <v>0</v>
      </c>
      <c r="AE51" s="78">
        <f>County!X3159</f>
        <v>0</v>
      </c>
      <c r="AF51" s="79">
        <f t="shared" si="49"/>
        <v>0</v>
      </c>
      <c r="AG51" s="78">
        <f>County!Y3159</f>
        <v>0</v>
      </c>
      <c r="AH51" s="79">
        <f t="shared" si="50"/>
        <v>0</v>
      </c>
      <c r="AI51" s="78">
        <f>County!Z3159</f>
        <v>0</v>
      </c>
      <c r="AJ51" s="79">
        <f t="shared" si="51"/>
        <v>0</v>
      </c>
      <c r="AK51" s="78">
        <f>County!AA3159</f>
        <v>0</v>
      </c>
      <c r="AL51" s="79">
        <f t="shared" si="52"/>
        <v>0</v>
      </c>
      <c r="AM51" s="78">
        <f>County!AB3159</f>
        <v>0</v>
      </c>
      <c r="AN51" s="79">
        <f t="shared" si="53"/>
        <v>0</v>
      </c>
      <c r="AO51" s="78">
        <f>County!AC3159</f>
        <v>0</v>
      </c>
      <c r="AP51" s="79">
        <f t="shared" si="54"/>
        <v>0</v>
      </c>
      <c r="AQ51" s="78">
        <f>County!AD3159</f>
        <v>0</v>
      </c>
      <c r="AR51" s="79">
        <f t="shared" si="55"/>
        <v>0</v>
      </c>
      <c r="AS51" s="78">
        <f>County!AE3159</f>
        <v>0</v>
      </c>
      <c r="AT51" s="79">
        <f t="shared" si="55"/>
        <v>0</v>
      </c>
      <c r="AU51" s="78">
        <f>County!AF3159</f>
        <v>0</v>
      </c>
      <c r="AV51" s="79">
        <f t="shared" si="56"/>
        <v>0</v>
      </c>
      <c r="AW51" s="78">
        <f>County!AG3159</f>
        <v>0</v>
      </c>
      <c r="AX51" s="79">
        <f t="shared" si="56"/>
        <v>0</v>
      </c>
      <c r="AY51" s="78">
        <f>County!AH3159</f>
        <v>0</v>
      </c>
      <c r="AZ51" s="79">
        <f t="shared" si="57"/>
        <v>0</v>
      </c>
      <c r="BA51" s="78">
        <f>County!AI3159</f>
        <v>0</v>
      </c>
      <c r="BB51" s="79">
        <f t="shared" si="58"/>
        <v>0</v>
      </c>
      <c r="BC51" s="78">
        <f>County!AJ3159</f>
        <v>0</v>
      </c>
      <c r="BD51" s="79">
        <f t="shared" si="59"/>
        <v>0</v>
      </c>
      <c r="BE51" s="78">
        <f>County!AK3159</f>
        <v>0</v>
      </c>
      <c r="BF51" s="79">
        <f t="shared" si="60"/>
        <v>0</v>
      </c>
      <c r="BG51" s="78">
        <f>County!AL3159</f>
        <v>0</v>
      </c>
      <c r="BH51" s="79">
        <f t="shared" si="61"/>
        <v>0</v>
      </c>
      <c r="BI51" s="62"/>
      <c r="BJ51" s="37" t="str">
        <f t="shared" si="62"/>
        <v>West Virginia</v>
      </c>
      <c r="BK51" s="37" t="s">
        <v>473</v>
      </c>
      <c r="BL51" s="37">
        <f t="shared" si="63"/>
        <v>5</v>
      </c>
      <c r="BM51" s="38">
        <f>RANK(Q51,(K51:P51,Q51:X51,AC51:AV51))</f>
        <v>4</v>
      </c>
      <c r="BN51" s="38">
        <f>RANK(S51,(K51:P51,Q51:X51,AC51:AV51))</f>
        <v>5</v>
      </c>
      <c r="BO51" s="38">
        <f>RANK(W51,(K51:P51,Q51:X51,AC51:AV51))</f>
        <v>11</v>
      </c>
      <c r="BP51" s="38">
        <f>RANK(U51,(K51:P51,Q51:X51,AC51:AV51))</f>
        <v>11</v>
      </c>
      <c r="BR51" s="37">
        <v>54</v>
      </c>
    </row>
    <row r="52" spans="1:70" s="50" customFormat="1" x14ac:dyDescent="0.2">
      <c r="A52" s="50" t="s">
        <v>2171</v>
      </c>
      <c r="B52" s="50">
        <v>11</v>
      </c>
      <c r="C52" s="53">
        <f t="shared" si="31"/>
        <v>2531114</v>
      </c>
      <c r="D52" s="52">
        <f t="shared" si="33"/>
        <v>11</v>
      </c>
      <c r="E52" s="52">
        <f t="shared" si="34"/>
        <v>0</v>
      </c>
      <c r="F52" s="85">
        <f t="shared" si="35"/>
        <v>1</v>
      </c>
      <c r="G52" s="85">
        <f t="shared" si="36"/>
        <v>2</v>
      </c>
      <c r="H52" s="85">
        <f t="shared" si="37"/>
        <v>3</v>
      </c>
      <c r="I52" s="53">
        <f t="shared" si="32"/>
        <v>110211</v>
      </c>
      <c r="J52" s="54">
        <f t="shared" si="38"/>
        <v>4.354248761612476E-2</v>
      </c>
      <c r="K52" s="53">
        <f>County!N3233</f>
        <v>1041066</v>
      </c>
      <c r="L52" s="54">
        <f t="shared" si="39"/>
        <v>0.41130743222154353</v>
      </c>
      <c r="M52" s="53">
        <f>County!O3233</f>
        <v>930855</v>
      </c>
      <c r="N52" s="54">
        <f t="shared" si="40"/>
        <v>0.36776494460541881</v>
      </c>
      <c r="O52" s="102">
        <f>County!P3233</f>
        <v>544479</v>
      </c>
      <c r="P52" s="54">
        <f t="shared" si="41"/>
        <v>0.21511437256480742</v>
      </c>
      <c r="Q52" s="77">
        <f>County!Q3233</f>
        <v>2877</v>
      </c>
      <c r="R52" s="54">
        <f t="shared" si="42"/>
        <v>1.1366536631696557E-3</v>
      </c>
      <c r="S52" s="53">
        <f>County!R3233</f>
        <v>2311</v>
      </c>
      <c r="T52" s="54">
        <f t="shared" si="43"/>
        <v>9.1303671031806553E-4</v>
      </c>
      <c r="U52" s="77">
        <f>County!S3233</f>
        <v>654</v>
      </c>
      <c r="V52" s="108">
        <f t="shared" si="44"/>
        <v>2.5838425294159016E-4</v>
      </c>
      <c r="W52" s="77">
        <f>County!T3233</f>
        <v>1772</v>
      </c>
      <c r="X52" s="108">
        <f t="shared" si="45"/>
        <v>7.0008699726681616E-4</v>
      </c>
      <c r="Y52" s="77">
        <f>County!U3233</f>
        <v>1070</v>
      </c>
      <c r="Z52" s="108">
        <f t="shared" si="46"/>
        <v>4.227387624579533E-4</v>
      </c>
      <c r="AA52" s="77">
        <f>County!V3233</f>
        <v>1883</v>
      </c>
      <c r="AB52" s="108">
        <f t="shared" si="47"/>
        <v>7.4394120533488421E-4</v>
      </c>
      <c r="AC52" s="77">
        <f>County!W3233</f>
        <v>633</v>
      </c>
      <c r="AD52" s="108">
        <f t="shared" si="48"/>
        <v>2.5008751087465835E-4</v>
      </c>
      <c r="AE52" s="77">
        <f>County!X3233</f>
        <v>390</v>
      </c>
      <c r="AF52" s="108">
        <f t="shared" si="49"/>
        <v>1.5408235267159046E-4</v>
      </c>
      <c r="AG52" s="77">
        <f>County!Y3233</f>
        <v>961</v>
      </c>
      <c r="AH52" s="108">
        <f t="shared" si="50"/>
        <v>3.7967472030102161E-4</v>
      </c>
      <c r="AI52" s="77">
        <f>County!Z3233</f>
        <v>0</v>
      </c>
      <c r="AJ52" s="108">
        <f t="shared" si="51"/>
        <v>0</v>
      </c>
      <c r="AK52" s="77">
        <f>County!AA3233</f>
        <v>547</v>
      </c>
      <c r="AL52" s="108">
        <f t="shared" si="52"/>
        <v>2.1611037669579483E-4</v>
      </c>
      <c r="AM52" s="77">
        <f>County!AB3233</f>
        <v>1211</v>
      </c>
      <c r="AN52" s="108">
        <f t="shared" si="53"/>
        <v>4.7844545919306679E-4</v>
      </c>
      <c r="AO52" s="77">
        <f>County!AC3233</f>
        <v>0</v>
      </c>
      <c r="AP52" s="108">
        <f t="shared" si="54"/>
        <v>0</v>
      </c>
      <c r="AQ52" s="77">
        <f>County!AD3233</f>
        <v>0</v>
      </c>
      <c r="AR52" s="108">
        <f t="shared" si="55"/>
        <v>0</v>
      </c>
      <c r="AS52" s="77">
        <f>County!AE3233</f>
        <v>0</v>
      </c>
      <c r="AT52" s="108">
        <f t="shared" si="55"/>
        <v>0</v>
      </c>
      <c r="AU52" s="77">
        <f>County!AF3233</f>
        <v>0</v>
      </c>
      <c r="AV52" s="108">
        <f t="shared" si="56"/>
        <v>0</v>
      </c>
      <c r="AW52" s="77">
        <f>County!AG3233</f>
        <v>0</v>
      </c>
      <c r="AX52" s="108">
        <f t="shared" si="56"/>
        <v>0</v>
      </c>
      <c r="AY52" s="77">
        <f>County!AH3233</f>
        <v>0</v>
      </c>
      <c r="AZ52" s="108">
        <f t="shared" si="57"/>
        <v>0</v>
      </c>
      <c r="BA52" s="77">
        <f>County!AI3233</f>
        <v>405</v>
      </c>
      <c r="BB52" s="108">
        <f t="shared" si="58"/>
        <v>1.6000859700511315E-4</v>
      </c>
      <c r="BC52" s="77">
        <f>County!AJ3233</f>
        <v>0</v>
      </c>
      <c r="BD52" s="108">
        <f t="shared" si="59"/>
        <v>0</v>
      </c>
      <c r="BE52" s="77">
        <f>County!AK3233</f>
        <v>0</v>
      </c>
      <c r="BF52" s="108">
        <f t="shared" si="60"/>
        <v>0</v>
      </c>
      <c r="BG52" s="77">
        <f>County!AL3233</f>
        <v>0</v>
      </c>
      <c r="BH52" s="108">
        <f t="shared" si="61"/>
        <v>0</v>
      </c>
      <c r="BI52" s="61"/>
      <c r="BJ52" s="50" t="str">
        <f t="shared" si="62"/>
        <v>Wisconsin</v>
      </c>
      <c r="BK52" s="50" t="s">
        <v>2265</v>
      </c>
      <c r="BL52" s="50">
        <f t="shared" si="63"/>
        <v>11</v>
      </c>
      <c r="BM52" s="51">
        <f>RANK(Q52,(K52:P52,Q52:X52,AC52:AV52))</f>
        <v>4</v>
      </c>
      <c r="BN52" s="51">
        <f>RANK(S52,(K52:P52,Q52:X52,AC52:AV52))</f>
        <v>5</v>
      </c>
      <c r="BO52" s="51">
        <f>RANK(W52,(K52:P52,Q52:X52,AC52:AV52))</f>
        <v>6</v>
      </c>
      <c r="BP52" s="51">
        <f>RANK(U52,(K52:P52,Q52:X52,AC52:AV52))</f>
        <v>9</v>
      </c>
      <c r="BR52" s="50">
        <v>55</v>
      </c>
    </row>
    <row r="53" spans="1:70" s="44" customFormat="1" x14ac:dyDescent="0.2">
      <c r="A53" s="44" t="s">
        <v>1617</v>
      </c>
      <c r="B53" s="44">
        <v>3</v>
      </c>
      <c r="C53" s="48">
        <f t="shared" si="31"/>
        <v>200625</v>
      </c>
      <c r="D53" s="47">
        <f t="shared" si="33"/>
        <v>0</v>
      </c>
      <c r="E53" s="47">
        <f t="shared" si="34"/>
        <v>3</v>
      </c>
      <c r="F53" s="87">
        <f t="shared" si="35"/>
        <v>2</v>
      </c>
      <c r="G53" s="87">
        <f t="shared" si="36"/>
        <v>1</v>
      </c>
      <c r="H53" s="87">
        <f t="shared" si="37"/>
        <v>3</v>
      </c>
      <c r="I53" s="35">
        <f t="shared" si="32"/>
        <v>11187</v>
      </c>
      <c r="J53" s="49">
        <f t="shared" si="38"/>
        <v>5.5760747663551401E-2</v>
      </c>
      <c r="K53" s="48">
        <f>County!N3258</f>
        <v>68160</v>
      </c>
      <c r="L53" s="49">
        <f t="shared" si="39"/>
        <v>0.33973831775700936</v>
      </c>
      <c r="M53" s="48">
        <f>County!O3258</f>
        <v>79347</v>
      </c>
      <c r="N53" s="49">
        <f t="shared" si="40"/>
        <v>0.39549906542056074</v>
      </c>
      <c r="O53" s="104">
        <f>County!P3258</f>
        <v>51263</v>
      </c>
      <c r="P53" s="49">
        <f t="shared" si="41"/>
        <v>0.25551651090342681</v>
      </c>
      <c r="Q53" s="107">
        <f>County!Q3258</f>
        <v>844</v>
      </c>
      <c r="R53" s="49">
        <f t="shared" si="42"/>
        <v>4.2068535825545168E-3</v>
      </c>
      <c r="S53" s="48">
        <f>County!R3258</f>
        <v>571</v>
      </c>
      <c r="T53" s="49">
        <f t="shared" si="43"/>
        <v>2.8461059190031152E-3</v>
      </c>
      <c r="U53" s="107">
        <f>County!S3258</f>
        <v>270</v>
      </c>
      <c r="V53" s="109">
        <f t="shared" si="44"/>
        <v>1.3457943925233645E-3</v>
      </c>
      <c r="W53" s="107">
        <f>County!T3258</f>
        <v>3</v>
      </c>
      <c r="X53" s="109">
        <f t="shared" si="45"/>
        <v>1.4953271028037384E-5</v>
      </c>
      <c r="Y53" s="107">
        <f>County!U3258</f>
        <v>11</v>
      </c>
      <c r="Z53" s="109">
        <f t="shared" si="46"/>
        <v>5.4828660436137071E-5</v>
      </c>
      <c r="AA53" s="107">
        <f>County!V3258</f>
        <v>0</v>
      </c>
      <c r="AB53" s="109">
        <f t="shared" si="47"/>
        <v>0</v>
      </c>
      <c r="AC53" s="107">
        <f>County!W3258</f>
        <v>0</v>
      </c>
      <c r="AD53" s="109">
        <f t="shared" si="48"/>
        <v>0</v>
      </c>
      <c r="AE53" s="107">
        <f>County!X3258</f>
        <v>0</v>
      </c>
      <c r="AF53" s="109">
        <f t="shared" si="49"/>
        <v>0</v>
      </c>
      <c r="AG53" s="107">
        <f>County!Y3258</f>
        <v>156</v>
      </c>
      <c r="AH53" s="109">
        <f t="shared" si="50"/>
        <v>7.7757009345794396E-4</v>
      </c>
      <c r="AI53" s="107">
        <f>County!Z3258</f>
        <v>0</v>
      </c>
      <c r="AJ53" s="109">
        <f t="shared" si="51"/>
        <v>0</v>
      </c>
      <c r="AK53" s="107">
        <f>County!AA3258</f>
        <v>0</v>
      </c>
      <c r="AL53" s="109">
        <f t="shared" si="52"/>
        <v>0</v>
      </c>
      <c r="AM53" s="107">
        <f>County!AB3258</f>
        <v>0</v>
      </c>
      <c r="AN53" s="109">
        <f t="shared" si="53"/>
        <v>0</v>
      </c>
      <c r="AO53" s="107">
        <f>County!AC3258</f>
        <v>0</v>
      </c>
      <c r="AP53" s="109">
        <f t="shared" si="54"/>
        <v>0</v>
      </c>
      <c r="AQ53" s="107">
        <f>County!AD3258</f>
        <v>0</v>
      </c>
      <c r="AR53" s="109">
        <f t="shared" si="55"/>
        <v>0</v>
      </c>
      <c r="AS53" s="107">
        <f>County!AE3258</f>
        <v>0</v>
      </c>
      <c r="AT53" s="109">
        <f t="shared" si="55"/>
        <v>0</v>
      </c>
      <c r="AU53" s="107">
        <f>County!AF3258</f>
        <v>0</v>
      </c>
      <c r="AV53" s="109">
        <f t="shared" si="56"/>
        <v>0</v>
      </c>
      <c r="AW53" s="107">
        <f>County!AG3258</f>
        <v>0</v>
      </c>
      <c r="AX53" s="109">
        <f t="shared" si="56"/>
        <v>0</v>
      </c>
      <c r="AY53" s="107">
        <f>County!AH3258</f>
        <v>0</v>
      </c>
      <c r="AZ53" s="109">
        <f t="shared" si="57"/>
        <v>0</v>
      </c>
      <c r="BA53" s="107">
        <f>County!AI3258</f>
        <v>0</v>
      </c>
      <c r="BB53" s="109">
        <f t="shared" si="58"/>
        <v>0</v>
      </c>
      <c r="BC53" s="107">
        <f>County!AJ3258</f>
        <v>0</v>
      </c>
      <c r="BD53" s="109">
        <f t="shared" si="59"/>
        <v>0</v>
      </c>
      <c r="BE53" s="107">
        <f>County!AK3258</f>
        <v>0</v>
      </c>
      <c r="BF53" s="109">
        <f t="shared" si="60"/>
        <v>0</v>
      </c>
      <c r="BG53" s="107">
        <f>County!AL3258</f>
        <v>0</v>
      </c>
      <c r="BH53" s="109">
        <f t="shared" si="61"/>
        <v>0</v>
      </c>
      <c r="BI53" s="63"/>
      <c r="BJ53" s="44" t="str">
        <f t="shared" si="62"/>
        <v>Wyoming</v>
      </c>
      <c r="BK53" s="44" t="s">
        <v>2761</v>
      </c>
      <c r="BL53" s="44">
        <f t="shared" si="63"/>
        <v>3</v>
      </c>
      <c r="BM53" s="45">
        <f>RANK(Q53,(K53:P53,Q53:X53,AC53:AV53))</f>
        <v>4</v>
      </c>
      <c r="BN53" s="45">
        <f>RANK(S53,(K53:P53,Q53:X53,AC53:AV53))</f>
        <v>5</v>
      </c>
      <c r="BO53" s="45">
        <f>RANK(W53,(K53:P53,Q53:X53,AC53:AV53))</f>
        <v>8</v>
      </c>
      <c r="BP53" s="45">
        <f>RANK(U53,(K53:P53,Q53:X53,AC53:AV53))</f>
        <v>6</v>
      </c>
      <c r="BR53" s="44">
        <v>56</v>
      </c>
    </row>
    <row r="54" spans="1:70" s="50" customFormat="1" x14ac:dyDescent="0.2">
      <c r="A54" s="46" t="s">
        <v>1650</v>
      </c>
      <c r="B54" s="83">
        <v>537</v>
      </c>
      <c r="C54" s="53">
        <f t="shared" si="31"/>
        <v>104426611</v>
      </c>
      <c r="D54" s="52">
        <f>SUM(D3:D53)</f>
        <v>369</v>
      </c>
      <c r="E54" s="52">
        <f>SUM(E3:E53)</f>
        <v>168</v>
      </c>
      <c r="F54" s="85">
        <f t="shared" si="35"/>
        <v>1</v>
      </c>
      <c r="G54" s="85">
        <f t="shared" si="36"/>
        <v>2</v>
      </c>
      <c r="H54" s="85">
        <f t="shared" si="37"/>
        <v>3</v>
      </c>
      <c r="I54" s="53">
        <f t="shared" si="32"/>
        <v>5805256</v>
      </c>
      <c r="J54" s="54">
        <f t="shared" si="38"/>
        <v>5.5591730349268925E-2</v>
      </c>
      <c r="K54" s="53">
        <f>SUM(K3:K53)</f>
        <v>44909806</v>
      </c>
      <c r="L54" s="54">
        <f t="shared" si="39"/>
        <v>0.43006093532998019</v>
      </c>
      <c r="M54" s="53">
        <f>SUM(M3:M53)</f>
        <v>39104550</v>
      </c>
      <c r="N54" s="54">
        <f t="shared" si="40"/>
        <v>0.37446920498071129</v>
      </c>
      <c r="O54" s="102">
        <f>SUM(O3:O53)</f>
        <v>19743821</v>
      </c>
      <c r="P54" s="54">
        <f t="shared" si="41"/>
        <v>0.18906886674700188</v>
      </c>
      <c r="Q54" s="77">
        <f>SUM(Q3:Q53)</f>
        <v>290087</v>
      </c>
      <c r="R54" s="54">
        <f t="shared" si="42"/>
        <v>2.77790303852722E-3</v>
      </c>
      <c r="S54" s="53">
        <f>SUM(S3:S53)</f>
        <v>107014</v>
      </c>
      <c r="T54" s="54">
        <f t="shared" si="43"/>
        <v>1.0247771039893271E-3</v>
      </c>
      <c r="U54" s="77">
        <f>SUM(U3:U53)</f>
        <v>73652</v>
      </c>
      <c r="V54" s="108">
        <f t="shared" si="44"/>
        <v>7.0529915023288456E-4</v>
      </c>
      <c r="W54" s="77">
        <f>SUM(W3:W53)</f>
        <v>43400</v>
      </c>
      <c r="X54" s="108">
        <f t="shared" si="45"/>
        <v>4.1560287731639591E-4</v>
      </c>
      <c r="Y54" s="77">
        <f>SUM(Y3:Y53)</f>
        <v>38780</v>
      </c>
      <c r="Z54" s="108">
        <f t="shared" si="46"/>
        <v>3.7136128069884412E-4</v>
      </c>
      <c r="AA54" s="77">
        <f>SUM(AA3:AA53)</f>
        <v>27961</v>
      </c>
      <c r="AB54" s="108">
        <f t="shared" si="47"/>
        <v>2.6775742056782826E-4</v>
      </c>
      <c r="AC54" s="77">
        <f>SUM(AC3:AC53)</f>
        <v>26312</v>
      </c>
      <c r="AD54" s="108">
        <f t="shared" si="48"/>
        <v>2.5196642645043801E-4</v>
      </c>
      <c r="AE54" s="77">
        <f>SUM(AE3:AE53)</f>
        <v>23612</v>
      </c>
      <c r="AF54" s="108">
        <f t="shared" si="49"/>
        <v>2.2611094790771292E-4</v>
      </c>
      <c r="AG54" s="77">
        <f>SUM(AG3:AG53)</f>
        <v>13862</v>
      </c>
      <c r="AH54" s="108">
        <f t="shared" si="50"/>
        <v>1.3274394205898342E-4</v>
      </c>
      <c r="AI54" s="77">
        <f>SUM(AI3:AI53)</f>
        <v>4749</v>
      </c>
      <c r="AJ54" s="108">
        <f t="shared" si="51"/>
        <v>4.5476913925704243E-5</v>
      </c>
      <c r="AK54" s="77">
        <f>SUM(AK3:AK53)</f>
        <v>3875</v>
      </c>
      <c r="AL54" s="108">
        <f t="shared" si="52"/>
        <v>3.7107399760392495E-5</v>
      </c>
      <c r="AM54" s="77">
        <f>SUM(AM3:AM53)</f>
        <v>3061</v>
      </c>
      <c r="AN54" s="108">
        <f t="shared" si="53"/>
        <v>2.9312451784919076E-5</v>
      </c>
      <c r="AO54" s="77">
        <f>SUM(AO3:AO53)</f>
        <v>3050</v>
      </c>
      <c r="AP54" s="108">
        <f t="shared" si="54"/>
        <v>2.920711465011538E-5</v>
      </c>
      <c r="AQ54" s="77">
        <f>SUM(AQ3:AQ53)</f>
        <v>2537</v>
      </c>
      <c r="AR54" s="108">
        <f t="shared" si="55"/>
        <v>2.4294573726997613E-5</v>
      </c>
      <c r="AS54" s="77">
        <f>SUM(AS3:AS53)</f>
        <v>2199</v>
      </c>
      <c r="AT54" s="108">
        <f t="shared" si="55"/>
        <v>2.1057850857574991E-5</v>
      </c>
      <c r="AU54" s="77">
        <f>SUM(AU3:AU53)</f>
        <v>1149</v>
      </c>
      <c r="AV54" s="108">
        <f t="shared" si="56"/>
        <v>1.1002942535404123E-5</v>
      </c>
      <c r="AW54" s="77">
        <f>SUM(AW3:AW53)</f>
        <v>961</v>
      </c>
      <c r="AX54" s="108">
        <f t="shared" si="56"/>
        <v>9.2026351405773383E-6</v>
      </c>
      <c r="AY54" s="77">
        <f>SUM(AY3:AY53)</f>
        <v>956</v>
      </c>
      <c r="AZ54" s="108">
        <f t="shared" si="57"/>
        <v>9.1547546247574767E-6</v>
      </c>
      <c r="BA54" s="77">
        <f>SUM(BA3:BA53)</f>
        <v>405</v>
      </c>
      <c r="BB54" s="108">
        <f t="shared" si="58"/>
        <v>3.8783217814087636E-6</v>
      </c>
      <c r="BC54" s="77">
        <f>SUM(BC3:BC53)</f>
        <v>339</v>
      </c>
      <c r="BD54" s="108">
        <f t="shared" si="59"/>
        <v>3.2462989725865947E-6</v>
      </c>
      <c r="BE54" s="77">
        <f>SUM(BE3:BE53)</f>
        <v>292</v>
      </c>
      <c r="BF54" s="108">
        <f t="shared" si="60"/>
        <v>2.7962221238798986E-6</v>
      </c>
      <c r="BG54" s="77">
        <f>SUM(BG3:BG53)</f>
        <v>181</v>
      </c>
      <c r="BH54" s="108">
        <f t="shared" si="61"/>
        <v>1.7332746726789784E-6</v>
      </c>
      <c r="BI54" s="61"/>
      <c r="BJ54" s="50" t="str">
        <f t="shared" si="62"/>
        <v>Total</v>
      </c>
      <c r="BL54" s="50">
        <f t="shared" si="63"/>
        <v>537</v>
      </c>
      <c r="BM54" s="51">
        <f>RANK(Q54,(K54:P54,Q54:X54,AC54:AV54))</f>
        <v>4</v>
      </c>
      <c r="BN54" s="51">
        <f>RANK(S54,(K54:P54,Q54:X54,AC54:AV54))</f>
        <v>5</v>
      </c>
      <c r="BO54" s="51">
        <f>RANK(W54,(K54:P54,Q54:X54,AC54:AV54))</f>
        <v>7</v>
      </c>
      <c r="BP54" s="51">
        <f>RANK(U54,(K54:P54,Q54:X54,AC54:AV54))</f>
        <v>6</v>
      </c>
    </row>
    <row r="55" spans="1:70" x14ac:dyDescent="0.2">
      <c r="C55" s="1"/>
      <c r="I55" s="1"/>
      <c r="J55" s="1"/>
      <c r="K55" s="1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1"/>
    </row>
    <row r="56" spans="1:70" x14ac:dyDescent="0.2">
      <c r="A56" s="67" t="s">
        <v>3403</v>
      </c>
      <c r="C56" s="140">
        <v>32449</v>
      </c>
      <c r="N56" s="1"/>
      <c r="O56" s="106"/>
      <c r="P56" s="1"/>
      <c r="Q56" s="68"/>
      <c r="S56" s="1"/>
      <c r="U56" s="68"/>
      <c r="X56" s="68"/>
    </row>
    <row r="57" spans="1:70" x14ac:dyDescent="0.2">
      <c r="U57" s="68"/>
      <c r="V57" s="68"/>
      <c r="W57" s="68"/>
      <c r="AB57" s="68"/>
    </row>
    <row r="58" spans="1:70" x14ac:dyDescent="0.2">
      <c r="J58" s="24"/>
    </row>
    <row r="59" spans="1:70" x14ac:dyDescent="0.2">
      <c r="O59" s="106"/>
    </row>
  </sheetData>
  <mergeCells count="53">
    <mergeCell ref="AW1:AX1"/>
    <mergeCell ref="AW2:AX2"/>
    <mergeCell ref="BG1:BH1"/>
    <mergeCell ref="BG2:BH2"/>
    <mergeCell ref="AY1:AZ1"/>
    <mergeCell ref="AY2:AZ2"/>
    <mergeCell ref="BA1:BB1"/>
    <mergeCell ref="BA2:BB2"/>
    <mergeCell ref="AI1:AJ1"/>
    <mergeCell ref="AM1:AN1"/>
    <mergeCell ref="AU1:AV1"/>
    <mergeCell ref="AM2:AN2"/>
    <mergeCell ref="AK1:AL1"/>
    <mergeCell ref="AI2:AJ2"/>
    <mergeCell ref="AO2:AP2"/>
    <mergeCell ref="AS1:AT1"/>
    <mergeCell ref="AQ1:AR1"/>
    <mergeCell ref="AQ2:AR2"/>
    <mergeCell ref="AO1:AP1"/>
    <mergeCell ref="AS2:AT2"/>
    <mergeCell ref="AU2:AV2"/>
    <mergeCell ref="AK2:AL2"/>
    <mergeCell ref="AA2:AB2"/>
    <mergeCell ref="AE2:AF2"/>
    <mergeCell ref="AG2:AH2"/>
    <mergeCell ref="AC2:AD2"/>
    <mergeCell ref="U1:V1"/>
    <mergeCell ref="AA1:AB1"/>
    <mergeCell ref="AE1:AF1"/>
    <mergeCell ref="W2:X2"/>
    <mergeCell ref="U2:V2"/>
    <mergeCell ref="Y2:Z2"/>
    <mergeCell ref="K2:L2"/>
    <mergeCell ref="M2:N2"/>
    <mergeCell ref="O2:P2"/>
    <mergeCell ref="Q2:R2"/>
    <mergeCell ref="S2:T2"/>
    <mergeCell ref="D1:E1"/>
    <mergeCell ref="BC1:BD1"/>
    <mergeCell ref="BC2:BD2"/>
    <mergeCell ref="BE1:BF1"/>
    <mergeCell ref="BE2:BF2"/>
    <mergeCell ref="F1:H1"/>
    <mergeCell ref="K1:L1"/>
    <mergeCell ref="M1:N1"/>
    <mergeCell ref="O1:P1"/>
    <mergeCell ref="I1:J1"/>
    <mergeCell ref="AG1:AH1"/>
    <mergeCell ref="Y1:Z1"/>
    <mergeCell ref="AC1:AD1"/>
    <mergeCell ref="Q1:R1"/>
    <mergeCell ref="S1:T1"/>
    <mergeCell ref="W1:X1"/>
  </mergeCells>
  <conditionalFormatting sqref="F3:F54">
    <cfRule type="cellIs" dxfId="85" priority="1" stopIfTrue="1" operator="equal">
      <formula>1</formula>
    </cfRule>
    <cfRule type="cellIs" dxfId="84" priority="2" stopIfTrue="1" operator="equal">
      <formula>3</formula>
    </cfRule>
  </conditionalFormatting>
  <conditionalFormatting sqref="G3:G54">
    <cfRule type="cellIs" dxfId="83" priority="3" stopIfTrue="1" operator="equal">
      <formula>1</formula>
    </cfRule>
    <cfRule type="cellIs" dxfId="82" priority="4" stopIfTrue="1" operator="equal">
      <formula>3</formula>
    </cfRule>
  </conditionalFormatting>
  <conditionalFormatting sqref="H3:H54">
    <cfRule type="cellIs" dxfId="81" priority="5" stopIfTrue="1" operator="equal">
      <formula>1</formula>
    </cfRule>
    <cfRule type="cellIs" dxfId="80" priority="6" stopIfTrue="1" operator="equal">
      <formula>3</formula>
    </cfRule>
  </conditionalFormatting>
  <conditionalFormatting sqref="J3:J54">
    <cfRule type="cellIs" dxfId="79" priority="7" stopIfTrue="1" operator="between">
      <formula>0.01</formula>
      <formula>-0.01</formula>
    </cfRule>
  </conditionalFormatting>
  <conditionalFormatting sqref="I3:I54">
    <cfRule type="expression" dxfId="78" priority="8" stopIfTrue="1">
      <formula>IF(F3=1,1,0)</formula>
    </cfRule>
    <cfRule type="expression" dxfId="77" priority="9" stopIfTrue="1">
      <formula>IF(G3=1,1,0)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L3468"/>
  <sheetViews>
    <sheetView workbookViewId="0">
      <pane xSplit="2" ySplit="1" topLeftCell="C2924" activePane="bottomRight" state="frozenSplit"/>
      <selection pane="topRight"/>
      <selection pane="bottomLeft" activeCell="B3995" sqref="B3995"/>
      <selection pane="bottomRight" activeCell="Z3157" sqref="Z3157"/>
    </sheetView>
  </sheetViews>
  <sheetFormatPr baseColWidth="10" defaultColWidth="12.42578125" defaultRowHeight="14" outlineLevelRow="1" x14ac:dyDescent="0.2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9" width="8.7109375" style="1" customWidth="1"/>
    <col min="40" max="43" width="1.7109375" style="8" customWidth="1"/>
    <col min="44" max="48" width="6.7109375" style="2" customWidth="1"/>
    <col min="49" max="49" width="12.42578125" customWidth="1"/>
    <col min="50" max="50" width="2.7109375" customWidth="1"/>
    <col min="51" max="51" width="3" bestFit="1" customWidth="1"/>
    <col min="52" max="52" width="4" customWidth="1"/>
    <col min="53" max="53" width="3" style="133" bestFit="1" customWidth="1"/>
    <col min="54" max="54" width="4" style="128" bestFit="1" customWidth="1"/>
    <col min="55" max="55" width="6" style="131" bestFit="1" customWidth="1"/>
    <col min="56" max="56" width="5.28515625" customWidth="1"/>
    <col min="57" max="57" width="12.7109375" style="7" bestFit="1" customWidth="1"/>
  </cols>
  <sheetData>
    <row r="1" spans="1:57" x14ac:dyDescent="0.2">
      <c r="C1" s="26" t="s">
        <v>1079</v>
      </c>
      <c r="D1" s="23" t="str">
        <f>LEFT(N1)</f>
        <v>C</v>
      </c>
      <c r="E1" s="20" t="str">
        <f>LEFT(O1)</f>
        <v>B</v>
      </c>
      <c r="F1" s="21" t="str">
        <f>LEFT(P1)</f>
        <v>P</v>
      </c>
      <c r="G1" s="30" t="s">
        <v>1771</v>
      </c>
      <c r="H1" s="2" t="s">
        <v>1794</v>
      </c>
      <c r="I1" s="26"/>
      <c r="J1" s="19" t="str">
        <f>N1</f>
        <v>Clinton</v>
      </c>
      <c r="K1" s="20" t="str">
        <f>O1</f>
        <v>Bush</v>
      </c>
      <c r="L1" s="21" t="str">
        <f>P1</f>
        <v>Perot</v>
      </c>
      <c r="M1" s="2" t="s">
        <v>1086</v>
      </c>
      <c r="N1" s="3" t="s">
        <v>1368</v>
      </c>
      <c r="O1" s="4" t="s">
        <v>62</v>
      </c>
      <c r="P1" s="22" t="s">
        <v>2429</v>
      </c>
      <c r="Q1" s="1" t="s">
        <v>63</v>
      </c>
      <c r="R1" s="1" t="s">
        <v>0</v>
      </c>
      <c r="S1" s="1" t="s">
        <v>1</v>
      </c>
      <c r="T1" s="1" t="s">
        <v>1088</v>
      </c>
      <c r="U1" s="1" t="s">
        <v>614</v>
      </c>
      <c r="V1" s="1" t="s">
        <v>1345</v>
      </c>
      <c r="W1" s="1" t="s">
        <v>2</v>
      </c>
      <c r="X1" s="1" t="s">
        <v>821</v>
      </c>
      <c r="Y1" s="1" t="s">
        <v>3</v>
      </c>
      <c r="Z1" s="1" t="s">
        <v>3200</v>
      </c>
      <c r="AA1" t="s">
        <v>4</v>
      </c>
      <c r="AB1" s="1" t="s">
        <v>5</v>
      </c>
      <c r="AC1" s="1" t="s">
        <v>6</v>
      </c>
      <c r="AD1" s="1" t="s">
        <v>7</v>
      </c>
      <c r="AE1" s="1" t="s">
        <v>244</v>
      </c>
      <c r="AF1" s="1" t="s">
        <v>64</v>
      </c>
      <c r="AG1" s="1" t="s">
        <v>1539</v>
      </c>
      <c r="AH1" s="1" t="s">
        <v>65</v>
      </c>
      <c r="AI1" s="1" t="s">
        <v>66</v>
      </c>
      <c r="AJ1" s="1" t="s">
        <v>2430</v>
      </c>
      <c r="AK1" s="1" t="s">
        <v>2253</v>
      </c>
      <c r="AL1" s="1" t="s">
        <v>67</v>
      </c>
      <c r="AN1" s="24" t="str">
        <f>LEFT(Q1,1)</f>
        <v>M</v>
      </c>
      <c r="AO1" s="24" t="str">
        <f>LEFT(R1,1)</f>
        <v>G</v>
      </c>
      <c r="AP1" s="24" t="str">
        <f>LEFT(S1,1)</f>
        <v>F</v>
      </c>
      <c r="AQ1" s="24" t="str">
        <f>LEFT(T1,1)</f>
        <v>P</v>
      </c>
      <c r="AR1" s="2" t="str">
        <f>Q1</f>
        <v>Marrou</v>
      </c>
      <c r="AS1" s="2" t="str">
        <f>R1</f>
        <v>Gritz</v>
      </c>
      <c r="AT1" s="2" t="str">
        <f>S1</f>
        <v>Fulani</v>
      </c>
      <c r="AU1" s="2" t="str">
        <f>T1</f>
        <v>Phillips</v>
      </c>
      <c r="AY1" t="s">
        <v>673</v>
      </c>
      <c r="BA1" s="127" t="s">
        <v>3294</v>
      </c>
      <c r="BB1" s="128" t="s">
        <v>3295</v>
      </c>
      <c r="BC1" s="129" t="s">
        <v>113</v>
      </c>
      <c r="BE1" s="7" t="s">
        <v>114</v>
      </c>
    </row>
    <row r="2" spans="1:57" x14ac:dyDescent="0.2">
      <c r="C2" s="26"/>
      <c r="D2" s="23"/>
      <c r="E2" s="20"/>
      <c r="F2" s="21"/>
      <c r="G2" s="30"/>
      <c r="I2" s="26"/>
      <c r="J2" s="19"/>
      <c r="K2" s="20"/>
      <c r="L2" s="21"/>
      <c r="N2" s="3"/>
      <c r="O2" s="4"/>
      <c r="P2" s="22"/>
      <c r="AA2"/>
      <c r="AN2" s="24"/>
      <c r="AO2" s="24"/>
      <c r="AP2" s="24"/>
      <c r="AQ2" s="24"/>
      <c r="BA2" s="127">
        <v>1</v>
      </c>
      <c r="BB2" s="130">
        <v>1</v>
      </c>
      <c r="BC2" s="131">
        <f t="shared" ref="BC2:BC65" si="0">BA2*1000+BB2</f>
        <v>1001</v>
      </c>
      <c r="BE2" s="7" t="s">
        <v>3271</v>
      </c>
    </row>
    <row r="3" spans="1:57" hidden="1" outlineLevel="1" x14ac:dyDescent="0.2">
      <c r="A3" t="s">
        <v>2715</v>
      </c>
      <c r="B3" t="s">
        <v>2514</v>
      </c>
      <c r="C3" s="1">
        <f t="shared" ref="C3:C34" si="1">SUM(N3:AL3)</f>
        <v>15585</v>
      </c>
      <c r="D3" s="7">
        <f>RANK(N3,(N3:P3,Q3:AL3))</f>
        <v>2</v>
      </c>
      <c r="E3" s="7">
        <f>RANK(O3,(N3:P3,Q3:AL3))</f>
        <v>1</v>
      </c>
      <c r="F3" s="7">
        <f>IF(P3&gt;0,RANK(P3,(N3:P3,Q3:AL3)),0)</f>
        <v>3</v>
      </c>
      <c r="G3" s="1">
        <f t="shared" ref="G3:G34" si="2">MAX(N3:P3)-LARGE(N3:P3,2)</f>
        <v>3896</v>
      </c>
      <c r="H3" s="2">
        <f t="shared" ref="H3:H66" si="3">G3/C3</f>
        <v>0.24998395893487327</v>
      </c>
      <c r="I3" s="2"/>
      <c r="J3" s="2">
        <f t="shared" ref="J3:J34" si="4">IF($C3=0,"-",N3/$C3)</f>
        <v>0.3092075713827398</v>
      </c>
      <c r="K3" s="2">
        <f t="shared" ref="K3:K34" si="5">IF($C3=0,"-",O3/$C3)</f>
        <v>0.55919153031761304</v>
      </c>
      <c r="L3" s="2">
        <f t="shared" ref="L3:L34" si="6">IF($C3=0,"-",P3/$C3)</f>
        <v>0.12293872313121591</v>
      </c>
      <c r="M3" s="2">
        <f t="shared" ref="M3:M34" si="7">IF(C3=0,"-",(1-J3-K3-L3))</f>
        <v>8.6621751684312492E-3</v>
      </c>
      <c r="N3" s="1">
        <v>4819</v>
      </c>
      <c r="O3" s="1">
        <v>8715</v>
      </c>
      <c r="P3" s="1">
        <v>1916</v>
      </c>
      <c r="Q3" s="1">
        <v>117</v>
      </c>
      <c r="S3" s="1">
        <v>8</v>
      </c>
      <c r="U3" s="1">
        <v>2</v>
      </c>
      <c r="W3" s="1">
        <v>2</v>
      </c>
      <c r="X3" s="1">
        <v>6</v>
      </c>
      <c r="AN3" s="7">
        <f>IF(Q3&gt;0,RANK(Q3,(N3:P3,Q3:AL3)),0)</f>
        <v>4</v>
      </c>
      <c r="AO3" s="7">
        <f>IF(R3&gt;0,RANK(R3,(N3:P3,Q3:AL3)),0)</f>
        <v>0</v>
      </c>
      <c r="AP3" s="7">
        <f>IF(S3&gt;0,RANK(S3,(N3:P3,Q3:AL3)),0)</f>
        <v>5</v>
      </c>
      <c r="AQ3" s="7">
        <f>IF(T3&gt;0,RANK(T3,(N3:P3,Q3:AL3)),0)</f>
        <v>0</v>
      </c>
      <c r="AR3" s="2">
        <f t="shared" ref="AR3:AR34" si="8">IF($C3=0,"-",Q3/$C3)</f>
        <v>7.5072184793070259E-3</v>
      </c>
      <c r="AS3" s="2">
        <f t="shared" ref="AS3:AS34" si="9">IF($C3=0,"-",R3/$C3)</f>
        <v>0</v>
      </c>
      <c r="AT3" s="2">
        <f t="shared" ref="AT3:AT34" si="10">IF($C3=0,"-",S3/$C3)</f>
        <v>5.1331408405518128E-4</v>
      </c>
      <c r="AU3" s="2">
        <f t="shared" ref="AU3:AU34" si="11">IF($C3=0,"-",T3/$C3)</f>
        <v>0</v>
      </c>
      <c r="AW3" t="s">
        <v>2715</v>
      </c>
      <c r="AX3" t="s">
        <v>2514</v>
      </c>
      <c r="AY3">
        <v>2</v>
      </c>
      <c r="BA3" s="127">
        <v>1</v>
      </c>
      <c r="BB3" s="130">
        <v>3</v>
      </c>
      <c r="BC3" s="131">
        <f t="shared" si="0"/>
        <v>1003</v>
      </c>
      <c r="BE3" s="7" t="s">
        <v>3271</v>
      </c>
    </row>
    <row r="4" spans="1:57" hidden="1" outlineLevel="1" x14ac:dyDescent="0.2">
      <c r="A4" t="s">
        <v>2716</v>
      </c>
      <c r="B4" t="s">
        <v>2514</v>
      </c>
      <c r="C4" s="1">
        <f t="shared" si="1"/>
        <v>46476</v>
      </c>
      <c r="D4" s="7">
        <f>RANK(N4,(N4:P4,Q4:AL4))</f>
        <v>2</v>
      </c>
      <c r="E4" s="7">
        <f>RANK(O4,(N4:P4,Q4:AL4))</f>
        <v>1</v>
      </c>
      <c r="F4" s="7">
        <f>IF(P4&gt;0,RANK(P4,(N4:P4,Q4:AL4)),0)</f>
        <v>3</v>
      </c>
      <c r="G4" s="1">
        <f t="shared" si="2"/>
        <v>14075</v>
      </c>
      <c r="H4" s="2">
        <f t="shared" si="3"/>
        <v>0.30284447887081506</v>
      </c>
      <c r="I4" s="2"/>
      <c r="J4" s="2">
        <f t="shared" si="4"/>
        <v>0.26239349341595664</v>
      </c>
      <c r="K4" s="2">
        <f t="shared" si="5"/>
        <v>0.56523797228677164</v>
      </c>
      <c r="L4" s="2">
        <f t="shared" si="6"/>
        <v>0.16473018332042344</v>
      </c>
      <c r="M4" s="2">
        <f t="shared" si="7"/>
        <v>7.6383509768482849E-3</v>
      </c>
      <c r="N4" s="1">
        <v>12195</v>
      </c>
      <c r="O4" s="1">
        <v>26270</v>
      </c>
      <c r="P4" s="1">
        <v>7656</v>
      </c>
      <c r="Q4" s="1">
        <v>269</v>
      </c>
      <c r="S4" s="1">
        <v>34</v>
      </c>
      <c r="U4" s="1">
        <v>10</v>
      </c>
      <c r="W4" s="1">
        <v>26</v>
      </c>
      <c r="X4" s="1">
        <v>16</v>
      </c>
      <c r="AN4" s="7">
        <f>IF(Q4&gt;0,RANK(Q4,(N4:P4,Q4:AL4)),0)</f>
        <v>4</v>
      </c>
      <c r="AO4" s="7">
        <f>IF(R4&gt;0,RANK(R4,(N4:P4,Q4:AL4)),0)</f>
        <v>0</v>
      </c>
      <c r="AP4" s="7">
        <f>IF(S4&gt;0,RANK(S4,(N4:P4,Q4:AL4)),0)</f>
        <v>5</v>
      </c>
      <c r="AQ4" s="7">
        <f>IF(T4&gt;0,RANK(T4,(N4:P4,Q4:AL4)),0)</f>
        <v>0</v>
      </c>
      <c r="AR4" s="2">
        <f t="shared" si="8"/>
        <v>5.787933557104742E-3</v>
      </c>
      <c r="AS4" s="2">
        <f t="shared" si="9"/>
        <v>0</v>
      </c>
      <c r="AT4" s="2">
        <f t="shared" si="10"/>
        <v>7.3156037524743959E-4</v>
      </c>
      <c r="AU4" s="2">
        <f t="shared" si="11"/>
        <v>0</v>
      </c>
      <c r="AW4" t="s">
        <v>2716</v>
      </c>
      <c r="AX4" t="s">
        <v>2514</v>
      </c>
      <c r="AY4">
        <v>1</v>
      </c>
      <c r="BA4" s="127">
        <v>1</v>
      </c>
      <c r="BB4" s="130">
        <v>5</v>
      </c>
      <c r="BC4" s="131">
        <f t="shared" si="0"/>
        <v>1005</v>
      </c>
      <c r="BE4" s="7" t="s">
        <v>3271</v>
      </c>
    </row>
    <row r="5" spans="1:57" hidden="1" outlineLevel="1" x14ac:dyDescent="0.2">
      <c r="A5" t="s">
        <v>2973</v>
      </c>
      <c r="B5" t="s">
        <v>2514</v>
      </c>
      <c r="C5" s="1">
        <f t="shared" si="1"/>
        <v>10431</v>
      </c>
      <c r="D5" s="7">
        <f>RANK(N5,(N5:P5,Q5:AL5))</f>
        <v>1</v>
      </c>
      <c r="E5" s="7">
        <f>RANK(O5,(N5:P5,Q5:AL5))</f>
        <v>2</v>
      </c>
      <c r="F5" s="7">
        <f>IF(P5&gt;0,RANK(P5,(N5:P5,Q5:AL5)),0)</f>
        <v>3</v>
      </c>
      <c r="G5" s="1">
        <f t="shared" si="2"/>
        <v>361</v>
      </c>
      <c r="H5" s="2">
        <f t="shared" si="3"/>
        <v>3.4608378870673952E-2</v>
      </c>
      <c r="I5" s="2"/>
      <c r="J5" s="2">
        <f t="shared" si="4"/>
        <v>0.46361806154731089</v>
      </c>
      <c r="K5" s="2">
        <f t="shared" si="5"/>
        <v>0.42900968267663697</v>
      </c>
      <c r="L5" s="2">
        <f t="shared" si="6"/>
        <v>9.7785447224618918E-2</v>
      </c>
      <c r="M5" s="2">
        <f t="shared" si="7"/>
        <v>9.5868085514332207E-3</v>
      </c>
      <c r="N5" s="1">
        <v>4836</v>
      </c>
      <c r="O5" s="1">
        <v>4475</v>
      </c>
      <c r="P5" s="1">
        <v>1020</v>
      </c>
      <c r="Q5" s="1">
        <v>80</v>
      </c>
      <c r="S5" s="1">
        <v>6</v>
      </c>
      <c r="U5" s="1">
        <v>6</v>
      </c>
      <c r="W5" s="1">
        <v>5</v>
      </c>
      <c r="X5" s="1">
        <v>3</v>
      </c>
      <c r="AN5" s="7">
        <f>IF(Q5&gt;0,RANK(Q5,(N5:P5,Q5:AL5)),0)</f>
        <v>4</v>
      </c>
      <c r="AO5" s="7">
        <f>IF(R5&gt;0,RANK(R5,(N5:P5,Q5:AL5)),0)</f>
        <v>0</v>
      </c>
      <c r="AP5" s="7">
        <f>IF(S5&gt;0,RANK(S5,(N5:P5,Q5:AL5)),0)</f>
        <v>5</v>
      </c>
      <c r="AQ5" s="7">
        <f>IF(T5&gt;0,RANK(T5,(N5:P5,Q5:AL5)),0)</f>
        <v>0</v>
      </c>
      <c r="AR5" s="2">
        <f t="shared" si="8"/>
        <v>7.669446841146582E-3</v>
      </c>
      <c r="AS5" s="2">
        <f t="shared" si="9"/>
        <v>0</v>
      </c>
      <c r="AT5" s="2">
        <f t="shared" si="10"/>
        <v>5.7520851308599363E-4</v>
      </c>
      <c r="AU5" s="2">
        <f t="shared" si="11"/>
        <v>0</v>
      </c>
      <c r="AW5" t="s">
        <v>2973</v>
      </c>
      <c r="AX5" t="s">
        <v>2514</v>
      </c>
      <c r="AY5">
        <v>2</v>
      </c>
      <c r="BA5" s="127">
        <v>1</v>
      </c>
      <c r="BB5" s="130">
        <v>7</v>
      </c>
      <c r="BC5" s="131">
        <f t="shared" si="0"/>
        <v>1007</v>
      </c>
      <c r="BE5" s="7" t="s">
        <v>3271</v>
      </c>
    </row>
    <row r="6" spans="1:57" hidden="1" outlineLevel="1" x14ac:dyDescent="0.2">
      <c r="A6" t="s">
        <v>1410</v>
      </c>
      <c r="B6" t="s">
        <v>2514</v>
      </c>
      <c r="C6" s="1">
        <f t="shared" si="1"/>
        <v>6720</v>
      </c>
      <c r="D6" s="7">
        <f>RANK(N6,(N6:P6,Q6:AL6))</f>
        <v>2</v>
      </c>
      <c r="E6" s="7">
        <f>RANK(O6,(N6:P6,Q6:AL6))</f>
        <v>1</v>
      </c>
      <c r="F6" s="7">
        <f>IF(P6&gt;0,RANK(P6,(N6:P6,Q6:AL6)),0)</f>
        <v>3</v>
      </c>
      <c r="G6" s="1">
        <f t="shared" si="2"/>
        <v>224</v>
      </c>
      <c r="H6" s="2">
        <f t="shared" si="3"/>
        <v>3.3333333333333333E-2</v>
      </c>
      <c r="I6" s="2"/>
      <c r="J6" s="2">
        <f t="shared" si="4"/>
        <v>0.43154761904761907</v>
      </c>
      <c r="K6" s="2">
        <f t="shared" si="5"/>
        <v>0.46488095238095239</v>
      </c>
      <c r="L6" s="2">
        <f t="shared" si="6"/>
        <v>0.10208333333333333</v>
      </c>
      <c r="M6" s="2">
        <f t="shared" si="7"/>
        <v>1.4880952380952051E-3</v>
      </c>
      <c r="N6" s="1">
        <v>2900</v>
      </c>
      <c r="O6" s="1">
        <v>3124</v>
      </c>
      <c r="P6" s="1">
        <v>686</v>
      </c>
      <c r="Q6" s="1">
        <v>8</v>
      </c>
      <c r="S6" s="1">
        <v>0</v>
      </c>
      <c r="U6" s="1">
        <v>2</v>
      </c>
      <c r="W6" s="1">
        <v>0</v>
      </c>
      <c r="X6" s="1">
        <v>0</v>
      </c>
      <c r="AN6" s="7">
        <f>IF(Q6&gt;0,RANK(Q6,(N6:P6,Q6:AL6)),0)</f>
        <v>4</v>
      </c>
      <c r="AO6" s="7">
        <f>IF(R6&gt;0,RANK(R6,(N6:P6,Q6:AL6)),0)</f>
        <v>0</v>
      </c>
      <c r="AP6" s="7">
        <f>IF(S6&gt;0,RANK(S6,(N6:P6,Q6:AL6)),0)</f>
        <v>0</v>
      </c>
      <c r="AQ6" s="7">
        <f>IF(T6&gt;0,RANK(T6,(N6:P6,Q6:AL6)),0)</f>
        <v>0</v>
      </c>
      <c r="AR6" s="2">
        <f t="shared" si="8"/>
        <v>1.1904761904761906E-3</v>
      </c>
      <c r="AS6" s="2">
        <f t="shared" si="9"/>
        <v>0</v>
      </c>
      <c r="AT6" s="2">
        <f t="shared" si="10"/>
        <v>0</v>
      </c>
      <c r="AU6" s="2">
        <f t="shared" si="11"/>
        <v>0</v>
      </c>
      <c r="AW6" t="s">
        <v>1410</v>
      </c>
      <c r="AX6" t="s">
        <v>2514</v>
      </c>
      <c r="BA6" s="127">
        <v>1</v>
      </c>
      <c r="BB6" s="130">
        <v>9</v>
      </c>
      <c r="BC6" s="131">
        <f t="shared" si="0"/>
        <v>1009</v>
      </c>
      <c r="BE6" s="7" t="s">
        <v>3271</v>
      </c>
    </row>
    <row r="7" spans="1:57" hidden="1" outlineLevel="1" x14ac:dyDescent="0.2">
      <c r="A7" t="s">
        <v>3084</v>
      </c>
      <c r="B7" t="s">
        <v>2514</v>
      </c>
      <c r="C7" s="1">
        <f t="shared" si="1"/>
        <v>16505</v>
      </c>
      <c r="D7" s="7">
        <f>RANK(N7,(N7:P7,Q7:AL7))</f>
        <v>2</v>
      </c>
      <c r="E7" s="7">
        <f>RANK(O7,(N7:P7,Q7:AL7))</f>
        <v>1</v>
      </c>
      <c r="F7" s="7">
        <f>IF(P7&gt;0,RANK(P7,(N7:P7,Q7:AL7)),0)</f>
        <v>3</v>
      </c>
      <c r="G7" s="1">
        <f t="shared" si="2"/>
        <v>3449</v>
      </c>
      <c r="H7" s="2">
        <f t="shared" si="3"/>
        <v>0.20896697970312025</v>
      </c>
      <c r="I7" s="2"/>
      <c r="J7" s="2">
        <f t="shared" si="4"/>
        <v>0.32917297788548927</v>
      </c>
      <c r="K7" s="2">
        <f t="shared" si="5"/>
        <v>0.53813995758860955</v>
      </c>
      <c r="L7" s="2">
        <f t="shared" si="6"/>
        <v>0.11808542865798242</v>
      </c>
      <c r="M7" s="2">
        <f t="shared" si="7"/>
        <v>1.4601635867918752E-2</v>
      </c>
      <c r="N7" s="1">
        <v>5433</v>
      </c>
      <c r="O7" s="1">
        <v>8882</v>
      </c>
      <c r="P7" s="1">
        <v>1949</v>
      </c>
      <c r="Q7" s="1">
        <v>209</v>
      </c>
      <c r="S7" s="1">
        <v>9</v>
      </c>
      <c r="U7" s="1">
        <v>6</v>
      </c>
      <c r="W7" s="1">
        <v>16</v>
      </c>
      <c r="X7" s="1">
        <v>1</v>
      </c>
      <c r="AN7" s="7">
        <f>IF(Q7&gt;0,RANK(Q7,(N7:P7,Q7:AL7)),0)</f>
        <v>4</v>
      </c>
      <c r="AO7" s="7">
        <f>IF(R7&gt;0,RANK(R7,(N7:P7,Q7:AL7)),0)</f>
        <v>0</v>
      </c>
      <c r="AP7" s="7">
        <f>IF(S7&gt;0,RANK(S7,(N7:P7,Q7:AL7)),0)</f>
        <v>6</v>
      </c>
      <c r="AQ7" s="7">
        <f>IF(T7&gt;0,RANK(T7,(N7:P7,Q7:AL7)),0)</f>
        <v>0</v>
      </c>
      <c r="AR7" s="2">
        <f t="shared" si="8"/>
        <v>1.2662829445622539E-2</v>
      </c>
      <c r="AS7" s="2">
        <f t="shared" si="9"/>
        <v>0</v>
      </c>
      <c r="AT7" s="2">
        <f t="shared" si="10"/>
        <v>5.4528930627082708E-4</v>
      </c>
      <c r="AU7" s="2">
        <f t="shared" si="11"/>
        <v>0</v>
      </c>
      <c r="AW7" t="s">
        <v>3084</v>
      </c>
      <c r="AX7" t="s">
        <v>2514</v>
      </c>
      <c r="AY7">
        <v>4</v>
      </c>
      <c r="BA7" s="127">
        <v>1</v>
      </c>
      <c r="BB7" s="130">
        <v>11</v>
      </c>
      <c r="BC7" s="131">
        <f t="shared" si="0"/>
        <v>1011</v>
      </c>
      <c r="BE7" s="7" t="s">
        <v>3271</v>
      </c>
    </row>
    <row r="8" spans="1:57" hidden="1" outlineLevel="1" x14ac:dyDescent="0.2">
      <c r="A8" t="s">
        <v>2531</v>
      </c>
      <c r="B8" t="s">
        <v>2514</v>
      </c>
      <c r="C8" s="1">
        <f t="shared" si="1"/>
        <v>4816</v>
      </c>
      <c r="D8" s="7">
        <f>RANK(N8,(N8:P8,Q8:AL8))</f>
        <v>1</v>
      </c>
      <c r="E8" s="7">
        <f>RANK(O8,(N8:P8,Q8:AL8))</f>
        <v>2</v>
      </c>
      <c r="F8" s="7">
        <f>IF(P8&gt;0,RANK(P8,(N8:P8,Q8:AL8)),0)</f>
        <v>3</v>
      </c>
      <c r="G8" s="1">
        <f t="shared" si="2"/>
        <v>2006</v>
      </c>
      <c r="H8" s="2">
        <f t="shared" si="3"/>
        <v>0.4165282392026578</v>
      </c>
      <c r="I8" s="2"/>
      <c r="J8" s="2">
        <f t="shared" si="4"/>
        <v>0.67670265780730898</v>
      </c>
      <c r="K8" s="2">
        <f t="shared" si="5"/>
        <v>0.26017441860465118</v>
      </c>
      <c r="L8" s="2">
        <f t="shared" si="6"/>
        <v>5.5232558139534885E-2</v>
      </c>
      <c r="M8" s="2">
        <f t="shared" si="7"/>
        <v>7.8903654485049518E-3</v>
      </c>
      <c r="N8" s="1">
        <v>3259</v>
      </c>
      <c r="O8" s="1">
        <v>1253</v>
      </c>
      <c r="P8" s="1">
        <v>266</v>
      </c>
      <c r="Q8" s="1">
        <v>16</v>
      </c>
      <c r="S8" s="1">
        <v>8</v>
      </c>
      <c r="U8" s="1">
        <v>3</v>
      </c>
      <c r="W8" s="1">
        <v>8</v>
      </c>
      <c r="X8" s="1">
        <v>3</v>
      </c>
      <c r="AN8" s="7">
        <f>IF(Q8&gt;0,RANK(Q8,(N8:P8,Q8:AL8)),0)</f>
        <v>4</v>
      </c>
      <c r="AO8" s="7">
        <f>IF(R8&gt;0,RANK(R8,(N8:P8,Q8:AL8)),0)</f>
        <v>0</v>
      </c>
      <c r="AP8" s="7">
        <f>IF(S8&gt;0,RANK(S8,(N8:P8,Q8:AL8)),0)</f>
        <v>5</v>
      </c>
      <c r="AQ8" s="7">
        <f>IF(T8&gt;0,RANK(T8,(N8:P8,Q8:AL8)),0)</f>
        <v>0</v>
      </c>
      <c r="AR8" s="2">
        <f t="shared" si="8"/>
        <v>3.3222591362126247E-3</v>
      </c>
      <c r="AS8" s="2">
        <f t="shared" si="9"/>
        <v>0</v>
      </c>
      <c r="AT8" s="2">
        <f t="shared" si="10"/>
        <v>1.6611295681063123E-3</v>
      </c>
      <c r="AU8" s="2">
        <f t="shared" si="11"/>
        <v>0</v>
      </c>
      <c r="AW8" t="s">
        <v>2531</v>
      </c>
      <c r="AX8" t="s">
        <v>2514</v>
      </c>
      <c r="AY8">
        <v>2</v>
      </c>
      <c r="BA8" s="127">
        <v>1</v>
      </c>
      <c r="BB8" s="130">
        <v>13</v>
      </c>
      <c r="BC8" s="131">
        <f t="shared" si="0"/>
        <v>1013</v>
      </c>
      <c r="BE8" s="7" t="s">
        <v>3271</v>
      </c>
    </row>
    <row r="9" spans="1:57" hidden="1" outlineLevel="1" x14ac:dyDescent="0.2">
      <c r="A9" t="s">
        <v>2532</v>
      </c>
      <c r="B9" t="s">
        <v>2514</v>
      </c>
      <c r="C9" s="1">
        <f t="shared" si="1"/>
        <v>8478</v>
      </c>
      <c r="D9" s="7">
        <f>RANK(N9,(N9:P9,Q9:AL9))</f>
        <v>1</v>
      </c>
      <c r="E9" s="7">
        <f>RANK(O9,(N9:P9,Q9:AL9))</f>
        <v>2</v>
      </c>
      <c r="F9" s="7">
        <f>IF(P9&gt;0,RANK(P9,(N9:P9,Q9:AL9)),0)</f>
        <v>3</v>
      </c>
      <c r="G9" s="1">
        <f t="shared" si="2"/>
        <v>527</v>
      </c>
      <c r="H9" s="2">
        <f t="shared" si="3"/>
        <v>6.216088700165133E-2</v>
      </c>
      <c r="I9" s="2"/>
      <c r="J9" s="2">
        <f t="shared" si="4"/>
        <v>0.47428638829912717</v>
      </c>
      <c r="K9" s="2">
        <f t="shared" si="5"/>
        <v>0.41212550129747583</v>
      </c>
      <c r="L9" s="2">
        <f t="shared" si="6"/>
        <v>0.10226468506723284</v>
      </c>
      <c r="M9" s="2">
        <f t="shared" si="7"/>
        <v>1.1323425336164164E-2</v>
      </c>
      <c r="N9" s="1">
        <v>4021</v>
      </c>
      <c r="O9" s="1">
        <v>3494</v>
      </c>
      <c r="P9" s="1">
        <v>867</v>
      </c>
      <c r="Q9" s="1">
        <v>67</v>
      </c>
      <c r="S9" s="1">
        <v>8</v>
      </c>
      <c r="U9" s="1">
        <v>3</v>
      </c>
      <c r="W9" s="1">
        <v>13</v>
      </c>
      <c r="X9" s="1">
        <v>5</v>
      </c>
      <c r="AN9" s="7">
        <f>IF(Q9&gt;0,RANK(Q9,(N9:P9,Q9:AL9)),0)</f>
        <v>4</v>
      </c>
      <c r="AO9" s="7">
        <f>IF(R9&gt;0,RANK(R9,(N9:P9,Q9:AL9)),0)</f>
        <v>0</v>
      </c>
      <c r="AP9" s="7">
        <f>IF(S9&gt;0,RANK(S9,(N9:P9,Q9:AL9)),0)</f>
        <v>6</v>
      </c>
      <c r="AQ9" s="7">
        <f>IF(T9&gt;0,RANK(T9,(N9:P9,Q9:AL9)),0)</f>
        <v>0</v>
      </c>
      <c r="AR9" s="2">
        <f t="shared" si="8"/>
        <v>7.9028072658645903E-3</v>
      </c>
      <c r="AS9" s="2">
        <f t="shared" si="9"/>
        <v>0</v>
      </c>
      <c r="AT9" s="2">
        <f t="shared" si="10"/>
        <v>9.4361877801368247E-4</v>
      </c>
      <c r="AU9" s="2">
        <f t="shared" si="11"/>
        <v>0</v>
      </c>
      <c r="AW9" t="s">
        <v>2532</v>
      </c>
      <c r="AX9" t="s">
        <v>2514</v>
      </c>
      <c r="AY9">
        <v>2</v>
      </c>
      <c r="BA9" s="127">
        <v>1</v>
      </c>
      <c r="BB9" s="130">
        <v>15</v>
      </c>
      <c r="BC9" s="131">
        <f t="shared" si="0"/>
        <v>1015</v>
      </c>
      <c r="BE9" s="7" t="s">
        <v>3271</v>
      </c>
    </row>
    <row r="10" spans="1:57" hidden="1" outlineLevel="1" x14ac:dyDescent="0.2">
      <c r="A10" t="s">
        <v>2617</v>
      </c>
      <c r="B10" t="s">
        <v>2514</v>
      </c>
      <c r="C10" s="1">
        <f t="shared" si="1"/>
        <v>42800</v>
      </c>
      <c r="D10" s="7">
        <f>RANK(N10,(N10:P10,Q10:AL10))</f>
        <v>2</v>
      </c>
      <c r="E10" s="7">
        <f>RANK(O10,(N10:P10,Q10:AL10))</f>
        <v>1</v>
      </c>
      <c r="F10" s="7">
        <f>IF(P10&gt;0,RANK(P10,(N10:P10,Q10:AL10)),0)</f>
        <v>3</v>
      </c>
      <c r="G10" s="1">
        <f t="shared" si="2"/>
        <v>4170</v>
      </c>
      <c r="H10" s="2">
        <f t="shared" si="3"/>
        <v>9.7429906542056077E-2</v>
      </c>
      <c r="I10" s="2"/>
      <c r="J10" s="2">
        <f t="shared" si="4"/>
        <v>0.38441588785046726</v>
      </c>
      <c r="K10" s="2">
        <f t="shared" si="5"/>
        <v>0.48184579439252334</v>
      </c>
      <c r="L10" s="2">
        <f t="shared" si="6"/>
        <v>0.11021028037383178</v>
      </c>
      <c r="M10" s="2">
        <f t="shared" si="7"/>
        <v>2.3528037383177561E-2</v>
      </c>
      <c r="N10" s="1">
        <v>16453</v>
      </c>
      <c r="O10" s="1">
        <v>20623</v>
      </c>
      <c r="P10" s="1">
        <v>4717</v>
      </c>
      <c r="Q10" s="1">
        <v>252</v>
      </c>
      <c r="S10" s="1">
        <v>494</v>
      </c>
      <c r="U10" s="1">
        <v>7</v>
      </c>
      <c r="W10" s="1">
        <v>8</v>
      </c>
      <c r="X10" s="1">
        <v>246</v>
      </c>
      <c r="AN10" s="7">
        <f>IF(Q10&gt;0,RANK(Q10,(N10:P10,Q10:AL10)),0)</f>
        <v>5</v>
      </c>
      <c r="AO10" s="7">
        <f>IF(R10&gt;0,RANK(R10,(N10:P10,Q10:AL10)),0)</f>
        <v>0</v>
      </c>
      <c r="AP10" s="7">
        <f>IF(S10&gt;0,RANK(S10,(N10:P10,Q10:AL10)),0)</f>
        <v>4</v>
      </c>
      <c r="AQ10" s="7">
        <f>IF(T10&gt;0,RANK(T10,(N10:P10,Q10:AL10)),0)</f>
        <v>0</v>
      </c>
      <c r="AR10" s="2">
        <f t="shared" si="8"/>
        <v>5.88785046728972E-3</v>
      </c>
      <c r="AS10" s="2">
        <f t="shared" si="9"/>
        <v>0</v>
      </c>
      <c r="AT10" s="2">
        <f t="shared" si="10"/>
        <v>1.1542056074766355E-2</v>
      </c>
      <c r="AU10" s="2">
        <f t="shared" si="11"/>
        <v>0</v>
      </c>
      <c r="AW10" t="s">
        <v>2617</v>
      </c>
      <c r="AX10" t="s">
        <v>2514</v>
      </c>
      <c r="AY10">
        <v>3</v>
      </c>
      <c r="BA10" s="127">
        <v>1</v>
      </c>
      <c r="BB10" s="130">
        <v>17</v>
      </c>
      <c r="BC10" s="131">
        <f t="shared" si="0"/>
        <v>1017</v>
      </c>
      <c r="BE10" s="7" t="s">
        <v>3271</v>
      </c>
    </row>
    <row r="11" spans="1:57" hidden="1" outlineLevel="1" x14ac:dyDescent="0.2">
      <c r="A11" t="s">
        <v>800</v>
      </c>
      <c r="B11" t="s">
        <v>2514</v>
      </c>
      <c r="C11" s="1">
        <f t="shared" si="1"/>
        <v>13091</v>
      </c>
      <c r="D11" s="7">
        <f>RANK(N11,(N11:P11,Q11:AL11))</f>
        <v>1</v>
      </c>
      <c r="E11" s="7">
        <f>RANK(O11,(N11:P11,Q11:AL11))</f>
        <v>2</v>
      </c>
      <c r="F11" s="7">
        <f>IF(P11&gt;0,RANK(P11,(N11:P11,Q11:AL11)),0)</f>
        <v>3</v>
      </c>
      <c r="G11" s="1">
        <f t="shared" si="2"/>
        <v>256</v>
      </c>
      <c r="H11" s="2">
        <f t="shared" si="3"/>
        <v>1.9555419754029486E-2</v>
      </c>
      <c r="I11" s="2"/>
      <c r="J11" s="2">
        <f t="shared" si="4"/>
        <v>0.45359407226338705</v>
      </c>
      <c r="K11" s="2">
        <f t="shared" si="5"/>
        <v>0.43403865250935758</v>
      </c>
      <c r="L11" s="2">
        <f t="shared" si="6"/>
        <v>0.10900618745703154</v>
      </c>
      <c r="M11" s="2">
        <f t="shared" si="7"/>
        <v>3.3610877702237724E-3</v>
      </c>
      <c r="N11" s="1">
        <v>5938</v>
      </c>
      <c r="O11" s="1">
        <v>5682</v>
      </c>
      <c r="P11" s="1">
        <v>1427</v>
      </c>
      <c r="Q11" s="1">
        <v>34</v>
      </c>
      <c r="S11" s="1">
        <v>3</v>
      </c>
      <c r="U11" s="1">
        <v>2</v>
      </c>
      <c r="W11" s="1">
        <v>2</v>
      </c>
      <c r="X11" s="1">
        <v>3</v>
      </c>
      <c r="AN11" s="7">
        <f>IF(Q11&gt;0,RANK(Q11,(N11:P11,Q11:AL11)),0)</f>
        <v>4</v>
      </c>
      <c r="AO11" s="7">
        <f>IF(R11&gt;0,RANK(R11,(N11:P11,Q11:AL11)),0)</f>
        <v>0</v>
      </c>
      <c r="AP11" s="7">
        <f>IF(S11&gt;0,RANK(S11,(N11:P11,Q11:AL11)),0)</f>
        <v>5</v>
      </c>
      <c r="AQ11" s="7">
        <f>IF(T11&gt;0,RANK(T11,(N11:P11,Q11:AL11)),0)</f>
        <v>0</v>
      </c>
      <c r="AR11" s="2">
        <f t="shared" si="8"/>
        <v>2.5972041860820409E-3</v>
      </c>
      <c r="AS11" s="2">
        <f t="shared" si="9"/>
        <v>0</v>
      </c>
      <c r="AT11" s="2">
        <f t="shared" si="10"/>
        <v>2.2916507524253305E-4</v>
      </c>
      <c r="AU11" s="2">
        <f t="shared" si="11"/>
        <v>0</v>
      </c>
      <c r="AW11" t="s">
        <v>800</v>
      </c>
      <c r="AX11" t="s">
        <v>2514</v>
      </c>
      <c r="AY11">
        <v>3</v>
      </c>
      <c r="BA11" s="127">
        <v>1</v>
      </c>
      <c r="BB11" s="130">
        <v>19</v>
      </c>
      <c r="BC11" s="131">
        <f t="shared" si="0"/>
        <v>1019</v>
      </c>
      <c r="BE11" s="7" t="s">
        <v>3271</v>
      </c>
    </row>
    <row r="12" spans="1:57" hidden="1" outlineLevel="1" x14ac:dyDescent="0.2">
      <c r="A12" t="s">
        <v>1915</v>
      </c>
      <c r="B12" t="s">
        <v>2514</v>
      </c>
      <c r="C12" s="1">
        <f t="shared" si="1"/>
        <v>7876</v>
      </c>
      <c r="D12" s="7">
        <f>RANK(N12,(N12:P12,Q12:AL12))</f>
        <v>1</v>
      </c>
      <c r="E12" s="7">
        <f>RANK(O12,(N12:P12,Q12:AL12))</f>
        <v>2</v>
      </c>
      <c r="F12" s="7">
        <f>IF(P12&gt;0,RANK(P12,(N12:P12,Q12:AL12)),0)</f>
        <v>3</v>
      </c>
      <c r="G12" s="1">
        <f t="shared" si="2"/>
        <v>1477</v>
      </c>
      <c r="H12" s="2">
        <f t="shared" si="3"/>
        <v>0.18753174200101574</v>
      </c>
      <c r="I12" s="2"/>
      <c r="J12" s="2">
        <f t="shared" si="4"/>
        <v>0.53605891315388521</v>
      </c>
      <c r="K12" s="2">
        <f t="shared" si="5"/>
        <v>0.34852717115286946</v>
      </c>
      <c r="L12" s="2">
        <f t="shared" si="6"/>
        <v>0.1074149314372778</v>
      </c>
      <c r="M12" s="2">
        <f t="shared" si="7"/>
        <v>7.9989842559675256E-3</v>
      </c>
      <c r="N12" s="1">
        <v>4222</v>
      </c>
      <c r="O12" s="1">
        <v>2745</v>
      </c>
      <c r="P12" s="1">
        <v>846</v>
      </c>
      <c r="Q12" s="1">
        <v>41</v>
      </c>
      <c r="S12" s="1">
        <v>13</v>
      </c>
      <c r="U12" s="1">
        <v>4</v>
      </c>
      <c r="W12" s="1">
        <v>2</v>
      </c>
      <c r="X12" s="1">
        <v>3</v>
      </c>
      <c r="AN12" s="7">
        <f>IF(Q12&gt;0,RANK(Q12,(N12:P12,Q12:AL12)),0)</f>
        <v>4</v>
      </c>
      <c r="AO12" s="7">
        <f>IF(R12&gt;0,RANK(R12,(N12:P12,Q12:AL12)),0)</f>
        <v>0</v>
      </c>
      <c r="AP12" s="7">
        <f>IF(S12&gt;0,RANK(S12,(N12:P12,Q12:AL12)),0)</f>
        <v>5</v>
      </c>
      <c r="AQ12" s="7">
        <f>IF(T12&gt;0,RANK(T12,(N12:P12,Q12:AL12)),0)</f>
        <v>0</v>
      </c>
      <c r="AR12" s="2">
        <f t="shared" si="8"/>
        <v>5.2056881665820216E-3</v>
      </c>
      <c r="AS12" s="2">
        <f t="shared" si="9"/>
        <v>0</v>
      </c>
      <c r="AT12" s="2">
        <f t="shared" si="10"/>
        <v>1.6505840528186896E-3</v>
      </c>
      <c r="AU12" s="2">
        <f t="shared" si="11"/>
        <v>0</v>
      </c>
      <c r="AW12" t="s">
        <v>1915</v>
      </c>
      <c r="AX12" t="s">
        <v>2514</v>
      </c>
      <c r="AY12">
        <v>4</v>
      </c>
      <c r="BA12" s="127">
        <v>1</v>
      </c>
      <c r="BB12" s="130">
        <v>21</v>
      </c>
      <c r="BC12" s="131">
        <f t="shared" si="0"/>
        <v>1021</v>
      </c>
      <c r="BE12" s="7" t="s">
        <v>3271</v>
      </c>
    </row>
    <row r="13" spans="1:57" hidden="1" outlineLevel="1" x14ac:dyDescent="0.2">
      <c r="A13" t="s">
        <v>589</v>
      </c>
      <c r="B13" t="s">
        <v>2514</v>
      </c>
      <c r="C13" s="1">
        <f t="shared" si="1"/>
        <v>14468</v>
      </c>
      <c r="D13" s="7">
        <f>RANK(N13,(N13:P13,Q13:AL13))</f>
        <v>2</v>
      </c>
      <c r="E13" s="7">
        <f>RANK(O13,(N13:P13,Q13:AL13))</f>
        <v>1</v>
      </c>
      <c r="F13" s="7">
        <f>IF(P13&gt;0,RANK(P13,(N13:P13,Q13:AL13)),0)</f>
        <v>3</v>
      </c>
      <c r="G13" s="1">
        <f t="shared" si="2"/>
        <v>3180</v>
      </c>
      <c r="H13" s="2">
        <f t="shared" si="3"/>
        <v>0.21979541056123861</v>
      </c>
      <c r="I13" s="2"/>
      <c r="J13" s="2">
        <f t="shared" si="4"/>
        <v>0.34185789328172517</v>
      </c>
      <c r="K13" s="2">
        <f t="shared" si="5"/>
        <v>0.56165330384296375</v>
      </c>
      <c r="L13" s="2">
        <f t="shared" si="6"/>
        <v>9.4207907105335914E-2</v>
      </c>
      <c r="M13" s="2">
        <f t="shared" si="7"/>
        <v>2.2808957699752275E-3</v>
      </c>
      <c r="N13" s="1">
        <v>4946</v>
      </c>
      <c r="O13" s="1">
        <v>8126</v>
      </c>
      <c r="P13" s="1">
        <v>1363</v>
      </c>
      <c r="Q13" s="1">
        <v>24</v>
      </c>
      <c r="S13" s="1">
        <v>3</v>
      </c>
      <c r="U13" s="1">
        <v>3</v>
      </c>
      <c r="W13" s="1">
        <v>1</v>
      </c>
      <c r="X13" s="1">
        <v>2</v>
      </c>
      <c r="AN13" s="7">
        <f>IF(Q13&gt;0,RANK(Q13,(N13:P13,Q13:AL13)),0)</f>
        <v>4</v>
      </c>
      <c r="AO13" s="7">
        <f>IF(R13&gt;0,RANK(R13,(N13:P13,Q13:AL13)),0)</f>
        <v>0</v>
      </c>
      <c r="AP13" s="7">
        <f>IF(S13&gt;0,RANK(S13,(N13:P13,Q13:AL13)),0)</f>
        <v>5</v>
      </c>
      <c r="AQ13" s="7">
        <f>IF(T13&gt;0,RANK(T13,(N13:P13,Q13:AL13)),0)</f>
        <v>0</v>
      </c>
      <c r="AR13" s="2">
        <f t="shared" si="8"/>
        <v>1.6588332872546309E-3</v>
      </c>
      <c r="AS13" s="2">
        <f t="shared" si="9"/>
        <v>0</v>
      </c>
      <c r="AT13" s="2">
        <f t="shared" si="10"/>
        <v>2.0735416090682886E-4</v>
      </c>
      <c r="AU13" s="2">
        <f t="shared" si="11"/>
        <v>0</v>
      </c>
      <c r="AW13" t="s">
        <v>589</v>
      </c>
      <c r="AX13" t="s">
        <v>2514</v>
      </c>
      <c r="AY13">
        <v>3</v>
      </c>
      <c r="BA13" s="127">
        <v>1</v>
      </c>
      <c r="BB13" s="130">
        <v>23</v>
      </c>
      <c r="BC13" s="131">
        <f t="shared" si="0"/>
        <v>1023</v>
      </c>
      <c r="BE13" s="7" t="s">
        <v>3271</v>
      </c>
    </row>
    <row r="14" spans="1:57" hidden="1" outlineLevel="1" x14ac:dyDescent="0.2">
      <c r="A14" t="s">
        <v>2435</v>
      </c>
      <c r="B14" t="s">
        <v>2514</v>
      </c>
      <c r="C14" s="1">
        <f t="shared" si="1"/>
        <v>7560</v>
      </c>
      <c r="D14" s="7">
        <f>RANK(N14,(N14:P14,Q14:AL14))</f>
        <v>1</v>
      </c>
      <c r="E14" s="7">
        <f>RANK(O14,(N14:P14,Q14:AL14))</f>
        <v>2</v>
      </c>
      <c r="F14" s="7">
        <f>IF(P14&gt;0,RANK(P14,(N14:P14,Q14:AL14)),0)</f>
        <v>3</v>
      </c>
      <c r="G14" s="1">
        <f t="shared" si="2"/>
        <v>872</v>
      </c>
      <c r="H14" s="2">
        <f t="shared" si="3"/>
        <v>0.11534391534391535</v>
      </c>
      <c r="I14" s="2"/>
      <c r="J14" s="2">
        <f t="shared" si="4"/>
        <v>0.52129629629629626</v>
      </c>
      <c r="K14" s="2">
        <f t="shared" si="5"/>
        <v>0.40595238095238095</v>
      </c>
      <c r="L14" s="2">
        <f t="shared" si="6"/>
        <v>6.4682539682539689E-2</v>
      </c>
      <c r="M14" s="2">
        <f t="shared" si="7"/>
        <v>8.0687830687831003E-3</v>
      </c>
      <c r="N14" s="1">
        <v>3941</v>
      </c>
      <c r="O14" s="1">
        <v>3069</v>
      </c>
      <c r="P14" s="1">
        <v>489</v>
      </c>
      <c r="Q14" s="1">
        <v>26</v>
      </c>
      <c r="S14" s="1">
        <v>19</v>
      </c>
      <c r="U14" s="1">
        <v>2</v>
      </c>
      <c r="W14" s="1">
        <v>11</v>
      </c>
      <c r="X14" s="1">
        <v>3</v>
      </c>
      <c r="AN14" s="7">
        <f>IF(Q14&gt;0,RANK(Q14,(N14:P14,Q14:AL14)),0)</f>
        <v>4</v>
      </c>
      <c r="AO14" s="7">
        <f>IF(R14&gt;0,RANK(R14,(N14:P14,Q14:AL14)),0)</f>
        <v>0</v>
      </c>
      <c r="AP14" s="7">
        <f>IF(S14&gt;0,RANK(S14,(N14:P14,Q14:AL14)),0)</f>
        <v>5</v>
      </c>
      <c r="AQ14" s="7">
        <f>IF(T14&gt;0,RANK(T14,(N14:P14,Q14:AL14)),0)</f>
        <v>0</v>
      </c>
      <c r="AR14" s="2">
        <f t="shared" si="8"/>
        <v>3.4391534391534392E-3</v>
      </c>
      <c r="AS14" s="2">
        <f t="shared" si="9"/>
        <v>0</v>
      </c>
      <c r="AT14" s="2">
        <f t="shared" si="10"/>
        <v>2.5132275132275133E-3</v>
      </c>
      <c r="AU14" s="2">
        <f t="shared" si="11"/>
        <v>0</v>
      </c>
      <c r="AW14" t="s">
        <v>2435</v>
      </c>
      <c r="AX14" t="s">
        <v>2514</v>
      </c>
      <c r="AY14">
        <v>7</v>
      </c>
      <c r="BA14" s="127">
        <v>1</v>
      </c>
      <c r="BB14" s="130">
        <v>25</v>
      </c>
      <c r="BC14" s="131">
        <f t="shared" si="0"/>
        <v>1025</v>
      </c>
      <c r="BE14" s="7" t="s">
        <v>3271</v>
      </c>
    </row>
    <row r="15" spans="1:57" hidden="1" outlineLevel="1" x14ac:dyDescent="0.2">
      <c r="A15" t="s">
        <v>2436</v>
      </c>
      <c r="B15" t="s">
        <v>2514</v>
      </c>
      <c r="C15" s="1">
        <f t="shared" si="1"/>
        <v>11717</v>
      </c>
      <c r="D15" s="7">
        <f>RANK(N15,(N15:P15,Q15:AL15))</f>
        <v>2</v>
      </c>
      <c r="E15" s="7">
        <f>RANK(O15,(N15:P15,Q15:AL15))</f>
        <v>1</v>
      </c>
      <c r="F15" s="7">
        <f>IF(P15&gt;0,RANK(P15,(N15:P15,Q15:AL15)),0)</f>
        <v>3</v>
      </c>
      <c r="G15" s="1">
        <f t="shared" si="2"/>
        <v>472</v>
      </c>
      <c r="H15" s="2">
        <f t="shared" si="3"/>
        <v>4.0283348980114361E-2</v>
      </c>
      <c r="I15" s="2"/>
      <c r="J15" s="2">
        <f t="shared" si="4"/>
        <v>0.4286933515404967</v>
      </c>
      <c r="K15" s="2">
        <f t="shared" si="5"/>
        <v>0.46897670052061108</v>
      </c>
      <c r="L15" s="2">
        <f t="shared" si="6"/>
        <v>7.4421780319194331E-2</v>
      </c>
      <c r="M15" s="2">
        <f t="shared" si="7"/>
        <v>2.7908167619697888E-2</v>
      </c>
      <c r="N15" s="1">
        <v>5023</v>
      </c>
      <c r="O15" s="1">
        <v>5495</v>
      </c>
      <c r="P15" s="1">
        <v>872</v>
      </c>
      <c r="Q15" s="1">
        <v>65</v>
      </c>
      <c r="S15" s="1">
        <v>68</v>
      </c>
      <c r="U15" s="1">
        <v>70</v>
      </c>
      <c r="W15" s="1">
        <v>68</v>
      </c>
      <c r="X15" s="1">
        <v>56</v>
      </c>
      <c r="AN15" s="7">
        <f>IF(Q15&gt;0,RANK(Q15,(N15:P15,Q15:AL15)),0)</f>
        <v>7</v>
      </c>
      <c r="AO15" s="7">
        <f>IF(R15&gt;0,RANK(R15,(N15:P15,Q15:AL15)),0)</f>
        <v>0</v>
      </c>
      <c r="AP15" s="7">
        <f>IF(S15&gt;0,RANK(S15,(N15:P15,Q15:AL15)),0)</f>
        <v>5</v>
      </c>
      <c r="AQ15" s="7">
        <f>IF(T15&gt;0,RANK(T15,(N15:P15,Q15:AL15)),0)</f>
        <v>0</v>
      </c>
      <c r="AR15" s="2">
        <f t="shared" si="8"/>
        <v>5.5474950926004954E-3</v>
      </c>
      <c r="AS15" s="2">
        <f t="shared" si="9"/>
        <v>0</v>
      </c>
      <c r="AT15" s="2">
        <f t="shared" si="10"/>
        <v>5.803533327643595E-3</v>
      </c>
      <c r="AU15" s="2">
        <f t="shared" si="11"/>
        <v>0</v>
      </c>
      <c r="AW15" t="s">
        <v>2436</v>
      </c>
      <c r="AX15" t="s">
        <v>2514</v>
      </c>
      <c r="BA15" s="127">
        <v>1</v>
      </c>
      <c r="BB15" s="130">
        <v>27</v>
      </c>
      <c r="BC15" s="131">
        <f t="shared" si="0"/>
        <v>1027</v>
      </c>
      <c r="BE15" s="7" t="s">
        <v>3271</v>
      </c>
    </row>
    <row r="16" spans="1:57" hidden="1" outlineLevel="1" x14ac:dyDescent="0.2">
      <c r="A16" t="s">
        <v>2437</v>
      </c>
      <c r="B16" t="s">
        <v>2514</v>
      </c>
      <c r="C16" s="1">
        <f t="shared" si="1"/>
        <v>5755</v>
      </c>
      <c r="D16" s="7">
        <f>RANK(N16,(N16:P16,Q16:AL16))</f>
        <v>2</v>
      </c>
      <c r="E16" s="7">
        <f>RANK(O16,(N16:P16,Q16:AL16))</f>
        <v>1</v>
      </c>
      <c r="F16" s="7">
        <f>IF(P16&gt;0,RANK(P16,(N16:P16,Q16:AL16)),0)</f>
        <v>3</v>
      </c>
      <c r="G16" s="1">
        <f t="shared" si="2"/>
        <v>786</v>
      </c>
      <c r="H16" s="2">
        <f t="shared" si="3"/>
        <v>0.13657688966116421</v>
      </c>
      <c r="I16" s="2"/>
      <c r="J16" s="2">
        <f t="shared" si="4"/>
        <v>0.36020851433536055</v>
      </c>
      <c r="K16" s="2">
        <f t="shared" si="5"/>
        <v>0.49678540399652477</v>
      </c>
      <c r="L16" s="2">
        <f t="shared" si="6"/>
        <v>0.11329278887923545</v>
      </c>
      <c r="M16" s="2">
        <f t="shared" si="7"/>
        <v>2.9713292788879173E-2</v>
      </c>
      <c r="N16" s="1">
        <v>2073</v>
      </c>
      <c r="O16" s="1">
        <v>2859</v>
      </c>
      <c r="P16" s="1">
        <v>652</v>
      </c>
      <c r="Q16" s="1">
        <v>101</v>
      </c>
      <c r="S16" s="1">
        <v>26</v>
      </c>
      <c r="U16" s="1">
        <v>2</v>
      </c>
      <c r="W16" s="1">
        <v>41</v>
      </c>
      <c r="X16" s="1">
        <v>1</v>
      </c>
      <c r="AN16" s="7">
        <f>IF(Q16&gt;0,RANK(Q16,(N16:P16,Q16:AL16)),0)</f>
        <v>4</v>
      </c>
      <c r="AO16" s="7">
        <f>IF(R16&gt;0,RANK(R16,(N16:P16,Q16:AL16)),0)</f>
        <v>0</v>
      </c>
      <c r="AP16" s="7">
        <f>IF(S16&gt;0,RANK(S16,(N16:P16,Q16:AL16)),0)</f>
        <v>6</v>
      </c>
      <c r="AQ16" s="7">
        <f>IF(T16&gt;0,RANK(T16,(N16:P16,Q16:AL16)),0)</f>
        <v>0</v>
      </c>
      <c r="AR16" s="2">
        <f t="shared" si="8"/>
        <v>1.7549956559513465E-2</v>
      </c>
      <c r="AS16" s="2">
        <f t="shared" si="9"/>
        <v>0</v>
      </c>
      <c r="AT16" s="2">
        <f t="shared" si="10"/>
        <v>4.5178105994787138E-3</v>
      </c>
      <c r="AU16" s="2">
        <f t="shared" si="11"/>
        <v>0</v>
      </c>
      <c r="AW16" t="s">
        <v>2437</v>
      </c>
      <c r="AX16" t="s">
        <v>2514</v>
      </c>
      <c r="AY16">
        <v>3</v>
      </c>
      <c r="BA16" s="127">
        <v>1</v>
      </c>
      <c r="BB16" s="130">
        <v>29</v>
      </c>
      <c r="BC16" s="131">
        <f t="shared" si="0"/>
        <v>1029</v>
      </c>
      <c r="BE16" s="7" t="s">
        <v>3271</v>
      </c>
    </row>
    <row r="17" spans="1:57" hidden="1" outlineLevel="1" x14ac:dyDescent="0.2">
      <c r="A17" t="s">
        <v>2404</v>
      </c>
      <c r="B17" t="s">
        <v>2514</v>
      </c>
      <c r="C17" s="1">
        <f t="shared" si="1"/>
        <v>5237</v>
      </c>
      <c r="D17" s="7">
        <f>RANK(N17,(N17:P17,Q17:AL17))</f>
        <v>2</v>
      </c>
      <c r="E17" s="7">
        <f>RANK(O17,(N17:P17,Q17:AL17))</f>
        <v>1</v>
      </c>
      <c r="F17" s="7">
        <f>IF(P17&gt;0,RANK(P17,(N17:P17,Q17:AL17)),0)</f>
        <v>3</v>
      </c>
      <c r="G17" s="1">
        <f t="shared" si="2"/>
        <v>281</v>
      </c>
      <c r="H17" s="2">
        <f t="shared" si="3"/>
        <v>5.3656673668130608E-2</v>
      </c>
      <c r="I17" s="2"/>
      <c r="J17" s="2">
        <f t="shared" si="4"/>
        <v>0.40939469161733816</v>
      </c>
      <c r="K17" s="2">
        <f t="shared" si="5"/>
        <v>0.46305136528546875</v>
      </c>
      <c r="L17" s="2">
        <f t="shared" si="6"/>
        <v>0.12029788046591559</v>
      </c>
      <c r="M17" s="2">
        <f t="shared" si="7"/>
        <v>7.2560626312775517E-3</v>
      </c>
      <c r="N17" s="1">
        <v>2144</v>
      </c>
      <c r="O17" s="1">
        <v>2425</v>
      </c>
      <c r="P17" s="1">
        <v>630</v>
      </c>
      <c r="Q17" s="1">
        <v>29</v>
      </c>
      <c r="S17" s="1">
        <v>2</v>
      </c>
      <c r="U17" s="1">
        <v>1</v>
      </c>
      <c r="W17" s="1">
        <v>2</v>
      </c>
      <c r="X17" s="1">
        <v>4</v>
      </c>
      <c r="AN17" s="7">
        <f>IF(Q17&gt;0,RANK(Q17,(N17:P17,Q17:AL17)),0)</f>
        <v>4</v>
      </c>
      <c r="AO17" s="7">
        <f>IF(R17&gt;0,RANK(R17,(N17:P17,Q17:AL17)),0)</f>
        <v>0</v>
      </c>
      <c r="AP17" s="7">
        <f>IF(S17&gt;0,RANK(S17,(N17:P17,Q17:AL17)),0)</f>
        <v>6</v>
      </c>
      <c r="AQ17" s="7">
        <f>IF(T17&gt;0,RANK(T17,(N17:P17,Q17:AL17)),0)</f>
        <v>0</v>
      </c>
      <c r="AR17" s="2">
        <f t="shared" si="8"/>
        <v>5.537521481764369E-3</v>
      </c>
      <c r="AS17" s="2">
        <f t="shared" si="9"/>
        <v>0</v>
      </c>
      <c r="AT17" s="2">
        <f t="shared" si="10"/>
        <v>3.818980332251289E-4</v>
      </c>
      <c r="AU17" s="2">
        <f t="shared" si="11"/>
        <v>0</v>
      </c>
      <c r="AW17" t="s">
        <v>2404</v>
      </c>
      <c r="AX17" t="s">
        <v>2514</v>
      </c>
      <c r="AY17">
        <v>3</v>
      </c>
      <c r="BA17" s="127">
        <v>1</v>
      </c>
      <c r="BB17" s="130">
        <v>31</v>
      </c>
      <c r="BC17" s="131">
        <f t="shared" si="0"/>
        <v>1031</v>
      </c>
      <c r="BE17" s="7" t="s">
        <v>3271</v>
      </c>
    </row>
    <row r="18" spans="1:57" hidden="1" outlineLevel="1" x14ac:dyDescent="0.2">
      <c r="A18" t="s">
        <v>2740</v>
      </c>
      <c r="B18" t="s">
        <v>2514</v>
      </c>
      <c r="C18" s="1">
        <f t="shared" si="1"/>
        <v>15533</v>
      </c>
      <c r="D18" s="7">
        <f>RANK(N18,(N18:P18,Q18:AL18))</f>
        <v>2</v>
      </c>
      <c r="E18" s="7">
        <f>RANK(O18,(N18:P18,Q18:AL18))</f>
        <v>1</v>
      </c>
      <c r="F18" s="7">
        <f>IF(P18&gt;0,RANK(P18,(N18:P18,Q18:AL18)),0)</f>
        <v>3</v>
      </c>
      <c r="G18" s="1">
        <f t="shared" si="2"/>
        <v>1815</v>
      </c>
      <c r="H18" s="2">
        <f t="shared" si="3"/>
        <v>0.11684800103006503</v>
      </c>
      <c r="I18" s="2"/>
      <c r="J18" s="2">
        <f t="shared" si="4"/>
        <v>0.37185347325049894</v>
      </c>
      <c r="K18" s="2">
        <f t="shared" si="5"/>
        <v>0.48870147428056399</v>
      </c>
      <c r="L18" s="2">
        <f t="shared" si="6"/>
        <v>0.13011008819931758</v>
      </c>
      <c r="M18" s="2">
        <f t="shared" si="7"/>
        <v>9.334964269619439E-3</v>
      </c>
      <c r="N18" s="1">
        <v>5776</v>
      </c>
      <c r="O18" s="1">
        <v>7591</v>
      </c>
      <c r="P18" s="1">
        <v>2021</v>
      </c>
      <c r="Q18" s="1">
        <v>134</v>
      </c>
      <c r="S18" s="1">
        <v>4</v>
      </c>
      <c r="U18" s="1">
        <v>2</v>
      </c>
      <c r="W18" s="1">
        <v>0</v>
      </c>
      <c r="X18" s="1">
        <v>5</v>
      </c>
      <c r="AN18" s="7">
        <f>IF(Q18&gt;0,RANK(Q18,(N18:P18,Q18:AL18)),0)</f>
        <v>4</v>
      </c>
      <c r="AO18" s="7">
        <f>IF(R18&gt;0,RANK(R18,(N18:P18,Q18:AL18)),0)</f>
        <v>0</v>
      </c>
      <c r="AP18" s="7">
        <f>IF(S18&gt;0,RANK(S18,(N18:P18,Q18:AL18)),0)</f>
        <v>6</v>
      </c>
      <c r="AQ18" s="7">
        <f>IF(T18&gt;0,RANK(T18,(N18:P18,Q18:AL18)),0)</f>
        <v>0</v>
      </c>
      <c r="AR18" s="2">
        <f t="shared" si="8"/>
        <v>8.6267945664070048E-3</v>
      </c>
      <c r="AS18" s="2">
        <f t="shared" si="9"/>
        <v>0</v>
      </c>
      <c r="AT18" s="2">
        <f t="shared" si="10"/>
        <v>2.5751625571364194E-4</v>
      </c>
      <c r="AU18" s="2">
        <f t="shared" si="11"/>
        <v>0</v>
      </c>
      <c r="AW18" t="s">
        <v>2740</v>
      </c>
      <c r="AX18" t="s">
        <v>2514</v>
      </c>
      <c r="AY18">
        <v>2</v>
      </c>
      <c r="BA18" s="127">
        <v>1</v>
      </c>
      <c r="BB18" s="130">
        <v>33</v>
      </c>
      <c r="BC18" s="131">
        <f t="shared" si="0"/>
        <v>1033</v>
      </c>
      <c r="BE18" s="7" t="s">
        <v>3271</v>
      </c>
    </row>
    <row r="19" spans="1:57" hidden="1" outlineLevel="1" x14ac:dyDescent="0.2">
      <c r="A19" t="s">
        <v>2359</v>
      </c>
      <c r="B19" t="s">
        <v>2514</v>
      </c>
      <c r="C19" s="1">
        <f t="shared" si="1"/>
        <v>22439</v>
      </c>
      <c r="D19" s="7">
        <f>RANK(N19,(N19:P19,Q19:AL19))</f>
        <v>1</v>
      </c>
      <c r="E19" s="7">
        <f>RANK(O19,(N19:P19,Q19:AL19))</f>
        <v>2</v>
      </c>
      <c r="F19" s="7">
        <f>IF(P19&gt;0,RANK(P19,(N19:P19,Q19:AL19)),0)</f>
        <v>3</v>
      </c>
      <c r="G19" s="1">
        <f t="shared" si="2"/>
        <v>4133</v>
      </c>
      <c r="H19" s="2">
        <f t="shared" si="3"/>
        <v>0.18418824368287356</v>
      </c>
      <c r="I19" s="2"/>
      <c r="J19" s="2">
        <f t="shared" si="4"/>
        <v>0.54396363474308129</v>
      </c>
      <c r="K19" s="2">
        <f t="shared" si="5"/>
        <v>0.35977539106020767</v>
      </c>
      <c r="L19" s="2">
        <f t="shared" si="6"/>
        <v>9.3497927715138818E-2</v>
      </c>
      <c r="M19" s="2">
        <f t="shared" si="7"/>
        <v>2.7630464815722178E-3</v>
      </c>
      <c r="N19" s="1">
        <v>12206</v>
      </c>
      <c r="O19" s="1">
        <v>8073</v>
      </c>
      <c r="P19" s="1">
        <v>2098</v>
      </c>
      <c r="Q19" s="1">
        <v>37</v>
      </c>
      <c r="S19" s="1">
        <v>6</v>
      </c>
      <c r="U19" s="1">
        <v>6</v>
      </c>
      <c r="W19" s="1">
        <v>8</v>
      </c>
      <c r="X19" s="1">
        <v>5</v>
      </c>
      <c r="AN19" s="7">
        <f>IF(Q19&gt;0,RANK(Q19,(N19:P19,Q19:AL19)),0)</f>
        <v>4</v>
      </c>
      <c r="AO19" s="7">
        <f>IF(R19&gt;0,RANK(R19,(N19:P19,Q19:AL19)),0)</f>
        <v>0</v>
      </c>
      <c r="AP19" s="7">
        <f>IF(S19&gt;0,RANK(S19,(N19:P19,Q19:AL19)),0)</f>
        <v>6</v>
      </c>
      <c r="AQ19" s="7">
        <f>IF(T19&gt;0,RANK(T19,(N19:P19,Q19:AL19)),0)</f>
        <v>0</v>
      </c>
      <c r="AR19" s="2">
        <f t="shared" si="8"/>
        <v>1.6489148357769954E-3</v>
      </c>
      <c r="AS19" s="2">
        <f t="shared" si="9"/>
        <v>0</v>
      </c>
      <c r="AT19" s="2">
        <f t="shared" si="10"/>
        <v>2.673915949908641E-4</v>
      </c>
      <c r="AU19" s="2">
        <f t="shared" si="11"/>
        <v>0</v>
      </c>
      <c r="AW19" t="s">
        <v>2359</v>
      </c>
      <c r="AX19" t="s">
        <v>2514</v>
      </c>
      <c r="AY19">
        <v>5</v>
      </c>
      <c r="BA19" s="127">
        <v>1</v>
      </c>
      <c r="BB19" s="130">
        <v>35</v>
      </c>
      <c r="BC19" s="131">
        <f t="shared" si="0"/>
        <v>1035</v>
      </c>
      <c r="BE19" s="7" t="s">
        <v>3271</v>
      </c>
    </row>
    <row r="20" spans="1:57" hidden="1" outlineLevel="1" x14ac:dyDescent="0.2">
      <c r="A20" t="s">
        <v>1148</v>
      </c>
      <c r="B20" t="s">
        <v>2514</v>
      </c>
      <c r="C20" s="1">
        <f t="shared" si="1"/>
        <v>6307</v>
      </c>
      <c r="D20" s="7">
        <f>RANK(N20,(N20:P20,Q20:AL20))</f>
        <v>1</v>
      </c>
      <c r="E20" s="7">
        <f>RANK(O20,(N20:P20,Q20:AL20))</f>
        <v>2</v>
      </c>
      <c r="F20" s="7">
        <f>IF(P20&gt;0,RANK(P20,(N20:P20,Q20:AL20)),0)</f>
        <v>3</v>
      </c>
      <c r="G20" s="1">
        <f t="shared" si="2"/>
        <v>692</v>
      </c>
      <c r="H20" s="2">
        <f t="shared" si="3"/>
        <v>0.10971935944188996</v>
      </c>
      <c r="I20" s="2"/>
      <c r="J20" s="2">
        <f t="shared" si="4"/>
        <v>0.50023783098144914</v>
      </c>
      <c r="K20" s="2">
        <f t="shared" si="5"/>
        <v>0.39051847153955921</v>
      </c>
      <c r="L20" s="2">
        <f t="shared" si="6"/>
        <v>8.752180117329951E-2</v>
      </c>
      <c r="M20" s="2">
        <f t="shared" si="7"/>
        <v>2.1721896305692143E-2</v>
      </c>
      <c r="N20" s="1">
        <v>3155</v>
      </c>
      <c r="O20" s="1">
        <v>2463</v>
      </c>
      <c r="P20" s="1">
        <v>552</v>
      </c>
      <c r="Q20" s="1">
        <v>38</v>
      </c>
      <c r="S20" s="1">
        <v>38</v>
      </c>
      <c r="U20" s="1">
        <v>14</v>
      </c>
      <c r="W20" s="1">
        <v>11</v>
      </c>
      <c r="X20" s="1">
        <v>36</v>
      </c>
      <c r="AN20" s="7">
        <f>IF(Q20&gt;0,RANK(Q20,(N20:P20,Q20:AL20)),0)</f>
        <v>4</v>
      </c>
      <c r="AO20" s="7">
        <f>IF(R20&gt;0,RANK(R20,(N20:P20,Q20:AL20)),0)</f>
        <v>0</v>
      </c>
      <c r="AP20" s="7">
        <f>IF(S20&gt;0,RANK(S20,(N20:P20,Q20:AL20)),0)</f>
        <v>4</v>
      </c>
      <c r="AQ20" s="7">
        <f>IF(T20&gt;0,RANK(T20,(N20:P20,Q20:AL20)),0)</f>
        <v>0</v>
      </c>
      <c r="AR20" s="2">
        <f t="shared" si="8"/>
        <v>6.0250515300459811E-3</v>
      </c>
      <c r="AS20" s="2">
        <f t="shared" si="9"/>
        <v>0</v>
      </c>
      <c r="AT20" s="2">
        <f t="shared" si="10"/>
        <v>6.0250515300459811E-3</v>
      </c>
      <c r="AU20" s="2">
        <f t="shared" si="11"/>
        <v>0</v>
      </c>
      <c r="AW20" t="s">
        <v>1148</v>
      </c>
      <c r="AX20" t="s">
        <v>2514</v>
      </c>
      <c r="AY20">
        <v>2</v>
      </c>
      <c r="BA20" s="127">
        <v>1</v>
      </c>
      <c r="BB20" s="130">
        <v>37</v>
      </c>
      <c r="BC20" s="131">
        <f t="shared" si="0"/>
        <v>1037</v>
      </c>
      <c r="BE20" s="7" t="s">
        <v>3271</v>
      </c>
    </row>
    <row r="21" spans="1:57" hidden="1" outlineLevel="1" x14ac:dyDescent="0.2">
      <c r="A21" t="s">
        <v>1149</v>
      </c>
      <c r="B21" t="s">
        <v>2514</v>
      </c>
      <c r="C21" s="1">
        <f t="shared" si="1"/>
        <v>4798</v>
      </c>
      <c r="D21" s="7">
        <f>RANK(N21,(N21:P21,Q21:AL21))</f>
        <v>1</v>
      </c>
      <c r="E21" s="7">
        <f>RANK(O21,(N21:P21,Q21:AL21))</f>
        <v>2</v>
      </c>
      <c r="F21" s="7">
        <f>IF(P21&gt;0,RANK(P21,(N21:P21,Q21:AL21)),0)</f>
        <v>3</v>
      </c>
      <c r="G21" s="1">
        <f t="shared" si="2"/>
        <v>357</v>
      </c>
      <c r="H21" s="2">
        <f t="shared" si="3"/>
        <v>7.4406002501042096E-2</v>
      </c>
      <c r="I21" s="2"/>
      <c r="J21" s="2">
        <f t="shared" si="4"/>
        <v>0.48561900791996665</v>
      </c>
      <c r="K21" s="2">
        <f t="shared" si="5"/>
        <v>0.41121300541892453</v>
      </c>
      <c r="L21" s="2">
        <f t="shared" si="6"/>
        <v>9.9208003334722808E-2</v>
      </c>
      <c r="M21" s="2">
        <f t="shared" si="7"/>
        <v>3.9599833263859602E-3</v>
      </c>
      <c r="N21" s="1">
        <v>2330</v>
      </c>
      <c r="O21" s="1">
        <v>1973</v>
      </c>
      <c r="P21" s="1">
        <v>476</v>
      </c>
      <c r="Q21" s="1">
        <v>15</v>
      </c>
      <c r="S21" s="1">
        <v>0</v>
      </c>
      <c r="U21" s="1">
        <v>0</v>
      </c>
      <c r="W21" s="1">
        <v>1</v>
      </c>
      <c r="X21" s="1">
        <v>3</v>
      </c>
      <c r="AN21" s="7">
        <f>IF(Q21&gt;0,RANK(Q21,(N21:P21,Q21:AL21)),0)</f>
        <v>4</v>
      </c>
      <c r="AO21" s="7">
        <f>IF(R21&gt;0,RANK(R21,(N21:P21,Q21:AL21)),0)</f>
        <v>0</v>
      </c>
      <c r="AP21" s="7">
        <f>IF(S21&gt;0,RANK(S21,(N21:P21,Q21:AL21)),0)</f>
        <v>0</v>
      </c>
      <c r="AQ21" s="7">
        <f>IF(T21&gt;0,RANK(T21,(N21:P21,Q21:AL21)),0)</f>
        <v>0</v>
      </c>
      <c r="AR21" s="2">
        <f t="shared" si="8"/>
        <v>3.1263026260942061E-3</v>
      </c>
      <c r="AS21" s="2">
        <f t="shared" si="9"/>
        <v>0</v>
      </c>
      <c r="AT21" s="2">
        <f t="shared" si="10"/>
        <v>0</v>
      </c>
      <c r="AU21" s="2">
        <f t="shared" si="11"/>
        <v>0</v>
      </c>
      <c r="AW21" t="s">
        <v>1149</v>
      </c>
      <c r="AX21" t="s">
        <v>2514</v>
      </c>
      <c r="AY21">
        <v>3</v>
      </c>
      <c r="BA21" s="127">
        <v>1</v>
      </c>
      <c r="BB21" s="130">
        <v>39</v>
      </c>
      <c r="BC21" s="131">
        <f t="shared" si="0"/>
        <v>1039</v>
      </c>
      <c r="BE21" s="7" t="s">
        <v>3271</v>
      </c>
    </row>
    <row r="22" spans="1:57" hidden="1" outlineLevel="1" x14ac:dyDescent="0.2">
      <c r="A22" t="s">
        <v>1150</v>
      </c>
      <c r="B22" t="s">
        <v>2514</v>
      </c>
      <c r="C22" s="1">
        <f t="shared" si="1"/>
        <v>13962</v>
      </c>
      <c r="D22" s="7">
        <f>RANK(N22,(N22:P22,Q22:AL22))</f>
        <v>2</v>
      </c>
      <c r="E22" s="7">
        <f>RANK(O22,(N22:P22,Q22:AL22))</f>
        <v>1</v>
      </c>
      <c r="F22" s="7">
        <f>IF(P22&gt;0,RANK(P22,(N22:P22,Q22:AL22)),0)</f>
        <v>3</v>
      </c>
      <c r="G22" s="1">
        <f t="shared" si="2"/>
        <v>1836</v>
      </c>
      <c r="H22" s="2">
        <f t="shared" si="3"/>
        <v>0.13149978513107005</v>
      </c>
      <c r="I22" s="2"/>
      <c r="J22" s="2">
        <f t="shared" si="4"/>
        <v>0.35840137516115173</v>
      </c>
      <c r="K22" s="2">
        <f t="shared" si="5"/>
        <v>0.48990116029222175</v>
      </c>
      <c r="L22" s="2">
        <f t="shared" si="6"/>
        <v>0.13465119610371007</v>
      </c>
      <c r="M22" s="2">
        <f t="shared" si="7"/>
        <v>1.7046268442916512E-2</v>
      </c>
      <c r="N22" s="1">
        <v>5004</v>
      </c>
      <c r="O22" s="1">
        <v>6840</v>
      </c>
      <c r="P22" s="1">
        <v>1880</v>
      </c>
      <c r="Q22" s="1">
        <v>80</v>
      </c>
      <c r="S22" s="1">
        <v>141</v>
      </c>
      <c r="U22" s="1">
        <v>1</v>
      </c>
      <c r="W22" s="1">
        <v>1</v>
      </c>
      <c r="X22" s="1">
        <v>15</v>
      </c>
      <c r="AN22" s="7">
        <f>IF(Q22&gt;0,RANK(Q22,(N22:P22,Q22:AL22)),0)</f>
        <v>5</v>
      </c>
      <c r="AO22" s="7">
        <f>IF(R22&gt;0,RANK(R22,(N22:P22,Q22:AL22)),0)</f>
        <v>0</v>
      </c>
      <c r="AP22" s="7">
        <f>IF(S22&gt;0,RANK(S22,(N22:P22,Q22:AL22)),0)</f>
        <v>4</v>
      </c>
      <c r="AQ22" s="7">
        <f>IF(T22&gt;0,RANK(T22,(N22:P22,Q22:AL22)),0)</f>
        <v>0</v>
      </c>
      <c r="AR22" s="2">
        <f t="shared" si="8"/>
        <v>5.7298381320727686E-3</v>
      </c>
      <c r="AS22" s="2">
        <f t="shared" si="9"/>
        <v>0</v>
      </c>
      <c r="AT22" s="2">
        <f t="shared" si="10"/>
        <v>1.0098839707778254E-2</v>
      </c>
      <c r="AU22" s="2">
        <f t="shared" si="11"/>
        <v>0</v>
      </c>
      <c r="AW22" t="s">
        <v>1150</v>
      </c>
      <c r="AX22" t="s">
        <v>2514</v>
      </c>
      <c r="AY22">
        <v>2</v>
      </c>
      <c r="BA22" s="127">
        <v>1</v>
      </c>
      <c r="BB22" s="130">
        <v>41</v>
      </c>
      <c r="BC22" s="131">
        <f t="shared" si="0"/>
        <v>1041</v>
      </c>
      <c r="BE22" s="7" t="s">
        <v>3271</v>
      </c>
    </row>
    <row r="23" spans="1:57" hidden="1" outlineLevel="1" x14ac:dyDescent="0.2">
      <c r="A23" t="s">
        <v>2803</v>
      </c>
      <c r="B23" t="s">
        <v>2514</v>
      </c>
      <c r="C23" s="1">
        <f t="shared" si="1"/>
        <v>5290</v>
      </c>
      <c r="D23" s="7">
        <f>RANK(N23,(N23:P23,Q23:AL23))</f>
        <v>1</v>
      </c>
      <c r="E23" s="7">
        <f>RANK(O23,(N23:P23,Q23:AL23))</f>
        <v>2</v>
      </c>
      <c r="F23" s="7">
        <f>IF(P23&gt;0,RANK(P23,(N23:P23,Q23:AL23)),0)</f>
        <v>3</v>
      </c>
      <c r="G23" s="1">
        <f t="shared" si="2"/>
        <v>65</v>
      </c>
      <c r="H23" s="2">
        <f t="shared" si="3"/>
        <v>1.2287334593572778E-2</v>
      </c>
      <c r="I23" s="2"/>
      <c r="J23" s="2">
        <f t="shared" si="4"/>
        <v>0.4544423440453686</v>
      </c>
      <c r="K23" s="2">
        <f t="shared" si="5"/>
        <v>0.44215500945179587</v>
      </c>
      <c r="L23" s="2">
        <f t="shared" si="6"/>
        <v>9.1682419659735351E-2</v>
      </c>
      <c r="M23" s="2">
        <f t="shared" si="7"/>
        <v>1.1720226843100132E-2</v>
      </c>
      <c r="N23" s="1">
        <v>2404</v>
      </c>
      <c r="O23" s="1">
        <v>2339</v>
      </c>
      <c r="P23" s="1">
        <v>485</v>
      </c>
      <c r="Q23" s="1">
        <v>27</v>
      </c>
      <c r="S23" s="1">
        <v>26</v>
      </c>
      <c r="U23" s="1">
        <v>4</v>
      </c>
      <c r="W23" s="1">
        <v>0</v>
      </c>
      <c r="X23" s="1">
        <v>5</v>
      </c>
      <c r="AN23" s="7">
        <f>IF(Q23&gt;0,RANK(Q23,(N23:P23,Q23:AL23)),0)</f>
        <v>4</v>
      </c>
      <c r="AO23" s="7">
        <f>IF(R23&gt;0,RANK(R23,(N23:P23,Q23:AL23)),0)</f>
        <v>0</v>
      </c>
      <c r="AP23" s="7">
        <f>IF(S23&gt;0,RANK(S23,(N23:P23,Q23:AL23)),0)</f>
        <v>5</v>
      </c>
      <c r="AQ23" s="7">
        <f>IF(T23&gt;0,RANK(T23,(N23:P23,Q23:AL23)),0)</f>
        <v>0</v>
      </c>
      <c r="AR23" s="2">
        <f t="shared" si="8"/>
        <v>5.1039697542533081E-3</v>
      </c>
      <c r="AS23" s="2">
        <f t="shared" si="9"/>
        <v>0</v>
      </c>
      <c r="AT23" s="2">
        <f t="shared" si="10"/>
        <v>4.9149338374291111E-3</v>
      </c>
      <c r="AU23" s="2">
        <f t="shared" si="11"/>
        <v>0</v>
      </c>
      <c r="AW23" t="s">
        <v>2803</v>
      </c>
      <c r="AX23" t="s">
        <v>2514</v>
      </c>
      <c r="AY23">
        <v>2</v>
      </c>
      <c r="BA23" s="127">
        <v>1</v>
      </c>
      <c r="BB23" s="130">
        <v>43</v>
      </c>
      <c r="BC23" s="131">
        <f t="shared" si="0"/>
        <v>1043</v>
      </c>
      <c r="BE23" s="7" t="s">
        <v>3271</v>
      </c>
    </row>
    <row r="24" spans="1:57" hidden="1" outlineLevel="1" x14ac:dyDescent="0.2">
      <c r="A24" t="s">
        <v>2504</v>
      </c>
      <c r="B24" t="s">
        <v>2514</v>
      </c>
      <c r="C24" s="1">
        <f t="shared" si="1"/>
        <v>29043</v>
      </c>
      <c r="D24" s="7">
        <f>RANK(N24,(N24:P24,Q24:AL24))</f>
        <v>2</v>
      </c>
      <c r="E24" s="7">
        <f>RANK(O24,(N24:P24,Q24:AL24))</f>
        <v>1</v>
      </c>
      <c r="F24" s="7">
        <f>IF(P24&gt;0,RANK(P24,(N24:P24,Q24:AL24)),0)</f>
        <v>3</v>
      </c>
      <c r="G24" s="1">
        <f t="shared" si="2"/>
        <v>3960</v>
      </c>
      <c r="H24" s="2">
        <f t="shared" si="3"/>
        <v>0.13634955066625348</v>
      </c>
      <c r="I24" s="2"/>
      <c r="J24" s="2">
        <f t="shared" si="4"/>
        <v>0.3598457459628826</v>
      </c>
      <c r="K24" s="2">
        <f t="shared" si="5"/>
        <v>0.49619529662913608</v>
      </c>
      <c r="L24" s="2">
        <f t="shared" si="6"/>
        <v>0.14161760148744965</v>
      </c>
      <c r="M24" s="2">
        <f t="shared" si="7"/>
        <v>2.3413559205317236E-3</v>
      </c>
      <c r="N24" s="1">
        <v>10451</v>
      </c>
      <c r="O24" s="1">
        <v>14411</v>
      </c>
      <c r="P24" s="1">
        <v>4113</v>
      </c>
      <c r="Q24" s="1">
        <v>48</v>
      </c>
      <c r="S24" s="1">
        <v>3</v>
      </c>
      <c r="U24" s="1">
        <v>10</v>
      </c>
      <c r="W24" s="1">
        <v>4</v>
      </c>
      <c r="X24" s="1">
        <v>3</v>
      </c>
      <c r="AN24" s="7">
        <f>IF(Q24&gt;0,RANK(Q24,(N24:P24,Q24:AL24)),0)</f>
        <v>4</v>
      </c>
      <c r="AO24" s="7">
        <f>IF(R24&gt;0,RANK(R24,(N24:P24,Q24:AL24)),0)</f>
        <v>0</v>
      </c>
      <c r="AP24" s="7">
        <f>IF(S24&gt;0,RANK(S24,(N24:P24,Q24:AL24)),0)</f>
        <v>7</v>
      </c>
      <c r="AQ24" s="7">
        <f>IF(T24&gt;0,RANK(T24,(N24:P24,Q24:AL24)),0)</f>
        <v>0</v>
      </c>
      <c r="AR24" s="2">
        <f t="shared" si="8"/>
        <v>1.6527218262576181E-3</v>
      </c>
      <c r="AS24" s="2">
        <f t="shared" si="9"/>
        <v>0</v>
      </c>
      <c r="AT24" s="2">
        <f t="shared" si="10"/>
        <v>1.0329511414110113E-4</v>
      </c>
      <c r="AU24" s="2">
        <f t="shared" si="11"/>
        <v>0</v>
      </c>
      <c r="AW24" t="s">
        <v>2504</v>
      </c>
      <c r="AX24" t="s">
        <v>2514</v>
      </c>
      <c r="AY24">
        <v>4</v>
      </c>
      <c r="BA24" s="127">
        <v>1</v>
      </c>
      <c r="BB24" s="130">
        <v>45</v>
      </c>
      <c r="BC24" s="131">
        <f t="shared" si="0"/>
        <v>1045</v>
      </c>
      <c r="BE24" s="7" t="s">
        <v>3271</v>
      </c>
    </row>
    <row r="25" spans="1:57" hidden="1" outlineLevel="1" x14ac:dyDescent="0.2">
      <c r="A25" t="s">
        <v>2505</v>
      </c>
      <c r="B25" t="s">
        <v>2514</v>
      </c>
      <c r="C25" s="1">
        <f t="shared" si="1"/>
        <v>15787</v>
      </c>
      <c r="D25" s="7">
        <f>RANK(N25,(N25:P25,Q25:AL25))</f>
        <v>2</v>
      </c>
      <c r="E25" s="7">
        <f>RANK(O25,(N25:P25,Q25:AL25))</f>
        <v>1</v>
      </c>
      <c r="F25" s="7">
        <f>IF(P25&gt;0,RANK(P25,(N25:P25,Q25:AL25)),0)</f>
        <v>3</v>
      </c>
      <c r="G25" s="1">
        <f t="shared" si="2"/>
        <v>3025</v>
      </c>
      <c r="H25" s="2">
        <f t="shared" si="3"/>
        <v>0.19161335275859884</v>
      </c>
      <c r="I25" s="2"/>
      <c r="J25" s="2">
        <f t="shared" si="4"/>
        <v>0.32292392474821058</v>
      </c>
      <c r="K25" s="2">
        <f t="shared" si="5"/>
        <v>0.51453727750680944</v>
      </c>
      <c r="L25" s="2">
        <f t="shared" si="6"/>
        <v>0.15348071197820992</v>
      </c>
      <c r="M25" s="2">
        <f t="shared" si="7"/>
        <v>9.0580857667701131E-3</v>
      </c>
      <c r="N25" s="1">
        <v>5098</v>
      </c>
      <c r="O25" s="1">
        <v>8123</v>
      </c>
      <c r="P25" s="1">
        <v>2423</v>
      </c>
      <c r="Q25" s="1">
        <v>116</v>
      </c>
      <c r="S25" s="1">
        <v>9</v>
      </c>
      <c r="U25" s="1">
        <v>8</v>
      </c>
      <c r="W25" s="1">
        <v>2</v>
      </c>
      <c r="X25" s="1">
        <v>8</v>
      </c>
      <c r="AN25" s="7">
        <f>IF(Q25&gt;0,RANK(Q25,(N25:P25,Q25:AL25)),0)</f>
        <v>4</v>
      </c>
      <c r="AO25" s="7">
        <f>IF(R25&gt;0,RANK(R25,(N25:P25,Q25:AL25)),0)</f>
        <v>0</v>
      </c>
      <c r="AP25" s="7">
        <f>IF(S25&gt;0,RANK(S25,(N25:P25,Q25:AL25)),0)</f>
        <v>5</v>
      </c>
      <c r="AQ25" s="7">
        <f>IF(T25&gt;0,RANK(T25,(N25:P25,Q25:AL25)),0)</f>
        <v>0</v>
      </c>
      <c r="AR25" s="2">
        <f t="shared" si="8"/>
        <v>7.3478178247925506E-3</v>
      </c>
      <c r="AS25" s="2">
        <f t="shared" si="9"/>
        <v>0</v>
      </c>
      <c r="AT25" s="2">
        <f t="shared" si="10"/>
        <v>5.7008931399252553E-4</v>
      </c>
      <c r="AU25" s="2">
        <f t="shared" si="11"/>
        <v>0</v>
      </c>
      <c r="AW25" t="s">
        <v>2505</v>
      </c>
      <c r="AX25" t="s">
        <v>2514</v>
      </c>
      <c r="AY25">
        <v>2</v>
      </c>
      <c r="BA25" s="127">
        <v>1</v>
      </c>
      <c r="BB25" s="130">
        <v>47</v>
      </c>
      <c r="BC25" s="131">
        <f t="shared" si="0"/>
        <v>1047</v>
      </c>
      <c r="BE25" s="7" t="s">
        <v>3271</v>
      </c>
    </row>
    <row r="26" spans="1:57" hidden="1" outlineLevel="1" x14ac:dyDescent="0.2">
      <c r="A26" t="s">
        <v>1736</v>
      </c>
      <c r="B26" t="s">
        <v>2514</v>
      </c>
      <c r="C26" s="1">
        <f t="shared" si="1"/>
        <v>19604</v>
      </c>
      <c r="D26" s="7">
        <f>RANK(N26,(N26:P26,Q26:AL26))</f>
        <v>1</v>
      </c>
      <c r="E26" s="7">
        <f>RANK(O26,(N26:P26,Q26:AL26))</f>
        <v>2</v>
      </c>
      <c r="F26" s="7">
        <f>IF(P26&gt;0,RANK(P26,(N26:P26,Q26:AL26)),0)</f>
        <v>3</v>
      </c>
      <c r="G26" s="1">
        <f t="shared" si="2"/>
        <v>3659</v>
      </c>
      <c r="H26" s="2">
        <f t="shared" si="3"/>
        <v>0.18664558253417671</v>
      </c>
      <c r="I26" s="2"/>
      <c r="J26" s="2">
        <f t="shared" si="4"/>
        <v>0.56381350744745973</v>
      </c>
      <c r="K26" s="2">
        <f t="shared" si="5"/>
        <v>0.37716792491328299</v>
      </c>
      <c r="L26" s="2">
        <f t="shared" si="6"/>
        <v>5.6621097735156091E-2</v>
      </c>
      <c r="M26" s="2">
        <f t="shared" si="7"/>
        <v>2.397469904101189E-3</v>
      </c>
      <c r="N26" s="1">
        <v>11053</v>
      </c>
      <c r="O26" s="1">
        <v>7394</v>
      </c>
      <c r="P26" s="1">
        <v>1110</v>
      </c>
      <c r="Q26" s="1">
        <v>29</v>
      </c>
      <c r="S26" s="1">
        <v>7</v>
      </c>
      <c r="U26" s="1">
        <v>5</v>
      </c>
      <c r="W26" s="1">
        <v>2</v>
      </c>
      <c r="X26" s="1">
        <v>4</v>
      </c>
      <c r="AN26" s="7">
        <f>IF(Q26&gt;0,RANK(Q26,(N26:P26,Q26:AL26)),0)</f>
        <v>4</v>
      </c>
      <c r="AO26" s="7">
        <f>IF(R26&gt;0,RANK(R26,(N26:P26,Q26:AL26)),0)</f>
        <v>0</v>
      </c>
      <c r="AP26" s="7">
        <f>IF(S26&gt;0,RANK(S26,(N26:P26,Q26:AL26)),0)</f>
        <v>5</v>
      </c>
      <c r="AQ26" s="7">
        <f>IF(T26&gt;0,RANK(T26,(N26:P26,Q26:AL26)),0)</f>
        <v>0</v>
      </c>
      <c r="AR26" s="2">
        <f t="shared" si="8"/>
        <v>1.4792899408284023E-3</v>
      </c>
      <c r="AS26" s="2">
        <f t="shared" si="9"/>
        <v>0</v>
      </c>
      <c r="AT26" s="2">
        <f t="shared" si="10"/>
        <v>3.5706998571720058E-4</v>
      </c>
      <c r="AU26" s="2">
        <f t="shared" si="11"/>
        <v>0</v>
      </c>
      <c r="AW26" t="s">
        <v>1736</v>
      </c>
      <c r="AX26" t="s">
        <v>2514</v>
      </c>
      <c r="AY26">
        <v>7</v>
      </c>
      <c r="BA26" s="127">
        <v>1</v>
      </c>
      <c r="BB26" s="130">
        <v>49</v>
      </c>
      <c r="BC26" s="131">
        <f t="shared" si="0"/>
        <v>1049</v>
      </c>
      <c r="BE26" s="7" t="s">
        <v>3271</v>
      </c>
    </row>
    <row r="27" spans="1:57" hidden="1" outlineLevel="1" x14ac:dyDescent="0.2">
      <c r="A27" t="s">
        <v>1737</v>
      </c>
      <c r="B27" t="s">
        <v>2514</v>
      </c>
      <c r="C27" s="1">
        <f t="shared" si="1"/>
        <v>21585</v>
      </c>
      <c r="D27" s="7">
        <f>RANK(N27,(N27:P27,Q27:AL27))</f>
        <v>2</v>
      </c>
      <c r="E27" s="7">
        <f>RANK(O27,(N27:P27,Q27:AL27))</f>
        <v>1</v>
      </c>
      <c r="F27" s="7">
        <f>IF(P27&gt;0,RANK(P27,(N27:P27,Q27:AL27)),0)</f>
        <v>3</v>
      </c>
      <c r="G27" s="1">
        <f t="shared" si="2"/>
        <v>2274</v>
      </c>
      <c r="H27" s="2">
        <f t="shared" si="3"/>
        <v>0.10535093815149409</v>
      </c>
      <c r="I27" s="2"/>
      <c r="J27" s="2">
        <f t="shared" si="4"/>
        <v>0.38197822561964329</v>
      </c>
      <c r="K27" s="2">
        <f t="shared" si="5"/>
        <v>0.48732916377113739</v>
      </c>
      <c r="L27" s="2">
        <f t="shared" si="6"/>
        <v>0.126986333101691</v>
      </c>
      <c r="M27" s="2">
        <f t="shared" si="7"/>
        <v>3.7062775075282772E-3</v>
      </c>
      <c r="N27" s="1">
        <v>8245</v>
      </c>
      <c r="O27" s="1">
        <v>10519</v>
      </c>
      <c r="P27" s="1">
        <v>2741</v>
      </c>
      <c r="Q27" s="1">
        <v>62</v>
      </c>
      <c r="S27" s="1">
        <v>8</v>
      </c>
      <c r="U27" s="1">
        <v>4</v>
      </c>
      <c r="W27" s="1">
        <v>4</v>
      </c>
      <c r="X27" s="1">
        <v>2</v>
      </c>
      <c r="AN27" s="7">
        <f>IF(Q27&gt;0,RANK(Q27,(N27:P27,Q27:AL27)),0)</f>
        <v>4</v>
      </c>
      <c r="AO27" s="7">
        <f>IF(R27&gt;0,RANK(R27,(N27:P27,Q27:AL27)),0)</f>
        <v>0</v>
      </c>
      <c r="AP27" s="7">
        <f>IF(S27&gt;0,RANK(S27,(N27:P27,Q27:AL27)),0)</f>
        <v>5</v>
      </c>
      <c r="AQ27" s="7">
        <f>IF(T27&gt;0,RANK(T27,(N27:P27,Q27:AL27)),0)</f>
        <v>0</v>
      </c>
      <c r="AR27" s="2">
        <f t="shared" si="8"/>
        <v>2.8723650683344917E-3</v>
      </c>
      <c r="AS27" s="2">
        <f t="shared" si="9"/>
        <v>0</v>
      </c>
      <c r="AT27" s="2">
        <f t="shared" si="10"/>
        <v>3.7062775075283761E-4</v>
      </c>
      <c r="AU27" s="2">
        <f t="shared" si="11"/>
        <v>0</v>
      </c>
      <c r="AW27" t="s">
        <v>1737</v>
      </c>
      <c r="AX27" t="s">
        <v>2514</v>
      </c>
      <c r="AY27">
        <v>4</v>
      </c>
      <c r="BA27" s="127">
        <v>1</v>
      </c>
      <c r="BB27" s="130">
        <v>51</v>
      </c>
      <c r="BC27" s="131">
        <f t="shared" si="0"/>
        <v>1051</v>
      </c>
      <c r="BE27" s="7" t="s">
        <v>3271</v>
      </c>
    </row>
    <row r="28" spans="1:57" hidden="1" outlineLevel="1" x14ac:dyDescent="0.2">
      <c r="A28" t="s">
        <v>2078</v>
      </c>
      <c r="B28" t="s">
        <v>2514</v>
      </c>
      <c r="C28" s="1">
        <f t="shared" si="1"/>
        <v>20388</v>
      </c>
      <c r="D28" s="7">
        <f>RANK(N28,(N28:P28,Q28:AL28))</f>
        <v>2</v>
      </c>
      <c r="E28" s="7">
        <f>RANK(O28,(N28:P28,Q28:AL28))</f>
        <v>1</v>
      </c>
      <c r="F28" s="7">
        <f>IF(P28&gt;0,RANK(P28,(N28:P28,Q28:AL28)),0)</f>
        <v>3</v>
      </c>
      <c r="G28" s="1">
        <f t="shared" si="2"/>
        <v>5133</v>
      </c>
      <c r="H28" s="2">
        <f t="shared" si="3"/>
        <v>0.25176574455562095</v>
      </c>
      <c r="I28" s="2"/>
      <c r="J28" s="2">
        <f t="shared" si="4"/>
        <v>0.30522856582303315</v>
      </c>
      <c r="K28" s="2">
        <f t="shared" si="5"/>
        <v>0.5569943103786541</v>
      </c>
      <c r="L28" s="2">
        <f t="shared" si="6"/>
        <v>0.13561899156366491</v>
      </c>
      <c r="M28" s="2">
        <f t="shared" si="7"/>
        <v>2.158132234647836E-3</v>
      </c>
      <c r="N28" s="1">
        <v>6223</v>
      </c>
      <c r="O28" s="1">
        <v>11356</v>
      </c>
      <c r="P28" s="1">
        <v>2765</v>
      </c>
      <c r="Q28" s="1">
        <v>35</v>
      </c>
      <c r="S28" s="1">
        <v>3</v>
      </c>
      <c r="U28" s="1">
        <v>1</v>
      </c>
      <c r="W28" s="1">
        <v>5</v>
      </c>
      <c r="X28" s="1">
        <v>0</v>
      </c>
      <c r="AN28" s="7">
        <f>IF(Q28&gt;0,RANK(Q28,(N28:P28,Q28:AL28)),0)</f>
        <v>4</v>
      </c>
      <c r="AO28" s="7">
        <f>IF(R28&gt;0,RANK(R28,(N28:P28,Q28:AL28)),0)</f>
        <v>0</v>
      </c>
      <c r="AP28" s="7">
        <f>IF(S28&gt;0,RANK(S28,(N28:P28,Q28:AL28)),0)</f>
        <v>6</v>
      </c>
      <c r="AQ28" s="7">
        <f>IF(T28&gt;0,RANK(T28,(N28:P28,Q28:AL28)),0)</f>
        <v>0</v>
      </c>
      <c r="AR28" s="2">
        <f t="shared" si="8"/>
        <v>1.7166960957425937E-3</v>
      </c>
      <c r="AS28" s="2">
        <f t="shared" si="9"/>
        <v>0</v>
      </c>
      <c r="AT28" s="2">
        <f t="shared" si="10"/>
        <v>1.4714537963507945E-4</v>
      </c>
      <c r="AU28" s="2">
        <f t="shared" si="11"/>
        <v>0</v>
      </c>
      <c r="AW28" t="s">
        <v>2078</v>
      </c>
      <c r="AX28" t="s">
        <v>2514</v>
      </c>
      <c r="AY28">
        <v>2</v>
      </c>
      <c r="BA28" s="127">
        <v>1</v>
      </c>
      <c r="BB28" s="130">
        <v>53</v>
      </c>
      <c r="BC28" s="131">
        <f t="shared" si="0"/>
        <v>1053</v>
      </c>
      <c r="BE28" s="7" t="s">
        <v>3271</v>
      </c>
    </row>
    <row r="29" spans="1:57" hidden="1" outlineLevel="1" x14ac:dyDescent="0.2">
      <c r="A29" t="s">
        <v>2069</v>
      </c>
      <c r="B29" t="s">
        <v>2514</v>
      </c>
      <c r="C29" s="1">
        <f t="shared" si="1"/>
        <v>12824</v>
      </c>
      <c r="D29" s="7">
        <f>RANK(N29,(N29:P29,Q29:AL29))</f>
        <v>2</v>
      </c>
      <c r="E29" s="7">
        <f>RANK(O29,(N29:P29,Q29:AL29))</f>
        <v>1</v>
      </c>
      <c r="F29" s="7">
        <f>IF(P29&gt;0,RANK(P29,(N29:P29,Q29:AL29)),0)</f>
        <v>3</v>
      </c>
      <c r="G29" s="1">
        <f t="shared" si="2"/>
        <v>1146</v>
      </c>
      <c r="H29" s="2">
        <f t="shared" si="3"/>
        <v>8.9363693075483475E-2</v>
      </c>
      <c r="I29" s="2"/>
      <c r="J29" s="2">
        <f t="shared" si="4"/>
        <v>0.375</v>
      </c>
      <c r="K29" s="2">
        <f t="shared" si="5"/>
        <v>0.46436369307548347</v>
      </c>
      <c r="L29" s="2">
        <f t="shared" si="6"/>
        <v>0.12601372426699939</v>
      </c>
      <c r="M29" s="2">
        <f t="shared" si="7"/>
        <v>3.4622582657517137E-2</v>
      </c>
      <c r="N29" s="1">
        <v>4809</v>
      </c>
      <c r="O29" s="1">
        <v>5955</v>
      </c>
      <c r="P29" s="1">
        <v>1616</v>
      </c>
      <c r="Q29" s="1">
        <v>131</v>
      </c>
      <c r="S29" s="1">
        <v>220</v>
      </c>
      <c r="U29" s="1">
        <v>3</v>
      </c>
      <c r="W29" s="1">
        <v>3</v>
      </c>
      <c r="X29" s="1">
        <v>87</v>
      </c>
      <c r="AN29" s="7">
        <f>IF(Q29&gt;0,RANK(Q29,(N29:P29,Q29:AL29)),0)</f>
        <v>5</v>
      </c>
      <c r="AO29" s="7">
        <f>IF(R29&gt;0,RANK(R29,(N29:P29,Q29:AL29)),0)</f>
        <v>0</v>
      </c>
      <c r="AP29" s="7">
        <f>IF(S29&gt;0,RANK(S29,(N29:P29,Q29:AL29)),0)</f>
        <v>4</v>
      </c>
      <c r="AQ29" s="7">
        <f>IF(T29&gt;0,RANK(T29,(N29:P29,Q29:AL29)),0)</f>
        <v>0</v>
      </c>
      <c r="AR29" s="2">
        <f t="shared" si="8"/>
        <v>1.0215221459762945E-2</v>
      </c>
      <c r="AS29" s="2">
        <f t="shared" si="9"/>
        <v>0</v>
      </c>
      <c r="AT29" s="2">
        <f t="shared" si="10"/>
        <v>1.7155333749220212E-2</v>
      </c>
      <c r="AU29" s="2">
        <f t="shared" si="11"/>
        <v>0</v>
      </c>
      <c r="AW29" t="s">
        <v>2069</v>
      </c>
      <c r="AX29" t="s">
        <v>2514</v>
      </c>
      <c r="AY29">
        <v>1</v>
      </c>
      <c r="BA29" s="127">
        <v>1</v>
      </c>
      <c r="BB29" s="130">
        <v>55</v>
      </c>
      <c r="BC29" s="131">
        <f t="shared" si="0"/>
        <v>1055</v>
      </c>
      <c r="BE29" s="7" t="s">
        <v>3271</v>
      </c>
    </row>
    <row r="30" spans="1:57" hidden="1" outlineLevel="1" x14ac:dyDescent="0.2">
      <c r="A30" t="s">
        <v>1734</v>
      </c>
      <c r="B30" t="s">
        <v>2514</v>
      </c>
      <c r="C30" s="1">
        <f t="shared" si="1"/>
        <v>42451</v>
      </c>
      <c r="D30" s="7">
        <f>RANK(N30,(N30:P30,Q30:AL30))</f>
        <v>1</v>
      </c>
      <c r="E30" s="7">
        <f>RANK(O30,(N30:P30,Q30:AL30))</f>
        <v>2</v>
      </c>
      <c r="F30" s="7">
        <f>IF(P30&gt;0,RANK(P30,(N30:P30,Q30:AL30)),0)</f>
        <v>3</v>
      </c>
      <c r="G30" s="1">
        <f t="shared" si="2"/>
        <v>3091</v>
      </c>
      <c r="H30" s="2">
        <f t="shared" si="3"/>
        <v>7.2813361287131048E-2</v>
      </c>
      <c r="I30" s="2"/>
      <c r="J30" s="2">
        <f t="shared" si="4"/>
        <v>0.48427598878707218</v>
      </c>
      <c r="K30" s="2">
        <f t="shared" si="5"/>
        <v>0.41146262749994111</v>
      </c>
      <c r="L30" s="2">
        <f t="shared" si="6"/>
        <v>0.10075145461826576</v>
      </c>
      <c r="M30" s="2">
        <f t="shared" si="7"/>
        <v>3.5099290947208928E-3</v>
      </c>
      <c r="N30" s="1">
        <v>20558</v>
      </c>
      <c r="O30" s="1">
        <v>17467</v>
      </c>
      <c r="P30" s="1">
        <v>4277</v>
      </c>
      <c r="Q30" s="1">
        <v>88</v>
      </c>
      <c r="S30" s="1">
        <v>31</v>
      </c>
      <c r="U30" s="1">
        <v>12</v>
      </c>
      <c r="W30" s="1">
        <v>7</v>
      </c>
      <c r="X30" s="1">
        <v>11</v>
      </c>
      <c r="AN30" s="7">
        <f>IF(Q30&gt;0,RANK(Q30,(N30:P30,Q30:AL30)),0)</f>
        <v>4</v>
      </c>
      <c r="AO30" s="7">
        <f>IF(R30&gt;0,RANK(R30,(N30:P30,Q30:AL30)),0)</f>
        <v>0</v>
      </c>
      <c r="AP30" s="7">
        <f>IF(S30&gt;0,RANK(S30,(N30:P30,Q30:AL30)),0)</f>
        <v>5</v>
      </c>
      <c r="AQ30" s="7">
        <f>IF(T30&gt;0,RANK(T30,(N30:P30,Q30:AL30)),0)</f>
        <v>0</v>
      </c>
      <c r="AR30" s="2">
        <f t="shared" si="8"/>
        <v>2.0729782572848697E-3</v>
      </c>
      <c r="AS30" s="2">
        <f t="shared" si="9"/>
        <v>0</v>
      </c>
      <c r="AT30" s="2">
        <f t="shared" si="10"/>
        <v>7.3025370427080632E-4</v>
      </c>
      <c r="AU30" s="2">
        <f t="shared" si="11"/>
        <v>0</v>
      </c>
      <c r="AW30" t="s">
        <v>1734</v>
      </c>
      <c r="AX30" t="s">
        <v>2514</v>
      </c>
      <c r="AY30">
        <v>4</v>
      </c>
      <c r="BA30" s="127">
        <v>1</v>
      </c>
      <c r="BB30" s="130">
        <v>57</v>
      </c>
      <c r="BC30" s="131">
        <f t="shared" si="0"/>
        <v>1057</v>
      </c>
      <c r="BE30" s="7" t="s">
        <v>3271</v>
      </c>
    </row>
    <row r="31" spans="1:57" hidden="1" outlineLevel="1" x14ac:dyDescent="0.2">
      <c r="A31" t="s">
        <v>2070</v>
      </c>
      <c r="B31" t="s">
        <v>2514</v>
      </c>
      <c r="C31" s="1">
        <f t="shared" si="1"/>
        <v>8470</v>
      </c>
      <c r="D31" s="7">
        <f>RANK(N31,(N31:P31,Q31:AL31))</f>
        <v>1</v>
      </c>
      <c r="E31" s="7">
        <f>RANK(O31,(N31:P31,Q31:AL31))</f>
        <v>2</v>
      </c>
      <c r="F31" s="7">
        <f>IF(P31&gt;0,RANK(P31,(N31:P31,Q31:AL31)),0)</f>
        <v>3</v>
      </c>
      <c r="G31" s="1">
        <f t="shared" si="2"/>
        <v>226</v>
      </c>
      <c r="H31" s="2">
        <f t="shared" si="3"/>
        <v>2.668240850059032E-2</v>
      </c>
      <c r="I31" s="2"/>
      <c r="J31" s="2">
        <f t="shared" si="4"/>
        <v>0.45218417945690675</v>
      </c>
      <c r="K31" s="2">
        <f t="shared" si="5"/>
        <v>0.42550177095631642</v>
      </c>
      <c r="L31" s="2">
        <f t="shared" si="6"/>
        <v>0.11948051948051948</v>
      </c>
      <c r="M31" s="2">
        <f t="shared" si="7"/>
        <v>2.8335301062572954E-3</v>
      </c>
      <c r="N31" s="1">
        <v>3830</v>
      </c>
      <c r="O31" s="1">
        <v>3604</v>
      </c>
      <c r="P31" s="1">
        <v>1012</v>
      </c>
      <c r="Q31" s="1">
        <v>13</v>
      </c>
      <c r="S31" s="1">
        <v>3</v>
      </c>
      <c r="U31" s="1">
        <v>1</v>
      </c>
      <c r="W31" s="1">
        <v>5</v>
      </c>
      <c r="X31" s="1">
        <v>2</v>
      </c>
      <c r="AN31" s="7">
        <f>IF(Q31&gt;0,RANK(Q31,(N31:P31,Q31:AL31)),0)</f>
        <v>4</v>
      </c>
      <c r="AO31" s="7">
        <f>IF(R31&gt;0,RANK(R31,(N31:P31,Q31:AL31)),0)</f>
        <v>0</v>
      </c>
      <c r="AP31" s="7">
        <f>IF(S31&gt;0,RANK(S31,(N31:P31,Q31:AL31)),0)</f>
        <v>6</v>
      </c>
      <c r="AQ31" s="7">
        <f>IF(T31&gt;0,RANK(T31,(N31:P31,Q31:AL31)),0)</f>
        <v>0</v>
      </c>
      <c r="AR31" s="2">
        <f t="shared" si="8"/>
        <v>1.5348288075560802E-3</v>
      </c>
      <c r="AS31" s="2">
        <f t="shared" si="9"/>
        <v>0</v>
      </c>
      <c r="AT31" s="2">
        <f t="shared" si="10"/>
        <v>3.5419126328217239E-4</v>
      </c>
      <c r="AU31" s="2">
        <f t="shared" si="11"/>
        <v>0</v>
      </c>
      <c r="AW31" t="s">
        <v>2070</v>
      </c>
      <c r="AX31" t="s">
        <v>2514</v>
      </c>
      <c r="AY31">
        <v>4</v>
      </c>
      <c r="BA31" s="127">
        <v>1</v>
      </c>
      <c r="BB31" s="130">
        <v>59</v>
      </c>
      <c r="BC31" s="131">
        <f t="shared" si="0"/>
        <v>1059</v>
      </c>
      <c r="BE31" s="7" t="s">
        <v>3271</v>
      </c>
    </row>
    <row r="32" spans="1:57" hidden="1" outlineLevel="1" x14ac:dyDescent="0.2">
      <c r="A32" t="s">
        <v>1494</v>
      </c>
      <c r="B32" t="s">
        <v>2514</v>
      </c>
      <c r="C32" s="1">
        <f t="shared" si="1"/>
        <v>11858</v>
      </c>
      <c r="D32" s="7">
        <f>RANK(N32,(N32:P32,Q32:AL32))</f>
        <v>1</v>
      </c>
      <c r="E32" s="7">
        <f>RANK(O32,(N32:P32,Q32:AL32))</f>
        <v>2</v>
      </c>
      <c r="F32" s="7">
        <f>IF(P32&gt;0,RANK(P32,(N32:P32,Q32:AL32)),0)</f>
        <v>3</v>
      </c>
      <c r="G32" s="1">
        <f t="shared" si="2"/>
        <v>1159</v>
      </c>
      <c r="H32" s="2">
        <f t="shared" si="3"/>
        <v>9.7739922415247094E-2</v>
      </c>
      <c r="I32" s="2"/>
      <c r="J32" s="2">
        <f t="shared" si="4"/>
        <v>0.50202395007589817</v>
      </c>
      <c r="K32" s="2">
        <f t="shared" si="5"/>
        <v>0.40428402766065102</v>
      </c>
      <c r="L32" s="2">
        <f t="shared" si="6"/>
        <v>9.065609714960364E-2</v>
      </c>
      <c r="M32" s="2">
        <f t="shared" si="7"/>
        <v>3.0359251138471627E-3</v>
      </c>
      <c r="N32" s="1">
        <v>5953</v>
      </c>
      <c r="O32" s="1">
        <v>4794</v>
      </c>
      <c r="P32" s="1">
        <v>1075</v>
      </c>
      <c r="Q32" s="1">
        <v>21</v>
      </c>
      <c r="S32" s="1">
        <v>2</v>
      </c>
      <c r="U32" s="1">
        <v>7</v>
      </c>
      <c r="W32" s="1">
        <v>4</v>
      </c>
      <c r="X32" s="1">
        <v>2</v>
      </c>
      <c r="AN32" s="7">
        <f>IF(Q32&gt;0,RANK(Q32,(N32:P32,Q32:AL32)),0)</f>
        <v>4</v>
      </c>
      <c r="AO32" s="7">
        <f>IF(R32&gt;0,RANK(R32,(N32:P32,Q32:AL32)),0)</f>
        <v>0</v>
      </c>
      <c r="AP32" s="7">
        <f>IF(S32&gt;0,RANK(S32,(N32:P32,Q32:AL32)),0)</f>
        <v>7</v>
      </c>
      <c r="AQ32" s="7">
        <f>IF(T32&gt;0,RANK(T32,(N32:P32,Q32:AL32)),0)</f>
        <v>0</v>
      </c>
      <c r="AR32" s="2">
        <f t="shared" si="8"/>
        <v>1.7709563164108619E-3</v>
      </c>
      <c r="AS32" s="2">
        <f t="shared" si="9"/>
        <v>0</v>
      </c>
      <c r="AT32" s="2">
        <f t="shared" si="10"/>
        <v>1.6866250632484398E-4</v>
      </c>
      <c r="AU32" s="2">
        <f t="shared" si="11"/>
        <v>0</v>
      </c>
      <c r="AW32" t="s">
        <v>1494</v>
      </c>
      <c r="AX32" t="s">
        <v>2514</v>
      </c>
      <c r="AY32">
        <v>4</v>
      </c>
      <c r="BA32" s="127">
        <v>1</v>
      </c>
      <c r="BB32" s="130">
        <v>61</v>
      </c>
      <c r="BC32" s="131">
        <f t="shared" si="0"/>
        <v>1061</v>
      </c>
      <c r="BE32" s="7" t="s">
        <v>3271</v>
      </c>
    </row>
    <row r="33" spans="1:57" hidden="1" outlineLevel="1" x14ac:dyDescent="0.2">
      <c r="A33" t="s">
        <v>1776</v>
      </c>
      <c r="B33" t="s">
        <v>2514</v>
      </c>
      <c r="C33" s="1">
        <f t="shared" si="1"/>
        <v>9867</v>
      </c>
      <c r="D33" s="7">
        <f>RANK(N33,(N33:P33,Q33:AL33))</f>
        <v>2</v>
      </c>
      <c r="E33" s="7">
        <f>RANK(O33,(N33:P33,Q33:AL33))</f>
        <v>1</v>
      </c>
      <c r="F33" s="7">
        <f>IF(P33&gt;0,RANK(P33,(N33:P33,Q33:AL33)),0)</f>
        <v>3</v>
      </c>
      <c r="G33" s="1">
        <f t="shared" si="2"/>
        <v>1221</v>
      </c>
      <c r="H33" s="2">
        <f t="shared" si="3"/>
        <v>0.12374581939799331</v>
      </c>
      <c r="I33" s="2"/>
      <c r="J33" s="2">
        <f t="shared" si="4"/>
        <v>0.3670821931691497</v>
      </c>
      <c r="K33" s="2">
        <f t="shared" si="5"/>
        <v>0.49082801256714298</v>
      </c>
      <c r="L33" s="2">
        <f t="shared" si="6"/>
        <v>0.13408330799635149</v>
      </c>
      <c r="M33" s="2">
        <f t="shared" si="7"/>
        <v>8.006486267355839E-3</v>
      </c>
      <c r="N33" s="1">
        <v>3622</v>
      </c>
      <c r="O33" s="1">
        <v>4843</v>
      </c>
      <c r="P33" s="1">
        <v>1323</v>
      </c>
      <c r="Q33" s="1">
        <v>37</v>
      </c>
      <c r="S33" s="1">
        <v>34</v>
      </c>
      <c r="U33" s="1">
        <v>4</v>
      </c>
      <c r="W33" s="1">
        <v>0</v>
      </c>
      <c r="X33" s="1">
        <v>4</v>
      </c>
      <c r="AN33" s="7">
        <f>IF(Q33&gt;0,RANK(Q33,(N33:P33,Q33:AL33)),0)</f>
        <v>4</v>
      </c>
      <c r="AO33" s="7">
        <f>IF(R33&gt;0,RANK(R33,(N33:P33,Q33:AL33)),0)</f>
        <v>0</v>
      </c>
      <c r="AP33" s="7">
        <f>IF(S33&gt;0,RANK(S33,(N33:P33,Q33:AL33)),0)</f>
        <v>5</v>
      </c>
      <c r="AQ33" s="7">
        <f>IF(T33&gt;0,RANK(T33,(N33:P33,Q33:AL33)),0)</f>
        <v>0</v>
      </c>
      <c r="AR33" s="2">
        <f t="shared" si="8"/>
        <v>3.7498733150907065E-3</v>
      </c>
      <c r="AS33" s="2">
        <f t="shared" si="9"/>
        <v>0</v>
      </c>
      <c r="AT33" s="2">
        <f t="shared" si="10"/>
        <v>3.4458295327860545E-3</v>
      </c>
      <c r="AU33" s="2">
        <f t="shared" si="11"/>
        <v>0</v>
      </c>
      <c r="AW33" t="s">
        <v>1776</v>
      </c>
      <c r="AX33" t="s">
        <v>2514</v>
      </c>
      <c r="AY33">
        <v>2</v>
      </c>
      <c r="BA33" s="127">
        <v>1</v>
      </c>
      <c r="BB33" s="130">
        <v>63</v>
      </c>
      <c r="BC33" s="131">
        <f t="shared" si="0"/>
        <v>1063</v>
      </c>
      <c r="BE33" s="7" t="s">
        <v>3271</v>
      </c>
    </row>
    <row r="34" spans="1:57" hidden="1" outlineLevel="1" x14ac:dyDescent="0.2">
      <c r="A34" t="s">
        <v>833</v>
      </c>
      <c r="B34" t="s">
        <v>2514</v>
      </c>
      <c r="C34" s="1">
        <f t="shared" si="1"/>
        <v>4881</v>
      </c>
      <c r="D34" s="7">
        <f>RANK(N34,(N34:P34,Q34:AL34))</f>
        <v>1</v>
      </c>
      <c r="E34" s="7">
        <f>RANK(O34,(N34:P34,Q34:AL34))</f>
        <v>2</v>
      </c>
      <c r="F34" s="7">
        <f>IF(P34&gt;0,RANK(P34,(N34:P34,Q34:AL34)),0)</f>
        <v>3</v>
      </c>
      <c r="G34" s="1">
        <f t="shared" si="2"/>
        <v>3060</v>
      </c>
      <c r="H34" s="2">
        <f t="shared" si="3"/>
        <v>0.62692071296865393</v>
      </c>
      <c r="I34" s="2"/>
      <c r="J34" s="2">
        <f t="shared" si="4"/>
        <v>0.79184593321040775</v>
      </c>
      <c r="K34" s="2">
        <f t="shared" si="5"/>
        <v>0.16492522024175374</v>
      </c>
      <c r="L34" s="2">
        <f t="shared" si="6"/>
        <v>3.9745953698012704E-2</v>
      </c>
      <c r="M34" s="2">
        <f t="shared" si="7"/>
        <v>3.4828928498258083E-3</v>
      </c>
      <c r="N34" s="1">
        <v>3865</v>
      </c>
      <c r="O34" s="1">
        <v>805</v>
      </c>
      <c r="P34" s="1">
        <v>194</v>
      </c>
      <c r="Q34" s="1">
        <v>4</v>
      </c>
      <c r="S34" s="1">
        <v>4</v>
      </c>
      <c r="U34" s="1">
        <v>1</v>
      </c>
      <c r="W34" s="1">
        <v>6</v>
      </c>
      <c r="X34" s="1">
        <v>2</v>
      </c>
      <c r="AN34" s="7">
        <f>IF(Q34&gt;0,RANK(Q34,(N34:P34,Q34:AL34)),0)</f>
        <v>5</v>
      </c>
      <c r="AO34" s="7">
        <f>IF(R34&gt;0,RANK(R34,(N34:P34,Q34:AL34)),0)</f>
        <v>0</v>
      </c>
      <c r="AP34" s="7">
        <f>IF(S34&gt;0,RANK(S34,(N34:P34,Q34:AL34)),0)</f>
        <v>5</v>
      </c>
      <c r="AQ34" s="7">
        <f>IF(T34&gt;0,RANK(T34,(N34:P34,Q34:AL34)),0)</f>
        <v>0</v>
      </c>
      <c r="AR34" s="2">
        <f t="shared" si="8"/>
        <v>8.1950419995902479E-4</v>
      </c>
      <c r="AS34" s="2">
        <f t="shared" si="9"/>
        <v>0</v>
      </c>
      <c r="AT34" s="2">
        <f t="shared" si="10"/>
        <v>8.1950419995902479E-4</v>
      </c>
      <c r="AU34" s="2">
        <f t="shared" si="11"/>
        <v>0</v>
      </c>
      <c r="AW34" t="s">
        <v>833</v>
      </c>
      <c r="AX34" t="s">
        <v>2514</v>
      </c>
      <c r="AY34">
        <v>7</v>
      </c>
      <c r="BA34" s="127">
        <v>1</v>
      </c>
      <c r="BB34" s="130">
        <v>65</v>
      </c>
      <c r="BC34" s="131">
        <f t="shared" si="0"/>
        <v>1065</v>
      </c>
      <c r="BE34" s="7" t="s">
        <v>3271</v>
      </c>
    </row>
    <row r="35" spans="1:57" hidden="1" outlineLevel="1" x14ac:dyDescent="0.2">
      <c r="A35" t="s">
        <v>1766</v>
      </c>
      <c r="B35" t="s">
        <v>2514</v>
      </c>
      <c r="C35" s="1">
        <f t="shared" ref="C35:C70" si="12">SUM(N35:AL35)</f>
        <v>6023</v>
      </c>
      <c r="D35" s="7">
        <f>RANK(N35,(N35:P35,Q35:AL35))</f>
        <v>1</v>
      </c>
      <c r="E35" s="7">
        <f>RANK(O35,(N35:P35,Q35:AL35))</f>
        <v>2</v>
      </c>
      <c r="F35" s="7">
        <f>IF(P35&gt;0,RANK(P35,(N35:P35,Q35:AL35)),0)</f>
        <v>3</v>
      </c>
      <c r="G35" s="1">
        <f t="shared" ref="G35:G70" si="13">MAX(N35:P35)-LARGE(N35:P35,2)</f>
        <v>1480</v>
      </c>
      <c r="H35" s="2">
        <f t="shared" si="3"/>
        <v>0.24572472189938568</v>
      </c>
      <c r="I35" s="2"/>
      <c r="J35" s="2">
        <f t="shared" ref="J35:J70" si="14">IF($C35=0,"-",N35/$C35)</f>
        <v>0.57795118711605509</v>
      </c>
      <c r="K35" s="2">
        <f t="shared" ref="K35:K70" si="15">IF($C35=0,"-",O35/$C35)</f>
        <v>0.33222646521666943</v>
      </c>
      <c r="L35" s="2">
        <f t="shared" ref="L35:L70" si="16">IF($C35=0,"-",P35/$C35)</f>
        <v>8.0690685704798273E-2</v>
      </c>
      <c r="M35" s="2">
        <f t="shared" ref="M35:M66" si="17">IF(C35=0,"-",(1-J35-K35-L35))</f>
        <v>9.1316619624772083E-3</v>
      </c>
      <c r="N35" s="1">
        <v>3481</v>
      </c>
      <c r="O35" s="1">
        <v>2001</v>
      </c>
      <c r="P35" s="1">
        <v>486</v>
      </c>
      <c r="Q35" s="1">
        <v>30</v>
      </c>
      <c r="S35" s="1">
        <v>3</v>
      </c>
      <c r="U35" s="1">
        <v>2</v>
      </c>
      <c r="W35" s="1">
        <v>15</v>
      </c>
      <c r="X35" s="1">
        <v>5</v>
      </c>
      <c r="AN35" s="7">
        <f>IF(Q35&gt;0,RANK(Q35,(N35:P35,Q35:AL35)),0)</f>
        <v>4</v>
      </c>
      <c r="AO35" s="7">
        <f>IF(R35&gt;0,RANK(R35,(N35:P35,Q35:AL35)),0)</f>
        <v>0</v>
      </c>
      <c r="AP35" s="7">
        <f>IF(S35&gt;0,RANK(S35,(N35:P35,Q35:AL35)),0)</f>
        <v>7</v>
      </c>
      <c r="AQ35" s="7">
        <f>IF(T35&gt;0,RANK(T35,(N35:P35,Q35:AL35)),0)</f>
        <v>0</v>
      </c>
      <c r="AR35" s="2">
        <f t="shared" ref="AR35:AR70" si="18">IF($C35=0,"-",Q35/$C35)</f>
        <v>4.9809065249875476E-3</v>
      </c>
      <c r="AS35" s="2">
        <f t="shared" ref="AS35:AS70" si="19">IF($C35=0,"-",R35/$C35)</f>
        <v>0</v>
      </c>
      <c r="AT35" s="2">
        <f t="shared" ref="AT35:AT70" si="20">IF($C35=0,"-",S35/$C35)</f>
        <v>4.9809065249875476E-4</v>
      </c>
      <c r="AU35" s="2">
        <f t="shared" ref="AU35:AU70" si="21">IF($C35=0,"-",T35/$C35)</f>
        <v>0</v>
      </c>
      <c r="AW35" t="s">
        <v>1766</v>
      </c>
      <c r="AX35" t="s">
        <v>2514</v>
      </c>
      <c r="AY35">
        <v>7</v>
      </c>
      <c r="BA35" s="127">
        <v>1</v>
      </c>
      <c r="BB35" s="130">
        <v>67</v>
      </c>
      <c r="BC35" s="131">
        <f t="shared" si="0"/>
        <v>1067</v>
      </c>
      <c r="BE35" s="7" t="s">
        <v>3271</v>
      </c>
    </row>
    <row r="36" spans="1:57" hidden="1" outlineLevel="1" x14ac:dyDescent="0.2">
      <c r="A36" t="s">
        <v>1280</v>
      </c>
      <c r="B36" t="s">
        <v>2514</v>
      </c>
      <c r="C36" s="1">
        <f t="shared" si="12"/>
        <v>6499</v>
      </c>
      <c r="D36" s="7">
        <f>RANK(N36,(N36:P36,Q36:AL36))</f>
        <v>2</v>
      </c>
      <c r="E36" s="7">
        <f>RANK(O36,(N36:P36,Q36:AL36))</f>
        <v>1</v>
      </c>
      <c r="F36" s="7">
        <f>IF(P36&gt;0,RANK(P36,(N36:P36,Q36:AL36)),0)</f>
        <v>3</v>
      </c>
      <c r="G36" s="1">
        <f t="shared" si="13"/>
        <v>166</v>
      </c>
      <c r="H36" s="2">
        <f t="shared" si="3"/>
        <v>2.5542391137098015E-2</v>
      </c>
      <c r="I36" s="2"/>
      <c r="J36" s="2">
        <f t="shared" si="14"/>
        <v>0.43145099246037855</v>
      </c>
      <c r="K36" s="2">
        <f t="shared" si="15"/>
        <v>0.45699338359747654</v>
      </c>
      <c r="L36" s="2">
        <f t="shared" si="16"/>
        <v>0.10263117402677335</v>
      </c>
      <c r="M36" s="2">
        <f t="shared" si="17"/>
        <v>8.9244499153715573E-3</v>
      </c>
      <c r="N36" s="1">
        <v>2804</v>
      </c>
      <c r="O36" s="1">
        <v>2970</v>
      </c>
      <c r="P36" s="1">
        <v>667</v>
      </c>
      <c r="Q36" s="1">
        <v>44</v>
      </c>
      <c r="S36" s="1">
        <v>2</v>
      </c>
      <c r="U36" s="1">
        <v>1</v>
      </c>
      <c r="W36" s="1">
        <v>6</v>
      </c>
      <c r="X36" s="1">
        <v>5</v>
      </c>
      <c r="AN36" s="7">
        <f>IF(Q36&gt;0,RANK(Q36,(N36:P36,Q36:AL36)),0)</f>
        <v>4</v>
      </c>
      <c r="AO36" s="7">
        <f>IF(R36&gt;0,RANK(R36,(N36:P36,Q36:AL36)),0)</f>
        <v>0</v>
      </c>
      <c r="AP36" s="7">
        <f>IF(S36&gt;0,RANK(S36,(N36:P36,Q36:AL36)),0)</f>
        <v>7</v>
      </c>
      <c r="AQ36" s="7">
        <f>IF(T36&gt;0,RANK(T36,(N36:P36,Q36:AL36)),0)</f>
        <v>0</v>
      </c>
      <c r="AR36" s="2">
        <f t="shared" si="18"/>
        <v>6.7702723495922448E-3</v>
      </c>
      <c r="AS36" s="2">
        <f t="shared" si="19"/>
        <v>0</v>
      </c>
      <c r="AT36" s="2">
        <f t="shared" si="20"/>
        <v>3.0773965225419295E-4</v>
      </c>
      <c r="AU36" s="2">
        <f t="shared" si="21"/>
        <v>0</v>
      </c>
      <c r="AW36" t="s">
        <v>1280</v>
      </c>
      <c r="AX36" t="s">
        <v>2514</v>
      </c>
      <c r="AY36">
        <v>2</v>
      </c>
      <c r="BA36" s="127">
        <v>1</v>
      </c>
      <c r="BB36" s="130">
        <v>69</v>
      </c>
      <c r="BC36" s="131">
        <f t="shared" si="0"/>
        <v>1069</v>
      </c>
      <c r="BE36" s="7" t="s">
        <v>3271</v>
      </c>
    </row>
    <row r="37" spans="1:57" hidden="1" outlineLevel="1" x14ac:dyDescent="0.2">
      <c r="A37" t="s">
        <v>1281</v>
      </c>
      <c r="B37" t="s">
        <v>2514</v>
      </c>
      <c r="C37" s="1">
        <f t="shared" si="12"/>
        <v>29760</v>
      </c>
      <c r="D37" s="7">
        <f>RANK(N37,(N37:P37,Q37:AL37))</f>
        <v>2</v>
      </c>
      <c r="E37" s="7">
        <f>RANK(O37,(N37:P37,Q37:AL37))</f>
        <v>1</v>
      </c>
      <c r="F37" s="7">
        <f>IF(P37&gt;0,RANK(P37,(N37:P37,Q37:AL37)),0)</f>
        <v>3</v>
      </c>
      <c r="G37" s="1">
        <f t="shared" si="13"/>
        <v>8503</v>
      </c>
      <c r="H37" s="2">
        <f t="shared" si="3"/>
        <v>0.28571908602150536</v>
      </c>
      <c r="I37" s="2"/>
      <c r="J37" s="2">
        <f t="shared" si="14"/>
        <v>0.29761424731182795</v>
      </c>
      <c r="K37" s="2">
        <f t="shared" si="15"/>
        <v>0.58333333333333337</v>
      </c>
      <c r="L37" s="2">
        <f t="shared" si="16"/>
        <v>0.11733870967741936</v>
      </c>
      <c r="M37" s="2">
        <f t="shared" si="17"/>
        <v>1.7137096774193228E-3</v>
      </c>
      <c r="N37" s="1">
        <v>8857</v>
      </c>
      <c r="O37" s="1">
        <v>17360</v>
      </c>
      <c r="P37" s="1">
        <v>3492</v>
      </c>
      <c r="Q37" s="1">
        <v>32</v>
      </c>
      <c r="S37" s="1">
        <v>6</v>
      </c>
      <c r="U37" s="1">
        <v>4</v>
      </c>
      <c r="W37" s="1">
        <v>6</v>
      </c>
      <c r="X37" s="1">
        <v>3</v>
      </c>
      <c r="AN37" s="7">
        <f>IF(Q37&gt;0,RANK(Q37,(N37:P37,Q37:AL37)),0)</f>
        <v>4</v>
      </c>
      <c r="AO37" s="7">
        <f>IF(R37&gt;0,RANK(R37,(N37:P37,Q37:AL37)),0)</f>
        <v>0</v>
      </c>
      <c r="AP37" s="7">
        <f>IF(S37&gt;0,RANK(S37,(N37:P37,Q37:AL37)),0)</f>
        <v>5</v>
      </c>
      <c r="AQ37" s="7">
        <f>IF(T37&gt;0,RANK(T37,(N37:P37,Q37:AL37)),0)</f>
        <v>0</v>
      </c>
      <c r="AR37" s="2">
        <f t="shared" si="18"/>
        <v>1.0752688172043011E-3</v>
      </c>
      <c r="AS37" s="2">
        <f t="shared" si="19"/>
        <v>0</v>
      </c>
      <c r="AT37" s="2">
        <f t="shared" si="20"/>
        <v>2.0161290322580645E-4</v>
      </c>
      <c r="AU37" s="2">
        <f t="shared" si="21"/>
        <v>0</v>
      </c>
      <c r="AW37" t="s">
        <v>1281</v>
      </c>
      <c r="AX37" t="s">
        <v>2514</v>
      </c>
      <c r="AY37">
        <v>2</v>
      </c>
      <c r="BA37" s="127">
        <v>1</v>
      </c>
      <c r="BB37" s="130">
        <v>71</v>
      </c>
      <c r="BC37" s="131">
        <f t="shared" si="0"/>
        <v>1071</v>
      </c>
      <c r="BE37" s="7" t="s">
        <v>3271</v>
      </c>
    </row>
    <row r="38" spans="1:57" hidden="1" outlineLevel="1" x14ac:dyDescent="0.2">
      <c r="A38" t="s">
        <v>1768</v>
      </c>
      <c r="B38" t="s">
        <v>2514</v>
      </c>
      <c r="C38" s="1">
        <f t="shared" si="12"/>
        <v>18916</v>
      </c>
      <c r="D38" s="7">
        <f>RANK(N38,(N38:P38,Q38:AL38))</f>
        <v>1</v>
      </c>
      <c r="E38" s="7">
        <f>RANK(O38,(N38:P38,Q38:AL38))</f>
        <v>2</v>
      </c>
      <c r="F38" s="7">
        <f>IF(P38&gt;0,RANK(P38,(N38:P38,Q38:AL38)),0)</f>
        <v>3</v>
      </c>
      <c r="G38" s="1">
        <f t="shared" si="13"/>
        <v>4917</v>
      </c>
      <c r="H38" s="2">
        <f t="shared" si="3"/>
        <v>0.25993867625290762</v>
      </c>
      <c r="I38" s="2"/>
      <c r="J38" s="2">
        <f t="shared" si="14"/>
        <v>0.56185240008458448</v>
      </c>
      <c r="K38" s="2">
        <f t="shared" si="15"/>
        <v>0.30191372383167686</v>
      </c>
      <c r="L38" s="2">
        <f t="shared" si="16"/>
        <v>0.13015436667371538</v>
      </c>
      <c r="M38" s="2">
        <f t="shared" si="17"/>
        <v>6.0795094100232761E-3</v>
      </c>
      <c r="N38" s="1">
        <v>10628</v>
      </c>
      <c r="O38" s="1">
        <v>5711</v>
      </c>
      <c r="P38" s="1">
        <v>2462</v>
      </c>
      <c r="Q38" s="1">
        <v>90</v>
      </c>
      <c r="S38" s="1">
        <v>16</v>
      </c>
      <c r="U38" s="1">
        <v>3</v>
      </c>
      <c r="W38" s="1">
        <v>1</v>
      </c>
      <c r="X38" s="1">
        <v>5</v>
      </c>
      <c r="AN38" s="7">
        <f>IF(Q38&gt;0,RANK(Q38,(N38:P38,Q38:AL38)),0)</f>
        <v>4</v>
      </c>
      <c r="AO38" s="7">
        <f>IF(R38&gt;0,RANK(R38,(N38:P38,Q38:AL38)),0)</f>
        <v>0</v>
      </c>
      <c r="AP38" s="7">
        <f>IF(S38&gt;0,RANK(S38,(N38:P38,Q38:AL38)),0)</f>
        <v>5</v>
      </c>
      <c r="AQ38" s="7">
        <f>IF(T38&gt;0,RANK(T38,(N38:P38,Q38:AL38)),0)</f>
        <v>0</v>
      </c>
      <c r="AR38" s="2">
        <f t="shared" si="18"/>
        <v>4.7578769295834218E-3</v>
      </c>
      <c r="AS38" s="2">
        <f t="shared" si="19"/>
        <v>0</v>
      </c>
      <c r="AT38" s="2">
        <f t="shared" si="20"/>
        <v>8.4584478748149711E-4</v>
      </c>
      <c r="AU38" s="2">
        <f t="shared" si="21"/>
        <v>0</v>
      </c>
      <c r="AW38" t="s">
        <v>1768</v>
      </c>
      <c r="AX38" t="s">
        <v>2514</v>
      </c>
      <c r="AY38">
        <v>5</v>
      </c>
      <c r="BA38" s="127">
        <v>1</v>
      </c>
      <c r="BB38" s="130">
        <v>73</v>
      </c>
      <c r="BC38" s="131">
        <f t="shared" si="0"/>
        <v>1073</v>
      </c>
      <c r="BE38" s="7" t="s">
        <v>3271</v>
      </c>
    </row>
    <row r="39" spans="1:57" hidden="1" outlineLevel="1" x14ac:dyDescent="0.2">
      <c r="A39" t="s">
        <v>1500</v>
      </c>
      <c r="B39" t="s">
        <v>2514</v>
      </c>
      <c r="C39" s="1">
        <f t="shared" si="12"/>
        <v>298884</v>
      </c>
      <c r="D39" s="7">
        <f>RANK(N39,(N39:P39,Q39:AL39))</f>
        <v>2</v>
      </c>
      <c r="E39" s="7">
        <f>RANK(O39,(N39:P39,Q39:AL39))</f>
        <v>1</v>
      </c>
      <c r="F39" s="7">
        <f>IF(P39&gt;0,RANK(P39,(N39:P39,Q39:AL39)),0)</f>
        <v>3</v>
      </c>
      <c r="G39" s="1">
        <f t="shared" si="13"/>
        <v>23943</v>
      </c>
      <c r="H39" s="2">
        <f t="shared" si="3"/>
        <v>8.0108001766571652E-2</v>
      </c>
      <c r="I39" s="2"/>
      <c r="J39" s="2">
        <f t="shared" si="14"/>
        <v>0.42119685229052073</v>
      </c>
      <c r="K39" s="2">
        <f t="shared" si="15"/>
        <v>0.50130485405709235</v>
      </c>
      <c r="L39" s="2">
        <f t="shared" si="16"/>
        <v>7.4246195848556629E-2</v>
      </c>
      <c r="M39" s="2">
        <f t="shared" si="17"/>
        <v>3.2520978038302895E-3</v>
      </c>
      <c r="N39" s="1">
        <v>125889</v>
      </c>
      <c r="O39" s="1">
        <v>149832</v>
      </c>
      <c r="P39" s="1">
        <v>22191</v>
      </c>
      <c r="Q39" s="1">
        <v>635</v>
      </c>
      <c r="S39" s="1">
        <v>204</v>
      </c>
      <c r="U39" s="1">
        <v>42</v>
      </c>
      <c r="W39" s="1">
        <v>53</v>
      </c>
      <c r="X39" s="1">
        <v>38</v>
      </c>
      <c r="AN39" s="7">
        <f>IF(Q39&gt;0,RANK(Q39,(N39:P39,Q39:AL39)),0)</f>
        <v>4</v>
      </c>
      <c r="AO39" s="7">
        <f>IF(R39&gt;0,RANK(R39,(N39:P39,Q39:AL39)),0)</f>
        <v>0</v>
      </c>
      <c r="AP39" s="7">
        <f>IF(S39&gt;0,RANK(S39,(N39:P39,Q39:AL39)),0)</f>
        <v>5</v>
      </c>
      <c r="AQ39" s="7">
        <f>IF(T39&gt;0,RANK(T39,(N39:P39,Q39:AL39)),0)</f>
        <v>0</v>
      </c>
      <c r="AR39" s="2">
        <f t="shared" si="18"/>
        <v>2.124570067317086E-3</v>
      </c>
      <c r="AS39" s="2">
        <f t="shared" si="19"/>
        <v>0</v>
      </c>
      <c r="AT39" s="2">
        <f t="shared" si="20"/>
        <v>6.8253904524832377E-4</v>
      </c>
      <c r="AU39" s="2">
        <f t="shared" si="21"/>
        <v>0</v>
      </c>
      <c r="AW39" t="s">
        <v>1500</v>
      </c>
      <c r="AX39" t="s">
        <v>2514</v>
      </c>
      <c r="BA39" s="127">
        <v>1</v>
      </c>
      <c r="BB39" s="130">
        <v>75</v>
      </c>
      <c r="BC39" s="131">
        <f t="shared" si="0"/>
        <v>1075</v>
      </c>
      <c r="BE39" s="7" t="s">
        <v>3271</v>
      </c>
    </row>
    <row r="40" spans="1:57" hidden="1" outlineLevel="1" x14ac:dyDescent="0.2">
      <c r="A40" t="s">
        <v>1501</v>
      </c>
      <c r="B40" t="s">
        <v>2514</v>
      </c>
      <c r="C40" s="1">
        <f t="shared" si="12"/>
        <v>6898</v>
      </c>
      <c r="D40" s="7">
        <f>RANK(N40,(N40:P40,Q40:AL40))</f>
        <v>2</v>
      </c>
      <c r="E40" s="7">
        <f>RANK(O40,(N40:P40,Q40:AL40))</f>
        <v>1</v>
      </c>
      <c r="F40" s="7">
        <f>IF(P40&gt;0,RANK(P40,(N40:P40,Q40:AL40)),0)</f>
        <v>3</v>
      </c>
      <c r="G40" s="1">
        <f t="shared" si="13"/>
        <v>413</v>
      </c>
      <c r="H40" s="2">
        <f t="shared" si="3"/>
        <v>5.9872426790374023E-2</v>
      </c>
      <c r="I40" s="2"/>
      <c r="J40" s="2">
        <f t="shared" si="14"/>
        <v>0.41301826616410553</v>
      </c>
      <c r="K40" s="2">
        <f t="shared" si="15"/>
        <v>0.47289069295447955</v>
      </c>
      <c r="L40" s="2">
        <f t="shared" si="16"/>
        <v>0.11061177152797913</v>
      </c>
      <c r="M40" s="2">
        <f t="shared" si="17"/>
        <v>3.4792693534357877E-3</v>
      </c>
      <c r="N40" s="1">
        <v>2849</v>
      </c>
      <c r="O40" s="1">
        <v>3262</v>
      </c>
      <c r="P40" s="1">
        <v>763</v>
      </c>
      <c r="Q40" s="1">
        <v>18</v>
      </c>
      <c r="S40" s="1">
        <v>0</v>
      </c>
      <c r="U40" s="1">
        <v>4</v>
      </c>
      <c r="W40" s="1">
        <v>2</v>
      </c>
      <c r="X40" s="1">
        <v>0</v>
      </c>
      <c r="AN40" s="7">
        <f>IF(Q40&gt;0,RANK(Q40,(N40:P40,Q40:AL40)),0)</f>
        <v>4</v>
      </c>
      <c r="AO40" s="7">
        <f>IF(R40&gt;0,RANK(R40,(N40:P40,Q40:AL40)),0)</f>
        <v>0</v>
      </c>
      <c r="AP40" s="7">
        <f>IF(S40&gt;0,RANK(S40,(N40:P40,Q40:AL40)),0)</f>
        <v>0</v>
      </c>
      <c r="AQ40" s="7">
        <f>IF(T40&gt;0,RANK(T40,(N40:P40,Q40:AL40)),0)</f>
        <v>0</v>
      </c>
      <c r="AR40" s="2">
        <f t="shared" si="18"/>
        <v>2.6094520150768338E-3</v>
      </c>
      <c r="AS40" s="2">
        <f t="shared" si="19"/>
        <v>0</v>
      </c>
      <c r="AT40" s="2">
        <f t="shared" si="20"/>
        <v>0</v>
      </c>
      <c r="AU40" s="2">
        <f t="shared" si="21"/>
        <v>0</v>
      </c>
      <c r="AW40" t="s">
        <v>1501</v>
      </c>
      <c r="AX40" t="s">
        <v>2514</v>
      </c>
      <c r="AY40">
        <v>4</v>
      </c>
      <c r="BA40" s="127">
        <v>1</v>
      </c>
      <c r="BB40" s="130">
        <v>77</v>
      </c>
      <c r="BC40" s="131">
        <f t="shared" si="0"/>
        <v>1077</v>
      </c>
      <c r="BE40" s="7" t="s">
        <v>3271</v>
      </c>
    </row>
    <row r="41" spans="1:57" hidden="1" outlineLevel="1" x14ac:dyDescent="0.2">
      <c r="A41" t="s">
        <v>795</v>
      </c>
      <c r="B41" t="s">
        <v>2514</v>
      </c>
      <c r="C41" s="1">
        <f t="shared" si="12"/>
        <v>33756</v>
      </c>
      <c r="D41" s="7">
        <f>RANK(N41,(N41:P41,Q41:AL41))</f>
        <v>1</v>
      </c>
      <c r="E41" s="7">
        <f>RANK(O41,(N41:P41,Q41:AL41))</f>
        <v>2</v>
      </c>
      <c r="F41" s="7">
        <f>IF(P41&gt;0,RANK(P41,(N41:P41,Q41:AL41)),0)</f>
        <v>3</v>
      </c>
      <c r="G41" s="1">
        <f t="shared" si="13"/>
        <v>2208</v>
      </c>
      <c r="H41" s="2">
        <f t="shared" si="3"/>
        <v>6.5410593672236048E-2</v>
      </c>
      <c r="I41" s="2"/>
      <c r="J41" s="2">
        <f t="shared" si="14"/>
        <v>0.47209384998222537</v>
      </c>
      <c r="K41" s="2">
        <f t="shared" si="15"/>
        <v>0.40668325630998936</v>
      </c>
      <c r="L41" s="2">
        <f t="shared" si="16"/>
        <v>0.11876407157246119</v>
      </c>
      <c r="M41" s="2">
        <f t="shared" si="17"/>
        <v>2.4588221353240847E-3</v>
      </c>
      <c r="N41" s="1">
        <v>15936</v>
      </c>
      <c r="O41" s="1">
        <v>13728</v>
      </c>
      <c r="P41" s="1">
        <v>4009</v>
      </c>
      <c r="Q41" s="1">
        <v>50</v>
      </c>
      <c r="S41" s="1">
        <v>8</v>
      </c>
      <c r="U41" s="1">
        <v>14</v>
      </c>
      <c r="W41" s="1">
        <v>7</v>
      </c>
      <c r="X41" s="1">
        <v>4</v>
      </c>
      <c r="AN41" s="7">
        <f>IF(Q41&gt;0,RANK(Q41,(N41:P41,Q41:AL41)),0)</f>
        <v>4</v>
      </c>
      <c r="AO41" s="7">
        <f>IF(R41&gt;0,RANK(R41,(N41:P41,Q41:AL41)),0)</f>
        <v>0</v>
      </c>
      <c r="AP41" s="7">
        <f>IF(S41&gt;0,RANK(S41,(N41:P41,Q41:AL41)),0)</f>
        <v>6</v>
      </c>
      <c r="AQ41" s="7">
        <f>IF(T41&gt;0,RANK(T41,(N41:P41,Q41:AL41)),0)</f>
        <v>0</v>
      </c>
      <c r="AR41" s="2">
        <f t="shared" si="18"/>
        <v>1.4812181538096931E-3</v>
      </c>
      <c r="AS41" s="2">
        <f t="shared" si="19"/>
        <v>0</v>
      </c>
      <c r="AT41" s="2">
        <f t="shared" si="20"/>
        <v>2.369949046095509E-4</v>
      </c>
      <c r="AU41" s="2">
        <f t="shared" si="21"/>
        <v>0</v>
      </c>
      <c r="AW41" t="s">
        <v>795</v>
      </c>
      <c r="AX41" t="s">
        <v>2514</v>
      </c>
      <c r="AY41">
        <v>5</v>
      </c>
      <c r="BA41" s="127">
        <v>1</v>
      </c>
      <c r="BB41" s="130">
        <v>79</v>
      </c>
      <c r="BC41" s="131">
        <f t="shared" si="0"/>
        <v>1079</v>
      </c>
      <c r="BE41" s="7" t="s">
        <v>3271</v>
      </c>
    </row>
    <row r="42" spans="1:57" hidden="1" outlineLevel="1" x14ac:dyDescent="0.2">
      <c r="A42" t="s">
        <v>939</v>
      </c>
      <c r="B42" t="s">
        <v>2514</v>
      </c>
      <c r="C42" s="1">
        <f t="shared" si="12"/>
        <v>11589</v>
      </c>
      <c r="D42" s="7">
        <f>RANK(N42,(N42:P42,Q42:AL42))</f>
        <v>1</v>
      </c>
      <c r="E42" s="7">
        <f>RANK(O42,(N42:P42,Q42:AL42))</f>
        <v>2</v>
      </c>
      <c r="F42" s="7">
        <f>IF(P42&gt;0,RANK(P42,(N42:P42,Q42:AL42)),0)</f>
        <v>3</v>
      </c>
      <c r="G42" s="1">
        <f t="shared" si="13"/>
        <v>2788</v>
      </c>
      <c r="H42" s="2">
        <f t="shared" si="3"/>
        <v>0.24057295711450513</v>
      </c>
      <c r="I42" s="2"/>
      <c r="J42" s="2">
        <f t="shared" si="14"/>
        <v>0.54914142721546289</v>
      </c>
      <c r="K42" s="2">
        <f t="shared" si="15"/>
        <v>0.30856847010095778</v>
      </c>
      <c r="L42" s="2">
        <f t="shared" si="16"/>
        <v>0.14013288463197859</v>
      </c>
      <c r="M42" s="2">
        <f t="shared" si="17"/>
        <v>2.15721805160074E-3</v>
      </c>
      <c r="N42" s="1">
        <v>6364</v>
      </c>
      <c r="O42" s="1">
        <v>3576</v>
      </c>
      <c r="P42" s="1">
        <v>1624</v>
      </c>
      <c r="Q42" s="1">
        <v>14</v>
      </c>
      <c r="S42" s="1">
        <v>0</v>
      </c>
      <c r="U42" s="1">
        <v>5</v>
      </c>
      <c r="W42" s="1">
        <v>4</v>
      </c>
      <c r="X42" s="1">
        <v>2</v>
      </c>
      <c r="AN42" s="7">
        <f>IF(Q42&gt;0,RANK(Q42,(N42:P42,Q42:AL42)),0)</f>
        <v>4</v>
      </c>
      <c r="AO42" s="7">
        <f>IF(R42&gt;0,RANK(R42,(N42:P42,Q42:AL42)),0)</f>
        <v>0</v>
      </c>
      <c r="AP42" s="7">
        <f>IF(S42&gt;0,RANK(S42,(N42:P42,Q42:AL42)),0)</f>
        <v>0</v>
      </c>
      <c r="AQ42" s="7">
        <f>IF(T42&gt;0,RANK(T42,(N42:P42,Q42:AL42)),0)</f>
        <v>0</v>
      </c>
      <c r="AR42" s="2">
        <f t="shared" si="18"/>
        <v>1.2080421088963673E-3</v>
      </c>
      <c r="AS42" s="2">
        <f t="shared" si="19"/>
        <v>0</v>
      </c>
      <c r="AT42" s="2">
        <f t="shared" si="20"/>
        <v>0</v>
      </c>
      <c r="AU42" s="2">
        <f t="shared" si="21"/>
        <v>0</v>
      </c>
      <c r="AW42" t="s">
        <v>939</v>
      </c>
      <c r="AX42" t="s">
        <v>2514</v>
      </c>
      <c r="BA42" s="127">
        <v>1</v>
      </c>
      <c r="BB42" s="130">
        <v>81</v>
      </c>
      <c r="BC42" s="131">
        <f t="shared" si="0"/>
        <v>1081</v>
      </c>
      <c r="BE42" s="7" t="s">
        <v>3271</v>
      </c>
    </row>
    <row r="43" spans="1:57" hidden="1" outlineLevel="1" x14ac:dyDescent="0.2">
      <c r="A43" t="s">
        <v>940</v>
      </c>
      <c r="B43" t="s">
        <v>2514</v>
      </c>
      <c r="C43" s="1">
        <f t="shared" si="12"/>
        <v>35490</v>
      </c>
      <c r="D43" s="7">
        <f>RANK(N43,(N43:P43,Q43:AL43))</f>
        <v>2</v>
      </c>
      <c r="E43" s="7">
        <f>RANK(O43,(N43:P43,Q43:AL43))</f>
        <v>1</v>
      </c>
      <c r="F43" s="7">
        <f>IF(P43&gt;0,RANK(P43,(N43:P43,Q43:AL43)),0)</f>
        <v>3</v>
      </c>
      <c r="G43" s="1">
        <f t="shared" si="13"/>
        <v>3115</v>
      </c>
      <c r="H43" s="2">
        <f t="shared" si="3"/>
        <v>8.7771203155818545E-2</v>
      </c>
      <c r="I43" s="2"/>
      <c r="J43" s="2">
        <f t="shared" si="14"/>
        <v>0.38799661876584951</v>
      </c>
      <c r="K43" s="2">
        <f t="shared" si="15"/>
        <v>0.47576782192166805</v>
      </c>
      <c r="L43" s="2">
        <f t="shared" si="16"/>
        <v>0.12882502113271344</v>
      </c>
      <c r="M43" s="2">
        <f t="shared" si="17"/>
        <v>7.410538179769055E-3</v>
      </c>
      <c r="N43" s="1">
        <v>13770</v>
      </c>
      <c r="O43" s="1">
        <v>16885</v>
      </c>
      <c r="P43" s="1">
        <v>4572</v>
      </c>
      <c r="Q43" s="1">
        <v>217</v>
      </c>
      <c r="S43" s="1">
        <v>32</v>
      </c>
      <c r="U43" s="1">
        <v>6</v>
      </c>
      <c r="W43" s="1">
        <v>6</v>
      </c>
      <c r="X43" s="1">
        <v>2</v>
      </c>
      <c r="AN43" s="7">
        <f>IF(Q43&gt;0,RANK(Q43,(N43:P43,Q43:AL43)),0)</f>
        <v>4</v>
      </c>
      <c r="AO43" s="7">
        <f>IF(R43&gt;0,RANK(R43,(N43:P43,Q43:AL43)),0)</f>
        <v>0</v>
      </c>
      <c r="AP43" s="7">
        <f>IF(S43&gt;0,RANK(S43,(N43:P43,Q43:AL43)),0)</f>
        <v>5</v>
      </c>
      <c r="AQ43" s="7">
        <f>IF(T43&gt;0,RANK(T43,(N43:P43,Q43:AL43)),0)</f>
        <v>0</v>
      </c>
      <c r="AR43" s="2">
        <f t="shared" si="18"/>
        <v>6.1143984220907296E-3</v>
      </c>
      <c r="AS43" s="2">
        <f t="shared" si="19"/>
        <v>0</v>
      </c>
      <c r="AT43" s="2">
        <f t="shared" si="20"/>
        <v>9.0166244012397862E-4</v>
      </c>
      <c r="AU43" s="2">
        <f t="shared" si="21"/>
        <v>0</v>
      </c>
      <c r="AW43" t="s">
        <v>940</v>
      </c>
      <c r="AX43" t="s">
        <v>2514</v>
      </c>
      <c r="AY43">
        <v>3</v>
      </c>
      <c r="BA43" s="127">
        <v>1</v>
      </c>
      <c r="BB43" s="130">
        <v>83</v>
      </c>
      <c r="BC43" s="131">
        <f t="shared" si="0"/>
        <v>1083</v>
      </c>
      <c r="BE43" s="7" t="s">
        <v>3271</v>
      </c>
    </row>
    <row r="44" spans="1:57" hidden="1" outlineLevel="1" x14ac:dyDescent="0.2">
      <c r="A44" t="s">
        <v>1315</v>
      </c>
      <c r="B44" t="s">
        <v>2514</v>
      </c>
      <c r="C44" s="1">
        <f t="shared" si="12"/>
        <v>21597</v>
      </c>
      <c r="D44" s="7">
        <f>RANK(N44,(N44:P44,Q44:AL44))</f>
        <v>2</v>
      </c>
      <c r="E44" s="7">
        <f>RANK(O44,(N44:P44,Q44:AL44))</f>
        <v>1</v>
      </c>
      <c r="F44" s="7">
        <f>IF(P44&gt;0,RANK(P44,(N44:P44,Q44:AL44)),0)</f>
        <v>3</v>
      </c>
      <c r="G44" s="1">
        <f t="shared" si="13"/>
        <v>1775</v>
      </c>
      <c r="H44" s="2">
        <f t="shared" si="3"/>
        <v>8.218734083437515E-2</v>
      </c>
      <c r="I44" s="2"/>
      <c r="J44" s="2">
        <f t="shared" si="14"/>
        <v>0.37445015511413621</v>
      </c>
      <c r="K44" s="2">
        <f t="shared" si="15"/>
        <v>0.45663749594851138</v>
      </c>
      <c r="L44" s="2">
        <f t="shared" si="16"/>
        <v>0.16594897439459183</v>
      </c>
      <c r="M44" s="2">
        <f t="shared" si="17"/>
        <v>2.9633745427606328E-3</v>
      </c>
      <c r="N44" s="1">
        <v>8087</v>
      </c>
      <c r="O44" s="1">
        <v>9862</v>
      </c>
      <c r="P44" s="1">
        <v>3584</v>
      </c>
      <c r="Q44" s="1">
        <v>44</v>
      </c>
      <c r="S44" s="1">
        <v>5</v>
      </c>
      <c r="U44" s="1">
        <v>6</v>
      </c>
      <c r="W44" s="1">
        <v>4</v>
      </c>
      <c r="X44" s="1">
        <v>5</v>
      </c>
      <c r="AN44" s="7">
        <f>IF(Q44&gt;0,RANK(Q44,(N44:P44,Q44:AL44)),0)</f>
        <v>4</v>
      </c>
      <c r="AO44" s="7">
        <f>IF(R44&gt;0,RANK(R44,(N44:P44,Q44:AL44)),0)</f>
        <v>0</v>
      </c>
      <c r="AP44" s="7">
        <f>IF(S44&gt;0,RANK(S44,(N44:P44,Q44:AL44)),0)</f>
        <v>6</v>
      </c>
      <c r="AQ44" s="7">
        <f>IF(T44&gt;0,RANK(T44,(N44:P44,Q44:AL44)),0)</f>
        <v>0</v>
      </c>
      <c r="AR44" s="2">
        <f t="shared" si="18"/>
        <v>2.0373199981478908E-3</v>
      </c>
      <c r="AS44" s="2">
        <f t="shared" si="19"/>
        <v>0</v>
      </c>
      <c r="AT44" s="2">
        <f t="shared" si="20"/>
        <v>2.3151363615316943E-4</v>
      </c>
      <c r="AU44" s="2">
        <f t="shared" si="21"/>
        <v>0</v>
      </c>
      <c r="AW44" t="s">
        <v>1315</v>
      </c>
      <c r="AX44" t="s">
        <v>2514</v>
      </c>
      <c r="AY44">
        <v>5</v>
      </c>
      <c r="BA44" s="127">
        <v>1</v>
      </c>
      <c r="BB44" s="130">
        <v>85</v>
      </c>
      <c r="BC44" s="131">
        <f t="shared" si="0"/>
        <v>1085</v>
      </c>
      <c r="BE44" s="7" t="s">
        <v>3271</v>
      </c>
    </row>
    <row r="45" spans="1:57" hidden="1" outlineLevel="1" x14ac:dyDescent="0.2">
      <c r="A45" t="s">
        <v>1411</v>
      </c>
      <c r="B45" t="s">
        <v>2514</v>
      </c>
      <c r="C45" s="1">
        <f t="shared" si="12"/>
        <v>5148</v>
      </c>
      <c r="D45" s="7">
        <f>RANK(N45,(N45:P45,Q45:AL45))</f>
        <v>1</v>
      </c>
      <c r="E45" s="7">
        <f>RANK(O45,(N45:P45,Q45:AL45))</f>
        <v>2</v>
      </c>
      <c r="F45" s="7">
        <f>IF(P45&gt;0,RANK(P45,(N45:P45,Q45:AL45)),0)</f>
        <v>3</v>
      </c>
      <c r="G45" s="1">
        <f t="shared" si="13"/>
        <v>2172</v>
      </c>
      <c r="H45" s="2">
        <f t="shared" si="3"/>
        <v>0.42191142191142189</v>
      </c>
      <c r="I45" s="2"/>
      <c r="J45" s="2">
        <f t="shared" si="14"/>
        <v>0.67987567987567987</v>
      </c>
      <c r="K45" s="2">
        <f t="shared" si="15"/>
        <v>0.25796425796425798</v>
      </c>
      <c r="L45" s="2">
        <f t="shared" si="16"/>
        <v>5.5167055167055168E-2</v>
      </c>
      <c r="M45" s="2">
        <f t="shared" si="17"/>
        <v>6.9930069930069783E-3</v>
      </c>
      <c r="N45" s="1">
        <v>3500</v>
      </c>
      <c r="O45" s="1">
        <v>1328</v>
      </c>
      <c r="P45" s="1">
        <v>284</v>
      </c>
      <c r="Q45" s="1">
        <v>23</v>
      </c>
      <c r="S45" s="1">
        <v>3</v>
      </c>
      <c r="U45" s="1">
        <v>2</v>
      </c>
      <c r="W45" s="1">
        <v>4</v>
      </c>
      <c r="X45" s="1">
        <v>4</v>
      </c>
      <c r="AN45" s="7">
        <f>IF(Q45&gt;0,RANK(Q45,(N45:P45,Q45:AL45)),0)</f>
        <v>4</v>
      </c>
      <c r="AO45" s="7">
        <f>IF(R45&gt;0,RANK(R45,(N45:P45,Q45:AL45)),0)</f>
        <v>0</v>
      </c>
      <c r="AP45" s="7">
        <f>IF(S45&gt;0,RANK(S45,(N45:P45,Q45:AL45)),0)</f>
        <v>7</v>
      </c>
      <c r="AQ45" s="7">
        <f>IF(T45&gt;0,RANK(T45,(N45:P45,Q45:AL45)),0)</f>
        <v>0</v>
      </c>
      <c r="AR45" s="2">
        <f t="shared" si="18"/>
        <v>4.467754467754468E-3</v>
      </c>
      <c r="AS45" s="2">
        <f t="shared" si="19"/>
        <v>0</v>
      </c>
      <c r="AT45" s="2">
        <f t="shared" si="20"/>
        <v>5.8275058275058275E-4</v>
      </c>
      <c r="AU45" s="2">
        <f t="shared" si="21"/>
        <v>0</v>
      </c>
      <c r="AW45" t="s">
        <v>1411</v>
      </c>
      <c r="AX45" t="s">
        <v>2514</v>
      </c>
      <c r="AY45">
        <v>7</v>
      </c>
      <c r="BA45" s="127">
        <v>1</v>
      </c>
      <c r="BB45" s="130">
        <v>87</v>
      </c>
      <c r="BC45" s="131">
        <f t="shared" si="0"/>
        <v>1087</v>
      </c>
      <c r="BE45" s="7" t="s">
        <v>3271</v>
      </c>
    </row>
    <row r="46" spans="1:57" hidden="1" outlineLevel="1" x14ac:dyDescent="0.2">
      <c r="A46" t="s">
        <v>1319</v>
      </c>
      <c r="B46" t="s">
        <v>2514</v>
      </c>
      <c r="C46" s="1">
        <f t="shared" si="12"/>
        <v>8762</v>
      </c>
      <c r="D46" s="7">
        <f>RANK(N46,(N46:P46,Q46:AL46))</f>
        <v>1</v>
      </c>
      <c r="E46" s="7">
        <f>RANK(O46,(N46:P46,Q46:AL46))</f>
        <v>2</v>
      </c>
      <c r="F46" s="7">
        <f>IF(P46&gt;0,RANK(P46,(N46:P46,Q46:AL46)),0)</f>
        <v>3</v>
      </c>
      <c r="G46" s="1">
        <f t="shared" si="13"/>
        <v>6119</v>
      </c>
      <c r="H46" s="2">
        <f t="shared" si="3"/>
        <v>0.6983565396028304</v>
      </c>
      <c r="I46" s="2"/>
      <c r="J46" s="2">
        <f t="shared" si="14"/>
        <v>0.82777904587993612</v>
      </c>
      <c r="K46" s="2">
        <f t="shared" si="15"/>
        <v>0.12942250627710569</v>
      </c>
      <c r="L46" s="2">
        <f t="shared" si="16"/>
        <v>3.229856197215248E-2</v>
      </c>
      <c r="M46" s="2">
        <f t="shared" si="17"/>
        <v>1.0499885870805713E-2</v>
      </c>
      <c r="N46" s="1">
        <v>7253</v>
      </c>
      <c r="O46" s="1">
        <v>1134</v>
      </c>
      <c r="P46" s="1">
        <v>283</v>
      </c>
      <c r="Q46" s="1">
        <v>34</v>
      </c>
      <c r="S46" s="1">
        <v>24</v>
      </c>
      <c r="U46" s="1">
        <v>4</v>
      </c>
      <c r="W46" s="1">
        <v>20</v>
      </c>
      <c r="X46" s="1">
        <v>10</v>
      </c>
      <c r="AN46" s="7">
        <f>IF(Q46&gt;0,RANK(Q46,(N46:P46,Q46:AL46)),0)</f>
        <v>4</v>
      </c>
      <c r="AO46" s="7">
        <f>IF(R46&gt;0,RANK(R46,(N46:P46,Q46:AL46)),0)</f>
        <v>0</v>
      </c>
      <c r="AP46" s="7">
        <f>IF(S46&gt;0,RANK(S46,(N46:P46,Q46:AL46)),0)</f>
        <v>5</v>
      </c>
      <c r="AQ46" s="7">
        <f>IF(T46&gt;0,RANK(T46,(N46:P46,Q46:AL46)),0)</f>
        <v>0</v>
      </c>
      <c r="AR46" s="2">
        <f t="shared" si="18"/>
        <v>3.8803926044282126E-3</v>
      </c>
      <c r="AS46" s="2">
        <f t="shared" si="19"/>
        <v>0</v>
      </c>
      <c r="AT46" s="2">
        <f t="shared" si="20"/>
        <v>2.7391006619493265E-3</v>
      </c>
      <c r="AU46" s="2">
        <f t="shared" si="21"/>
        <v>0</v>
      </c>
      <c r="AW46" t="s">
        <v>1319</v>
      </c>
      <c r="AX46" t="s">
        <v>2514</v>
      </c>
      <c r="AY46">
        <v>3</v>
      </c>
      <c r="BA46" s="127">
        <v>1</v>
      </c>
      <c r="BB46" s="130">
        <v>89</v>
      </c>
      <c r="BC46" s="131">
        <f t="shared" si="0"/>
        <v>1089</v>
      </c>
      <c r="BE46" s="7" t="s">
        <v>3271</v>
      </c>
    </row>
    <row r="47" spans="1:57" hidden="1" outlineLevel="1" x14ac:dyDescent="0.2">
      <c r="A47" t="s">
        <v>1320</v>
      </c>
      <c r="B47" t="s">
        <v>2514</v>
      </c>
      <c r="C47" s="1">
        <f t="shared" si="12"/>
        <v>107834</v>
      </c>
      <c r="D47" s="7">
        <f>RANK(N47,(N47:P47,Q47:AL47))</f>
        <v>2</v>
      </c>
      <c r="E47" s="7">
        <f>RANK(O47,(N47:P47,Q47:AL47))</f>
        <v>1</v>
      </c>
      <c r="F47" s="7">
        <f>IF(P47&gt;0,RANK(P47,(N47:P47,Q47:AL47)),0)</f>
        <v>3</v>
      </c>
      <c r="G47" s="1">
        <f t="shared" si="13"/>
        <v>12470</v>
      </c>
      <c r="H47" s="2">
        <f t="shared" si="3"/>
        <v>0.11564070701263053</v>
      </c>
      <c r="I47" s="2"/>
      <c r="J47" s="2">
        <f t="shared" si="14"/>
        <v>0.36142589535767938</v>
      </c>
      <c r="K47" s="2">
        <f t="shared" si="15"/>
        <v>0.4770666023703099</v>
      </c>
      <c r="L47" s="2">
        <f t="shared" si="16"/>
        <v>0.15754771222434483</v>
      </c>
      <c r="M47" s="2">
        <f t="shared" si="17"/>
        <v>3.9597900476658343E-3</v>
      </c>
      <c r="N47" s="1">
        <v>38974</v>
      </c>
      <c r="O47" s="1">
        <v>51444</v>
      </c>
      <c r="P47" s="1">
        <v>16989</v>
      </c>
      <c r="Q47" s="1">
        <v>293</v>
      </c>
      <c r="S47" s="1">
        <v>57</v>
      </c>
      <c r="U47" s="1">
        <v>10</v>
      </c>
      <c r="W47" s="1">
        <v>24</v>
      </c>
      <c r="X47" s="1">
        <v>43</v>
      </c>
      <c r="AN47" s="7">
        <f>IF(Q47&gt;0,RANK(Q47,(N47:P47,Q47:AL47)),0)</f>
        <v>4</v>
      </c>
      <c r="AO47" s="7">
        <f>IF(R47&gt;0,RANK(R47,(N47:P47,Q47:AL47)),0)</f>
        <v>0</v>
      </c>
      <c r="AP47" s="7">
        <f>IF(S47&gt;0,RANK(S47,(N47:P47,Q47:AL47)),0)</f>
        <v>5</v>
      </c>
      <c r="AQ47" s="7">
        <f>IF(T47&gt;0,RANK(T47,(N47:P47,Q47:AL47)),0)</f>
        <v>0</v>
      </c>
      <c r="AR47" s="2">
        <f t="shared" si="18"/>
        <v>2.7171393067121686E-3</v>
      </c>
      <c r="AS47" s="2">
        <f t="shared" si="19"/>
        <v>0</v>
      </c>
      <c r="AT47" s="2">
        <f t="shared" si="20"/>
        <v>5.28590240554927E-4</v>
      </c>
      <c r="AU47" s="2">
        <f t="shared" si="21"/>
        <v>0</v>
      </c>
      <c r="AW47" t="s">
        <v>1320</v>
      </c>
      <c r="AX47" t="s">
        <v>2514</v>
      </c>
      <c r="AY47">
        <v>5</v>
      </c>
      <c r="BA47" s="127">
        <v>1</v>
      </c>
      <c r="BB47" s="130">
        <v>91</v>
      </c>
      <c r="BC47" s="131">
        <f t="shared" si="0"/>
        <v>1091</v>
      </c>
      <c r="BE47" s="7" t="s">
        <v>3271</v>
      </c>
    </row>
    <row r="48" spans="1:57" hidden="1" outlineLevel="1" x14ac:dyDescent="0.2">
      <c r="A48" t="s">
        <v>1321</v>
      </c>
      <c r="B48" t="s">
        <v>2514</v>
      </c>
      <c r="C48" s="1">
        <f t="shared" si="12"/>
        <v>11244</v>
      </c>
      <c r="D48" s="7">
        <f>RANK(N48,(N48:P48,Q48:AL48))</f>
        <v>1</v>
      </c>
      <c r="E48" s="7">
        <f>RANK(O48,(N48:P48,Q48:AL48))</f>
        <v>2</v>
      </c>
      <c r="F48" s="7">
        <f>IF(P48&gt;0,RANK(P48,(N48:P48,Q48:AL48)),0)</f>
        <v>3</v>
      </c>
      <c r="G48" s="1">
        <f t="shared" si="13"/>
        <v>1162</v>
      </c>
      <c r="H48" s="2">
        <f t="shared" si="3"/>
        <v>0.10334400569192458</v>
      </c>
      <c r="I48" s="2"/>
      <c r="J48" s="2">
        <f t="shared" si="14"/>
        <v>0.50088936321593736</v>
      </c>
      <c r="K48" s="2">
        <f t="shared" si="15"/>
        <v>0.39754535752401282</v>
      </c>
      <c r="L48" s="2">
        <f t="shared" si="16"/>
        <v>8.1732479544646033E-2</v>
      </c>
      <c r="M48" s="2">
        <f t="shared" si="17"/>
        <v>1.983279971540379E-2</v>
      </c>
      <c r="N48" s="1">
        <v>5632</v>
      </c>
      <c r="O48" s="1">
        <v>4470</v>
      </c>
      <c r="P48" s="1">
        <v>919</v>
      </c>
      <c r="Q48" s="1">
        <v>32</v>
      </c>
      <c r="S48" s="1">
        <v>48</v>
      </c>
      <c r="U48" s="1">
        <v>50</v>
      </c>
      <c r="W48" s="1">
        <v>57</v>
      </c>
      <c r="X48" s="1">
        <v>36</v>
      </c>
      <c r="AN48" s="7">
        <f>IF(Q48&gt;0,RANK(Q48,(N48:P48,Q48:AL48)),0)</f>
        <v>8</v>
      </c>
      <c r="AO48" s="7">
        <f>IF(R48&gt;0,RANK(R48,(N48:P48,Q48:AL48)),0)</f>
        <v>0</v>
      </c>
      <c r="AP48" s="7">
        <f>IF(S48&gt;0,RANK(S48,(N48:P48,Q48:AL48)),0)</f>
        <v>6</v>
      </c>
      <c r="AQ48" s="7">
        <f>IF(T48&gt;0,RANK(T48,(N48:P48,Q48:AL48)),0)</f>
        <v>0</v>
      </c>
      <c r="AR48" s="2">
        <f t="shared" si="18"/>
        <v>2.8459622909996441E-3</v>
      </c>
      <c r="AS48" s="2">
        <f t="shared" si="19"/>
        <v>0</v>
      </c>
      <c r="AT48" s="2">
        <f t="shared" si="20"/>
        <v>4.2689434364994666E-3</v>
      </c>
      <c r="AU48" s="2">
        <f t="shared" si="21"/>
        <v>0</v>
      </c>
      <c r="AW48" t="s">
        <v>1321</v>
      </c>
      <c r="AX48" t="s">
        <v>2514</v>
      </c>
      <c r="AY48">
        <v>7</v>
      </c>
      <c r="BA48" s="127">
        <v>1</v>
      </c>
      <c r="BB48" s="130">
        <v>93</v>
      </c>
      <c r="BC48" s="131">
        <f t="shared" si="0"/>
        <v>1093</v>
      </c>
      <c r="BE48" s="7" t="s">
        <v>3271</v>
      </c>
    </row>
    <row r="49" spans="1:57" hidden="1" outlineLevel="1" x14ac:dyDescent="0.2">
      <c r="A49" t="s">
        <v>2071</v>
      </c>
      <c r="B49" t="s">
        <v>2514</v>
      </c>
      <c r="C49" s="1">
        <f t="shared" si="12"/>
        <v>13270</v>
      </c>
      <c r="D49" s="7">
        <f>RANK(N49,(N49:P49,Q49:AL49))</f>
        <v>1</v>
      </c>
      <c r="E49" s="7">
        <f>RANK(O49,(N49:P49,Q49:AL49))</f>
        <v>2</v>
      </c>
      <c r="F49" s="7">
        <f>IF(P49&gt;0,RANK(P49,(N49:P49,Q49:AL49)),0)</f>
        <v>3</v>
      </c>
      <c r="G49" s="1">
        <f t="shared" si="13"/>
        <v>475</v>
      </c>
      <c r="H49" s="2">
        <f t="shared" si="3"/>
        <v>3.579502637528259E-2</v>
      </c>
      <c r="I49" s="2"/>
      <c r="J49" s="2">
        <f t="shared" si="14"/>
        <v>0.46473247927656369</v>
      </c>
      <c r="K49" s="2">
        <f t="shared" si="15"/>
        <v>0.4289374529012811</v>
      </c>
      <c r="L49" s="2">
        <f t="shared" si="16"/>
        <v>0.10467219291635267</v>
      </c>
      <c r="M49" s="2">
        <f t="shared" si="17"/>
        <v>1.6578749058025338E-3</v>
      </c>
      <c r="N49" s="1">
        <v>6167</v>
      </c>
      <c r="O49" s="1">
        <v>5692</v>
      </c>
      <c r="P49" s="1">
        <v>1389</v>
      </c>
      <c r="Q49" s="1">
        <v>17</v>
      </c>
      <c r="S49" s="1">
        <v>0</v>
      </c>
      <c r="U49" s="1">
        <v>1</v>
      </c>
      <c r="W49" s="1">
        <v>3</v>
      </c>
      <c r="X49" s="1">
        <v>1</v>
      </c>
      <c r="AN49" s="7">
        <f>IF(Q49&gt;0,RANK(Q49,(N49:P49,Q49:AL49)),0)</f>
        <v>4</v>
      </c>
      <c r="AO49" s="7">
        <f>IF(R49&gt;0,RANK(R49,(N49:P49,Q49:AL49)),0)</f>
        <v>0</v>
      </c>
      <c r="AP49" s="7">
        <f>IF(S49&gt;0,RANK(S49,(N49:P49,Q49:AL49)),0)</f>
        <v>0</v>
      </c>
      <c r="AQ49" s="7">
        <f>IF(T49&gt;0,RANK(T49,(N49:P49,Q49:AL49)),0)</f>
        <v>0</v>
      </c>
      <c r="AR49" s="2">
        <f t="shared" si="18"/>
        <v>1.2810851544837981E-3</v>
      </c>
      <c r="AS49" s="2">
        <f t="shared" si="19"/>
        <v>0</v>
      </c>
      <c r="AT49" s="2">
        <f t="shared" si="20"/>
        <v>0</v>
      </c>
      <c r="AU49" s="2">
        <f t="shared" si="21"/>
        <v>0</v>
      </c>
      <c r="AW49" t="s">
        <v>2071</v>
      </c>
      <c r="AX49" t="s">
        <v>2514</v>
      </c>
      <c r="AY49">
        <v>4</v>
      </c>
      <c r="BA49" s="127">
        <v>1</v>
      </c>
      <c r="BB49" s="130">
        <v>95</v>
      </c>
      <c r="BC49" s="131">
        <f t="shared" si="0"/>
        <v>1095</v>
      </c>
      <c r="BE49" s="7" t="s">
        <v>3271</v>
      </c>
    </row>
    <row r="50" spans="1:57" hidden="1" outlineLevel="1" x14ac:dyDescent="0.2">
      <c r="A50" t="s">
        <v>526</v>
      </c>
      <c r="B50" t="s">
        <v>2514</v>
      </c>
      <c r="C50" s="1">
        <f t="shared" si="12"/>
        <v>26717</v>
      </c>
      <c r="D50" s="7">
        <f>RANK(N50,(N50:P50,Q50:AL50))</f>
        <v>2</v>
      </c>
      <c r="E50" s="7">
        <f>RANK(O50,(N50:P50,Q50:AL50))</f>
        <v>1</v>
      </c>
      <c r="F50" s="7">
        <f>IF(P50&gt;0,RANK(P50,(N50:P50,Q50:AL50)),0)</f>
        <v>3</v>
      </c>
      <c r="G50" s="1">
        <f t="shared" si="13"/>
        <v>1828</v>
      </c>
      <c r="H50" s="2">
        <f t="shared" si="3"/>
        <v>6.8420855634988953E-2</v>
      </c>
      <c r="I50" s="2"/>
      <c r="J50" s="2">
        <f t="shared" si="14"/>
        <v>0.39005127821237412</v>
      </c>
      <c r="K50" s="2">
        <f t="shared" si="15"/>
        <v>0.45847213384736313</v>
      </c>
      <c r="L50" s="2">
        <f t="shared" si="16"/>
        <v>0.14204439121158813</v>
      </c>
      <c r="M50" s="2">
        <f t="shared" si="17"/>
        <v>9.4321967286745689E-3</v>
      </c>
      <c r="N50" s="1">
        <v>10421</v>
      </c>
      <c r="O50" s="1">
        <v>12249</v>
      </c>
      <c r="P50" s="1">
        <v>3795</v>
      </c>
      <c r="Q50" s="1">
        <v>204</v>
      </c>
      <c r="S50" s="1">
        <v>29</v>
      </c>
      <c r="U50" s="1">
        <v>6</v>
      </c>
      <c r="W50" s="1">
        <v>9</v>
      </c>
      <c r="X50" s="1">
        <v>4</v>
      </c>
      <c r="AN50" s="7">
        <f>IF(Q50&gt;0,RANK(Q50,(N50:P50,Q50:AL50)),0)</f>
        <v>4</v>
      </c>
      <c r="AO50" s="7">
        <f>IF(R50&gt;0,RANK(R50,(N50:P50,Q50:AL50)),0)</f>
        <v>0</v>
      </c>
      <c r="AP50" s="7">
        <f>IF(S50&gt;0,RANK(S50,(N50:P50,Q50:AL50)),0)</f>
        <v>5</v>
      </c>
      <c r="AQ50" s="7">
        <f>IF(T50&gt;0,RANK(T50,(N50:P50,Q50:AL50)),0)</f>
        <v>0</v>
      </c>
      <c r="AR50" s="2">
        <f t="shared" si="18"/>
        <v>7.6355878279746976E-3</v>
      </c>
      <c r="AS50" s="2">
        <f t="shared" si="19"/>
        <v>0</v>
      </c>
      <c r="AT50" s="2">
        <f t="shared" si="20"/>
        <v>1.0854512108395404E-3</v>
      </c>
      <c r="AU50" s="2">
        <f t="shared" si="21"/>
        <v>0</v>
      </c>
      <c r="AW50" t="s">
        <v>526</v>
      </c>
      <c r="AX50" t="s">
        <v>2514</v>
      </c>
      <c r="AY50">
        <v>4</v>
      </c>
      <c r="BA50" s="127">
        <v>1</v>
      </c>
      <c r="BB50" s="130">
        <v>97</v>
      </c>
      <c r="BC50" s="131">
        <f t="shared" si="0"/>
        <v>1097</v>
      </c>
      <c r="BE50" s="7" t="s">
        <v>3271</v>
      </c>
    </row>
    <row r="51" spans="1:57" hidden="1" outlineLevel="1" x14ac:dyDescent="0.2">
      <c r="A51" t="s">
        <v>1370</v>
      </c>
      <c r="B51" t="s">
        <v>2514</v>
      </c>
      <c r="C51" s="1">
        <f t="shared" si="12"/>
        <v>143788</v>
      </c>
      <c r="D51" s="7">
        <f>RANK(N51,(N51:P51,Q51:AL51))</f>
        <v>2</v>
      </c>
      <c r="E51" s="7">
        <f>RANK(O51,(N51:P51,Q51:AL51))</f>
        <v>1</v>
      </c>
      <c r="F51" s="7">
        <f>IF(P51&gt;0,RANK(P51,(N51:P51,Q51:AL51)),0)</f>
        <v>3</v>
      </c>
      <c r="G51" s="1">
        <f t="shared" si="13"/>
        <v>17973</v>
      </c>
      <c r="H51" s="2">
        <f t="shared" si="3"/>
        <v>0.12499652265835814</v>
      </c>
      <c r="I51" s="2"/>
      <c r="J51" s="2">
        <f t="shared" si="14"/>
        <v>0.38224330263999778</v>
      </c>
      <c r="K51" s="2">
        <f t="shared" si="15"/>
        <v>0.50723982529835587</v>
      </c>
      <c r="L51" s="2">
        <f t="shared" si="16"/>
        <v>0.10505049100063983</v>
      </c>
      <c r="M51" s="2">
        <f t="shared" si="17"/>
        <v>5.4663810610064562E-3</v>
      </c>
      <c r="N51" s="1">
        <v>54962</v>
      </c>
      <c r="O51" s="1">
        <v>72935</v>
      </c>
      <c r="P51" s="1">
        <v>15105</v>
      </c>
      <c r="Q51" s="1">
        <v>568</v>
      </c>
      <c r="S51" s="1">
        <v>149</v>
      </c>
      <c r="U51" s="1">
        <v>29</v>
      </c>
      <c r="W51" s="1">
        <v>26</v>
      </c>
      <c r="X51" s="1">
        <v>14</v>
      </c>
      <c r="AN51" s="7">
        <f>IF(Q51&gt;0,RANK(Q51,(N51:P51,Q51:AL51)),0)</f>
        <v>4</v>
      </c>
      <c r="AO51" s="7">
        <f>IF(R51&gt;0,RANK(R51,(N51:P51,Q51:AL51)),0)</f>
        <v>0</v>
      </c>
      <c r="AP51" s="7">
        <f>IF(S51&gt;0,RANK(S51,(N51:P51,Q51:AL51)),0)</f>
        <v>5</v>
      </c>
      <c r="AQ51" s="7">
        <f>IF(T51&gt;0,RANK(T51,(N51:P51,Q51:AL51)),0)</f>
        <v>0</v>
      </c>
      <c r="AR51" s="2">
        <f t="shared" si="18"/>
        <v>3.9502601051548117E-3</v>
      </c>
      <c r="AS51" s="2">
        <f t="shared" si="19"/>
        <v>0</v>
      </c>
      <c r="AT51" s="2">
        <f t="shared" si="20"/>
        <v>1.0362478092747656E-3</v>
      </c>
      <c r="AU51" s="2">
        <f t="shared" si="21"/>
        <v>0</v>
      </c>
      <c r="AW51" t="s">
        <v>1370</v>
      </c>
      <c r="AX51" t="s">
        <v>2514</v>
      </c>
      <c r="AY51">
        <v>1</v>
      </c>
      <c r="BA51" s="127">
        <v>1</v>
      </c>
      <c r="BB51" s="130">
        <v>99</v>
      </c>
      <c r="BC51" s="131">
        <f t="shared" si="0"/>
        <v>1099</v>
      </c>
      <c r="BE51" s="7" t="s">
        <v>3271</v>
      </c>
    </row>
    <row r="52" spans="1:57" hidden="1" outlineLevel="1" x14ac:dyDescent="0.2">
      <c r="A52" t="s">
        <v>1371</v>
      </c>
      <c r="B52" t="s">
        <v>2514</v>
      </c>
      <c r="C52" s="1">
        <f t="shared" si="12"/>
        <v>9745</v>
      </c>
      <c r="D52" s="7">
        <f>RANK(N52,(N52:P52,Q52:AL52))</f>
        <v>2</v>
      </c>
      <c r="E52" s="7">
        <f>RANK(O52,(N52:P52,Q52:AL52))</f>
        <v>1</v>
      </c>
      <c r="F52" s="7">
        <f>IF(P52&gt;0,RANK(P52,(N52:P52,Q52:AL52)),0)</f>
        <v>3</v>
      </c>
      <c r="G52" s="1">
        <f t="shared" si="13"/>
        <v>1047</v>
      </c>
      <c r="H52" s="2">
        <f t="shared" si="3"/>
        <v>0.10743971267316572</v>
      </c>
      <c r="I52" s="2"/>
      <c r="J52" s="2">
        <f t="shared" si="14"/>
        <v>0.39733196511031299</v>
      </c>
      <c r="K52" s="2">
        <f t="shared" si="15"/>
        <v>0.50477167778347876</v>
      </c>
      <c r="L52" s="2">
        <f t="shared" si="16"/>
        <v>7.7886095433555666E-2</v>
      </c>
      <c r="M52" s="2">
        <f t="shared" si="17"/>
        <v>2.0010261672652588E-2</v>
      </c>
      <c r="N52" s="1">
        <v>3872</v>
      </c>
      <c r="O52" s="1">
        <v>4919</v>
      </c>
      <c r="P52" s="1">
        <v>759</v>
      </c>
      <c r="Q52" s="1">
        <v>68</v>
      </c>
      <c r="S52" s="1">
        <v>91</v>
      </c>
      <c r="U52" s="1">
        <v>3</v>
      </c>
      <c r="W52" s="1">
        <v>7</v>
      </c>
      <c r="X52" s="1">
        <v>26</v>
      </c>
      <c r="AN52" s="7">
        <f>IF(Q52&gt;0,RANK(Q52,(N52:P52,Q52:AL52)),0)</f>
        <v>5</v>
      </c>
      <c r="AO52" s="7">
        <f>IF(R52&gt;0,RANK(R52,(N52:P52,Q52:AL52)),0)</f>
        <v>0</v>
      </c>
      <c r="AP52" s="7">
        <f>IF(S52&gt;0,RANK(S52,(N52:P52,Q52:AL52)),0)</f>
        <v>4</v>
      </c>
      <c r="AQ52" s="7">
        <f>IF(T52&gt;0,RANK(T52,(N52:P52,Q52:AL52)),0)</f>
        <v>0</v>
      </c>
      <c r="AR52" s="2">
        <f t="shared" si="18"/>
        <v>6.9779374037968189E-3</v>
      </c>
      <c r="AS52" s="2">
        <f t="shared" si="19"/>
        <v>0</v>
      </c>
      <c r="AT52" s="2">
        <f t="shared" si="20"/>
        <v>9.3381221139045671E-3</v>
      </c>
      <c r="AU52" s="2">
        <f t="shared" si="21"/>
        <v>0</v>
      </c>
      <c r="AW52" t="s">
        <v>1371</v>
      </c>
      <c r="AX52" t="s">
        <v>2514</v>
      </c>
      <c r="AY52">
        <v>1</v>
      </c>
      <c r="BA52" s="127">
        <v>1</v>
      </c>
      <c r="BB52" s="130">
        <v>101</v>
      </c>
      <c r="BC52" s="131">
        <f t="shared" si="0"/>
        <v>1101</v>
      </c>
      <c r="BE52" s="7" t="s">
        <v>3271</v>
      </c>
    </row>
    <row r="53" spans="1:57" hidden="1" outlineLevel="1" x14ac:dyDescent="0.2">
      <c r="A53" t="s">
        <v>2256</v>
      </c>
      <c r="B53" t="s">
        <v>2514</v>
      </c>
      <c r="C53" s="1">
        <f t="shared" si="12"/>
        <v>86152</v>
      </c>
      <c r="D53" s="7">
        <f>RANK(N53,(N53:P53,Q53:AL53))</f>
        <v>2</v>
      </c>
      <c r="E53" s="7">
        <f>RANK(O53,(N53:P53,Q53:AL53))</f>
        <v>1</v>
      </c>
      <c r="F53" s="7">
        <f>IF(P53&gt;0,RANK(P53,(N53:P53,Q53:AL53)),0)</f>
        <v>3</v>
      </c>
      <c r="G53" s="1">
        <f t="shared" si="13"/>
        <v>3400</v>
      </c>
      <c r="H53" s="2">
        <f t="shared" si="3"/>
        <v>3.9465131395672766E-2</v>
      </c>
      <c r="I53" s="2"/>
      <c r="J53" s="2">
        <f t="shared" si="14"/>
        <v>0.43344321664035657</v>
      </c>
      <c r="K53" s="2">
        <f t="shared" si="15"/>
        <v>0.47290834803602932</v>
      </c>
      <c r="L53" s="2">
        <f t="shared" si="16"/>
        <v>8.8761723465502831E-2</v>
      </c>
      <c r="M53" s="2">
        <f t="shared" si="17"/>
        <v>4.8867118581112784E-3</v>
      </c>
      <c r="N53" s="1">
        <v>37342</v>
      </c>
      <c r="O53" s="1">
        <v>40742</v>
      </c>
      <c r="P53" s="1">
        <v>7647</v>
      </c>
      <c r="Q53" s="1">
        <v>321</v>
      </c>
      <c r="S53" s="1">
        <v>60</v>
      </c>
      <c r="U53" s="1">
        <v>9</v>
      </c>
      <c r="W53" s="1">
        <v>23</v>
      </c>
      <c r="X53" s="1">
        <v>8</v>
      </c>
      <c r="AN53" s="7">
        <f>IF(Q53&gt;0,RANK(Q53,(N53:P53,Q53:AL53)),0)</f>
        <v>4</v>
      </c>
      <c r="AO53" s="7">
        <f>IF(R53&gt;0,RANK(R53,(N53:P53,Q53:AL53)),0)</f>
        <v>0</v>
      </c>
      <c r="AP53" s="7">
        <f>IF(S53&gt;0,RANK(S53,(N53:P53,Q53:AL53)),0)</f>
        <v>5</v>
      </c>
      <c r="AQ53" s="7">
        <f>IF(T53&gt;0,RANK(T53,(N53:P53,Q53:AL53)),0)</f>
        <v>0</v>
      </c>
      <c r="AR53" s="2">
        <f t="shared" si="18"/>
        <v>3.7259726994149874E-3</v>
      </c>
      <c r="AS53" s="2">
        <f t="shared" si="19"/>
        <v>0</v>
      </c>
      <c r="AT53" s="2">
        <f t="shared" si="20"/>
        <v>6.9644349521775465E-4</v>
      </c>
      <c r="AU53" s="2">
        <f t="shared" si="21"/>
        <v>0</v>
      </c>
      <c r="AW53" t="s">
        <v>2256</v>
      </c>
      <c r="AX53" t="s">
        <v>2514</v>
      </c>
      <c r="BA53" s="127">
        <v>1</v>
      </c>
      <c r="BB53" s="130">
        <v>103</v>
      </c>
      <c r="BC53" s="131">
        <f t="shared" si="0"/>
        <v>1103</v>
      </c>
      <c r="BE53" s="7" t="s">
        <v>3271</v>
      </c>
    </row>
    <row r="54" spans="1:57" hidden="1" outlineLevel="1" x14ac:dyDescent="0.2">
      <c r="A54" t="s">
        <v>2257</v>
      </c>
      <c r="B54" t="s">
        <v>2514</v>
      </c>
      <c r="C54" s="1">
        <f t="shared" si="12"/>
        <v>43978</v>
      </c>
      <c r="D54" s="7">
        <f>RANK(N54,(N54:P54,Q54:AL54))</f>
        <v>2</v>
      </c>
      <c r="E54" s="7">
        <f>RANK(O54,(N54:P54,Q54:AL54))</f>
        <v>1</v>
      </c>
      <c r="F54" s="7">
        <f>IF(P54&gt;0,RANK(P54,(N54:P54,Q54:AL54)),0)</f>
        <v>3</v>
      </c>
      <c r="G54" s="1">
        <f t="shared" si="13"/>
        <v>5982</v>
      </c>
      <c r="H54" s="2">
        <f t="shared" si="3"/>
        <v>0.13602255673291191</v>
      </c>
      <c r="I54" s="2"/>
      <c r="J54" s="2">
        <f t="shared" si="14"/>
        <v>0.34314884715084815</v>
      </c>
      <c r="K54" s="2">
        <f t="shared" si="15"/>
        <v>0.47917140388376006</v>
      </c>
      <c r="L54" s="2">
        <f t="shared" si="16"/>
        <v>0.17470098685706489</v>
      </c>
      <c r="M54" s="2">
        <f t="shared" si="17"/>
        <v>2.9787621083268989E-3</v>
      </c>
      <c r="N54" s="1">
        <v>15091</v>
      </c>
      <c r="O54" s="1">
        <v>21073</v>
      </c>
      <c r="P54" s="1">
        <v>7683</v>
      </c>
      <c r="Q54" s="1">
        <v>88</v>
      </c>
      <c r="S54" s="1">
        <v>7</v>
      </c>
      <c r="U54" s="1">
        <v>11</v>
      </c>
      <c r="W54" s="1">
        <v>17</v>
      </c>
      <c r="X54" s="1">
        <v>8</v>
      </c>
      <c r="AN54" s="7">
        <f>IF(Q54&gt;0,RANK(Q54,(N54:P54,Q54:AL54)),0)</f>
        <v>4</v>
      </c>
      <c r="AO54" s="7">
        <f>IF(R54&gt;0,RANK(R54,(N54:P54,Q54:AL54)),0)</f>
        <v>0</v>
      </c>
      <c r="AP54" s="7">
        <f>IF(S54&gt;0,RANK(S54,(N54:P54,Q54:AL54)),0)</f>
        <v>8</v>
      </c>
      <c r="AQ54" s="7">
        <f>IF(T54&gt;0,RANK(T54,(N54:P54,Q54:AL54)),0)</f>
        <v>0</v>
      </c>
      <c r="AR54" s="2">
        <f t="shared" si="18"/>
        <v>2.0010005002501249E-3</v>
      </c>
      <c r="AS54" s="2">
        <f t="shared" si="19"/>
        <v>0</v>
      </c>
      <c r="AT54" s="2">
        <f t="shared" si="20"/>
        <v>1.5917049433807813E-4</v>
      </c>
      <c r="AU54" s="2">
        <f t="shared" si="21"/>
        <v>0</v>
      </c>
      <c r="AW54" t="s">
        <v>2257</v>
      </c>
      <c r="AX54" t="s">
        <v>2514</v>
      </c>
      <c r="AY54">
        <v>5</v>
      </c>
      <c r="BA54" s="127">
        <v>1</v>
      </c>
      <c r="BB54" s="130">
        <v>105</v>
      </c>
      <c r="BC54" s="131">
        <f t="shared" si="0"/>
        <v>1105</v>
      </c>
      <c r="BE54" s="7" t="s">
        <v>3271</v>
      </c>
    </row>
    <row r="55" spans="1:57" hidden="1" outlineLevel="1" x14ac:dyDescent="0.2">
      <c r="A55" t="s">
        <v>1579</v>
      </c>
      <c r="B55" t="s">
        <v>2514</v>
      </c>
      <c r="C55" s="1">
        <f t="shared" si="12"/>
        <v>5813</v>
      </c>
      <c r="D55" s="7">
        <f>RANK(N55,(N55:P55,Q55:AL55))</f>
        <v>1</v>
      </c>
      <c r="E55" s="7">
        <f>RANK(O55,(N55:P55,Q55:AL55))</f>
        <v>2</v>
      </c>
      <c r="F55" s="7">
        <f>IF(P55&gt;0,RANK(P55,(N55:P55,Q55:AL55)),0)</f>
        <v>3</v>
      </c>
      <c r="G55" s="1">
        <f t="shared" si="13"/>
        <v>1883</v>
      </c>
      <c r="H55" s="2">
        <f t="shared" si="3"/>
        <v>0.3239291243763977</v>
      </c>
      <c r="I55" s="2"/>
      <c r="J55" s="2">
        <f t="shared" si="14"/>
        <v>0.63856872527094444</v>
      </c>
      <c r="K55" s="2">
        <f t="shared" si="15"/>
        <v>0.31463960089454668</v>
      </c>
      <c r="L55" s="2">
        <f t="shared" si="16"/>
        <v>3.6642009289523485E-2</v>
      </c>
      <c r="M55" s="2">
        <f t="shared" si="17"/>
        <v>1.01496645449854E-2</v>
      </c>
      <c r="N55" s="1">
        <v>3712</v>
      </c>
      <c r="O55" s="1">
        <v>1829</v>
      </c>
      <c r="P55" s="1">
        <v>213</v>
      </c>
      <c r="Q55" s="1">
        <v>36</v>
      </c>
      <c r="S55" s="1">
        <v>2</v>
      </c>
      <c r="U55" s="1">
        <v>2</v>
      </c>
      <c r="W55" s="1">
        <v>14</v>
      </c>
      <c r="X55" s="1">
        <v>5</v>
      </c>
      <c r="AN55" s="7">
        <f>IF(Q55&gt;0,RANK(Q55,(N55:P55,Q55:AL55)),0)</f>
        <v>4</v>
      </c>
      <c r="AO55" s="7">
        <f>IF(R55&gt;0,RANK(R55,(N55:P55,Q55:AL55)),0)</f>
        <v>0</v>
      </c>
      <c r="AP55" s="7">
        <f>IF(S55&gt;0,RANK(S55,(N55:P55,Q55:AL55)),0)</f>
        <v>7</v>
      </c>
      <c r="AQ55" s="7">
        <f>IF(T55&gt;0,RANK(T55,(N55:P55,Q55:AL55)),0)</f>
        <v>0</v>
      </c>
      <c r="AR55" s="2">
        <f t="shared" si="18"/>
        <v>6.1930156545673487E-3</v>
      </c>
      <c r="AS55" s="2">
        <f t="shared" si="19"/>
        <v>0</v>
      </c>
      <c r="AT55" s="2">
        <f t="shared" si="20"/>
        <v>3.4405642525374159E-4</v>
      </c>
      <c r="AU55" s="2">
        <f t="shared" si="21"/>
        <v>0</v>
      </c>
      <c r="AW55" t="s">
        <v>1579</v>
      </c>
      <c r="AX55" t="s">
        <v>2514</v>
      </c>
      <c r="AY55">
        <v>7</v>
      </c>
      <c r="BA55" s="127">
        <v>1</v>
      </c>
      <c r="BB55" s="130">
        <v>107</v>
      </c>
      <c r="BC55" s="131">
        <f t="shared" si="0"/>
        <v>1107</v>
      </c>
      <c r="BE55" s="7" t="s">
        <v>3271</v>
      </c>
    </row>
    <row r="56" spans="1:57" hidden="1" outlineLevel="1" x14ac:dyDescent="0.2">
      <c r="A56" t="s">
        <v>2485</v>
      </c>
      <c r="B56" t="s">
        <v>2514</v>
      </c>
      <c r="C56" s="1">
        <f t="shared" si="12"/>
        <v>8142</v>
      </c>
      <c r="D56" s="7">
        <f>RANK(N56,(N56:P56,Q56:AL56))</f>
        <v>1</v>
      </c>
      <c r="E56" s="7">
        <f>RANK(O56,(N56:P56,Q56:AL56))</f>
        <v>2</v>
      </c>
      <c r="F56" s="7">
        <f>IF(P56&gt;0,RANK(P56,(N56:P56,Q56:AL56)),0)</f>
        <v>3</v>
      </c>
      <c r="G56" s="1">
        <f t="shared" si="13"/>
        <v>149</v>
      </c>
      <c r="H56" s="2">
        <f t="shared" si="3"/>
        <v>1.8300171947924344E-2</v>
      </c>
      <c r="I56" s="2"/>
      <c r="J56" s="2">
        <f t="shared" si="14"/>
        <v>0.46462785556374353</v>
      </c>
      <c r="K56" s="2">
        <f t="shared" si="15"/>
        <v>0.4463276836158192</v>
      </c>
      <c r="L56" s="2">
        <f t="shared" si="16"/>
        <v>8.4745762711864403E-2</v>
      </c>
      <c r="M56" s="2">
        <f t="shared" si="17"/>
        <v>4.2986981085728626E-3</v>
      </c>
      <c r="N56" s="1">
        <v>3783</v>
      </c>
      <c r="O56" s="1">
        <v>3634</v>
      </c>
      <c r="P56" s="1">
        <v>690</v>
      </c>
      <c r="Q56" s="1">
        <v>17</v>
      </c>
      <c r="S56" s="1">
        <v>5</v>
      </c>
      <c r="U56" s="1">
        <v>3</v>
      </c>
      <c r="W56" s="1">
        <v>9</v>
      </c>
      <c r="X56" s="1">
        <v>1</v>
      </c>
      <c r="AN56" s="7">
        <f>IF(Q56&gt;0,RANK(Q56,(N56:P56,Q56:AL56)),0)</f>
        <v>4</v>
      </c>
      <c r="AO56" s="7">
        <f>IF(R56&gt;0,RANK(R56,(N56:P56,Q56:AL56)),0)</f>
        <v>0</v>
      </c>
      <c r="AP56" s="7">
        <f>IF(S56&gt;0,RANK(S56,(N56:P56,Q56:AL56)),0)</f>
        <v>6</v>
      </c>
      <c r="AQ56" s="7">
        <f>IF(T56&gt;0,RANK(T56,(N56:P56,Q56:AL56)),0)</f>
        <v>0</v>
      </c>
      <c r="AR56" s="2">
        <f t="shared" si="18"/>
        <v>2.0879390813068042E-3</v>
      </c>
      <c r="AS56" s="2">
        <f t="shared" si="19"/>
        <v>0</v>
      </c>
      <c r="AT56" s="2">
        <f t="shared" si="20"/>
        <v>6.1409972979611894E-4</v>
      </c>
      <c r="AU56" s="2">
        <f t="shared" si="21"/>
        <v>0</v>
      </c>
      <c r="AW56" t="s">
        <v>2485</v>
      </c>
      <c r="AX56" t="s">
        <v>2514</v>
      </c>
      <c r="BA56" s="127">
        <v>1</v>
      </c>
      <c r="BB56" s="130">
        <v>109</v>
      </c>
      <c r="BC56" s="131">
        <f t="shared" si="0"/>
        <v>1109</v>
      </c>
      <c r="BE56" s="7" t="s">
        <v>3271</v>
      </c>
    </row>
    <row r="57" spans="1:57" hidden="1" outlineLevel="1" x14ac:dyDescent="0.2">
      <c r="A57" t="s">
        <v>2486</v>
      </c>
      <c r="B57" t="s">
        <v>2514</v>
      </c>
      <c r="C57" s="1">
        <f t="shared" si="12"/>
        <v>11193</v>
      </c>
      <c r="D57" s="7">
        <f>RANK(N57,(N57:P57,Q57:AL57))</f>
        <v>2</v>
      </c>
      <c r="E57" s="7">
        <f>RANK(O57,(N57:P57,Q57:AL57))</f>
        <v>1</v>
      </c>
      <c r="F57" s="7">
        <f>IF(P57&gt;0,RANK(P57,(N57:P57,Q57:AL57)),0)</f>
        <v>3</v>
      </c>
      <c r="G57" s="1">
        <f t="shared" si="13"/>
        <v>735</v>
      </c>
      <c r="H57" s="2">
        <f t="shared" si="3"/>
        <v>6.5666041275797379E-2</v>
      </c>
      <c r="I57" s="2"/>
      <c r="J57" s="2">
        <f t="shared" si="14"/>
        <v>0.41883319932100421</v>
      </c>
      <c r="K57" s="2">
        <f t="shared" si="15"/>
        <v>0.48449924059680155</v>
      </c>
      <c r="L57" s="2">
        <f t="shared" si="16"/>
        <v>9.1485750022335388E-2</v>
      </c>
      <c r="M57" s="2">
        <f t="shared" si="17"/>
        <v>5.1818100598589045E-3</v>
      </c>
      <c r="N57" s="1">
        <v>4688</v>
      </c>
      <c r="O57" s="1">
        <v>5423</v>
      </c>
      <c r="P57" s="1">
        <v>1024</v>
      </c>
      <c r="Q57" s="1">
        <v>42</v>
      </c>
      <c r="S57" s="1">
        <v>4</v>
      </c>
      <c r="U57" s="1">
        <v>5</v>
      </c>
      <c r="W57" s="1">
        <v>1</v>
      </c>
      <c r="X57" s="1">
        <v>6</v>
      </c>
      <c r="AN57" s="7">
        <f>IF(Q57&gt;0,RANK(Q57,(N57:P57,Q57:AL57)),0)</f>
        <v>4</v>
      </c>
      <c r="AO57" s="7">
        <f>IF(R57&gt;0,RANK(R57,(N57:P57,Q57:AL57)),0)</f>
        <v>0</v>
      </c>
      <c r="AP57" s="7">
        <f>IF(S57&gt;0,RANK(S57,(N57:P57,Q57:AL57)),0)</f>
        <v>7</v>
      </c>
      <c r="AQ57" s="7">
        <f>IF(T57&gt;0,RANK(T57,(N57:P57,Q57:AL57)),0)</f>
        <v>0</v>
      </c>
      <c r="AR57" s="2">
        <f t="shared" si="18"/>
        <v>3.7523452157598499E-3</v>
      </c>
      <c r="AS57" s="2">
        <f t="shared" si="19"/>
        <v>0</v>
      </c>
      <c r="AT57" s="2">
        <f t="shared" si="20"/>
        <v>3.5736621102474761E-4</v>
      </c>
      <c r="AU57" s="2">
        <f t="shared" si="21"/>
        <v>0</v>
      </c>
      <c r="AW57" t="s">
        <v>2486</v>
      </c>
      <c r="AX57" t="s">
        <v>2514</v>
      </c>
      <c r="AY57">
        <v>2</v>
      </c>
      <c r="BA57" s="127">
        <v>1</v>
      </c>
      <c r="BB57" s="130">
        <v>111</v>
      </c>
      <c r="BC57" s="131">
        <f t="shared" si="0"/>
        <v>1111</v>
      </c>
      <c r="BE57" s="7" t="s">
        <v>3271</v>
      </c>
    </row>
    <row r="58" spans="1:57" hidden="1" outlineLevel="1" x14ac:dyDescent="0.2">
      <c r="A58" t="s">
        <v>2150</v>
      </c>
      <c r="B58" t="s">
        <v>2514</v>
      </c>
      <c r="C58" s="1">
        <f t="shared" si="12"/>
        <v>8152</v>
      </c>
      <c r="D58" s="7">
        <f>RANK(N58,(N58:P58,Q58:AL58))</f>
        <v>2</v>
      </c>
      <c r="E58" s="7">
        <f>RANK(O58,(N58:P58,Q58:AL58))</f>
        <v>1</v>
      </c>
      <c r="F58" s="7">
        <f>IF(P58&gt;0,RANK(P58,(N58:P58,Q58:AL58)),0)</f>
        <v>3</v>
      </c>
      <c r="G58" s="1">
        <f t="shared" si="13"/>
        <v>495</v>
      </c>
      <c r="H58" s="2">
        <f t="shared" si="3"/>
        <v>6.072129538763494E-2</v>
      </c>
      <c r="I58" s="2"/>
      <c r="J58" s="2">
        <f t="shared" si="14"/>
        <v>0.40701668302257116</v>
      </c>
      <c r="K58" s="2">
        <f t="shared" si="15"/>
        <v>0.46773797841020609</v>
      </c>
      <c r="L58" s="2">
        <f t="shared" si="16"/>
        <v>0.11273307163886163</v>
      </c>
      <c r="M58" s="2">
        <f t="shared" si="17"/>
        <v>1.2512266928361063E-2</v>
      </c>
      <c r="N58" s="1">
        <v>3318</v>
      </c>
      <c r="O58" s="1">
        <v>3813</v>
      </c>
      <c r="P58" s="1">
        <v>919</v>
      </c>
      <c r="Q58" s="1">
        <v>79</v>
      </c>
      <c r="S58" s="1">
        <v>4</v>
      </c>
      <c r="U58" s="1">
        <v>7</v>
      </c>
      <c r="W58" s="1">
        <v>1</v>
      </c>
      <c r="X58" s="1">
        <v>11</v>
      </c>
      <c r="AN58" s="7">
        <f>IF(Q58&gt;0,RANK(Q58,(N58:P58,Q58:AL58)),0)</f>
        <v>4</v>
      </c>
      <c r="AO58" s="7">
        <f>IF(R58&gt;0,RANK(R58,(N58:P58,Q58:AL58)),0)</f>
        <v>0</v>
      </c>
      <c r="AP58" s="7">
        <f>IF(S58&gt;0,RANK(S58,(N58:P58,Q58:AL58)),0)</f>
        <v>7</v>
      </c>
      <c r="AQ58" s="7">
        <f>IF(T58&gt;0,RANK(T58,(N58:P58,Q58:AL58)),0)</f>
        <v>0</v>
      </c>
      <c r="AR58" s="2">
        <f t="shared" si="18"/>
        <v>9.6908734052993124E-3</v>
      </c>
      <c r="AS58" s="2">
        <f t="shared" si="19"/>
        <v>0</v>
      </c>
      <c r="AT58" s="2">
        <f t="shared" si="20"/>
        <v>4.906771344455348E-4</v>
      </c>
      <c r="AU58" s="2">
        <f t="shared" si="21"/>
        <v>0</v>
      </c>
      <c r="AW58" t="s">
        <v>2150</v>
      </c>
      <c r="AX58" t="s">
        <v>2514</v>
      </c>
      <c r="AY58">
        <v>3</v>
      </c>
      <c r="BA58" s="127">
        <v>1</v>
      </c>
      <c r="BB58" s="130">
        <v>113</v>
      </c>
      <c r="BC58" s="131">
        <f t="shared" si="0"/>
        <v>1113</v>
      </c>
      <c r="BE58" s="7" t="s">
        <v>3271</v>
      </c>
    </row>
    <row r="59" spans="1:57" hidden="1" outlineLevel="1" x14ac:dyDescent="0.2">
      <c r="A59" t="s">
        <v>2151</v>
      </c>
      <c r="B59" t="s">
        <v>2514</v>
      </c>
      <c r="C59" s="1">
        <f t="shared" si="12"/>
        <v>15689</v>
      </c>
      <c r="D59" s="7">
        <f>RANK(N59,(N59:P59,Q59:AL59))</f>
        <v>1</v>
      </c>
      <c r="E59" s="7">
        <f>RANK(O59,(N59:P59,Q59:AL59))</f>
        <v>2</v>
      </c>
      <c r="F59" s="7">
        <f>IF(P59&gt;0,RANK(P59,(N59:P59,Q59:AL59)),0)</f>
        <v>3</v>
      </c>
      <c r="G59" s="1">
        <f t="shared" si="13"/>
        <v>3060</v>
      </c>
      <c r="H59" s="2">
        <f t="shared" si="3"/>
        <v>0.1950411116068583</v>
      </c>
      <c r="I59" s="2"/>
      <c r="J59" s="2">
        <f t="shared" si="14"/>
        <v>0.55115048760277907</v>
      </c>
      <c r="K59" s="2">
        <f t="shared" si="15"/>
        <v>0.35610937599592069</v>
      </c>
      <c r="L59" s="2">
        <f t="shared" si="16"/>
        <v>8.6684938491937022E-2</v>
      </c>
      <c r="M59" s="2">
        <f t="shared" si="17"/>
        <v>6.0551979093632219E-3</v>
      </c>
      <c r="N59" s="1">
        <v>8647</v>
      </c>
      <c r="O59" s="1">
        <v>5587</v>
      </c>
      <c r="P59" s="1">
        <v>1360</v>
      </c>
      <c r="Q59" s="1">
        <v>75</v>
      </c>
      <c r="S59" s="1">
        <v>10</v>
      </c>
      <c r="U59" s="1">
        <v>6</v>
      </c>
      <c r="W59" s="1">
        <v>1</v>
      </c>
      <c r="X59" s="1">
        <v>3</v>
      </c>
      <c r="AN59" s="7">
        <f>IF(Q59&gt;0,RANK(Q59,(N59:P59,Q59:AL59)),0)</f>
        <v>4</v>
      </c>
      <c r="AO59" s="7">
        <f>IF(R59&gt;0,RANK(R59,(N59:P59,Q59:AL59)),0)</f>
        <v>0</v>
      </c>
      <c r="AP59" s="7">
        <f>IF(S59&gt;0,RANK(S59,(N59:P59,Q59:AL59)),0)</f>
        <v>5</v>
      </c>
      <c r="AQ59" s="7">
        <f>IF(T59&gt;0,RANK(T59,(N59:P59,Q59:AL59)),0)</f>
        <v>0</v>
      </c>
      <c r="AR59" s="2">
        <f t="shared" si="18"/>
        <v>4.7804194021288798E-3</v>
      </c>
      <c r="AS59" s="2">
        <f t="shared" si="19"/>
        <v>0</v>
      </c>
      <c r="AT59" s="2">
        <f t="shared" si="20"/>
        <v>6.3738925361718404E-4</v>
      </c>
      <c r="AU59" s="2">
        <f t="shared" si="21"/>
        <v>0</v>
      </c>
      <c r="AW59" t="s">
        <v>2151</v>
      </c>
      <c r="AX59" t="s">
        <v>2514</v>
      </c>
      <c r="AY59">
        <v>3</v>
      </c>
      <c r="BA59" s="127">
        <v>1</v>
      </c>
      <c r="BB59" s="130">
        <v>115</v>
      </c>
      <c r="BC59" s="131">
        <f t="shared" si="0"/>
        <v>1115</v>
      </c>
      <c r="BE59" s="7" t="s">
        <v>3271</v>
      </c>
    </row>
    <row r="60" spans="1:57" hidden="1" outlineLevel="1" x14ac:dyDescent="0.2">
      <c r="A60" t="s">
        <v>1301</v>
      </c>
      <c r="B60" t="s">
        <v>2514</v>
      </c>
      <c r="C60" s="1">
        <f t="shared" si="12"/>
        <v>21624</v>
      </c>
      <c r="D60" s="7">
        <f>RANK(N60,(N60:P60,Q60:AL60))</f>
        <v>2</v>
      </c>
      <c r="E60" s="7">
        <f>RANK(O60,(N60:P60,Q60:AL60))</f>
        <v>1</v>
      </c>
      <c r="F60" s="7">
        <f>IF(P60&gt;0,RANK(P60,(N60:P60,Q60:AL60)),0)</f>
        <v>3</v>
      </c>
      <c r="G60" s="1">
        <f t="shared" si="13"/>
        <v>5930</v>
      </c>
      <c r="H60" s="2">
        <f t="shared" si="3"/>
        <v>0.27423233444321127</v>
      </c>
      <c r="I60" s="2"/>
      <c r="J60" s="2">
        <f t="shared" si="14"/>
        <v>0.30137809840917501</v>
      </c>
      <c r="K60" s="2">
        <f t="shared" si="15"/>
        <v>0.57561043285238622</v>
      </c>
      <c r="L60" s="2">
        <f t="shared" si="16"/>
        <v>0.12088420273769886</v>
      </c>
      <c r="M60" s="2">
        <f t="shared" si="17"/>
        <v>2.1272660007399663E-3</v>
      </c>
      <c r="N60" s="1">
        <v>6517</v>
      </c>
      <c r="O60" s="1">
        <v>12447</v>
      </c>
      <c r="P60" s="1">
        <v>2614</v>
      </c>
      <c r="Q60" s="1">
        <v>30</v>
      </c>
      <c r="S60" s="1">
        <v>2</v>
      </c>
      <c r="U60" s="1">
        <v>7</v>
      </c>
      <c r="W60" s="1">
        <v>5</v>
      </c>
      <c r="X60" s="1">
        <v>2</v>
      </c>
      <c r="AN60" s="7">
        <f>IF(Q60&gt;0,RANK(Q60,(N60:P60,Q60:AL60)),0)</f>
        <v>4</v>
      </c>
      <c r="AO60" s="7">
        <f>IF(R60&gt;0,RANK(R60,(N60:P60,Q60:AL60)),0)</f>
        <v>0</v>
      </c>
      <c r="AP60" s="7">
        <f>IF(S60&gt;0,RANK(S60,(N60:P60,Q60:AL60)),0)</f>
        <v>7</v>
      </c>
      <c r="AQ60" s="7">
        <f>IF(T60&gt;0,RANK(T60,(N60:P60,Q60:AL60)),0)</f>
        <v>0</v>
      </c>
      <c r="AR60" s="2">
        <f t="shared" si="18"/>
        <v>1.3873473917869034E-3</v>
      </c>
      <c r="AS60" s="2">
        <f t="shared" si="19"/>
        <v>0</v>
      </c>
      <c r="AT60" s="2">
        <f t="shared" si="20"/>
        <v>9.2489826119126898E-5</v>
      </c>
      <c r="AU60" s="2">
        <f t="shared" si="21"/>
        <v>0</v>
      </c>
      <c r="AW60" t="s">
        <v>1301</v>
      </c>
      <c r="AX60" t="s">
        <v>2514</v>
      </c>
      <c r="AY60">
        <v>3</v>
      </c>
      <c r="BA60" s="127">
        <v>1</v>
      </c>
      <c r="BB60" s="130">
        <v>117</v>
      </c>
      <c r="BC60" s="131">
        <f t="shared" si="0"/>
        <v>1117</v>
      </c>
      <c r="BE60" s="7" t="s">
        <v>3271</v>
      </c>
    </row>
    <row r="61" spans="1:57" hidden="1" outlineLevel="1" x14ac:dyDescent="0.2">
      <c r="A61" t="s">
        <v>1816</v>
      </c>
      <c r="B61" t="s">
        <v>2514</v>
      </c>
      <c r="C61" s="1">
        <f t="shared" si="12"/>
        <v>48165</v>
      </c>
      <c r="D61" s="7">
        <f>RANK(N61,(N61:P61,Q61:AL61))</f>
        <v>2</v>
      </c>
      <c r="E61" s="7">
        <f>RANK(O61,(N61:P61,Q61:AL61))</f>
        <v>1</v>
      </c>
      <c r="F61" s="7">
        <f>IF(P61&gt;0,RANK(P61,(N61:P61,Q61:AL61)),0)</f>
        <v>3</v>
      </c>
      <c r="G61" s="1">
        <f t="shared" si="13"/>
        <v>22419</v>
      </c>
      <c r="H61" s="2">
        <f t="shared" si="3"/>
        <v>0.46546247274992214</v>
      </c>
      <c r="I61" s="2"/>
      <c r="J61" s="2">
        <f t="shared" si="14"/>
        <v>0.21420118343195266</v>
      </c>
      <c r="K61" s="2">
        <f t="shared" si="15"/>
        <v>0.67966365618187485</v>
      </c>
      <c r="L61" s="2">
        <f t="shared" si="16"/>
        <v>0.10426658361881035</v>
      </c>
      <c r="M61" s="2">
        <f t="shared" si="17"/>
        <v>1.8685767673621984E-3</v>
      </c>
      <c r="N61" s="1">
        <v>10317</v>
      </c>
      <c r="O61" s="1">
        <v>32736</v>
      </c>
      <c r="P61" s="1">
        <v>5022</v>
      </c>
      <c r="Q61" s="1">
        <v>76</v>
      </c>
      <c r="S61" s="1">
        <v>2</v>
      </c>
      <c r="U61" s="1">
        <v>6</v>
      </c>
      <c r="W61" s="1">
        <v>3</v>
      </c>
      <c r="X61" s="1">
        <v>3</v>
      </c>
      <c r="AN61" s="7">
        <f>IF(Q61&gt;0,RANK(Q61,(N61:P61,Q61:AL61)),0)</f>
        <v>4</v>
      </c>
      <c r="AO61" s="7">
        <f>IF(R61&gt;0,RANK(R61,(N61:P61,Q61:AL61)),0)</f>
        <v>0</v>
      </c>
      <c r="AP61" s="7">
        <f>IF(S61&gt;0,RANK(S61,(N61:P61,Q61:AL61)),0)</f>
        <v>8</v>
      </c>
      <c r="AQ61" s="7">
        <f>IF(T61&gt;0,RANK(T61,(N61:P61,Q61:AL61)),0)</f>
        <v>0</v>
      </c>
      <c r="AR61" s="2">
        <f t="shared" si="18"/>
        <v>1.5779092702169625E-3</v>
      </c>
      <c r="AS61" s="2">
        <f t="shared" si="19"/>
        <v>0</v>
      </c>
      <c r="AT61" s="2">
        <f t="shared" si="20"/>
        <v>4.1523928163604279E-5</v>
      </c>
      <c r="AU61" s="2">
        <f t="shared" si="21"/>
        <v>0</v>
      </c>
      <c r="AW61" t="s">
        <v>1816</v>
      </c>
      <c r="AX61" t="s">
        <v>2514</v>
      </c>
      <c r="AY61">
        <v>6</v>
      </c>
      <c r="BA61" s="127">
        <v>1</v>
      </c>
      <c r="BB61" s="130">
        <v>119</v>
      </c>
      <c r="BC61" s="131">
        <f t="shared" si="0"/>
        <v>1119</v>
      </c>
      <c r="BE61" s="7" t="s">
        <v>3271</v>
      </c>
    </row>
    <row r="62" spans="1:57" hidden="1" outlineLevel="1" x14ac:dyDescent="0.2">
      <c r="A62" t="s">
        <v>1943</v>
      </c>
      <c r="B62" t="s">
        <v>2514</v>
      </c>
      <c r="C62" s="1">
        <f t="shared" si="12"/>
        <v>7025</v>
      </c>
      <c r="D62" s="7">
        <f>RANK(N62,(N62:P62,Q62:AL62))</f>
        <v>1</v>
      </c>
      <c r="E62" s="7">
        <f>RANK(O62,(N62:P62,Q62:AL62))</f>
        <v>2</v>
      </c>
      <c r="F62" s="7">
        <f>IF(P62&gt;0,RANK(P62,(N62:P62,Q62:AL62)),0)</f>
        <v>3</v>
      </c>
      <c r="G62" s="1">
        <f t="shared" si="13"/>
        <v>3003</v>
      </c>
      <c r="H62" s="2">
        <f t="shared" si="3"/>
        <v>0.42747330960854091</v>
      </c>
      <c r="I62" s="2"/>
      <c r="J62" s="2">
        <f t="shared" si="14"/>
        <v>0.68469750889679715</v>
      </c>
      <c r="K62" s="2">
        <f t="shared" si="15"/>
        <v>0.25722419928825624</v>
      </c>
      <c r="L62" s="2">
        <f t="shared" si="16"/>
        <v>5.5231316725978648E-2</v>
      </c>
      <c r="M62" s="2">
        <f t="shared" si="17"/>
        <v>2.8469750889679665E-3</v>
      </c>
      <c r="N62" s="1">
        <v>4810</v>
      </c>
      <c r="O62" s="1">
        <v>1807</v>
      </c>
      <c r="P62" s="1">
        <v>388</v>
      </c>
      <c r="Q62" s="1">
        <v>10</v>
      </c>
      <c r="S62" s="1">
        <v>2</v>
      </c>
      <c r="U62" s="1">
        <v>5</v>
      </c>
      <c r="W62" s="1">
        <v>2</v>
      </c>
      <c r="X62" s="1">
        <v>1</v>
      </c>
      <c r="AN62" s="7">
        <f>IF(Q62&gt;0,RANK(Q62,(N62:P62,Q62:AL62)),0)</f>
        <v>4</v>
      </c>
      <c r="AO62" s="7">
        <f>IF(R62&gt;0,RANK(R62,(N62:P62,Q62:AL62)),0)</f>
        <v>0</v>
      </c>
      <c r="AP62" s="7">
        <f>IF(S62&gt;0,RANK(S62,(N62:P62,Q62:AL62)),0)</f>
        <v>6</v>
      </c>
      <c r="AQ62" s="7">
        <f>IF(T62&gt;0,RANK(T62,(N62:P62,Q62:AL62)),0)</f>
        <v>0</v>
      </c>
      <c r="AR62" s="2">
        <f t="shared" si="18"/>
        <v>1.4234875444839859E-3</v>
      </c>
      <c r="AS62" s="2">
        <f t="shared" si="19"/>
        <v>0</v>
      </c>
      <c r="AT62" s="2">
        <f t="shared" si="20"/>
        <v>2.8469750889679714E-4</v>
      </c>
      <c r="AU62" s="2">
        <f t="shared" si="21"/>
        <v>0</v>
      </c>
      <c r="AW62" t="s">
        <v>1943</v>
      </c>
      <c r="AX62" t="s">
        <v>2514</v>
      </c>
      <c r="AY62">
        <v>7</v>
      </c>
      <c r="BA62" s="127">
        <v>1</v>
      </c>
      <c r="BB62" s="130">
        <v>121</v>
      </c>
      <c r="BC62" s="131">
        <f t="shared" si="0"/>
        <v>1121</v>
      </c>
      <c r="BE62" s="7" t="s">
        <v>3271</v>
      </c>
    </row>
    <row r="63" spans="1:57" hidden="1" outlineLevel="1" x14ac:dyDescent="0.2">
      <c r="A63" t="s">
        <v>1396</v>
      </c>
      <c r="B63" t="s">
        <v>2514</v>
      </c>
      <c r="C63" s="1">
        <f t="shared" si="12"/>
        <v>26264</v>
      </c>
      <c r="D63" s="7">
        <f>RANK(N63,(N63:P63,Q63:AL63))</f>
        <v>2</v>
      </c>
      <c r="E63" s="7">
        <f>RANK(O63,(N63:P63,Q63:AL63))</f>
        <v>1</v>
      </c>
      <c r="F63" s="7">
        <f>IF(P63&gt;0,RANK(P63,(N63:P63,Q63:AL63)),0)</f>
        <v>3</v>
      </c>
      <c r="G63" s="1">
        <f t="shared" si="13"/>
        <v>1966</v>
      </c>
      <c r="H63" s="2">
        <f t="shared" si="3"/>
        <v>7.4855315260432528E-2</v>
      </c>
      <c r="I63" s="2"/>
      <c r="J63" s="2">
        <f t="shared" si="14"/>
        <v>0.40721139201949436</v>
      </c>
      <c r="K63" s="2">
        <f t="shared" si="15"/>
        <v>0.4820667072799269</v>
      </c>
      <c r="L63" s="2">
        <f t="shared" si="16"/>
        <v>0.10009899482180933</v>
      </c>
      <c r="M63" s="2">
        <f t="shared" si="17"/>
        <v>1.0622905878769365E-2</v>
      </c>
      <c r="N63" s="1">
        <v>10695</v>
      </c>
      <c r="O63" s="1">
        <v>12661</v>
      </c>
      <c r="P63" s="1">
        <v>2629</v>
      </c>
      <c r="Q63" s="1">
        <v>125</v>
      </c>
      <c r="S63" s="1">
        <v>112</v>
      </c>
      <c r="U63" s="1">
        <v>10</v>
      </c>
      <c r="W63" s="1">
        <v>17</v>
      </c>
      <c r="X63" s="1">
        <v>15</v>
      </c>
      <c r="AN63" s="7">
        <f>IF(Q63&gt;0,RANK(Q63,(N63:P63,Q63:AL63)),0)</f>
        <v>4</v>
      </c>
      <c r="AO63" s="7">
        <f>IF(R63&gt;0,RANK(R63,(N63:P63,Q63:AL63)),0)</f>
        <v>0</v>
      </c>
      <c r="AP63" s="7">
        <f>IF(S63&gt;0,RANK(S63,(N63:P63,Q63:AL63)),0)</f>
        <v>5</v>
      </c>
      <c r="AQ63" s="7">
        <f>IF(T63&gt;0,RANK(T63,(N63:P63,Q63:AL63)),0)</f>
        <v>0</v>
      </c>
      <c r="AR63" s="2">
        <f t="shared" si="18"/>
        <v>4.7593664331404203E-3</v>
      </c>
      <c r="AS63" s="2">
        <f t="shared" si="19"/>
        <v>0</v>
      </c>
      <c r="AT63" s="2">
        <f t="shared" si="20"/>
        <v>4.2643923240938165E-3</v>
      </c>
      <c r="AU63" s="2">
        <f t="shared" si="21"/>
        <v>0</v>
      </c>
      <c r="AW63" t="s">
        <v>1396</v>
      </c>
      <c r="AX63" t="s">
        <v>2514</v>
      </c>
      <c r="AY63">
        <v>3</v>
      </c>
      <c r="BA63" s="127">
        <v>1</v>
      </c>
      <c r="BB63" s="130">
        <v>123</v>
      </c>
      <c r="BC63" s="131">
        <f t="shared" si="0"/>
        <v>1123</v>
      </c>
      <c r="BE63" s="7" t="s">
        <v>3271</v>
      </c>
    </row>
    <row r="64" spans="1:57" hidden="1" outlineLevel="1" x14ac:dyDescent="0.2">
      <c r="A64" t="s">
        <v>3028</v>
      </c>
      <c r="B64" t="s">
        <v>2514</v>
      </c>
      <c r="C64" s="1">
        <f t="shared" si="12"/>
        <v>15456</v>
      </c>
      <c r="D64" s="7">
        <f>RANK(N64,(N64:P64,Q64:AL64))</f>
        <v>2</v>
      </c>
      <c r="E64" s="7">
        <f>RANK(O64,(N64:P64,Q64:AL64))</f>
        <v>1</v>
      </c>
      <c r="F64" s="7">
        <f>IF(P64&gt;0,RANK(P64,(N64:P64,Q64:AL64)),0)</f>
        <v>3</v>
      </c>
      <c r="G64" s="1">
        <f t="shared" si="13"/>
        <v>2437</v>
      </c>
      <c r="H64" s="2">
        <f t="shared" si="3"/>
        <v>0.15767339544513456</v>
      </c>
      <c r="I64" s="2"/>
      <c r="J64" s="2">
        <f t="shared" si="14"/>
        <v>0.36898291925465837</v>
      </c>
      <c r="K64" s="2">
        <f t="shared" si="15"/>
        <v>0.52665631469979302</v>
      </c>
      <c r="L64" s="2">
        <f t="shared" si="16"/>
        <v>0.10106107660455486</v>
      </c>
      <c r="M64" s="2">
        <f t="shared" si="17"/>
        <v>3.2996894409938055E-3</v>
      </c>
      <c r="N64" s="1">
        <v>5703</v>
      </c>
      <c r="O64" s="1">
        <v>8140</v>
      </c>
      <c r="P64" s="1">
        <v>1562</v>
      </c>
      <c r="Q64" s="1">
        <v>38</v>
      </c>
      <c r="S64" s="1">
        <v>4</v>
      </c>
      <c r="U64" s="1">
        <v>3</v>
      </c>
      <c r="W64" s="1">
        <v>4</v>
      </c>
      <c r="X64" s="1">
        <v>2</v>
      </c>
      <c r="AN64" s="7">
        <f>IF(Q64&gt;0,RANK(Q64,(N64:P64,Q64:AL64)),0)</f>
        <v>4</v>
      </c>
      <c r="AO64" s="7">
        <f>IF(R64&gt;0,RANK(R64,(N64:P64,Q64:AL64)),0)</f>
        <v>0</v>
      </c>
      <c r="AP64" s="7">
        <f>IF(S64&gt;0,RANK(S64,(N64:P64,Q64:AL64)),0)</f>
        <v>5</v>
      </c>
      <c r="AQ64" s="7">
        <f>IF(T64&gt;0,RANK(T64,(N64:P64,Q64:AL64)),0)</f>
        <v>0</v>
      </c>
      <c r="AR64" s="2">
        <f t="shared" si="18"/>
        <v>2.458592132505176E-3</v>
      </c>
      <c r="AS64" s="2">
        <f t="shared" si="19"/>
        <v>0</v>
      </c>
      <c r="AT64" s="2">
        <f t="shared" si="20"/>
        <v>2.5879917184265012E-4</v>
      </c>
      <c r="AU64" s="2">
        <f t="shared" si="21"/>
        <v>0</v>
      </c>
      <c r="AW64" t="s">
        <v>3028</v>
      </c>
      <c r="AX64" t="s">
        <v>2514</v>
      </c>
      <c r="AY64">
        <v>3</v>
      </c>
      <c r="BA64" s="127">
        <v>1</v>
      </c>
      <c r="BB64" s="130">
        <v>125</v>
      </c>
      <c r="BC64" s="131">
        <f t="shared" si="0"/>
        <v>1125</v>
      </c>
      <c r="BE64" s="7" t="s">
        <v>3271</v>
      </c>
    </row>
    <row r="65" spans="1:57" hidden="1" outlineLevel="1" x14ac:dyDescent="0.2">
      <c r="A65" t="s">
        <v>2185</v>
      </c>
      <c r="B65" t="s">
        <v>2514</v>
      </c>
      <c r="C65" s="1">
        <f t="shared" si="12"/>
        <v>58073</v>
      </c>
      <c r="D65" s="7">
        <f>RANK(N65,(N65:P65,Q65:AL65))</f>
        <v>2</v>
      </c>
      <c r="E65" s="7">
        <f>RANK(O65,(N65:P65,Q65:AL65))</f>
        <v>1</v>
      </c>
      <c r="F65" s="7">
        <f>IF(P65&gt;0,RANK(P65,(N65:P65,Q65:AL65)),0)</f>
        <v>3</v>
      </c>
      <c r="G65" s="1">
        <f t="shared" si="13"/>
        <v>3959</v>
      </c>
      <c r="H65" s="2">
        <f t="shared" si="3"/>
        <v>6.8172816971742461E-2</v>
      </c>
      <c r="I65" s="2"/>
      <c r="J65" s="2">
        <f t="shared" si="14"/>
        <v>0.40457699791641555</v>
      </c>
      <c r="K65" s="2">
        <f t="shared" si="15"/>
        <v>0.47274981488815798</v>
      </c>
      <c r="L65" s="2">
        <f t="shared" si="16"/>
        <v>0.12072736039123172</v>
      </c>
      <c r="M65" s="2">
        <f t="shared" si="17"/>
        <v>1.9458268041947502E-3</v>
      </c>
      <c r="N65" s="1">
        <v>23495</v>
      </c>
      <c r="O65" s="1">
        <v>27454</v>
      </c>
      <c r="P65" s="1">
        <v>7011</v>
      </c>
      <c r="Q65" s="1">
        <v>71</v>
      </c>
      <c r="S65" s="1">
        <v>20</v>
      </c>
      <c r="U65" s="1">
        <v>12</v>
      </c>
      <c r="W65" s="1">
        <v>7</v>
      </c>
      <c r="X65" s="1">
        <v>3</v>
      </c>
      <c r="AN65" s="7">
        <f>IF(Q65&gt;0,RANK(Q65,(N65:P65,Q65:AL65)),0)</f>
        <v>4</v>
      </c>
      <c r="AO65" s="7">
        <f>IF(R65&gt;0,RANK(R65,(N65:P65,Q65:AL65)),0)</f>
        <v>0</v>
      </c>
      <c r="AP65" s="7">
        <f>IF(S65&gt;0,RANK(S65,(N65:P65,Q65:AL65)),0)</f>
        <v>5</v>
      </c>
      <c r="AQ65" s="7">
        <f>IF(T65&gt;0,RANK(T65,(N65:P65,Q65:AL65)),0)</f>
        <v>0</v>
      </c>
      <c r="AR65" s="2">
        <f t="shared" si="18"/>
        <v>1.2225991424586297E-3</v>
      </c>
      <c r="AS65" s="2">
        <f t="shared" si="19"/>
        <v>0</v>
      </c>
      <c r="AT65" s="2">
        <f t="shared" si="20"/>
        <v>3.4439412463623372E-4</v>
      </c>
      <c r="AU65" s="2">
        <f t="shared" si="21"/>
        <v>0</v>
      </c>
      <c r="AW65" t="s">
        <v>2185</v>
      </c>
      <c r="AX65" t="s">
        <v>2514</v>
      </c>
      <c r="BA65" s="127">
        <v>1</v>
      </c>
      <c r="BB65" s="130">
        <v>127</v>
      </c>
      <c r="BC65" s="131">
        <f t="shared" si="0"/>
        <v>1127</v>
      </c>
      <c r="BE65" s="7" t="s">
        <v>3271</v>
      </c>
    </row>
    <row r="66" spans="1:57" hidden="1" outlineLevel="1" x14ac:dyDescent="0.2">
      <c r="A66" t="s">
        <v>556</v>
      </c>
      <c r="B66" t="s">
        <v>2514</v>
      </c>
      <c r="C66" s="1">
        <f t="shared" si="12"/>
        <v>29534</v>
      </c>
      <c r="D66" s="7">
        <f>RANK(N66,(N66:P66,Q66:AL66))</f>
        <v>1</v>
      </c>
      <c r="E66" s="7">
        <f>RANK(O66,(N66:P66,Q66:AL66))</f>
        <v>2</v>
      </c>
      <c r="F66" s="7">
        <f>IF(P66&gt;0,RANK(P66,(N66:P66,Q66:AL66)),0)</f>
        <v>3</v>
      </c>
      <c r="G66" s="1">
        <f t="shared" si="13"/>
        <v>3530</v>
      </c>
      <c r="H66" s="2">
        <f t="shared" si="3"/>
        <v>0.11952326132592944</v>
      </c>
      <c r="I66" s="2"/>
      <c r="J66" s="2">
        <f t="shared" si="14"/>
        <v>0.50216699397304798</v>
      </c>
      <c r="K66" s="2">
        <f t="shared" si="15"/>
        <v>0.3826437326471186</v>
      </c>
      <c r="L66" s="2">
        <f t="shared" si="16"/>
        <v>0.11322543509175866</v>
      </c>
      <c r="M66" s="2">
        <f t="shared" si="17"/>
        <v>1.9638382880747679E-3</v>
      </c>
      <c r="N66" s="1">
        <v>14831</v>
      </c>
      <c r="O66" s="1">
        <v>11301</v>
      </c>
      <c r="P66" s="1">
        <v>3344</v>
      </c>
      <c r="Q66" s="1">
        <v>38</v>
      </c>
      <c r="S66" s="1">
        <v>6</v>
      </c>
      <c r="U66" s="1">
        <v>3</v>
      </c>
      <c r="W66" s="1">
        <v>7</v>
      </c>
      <c r="X66" s="1">
        <v>4</v>
      </c>
      <c r="AN66" s="7">
        <f>IF(Q66&gt;0,RANK(Q66,(N66:P66,Q66:AL66)),0)</f>
        <v>4</v>
      </c>
      <c r="AO66" s="7">
        <f>IF(R66&gt;0,RANK(R66,(N66:P66,Q66:AL66)),0)</f>
        <v>0</v>
      </c>
      <c r="AP66" s="7">
        <f>IF(S66&gt;0,RANK(S66,(N66:P66,Q66:AL66)),0)</f>
        <v>6</v>
      </c>
      <c r="AQ66" s="7">
        <f>IF(T66&gt;0,RANK(T66,(N66:P66,Q66:AL66)),0)</f>
        <v>0</v>
      </c>
      <c r="AR66" s="2">
        <f t="shared" si="18"/>
        <v>1.2866526714972574E-3</v>
      </c>
      <c r="AS66" s="2">
        <f t="shared" si="19"/>
        <v>0</v>
      </c>
      <c r="AT66" s="2">
        <f t="shared" si="20"/>
        <v>2.0315568497325116E-4</v>
      </c>
      <c r="AU66" s="2">
        <f t="shared" si="21"/>
        <v>0</v>
      </c>
      <c r="AW66" t="s">
        <v>556</v>
      </c>
      <c r="AX66" t="s">
        <v>2514</v>
      </c>
      <c r="AY66">
        <v>4</v>
      </c>
      <c r="BA66" s="127">
        <v>1</v>
      </c>
      <c r="BB66" s="130">
        <v>129</v>
      </c>
      <c r="BC66" s="131">
        <f>BA66*1000+BB66</f>
        <v>1129</v>
      </c>
      <c r="BE66" s="7" t="s">
        <v>3271</v>
      </c>
    </row>
    <row r="67" spans="1:57" hidden="1" outlineLevel="1" x14ac:dyDescent="0.2">
      <c r="A67" t="s">
        <v>563</v>
      </c>
      <c r="B67" t="s">
        <v>2514</v>
      </c>
      <c r="C67" s="1">
        <f t="shared" si="12"/>
        <v>8162</v>
      </c>
      <c r="D67" s="7">
        <f>RANK(N67,(N67:P67,Q67:AL67))</f>
        <v>1</v>
      </c>
      <c r="E67" s="7">
        <f>RANK(O67,(N67:P67,Q67:AL67))</f>
        <v>2</v>
      </c>
      <c r="F67" s="7">
        <f>IF(P67&gt;0,RANK(P67,(N67:P67,Q67:AL67)),0)</f>
        <v>3</v>
      </c>
      <c r="G67" s="1">
        <f t="shared" si="13"/>
        <v>776</v>
      </c>
      <c r="H67" s="2">
        <f>G67/C67</f>
        <v>9.5074736584170552E-2</v>
      </c>
      <c r="I67" s="2"/>
      <c r="J67" s="2">
        <f t="shared" si="14"/>
        <v>0.49571183533447682</v>
      </c>
      <c r="K67" s="2">
        <f t="shared" si="15"/>
        <v>0.40063709875030629</v>
      </c>
      <c r="L67" s="2">
        <f t="shared" si="16"/>
        <v>0.10156824307767703</v>
      </c>
      <c r="M67" s="2">
        <f>IF(C67=0,"-",(1-J67-K67-L67))</f>
        <v>2.082822837539855E-3</v>
      </c>
      <c r="N67" s="1">
        <v>4046</v>
      </c>
      <c r="O67" s="1">
        <v>3270</v>
      </c>
      <c r="P67" s="1">
        <v>829</v>
      </c>
      <c r="Q67" s="1">
        <v>9</v>
      </c>
      <c r="S67" s="1">
        <v>0</v>
      </c>
      <c r="U67" s="1">
        <v>3</v>
      </c>
      <c r="W67" s="1">
        <v>3</v>
      </c>
      <c r="X67" s="1">
        <v>2</v>
      </c>
      <c r="AN67" s="7">
        <f>IF(Q67&gt;0,RANK(Q67,(N67:P67,Q67:AL67)),0)</f>
        <v>4</v>
      </c>
      <c r="AO67" s="7">
        <f>IF(R67&gt;0,RANK(R67,(N67:P67,Q67:AL67)),0)</f>
        <v>0</v>
      </c>
      <c r="AP67" s="7">
        <f>IF(S67&gt;0,RANK(S67,(N67:P67,Q67:AL67)),0)</f>
        <v>0</v>
      </c>
      <c r="AQ67" s="7">
        <f>IF(T67&gt;0,RANK(T67,(N67:P67,Q67:AL67)),0)</f>
        <v>0</v>
      </c>
      <c r="AR67" s="2">
        <f t="shared" si="18"/>
        <v>1.1026709139916686E-3</v>
      </c>
      <c r="AS67" s="2">
        <f t="shared" si="19"/>
        <v>0</v>
      </c>
      <c r="AT67" s="2">
        <f t="shared" si="20"/>
        <v>0</v>
      </c>
      <c r="AU67" s="2">
        <f t="shared" si="21"/>
        <v>0</v>
      </c>
      <c r="AW67" t="s">
        <v>563</v>
      </c>
      <c r="AX67" t="s">
        <v>2514</v>
      </c>
      <c r="AY67">
        <v>1</v>
      </c>
      <c r="BA67" s="127">
        <v>1</v>
      </c>
      <c r="BB67" s="130">
        <v>131</v>
      </c>
      <c r="BC67" s="131">
        <f>BA67*1000+BB67</f>
        <v>1131</v>
      </c>
      <c r="BE67" s="7" t="s">
        <v>3271</v>
      </c>
    </row>
    <row r="68" spans="1:57" hidden="1" outlineLevel="1" x14ac:dyDescent="0.2">
      <c r="A68" t="s">
        <v>564</v>
      </c>
      <c r="B68" t="s">
        <v>2514</v>
      </c>
      <c r="C68" s="1">
        <f t="shared" si="12"/>
        <v>5304</v>
      </c>
      <c r="D68" s="7">
        <f>RANK(N68,(N68:P68,Q68:AL68))</f>
        <v>1</v>
      </c>
      <c r="E68" s="7">
        <f>RANK(O68,(N68:P68,Q68:AL68))</f>
        <v>2</v>
      </c>
      <c r="F68" s="7">
        <f>IF(P68&gt;0,RANK(P68,(N68:P68,Q68:AL68)),0)</f>
        <v>3</v>
      </c>
      <c r="G68" s="1">
        <f t="shared" si="13"/>
        <v>1768</v>
      </c>
      <c r="H68" s="2">
        <f>G68/C68</f>
        <v>0.33333333333333331</v>
      </c>
      <c r="I68" s="2"/>
      <c r="J68" s="2">
        <f t="shared" si="14"/>
        <v>0.64837858220211164</v>
      </c>
      <c r="K68" s="2">
        <f t="shared" si="15"/>
        <v>0.31504524886877827</v>
      </c>
      <c r="L68" s="2">
        <f t="shared" si="16"/>
        <v>3.2805429864253395E-2</v>
      </c>
      <c r="M68" s="2">
        <f>IF(C68=0,"-",(1-J68-K68-L68))</f>
        <v>3.7707390648566916E-3</v>
      </c>
      <c r="N68" s="1">
        <v>3439</v>
      </c>
      <c r="O68" s="1">
        <v>1671</v>
      </c>
      <c r="P68" s="1">
        <v>174</v>
      </c>
      <c r="Q68" s="1">
        <v>6</v>
      </c>
      <c r="S68" s="1">
        <v>3</v>
      </c>
      <c r="U68" s="1">
        <v>4</v>
      </c>
      <c r="W68" s="1">
        <v>5</v>
      </c>
      <c r="X68" s="1">
        <v>2</v>
      </c>
      <c r="AN68" s="7">
        <f>IF(Q68&gt;0,RANK(Q68,(N68:P68,Q68:AL68)),0)</f>
        <v>4</v>
      </c>
      <c r="AO68" s="7">
        <f>IF(R68&gt;0,RANK(R68,(N68:P68,Q68:AL68)),0)</f>
        <v>0</v>
      </c>
      <c r="AP68" s="7">
        <f>IF(S68&gt;0,RANK(S68,(N68:P68,Q68:AL68)),0)</f>
        <v>7</v>
      </c>
      <c r="AQ68" s="7">
        <f>IF(T68&gt;0,RANK(T68,(N68:P68,Q68:AL68)),0)</f>
        <v>0</v>
      </c>
      <c r="AR68" s="2">
        <f t="shared" si="18"/>
        <v>1.1312217194570137E-3</v>
      </c>
      <c r="AS68" s="2">
        <f t="shared" si="19"/>
        <v>0</v>
      </c>
      <c r="AT68" s="2">
        <f t="shared" si="20"/>
        <v>5.6561085972850684E-4</v>
      </c>
      <c r="AU68" s="2">
        <f t="shared" si="21"/>
        <v>0</v>
      </c>
      <c r="AW68" t="s">
        <v>564</v>
      </c>
      <c r="AX68" t="s">
        <v>2514</v>
      </c>
      <c r="AY68">
        <v>7</v>
      </c>
      <c r="BA68" s="127">
        <v>1</v>
      </c>
      <c r="BB68" s="130">
        <v>133</v>
      </c>
      <c r="BC68" s="131">
        <f>BA68*1000+BB68</f>
        <v>1133</v>
      </c>
      <c r="BE68" s="7" t="s">
        <v>3271</v>
      </c>
    </row>
    <row r="69" spans="1:57" hidden="1" outlineLevel="1" x14ac:dyDescent="0.2">
      <c r="A69" t="s">
        <v>565</v>
      </c>
      <c r="B69" t="s">
        <v>2514</v>
      </c>
      <c r="C69" s="1">
        <f t="shared" si="12"/>
        <v>10089</v>
      </c>
      <c r="D69" s="7">
        <f>RANK(N69,(N69:P69,Q69:AL69))</f>
        <v>2</v>
      </c>
      <c r="E69" s="7">
        <f>RANK(O69,(N69:P69,Q69:AL69))</f>
        <v>1</v>
      </c>
      <c r="F69" s="7">
        <f>IF(P69&gt;0,RANK(P69,(N69:P69,Q69:AL69)),0)</f>
        <v>3</v>
      </c>
      <c r="G69" s="1">
        <f t="shared" si="13"/>
        <v>2135</v>
      </c>
      <c r="H69" s="2">
        <f>G69/C69</f>
        <v>0.21161661215184854</v>
      </c>
      <c r="I69" s="2"/>
      <c r="J69" s="2">
        <f t="shared" si="14"/>
        <v>0.33848746159183268</v>
      </c>
      <c r="K69" s="2">
        <f t="shared" si="15"/>
        <v>0.5501040737436812</v>
      </c>
      <c r="L69" s="2">
        <f t="shared" si="16"/>
        <v>0.11002081474873625</v>
      </c>
      <c r="M69" s="2">
        <f>IF(C69=0,"-",(1-J69-K69-L69))</f>
        <v>1.387649915749814E-3</v>
      </c>
      <c r="N69" s="1">
        <v>3415</v>
      </c>
      <c r="O69" s="1">
        <v>5550</v>
      </c>
      <c r="P69" s="1">
        <v>1110</v>
      </c>
      <c r="Q69" s="1">
        <v>10</v>
      </c>
      <c r="S69" s="1">
        <v>1</v>
      </c>
      <c r="U69" s="1">
        <v>1</v>
      </c>
      <c r="W69" s="1">
        <v>0</v>
      </c>
      <c r="X69" s="1">
        <v>2</v>
      </c>
      <c r="AN69" s="7">
        <f>IF(Q69&gt;0,RANK(Q69,(N69:P69,Q69:AL69)),0)</f>
        <v>4</v>
      </c>
      <c r="AO69" s="7">
        <f>IF(R69&gt;0,RANK(R69,(N69:P69,Q69:AL69)),0)</f>
        <v>0</v>
      </c>
      <c r="AP69" s="7">
        <f>IF(S69&gt;0,RANK(S69,(N69:P69,Q69:AL69)),0)</f>
        <v>6</v>
      </c>
      <c r="AQ69" s="7">
        <f>IF(T69&gt;0,RANK(T69,(N69:P69,Q69:AL69)),0)</f>
        <v>0</v>
      </c>
      <c r="AR69" s="2">
        <f t="shared" si="18"/>
        <v>9.911785112498761E-4</v>
      </c>
      <c r="AS69" s="2">
        <f t="shared" si="19"/>
        <v>0</v>
      </c>
      <c r="AT69" s="2">
        <f t="shared" si="20"/>
        <v>9.9117851124987607E-5</v>
      </c>
      <c r="AU69" s="2">
        <f t="shared" si="21"/>
        <v>0</v>
      </c>
      <c r="AW69" t="s">
        <v>565</v>
      </c>
      <c r="AX69" t="s">
        <v>2514</v>
      </c>
      <c r="AY69">
        <v>4</v>
      </c>
      <c r="BA69" s="127">
        <v>1</v>
      </c>
      <c r="BB69" s="130"/>
      <c r="BC69" s="127">
        <v>1</v>
      </c>
      <c r="BE69" s="7" t="s">
        <v>2095</v>
      </c>
    </row>
    <row r="70" spans="1:57" collapsed="1" x14ac:dyDescent="0.2">
      <c r="A70" t="s">
        <v>2585</v>
      </c>
      <c r="B70" t="s">
        <v>566</v>
      </c>
      <c r="C70" s="1">
        <f t="shared" si="12"/>
        <v>1688060</v>
      </c>
      <c r="D70" s="7">
        <f>RANK(N70,(N70:P70,Q70:AL70))</f>
        <v>2</v>
      </c>
      <c r="E70" s="7">
        <f>RANK(O70,(N70:P70,Q70:AL70))</f>
        <v>1</v>
      </c>
      <c r="F70" s="7">
        <f>IF(P70&gt;0,RANK(P70,(N70:P70,Q70:AL70)),0)</f>
        <v>3</v>
      </c>
      <c r="G70" s="1">
        <f t="shared" si="13"/>
        <v>114203</v>
      </c>
      <c r="H70" s="2">
        <f>G70/C70</f>
        <v>6.7653400945464029E-2</v>
      </c>
      <c r="I70" s="2"/>
      <c r="J70" s="2">
        <f t="shared" si="14"/>
        <v>0.40880063504851721</v>
      </c>
      <c r="K70" s="2">
        <f t="shared" si="15"/>
        <v>0.47645403599398128</v>
      </c>
      <c r="L70" s="2">
        <f t="shared" si="16"/>
        <v>0.10847304005781785</v>
      </c>
      <c r="M70" s="2">
        <f>IF(C70=0,"-",(1-J70-K70-L70))</f>
        <v>6.2722888996837034E-3</v>
      </c>
      <c r="N70" s="1">
        <f>SUM(N3:N69)</f>
        <v>690080</v>
      </c>
      <c r="O70" s="1">
        <f t="shared" ref="O70:W70" si="22">SUM(O3:O69)</f>
        <v>804283</v>
      </c>
      <c r="P70" s="1">
        <f t="shared" si="22"/>
        <v>183109</v>
      </c>
      <c r="Q70" s="1">
        <f t="shared" si="22"/>
        <v>5737</v>
      </c>
      <c r="S70" s="1">
        <f t="shared" si="22"/>
        <v>2161</v>
      </c>
      <c r="U70" s="1">
        <f t="shared" si="22"/>
        <v>495</v>
      </c>
      <c r="W70" s="1">
        <f t="shared" si="22"/>
        <v>641</v>
      </c>
      <c r="X70" s="1">
        <f>SUM(X3:X69)</f>
        <v>831</v>
      </c>
      <c r="Y70" s="3">
        <v>723</v>
      </c>
      <c r="AN70" s="7">
        <f>IF(Q70&gt;0,RANK(Q70,(N70:P70,Q70:AL70)),0)</f>
        <v>4</v>
      </c>
      <c r="AO70" s="7">
        <f>IF(R70&gt;0,RANK(R70,(N70:P70,Q70:AL70)),0)</f>
        <v>0</v>
      </c>
      <c r="AP70" s="7">
        <f>IF(S70&gt;0,RANK(S70,(N70:P70,Q70:AL70)),0)</f>
        <v>5</v>
      </c>
      <c r="AQ70" s="7">
        <f>IF(T70&gt;0,RANK(T70,(N70:P70,Q70:AL70)),0)</f>
        <v>0</v>
      </c>
      <c r="AR70" s="2">
        <f t="shared" si="18"/>
        <v>3.3985758800042652E-3</v>
      </c>
      <c r="AS70" s="2">
        <f t="shared" si="19"/>
        <v>0</v>
      </c>
      <c r="AT70" s="2">
        <f t="shared" si="20"/>
        <v>1.2801677665485824E-3</v>
      </c>
      <c r="AU70" s="2">
        <f t="shared" si="21"/>
        <v>0</v>
      </c>
      <c r="AW70" t="s">
        <v>2585</v>
      </c>
      <c r="AX70" t="s">
        <v>566</v>
      </c>
      <c r="BA70" s="127"/>
      <c r="BB70" s="130"/>
    </row>
    <row r="71" spans="1:57" x14ac:dyDescent="0.2">
      <c r="AE71" s="1" t="s">
        <v>2101</v>
      </c>
      <c r="BA71" s="127">
        <v>2</v>
      </c>
      <c r="BB71" s="130">
        <v>701</v>
      </c>
      <c r="BC71" s="131">
        <f t="shared" ref="BC71:BC111" si="23">BA71*1000+BB71</f>
        <v>2701</v>
      </c>
      <c r="BE71" s="7" t="s">
        <v>52</v>
      </c>
    </row>
    <row r="72" spans="1:57" hidden="1" outlineLevel="1" x14ac:dyDescent="0.2">
      <c r="A72" t="s">
        <v>1573</v>
      </c>
      <c r="B72" t="s">
        <v>1217</v>
      </c>
      <c r="C72" s="1">
        <f t="shared" ref="C72:C113" si="24">SUM(N72:AL72)</f>
        <v>6760</v>
      </c>
      <c r="D72" s="7">
        <f>RANK(N72,(N72:P72,Q72:AL72))</f>
        <v>3</v>
      </c>
      <c r="E72" s="7">
        <f>RANK(O72,(N72:P72,Q72:AL72))</f>
        <v>1</v>
      </c>
      <c r="F72" s="7">
        <f>IF(P72&gt;0,RANK(P72,(N72:P72,Q72:AL72)),0)</f>
        <v>2</v>
      </c>
      <c r="G72" s="1">
        <f t="shared" ref="G72:G113" si="25">MAX(N72:P72)-LARGE(N72:P72,2)</f>
        <v>375</v>
      </c>
      <c r="H72" s="2">
        <f t="shared" ref="H72:H113" si="26">G72/C72</f>
        <v>5.5473372781065088E-2</v>
      </c>
      <c r="I72" s="2"/>
      <c r="J72" s="2">
        <f t="shared" ref="J72:J113" si="27">IF($C72=0,"-",N72/$C72)</f>
        <v>0.30399408284023671</v>
      </c>
      <c r="K72" s="2">
        <f t="shared" ref="K72:K113" si="28">IF($C72=0,"-",O72/$C72)</f>
        <v>0.36908284023668642</v>
      </c>
      <c r="L72" s="2">
        <f t="shared" ref="L72:L113" si="29">IF($C72=0,"-",P72/$C72)</f>
        <v>0.31360946745562129</v>
      </c>
      <c r="M72" s="2">
        <f t="shared" ref="M72:M113" si="30">IF(C72=0,"-",(1-J72-K72-L72))</f>
        <v>1.3313609467455523E-2</v>
      </c>
      <c r="N72" s="1">
        <v>2055</v>
      </c>
      <c r="O72" s="1">
        <v>2495</v>
      </c>
      <c r="P72" s="1">
        <v>2120</v>
      </c>
      <c r="Q72" s="1">
        <v>30</v>
      </c>
      <c r="R72" s="1">
        <v>11</v>
      </c>
      <c r="S72" s="1">
        <v>9</v>
      </c>
      <c r="T72" s="1">
        <v>12</v>
      </c>
      <c r="U72" s="1">
        <v>10</v>
      </c>
      <c r="W72" s="1">
        <v>7</v>
      </c>
      <c r="Y72" s="1">
        <v>11</v>
      </c>
      <c r="AN72" s="7">
        <f>IF(Q72&gt;0,RANK(Q72,(N72:P72,Q72:AL72)),0)</f>
        <v>4</v>
      </c>
      <c r="AO72" s="7">
        <f>IF(R72&gt;0,RANK(R72,(N72:P72,Q72:AL72)),0)</f>
        <v>6</v>
      </c>
      <c r="AP72" s="7">
        <f>IF(S72&gt;0,RANK(S72,(N72:P72,Q72:AL72)),0)</f>
        <v>9</v>
      </c>
      <c r="AQ72" s="7">
        <f>IF(T72&gt;0,RANK(T72,(N72:P72,Q72:AL72)),0)</f>
        <v>5</v>
      </c>
      <c r="AR72" s="2">
        <f t="shared" ref="AR72:AR113" si="31">IF($C72=0,"-",Q72/$C72)</f>
        <v>4.4378698224852072E-3</v>
      </c>
      <c r="AS72" s="2">
        <f t="shared" ref="AS72:AS113" si="32">IF($C72=0,"-",R72/$C72)</f>
        <v>1.6272189349112425E-3</v>
      </c>
      <c r="AT72" s="2">
        <f t="shared" ref="AT72:AT113" si="33">IF($C72=0,"-",S72/$C72)</f>
        <v>1.3313609467455621E-3</v>
      </c>
      <c r="AU72" s="2">
        <f t="shared" ref="AU72:AU113" si="34">IF($C72=0,"-",T72/$C72)</f>
        <v>1.7751479289940828E-3</v>
      </c>
      <c r="AW72" t="s">
        <v>1573</v>
      </c>
      <c r="AX72" t="s">
        <v>1217</v>
      </c>
      <c r="BA72" s="127">
        <v>2</v>
      </c>
      <c r="BB72" s="130">
        <v>702</v>
      </c>
      <c r="BC72" s="131">
        <f t="shared" si="23"/>
        <v>2702</v>
      </c>
      <c r="BE72" s="7" t="s">
        <v>52</v>
      </c>
    </row>
    <row r="73" spans="1:57" hidden="1" outlineLevel="1" x14ac:dyDescent="0.2">
      <c r="A73" t="s">
        <v>816</v>
      </c>
      <c r="B73" t="s">
        <v>1217</v>
      </c>
      <c r="C73" s="1">
        <f t="shared" si="24"/>
        <v>7719</v>
      </c>
      <c r="D73" s="7">
        <f>RANK(N73,(N73:P73,Q73:AL73))</f>
        <v>2</v>
      </c>
      <c r="E73" s="7">
        <f>RANK(O73,(N73:P73,Q73:AL73))</f>
        <v>1</v>
      </c>
      <c r="F73" s="7">
        <f>IF(P73&gt;0,RANK(P73,(N73:P73,Q73:AL73)),0)</f>
        <v>3</v>
      </c>
      <c r="G73" s="1">
        <f t="shared" si="25"/>
        <v>351</v>
      </c>
      <c r="H73" s="2">
        <f t="shared" si="26"/>
        <v>4.5472211426350564E-2</v>
      </c>
      <c r="I73" s="2"/>
      <c r="J73" s="2">
        <f t="shared" si="27"/>
        <v>0.33229692965410029</v>
      </c>
      <c r="K73" s="2">
        <f t="shared" si="28"/>
        <v>0.37776914108045084</v>
      </c>
      <c r="L73" s="2">
        <f t="shared" si="29"/>
        <v>0.27684933281513152</v>
      </c>
      <c r="M73" s="2">
        <f t="shared" si="30"/>
        <v>1.3084596450317343E-2</v>
      </c>
      <c r="N73" s="1">
        <v>2565</v>
      </c>
      <c r="O73" s="1">
        <v>2916</v>
      </c>
      <c r="P73" s="1">
        <v>2137</v>
      </c>
      <c r="Q73" s="1">
        <v>41</v>
      </c>
      <c r="R73" s="1">
        <v>23</v>
      </c>
      <c r="S73" s="1">
        <v>7</v>
      </c>
      <c r="T73" s="1">
        <v>8</v>
      </c>
      <c r="U73" s="1">
        <v>7</v>
      </c>
      <c r="W73" s="1">
        <v>6</v>
      </c>
      <c r="Y73" s="1">
        <v>9</v>
      </c>
      <c r="AN73" s="7">
        <f>IF(Q73&gt;0,RANK(Q73,(N73:P73,Q73:AL73)),0)</f>
        <v>4</v>
      </c>
      <c r="AO73" s="7">
        <f>IF(R73&gt;0,RANK(R73,(N73:P73,Q73:AL73)),0)</f>
        <v>5</v>
      </c>
      <c r="AP73" s="7">
        <f>IF(S73&gt;0,RANK(S73,(N73:P73,Q73:AL73)),0)</f>
        <v>8</v>
      </c>
      <c r="AQ73" s="7">
        <f>IF(T73&gt;0,RANK(T73,(N73:P73,Q73:AL73)),0)</f>
        <v>7</v>
      </c>
      <c r="AR73" s="2">
        <f t="shared" si="31"/>
        <v>5.3115688560694393E-3</v>
      </c>
      <c r="AS73" s="2">
        <f t="shared" si="32"/>
        <v>2.9796605777950512E-3</v>
      </c>
      <c r="AT73" s="2">
        <f t="shared" si="33"/>
        <v>9.0685321932892861E-4</v>
      </c>
      <c r="AU73" s="2">
        <f t="shared" si="34"/>
        <v>1.0364036792330613E-3</v>
      </c>
      <c r="AW73" t="s">
        <v>816</v>
      </c>
      <c r="AX73" t="s">
        <v>1217</v>
      </c>
      <c r="BA73" s="127">
        <v>2</v>
      </c>
      <c r="BB73" s="130">
        <v>703</v>
      </c>
      <c r="BC73" s="131">
        <f t="shared" si="23"/>
        <v>2703</v>
      </c>
      <c r="BE73" s="7" t="s">
        <v>52</v>
      </c>
    </row>
    <row r="74" spans="1:57" hidden="1" outlineLevel="1" x14ac:dyDescent="0.2">
      <c r="A74" t="s">
        <v>817</v>
      </c>
      <c r="B74" t="s">
        <v>1217</v>
      </c>
      <c r="C74" s="1">
        <f t="shared" si="24"/>
        <v>8042</v>
      </c>
      <c r="D74" s="7">
        <f>RANK(N74,(N74:P74,Q74:AL74))</f>
        <v>1</v>
      </c>
      <c r="E74" s="7">
        <f>RANK(O74,(N74:P74,Q74:AL74))</f>
        <v>2</v>
      </c>
      <c r="F74" s="7">
        <f>IF(P74&gt;0,RANK(P74,(N74:P74,Q74:AL74)),0)</f>
        <v>3</v>
      </c>
      <c r="G74" s="1">
        <f t="shared" si="25"/>
        <v>1617</v>
      </c>
      <c r="H74" s="2">
        <f t="shared" si="26"/>
        <v>0.20106938572494404</v>
      </c>
      <c r="I74" s="2"/>
      <c r="J74" s="2">
        <f t="shared" si="27"/>
        <v>0.50534692862472019</v>
      </c>
      <c r="K74" s="2">
        <f t="shared" si="28"/>
        <v>0.30427754289977615</v>
      </c>
      <c r="L74" s="2">
        <f t="shared" si="29"/>
        <v>0.1770703805023626</v>
      </c>
      <c r="M74" s="2">
        <f t="shared" si="30"/>
        <v>1.3305147973141057E-2</v>
      </c>
      <c r="N74" s="1">
        <v>4064</v>
      </c>
      <c r="O74" s="1">
        <v>2447</v>
      </c>
      <c r="P74" s="1">
        <v>1424</v>
      </c>
      <c r="Q74" s="1">
        <v>33</v>
      </c>
      <c r="R74" s="1">
        <v>14</v>
      </c>
      <c r="S74" s="1">
        <v>6</v>
      </c>
      <c r="T74" s="1">
        <v>10</v>
      </c>
      <c r="U74" s="1">
        <v>12</v>
      </c>
      <c r="W74" s="1">
        <v>11</v>
      </c>
      <c r="Y74" s="1">
        <v>21</v>
      </c>
      <c r="AN74" s="7">
        <f>IF(Q74&gt;0,RANK(Q74,(N74:P74,Q74:AL74)),0)</f>
        <v>4</v>
      </c>
      <c r="AO74" s="7">
        <f>IF(R74&gt;0,RANK(R74,(N74:P74,Q74:AL74)),0)</f>
        <v>6</v>
      </c>
      <c r="AP74" s="7">
        <f>IF(S74&gt;0,RANK(S74,(N74:P74,Q74:AL74)),0)</f>
        <v>10</v>
      </c>
      <c r="AQ74" s="7">
        <f>IF(T74&gt;0,RANK(T74,(N74:P74,Q74:AL74)),0)</f>
        <v>9</v>
      </c>
      <c r="AR74" s="2">
        <f t="shared" si="31"/>
        <v>4.1034568515294703E-3</v>
      </c>
      <c r="AS74" s="2">
        <f t="shared" si="32"/>
        <v>1.740860482467048E-3</v>
      </c>
      <c r="AT74" s="2">
        <f t="shared" si="33"/>
        <v>7.4608306391444918E-4</v>
      </c>
      <c r="AU74" s="2">
        <f t="shared" si="34"/>
        <v>1.2434717731907485E-3</v>
      </c>
      <c r="AW74" t="s">
        <v>817</v>
      </c>
      <c r="AX74" t="s">
        <v>1217</v>
      </c>
      <c r="BA74" s="127">
        <v>2</v>
      </c>
      <c r="BB74" s="130">
        <v>704</v>
      </c>
      <c r="BC74" s="131">
        <f t="shared" si="23"/>
        <v>2704</v>
      </c>
      <c r="BE74" s="7" t="s">
        <v>52</v>
      </c>
    </row>
    <row r="75" spans="1:57" hidden="1" outlineLevel="1" x14ac:dyDescent="0.2">
      <c r="A75" t="s">
        <v>772</v>
      </c>
      <c r="B75" t="s">
        <v>1217</v>
      </c>
      <c r="C75" s="1">
        <f t="shared" si="24"/>
        <v>7238</v>
      </c>
      <c r="D75" s="7">
        <f>RANK(N75,(N75:P75,Q75:AL75))</f>
        <v>2</v>
      </c>
      <c r="E75" s="7">
        <f>RANK(O75,(N75:P75,Q75:AL75))</f>
        <v>1</v>
      </c>
      <c r="F75" s="7">
        <f>IF(P75&gt;0,RANK(P75,(N75:P75,Q75:AL75)),0)</f>
        <v>3</v>
      </c>
      <c r="G75" s="1">
        <f t="shared" si="25"/>
        <v>206</v>
      </c>
      <c r="H75" s="2">
        <f t="shared" si="26"/>
        <v>2.8460900801326332E-2</v>
      </c>
      <c r="I75" s="2"/>
      <c r="J75" s="2">
        <f t="shared" si="27"/>
        <v>0.37137330754352033</v>
      </c>
      <c r="K75" s="2">
        <f t="shared" si="28"/>
        <v>0.39983420834484662</v>
      </c>
      <c r="L75" s="2">
        <f t="shared" si="29"/>
        <v>0.21566731141199227</v>
      </c>
      <c r="M75" s="2">
        <f t="shared" si="30"/>
        <v>1.3125172699640725E-2</v>
      </c>
      <c r="N75" s="1">
        <v>2688</v>
      </c>
      <c r="O75" s="1">
        <v>2894</v>
      </c>
      <c r="P75" s="1">
        <v>1561</v>
      </c>
      <c r="Q75" s="1">
        <v>25</v>
      </c>
      <c r="R75" s="1">
        <v>21</v>
      </c>
      <c r="S75" s="1">
        <v>4</v>
      </c>
      <c r="T75" s="1">
        <v>5</v>
      </c>
      <c r="U75" s="1">
        <v>15</v>
      </c>
      <c r="W75" s="1">
        <v>13</v>
      </c>
      <c r="Y75" s="1">
        <v>12</v>
      </c>
      <c r="AN75" s="7">
        <f>IF(Q75&gt;0,RANK(Q75,(N75:P75,Q75:AL75)),0)</f>
        <v>4</v>
      </c>
      <c r="AO75" s="7">
        <f>IF(R75&gt;0,RANK(R75,(N75:P75,Q75:AL75)),0)</f>
        <v>5</v>
      </c>
      <c r="AP75" s="7">
        <f>IF(S75&gt;0,RANK(S75,(N75:P75,Q75:AL75)),0)</f>
        <v>10</v>
      </c>
      <c r="AQ75" s="7">
        <f>IF(T75&gt;0,RANK(T75,(N75:P75,Q75:AL75)),0)</f>
        <v>9</v>
      </c>
      <c r="AR75" s="2">
        <f t="shared" si="31"/>
        <v>3.4539928156949434E-3</v>
      </c>
      <c r="AS75" s="2">
        <f t="shared" si="32"/>
        <v>2.9013539651837525E-3</v>
      </c>
      <c r="AT75" s="2">
        <f t="shared" si="33"/>
        <v>5.5263885051119092E-4</v>
      </c>
      <c r="AU75" s="2">
        <f t="shared" si="34"/>
        <v>6.9079856313898863E-4</v>
      </c>
      <c r="AW75" t="s">
        <v>772</v>
      </c>
      <c r="AX75" t="s">
        <v>1217</v>
      </c>
      <c r="BA75" s="127">
        <v>2</v>
      </c>
      <c r="BB75" s="130">
        <v>705</v>
      </c>
      <c r="BC75" s="131">
        <f t="shared" si="23"/>
        <v>2705</v>
      </c>
      <c r="BE75" s="7" t="s">
        <v>52</v>
      </c>
    </row>
    <row r="76" spans="1:57" hidden="1" outlineLevel="1" x14ac:dyDescent="0.2">
      <c r="A76" t="s">
        <v>446</v>
      </c>
      <c r="B76" t="s">
        <v>1217</v>
      </c>
      <c r="C76" s="1">
        <f t="shared" si="24"/>
        <v>5742</v>
      </c>
      <c r="D76" s="7">
        <f>RANK(N76,(N76:P76,Q76:AL76))</f>
        <v>1</v>
      </c>
      <c r="E76" s="7">
        <f>RANK(O76,(N76:P76,Q76:AL76))</f>
        <v>2</v>
      </c>
      <c r="F76" s="7">
        <f>IF(P76&gt;0,RANK(P76,(N76:P76,Q76:AL76)),0)</f>
        <v>3</v>
      </c>
      <c r="G76" s="1">
        <f t="shared" si="25"/>
        <v>251</v>
      </c>
      <c r="H76" s="2">
        <f t="shared" si="26"/>
        <v>4.3712991988854061E-2</v>
      </c>
      <c r="I76" s="2"/>
      <c r="J76" s="2">
        <f t="shared" si="27"/>
        <v>0.36485545106234762</v>
      </c>
      <c r="K76" s="2">
        <f t="shared" si="28"/>
        <v>0.32114245907349354</v>
      </c>
      <c r="L76" s="2">
        <f t="shared" si="29"/>
        <v>0.29327760362243122</v>
      </c>
      <c r="M76" s="2">
        <f t="shared" si="30"/>
        <v>2.0724486241727624E-2</v>
      </c>
      <c r="N76" s="1">
        <v>2095</v>
      </c>
      <c r="O76" s="1">
        <v>1844</v>
      </c>
      <c r="P76" s="1">
        <v>1684</v>
      </c>
      <c r="Q76" s="1">
        <v>29</v>
      </c>
      <c r="R76" s="1">
        <v>24</v>
      </c>
      <c r="S76" s="1">
        <v>22</v>
      </c>
      <c r="T76" s="1">
        <v>21</v>
      </c>
      <c r="U76" s="1">
        <v>8</v>
      </c>
      <c r="W76" s="1">
        <v>10</v>
      </c>
      <c r="Y76" s="1">
        <v>5</v>
      </c>
      <c r="AN76" s="7">
        <f>IF(Q76&gt;0,RANK(Q76,(N76:P76,Q76:AL76)),0)</f>
        <v>4</v>
      </c>
      <c r="AO76" s="7">
        <f>IF(R76&gt;0,RANK(R76,(N76:P76,Q76:AL76)),0)</f>
        <v>5</v>
      </c>
      <c r="AP76" s="7">
        <f>IF(S76&gt;0,RANK(S76,(N76:P76,Q76:AL76)),0)</f>
        <v>6</v>
      </c>
      <c r="AQ76" s="7">
        <f>IF(T76&gt;0,RANK(T76,(N76:P76,Q76:AL76)),0)</f>
        <v>7</v>
      </c>
      <c r="AR76" s="2">
        <f t="shared" si="31"/>
        <v>5.0505050505050509E-3</v>
      </c>
      <c r="AS76" s="2">
        <f t="shared" si="32"/>
        <v>4.1797283176593526E-3</v>
      </c>
      <c r="AT76" s="2">
        <f t="shared" si="33"/>
        <v>3.8314176245210726E-3</v>
      </c>
      <c r="AU76" s="2">
        <f t="shared" si="34"/>
        <v>3.6572622779519333E-3</v>
      </c>
      <c r="AW76" t="s">
        <v>446</v>
      </c>
      <c r="AX76" t="s">
        <v>1217</v>
      </c>
      <c r="BA76" s="127">
        <v>2</v>
      </c>
      <c r="BB76" s="130">
        <v>706</v>
      </c>
      <c r="BC76" s="131">
        <f t="shared" si="23"/>
        <v>2706</v>
      </c>
      <c r="BE76" s="7" t="s">
        <v>52</v>
      </c>
    </row>
    <row r="77" spans="1:57" hidden="1" outlineLevel="1" x14ac:dyDescent="0.2">
      <c r="A77" t="s">
        <v>3223</v>
      </c>
      <c r="B77" t="s">
        <v>1217</v>
      </c>
      <c r="C77" s="1">
        <f t="shared" si="24"/>
        <v>5711</v>
      </c>
      <c r="D77" s="7">
        <f>RANK(N77,(N77:P77,Q77:AL77))</f>
        <v>3</v>
      </c>
      <c r="E77" s="7">
        <f>RANK(O77,(N77:P77,Q77:AL77))</f>
        <v>1</v>
      </c>
      <c r="F77" s="7">
        <f>IF(P77&gt;0,RANK(P77,(N77:P77,Q77:AL77)),0)</f>
        <v>2</v>
      </c>
      <c r="G77" s="1">
        <f t="shared" si="25"/>
        <v>597</v>
      </c>
      <c r="H77" s="2">
        <f t="shared" si="26"/>
        <v>0.10453510768691998</v>
      </c>
      <c r="I77" s="2"/>
      <c r="J77" s="2">
        <f t="shared" si="27"/>
        <v>0.27070565575205741</v>
      </c>
      <c r="K77" s="2">
        <f t="shared" si="28"/>
        <v>0.41061110138329537</v>
      </c>
      <c r="L77" s="2">
        <f t="shared" si="29"/>
        <v>0.30607599369637539</v>
      </c>
      <c r="M77" s="2">
        <f t="shared" si="30"/>
        <v>1.2607249168271828E-2</v>
      </c>
      <c r="N77" s="1">
        <v>1546</v>
      </c>
      <c r="O77" s="1">
        <v>2345</v>
      </c>
      <c r="P77" s="1">
        <v>1748</v>
      </c>
      <c r="Q77" s="1">
        <v>26</v>
      </c>
      <c r="R77" s="1">
        <v>15</v>
      </c>
      <c r="S77" s="1">
        <v>7</v>
      </c>
      <c r="T77" s="1">
        <v>8</v>
      </c>
      <c r="U77" s="1">
        <v>7</v>
      </c>
      <c r="W77" s="1">
        <v>4</v>
      </c>
      <c r="Y77" s="1">
        <v>5</v>
      </c>
      <c r="AN77" s="7">
        <f>IF(Q77&gt;0,RANK(Q77,(N77:P77,Q77:AL77)),0)</f>
        <v>4</v>
      </c>
      <c r="AO77" s="7">
        <f>IF(R77&gt;0,RANK(R77,(N77:P77,Q77:AL77)),0)</f>
        <v>5</v>
      </c>
      <c r="AP77" s="7">
        <f>IF(S77&gt;0,RANK(S77,(N77:P77,Q77:AL77)),0)</f>
        <v>7</v>
      </c>
      <c r="AQ77" s="7">
        <f>IF(T77&gt;0,RANK(T77,(N77:P77,Q77:AL77)),0)</f>
        <v>6</v>
      </c>
      <c r="AR77" s="2">
        <f t="shared" si="31"/>
        <v>4.5526177552092451E-3</v>
      </c>
      <c r="AS77" s="2">
        <f t="shared" si="32"/>
        <v>2.6265102433899491E-3</v>
      </c>
      <c r="AT77" s="2">
        <f t="shared" si="33"/>
        <v>1.225704780248643E-3</v>
      </c>
      <c r="AU77" s="2">
        <f t="shared" si="34"/>
        <v>1.4008054631413063E-3</v>
      </c>
      <c r="AW77" t="s">
        <v>3223</v>
      </c>
      <c r="AX77" t="s">
        <v>1217</v>
      </c>
      <c r="BA77" s="127">
        <v>2</v>
      </c>
      <c r="BB77" s="130">
        <v>707</v>
      </c>
      <c r="BC77" s="131">
        <f t="shared" si="23"/>
        <v>2707</v>
      </c>
      <c r="BE77" s="7" t="s">
        <v>52</v>
      </c>
    </row>
    <row r="78" spans="1:57" hidden="1" outlineLevel="1" x14ac:dyDescent="0.2">
      <c r="A78" t="s">
        <v>1451</v>
      </c>
      <c r="B78" t="s">
        <v>1217</v>
      </c>
      <c r="C78" s="1">
        <f t="shared" si="24"/>
        <v>6704</v>
      </c>
      <c r="D78" s="7">
        <f>RANK(N78,(N78:P78,Q78:AL78))</f>
        <v>3</v>
      </c>
      <c r="E78" s="7">
        <f>RANK(O78,(N78:P78,Q78:AL78))</f>
        <v>2</v>
      </c>
      <c r="F78" s="7">
        <f>IF(P78&gt;0,RANK(P78,(N78:P78,Q78:AL78)),0)</f>
        <v>1</v>
      </c>
      <c r="G78" s="1">
        <f t="shared" si="25"/>
        <v>71</v>
      </c>
      <c r="H78" s="2">
        <f t="shared" si="26"/>
        <v>1.0590692124105011E-2</v>
      </c>
      <c r="I78" s="2"/>
      <c r="J78" s="2">
        <f t="shared" si="27"/>
        <v>0.31145584725536996</v>
      </c>
      <c r="K78" s="2">
        <f t="shared" si="28"/>
        <v>0.32413484486873506</v>
      </c>
      <c r="L78" s="2">
        <f t="shared" si="29"/>
        <v>0.33472553699284008</v>
      </c>
      <c r="M78" s="2">
        <f t="shared" si="30"/>
        <v>2.9683770883054961E-2</v>
      </c>
      <c r="N78" s="1">
        <v>2088</v>
      </c>
      <c r="O78" s="1">
        <v>2173</v>
      </c>
      <c r="P78" s="1">
        <v>2244</v>
      </c>
      <c r="Q78" s="1">
        <v>98</v>
      </c>
      <c r="R78" s="1">
        <v>46</v>
      </c>
      <c r="S78" s="1">
        <v>12</v>
      </c>
      <c r="T78" s="1">
        <v>4</v>
      </c>
      <c r="U78" s="1">
        <v>20</v>
      </c>
      <c r="W78" s="1">
        <v>10</v>
      </c>
      <c r="Y78" s="1">
        <v>9</v>
      </c>
      <c r="AN78" s="7">
        <f>IF(Q78&gt;0,RANK(Q78,(N78:P78,Q78:AL78)),0)</f>
        <v>4</v>
      </c>
      <c r="AO78" s="7">
        <f>IF(R78&gt;0,RANK(R78,(N78:P78,Q78:AL78)),0)</f>
        <v>5</v>
      </c>
      <c r="AP78" s="7">
        <f>IF(S78&gt;0,RANK(S78,(N78:P78,Q78:AL78)),0)</f>
        <v>7</v>
      </c>
      <c r="AQ78" s="7">
        <f>IF(T78&gt;0,RANK(T78,(N78:P78,Q78:AL78)),0)</f>
        <v>10</v>
      </c>
      <c r="AR78" s="2">
        <f t="shared" si="31"/>
        <v>1.4618138424821002E-2</v>
      </c>
      <c r="AS78" s="2">
        <f t="shared" si="32"/>
        <v>6.8615751789976136E-3</v>
      </c>
      <c r="AT78" s="2">
        <f t="shared" si="33"/>
        <v>1.7899761336515514E-3</v>
      </c>
      <c r="AU78" s="2">
        <f t="shared" si="34"/>
        <v>5.966587112171838E-4</v>
      </c>
      <c r="AW78" t="s">
        <v>1451</v>
      </c>
      <c r="AX78" t="s">
        <v>1217</v>
      </c>
      <c r="BA78" s="127">
        <v>2</v>
      </c>
      <c r="BB78" s="130">
        <v>708</v>
      </c>
      <c r="BC78" s="131">
        <f t="shared" si="23"/>
        <v>2708</v>
      </c>
      <c r="BE78" s="7" t="s">
        <v>52</v>
      </c>
    </row>
    <row r="79" spans="1:57" hidden="1" outlineLevel="1" x14ac:dyDescent="0.2">
      <c r="A79" t="s">
        <v>2040</v>
      </c>
      <c r="B79" t="s">
        <v>1217</v>
      </c>
      <c r="C79" s="1">
        <f t="shared" si="24"/>
        <v>6449</v>
      </c>
      <c r="D79" s="7">
        <f>RANK(N79,(N79:P79,Q79:AL79))</f>
        <v>3</v>
      </c>
      <c r="E79" s="7">
        <f>RANK(O79,(N79:P79,Q79:AL79))</f>
        <v>1</v>
      </c>
      <c r="F79" s="7">
        <f>IF(P79&gt;0,RANK(P79,(N79:P79,Q79:AL79)),0)</f>
        <v>2</v>
      </c>
      <c r="G79" s="1">
        <f t="shared" si="25"/>
        <v>174</v>
      </c>
      <c r="H79" s="2">
        <f t="shared" si="26"/>
        <v>2.6980927275546598E-2</v>
      </c>
      <c r="I79" s="2"/>
      <c r="J79" s="2">
        <f t="shared" si="27"/>
        <v>0.23398976585517134</v>
      </c>
      <c r="K79" s="2">
        <f t="shared" si="28"/>
        <v>0.38750193828500545</v>
      </c>
      <c r="L79" s="2">
        <f t="shared" si="29"/>
        <v>0.36052101100945882</v>
      </c>
      <c r="M79" s="2">
        <f t="shared" si="30"/>
        <v>1.7987284850364438E-2</v>
      </c>
      <c r="N79" s="1">
        <v>1509</v>
      </c>
      <c r="O79" s="1">
        <v>2499</v>
      </c>
      <c r="P79" s="1">
        <v>2325</v>
      </c>
      <c r="Q79" s="1">
        <v>50</v>
      </c>
      <c r="R79" s="1">
        <v>27</v>
      </c>
      <c r="S79" s="1">
        <v>6</v>
      </c>
      <c r="T79" s="1">
        <v>6</v>
      </c>
      <c r="U79" s="1">
        <v>4</v>
      </c>
      <c r="W79" s="1">
        <v>10</v>
      </c>
      <c r="Y79" s="1">
        <v>13</v>
      </c>
      <c r="AN79" s="7">
        <f>IF(Q79&gt;0,RANK(Q79,(N79:P79,Q79:AL79)),0)</f>
        <v>4</v>
      </c>
      <c r="AO79" s="7">
        <f>IF(R79&gt;0,RANK(R79,(N79:P79,Q79:AL79)),0)</f>
        <v>5</v>
      </c>
      <c r="AP79" s="7">
        <f>IF(S79&gt;0,RANK(S79,(N79:P79,Q79:AL79)),0)</f>
        <v>8</v>
      </c>
      <c r="AQ79" s="7">
        <f>IF(T79&gt;0,RANK(T79,(N79:P79,Q79:AL79)),0)</f>
        <v>8</v>
      </c>
      <c r="AR79" s="2">
        <f t="shared" si="31"/>
        <v>7.7531400217087923E-3</v>
      </c>
      <c r="AS79" s="2">
        <f t="shared" si="32"/>
        <v>4.1866956117227478E-3</v>
      </c>
      <c r="AT79" s="2">
        <f t="shared" si="33"/>
        <v>9.3037680260505502E-4</v>
      </c>
      <c r="AU79" s="2">
        <f t="shared" si="34"/>
        <v>9.3037680260505502E-4</v>
      </c>
      <c r="AW79" t="s">
        <v>2040</v>
      </c>
      <c r="AX79" t="s">
        <v>1217</v>
      </c>
      <c r="BA79" s="127">
        <v>2</v>
      </c>
      <c r="BB79" s="130">
        <v>709</v>
      </c>
      <c r="BC79" s="131">
        <f t="shared" si="23"/>
        <v>2709</v>
      </c>
      <c r="BE79" s="7" t="s">
        <v>52</v>
      </c>
    </row>
    <row r="80" spans="1:57" hidden="1" outlineLevel="1" x14ac:dyDescent="0.2">
      <c r="A80" t="s">
        <v>1354</v>
      </c>
      <c r="B80" t="s">
        <v>1217</v>
      </c>
      <c r="C80" s="1">
        <f t="shared" si="24"/>
        <v>6414</v>
      </c>
      <c r="D80" s="7">
        <f>RANK(N80,(N80:P80,Q80:AL80))</f>
        <v>3</v>
      </c>
      <c r="E80" s="7">
        <f>RANK(O80,(N80:P80,Q80:AL80))</f>
        <v>2</v>
      </c>
      <c r="F80" s="7">
        <f>IF(P80&gt;0,RANK(P80,(N80:P80,Q80:AL80)),0)</f>
        <v>1</v>
      </c>
      <c r="G80" s="1">
        <f t="shared" si="25"/>
        <v>19</v>
      </c>
      <c r="H80" s="2">
        <f t="shared" si="26"/>
        <v>2.9622700342999686E-3</v>
      </c>
      <c r="I80" s="2"/>
      <c r="J80" s="2">
        <f t="shared" si="27"/>
        <v>0.24009978172747115</v>
      </c>
      <c r="K80" s="2">
        <f t="shared" si="28"/>
        <v>0.36623012160898033</v>
      </c>
      <c r="L80" s="2">
        <f t="shared" si="29"/>
        <v>0.36919239164328033</v>
      </c>
      <c r="M80" s="2">
        <f t="shared" si="30"/>
        <v>2.4477705020268192E-2</v>
      </c>
      <c r="N80" s="1">
        <v>1540</v>
      </c>
      <c r="O80" s="1">
        <v>2349</v>
      </c>
      <c r="P80" s="1">
        <v>2368</v>
      </c>
      <c r="Q80" s="1">
        <v>86</v>
      </c>
      <c r="R80" s="1">
        <v>32</v>
      </c>
      <c r="S80" s="1">
        <v>4</v>
      </c>
      <c r="T80" s="1">
        <v>9</v>
      </c>
      <c r="U80" s="1">
        <v>10</v>
      </c>
      <c r="W80" s="1">
        <v>9</v>
      </c>
      <c r="Y80" s="1">
        <v>7</v>
      </c>
      <c r="AN80" s="7">
        <f>IF(Q80&gt;0,RANK(Q80,(N80:P80,Q80:AL80)),0)</f>
        <v>4</v>
      </c>
      <c r="AO80" s="7">
        <f>IF(R80&gt;0,RANK(R80,(N80:P80,Q80:AL80)),0)</f>
        <v>5</v>
      </c>
      <c r="AP80" s="7">
        <f>IF(S80&gt;0,RANK(S80,(N80:P80,Q80:AL80)),0)</f>
        <v>10</v>
      </c>
      <c r="AQ80" s="7">
        <f>IF(T80&gt;0,RANK(T80,(N80:P80,Q80:AL80)),0)</f>
        <v>7</v>
      </c>
      <c r="AR80" s="2">
        <f t="shared" si="31"/>
        <v>1.3408169628936701E-2</v>
      </c>
      <c r="AS80" s="2">
        <f t="shared" si="32"/>
        <v>4.989086373557842E-3</v>
      </c>
      <c r="AT80" s="2">
        <f t="shared" si="33"/>
        <v>6.2363579669473025E-4</v>
      </c>
      <c r="AU80" s="2">
        <f t="shared" si="34"/>
        <v>1.403180542563143E-3</v>
      </c>
      <c r="AW80" t="s">
        <v>1354</v>
      </c>
      <c r="AX80" t="s">
        <v>1217</v>
      </c>
      <c r="BA80" s="127">
        <v>2</v>
      </c>
      <c r="BB80" s="130">
        <v>710</v>
      </c>
      <c r="BC80" s="131">
        <f t="shared" si="23"/>
        <v>2710</v>
      </c>
      <c r="BE80" s="7" t="s">
        <v>52</v>
      </c>
    </row>
    <row r="81" spans="1:57" hidden="1" outlineLevel="1" x14ac:dyDescent="0.2">
      <c r="A81" t="s">
        <v>1717</v>
      </c>
      <c r="B81" t="s">
        <v>1217</v>
      </c>
      <c r="C81" s="1">
        <f t="shared" si="24"/>
        <v>7493</v>
      </c>
      <c r="D81" s="7">
        <f>RANK(N81,(N81:P81,Q81:AL81))</f>
        <v>2</v>
      </c>
      <c r="E81" s="7">
        <f>RANK(O81,(N81:P81,Q81:AL81))</f>
        <v>1</v>
      </c>
      <c r="F81" s="7">
        <f>IF(P81&gt;0,RANK(P81,(N81:P81,Q81:AL81)),0)</f>
        <v>3</v>
      </c>
      <c r="G81" s="1">
        <f t="shared" si="25"/>
        <v>1601</v>
      </c>
      <c r="H81" s="2">
        <f t="shared" si="26"/>
        <v>0.21366608834912584</v>
      </c>
      <c r="I81" s="2"/>
      <c r="J81" s="2">
        <f t="shared" si="27"/>
        <v>0.25984251968503935</v>
      </c>
      <c r="K81" s="2">
        <f t="shared" si="28"/>
        <v>0.47350860803416522</v>
      </c>
      <c r="L81" s="2">
        <f t="shared" si="29"/>
        <v>0.25343654077138661</v>
      </c>
      <c r="M81" s="2">
        <f t="shared" si="30"/>
        <v>1.3212331509408815E-2</v>
      </c>
      <c r="N81" s="1">
        <v>1947</v>
      </c>
      <c r="O81" s="1">
        <v>3548</v>
      </c>
      <c r="P81" s="1">
        <v>1899</v>
      </c>
      <c r="Q81" s="1">
        <v>42</v>
      </c>
      <c r="R81" s="1">
        <v>13</v>
      </c>
      <c r="S81" s="1">
        <v>6</v>
      </c>
      <c r="T81" s="1">
        <v>3</v>
      </c>
      <c r="U81" s="1">
        <v>9</v>
      </c>
      <c r="W81" s="1">
        <v>12</v>
      </c>
      <c r="Y81" s="1">
        <v>14</v>
      </c>
      <c r="AN81" s="7">
        <f>IF(Q81&gt;0,RANK(Q81,(N81:P81,Q81:AL81)),0)</f>
        <v>4</v>
      </c>
      <c r="AO81" s="7">
        <f>IF(R81&gt;0,RANK(R81,(N81:P81,Q81:AL81)),0)</f>
        <v>6</v>
      </c>
      <c r="AP81" s="7">
        <f>IF(S81&gt;0,RANK(S81,(N81:P81,Q81:AL81)),0)</f>
        <v>9</v>
      </c>
      <c r="AQ81" s="7">
        <f>IF(T81&gt;0,RANK(T81,(N81:P81,Q81:AL81)),0)</f>
        <v>10</v>
      </c>
      <c r="AR81" s="2">
        <f t="shared" si="31"/>
        <v>5.6052315494461496E-3</v>
      </c>
      <c r="AS81" s="2">
        <f t="shared" si="32"/>
        <v>1.7349526224476179E-3</v>
      </c>
      <c r="AT81" s="2">
        <f t="shared" si="33"/>
        <v>8.0074736420659282E-4</v>
      </c>
      <c r="AU81" s="2">
        <f t="shared" si="34"/>
        <v>4.0037368210329641E-4</v>
      </c>
      <c r="AW81" t="s">
        <v>1717</v>
      </c>
      <c r="AX81" t="s">
        <v>1217</v>
      </c>
      <c r="BA81" s="127">
        <v>2</v>
      </c>
      <c r="BB81" s="130">
        <v>711</v>
      </c>
      <c r="BC81" s="131">
        <f t="shared" si="23"/>
        <v>2711</v>
      </c>
      <c r="BE81" s="7" t="s">
        <v>52</v>
      </c>
    </row>
    <row r="82" spans="1:57" hidden="1" outlineLevel="1" x14ac:dyDescent="0.2">
      <c r="A82" t="s">
        <v>1382</v>
      </c>
      <c r="B82" t="s">
        <v>1217</v>
      </c>
      <c r="C82" s="1">
        <f t="shared" si="24"/>
        <v>6920</v>
      </c>
      <c r="D82" s="7">
        <f>RANK(N82,(N82:P82,Q82:AL82))</f>
        <v>3</v>
      </c>
      <c r="E82" s="7">
        <f>RANK(O82,(N82:P82,Q82:AL82))</f>
        <v>1</v>
      </c>
      <c r="F82" s="7">
        <f>IF(P82&gt;0,RANK(P82,(N82:P82,Q82:AL82)),0)</f>
        <v>2</v>
      </c>
      <c r="G82" s="1">
        <f t="shared" si="25"/>
        <v>649</v>
      </c>
      <c r="H82" s="2">
        <f t="shared" si="26"/>
        <v>9.378612716763006E-2</v>
      </c>
      <c r="I82" s="2"/>
      <c r="J82" s="2">
        <f t="shared" si="27"/>
        <v>0.29031791907514448</v>
      </c>
      <c r="K82" s="2">
        <f t="shared" si="28"/>
        <v>0.3945086705202312</v>
      </c>
      <c r="L82" s="2">
        <f t="shared" si="29"/>
        <v>0.30072254335260118</v>
      </c>
      <c r="M82" s="2">
        <f t="shared" si="30"/>
        <v>1.4450867052023142E-2</v>
      </c>
      <c r="N82" s="1">
        <v>2009</v>
      </c>
      <c r="O82" s="1">
        <v>2730</v>
      </c>
      <c r="P82" s="1">
        <v>2081</v>
      </c>
      <c r="Q82" s="1">
        <v>26</v>
      </c>
      <c r="R82" s="1">
        <v>28</v>
      </c>
      <c r="S82" s="1">
        <v>11</v>
      </c>
      <c r="T82" s="1">
        <v>6</v>
      </c>
      <c r="U82" s="1">
        <v>9</v>
      </c>
      <c r="W82" s="1">
        <v>13</v>
      </c>
      <c r="Y82" s="1">
        <v>7</v>
      </c>
      <c r="AN82" s="7">
        <f>IF(Q82&gt;0,RANK(Q82,(N82:P82,Q82:AL82)),0)</f>
        <v>5</v>
      </c>
      <c r="AO82" s="7">
        <f>IF(R82&gt;0,RANK(R82,(N82:P82,Q82:AL82)),0)</f>
        <v>4</v>
      </c>
      <c r="AP82" s="7">
        <f>IF(S82&gt;0,RANK(S82,(N82:P82,Q82:AL82)),0)</f>
        <v>7</v>
      </c>
      <c r="AQ82" s="7">
        <f>IF(T82&gt;0,RANK(T82,(N82:P82,Q82:AL82)),0)</f>
        <v>10</v>
      </c>
      <c r="AR82" s="2">
        <f t="shared" si="31"/>
        <v>3.7572254335260114E-3</v>
      </c>
      <c r="AS82" s="2">
        <f t="shared" si="32"/>
        <v>4.0462427745664737E-3</v>
      </c>
      <c r="AT82" s="2">
        <f t="shared" si="33"/>
        <v>1.5895953757225434E-3</v>
      </c>
      <c r="AU82" s="2">
        <f t="shared" si="34"/>
        <v>8.6705202312138728E-4</v>
      </c>
      <c r="AW82" t="s">
        <v>1382</v>
      </c>
      <c r="AX82" t="s">
        <v>1217</v>
      </c>
      <c r="BA82" s="127">
        <v>2</v>
      </c>
      <c r="BB82" s="130">
        <v>712</v>
      </c>
      <c r="BC82" s="131">
        <f t="shared" si="23"/>
        <v>2712</v>
      </c>
      <c r="BE82" s="7" t="s">
        <v>52</v>
      </c>
    </row>
    <row r="83" spans="1:57" hidden="1" outlineLevel="1" x14ac:dyDescent="0.2">
      <c r="A83" t="s">
        <v>2041</v>
      </c>
      <c r="B83" t="s">
        <v>1217</v>
      </c>
      <c r="C83" s="1">
        <f t="shared" si="24"/>
        <v>6963</v>
      </c>
      <c r="D83" s="7">
        <f>RANK(N83,(N83:P83,Q83:AL83))</f>
        <v>3</v>
      </c>
      <c r="E83" s="7">
        <f>RANK(O83,(N83:P83,Q83:AL83))</f>
        <v>1</v>
      </c>
      <c r="F83" s="7">
        <f>IF(P83&gt;0,RANK(P83,(N83:P83,Q83:AL83)),0)</f>
        <v>2</v>
      </c>
      <c r="G83" s="1">
        <f t="shared" si="25"/>
        <v>960</v>
      </c>
      <c r="H83" s="2">
        <f t="shared" si="26"/>
        <v>0.13787160706591986</v>
      </c>
      <c r="I83" s="2"/>
      <c r="J83" s="2">
        <f t="shared" si="27"/>
        <v>0.26296136722677005</v>
      </c>
      <c r="K83" s="2">
        <f t="shared" si="28"/>
        <v>0.43070515582363922</v>
      </c>
      <c r="L83" s="2">
        <f t="shared" si="29"/>
        <v>0.29283354875771939</v>
      </c>
      <c r="M83" s="2">
        <f t="shared" si="30"/>
        <v>1.3499928191871291E-2</v>
      </c>
      <c r="N83" s="1">
        <v>1831</v>
      </c>
      <c r="O83" s="1">
        <v>2999</v>
      </c>
      <c r="P83" s="1">
        <v>2039</v>
      </c>
      <c r="Q83" s="1">
        <v>25</v>
      </c>
      <c r="R83" s="1">
        <v>25</v>
      </c>
      <c r="S83" s="1">
        <v>9</v>
      </c>
      <c r="T83" s="1">
        <v>7</v>
      </c>
      <c r="U83" s="1">
        <v>7</v>
      </c>
      <c r="W83" s="1">
        <v>12</v>
      </c>
      <c r="Y83" s="1">
        <v>9</v>
      </c>
      <c r="AN83" s="7">
        <f>IF(Q83&gt;0,RANK(Q83,(N83:P83,Q83:AL83)),0)</f>
        <v>4</v>
      </c>
      <c r="AO83" s="7">
        <f>IF(R83&gt;0,RANK(R83,(N83:P83,Q83:AL83)),0)</f>
        <v>4</v>
      </c>
      <c r="AP83" s="7">
        <f>IF(S83&gt;0,RANK(S83,(N83:P83,Q83:AL83)),0)</f>
        <v>7</v>
      </c>
      <c r="AQ83" s="7">
        <f>IF(T83&gt;0,RANK(T83,(N83:P83,Q83:AL83)),0)</f>
        <v>9</v>
      </c>
      <c r="AR83" s="2">
        <f t="shared" si="31"/>
        <v>3.5904064340083297E-3</v>
      </c>
      <c r="AS83" s="2">
        <f t="shared" si="32"/>
        <v>3.5904064340083297E-3</v>
      </c>
      <c r="AT83" s="2">
        <f t="shared" si="33"/>
        <v>1.2925463162429987E-3</v>
      </c>
      <c r="AU83" s="2">
        <f t="shared" si="34"/>
        <v>1.0053138015223323E-3</v>
      </c>
      <c r="AW83" t="s">
        <v>2041</v>
      </c>
      <c r="AX83" t="s">
        <v>1217</v>
      </c>
      <c r="BA83" s="127">
        <v>2</v>
      </c>
      <c r="BB83" s="130">
        <v>713</v>
      </c>
      <c r="BC83" s="131">
        <f t="shared" si="23"/>
        <v>2713</v>
      </c>
      <c r="BE83" s="7" t="s">
        <v>52</v>
      </c>
    </row>
    <row r="84" spans="1:57" hidden="1" outlineLevel="1" x14ac:dyDescent="0.2">
      <c r="A84" t="s">
        <v>1715</v>
      </c>
      <c r="B84" t="s">
        <v>1217</v>
      </c>
      <c r="C84" s="1">
        <f t="shared" si="24"/>
        <v>7989</v>
      </c>
      <c r="D84" s="7">
        <f>RANK(N84,(N84:P84,Q84:AL84))</f>
        <v>1</v>
      </c>
      <c r="E84" s="7">
        <f>RANK(O84,(N84:P84,Q84:AL84))</f>
        <v>2</v>
      </c>
      <c r="F84" s="7">
        <f>IF(P84&gt;0,RANK(P84,(N84:P84,Q84:AL84)),0)</f>
        <v>3</v>
      </c>
      <c r="G84" s="1">
        <f t="shared" si="25"/>
        <v>38</v>
      </c>
      <c r="H84" s="2">
        <f t="shared" si="26"/>
        <v>4.7565402428338963E-3</v>
      </c>
      <c r="I84" s="2"/>
      <c r="J84" s="2">
        <f t="shared" si="27"/>
        <v>0.37564150707222432</v>
      </c>
      <c r="K84" s="2">
        <f t="shared" si="28"/>
        <v>0.37088496682939043</v>
      </c>
      <c r="L84" s="2">
        <f t="shared" si="29"/>
        <v>0.23870321692326948</v>
      </c>
      <c r="M84" s="2">
        <f t="shared" si="30"/>
        <v>1.4770309175115764E-2</v>
      </c>
      <c r="N84" s="1">
        <v>3001</v>
      </c>
      <c r="O84" s="1">
        <v>2963</v>
      </c>
      <c r="P84" s="1">
        <v>1907</v>
      </c>
      <c r="Q84" s="1">
        <v>37</v>
      </c>
      <c r="R84" s="1">
        <v>20</v>
      </c>
      <c r="S84" s="1">
        <v>9</v>
      </c>
      <c r="T84" s="1">
        <v>4</v>
      </c>
      <c r="U84" s="1">
        <v>22</v>
      </c>
      <c r="W84" s="1">
        <v>14</v>
      </c>
      <c r="Y84" s="1">
        <v>12</v>
      </c>
      <c r="AN84" s="7">
        <f>IF(Q84&gt;0,RANK(Q84,(N84:P84,Q84:AL84)),0)</f>
        <v>4</v>
      </c>
      <c r="AO84" s="7">
        <f>IF(R84&gt;0,RANK(R84,(N84:P84,Q84:AL84)),0)</f>
        <v>6</v>
      </c>
      <c r="AP84" s="7">
        <f>IF(S84&gt;0,RANK(S84,(N84:P84,Q84:AL84)),0)</f>
        <v>9</v>
      </c>
      <c r="AQ84" s="7">
        <f>IF(T84&gt;0,RANK(T84,(N84:P84,Q84:AL84)),0)</f>
        <v>10</v>
      </c>
      <c r="AR84" s="2">
        <f t="shared" si="31"/>
        <v>4.6313681311803733E-3</v>
      </c>
      <c r="AS84" s="2">
        <f t="shared" si="32"/>
        <v>2.503442233070472E-3</v>
      </c>
      <c r="AT84" s="2">
        <f t="shared" si="33"/>
        <v>1.1265490048817123E-3</v>
      </c>
      <c r="AU84" s="2">
        <f t="shared" si="34"/>
        <v>5.0068844661409434E-4</v>
      </c>
      <c r="AW84" t="s">
        <v>1715</v>
      </c>
      <c r="AX84" t="s">
        <v>1217</v>
      </c>
      <c r="BA84" s="127">
        <v>2</v>
      </c>
      <c r="BB84" s="130">
        <v>714</v>
      </c>
      <c r="BC84" s="131">
        <f t="shared" si="23"/>
        <v>2714</v>
      </c>
      <c r="BE84" s="7" t="s">
        <v>52</v>
      </c>
    </row>
    <row r="85" spans="1:57" hidden="1" outlineLevel="1" x14ac:dyDescent="0.2">
      <c r="A85" t="s">
        <v>1716</v>
      </c>
      <c r="B85" t="s">
        <v>1217</v>
      </c>
      <c r="C85" s="1">
        <f t="shared" si="24"/>
        <v>6124</v>
      </c>
      <c r="D85" s="7">
        <f>RANK(N85,(N85:P85,Q85:AL85))</f>
        <v>3</v>
      </c>
      <c r="E85" s="7">
        <f>RANK(O85,(N85:P85,Q85:AL85))</f>
        <v>1</v>
      </c>
      <c r="F85" s="7">
        <f>IF(P85&gt;0,RANK(P85,(N85:P85,Q85:AL85)),0)</f>
        <v>2</v>
      </c>
      <c r="G85" s="1">
        <f t="shared" si="25"/>
        <v>1414</v>
      </c>
      <c r="H85" s="2">
        <f t="shared" si="26"/>
        <v>0.23089483997387328</v>
      </c>
      <c r="I85" s="2"/>
      <c r="J85" s="2">
        <f t="shared" si="27"/>
        <v>0.23236446766819072</v>
      </c>
      <c r="K85" s="2">
        <f t="shared" si="28"/>
        <v>0.49199869366427174</v>
      </c>
      <c r="L85" s="2">
        <f t="shared" si="29"/>
        <v>0.26110385369039846</v>
      </c>
      <c r="M85" s="2">
        <f t="shared" si="30"/>
        <v>1.4532984977139063E-2</v>
      </c>
      <c r="N85" s="1">
        <v>1423</v>
      </c>
      <c r="O85" s="1">
        <v>3013</v>
      </c>
      <c r="P85" s="1">
        <v>1599</v>
      </c>
      <c r="Q85" s="1">
        <v>26</v>
      </c>
      <c r="R85" s="1">
        <v>24</v>
      </c>
      <c r="S85" s="1">
        <v>9</v>
      </c>
      <c r="T85" s="1">
        <v>10</v>
      </c>
      <c r="U85" s="1">
        <v>6</v>
      </c>
      <c r="W85" s="1">
        <v>8</v>
      </c>
      <c r="Y85" s="1">
        <v>6</v>
      </c>
      <c r="AN85" s="7">
        <f>IF(Q85&gt;0,RANK(Q85,(N85:P85,Q85:AL85)),0)</f>
        <v>4</v>
      </c>
      <c r="AO85" s="7">
        <f>IF(R85&gt;0,RANK(R85,(N85:P85,Q85:AL85)),0)</f>
        <v>5</v>
      </c>
      <c r="AP85" s="7">
        <f>IF(S85&gt;0,RANK(S85,(N85:P85,Q85:AL85)),0)</f>
        <v>7</v>
      </c>
      <c r="AQ85" s="7">
        <f>IF(T85&gt;0,RANK(T85,(N85:P85,Q85:AL85)),0)</f>
        <v>6</v>
      </c>
      <c r="AR85" s="2">
        <f t="shared" si="31"/>
        <v>4.245591116917048E-3</v>
      </c>
      <c r="AS85" s="2">
        <f t="shared" si="32"/>
        <v>3.9190071848465057E-3</v>
      </c>
      <c r="AT85" s="2">
        <f t="shared" si="33"/>
        <v>1.4696276943174395E-3</v>
      </c>
      <c r="AU85" s="2">
        <f t="shared" si="34"/>
        <v>1.6329196603527107E-3</v>
      </c>
      <c r="AW85" t="s">
        <v>1716</v>
      </c>
      <c r="AX85" t="s">
        <v>1217</v>
      </c>
      <c r="BA85" s="127">
        <v>2</v>
      </c>
      <c r="BB85" s="130">
        <v>715</v>
      </c>
      <c r="BC85" s="131">
        <f t="shared" si="23"/>
        <v>2715</v>
      </c>
      <c r="BE85" s="7" t="s">
        <v>52</v>
      </c>
    </row>
    <row r="86" spans="1:57" hidden="1" outlineLevel="1" x14ac:dyDescent="0.2">
      <c r="A86" t="s">
        <v>547</v>
      </c>
      <c r="B86" t="s">
        <v>1217</v>
      </c>
      <c r="C86" s="1">
        <f t="shared" si="24"/>
        <v>5941</v>
      </c>
      <c r="D86" s="7">
        <f>RANK(N86,(N86:P86,Q86:AL86))</f>
        <v>1</v>
      </c>
      <c r="E86" s="7">
        <f>RANK(O86,(N86:P86,Q86:AL86))</f>
        <v>2</v>
      </c>
      <c r="F86" s="7">
        <f>IF(P86&gt;0,RANK(P86,(N86:P86,Q86:AL86)),0)</f>
        <v>3</v>
      </c>
      <c r="G86" s="1">
        <f t="shared" si="25"/>
        <v>547</v>
      </c>
      <c r="H86" s="2">
        <f t="shared" si="26"/>
        <v>9.207204174381417E-2</v>
      </c>
      <c r="I86" s="2"/>
      <c r="J86" s="2">
        <f t="shared" si="27"/>
        <v>0.40212085507490319</v>
      </c>
      <c r="K86" s="2">
        <f t="shared" si="28"/>
        <v>0.31004881333108902</v>
      </c>
      <c r="L86" s="2">
        <f t="shared" si="29"/>
        <v>0.26780003366436628</v>
      </c>
      <c r="M86" s="2">
        <f t="shared" si="30"/>
        <v>2.0030297929641561E-2</v>
      </c>
      <c r="N86" s="1">
        <v>2389</v>
      </c>
      <c r="O86" s="1">
        <v>1842</v>
      </c>
      <c r="P86" s="1">
        <v>1591</v>
      </c>
      <c r="Q86" s="1">
        <v>38</v>
      </c>
      <c r="R86" s="1">
        <v>24</v>
      </c>
      <c r="S86" s="1">
        <v>18</v>
      </c>
      <c r="T86" s="1">
        <v>3</v>
      </c>
      <c r="U86" s="1">
        <v>15</v>
      </c>
      <c r="W86" s="1">
        <v>10</v>
      </c>
      <c r="Y86" s="1">
        <v>11</v>
      </c>
      <c r="AN86" s="7">
        <f>IF(Q86&gt;0,RANK(Q86,(N86:P86,Q86:AL86)),0)</f>
        <v>4</v>
      </c>
      <c r="AO86" s="7">
        <f>IF(R86&gt;0,RANK(R86,(N86:P86,Q86:AL86)),0)</f>
        <v>5</v>
      </c>
      <c r="AP86" s="7">
        <f>IF(S86&gt;0,RANK(S86,(N86:P86,Q86:AL86)),0)</f>
        <v>6</v>
      </c>
      <c r="AQ86" s="7">
        <f>IF(T86&gt;0,RANK(T86,(N86:P86,Q86:AL86)),0)</f>
        <v>10</v>
      </c>
      <c r="AR86" s="2">
        <f t="shared" si="31"/>
        <v>6.3962295909779495E-3</v>
      </c>
      <c r="AS86" s="2">
        <f t="shared" si="32"/>
        <v>4.0397239521965996E-3</v>
      </c>
      <c r="AT86" s="2">
        <f t="shared" si="33"/>
        <v>3.0297929641474497E-3</v>
      </c>
      <c r="AU86" s="2">
        <f t="shared" si="34"/>
        <v>5.0496549402457495E-4</v>
      </c>
      <c r="AW86" t="s">
        <v>547</v>
      </c>
      <c r="AX86" t="s">
        <v>1217</v>
      </c>
      <c r="BA86" s="127">
        <v>2</v>
      </c>
      <c r="BB86" s="130">
        <v>716</v>
      </c>
      <c r="BC86" s="131">
        <f t="shared" si="23"/>
        <v>2716</v>
      </c>
      <c r="BE86" s="7" t="s">
        <v>52</v>
      </c>
    </row>
    <row r="87" spans="1:57" hidden="1" outlineLevel="1" x14ac:dyDescent="0.2">
      <c r="A87" t="s">
        <v>1957</v>
      </c>
      <c r="B87" t="s">
        <v>1217</v>
      </c>
      <c r="C87" s="1">
        <f t="shared" si="24"/>
        <v>4633</v>
      </c>
      <c r="D87" s="7">
        <f>RANK(N87,(N87:P87,Q87:AL87))</f>
        <v>1</v>
      </c>
      <c r="E87" s="7">
        <f>RANK(O87,(N87:P87,Q87:AL87))</f>
        <v>2</v>
      </c>
      <c r="F87" s="7">
        <f>IF(P87&gt;0,RANK(P87,(N87:P87,Q87:AL87)),0)</f>
        <v>3</v>
      </c>
      <c r="G87" s="1">
        <f t="shared" si="25"/>
        <v>439</v>
      </c>
      <c r="H87" s="2">
        <f t="shared" si="26"/>
        <v>9.4755018346643641E-2</v>
      </c>
      <c r="I87" s="2"/>
      <c r="J87" s="2">
        <f t="shared" si="27"/>
        <v>0.391538959637384</v>
      </c>
      <c r="K87" s="2">
        <f t="shared" si="28"/>
        <v>0.29678394129074032</v>
      </c>
      <c r="L87" s="2">
        <f t="shared" si="29"/>
        <v>0.28491258363911071</v>
      </c>
      <c r="M87" s="2">
        <f t="shared" si="30"/>
        <v>2.6764515432765035E-2</v>
      </c>
      <c r="N87" s="1">
        <v>1814</v>
      </c>
      <c r="O87" s="1">
        <v>1375</v>
      </c>
      <c r="P87" s="1">
        <v>1320</v>
      </c>
      <c r="Q87" s="1">
        <v>33</v>
      </c>
      <c r="R87" s="1">
        <v>28</v>
      </c>
      <c r="S87" s="1">
        <v>11</v>
      </c>
      <c r="T87" s="1">
        <v>9</v>
      </c>
      <c r="U87" s="1">
        <v>10</v>
      </c>
      <c r="W87" s="1">
        <v>24</v>
      </c>
      <c r="Y87" s="1">
        <v>9</v>
      </c>
      <c r="AN87" s="7">
        <f>IF(Q87&gt;0,RANK(Q87,(N87:P87,Q87:AL87)),0)</f>
        <v>4</v>
      </c>
      <c r="AO87" s="7">
        <f>IF(R87&gt;0,RANK(R87,(N87:P87,Q87:AL87)),0)</f>
        <v>5</v>
      </c>
      <c r="AP87" s="7">
        <f>IF(S87&gt;0,RANK(S87,(N87:P87,Q87:AL87)),0)</f>
        <v>7</v>
      </c>
      <c r="AQ87" s="7">
        <f>IF(T87&gt;0,RANK(T87,(N87:P87,Q87:AL87)),0)</f>
        <v>9</v>
      </c>
      <c r="AR87" s="2">
        <f t="shared" si="31"/>
        <v>7.1228145909777683E-3</v>
      </c>
      <c r="AS87" s="2">
        <f t="shared" si="32"/>
        <v>6.0436002590114396E-3</v>
      </c>
      <c r="AT87" s="2">
        <f t="shared" si="33"/>
        <v>2.3742715303259228E-3</v>
      </c>
      <c r="AU87" s="2">
        <f t="shared" si="34"/>
        <v>1.9425857975393912E-3</v>
      </c>
      <c r="AW87" t="s">
        <v>1957</v>
      </c>
      <c r="AX87" t="s">
        <v>1217</v>
      </c>
      <c r="BA87" s="127">
        <v>2</v>
      </c>
      <c r="BB87" s="130">
        <v>717</v>
      </c>
      <c r="BC87" s="131">
        <f t="shared" si="23"/>
        <v>2717</v>
      </c>
      <c r="BE87" s="7" t="s">
        <v>52</v>
      </c>
    </row>
    <row r="88" spans="1:57" hidden="1" outlineLevel="1" x14ac:dyDescent="0.2">
      <c r="A88" t="s">
        <v>1578</v>
      </c>
      <c r="B88" t="s">
        <v>1217</v>
      </c>
      <c r="C88" s="1">
        <f t="shared" si="24"/>
        <v>6423</v>
      </c>
      <c r="D88" s="7">
        <f>RANK(N88,(N88:P88,Q88:AL88))</f>
        <v>3</v>
      </c>
      <c r="E88" s="7">
        <f>RANK(O88,(N88:P88,Q88:AL88))</f>
        <v>1</v>
      </c>
      <c r="F88" s="7">
        <f>IF(P88&gt;0,RANK(P88,(N88:P88,Q88:AL88)),0)</f>
        <v>2</v>
      </c>
      <c r="G88" s="1">
        <f t="shared" si="25"/>
        <v>665</v>
      </c>
      <c r="H88" s="2">
        <f t="shared" si="26"/>
        <v>0.10353417406196481</v>
      </c>
      <c r="I88" s="2"/>
      <c r="J88" s="2">
        <f t="shared" si="27"/>
        <v>0.27230266230733302</v>
      </c>
      <c r="K88" s="2">
        <f t="shared" si="28"/>
        <v>0.40837614821734392</v>
      </c>
      <c r="L88" s="2">
        <f t="shared" si="29"/>
        <v>0.30484197415537911</v>
      </c>
      <c r="M88" s="2">
        <f t="shared" si="30"/>
        <v>1.447921531994395E-2</v>
      </c>
      <c r="N88" s="1">
        <v>1749</v>
      </c>
      <c r="O88" s="1">
        <v>2623</v>
      </c>
      <c r="P88" s="1">
        <v>1958</v>
      </c>
      <c r="Q88" s="1">
        <v>27</v>
      </c>
      <c r="R88" s="1">
        <v>26</v>
      </c>
      <c r="S88" s="1">
        <v>5</v>
      </c>
      <c r="T88" s="1">
        <v>4</v>
      </c>
      <c r="U88" s="1">
        <v>8</v>
      </c>
      <c r="W88" s="1">
        <v>15</v>
      </c>
      <c r="Y88" s="1">
        <v>8</v>
      </c>
      <c r="AN88" s="7">
        <f>IF(Q88&gt;0,RANK(Q88,(N88:P88,Q88:AL88)),0)</f>
        <v>4</v>
      </c>
      <c r="AO88" s="7">
        <f>IF(R88&gt;0,RANK(R88,(N88:P88,Q88:AL88)),0)</f>
        <v>5</v>
      </c>
      <c r="AP88" s="7">
        <f>IF(S88&gt;0,RANK(S88,(N88:P88,Q88:AL88)),0)</f>
        <v>9</v>
      </c>
      <c r="AQ88" s="7">
        <f>IF(T88&gt;0,RANK(T88,(N88:P88,Q88:AL88)),0)</f>
        <v>10</v>
      </c>
      <c r="AR88" s="2">
        <f t="shared" si="31"/>
        <v>4.2036431574030827E-3</v>
      </c>
      <c r="AS88" s="2">
        <f t="shared" si="32"/>
        <v>4.0479526700918575E-3</v>
      </c>
      <c r="AT88" s="2">
        <f t="shared" si="33"/>
        <v>7.7845243655612643E-4</v>
      </c>
      <c r="AU88" s="2">
        <f t="shared" si="34"/>
        <v>6.227619492449011E-4</v>
      </c>
      <c r="AW88" t="s">
        <v>1578</v>
      </c>
      <c r="AX88" t="s">
        <v>1217</v>
      </c>
      <c r="BA88" s="127">
        <v>2</v>
      </c>
      <c r="BB88" s="130">
        <v>718</v>
      </c>
      <c r="BC88" s="131">
        <f t="shared" si="23"/>
        <v>2718</v>
      </c>
      <c r="BE88" s="7" t="s">
        <v>52</v>
      </c>
    </row>
    <row r="89" spans="1:57" hidden="1" outlineLevel="1" x14ac:dyDescent="0.2">
      <c r="A89" t="s">
        <v>1685</v>
      </c>
      <c r="B89" t="s">
        <v>1217</v>
      </c>
      <c r="C89" s="1">
        <f t="shared" si="24"/>
        <v>8357</v>
      </c>
      <c r="D89" s="7">
        <f>RANK(N89,(N89:P89,Q89:AL89))</f>
        <v>2</v>
      </c>
      <c r="E89" s="7">
        <f>RANK(O89,(N89:P89,Q89:AL89))</f>
        <v>1</v>
      </c>
      <c r="F89" s="7">
        <f>IF(P89&gt;0,RANK(P89,(N89:P89,Q89:AL89)),0)</f>
        <v>3</v>
      </c>
      <c r="G89" s="1">
        <f t="shared" si="25"/>
        <v>1146</v>
      </c>
      <c r="H89" s="2">
        <f t="shared" si="26"/>
        <v>0.13713054924015794</v>
      </c>
      <c r="I89" s="2"/>
      <c r="J89" s="2">
        <f t="shared" si="27"/>
        <v>0.29711619002034223</v>
      </c>
      <c r="K89" s="2">
        <f t="shared" si="28"/>
        <v>0.43424673926050017</v>
      </c>
      <c r="L89" s="2">
        <f t="shared" si="29"/>
        <v>0.25535479238961351</v>
      </c>
      <c r="M89" s="2">
        <f t="shared" si="30"/>
        <v>1.3282278329544039E-2</v>
      </c>
      <c r="N89" s="1">
        <v>2483</v>
      </c>
      <c r="O89" s="1">
        <v>3629</v>
      </c>
      <c r="P89" s="1">
        <v>2134</v>
      </c>
      <c r="Q89" s="1">
        <v>37</v>
      </c>
      <c r="R89" s="1">
        <v>31</v>
      </c>
      <c r="S89" s="1">
        <v>8</v>
      </c>
      <c r="T89" s="1">
        <v>5</v>
      </c>
      <c r="U89" s="1">
        <v>13</v>
      </c>
      <c r="W89" s="1">
        <v>3</v>
      </c>
      <c r="Y89" s="1">
        <v>14</v>
      </c>
      <c r="AN89" s="7">
        <f>IF(Q89&gt;0,RANK(Q89,(N89:P89,Q89:AL89)),0)</f>
        <v>4</v>
      </c>
      <c r="AO89" s="7">
        <f>IF(R89&gt;0,RANK(R89,(N89:P89,Q89:AL89)),0)</f>
        <v>5</v>
      </c>
      <c r="AP89" s="7">
        <f>IF(S89&gt;0,RANK(S89,(N89:P89,Q89:AL89)),0)</f>
        <v>8</v>
      </c>
      <c r="AQ89" s="7">
        <f>IF(T89&gt;0,RANK(T89,(N89:P89,Q89:AL89)),0)</f>
        <v>9</v>
      </c>
      <c r="AR89" s="2">
        <f t="shared" si="31"/>
        <v>4.4274261098480316E-3</v>
      </c>
      <c r="AS89" s="2">
        <f t="shared" si="32"/>
        <v>3.7094651190618644E-3</v>
      </c>
      <c r="AT89" s="2">
        <f t="shared" si="33"/>
        <v>9.5728132104822309E-4</v>
      </c>
      <c r="AU89" s="2">
        <f t="shared" si="34"/>
        <v>5.9830082565513938E-4</v>
      </c>
      <c r="AW89" t="s">
        <v>1685</v>
      </c>
      <c r="AX89" t="s">
        <v>1217</v>
      </c>
      <c r="BA89" s="127">
        <v>2</v>
      </c>
      <c r="BB89" s="130">
        <v>719</v>
      </c>
      <c r="BC89" s="131">
        <f t="shared" si="23"/>
        <v>2719</v>
      </c>
      <c r="BE89" s="7" t="s">
        <v>52</v>
      </c>
    </row>
    <row r="90" spans="1:57" hidden="1" outlineLevel="1" x14ac:dyDescent="0.2">
      <c r="A90" t="s">
        <v>1686</v>
      </c>
      <c r="B90" t="s">
        <v>1217</v>
      </c>
      <c r="C90" s="1">
        <f t="shared" si="24"/>
        <v>6419</v>
      </c>
      <c r="D90" s="7">
        <f>RANK(N90,(N90:P90,Q90:AL90))</f>
        <v>2</v>
      </c>
      <c r="E90" s="7">
        <f>RANK(O90,(N90:P90,Q90:AL90))</f>
        <v>1</v>
      </c>
      <c r="F90" s="7">
        <f>IF(P90&gt;0,RANK(P90,(N90:P90,Q90:AL90)),0)</f>
        <v>3</v>
      </c>
      <c r="G90" s="1">
        <f t="shared" si="25"/>
        <v>608</v>
      </c>
      <c r="H90" s="2">
        <f t="shared" si="26"/>
        <v>9.4718803551955139E-2</v>
      </c>
      <c r="I90" s="2"/>
      <c r="J90" s="2">
        <f t="shared" si="27"/>
        <v>0.30082567378096275</v>
      </c>
      <c r="K90" s="2">
        <f t="shared" si="28"/>
        <v>0.39554447733291792</v>
      </c>
      <c r="L90" s="2">
        <f t="shared" si="29"/>
        <v>0.28664901074933791</v>
      </c>
      <c r="M90" s="2">
        <f t="shared" si="30"/>
        <v>1.6980838136781473E-2</v>
      </c>
      <c r="N90" s="1">
        <v>1931</v>
      </c>
      <c r="O90" s="1">
        <v>2539</v>
      </c>
      <c r="P90" s="1">
        <v>1840</v>
      </c>
      <c r="Q90" s="1">
        <v>27</v>
      </c>
      <c r="R90" s="1">
        <v>41</v>
      </c>
      <c r="S90" s="1">
        <v>6</v>
      </c>
      <c r="T90" s="1">
        <v>6</v>
      </c>
      <c r="U90" s="1">
        <v>12</v>
      </c>
      <c r="W90" s="1">
        <v>9</v>
      </c>
      <c r="Y90" s="1">
        <v>8</v>
      </c>
      <c r="AN90" s="7">
        <f>IF(Q90&gt;0,RANK(Q90,(N90:P90,Q90:AL90)),0)</f>
        <v>5</v>
      </c>
      <c r="AO90" s="7">
        <f>IF(R90&gt;0,RANK(R90,(N90:P90,Q90:AL90)),0)</f>
        <v>4</v>
      </c>
      <c r="AP90" s="7">
        <f>IF(S90&gt;0,RANK(S90,(N90:P90,Q90:AL90)),0)</f>
        <v>9</v>
      </c>
      <c r="AQ90" s="7">
        <f>IF(T90&gt;0,RANK(T90,(N90:P90,Q90:AL90)),0)</f>
        <v>9</v>
      </c>
      <c r="AR90" s="2">
        <f t="shared" si="31"/>
        <v>4.2062626577348498E-3</v>
      </c>
      <c r="AS90" s="2">
        <f t="shared" si="32"/>
        <v>6.38728773952329E-3</v>
      </c>
      <c r="AT90" s="2">
        <f t="shared" si="33"/>
        <v>9.3472503505218876E-4</v>
      </c>
      <c r="AU90" s="2">
        <f t="shared" si="34"/>
        <v>9.3472503505218876E-4</v>
      </c>
      <c r="AW90" t="s">
        <v>1686</v>
      </c>
      <c r="AX90" t="s">
        <v>1217</v>
      </c>
      <c r="BA90" s="127">
        <v>2</v>
      </c>
      <c r="BB90" s="130">
        <v>720</v>
      </c>
      <c r="BC90" s="131">
        <f t="shared" si="23"/>
        <v>2720</v>
      </c>
      <c r="BE90" s="7" t="s">
        <v>52</v>
      </c>
    </row>
    <row r="91" spans="1:57" hidden="1" outlineLevel="1" x14ac:dyDescent="0.2">
      <c r="A91" t="s">
        <v>2581</v>
      </c>
      <c r="B91" t="s">
        <v>1217</v>
      </c>
      <c r="C91" s="1">
        <f t="shared" si="24"/>
        <v>7225</v>
      </c>
      <c r="D91" s="7">
        <f>RANK(N91,(N91:P91,Q91:AL91))</f>
        <v>2</v>
      </c>
      <c r="E91" s="7">
        <f>RANK(O91,(N91:P91,Q91:AL91))</f>
        <v>1</v>
      </c>
      <c r="F91" s="7">
        <f>IF(P91&gt;0,RANK(P91,(N91:P91,Q91:AL91)),0)</f>
        <v>3</v>
      </c>
      <c r="G91" s="1">
        <f t="shared" si="25"/>
        <v>531</v>
      </c>
      <c r="H91" s="2">
        <f t="shared" si="26"/>
        <v>7.3494809688581311E-2</v>
      </c>
      <c r="I91" s="2"/>
      <c r="J91" s="2">
        <f t="shared" si="27"/>
        <v>0.32982698961937718</v>
      </c>
      <c r="K91" s="2">
        <f t="shared" si="28"/>
        <v>0.40332179930795847</v>
      </c>
      <c r="L91" s="2">
        <f t="shared" si="29"/>
        <v>0.25231833910034601</v>
      </c>
      <c r="M91" s="2">
        <f t="shared" si="30"/>
        <v>1.453287197231834E-2</v>
      </c>
      <c r="N91" s="1">
        <v>2383</v>
      </c>
      <c r="O91" s="1">
        <v>2914</v>
      </c>
      <c r="P91" s="1">
        <v>1823</v>
      </c>
      <c r="Q91" s="1">
        <v>25</v>
      </c>
      <c r="R91" s="1">
        <v>28</v>
      </c>
      <c r="S91" s="1">
        <v>6</v>
      </c>
      <c r="T91" s="1">
        <v>8</v>
      </c>
      <c r="U91" s="1">
        <v>9</v>
      </c>
      <c r="W91" s="1">
        <v>13</v>
      </c>
      <c r="Y91" s="1">
        <v>16</v>
      </c>
      <c r="AN91" s="7">
        <f>IF(Q91&gt;0,RANK(Q91,(N91:P91,Q91:AL91)),0)</f>
        <v>5</v>
      </c>
      <c r="AO91" s="7">
        <f>IF(R91&gt;0,RANK(R91,(N91:P91,Q91:AL91)),0)</f>
        <v>4</v>
      </c>
      <c r="AP91" s="7">
        <f>IF(S91&gt;0,RANK(S91,(N91:P91,Q91:AL91)),0)</f>
        <v>10</v>
      </c>
      <c r="AQ91" s="7">
        <f>IF(T91&gt;0,RANK(T91,(N91:P91,Q91:AL91)),0)</f>
        <v>9</v>
      </c>
      <c r="AR91" s="2">
        <f t="shared" si="31"/>
        <v>3.4602076124567475E-3</v>
      </c>
      <c r="AS91" s="2">
        <f t="shared" si="32"/>
        <v>3.8754325259515569E-3</v>
      </c>
      <c r="AT91" s="2">
        <f t="shared" si="33"/>
        <v>8.3044982698961939E-4</v>
      </c>
      <c r="AU91" s="2">
        <f t="shared" si="34"/>
        <v>1.1072664359861593E-3</v>
      </c>
      <c r="AW91" t="s">
        <v>2581</v>
      </c>
      <c r="AX91" t="s">
        <v>1217</v>
      </c>
      <c r="BA91" s="127">
        <v>2</v>
      </c>
      <c r="BB91" s="130">
        <v>721</v>
      </c>
      <c r="BC91" s="131">
        <f t="shared" si="23"/>
        <v>2721</v>
      </c>
      <c r="BE91" s="7" t="s">
        <v>52</v>
      </c>
    </row>
    <row r="92" spans="1:57" hidden="1" outlineLevel="1" x14ac:dyDescent="0.2">
      <c r="A92" t="s">
        <v>2120</v>
      </c>
      <c r="B92" t="s">
        <v>1217</v>
      </c>
      <c r="C92" s="1">
        <f t="shared" si="24"/>
        <v>6632</v>
      </c>
      <c r="D92" s="7">
        <f>RANK(N92,(N92:P92,Q92:AL92))</f>
        <v>2</v>
      </c>
      <c r="E92" s="7">
        <f>RANK(O92,(N92:P92,Q92:AL92))</f>
        <v>1</v>
      </c>
      <c r="F92" s="7">
        <f>IF(P92&gt;0,RANK(P92,(N92:P92,Q92:AL92)),0)</f>
        <v>3</v>
      </c>
      <c r="G92" s="1">
        <f t="shared" si="25"/>
        <v>51</v>
      </c>
      <c r="H92" s="2">
        <f t="shared" si="26"/>
        <v>7.6899879372738242E-3</v>
      </c>
      <c r="I92" s="2"/>
      <c r="J92" s="2">
        <f t="shared" si="27"/>
        <v>0.35977080820265378</v>
      </c>
      <c r="K92" s="2">
        <f t="shared" si="28"/>
        <v>0.3674607961399276</v>
      </c>
      <c r="L92" s="2">
        <f t="shared" si="29"/>
        <v>0.25527744270205066</v>
      </c>
      <c r="M92" s="2">
        <f t="shared" si="30"/>
        <v>1.74909529553679E-2</v>
      </c>
      <c r="N92" s="1">
        <v>2386</v>
      </c>
      <c r="O92" s="1">
        <v>2437</v>
      </c>
      <c r="P92" s="1">
        <v>1693</v>
      </c>
      <c r="Q92" s="1">
        <v>37</v>
      </c>
      <c r="R92" s="1">
        <v>22</v>
      </c>
      <c r="S92" s="1">
        <v>10</v>
      </c>
      <c r="T92" s="1">
        <v>10</v>
      </c>
      <c r="U92" s="1">
        <v>15</v>
      </c>
      <c r="W92" s="1">
        <v>11</v>
      </c>
      <c r="Y92" s="1">
        <v>11</v>
      </c>
      <c r="AN92" s="7">
        <f>IF(Q92&gt;0,RANK(Q92,(N92:P92,Q92:AL92)),0)</f>
        <v>4</v>
      </c>
      <c r="AO92" s="7">
        <f>IF(R92&gt;0,RANK(R92,(N92:P92,Q92:AL92)),0)</f>
        <v>5</v>
      </c>
      <c r="AP92" s="7">
        <f>IF(S92&gt;0,RANK(S92,(N92:P92,Q92:AL92)),0)</f>
        <v>9</v>
      </c>
      <c r="AQ92" s="7">
        <f>IF(T92&gt;0,RANK(T92,(N92:P92,Q92:AL92)),0)</f>
        <v>9</v>
      </c>
      <c r="AR92" s="2">
        <f t="shared" si="31"/>
        <v>5.5790108564535588E-3</v>
      </c>
      <c r="AS92" s="2">
        <f t="shared" si="32"/>
        <v>3.3172496984318458E-3</v>
      </c>
      <c r="AT92" s="2">
        <f t="shared" si="33"/>
        <v>1.5078407720144752E-3</v>
      </c>
      <c r="AU92" s="2">
        <f t="shared" si="34"/>
        <v>1.5078407720144752E-3</v>
      </c>
      <c r="AW92" t="s">
        <v>2120</v>
      </c>
      <c r="AX92" t="s">
        <v>1217</v>
      </c>
      <c r="BA92" s="127">
        <v>2</v>
      </c>
      <c r="BB92" s="130">
        <v>722</v>
      </c>
      <c r="BC92" s="131">
        <f t="shared" si="23"/>
        <v>2722</v>
      </c>
      <c r="BE92" s="7" t="s">
        <v>52</v>
      </c>
    </row>
    <row r="93" spans="1:57" hidden="1" outlineLevel="1" x14ac:dyDescent="0.2">
      <c r="A93" t="s">
        <v>1272</v>
      </c>
      <c r="B93" t="s">
        <v>1217</v>
      </c>
      <c r="C93" s="1">
        <f t="shared" si="24"/>
        <v>7233</v>
      </c>
      <c r="D93" s="7">
        <f>RANK(N93,(N93:P93,Q93:AL93))</f>
        <v>2</v>
      </c>
      <c r="E93" s="7">
        <f>RANK(O93,(N93:P93,Q93:AL93))</f>
        <v>1</v>
      </c>
      <c r="F93" s="7">
        <f>IF(P93&gt;0,RANK(P93,(N93:P93,Q93:AL93)),0)</f>
        <v>3</v>
      </c>
      <c r="G93" s="1">
        <f t="shared" si="25"/>
        <v>911</v>
      </c>
      <c r="H93" s="2">
        <f t="shared" si="26"/>
        <v>0.12595050463154983</v>
      </c>
      <c r="I93" s="2"/>
      <c r="J93" s="2">
        <f t="shared" si="27"/>
        <v>0.31148900871007879</v>
      </c>
      <c r="K93" s="2">
        <f t="shared" si="28"/>
        <v>0.43743951334162867</v>
      </c>
      <c r="L93" s="2">
        <f t="shared" si="29"/>
        <v>0.23683119037743675</v>
      </c>
      <c r="M93" s="2">
        <f t="shared" si="30"/>
        <v>1.4240287570855797E-2</v>
      </c>
      <c r="N93" s="1">
        <v>2253</v>
      </c>
      <c r="O93" s="1">
        <v>3164</v>
      </c>
      <c r="P93" s="1">
        <v>1713</v>
      </c>
      <c r="Q93" s="1">
        <v>23</v>
      </c>
      <c r="R93" s="1">
        <v>33</v>
      </c>
      <c r="S93" s="1">
        <v>9</v>
      </c>
      <c r="T93" s="1">
        <v>3</v>
      </c>
      <c r="U93" s="1">
        <v>9</v>
      </c>
      <c r="W93" s="1">
        <v>19</v>
      </c>
      <c r="Y93" s="1">
        <v>7</v>
      </c>
      <c r="AN93" s="7">
        <f>IF(Q93&gt;0,RANK(Q93,(N93:P93,Q93:AL93)),0)</f>
        <v>5</v>
      </c>
      <c r="AO93" s="7">
        <f>IF(R93&gt;0,RANK(R93,(N93:P93,Q93:AL93)),0)</f>
        <v>4</v>
      </c>
      <c r="AP93" s="7">
        <f>IF(S93&gt;0,RANK(S93,(N93:P93,Q93:AL93)),0)</f>
        <v>7</v>
      </c>
      <c r="AQ93" s="7">
        <f>IF(T93&gt;0,RANK(T93,(N93:P93,Q93:AL93)),0)</f>
        <v>10</v>
      </c>
      <c r="AR93" s="2">
        <f t="shared" si="31"/>
        <v>3.1798700400940136E-3</v>
      </c>
      <c r="AS93" s="2">
        <f t="shared" si="32"/>
        <v>4.5624222314392367E-3</v>
      </c>
      <c r="AT93" s="2">
        <f t="shared" si="33"/>
        <v>1.244296972210701E-3</v>
      </c>
      <c r="AU93" s="2">
        <f t="shared" si="34"/>
        <v>4.1476565740356696E-4</v>
      </c>
      <c r="AW93" t="s">
        <v>1272</v>
      </c>
      <c r="AX93" t="s">
        <v>1217</v>
      </c>
      <c r="BA93" s="127">
        <v>2</v>
      </c>
      <c r="BB93" s="130">
        <v>723</v>
      </c>
      <c r="BC93" s="131">
        <f t="shared" si="23"/>
        <v>2723</v>
      </c>
      <c r="BE93" s="7" t="s">
        <v>52</v>
      </c>
    </row>
    <row r="94" spans="1:57" hidden="1" outlineLevel="1" x14ac:dyDescent="0.2">
      <c r="A94" t="s">
        <v>2743</v>
      </c>
      <c r="B94" t="s">
        <v>1217</v>
      </c>
      <c r="C94" s="1">
        <f t="shared" si="24"/>
        <v>4550</v>
      </c>
      <c r="D94" s="7">
        <f>RANK(N94,(N94:P94,Q94:AL94))</f>
        <v>3</v>
      </c>
      <c r="E94" s="7">
        <f>RANK(O94,(N94:P94,Q94:AL94))</f>
        <v>1</v>
      </c>
      <c r="F94" s="7">
        <f>IF(P94&gt;0,RANK(P94,(N94:P94,Q94:AL94)),0)</f>
        <v>2</v>
      </c>
      <c r="G94" s="1">
        <f t="shared" si="25"/>
        <v>910</v>
      </c>
      <c r="H94" s="2">
        <f t="shared" si="26"/>
        <v>0.2</v>
      </c>
      <c r="I94" s="2"/>
      <c r="J94" s="2">
        <f t="shared" si="27"/>
        <v>0.25032967032967035</v>
      </c>
      <c r="K94" s="2">
        <f t="shared" si="28"/>
        <v>0.46747252747252749</v>
      </c>
      <c r="L94" s="2">
        <f t="shared" si="29"/>
        <v>0.26747252747252748</v>
      </c>
      <c r="M94" s="2">
        <f t="shared" si="30"/>
        <v>1.4725274725274684E-2</v>
      </c>
      <c r="N94" s="1">
        <v>1139</v>
      </c>
      <c r="O94" s="1">
        <v>2127</v>
      </c>
      <c r="P94" s="1">
        <v>1217</v>
      </c>
      <c r="Q94" s="1">
        <v>11</v>
      </c>
      <c r="R94" s="1">
        <v>21</v>
      </c>
      <c r="S94" s="1">
        <v>4</v>
      </c>
      <c r="T94" s="1">
        <v>10</v>
      </c>
      <c r="U94" s="1">
        <v>6</v>
      </c>
      <c r="W94" s="1">
        <v>9</v>
      </c>
      <c r="Y94" s="1">
        <v>6</v>
      </c>
      <c r="AN94" s="7">
        <f>IF(Q94&gt;0,RANK(Q94,(N94:P94,Q94:AL94)),0)</f>
        <v>5</v>
      </c>
      <c r="AO94" s="7">
        <f>IF(R94&gt;0,RANK(R94,(N94:P94,Q94:AL94)),0)</f>
        <v>4</v>
      </c>
      <c r="AP94" s="7">
        <f>IF(S94&gt;0,RANK(S94,(N94:P94,Q94:AL94)),0)</f>
        <v>10</v>
      </c>
      <c r="AQ94" s="7">
        <f>IF(T94&gt;0,RANK(T94,(N94:P94,Q94:AL94)),0)</f>
        <v>6</v>
      </c>
      <c r="AR94" s="2">
        <f t="shared" si="31"/>
        <v>2.4175824175824176E-3</v>
      </c>
      <c r="AS94" s="2">
        <f t="shared" si="32"/>
        <v>4.6153846153846158E-3</v>
      </c>
      <c r="AT94" s="2">
        <f t="shared" si="33"/>
        <v>8.7912087912087912E-4</v>
      </c>
      <c r="AU94" s="2">
        <f t="shared" si="34"/>
        <v>2.1978021978021978E-3</v>
      </c>
      <c r="AW94" t="s">
        <v>2743</v>
      </c>
      <c r="AX94" t="s">
        <v>1217</v>
      </c>
      <c r="BA94" s="127">
        <v>2</v>
      </c>
      <c r="BB94" s="130">
        <v>724</v>
      </c>
      <c r="BC94" s="131">
        <f t="shared" si="23"/>
        <v>2724</v>
      </c>
      <c r="BE94" s="7" t="s">
        <v>52</v>
      </c>
    </row>
    <row r="95" spans="1:57" hidden="1" outlineLevel="1" x14ac:dyDescent="0.2">
      <c r="A95" t="s">
        <v>2118</v>
      </c>
      <c r="B95" t="s">
        <v>1217</v>
      </c>
      <c r="C95" s="1">
        <f t="shared" si="24"/>
        <v>7338</v>
      </c>
      <c r="D95" s="7">
        <f>RANK(N95,(N95:P95,Q95:AL95))</f>
        <v>3</v>
      </c>
      <c r="E95" s="7">
        <f>RANK(O95,(N95:P95,Q95:AL95))</f>
        <v>1</v>
      </c>
      <c r="F95" s="7">
        <f>IF(P95&gt;0,RANK(P95,(N95:P95,Q95:AL95)),0)</f>
        <v>2</v>
      </c>
      <c r="G95" s="1">
        <f t="shared" si="25"/>
        <v>1511</v>
      </c>
      <c r="H95" s="2">
        <f t="shared" si="26"/>
        <v>0.20591441809757427</v>
      </c>
      <c r="I95" s="2"/>
      <c r="J95" s="2">
        <f t="shared" si="27"/>
        <v>0.25565549195966203</v>
      </c>
      <c r="K95" s="2">
        <f t="shared" si="28"/>
        <v>0.46892886345053147</v>
      </c>
      <c r="L95" s="2">
        <f t="shared" si="29"/>
        <v>0.2630144453529572</v>
      </c>
      <c r="M95" s="2">
        <f t="shared" si="30"/>
        <v>1.2401199236849236E-2</v>
      </c>
      <c r="N95" s="1">
        <v>1876</v>
      </c>
      <c r="O95" s="1">
        <v>3441</v>
      </c>
      <c r="P95" s="1">
        <v>1930</v>
      </c>
      <c r="Q95" s="1">
        <v>27</v>
      </c>
      <c r="R95" s="1">
        <v>25</v>
      </c>
      <c r="S95" s="1">
        <v>6</v>
      </c>
      <c r="T95" s="1">
        <v>5</v>
      </c>
      <c r="U95" s="1">
        <v>7</v>
      </c>
      <c r="W95" s="1">
        <v>11</v>
      </c>
      <c r="Y95" s="1">
        <v>10</v>
      </c>
      <c r="AN95" s="7">
        <f>IF(Q95&gt;0,RANK(Q95,(N95:P95,Q95:AL95)),0)</f>
        <v>4</v>
      </c>
      <c r="AO95" s="7">
        <f>IF(R95&gt;0,RANK(R95,(N95:P95,Q95:AL95)),0)</f>
        <v>5</v>
      </c>
      <c r="AP95" s="7">
        <f>IF(S95&gt;0,RANK(S95,(N95:P95,Q95:AL95)),0)</f>
        <v>9</v>
      </c>
      <c r="AQ95" s="7">
        <f>IF(T95&gt;0,RANK(T95,(N95:P95,Q95:AL95)),0)</f>
        <v>10</v>
      </c>
      <c r="AR95" s="2">
        <f t="shared" si="31"/>
        <v>3.6794766966475878E-3</v>
      </c>
      <c r="AS95" s="2">
        <f t="shared" si="32"/>
        <v>3.406922867266285E-3</v>
      </c>
      <c r="AT95" s="2">
        <f t="shared" si="33"/>
        <v>8.1766148814390845E-4</v>
      </c>
      <c r="AU95" s="2">
        <f t="shared" si="34"/>
        <v>6.8138457345325704E-4</v>
      </c>
      <c r="AW95" t="s">
        <v>2118</v>
      </c>
      <c r="AX95" t="s">
        <v>1217</v>
      </c>
      <c r="BA95" s="127">
        <v>2</v>
      </c>
      <c r="BB95" s="130">
        <v>725</v>
      </c>
      <c r="BC95" s="131">
        <f t="shared" si="23"/>
        <v>2725</v>
      </c>
      <c r="BE95" s="7" t="s">
        <v>52</v>
      </c>
    </row>
    <row r="96" spans="1:57" hidden="1" outlineLevel="1" x14ac:dyDescent="0.2">
      <c r="A96" t="s">
        <v>1463</v>
      </c>
      <c r="B96" t="s">
        <v>1217</v>
      </c>
      <c r="C96" s="1">
        <f t="shared" si="24"/>
        <v>6927</v>
      </c>
      <c r="D96" s="7">
        <f>RANK(N96,(N96:P96,Q96:AL96))</f>
        <v>3</v>
      </c>
      <c r="E96" s="7">
        <f>RANK(O96,(N96:P96,Q96:AL96))</f>
        <v>1</v>
      </c>
      <c r="F96" s="7">
        <f>IF(P96&gt;0,RANK(P96,(N96:P96,Q96:AL96)),0)</f>
        <v>2</v>
      </c>
      <c r="G96" s="1">
        <f t="shared" si="25"/>
        <v>1075</v>
      </c>
      <c r="H96" s="2">
        <f t="shared" si="26"/>
        <v>0.15518983687021798</v>
      </c>
      <c r="I96" s="2"/>
      <c r="J96" s="2">
        <f t="shared" si="27"/>
        <v>0.21842067272989751</v>
      </c>
      <c r="K96" s="2">
        <f t="shared" si="28"/>
        <v>0.46152735672008083</v>
      </c>
      <c r="L96" s="2">
        <f t="shared" si="29"/>
        <v>0.30633751984986285</v>
      </c>
      <c r="M96" s="2">
        <f t="shared" si="30"/>
        <v>1.3714450700158809E-2</v>
      </c>
      <c r="N96" s="1">
        <v>1513</v>
      </c>
      <c r="O96" s="1">
        <v>3197</v>
      </c>
      <c r="P96" s="1">
        <v>2122</v>
      </c>
      <c r="Q96" s="1">
        <v>23</v>
      </c>
      <c r="R96" s="1">
        <v>32</v>
      </c>
      <c r="S96" s="1">
        <v>3</v>
      </c>
      <c r="T96" s="1">
        <v>8</v>
      </c>
      <c r="U96" s="1">
        <v>6</v>
      </c>
      <c r="W96" s="1">
        <v>14</v>
      </c>
      <c r="Y96" s="1">
        <v>9</v>
      </c>
      <c r="AN96" s="7">
        <f>IF(Q96&gt;0,RANK(Q96,(N96:P96,Q96:AL96)),0)</f>
        <v>5</v>
      </c>
      <c r="AO96" s="7">
        <f>IF(R96&gt;0,RANK(R96,(N96:P96,Q96:AL96)),0)</f>
        <v>4</v>
      </c>
      <c r="AP96" s="7">
        <f>IF(S96&gt;0,RANK(S96,(N96:P96,Q96:AL96)),0)</f>
        <v>10</v>
      </c>
      <c r="AQ96" s="7">
        <f>IF(T96&gt;0,RANK(T96,(N96:P96,Q96:AL96)),0)</f>
        <v>8</v>
      </c>
      <c r="AR96" s="2">
        <f t="shared" si="31"/>
        <v>3.3203406958279198E-3</v>
      </c>
      <c r="AS96" s="2">
        <f t="shared" si="32"/>
        <v>4.6196044463692795E-3</v>
      </c>
      <c r="AT96" s="2">
        <f t="shared" si="33"/>
        <v>4.3308791684711995E-4</v>
      </c>
      <c r="AU96" s="2">
        <f t="shared" si="34"/>
        <v>1.1549011115923199E-3</v>
      </c>
      <c r="AW96" t="s">
        <v>1463</v>
      </c>
      <c r="AX96" t="s">
        <v>1217</v>
      </c>
      <c r="BA96" s="127">
        <v>2</v>
      </c>
      <c r="BB96" s="130">
        <v>726</v>
      </c>
      <c r="BC96" s="131">
        <f t="shared" si="23"/>
        <v>2726</v>
      </c>
      <c r="BE96" s="7" t="s">
        <v>52</v>
      </c>
    </row>
    <row r="97" spans="1:57" hidden="1" outlineLevel="1" x14ac:dyDescent="0.2">
      <c r="A97" t="s">
        <v>2370</v>
      </c>
      <c r="B97" t="s">
        <v>1217</v>
      </c>
      <c r="C97" s="1">
        <f t="shared" si="24"/>
        <v>6686</v>
      </c>
      <c r="D97" s="7">
        <f>RANK(N97,(N97:P97,Q97:AL97))</f>
        <v>3</v>
      </c>
      <c r="E97" s="7">
        <f>RANK(O97,(N97:P97,Q97:AL97))</f>
        <v>1</v>
      </c>
      <c r="F97" s="7">
        <f>IF(P97&gt;0,RANK(P97,(N97:P97,Q97:AL97)),0)</f>
        <v>2</v>
      </c>
      <c r="G97" s="1">
        <f t="shared" si="25"/>
        <v>256</v>
      </c>
      <c r="H97" s="2">
        <f t="shared" si="26"/>
        <v>3.8288962010170506E-2</v>
      </c>
      <c r="I97" s="2"/>
      <c r="J97" s="2">
        <f t="shared" si="27"/>
        <v>0.21522584504935688</v>
      </c>
      <c r="K97" s="2">
        <f t="shared" si="28"/>
        <v>0.40008973975471135</v>
      </c>
      <c r="L97" s="2">
        <f t="shared" si="29"/>
        <v>0.36180077774454084</v>
      </c>
      <c r="M97" s="2">
        <f t="shared" si="30"/>
        <v>2.2883637451390881E-2</v>
      </c>
      <c r="N97" s="1">
        <v>1439</v>
      </c>
      <c r="O97" s="1">
        <v>2675</v>
      </c>
      <c r="P97" s="1">
        <v>2419</v>
      </c>
      <c r="Q97" s="1">
        <v>48</v>
      </c>
      <c r="R97" s="1">
        <v>70</v>
      </c>
      <c r="S97" s="1">
        <v>1</v>
      </c>
      <c r="T97" s="1">
        <v>15</v>
      </c>
      <c r="U97" s="1">
        <v>1</v>
      </c>
      <c r="W97" s="1">
        <v>12</v>
      </c>
      <c r="Y97" s="1">
        <v>6</v>
      </c>
      <c r="AN97" s="7">
        <f>IF(Q97&gt;0,RANK(Q97,(N97:P97,Q97:AL97)),0)</f>
        <v>5</v>
      </c>
      <c r="AO97" s="7">
        <f>IF(R97&gt;0,RANK(R97,(N97:P97,Q97:AL97)),0)</f>
        <v>4</v>
      </c>
      <c r="AP97" s="7">
        <f>IF(S97&gt;0,RANK(S97,(N97:P97,Q97:AL97)),0)</f>
        <v>9</v>
      </c>
      <c r="AQ97" s="7">
        <f>IF(T97&gt;0,RANK(T97,(N97:P97,Q97:AL97)),0)</f>
        <v>6</v>
      </c>
      <c r="AR97" s="2">
        <f t="shared" si="31"/>
        <v>7.1791803769069695E-3</v>
      </c>
      <c r="AS97" s="2">
        <f t="shared" si="32"/>
        <v>1.0469638049655998E-2</v>
      </c>
      <c r="AT97" s="2">
        <f t="shared" si="33"/>
        <v>1.4956625785222854E-4</v>
      </c>
      <c r="AU97" s="2">
        <f t="shared" si="34"/>
        <v>2.2434938677834281E-3</v>
      </c>
      <c r="AW97" t="s">
        <v>2370</v>
      </c>
      <c r="AX97" t="s">
        <v>1217</v>
      </c>
      <c r="BA97" s="127">
        <v>2</v>
      </c>
      <c r="BB97" s="130">
        <v>727</v>
      </c>
      <c r="BC97" s="131">
        <f t="shared" si="23"/>
        <v>2727</v>
      </c>
      <c r="BE97" s="7" t="s">
        <v>52</v>
      </c>
    </row>
    <row r="98" spans="1:57" hidden="1" outlineLevel="1" x14ac:dyDescent="0.2">
      <c r="A98" t="s">
        <v>2412</v>
      </c>
      <c r="B98" t="s">
        <v>1217</v>
      </c>
      <c r="C98" s="1">
        <f t="shared" si="24"/>
        <v>6970</v>
      </c>
      <c r="D98" s="7">
        <f>RANK(N98,(N98:P98,Q98:AL98))</f>
        <v>3</v>
      </c>
      <c r="E98" s="7">
        <f>RANK(O98,(N98:P98,Q98:AL98))</f>
        <v>1</v>
      </c>
      <c r="F98" s="7">
        <f>IF(P98&gt;0,RANK(P98,(N98:P98,Q98:AL98)),0)</f>
        <v>2</v>
      </c>
      <c r="G98" s="1">
        <f t="shared" si="25"/>
        <v>356</v>
      </c>
      <c r="H98" s="2">
        <f t="shared" si="26"/>
        <v>5.107604017216643E-2</v>
      </c>
      <c r="I98" s="2"/>
      <c r="J98" s="2">
        <f t="shared" si="27"/>
        <v>0.23314203730272598</v>
      </c>
      <c r="K98" s="2">
        <f t="shared" si="28"/>
        <v>0.39555236728837878</v>
      </c>
      <c r="L98" s="2">
        <f t="shared" si="29"/>
        <v>0.34447632711621234</v>
      </c>
      <c r="M98" s="2">
        <f t="shared" si="30"/>
        <v>2.6829268292682895E-2</v>
      </c>
      <c r="N98" s="1">
        <v>1625</v>
      </c>
      <c r="O98" s="1">
        <v>2757</v>
      </c>
      <c r="P98" s="1">
        <v>2401</v>
      </c>
      <c r="Q98" s="1">
        <v>60</v>
      </c>
      <c r="R98" s="1">
        <v>64</v>
      </c>
      <c r="S98" s="1">
        <v>6</v>
      </c>
      <c r="T98" s="1">
        <v>13</v>
      </c>
      <c r="U98" s="1">
        <v>12</v>
      </c>
      <c r="W98" s="1">
        <v>22</v>
      </c>
      <c r="Y98" s="1">
        <v>10</v>
      </c>
      <c r="AN98" s="7">
        <f>IF(Q98&gt;0,RANK(Q98,(N98:P98,Q98:AL98)),0)</f>
        <v>5</v>
      </c>
      <c r="AO98" s="7">
        <f>IF(R98&gt;0,RANK(R98,(N98:P98,Q98:AL98)),0)</f>
        <v>4</v>
      </c>
      <c r="AP98" s="7">
        <f>IF(S98&gt;0,RANK(S98,(N98:P98,Q98:AL98)),0)</f>
        <v>10</v>
      </c>
      <c r="AQ98" s="7">
        <f>IF(T98&gt;0,RANK(T98,(N98:P98,Q98:AL98)),0)</f>
        <v>7</v>
      </c>
      <c r="AR98" s="2">
        <f t="shared" si="31"/>
        <v>8.60832137733142E-3</v>
      </c>
      <c r="AS98" s="2">
        <f t="shared" si="32"/>
        <v>9.1822094691535149E-3</v>
      </c>
      <c r="AT98" s="2">
        <f t="shared" si="33"/>
        <v>8.6083213773314202E-4</v>
      </c>
      <c r="AU98" s="2">
        <f t="shared" si="34"/>
        <v>1.8651362984218078E-3</v>
      </c>
      <c r="AW98" t="s">
        <v>2412</v>
      </c>
      <c r="AX98" t="s">
        <v>1217</v>
      </c>
      <c r="BA98" s="127">
        <v>2</v>
      </c>
      <c r="BB98" s="130">
        <v>728</v>
      </c>
      <c r="BC98" s="131">
        <f t="shared" si="23"/>
        <v>2728</v>
      </c>
      <c r="BE98" s="7" t="s">
        <v>52</v>
      </c>
    </row>
    <row r="99" spans="1:57" hidden="1" outlineLevel="1" x14ac:dyDescent="0.2">
      <c r="A99" t="s">
        <v>2509</v>
      </c>
      <c r="B99" t="s">
        <v>1217</v>
      </c>
      <c r="C99" s="1">
        <f t="shared" si="24"/>
        <v>7034</v>
      </c>
      <c r="D99" s="7">
        <f>RANK(N99,(N99:P99,Q99:AL99))</f>
        <v>3</v>
      </c>
      <c r="E99" s="7">
        <f>RANK(O99,(N99:P99,Q99:AL99))</f>
        <v>2</v>
      </c>
      <c r="F99" s="7">
        <f>IF(P99&gt;0,RANK(P99,(N99:P99,Q99:AL99)),0)</f>
        <v>1</v>
      </c>
      <c r="G99" s="1">
        <f t="shared" si="25"/>
        <v>366</v>
      </c>
      <c r="H99" s="2">
        <f t="shared" si="26"/>
        <v>5.2032982655672445E-2</v>
      </c>
      <c r="I99" s="2"/>
      <c r="J99" s="2">
        <f t="shared" si="27"/>
        <v>0.21637759454080183</v>
      </c>
      <c r="K99" s="2">
        <f t="shared" si="28"/>
        <v>0.34958771680409439</v>
      </c>
      <c r="L99" s="2">
        <f t="shared" si="29"/>
        <v>0.40162069945976686</v>
      </c>
      <c r="M99" s="2">
        <f t="shared" si="30"/>
        <v>3.241398919533689E-2</v>
      </c>
      <c r="N99" s="1">
        <v>1522</v>
      </c>
      <c r="O99" s="1">
        <v>2459</v>
      </c>
      <c r="P99" s="1">
        <v>2825</v>
      </c>
      <c r="Q99" s="1">
        <v>62</v>
      </c>
      <c r="R99" s="1">
        <v>104</v>
      </c>
      <c r="S99" s="1">
        <v>5</v>
      </c>
      <c r="T99" s="1">
        <v>20</v>
      </c>
      <c r="U99" s="1">
        <v>11</v>
      </c>
      <c r="W99" s="1">
        <v>13</v>
      </c>
      <c r="Y99" s="1">
        <v>13</v>
      </c>
      <c r="AN99" s="7">
        <f>IF(Q99&gt;0,RANK(Q99,(N99:P99,Q99:AL99)),0)</f>
        <v>5</v>
      </c>
      <c r="AO99" s="7">
        <f>IF(R99&gt;0,RANK(R99,(N99:P99,Q99:AL99)),0)</f>
        <v>4</v>
      </c>
      <c r="AP99" s="7">
        <f>IF(S99&gt;0,RANK(S99,(N99:P99,Q99:AL99)),0)</f>
        <v>10</v>
      </c>
      <c r="AQ99" s="7">
        <f>IF(T99&gt;0,RANK(T99,(N99:P99,Q99:AL99)),0)</f>
        <v>6</v>
      </c>
      <c r="AR99" s="2">
        <f t="shared" si="31"/>
        <v>8.8143303952232018E-3</v>
      </c>
      <c r="AS99" s="2">
        <f t="shared" si="32"/>
        <v>1.4785328404890531E-2</v>
      </c>
      <c r="AT99" s="2">
        <f t="shared" si="33"/>
        <v>7.108330963889679E-4</v>
      </c>
      <c r="AU99" s="2">
        <f t="shared" si="34"/>
        <v>2.8433323855558716E-3</v>
      </c>
      <c r="AW99" t="s">
        <v>2509</v>
      </c>
      <c r="AX99" t="s">
        <v>1217</v>
      </c>
      <c r="BA99" s="127">
        <v>2</v>
      </c>
      <c r="BB99" s="130">
        <v>729</v>
      </c>
      <c r="BC99" s="131">
        <f t="shared" si="23"/>
        <v>2729</v>
      </c>
      <c r="BE99" s="7" t="s">
        <v>52</v>
      </c>
    </row>
    <row r="100" spans="1:57" hidden="1" outlineLevel="1" x14ac:dyDescent="0.2">
      <c r="A100" t="s">
        <v>2510</v>
      </c>
      <c r="B100" t="s">
        <v>1217</v>
      </c>
      <c r="C100" s="1">
        <f t="shared" si="24"/>
        <v>7623</v>
      </c>
      <c r="D100" s="7">
        <f>RANK(N100,(N100:P100,Q100:AL100))</f>
        <v>1</v>
      </c>
      <c r="E100" s="7">
        <f>RANK(O100,(N100:P100,Q100:AL100))</f>
        <v>2</v>
      </c>
      <c r="F100" s="7">
        <f>IF(P100&gt;0,RANK(P100,(N100:P100,Q100:AL100)),0)</f>
        <v>3</v>
      </c>
      <c r="G100" s="1">
        <f t="shared" si="25"/>
        <v>1011</v>
      </c>
      <c r="H100" s="2">
        <f t="shared" si="26"/>
        <v>0.13262495080676898</v>
      </c>
      <c r="I100" s="2"/>
      <c r="J100" s="2">
        <f t="shared" si="27"/>
        <v>0.42188114915387642</v>
      </c>
      <c r="K100" s="2">
        <f t="shared" si="28"/>
        <v>0.28925619834710742</v>
      </c>
      <c r="L100" s="2">
        <f t="shared" si="29"/>
        <v>0.26577462941099306</v>
      </c>
      <c r="M100" s="2">
        <f t="shared" si="30"/>
        <v>2.3088023088023102E-2</v>
      </c>
      <c r="N100" s="1">
        <v>3216</v>
      </c>
      <c r="O100" s="1">
        <v>2205</v>
      </c>
      <c r="P100" s="1">
        <v>2026</v>
      </c>
      <c r="Q100" s="1">
        <v>55</v>
      </c>
      <c r="R100" s="1">
        <v>49</v>
      </c>
      <c r="S100" s="1">
        <v>16</v>
      </c>
      <c r="T100" s="1">
        <v>6</v>
      </c>
      <c r="U100" s="1">
        <v>23</v>
      </c>
      <c r="W100" s="1">
        <v>16</v>
      </c>
      <c r="Y100" s="1">
        <v>11</v>
      </c>
      <c r="AN100" s="7">
        <f>IF(Q100&gt;0,RANK(Q100,(N100:P100,Q100:AL100)),0)</f>
        <v>4</v>
      </c>
      <c r="AO100" s="7">
        <f>IF(R100&gt;0,RANK(R100,(N100:P100,Q100:AL100)),0)</f>
        <v>5</v>
      </c>
      <c r="AP100" s="7">
        <f>IF(S100&gt;0,RANK(S100,(N100:P100,Q100:AL100)),0)</f>
        <v>7</v>
      </c>
      <c r="AQ100" s="7">
        <f>IF(T100&gt;0,RANK(T100,(N100:P100,Q100:AL100)),0)</f>
        <v>10</v>
      </c>
      <c r="AR100" s="2">
        <f t="shared" si="31"/>
        <v>7.215007215007215E-3</v>
      </c>
      <c r="AS100" s="2">
        <f t="shared" si="32"/>
        <v>6.4279155188246093E-3</v>
      </c>
      <c r="AT100" s="2">
        <f t="shared" si="33"/>
        <v>2.0989111898202808E-3</v>
      </c>
      <c r="AU100" s="2">
        <f t="shared" si="34"/>
        <v>7.8709169618260523E-4</v>
      </c>
      <c r="AW100" t="s">
        <v>2510</v>
      </c>
      <c r="AX100" t="s">
        <v>1217</v>
      </c>
      <c r="BA100" s="127">
        <v>2</v>
      </c>
      <c r="BB100" s="130">
        <v>730</v>
      </c>
      <c r="BC100" s="131">
        <f t="shared" si="23"/>
        <v>2730</v>
      </c>
      <c r="BE100" s="7" t="s">
        <v>52</v>
      </c>
    </row>
    <row r="101" spans="1:57" hidden="1" outlineLevel="1" x14ac:dyDescent="0.2">
      <c r="A101" t="s">
        <v>1093</v>
      </c>
      <c r="B101" t="s">
        <v>1217</v>
      </c>
      <c r="C101" s="1">
        <f t="shared" si="24"/>
        <v>6333</v>
      </c>
      <c r="D101" s="7">
        <f>RANK(N101,(N101:P101,Q101:AL101))</f>
        <v>3</v>
      </c>
      <c r="E101" s="7">
        <f>RANK(O101,(N101:P101,Q101:AL101))</f>
        <v>1</v>
      </c>
      <c r="F101" s="7">
        <f>IF(P101&gt;0,RANK(P101,(N101:P101,Q101:AL101)),0)</f>
        <v>2</v>
      </c>
      <c r="G101" s="1">
        <f t="shared" si="25"/>
        <v>522</v>
      </c>
      <c r="H101" s="2">
        <f t="shared" si="26"/>
        <v>8.2425390810042631E-2</v>
      </c>
      <c r="I101" s="2"/>
      <c r="J101" s="2">
        <f t="shared" si="27"/>
        <v>0.29369966840360018</v>
      </c>
      <c r="K101" s="2">
        <f t="shared" si="28"/>
        <v>0.38433601768514131</v>
      </c>
      <c r="L101" s="2">
        <f t="shared" si="29"/>
        <v>0.30191062687509868</v>
      </c>
      <c r="M101" s="2">
        <f t="shared" si="30"/>
        <v>2.005368703615984E-2</v>
      </c>
      <c r="N101" s="1">
        <v>1860</v>
      </c>
      <c r="O101" s="1">
        <v>2434</v>
      </c>
      <c r="P101" s="1">
        <v>1912</v>
      </c>
      <c r="Q101" s="1">
        <v>32</v>
      </c>
      <c r="R101" s="1">
        <v>42</v>
      </c>
      <c r="S101" s="1">
        <v>11</v>
      </c>
      <c r="T101" s="1">
        <v>2</v>
      </c>
      <c r="U101" s="1">
        <v>13</v>
      </c>
      <c r="W101" s="1">
        <v>14</v>
      </c>
      <c r="Y101" s="1">
        <v>13</v>
      </c>
      <c r="AN101" s="7">
        <f>IF(Q101&gt;0,RANK(Q101,(N101:P101,Q101:AL101)),0)</f>
        <v>5</v>
      </c>
      <c r="AO101" s="7">
        <f>IF(R101&gt;0,RANK(R101,(N101:P101,Q101:AL101)),0)</f>
        <v>4</v>
      </c>
      <c r="AP101" s="7">
        <f>IF(S101&gt;0,RANK(S101,(N101:P101,Q101:AL101)),0)</f>
        <v>9</v>
      </c>
      <c r="AQ101" s="7">
        <f>IF(T101&gt;0,RANK(T101,(N101:P101,Q101:AL101)),0)</f>
        <v>10</v>
      </c>
      <c r="AR101" s="2">
        <f t="shared" si="31"/>
        <v>5.0528975209221541E-3</v>
      </c>
      <c r="AS101" s="2">
        <f t="shared" si="32"/>
        <v>6.631927996210327E-3</v>
      </c>
      <c r="AT101" s="2">
        <f t="shared" si="33"/>
        <v>1.7369335228169904E-3</v>
      </c>
      <c r="AU101" s="2">
        <f t="shared" si="34"/>
        <v>3.1580609505763463E-4</v>
      </c>
      <c r="AW101" t="s">
        <v>1093</v>
      </c>
      <c r="AX101" t="s">
        <v>1217</v>
      </c>
      <c r="BA101" s="127">
        <v>2</v>
      </c>
      <c r="BB101" s="130">
        <v>731</v>
      </c>
      <c r="BC101" s="131">
        <f t="shared" si="23"/>
        <v>2731</v>
      </c>
      <c r="BE101" s="7" t="s">
        <v>52</v>
      </c>
    </row>
    <row r="102" spans="1:57" hidden="1" outlineLevel="1" x14ac:dyDescent="0.2">
      <c r="A102" t="s">
        <v>2813</v>
      </c>
      <c r="B102" t="s">
        <v>1217</v>
      </c>
      <c r="C102" s="1">
        <f t="shared" si="24"/>
        <v>6340</v>
      </c>
      <c r="D102" s="7">
        <f>RANK(N102,(N102:P102,Q102:AL102))</f>
        <v>3</v>
      </c>
      <c r="E102" s="7">
        <f>RANK(O102,(N102:P102,Q102:AL102))</f>
        <v>1</v>
      </c>
      <c r="F102" s="7">
        <f>IF(P102&gt;0,RANK(P102,(N102:P102,Q102:AL102)),0)</f>
        <v>2</v>
      </c>
      <c r="G102" s="1">
        <f t="shared" si="25"/>
        <v>231</v>
      </c>
      <c r="H102" s="2">
        <f t="shared" si="26"/>
        <v>3.6435331230283911E-2</v>
      </c>
      <c r="I102" s="2"/>
      <c r="J102" s="2">
        <f t="shared" si="27"/>
        <v>0.31056782334384858</v>
      </c>
      <c r="K102" s="2">
        <f t="shared" si="28"/>
        <v>0.35063091482649844</v>
      </c>
      <c r="L102" s="2">
        <f t="shared" si="29"/>
        <v>0.31419558359621452</v>
      </c>
      <c r="M102" s="2">
        <f t="shared" si="30"/>
        <v>2.4605678233438455E-2</v>
      </c>
      <c r="N102" s="1">
        <v>1969</v>
      </c>
      <c r="O102" s="1">
        <v>2223</v>
      </c>
      <c r="P102" s="1">
        <v>1992</v>
      </c>
      <c r="Q102" s="1">
        <v>19</v>
      </c>
      <c r="R102" s="1">
        <v>81</v>
      </c>
      <c r="S102" s="1">
        <v>8</v>
      </c>
      <c r="T102" s="1">
        <v>9</v>
      </c>
      <c r="U102" s="1">
        <v>12</v>
      </c>
      <c r="W102" s="1">
        <v>18</v>
      </c>
      <c r="Y102" s="1">
        <v>9</v>
      </c>
      <c r="AN102" s="7">
        <f>IF(Q102&gt;0,RANK(Q102,(N102:P102,Q102:AL102)),0)</f>
        <v>5</v>
      </c>
      <c r="AO102" s="7">
        <f>IF(R102&gt;0,RANK(R102,(N102:P102,Q102:AL102)),0)</f>
        <v>4</v>
      </c>
      <c r="AP102" s="7">
        <f>IF(S102&gt;0,RANK(S102,(N102:P102,Q102:AL102)),0)</f>
        <v>10</v>
      </c>
      <c r="AQ102" s="7">
        <f>IF(T102&gt;0,RANK(T102,(N102:P102,Q102:AL102)),0)</f>
        <v>8</v>
      </c>
      <c r="AR102" s="2">
        <f t="shared" si="31"/>
        <v>2.9968454258675081E-3</v>
      </c>
      <c r="AS102" s="2">
        <f t="shared" si="32"/>
        <v>1.2776025236593059E-2</v>
      </c>
      <c r="AT102" s="2">
        <f t="shared" si="33"/>
        <v>1.2618296529968455E-3</v>
      </c>
      <c r="AU102" s="2">
        <f t="shared" si="34"/>
        <v>1.4195583596214511E-3</v>
      </c>
      <c r="AW102" t="s">
        <v>2813</v>
      </c>
      <c r="AX102" t="s">
        <v>1217</v>
      </c>
      <c r="BA102" s="127">
        <v>2</v>
      </c>
      <c r="BB102" s="130">
        <v>732</v>
      </c>
      <c r="BC102" s="131">
        <f t="shared" si="23"/>
        <v>2732</v>
      </c>
      <c r="BE102" s="7" t="s">
        <v>52</v>
      </c>
    </row>
    <row r="103" spans="1:57" hidden="1" outlineLevel="1" x14ac:dyDescent="0.2">
      <c r="A103" t="s">
        <v>2427</v>
      </c>
      <c r="B103" t="s">
        <v>1217</v>
      </c>
      <c r="C103" s="1">
        <f t="shared" si="24"/>
        <v>5293</v>
      </c>
      <c r="D103" s="7">
        <f>RANK(N103,(N103:P103,Q103:AL103))</f>
        <v>3</v>
      </c>
      <c r="E103" s="7">
        <f>RANK(O103,(N103:P103,Q103:AL103))</f>
        <v>1</v>
      </c>
      <c r="F103" s="7">
        <f>IF(P103&gt;0,RANK(P103,(N103:P103,Q103:AL103)),0)</f>
        <v>2</v>
      </c>
      <c r="G103" s="1">
        <f t="shared" si="25"/>
        <v>615</v>
      </c>
      <c r="H103" s="2">
        <f t="shared" si="26"/>
        <v>0.11619119591913848</v>
      </c>
      <c r="I103" s="2"/>
      <c r="J103" s="2">
        <f t="shared" si="27"/>
        <v>0.21726808993009636</v>
      </c>
      <c r="K103" s="2">
        <f t="shared" si="28"/>
        <v>0.44190440204043074</v>
      </c>
      <c r="L103" s="2">
        <f t="shared" si="29"/>
        <v>0.32571320612129229</v>
      </c>
      <c r="M103" s="2">
        <f t="shared" si="30"/>
        <v>1.5114301908180583E-2</v>
      </c>
      <c r="N103" s="1">
        <v>1150</v>
      </c>
      <c r="O103" s="1">
        <v>2339</v>
      </c>
      <c r="P103" s="1">
        <v>1724</v>
      </c>
      <c r="Q103" s="1">
        <v>9</v>
      </c>
      <c r="R103" s="1">
        <v>44</v>
      </c>
      <c r="S103" s="1">
        <v>5</v>
      </c>
      <c r="T103" s="1">
        <v>5</v>
      </c>
      <c r="U103" s="1">
        <v>6</v>
      </c>
      <c r="W103" s="1">
        <v>5</v>
      </c>
      <c r="Y103" s="1">
        <v>6</v>
      </c>
      <c r="AN103" s="7">
        <f>IF(Q103&gt;0,RANK(Q103,(N103:P103,Q103:AL103)),0)</f>
        <v>5</v>
      </c>
      <c r="AO103" s="7">
        <f>IF(R103&gt;0,RANK(R103,(N103:P103,Q103:AL103)),0)</f>
        <v>4</v>
      </c>
      <c r="AP103" s="7">
        <f>IF(S103&gt;0,RANK(S103,(N103:P103,Q103:AL103)),0)</f>
        <v>8</v>
      </c>
      <c r="AQ103" s="7">
        <f>IF(T103&gt;0,RANK(T103,(N103:P103,Q103:AL103)),0)</f>
        <v>8</v>
      </c>
      <c r="AR103" s="2">
        <f t="shared" si="31"/>
        <v>1.7003589646703192E-3</v>
      </c>
      <c r="AS103" s="2">
        <f t="shared" si="32"/>
        <v>8.312866049499339E-3</v>
      </c>
      <c r="AT103" s="2">
        <f t="shared" si="33"/>
        <v>9.4464386926128849E-4</v>
      </c>
      <c r="AU103" s="2">
        <f t="shared" si="34"/>
        <v>9.4464386926128849E-4</v>
      </c>
      <c r="AW103" t="s">
        <v>2427</v>
      </c>
      <c r="AX103" t="s">
        <v>1217</v>
      </c>
      <c r="BA103" s="127">
        <v>2</v>
      </c>
      <c r="BB103" s="130">
        <v>733</v>
      </c>
      <c r="BC103" s="131">
        <f t="shared" si="23"/>
        <v>2733</v>
      </c>
      <c r="BE103" s="7" t="s">
        <v>52</v>
      </c>
    </row>
    <row r="104" spans="1:57" hidden="1" outlineLevel="1" x14ac:dyDescent="0.2">
      <c r="A104" t="s">
        <v>1697</v>
      </c>
      <c r="B104" t="s">
        <v>1217</v>
      </c>
      <c r="C104" s="1">
        <f t="shared" si="24"/>
        <v>7252</v>
      </c>
      <c r="D104" s="7">
        <f>RANK(N104,(N104:P104,Q104:AL104))</f>
        <v>3</v>
      </c>
      <c r="E104" s="7">
        <f>RANK(O104,(N104:P104,Q104:AL104))</f>
        <v>1</v>
      </c>
      <c r="F104" s="7">
        <f>IF(P104&gt;0,RANK(P104,(N104:P104,Q104:AL104)),0)</f>
        <v>2</v>
      </c>
      <c r="G104" s="1">
        <f t="shared" si="25"/>
        <v>822</v>
      </c>
      <c r="H104" s="2">
        <f t="shared" si="26"/>
        <v>0.1133480419194705</v>
      </c>
      <c r="I104" s="2"/>
      <c r="J104" s="2">
        <f t="shared" si="27"/>
        <v>0.23607280750137893</v>
      </c>
      <c r="K104" s="2">
        <f t="shared" si="28"/>
        <v>0.42746828461114178</v>
      </c>
      <c r="L104" s="2">
        <f t="shared" si="29"/>
        <v>0.31412024269167127</v>
      </c>
      <c r="M104" s="2">
        <f t="shared" si="30"/>
        <v>2.2338665195808016E-2</v>
      </c>
      <c r="N104" s="1">
        <v>1712</v>
      </c>
      <c r="O104" s="1">
        <v>3100</v>
      </c>
      <c r="P104" s="1">
        <v>2278</v>
      </c>
      <c r="Q104" s="1">
        <v>50</v>
      </c>
      <c r="R104" s="1">
        <v>56</v>
      </c>
      <c r="S104" s="1">
        <v>5</v>
      </c>
      <c r="T104" s="1">
        <v>8</v>
      </c>
      <c r="U104" s="1">
        <v>18</v>
      </c>
      <c r="W104" s="1">
        <v>11</v>
      </c>
      <c r="Y104" s="1">
        <v>14</v>
      </c>
      <c r="AN104" s="7">
        <f>IF(Q104&gt;0,RANK(Q104,(N104:P104,Q104:AL104)),0)</f>
        <v>5</v>
      </c>
      <c r="AO104" s="7">
        <f>IF(R104&gt;0,RANK(R104,(N104:P104,Q104:AL104)),0)</f>
        <v>4</v>
      </c>
      <c r="AP104" s="7">
        <f>IF(S104&gt;0,RANK(S104,(N104:P104,Q104:AL104)),0)</f>
        <v>10</v>
      </c>
      <c r="AQ104" s="7">
        <f>IF(T104&gt;0,RANK(T104,(N104:P104,Q104:AL104)),0)</f>
        <v>9</v>
      </c>
      <c r="AR104" s="2">
        <f t="shared" si="31"/>
        <v>6.8946497517926092E-3</v>
      </c>
      <c r="AS104" s="2">
        <f t="shared" si="32"/>
        <v>7.7220077220077222E-3</v>
      </c>
      <c r="AT104" s="2">
        <f t="shared" si="33"/>
        <v>6.8946497517926089E-4</v>
      </c>
      <c r="AU104" s="2">
        <f t="shared" si="34"/>
        <v>1.1031439602868175E-3</v>
      </c>
      <c r="AW104" t="s">
        <v>1697</v>
      </c>
      <c r="AX104" t="s">
        <v>1217</v>
      </c>
      <c r="BA104" s="127">
        <v>2</v>
      </c>
      <c r="BB104" s="130">
        <v>734</v>
      </c>
      <c r="BC104" s="131">
        <f t="shared" si="23"/>
        <v>2734</v>
      </c>
      <c r="BE104" s="7" t="s">
        <v>52</v>
      </c>
    </row>
    <row r="105" spans="1:57" hidden="1" outlineLevel="1" x14ac:dyDescent="0.2">
      <c r="A105" t="s">
        <v>3061</v>
      </c>
      <c r="B105" t="s">
        <v>1217</v>
      </c>
      <c r="C105" s="1">
        <f t="shared" si="24"/>
        <v>7183</v>
      </c>
      <c r="D105" s="7">
        <f>RANK(N105,(N105:P105,Q105:AL105))</f>
        <v>3</v>
      </c>
      <c r="E105" s="7">
        <f>RANK(O105,(N105:P105,Q105:AL105))</f>
        <v>1</v>
      </c>
      <c r="F105" s="7">
        <f>IF(P105&gt;0,RANK(P105,(N105:P105,Q105:AL105)),0)</f>
        <v>2</v>
      </c>
      <c r="G105" s="1">
        <f t="shared" si="25"/>
        <v>1207</v>
      </c>
      <c r="H105" s="2">
        <f t="shared" si="26"/>
        <v>0.16803563970485869</v>
      </c>
      <c r="I105" s="2"/>
      <c r="J105" s="2">
        <f t="shared" si="27"/>
        <v>0.20256160378671864</v>
      </c>
      <c r="K105" s="2">
        <f t="shared" si="28"/>
        <v>0.4744535709313657</v>
      </c>
      <c r="L105" s="2">
        <f t="shared" si="29"/>
        <v>0.30641793122650701</v>
      </c>
      <c r="M105" s="2">
        <f t="shared" si="30"/>
        <v>1.6566894055408676E-2</v>
      </c>
      <c r="N105" s="1">
        <v>1455</v>
      </c>
      <c r="O105" s="1">
        <v>3408</v>
      </c>
      <c r="P105" s="1">
        <v>2201</v>
      </c>
      <c r="Q105" s="1">
        <v>22</v>
      </c>
      <c r="R105" s="1">
        <v>53</v>
      </c>
      <c r="S105" s="1">
        <v>4</v>
      </c>
      <c r="T105" s="1">
        <v>6</v>
      </c>
      <c r="U105" s="1">
        <v>7</v>
      </c>
      <c r="W105" s="1">
        <v>15</v>
      </c>
      <c r="Y105" s="1">
        <v>12</v>
      </c>
      <c r="AN105" s="7">
        <f>IF(Q105&gt;0,RANK(Q105,(N105:P105,Q105:AL105)),0)</f>
        <v>5</v>
      </c>
      <c r="AO105" s="7">
        <f>IF(R105&gt;0,RANK(R105,(N105:P105,Q105:AL105)),0)</f>
        <v>4</v>
      </c>
      <c r="AP105" s="7">
        <f>IF(S105&gt;0,RANK(S105,(N105:P105,Q105:AL105)),0)</f>
        <v>10</v>
      </c>
      <c r="AQ105" s="7">
        <f>IF(T105&gt;0,RANK(T105,(N105:P105,Q105:AL105)),0)</f>
        <v>9</v>
      </c>
      <c r="AR105" s="2">
        <f t="shared" si="31"/>
        <v>3.0627871362940277E-3</v>
      </c>
      <c r="AS105" s="2">
        <f t="shared" si="32"/>
        <v>7.3785326465265208E-3</v>
      </c>
      <c r="AT105" s="2">
        <f t="shared" si="33"/>
        <v>5.568703884170959E-4</v>
      </c>
      <c r="AU105" s="2">
        <f t="shared" si="34"/>
        <v>8.3530558262564386E-4</v>
      </c>
      <c r="AW105" t="s">
        <v>3061</v>
      </c>
      <c r="AX105" t="s">
        <v>1217</v>
      </c>
      <c r="BA105" s="127">
        <v>2</v>
      </c>
      <c r="BB105" s="130">
        <v>735</v>
      </c>
      <c r="BC105" s="131">
        <f t="shared" si="23"/>
        <v>2735</v>
      </c>
      <c r="BE105" s="7" t="s">
        <v>52</v>
      </c>
    </row>
    <row r="106" spans="1:57" hidden="1" outlineLevel="1" x14ac:dyDescent="0.2">
      <c r="A106" t="s">
        <v>3018</v>
      </c>
      <c r="B106" t="s">
        <v>1217</v>
      </c>
      <c r="C106" s="1">
        <f t="shared" si="24"/>
        <v>6415</v>
      </c>
      <c r="D106" s="7">
        <f>RANK(N106,(N106:P106,Q106:AL106))</f>
        <v>3</v>
      </c>
      <c r="E106" s="7">
        <f>RANK(O106,(N106:P106,Q106:AL106))</f>
        <v>1</v>
      </c>
      <c r="F106" s="7">
        <f>IF(P106&gt;0,RANK(P106,(N106:P106,Q106:AL106)),0)</f>
        <v>2</v>
      </c>
      <c r="G106" s="1">
        <f t="shared" si="25"/>
        <v>386</v>
      </c>
      <c r="H106" s="2">
        <f t="shared" si="26"/>
        <v>6.0171473109898677E-2</v>
      </c>
      <c r="I106" s="2"/>
      <c r="J106" s="2">
        <f t="shared" si="27"/>
        <v>0.24505066250974278</v>
      </c>
      <c r="K106" s="2">
        <f t="shared" si="28"/>
        <v>0.39360872954014031</v>
      </c>
      <c r="L106" s="2">
        <f t="shared" si="29"/>
        <v>0.33343725643024164</v>
      </c>
      <c r="M106" s="2">
        <f t="shared" si="30"/>
        <v>2.7903351519875219E-2</v>
      </c>
      <c r="N106" s="1">
        <v>1572</v>
      </c>
      <c r="O106" s="1">
        <v>2525</v>
      </c>
      <c r="P106" s="1">
        <v>2139</v>
      </c>
      <c r="Q106" s="1">
        <v>39</v>
      </c>
      <c r="R106" s="1">
        <v>90</v>
      </c>
      <c r="S106" s="1">
        <v>4</v>
      </c>
      <c r="T106" s="1">
        <v>11</v>
      </c>
      <c r="U106" s="1">
        <v>19</v>
      </c>
      <c r="W106" s="1">
        <v>9</v>
      </c>
      <c r="Y106" s="1">
        <v>7</v>
      </c>
      <c r="AN106" s="7">
        <f>IF(Q106&gt;0,RANK(Q106,(N106:P106,Q106:AL106)),0)</f>
        <v>5</v>
      </c>
      <c r="AO106" s="7">
        <f>IF(R106&gt;0,RANK(R106,(N106:P106,Q106:AL106)),0)</f>
        <v>4</v>
      </c>
      <c r="AP106" s="7">
        <f>IF(S106&gt;0,RANK(S106,(N106:P106,Q106:AL106)),0)</f>
        <v>10</v>
      </c>
      <c r="AQ106" s="7">
        <f>IF(T106&gt;0,RANK(T106,(N106:P106,Q106:AL106)),0)</f>
        <v>7</v>
      </c>
      <c r="AR106" s="2">
        <f t="shared" si="31"/>
        <v>6.07950116913484E-3</v>
      </c>
      <c r="AS106" s="2">
        <f t="shared" si="32"/>
        <v>1.4029618082618862E-2</v>
      </c>
      <c r="AT106" s="2">
        <f t="shared" si="33"/>
        <v>6.2353858144972721E-4</v>
      </c>
      <c r="AU106" s="2">
        <f t="shared" si="34"/>
        <v>1.7147310989867497E-3</v>
      </c>
      <c r="AW106" t="s">
        <v>3018</v>
      </c>
      <c r="AX106" t="s">
        <v>1217</v>
      </c>
      <c r="BA106" s="127">
        <v>2</v>
      </c>
      <c r="BB106" s="130">
        <v>736</v>
      </c>
      <c r="BC106" s="131">
        <f t="shared" si="23"/>
        <v>2736</v>
      </c>
      <c r="BE106" s="7" t="s">
        <v>52</v>
      </c>
    </row>
    <row r="107" spans="1:57" hidden="1" outlineLevel="1" x14ac:dyDescent="0.2">
      <c r="A107" t="s">
        <v>2999</v>
      </c>
      <c r="B107" t="s">
        <v>1217</v>
      </c>
      <c r="C107" s="1">
        <f t="shared" si="24"/>
        <v>5284</v>
      </c>
      <c r="D107" s="7">
        <f>RANK(N107,(N107:P107,Q107:AL107))</f>
        <v>2</v>
      </c>
      <c r="E107" s="7">
        <f>RANK(O107,(N107:P107,Q107:AL107))</f>
        <v>1</v>
      </c>
      <c r="F107" s="7">
        <f>IF(P107&gt;0,RANK(P107,(N107:P107,Q107:AL107)),0)</f>
        <v>3</v>
      </c>
      <c r="G107" s="1">
        <f t="shared" si="25"/>
        <v>333</v>
      </c>
      <c r="H107" s="2">
        <f t="shared" si="26"/>
        <v>6.3020439061317185E-2</v>
      </c>
      <c r="I107" s="2"/>
      <c r="J107" s="2">
        <f t="shared" si="27"/>
        <v>0.33080999242997727</v>
      </c>
      <c r="K107" s="2">
        <f t="shared" si="28"/>
        <v>0.39383043149129449</v>
      </c>
      <c r="L107" s="2">
        <f t="shared" si="29"/>
        <v>0.25018925056775171</v>
      </c>
      <c r="M107" s="2">
        <f t="shared" si="30"/>
        <v>2.5170325510976588E-2</v>
      </c>
      <c r="N107" s="1">
        <v>1748</v>
      </c>
      <c r="O107" s="1">
        <v>2081</v>
      </c>
      <c r="P107" s="1">
        <v>1322</v>
      </c>
      <c r="Q107" s="1">
        <v>34</v>
      </c>
      <c r="R107" s="1">
        <v>40</v>
      </c>
      <c r="S107" s="1">
        <v>7</v>
      </c>
      <c r="T107" s="1">
        <v>25</v>
      </c>
      <c r="U107" s="1">
        <v>12</v>
      </c>
      <c r="W107" s="1">
        <v>10</v>
      </c>
      <c r="Y107" s="1">
        <v>5</v>
      </c>
      <c r="AN107" s="7">
        <f>IF(Q107&gt;0,RANK(Q107,(N107:P107,Q107:AL107)),0)</f>
        <v>5</v>
      </c>
      <c r="AO107" s="7">
        <f>IF(R107&gt;0,RANK(R107,(N107:P107,Q107:AL107)),0)</f>
        <v>4</v>
      </c>
      <c r="AP107" s="7">
        <f>IF(S107&gt;0,RANK(S107,(N107:P107,Q107:AL107)),0)</f>
        <v>9</v>
      </c>
      <c r="AQ107" s="7">
        <f>IF(T107&gt;0,RANK(T107,(N107:P107,Q107:AL107)),0)</f>
        <v>6</v>
      </c>
      <c r="AR107" s="2">
        <f t="shared" si="31"/>
        <v>6.4345193035579111E-3</v>
      </c>
      <c r="AS107" s="2">
        <f t="shared" si="32"/>
        <v>7.5700227100681302E-3</v>
      </c>
      <c r="AT107" s="2">
        <f t="shared" si="33"/>
        <v>1.3247539742619228E-3</v>
      </c>
      <c r="AU107" s="2">
        <f t="shared" si="34"/>
        <v>4.7312641937925816E-3</v>
      </c>
      <c r="AW107" t="s">
        <v>2999</v>
      </c>
      <c r="AX107" t="s">
        <v>1217</v>
      </c>
      <c r="BA107" s="127">
        <v>2</v>
      </c>
      <c r="BB107" s="130">
        <v>737</v>
      </c>
      <c r="BC107" s="131">
        <f t="shared" si="23"/>
        <v>2737</v>
      </c>
      <c r="BE107" s="7" t="s">
        <v>52</v>
      </c>
    </row>
    <row r="108" spans="1:57" hidden="1" outlineLevel="1" x14ac:dyDescent="0.2">
      <c r="A108" t="s">
        <v>2642</v>
      </c>
      <c r="B108" t="s">
        <v>1217</v>
      </c>
      <c r="C108" s="1">
        <f t="shared" si="24"/>
        <v>4543</v>
      </c>
      <c r="D108" s="7">
        <f>RANK(N108,(N108:P108,Q108:AL108))</f>
        <v>1</v>
      </c>
      <c r="E108" s="7">
        <f>RANK(O108,(N108:P108,Q108:AL108))</f>
        <v>2</v>
      </c>
      <c r="F108" s="7">
        <f>IF(P108&gt;0,RANK(P108,(N108:P108,Q108:AL108)),0)</f>
        <v>3</v>
      </c>
      <c r="G108" s="1">
        <f t="shared" si="25"/>
        <v>133</v>
      </c>
      <c r="H108" s="2">
        <f t="shared" si="26"/>
        <v>2.9275808936825885E-2</v>
      </c>
      <c r="I108" s="2"/>
      <c r="J108" s="2">
        <f t="shared" si="27"/>
        <v>0.40105657054809596</v>
      </c>
      <c r="K108" s="2">
        <f t="shared" si="28"/>
        <v>0.37178076161127011</v>
      </c>
      <c r="L108" s="2">
        <f t="shared" si="29"/>
        <v>0.20360994937266125</v>
      </c>
      <c r="M108" s="2">
        <f t="shared" si="30"/>
        <v>2.3552718467972689E-2</v>
      </c>
      <c r="N108" s="1">
        <v>1822</v>
      </c>
      <c r="O108" s="1">
        <v>1689</v>
      </c>
      <c r="P108" s="1">
        <v>925</v>
      </c>
      <c r="Q108" s="1">
        <v>24</v>
      </c>
      <c r="R108" s="1">
        <v>18</v>
      </c>
      <c r="S108" s="1">
        <v>15</v>
      </c>
      <c r="T108" s="1">
        <v>23</v>
      </c>
      <c r="U108" s="1">
        <v>11</v>
      </c>
      <c r="W108" s="1">
        <v>13</v>
      </c>
      <c r="Y108" s="1">
        <v>3</v>
      </c>
      <c r="AN108" s="7">
        <f>IF(Q108&gt;0,RANK(Q108,(N108:P108,Q108:AL108)),0)</f>
        <v>4</v>
      </c>
      <c r="AO108" s="7">
        <f>IF(R108&gt;0,RANK(R108,(N108:P108,Q108:AL108)),0)</f>
        <v>6</v>
      </c>
      <c r="AP108" s="7">
        <f>IF(S108&gt;0,RANK(S108,(N108:P108,Q108:AL108)),0)</f>
        <v>7</v>
      </c>
      <c r="AQ108" s="7">
        <f>IF(T108&gt;0,RANK(T108,(N108:P108,Q108:AL108)),0)</f>
        <v>5</v>
      </c>
      <c r="AR108" s="2">
        <f t="shared" si="31"/>
        <v>5.2828527404798591E-3</v>
      </c>
      <c r="AS108" s="2">
        <f t="shared" si="32"/>
        <v>3.9621395553598943E-3</v>
      </c>
      <c r="AT108" s="2">
        <f t="shared" si="33"/>
        <v>3.3017829627999119E-3</v>
      </c>
      <c r="AU108" s="2">
        <f t="shared" si="34"/>
        <v>5.0627338762931984E-3</v>
      </c>
      <c r="AW108" t="s">
        <v>2642</v>
      </c>
      <c r="AX108" t="s">
        <v>1217</v>
      </c>
      <c r="BA108" s="127">
        <v>2</v>
      </c>
      <c r="BB108" s="130">
        <v>738</v>
      </c>
      <c r="BC108" s="131">
        <f t="shared" si="23"/>
        <v>2738</v>
      </c>
      <c r="BE108" s="7" t="s">
        <v>52</v>
      </c>
    </row>
    <row r="109" spans="1:57" hidden="1" outlineLevel="1" x14ac:dyDescent="0.2">
      <c r="A109" t="s">
        <v>2326</v>
      </c>
      <c r="B109" t="s">
        <v>1217</v>
      </c>
      <c r="C109" s="1">
        <f t="shared" si="24"/>
        <v>4864</v>
      </c>
      <c r="D109" s="7">
        <f>RANK(N109,(N109:P109,Q109:AL109))</f>
        <v>2</v>
      </c>
      <c r="E109" s="7">
        <f>RANK(O109,(N109:P109,Q109:AL109))</f>
        <v>1</v>
      </c>
      <c r="F109" s="7">
        <f>IF(P109&gt;0,RANK(P109,(N109:P109,Q109:AL109)),0)</f>
        <v>3</v>
      </c>
      <c r="G109" s="1">
        <f t="shared" si="25"/>
        <v>114</v>
      </c>
      <c r="H109" s="2">
        <f t="shared" si="26"/>
        <v>2.34375E-2</v>
      </c>
      <c r="I109" s="2"/>
      <c r="J109" s="2">
        <f t="shared" si="27"/>
        <v>0.39000822368421051</v>
      </c>
      <c r="K109" s="2">
        <f t="shared" si="28"/>
        <v>0.41344572368421051</v>
      </c>
      <c r="L109" s="2">
        <f t="shared" si="29"/>
        <v>0.17475328947368421</v>
      </c>
      <c r="M109" s="2">
        <f t="shared" si="30"/>
        <v>2.1792763157894773E-2</v>
      </c>
      <c r="N109" s="1">
        <v>1897</v>
      </c>
      <c r="O109" s="1">
        <v>2011</v>
      </c>
      <c r="P109" s="1">
        <v>850</v>
      </c>
      <c r="Q109" s="1">
        <v>17</v>
      </c>
      <c r="R109" s="1">
        <v>10</v>
      </c>
      <c r="S109" s="1">
        <v>18</v>
      </c>
      <c r="T109" s="1">
        <v>28</v>
      </c>
      <c r="U109" s="1">
        <v>16</v>
      </c>
      <c r="W109" s="1">
        <v>13</v>
      </c>
      <c r="Y109" s="1">
        <v>4</v>
      </c>
      <c r="AN109" s="7">
        <f>IF(Q109&gt;0,RANK(Q109,(N109:P109,Q109:AL109)),0)</f>
        <v>6</v>
      </c>
      <c r="AO109" s="7">
        <f>IF(R109&gt;0,RANK(R109,(N109:P109,Q109:AL109)),0)</f>
        <v>9</v>
      </c>
      <c r="AP109" s="7">
        <f>IF(S109&gt;0,RANK(S109,(N109:P109,Q109:AL109)),0)</f>
        <v>5</v>
      </c>
      <c r="AQ109" s="7">
        <f>IF(T109&gt;0,RANK(T109,(N109:P109,Q109:AL109)),0)</f>
        <v>4</v>
      </c>
      <c r="AR109" s="2">
        <f t="shared" si="31"/>
        <v>3.4950657894736842E-3</v>
      </c>
      <c r="AS109" s="2">
        <f t="shared" si="32"/>
        <v>2.0559210526315788E-3</v>
      </c>
      <c r="AT109" s="2">
        <f t="shared" si="33"/>
        <v>3.7006578947368419E-3</v>
      </c>
      <c r="AU109" s="2">
        <f t="shared" si="34"/>
        <v>5.7565789473684207E-3</v>
      </c>
      <c r="AW109" t="s">
        <v>2326</v>
      </c>
      <c r="AX109" t="s">
        <v>1217</v>
      </c>
      <c r="BA109" s="127">
        <v>2</v>
      </c>
      <c r="BB109" s="130">
        <v>739</v>
      </c>
      <c r="BC109" s="131">
        <f t="shared" si="23"/>
        <v>2739</v>
      </c>
      <c r="BE109" s="7" t="s">
        <v>52</v>
      </c>
    </row>
    <row r="110" spans="1:57" hidden="1" outlineLevel="1" x14ac:dyDescent="0.2">
      <c r="A110" t="s">
        <v>1994</v>
      </c>
      <c r="B110" t="s">
        <v>1217</v>
      </c>
      <c r="C110" s="1">
        <f t="shared" si="24"/>
        <v>4516</v>
      </c>
      <c r="D110" s="7">
        <f>RANK(N110,(N110:P110,Q110:AL110))</f>
        <v>1</v>
      </c>
      <c r="E110" s="7">
        <f>RANK(O110,(N110:P110,Q110:AL110))</f>
        <v>2</v>
      </c>
      <c r="F110" s="7">
        <f>IF(P110&gt;0,RANK(P110,(N110:P110,Q110:AL110)),0)</f>
        <v>3</v>
      </c>
      <c r="G110" s="1">
        <f t="shared" si="25"/>
        <v>20</v>
      </c>
      <c r="H110" s="2">
        <f t="shared" si="26"/>
        <v>4.4286979627989375E-3</v>
      </c>
      <c r="I110" s="2"/>
      <c r="J110" s="2">
        <f t="shared" si="27"/>
        <v>0.39791851195748451</v>
      </c>
      <c r="K110" s="2">
        <f t="shared" si="28"/>
        <v>0.39348981399468558</v>
      </c>
      <c r="L110" s="2">
        <f t="shared" si="29"/>
        <v>0.19043401240035429</v>
      </c>
      <c r="M110" s="2">
        <f t="shared" si="30"/>
        <v>1.815766164747562E-2</v>
      </c>
      <c r="N110" s="1">
        <v>1797</v>
      </c>
      <c r="O110" s="1">
        <v>1777</v>
      </c>
      <c r="P110" s="1">
        <v>860</v>
      </c>
      <c r="Q110" s="1">
        <v>13</v>
      </c>
      <c r="R110" s="1">
        <v>12</v>
      </c>
      <c r="S110" s="1">
        <v>10</v>
      </c>
      <c r="T110" s="1">
        <v>17</v>
      </c>
      <c r="U110" s="1">
        <v>13</v>
      </c>
      <c r="W110" s="1">
        <v>14</v>
      </c>
      <c r="Y110" s="1">
        <v>3</v>
      </c>
      <c r="AN110" s="7">
        <f>IF(Q110&gt;0,RANK(Q110,(N110:P110,Q110:AL110)),0)</f>
        <v>6</v>
      </c>
      <c r="AO110" s="7">
        <f>IF(R110&gt;0,RANK(R110,(N110:P110,Q110:AL110)),0)</f>
        <v>8</v>
      </c>
      <c r="AP110" s="7">
        <f>IF(S110&gt;0,RANK(S110,(N110:P110,Q110:AL110)),0)</f>
        <v>9</v>
      </c>
      <c r="AQ110" s="7">
        <f>IF(T110&gt;0,RANK(T110,(N110:P110,Q110:AL110)),0)</f>
        <v>4</v>
      </c>
      <c r="AR110" s="2">
        <f t="shared" si="31"/>
        <v>2.878653675819309E-3</v>
      </c>
      <c r="AS110" s="2">
        <f t="shared" si="32"/>
        <v>2.6572187776793621E-3</v>
      </c>
      <c r="AT110" s="2">
        <f t="shared" si="33"/>
        <v>2.2143489813994687E-3</v>
      </c>
      <c r="AU110" s="2">
        <f t="shared" si="34"/>
        <v>3.7643932683790967E-3</v>
      </c>
      <c r="AW110" t="s">
        <v>1994</v>
      </c>
      <c r="AX110" t="s">
        <v>1217</v>
      </c>
      <c r="BA110" s="127">
        <v>2</v>
      </c>
      <c r="BB110" s="130">
        <v>740</v>
      </c>
      <c r="BC110" s="131">
        <f t="shared" si="23"/>
        <v>2740</v>
      </c>
      <c r="BE110" s="7" t="s">
        <v>52</v>
      </c>
    </row>
    <row r="111" spans="1:57" hidden="1" outlineLevel="1" x14ac:dyDescent="0.2">
      <c r="A111" t="s">
        <v>2400</v>
      </c>
      <c r="B111" t="s">
        <v>1217</v>
      </c>
      <c r="C111" s="1">
        <f t="shared" si="24"/>
        <v>4166</v>
      </c>
      <c r="D111" s="7">
        <f>RANK(N111,(N111:P111,Q111:AL111))</f>
        <v>2</v>
      </c>
      <c r="E111" s="7">
        <f>RANK(O111,(N111:P111,Q111:AL111))</f>
        <v>1</v>
      </c>
      <c r="F111" s="7">
        <f>IF(P111&gt;0,RANK(P111,(N111:P111,Q111:AL111)),0)</f>
        <v>3</v>
      </c>
      <c r="G111" s="1">
        <f t="shared" si="25"/>
        <v>575</v>
      </c>
      <c r="H111" s="2">
        <f t="shared" si="26"/>
        <v>0.13802208353336534</v>
      </c>
      <c r="I111" s="2"/>
      <c r="J111" s="2">
        <f t="shared" si="27"/>
        <v>0.29068650984157463</v>
      </c>
      <c r="K111" s="2">
        <f t="shared" si="28"/>
        <v>0.42870859337493999</v>
      </c>
      <c r="L111" s="2">
        <f t="shared" si="29"/>
        <v>0.26932309169467117</v>
      </c>
      <c r="M111" s="2">
        <f t="shared" si="30"/>
        <v>1.1281805088814212E-2</v>
      </c>
      <c r="N111" s="1">
        <v>1211</v>
      </c>
      <c r="O111" s="1">
        <v>1786</v>
      </c>
      <c r="P111" s="1">
        <v>1122</v>
      </c>
      <c r="Q111" s="1">
        <v>12</v>
      </c>
      <c r="R111" s="1">
        <v>12</v>
      </c>
      <c r="S111" s="1">
        <v>8</v>
      </c>
      <c r="T111" s="1">
        <v>5</v>
      </c>
      <c r="U111" s="1">
        <v>3</v>
      </c>
      <c r="W111" s="1">
        <v>7</v>
      </c>
      <c r="Y111" s="1">
        <v>0</v>
      </c>
      <c r="AN111" s="7">
        <f>IF(Q111&gt;0,RANK(Q111,(N111:P111,Q111:AL111)),0)</f>
        <v>4</v>
      </c>
      <c r="AO111" s="7">
        <f>IF(R111&gt;0,RANK(R111,(N111:P111,Q111:AL111)),0)</f>
        <v>4</v>
      </c>
      <c r="AP111" s="7">
        <f>IF(S111&gt;0,RANK(S111,(N111:P111,Q111:AL111)),0)</f>
        <v>6</v>
      </c>
      <c r="AQ111" s="7">
        <f>IF(T111&gt;0,RANK(T111,(N111:P111,Q111:AL111)),0)</f>
        <v>8</v>
      </c>
      <c r="AR111" s="2">
        <f t="shared" si="31"/>
        <v>2.8804608737397984E-3</v>
      </c>
      <c r="AS111" s="2">
        <f t="shared" si="32"/>
        <v>2.8804608737397984E-3</v>
      </c>
      <c r="AT111" s="2">
        <f t="shared" si="33"/>
        <v>1.9203072491598655E-3</v>
      </c>
      <c r="AU111" s="2">
        <f t="shared" si="34"/>
        <v>1.200192030724916E-3</v>
      </c>
      <c r="AW111" t="s">
        <v>2400</v>
      </c>
      <c r="AX111" t="s">
        <v>1217</v>
      </c>
      <c r="BA111" s="127">
        <v>2</v>
      </c>
      <c r="BB111" s="130">
        <v>799</v>
      </c>
      <c r="BC111" s="131">
        <f t="shared" si="23"/>
        <v>2799</v>
      </c>
      <c r="BE111" s="7" t="s">
        <v>3296</v>
      </c>
    </row>
    <row r="112" spans="1:57" hidden="1" outlineLevel="1" x14ac:dyDescent="0.2">
      <c r="A112" t="s">
        <v>3048</v>
      </c>
      <c r="C112" s="1"/>
      <c r="E112" s="7"/>
      <c r="F112" s="7"/>
      <c r="I112" s="2"/>
      <c r="N112" s="1">
        <v>22</v>
      </c>
      <c r="O112" s="1">
        <v>28</v>
      </c>
      <c r="P112" s="1">
        <v>8</v>
      </c>
      <c r="AN112" s="7"/>
      <c r="AO112" s="7"/>
      <c r="AP112" s="7"/>
      <c r="AQ112" s="7"/>
      <c r="BA112" s="127">
        <v>2</v>
      </c>
      <c r="BB112" s="130"/>
      <c r="BC112" s="127">
        <v>2</v>
      </c>
      <c r="BE112" s="7" t="s">
        <v>2095</v>
      </c>
    </row>
    <row r="113" spans="1:63" collapsed="1" x14ac:dyDescent="0.2">
      <c r="A113" t="s">
        <v>567</v>
      </c>
      <c r="B113" t="s">
        <v>566</v>
      </c>
      <c r="C113" s="1">
        <f t="shared" si="24"/>
        <v>258506</v>
      </c>
      <c r="D113" s="7">
        <f>RANK(N113,(N113:P113,Q113:AL113))</f>
        <v>2</v>
      </c>
      <c r="E113" s="7">
        <f>RANK(O113,(N113:P113,Q113:AL113))</f>
        <v>1</v>
      </c>
      <c r="F113" s="7">
        <f>IF(P113&gt;0,RANK(P113,(N113:P113,Q113:AL113)),0)</f>
        <v>3</v>
      </c>
      <c r="G113" s="1">
        <f t="shared" si="25"/>
        <v>23706</v>
      </c>
      <c r="H113" s="2">
        <f t="shared" si="26"/>
        <v>9.1703867608488782E-2</v>
      </c>
      <c r="I113" s="2"/>
      <c r="J113" s="2">
        <f t="shared" si="27"/>
        <v>0.30287111324301952</v>
      </c>
      <c r="K113" s="2">
        <f t="shared" si="28"/>
        <v>0.39457498085150827</v>
      </c>
      <c r="L113" s="2">
        <f t="shared" si="29"/>
        <v>0.28425258988185959</v>
      </c>
      <c r="M113" s="2">
        <f t="shared" si="30"/>
        <v>1.8301316023612624E-2</v>
      </c>
      <c r="N113" s="68">
        <f>SUM(N72:N112)</f>
        <v>78294</v>
      </c>
      <c r="O113" s="68">
        <f t="shared" ref="O113:Y113" si="35">SUM(O72:O112)</f>
        <v>102000</v>
      </c>
      <c r="P113" s="68">
        <f t="shared" si="35"/>
        <v>73481</v>
      </c>
      <c r="Q113" s="68">
        <f t="shared" si="35"/>
        <v>1378</v>
      </c>
      <c r="R113" s="68">
        <f t="shared" si="35"/>
        <v>1379</v>
      </c>
      <c r="S113" s="68">
        <f t="shared" si="35"/>
        <v>330</v>
      </c>
      <c r="T113" s="68">
        <f t="shared" si="35"/>
        <v>377</v>
      </c>
      <c r="U113" s="68">
        <f t="shared" si="35"/>
        <v>433</v>
      </c>
      <c r="V113" s="68"/>
      <c r="W113" s="68">
        <f t="shared" si="35"/>
        <v>469</v>
      </c>
      <c r="X113" s="68"/>
      <c r="Y113" s="68">
        <f t="shared" si="35"/>
        <v>365</v>
      </c>
      <c r="AN113" s="7">
        <f>IF(Q113&gt;0,RANK(Q113,(N113:P113,Q113:AL113)),0)</f>
        <v>5</v>
      </c>
      <c r="AO113" s="7">
        <f>IF(R113&gt;0,RANK(R113,(N113:P113,Q113:AL113)),0)</f>
        <v>4</v>
      </c>
      <c r="AP113" s="7">
        <f>IF(S113&gt;0,RANK(S113,(N113:P113,Q113:AL113)),0)</f>
        <v>10</v>
      </c>
      <c r="AQ113" s="7">
        <f>IF(T113&gt;0,RANK(T113,(N113:P113,Q113:AL113)),0)</f>
        <v>8</v>
      </c>
      <c r="AR113" s="2">
        <f t="shared" si="31"/>
        <v>5.3306306236605731E-3</v>
      </c>
      <c r="AS113" s="2">
        <f t="shared" si="32"/>
        <v>5.3344990058257838E-3</v>
      </c>
      <c r="AT113" s="2">
        <f t="shared" si="33"/>
        <v>1.2765661145195857E-3</v>
      </c>
      <c r="AU113" s="2">
        <f t="shared" si="34"/>
        <v>1.4583800762844963E-3</v>
      </c>
      <c r="AW113" t="s">
        <v>567</v>
      </c>
      <c r="AX113" t="s">
        <v>566</v>
      </c>
      <c r="BA113" s="127"/>
      <c r="BB113" s="130"/>
      <c r="BC113" s="132"/>
    </row>
    <row r="114" spans="1:63" x14ac:dyDescent="0.2">
      <c r="I114" s="2"/>
      <c r="AN114" s="7"/>
      <c r="AO114" s="7"/>
      <c r="AP114" s="7"/>
      <c r="AQ114" s="7"/>
      <c r="BA114" s="127">
        <v>4</v>
      </c>
      <c r="BB114" s="130">
        <v>1</v>
      </c>
      <c r="BC114" s="131">
        <f t="shared" ref="BC114:BC128" si="36">BA114*1000+BB114</f>
        <v>4001</v>
      </c>
      <c r="BE114" s="7" t="s">
        <v>3271</v>
      </c>
    </row>
    <row r="115" spans="1:63" hidden="1" outlineLevel="1" x14ac:dyDescent="0.2">
      <c r="A115" t="s">
        <v>278</v>
      </c>
      <c r="B115" t="s">
        <v>277</v>
      </c>
      <c r="C115" s="1">
        <f t="shared" ref="C115:C130" si="37">SUM(N115:AL115)</f>
        <v>18258</v>
      </c>
      <c r="D115" s="7">
        <f>RANK(N115,(N115:P115,Q115:AL115))</f>
        <v>1</v>
      </c>
      <c r="E115" s="7">
        <f>RANK(O115,(N115:P115,Q115:AL115))</f>
        <v>2</v>
      </c>
      <c r="F115" s="7">
        <f>IF(P115&gt;0,RANK(P115,(N115:P115,Q115:AL115)),0)</f>
        <v>3</v>
      </c>
      <c r="G115" s="1">
        <f t="shared" ref="G115:G130" si="38">MAX(N115:P115)-LARGE(N115:P115,2)</f>
        <v>6630</v>
      </c>
      <c r="H115" s="2">
        <f t="shared" ref="H115:H176" si="39">G115/C115</f>
        <v>0.36312849162011174</v>
      </c>
      <c r="I115" s="2"/>
      <c r="J115" s="2">
        <f t="shared" ref="J115:J130" si="40">IF($C115=0,"-",N115/$C115)</f>
        <v>0.61441559864169126</v>
      </c>
      <c r="K115" s="2">
        <f t="shared" ref="K115:K130" si="41">IF($C115=0,"-",O115/$C115)</f>
        <v>0.25128710702157958</v>
      </c>
      <c r="L115" s="2">
        <f t="shared" ref="L115:L130" si="42">IF($C115=0,"-",P115/$C115)</f>
        <v>0.10839084237046774</v>
      </c>
      <c r="M115" s="2">
        <f t="shared" ref="M115:M130" si="43">IF(C115=0,"-",(1-J115-K115-L115))</f>
        <v>2.5906451966261415E-2</v>
      </c>
      <c r="N115" s="1">
        <v>11218</v>
      </c>
      <c r="O115" s="1">
        <v>4588</v>
      </c>
      <c r="P115" s="1">
        <v>1979</v>
      </c>
      <c r="Q115" s="1">
        <v>94</v>
      </c>
      <c r="R115" s="1">
        <v>320</v>
      </c>
      <c r="S115" s="1">
        <v>27</v>
      </c>
      <c r="U115" s="1">
        <v>32</v>
      </c>
      <c r="AN115" s="7">
        <f>IF(Q115&gt;0,RANK(Q115,(N115:P115,Q115:AL115)),0)</f>
        <v>5</v>
      </c>
      <c r="AO115" s="7">
        <f>IF(R115&gt;0,RANK(R115,(N115:P115,Q115:AL115)),0)</f>
        <v>4</v>
      </c>
      <c r="AP115" s="7">
        <f>IF(S115&gt;0,RANK(S115,(N115:P115,Q115:AL115)),0)</f>
        <v>7</v>
      </c>
      <c r="AQ115" s="7">
        <f>IF(T115&gt;0,RANK(T115,(N115:P115,Q115:AL115)),0)</f>
        <v>0</v>
      </c>
      <c r="AR115" s="2">
        <f t="shared" ref="AR115:AR130" si="44">IF($C115=0,"-",Q115/$C115)</f>
        <v>5.1484280863183258E-3</v>
      </c>
      <c r="AS115" s="2">
        <f t="shared" ref="AS115:AS130" si="45">IF($C115=0,"-",R115/$C115)</f>
        <v>1.752656369810494E-2</v>
      </c>
      <c r="AT115" s="2">
        <f t="shared" ref="AT115:AT130" si="46">IF($C115=0,"-",S115/$C115)</f>
        <v>1.4788038120276043E-3</v>
      </c>
      <c r="AU115" s="2">
        <f t="shared" ref="AU115:AU130" si="47">IF($C115=0,"-",T115/$C115)</f>
        <v>0</v>
      </c>
      <c r="AW115" t="s">
        <v>278</v>
      </c>
      <c r="AX115" t="s">
        <v>277</v>
      </c>
      <c r="AY115">
        <v>6</v>
      </c>
      <c r="BA115" s="127">
        <v>4</v>
      </c>
      <c r="BB115" s="130">
        <v>3</v>
      </c>
      <c r="BC115" s="131">
        <f t="shared" si="36"/>
        <v>4003</v>
      </c>
      <c r="BE115" s="7" t="s">
        <v>3271</v>
      </c>
    </row>
    <row r="116" spans="1:63" hidden="1" outlineLevel="1" x14ac:dyDescent="0.2">
      <c r="A116" t="s">
        <v>279</v>
      </c>
      <c r="B116" t="s">
        <v>277</v>
      </c>
      <c r="C116" s="1">
        <f t="shared" si="37"/>
        <v>33150</v>
      </c>
      <c r="D116" s="7">
        <f>RANK(N116,(N116:P116,Q116:AL116))</f>
        <v>1</v>
      </c>
      <c r="E116" s="7">
        <f>RANK(O116,(N116:P116,Q116:AL116))</f>
        <v>2</v>
      </c>
      <c r="F116" s="7">
        <f>IF(P116&gt;0,RANK(P116,(N116:P116,Q116:AL116)),0)</f>
        <v>3</v>
      </c>
      <c r="G116" s="1">
        <f t="shared" si="38"/>
        <v>499</v>
      </c>
      <c r="H116" s="2">
        <f t="shared" si="39"/>
        <v>1.5052790346907994E-2</v>
      </c>
      <c r="I116" s="2"/>
      <c r="J116" s="2">
        <f t="shared" si="40"/>
        <v>0.38313725490196077</v>
      </c>
      <c r="K116" s="2">
        <f t="shared" si="41"/>
        <v>0.36808446455505278</v>
      </c>
      <c r="L116" s="2">
        <f t="shared" si="42"/>
        <v>0.2370135746606335</v>
      </c>
      <c r="M116" s="2">
        <f t="shared" si="43"/>
        <v>1.176470588235301E-2</v>
      </c>
      <c r="N116" s="1">
        <v>12701</v>
      </c>
      <c r="O116" s="1">
        <v>12202</v>
      </c>
      <c r="P116" s="1">
        <v>7857</v>
      </c>
      <c r="Q116" s="1">
        <v>149</v>
      </c>
      <c r="R116" s="1">
        <v>116</v>
      </c>
      <c r="S116" s="1">
        <v>22</v>
      </c>
      <c r="U116" s="1">
        <v>103</v>
      </c>
      <c r="AN116" s="7">
        <f>IF(Q116&gt;0,RANK(Q116,(N116:P116,Q116:AL116)),0)</f>
        <v>4</v>
      </c>
      <c r="AO116" s="7">
        <f>IF(R116&gt;0,RANK(R116,(N116:P116,Q116:AL116)),0)</f>
        <v>5</v>
      </c>
      <c r="AP116" s="7">
        <f>IF(S116&gt;0,RANK(S116,(N116:P116,Q116:AL116)),0)</f>
        <v>7</v>
      </c>
      <c r="AQ116" s="7">
        <f>IF(T116&gt;0,RANK(T116,(N116:P116,Q116:AL116)),0)</f>
        <v>0</v>
      </c>
      <c r="AR116" s="2">
        <f t="shared" si="44"/>
        <v>4.4947209653092004E-3</v>
      </c>
      <c r="AS116" s="2">
        <f t="shared" si="45"/>
        <v>3.4992458521870286E-3</v>
      </c>
      <c r="AT116" s="2">
        <f t="shared" si="46"/>
        <v>6.636500754147813E-4</v>
      </c>
      <c r="AU116" s="2">
        <f t="shared" si="47"/>
        <v>0</v>
      </c>
      <c r="AW116" t="s">
        <v>279</v>
      </c>
      <c r="AX116" t="s">
        <v>277</v>
      </c>
      <c r="AY116">
        <v>5</v>
      </c>
      <c r="BA116" s="127">
        <v>4</v>
      </c>
      <c r="BB116" s="130">
        <v>5</v>
      </c>
      <c r="BC116" s="131">
        <f t="shared" si="36"/>
        <v>4005</v>
      </c>
      <c r="BE116" s="7" t="s">
        <v>3271</v>
      </c>
    </row>
    <row r="117" spans="1:63" s="10" customFormat="1" hidden="1" outlineLevel="1" x14ac:dyDescent="0.2">
      <c r="A117" s="10" t="s">
        <v>3087</v>
      </c>
      <c r="B117" s="10" t="s">
        <v>277</v>
      </c>
      <c r="C117" s="1">
        <f t="shared" si="37"/>
        <v>42618</v>
      </c>
      <c r="D117" s="7">
        <f>RANK(N117,(N117:P117,Q117:AL117))</f>
        <v>1</v>
      </c>
      <c r="E117" s="7">
        <f>RANK(O117,(N117:P117,Q117:AL117))</f>
        <v>2</v>
      </c>
      <c r="F117" s="7">
        <f>IF(P117&gt;0,RANK(P117,(N117:P117,Q117:AL117)),0)</f>
        <v>3</v>
      </c>
      <c r="G117" s="1">
        <f t="shared" si="38"/>
        <v>5119</v>
      </c>
      <c r="H117" s="2">
        <f t="shared" si="39"/>
        <v>0.12011356703740203</v>
      </c>
      <c r="I117" s="2"/>
      <c r="J117" s="2">
        <f t="shared" si="40"/>
        <v>0.44319301703505559</v>
      </c>
      <c r="K117" s="2">
        <f t="shared" si="41"/>
        <v>0.32307944999765359</v>
      </c>
      <c r="L117" s="2">
        <f t="shared" si="42"/>
        <v>0.21969590313951851</v>
      </c>
      <c r="M117" s="2">
        <f t="shared" si="43"/>
        <v>1.4031629827772368E-2</v>
      </c>
      <c r="N117" s="68">
        <v>18888</v>
      </c>
      <c r="O117" s="68">
        <v>13769</v>
      </c>
      <c r="P117" s="68">
        <v>9363</v>
      </c>
      <c r="Q117" s="68">
        <v>273</v>
      </c>
      <c r="R117" s="68">
        <v>160</v>
      </c>
      <c r="S117" s="68">
        <v>50</v>
      </c>
      <c r="T117" s="68"/>
      <c r="U117" s="68">
        <v>115</v>
      </c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7">
        <f>IF(Q117&gt;0,RANK(Q117,(N117:P117,Q117:AL117)),0)</f>
        <v>4</v>
      </c>
      <c r="AO117" s="7">
        <f>IF(R117&gt;0,RANK(R117,(N117:P117,Q117:AL117)),0)</f>
        <v>5</v>
      </c>
      <c r="AP117" s="7">
        <f>IF(S117&gt;0,RANK(S117,(N117:P117,Q117:AL117)),0)</f>
        <v>7</v>
      </c>
      <c r="AQ117" s="7">
        <f>IF(T117&gt;0,RANK(T117,(N117:P117,Q117:AL117)),0)</f>
        <v>0</v>
      </c>
      <c r="AR117" s="2">
        <f t="shared" si="44"/>
        <v>6.4057440518090949E-3</v>
      </c>
      <c r="AS117" s="2">
        <f t="shared" si="45"/>
        <v>3.7542822281665025E-3</v>
      </c>
      <c r="AT117" s="2">
        <f t="shared" si="46"/>
        <v>1.1732131963020319E-3</v>
      </c>
      <c r="AU117" s="2">
        <f t="shared" si="47"/>
        <v>0</v>
      </c>
      <c r="AV117" s="73"/>
      <c r="AW117" s="10" t="s">
        <v>3087</v>
      </c>
      <c r="AX117" s="10" t="s">
        <v>277</v>
      </c>
      <c r="BA117" s="127">
        <v>4</v>
      </c>
      <c r="BB117" s="130">
        <v>7</v>
      </c>
      <c r="BC117" s="131">
        <f t="shared" si="36"/>
        <v>4007</v>
      </c>
      <c r="BD117"/>
      <c r="BE117" s="7" t="s">
        <v>3271</v>
      </c>
      <c r="BJ117"/>
      <c r="BK117"/>
    </row>
    <row r="118" spans="1:63" hidden="1" outlineLevel="1" x14ac:dyDescent="0.2">
      <c r="A118" t="s">
        <v>3088</v>
      </c>
      <c r="B118" t="s">
        <v>277</v>
      </c>
      <c r="C118" s="1">
        <f t="shared" si="37"/>
        <v>18478</v>
      </c>
      <c r="D118" s="7">
        <f>RANK(N118,(N118:P118,Q118:AL118))</f>
        <v>1</v>
      </c>
      <c r="E118" s="7">
        <f>RANK(O118,(N118:P118,Q118:AL118))</f>
        <v>2</v>
      </c>
      <c r="F118" s="7">
        <f>IF(P118&gt;0,RANK(P118,(N118:P118,Q118:AL118)),0)</f>
        <v>3</v>
      </c>
      <c r="G118" s="1">
        <f t="shared" si="38"/>
        <v>1790</v>
      </c>
      <c r="H118" s="2">
        <f t="shared" si="39"/>
        <v>9.687195583937655E-2</v>
      </c>
      <c r="I118" s="2"/>
      <c r="J118" s="2">
        <f t="shared" si="40"/>
        <v>0.4097304903128044</v>
      </c>
      <c r="K118" s="2">
        <f t="shared" si="41"/>
        <v>0.31285853447342787</v>
      </c>
      <c r="L118" s="2">
        <f t="shared" si="42"/>
        <v>0.25403182162571708</v>
      </c>
      <c r="M118" s="2">
        <f t="shared" si="43"/>
        <v>2.337915358805065E-2</v>
      </c>
      <c r="N118" s="1">
        <v>7571</v>
      </c>
      <c r="O118" s="1">
        <v>5781</v>
      </c>
      <c r="P118" s="1">
        <v>4694</v>
      </c>
      <c r="Q118" s="1">
        <v>98</v>
      </c>
      <c r="R118" s="1">
        <v>249</v>
      </c>
      <c r="S118" s="1">
        <v>14</v>
      </c>
      <c r="U118" s="1">
        <v>71</v>
      </c>
      <c r="AN118" s="7">
        <f>IF(Q118&gt;0,RANK(Q118,(N118:P118,Q118:AL118)),0)</f>
        <v>5</v>
      </c>
      <c r="AO118" s="7">
        <f>IF(R118&gt;0,RANK(R118,(N118:P118,Q118:AL118)),0)</f>
        <v>4</v>
      </c>
      <c r="AP118" s="7">
        <f>IF(S118&gt;0,RANK(S118,(N118:P118,Q118:AL118)),0)</f>
        <v>7</v>
      </c>
      <c r="AQ118" s="7">
        <f>IF(T118&gt;0,RANK(T118,(N118:P118,Q118:AL118)),0)</f>
        <v>0</v>
      </c>
      <c r="AR118" s="2">
        <f t="shared" si="44"/>
        <v>5.3036042861781575E-3</v>
      </c>
      <c r="AS118" s="2">
        <f t="shared" si="45"/>
        <v>1.3475484359779197E-2</v>
      </c>
      <c r="AT118" s="2">
        <f t="shared" si="46"/>
        <v>7.5765775516830822E-4</v>
      </c>
      <c r="AU118" s="2">
        <f t="shared" si="47"/>
        <v>0</v>
      </c>
      <c r="AW118" t="s">
        <v>3088</v>
      </c>
      <c r="AX118" t="s">
        <v>277</v>
      </c>
      <c r="AY118">
        <v>6</v>
      </c>
      <c r="BA118" s="127">
        <v>4</v>
      </c>
      <c r="BB118" s="130">
        <v>9</v>
      </c>
      <c r="BC118" s="131">
        <f t="shared" si="36"/>
        <v>4009</v>
      </c>
      <c r="BE118" s="7" t="s">
        <v>3271</v>
      </c>
    </row>
    <row r="119" spans="1:63" hidden="1" outlineLevel="1" x14ac:dyDescent="0.2">
      <c r="A119" t="s">
        <v>3089</v>
      </c>
      <c r="B119" t="s">
        <v>277</v>
      </c>
      <c r="C119" s="1">
        <f t="shared" si="37"/>
        <v>9699</v>
      </c>
      <c r="D119" s="7">
        <f>RANK(N119,(N119:P119,Q119:AL119))</f>
        <v>2</v>
      </c>
      <c r="E119" s="7">
        <f>RANK(O119,(N119:P119,Q119:AL119))</f>
        <v>1</v>
      </c>
      <c r="F119" s="7">
        <f>IF(P119&gt;0,RANK(P119,(N119:P119,Q119:AL119)),0)</f>
        <v>3</v>
      </c>
      <c r="G119" s="1">
        <f t="shared" si="38"/>
        <v>778</v>
      </c>
      <c r="H119" s="2">
        <f t="shared" si="39"/>
        <v>8.0214455098463755E-2</v>
      </c>
      <c r="I119" s="2"/>
      <c r="J119" s="2">
        <f t="shared" si="40"/>
        <v>0.34962367254356119</v>
      </c>
      <c r="K119" s="2">
        <f t="shared" si="41"/>
        <v>0.42983812764202495</v>
      </c>
      <c r="L119" s="2">
        <f t="shared" si="42"/>
        <v>0.19177234766470772</v>
      </c>
      <c r="M119" s="2">
        <f t="shared" si="43"/>
        <v>2.8765852149706145E-2</v>
      </c>
      <c r="N119" s="1">
        <v>3391</v>
      </c>
      <c r="O119" s="1">
        <v>4169</v>
      </c>
      <c r="P119" s="1">
        <v>1860</v>
      </c>
      <c r="Q119" s="1">
        <v>29</v>
      </c>
      <c r="R119" s="1">
        <v>218</v>
      </c>
      <c r="S119" s="1">
        <v>5</v>
      </c>
      <c r="U119" s="1">
        <v>27</v>
      </c>
      <c r="AN119" s="7">
        <f>IF(Q119&gt;0,RANK(Q119,(N119:P119,Q119:AL119)),0)</f>
        <v>5</v>
      </c>
      <c r="AO119" s="7">
        <f>IF(R119&gt;0,RANK(R119,(N119:P119,Q119:AL119)),0)</f>
        <v>4</v>
      </c>
      <c r="AP119" s="7">
        <f>IF(S119&gt;0,RANK(S119,(N119:P119,Q119:AL119)),0)</f>
        <v>7</v>
      </c>
      <c r="AQ119" s="7">
        <f>IF(T119&gt;0,RANK(T119,(N119:P119,Q119:AL119)),0)</f>
        <v>0</v>
      </c>
      <c r="AR119" s="2">
        <f t="shared" si="44"/>
        <v>2.9899989689658726E-3</v>
      </c>
      <c r="AS119" s="2">
        <f t="shared" si="45"/>
        <v>2.2476543973605528E-2</v>
      </c>
      <c r="AT119" s="2">
        <f t="shared" si="46"/>
        <v>5.1551706361480565E-4</v>
      </c>
      <c r="AU119" s="2">
        <f t="shared" si="47"/>
        <v>0</v>
      </c>
      <c r="AW119" t="s">
        <v>3089</v>
      </c>
      <c r="AX119" t="s">
        <v>277</v>
      </c>
      <c r="BA119" s="127">
        <v>4</v>
      </c>
      <c r="BB119" s="130">
        <v>11</v>
      </c>
      <c r="BC119" s="131">
        <f t="shared" si="36"/>
        <v>4011</v>
      </c>
      <c r="BE119" s="7" t="s">
        <v>3271</v>
      </c>
    </row>
    <row r="120" spans="1:63" hidden="1" outlineLevel="1" x14ac:dyDescent="0.2">
      <c r="A120" t="s">
        <v>1824</v>
      </c>
      <c r="B120" t="s">
        <v>277</v>
      </c>
      <c r="C120" s="1">
        <f t="shared" si="37"/>
        <v>3993</v>
      </c>
      <c r="D120" s="7">
        <f>RANK(N120,(N120:P120,Q120:AL120))</f>
        <v>1</v>
      </c>
      <c r="E120" s="7">
        <f>RANK(O120,(N120:P120,Q120:AL120))</f>
        <v>2</v>
      </c>
      <c r="F120" s="7">
        <f>IF(P120&gt;0,RANK(P120,(N120:P120,Q120:AL120)),0)</f>
        <v>3</v>
      </c>
      <c r="G120" s="1">
        <f t="shared" si="38"/>
        <v>244</v>
      </c>
      <c r="H120" s="2">
        <f t="shared" si="39"/>
        <v>6.1106937139994988E-2</v>
      </c>
      <c r="I120" s="2"/>
      <c r="J120" s="2">
        <f t="shared" si="40"/>
        <v>0.42449286250939144</v>
      </c>
      <c r="K120" s="2">
        <f t="shared" si="41"/>
        <v>0.36338592536939646</v>
      </c>
      <c r="L120" s="2">
        <f t="shared" si="42"/>
        <v>0.19884798397195091</v>
      </c>
      <c r="M120" s="2">
        <f t="shared" si="43"/>
        <v>1.3273228149261185E-2</v>
      </c>
      <c r="N120" s="1">
        <v>1695</v>
      </c>
      <c r="O120" s="1">
        <v>1451</v>
      </c>
      <c r="P120" s="1">
        <v>794</v>
      </c>
      <c r="Q120" s="1">
        <v>26</v>
      </c>
      <c r="R120" s="1">
        <v>11</v>
      </c>
      <c r="S120" s="1">
        <v>1</v>
      </c>
      <c r="U120" s="1">
        <v>15</v>
      </c>
      <c r="AN120" s="7">
        <f>IF(Q120&gt;0,RANK(Q120,(N120:P120,Q120:AL120)),0)</f>
        <v>4</v>
      </c>
      <c r="AO120" s="7">
        <f>IF(R120&gt;0,RANK(R120,(N120:P120,Q120:AL120)),0)</f>
        <v>6</v>
      </c>
      <c r="AP120" s="7">
        <f>IF(S120&gt;0,RANK(S120,(N120:P120,Q120:AL120)),0)</f>
        <v>7</v>
      </c>
      <c r="AQ120" s="7">
        <f>IF(T120&gt;0,RANK(T120,(N120:P120,Q120:AL120)),0)</f>
        <v>0</v>
      </c>
      <c r="AR120" s="2">
        <f t="shared" si="44"/>
        <v>6.5113949411470069E-3</v>
      </c>
      <c r="AS120" s="2">
        <f t="shared" si="45"/>
        <v>2.7548209366391185E-3</v>
      </c>
      <c r="AT120" s="2">
        <f t="shared" si="46"/>
        <v>2.5043826696719256E-4</v>
      </c>
      <c r="AU120" s="2">
        <f t="shared" si="47"/>
        <v>0</v>
      </c>
      <c r="AW120" t="s">
        <v>1824</v>
      </c>
      <c r="AX120" t="s">
        <v>277</v>
      </c>
      <c r="AY120">
        <v>6</v>
      </c>
      <c r="BA120" s="127">
        <v>4</v>
      </c>
      <c r="BB120" s="130">
        <v>12</v>
      </c>
      <c r="BC120" s="131">
        <f t="shared" si="36"/>
        <v>4012</v>
      </c>
      <c r="BE120" s="7" t="s">
        <v>3271</v>
      </c>
    </row>
    <row r="121" spans="1:63" hidden="1" outlineLevel="1" x14ac:dyDescent="0.2">
      <c r="A121" t="s">
        <v>281</v>
      </c>
      <c r="B121" t="s">
        <v>277</v>
      </c>
      <c r="C121" s="1">
        <f t="shared" si="37"/>
        <v>4961</v>
      </c>
      <c r="D121" s="7">
        <f>RANK(N121,(N121:P121,Q121:AL121))</f>
        <v>1</v>
      </c>
      <c r="E121" s="7">
        <f>RANK(O121,(N121:P121,Q121:AL121))</f>
        <v>2</v>
      </c>
      <c r="F121" s="7">
        <f>IF(P121&gt;0,RANK(P121,(N121:P121,Q121:AL121)),0)</f>
        <v>3</v>
      </c>
      <c r="G121" s="1">
        <f t="shared" si="38"/>
        <v>209</v>
      </c>
      <c r="H121" s="2">
        <f t="shared" si="39"/>
        <v>4.2128603104212861E-2</v>
      </c>
      <c r="I121" s="2"/>
      <c r="J121" s="2">
        <f t="shared" si="40"/>
        <v>0.36444265269098974</v>
      </c>
      <c r="K121" s="2">
        <f t="shared" si="41"/>
        <v>0.32231404958677684</v>
      </c>
      <c r="L121" s="2">
        <f t="shared" si="42"/>
        <v>0.29993952832090304</v>
      </c>
      <c r="M121" s="2">
        <f t="shared" si="43"/>
        <v>1.3303769401330379E-2</v>
      </c>
      <c r="N121" s="1">
        <v>1808</v>
      </c>
      <c r="O121" s="1">
        <v>1599</v>
      </c>
      <c r="P121" s="1">
        <v>1488</v>
      </c>
      <c r="Q121" s="1">
        <v>31</v>
      </c>
      <c r="R121" s="1">
        <v>6</v>
      </c>
      <c r="S121" s="1">
        <v>3</v>
      </c>
      <c r="U121" s="1">
        <v>26</v>
      </c>
      <c r="AN121" s="7">
        <f>IF(Q121&gt;0,RANK(Q121,(N121:P121,Q121:AL121)),0)</f>
        <v>4</v>
      </c>
      <c r="AO121" s="7">
        <f>IF(R121&gt;0,RANK(R121,(N121:P121,Q121:AL121)),0)</f>
        <v>6</v>
      </c>
      <c r="AP121" s="7">
        <f>IF(S121&gt;0,RANK(S121,(N121:P121,Q121:AL121)),0)</f>
        <v>7</v>
      </c>
      <c r="AQ121" s="7">
        <f>IF(T121&gt;0,RANK(T121,(N121:P121,Q121:AL121)),0)</f>
        <v>0</v>
      </c>
      <c r="AR121" s="2">
        <f t="shared" si="44"/>
        <v>6.2487401733521469E-3</v>
      </c>
      <c r="AS121" s="2">
        <f t="shared" si="45"/>
        <v>1.2094335819391251E-3</v>
      </c>
      <c r="AT121" s="2">
        <f t="shared" si="46"/>
        <v>6.0471679096956257E-4</v>
      </c>
      <c r="AU121" s="2">
        <f t="shared" si="47"/>
        <v>0</v>
      </c>
      <c r="AW121" t="s">
        <v>281</v>
      </c>
      <c r="AX121" t="s">
        <v>277</v>
      </c>
      <c r="AY121">
        <v>3</v>
      </c>
      <c r="BA121" s="127">
        <v>4</v>
      </c>
      <c r="BB121" s="130">
        <v>13</v>
      </c>
      <c r="BC121" s="131">
        <f t="shared" si="36"/>
        <v>4013</v>
      </c>
      <c r="BE121" s="7" t="s">
        <v>3271</v>
      </c>
    </row>
    <row r="122" spans="1:63" hidden="1" outlineLevel="1" x14ac:dyDescent="0.2">
      <c r="A122" t="s">
        <v>280</v>
      </c>
      <c r="B122" t="s">
        <v>277</v>
      </c>
      <c r="C122" s="1">
        <f t="shared" si="37"/>
        <v>876832</v>
      </c>
      <c r="D122" s="7">
        <f>RANK(N122,(N122:P122,Q122:AL122))</f>
        <v>2</v>
      </c>
      <c r="E122" s="7">
        <f>RANK(O122,(N122:P122,Q122:AL122))</f>
        <v>1</v>
      </c>
      <c r="F122" s="7">
        <f>IF(P122&gt;0,RANK(P122,(N122:P122,Q122:AL122)),0)</f>
        <v>3</v>
      </c>
      <c r="G122" s="1">
        <f t="shared" si="38"/>
        <v>74592</v>
      </c>
      <c r="H122" s="2">
        <f t="shared" si="39"/>
        <v>8.5069887960293425E-2</v>
      </c>
      <c r="I122" s="2"/>
      <c r="J122" s="2">
        <f t="shared" si="40"/>
        <v>0.32555495237400095</v>
      </c>
      <c r="K122" s="2">
        <f t="shared" si="41"/>
        <v>0.41062484033429436</v>
      </c>
      <c r="L122" s="2">
        <f t="shared" si="42"/>
        <v>0.25258544396189919</v>
      </c>
      <c r="M122" s="2">
        <f t="shared" si="43"/>
        <v>1.1234763329805553E-2</v>
      </c>
      <c r="N122" s="1">
        <v>285457</v>
      </c>
      <c r="O122" s="1">
        <v>360049</v>
      </c>
      <c r="P122" s="1">
        <v>221475</v>
      </c>
      <c r="Q122" s="1">
        <v>3742</v>
      </c>
      <c r="R122" s="1">
        <v>4534</v>
      </c>
      <c r="S122" s="1">
        <v>555</v>
      </c>
      <c r="U122" s="1">
        <v>1018</v>
      </c>
      <c r="W122" s="1">
        <v>2</v>
      </c>
      <c r="AN122" s="7">
        <f>IF(Q122&gt;0,RANK(Q122,(N122:P122,Q122:AL122)),0)</f>
        <v>5</v>
      </c>
      <c r="AO122" s="7">
        <f>IF(R122&gt;0,RANK(R122,(N122:P122,Q122:AL122)),0)</f>
        <v>4</v>
      </c>
      <c r="AP122" s="7">
        <f>IF(S122&gt;0,RANK(S122,(N122:P122,Q122:AL122)),0)</f>
        <v>7</v>
      </c>
      <c r="AQ122" s="7">
        <f>IF(T122&gt;0,RANK(T122,(N122:P122,Q122:AL122)),0)</f>
        <v>0</v>
      </c>
      <c r="AR122" s="2">
        <f t="shared" si="44"/>
        <v>4.2676362176562897E-3</v>
      </c>
      <c r="AS122" s="2">
        <f t="shared" si="45"/>
        <v>5.1708879237984014E-3</v>
      </c>
      <c r="AT122" s="2">
        <f t="shared" si="46"/>
        <v>6.3296047589504029E-4</v>
      </c>
      <c r="AU122" s="2">
        <f t="shared" si="47"/>
        <v>0</v>
      </c>
      <c r="AW122" t="s">
        <v>280</v>
      </c>
      <c r="AX122" t="s">
        <v>277</v>
      </c>
      <c r="BA122" s="127">
        <v>4</v>
      </c>
      <c r="BB122" s="130">
        <v>15</v>
      </c>
      <c r="BC122" s="131">
        <f t="shared" si="36"/>
        <v>4015</v>
      </c>
      <c r="BE122" s="7" t="s">
        <v>3271</v>
      </c>
    </row>
    <row r="123" spans="1:63" hidden="1" outlineLevel="1" x14ac:dyDescent="0.2">
      <c r="A123" t="s">
        <v>1417</v>
      </c>
      <c r="B123" t="s">
        <v>277</v>
      </c>
      <c r="C123" s="1">
        <f t="shared" si="37"/>
        <v>40616</v>
      </c>
      <c r="D123" s="7">
        <f>RANK(N123,(N123:P123,Q123:AL123))</f>
        <v>2</v>
      </c>
      <c r="E123" s="7">
        <f>RANK(O123,(N123:P123,Q123:AL123))</f>
        <v>1</v>
      </c>
      <c r="F123" s="7">
        <f>IF(P123&gt;0,RANK(P123,(N123:P123,Q123:AL123)),0)</f>
        <v>3</v>
      </c>
      <c r="G123" s="1">
        <f t="shared" si="38"/>
        <v>429</v>
      </c>
      <c r="H123" s="2">
        <f t="shared" si="39"/>
        <v>1.0562339964545992E-2</v>
      </c>
      <c r="I123" s="2"/>
      <c r="J123" s="2">
        <f t="shared" si="40"/>
        <v>0.32634922198148514</v>
      </c>
      <c r="K123" s="2">
        <f t="shared" si="41"/>
        <v>0.33691156194603111</v>
      </c>
      <c r="L123" s="2">
        <f t="shared" si="42"/>
        <v>0.31283238132755564</v>
      </c>
      <c r="M123" s="2">
        <f t="shared" si="43"/>
        <v>2.3906834744928052E-2</v>
      </c>
      <c r="N123" s="1">
        <v>13255</v>
      </c>
      <c r="O123" s="1">
        <v>13684</v>
      </c>
      <c r="P123" s="1">
        <v>12706</v>
      </c>
      <c r="Q123" s="1">
        <v>280</v>
      </c>
      <c r="R123" s="1">
        <v>398</v>
      </c>
      <c r="S123" s="1">
        <v>36</v>
      </c>
      <c r="U123" s="1">
        <v>257</v>
      </c>
      <c r="AN123" s="7">
        <f>IF(Q123&gt;0,RANK(Q123,(N123:P123,Q123:AL123)),0)</f>
        <v>5</v>
      </c>
      <c r="AO123" s="7">
        <f>IF(R123&gt;0,RANK(R123,(N123:P123,Q123:AL123)),0)</f>
        <v>4</v>
      </c>
      <c r="AP123" s="7">
        <f>IF(S123&gt;0,RANK(S123,(N123:P123,Q123:AL123)),0)</f>
        <v>7</v>
      </c>
      <c r="AQ123" s="7">
        <f>IF(T123&gt;0,RANK(T123,(N123:P123,Q123:AL123)),0)</f>
        <v>0</v>
      </c>
      <c r="AR123" s="2">
        <f t="shared" si="44"/>
        <v>6.8938349418948197E-3</v>
      </c>
      <c r="AS123" s="2">
        <f t="shared" si="45"/>
        <v>9.7990939531219217E-3</v>
      </c>
      <c r="AT123" s="2">
        <f t="shared" si="46"/>
        <v>8.8635020681504821E-4</v>
      </c>
      <c r="AU123" s="2">
        <f t="shared" si="47"/>
        <v>0</v>
      </c>
      <c r="AW123" t="s">
        <v>1417</v>
      </c>
      <c r="AX123" t="s">
        <v>277</v>
      </c>
      <c r="AY123">
        <v>3</v>
      </c>
      <c r="BA123" s="127">
        <v>4</v>
      </c>
      <c r="BB123" s="130">
        <v>17</v>
      </c>
      <c r="BC123" s="131">
        <f t="shared" si="36"/>
        <v>4017</v>
      </c>
      <c r="BE123" s="7" t="s">
        <v>3271</v>
      </c>
    </row>
    <row r="124" spans="1:63" hidden="1" outlineLevel="1" x14ac:dyDescent="0.2">
      <c r="A124" t="s">
        <v>420</v>
      </c>
      <c r="B124" t="s">
        <v>277</v>
      </c>
      <c r="C124" s="1">
        <f t="shared" si="37"/>
        <v>24638</v>
      </c>
      <c r="D124" s="7">
        <f>RANK(N124,(N124:P124,Q124:AL124))</f>
        <v>1</v>
      </c>
      <c r="E124" s="7">
        <f>RANK(O124,(N124:P124,Q124:AL124))</f>
        <v>2</v>
      </c>
      <c r="F124" s="7">
        <f>IF(P124&gt;0,RANK(P124,(N124:P124,Q124:AL124)),0)</f>
        <v>3</v>
      </c>
      <c r="G124" s="1">
        <f t="shared" si="38"/>
        <v>2888</v>
      </c>
      <c r="H124" s="2">
        <f t="shared" si="39"/>
        <v>0.11721730659956166</v>
      </c>
      <c r="I124" s="2"/>
      <c r="J124" s="2">
        <f t="shared" si="40"/>
        <v>0.44167546067050895</v>
      </c>
      <c r="K124" s="2">
        <f t="shared" si="41"/>
        <v>0.3244581540709473</v>
      </c>
      <c r="L124" s="2">
        <f t="shared" si="42"/>
        <v>0.19429336796817923</v>
      </c>
      <c r="M124" s="2">
        <f t="shared" si="43"/>
        <v>3.9573017290364582E-2</v>
      </c>
      <c r="N124" s="1">
        <v>10882</v>
      </c>
      <c r="O124" s="1">
        <v>7994</v>
      </c>
      <c r="P124" s="1">
        <v>4787</v>
      </c>
      <c r="Q124" s="1">
        <v>139</v>
      </c>
      <c r="R124" s="1">
        <v>735</v>
      </c>
      <c r="S124" s="1">
        <v>30</v>
      </c>
      <c r="U124" s="1">
        <v>71</v>
      </c>
      <c r="AN124" s="7">
        <f>IF(Q124&gt;0,RANK(Q124,(N124:P124,Q124:AL124)),0)</f>
        <v>5</v>
      </c>
      <c r="AO124" s="7">
        <f>IF(R124&gt;0,RANK(R124,(N124:P124,Q124:AL124)),0)</f>
        <v>4</v>
      </c>
      <c r="AP124" s="7">
        <f>IF(S124&gt;0,RANK(S124,(N124:P124,Q124:AL124)),0)</f>
        <v>7</v>
      </c>
      <c r="AQ124" s="7">
        <f>IF(T124&gt;0,RANK(T124,(N124:P124,Q124:AL124)),0)</f>
        <v>0</v>
      </c>
      <c r="AR124" s="2">
        <f t="shared" si="44"/>
        <v>5.6416916957545259E-3</v>
      </c>
      <c r="AS124" s="2">
        <f t="shared" si="45"/>
        <v>2.9831966880428606E-2</v>
      </c>
      <c r="AT124" s="2">
        <f t="shared" si="46"/>
        <v>1.2176313012419839E-3</v>
      </c>
      <c r="AU124" s="2">
        <f t="shared" si="47"/>
        <v>0</v>
      </c>
      <c r="AW124" t="s">
        <v>420</v>
      </c>
      <c r="AX124" t="s">
        <v>277</v>
      </c>
      <c r="BA124" s="127">
        <v>4</v>
      </c>
      <c r="BB124" s="130">
        <v>19</v>
      </c>
      <c r="BC124" s="131">
        <f t="shared" si="36"/>
        <v>4019</v>
      </c>
      <c r="BE124" s="7" t="s">
        <v>3271</v>
      </c>
    </row>
    <row r="125" spans="1:63" hidden="1" outlineLevel="1" x14ac:dyDescent="0.2">
      <c r="A125" t="s">
        <v>421</v>
      </c>
      <c r="B125" t="s">
        <v>277</v>
      </c>
      <c r="C125" s="1">
        <f t="shared" si="37"/>
        <v>281484</v>
      </c>
      <c r="D125" s="7">
        <f>RANK(N125,(N125:P125,Q125:AL125))</f>
        <v>1</v>
      </c>
      <c r="E125" s="7">
        <f>RANK(O125,(N125:P125,Q125:AL125))</f>
        <v>2</v>
      </c>
      <c r="F125" s="7">
        <f>IF(P125&gt;0,RANK(P125,(N125:P125,Q125:AL125)),0)</f>
        <v>3</v>
      </c>
      <c r="G125" s="1">
        <f t="shared" si="38"/>
        <v>31533</v>
      </c>
      <c r="H125" s="2">
        <f t="shared" si="39"/>
        <v>0.11202412925779086</v>
      </c>
      <c r="I125" s="2"/>
      <c r="J125" s="2">
        <f t="shared" si="40"/>
        <v>0.45675420272555456</v>
      </c>
      <c r="K125" s="2">
        <f t="shared" si="41"/>
        <v>0.34473007346776369</v>
      </c>
      <c r="L125" s="2">
        <f t="shared" si="42"/>
        <v>0.19157394381208168</v>
      </c>
      <c r="M125" s="2">
        <f t="shared" si="43"/>
        <v>6.941779994600078E-3</v>
      </c>
      <c r="N125" s="1">
        <v>128569</v>
      </c>
      <c r="O125" s="1">
        <v>97036</v>
      </c>
      <c r="P125" s="1">
        <v>53925</v>
      </c>
      <c r="Q125" s="1">
        <v>1268</v>
      </c>
      <c r="R125" s="1">
        <v>291</v>
      </c>
      <c r="S125" s="1">
        <v>108</v>
      </c>
      <c r="U125" s="1">
        <v>284</v>
      </c>
      <c r="W125" s="1">
        <v>3</v>
      </c>
      <c r="AN125" s="7">
        <f>IF(Q125&gt;0,RANK(Q125,(N125:P125,Q125:AL125)),0)</f>
        <v>4</v>
      </c>
      <c r="AO125" s="7">
        <f>IF(R125&gt;0,RANK(R125,(N125:P125,Q125:AL125)),0)</f>
        <v>5</v>
      </c>
      <c r="AP125" s="7">
        <f>IF(S125&gt;0,RANK(S125,(N125:P125,Q125:AL125)),0)</f>
        <v>7</v>
      </c>
      <c r="AQ125" s="7">
        <f>IF(T125&gt;0,RANK(T125,(N125:P125,Q125:AL125)),0)</f>
        <v>0</v>
      </c>
      <c r="AR125" s="2">
        <f t="shared" si="44"/>
        <v>4.5046965369257225E-3</v>
      </c>
      <c r="AS125" s="2">
        <f t="shared" si="45"/>
        <v>1.033806539625698E-3</v>
      </c>
      <c r="AT125" s="2">
        <f t="shared" si="46"/>
        <v>3.8368077759304259E-4</v>
      </c>
      <c r="AU125" s="2">
        <f t="shared" si="47"/>
        <v>0</v>
      </c>
      <c r="AW125" t="s">
        <v>421</v>
      </c>
      <c r="AX125" t="s">
        <v>277</v>
      </c>
      <c r="BA125" s="127">
        <v>4</v>
      </c>
      <c r="BB125" s="130">
        <v>21</v>
      </c>
      <c r="BC125" s="131">
        <f t="shared" si="36"/>
        <v>4021</v>
      </c>
      <c r="BE125" s="7" t="s">
        <v>3271</v>
      </c>
    </row>
    <row r="126" spans="1:63" hidden="1" outlineLevel="1" x14ac:dyDescent="0.2">
      <c r="A126" t="s">
        <v>818</v>
      </c>
      <c r="B126" t="s">
        <v>277</v>
      </c>
      <c r="C126" s="1">
        <f t="shared" si="37"/>
        <v>36739</v>
      </c>
      <c r="D126" s="7">
        <f>RANK(N126,(N126:P126,Q126:AL126))</f>
        <v>1</v>
      </c>
      <c r="E126" s="7">
        <f>RANK(O126,(N126:P126,Q126:AL126))</f>
        <v>2</v>
      </c>
      <c r="F126" s="7">
        <f>IF(P126&gt;0,RANK(P126,(N126:P126,Q126:AL126)),0)</f>
        <v>3</v>
      </c>
      <c r="G126" s="1">
        <f t="shared" si="38"/>
        <v>3799</v>
      </c>
      <c r="H126" s="2">
        <f t="shared" si="39"/>
        <v>0.10340510084651187</v>
      </c>
      <c r="I126" s="2"/>
      <c r="J126" s="2">
        <f t="shared" si="40"/>
        <v>0.42102397996679281</v>
      </c>
      <c r="K126" s="2">
        <f t="shared" si="41"/>
        <v>0.31761887912028092</v>
      </c>
      <c r="L126" s="2">
        <f t="shared" si="42"/>
        <v>0.25125888020904213</v>
      </c>
      <c r="M126" s="2">
        <f t="shared" si="43"/>
        <v>1.0098260703884199E-2</v>
      </c>
      <c r="N126" s="1">
        <v>15468</v>
      </c>
      <c r="O126" s="1">
        <v>11669</v>
      </c>
      <c r="P126" s="1">
        <v>9231</v>
      </c>
      <c r="Q126" s="1">
        <v>136</v>
      </c>
      <c r="R126" s="1">
        <v>170</v>
      </c>
      <c r="S126" s="1">
        <v>20</v>
      </c>
      <c r="U126" s="1">
        <v>45</v>
      </c>
      <c r="AN126" s="7">
        <f>IF(Q126&gt;0,RANK(Q126,(N126:P126,Q126:AL126)),0)</f>
        <v>5</v>
      </c>
      <c r="AO126" s="7">
        <f>IF(R126&gt;0,RANK(R126,(N126:P126,Q126:AL126)),0)</f>
        <v>4</v>
      </c>
      <c r="AP126" s="7">
        <f>IF(S126&gt;0,RANK(S126,(N126:P126,Q126:AL126)),0)</f>
        <v>7</v>
      </c>
      <c r="AQ126" s="7">
        <f>IF(T126&gt;0,RANK(T126,(N126:P126,Q126:AL126)),0)</f>
        <v>0</v>
      </c>
      <c r="AR126" s="2">
        <f t="shared" si="44"/>
        <v>3.7017882903726284E-3</v>
      </c>
      <c r="AS126" s="2">
        <f t="shared" si="45"/>
        <v>4.6272353629657854E-3</v>
      </c>
      <c r="AT126" s="2">
        <f t="shared" si="46"/>
        <v>5.4438063093715128E-4</v>
      </c>
      <c r="AU126" s="2">
        <f t="shared" si="47"/>
        <v>0</v>
      </c>
      <c r="AW126" t="s">
        <v>818</v>
      </c>
      <c r="AX126" t="s">
        <v>277</v>
      </c>
      <c r="BA126" s="127">
        <v>4</v>
      </c>
      <c r="BB126" s="130">
        <v>23</v>
      </c>
      <c r="BC126" s="131">
        <f t="shared" si="36"/>
        <v>4023</v>
      </c>
      <c r="BE126" s="7" t="s">
        <v>3271</v>
      </c>
    </row>
    <row r="127" spans="1:63" hidden="1" outlineLevel="1" x14ac:dyDescent="0.2">
      <c r="A127" t="s">
        <v>735</v>
      </c>
      <c r="B127" t="s">
        <v>277</v>
      </c>
      <c r="C127" s="1">
        <f t="shared" si="37"/>
        <v>8080</v>
      </c>
      <c r="D127" s="7">
        <f>RANK(N127,(N127:P127,Q127:AL127))</f>
        <v>1</v>
      </c>
      <c r="E127" s="7">
        <f>RANK(O127,(N127:P127,Q127:AL127))</f>
        <v>2</v>
      </c>
      <c r="F127" s="7">
        <f>IF(P127&gt;0,RANK(P127,(N127:P127,Q127:AL127)),0)</f>
        <v>3</v>
      </c>
      <c r="G127" s="1">
        <f t="shared" si="38"/>
        <v>488</v>
      </c>
      <c r="H127" s="2">
        <f t="shared" si="39"/>
        <v>6.0396039603960394E-2</v>
      </c>
      <c r="I127" s="2"/>
      <c r="J127" s="2">
        <f t="shared" si="40"/>
        <v>0.43465346534653465</v>
      </c>
      <c r="K127" s="2">
        <f t="shared" si="41"/>
        <v>0.37425742574257426</v>
      </c>
      <c r="L127" s="2">
        <f t="shared" si="42"/>
        <v>0.17908415841584158</v>
      </c>
      <c r="M127" s="2">
        <f t="shared" si="43"/>
        <v>1.2004950495049571E-2</v>
      </c>
      <c r="N127" s="1">
        <v>3512</v>
      </c>
      <c r="O127" s="1">
        <v>3024</v>
      </c>
      <c r="P127" s="1">
        <v>1447</v>
      </c>
      <c r="Q127" s="1">
        <v>46</v>
      </c>
      <c r="R127" s="1">
        <v>16</v>
      </c>
      <c r="S127" s="1">
        <v>5</v>
      </c>
      <c r="U127" s="1">
        <v>29</v>
      </c>
      <c r="W127" s="1">
        <v>1</v>
      </c>
      <c r="AN127" s="7">
        <f>IF(Q127&gt;0,RANK(Q127,(N127:P127,Q127:AL127)),0)</f>
        <v>4</v>
      </c>
      <c r="AO127" s="7">
        <f>IF(R127&gt;0,RANK(R127,(N127:P127,Q127:AL127)),0)</f>
        <v>6</v>
      </c>
      <c r="AP127" s="7">
        <f>IF(S127&gt;0,RANK(S127,(N127:P127,Q127:AL127)),0)</f>
        <v>7</v>
      </c>
      <c r="AQ127" s="7">
        <f>IF(T127&gt;0,RANK(T127,(N127:P127,Q127:AL127)),0)</f>
        <v>0</v>
      </c>
      <c r="AR127" s="2">
        <f t="shared" si="44"/>
        <v>5.6930693069306929E-3</v>
      </c>
      <c r="AS127" s="2">
        <f t="shared" si="45"/>
        <v>1.9801980198019802E-3</v>
      </c>
      <c r="AT127" s="2">
        <f t="shared" si="46"/>
        <v>6.1881188118811882E-4</v>
      </c>
      <c r="AU127" s="2">
        <f t="shared" si="47"/>
        <v>0</v>
      </c>
      <c r="AW127" t="s">
        <v>735</v>
      </c>
      <c r="AX127" t="s">
        <v>277</v>
      </c>
      <c r="AY127">
        <v>2</v>
      </c>
      <c r="BA127" s="127">
        <v>4</v>
      </c>
      <c r="BB127" s="130">
        <v>25</v>
      </c>
      <c r="BC127" s="131">
        <f t="shared" si="36"/>
        <v>4025</v>
      </c>
      <c r="BE127" s="7" t="s">
        <v>3271</v>
      </c>
    </row>
    <row r="128" spans="1:63" hidden="1" outlineLevel="1" x14ac:dyDescent="0.2">
      <c r="A128" t="s">
        <v>2473</v>
      </c>
      <c r="B128" t="s">
        <v>277</v>
      </c>
      <c r="C128" s="1">
        <f t="shared" si="37"/>
        <v>59415</v>
      </c>
      <c r="D128" s="7">
        <f>RANK(N128,(N128:P128,Q128:AL128))</f>
        <v>2</v>
      </c>
      <c r="E128" s="7">
        <f>RANK(O128,(N128:P128,Q128:AL128))</f>
        <v>1</v>
      </c>
      <c r="F128" s="7">
        <f>IF(P128&gt;0,RANK(P128,(N128:P128,Q128:AL128)),0)</f>
        <v>3</v>
      </c>
      <c r="G128" s="1">
        <f t="shared" si="38"/>
        <v>5151</v>
      </c>
      <c r="H128" s="2">
        <f t="shared" si="39"/>
        <v>8.6695278969957087E-2</v>
      </c>
      <c r="I128" s="2"/>
      <c r="J128" s="2">
        <f t="shared" si="40"/>
        <v>0.30746444500546999</v>
      </c>
      <c r="K128" s="2">
        <f t="shared" si="41"/>
        <v>0.39415972397542709</v>
      </c>
      <c r="L128" s="2">
        <f t="shared" si="42"/>
        <v>0.27617604981906924</v>
      </c>
      <c r="M128" s="2">
        <f t="shared" si="43"/>
        <v>2.2199781200033686E-2</v>
      </c>
      <c r="N128" s="1">
        <v>18268</v>
      </c>
      <c r="O128" s="1">
        <v>23419</v>
      </c>
      <c r="P128" s="1">
        <v>16409</v>
      </c>
      <c r="Q128" s="1">
        <v>322</v>
      </c>
      <c r="R128" s="1">
        <v>852</v>
      </c>
      <c r="S128" s="1">
        <v>25</v>
      </c>
      <c r="U128" s="1">
        <v>118</v>
      </c>
      <c r="W128" s="1">
        <v>2</v>
      </c>
      <c r="AN128" s="7">
        <f>IF(Q128&gt;0,RANK(Q128,(N128:P128,Q128:AL128)),0)</f>
        <v>5</v>
      </c>
      <c r="AO128" s="7">
        <f>IF(R128&gt;0,RANK(R128,(N128:P128,Q128:AL128)),0)</f>
        <v>4</v>
      </c>
      <c r="AP128" s="7">
        <f>IF(S128&gt;0,RANK(S128,(N128:P128,Q128:AL128)),0)</f>
        <v>7</v>
      </c>
      <c r="AQ128" s="7">
        <f>IF(T128&gt;0,RANK(T128,(N128:P128,Q128:AL128)),0)</f>
        <v>0</v>
      </c>
      <c r="AR128" s="2">
        <f t="shared" si="44"/>
        <v>5.4195068585374062E-3</v>
      </c>
      <c r="AS128" s="2">
        <f t="shared" si="45"/>
        <v>1.433981317849028E-2</v>
      </c>
      <c r="AT128" s="2">
        <f t="shared" si="46"/>
        <v>4.207691660355129E-4</v>
      </c>
      <c r="AU128" s="2">
        <f t="shared" si="47"/>
        <v>0</v>
      </c>
      <c r="AW128" t="s">
        <v>2473</v>
      </c>
      <c r="AX128" t="s">
        <v>277</v>
      </c>
      <c r="AY128">
        <v>3</v>
      </c>
      <c r="BA128" s="127">
        <v>4</v>
      </c>
      <c r="BB128" s="130">
        <v>27</v>
      </c>
      <c r="BC128" s="131">
        <f t="shared" si="36"/>
        <v>4027</v>
      </c>
      <c r="BE128" s="7" t="s">
        <v>3271</v>
      </c>
    </row>
    <row r="129" spans="1:57" hidden="1" outlineLevel="1" x14ac:dyDescent="0.2">
      <c r="A129" t="s">
        <v>737</v>
      </c>
      <c r="B129" t="s">
        <v>277</v>
      </c>
      <c r="C129" s="1">
        <f t="shared" si="37"/>
        <v>28045</v>
      </c>
      <c r="D129" s="7">
        <f>RANK(N129,(N129:P129,Q129:AL129))</f>
        <v>2</v>
      </c>
      <c r="E129" s="7">
        <f>RANK(O129,(N129:P129,Q129:AL129))</f>
        <v>1</v>
      </c>
      <c r="F129" s="7">
        <f>IF(P129&gt;0,RANK(P129,(N129:P129,Q129:AL129)),0)</f>
        <v>3</v>
      </c>
      <c r="G129" s="1">
        <f t="shared" si="38"/>
        <v>1285</v>
      </c>
      <c r="H129" s="2">
        <f t="shared" si="39"/>
        <v>4.58192191121412E-2</v>
      </c>
      <c r="I129" s="2"/>
      <c r="J129" s="2">
        <f t="shared" si="40"/>
        <v>0.36965591014441079</v>
      </c>
      <c r="K129" s="2">
        <f t="shared" si="41"/>
        <v>0.41547512925655194</v>
      </c>
      <c r="L129" s="2">
        <f t="shared" si="42"/>
        <v>0.20417186664289536</v>
      </c>
      <c r="M129" s="2">
        <f t="shared" si="43"/>
        <v>1.0697093956141907E-2</v>
      </c>
      <c r="N129" s="1">
        <v>10367</v>
      </c>
      <c r="O129" s="1">
        <v>11652</v>
      </c>
      <c r="P129" s="1">
        <v>5726</v>
      </c>
      <c r="Q129" s="1">
        <v>148</v>
      </c>
      <c r="R129" s="1">
        <v>70</v>
      </c>
      <c r="S129" s="1">
        <v>16</v>
      </c>
      <c r="U129" s="1">
        <v>66</v>
      </c>
      <c r="AN129" s="7">
        <f>IF(Q129&gt;0,RANK(Q129,(N129:P129,Q129:AL129)),0)</f>
        <v>4</v>
      </c>
      <c r="AO129" s="7">
        <f>IF(R129&gt;0,RANK(R129,(N129:P129,Q129:AL129)),0)</f>
        <v>5</v>
      </c>
      <c r="AP129" s="7">
        <f>IF(S129&gt;0,RANK(S129,(N129:P129,Q129:AL129)),0)</f>
        <v>7</v>
      </c>
      <c r="AQ129" s="7">
        <f>IF(T129&gt;0,RANK(T129,(N129:P129,Q129:AL129)),0)</f>
        <v>0</v>
      </c>
      <c r="AR129" s="2">
        <f t="shared" si="44"/>
        <v>5.2772330183633448E-3</v>
      </c>
      <c r="AS129" s="2">
        <f t="shared" si="45"/>
        <v>2.4959885897664468E-3</v>
      </c>
      <c r="AT129" s="2">
        <f t="shared" si="46"/>
        <v>5.7051167766090211E-4</v>
      </c>
      <c r="AU129" s="2">
        <f t="shared" si="47"/>
        <v>0</v>
      </c>
      <c r="AW129" t="s">
        <v>737</v>
      </c>
      <c r="AX129" t="s">
        <v>277</v>
      </c>
      <c r="AY129">
        <v>2</v>
      </c>
      <c r="BA129" s="127">
        <v>4</v>
      </c>
      <c r="BB129" s="130"/>
      <c r="BC129" s="127">
        <v>4</v>
      </c>
      <c r="BE129" s="7" t="s">
        <v>2095</v>
      </c>
    </row>
    <row r="130" spans="1:57" collapsed="1" x14ac:dyDescent="0.2">
      <c r="A130" t="s">
        <v>1416</v>
      </c>
      <c r="B130" t="s">
        <v>566</v>
      </c>
      <c r="C130" s="1">
        <f t="shared" si="37"/>
        <v>1487006</v>
      </c>
      <c r="D130" s="7">
        <f>RANK(N130,(N130:P130,Q130:AL130))</f>
        <v>2</v>
      </c>
      <c r="E130" s="7">
        <f>RANK(O130,(N130:P130,Q130:AL130))</f>
        <v>1</v>
      </c>
      <c r="F130" s="7">
        <f>IF(P130&gt;0,RANK(P130,(N130:P130,Q130:AL130)),0)</f>
        <v>3</v>
      </c>
      <c r="G130" s="1">
        <f t="shared" si="38"/>
        <v>29036</v>
      </c>
      <c r="H130" s="2">
        <f t="shared" si="39"/>
        <v>1.952648476199827E-2</v>
      </c>
      <c r="I130" s="2"/>
      <c r="J130" s="2">
        <f t="shared" si="40"/>
        <v>0.36519691245361485</v>
      </c>
      <c r="K130" s="2">
        <f t="shared" si="41"/>
        <v>0.38472339721561311</v>
      </c>
      <c r="L130" s="2">
        <f t="shared" si="42"/>
        <v>0.23788807846101495</v>
      </c>
      <c r="M130" s="2">
        <f t="shared" si="43"/>
        <v>1.2191611869757091E-2</v>
      </c>
      <c r="N130" s="1">
        <f t="shared" ref="N130:S130" si="48">SUM(N115:N129)</f>
        <v>543050</v>
      </c>
      <c r="O130" s="1">
        <f t="shared" si="48"/>
        <v>572086</v>
      </c>
      <c r="P130" s="1">
        <f t="shared" si="48"/>
        <v>353741</v>
      </c>
      <c r="Q130" s="1">
        <f t="shared" si="48"/>
        <v>6781</v>
      </c>
      <c r="R130" s="1">
        <f t="shared" si="48"/>
        <v>8146</v>
      </c>
      <c r="S130" s="1">
        <f t="shared" si="48"/>
        <v>917</v>
      </c>
      <c r="U130" s="1">
        <f>SUM(U115:U129)</f>
        <v>2277</v>
      </c>
      <c r="W130" s="1">
        <f>SUM(W115:W129)</f>
        <v>8</v>
      </c>
      <c r="AN130" s="7">
        <f>IF(Q130&gt;0,RANK(Q130,(N130:P130,Q130:AL130)),0)</f>
        <v>5</v>
      </c>
      <c r="AO130" s="7">
        <f>IF(R130&gt;0,RANK(R130,(N130:P130,Q130:AL130)),0)</f>
        <v>4</v>
      </c>
      <c r="AP130" s="7">
        <f>IF(S130&gt;0,RANK(S130,(N130:P130,Q130:AL130)),0)</f>
        <v>7</v>
      </c>
      <c r="AQ130" s="7">
        <f>IF(T130&gt;0,RANK(T130,(N130:P130,Q130:AL130)),0)</f>
        <v>0</v>
      </c>
      <c r="AR130" s="2">
        <f t="shared" si="44"/>
        <v>4.5601698984402217E-3</v>
      </c>
      <c r="AS130" s="2">
        <f t="shared" si="45"/>
        <v>5.4781218098649232E-3</v>
      </c>
      <c r="AT130" s="2">
        <f t="shared" si="46"/>
        <v>6.1667538664941497E-4</v>
      </c>
      <c r="AU130" s="2">
        <f t="shared" si="47"/>
        <v>0</v>
      </c>
      <c r="AW130" t="s">
        <v>1416</v>
      </c>
      <c r="AX130" t="s">
        <v>566</v>
      </c>
      <c r="BA130" s="127"/>
      <c r="BB130" s="130"/>
    </row>
    <row r="131" spans="1:57" x14ac:dyDescent="0.2">
      <c r="I131" s="2"/>
      <c r="AN131" s="7"/>
      <c r="AO131" s="7"/>
      <c r="AP131" s="7"/>
      <c r="AQ131" s="7"/>
      <c r="BA131" s="127">
        <v>5</v>
      </c>
      <c r="BB131" s="130">
        <v>1</v>
      </c>
      <c r="BC131" s="131">
        <f t="shared" ref="BC131:BC194" si="49">BA131*1000+BB131</f>
        <v>5001</v>
      </c>
      <c r="BE131" s="7" t="s">
        <v>3271</v>
      </c>
    </row>
    <row r="132" spans="1:57" hidden="1" outlineLevel="1" x14ac:dyDescent="0.2">
      <c r="A132" s="5" t="s">
        <v>457</v>
      </c>
      <c r="B132" s="5" t="s">
        <v>2042</v>
      </c>
      <c r="C132" s="1">
        <f t="shared" ref="C132:C163" si="50">SUM(N132:AL132)</f>
        <v>7980</v>
      </c>
      <c r="D132" s="7">
        <f>RANK(N132,(N132:P132,Q132:AL132))</f>
        <v>1</v>
      </c>
      <c r="E132" s="7">
        <f>RANK(O132,(N132:P132,Q132:AL132))</f>
        <v>2</v>
      </c>
      <c r="F132" s="7">
        <f>IF(P132&gt;0,RANK(P132,(N132:P132,Q132:AL132)),0)</f>
        <v>3</v>
      </c>
      <c r="G132" s="1">
        <f t="shared" ref="G132:G163" si="51">MAX(N132:P132)-LARGE(N132:P132,2)</f>
        <v>2115</v>
      </c>
      <c r="H132" s="2">
        <f t="shared" si="39"/>
        <v>0.26503759398496241</v>
      </c>
      <c r="I132" s="2"/>
      <c r="J132" s="2">
        <f t="shared" ref="J132:J163" si="52">IF($C132=0,"-",N132/$C132)</f>
        <v>0.59010025062656646</v>
      </c>
      <c r="K132" s="2">
        <f t="shared" ref="K132:K163" si="53">IF($C132=0,"-",O132/$C132)</f>
        <v>0.325062656641604</v>
      </c>
      <c r="L132" s="2">
        <f t="shared" ref="L132:L163" si="54">IF($C132=0,"-",P132/$C132)</f>
        <v>8.0075187969924813E-2</v>
      </c>
      <c r="M132" s="2">
        <f t="shared" ref="M132:M163" si="55">IF(C132=0,"-",(1-J132-K132-L132))</f>
        <v>4.7619047619047311E-3</v>
      </c>
      <c r="N132" s="1">
        <v>4709</v>
      </c>
      <c r="O132" s="1">
        <v>2594</v>
      </c>
      <c r="P132" s="1">
        <v>639</v>
      </c>
      <c r="Q132" s="1">
        <v>6</v>
      </c>
      <c r="S132" s="1">
        <v>7</v>
      </c>
      <c r="T132" s="1">
        <v>3</v>
      </c>
      <c r="U132" s="1">
        <v>6</v>
      </c>
      <c r="W132" s="1">
        <v>3</v>
      </c>
      <c r="AE132" s="1">
        <v>1</v>
      </c>
      <c r="AH132" s="1">
        <v>4</v>
      </c>
      <c r="AJ132" s="1">
        <v>8</v>
      </c>
      <c r="AN132" s="7">
        <f>IF(Q132&gt;0,RANK(Q132,(N132:P132,Q132:AL132)),0)</f>
        <v>6</v>
      </c>
      <c r="AO132" s="7">
        <f>IF(R132&gt;0,RANK(R132,(N132:P132,Q132:AL132)),0)</f>
        <v>0</v>
      </c>
      <c r="AP132" s="7">
        <f>IF(S132&gt;0,RANK(S132,(N132:P132,Q132:AL132)),0)</f>
        <v>5</v>
      </c>
      <c r="AQ132" s="7">
        <f>IF(T132&gt;0,RANK(T132,(N132:P132,Q132:AL132)),0)</f>
        <v>9</v>
      </c>
      <c r="AR132" s="2">
        <f t="shared" ref="AR132:AR163" si="56">IF($C132=0,"-",Q132/$C132)</f>
        <v>7.5187969924812035E-4</v>
      </c>
      <c r="AS132" s="2">
        <f t="shared" ref="AS132:AS163" si="57">IF($C132=0,"-",R132/$C132)</f>
        <v>0</v>
      </c>
      <c r="AT132" s="2">
        <f t="shared" ref="AT132:AT163" si="58">IF($C132=0,"-",S132/$C132)</f>
        <v>8.7719298245614037E-4</v>
      </c>
      <c r="AU132" s="2">
        <f t="shared" ref="AU132:AU163" si="59">IF($C132=0,"-",T132/$C132)</f>
        <v>3.7593984962406017E-4</v>
      </c>
      <c r="AW132" s="5" t="s">
        <v>457</v>
      </c>
      <c r="AX132" s="5" t="s">
        <v>2042</v>
      </c>
      <c r="AY132">
        <v>1</v>
      </c>
      <c r="BA132" s="127">
        <v>5</v>
      </c>
      <c r="BB132" s="130">
        <v>3</v>
      </c>
      <c r="BC132" s="131">
        <f t="shared" si="49"/>
        <v>5003</v>
      </c>
      <c r="BE132" s="7" t="s">
        <v>3271</v>
      </c>
    </row>
    <row r="133" spans="1:57" hidden="1" outlineLevel="1" x14ac:dyDescent="0.2">
      <c r="A133" s="5" t="s">
        <v>2694</v>
      </c>
      <c r="B133" s="5" t="s">
        <v>2042</v>
      </c>
      <c r="C133" s="1">
        <f t="shared" si="50"/>
        <v>9567</v>
      </c>
      <c r="D133" s="7">
        <f>RANK(N133,(N133:P133,Q133:AL133))</f>
        <v>1</v>
      </c>
      <c r="E133" s="7">
        <f>RANK(O133,(N133:P133,Q133:AL133))</f>
        <v>2</v>
      </c>
      <c r="F133" s="7">
        <f>IF(P133&gt;0,RANK(P133,(N133:P133,Q133:AL133)),0)</f>
        <v>3</v>
      </c>
      <c r="G133" s="1">
        <f t="shared" si="51"/>
        <v>3190</v>
      </c>
      <c r="H133" s="2">
        <f t="shared" si="39"/>
        <v>0.33343785930803804</v>
      </c>
      <c r="I133" s="2"/>
      <c r="J133" s="2">
        <f t="shared" si="52"/>
        <v>0.61419462736490016</v>
      </c>
      <c r="K133" s="2">
        <f t="shared" si="53"/>
        <v>0.28075676805686212</v>
      </c>
      <c r="L133" s="2">
        <f t="shared" si="54"/>
        <v>9.7313682450088854E-2</v>
      </c>
      <c r="M133" s="2">
        <f t="shared" si="55"/>
        <v>7.7349221281488717E-3</v>
      </c>
      <c r="N133" s="1">
        <v>5876</v>
      </c>
      <c r="O133" s="1">
        <v>2686</v>
      </c>
      <c r="P133" s="1">
        <v>931</v>
      </c>
      <c r="Q133" s="1">
        <v>13</v>
      </c>
      <c r="R133" s="1">
        <v>6</v>
      </c>
      <c r="S133" s="1">
        <v>3</v>
      </c>
      <c r="T133" s="1">
        <v>13</v>
      </c>
      <c r="U133" s="1">
        <v>6</v>
      </c>
      <c r="W133" s="1">
        <v>8</v>
      </c>
      <c r="AE133" s="1">
        <v>5</v>
      </c>
      <c r="AG133" s="1">
        <v>5</v>
      </c>
      <c r="AH133" s="1">
        <v>14</v>
      </c>
      <c r="AJ133" s="1">
        <v>1</v>
      </c>
      <c r="AN133" s="7">
        <f>IF(Q133&gt;0,RANK(Q133,(N133:P133,Q133:AL133)),0)</f>
        <v>5</v>
      </c>
      <c r="AO133" s="7">
        <f>IF(R133&gt;0,RANK(R133,(N133:P133,Q133:AL133)),0)</f>
        <v>8</v>
      </c>
      <c r="AP133" s="7">
        <f>IF(S133&gt;0,RANK(S133,(N133:P133,Q133:AL133)),0)</f>
        <v>12</v>
      </c>
      <c r="AQ133" s="7">
        <f>IF(T133&gt;0,RANK(T133,(N133:P133,Q133:AL133)),0)</f>
        <v>5</v>
      </c>
      <c r="AR133" s="2">
        <f t="shared" si="56"/>
        <v>1.3588376711612836E-3</v>
      </c>
      <c r="AS133" s="2">
        <f t="shared" si="57"/>
        <v>6.2715584822828471E-4</v>
      </c>
      <c r="AT133" s="2">
        <f t="shared" si="58"/>
        <v>3.1357792411414236E-4</v>
      </c>
      <c r="AU133" s="2">
        <f t="shared" si="59"/>
        <v>1.3588376711612836E-3</v>
      </c>
      <c r="AW133" s="5" t="s">
        <v>2694</v>
      </c>
      <c r="AX133" s="5" t="s">
        <v>2042</v>
      </c>
      <c r="AY133">
        <v>4</v>
      </c>
      <c r="BA133" s="127">
        <v>5</v>
      </c>
      <c r="BB133" s="130">
        <v>5</v>
      </c>
      <c r="BC133" s="131">
        <f t="shared" si="49"/>
        <v>5005</v>
      </c>
      <c r="BE133" s="7" t="s">
        <v>3271</v>
      </c>
    </row>
    <row r="134" spans="1:57" hidden="1" outlineLevel="1" x14ac:dyDescent="0.2">
      <c r="A134" s="5" t="s">
        <v>2801</v>
      </c>
      <c r="B134" s="5" t="s">
        <v>2042</v>
      </c>
      <c r="C134" s="1">
        <f t="shared" si="50"/>
        <v>15732</v>
      </c>
      <c r="D134" s="7">
        <f>RANK(N134,(N134:P134,Q134:AL134))</f>
        <v>1</v>
      </c>
      <c r="E134" s="7">
        <f>RANK(O134,(N134:P134,Q134:AL134))</f>
        <v>2</v>
      </c>
      <c r="F134" s="7">
        <f>IF(P134&gt;0,RANK(P134,(N134:P134,Q134:AL134)),0)</f>
        <v>3</v>
      </c>
      <c r="G134" s="1">
        <f t="shared" si="51"/>
        <v>1351</v>
      </c>
      <c r="H134" s="2">
        <f t="shared" si="39"/>
        <v>8.5875921688278664E-2</v>
      </c>
      <c r="I134" s="2"/>
      <c r="J134" s="2">
        <f t="shared" si="52"/>
        <v>0.44438087973557083</v>
      </c>
      <c r="K134" s="2">
        <f t="shared" si="53"/>
        <v>0.35850495804729215</v>
      </c>
      <c r="L134" s="2">
        <f t="shared" si="54"/>
        <v>0.1867531146707348</v>
      </c>
      <c r="M134" s="2">
        <f t="shared" si="55"/>
        <v>1.0361047546402213E-2</v>
      </c>
      <c r="N134" s="1">
        <v>6991</v>
      </c>
      <c r="O134" s="1">
        <v>5640</v>
      </c>
      <c r="P134" s="1">
        <v>2938</v>
      </c>
      <c r="Q134" s="1">
        <v>22</v>
      </c>
      <c r="R134" s="1">
        <v>10</v>
      </c>
      <c r="S134" s="1">
        <v>80</v>
      </c>
      <c r="T134" s="1">
        <v>13</v>
      </c>
      <c r="U134" s="1">
        <v>15</v>
      </c>
      <c r="W134" s="1">
        <v>4</v>
      </c>
      <c r="AE134" s="1">
        <v>3</v>
      </c>
      <c r="AG134" s="1">
        <v>10</v>
      </c>
      <c r="AH134" s="1">
        <v>3</v>
      </c>
      <c r="AJ134" s="1">
        <v>3</v>
      </c>
      <c r="AN134" s="7">
        <f>IF(Q134&gt;0,RANK(Q134,(N134:P134,Q134:AL134)),0)</f>
        <v>5</v>
      </c>
      <c r="AO134" s="7">
        <f>IF(R134&gt;0,RANK(R134,(N134:P134,Q134:AL134)),0)</f>
        <v>8</v>
      </c>
      <c r="AP134" s="7">
        <f>IF(S134&gt;0,RANK(S134,(N134:P134,Q134:AL134)),0)</f>
        <v>4</v>
      </c>
      <c r="AQ134" s="7">
        <f>IF(T134&gt;0,RANK(T134,(N134:P134,Q134:AL134)),0)</f>
        <v>7</v>
      </c>
      <c r="AR134" s="2">
        <f t="shared" si="56"/>
        <v>1.3984235952199339E-3</v>
      </c>
      <c r="AS134" s="2">
        <f t="shared" si="57"/>
        <v>6.3564708873633364E-4</v>
      </c>
      <c r="AT134" s="2">
        <f t="shared" si="58"/>
        <v>5.0851767098906691E-3</v>
      </c>
      <c r="AU134" s="2">
        <f t="shared" si="59"/>
        <v>8.2634121535723364E-4</v>
      </c>
      <c r="AW134" s="5" t="s">
        <v>2801</v>
      </c>
      <c r="AX134" s="5" t="s">
        <v>2042</v>
      </c>
      <c r="AY134">
        <v>3</v>
      </c>
      <c r="BA134" s="127">
        <v>5</v>
      </c>
      <c r="BB134" s="130">
        <v>7</v>
      </c>
      <c r="BC134" s="131">
        <f t="shared" si="49"/>
        <v>5007</v>
      </c>
      <c r="BE134" s="7" t="s">
        <v>3271</v>
      </c>
    </row>
    <row r="135" spans="1:57" hidden="1" outlineLevel="1" x14ac:dyDescent="0.2">
      <c r="A135" s="5" t="s">
        <v>356</v>
      </c>
      <c r="B135" s="5" t="s">
        <v>2042</v>
      </c>
      <c r="C135" s="1">
        <f t="shared" si="50"/>
        <v>43279</v>
      </c>
      <c r="D135" s="7">
        <f>RANK(N135,(N135:P135,Q135:AL135))</f>
        <v>2</v>
      </c>
      <c r="E135" s="7">
        <f>RANK(O135,(N135:P135,Q135:AL135))</f>
        <v>1</v>
      </c>
      <c r="F135" s="7">
        <f>IF(P135&gt;0,RANK(P135,(N135:P135,Q135:AL135)),0)</f>
        <v>3</v>
      </c>
      <c r="G135" s="1">
        <f t="shared" si="51"/>
        <v>5352</v>
      </c>
      <c r="H135" s="2">
        <f t="shared" si="39"/>
        <v>0.12366274636659812</v>
      </c>
      <c r="I135" s="2"/>
      <c r="J135" s="2">
        <f t="shared" si="52"/>
        <v>0.36447237690334805</v>
      </c>
      <c r="K135" s="2">
        <f t="shared" si="53"/>
        <v>0.48813512326994618</v>
      </c>
      <c r="L135" s="2">
        <f t="shared" si="54"/>
        <v>0.1415929203539823</v>
      </c>
      <c r="M135" s="2">
        <f t="shared" si="55"/>
        <v>5.7995794727235261E-3</v>
      </c>
      <c r="N135" s="1">
        <v>15774</v>
      </c>
      <c r="O135" s="1">
        <v>21126</v>
      </c>
      <c r="P135" s="1">
        <v>6128</v>
      </c>
      <c r="Q135" s="1">
        <v>55</v>
      </c>
      <c r="R135" s="1">
        <v>61</v>
      </c>
      <c r="S135" s="1">
        <v>26</v>
      </c>
      <c r="T135" s="1">
        <v>14</v>
      </c>
      <c r="U135" s="1">
        <v>21</v>
      </c>
      <c r="W135" s="1">
        <v>8</v>
      </c>
      <c r="AE135" s="1">
        <v>1</v>
      </c>
      <c r="AG135" s="1">
        <v>4</v>
      </c>
      <c r="AH135" s="1">
        <v>46</v>
      </c>
      <c r="AJ135" s="1">
        <v>15</v>
      </c>
      <c r="AN135" s="7">
        <f>IF(Q135&gt;0,RANK(Q135,(N135:P135,Q135:AL135)),0)</f>
        <v>5</v>
      </c>
      <c r="AO135" s="7">
        <f>IF(R135&gt;0,RANK(R135,(N135:P135,Q135:AL135)),0)</f>
        <v>4</v>
      </c>
      <c r="AP135" s="7">
        <f>IF(S135&gt;0,RANK(S135,(N135:P135,Q135:AL135)),0)</f>
        <v>7</v>
      </c>
      <c r="AQ135" s="7">
        <f>IF(T135&gt;0,RANK(T135,(N135:P135,Q135:AL135)),0)</f>
        <v>10</v>
      </c>
      <c r="AR135" s="2">
        <f t="shared" si="56"/>
        <v>1.2708241872501675E-3</v>
      </c>
      <c r="AS135" s="2">
        <f t="shared" si="57"/>
        <v>1.409459553132004E-3</v>
      </c>
      <c r="AT135" s="2">
        <f t="shared" si="58"/>
        <v>6.0075325215462464E-4</v>
      </c>
      <c r="AU135" s="2">
        <f t="shared" si="59"/>
        <v>3.2348252039095173E-4</v>
      </c>
      <c r="AW135" s="5" t="s">
        <v>356</v>
      </c>
      <c r="AX135" s="5" t="s">
        <v>2042</v>
      </c>
      <c r="AY135">
        <v>3</v>
      </c>
      <c r="BA135" s="127">
        <v>5</v>
      </c>
      <c r="BB135" s="130">
        <v>9</v>
      </c>
      <c r="BC135" s="131">
        <f t="shared" si="49"/>
        <v>5009</v>
      </c>
      <c r="BE135" s="7" t="s">
        <v>3271</v>
      </c>
    </row>
    <row r="136" spans="1:57" hidden="1" outlineLevel="1" x14ac:dyDescent="0.2">
      <c r="A136" s="6" t="s">
        <v>1434</v>
      </c>
      <c r="B136" s="5" t="s">
        <v>2042</v>
      </c>
      <c r="C136" s="1">
        <f t="shared" si="50"/>
        <v>14437</v>
      </c>
      <c r="D136" s="7">
        <f>RANK(N136,(N136:P136,Q136:AL136))</f>
        <v>1</v>
      </c>
      <c r="E136" s="7">
        <f>RANK(O136,(N136:P136,Q136:AL136))</f>
        <v>2</v>
      </c>
      <c r="F136" s="7">
        <f>IF(P136&gt;0,RANK(P136,(N136:P136,Q136:AL136)),0)</f>
        <v>3</v>
      </c>
      <c r="G136" s="1">
        <f t="shared" si="51"/>
        <v>34</v>
      </c>
      <c r="H136" s="2">
        <f t="shared" si="39"/>
        <v>2.3550599154949091E-3</v>
      </c>
      <c r="I136" s="2"/>
      <c r="J136" s="2">
        <f t="shared" si="52"/>
        <v>0.42446491653390594</v>
      </c>
      <c r="K136" s="2">
        <f t="shared" si="53"/>
        <v>0.42210985661841105</v>
      </c>
      <c r="L136" s="2">
        <f t="shared" si="54"/>
        <v>0.1440049871857034</v>
      </c>
      <c r="M136" s="2">
        <f t="shared" si="55"/>
        <v>9.4202396619796069E-3</v>
      </c>
      <c r="N136" s="1">
        <v>6128</v>
      </c>
      <c r="O136" s="1">
        <v>6094</v>
      </c>
      <c r="P136" s="1">
        <v>2079</v>
      </c>
      <c r="Q136" s="1">
        <v>16</v>
      </c>
      <c r="R136" s="1">
        <v>21</v>
      </c>
      <c r="S136" s="1">
        <v>7</v>
      </c>
      <c r="T136" s="1">
        <v>35</v>
      </c>
      <c r="U136" s="1">
        <v>13</v>
      </c>
      <c r="W136" s="1">
        <v>4</v>
      </c>
      <c r="AE136" s="1">
        <v>4</v>
      </c>
      <c r="AG136" s="1">
        <v>7</v>
      </c>
      <c r="AH136" s="1">
        <v>28</v>
      </c>
      <c r="AJ136" s="1">
        <v>1</v>
      </c>
      <c r="AN136" s="7">
        <f>IF(Q136&gt;0,RANK(Q136,(N136:P136,Q136:AL136)),0)</f>
        <v>7</v>
      </c>
      <c r="AO136" s="7">
        <f>IF(R136&gt;0,RANK(R136,(N136:P136,Q136:AL136)),0)</f>
        <v>6</v>
      </c>
      <c r="AP136" s="7">
        <f>IF(S136&gt;0,RANK(S136,(N136:P136,Q136:AL136)),0)</f>
        <v>9</v>
      </c>
      <c r="AQ136" s="7">
        <f>IF(T136&gt;0,RANK(T136,(N136:P136,Q136:AL136)),0)</f>
        <v>4</v>
      </c>
      <c r="AR136" s="2">
        <f t="shared" si="56"/>
        <v>1.1082634896446631E-3</v>
      </c>
      <c r="AS136" s="2">
        <f t="shared" si="57"/>
        <v>1.4545958301586202E-3</v>
      </c>
      <c r="AT136" s="2">
        <f t="shared" si="58"/>
        <v>4.8486527671954009E-4</v>
      </c>
      <c r="AU136" s="2">
        <f t="shared" si="59"/>
        <v>2.4243263835977006E-3</v>
      </c>
      <c r="AW136" s="6" t="s">
        <v>1434</v>
      </c>
      <c r="AX136" s="5" t="s">
        <v>2042</v>
      </c>
      <c r="AY136">
        <v>3</v>
      </c>
      <c r="BA136" s="127">
        <v>5</v>
      </c>
      <c r="BB136" s="130">
        <v>11</v>
      </c>
      <c r="BC136" s="131">
        <f t="shared" si="49"/>
        <v>5011</v>
      </c>
      <c r="BE136" s="7" t="s">
        <v>3271</v>
      </c>
    </row>
    <row r="137" spans="1:57" hidden="1" outlineLevel="1" x14ac:dyDescent="0.2">
      <c r="A137" s="6" t="s">
        <v>515</v>
      </c>
      <c r="B137" s="5" t="s">
        <v>2042</v>
      </c>
      <c r="C137" s="1">
        <f t="shared" si="50"/>
        <v>4837</v>
      </c>
      <c r="D137" s="7">
        <f>RANK(N137,(N137:P137,Q137:AL137))</f>
        <v>1</v>
      </c>
      <c r="E137" s="7">
        <f>RANK(O137,(N137:P137,Q137:AL137))</f>
        <v>2</v>
      </c>
      <c r="F137" s="7">
        <f>IF(P137&gt;0,RANK(P137,(N137:P137,Q137:AL137)),0)</f>
        <v>3</v>
      </c>
      <c r="G137" s="1">
        <f t="shared" si="51"/>
        <v>1472</v>
      </c>
      <c r="H137" s="2">
        <f t="shared" si="39"/>
        <v>0.30432086003721315</v>
      </c>
      <c r="I137" s="2"/>
      <c r="J137" s="2">
        <f t="shared" si="52"/>
        <v>0.61070911722141819</v>
      </c>
      <c r="K137" s="2">
        <f t="shared" si="53"/>
        <v>0.30638825718420509</v>
      </c>
      <c r="L137" s="2">
        <f t="shared" si="54"/>
        <v>8.0835228447384749E-2</v>
      </c>
      <c r="M137" s="2">
        <f t="shared" si="55"/>
        <v>2.0673971469919727E-3</v>
      </c>
      <c r="N137" s="1">
        <v>2954</v>
      </c>
      <c r="O137" s="1">
        <v>1482</v>
      </c>
      <c r="P137" s="1">
        <v>391</v>
      </c>
      <c r="S137" s="1">
        <v>2</v>
      </c>
      <c r="T137" s="1">
        <v>5</v>
      </c>
      <c r="U137" s="1">
        <v>2</v>
      </c>
      <c r="W137" s="1">
        <v>1</v>
      </c>
      <c r="AN137" s="7">
        <f>IF(Q137&gt;0,RANK(Q137,(N137:P137,Q137:AL137)),0)</f>
        <v>0</v>
      </c>
      <c r="AO137" s="7">
        <f>IF(R137&gt;0,RANK(R137,(N137:P137,Q137:AL137)),0)</f>
        <v>0</v>
      </c>
      <c r="AP137" s="7">
        <f>IF(S137&gt;0,RANK(S137,(N137:P137,Q137:AL137)),0)</f>
        <v>5</v>
      </c>
      <c r="AQ137" s="7">
        <f>IF(T137&gt;0,RANK(T137,(N137:P137,Q137:AL137)),0)</f>
        <v>4</v>
      </c>
      <c r="AR137" s="2">
        <f t="shared" si="56"/>
        <v>0</v>
      </c>
      <c r="AS137" s="2">
        <f t="shared" si="57"/>
        <v>0</v>
      </c>
      <c r="AT137" s="2">
        <f t="shared" si="58"/>
        <v>4.1347942939838741E-4</v>
      </c>
      <c r="AU137" s="2">
        <f t="shared" si="59"/>
        <v>1.0336985734959686E-3</v>
      </c>
      <c r="AW137" s="6" t="s">
        <v>515</v>
      </c>
      <c r="AX137" s="5" t="s">
        <v>2042</v>
      </c>
      <c r="AY137">
        <v>4</v>
      </c>
      <c r="BA137" s="127">
        <v>5</v>
      </c>
      <c r="BB137" s="130">
        <v>13</v>
      </c>
      <c r="BC137" s="131">
        <f t="shared" si="49"/>
        <v>5013</v>
      </c>
      <c r="BE137" s="7" t="s">
        <v>3271</v>
      </c>
    </row>
    <row r="138" spans="1:57" hidden="1" outlineLevel="1" x14ac:dyDescent="0.2">
      <c r="A138" s="6" t="s">
        <v>2617</v>
      </c>
      <c r="B138" s="5" t="s">
        <v>2042</v>
      </c>
      <c r="C138" s="1">
        <f t="shared" si="50"/>
        <v>2702</v>
      </c>
      <c r="D138" s="7">
        <f>RANK(N138,(N138:P138,Q138:AL138))</f>
        <v>1</v>
      </c>
      <c r="E138" s="7">
        <f>RANK(O138,(N138:P138,Q138:AL138))</f>
        <v>2</v>
      </c>
      <c r="F138" s="7">
        <f>IF(P138&gt;0,RANK(P138,(N138:P138,Q138:AL138)),0)</f>
        <v>3</v>
      </c>
      <c r="G138" s="1">
        <f t="shared" si="51"/>
        <v>342</v>
      </c>
      <c r="H138" s="2">
        <f t="shared" si="39"/>
        <v>0.12657290895632864</v>
      </c>
      <c r="I138" s="2"/>
      <c r="J138" s="2">
        <f t="shared" si="52"/>
        <v>0.51406365655070319</v>
      </c>
      <c r="K138" s="2">
        <f t="shared" si="53"/>
        <v>0.38749074759437452</v>
      </c>
      <c r="L138" s="2">
        <f t="shared" si="54"/>
        <v>9.5114729829755731E-2</v>
      </c>
      <c r="M138" s="2">
        <f t="shared" si="55"/>
        <v>3.330866025166565E-3</v>
      </c>
      <c r="N138" s="1">
        <v>1389</v>
      </c>
      <c r="O138" s="1">
        <v>1047</v>
      </c>
      <c r="P138" s="1">
        <v>257</v>
      </c>
      <c r="Q138" s="1">
        <v>1</v>
      </c>
      <c r="R138" s="1">
        <v>1</v>
      </c>
      <c r="T138" s="1">
        <v>1</v>
      </c>
      <c r="U138" s="1">
        <v>2</v>
      </c>
      <c r="AE138" s="1">
        <v>1</v>
      </c>
      <c r="AH138" s="1">
        <v>2</v>
      </c>
      <c r="AJ138" s="1">
        <v>1</v>
      </c>
      <c r="AN138" s="7">
        <f>IF(Q138&gt;0,RANK(Q138,(N138:P138,Q138:AL138)),0)</f>
        <v>6</v>
      </c>
      <c r="AO138" s="7">
        <f>IF(R138&gt;0,RANK(R138,(N138:P138,Q138:AL138)),0)</f>
        <v>6</v>
      </c>
      <c r="AP138" s="7">
        <f>IF(S138&gt;0,RANK(S138,(N138:P138,Q138:AL138)),0)</f>
        <v>0</v>
      </c>
      <c r="AQ138" s="7">
        <f>IF(T138&gt;0,RANK(T138,(N138:P138,Q138:AL138)),0)</f>
        <v>6</v>
      </c>
      <c r="AR138" s="2">
        <f t="shared" si="56"/>
        <v>3.7009622501850479E-4</v>
      </c>
      <c r="AS138" s="2">
        <f t="shared" si="57"/>
        <v>3.7009622501850479E-4</v>
      </c>
      <c r="AT138" s="2">
        <f t="shared" si="58"/>
        <v>0</v>
      </c>
      <c r="AU138" s="2">
        <f t="shared" si="59"/>
        <v>3.7009622501850479E-4</v>
      </c>
      <c r="AW138" s="6" t="s">
        <v>2617</v>
      </c>
      <c r="AX138" s="5" t="s">
        <v>2042</v>
      </c>
      <c r="AY138">
        <v>4</v>
      </c>
      <c r="BA138" s="127">
        <v>5</v>
      </c>
      <c r="BB138" s="130">
        <v>15</v>
      </c>
      <c r="BC138" s="131">
        <f t="shared" si="49"/>
        <v>5015</v>
      </c>
      <c r="BE138" s="7" t="s">
        <v>3271</v>
      </c>
    </row>
    <row r="139" spans="1:57" hidden="1" outlineLevel="1" x14ac:dyDescent="0.2">
      <c r="A139" s="6" t="s">
        <v>972</v>
      </c>
      <c r="B139" s="5" t="s">
        <v>2042</v>
      </c>
      <c r="C139" s="1">
        <f t="shared" si="50"/>
        <v>8857</v>
      </c>
      <c r="D139" s="7">
        <f>RANK(N139,(N139:P139,Q139:AL139))</f>
        <v>1</v>
      </c>
      <c r="E139" s="7">
        <f>RANK(O139,(N139:P139,Q139:AL139))</f>
        <v>2</v>
      </c>
      <c r="F139" s="7">
        <f>IF(P139&gt;0,RANK(P139,(N139:P139,Q139:AL139)),0)</f>
        <v>3</v>
      </c>
      <c r="G139" s="1">
        <f t="shared" si="51"/>
        <v>234</v>
      </c>
      <c r="H139" s="2">
        <f t="shared" si="39"/>
        <v>2.6419780964209102E-2</v>
      </c>
      <c r="I139" s="2"/>
      <c r="J139" s="2">
        <f t="shared" si="52"/>
        <v>0.42553912159873547</v>
      </c>
      <c r="K139" s="2">
        <f t="shared" si="53"/>
        <v>0.39911934063452637</v>
      </c>
      <c r="L139" s="2">
        <f t="shared" si="54"/>
        <v>0.16935757028339166</v>
      </c>
      <c r="M139" s="2">
        <f t="shared" si="55"/>
        <v>5.9839674833465639E-3</v>
      </c>
      <c r="N139" s="1">
        <v>3769</v>
      </c>
      <c r="O139" s="1">
        <v>3535</v>
      </c>
      <c r="P139" s="1">
        <v>1500</v>
      </c>
      <c r="Q139" s="1">
        <v>22</v>
      </c>
      <c r="R139" s="1">
        <v>6</v>
      </c>
      <c r="S139" s="1">
        <v>4</v>
      </c>
      <c r="T139" s="1">
        <v>3</v>
      </c>
      <c r="U139" s="1">
        <v>10</v>
      </c>
      <c r="W139" s="1">
        <v>4</v>
      </c>
      <c r="AG139" s="1">
        <v>1</v>
      </c>
      <c r="AH139" s="1">
        <v>3</v>
      </c>
      <c r="AN139" s="7">
        <f>IF(Q139&gt;0,RANK(Q139,(N139:P139,Q139:AL139)),0)</f>
        <v>4</v>
      </c>
      <c r="AO139" s="7">
        <f>IF(R139&gt;0,RANK(R139,(N139:P139,Q139:AL139)),0)</f>
        <v>6</v>
      </c>
      <c r="AP139" s="7">
        <f>IF(S139&gt;0,RANK(S139,(N139:P139,Q139:AL139)),0)</f>
        <v>7</v>
      </c>
      <c r="AQ139" s="7">
        <f>IF(T139&gt;0,RANK(T139,(N139:P139,Q139:AL139)),0)</f>
        <v>9</v>
      </c>
      <c r="AR139" s="2">
        <f t="shared" si="56"/>
        <v>2.4839110308230777E-3</v>
      </c>
      <c r="AS139" s="2">
        <f t="shared" si="57"/>
        <v>6.7743028113356665E-4</v>
      </c>
      <c r="AT139" s="2">
        <f t="shared" si="58"/>
        <v>4.5162018742237776E-4</v>
      </c>
      <c r="AU139" s="2">
        <f t="shared" si="59"/>
        <v>3.3871514056678332E-4</v>
      </c>
      <c r="AW139" s="6" t="s">
        <v>972</v>
      </c>
      <c r="AX139" s="5" t="s">
        <v>2042</v>
      </c>
      <c r="AY139">
        <v>3</v>
      </c>
      <c r="BA139" s="127">
        <v>5</v>
      </c>
      <c r="BB139" s="130">
        <v>17</v>
      </c>
      <c r="BC139" s="131">
        <f t="shared" si="49"/>
        <v>5017</v>
      </c>
      <c r="BE139" s="7" t="s">
        <v>3271</v>
      </c>
    </row>
    <row r="140" spans="1:57" hidden="1" outlineLevel="1" x14ac:dyDescent="0.2">
      <c r="A140" s="6" t="s">
        <v>2484</v>
      </c>
      <c r="B140" s="5" t="s">
        <v>2042</v>
      </c>
      <c r="C140" s="1">
        <f t="shared" si="50"/>
        <v>5099</v>
      </c>
      <c r="D140" s="7">
        <f>RANK(N140,(N140:P140,Q140:AL140))</f>
        <v>1</v>
      </c>
      <c r="E140" s="7">
        <f>RANK(O140,(N140:P140,Q140:AL140))</f>
        <v>2</v>
      </c>
      <c r="F140" s="7">
        <f>IF(P140&gt;0,RANK(P140,(N140:P140,Q140:AL140)),0)</f>
        <v>3</v>
      </c>
      <c r="G140" s="1">
        <f t="shared" si="51"/>
        <v>2262</v>
      </c>
      <c r="H140" s="2">
        <f t="shared" si="39"/>
        <v>0.44361639537164149</v>
      </c>
      <c r="I140" s="2"/>
      <c r="J140" s="2">
        <f t="shared" si="52"/>
        <v>0.68719356736615023</v>
      </c>
      <c r="K140" s="2">
        <f t="shared" si="53"/>
        <v>0.24357717199450873</v>
      </c>
      <c r="L140" s="2">
        <f t="shared" si="54"/>
        <v>6.805255932535792E-2</v>
      </c>
      <c r="M140" s="2">
        <f t="shared" si="55"/>
        <v>1.1767013139831195E-3</v>
      </c>
      <c r="N140" s="1">
        <v>3504</v>
      </c>
      <c r="O140" s="1">
        <v>1242</v>
      </c>
      <c r="P140" s="1">
        <v>347</v>
      </c>
      <c r="Q140" s="1">
        <v>1</v>
      </c>
      <c r="T140" s="1">
        <v>2</v>
      </c>
      <c r="AE140" s="1">
        <v>2</v>
      </c>
      <c r="AJ140" s="1">
        <v>1</v>
      </c>
      <c r="AN140" s="7">
        <f>IF(Q140&gt;0,RANK(Q140,(N140:P140,Q140:AL140)),0)</f>
        <v>6</v>
      </c>
      <c r="AO140" s="7">
        <f>IF(R140&gt;0,RANK(R140,(N140:P140,Q140:AL140)),0)</f>
        <v>0</v>
      </c>
      <c r="AP140" s="7">
        <f>IF(S140&gt;0,RANK(S140,(N140:P140,Q140:AL140)),0)</f>
        <v>0</v>
      </c>
      <c r="AQ140" s="7">
        <f>IF(T140&gt;0,RANK(T140,(N140:P140,Q140:AL140)),0)</f>
        <v>4</v>
      </c>
      <c r="AR140" s="2">
        <f t="shared" si="56"/>
        <v>1.9611688566385565E-4</v>
      </c>
      <c r="AS140" s="2">
        <f t="shared" si="57"/>
        <v>0</v>
      </c>
      <c r="AT140" s="2">
        <f t="shared" si="58"/>
        <v>0</v>
      </c>
      <c r="AU140" s="2">
        <f t="shared" si="59"/>
        <v>3.9223377132771131E-4</v>
      </c>
      <c r="AW140" s="6" t="s">
        <v>2484</v>
      </c>
      <c r="AX140" s="5" t="s">
        <v>2042</v>
      </c>
      <c r="AY140">
        <v>4</v>
      </c>
      <c r="BA140" s="127">
        <v>5</v>
      </c>
      <c r="BB140" s="130">
        <v>19</v>
      </c>
      <c r="BC140" s="131">
        <f t="shared" si="49"/>
        <v>5019</v>
      </c>
      <c r="BE140" s="7" t="s">
        <v>3271</v>
      </c>
    </row>
    <row r="141" spans="1:57" hidden="1" outlineLevel="1" x14ac:dyDescent="0.2">
      <c r="A141" s="6" t="s">
        <v>2288</v>
      </c>
      <c r="B141" s="5" t="s">
        <v>2042</v>
      </c>
      <c r="C141" s="1">
        <f t="shared" si="50"/>
        <v>8922</v>
      </c>
      <c r="D141" s="7">
        <f>RANK(N141,(N141:P141,Q141:AL141))</f>
        <v>1</v>
      </c>
      <c r="E141" s="7">
        <f>RANK(O141,(N141:P141,Q141:AL141))</f>
        <v>2</v>
      </c>
      <c r="F141" s="7">
        <f>IF(P141&gt;0,RANK(P141,(N141:P141,Q141:AL141)),0)</f>
        <v>3</v>
      </c>
      <c r="G141" s="1">
        <f t="shared" si="51"/>
        <v>3364</v>
      </c>
      <c r="H141" s="2">
        <f t="shared" si="39"/>
        <v>0.37704550549204213</v>
      </c>
      <c r="I141" s="2"/>
      <c r="J141" s="2">
        <f t="shared" si="52"/>
        <v>0.64637973548531724</v>
      </c>
      <c r="K141" s="2">
        <f t="shared" si="53"/>
        <v>0.26933422999327505</v>
      </c>
      <c r="L141" s="2">
        <f t="shared" si="54"/>
        <v>8.0026899798251519E-2</v>
      </c>
      <c r="M141" s="2">
        <f t="shared" si="55"/>
        <v>4.2591347231561855E-3</v>
      </c>
      <c r="N141" s="1">
        <v>5767</v>
      </c>
      <c r="O141" s="1">
        <v>2403</v>
      </c>
      <c r="P141" s="1">
        <v>714</v>
      </c>
      <c r="Q141" s="1">
        <v>7</v>
      </c>
      <c r="R141" s="1">
        <v>4</v>
      </c>
      <c r="S141" s="1">
        <v>4</v>
      </c>
      <c r="T141" s="1">
        <v>6</v>
      </c>
      <c r="U141" s="1">
        <v>3</v>
      </c>
      <c r="W141" s="1">
        <v>5</v>
      </c>
      <c r="AE141" s="1">
        <v>1</v>
      </c>
      <c r="AG141" s="1">
        <v>4</v>
      </c>
      <c r="AH141" s="1">
        <v>2</v>
      </c>
      <c r="AJ141" s="1">
        <v>2</v>
      </c>
      <c r="AN141" s="7">
        <f>IF(Q141&gt;0,RANK(Q141,(N141:P141,Q141:AL141)),0)</f>
        <v>4</v>
      </c>
      <c r="AO141" s="7">
        <f>IF(R141&gt;0,RANK(R141,(N141:P141,Q141:AL141)),0)</f>
        <v>7</v>
      </c>
      <c r="AP141" s="7">
        <f>IF(S141&gt;0,RANK(S141,(N141:P141,Q141:AL141)),0)</f>
        <v>7</v>
      </c>
      <c r="AQ141" s="7">
        <f>IF(T141&gt;0,RANK(T141,(N141:P141,Q141:AL141)),0)</f>
        <v>5</v>
      </c>
      <c r="AR141" s="2">
        <f t="shared" si="56"/>
        <v>7.845774490024658E-4</v>
      </c>
      <c r="AS141" s="2">
        <f t="shared" si="57"/>
        <v>4.4832997085855189E-4</v>
      </c>
      <c r="AT141" s="2">
        <f t="shared" si="58"/>
        <v>4.4832997085855189E-4</v>
      </c>
      <c r="AU141" s="2">
        <f t="shared" si="59"/>
        <v>6.7249495628782783E-4</v>
      </c>
      <c r="AW141" s="6" t="s">
        <v>2288</v>
      </c>
      <c r="AX141" s="5" t="s">
        <v>2042</v>
      </c>
      <c r="AY141">
        <v>4</v>
      </c>
      <c r="BA141" s="127">
        <v>5</v>
      </c>
      <c r="BB141" s="130">
        <v>21</v>
      </c>
      <c r="BC141" s="131">
        <f t="shared" si="49"/>
        <v>5021</v>
      </c>
      <c r="BE141" s="7" t="s">
        <v>3271</v>
      </c>
    </row>
    <row r="142" spans="1:57" hidden="1" outlineLevel="1" x14ac:dyDescent="0.2">
      <c r="A142" s="6" t="s">
        <v>2437</v>
      </c>
      <c r="B142" s="5" t="s">
        <v>2042</v>
      </c>
      <c r="C142" s="1">
        <f t="shared" si="50"/>
        <v>7080</v>
      </c>
      <c r="D142" s="7">
        <f>RANK(N142,(N142:P142,Q142:AL142))</f>
        <v>1</v>
      </c>
      <c r="E142" s="7">
        <f>RANK(O142,(N142:P142,Q142:AL142))</f>
        <v>2</v>
      </c>
      <c r="F142" s="7">
        <f>IF(P142&gt;0,RANK(P142,(N142:P142,Q142:AL142)),0)</f>
        <v>3</v>
      </c>
      <c r="G142" s="1">
        <f t="shared" si="51"/>
        <v>3201</v>
      </c>
      <c r="H142" s="2">
        <f t="shared" si="39"/>
        <v>0.45211864406779662</v>
      </c>
      <c r="I142" s="2"/>
      <c r="J142" s="2">
        <f t="shared" si="52"/>
        <v>0.68474576271186438</v>
      </c>
      <c r="K142" s="2">
        <f t="shared" si="53"/>
        <v>0.23262711864406779</v>
      </c>
      <c r="L142" s="2">
        <f t="shared" si="54"/>
        <v>8.0225988700564965E-2</v>
      </c>
      <c r="M142" s="2">
        <f t="shared" si="55"/>
        <v>2.401129943502861E-3</v>
      </c>
      <c r="N142" s="1">
        <v>4848</v>
      </c>
      <c r="O142" s="1">
        <v>1647</v>
      </c>
      <c r="P142" s="1">
        <v>568</v>
      </c>
      <c r="Q142" s="1">
        <v>2</v>
      </c>
      <c r="R142" s="1">
        <v>1</v>
      </c>
      <c r="T142" s="1">
        <v>4</v>
      </c>
      <c r="U142" s="1">
        <v>4</v>
      </c>
      <c r="W142" s="1">
        <v>2</v>
      </c>
      <c r="AE142" s="1">
        <v>3</v>
      </c>
      <c r="AJ142" s="1">
        <v>1</v>
      </c>
      <c r="AN142" s="7">
        <f>IF(Q142&gt;0,RANK(Q142,(N142:P142,Q142:AL142)),0)</f>
        <v>7</v>
      </c>
      <c r="AO142" s="7">
        <f>IF(R142&gt;0,RANK(R142,(N142:P142,Q142:AL142)),0)</f>
        <v>9</v>
      </c>
      <c r="AP142" s="7">
        <f>IF(S142&gt;0,RANK(S142,(N142:P142,Q142:AL142)),0)</f>
        <v>0</v>
      </c>
      <c r="AQ142" s="7">
        <f>IF(T142&gt;0,RANK(T142,(N142:P142,Q142:AL142)),0)</f>
        <v>4</v>
      </c>
      <c r="AR142" s="2">
        <f t="shared" si="56"/>
        <v>2.824858757062147E-4</v>
      </c>
      <c r="AS142" s="2">
        <f t="shared" si="57"/>
        <v>1.4124293785310735E-4</v>
      </c>
      <c r="AT142" s="2">
        <f t="shared" si="58"/>
        <v>0</v>
      </c>
      <c r="AU142" s="2">
        <f t="shared" si="59"/>
        <v>5.649717514124294E-4</v>
      </c>
      <c r="AW142" s="6" t="s">
        <v>2437</v>
      </c>
      <c r="AX142" s="5" t="s">
        <v>2042</v>
      </c>
      <c r="AY142">
        <v>1</v>
      </c>
      <c r="BA142" s="127">
        <v>5</v>
      </c>
      <c r="BB142" s="130">
        <v>23</v>
      </c>
      <c r="BC142" s="131">
        <f t="shared" si="49"/>
        <v>5023</v>
      </c>
      <c r="BE142" s="7" t="s">
        <v>3271</v>
      </c>
    </row>
    <row r="143" spans="1:57" hidden="1" outlineLevel="1" x14ac:dyDescent="0.2">
      <c r="A143" s="6" t="s">
        <v>2404</v>
      </c>
      <c r="B143" s="5" t="s">
        <v>2042</v>
      </c>
      <c r="C143" s="1">
        <f t="shared" si="50"/>
        <v>9980</v>
      </c>
      <c r="D143" s="7">
        <f>RANK(N143,(N143:P143,Q143:AL143))</f>
        <v>1</v>
      </c>
      <c r="E143" s="7">
        <f>RANK(O143,(N143:P143,Q143:AL143))</f>
        <v>2</v>
      </c>
      <c r="F143" s="7">
        <f>IF(P143&gt;0,RANK(P143,(N143:P143,Q143:AL143)),0)</f>
        <v>3</v>
      </c>
      <c r="G143" s="1">
        <f t="shared" si="51"/>
        <v>1510</v>
      </c>
      <c r="H143" s="2">
        <f t="shared" si="39"/>
        <v>0.15130260521042085</v>
      </c>
      <c r="I143" s="2"/>
      <c r="J143" s="2">
        <f t="shared" si="52"/>
        <v>0.51002004008016033</v>
      </c>
      <c r="K143" s="2">
        <f t="shared" si="53"/>
        <v>0.3587174348697395</v>
      </c>
      <c r="L143" s="2">
        <f t="shared" si="54"/>
        <v>0.12655310621242485</v>
      </c>
      <c r="M143" s="2">
        <f t="shared" si="55"/>
        <v>4.709418837675311E-3</v>
      </c>
      <c r="N143" s="1">
        <v>5090</v>
      </c>
      <c r="O143" s="1">
        <v>3580</v>
      </c>
      <c r="P143" s="1">
        <v>1263</v>
      </c>
      <c r="Q143" s="1">
        <v>7</v>
      </c>
      <c r="R143" s="1">
        <v>6</v>
      </c>
      <c r="S143" s="1">
        <v>5</v>
      </c>
      <c r="T143" s="1">
        <v>2</v>
      </c>
      <c r="U143" s="1">
        <v>10</v>
      </c>
      <c r="W143" s="1">
        <v>2</v>
      </c>
      <c r="AG143" s="1">
        <v>3</v>
      </c>
      <c r="AH143" s="1">
        <v>11</v>
      </c>
      <c r="AJ143" s="1">
        <v>1</v>
      </c>
      <c r="AN143" s="7">
        <f>IF(Q143&gt;0,RANK(Q143,(N143:P143,Q143:AL143)),0)</f>
        <v>6</v>
      </c>
      <c r="AO143" s="7">
        <f>IF(R143&gt;0,RANK(R143,(N143:P143,Q143:AL143)),0)</f>
        <v>7</v>
      </c>
      <c r="AP143" s="7">
        <f>IF(S143&gt;0,RANK(S143,(N143:P143,Q143:AL143)),0)</f>
        <v>8</v>
      </c>
      <c r="AQ143" s="7">
        <f>IF(T143&gt;0,RANK(T143,(N143:P143,Q143:AL143)),0)</f>
        <v>10</v>
      </c>
      <c r="AR143" s="2">
        <f t="shared" si="56"/>
        <v>7.0140280561122243E-4</v>
      </c>
      <c r="AS143" s="2">
        <f t="shared" si="57"/>
        <v>6.0120240480961921E-4</v>
      </c>
      <c r="AT143" s="2">
        <f t="shared" si="58"/>
        <v>5.0100200400801599E-4</v>
      </c>
      <c r="AU143" s="2">
        <f t="shared" si="59"/>
        <v>2.0040080160320641E-4</v>
      </c>
      <c r="AW143" s="6" t="s">
        <v>2404</v>
      </c>
      <c r="AX143" s="5" t="s">
        <v>2042</v>
      </c>
      <c r="AY143">
        <v>1</v>
      </c>
      <c r="BA143" s="127">
        <v>5</v>
      </c>
      <c r="BB143" s="130">
        <v>25</v>
      </c>
      <c r="BC143" s="131">
        <f t="shared" si="49"/>
        <v>5025</v>
      </c>
      <c r="BE143" s="7" t="s">
        <v>3271</v>
      </c>
    </row>
    <row r="144" spans="1:57" hidden="1" outlineLevel="1" x14ac:dyDescent="0.2">
      <c r="A144" s="6" t="s">
        <v>2344</v>
      </c>
      <c r="B144" s="5" t="s">
        <v>2042</v>
      </c>
      <c r="C144" s="1">
        <f t="shared" si="50"/>
        <v>3378</v>
      </c>
      <c r="D144" s="7">
        <f>RANK(N144,(N144:P144,Q144:AL144))</f>
        <v>1</v>
      </c>
      <c r="E144" s="7">
        <f>RANK(O144,(N144:P144,Q144:AL144))</f>
        <v>2</v>
      </c>
      <c r="F144" s="7">
        <f>IF(P144&gt;0,RANK(P144,(N144:P144,Q144:AL144)),0)</f>
        <v>3</v>
      </c>
      <c r="G144" s="1">
        <f t="shared" si="51"/>
        <v>766</v>
      </c>
      <c r="H144" s="2">
        <f t="shared" si="39"/>
        <v>0.22676139727649497</v>
      </c>
      <c r="I144" s="2"/>
      <c r="J144" s="2">
        <f t="shared" si="52"/>
        <v>0.56039076376554176</v>
      </c>
      <c r="K144" s="2">
        <f t="shared" si="53"/>
        <v>0.33362936648904679</v>
      </c>
      <c r="L144" s="2">
        <f t="shared" si="54"/>
        <v>9.9763173475429248E-2</v>
      </c>
      <c r="M144" s="2">
        <f t="shared" si="55"/>
        <v>6.2166962699822109E-3</v>
      </c>
      <c r="N144" s="1">
        <v>1893</v>
      </c>
      <c r="O144" s="1">
        <v>1127</v>
      </c>
      <c r="P144" s="1">
        <v>337</v>
      </c>
      <c r="Q144" s="1">
        <v>1</v>
      </c>
      <c r="S144" s="1">
        <v>1</v>
      </c>
      <c r="T144" s="1">
        <v>1</v>
      </c>
      <c r="U144" s="1">
        <v>11</v>
      </c>
      <c r="AE144" s="1">
        <v>3</v>
      </c>
      <c r="AH144" s="1">
        <v>2</v>
      </c>
      <c r="AJ144" s="1">
        <v>2</v>
      </c>
      <c r="AN144" s="7">
        <f>IF(Q144&gt;0,RANK(Q144,(N144:P144,Q144:AL144)),0)</f>
        <v>8</v>
      </c>
      <c r="AO144" s="7">
        <f>IF(R144&gt;0,RANK(R144,(N144:P144,Q144:AL144)),0)</f>
        <v>0</v>
      </c>
      <c r="AP144" s="7">
        <f>IF(S144&gt;0,RANK(S144,(N144:P144,Q144:AL144)),0)</f>
        <v>8</v>
      </c>
      <c r="AQ144" s="7">
        <f>IF(T144&gt;0,RANK(T144,(N144:P144,Q144:AL144)),0)</f>
        <v>8</v>
      </c>
      <c r="AR144" s="2">
        <f t="shared" si="56"/>
        <v>2.9603315571343988E-4</v>
      </c>
      <c r="AS144" s="2">
        <f t="shared" si="57"/>
        <v>0</v>
      </c>
      <c r="AT144" s="2">
        <f t="shared" si="58"/>
        <v>2.9603315571343988E-4</v>
      </c>
      <c r="AU144" s="2">
        <f t="shared" si="59"/>
        <v>2.9603315571343988E-4</v>
      </c>
      <c r="AW144" s="6" t="s">
        <v>2344</v>
      </c>
      <c r="AX144" s="5" t="s">
        <v>2042</v>
      </c>
      <c r="AY144">
        <v>4</v>
      </c>
      <c r="BA144" s="127">
        <v>5</v>
      </c>
      <c r="BB144" s="130">
        <v>27</v>
      </c>
      <c r="BC144" s="131">
        <f t="shared" si="49"/>
        <v>5027</v>
      </c>
      <c r="BE144" s="7" t="s">
        <v>3271</v>
      </c>
    </row>
    <row r="145" spans="1:57" hidden="1" outlineLevel="1" x14ac:dyDescent="0.2">
      <c r="A145" s="6" t="s">
        <v>943</v>
      </c>
      <c r="B145" s="5" t="s">
        <v>2042</v>
      </c>
      <c r="C145" s="1">
        <f t="shared" si="50"/>
        <v>9819</v>
      </c>
      <c r="D145" s="7">
        <f>RANK(N145,(N145:P145,Q145:AL145))</f>
        <v>1</v>
      </c>
      <c r="E145" s="7">
        <f>RANK(O145,(N145:P145,Q145:AL145))</f>
        <v>2</v>
      </c>
      <c r="F145" s="7">
        <f>IF(P145&gt;0,RANK(P145,(N145:P145,Q145:AL145)),0)</f>
        <v>3</v>
      </c>
      <c r="G145" s="1">
        <f t="shared" si="51"/>
        <v>1045</v>
      </c>
      <c r="H145" s="2">
        <f t="shared" si="39"/>
        <v>0.10642631632549139</v>
      </c>
      <c r="I145" s="2"/>
      <c r="J145" s="2">
        <f t="shared" si="52"/>
        <v>0.48345045320297381</v>
      </c>
      <c r="K145" s="2">
        <f t="shared" si="53"/>
        <v>0.37702413687748243</v>
      </c>
      <c r="L145" s="2">
        <f t="shared" si="54"/>
        <v>0.11100926774620634</v>
      </c>
      <c r="M145" s="2">
        <f t="shared" si="55"/>
        <v>2.8516142173337478E-2</v>
      </c>
      <c r="N145" s="1">
        <v>4747</v>
      </c>
      <c r="O145" s="1">
        <v>3702</v>
      </c>
      <c r="P145" s="1">
        <v>1090</v>
      </c>
      <c r="Q145" s="1">
        <v>4</v>
      </c>
      <c r="R145" s="1">
        <v>4</v>
      </c>
      <c r="S145" s="1">
        <v>7</v>
      </c>
      <c r="T145" s="1">
        <v>207</v>
      </c>
      <c r="U145" s="1">
        <v>13</v>
      </c>
      <c r="W145" s="1">
        <v>10</v>
      </c>
      <c r="AE145" s="1">
        <v>16</v>
      </c>
      <c r="AG145" s="1">
        <v>1</v>
      </c>
      <c r="AH145" s="1">
        <v>4</v>
      </c>
      <c r="AJ145" s="1">
        <v>14</v>
      </c>
      <c r="AN145" s="7">
        <f>IF(Q145&gt;0,RANK(Q145,(N145:P145,Q145:AL145)),0)</f>
        <v>10</v>
      </c>
      <c r="AO145" s="7">
        <f>IF(R145&gt;0,RANK(R145,(N145:P145,Q145:AL145)),0)</f>
        <v>10</v>
      </c>
      <c r="AP145" s="7">
        <f>IF(S145&gt;0,RANK(S145,(N145:P145,Q145:AL145)),0)</f>
        <v>9</v>
      </c>
      <c r="AQ145" s="7">
        <f>IF(T145&gt;0,RANK(T145,(N145:P145,Q145:AL145)),0)</f>
        <v>4</v>
      </c>
      <c r="AR145" s="2">
        <f t="shared" si="56"/>
        <v>4.0737345961910584E-4</v>
      </c>
      <c r="AS145" s="2">
        <f t="shared" si="57"/>
        <v>4.0737345961910584E-4</v>
      </c>
      <c r="AT145" s="2">
        <f t="shared" si="58"/>
        <v>7.1290355433343514E-4</v>
      </c>
      <c r="AU145" s="2">
        <f t="shared" si="59"/>
        <v>2.1081576535288724E-2</v>
      </c>
      <c r="AW145" s="6" t="s">
        <v>943</v>
      </c>
      <c r="AX145" s="5" t="s">
        <v>2042</v>
      </c>
      <c r="AY145">
        <v>4</v>
      </c>
      <c r="BA145" s="127">
        <v>5</v>
      </c>
      <c r="BB145" s="130">
        <v>29</v>
      </c>
      <c r="BC145" s="131">
        <f t="shared" si="49"/>
        <v>5029</v>
      </c>
      <c r="BE145" s="7" t="s">
        <v>3271</v>
      </c>
    </row>
    <row r="146" spans="1:57" hidden="1" outlineLevel="1" x14ac:dyDescent="0.2">
      <c r="A146" s="6" t="s">
        <v>790</v>
      </c>
      <c r="B146" s="5" t="s">
        <v>2042</v>
      </c>
      <c r="C146" s="1">
        <f t="shared" si="50"/>
        <v>8481</v>
      </c>
      <c r="D146" s="7">
        <f>RANK(N146,(N146:P146,Q146:AL146))</f>
        <v>1</v>
      </c>
      <c r="E146" s="7">
        <f>RANK(O146,(N146:P146,Q146:AL146))</f>
        <v>2</v>
      </c>
      <c r="F146" s="7">
        <f>IF(P146&gt;0,RANK(P146,(N146:P146,Q146:AL146)),0)</f>
        <v>3</v>
      </c>
      <c r="G146" s="1">
        <f t="shared" si="51"/>
        <v>2179</v>
      </c>
      <c r="H146" s="2">
        <f t="shared" si="39"/>
        <v>0.25692724914514797</v>
      </c>
      <c r="I146" s="2"/>
      <c r="J146" s="2">
        <f t="shared" si="52"/>
        <v>0.57752623511378376</v>
      </c>
      <c r="K146" s="2">
        <f t="shared" si="53"/>
        <v>0.32059898596863579</v>
      </c>
      <c r="L146" s="2">
        <f t="shared" si="54"/>
        <v>9.4682230869001294E-2</v>
      </c>
      <c r="M146" s="2">
        <f t="shared" si="55"/>
        <v>7.1925480485791615E-3</v>
      </c>
      <c r="N146" s="1">
        <v>4898</v>
      </c>
      <c r="O146" s="1">
        <v>2719</v>
      </c>
      <c r="P146" s="1">
        <v>803</v>
      </c>
      <c r="Q146" s="1">
        <v>6</v>
      </c>
      <c r="R146" s="1">
        <v>9</v>
      </c>
      <c r="S146" s="1">
        <v>1</v>
      </c>
      <c r="T146" s="1">
        <v>19</v>
      </c>
      <c r="U146" s="1">
        <v>8</v>
      </c>
      <c r="W146" s="1">
        <v>3</v>
      </c>
      <c r="AE146" s="1">
        <v>3</v>
      </c>
      <c r="AG146" s="1">
        <v>3</v>
      </c>
      <c r="AH146" s="1">
        <v>8</v>
      </c>
      <c r="AJ146" s="1">
        <v>1</v>
      </c>
      <c r="AN146" s="7">
        <f>IF(Q146&gt;0,RANK(Q146,(N146:P146,Q146:AL146)),0)</f>
        <v>8</v>
      </c>
      <c r="AO146" s="7">
        <f>IF(R146&gt;0,RANK(R146,(N146:P146,Q146:AL146)),0)</f>
        <v>5</v>
      </c>
      <c r="AP146" s="7">
        <f>IF(S146&gt;0,RANK(S146,(N146:P146,Q146:AL146)),0)</f>
        <v>12</v>
      </c>
      <c r="AQ146" s="7">
        <f>IF(T146&gt;0,RANK(T146,(N146:P146,Q146:AL146)),0)</f>
        <v>4</v>
      </c>
      <c r="AR146" s="2">
        <f t="shared" si="56"/>
        <v>7.0746374248319773E-4</v>
      </c>
      <c r="AS146" s="2">
        <f t="shared" si="57"/>
        <v>1.0611956137247967E-3</v>
      </c>
      <c r="AT146" s="2">
        <f t="shared" si="58"/>
        <v>1.1791062374719962E-4</v>
      </c>
      <c r="AU146" s="2">
        <f t="shared" si="59"/>
        <v>2.2403018511967928E-3</v>
      </c>
      <c r="AW146" s="6" t="s">
        <v>790</v>
      </c>
      <c r="AX146" s="5" t="s">
        <v>2042</v>
      </c>
      <c r="AY146">
        <v>2</v>
      </c>
      <c r="BA146" s="127">
        <v>5</v>
      </c>
      <c r="BB146" s="130">
        <v>31</v>
      </c>
      <c r="BC146" s="131">
        <f t="shared" si="49"/>
        <v>5031</v>
      </c>
      <c r="BE146" s="7" t="s">
        <v>3271</v>
      </c>
    </row>
    <row r="147" spans="1:57" hidden="1" outlineLevel="1" x14ac:dyDescent="0.2">
      <c r="A147" s="6" t="s">
        <v>791</v>
      </c>
      <c r="B147" s="5" t="s">
        <v>2042</v>
      </c>
      <c r="C147" s="1">
        <f t="shared" si="50"/>
        <v>25596</v>
      </c>
      <c r="D147" s="7">
        <f>RANK(N147,(N147:P147,Q147:AL147))</f>
        <v>1</v>
      </c>
      <c r="E147" s="7">
        <f>RANK(O147,(N147:P147,Q147:AL147))</f>
        <v>2</v>
      </c>
      <c r="F147" s="7">
        <f>IF(P147&gt;0,RANK(P147,(N147:P147,Q147:AL147)),0)</f>
        <v>3</v>
      </c>
      <c r="G147" s="1">
        <f t="shared" si="51"/>
        <v>4827</v>
      </c>
      <c r="H147" s="2">
        <f t="shared" si="39"/>
        <v>0.18858415377402718</v>
      </c>
      <c r="I147" s="2"/>
      <c r="J147" s="2">
        <f t="shared" si="52"/>
        <v>0.54426472886388499</v>
      </c>
      <c r="K147" s="2">
        <f t="shared" si="53"/>
        <v>0.35568057508985779</v>
      </c>
      <c r="L147" s="2">
        <f t="shared" si="54"/>
        <v>8.8842006563525547E-2</v>
      </c>
      <c r="M147" s="2">
        <f t="shared" si="55"/>
        <v>1.1212689482731672E-2</v>
      </c>
      <c r="N147" s="1">
        <v>13931</v>
      </c>
      <c r="O147" s="1">
        <v>9104</v>
      </c>
      <c r="P147" s="1">
        <v>2274</v>
      </c>
      <c r="Q147" s="1">
        <v>21</v>
      </c>
      <c r="R147" s="1">
        <v>12</v>
      </c>
      <c r="S147" s="1">
        <v>11</v>
      </c>
      <c r="T147" s="1">
        <v>10</v>
      </c>
      <c r="U147" s="1">
        <v>10</v>
      </c>
      <c r="W147" s="1">
        <v>7</v>
      </c>
      <c r="AE147" s="1">
        <v>9</v>
      </c>
      <c r="AG147" s="1">
        <v>184</v>
      </c>
      <c r="AH147" s="1">
        <v>13</v>
      </c>
      <c r="AJ147" s="1">
        <v>10</v>
      </c>
      <c r="AN147" s="7">
        <f>IF(Q147&gt;0,RANK(Q147,(N147:P147,Q147:AL147)),0)</f>
        <v>5</v>
      </c>
      <c r="AO147" s="7">
        <f>IF(R147&gt;0,RANK(R147,(N147:P147,Q147:AL147)),0)</f>
        <v>7</v>
      </c>
      <c r="AP147" s="7">
        <f>IF(S147&gt;0,RANK(S147,(N147:P147,Q147:AL147)),0)</f>
        <v>8</v>
      </c>
      <c r="AQ147" s="7">
        <f>IF(T147&gt;0,RANK(T147,(N147:P147,Q147:AL147)),0)</f>
        <v>9</v>
      </c>
      <c r="AR147" s="2">
        <f t="shared" si="56"/>
        <v>8.2044069385841536E-4</v>
      </c>
      <c r="AS147" s="2">
        <f t="shared" si="57"/>
        <v>4.6882325363338024E-4</v>
      </c>
      <c r="AT147" s="2">
        <f t="shared" si="58"/>
        <v>4.2975464916393188E-4</v>
      </c>
      <c r="AU147" s="2">
        <f t="shared" si="59"/>
        <v>3.9068604469448353E-4</v>
      </c>
      <c r="AW147" s="6" t="s">
        <v>791</v>
      </c>
      <c r="AX147" s="5" t="s">
        <v>2042</v>
      </c>
      <c r="AY147">
        <v>1</v>
      </c>
      <c r="BA147" s="127">
        <v>5</v>
      </c>
      <c r="BB147" s="130">
        <v>33</v>
      </c>
      <c r="BC147" s="131">
        <f t="shared" si="49"/>
        <v>5033</v>
      </c>
      <c r="BE147" s="7" t="s">
        <v>3271</v>
      </c>
    </row>
    <row r="148" spans="1:57" hidden="1" outlineLevel="1" x14ac:dyDescent="0.2">
      <c r="A148" s="6" t="s">
        <v>1437</v>
      </c>
      <c r="B148" s="5" t="s">
        <v>2042</v>
      </c>
      <c r="C148" s="1">
        <f t="shared" si="50"/>
        <v>16165</v>
      </c>
      <c r="D148" s="7">
        <f>RANK(N148,(N148:P148,Q148:AL148))</f>
        <v>2</v>
      </c>
      <c r="E148" s="7">
        <f>RANK(O148,(N148:P148,Q148:AL148))</f>
        <v>1</v>
      </c>
      <c r="F148" s="7">
        <f>IF(P148&gt;0,RANK(P148,(N148:P148,Q148:AL148)),0)</f>
        <v>3</v>
      </c>
      <c r="G148" s="1">
        <f t="shared" si="51"/>
        <v>226</v>
      </c>
      <c r="H148" s="2">
        <f t="shared" si="39"/>
        <v>1.398082276523353E-2</v>
      </c>
      <c r="I148" s="2"/>
      <c r="J148" s="2">
        <f t="shared" si="52"/>
        <v>0.4117537890504176</v>
      </c>
      <c r="K148" s="2">
        <f t="shared" si="53"/>
        <v>0.42573461181565109</v>
      </c>
      <c r="L148" s="2">
        <f t="shared" si="54"/>
        <v>0.15106712032168265</v>
      </c>
      <c r="M148" s="2">
        <f t="shared" si="55"/>
        <v>1.1444478812248665E-2</v>
      </c>
      <c r="N148" s="1">
        <v>6656</v>
      </c>
      <c r="O148" s="1">
        <v>6882</v>
      </c>
      <c r="P148" s="1">
        <v>2442</v>
      </c>
      <c r="Q148" s="1">
        <v>27</v>
      </c>
      <c r="R148" s="1">
        <v>19</v>
      </c>
      <c r="S148" s="1">
        <v>2</v>
      </c>
      <c r="T148" s="1">
        <v>17</v>
      </c>
      <c r="U148" s="1">
        <v>30</v>
      </c>
      <c r="W148" s="1">
        <v>5</v>
      </c>
      <c r="AE148" s="1">
        <v>36</v>
      </c>
      <c r="AG148" s="1">
        <v>16</v>
      </c>
      <c r="AH148" s="1">
        <v>20</v>
      </c>
      <c r="AJ148" s="1">
        <v>13</v>
      </c>
      <c r="AN148" s="7">
        <f>IF(Q148&gt;0,RANK(Q148,(N148:P148,Q148:AL148)),0)</f>
        <v>6</v>
      </c>
      <c r="AO148" s="7">
        <f>IF(R148&gt;0,RANK(R148,(N148:P148,Q148:AL148)),0)</f>
        <v>8</v>
      </c>
      <c r="AP148" s="7">
        <f>IF(S148&gt;0,RANK(S148,(N148:P148,Q148:AL148)),0)</f>
        <v>13</v>
      </c>
      <c r="AQ148" s="7">
        <f>IF(T148&gt;0,RANK(T148,(N148:P148,Q148:AL148)),0)</f>
        <v>9</v>
      </c>
      <c r="AR148" s="2">
        <f t="shared" si="56"/>
        <v>1.6702752861119702E-3</v>
      </c>
      <c r="AS148" s="2">
        <f t="shared" si="57"/>
        <v>1.175378905041757E-3</v>
      </c>
      <c r="AT148" s="2">
        <f t="shared" si="58"/>
        <v>1.2372409526755336E-4</v>
      </c>
      <c r="AU148" s="2">
        <f t="shared" si="59"/>
        <v>1.0516548097742036E-3</v>
      </c>
      <c r="AW148" s="6" t="s">
        <v>1437</v>
      </c>
      <c r="AX148" s="5" t="s">
        <v>2042</v>
      </c>
      <c r="AY148">
        <v>3</v>
      </c>
      <c r="BA148" s="127">
        <v>5</v>
      </c>
      <c r="BB148" s="130">
        <v>35</v>
      </c>
      <c r="BC148" s="131">
        <f t="shared" si="49"/>
        <v>5035</v>
      </c>
      <c r="BE148" s="7" t="s">
        <v>3271</v>
      </c>
    </row>
    <row r="149" spans="1:57" hidden="1" outlineLevel="1" x14ac:dyDescent="0.2">
      <c r="A149" s="6" t="s">
        <v>1898</v>
      </c>
      <c r="B149" s="5" t="s">
        <v>2042</v>
      </c>
      <c r="C149" s="1">
        <f t="shared" si="50"/>
        <v>17108</v>
      </c>
      <c r="D149" s="7">
        <f>RANK(N149,(N149:P149,Q149:AL149))</f>
        <v>1</v>
      </c>
      <c r="E149" s="7">
        <f>RANK(O149,(N149:P149,Q149:AL149))</f>
        <v>2</v>
      </c>
      <c r="F149" s="7">
        <f>IF(P149&gt;0,RANK(P149,(N149:P149,Q149:AL149)),0)</f>
        <v>3</v>
      </c>
      <c r="G149" s="1">
        <f t="shared" si="51"/>
        <v>3773</v>
      </c>
      <c r="H149" s="2">
        <f t="shared" si="39"/>
        <v>0.22054009819967266</v>
      </c>
      <c r="I149" s="2"/>
      <c r="J149" s="2">
        <f t="shared" si="52"/>
        <v>0.5659925181201777</v>
      </c>
      <c r="K149" s="2">
        <f t="shared" si="53"/>
        <v>0.34545241992050502</v>
      </c>
      <c r="L149" s="2">
        <f t="shared" si="54"/>
        <v>4.9567453822772972E-2</v>
      </c>
      <c r="M149" s="2">
        <f t="shared" si="55"/>
        <v>3.8987608136544311E-2</v>
      </c>
      <c r="N149" s="1">
        <v>9683</v>
      </c>
      <c r="O149" s="1">
        <v>5910</v>
      </c>
      <c r="P149" s="1">
        <v>848</v>
      </c>
      <c r="Q149" s="1">
        <v>188</v>
      </c>
      <c r="R149" s="1">
        <v>29</v>
      </c>
      <c r="S149" s="1">
        <v>180</v>
      </c>
      <c r="T149" s="1">
        <v>35</v>
      </c>
      <c r="U149" s="1">
        <v>41</v>
      </c>
      <c r="W149" s="1">
        <v>34</v>
      </c>
      <c r="AE149" s="1">
        <v>24</v>
      </c>
      <c r="AG149" s="1">
        <v>42</v>
      </c>
      <c r="AH149" s="1">
        <v>69</v>
      </c>
      <c r="AJ149" s="1">
        <v>25</v>
      </c>
      <c r="AN149" s="7">
        <f>IF(Q149&gt;0,RANK(Q149,(N149:P149,Q149:AL149)),0)</f>
        <v>4</v>
      </c>
      <c r="AO149" s="7">
        <f>IF(R149&gt;0,RANK(R149,(N149:P149,Q149:AL149)),0)</f>
        <v>11</v>
      </c>
      <c r="AP149" s="7">
        <f>IF(S149&gt;0,RANK(S149,(N149:P149,Q149:AL149)),0)</f>
        <v>5</v>
      </c>
      <c r="AQ149" s="7">
        <f>IF(T149&gt;0,RANK(T149,(N149:P149,Q149:AL149)),0)</f>
        <v>9</v>
      </c>
      <c r="AR149" s="2">
        <f t="shared" si="56"/>
        <v>1.098901098901099E-2</v>
      </c>
      <c r="AS149" s="2">
        <f t="shared" si="57"/>
        <v>1.6951133972410567E-3</v>
      </c>
      <c r="AT149" s="2">
        <f t="shared" si="58"/>
        <v>1.0521393500116905E-2</v>
      </c>
      <c r="AU149" s="2">
        <f t="shared" si="59"/>
        <v>2.0458265139116204E-3</v>
      </c>
      <c r="AW149" s="6" t="s">
        <v>1898</v>
      </c>
      <c r="AX149" s="5" t="s">
        <v>2042</v>
      </c>
      <c r="AY149">
        <v>1</v>
      </c>
      <c r="BA149" s="127">
        <v>5</v>
      </c>
      <c r="BB149" s="130">
        <v>37</v>
      </c>
      <c r="BC149" s="131">
        <f t="shared" si="49"/>
        <v>5037</v>
      </c>
      <c r="BE149" s="7" t="s">
        <v>3271</v>
      </c>
    </row>
    <row r="150" spans="1:57" hidden="1" outlineLevel="1" x14ac:dyDescent="0.2">
      <c r="A150" s="6" t="s">
        <v>792</v>
      </c>
      <c r="B150" s="5" t="s">
        <v>2042</v>
      </c>
      <c r="C150" s="1">
        <f t="shared" si="50"/>
        <v>6986</v>
      </c>
      <c r="D150" s="7">
        <f>RANK(N150,(N150:P150,Q150:AL150))</f>
        <v>1</v>
      </c>
      <c r="E150" s="7">
        <f>RANK(O150,(N150:P150,Q150:AL150))</f>
        <v>2</v>
      </c>
      <c r="F150" s="7">
        <f>IF(P150&gt;0,RANK(P150,(N150:P150,Q150:AL150)),0)</f>
        <v>3</v>
      </c>
      <c r="G150" s="1">
        <f t="shared" si="51"/>
        <v>1755</v>
      </c>
      <c r="H150" s="2">
        <f t="shared" si="39"/>
        <v>0.25121671915259092</v>
      </c>
      <c r="I150" s="2"/>
      <c r="J150" s="2">
        <f t="shared" si="52"/>
        <v>0.58087603778986541</v>
      </c>
      <c r="K150" s="2">
        <f t="shared" si="53"/>
        <v>0.32965931863727455</v>
      </c>
      <c r="L150" s="2">
        <f t="shared" si="54"/>
        <v>8.617234468937876E-2</v>
      </c>
      <c r="M150" s="2">
        <f t="shared" si="55"/>
        <v>3.2922988834812872E-3</v>
      </c>
      <c r="N150" s="1">
        <v>4058</v>
      </c>
      <c r="O150" s="1">
        <v>2303</v>
      </c>
      <c r="P150" s="1">
        <v>602</v>
      </c>
      <c r="Q150" s="1">
        <v>7</v>
      </c>
      <c r="R150" s="1">
        <v>2</v>
      </c>
      <c r="S150" s="1">
        <v>1</v>
      </c>
      <c r="T150" s="1">
        <v>1</v>
      </c>
      <c r="U150" s="1">
        <v>8</v>
      </c>
      <c r="W150" s="1">
        <v>1</v>
      </c>
      <c r="AH150" s="1">
        <v>3</v>
      </c>
      <c r="AN150" s="7">
        <f>IF(Q150&gt;0,RANK(Q150,(N150:P150,Q150:AL150)),0)</f>
        <v>5</v>
      </c>
      <c r="AO150" s="7">
        <f>IF(R150&gt;0,RANK(R150,(N150:P150,Q150:AL150)),0)</f>
        <v>7</v>
      </c>
      <c r="AP150" s="7">
        <f>IF(S150&gt;0,RANK(S150,(N150:P150,Q150:AL150)),0)</f>
        <v>8</v>
      </c>
      <c r="AQ150" s="7">
        <f>IF(T150&gt;0,RANK(T150,(N150:P150,Q150:AL150)),0)</f>
        <v>8</v>
      </c>
      <c r="AR150" s="2">
        <f t="shared" si="56"/>
        <v>1.002004008016032E-3</v>
      </c>
      <c r="AS150" s="2">
        <f t="shared" si="57"/>
        <v>2.8628685943315199E-4</v>
      </c>
      <c r="AT150" s="2">
        <f t="shared" si="58"/>
        <v>1.43143429716576E-4</v>
      </c>
      <c r="AU150" s="2">
        <f t="shared" si="59"/>
        <v>1.43143429716576E-4</v>
      </c>
      <c r="AW150" s="6" t="s">
        <v>792</v>
      </c>
      <c r="AX150" s="5" t="s">
        <v>2042</v>
      </c>
      <c r="AY150">
        <v>1</v>
      </c>
      <c r="BA150" s="127">
        <v>5</v>
      </c>
      <c r="BB150" s="130">
        <v>39</v>
      </c>
      <c r="BC150" s="131">
        <f t="shared" si="49"/>
        <v>5039</v>
      </c>
      <c r="BE150" s="7" t="s">
        <v>3271</v>
      </c>
    </row>
    <row r="151" spans="1:57" hidden="1" outlineLevel="1" x14ac:dyDescent="0.2">
      <c r="A151" s="6" t="s">
        <v>1736</v>
      </c>
      <c r="B151" s="5" t="s">
        <v>2042</v>
      </c>
      <c r="C151" s="1">
        <f t="shared" si="50"/>
        <v>3925</v>
      </c>
      <c r="D151" s="7">
        <f>RANK(N151,(N151:P151,Q151:AL151))</f>
        <v>1</v>
      </c>
      <c r="E151" s="7">
        <f>RANK(O151,(N151:P151,Q151:AL151))</f>
        <v>2</v>
      </c>
      <c r="F151" s="7">
        <f>IF(P151&gt;0,RANK(P151,(N151:P151,Q151:AL151)),0)</f>
        <v>3</v>
      </c>
      <c r="G151" s="1">
        <f t="shared" si="51"/>
        <v>649</v>
      </c>
      <c r="H151" s="2">
        <f t="shared" si="39"/>
        <v>0.16535031847133758</v>
      </c>
      <c r="I151" s="2"/>
      <c r="J151" s="2">
        <f t="shared" si="52"/>
        <v>0.53681528662420386</v>
      </c>
      <c r="K151" s="2">
        <f t="shared" si="53"/>
        <v>0.37146496815286623</v>
      </c>
      <c r="L151" s="2">
        <f t="shared" si="54"/>
        <v>8.7898089171974517E-2</v>
      </c>
      <c r="M151" s="2">
        <f t="shared" si="55"/>
        <v>3.8216560509553993E-3</v>
      </c>
      <c r="N151" s="1">
        <v>2107</v>
      </c>
      <c r="O151" s="1">
        <v>1458</v>
      </c>
      <c r="P151" s="1">
        <v>345</v>
      </c>
      <c r="Q151" s="1">
        <v>1</v>
      </c>
      <c r="S151" s="1">
        <v>1</v>
      </c>
      <c r="T151" s="1">
        <v>4</v>
      </c>
      <c r="U151" s="1">
        <v>3</v>
      </c>
      <c r="W151" s="1">
        <v>1</v>
      </c>
      <c r="AG151" s="1">
        <v>3</v>
      </c>
      <c r="AH151" s="1">
        <v>2</v>
      </c>
      <c r="AN151" s="7">
        <f>IF(Q151&gt;0,RANK(Q151,(N151:P151,Q151:AL151)),0)</f>
        <v>8</v>
      </c>
      <c r="AO151" s="7">
        <f>IF(R151&gt;0,RANK(R151,(N151:P151,Q151:AL151)),0)</f>
        <v>0</v>
      </c>
      <c r="AP151" s="7">
        <f>IF(S151&gt;0,RANK(S151,(N151:P151,Q151:AL151)),0)</f>
        <v>8</v>
      </c>
      <c r="AQ151" s="7">
        <f>IF(T151&gt;0,RANK(T151,(N151:P151,Q151:AL151)),0)</f>
        <v>4</v>
      </c>
      <c r="AR151" s="2">
        <f t="shared" si="56"/>
        <v>2.5477707006369424E-4</v>
      </c>
      <c r="AS151" s="2">
        <f t="shared" si="57"/>
        <v>0</v>
      </c>
      <c r="AT151" s="2">
        <f t="shared" si="58"/>
        <v>2.5477707006369424E-4</v>
      </c>
      <c r="AU151" s="2">
        <f t="shared" si="59"/>
        <v>1.019108280254777E-3</v>
      </c>
      <c r="AW151" s="6" t="s">
        <v>1736</v>
      </c>
      <c r="AX151" s="5" t="s">
        <v>2042</v>
      </c>
      <c r="AY151">
        <v>4</v>
      </c>
      <c r="BA151" s="127">
        <v>5</v>
      </c>
      <c r="BB151" s="130">
        <v>41</v>
      </c>
      <c r="BC151" s="131">
        <f t="shared" si="49"/>
        <v>5041</v>
      </c>
      <c r="BE151" s="7" t="s">
        <v>3271</v>
      </c>
    </row>
    <row r="152" spans="1:57" hidden="1" outlineLevel="1" x14ac:dyDescent="0.2">
      <c r="A152" s="6" t="s">
        <v>793</v>
      </c>
      <c r="B152" s="5" t="s">
        <v>2042</v>
      </c>
      <c r="C152" s="1">
        <f t="shared" si="50"/>
        <v>5621</v>
      </c>
      <c r="D152" s="7">
        <f>RANK(N152,(N152:P152,Q152:AL152))</f>
        <v>1</v>
      </c>
      <c r="E152" s="7">
        <f>RANK(O152,(N152:P152,Q152:AL152))</f>
        <v>2</v>
      </c>
      <c r="F152" s="7">
        <f>IF(P152&gt;0,RANK(P152,(N152:P152,Q152:AL152)),0)</f>
        <v>3</v>
      </c>
      <c r="G152" s="1">
        <f t="shared" si="51"/>
        <v>2536</v>
      </c>
      <c r="H152" s="2">
        <f t="shared" si="39"/>
        <v>0.4511652730830813</v>
      </c>
      <c r="I152" s="2"/>
      <c r="J152" s="2">
        <f t="shared" si="52"/>
        <v>0.67870485678704862</v>
      </c>
      <c r="K152" s="2">
        <f t="shared" si="53"/>
        <v>0.22753958370396726</v>
      </c>
      <c r="L152" s="2">
        <f t="shared" si="54"/>
        <v>6.9738480697384808E-2</v>
      </c>
      <c r="M152" s="2">
        <f t="shared" si="55"/>
        <v>2.4017078811599313E-2</v>
      </c>
      <c r="N152" s="1">
        <v>3815</v>
      </c>
      <c r="O152" s="1">
        <v>1279</v>
      </c>
      <c r="P152" s="1">
        <v>392</v>
      </c>
      <c r="Q152" s="1">
        <v>22</v>
      </c>
      <c r="R152" s="1">
        <v>12</v>
      </c>
      <c r="S152" s="1">
        <v>10</v>
      </c>
      <c r="T152" s="1">
        <v>13</v>
      </c>
      <c r="U152" s="1">
        <v>9</v>
      </c>
      <c r="W152" s="1">
        <v>9</v>
      </c>
      <c r="AE152" s="1">
        <v>7</v>
      </c>
      <c r="AG152" s="1">
        <v>11</v>
      </c>
      <c r="AH152" s="1">
        <v>31</v>
      </c>
      <c r="AJ152" s="1">
        <v>11</v>
      </c>
      <c r="AN152" s="7">
        <f>IF(Q152&gt;0,RANK(Q152,(N152:P152,Q152:AL152)),0)</f>
        <v>5</v>
      </c>
      <c r="AO152" s="7">
        <f>IF(R152&gt;0,RANK(R152,(N152:P152,Q152:AL152)),0)</f>
        <v>7</v>
      </c>
      <c r="AP152" s="7">
        <f>IF(S152&gt;0,RANK(S152,(N152:P152,Q152:AL152)),0)</f>
        <v>10</v>
      </c>
      <c r="AQ152" s="7">
        <f>IF(T152&gt;0,RANK(T152,(N152:P152,Q152:AL152)),0)</f>
        <v>6</v>
      </c>
      <c r="AR152" s="2">
        <f t="shared" si="56"/>
        <v>3.9138943248532287E-3</v>
      </c>
      <c r="AS152" s="2">
        <f t="shared" si="57"/>
        <v>2.134851449919943E-3</v>
      </c>
      <c r="AT152" s="2">
        <f t="shared" si="58"/>
        <v>1.779042874933286E-3</v>
      </c>
      <c r="AU152" s="2">
        <f t="shared" si="59"/>
        <v>2.3127557374132716E-3</v>
      </c>
      <c r="AW152" s="6" t="s">
        <v>793</v>
      </c>
      <c r="AX152" s="5" t="s">
        <v>2042</v>
      </c>
      <c r="AY152">
        <v>4</v>
      </c>
      <c r="BA152" s="127">
        <v>5</v>
      </c>
      <c r="BB152" s="130">
        <v>43</v>
      </c>
      <c r="BC152" s="131">
        <f t="shared" si="49"/>
        <v>5043</v>
      </c>
      <c r="BE152" s="7" t="s">
        <v>3271</v>
      </c>
    </row>
    <row r="153" spans="1:57" hidden="1" outlineLevel="1" x14ac:dyDescent="0.2">
      <c r="A153" s="6" t="s">
        <v>794</v>
      </c>
      <c r="B153" s="5" t="s">
        <v>2042</v>
      </c>
      <c r="C153" s="1">
        <f t="shared" si="50"/>
        <v>6298</v>
      </c>
      <c r="D153" s="7">
        <f>RANK(N153,(N153:P153,Q153:AL153))</f>
        <v>1</v>
      </c>
      <c r="E153" s="7">
        <f>RANK(O153,(N153:P153,Q153:AL153))</f>
        <v>2</v>
      </c>
      <c r="F153" s="7">
        <f>IF(P153&gt;0,RANK(P153,(N153:P153,Q153:AL153)),0)</f>
        <v>3</v>
      </c>
      <c r="G153" s="1">
        <f t="shared" si="51"/>
        <v>1810</v>
      </c>
      <c r="H153" s="2">
        <f t="shared" si="39"/>
        <v>0.28739282311845032</v>
      </c>
      <c r="I153" s="2"/>
      <c r="J153" s="2">
        <f t="shared" si="52"/>
        <v>0.59510955859002856</v>
      </c>
      <c r="K153" s="2">
        <f t="shared" si="53"/>
        <v>0.3077167354715783</v>
      </c>
      <c r="L153" s="2">
        <f t="shared" si="54"/>
        <v>9.4633216894252137E-2</v>
      </c>
      <c r="M153" s="2">
        <f t="shared" si="55"/>
        <v>2.5404890441410033E-3</v>
      </c>
      <c r="N153" s="1">
        <v>3748</v>
      </c>
      <c r="O153" s="1">
        <v>1938</v>
      </c>
      <c r="P153" s="1">
        <v>596</v>
      </c>
      <c r="Q153" s="1">
        <v>4</v>
      </c>
      <c r="R153" s="1">
        <v>1</v>
      </c>
      <c r="T153" s="1">
        <v>1</v>
      </c>
      <c r="U153" s="1">
        <v>2</v>
      </c>
      <c r="W153" s="1">
        <v>3</v>
      </c>
      <c r="AG153" s="1">
        <v>2</v>
      </c>
      <c r="AH153" s="1">
        <v>1</v>
      </c>
      <c r="AJ153" s="1">
        <v>2</v>
      </c>
      <c r="AN153" s="7">
        <f>IF(Q153&gt;0,RANK(Q153,(N153:P153,Q153:AL153)),0)</f>
        <v>4</v>
      </c>
      <c r="AO153" s="7">
        <f>IF(R153&gt;0,RANK(R153,(N153:P153,Q153:AL153)),0)</f>
        <v>9</v>
      </c>
      <c r="AP153" s="7">
        <f>IF(S153&gt;0,RANK(S153,(N153:P153,Q153:AL153)),0)</f>
        <v>0</v>
      </c>
      <c r="AQ153" s="7">
        <f>IF(T153&gt;0,RANK(T153,(N153:P153,Q153:AL153)),0)</f>
        <v>9</v>
      </c>
      <c r="AR153" s="2">
        <f t="shared" si="56"/>
        <v>6.3512226103524931E-4</v>
      </c>
      <c r="AS153" s="2">
        <f t="shared" si="57"/>
        <v>1.5878056525881233E-4</v>
      </c>
      <c r="AT153" s="2">
        <f t="shared" si="58"/>
        <v>0</v>
      </c>
      <c r="AU153" s="2">
        <f t="shared" si="59"/>
        <v>1.5878056525881233E-4</v>
      </c>
      <c r="AW153" s="6" t="s">
        <v>794</v>
      </c>
      <c r="AX153" s="5" t="s">
        <v>2042</v>
      </c>
      <c r="AY153">
        <v>4</v>
      </c>
      <c r="BA153" s="127">
        <v>5</v>
      </c>
      <c r="BB153" s="130">
        <v>45</v>
      </c>
      <c r="BC153" s="131">
        <f t="shared" si="49"/>
        <v>5045</v>
      </c>
      <c r="BE153" s="7" t="s">
        <v>3271</v>
      </c>
    </row>
    <row r="154" spans="1:57" hidden="1" outlineLevel="1" x14ac:dyDescent="0.2">
      <c r="A154" s="6" t="s">
        <v>2816</v>
      </c>
      <c r="B154" s="5" t="s">
        <v>2042</v>
      </c>
      <c r="C154" s="1">
        <f t="shared" si="50"/>
        <v>25215</v>
      </c>
      <c r="D154" s="7">
        <f>RANK(N154,(N154:P154,Q154:AL154))</f>
        <v>1</v>
      </c>
      <c r="E154" s="7">
        <f>RANK(O154,(N154:P154,Q154:AL154))</f>
        <v>2</v>
      </c>
      <c r="F154" s="7">
        <f>IF(P154&gt;0,RANK(P154,(N154:P154,Q154:AL154)),0)</f>
        <v>3</v>
      </c>
      <c r="G154" s="1">
        <f t="shared" si="51"/>
        <v>3509</v>
      </c>
      <c r="H154" s="2">
        <f t="shared" si="39"/>
        <v>0.13916319651001388</v>
      </c>
      <c r="I154" s="2"/>
      <c r="J154" s="2">
        <f t="shared" si="52"/>
        <v>0.51556613127106876</v>
      </c>
      <c r="K154" s="2">
        <f t="shared" si="53"/>
        <v>0.37640293476105491</v>
      </c>
      <c r="L154" s="2">
        <f t="shared" si="54"/>
        <v>9.6648820146738049E-2</v>
      </c>
      <c r="M154" s="2">
        <f t="shared" si="55"/>
        <v>1.1382113821138282E-2</v>
      </c>
      <c r="N154" s="1">
        <v>13000</v>
      </c>
      <c r="O154" s="1">
        <v>9491</v>
      </c>
      <c r="P154" s="1">
        <v>2437</v>
      </c>
      <c r="Q154" s="1">
        <v>31</v>
      </c>
      <c r="R154" s="1">
        <v>15</v>
      </c>
      <c r="S154" s="1">
        <v>8</v>
      </c>
      <c r="T154" s="1">
        <v>155</v>
      </c>
      <c r="U154" s="1">
        <v>14</v>
      </c>
      <c r="W154" s="1">
        <v>13</v>
      </c>
      <c r="AE154" s="1">
        <v>12</v>
      </c>
      <c r="AG154" s="1">
        <v>2</v>
      </c>
      <c r="AH154" s="1">
        <v>32</v>
      </c>
      <c r="AJ154" s="1">
        <v>5</v>
      </c>
      <c r="AN154" s="7">
        <f>IF(Q154&gt;0,RANK(Q154,(N154:P154,Q154:AL154)),0)</f>
        <v>6</v>
      </c>
      <c r="AO154" s="7">
        <f>IF(R154&gt;0,RANK(R154,(N154:P154,Q154:AL154)),0)</f>
        <v>7</v>
      </c>
      <c r="AP154" s="7">
        <f>IF(S154&gt;0,RANK(S154,(N154:P154,Q154:AL154)),0)</f>
        <v>11</v>
      </c>
      <c r="AQ154" s="7">
        <f>IF(T154&gt;0,RANK(T154,(N154:P154,Q154:AL154)),0)</f>
        <v>4</v>
      </c>
      <c r="AR154" s="2">
        <f t="shared" si="56"/>
        <v>1.2294269284156257E-3</v>
      </c>
      <c r="AS154" s="2">
        <f t="shared" si="57"/>
        <v>5.9488399762046404E-4</v>
      </c>
      <c r="AT154" s="2">
        <f t="shared" si="58"/>
        <v>3.1727146539758082E-4</v>
      </c>
      <c r="AU154" s="2">
        <f t="shared" si="59"/>
        <v>6.1471346420781279E-3</v>
      </c>
      <c r="AW154" s="6" t="s">
        <v>2816</v>
      </c>
      <c r="AX154" s="5" t="s">
        <v>2042</v>
      </c>
      <c r="AY154">
        <v>2</v>
      </c>
      <c r="BA154" s="127">
        <v>5</v>
      </c>
      <c r="BB154" s="130">
        <v>47</v>
      </c>
      <c r="BC154" s="131">
        <f t="shared" si="49"/>
        <v>5047</v>
      </c>
      <c r="BE154" s="7" t="s">
        <v>3271</v>
      </c>
    </row>
    <row r="155" spans="1:57" hidden="1" outlineLevel="1" x14ac:dyDescent="0.2">
      <c r="A155" s="6" t="s">
        <v>1494</v>
      </c>
      <c r="B155" s="5" t="s">
        <v>2042</v>
      </c>
      <c r="C155" s="1">
        <f t="shared" si="50"/>
        <v>6736</v>
      </c>
      <c r="D155" s="7">
        <f>RANK(N155,(N155:P155,Q155:AL155))</f>
        <v>1</v>
      </c>
      <c r="E155" s="7">
        <f>RANK(O155,(N155:P155,Q155:AL155))</f>
        <v>2</v>
      </c>
      <c r="F155" s="7">
        <f>IF(P155&gt;0,RANK(P155,(N155:P155,Q155:AL155)),0)</f>
        <v>3</v>
      </c>
      <c r="G155" s="1">
        <f t="shared" si="51"/>
        <v>722</v>
      </c>
      <c r="H155" s="2">
        <f t="shared" si="39"/>
        <v>0.10718527315914489</v>
      </c>
      <c r="I155" s="2"/>
      <c r="J155" s="2">
        <f t="shared" si="52"/>
        <v>0.47758313539192399</v>
      </c>
      <c r="K155" s="2">
        <f t="shared" si="53"/>
        <v>0.3703978622327791</v>
      </c>
      <c r="L155" s="2">
        <f t="shared" si="54"/>
        <v>0.14652612826603326</v>
      </c>
      <c r="M155" s="2">
        <f t="shared" si="55"/>
        <v>5.4928741092636624E-3</v>
      </c>
      <c r="N155" s="1">
        <v>3217</v>
      </c>
      <c r="O155" s="1">
        <v>2495</v>
      </c>
      <c r="P155" s="1">
        <v>987</v>
      </c>
      <c r="Q155" s="1">
        <v>8</v>
      </c>
      <c r="S155" s="1">
        <v>2</v>
      </c>
      <c r="T155" s="1">
        <v>11</v>
      </c>
      <c r="U155" s="1">
        <v>8</v>
      </c>
      <c r="W155" s="1">
        <v>2</v>
      </c>
      <c r="AE155" s="1">
        <v>1</v>
      </c>
      <c r="AH155" s="1">
        <v>4</v>
      </c>
      <c r="AJ155" s="1">
        <v>1</v>
      </c>
      <c r="AN155" s="7">
        <f>IF(Q155&gt;0,RANK(Q155,(N155:P155,Q155:AL155)),0)</f>
        <v>5</v>
      </c>
      <c r="AO155" s="7">
        <f>IF(R155&gt;0,RANK(R155,(N155:P155,Q155:AL155)),0)</f>
        <v>0</v>
      </c>
      <c r="AP155" s="7">
        <f>IF(S155&gt;0,RANK(S155,(N155:P155,Q155:AL155)),0)</f>
        <v>8</v>
      </c>
      <c r="AQ155" s="7">
        <f>IF(T155&gt;0,RANK(T155,(N155:P155,Q155:AL155)),0)</f>
        <v>4</v>
      </c>
      <c r="AR155" s="2">
        <f t="shared" si="56"/>
        <v>1.1876484560570072E-3</v>
      </c>
      <c r="AS155" s="2">
        <f t="shared" si="57"/>
        <v>0</v>
      </c>
      <c r="AT155" s="2">
        <f t="shared" si="58"/>
        <v>2.9691211401425179E-4</v>
      </c>
      <c r="AU155" s="2">
        <f t="shared" si="59"/>
        <v>1.6330166270783848E-3</v>
      </c>
      <c r="AW155" s="6" t="s">
        <v>1494</v>
      </c>
      <c r="AX155" s="5" t="s">
        <v>2042</v>
      </c>
      <c r="AY155">
        <v>3</v>
      </c>
      <c r="BA155" s="127">
        <v>5</v>
      </c>
      <c r="BB155" s="130">
        <v>49</v>
      </c>
      <c r="BC155" s="131">
        <f t="shared" si="49"/>
        <v>5049</v>
      </c>
      <c r="BE155" s="7" t="s">
        <v>3271</v>
      </c>
    </row>
    <row r="156" spans="1:57" hidden="1" outlineLevel="1" x14ac:dyDescent="0.2">
      <c r="A156" s="6" t="s">
        <v>2946</v>
      </c>
      <c r="B156" s="5" t="s">
        <v>2042</v>
      </c>
      <c r="C156" s="1">
        <f t="shared" si="50"/>
        <v>4736</v>
      </c>
      <c r="D156" s="7">
        <f>RANK(N156,(N156:P156,Q156:AL156))</f>
        <v>1</v>
      </c>
      <c r="E156" s="7">
        <f>RANK(O156,(N156:P156,Q156:AL156))</f>
        <v>2</v>
      </c>
      <c r="F156" s="7">
        <f>IF(P156&gt;0,RANK(P156,(N156:P156,Q156:AL156)),0)</f>
        <v>3</v>
      </c>
      <c r="G156" s="1">
        <f t="shared" si="51"/>
        <v>1569</v>
      </c>
      <c r="H156" s="2">
        <f t="shared" si="39"/>
        <v>0.33129222972972971</v>
      </c>
      <c r="I156" s="2"/>
      <c r="J156" s="2">
        <f t="shared" si="52"/>
        <v>0.59691722972972971</v>
      </c>
      <c r="K156" s="2">
        <f t="shared" si="53"/>
        <v>0.265625</v>
      </c>
      <c r="L156" s="2">
        <f t="shared" si="54"/>
        <v>0.13323479729729729</v>
      </c>
      <c r="M156" s="2">
        <f t="shared" si="55"/>
        <v>4.2229729729729992E-3</v>
      </c>
      <c r="N156" s="1">
        <v>2827</v>
      </c>
      <c r="O156" s="1">
        <v>1258</v>
      </c>
      <c r="P156" s="1">
        <v>631</v>
      </c>
      <c r="Q156" s="1">
        <v>3</v>
      </c>
      <c r="S156" s="1">
        <v>1</v>
      </c>
      <c r="T156" s="1">
        <v>1</v>
      </c>
      <c r="U156" s="1">
        <v>8</v>
      </c>
      <c r="AE156" s="1">
        <v>1</v>
      </c>
      <c r="AG156" s="1">
        <v>2</v>
      </c>
      <c r="AH156" s="1">
        <v>2</v>
      </c>
      <c r="AJ156" s="1">
        <v>2</v>
      </c>
      <c r="AN156" s="7">
        <f>IF(Q156&gt;0,RANK(Q156,(N156:P156,Q156:AL156)),0)</f>
        <v>5</v>
      </c>
      <c r="AO156" s="7">
        <f>IF(R156&gt;0,RANK(R156,(N156:P156,Q156:AL156)),0)</f>
        <v>0</v>
      </c>
      <c r="AP156" s="7">
        <f>IF(S156&gt;0,RANK(S156,(N156:P156,Q156:AL156)),0)</f>
        <v>9</v>
      </c>
      <c r="AQ156" s="7">
        <f>IF(T156&gt;0,RANK(T156,(N156:P156,Q156:AL156)),0)</f>
        <v>9</v>
      </c>
      <c r="AR156" s="2">
        <f t="shared" si="56"/>
        <v>6.3344594594594598E-4</v>
      </c>
      <c r="AS156" s="2">
        <f t="shared" si="57"/>
        <v>0</v>
      </c>
      <c r="AT156" s="2">
        <f t="shared" si="58"/>
        <v>2.1114864864864866E-4</v>
      </c>
      <c r="AU156" s="2">
        <f t="shared" si="59"/>
        <v>2.1114864864864866E-4</v>
      </c>
      <c r="AW156" s="6" t="s">
        <v>2946</v>
      </c>
      <c r="AX156" s="5" t="s">
        <v>2042</v>
      </c>
      <c r="AY156">
        <v>1</v>
      </c>
      <c r="BA156" s="127">
        <v>5</v>
      </c>
      <c r="BB156" s="130">
        <v>51</v>
      </c>
      <c r="BC156" s="131">
        <f t="shared" si="49"/>
        <v>5051</v>
      </c>
      <c r="BE156" s="7" t="s">
        <v>3271</v>
      </c>
    </row>
    <row r="157" spans="1:57" hidden="1" outlineLevel="1" x14ac:dyDescent="0.2">
      <c r="A157" s="6" t="s">
        <v>1334</v>
      </c>
      <c r="B157" s="5" t="s">
        <v>2042</v>
      </c>
      <c r="C157" s="1">
        <f t="shared" si="50"/>
        <v>35995</v>
      </c>
      <c r="D157" s="7">
        <f>RANK(N157,(N157:P157,Q157:AL157))</f>
        <v>1</v>
      </c>
      <c r="E157" s="7">
        <f>RANK(O157,(N157:P157,Q157:AL157))</f>
        <v>2</v>
      </c>
      <c r="F157" s="7">
        <f>IF(P157&gt;0,RANK(P157,(N157:P157,Q157:AL157)),0)</f>
        <v>3</v>
      </c>
      <c r="G157" s="1">
        <f t="shared" si="51"/>
        <v>5925</v>
      </c>
      <c r="H157" s="2">
        <f t="shared" si="39"/>
        <v>0.16460619530490345</v>
      </c>
      <c r="I157" s="2"/>
      <c r="J157" s="2">
        <f t="shared" si="52"/>
        <v>0.5226003611612724</v>
      </c>
      <c r="K157" s="2">
        <f t="shared" si="53"/>
        <v>0.35799416585636895</v>
      </c>
      <c r="L157" s="2">
        <f t="shared" si="54"/>
        <v>9.6541186275871646E-2</v>
      </c>
      <c r="M157" s="2">
        <f t="shared" si="55"/>
        <v>2.2864286706487005E-2</v>
      </c>
      <c r="N157" s="1">
        <v>18811</v>
      </c>
      <c r="O157" s="1">
        <v>12886</v>
      </c>
      <c r="P157" s="1">
        <v>3475</v>
      </c>
      <c r="Q157" s="1">
        <v>98</v>
      </c>
      <c r="R157" s="1">
        <v>27</v>
      </c>
      <c r="S157" s="1">
        <v>81</v>
      </c>
      <c r="T157" s="1">
        <v>117</v>
      </c>
      <c r="U157" s="1">
        <v>67</v>
      </c>
      <c r="W157" s="1">
        <v>318</v>
      </c>
      <c r="AE157" s="1">
        <v>18</v>
      </c>
      <c r="AG157" s="1">
        <v>19</v>
      </c>
      <c r="AH157" s="1">
        <v>56</v>
      </c>
      <c r="AJ157" s="1">
        <v>22</v>
      </c>
      <c r="AN157" s="7">
        <f>IF(Q157&gt;0,RANK(Q157,(N157:P157,Q157:AL157)),0)</f>
        <v>6</v>
      </c>
      <c r="AO157" s="7">
        <f>IF(R157&gt;0,RANK(R157,(N157:P157,Q157:AL157)),0)</f>
        <v>10</v>
      </c>
      <c r="AP157" s="7">
        <f>IF(S157&gt;0,RANK(S157,(N157:P157,Q157:AL157)),0)</f>
        <v>7</v>
      </c>
      <c r="AQ157" s="7">
        <f>IF(T157&gt;0,RANK(T157,(N157:P157,Q157:AL157)),0)</f>
        <v>5</v>
      </c>
      <c r="AR157" s="2">
        <f t="shared" si="56"/>
        <v>2.7226003611612723E-3</v>
      </c>
      <c r="AS157" s="2">
        <f t="shared" si="57"/>
        <v>7.5010418113626888E-4</v>
      </c>
      <c r="AT157" s="2">
        <f t="shared" si="58"/>
        <v>2.2503125434088066E-3</v>
      </c>
      <c r="AU157" s="2">
        <f t="shared" si="59"/>
        <v>3.2504514515904986E-3</v>
      </c>
      <c r="AW157" s="6" t="s">
        <v>1334</v>
      </c>
      <c r="AX157" s="5" t="s">
        <v>2042</v>
      </c>
      <c r="AY157">
        <v>4</v>
      </c>
      <c r="BA157" s="127">
        <v>5</v>
      </c>
      <c r="BB157" s="130">
        <v>53</v>
      </c>
      <c r="BC157" s="131">
        <f t="shared" si="49"/>
        <v>5053</v>
      </c>
      <c r="BE157" s="7" t="s">
        <v>3271</v>
      </c>
    </row>
    <row r="158" spans="1:57" hidden="1" outlineLevel="1" x14ac:dyDescent="0.2">
      <c r="A158" s="6" t="s">
        <v>2410</v>
      </c>
      <c r="B158" s="5" t="s">
        <v>2042</v>
      </c>
      <c r="C158" s="1">
        <f t="shared" si="50"/>
        <v>6198</v>
      </c>
      <c r="D158" s="7">
        <f>RANK(N158,(N158:P158,Q158:AL158))</f>
        <v>1</v>
      </c>
      <c r="E158" s="7">
        <f>RANK(O158,(N158:P158,Q158:AL158))</f>
        <v>2</v>
      </c>
      <c r="F158" s="7">
        <f>IF(P158&gt;0,RANK(P158,(N158:P158,Q158:AL158)),0)</f>
        <v>3</v>
      </c>
      <c r="G158" s="1">
        <f t="shared" si="51"/>
        <v>918</v>
      </c>
      <c r="H158" s="2">
        <f t="shared" si="39"/>
        <v>0.14811229428848016</v>
      </c>
      <c r="I158" s="2"/>
      <c r="J158" s="2">
        <f t="shared" si="52"/>
        <v>0.51468215553404328</v>
      </c>
      <c r="K158" s="2">
        <f t="shared" si="53"/>
        <v>0.36656986124556307</v>
      </c>
      <c r="L158" s="2">
        <f t="shared" si="54"/>
        <v>0.1132623426911907</v>
      </c>
      <c r="M158" s="2">
        <f t="shared" si="55"/>
        <v>5.4856405292029453E-3</v>
      </c>
      <c r="N158" s="1">
        <v>3190</v>
      </c>
      <c r="O158" s="1">
        <v>2272</v>
      </c>
      <c r="P158" s="1">
        <v>702</v>
      </c>
      <c r="Q158" s="1">
        <v>4</v>
      </c>
      <c r="R158" s="1">
        <v>4</v>
      </c>
      <c r="S158" s="1">
        <v>3</v>
      </c>
      <c r="T158" s="1">
        <v>11</v>
      </c>
      <c r="U158" s="1">
        <v>2</v>
      </c>
      <c r="W158" s="1">
        <v>4</v>
      </c>
      <c r="AE158" s="1">
        <v>2</v>
      </c>
      <c r="AG158" s="1">
        <v>1</v>
      </c>
      <c r="AH158" s="1">
        <v>2</v>
      </c>
      <c r="AJ158" s="1">
        <v>1</v>
      </c>
      <c r="AN158" s="7">
        <f>IF(Q158&gt;0,RANK(Q158,(N158:P158,Q158:AL158)),0)</f>
        <v>5</v>
      </c>
      <c r="AO158" s="7">
        <f>IF(R158&gt;0,RANK(R158,(N158:P158,Q158:AL158)),0)</f>
        <v>5</v>
      </c>
      <c r="AP158" s="7">
        <f>IF(S158&gt;0,RANK(S158,(N158:P158,Q158:AL158)),0)</f>
        <v>8</v>
      </c>
      <c r="AQ158" s="7">
        <f>IF(T158&gt;0,RANK(T158,(N158:P158,Q158:AL158)),0)</f>
        <v>4</v>
      </c>
      <c r="AR158" s="2">
        <f t="shared" si="56"/>
        <v>6.4536947402387866E-4</v>
      </c>
      <c r="AS158" s="2">
        <f t="shared" si="57"/>
        <v>6.4536947402387866E-4</v>
      </c>
      <c r="AT158" s="2">
        <f t="shared" si="58"/>
        <v>4.8402710551790902E-4</v>
      </c>
      <c r="AU158" s="2">
        <f t="shared" si="59"/>
        <v>1.7747660535656663E-3</v>
      </c>
      <c r="AW158" s="6" t="s">
        <v>2410</v>
      </c>
      <c r="AX158" s="5" t="s">
        <v>2042</v>
      </c>
      <c r="AY158">
        <v>4</v>
      </c>
      <c r="BA158" s="127">
        <v>5</v>
      </c>
      <c r="BB158" s="130">
        <v>55</v>
      </c>
      <c r="BC158" s="131">
        <f t="shared" si="49"/>
        <v>5055</v>
      </c>
      <c r="BE158" s="7" t="s">
        <v>3271</v>
      </c>
    </row>
    <row r="159" spans="1:57" hidden="1" outlineLevel="1" x14ac:dyDescent="0.2">
      <c r="A159" s="6" t="s">
        <v>833</v>
      </c>
      <c r="B159" s="5" t="s">
        <v>2042</v>
      </c>
      <c r="C159" s="1">
        <f t="shared" si="50"/>
        <v>12322</v>
      </c>
      <c r="D159" s="7">
        <f>RANK(N159,(N159:P159,Q159:AL159))</f>
        <v>1</v>
      </c>
      <c r="E159" s="7">
        <f>RANK(O159,(N159:P159,Q159:AL159))</f>
        <v>2</v>
      </c>
      <c r="F159" s="7">
        <f>IF(P159&gt;0,RANK(P159,(N159:P159,Q159:AL159)),0)</f>
        <v>3</v>
      </c>
      <c r="G159" s="1">
        <f t="shared" si="51"/>
        <v>4031</v>
      </c>
      <c r="H159" s="2">
        <f t="shared" si="39"/>
        <v>0.32713845155007304</v>
      </c>
      <c r="I159" s="2"/>
      <c r="J159" s="2">
        <f t="shared" si="52"/>
        <v>0.61199480603798084</v>
      </c>
      <c r="K159" s="2">
        <f t="shared" si="53"/>
        <v>0.2848563544879078</v>
      </c>
      <c r="L159" s="2">
        <f t="shared" si="54"/>
        <v>9.8441811394254175E-2</v>
      </c>
      <c r="M159" s="2">
        <f t="shared" si="55"/>
        <v>4.7070280798571784E-3</v>
      </c>
      <c r="N159" s="1">
        <v>7541</v>
      </c>
      <c r="O159" s="1">
        <v>3510</v>
      </c>
      <c r="P159" s="1">
        <v>1213</v>
      </c>
      <c r="Q159" s="1">
        <v>8</v>
      </c>
      <c r="R159" s="1">
        <v>4</v>
      </c>
      <c r="S159" s="1">
        <v>14</v>
      </c>
      <c r="T159" s="1">
        <v>8</v>
      </c>
      <c r="U159" s="1">
        <v>13</v>
      </c>
      <c r="W159" s="1">
        <v>1</v>
      </c>
      <c r="AE159" s="1">
        <v>4</v>
      </c>
      <c r="AG159" s="1">
        <v>1</v>
      </c>
      <c r="AH159" s="1">
        <v>2</v>
      </c>
      <c r="AJ159" s="1">
        <v>3</v>
      </c>
      <c r="AN159" s="7">
        <f>IF(Q159&gt;0,RANK(Q159,(N159:P159,Q159:AL159)),0)</f>
        <v>6</v>
      </c>
      <c r="AO159" s="7">
        <f>IF(R159&gt;0,RANK(R159,(N159:P159,Q159:AL159)),0)</f>
        <v>8</v>
      </c>
      <c r="AP159" s="7">
        <f>IF(S159&gt;0,RANK(S159,(N159:P159,Q159:AL159)),0)</f>
        <v>4</v>
      </c>
      <c r="AQ159" s="7">
        <f>IF(T159&gt;0,RANK(T159,(N159:P159,Q159:AL159)),0)</f>
        <v>6</v>
      </c>
      <c r="AR159" s="2">
        <f t="shared" si="56"/>
        <v>6.4924525239409185E-4</v>
      </c>
      <c r="AS159" s="2">
        <f t="shared" si="57"/>
        <v>3.2462262619704593E-4</v>
      </c>
      <c r="AT159" s="2">
        <f t="shared" si="58"/>
        <v>1.1361791916896609E-3</v>
      </c>
      <c r="AU159" s="2">
        <f t="shared" si="59"/>
        <v>6.4924525239409185E-4</v>
      </c>
      <c r="AW159" s="6" t="s">
        <v>833</v>
      </c>
      <c r="AX159" s="5" t="s">
        <v>2042</v>
      </c>
      <c r="AY159">
        <v>1</v>
      </c>
      <c r="BA159" s="127">
        <v>5</v>
      </c>
      <c r="BB159" s="130">
        <v>57</v>
      </c>
      <c r="BC159" s="131">
        <f t="shared" si="49"/>
        <v>5057</v>
      </c>
      <c r="BE159" s="7" t="s">
        <v>3271</v>
      </c>
    </row>
    <row r="160" spans="1:57" hidden="1" outlineLevel="1" x14ac:dyDescent="0.2">
      <c r="A160" s="6" t="s">
        <v>1909</v>
      </c>
      <c r="B160" s="5" t="s">
        <v>2042</v>
      </c>
      <c r="C160" s="1">
        <f t="shared" si="50"/>
        <v>8922</v>
      </c>
      <c r="D160" s="7">
        <f>RANK(N160,(N160:P160,Q160:AL160))</f>
        <v>1</v>
      </c>
      <c r="E160" s="7">
        <f>RANK(O160,(N160:P160,Q160:AL160))</f>
        <v>2</v>
      </c>
      <c r="F160" s="7">
        <f>IF(P160&gt;0,RANK(P160,(N160:P160,Q160:AL160)),0)</f>
        <v>3</v>
      </c>
      <c r="G160" s="1">
        <f t="shared" si="51"/>
        <v>3089</v>
      </c>
      <c r="H160" s="2">
        <f t="shared" si="39"/>
        <v>0.34622281999551668</v>
      </c>
      <c r="I160" s="2"/>
      <c r="J160" s="2">
        <f t="shared" si="52"/>
        <v>0.61376373010535756</v>
      </c>
      <c r="K160" s="2">
        <f t="shared" si="53"/>
        <v>0.26754091010984082</v>
      </c>
      <c r="L160" s="2">
        <f t="shared" si="54"/>
        <v>0.11454830755436</v>
      </c>
      <c r="M160" s="2">
        <f t="shared" si="55"/>
        <v>4.1470522304416085E-3</v>
      </c>
      <c r="N160" s="1">
        <v>5476</v>
      </c>
      <c r="O160" s="1">
        <v>2387</v>
      </c>
      <c r="P160" s="1">
        <v>1022</v>
      </c>
      <c r="Q160" s="1">
        <v>9</v>
      </c>
      <c r="R160" s="1">
        <v>7</v>
      </c>
      <c r="T160" s="1">
        <v>10</v>
      </c>
      <c r="U160" s="1">
        <v>4</v>
      </c>
      <c r="W160" s="1">
        <v>3</v>
      </c>
      <c r="AH160" s="1">
        <v>2</v>
      </c>
      <c r="AJ160" s="1">
        <v>2</v>
      </c>
      <c r="AN160" s="7">
        <f>IF(Q160&gt;0,RANK(Q160,(N160:P160,Q160:AL160)),0)</f>
        <v>5</v>
      </c>
      <c r="AO160" s="7">
        <f>IF(R160&gt;0,RANK(R160,(N160:P160,Q160:AL160)),0)</f>
        <v>6</v>
      </c>
      <c r="AP160" s="7">
        <f>IF(S160&gt;0,RANK(S160,(N160:P160,Q160:AL160)),0)</f>
        <v>0</v>
      </c>
      <c r="AQ160" s="7">
        <f>IF(T160&gt;0,RANK(T160,(N160:P160,Q160:AL160)),0)</f>
        <v>4</v>
      </c>
      <c r="AR160" s="2">
        <f t="shared" si="56"/>
        <v>1.0087424344317419E-3</v>
      </c>
      <c r="AS160" s="2">
        <f t="shared" si="57"/>
        <v>7.845774490024658E-4</v>
      </c>
      <c r="AT160" s="2">
        <f t="shared" si="58"/>
        <v>0</v>
      </c>
      <c r="AU160" s="2">
        <f t="shared" si="59"/>
        <v>1.1208249271463797E-3</v>
      </c>
      <c r="AW160" s="6" t="s">
        <v>1909</v>
      </c>
      <c r="AX160" s="5" t="s">
        <v>2042</v>
      </c>
      <c r="AY160">
        <v>4</v>
      </c>
      <c r="BA160" s="127">
        <v>5</v>
      </c>
      <c r="BB160" s="130">
        <v>59</v>
      </c>
      <c r="BC160" s="131">
        <f t="shared" si="49"/>
        <v>5059</v>
      </c>
      <c r="BE160" s="7" t="s">
        <v>3271</v>
      </c>
    </row>
    <row r="161" spans="1:57" hidden="1" outlineLevel="1" x14ac:dyDescent="0.2">
      <c r="A161" s="6" t="s">
        <v>1361</v>
      </c>
      <c r="B161" s="5" t="s">
        <v>2042</v>
      </c>
      <c r="C161" s="1">
        <f t="shared" si="50"/>
        <v>10616</v>
      </c>
      <c r="D161" s="7">
        <f>RANK(N161,(N161:P161,Q161:AL161))</f>
        <v>1</v>
      </c>
      <c r="E161" s="7">
        <f>RANK(O161,(N161:P161,Q161:AL161))</f>
        <v>2</v>
      </c>
      <c r="F161" s="7">
        <f>IF(P161&gt;0,RANK(P161,(N161:P161,Q161:AL161)),0)</f>
        <v>3</v>
      </c>
      <c r="G161" s="1">
        <f t="shared" si="51"/>
        <v>3272</v>
      </c>
      <c r="H161" s="2">
        <f t="shared" si="39"/>
        <v>0.30821401657874908</v>
      </c>
      <c r="I161" s="2"/>
      <c r="J161" s="2">
        <f t="shared" si="52"/>
        <v>0.59419743782969103</v>
      </c>
      <c r="K161" s="2">
        <f t="shared" si="53"/>
        <v>0.28598342125094195</v>
      </c>
      <c r="L161" s="2">
        <f t="shared" si="54"/>
        <v>0.11388470233609646</v>
      </c>
      <c r="M161" s="2">
        <f t="shared" si="55"/>
        <v>5.9344385832705571E-3</v>
      </c>
      <c r="N161" s="1">
        <v>6308</v>
      </c>
      <c r="O161" s="1">
        <v>3036</v>
      </c>
      <c r="P161" s="1">
        <v>1209</v>
      </c>
      <c r="Q161" s="1">
        <v>17</v>
      </c>
      <c r="R161" s="1">
        <v>5</v>
      </c>
      <c r="S161" s="1">
        <v>3</v>
      </c>
      <c r="T161" s="1">
        <v>5</v>
      </c>
      <c r="U161" s="1">
        <v>9</v>
      </c>
      <c r="W161" s="1">
        <v>5</v>
      </c>
      <c r="AE161" s="1">
        <v>6</v>
      </c>
      <c r="AG161" s="1">
        <v>4</v>
      </c>
      <c r="AH161" s="1">
        <v>3</v>
      </c>
      <c r="AJ161" s="1">
        <v>6</v>
      </c>
      <c r="AN161" s="7">
        <f>IF(Q161&gt;0,RANK(Q161,(N161:P161,Q161:AL161)),0)</f>
        <v>4</v>
      </c>
      <c r="AO161" s="7">
        <f>IF(R161&gt;0,RANK(R161,(N161:P161,Q161:AL161)),0)</f>
        <v>8</v>
      </c>
      <c r="AP161" s="7">
        <f>IF(S161&gt;0,RANK(S161,(N161:P161,Q161:AL161)),0)</f>
        <v>12</v>
      </c>
      <c r="AQ161" s="7">
        <f>IF(T161&gt;0,RANK(T161,(N161:P161,Q161:AL161)),0)</f>
        <v>8</v>
      </c>
      <c r="AR161" s="2">
        <f t="shared" si="56"/>
        <v>1.6013564431047475E-3</v>
      </c>
      <c r="AS161" s="2">
        <f t="shared" si="57"/>
        <v>4.7098718914845517E-4</v>
      </c>
      <c r="AT161" s="2">
        <f t="shared" si="58"/>
        <v>2.825923134890731E-4</v>
      </c>
      <c r="AU161" s="2">
        <f t="shared" si="59"/>
        <v>4.7098718914845517E-4</v>
      </c>
      <c r="AW161" s="6" t="s">
        <v>1361</v>
      </c>
      <c r="AX161" s="5" t="s">
        <v>2042</v>
      </c>
      <c r="AY161">
        <v>4</v>
      </c>
      <c r="BA161" s="127">
        <v>5</v>
      </c>
      <c r="BB161" s="130">
        <v>61</v>
      </c>
      <c r="BC161" s="131">
        <f t="shared" si="49"/>
        <v>5061</v>
      </c>
      <c r="BE161" s="7" t="s">
        <v>3271</v>
      </c>
    </row>
    <row r="162" spans="1:57" hidden="1" outlineLevel="1" x14ac:dyDescent="0.2">
      <c r="A162" s="6" t="s">
        <v>460</v>
      </c>
      <c r="B162" s="5" t="s">
        <v>2042</v>
      </c>
      <c r="C162" s="1">
        <f t="shared" si="50"/>
        <v>4975</v>
      </c>
      <c r="D162" s="7">
        <f>RANK(N162,(N162:P162,Q162:AL162))</f>
        <v>1</v>
      </c>
      <c r="E162" s="7">
        <f>RANK(O162,(N162:P162,Q162:AL162))</f>
        <v>2</v>
      </c>
      <c r="F162" s="7">
        <f>IF(P162&gt;0,RANK(P162,(N162:P162,Q162:AL162)),0)</f>
        <v>3</v>
      </c>
      <c r="G162" s="1">
        <f t="shared" si="51"/>
        <v>1036</v>
      </c>
      <c r="H162" s="2">
        <f t="shared" si="39"/>
        <v>0.20824120603015076</v>
      </c>
      <c r="I162" s="2"/>
      <c r="J162" s="2">
        <f t="shared" si="52"/>
        <v>0.55557788944723618</v>
      </c>
      <c r="K162" s="2">
        <f t="shared" si="53"/>
        <v>0.3473366834170854</v>
      </c>
      <c r="L162" s="2">
        <f t="shared" si="54"/>
        <v>9.3668341708542713E-2</v>
      </c>
      <c r="M162" s="2">
        <f t="shared" si="55"/>
        <v>3.4170854271357021E-3</v>
      </c>
      <c r="N162" s="1">
        <v>2764</v>
      </c>
      <c r="O162" s="1">
        <v>1728</v>
      </c>
      <c r="P162" s="1">
        <v>466</v>
      </c>
      <c r="Q162" s="1">
        <v>2</v>
      </c>
      <c r="R162" s="1">
        <v>3</v>
      </c>
      <c r="S162" s="1">
        <v>4</v>
      </c>
      <c r="T162" s="1">
        <v>1</v>
      </c>
      <c r="U162" s="1">
        <v>3</v>
      </c>
      <c r="W162" s="1">
        <v>2</v>
      </c>
      <c r="AG162" s="1">
        <v>2</v>
      </c>
      <c r="AN162" s="7">
        <f>IF(Q162&gt;0,RANK(Q162,(N162:P162,Q162:AL162)),0)</f>
        <v>7</v>
      </c>
      <c r="AO162" s="7">
        <f>IF(R162&gt;0,RANK(R162,(N162:P162,Q162:AL162)),0)</f>
        <v>5</v>
      </c>
      <c r="AP162" s="7">
        <f>IF(S162&gt;0,RANK(S162,(N162:P162,Q162:AL162)),0)</f>
        <v>4</v>
      </c>
      <c r="AQ162" s="7">
        <f>IF(T162&gt;0,RANK(T162,(N162:P162,Q162:AL162)),0)</f>
        <v>10</v>
      </c>
      <c r="AR162" s="2">
        <f t="shared" si="56"/>
        <v>4.0201005025125629E-4</v>
      </c>
      <c r="AS162" s="2">
        <f t="shared" si="57"/>
        <v>6.0301507537688446E-4</v>
      </c>
      <c r="AT162" s="2">
        <f t="shared" si="58"/>
        <v>8.0402010050251258E-4</v>
      </c>
      <c r="AU162" s="2">
        <f t="shared" si="59"/>
        <v>2.0100502512562814E-4</v>
      </c>
      <c r="AW162" s="6" t="s">
        <v>460</v>
      </c>
      <c r="AX162" s="5" t="s">
        <v>2042</v>
      </c>
      <c r="AY162">
        <v>4</v>
      </c>
      <c r="BA162" s="127">
        <v>5</v>
      </c>
      <c r="BB162" s="130">
        <v>63</v>
      </c>
      <c r="BC162" s="131">
        <f t="shared" si="49"/>
        <v>5063</v>
      </c>
      <c r="BE162" s="7" t="s">
        <v>3271</v>
      </c>
    </row>
    <row r="163" spans="1:57" hidden="1" outlineLevel="1" x14ac:dyDescent="0.2">
      <c r="A163" s="6" t="s">
        <v>2100</v>
      </c>
      <c r="B163" s="5" t="s">
        <v>2042</v>
      </c>
      <c r="C163" s="1">
        <f t="shared" si="50"/>
        <v>12840</v>
      </c>
      <c r="D163" s="7">
        <f>RANK(N163,(N163:P163,Q163:AL163))</f>
        <v>1</v>
      </c>
      <c r="E163" s="7">
        <f>RANK(O163,(N163:P163,Q163:AL163))</f>
        <v>2</v>
      </c>
      <c r="F163" s="7">
        <f>IF(P163&gt;0,RANK(P163,(N163:P163,Q163:AL163)),0)</f>
        <v>3</v>
      </c>
      <c r="G163" s="1">
        <f t="shared" si="51"/>
        <v>2851</v>
      </c>
      <c r="H163" s="2">
        <f t="shared" si="39"/>
        <v>0.22204049844236759</v>
      </c>
      <c r="I163" s="2"/>
      <c r="J163" s="2">
        <f t="shared" si="52"/>
        <v>0.5516355140186916</v>
      </c>
      <c r="K163" s="2">
        <f t="shared" si="53"/>
        <v>0.32959501557632398</v>
      </c>
      <c r="L163" s="2">
        <f t="shared" si="54"/>
        <v>0.11246105919003116</v>
      </c>
      <c r="M163" s="2">
        <f t="shared" si="55"/>
        <v>6.3084112149532634E-3</v>
      </c>
      <c r="N163" s="1">
        <v>7083</v>
      </c>
      <c r="O163" s="1">
        <v>4232</v>
      </c>
      <c r="P163" s="1">
        <v>1444</v>
      </c>
      <c r="Q163" s="1">
        <v>7</v>
      </c>
      <c r="R163" s="1">
        <v>22</v>
      </c>
      <c r="S163" s="1">
        <v>4</v>
      </c>
      <c r="T163" s="1">
        <v>16</v>
      </c>
      <c r="U163" s="1">
        <v>6</v>
      </c>
      <c r="W163" s="1">
        <v>9</v>
      </c>
      <c r="AE163" s="1">
        <v>1</v>
      </c>
      <c r="AH163" s="1">
        <v>13</v>
      </c>
      <c r="AJ163" s="1">
        <v>3</v>
      </c>
      <c r="AN163" s="7">
        <f>IF(Q163&gt;0,RANK(Q163,(N163:P163,Q163:AL163)),0)</f>
        <v>8</v>
      </c>
      <c r="AO163" s="7">
        <f>IF(R163&gt;0,RANK(R163,(N163:P163,Q163:AL163)),0)</f>
        <v>4</v>
      </c>
      <c r="AP163" s="7">
        <f>IF(S163&gt;0,RANK(S163,(N163:P163,Q163:AL163)),0)</f>
        <v>10</v>
      </c>
      <c r="AQ163" s="7">
        <f>IF(T163&gt;0,RANK(T163,(N163:P163,Q163:AL163)),0)</f>
        <v>5</v>
      </c>
      <c r="AR163" s="2">
        <f t="shared" si="56"/>
        <v>5.4517133956386292E-4</v>
      </c>
      <c r="AS163" s="2">
        <f t="shared" si="57"/>
        <v>1.7133956386292835E-3</v>
      </c>
      <c r="AT163" s="2">
        <f t="shared" si="58"/>
        <v>3.1152647975077883E-4</v>
      </c>
      <c r="AU163" s="2">
        <f t="shared" si="59"/>
        <v>1.2461059190031153E-3</v>
      </c>
      <c r="AW163" s="6" t="s">
        <v>2100</v>
      </c>
      <c r="AX163" s="5" t="s">
        <v>2042</v>
      </c>
      <c r="AY163">
        <v>1</v>
      </c>
      <c r="BA163" s="127">
        <v>5</v>
      </c>
      <c r="BB163" s="130">
        <v>65</v>
      </c>
      <c r="BC163" s="131">
        <f t="shared" si="49"/>
        <v>5065</v>
      </c>
      <c r="BE163" s="7" t="s">
        <v>3271</v>
      </c>
    </row>
    <row r="164" spans="1:57" hidden="1" outlineLevel="1" x14ac:dyDescent="0.2">
      <c r="A164" s="6" t="s">
        <v>1945</v>
      </c>
      <c r="B164" s="5" t="s">
        <v>2042</v>
      </c>
      <c r="C164" s="1">
        <f t="shared" ref="C164:C195" si="60">SUM(N164:AL164)</f>
        <v>5588</v>
      </c>
      <c r="D164" s="7">
        <f>RANK(N164,(N164:P164,Q164:AL164))</f>
        <v>1</v>
      </c>
      <c r="E164" s="7">
        <f>RANK(O164,(N164:P164,Q164:AL164))</f>
        <v>2</v>
      </c>
      <c r="F164" s="7">
        <f>IF(P164&gt;0,RANK(P164,(N164:P164,Q164:AL164)),0)</f>
        <v>3</v>
      </c>
      <c r="G164" s="1">
        <f t="shared" ref="G164:G195" si="61">MAX(N164:P164)-LARGE(N164:P164,2)</f>
        <v>1887</v>
      </c>
      <c r="H164" s="2">
        <f t="shared" si="39"/>
        <v>0.33768790264853255</v>
      </c>
      <c r="I164" s="2"/>
      <c r="J164" s="2">
        <f t="shared" ref="J164:J195" si="62">IF($C164=0,"-",N164/$C164)</f>
        <v>0.61184681460272017</v>
      </c>
      <c r="K164" s="2">
        <f t="shared" ref="K164:K195" si="63">IF($C164=0,"-",O164/$C164)</f>
        <v>0.27415891195418757</v>
      </c>
      <c r="L164" s="2">
        <f t="shared" ref="L164:L195" si="64">IF($C164=0,"-",P164/$C164)</f>
        <v>0.10844667143879742</v>
      </c>
      <c r="M164" s="2">
        <f t="shared" ref="M164:M195" si="65">IF(C164=0,"-",(1-J164-K164-L164))</f>
        <v>5.547602004294841E-3</v>
      </c>
      <c r="N164" s="1">
        <v>3419</v>
      </c>
      <c r="O164" s="1">
        <v>1532</v>
      </c>
      <c r="P164" s="1">
        <v>606</v>
      </c>
      <c r="Q164" s="1">
        <v>6</v>
      </c>
      <c r="R164" s="1">
        <v>3</v>
      </c>
      <c r="S164" s="1">
        <v>1</v>
      </c>
      <c r="T164" s="1">
        <v>2</v>
      </c>
      <c r="U164" s="1">
        <v>5</v>
      </c>
      <c r="W164" s="1">
        <v>4</v>
      </c>
      <c r="AE164" s="1">
        <v>6</v>
      </c>
      <c r="AG164" s="1">
        <v>1</v>
      </c>
      <c r="AH164" s="1">
        <v>3</v>
      </c>
      <c r="AN164" s="7">
        <f>IF(Q164&gt;0,RANK(Q164,(N164:P164,Q164:AL164)),0)</f>
        <v>4</v>
      </c>
      <c r="AO164" s="7">
        <f>IF(R164&gt;0,RANK(R164,(N164:P164,Q164:AL164)),0)</f>
        <v>8</v>
      </c>
      <c r="AP164" s="7">
        <f>IF(S164&gt;0,RANK(S164,(N164:P164,Q164:AL164)),0)</f>
        <v>11</v>
      </c>
      <c r="AQ164" s="7">
        <f>IF(T164&gt;0,RANK(T164,(N164:P164,Q164:AL164)),0)</f>
        <v>10</v>
      </c>
      <c r="AR164" s="2">
        <f t="shared" ref="AR164:AR195" si="66">IF($C164=0,"-",Q164/$C164)</f>
        <v>1.0737294201861132E-3</v>
      </c>
      <c r="AS164" s="2">
        <f t="shared" ref="AS164:AS195" si="67">IF($C164=0,"-",R164/$C164)</f>
        <v>5.3686471009305658E-4</v>
      </c>
      <c r="AT164" s="2">
        <f t="shared" ref="AT164:AT195" si="68">IF($C164=0,"-",S164/$C164)</f>
        <v>1.7895490336435218E-4</v>
      </c>
      <c r="AU164" s="2">
        <f t="shared" ref="AU164:AU195" si="69">IF($C164=0,"-",T164/$C164)</f>
        <v>3.5790980672870435E-4</v>
      </c>
      <c r="AW164" s="6" t="s">
        <v>1945</v>
      </c>
      <c r="AX164" s="5" t="s">
        <v>2042</v>
      </c>
      <c r="AY164">
        <v>1</v>
      </c>
      <c r="BA164" s="127">
        <v>5</v>
      </c>
      <c r="BB164" s="130">
        <v>67</v>
      </c>
      <c r="BC164" s="131">
        <f t="shared" si="49"/>
        <v>5067</v>
      </c>
      <c r="BE164" s="7" t="s">
        <v>3271</v>
      </c>
    </row>
    <row r="165" spans="1:57" hidden="1" outlineLevel="1" x14ac:dyDescent="0.2">
      <c r="A165" s="6" t="s">
        <v>1768</v>
      </c>
      <c r="B165" s="5" t="s">
        <v>2042</v>
      </c>
      <c r="C165" s="1">
        <f t="shared" si="60"/>
        <v>7524</v>
      </c>
      <c r="D165" s="7">
        <f>RANK(N165,(N165:P165,Q165:AL165))</f>
        <v>1</v>
      </c>
      <c r="E165" s="7">
        <f>RANK(O165,(N165:P165,Q165:AL165))</f>
        <v>2</v>
      </c>
      <c r="F165" s="7">
        <f>IF(P165&gt;0,RANK(P165,(N165:P165,Q165:AL165)),0)</f>
        <v>3</v>
      </c>
      <c r="G165" s="1">
        <f t="shared" si="61"/>
        <v>3080</v>
      </c>
      <c r="H165" s="2">
        <f t="shared" si="39"/>
        <v>0.40935672514619881</v>
      </c>
      <c r="I165" s="2"/>
      <c r="J165" s="2">
        <f t="shared" si="62"/>
        <v>0.65709728867623607</v>
      </c>
      <c r="K165" s="2">
        <f t="shared" si="63"/>
        <v>0.24774056353003721</v>
      </c>
      <c r="L165" s="2">
        <f t="shared" si="64"/>
        <v>8.9447102604997344E-2</v>
      </c>
      <c r="M165" s="2">
        <f t="shared" si="65"/>
        <v>5.7150451887293813E-3</v>
      </c>
      <c r="N165" s="1">
        <v>4944</v>
      </c>
      <c r="O165" s="1">
        <v>1864</v>
      </c>
      <c r="P165" s="1">
        <v>673</v>
      </c>
      <c r="Q165" s="1">
        <v>4</v>
      </c>
      <c r="R165" s="1">
        <v>4</v>
      </c>
      <c r="T165" s="1">
        <v>4</v>
      </c>
      <c r="U165" s="1">
        <v>11</v>
      </c>
      <c r="W165" s="1">
        <v>5</v>
      </c>
      <c r="AE165" s="1">
        <v>4</v>
      </c>
      <c r="AG165" s="1">
        <v>3</v>
      </c>
      <c r="AH165" s="1">
        <v>4</v>
      </c>
      <c r="AJ165" s="1">
        <v>4</v>
      </c>
      <c r="AN165" s="7">
        <f>IF(Q165&gt;0,RANK(Q165,(N165:P165,Q165:AL165)),0)</f>
        <v>6</v>
      </c>
      <c r="AO165" s="7">
        <f>IF(R165&gt;0,RANK(R165,(N165:P165,Q165:AL165)),0)</f>
        <v>6</v>
      </c>
      <c r="AP165" s="7">
        <f>IF(S165&gt;0,RANK(S165,(N165:P165,Q165:AL165)),0)</f>
        <v>0</v>
      </c>
      <c r="AQ165" s="7">
        <f>IF(T165&gt;0,RANK(T165,(N165:P165,Q165:AL165)),0)</f>
        <v>6</v>
      </c>
      <c r="AR165" s="2">
        <f t="shared" si="66"/>
        <v>5.3163211057947904E-4</v>
      </c>
      <c r="AS165" s="2">
        <f t="shared" si="67"/>
        <v>5.3163211057947904E-4</v>
      </c>
      <c r="AT165" s="2">
        <f t="shared" si="68"/>
        <v>0</v>
      </c>
      <c r="AU165" s="2">
        <f t="shared" si="69"/>
        <v>5.3163211057947904E-4</v>
      </c>
      <c r="AW165" s="6" t="s">
        <v>1768</v>
      </c>
      <c r="AX165" s="5" t="s">
        <v>2042</v>
      </c>
      <c r="AY165">
        <v>1</v>
      </c>
      <c r="BA165" s="127">
        <v>5</v>
      </c>
      <c r="BB165" s="130">
        <v>69</v>
      </c>
      <c r="BC165" s="131">
        <f t="shared" si="49"/>
        <v>5069</v>
      </c>
      <c r="BE165" s="7" t="s">
        <v>3271</v>
      </c>
    </row>
    <row r="166" spans="1:57" hidden="1" outlineLevel="1" x14ac:dyDescent="0.2">
      <c r="A166" s="6" t="s">
        <v>1500</v>
      </c>
      <c r="B166" s="5" t="s">
        <v>2042</v>
      </c>
      <c r="C166" s="1">
        <f t="shared" si="60"/>
        <v>31692</v>
      </c>
      <c r="D166" s="7">
        <f>RANK(N166,(N166:P166,Q166:AL166))</f>
        <v>1</v>
      </c>
      <c r="E166" s="7">
        <f>RANK(O166,(N166:P166,Q166:AL166))</f>
        <v>2</v>
      </c>
      <c r="F166" s="7">
        <f>IF(P166&gt;0,RANK(P166,(N166:P166,Q166:AL166)),0)</f>
        <v>3</v>
      </c>
      <c r="G166" s="1">
        <f t="shared" si="61"/>
        <v>14294</v>
      </c>
      <c r="H166" s="2">
        <f t="shared" si="39"/>
        <v>0.45102865076359966</v>
      </c>
      <c r="I166" s="2"/>
      <c r="J166" s="2">
        <f t="shared" si="62"/>
        <v>0.68847027641045055</v>
      </c>
      <c r="K166" s="2">
        <f t="shared" si="63"/>
        <v>0.23744162564685095</v>
      </c>
      <c r="L166" s="2">
        <f t="shared" si="64"/>
        <v>6.522150700492238E-2</v>
      </c>
      <c r="M166" s="2">
        <f t="shared" si="65"/>
        <v>8.8665909377761143E-3</v>
      </c>
      <c r="N166" s="1">
        <v>21819</v>
      </c>
      <c r="O166" s="1">
        <v>7525</v>
      </c>
      <c r="P166" s="1">
        <v>2067</v>
      </c>
      <c r="Q166" s="1">
        <v>24</v>
      </c>
      <c r="R166" s="1">
        <v>23</v>
      </c>
      <c r="S166" s="1">
        <v>19</v>
      </c>
      <c r="T166" s="1">
        <v>22</v>
      </c>
      <c r="U166" s="1">
        <v>18</v>
      </c>
      <c r="W166" s="1">
        <v>32</v>
      </c>
      <c r="AE166" s="1">
        <v>82</v>
      </c>
      <c r="AG166" s="1">
        <v>19</v>
      </c>
      <c r="AH166" s="1">
        <v>13</v>
      </c>
      <c r="AJ166" s="1">
        <v>29</v>
      </c>
      <c r="AN166" s="7">
        <f>IF(Q166&gt;0,RANK(Q166,(N166:P166,Q166:AL166)),0)</f>
        <v>7</v>
      </c>
      <c r="AO166" s="7">
        <f>IF(R166&gt;0,RANK(R166,(N166:P166,Q166:AL166)),0)</f>
        <v>8</v>
      </c>
      <c r="AP166" s="7">
        <f>IF(S166&gt;0,RANK(S166,(N166:P166,Q166:AL166)),0)</f>
        <v>10</v>
      </c>
      <c r="AQ166" s="7">
        <f>IF(T166&gt;0,RANK(T166,(N166:P166,Q166:AL166)),0)</f>
        <v>9</v>
      </c>
      <c r="AR166" s="2">
        <f t="shared" si="66"/>
        <v>7.572889057175312E-4</v>
      </c>
      <c r="AS166" s="2">
        <f t="shared" si="67"/>
        <v>7.2573520131263413E-4</v>
      </c>
      <c r="AT166" s="2">
        <f t="shared" si="68"/>
        <v>5.9952038369304552E-4</v>
      </c>
      <c r="AU166" s="2">
        <f t="shared" si="69"/>
        <v>6.9418149690773695E-4</v>
      </c>
      <c r="AW166" s="6" t="s">
        <v>1500</v>
      </c>
      <c r="AX166" s="5" t="s">
        <v>2042</v>
      </c>
      <c r="AY166">
        <v>4</v>
      </c>
      <c r="BA166" s="127">
        <v>5</v>
      </c>
      <c r="BB166" s="130">
        <v>71</v>
      </c>
      <c r="BC166" s="131">
        <f t="shared" si="49"/>
        <v>5071</v>
      </c>
      <c r="BE166" s="7" t="s">
        <v>3271</v>
      </c>
    </row>
    <row r="167" spans="1:57" hidden="1" outlineLevel="1" x14ac:dyDescent="0.2">
      <c r="A167" s="6" t="s">
        <v>2636</v>
      </c>
      <c r="B167" s="5" t="s">
        <v>2042</v>
      </c>
      <c r="C167" s="1">
        <f t="shared" si="60"/>
        <v>7578</v>
      </c>
      <c r="D167" s="7">
        <f>RANK(N167,(N167:P167,Q167:AL167))</f>
        <v>1</v>
      </c>
      <c r="E167" s="7">
        <f>RANK(O167,(N167:P167,Q167:AL167))</f>
        <v>2</v>
      </c>
      <c r="F167" s="7">
        <f>IF(P167&gt;0,RANK(P167,(N167:P167,Q167:AL167)),0)</f>
        <v>3</v>
      </c>
      <c r="G167" s="1">
        <f t="shared" si="61"/>
        <v>1388</v>
      </c>
      <c r="H167" s="2">
        <f t="shared" si="39"/>
        <v>0.18316178411190287</v>
      </c>
      <c r="I167" s="2"/>
      <c r="J167" s="2">
        <f t="shared" si="62"/>
        <v>0.52137767220902609</v>
      </c>
      <c r="K167" s="2">
        <f t="shared" si="63"/>
        <v>0.33821588809712327</v>
      </c>
      <c r="L167" s="2">
        <f t="shared" si="64"/>
        <v>0.13367643177619426</v>
      </c>
      <c r="M167" s="2">
        <f t="shared" si="65"/>
        <v>6.7300079176563776E-3</v>
      </c>
      <c r="N167" s="1">
        <v>3951</v>
      </c>
      <c r="O167" s="1">
        <v>2563</v>
      </c>
      <c r="P167" s="1">
        <v>1013</v>
      </c>
      <c r="Q167" s="1">
        <v>13</v>
      </c>
      <c r="R167" s="1">
        <v>7</v>
      </c>
      <c r="S167" s="1">
        <v>3</v>
      </c>
      <c r="T167" s="1">
        <v>2</v>
      </c>
      <c r="U167" s="1">
        <v>4</v>
      </c>
      <c r="W167" s="1">
        <v>6</v>
      </c>
      <c r="AE167" s="1">
        <v>8</v>
      </c>
      <c r="AG167" s="1">
        <v>1</v>
      </c>
      <c r="AH167" s="1">
        <v>7</v>
      </c>
      <c r="AN167" s="7">
        <f>IF(Q167&gt;0,RANK(Q167,(N167:P167,Q167:AL167)),0)</f>
        <v>4</v>
      </c>
      <c r="AO167" s="7">
        <f>IF(R167&gt;0,RANK(R167,(N167:P167,Q167:AL167)),0)</f>
        <v>6</v>
      </c>
      <c r="AP167" s="7">
        <f>IF(S167&gt;0,RANK(S167,(N167:P167,Q167:AL167)),0)</f>
        <v>10</v>
      </c>
      <c r="AQ167" s="7">
        <f>IF(T167&gt;0,RANK(T167,(N167:P167,Q167:AL167)),0)</f>
        <v>11</v>
      </c>
      <c r="AR167" s="2">
        <f t="shared" si="66"/>
        <v>1.7154922143045659E-3</v>
      </c>
      <c r="AS167" s="2">
        <f t="shared" si="67"/>
        <v>9.2372657693322779E-4</v>
      </c>
      <c r="AT167" s="2">
        <f t="shared" si="68"/>
        <v>3.9588281868566902E-4</v>
      </c>
      <c r="AU167" s="2">
        <f t="shared" si="69"/>
        <v>2.6392187912377939E-4</v>
      </c>
      <c r="AW167" s="6" t="s">
        <v>2636</v>
      </c>
      <c r="AX167" s="5" t="s">
        <v>2042</v>
      </c>
      <c r="AY167">
        <v>3</v>
      </c>
      <c r="BA167" s="127">
        <v>5</v>
      </c>
      <c r="BB167" s="130">
        <v>73</v>
      </c>
      <c r="BC167" s="131">
        <f t="shared" si="49"/>
        <v>5073</v>
      </c>
      <c r="BE167" s="7" t="s">
        <v>3271</v>
      </c>
    </row>
    <row r="168" spans="1:57" hidden="1" outlineLevel="1" x14ac:dyDescent="0.2">
      <c r="A168" s="6" t="s">
        <v>1932</v>
      </c>
      <c r="B168" s="5" t="s">
        <v>2042</v>
      </c>
      <c r="C168" s="1">
        <f t="shared" si="60"/>
        <v>3979</v>
      </c>
      <c r="D168" s="7">
        <f>RANK(N168,(N168:P168,Q168:AL168))</f>
        <v>1</v>
      </c>
      <c r="E168" s="7">
        <f>RANK(O168,(N168:P168,Q168:AL168))</f>
        <v>2</v>
      </c>
      <c r="F168" s="7">
        <f>IF(P168&gt;0,RANK(P168,(N168:P168,Q168:AL168)),0)</f>
        <v>3</v>
      </c>
      <c r="G168" s="1">
        <f t="shared" si="61"/>
        <v>1085</v>
      </c>
      <c r="H168" s="2">
        <f t="shared" si="39"/>
        <v>0.27268157828600148</v>
      </c>
      <c r="I168" s="2"/>
      <c r="J168" s="2">
        <f t="shared" si="62"/>
        <v>0.57124905755214883</v>
      </c>
      <c r="K168" s="2">
        <f t="shared" si="63"/>
        <v>0.2985674792661473</v>
      </c>
      <c r="L168" s="2">
        <f t="shared" si="64"/>
        <v>0.12666499120382005</v>
      </c>
      <c r="M168" s="2">
        <f t="shared" si="65"/>
        <v>3.5184719778838247E-3</v>
      </c>
      <c r="N168" s="1">
        <v>2273</v>
      </c>
      <c r="O168" s="1">
        <v>1188</v>
      </c>
      <c r="P168" s="1">
        <v>504</v>
      </c>
      <c r="Q168" s="1">
        <v>3</v>
      </c>
      <c r="R168" s="1">
        <v>4</v>
      </c>
      <c r="S168" s="1">
        <v>1</v>
      </c>
      <c r="U168" s="1">
        <v>2</v>
      </c>
      <c r="AE168" s="1">
        <v>4</v>
      </c>
      <c r="AN168" s="7">
        <f>IF(Q168&gt;0,RANK(Q168,(N168:P168,Q168:AL168)),0)</f>
        <v>6</v>
      </c>
      <c r="AO168" s="7">
        <f>IF(R168&gt;0,RANK(R168,(N168:P168,Q168:AL168)),0)</f>
        <v>4</v>
      </c>
      <c r="AP168" s="7">
        <f>IF(S168&gt;0,RANK(S168,(N168:P168,Q168:AL168)),0)</f>
        <v>8</v>
      </c>
      <c r="AQ168" s="7">
        <f>IF(T168&gt;0,RANK(T168,(N168:P168,Q168:AL168)),0)</f>
        <v>0</v>
      </c>
      <c r="AR168" s="2">
        <f t="shared" si="66"/>
        <v>7.5395828097511936E-4</v>
      </c>
      <c r="AS168" s="2">
        <f t="shared" si="67"/>
        <v>1.0052777079668257E-3</v>
      </c>
      <c r="AT168" s="2">
        <f t="shared" si="68"/>
        <v>2.5131942699170643E-4</v>
      </c>
      <c r="AU168" s="2">
        <f t="shared" si="69"/>
        <v>0</v>
      </c>
      <c r="AW168" s="6" t="s">
        <v>1932</v>
      </c>
      <c r="AX168" s="5" t="s">
        <v>2042</v>
      </c>
      <c r="AY168">
        <v>4</v>
      </c>
      <c r="BA168" s="127">
        <v>5</v>
      </c>
      <c r="BB168" s="130">
        <v>75</v>
      </c>
      <c r="BC168" s="131">
        <f t="shared" si="49"/>
        <v>5075</v>
      </c>
      <c r="BE168" s="7" t="s">
        <v>3271</v>
      </c>
    </row>
    <row r="169" spans="1:57" hidden="1" outlineLevel="1" x14ac:dyDescent="0.2">
      <c r="A169" s="6" t="s">
        <v>939</v>
      </c>
      <c r="B169" s="5" t="s">
        <v>2042</v>
      </c>
      <c r="C169" s="1">
        <f t="shared" si="60"/>
        <v>6929</v>
      </c>
      <c r="D169" s="7">
        <f>RANK(N169,(N169:P169,Q169:AL169))</f>
        <v>1</v>
      </c>
      <c r="E169" s="7">
        <f>RANK(O169,(N169:P169,Q169:AL169))</f>
        <v>2</v>
      </c>
      <c r="F169" s="7">
        <f>IF(P169&gt;0,RANK(P169,(N169:P169,Q169:AL169)),0)</f>
        <v>3</v>
      </c>
      <c r="G169" s="1">
        <f t="shared" si="61"/>
        <v>2022</v>
      </c>
      <c r="H169" s="2">
        <f t="shared" si="39"/>
        <v>0.29181700101024677</v>
      </c>
      <c r="I169" s="2"/>
      <c r="J169" s="2">
        <f t="shared" si="62"/>
        <v>0.5983547409438591</v>
      </c>
      <c r="K169" s="2">
        <f t="shared" si="63"/>
        <v>0.30653773993361233</v>
      </c>
      <c r="L169" s="2">
        <f t="shared" si="64"/>
        <v>9.1788136816279411E-2</v>
      </c>
      <c r="M169" s="2">
        <f t="shared" si="65"/>
        <v>3.3193823062491606E-3</v>
      </c>
      <c r="N169" s="1">
        <v>4146</v>
      </c>
      <c r="O169" s="1">
        <v>2124</v>
      </c>
      <c r="P169" s="1">
        <v>636</v>
      </c>
      <c r="Q169" s="1">
        <v>7</v>
      </c>
      <c r="R169" s="1">
        <v>1</v>
      </c>
      <c r="S169" s="1">
        <v>2</v>
      </c>
      <c r="T169" s="1">
        <v>2</v>
      </c>
      <c r="U169" s="1">
        <v>4</v>
      </c>
      <c r="W169" s="1">
        <v>1</v>
      </c>
      <c r="AE169" s="1">
        <v>2</v>
      </c>
      <c r="AH169" s="1">
        <v>3</v>
      </c>
      <c r="AJ169" s="1">
        <v>1</v>
      </c>
      <c r="AN169" s="7">
        <f>IF(Q169&gt;0,RANK(Q169,(N169:P169,Q169:AL169)),0)</f>
        <v>4</v>
      </c>
      <c r="AO169" s="7">
        <f>IF(R169&gt;0,RANK(R169,(N169:P169,Q169:AL169)),0)</f>
        <v>10</v>
      </c>
      <c r="AP169" s="7">
        <f>IF(S169&gt;0,RANK(S169,(N169:P169,Q169:AL169)),0)</f>
        <v>7</v>
      </c>
      <c r="AQ169" s="7">
        <f>IF(T169&gt;0,RANK(T169,(N169:P169,Q169:AL169)),0)</f>
        <v>7</v>
      </c>
      <c r="AR169" s="2">
        <f t="shared" si="66"/>
        <v>1.0102467888584211E-3</v>
      </c>
      <c r="AS169" s="2">
        <f t="shared" si="67"/>
        <v>1.4432096983691729E-4</v>
      </c>
      <c r="AT169" s="2">
        <f t="shared" si="68"/>
        <v>2.8864193967383458E-4</v>
      </c>
      <c r="AU169" s="2">
        <f t="shared" si="69"/>
        <v>2.8864193967383458E-4</v>
      </c>
      <c r="AW169" s="6" t="s">
        <v>939</v>
      </c>
      <c r="AX169" s="5" t="s">
        <v>2042</v>
      </c>
      <c r="AY169">
        <v>1</v>
      </c>
      <c r="BA169" s="127">
        <v>5</v>
      </c>
      <c r="BB169" s="130">
        <v>77</v>
      </c>
      <c r="BC169" s="131">
        <f t="shared" si="49"/>
        <v>5077</v>
      </c>
      <c r="BE169" s="7" t="s">
        <v>3271</v>
      </c>
    </row>
    <row r="170" spans="1:57" hidden="1" outlineLevel="1" x14ac:dyDescent="0.2">
      <c r="A170" s="6" t="s">
        <v>940</v>
      </c>
      <c r="B170" s="5" t="s">
        <v>2042</v>
      </c>
      <c r="C170" s="1">
        <f t="shared" si="60"/>
        <v>5066</v>
      </c>
      <c r="D170" s="7">
        <f>RANK(N170,(N170:P170,Q170:AL170))</f>
        <v>1</v>
      </c>
      <c r="E170" s="7">
        <f>RANK(O170,(N170:P170,Q170:AL170))</f>
        <v>2</v>
      </c>
      <c r="F170" s="7">
        <f>IF(P170&gt;0,RANK(P170,(N170:P170,Q170:AL170)),0)</f>
        <v>3</v>
      </c>
      <c r="G170" s="1">
        <f t="shared" si="61"/>
        <v>2143</v>
      </c>
      <c r="H170" s="2">
        <f t="shared" si="39"/>
        <v>0.42301618634030791</v>
      </c>
      <c r="I170" s="2"/>
      <c r="J170" s="2">
        <f t="shared" si="62"/>
        <v>0.67824713778128698</v>
      </c>
      <c r="K170" s="2">
        <f t="shared" si="63"/>
        <v>0.25523095144097907</v>
      </c>
      <c r="L170" s="2">
        <f t="shared" si="64"/>
        <v>6.0797473351756809E-2</v>
      </c>
      <c r="M170" s="2">
        <f t="shared" si="65"/>
        <v>5.7244374259771413E-3</v>
      </c>
      <c r="N170" s="1">
        <v>3436</v>
      </c>
      <c r="O170" s="1">
        <v>1293</v>
      </c>
      <c r="P170" s="1">
        <v>308</v>
      </c>
      <c r="R170" s="1">
        <v>2</v>
      </c>
      <c r="S170" s="1">
        <v>4</v>
      </c>
      <c r="T170" s="1">
        <v>2</v>
      </c>
      <c r="U170" s="1">
        <v>4</v>
      </c>
      <c r="W170" s="1">
        <v>4</v>
      </c>
      <c r="AE170" s="1">
        <v>3</v>
      </c>
      <c r="AG170" s="1">
        <v>2</v>
      </c>
      <c r="AH170" s="1">
        <v>7</v>
      </c>
      <c r="AJ170" s="1">
        <v>1</v>
      </c>
      <c r="AN170" s="7">
        <f>IF(Q170&gt;0,RANK(Q170,(N170:P170,Q170:AL170)),0)</f>
        <v>0</v>
      </c>
      <c r="AO170" s="7">
        <f>IF(R170&gt;0,RANK(R170,(N170:P170,Q170:AL170)),0)</f>
        <v>9</v>
      </c>
      <c r="AP170" s="7">
        <f>IF(S170&gt;0,RANK(S170,(N170:P170,Q170:AL170)),0)</f>
        <v>5</v>
      </c>
      <c r="AQ170" s="7">
        <f>IF(T170&gt;0,RANK(T170,(N170:P170,Q170:AL170)),0)</f>
        <v>9</v>
      </c>
      <c r="AR170" s="2">
        <f t="shared" si="66"/>
        <v>0</v>
      </c>
      <c r="AS170" s="2">
        <f t="shared" si="67"/>
        <v>3.9478878799842083E-4</v>
      </c>
      <c r="AT170" s="2">
        <f t="shared" si="68"/>
        <v>7.8957757599684166E-4</v>
      </c>
      <c r="AU170" s="2">
        <f t="shared" si="69"/>
        <v>3.9478878799842083E-4</v>
      </c>
      <c r="AW170" s="6" t="s">
        <v>940</v>
      </c>
      <c r="AX170" s="5" t="s">
        <v>2042</v>
      </c>
      <c r="AY170">
        <v>1</v>
      </c>
      <c r="BA170" s="127">
        <v>5</v>
      </c>
      <c r="BB170" s="130">
        <v>79</v>
      </c>
      <c r="BC170" s="131">
        <f t="shared" si="49"/>
        <v>5079</v>
      </c>
      <c r="BE170" s="7" t="s">
        <v>3271</v>
      </c>
    </row>
    <row r="171" spans="1:57" hidden="1" outlineLevel="1" x14ac:dyDescent="0.2">
      <c r="A171" s="6" t="s">
        <v>1204</v>
      </c>
      <c r="B171" s="5" t="s">
        <v>2042</v>
      </c>
      <c r="C171" s="1">
        <f t="shared" si="60"/>
        <v>4347</v>
      </c>
      <c r="D171" s="7">
        <f>RANK(N171,(N171:P171,Q171:AL171))</f>
        <v>1</v>
      </c>
      <c r="E171" s="7">
        <f>RANK(O171,(N171:P171,Q171:AL171))</f>
        <v>2</v>
      </c>
      <c r="F171" s="7">
        <f>IF(P171&gt;0,RANK(P171,(N171:P171,Q171:AL171)),0)</f>
        <v>3</v>
      </c>
      <c r="G171" s="1">
        <f t="shared" si="61"/>
        <v>1663</v>
      </c>
      <c r="H171" s="2">
        <f t="shared" si="39"/>
        <v>0.38256268691051298</v>
      </c>
      <c r="I171" s="2"/>
      <c r="J171" s="2">
        <f t="shared" si="62"/>
        <v>0.64527260179434087</v>
      </c>
      <c r="K171" s="2">
        <f t="shared" si="63"/>
        <v>0.26270991488382794</v>
      </c>
      <c r="L171" s="2">
        <f t="shared" si="64"/>
        <v>8.9717046238785375E-2</v>
      </c>
      <c r="M171" s="2">
        <f t="shared" si="65"/>
        <v>2.3004370830458087E-3</v>
      </c>
      <c r="N171" s="1">
        <v>2805</v>
      </c>
      <c r="O171" s="1">
        <v>1142</v>
      </c>
      <c r="P171" s="1">
        <v>390</v>
      </c>
      <c r="R171" s="1">
        <v>1</v>
      </c>
      <c r="T171" s="1">
        <v>3</v>
      </c>
      <c r="U171" s="1">
        <v>2</v>
      </c>
      <c r="W171" s="1">
        <v>1</v>
      </c>
      <c r="AH171" s="1">
        <v>3</v>
      </c>
      <c r="AN171" s="7">
        <f>IF(Q171&gt;0,RANK(Q171,(N171:P171,Q171:AL171)),0)</f>
        <v>0</v>
      </c>
      <c r="AO171" s="7">
        <f>IF(R171&gt;0,RANK(R171,(N171:P171,Q171:AL171)),0)</f>
        <v>7</v>
      </c>
      <c r="AP171" s="7">
        <f>IF(S171&gt;0,RANK(S171,(N171:P171,Q171:AL171)),0)</f>
        <v>0</v>
      </c>
      <c r="AQ171" s="7">
        <f>IF(T171&gt;0,RANK(T171,(N171:P171,Q171:AL171)),0)</f>
        <v>4</v>
      </c>
      <c r="AR171" s="2">
        <f t="shared" si="66"/>
        <v>0</v>
      </c>
      <c r="AS171" s="2">
        <f t="shared" si="67"/>
        <v>2.3004370830457787E-4</v>
      </c>
      <c r="AT171" s="2">
        <f t="shared" si="68"/>
        <v>0</v>
      </c>
      <c r="AU171" s="2">
        <f t="shared" si="69"/>
        <v>6.9013112491373362E-4</v>
      </c>
      <c r="AW171" s="6" t="s">
        <v>1204</v>
      </c>
      <c r="AX171" s="5" t="s">
        <v>2042</v>
      </c>
      <c r="AY171">
        <v>4</v>
      </c>
      <c r="BA171" s="127">
        <v>5</v>
      </c>
      <c r="BB171" s="130">
        <v>81</v>
      </c>
      <c r="BC171" s="131">
        <f t="shared" si="49"/>
        <v>5081</v>
      </c>
      <c r="BE171" s="7" t="s">
        <v>3271</v>
      </c>
    </row>
    <row r="172" spans="1:57" hidden="1" outlineLevel="1" x14ac:dyDescent="0.2">
      <c r="A172" s="6" t="s">
        <v>1946</v>
      </c>
      <c r="B172" s="5" t="s">
        <v>2042</v>
      </c>
      <c r="C172" s="1">
        <f t="shared" si="60"/>
        <v>5718</v>
      </c>
      <c r="D172" s="7">
        <f>RANK(N172,(N172:P172,Q172:AL172))</f>
        <v>1</v>
      </c>
      <c r="E172" s="7">
        <f>RANK(O172,(N172:P172,Q172:AL172))</f>
        <v>2</v>
      </c>
      <c r="F172" s="7">
        <f>IF(P172&gt;0,RANK(P172,(N172:P172,Q172:AL172)),0)</f>
        <v>3</v>
      </c>
      <c r="G172" s="1">
        <f t="shared" si="61"/>
        <v>1844</v>
      </c>
      <c r="H172" s="2">
        <f t="shared" si="39"/>
        <v>0.3224903812521861</v>
      </c>
      <c r="I172" s="2"/>
      <c r="J172" s="2">
        <f t="shared" si="62"/>
        <v>0.58184679958027286</v>
      </c>
      <c r="K172" s="2">
        <f t="shared" si="63"/>
        <v>0.25935641832808676</v>
      </c>
      <c r="L172" s="2">
        <f t="shared" si="64"/>
        <v>0.15564882826162993</v>
      </c>
      <c r="M172" s="2">
        <f t="shared" si="65"/>
        <v>3.1479538300104581E-3</v>
      </c>
      <c r="N172" s="1">
        <v>3327</v>
      </c>
      <c r="O172" s="1">
        <v>1483</v>
      </c>
      <c r="P172" s="1">
        <v>890</v>
      </c>
      <c r="Q172" s="1">
        <v>5</v>
      </c>
      <c r="S172" s="1">
        <v>1</v>
      </c>
      <c r="T172" s="1">
        <v>2</v>
      </c>
      <c r="U172" s="1">
        <v>3</v>
      </c>
      <c r="W172" s="1">
        <v>1</v>
      </c>
      <c r="AE172" s="1">
        <v>1</v>
      </c>
      <c r="AH172" s="1">
        <v>4</v>
      </c>
      <c r="AJ172" s="1">
        <v>1</v>
      </c>
      <c r="AN172" s="7">
        <f>IF(Q172&gt;0,RANK(Q172,(N172:P172,Q172:AL172)),0)</f>
        <v>4</v>
      </c>
      <c r="AO172" s="7">
        <f>IF(R172&gt;0,RANK(R172,(N172:P172,Q172:AL172)),0)</f>
        <v>0</v>
      </c>
      <c r="AP172" s="7">
        <f>IF(S172&gt;0,RANK(S172,(N172:P172,Q172:AL172)),0)</f>
        <v>8</v>
      </c>
      <c r="AQ172" s="7">
        <f>IF(T172&gt;0,RANK(T172,(N172:P172,Q172:AL172)),0)</f>
        <v>7</v>
      </c>
      <c r="AR172" s="2">
        <f t="shared" si="66"/>
        <v>8.7443161944735924E-4</v>
      </c>
      <c r="AS172" s="2">
        <f t="shared" si="67"/>
        <v>0</v>
      </c>
      <c r="AT172" s="2">
        <f t="shared" si="68"/>
        <v>1.7488632388947185E-4</v>
      </c>
      <c r="AU172" s="2">
        <f t="shared" si="69"/>
        <v>3.497726477789437E-4</v>
      </c>
      <c r="AW172" s="6" t="s">
        <v>1946</v>
      </c>
      <c r="AX172" s="5" t="s">
        <v>2042</v>
      </c>
      <c r="AY172">
        <v>4</v>
      </c>
      <c r="BA172" s="127">
        <v>5</v>
      </c>
      <c r="BB172" s="130">
        <v>83</v>
      </c>
      <c r="BC172" s="131">
        <f t="shared" si="49"/>
        <v>5083</v>
      </c>
      <c r="BE172" s="7" t="s">
        <v>3271</v>
      </c>
    </row>
    <row r="173" spans="1:57" hidden="1" outlineLevel="1" x14ac:dyDescent="0.2">
      <c r="A173" s="6" t="s">
        <v>682</v>
      </c>
      <c r="B173" s="5" t="s">
        <v>2042</v>
      </c>
      <c r="C173" s="1">
        <f t="shared" si="60"/>
        <v>8687</v>
      </c>
      <c r="D173" s="7">
        <f>RANK(N173,(N173:P173,Q173:AL173))</f>
        <v>1</v>
      </c>
      <c r="E173" s="7">
        <f>RANK(O173,(N173:P173,Q173:AL173))</f>
        <v>2</v>
      </c>
      <c r="F173" s="7">
        <f>IF(P173&gt;0,RANK(P173,(N173:P173,Q173:AL173)),0)</f>
        <v>3</v>
      </c>
      <c r="G173" s="1">
        <f t="shared" si="61"/>
        <v>587</v>
      </c>
      <c r="H173" s="2">
        <f t="shared" si="39"/>
        <v>6.757223437320134E-2</v>
      </c>
      <c r="I173" s="2"/>
      <c r="J173" s="2">
        <f t="shared" si="62"/>
        <v>0.45988258317025438</v>
      </c>
      <c r="K173" s="2">
        <f t="shared" si="63"/>
        <v>0.39231034879705307</v>
      </c>
      <c r="L173" s="2">
        <f t="shared" si="64"/>
        <v>0.14043973753885117</v>
      </c>
      <c r="M173" s="2">
        <f t="shared" si="65"/>
        <v>7.3673304938413342E-3</v>
      </c>
      <c r="N173" s="1">
        <v>3995</v>
      </c>
      <c r="O173" s="1">
        <v>3408</v>
      </c>
      <c r="P173" s="1">
        <v>1220</v>
      </c>
      <c r="Q173" s="1">
        <v>10</v>
      </c>
      <c r="R173" s="1">
        <v>4</v>
      </c>
      <c r="S173" s="1">
        <v>3</v>
      </c>
      <c r="T173" s="1">
        <v>11</v>
      </c>
      <c r="U173" s="1">
        <v>5</v>
      </c>
      <c r="W173" s="1">
        <v>14</v>
      </c>
      <c r="AE173" s="1">
        <v>5</v>
      </c>
      <c r="AG173" s="1">
        <v>2</v>
      </c>
      <c r="AH173" s="1">
        <v>8</v>
      </c>
      <c r="AJ173" s="1">
        <v>2</v>
      </c>
      <c r="AN173" s="7">
        <f>IF(Q173&gt;0,RANK(Q173,(N173:P173,Q173:AL173)),0)</f>
        <v>6</v>
      </c>
      <c r="AO173" s="7">
        <f>IF(R173&gt;0,RANK(R173,(N173:P173,Q173:AL173)),0)</f>
        <v>10</v>
      </c>
      <c r="AP173" s="7">
        <f>IF(S173&gt;0,RANK(S173,(N173:P173,Q173:AL173)),0)</f>
        <v>11</v>
      </c>
      <c r="AQ173" s="7">
        <f>IF(T173&gt;0,RANK(T173,(N173:P173,Q173:AL173)),0)</f>
        <v>5</v>
      </c>
      <c r="AR173" s="2">
        <f t="shared" si="66"/>
        <v>1.1511453896627143E-3</v>
      </c>
      <c r="AS173" s="2">
        <f t="shared" si="67"/>
        <v>4.6045815586508577E-4</v>
      </c>
      <c r="AT173" s="2">
        <f t="shared" si="68"/>
        <v>3.4534361689881433E-4</v>
      </c>
      <c r="AU173" s="2">
        <f t="shared" si="69"/>
        <v>1.2662599286289858E-3</v>
      </c>
      <c r="AW173" s="6" t="s">
        <v>682</v>
      </c>
      <c r="AX173" s="5" t="s">
        <v>2042</v>
      </c>
      <c r="AY173">
        <v>3</v>
      </c>
      <c r="BA173" s="127">
        <v>5</v>
      </c>
      <c r="BB173" s="130">
        <v>85</v>
      </c>
      <c r="BC173" s="131">
        <f t="shared" si="49"/>
        <v>5085</v>
      </c>
      <c r="BE173" s="7" t="s">
        <v>3271</v>
      </c>
    </row>
    <row r="174" spans="1:57" hidden="1" outlineLevel="1" x14ac:dyDescent="0.2">
      <c r="A174" s="6" t="s">
        <v>2347</v>
      </c>
      <c r="B174" s="5" t="s">
        <v>2042</v>
      </c>
      <c r="C174" s="1">
        <f t="shared" si="60"/>
        <v>15824</v>
      </c>
      <c r="D174" s="7">
        <f>RANK(N174,(N174:P174,Q174:AL174))</f>
        <v>1</v>
      </c>
      <c r="E174" s="7">
        <f>RANK(O174,(N174:P174,Q174:AL174))</f>
        <v>2</v>
      </c>
      <c r="F174" s="7">
        <f>IF(P174&gt;0,RANK(P174,(N174:P174,Q174:AL174)),0)</f>
        <v>3</v>
      </c>
      <c r="G174" s="1">
        <f t="shared" si="61"/>
        <v>1710</v>
      </c>
      <c r="H174" s="2">
        <f t="shared" si="39"/>
        <v>0.10806370070778565</v>
      </c>
      <c r="I174" s="2"/>
      <c r="J174" s="2">
        <f t="shared" si="62"/>
        <v>0.5032229524772498</v>
      </c>
      <c r="K174" s="2">
        <f t="shared" si="63"/>
        <v>0.39515925176946409</v>
      </c>
      <c r="L174" s="2">
        <f t="shared" si="64"/>
        <v>9.8205257836198184E-2</v>
      </c>
      <c r="M174" s="2">
        <f t="shared" si="65"/>
        <v>3.4125379170879266E-3</v>
      </c>
      <c r="N174" s="1">
        <v>7963</v>
      </c>
      <c r="O174" s="1">
        <v>6253</v>
      </c>
      <c r="P174" s="1">
        <v>1554</v>
      </c>
      <c r="Q174" s="1">
        <v>10</v>
      </c>
      <c r="R174" s="1">
        <v>6</v>
      </c>
      <c r="S174" s="1">
        <v>2</v>
      </c>
      <c r="T174" s="1">
        <v>17</v>
      </c>
      <c r="U174" s="1">
        <v>4</v>
      </c>
      <c r="W174" s="1">
        <v>3</v>
      </c>
      <c r="AE174" s="1">
        <v>5</v>
      </c>
      <c r="AH174" s="1">
        <v>2</v>
      </c>
      <c r="AJ174" s="1">
        <v>5</v>
      </c>
      <c r="AN174" s="7">
        <f>IF(Q174&gt;0,RANK(Q174,(N174:P174,Q174:AL174)),0)</f>
        <v>5</v>
      </c>
      <c r="AO174" s="7">
        <f>IF(R174&gt;0,RANK(R174,(N174:P174,Q174:AL174)),0)</f>
        <v>6</v>
      </c>
      <c r="AP174" s="7">
        <f>IF(S174&gt;0,RANK(S174,(N174:P174,Q174:AL174)),0)</f>
        <v>11</v>
      </c>
      <c r="AQ174" s="7">
        <f>IF(T174&gt;0,RANK(T174,(N174:P174,Q174:AL174)),0)</f>
        <v>4</v>
      </c>
      <c r="AR174" s="2">
        <f t="shared" si="66"/>
        <v>6.3195146612740139E-4</v>
      </c>
      <c r="AS174" s="2">
        <f t="shared" si="67"/>
        <v>3.7917087967644087E-4</v>
      </c>
      <c r="AT174" s="2">
        <f t="shared" si="68"/>
        <v>1.2639029322548029E-4</v>
      </c>
      <c r="AU174" s="2">
        <f t="shared" si="69"/>
        <v>1.0743174924165823E-3</v>
      </c>
      <c r="AW174" s="6" t="s">
        <v>2347</v>
      </c>
      <c r="AX174" s="5" t="s">
        <v>2042</v>
      </c>
      <c r="AY174">
        <v>1</v>
      </c>
      <c r="BA174" s="127">
        <v>5</v>
      </c>
      <c r="BB174" s="130">
        <v>87</v>
      </c>
      <c r="BC174" s="131">
        <f t="shared" si="49"/>
        <v>5087</v>
      </c>
      <c r="BE174" s="7" t="s">
        <v>3271</v>
      </c>
    </row>
    <row r="175" spans="1:57" hidden="1" outlineLevel="1" x14ac:dyDescent="0.2">
      <c r="A175" s="6" t="s">
        <v>1320</v>
      </c>
      <c r="B175" s="5" t="s">
        <v>2042</v>
      </c>
      <c r="C175" s="1">
        <f t="shared" si="60"/>
        <v>5277</v>
      </c>
      <c r="D175" s="7">
        <f>RANK(N175,(N175:P175,Q175:AL175))</f>
        <v>1</v>
      </c>
      <c r="E175" s="7">
        <f>RANK(O175,(N175:P175,Q175:AL175))</f>
        <v>2</v>
      </c>
      <c r="F175" s="7">
        <f>IF(P175&gt;0,RANK(P175,(N175:P175,Q175:AL175)),0)</f>
        <v>3</v>
      </c>
      <c r="G175" s="1">
        <f t="shared" si="61"/>
        <v>177</v>
      </c>
      <c r="H175" s="2">
        <f t="shared" si="39"/>
        <v>3.3541785105173395E-2</v>
      </c>
      <c r="I175" s="2"/>
      <c r="J175" s="2">
        <f t="shared" si="62"/>
        <v>0.45764638999431495</v>
      </c>
      <c r="K175" s="2">
        <f t="shared" si="63"/>
        <v>0.42410460488914153</v>
      </c>
      <c r="L175" s="2">
        <f t="shared" si="64"/>
        <v>0.11332196323668751</v>
      </c>
      <c r="M175" s="2">
        <f t="shared" si="65"/>
        <v>4.9270418798560006E-3</v>
      </c>
      <c r="N175" s="1">
        <v>2415</v>
      </c>
      <c r="O175" s="1">
        <v>2238</v>
      </c>
      <c r="P175" s="1">
        <v>598</v>
      </c>
      <c r="Q175" s="1">
        <v>5</v>
      </c>
      <c r="R175" s="1">
        <v>4</v>
      </c>
      <c r="T175" s="1">
        <v>1</v>
      </c>
      <c r="U175" s="1">
        <v>3</v>
      </c>
      <c r="W175" s="1">
        <v>3</v>
      </c>
      <c r="AE175" s="1">
        <v>2</v>
      </c>
      <c r="AG175" s="1">
        <v>1</v>
      </c>
      <c r="AH175" s="1">
        <v>7</v>
      </c>
      <c r="AN175" s="7">
        <f>IF(Q175&gt;0,RANK(Q175,(N175:P175,Q175:AL175)),0)</f>
        <v>5</v>
      </c>
      <c r="AO175" s="7">
        <f>IF(R175&gt;0,RANK(R175,(N175:P175,Q175:AL175)),0)</f>
        <v>6</v>
      </c>
      <c r="AP175" s="7">
        <f>IF(S175&gt;0,RANK(S175,(N175:P175,Q175:AL175)),0)</f>
        <v>0</v>
      </c>
      <c r="AQ175" s="7">
        <f>IF(T175&gt;0,RANK(T175,(N175:P175,Q175:AL175)),0)</f>
        <v>10</v>
      </c>
      <c r="AR175" s="2">
        <f t="shared" si="66"/>
        <v>9.475080538184574E-4</v>
      </c>
      <c r="AS175" s="2">
        <f t="shared" si="67"/>
        <v>7.5800644305476592E-4</v>
      </c>
      <c r="AT175" s="2">
        <f t="shared" si="68"/>
        <v>0</v>
      </c>
      <c r="AU175" s="2">
        <f t="shared" si="69"/>
        <v>1.8950161076369148E-4</v>
      </c>
      <c r="AW175" s="6" t="s">
        <v>1320</v>
      </c>
      <c r="AX175" s="5" t="s">
        <v>2042</v>
      </c>
      <c r="AY175">
        <v>3</v>
      </c>
      <c r="BA175" s="127">
        <v>5</v>
      </c>
      <c r="BB175" s="130">
        <v>89</v>
      </c>
      <c r="BC175" s="131">
        <f t="shared" si="49"/>
        <v>5089</v>
      </c>
      <c r="BE175" s="7" t="s">
        <v>3271</v>
      </c>
    </row>
    <row r="176" spans="1:57" hidden="1" outlineLevel="1" x14ac:dyDescent="0.2">
      <c r="A176" s="6" t="s">
        <v>2071</v>
      </c>
      <c r="B176" s="5" t="s">
        <v>2042</v>
      </c>
      <c r="C176" s="1">
        <f t="shared" si="60"/>
        <v>6245</v>
      </c>
      <c r="D176" s="7">
        <f>RANK(N176,(N176:P176,Q176:AL176))</f>
        <v>1</v>
      </c>
      <c r="E176" s="7">
        <f>RANK(O176,(N176:P176,Q176:AL176))</f>
        <v>2</v>
      </c>
      <c r="F176" s="7">
        <f>IF(P176&gt;0,RANK(P176,(N176:P176,Q176:AL176)),0)</f>
        <v>3</v>
      </c>
      <c r="G176" s="1">
        <f t="shared" si="61"/>
        <v>734</v>
      </c>
      <c r="H176" s="2">
        <f t="shared" si="39"/>
        <v>0.11753402722177742</v>
      </c>
      <c r="I176" s="2"/>
      <c r="J176" s="2">
        <f t="shared" si="62"/>
        <v>0.44147317854283424</v>
      </c>
      <c r="K176" s="2">
        <f t="shared" si="63"/>
        <v>0.32393915132105683</v>
      </c>
      <c r="L176" s="2">
        <f t="shared" si="64"/>
        <v>0.21248999199359486</v>
      </c>
      <c r="M176" s="2">
        <f t="shared" si="65"/>
        <v>2.209767814251401E-2</v>
      </c>
      <c r="N176" s="1">
        <v>2757</v>
      </c>
      <c r="O176" s="1">
        <v>2023</v>
      </c>
      <c r="P176" s="1">
        <v>1327</v>
      </c>
      <c r="Q176" s="1">
        <v>19</v>
      </c>
      <c r="R176" s="1">
        <v>12</v>
      </c>
      <c r="S176" s="1">
        <v>27</v>
      </c>
      <c r="T176" s="1">
        <v>4</v>
      </c>
      <c r="U176" s="1">
        <v>5</v>
      </c>
      <c r="W176" s="1">
        <v>42</v>
      </c>
      <c r="AE176" s="1">
        <v>1</v>
      </c>
      <c r="AG176" s="1">
        <v>15</v>
      </c>
      <c r="AH176" s="1">
        <v>6</v>
      </c>
      <c r="AJ176" s="1">
        <v>7</v>
      </c>
      <c r="AN176" s="7">
        <f>IF(Q176&gt;0,RANK(Q176,(N176:P176,Q176:AL176)),0)</f>
        <v>6</v>
      </c>
      <c r="AO176" s="7">
        <f>IF(R176&gt;0,RANK(R176,(N176:P176,Q176:AL176)),0)</f>
        <v>8</v>
      </c>
      <c r="AP176" s="7">
        <f>IF(S176&gt;0,RANK(S176,(N176:P176,Q176:AL176)),0)</f>
        <v>5</v>
      </c>
      <c r="AQ176" s="7">
        <f>IF(T176&gt;0,RANK(T176,(N176:P176,Q176:AL176)),0)</f>
        <v>12</v>
      </c>
      <c r="AR176" s="2">
        <f t="shared" si="66"/>
        <v>3.0424339471577262E-3</v>
      </c>
      <c r="AS176" s="2">
        <f t="shared" si="67"/>
        <v>1.921537229783827E-3</v>
      </c>
      <c r="AT176" s="2">
        <f t="shared" si="68"/>
        <v>4.3234587670136111E-3</v>
      </c>
      <c r="AU176" s="2">
        <f t="shared" si="69"/>
        <v>6.4051240992794238E-4</v>
      </c>
      <c r="AW176" s="6" t="s">
        <v>2071</v>
      </c>
      <c r="AX176" s="5" t="s">
        <v>2042</v>
      </c>
      <c r="AY176">
        <v>3</v>
      </c>
      <c r="BA176" s="127">
        <v>5</v>
      </c>
      <c r="BB176" s="130">
        <v>91</v>
      </c>
      <c r="BC176" s="131">
        <f t="shared" si="49"/>
        <v>5091</v>
      </c>
      <c r="BE176" s="7" t="s">
        <v>3271</v>
      </c>
    </row>
    <row r="177" spans="1:57" hidden="1" outlineLevel="1" x14ac:dyDescent="0.2">
      <c r="A177" s="6" t="s">
        <v>527</v>
      </c>
      <c r="B177" s="5" t="s">
        <v>2042</v>
      </c>
      <c r="C177" s="1">
        <f t="shared" si="60"/>
        <v>14623</v>
      </c>
      <c r="D177" s="7">
        <f>RANK(N177,(N177:P177,Q177:AL177))</f>
        <v>1</v>
      </c>
      <c r="E177" s="7">
        <f>RANK(O177,(N177:P177,Q177:AL177))</f>
        <v>2</v>
      </c>
      <c r="F177" s="7">
        <f>IF(P177&gt;0,RANK(P177,(N177:P177,Q177:AL177)),0)</f>
        <v>3</v>
      </c>
      <c r="G177" s="1">
        <f t="shared" si="61"/>
        <v>1777</v>
      </c>
      <c r="H177" s="2">
        <f t="shared" ref="H177:H240" si="70">G177/C177</f>
        <v>0.12152089174587978</v>
      </c>
      <c r="I177" s="2"/>
      <c r="J177" s="2">
        <f t="shared" si="62"/>
        <v>0.48211721261027152</v>
      </c>
      <c r="K177" s="2">
        <f t="shared" si="63"/>
        <v>0.3605963208643917</v>
      </c>
      <c r="L177" s="2">
        <f t="shared" si="64"/>
        <v>0.15379881009368804</v>
      </c>
      <c r="M177" s="2">
        <f t="shared" si="65"/>
        <v>3.4876564316487502E-3</v>
      </c>
      <c r="N177" s="1">
        <v>7050</v>
      </c>
      <c r="O177" s="1">
        <v>5273</v>
      </c>
      <c r="P177" s="1">
        <v>2249</v>
      </c>
      <c r="Q177" s="1">
        <v>10</v>
      </c>
      <c r="R177" s="1">
        <v>3</v>
      </c>
      <c r="S177" s="1">
        <v>6</v>
      </c>
      <c r="T177" s="1">
        <v>21</v>
      </c>
      <c r="U177" s="1">
        <v>2</v>
      </c>
      <c r="W177" s="1">
        <v>3</v>
      </c>
      <c r="AE177" s="1">
        <v>2</v>
      </c>
      <c r="AG177" s="1">
        <v>1</v>
      </c>
      <c r="AH177" s="1">
        <v>3</v>
      </c>
      <c r="AN177" s="7">
        <f>IF(Q177&gt;0,RANK(Q177,(N177:P177,Q177:AL177)),0)</f>
        <v>5</v>
      </c>
      <c r="AO177" s="7">
        <f>IF(R177&gt;0,RANK(R177,(N177:P177,Q177:AL177)),0)</f>
        <v>7</v>
      </c>
      <c r="AP177" s="7">
        <f>IF(S177&gt;0,RANK(S177,(N177:P177,Q177:AL177)),0)</f>
        <v>6</v>
      </c>
      <c r="AQ177" s="7">
        <f>IF(T177&gt;0,RANK(T177,(N177:P177,Q177:AL177)),0)</f>
        <v>4</v>
      </c>
      <c r="AR177" s="2">
        <f t="shared" si="66"/>
        <v>6.8385420228407308E-4</v>
      </c>
      <c r="AS177" s="2">
        <f t="shared" si="67"/>
        <v>2.051562606852219E-4</v>
      </c>
      <c r="AT177" s="2">
        <f t="shared" si="68"/>
        <v>4.103125213704438E-4</v>
      </c>
      <c r="AU177" s="2">
        <f t="shared" si="69"/>
        <v>1.4360938247965534E-3</v>
      </c>
      <c r="AW177" s="6" t="s">
        <v>527</v>
      </c>
      <c r="AX177" s="5" t="s">
        <v>2042</v>
      </c>
      <c r="AY177">
        <v>4</v>
      </c>
      <c r="BA177" s="127">
        <v>5</v>
      </c>
      <c r="BB177" s="130">
        <v>93</v>
      </c>
      <c r="BC177" s="131">
        <f t="shared" si="49"/>
        <v>5093</v>
      </c>
      <c r="BE177" s="7" t="s">
        <v>3271</v>
      </c>
    </row>
    <row r="178" spans="1:57" hidden="1" outlineLevel="1" x14ac:dyDescent="0.2">
      <c r="A178" s="6" t="s">
        <v>2998</v>
      </c>
      <c r="B178" s="5" t="s">
        <v>2042</v>
      </c>
      <c r="C178" s="1">
        <f t="shared" si="60"/>
        <v>15962</v>
      </c>
      <c r="D178" s="7">
        <f>RANK(N178,(N178:P178,Q178:AL178))</f>
        <v>1</v>
      </c>
      <c r="E178" s="7">
        <f>RANK(O178,(N178:P178,Q178:AL178))</f>
        <v>2</v>
      </c>
      <c r="F178" s="7">
        <f>IF(P178&gt;0,RANK(P178,(N178:P178,Q178:AL178)),0)</f>
        <v>3</v>
      </c>
      <c r="G178" s="1">
        <f t="shared" si="61"/>
        <v>5349</v>
      </c>
      <c r="H178" s="2">
        <f t="shared" si="70"/>
        <v>0.3351083824082195</v>
      </c>
      <c r="I178" s="2"/>
      <c r="J178" s="2">
        <f t="shared" si="62"/>
        <v>0.62936975316376398</v>
      </c>
      <c r="K178" s="2">
        <f t="shared" si="63"/>
        <v>0.29426137075554443</v>
      </c>
      <c r="L178" s="2">
        <f t="shared" si="64"/>
        <v>6.145846385164766E-2</v>
      </c>
      <c r="M178" s="2">
        <f t="shared" si="65"/>
        <v>1.4910412229043934E-2</v>
      </c>
      <c r="N178" s="1">
        <v>10046</v>
      </c>
      <c r="O178" s="1">
        <v>4697</v>
      </c>
      <c r="P178" s="1">
        <v>981</v>
      </c>
      <c r="Q178" s="1">
        <v>5</v>
      </c>
      <c r="R178" s="1">
        <v>6</v>
      </c>
      <c r="S178" s="1">
        <v>9</v>
      </c>
      <c r="T178" s="1">
        <v>121</v>
      </c>
      <c r="U178" s="1">
        <v>6</v>
      </c>
      <c r="W178" s="1">
        <v>3</v>
      </c>
      <c r="AE178" s="1">
        <v>6</v>
      </c>
      <c r="AG178" s="1">
        <v>1</v>
      </c>
      <c r="AH178" s="1">
        <v>79</v>
      </c>
      <c r="AJ178" s="1">
        <v>2</v>
      </c>
      <c r="AN178" s="7">
        <f>IF(Q178&gt;0,RANK(Q178,(N178:P178,Q178:AL178)),0)</f>
        <v>10</v>
      </c>
      <c r="AO178" s="7">
        <f>IF(R178&gt;0,RANK(R178,(N178:P178,Q178:AL178)),0)</f>
        <v>7</v>
      </c>
      <c r="AP178" s="7">
        <f>IF(S178&gt;0,RANK(S178,(N178:P178,Q178:AL178)),0)</f>
        <v>6</v>
      </c>
      <c r="AQ178" s="7">
        <f>IF(T178&gt;0,RANK(T178,(N178:P178,Q178:AL178)),0)</f>
        <v>4</v>
      </c>
      <c r="AR178" s="2">
        <f t="shared" si="66"/>
        <v>3.1324395439168026E-4</v>
      </c>
      <c r="AS178" s="2">
        <f t="shared" si="67"/>
        <v>3.7589274527001629E-4</v>
      </c>
      <c r="AT178" s="2">
        <f t="shared" si="68"/>
        <v>5.638391179050244E-4</v>
      </c>
      <c r="AU178" s="2">
        <f t="shared" si="69"/>
        <v>7.5805036962786621E-3</v>
      </c>
      <c r="AW178" s="6" t="s">
        <v>2998</v>
      </c>
      <c r="AX178" s="5" t="s">
        <v>2042</v>
      </c>
      <c r="AY178">
        <v>1</v>
      </c>
      <c r="BA178" s="127">
        <v>5</v>
      </c>
      <c r="BB178" s="130">
        <v>95</v>
      </c>
      <c r="BC178" s="131">
        <f t="shared" si="49"/>
        <v>5095</v>
      </c>
      <c r="BE178" s="7" t="s">
        <v>3271</v>
      </c>
    </row>
    <row r="179" spans="1:57" hidden="1" outlineLevel="1" x14ac:dyDescent="0.2">
      <c r="A179" s="6" t="s">
        <v>1371</v>
      </c>
      <c r="B179" s="5" t="s">
        <v>2042</v>
      </c>
      <c r="C179" s="1">
        <f t="shared" si="60"/>
        <v>4272</v>
      </c>
      <c r="D179" s="7">
        <f>RANK(N179,(N179:P179,Q179:AL179))</f>
        <v>1</v>
      </c>
      <c r="E179" s="7">
        <f>RANK(O179,(N179:P179,Q179:AL179))</f>
        <v>2</v>
      </c>
      <c r="F179" s="7">
        <f>IF(P179&gt;0,RANK(P179,(N179:P179,Q179:AL179)),0)</f>
        <v>3</v>
      </c>
      <c r="G179" s="1">
        <f t="shared" si="61"/>
        <v>1254</v>
      </c>
      <c r="H179" s="2">
        <f t="shared" si="70"/>
        <v>0.29353932584269665</v>
      </c>
      <c r="I179" s="2"/>
      <c r="J179" s="2">
        <f t="shared" si="62"/>
        <v>0.60346441947565543</v>
      </c>
      <c r="K179" s="2">
        <f t="shared" si="63"/>
        <v>0.30992509363295878</v>
      </c>
      <c r="L179" s="2">
        <f t="shared" si="64"/>
        <v>8.3099250936329583E-2</v>
      </c>
      <c r="M179" s="2">
        <f t="shared" si="65"/>
        <v>3.5112359550562022E-3</v>
      </c>
      <c r="N179" s="1">
        <v>2578</v>
      </c>
      <c r="O179" s="1">
        <v>1324</v>
      </c>
      <c r="P179" s="1">
        <v>355</v>
      </c>
      <c r="Q179" s="1">
        <v>1</v>
      </c>
      <c r="S179" s="1">
        <v>2</v>
      </c>
      <c r="U179" s="1">
        <v>2</v>
      </c>
      <c r="W179" s="1">
        <v>3</v>
      </c>
      <c r="AE179" s="1">
        <v>1</v>
      </c>
      <c r="AH179" s="1">
        <v>3</v>
      </c>
      <c r="AJ179" s="1">
        <v>3</v>
      </c>
      <c r="AN179" s="7">
        <f>IF(Q179&gt;0,RANK(Q179,(N179:P179,Q179:AL179)),0)</f>
        <v>9</v>
      </c>
      <c r="AO179" s="7">
        <f>IF(R179&gt;0,RANK(R179,(N179:P179,Q179:AL179)),0)</f>
        <v>0</v>
      </c>
      <c r="AP179" s="7">
        <f>IF(S179&gt;0,RANK(S179,(N179:P179,Q179:AL179)),0)</f>
        <v>7</v>
      </c>
      <c r="AQ179" s="7">
        <f>IF(T179&gt;0,RANK(T179,(N179:P179,Q179:AL179)),0)</f>
        <v>0</v>
      </c>
      <c r="AR179" s="2">
        <f t="shared" si="66"/>
        <v>2.3408239700374532E-4</v>
      </c>
      <c r="AS179" s="2">
        <f t="shared" si="67"/>
        <v>0</v>
      </c>
      <c r="AT179" s="2">
        <f t="shared" si="68"/>
        <v>4.6816479400749064E-4</v>
      </c>
      <c r="AU179" s="2">
        <f t="shared" si="69"/>
        <v>0</v>
      </c>
      <c r="AW179" s="6" t="s">
        <v>1371</v>
      </c>
      <c r="AX179" s="5" t="s">
        <v>2042</v>
      </c>
      <c r="AY179">
        <v>1</v>
      </c>
      <c r="BA179" s="127">
        <v>5</v>
      </c>
      <c r="BB179" s="130">
        <v>97</v>
      </c>
      <c r="BC179" s="131">
        <f t="shared" si="49"/>
        <v>5097</v>
      </c>
      <c r="BE179" s="7" t="s">
        <v>3271</v>
      </c>
    </row>
    <row r="180" spans="1:57" hidden="1" outlineLevel="1" x14ac:dyDescent="0.2">
      <c r="A180" s="6" t="s">
        <v>2256</v>
      </c>
      <c r="B180" s="5" t="s">
        <v>2042</v>
      </c>
      <c r="C180" s="1">
        <f t="shared" si="60"/>
        <v>3712</v>
      </c>
      <c r="D180" s="7">
        <f>RANK(N180,(N180:P180,Q180:AL180))</f>
        <v>1</v>
      </c>
      <c r="E180" s="7">
        <f>RANK(O180,(N180:P180,Q180:AL180))</f>
        <v>2</v>
      </c>
      <c r="F180" s="7">
        <f>IF(P180&gt;0,RANK(P180,(N180:P180,Q180:AL180)),0)</f>
        <v>3</v>
      </c>
      <c r="G180" s="1">
        <f t="shared" si="61"/>
        <v>699</v>
      </c>
      <c r="H180" s="2">
        <f t="shared" si="70"/>
        <v>0.1883081896551724</v>
      </c>
      <c r="I180" s="2"/>
      <c r="J180" s="2">
        <f t="shared" si="62"/>
        <v>0.51293103448275867</v>
      </c>
      <c r="K180" s="2">
        <f t="shared" si="63"/>
        <v>0.32462284482758619</v>
      </c>
      <c r="L180" s="2">
        <f t="shared" si="64"/>
        <v>0.15517241379310345</v>
      </c>
      <c r="M180" s="2">
        <f t="shared" si="65"/>
        <v>7.2737068965516849E-3</v>
      </c>
      <c r="N180" s="1">
        <v>1904</v>
      </c>
      <c r="O180" s="1">
        <v>1205</v>
      </c>
      <c r="P180" s="1">
        <v>576</v>
      </c>
      <c r="Q180" s="1">
        <v>5</v>
      </c>
      <c r="R180" s="1">
        <v>10</v>
      </c>
      <c r="T180" s="1">
        <v>2</v>
      </c>
      <c r="U180" s="1">
        <v>4</v>
      </c>
      <c r="W180" s="1">
        <v>1</v>
      </c>
      <c r="AE180" s="1">
        <v>2</v>
      </c>
      <c r="AG180" s="1">
        <v>1</v>
      </c>
      <c r="AH180" s="1">
        <v>2</v>
      </c>
      <c r="AN180" s="7">
        <f>IF(Q180&gt;0,RANK(Q180,(N180:P180,Q180:AL180)),0)</f>
        <v>5</v>
      </c>
      <c r="AO180" s="7">
        <f>IF(R180&gt;0,RANK(R180,(N180:P180,Q180:AL180)),0)</f>
        <v>4</v>
      </c>
      <c r="AP180" s="7">
        <f>IF(S180&gt;0,RANK(S180,(N180:P180,Q180:AL180)),0)</f>
        <v>0</v>
      </c>
      <c r="AQ180" s="7">
        <f>IF(T180&gt;0,RANK(T180,(N180:P180,Q180:AL180)),0)</f>
        <v>7</v>
      </c>
      <c r="AR180" s="2">
        <f t="shared" si="66"/>
        <v>1.3469827586206897E-3</v>
      </c>
      <c r="AS180" s="2">
        <f t="shared" si="67"/>
        <v>2.6939655172413795E-3</v>
      </c>
      <c r="AT180" s="2">
        <f t="shared" si="68"/>
        <v>0</v>
      </c>
      <c r="AU180" s="2">
        <f t="shared" si="69"/>
        <v>5.3879310344827585E-4</v>
      </c>
      <c r="AW180" s="6" t="s">
        <v>2256</v>
      </c>
      <c r="AX180" s="5" t="s">
        <v>2042</v>
      </c>
      <c r="AY180">
        <v>4</v>
      </c>
      <c r="BA180" s="127">
        <v>5</v>
      </c>
      <c r="BB180" s="130">
        <v>99</v>
      </c>
      <c r="BC180" s="131">
        <f t="shared" si="49"/>
        <v>5099</v>
      </c>
      <c r="BE180" s="7" t="s">
        <v>3271</v>
      </c>
    </row>
    <row r="181" spans="1:57" hidden="1" outlineLevel="1" x14ac:dyDescent="0.2">
      <c r="A181" s="6" t="s">
        <v>677</v>
      </c>
      <c r="B181" s="5" t="s">
        <v>2042</v>
      </c>
      <c r="C181" s="1">
        <f t="shared" si="60"/>
        <v>3948</v>
      </c>
      <c r="D181" s="7">
        <f>RANK(N181,(N181:P181,Q181:AL181))</f>
        <v>1</v>
      </c>
      <c r="E181" s="7">
        <f>RANK(O181,(N181:P181,Q181:AL181))</f>
        <v>2</v>
      </c>
      <c r="F181" s="7">
        <f>IF(P181&gt;0,RANK(P181,(N181:P181,Q181:AL181)),0)</f>
        <v>3</v>
      </c>
      <c r="G181" s="1">
        <f t="shared" si="61"/>
        <v>1025</v>
      </c>
      <c r="H181" s="2">
        <f t="shared" si="70"/>
        <v>0.25962512664640325</v>
      </c>
      <c r="I181" s="2"/>
      <c r="J181" s="2">
        <f t="shared" si="62"/>
        <v>0.56788247213779131</v>
      </c>
      <c r="K181" s="2">
        <f t="shared" si="63"/>
        <v>0.30825734549138806</v>
      </c>
      <c r="L181" s="2">
        <f t="shared" si="64"/>
        <v>0.11524822695035461</v>
      </c>
      <c r="M181" s="2">
        <f t="shared" si="65"/>
        <v>8.6119554204660276E-3</v>
      </c>
      <c r="N181" s="1">
        <v>2242</v>
      </c>
      <c r="O181" s="1">
        <v>1217</v>
      </c>
      <c r="P181" s="1">
        <v>455</v>
      </c>
      <c r="S181" s="1">
        <v>2</v>
      </c>
      <c r="T181" s="1">
        <v>3</v>
      </c>
      <c r="U181" s="1">
        <v>7</v>
      </c>
      <c r="W181" s="1">
        <v>3</v>
      </c>
      <c r="AE181" s="1">
        <v>5</v>
      </c>
      <c r="AH181" s="1">
        <v>14</v>
      </c>
      <c r="AN181" s="7">
        <f>IF(Q181&gt;0,RANK(Q181,(N181:P181,Q181:AL181)),0)</f>
        <v>0</v>
      </c>
      <c r="AO181" s="7">
        <f>IF(R181&gt;0,RANK(R181,(N181:P181,Q181:AL181)),0)</f>
        <v>0</v>
      </c>
      <c r="AP181" s="7">
        <f>IF(S181&gt;0,RANK(S181,(N181:P181,Q181:AL181)),0)</f>
        <v>9</v>
      </c>
      <c r="AQ181" s="7">
        <f>IF(T181&gt;0,RANK(T181,(N181:P181,Q181:AL181)),0)</f>
        <v>7</v>
      </c>
      <c r="AR181" s="2">
        <f t="shared" si="66"/>
        <v>0</v>
      </c>
      <c r="AS181" s="2">
        <f t="shared" si="67"/>
        <v>0</v>
      </c>
      <c r="AT181" s="2">
        <f t="shared" si="68"/>
        <v>5.0658561296859173E-4</v>
      </c>
      <c r="AU181" s="2">
        <f t="shared" si="69"/>
        <v>7.5987841945288754E-4</v>
      </c>
      <c r="AW181" s="6" t="s">
        <v>677</v>
      </c>
      <c r="AX181" s="5" t="s">
        <v>2042</v>
      </c>
      <c r="AY181">
        <v>4</v>
      </c>
      <c r="BA181" s="127">
        <v>5</v>
      </c>
      <c r="BB181" s="130">
        <v>101</v>
      </c>
      <c r="BC181" s="131">
        <f t="shared" si="49"/>
        <v>5101</v>
      </c>
      <c r="BE181" s="7" t="s">
        <v>3271</v>
      </c>
    </row>
    <row r="182" spans="1:57" hidden="1" outlineLevel="1" x14ac:dyDescent="0.2">
      <c r="A182" s="6" t="s">
        <v>293</v>
      </c>
      <c r="B182" s="5" t="s">
        <v>2042</v>
      </c>
      <c r="C182" s="1">
        <f t="shared" si="60"/>
        <v>4144</v>
      </c>
      <c r="D182" s="7">
        <f>RANK(N182,(N182:P182,Q182:AL182))</f>
        <v>1</v>
      </c>
      <c r="E182" s="7">
        <f>RANK(O182,(N182:P182,Q182:AL182))</f>
        <v>2</v>
      </c>
      <c r="F182" s="7">
        <f>IF(P182&gt;0,RANK(P182,(N182:P182,Q182:AL182)),0)</f>
        <v>3</v>
      </c>
      <c r="G182" s="1">
        <f t="shared" si="61"/>
        <v>35</v>
      </c>
      <c r="H182" s="2">
        <f t="shared" si="70"/>
        <v>8.4459459459459464E-3</v>
      </c>
      <c r="I182" s="2"/>
      <c r="J182" s="2">
        <f t="shared" si="62"/>
        <v>0.42591698841698844</v>
      </c>
      <c r="K182" s="2">
        <f t="shared" si="63"/>
        <v>0.4174710424710425</v>
      </c>
      <c r="L182" s="2">
        <f t="shared" si="64"/>
        <v>0.14671814671814673</v>
      </c>
      <c r="M182" s="2">
        <f t="shared" si="65"/>
        <v>9.8938223938223324E-3</v>
      </c>
      <c r="N182" s="1">
        <v>1765</v>
      </c>
      <c r="O182" s="1">
        <v>1730</v>
      </c>
      <c r="P182" s="1">
        <v>608</v>
      </c>
      <c r="Q182" s="1">
        <v>9</v>
      </c>
      <c r="R182" s="1">
        <v>10</v>
      </c>
      <c r="S182" s="1">
        <v>2</v>
      </c>
      <c r="T182" s="1">
        <v>3</v>
      </c>
      <c r="U182" s="1">
        <v>12</v>
      </c>
      <c r="AE182" s="1">
        <v>1</v>
      </c>
      <c r="AG182" s="1">
        <v>1</v>
      </c>
      <c r="AH182" s="1">
        <v>3</v>
      </c>
      <c r="AN182" s="7">
        <f>IF(Q182&gt;0,RANK(Q182,(N182:P182,Q182:AL182)),0)</f>
        <v>6</v>
      </c>
      <c r="AO182" s="7">
        <f>IF(R182&gt;0,RANK(R182,(N182:P182,Q182:AL182)),0)</f>
        <v>5</v>
      </c>
      <c r="AP182" s="7">
        <f>IF(S182&gt;0,RANK(S182,(N182:P182,Q182:AL182)),0)</f>
        <v>9</v>
      </c>
      <c r="AQ182" s="7">
        <f>IF(T182&gt;0,RANK(T182,(N182:P182,Q182:AL182)),0)</f>
        <v>7</v>
      </c>
      <c r="AR182" s="2">
        <f t="shared" si="66"/>
        <v>2.1718146718146718E-3</v>
      </c>
      <c r="AS182" s="2">
        <f t="shared" si="67"/>
        <v>2.4131274131274131E-3</v>
      </c>
      <c r="AT182" s="2">
        <f t="shared" si="68"/>
        <v>4.8262548262548264E-4</v>
      </c>
      <c r="AU182" s="2">
        <f t="shared" si="69"/>
        <v>7.239382239382239E-4</v>
      </c>
      <c r="AW182" s="6" t="s">
        <v>293</v>
      </c>
      <c r="AX182" s="5" t="s">
        <v>2042</v>
      </c>
      <c r="AY182">
        <v>3</v>
      </c>
      <c r="BA182" s="127">
        <v>5</v>
      </c>
      <c r="BB182" s="130">
        <v>103</v>
      </c>
      <c r="BC182" s="131">
        <f t="shared" si="49"/>
        <v>5103</v>
      </c>
      <c r="BE182" s="7" t="s">
        <v>3271</v>
      </c>
    </row>
    <row r="183" spans="1:57" hidden="1" outlineLevel="1" x14ac:dyDescent="0.2">
      <c r="A183" s="6" t="s">
        <v>83</v>
      </c>
      <c r="B183" s="5" t="s">
        <v>2042</v>
      </c>
      <c r="C183" s="1">
        <f t="shared" si="60"/>
        <v>12415</v>
      </c>
      <c r="D183" s="7">
        <f>RANK(N183,(N183:P183,Q183:AL183))</f>
        <v>1</v>
      </c>
      <c r="E183" s="7">
        <f>RANK(O183,(N183:P183,Q183:AL183))</f>
        <v>2</v>
      </c>
      <c r="F183" s="7">
        <f>IF(P183&gt;0,RANK(P183,(N183:P183,Q183:AL183)),0)</f>
        <v>3</v>
      </c>
      <c r="G183" s="1">
        <f t="shared" si="61"/>
        <v>3700</v>
      </c>
      <c r="H183" s="2">
        <f t="shared" si="70"/>
        <v>0.29802658074909383</v>
      </c>
      <c r="I183" s="2"/>
      <c r="J183" s="2">
        <f t="shared" si="62"/>
        <v>0.59693918646798227</v>
      </c>
      <c r="K183" s="2">
        <f t="shared" si="63"/>
        <v>0.29891260571888845</v>
      </c>
      <c r="L183" s="2">
        <f t="shared" si="64"/>
        <v>9.9718082964156268E-2</v>
      </c>
      <c r="M183" s="2">
        <f t="shared" si="65"/>
        <v>4.4301248489730105E-3</v>
      </c>
      <c r="N183" s="1">
        <v>7411</v>
      </c>
      <c r="O183" s="1">
        <v>3711</v>
      </c>
      <c r="P183" s="1">
        <v>1238</v>
      </c>
      <c r="Q183" s="1">
        <v>7</v>
      </c>
      <c r="R183" s="1">
        <v>4</v>
      </c>
      <c r="S183" s="1">
        <v>3</v>
      </c>
      <c r="T183" s="1">
        <v>2</v>
      </c>
      <c r="U183" s="1">
        <v>6</v>
      </c>
      <c r="W183" s="1">
        <v>9</v>
      </c>
      <c r="AE183" s="1">
        <v>13</v>
      </c>
      <c r="AG183" s="1">
        <v>3</v>
      </c>
      <c r="AH183" s="1">
        <v>6</v>
      </c>
      <c r="AJ183" s="1">
        <v>2</v>
      </c>
      <c r="AN183" s="7">
        <f>IF(Q183&gt;0,RANK(Q183,(N183:P183,Q183:AL183)),0)</f>
        <v>6</v>
      </c>
      <c r="AO183" s="7">
        <f>IF(R183&gt;0,RANK(R183,(N183:P183,Q183:AL183)),0)</f>
        <v>9</v>
      </c>
      <c r="AP183" s="7">
        <f>IF(S183&gt;0,RANK(S183,(N183:P183,Q183:AL183)),0)</f>
        <v>10</v>
      </c>
      <c r="AQ183" s="7">
        <f>IF(T183&gt;0,RANK(T183,(N183:P183,Q183:AL183)),0)</f>
        <v>12</v>
      </c>
      <c r="AR183" s="2">
        <f t="shared" si="66"/>
        <v>5.6383407168747479E-4</v>
      </c>
      <c r="AS183" s="2">
        <f t="shared" si="67"/>
        <v>3.2219089810712846E-4</v>
      </c>
      <c r="AT183" s="2">
        <f t="shared" si="68"/>
        <v>2.4164317358034635E-4</v>
      </c>
      <c r="AU183" s="2">
        <f t="shared" si="69"/>
        <v>1.6109544905356423E-4</v>
      </c>
      <c r="AW183" s="6" t="s">
        <v>83</v>
      </c>
      <c r="AX183" s="5" t="s">
        <v>2042</v>
      </c>
      <c r="AY183">
        <v>4</v>
      </c>
      <c r="BA183" s="127">
        <v>5</v>
      </c>
      <c r="BB183" s="130">
        <v>105</v>
      </c>
      <c r="BC183" s="131">
        <f t="shared" si="49"/>
        <v>5105</v>
      </c>
      <c r="BE183" s="7" t="s">
        <v>3271</v>
      </c>
    </row>
    <row r="184" spans="1:57" hidden="1" outlineLevel="1" x14ac:dyDescent="0.2">
      <c r="A184" s="6" t="s">
        <v>1579</v>
      </c>
      <c r="B184" s="5" t="s">
        <v>2042</v>
      </c>
      <c r="C184" s="1">
        <f t="shared" si="60"/>
        <v>3504</v>
      </c>
      <c r="D184" s="7">
        <f>RANK(N184,(N184:P184,Q184:AL184))</f>
        <v>1</v>
      </c>
      <c r="E184" s="7">
        <f>RANK(O184,(N184:P184,Q184:AL184))</f>
        <v>2</v>
      </c>
      <c r="F184" s="7">
        <f>IF(P184&gt;0,RANK(P184,(N184:P184,Q184:AL184)),0)</f>
        <v>3</v>
      </c>
      <c r="G184" s="1">
        <f t="shared" si="61"/>
        <v>744</v>
      </c>
      <c r="H184" s="2">
        <f t="shared" si="70"/>
        <v>0.21232876712328766</v>
      </c>
      <c r="I184" s="2"/>
      <c r="J184" s="2">
        <f t="shared" si="62"/>
        <v>0.54394977168949776</v>
      </c>
      <c r="K184" s="2">
        <f t="shared" si="63"/>
        <v>0.33162100456621002</v>
      </c>
      <c r="L184" s="2">
        <f t="shared" si="64"/>
        <v>0.11757990867579908</v>
      </c>
      <c r="M184" s="2">
        <f t="shared" si="65"/>
        <v>6.8493150684931364E-3</v>
      </c>
      <c r="N184" s="1">
        <v>1906</v>
      </c>
      <c r="O184" s="1">
        <v>1162</v>
      </c>
      <c r="P184" s="1">
        <v>412</v>
      </c>
      <c r="Q184" s="1">
        <v>4</v>
      </c>
      <c r="R184" s="1">
        <v>2</v>
      </c>
      <c r="S184" s="1">
        <v>1</v>
      </c>
      <c r="T184" s="1">
        <v>8</v>
      </c>
      <c r="U184" s="1">
        <v>1</v>
      </c>
      <c r="W184" s="1">
        <v>2</v>
      </c>
      <c r="AG184" s="1">
        <v>1</v>
      </c>
      <c r="AH184" s="1">
        <v>5</v>
      </c>
      <c r="AN184" s="7">
        <f>IF(Q184&gt;0,RANK(Q184,(N184:P184,Q184:AL184)),0)</f>
        <v>6</v>
      </c>
      <c r="AO184" s="7">
        <f>IF(R184&gt;0,RANK(R184,(N184:P184,Q184:AL184)),0)</f>
        <v>7</v>
      </c>
      <c r="AP184" s="7">
        <f>IF(S184&gt;0,RANK(S184,(N184:P184,Q184:AL184)),0)</f>
        <v>9</v>
      </c>
      <c r="AQ184" s="7">
        <f>IF(T184&gt;0,RANK(T184,(N184:P184,Q184:AL184)),0)</f>
        <v>4</v>
      </c>
      <c r="AR184" s="2">
        <f t="shared" si="66"/>
        <v>1.1415525114155251E-3</v>
      </c>
      <c r="AS184" s="2">
        <f t="shared" si="67"/>
        <v>5.7077625570776253E-4</v>
      </c>
      <c r="AT184" s="2">
        <f t="shared" si="68"/>
        <v>2.8538812785388126E-4</v>
      </c>
      <c r="AU184" s="2">
        <f t="shared" si="69"/>
        <v>2.2831050228310501E-3</v>
      </c>
      <c r="AW184" s="6" t="s">
        <v>1579</v>
      </c>
      <c r="AX184" s="5" t="s">
        <v>2042</v>
      </c>
      <c r="AY184">
        <v>2</v>
      </c>
      <c r="BA184" s="127">
        <v>5</v>
      </c>
      <c r="BB184" s="130">
        <v>107</v>
      </c>
      <c r="BC184" s="131">
        <f t="shared" si="49"/>
        <v>5107</v>
      </c>
      <c r="BE184" s="7" t="s">
        <v>3271</v>
      </c>
    </row>
    <row r="185" spans="1:57" hidden="1" outlineLevel="1" x14ac:dyDescent="0.2">
      <c r="A185" s="6" t="s">
        <v>1088</v>
      </c>
      <c r="B185" s="5" t="s">
        <v>2042</v>
      </c>
      <c r="C185" s="1">
        <f t="shared" si="60"/>
        <v>9837</v>
      </c>
      <c r="D185" s="7">
        <f>RANK(N185,(N185:P185,Q185:AL185))</f>
        <v>1</v>
      </c>
      <c r="E185" s="7">
        <f>RANK(O185,(N185:P185,Q185:AL185))</f>
        <v>2</v>
      </c>
      <c r="F185" s="7">
        <f>IF(P185&gt;0,RANK(P185,(N185:P185,Q185:AL185)),0)</f>
        <v>3</v>
      </c>
      <c r="G185" s="1">
        <f t="shared" si="61"/>
        <v>3761</v>
      </c>
      <c r="H185" s="2">
        <f t="shared" si="70"/>
        <v>0.3823320117922131</v>
      </c>
      <c r="I185" s="2"/>
      <c r="J185" s="2">
        <f t="shared" si="62"/>
        <v>0.65629765172308629</v>
      </c>
      <c r="K185" s="2">
        <f t="shared" si="63"/>
        <v>0.27396563993087325</v>
      </c>
      <c r="L185" s="2">
        <f t="shared" si="64"/>
        <v>6.4450543864999488E-2</v>
      </c>
      <c r="M185" s="2">
        <f t="shared" si="65"/>
        <v>5.2861644810409669E-3</v>
      </c>
      <c r="N185" s="1">
        <v>6456</v>
      </c>
      <c r="O185" s="1">
        <v>2695</v>
      </c>
      <c r="P185" s="1">
        <v>634</v>
      </c>
      <c r="Q185" s="1">
        <v>4</v>
      </c>
      <c r="S185" s="1">
        <v>12</v>
      </c>
      <c r="T185" s="1">
        <v>14</v>
      </c>
      <c r="U185" s="1">
        <v>3</v>
      </c>
      <c r="W185" s="1">
        <v>2</v>
      </c>
      <c r="AE185" s="1">
        <v>1</v>
      </c>
      <c r="AG185" s="1">
        <v>1</v>
      </c>
      <c r="AH185" s="1">
        <v>11</v>
      </c>
      <c r="AJ185" s="1">
        <v>4</v>
      </c>
      <c r="AN185" s="7">
        <f>IF(Q185&gt;0,RANK(Q185,(N185:P185,Q185:AL185)),0)</f>
        <v>7</v>
      </c>
      <c r="AO185" s="7">
        <f>IF(R185&gt;0,RANK(R185,(N185:P185,Q185:AL185)),0)</f>
        <v>0</v>
      </c>
      <c r="AP185" s="7">
        <f>IF(S185&gt;0,RANK(S185,(N185:P185,Q185:AL185)),0)</f>
        <v>5</v>
      </c>
      <c r="AQ185" s="7">
        <f>IF(T185&gt;0,RANK(T185,(N185:P185,Q185:AL185)),0)</f>
        <v>4</v>
      </c>
      <c r="AR185" s="2">
        <f t="shared" si="66"/>
        <v>4.0662803700315138E-4</v>
      </c>
      <c r="AS185" s="2">
        <f t="shared" si="67"/>
        <v>0</v>
      </c>
      <c r="AT185" s="2">
        <f t="shared" si="68"/>
        <v>1.2198841110094541E-3</v>
      </c>
      <c r="AU185" s="2">
        <f t="shared" si="69"/>
        <v>1.4231981295110298E-3</v>
      </c>
      <c r="AW185" s="6" t="s">
        <v>1088</v>
      </c>
      <c r="AX185" s="5" t="s">
        <v>2042</v>
      </c>
      <c r="AY185">
        <v>1</v>
      </c>
      <c r="BA185" s="127">
        <v>5</v>
      </c>
      <c r="BB185" s="130">
        <v>109</v>
      </c>
      <c r="BC185" s="131">
        <f t="shared" si="49"/>
        <v>5109</v>
      </c>
      <c r="BE185" s="7" t="s">
        <v>3271</v>
      </c>
    </row>
    <row r="186" spans="1:57" hidden="1" outlineLevel="1" x14ac:dyDescent="0.2">
      <c r="A186" s="6" t="s">
        <v>2486</v>
      </c>
      <c r="B186" s="5" t="s">
        <v>2042</v>
      </c>
      <c r="C186" s="1">
        <f t="shared" si="60"/>
        <v>4232</v>
      </c>
      <c r="D186" s="7">
        <f>RANK(N186,(N186:P186,Q186:AL186))</f>
        <v>1</v>
      </c>
      <c r="E186" s="7">
        <f>RANK(O186,(N186:P186,Q186:AL186))</f>
        <v>2</v>
      </c>
      <c r="F186" s="7">
        <f>IF(P186&gt;0,RANK(P186,(N186:P186,Q186:AL186)),0)</f>
        <v>3</v>
      </c>
      <c r="G186" s="1">
        <f t="shared" si="61"/>
        <v>591</v>
      </c>
      <c r="H186" s="2">
        <f t="shared" si="70"/>
        <v>0.13965028355387524</v>
      </c>
      <c r="I186" s="2"/>
      <c r="J186" s="2">
        <f t="shared" si="62"/>
        <v>0.51228733459357279</v>
      </c>
      <c r="K186" s="2">
        <f t="shared" si="63"/>
        <v>0.37263705103969752</v>
      </c>
      <c r="L186" s="2">
        <f t="shared" si="64"/>
        <v>0.11153119092627599</v>
      </c>
      <c r="M186" s="2">
        <f t="shared" si="65"/>
        <v>3.5444234404537062E-3</v>
      </c>
      <c r="N186" s="1">
        <v>2168</v>
      </c>
      <c r="O186" s="1">
        <v>1577</v>
      </c>
      <c r="P186" s="1">
        <v>472</v>
      </c>
      <c r="Q186" s="1">
        <v>3</v>
      </c>
      <c r="R186" s="1">
        <v>3</v>
      </c>
      <c r="T186" s="1">
        <v>3</v>
      </c>
      <c r="U186" s="1">
        <v>2</v>
      </c>
      <c r="W186" s="1">
        <v>1</v>
      </c>
      <c r="AH186" s="1">
        <v>1</v>
      </c>
      <c r="AJ186" s="1">
        <v>2</v>
      </c>
      <c r="AN186" s="7">
        <f>IF(Q186&gt;0,RANK(Q186,(N186:P186,Q186:AL186)),0)</f>
        <v>4</v>
      </c>
      <c r="AO186" s="7">
        <f>IF(R186&gt;0,RANK(R186,(N186:P186,Q186:AL186)),0)</f>
        <v>4</v>
      </c>
      <c r="AP186" s="7">
        <f>IF(S186&gt;0,RANK(S186,(N186:P186,Q186:AL186)),0)</f>
        <v>0</v>
      </c>
      <c r="AQ186" s="7">
        <f>IF(T186&gt;0,RANK(T186,(N186:P186,Q186:AL186)),0)</f>
        <v>4</v>
      </c>
      <c r="AR186" s="2">
        <f t="shared" si="66"/>
        <v>7.0888468809073729E-4</v>
      </c>
      <c r="AS186" s="2">
        <f t="shared" si="67"/>
        <v>7.0888468809073729E-4</v>
      </c>
      <c r="AT186" s="2">
        <f t="shared" si="68"/>
        <v>0</v>
      </c>
      <c r="AU186" s="2">
        <f t="shared" si="69"/>
        <v>7.0888468809073729E-4</v>
      </c>
      <c r="AW186" s="6" t="s">
        <v>2486</v>
      </c>
      <c r="AX186" s="5" t="s">
        <v>2042</v>
      </c>
      <c r="AY186">
        <v>4</v>
      </c>
      <c r="BA186" s="127">
        <v>5</v>
      </c>
      <c r="BB186" s="130">
        <v>111</v>
      </c>
      <c r="BC186" s="131">
        <f t="shared" si="49"/>
        <v>5111</v>
      </c>
      <c r="BE186" s="7" t="s">
        <v>3271</v>
      </c>
    </row>
    <row r="187" spans="1:57" hidden="1" outlineLevel="1" x14ac:dyDescent="0.2">
      <c r="A187" s="6" t="s">
        <v>2393</v>
      </c>
      <c r="B187" s="5" t="s">
        <v>2042</v>
      </c>
      <c r="C187" s="1">
        <f t="shared" si="60"/>
        <v>8571</v>
      </c>
      <c r="D187" s="7">
        <f>RANK(N187,(N187:P187,Q187:AL187))</f>
        <v>1</v>
      </c>
      <c r="E187" s="7">
        <f>RANK(O187,(N187:P187,Q187:AL187))</f>
        <v>2</v>
      </c>
      <c r="F187" s="7">
        <f>IF(P187&gt;0,RANK(P187,(N187:P187,Q187:AL187)),0)</f>
        <v>3</v>
      </c>
      <c r="G187" s="1">
        <f t="shared" si="61"/>
        <v>2916</v>
      </c>
      <c r="H187" s="2">
        <f t="shared" si="70"/>
        <v>0.34021701085054251</v>
      </c>
      <c r="I187" s="2"/>
      <c r="J187" s="2">
        <f t="shared" si="62"/>
        <v>0.62314782405786961</v>
      </c>
      <c r="K187" s="2">
        <f t="shared" si="63"/>
        <v>0.28293081320732705</v>
      </c>
      <c r="L187" s="2">
        <f t="shared" si="64"/>
        <v>8.878777272196943E-2</v>
      </c>
      <c r="M187" s="2">
        <f t="shared" si="65"/>
        <v>5.1335900128339079E-3</v>
      </c>
      <c r="N187" s="1">
        <v>5341</v>
      </c>
      <c r="O187" s="1">
        <v>2425</v>
      </c>
      <c r="P187" s="1">
        <v>761</v>
      </c>
      <c r="Q187" s="1">
        <v>15</v>
      </c>
      <c r="R187" s="1">
        <v>2</v>
      </c>
      <c r="S187" s="1">
        <v>4</v>
      </c>
      <c r="T187" s="1">
        <v>5</v>
      </c>
      <c r="U187" s="1">
        <v>6</v>
      </c>
      <c r="W187" s="1">
        <v>3</v>
      </c>
      <c r="AE187" s="1">
        <v>3</v>
      </c>
      <c r="AG187" s="1">
        <v>1</v>
      </c>
      <c r="AH187" s="1">
        <v>4</v>
      </c>
      <c r="AJ187" s="1">
        <v>1</v>
      </c>
      <c r="AN187" s="7">
        <f>IF(Q187&gt;0,RANK(Q187,(N187:P187,Q187:AL187)),0)</f>
        <v>4</v>
      </c>
      <c r="AO187" s="7">
        <f>IF(R187&gt;0,RANK(R187,(N187:P187,Q187:AL187)),0)</f>
        <v>11</v>
      </c>
      <c r="AP187" s="7">
        <f>IF(S187&gt;0,RANK(S187,(N187:P187,Q187:AL187)),0)</f>
        <v>7</v>
      </c>
      <c r="AQ187" s="7">
        <f>IF(T187&gt;0,RANK(T187,(N187:P187,Q187:AL187)),0)</f>
        <v>6</v>
      </c>
      <c r="AR187" s="2">
        <f t="shared" si="66"/>
        <v>1.7500875043752187E-3</v>
      </c>
      <c r="AS187" s="2">
        <f t="shared" si="67"/>
        <v>2.333450005833625E-4</v>
      </c>
      <c r="AT187" s="2">
        <f t="shared" si="68"/>
        <v>4.6669000116672499E-4</v>
      </c>
      <c r="AU187" s="2">
        <f t="shared" si="69"/>
        <v>5.833625014584063E-4</v>
      </c>
      <c r="AW187" s="6" t="s">
        <v>2393</v>
      </c>
      <c r="AX187" s="5" t="s">
        <v>2042</v>
      </c>
      <c r="AY187">
        <v>1</v>
      </c>
      <c r="BA187" s="127">
        <v>5</v>
      </c>
      <c r="BB187" s="130">
        <v>113</v>
      </c>
      <c r="BC187" s="131">
        <f t="shared" si="49"/>
        <v>5113</v>
      </c>
      <c r="BE187" s="7" t="s">
        <v>3271</v>
      </c>
    </row>
    <row r="188" spans="1:57" hidden="1" outlineLevel="1" x14ac:dyDescent="0.2">
      <c r="A188" s="6" t="s">
        <v>1877</v>
      </c>
      <c r="B188" s="5" t="s">
        <v>2042</v>
      </c>
      <c r="C188" s="1">
        <f t="shared" si="60"/>
        <v>7217</v>
      </c>
      <c r="D188" s="7">
        <f>RANK(N188,(N188:P188,Q188:AL188))</f>
        <v>1</v>
      </c>
      <c r="E188" s="7">
        <f>RANK(O188,(N188:P188,Q188:AL188))</f>
        <v>2</v>
      </c>
      <c r="F188" s="7">
        <f>IF(P188&gt;0,RANK(P188,(N188:P188,Q188:AL188)),0)</f>
        <v>3</v>
      </c>
      <c r="G188" s="1">
        <f t="shared" si="61"/>
        <v>405</v>
      </c>
      <c r="H188" s="2">
        <f t="shared" si="70"/>
        <v>5.6117500346404323E-2</v>
      </c>
      <c r="I188" s="2"/>
      <c r="J188" s="2">
        <f t="shared" si="62"/>
        <v>0.43813218788970487</v>
      </c>
      <c r="K188" s="2">
        <f t="shared" si="63"/>
        <v>0.38201468754330054</v>
      </c>
      <c r="L188" s="2">
        <f t="shared" si="64"/>
        <v>0.16973811833171679</v>
      </c>
      <c r="M188" s="2">
        <f t="shared" si="65"/>
        <v>1.0115006235277807E-2</v>
      </c>
      <c r="N188" s="1">
        <v>3162</v>
      </c>
      <c r="O188" s="1">
        <v>2757</v>
      </c>
      <c r="P188" s="1">
        <v>1225</v>
      </c>
      <c r="Q188" s="1">
        <v>7</v>
      </c>
      <c r="R188" s="1">
        <v>11</v>
      </c>
      <c r="S188" s="1">
        <v>3</v>
      </c>
      <c r="T188" s="1">
        <v>27</v>
      </c>
      <c r="U188" s="1">
        <v>11</v>
      </c>
      <c r="W188" s="1">
        <v>2</v>
      </c>
      <c r="AE188" s="1">
        <v>1</v>
      </c>
      <c r="AG188" s="1">
        <v>1</v>
      </c>
      <c r="AH188" s="1">
        <v>6</v>
      </c>
      <c r="AJ188" s="1">
        <v>4</v>
      </c>
      <c r="AN188" s="7">
        <f>IF(Q188&gt;0,RANK(Q188,(N188:P188,Q188:AL188)),0)</f>
        <v>7</v>
      </c>
      <c r="AO188" s="7">
        <f>IF(R188&gt;0,RANK(R188,(N188:P188,Q188:AL188)),0)</f>
        <v>5</v>
      </c>
      <c r="AP188" s="7">
        <f>IF(S188&gt;0,RANK(S188,(N188:P188,Q188:AL188)),0)</f>
        <v>10</v>
      </c>
      <c r="AQ188" s="7">
        <f>IF(T188&gt;0,RANK(T188,(N188:P188,Q188:AL188)),0)</f>
        <v>4</v>
      </c>
      <c r="AR188" s="2">
        <f t="shared" si="66"/>
        <v>9.6993210475266732E-4</v>
      </c>
      <c r="AS188" s="2">
        <f t="shared" si="67"/>
        <v>1.5241790217541914E-3</v>
      </c>
      <c r="AT188" s="2">
        <f t="shared" si="68"/>
        <v>4.1568518775114314E-4</v>
      </c>
      <c r="AU188" s="2">
        <f t="shared" si="69"/>
        <v>3.7411666897602881E-3</v>
      </c>
      <c r="AW188" s="6" t="s">
        <v>1877</v>
      </c>
      <c r="AX188" s="5" t="s">
        <v>2042</v>
      </c>
      <c r="AY188">
        <v>3</v>
      </c>
      <c r="BA188" s="127">
        <v>5</v>
      </c>
      <c r="BB188" s="130">
        <v>115</v>
      </c>
      <c r="BC188" s="131">
        <f t="shared" si="49"/>
        <v>5115</v>
      </c>
      <c r="BE188" s="7" t="s">
        <v>3271</v>
      </c>
    </row>
    <row r="189" spans="1:57" hidden="1" outlineLevel="1" x14ac:dyDescent="0.2">
      <c r="A189" s="6" t="s">
        <v>1151</v>
      </c>
      <c r="B189" s="5" t="s">
        <v>2042</v>
      </c>
      <c r="C189" s="1">
        <f t="shared" si="60"/>
        <v>17862</v>
      </c>
      <c r="D189" s="7">
        <f>RANK(N189,(N189:P189,Q189:AL189))</f>
        <v>2</v>
      </c>
      <c r="E189" s="7">
        <f>RANK(O189,(N189:P189,Q189:AL189))</f>
        <v>1</v>
      </c>
      <c r="F189" s="7">
        <f>IF(P189&gt;0,RANK(P189,(N189:P189,Q189:AL189)),0)</f>
        <v>3</v>
      </c>
      <c r="G189" s="1">
        <f t="shared" si="61"/>
        <v>352</v>
      </c>
      <c r="H189" s="2">
        <f t="shared" si="70"/>
        <v>1.9706639793976039E-2</v>
      </c>
      <c r="I189" s="2"/>
      <c r="J189" s="2">
        <f t="shared" si="62"/>
        <v>0.43130668458179378</v>
      </c>
      <c r="K189" s="2">
        <f t="shared" si="63"/>
        <v>0.4510133243757698</v>
      </c>
      <c r="L189" s="2">
        <f t="shared" si="64"/>
        <v>0.11135371179039301</v>
      </c>
      <c r="M189" s="2">
        <f t="shared" si="65"/>
        <v>6.326279252043418E-3</v>
      </c>
      <c r="N189" s="1">
        <v>7704</v>
      </c>
      <c r="O189" s="1">
        <v>8056</v>
      </c>
      <c r="P189" s="1">
        <v>1989</v>
      </c>
      <c r="Q189" s="1">
        <v>27</v>
      </c>
      <c r="R189" s="1">
        <v>10</v>
      </c>
      <c r="S189" s="1">
        <v>5</v>
      </c>
      <c r="T189" s="1">
        <v>8</v>
      </c>
      <c r="U189" s="1">
        <v>11</v>
      </c>
      <c r="W189" s="1">
        <v>16</v>
      </c>
      <c r="AE189" s="1">
        <v>3</v>
      </c>
      <c r="AG189" s="1">
        <v>3</v>
      </c>
      <c r="AH189" s="1">
        <v>25</v>
      </c>
      <c r="AJ189" s="1">
        <v>5</v>
      </c>
      <c r="AN189" s="7">
        <f>IF(Q189&gt;0,RANK(Q189,(N189:P189,Q189:AL189)),0)</f>
        <v>4</v>
      </c>
      <c r="AO189" s="7">
        <f>IF(R189&gt;0,RANK(R189,(N189:P189,Q189:AL189)),0)</f>
        <v>8</v>
      </c>
      <c r="AP189" s="7">
        <f>IF(S189&gt;0,RANK(S189,(N189:P189,Q189:AL189)),0)</f>
        <v>10</v>
      </c>
      <c r="AQ189" s="7">
        <f>IF(T189&gt;0,RANK(T189,(N189:P189,Q189:AL189)),0)</f>
        <v>9</v>
      </c>
      <c r="AR189" s="2">
        <f t="shared" si="66"/>
        <v>1.5115888478333893E-3</v>
      </c>
      <c r="AS189" s="2">
        <f t="shared" si="67"/>
        <v>5.5984772141977378E-4</v>
      </c>
      <c r="AT189" s="2">
        <f t="shared" si="68"/>
        <v>2.7992386070988689E-4</v>
      </c>
      <c r="AU189" s="2">
        <f t="shared" si="69"/>
        <v>4.4787817713581906E-4</v>
      </c>
      <c r="AW189" s="6" t="s">
        <v>1151</v>
      </c>
      <c r="AX189" s="5" t="s">
        <v>2042</v>
      </c>
      <c r="AY189">
        <v>3</v>
      </c>
      <c r="BA189" s="127">
        <v>5</v>
      </c>
      <c r="BB189" s="130">
        <v>117</v>
      </c>
      <c r="BC189" s="131">
        <f t="shared" si="49"/>
        <v>5117</v>
      </c>
      <c r="BE189" s="7" t="s">
        <v>3271</v>
      </c>
    </row>
    <row r="190" spans="1:57" hidden="1" outlineLevel="1" x14ac:dyDescent="0.2">
      <c r="A190" s="6" t="s">
        <v>1887</v>
      </c>
      <c r="B190" s="5" t="s">
        <v>2042</v>
      </c>
      <c r="C190" s="1">
        <f t="shared" si="60"/>
        <v>3956</v>
      </c>
      <c r="D190" s="7">
        <f>RANK(N190,(N190:P190,Q190:AL190))</f>
        <v>1</v>
      </c>
      <c r="E190" s="7">
        <f>RANK(O190,(N190:P190,Q190:AL190))</f>
        <v>2</v>
      </c>
      <c r="F190" s="7">
        <f>IF(P190&gt;0,RANK(P190,(N190:P190,Q190:AL190)),0)</f>
        <v>3</v>
      </c>
      <c r="G190" s="1">
        <f t="shared" si="61"/>
        <v>1212</v>
      </c>
      <c r="H190" s="2">
        <f t="shared" si="70"/>
        <v>0.30637007077856421</v>
      </c>
      <c r="I190" s="2"/>
      <c r="J190" s="2">
        <f t="shared" si="62"/>
        <v>0.59807886754297268</v>
      </c>
      <c r="K190" s="2">
        <f t="shared" si="63"/>
        <v>0.29170879676440847</v>
      </c>
      <c r="L190" s="2">
        <f t="shared" si="64"/>
        <v>0.10970677451971689</v>
      </c>
      <c r="M190" s="2">
        <f t="shared" si="65"/>
        <v>5.0556117290195823E-4</v>
      </c>
      <c r="N190" s="1">
        <v>2366</v>
      </c>
      <c r="O190" s="1">
        <v>1154</v>
      </c>
      <c r="P190" s="1">
        <v>434</v>
      </c>
      <c r="R190" s="1">
        <v>1</v>
      </c>
      <c r="AH190" s="1">
        <v>1</v>
      </c>
      <c r="AN190" s="7">
        <f>IF(Q190&gt;0,RANK(Q190,(N190:P190,Q190:AL190)),0)</f>
        <v>0</v>
      </c>
      <c r="AO190" s="7">
        <f>IF(R190&gt;0,RANK(R190,(N190:P190,Q190:AL190)),0)</f>
        <v>4</v>
      </c>
      <c r="AP190" s="7">
        <f>IF(S190&gt;0,RANK(S190,(N190:P190,Q190:AL190)),0)</f>
        <v>0</v>
      </c>
      <c r="AQ190" s="7">
        <f>IF(T190&gt;0,RANK(T190,(N190:P190,Q190:AL190)),0)</f>
        <v>0</v>
      </c>
      <c r="AR190" s="2">
        <f t="shared" si="66"/>
        <v>0</v>
      </c>
      <c r="AS190" s="2">
        <f t="shared" si="67"/>
        <v>2.5278058645096058E-4</v>
      </c>
      <c r="AT190" s="2">
        <f t="shared" si="68"/>
        <v>0</v>
      </c>
      <c r="AU190" s="2">
        <f t="shared" si="69"/>
        <v>0</v>
      </c>
      <c r="AW190" s="6" t="s">
        <v>1887</v>
      </c>
      <c r="AX190" s="5" t="s">
        <v>2042</v>
      </c>
      <c r="AY190">
        <v>1</v>
      </c>
      <c r="BA190" s="127">
        <v>5</v>
      </c>
      <c r="BB190" s="130">
        <v>119</v>
      </c>
      <c r="BC190" s="131">
        <f t="shared" si="49"/>
        <v>5119</v>
      </c>
      <c r="BE190" s="7" t="s">
        <v>3271</v>
      </c>
    </row>
    <row r="191" spans="1:57" hidden="1" outlineLevel="1" x14ac:dyDescent="0.2">
      <c r="A191" s="6" t="s">
        <v>216</v>
      </c>
      <c r="B191" s="5" t="s">
        <v>2042</v>
      </c>
      <c r="C191" s="1">
        <f t="shared" si="60"/>
        <v>136957</v>
      </c>
      <c r="D191" s="7">
        <f>RANK(N191,(N191:P191,Q191:AL191))</f>
        <v>1</v>
      </c>
      <c r="E191" s="7">
        <f>RANK(O191,(N191:P191,Q191:AL191))</f>
        <v>2</v>
      </c>
      <c r="F191" s="7">
        <f>IF(P191&gt;0,RANK(P191,(N191:P191,Q191:AL191)),0)</f>
        <v>3</v>
      </c>
      <c r="G191" s="1">
        <f t="shared" si="61"/>
        <v>31693</v>
      </c>
      <c r="H191" s="2">
        <f t="shared" si="70"/>
        <v>0.23140839825638704</v>
      </c>
      <c r="I191" s="2"/>
      <c r="J191" s="2">
        <f t="shared" si="62"/>
        <v>0.58034273531108305</v>
      </c>
      <c r="K191" s="2">
        <f t="shared" si="63"/>
        <v>0.34893433705469601</v>
      </c>
      <c r="L191" s="2">
        <f t="shared" si="64"/>
        <v>6.3895967347415608E-2</v>
      </c>
      <c r="M191" s="2">
        <f t="shared" si="65"/>
        <v>6.8269602868053364E-3</v>
      </c>
      <c r="N191" s="1">
        <v>79482</v>
      </c>
      <c r="O191" s="1">
        <v>47789</v>
      </c>
      <c r="P191" s="1">
        <v>8751</v>
      </c>
      <c r="Q191" s="1">
        <v>185</v>
      </c>
      <c r="R191" s="1">
        <v>54</v>
      </c>
      <c r="S191" s="1">
        <v>377</v>
      </c>
      <c r="T191" s="1">
        <v>60</v>
      </c>
      <c r="U191" s="1">
        <v>74</v>
      </c>
      <c r="W191" s="1">
        <v>60</v>
      </c>
      <c r="AE191" s="1">
        <v>36</v>
      </c>
      <c r="AG191" s="1">
        <v>13</v>
      </c>
      <c r="AH191" s="1">
        <v>45</v>
      </c>
      <c r="AJ191" s="1">
        <v>31</v>
      </c>
      <c r="AN191" s="7">
        <f>IF(Q191&gt;0,RANK(Q191,(N191:P191,Q191:AL191)),0)</f>
        <v>5</v>
      </c>
      <c r="AO191" s="7">
        <f>IF(R191&gt;0,RANK(R191,(N191:P191,Q191:AL191)),0)</f>
        <v>9</v>
      </c>
      <c r="AP191" s="7">
        <f>IF(S191&gt;0,RANK(S191,(N191:P191,Q191:AL191)),0)</f>
        <v>4</v>
      </c>
      <c r="AQ191" s="7">
        <f>IF(T191&gt;0,RANK(T191,(N191:P191,Q191:AL191)),0)</f>
        <v>7</v>
      </c>
      <c r="AR191" s="2">
        <f t="shared" si="66"/>
        <v>1.3507889337529297E-3</v>
      </c>
      <c r="AS191" s="2">
        <f t="shared" si="67"/>
        <v>3.942843374197741E-4</v>
      </c>
      <c r="AT191" s="2">
        <f t="shared" si="68"/>
        <v>2.7526888001343486E-3</v>
      </c>
      <c r="AU191" s="2">
        <f t="shared" si="69"/>
        <v>4.3809370824419346E-4</v>
      </c>
      <c r="AW191" s="6" t="s">
        <v>216</v>
      </c>
      <c r="AX191" s="5" t="s">
        <v>2042</v>
      </c>
      <c r="AY191">
        <v>2</v>
      </c>
      <c r="BA191" s="127">
        <v>5</v>
      </c>
      <c r="BB191" s="130">
        <v>121</v>
      </c>
      <c r="BC191" s="131">
        <f t="shared" si="49"/>
        <v>5121</v>
      </c>
      <c r="BE191" s="7" t="s">
        <v>3271</v>
      </c>
    </row>
    <row r="192" spans="1:57" hidden="1" outlineLevel="1" x14ac:dyDescent="0.2">
      <c r="A192" s="6" t="s">
        <v>2150</v>
      </c>
      <c r="B192" s="5" t="s">
        <v>2042</v>
      </c>
      <c r="C192" s="1">
        <f t="shared" si="60"/>
        <v>6314</v>
      </c>
      <c r="D192" s="7">
        <f>RANK(N192,(N192:P192,Q192:AL192))</f>
        <v>1</v>
      </c>
      <c r="E192" s="7">
        <f>RANK(O192,(N192:P192,Q192:AL192))</f>
        <v>2</v>
      </c>
      <c r="F192" s="7">
        <f>IF(P192&gt;0,RANK(P192,(N192:P192,Q192:AL192)),0)</f>
        <v>3</v>
      </c>
      <c r="G192" s="1">
        <f t="shared" si="61"/>
        <v>2155</v>
      </c>
      <c r="H192" s="2">
        <f t="shared" si="70"/>
        <v>0.34130503642698767</v>
      </c>
      <c r="I192" s="2"/>
      <c r="J192" s="2">
        <f t="shared" si="62"/>
        <v>0.62100095026924296</v>
      </c>
      <c r="K192" s="2">
        <f t="shared" si="63"/>
        <v>0.27969591384225528</v>
      </c>
      <c r="L192" s="2">
        <f t="shared" si="64"/>
        <v>9.1542603737725686E-2</v>
      </c>
      <c r="M192" s="2">
        <f t="shared" si="65"/>
        <v>7.7605321507760727E-3</v>
      </c>
      <c r="N192" s="1">
        <v>3921</v>
      </c>
      <c r="O192" s="1">
        <v>1766</v>
      </c>
      <c r="P192" s="1">
        <v>578</v>
      </c>
      <c r="Q192" s="1">
        <v>3</v>
      </c>
      <c r="R192" s="1">
        <v>7</v>
      </c>
      <c r="S192" s="1">
        <v>2</v>
      </c>
      <c r="T192" s="1">
        <v>19</v>
      </c>
      <c r="U192" s="1">
        <v>7</v>
      </c>
      <c r="W192" s="1">
        <v>3</v>
      </c>
      <c r="AE192" s="1">
        <v>1</v>
      </c>
      <c r="AG192" s="1">
        <v>1</v>
      </c>
      <c r="AH192" s="1">
        <v>6</v>
      </c>
      <c r="AN192" s="7">
        <f>IF(Q192&gt;0,RANK(Q192,(N192:P192,Q192:AL192)),0)</f>
        <v>8</v>
      </c>
      <c r="AO192" s="7">
        <f>IF(R192&gt;0,RANK(R192,(N192:P192,Q192:AL192)),0)</f>
        <v>5</v>
      </c>
      <c r="AP192" s="7">
        <f>IF(S192&gt;0,RANK(S192,(N192:P192,Q192:AL192)),0)</f>
        <v>10</v>
      </c>
      <c r="AQ192" s="7">
        <f>IF(T192&gt;0,RANK(T192,(N192:P192,Q192:AL192)),0)</f>
        <v>4</v>
      </c>
      <c r="AR192" s="2">
        <f t="shared" si="66"/>
        <v>4.7513462147608489E-4</v>
      </c>
      <c r="AS192" s="2">
        <f t="shared" si="67"/>
        <v>1.1086474501108647E-3</v>
      </c>
      <c r="AT192" s="2">
        <f t="shared" si="68"/>
        <v>3.1675641431738993E-4</v>
      </c>
      <c r="AU192" s="2">
        <f t="shared" si="69"/>
        <v>3.0091859360152043E-3</v>
      </c>
      <c r="AW192" s="6" t="s">
        <v>2150</v>
      </c>
      <c r="AX192" s="5" t="s">
        <v>2042</v>
      </c>
      <c r="AY192">
        <v>1</v>
      </c>
      <c r="BA192" s="127">
        <v>5</v>
      </c>
      <c r="BB192" s="130">
        <v>123</v>
      </c>
      <c r="BC192" s="131">
        <f t="shared" si="49"/>
        <v>5123</v>
      </c>
      <c r="BE192" s="7" t="s">
        <v>3271</v>
      </c>
    </row>
    <row r="193" spans="1:57" hidden="1" outlineLevel="1" x14ac:dyDescent="0.2">
      <c r="A193" s="6" t="s">
        <v>3093</v>
      </c>
      <c r="B193" s="5" t="s">
        <v>2042</v>
      </c>
      <c r="C193" s="1">
        <f t="shared" si="60"/>
        <v>10635</v>
      </c>
      <c r="D193" s="7">
        <f>RANK(N193,(N193:P193,Q193:AL193))</f>
        <v>1</v>
      </c>
      <c r="E193" s="7">
        <f>RANK(O193,(N193:P193,Q193:AL193))</f>
        <v>2</v>
      </c>
      <c r="F193" s="7">
        <f>IF(P193&gt;0,RANK(P193,(N193:P193,Q193:AL193)),0)</f>
        <v>3</v>
      </c>
      <c r="G193" s="1">
        <f t="shared" si="61"/>
        <v>3259</v>
      </c>
      <c r="H193" s="2">
        <f t="shared" si="70"/>
        <v>0.30644099670897978</v>
      </c>
      <c r="I193" s="2"/>
      <c r="J193" s="2">
        <f t="shared" si="62"/>
        <v>0.6157028678890456</v>
      </c>
      <c r="K193" s="2">
        <f t="shared" si="63"/>
        <v>0.30926187118006582</v>
      </c>
      <c r="L193" s="2">
        <f t="shared" si="64"/>
        <v>7.202632816173013E-2</v>
      </c>
      <c r="M193" s="2">
        <f t="shared" si="65"/>
        <v>3.0089327691584511E-3</v>
      </c>
      <c r="N193" s="1">
        <v>6548</v>
      </c>
      <c r="O193" s="1">
        <v>3289</v>
      </c>
      <c r="P193" s="1">
        <v>766</v>
      </c>
      <c r="Q193" s="1">
        <v>4</v>
      </c>
      <c r="S193" s="1">
        <v>1</v>
      </c>
      <c r="T193" s="1">
        <v>1</v>
      </c>
      <c r="U193" s="1">
        <v>8</v>
      </c>
      <c r="W193" s="1">
        <v>1</v>
      </c>
      <c r="AE193" s="1">
        <v>1</v>
      </c>
      <c r="AG193" s="1">
        <v>5</v>
      </c>
      <c r="AH193" s="1">
        <v>3</v>
      </c>
      <c r="AJ193" s="1">
        <v>8</v>
      </c>
      <c r="AN193" s="7">
        <f>IF(Q193&gt;0,RANK(Q193,(N193:P193,Q193:AL193)),0)</f>
        <v>7</v>
      </c>
      <c r="AO193" s="7">
        <f>IF(R193&gt;0,RANK(R193,(N193:P193,Q193:AL193)),0)</f>
        <v>0</v>
      </c>
      <c r="AP193" s="7">
        <f>IF(S193&gt;0,RANK(S193,(N193:P193,Q193:AL193)),0)</f>
        <v>9</v>
      </c>
      <c r="AQ193" s="7">
        <f>IF(T193&gt;0,RANK(T193,(N193:P193,Q193:AL193)),0)</f>
        <v>9</v>
      </c>
      <c r="AR193" s="2">
        <f t="shared" si="66"/>
        <v>3.7611659614480487E-4</v>
      </c>
      <c r="AS193" s="2">
        <f t="shared" si="67"/>
        <v>0</v>
      </c>
      <c r="AT193" s="2">
        <f t="shared" si="68"/>
        <v>9.4029149036201217E-5</v>
      </c>
      <c r="AU193" s="2">
        <f t="shared" si="69"/>
        <v>9.4029149036201217E-5</v>
      </c>
      <c r="AW193" s="6" t="s">
        <v>3093</v>
      </c>
      <c r="AX193" s="5" t="s">
        <v>2042</v>
      </c>
      <c r="AY193">
        <v>1</v>
      </c>
      <c r="BA193" s="127">
        <v>5</v>
      </c>
      <c r="BB193" s="130">
        <v>125</v>
      </c>
      <c r="BC193" s="131">
        <f t="shared" si="49"/>
        <v>5125</v>
      </c>
      <c r="BE193" s="7" t="s">
        <v>3271</v>
      </c>
    </row>
    <row r="194" spans="1:57" hidden="1" outlineLevel="1" x14ac:dyDescent="0.2">
      <c r="A194" s="6" t="s">
        <v>1569</v>
      </c>
      <c r="B194" s="5" t="s">
        <v>2042</v>
      </c>
      <c r="C194" s="1">
        <f t="shared" si="60"/>
        <v>25661</v>
      </c>
      <c r="D194" s="7">
        <f>RANK(N194,(N194:P194,Q194:AL194))</f>
        <v>1</v>
      </c>
      <c r="E194" s="7">
        <f>RANK(O194,(N194:P194,Q194:AL194))</f>
        <v>2</v>
      </c>
      <c r="F194" s="7">
        <f>IF(P194&gt;0,RANK(P194,(N194:P194,Q194:AL194)),0)</f>
        <v>3</v>
      </c>
      <c r="G194" s="1">
        <f t="shared" si="61"/>
        <v>2566</v>
      </c>
      <c r="H194" s="2">
        <f t="shared" si="70"/>
        <v>9.9996103035735168E-2</v>
      </c>
      <c r="I194" s="2"/>
      <c r="J194" s="2">
        <f t="shared" si="62"/>
        <v>0.49378434199758386</v>
      </c>
      <c r="K194" s="2">
        <f t="shared" si="63"/>
        <v>0.39378823896184872</v>
      </c>
      <c r="L194" s="2">
        <f t="shared" si="64"/>
        <v>0.10720548692568489</v>
      </c>
      <c r="M194" s="2">
        <f t="shared" si="65"/>
        <v>5.2219321148825742E-3</v>
      </c>
      <c r="N194" s="1">
        <v>12671</v>
      </c>
      <c r="O194" s="1">
        <v>10105</v>
      </c>
      <c r="P194" s="1">
        <v>2751</v>
      </c>
      <c r="Q194" s="1">
        <v>22</v>
      </c>
      <c r="R194" s="1">
        <v>24</v>
      </c>
      <c r="S194" s="1">
        <v>5</v>
      </c>
      <c r="T194" s="1">
        <v>23</v>
      </c>
      <c r="U194" s="1">
        <v>14</v>
      </c>
      <c r="W194" s="1">
        <v>4</v>
      </c>
      <c r="AE194" s="1">
        <v>8</v>
      </c>
      <c r="AG194" s="1">
        <v>17</v>
      </c>
      <c r="AH194" s="1">
        <v>15</v>
      </c>
      <c r="AJ194" s="1">
        <v>2</v>
      </c>
      <c r="AN194" s="7">
        <f>IF(Q194&gt;0,RANK(Q194,(N194:P194,Q194:AL194)),0)</f>
        <v>6</v>
      </c>
      <c r="AO194" s="7">
        <f>IF(R194&gt;0,RANK(R194,(N194:P194,Q194:AL194)),0)</f>
        <v>4</v>
      </c>
      <c r="AP194" s="7">
        <f>IF(S194&gt;0,RANK(S194,(N194:P194,Q194:AL194)),0)</f>
        <v>11</v>
      </c>
      <c r="AQ194" s="7">
        <f>IF(T194&gt;0,RANK(T194,(N194:P194,Q194:AL194)),0)</f>
        <v>5</v>
      </c>
      <c r="AR194" s="2">
        <f t="shared" si="66"/>
        <v>8.5733213826429209E-4</v>
      </c>
      <c r="AS194" s="2">
        <f t="shared" si="67"/>
        <v>9.3527142356104593E-4</v>
      </c>
      <c r="AT194" s="2">
        <f t="shared" si="68"/>
        <v>1.9484821324188456E-4</v>
      </c>
      <c r="AU194" s="2">
        <f t="shared" si="69"/>
        <v>8.9630178091266901E-4</v>
      </c>
      <c r="AW194" s="6" t="s">
        <v>1569</v>
      </c>
      <c r="AX194" s="5" t="s">
        <v>2042</v>
      </c>
      <c r="AY194">
        <v>2</v>
      </c>
      <c r="BA194" s="127">
        <v>5</v>
      </c>
      <c r="BB194" s="130">
        <v>127</v>
      </c>
      <c r="BC194" s="131">
        <f t="shared" si="49"/>
        <v>5127</v>
      </c>
      <c r="BE194" s="7" t="s">
        <v>3271</v>
      </c>
    </row>
    <row r="195" spans="1:57" hidden="1" outlineLevel="1" x14ac:dyDescent="0.2">
      <c r="A195" s="6" t="s">
        <v>1465</v>
      </c>
      <c r="B195" s="5" t="s">
        <v>2042</v>
      </c>
      <c r="C195" s="1">
        <f t="shared" si="60"/>
        <v>4562</v>
      </c>
      <c r="D195" s="7">
        <f>RANK(N195,(N195:P195,Q195:AL195))</f>
        <v>1</v>
      </c>
      <c r="E195" s="7">
        <f>RANK(O195,(N195:P195,Q195:AL195))</f>
        <v>2</v>
      </c>
      <c r="F195" s="7">
        <f>IF(P195&gt;0,RANK(P195,(N195:P195,Q195:AL195)),0)</f>
        <v>3</v>
      </c>
      <c r="G195" s="1">
        <f t="shared" si="61"/>
        <v>533</v>
      </c>
      <c r="H195" s="2">
        <f t="shared" si="70"/>
        <v>0.11683472161332749</v>
      </c>
      <c r="I195" s="2"/>
      <c r="J195" s="2">
        <f t="shared" si="62"/>
        <v>0.48838228846996934</v>
      </c>
      <c r="K195" s="2">
        <f t="shared" si="63"/>
        <v>0.37154756685664181</v>
      </c>
      <c r="L195" s="2">
        <f t="shared" si="64"/>
        <v>0.13371328364752302</v>
      </c>
      <c r="M195" s="2">
        <f t="shared" si="65"/>
        <v>6.3568610258658287E-3</v>
      </c>
      <c r="N195" s="1">
        <v>2228</v>
      </c>
      <c r="O195" s="1">
        <v>1695</v>
      </c>
      <c r="P195" s="1">
        <v>610</v>
      </c>
      <c r="Q195" s="1">
        <v>4</v>
      </c>
      <c r="R195" s="1">
        <v>6</v>
      </c>
      <c r="S195" s="1">
        <v>4</v>
      </c>
      <c r="T195" s="1">
        <v>1</v>
      </c>
      <c r="U195" s="1">
        <v>6</v>
      </c>
      <c r="W195" s="1">
        <v>2</v>
      </c>
      <c r="AE195" s="1">
        <v>2</v>
      </c>
      <c r="AH195" s="1">
        <v>4</v>
      </c>
      <c r="AN195" s="7">
        <f>IF(Q195&gt;0,RANK(Q195,(N195:P195,Q195:AL195)),0)</f>
        <v>6</v>
      </c>
      <c r="AO195" s="7">
        <f>IF(R195&gt;0,RANK(R195,(N195:P195,Q195:AL195)),0)</f>
        <v>4</v>
      </c>
      <c r="AP195" s="7">
        <f>IF(S195&gt;0,RANK(S195,(N195:P195,Q195:AL195)),0)</f>
        <v>6</v>
      </c>
      <c r="AQ195" s="7">
        <f>IF(T195&gt;0,RANK(T195,(N195:P195,Q195:AL195)),0)</f>
        <v>11</v>
      </c>
      <c r="AR195" s="2">
        <f t="shared" si="66"/>
        <v>8.7680841736080669E-4</v>
      </c>
      <c r="AS195" s="2">
        <f t="shared" si="67"/>
        <v>1.31521262604121E-3</v>
      </c>
      <c r="AT195" s="2">
        <f t="shared" si="68"/>
        <v>8.7680841736080669E-4</v>
      </c>
      <c r="AU195" s="2">
        <f t="shared" si="69"/>
        <v>2.1920210434020167E-4</v>
      </c>
      <c r="AW195" s="6" t="s">
        <v>1465</v>
      </c>
      <c r="AX195" s="5" t="s">
        <v>2042</v>
      </c>
      <c r="AY195">
        <v>3</v>
      </c>
      <c r="BA195" s="127">
        <v>5</v>
      </c>
      <c r="BB195" s="130">
        <v>129</v>
      </c>
      <c r="BC195" s="131">
        <f t="shared" ref="BC195:BC205" si="71">BA195*1000+BB195</f>
        <v>5129</v>
      </c>
      <c r="BE195" s="7" t="s">
        <v>3271</v>
      </c>
    </row>
    <row r="196" spans="1:57" hidden="1" outlineLevel="1" x14ac:dyDescent="0.2">
      <c r="A196" s="6" t="s">
        <v>2394</v>
      </c>
      <c r="B196" s="5" t="s">
        <v>2042</v>
      </c>
      <c r="C196" s="1">
        <f t="shared" ref="C196:C207" si="72">SUM(N196:AL196)</f>
        <v>3984</v>
      </c>
      <c r="D196" s="7">
        <f>RANK(N196,(N196:P196,Q196:AL196))</f>
        <v>2</v>
      </c>
      <c r="E196" s="7">
        <f>RANK(O196,(N196:P196,Q196:AL196))</f>
        <v>1</v>
      </c>
      <c r="F196" s="7">
        <f>IF(P196&gt;0,RANK(P196,(N196:P196,Q196:AL196)),0)</f>
        <v>3</v>
      </c>
      <c r="G196" s="1">
        <f t="shared" ref="G196:G207" si="73">MAX(N196:P196)-LARGE(N196:P196,2)</f>
        <v>93</v>
      </c>
      <c r="H196" s="2">
        <f t="shared" si="70"/>
        <v>2.3343373493975902E-2</v>
      </c>
      <c r="I196" s="2"/>
      <c r="J196" s="2">
        <f t="shared" ref="J196:J207" si="74">IF($C196=0,"-",N196/$C196)</f>
        <v>0.42143574297188757</v>
      </c>
      <c r="K196" s="2">
        <f t="shared" ref="K196:K207" si="75">IF($C196=0,"-",O196/$C196)</f>
        <v>0.44477911646586343</v>
      </c>
      <c r="L196" s="2">
        <f t="shared" ref="L196:L207" si="76">IF($C196=0,"-",P196/$C196)</f>
        <v>0.12625502008032127</v>
      </c>
      <c r="M196" s="2">
        <f t="shared" ref="M196:M207" si="77">IF(C196=0,"-",(1-J196-K196-L196))</f>
        <v>7.5301204819277212E-3</v>
      </c>
      <c r="N196" s="1">
        <v>1679</v>
      </c>
      <c r="O196" s="1">
        <v>1772</v>
      </c>
      <c r="P196" s="1">
        <v>503</v>
      </c>
      <c r="Q196" s="1">
        <v>1</v>
      </c>
      <c r="R196" s="1">
        <v>3</v>
      </c>
      <c r="S196" s="1">
        <v>8</v>
      </c>
      <c r="T196" s="1">
        <v>5</v>
      </c>
      <c r="U196" s="1">
        <v>4</v>
      </c>
      <c r="W196" s="1">
        <v>3</v>
      </c>
      <c r="AE196" s="1">
        <v>1</v>
      </c>
      <c r="AG196" s="1">
        <v>1</v>
      </c>
      <c r="AH196" s="1">
        <v>2</v>
      </c>
      <c r="AJ196" s="1">
        <v>2</v>
      </c>
      <c r="AN196" s="7">
        <f>IF(Q196&gt;0,RANK(Q196,(N196:P196,Q196:AL196)),0)</f>
        <v>11</v>
      </c>
      <c r="AO196" s="7">
        <f>IF(R196&gt;0,RANK(R196,(N196:P196,Q196:AL196)),0)</f>
        <v>7</v>
      </c>
      <c r="AP196" s="7">
        <f>IF(S196&gt;0,RANK(S196,(N196:P196,Q196:AL196)),0)</f>
        <v>4</v>
      </c>
      <c r="AQ196" s="7">
        <f>IF(T196&gt;0,RANK(T196,(N196:P196,Q196:AL196)),0)</f>
        <v>5</v>
      </c>
      <c r="AR196" s="2">
        <f t="shared" ref="AR196:AR207" si="78">IF($C196=0,"-",Q196/$C196)</f>
        <v>2.5100401606425701E-4</v>
      </c>
      <c r="AS196" s="2">
        <f t="shared" ref="AS196:AS207" si="79">IF($C196=0,"-",R196/$C196)</f>
        <v>7.5301204819277112E-4</v>
      </c>
      <c r="AT196" s="2">
        <f t="shared" ref="AT196:AT207" si="80">IF($C196=0,"-",S196/$C196)</f>
        <v>2.008032128514056E-3</v>
      </c>
      <c r="AU196" s="2">
        <f t="shared" ref="AU196:AU207" si="81">IF($C196=0,"-",T196/$C196)</f>
        <v>1.2550200803212851E-3</v>
      </c>
      <c r="AW196" s="6" t="s">
        <v>2394</v>
      </c>
      <c r="AX196" s="5" t="s">
        <v>2042</v>
      </c>
      <c r="AY196">
        <v>1</v>
      </c>
      <c r="BA196" s="127">
        <v>5</v>
      </c>
      <c r="BB196" s="130">
        <v>131</v>
      </c>
      <c r="BC196" s="131">
        <f t="shared" si="71"/>
        <v>5131</v>
      </c>
      <c r="BE196" s="7" t="s">
        <v>3271</v>
      </c>
    </row>
    <row r="197" spans="1:57" hidden="1" outlineLevel="1" x14ac:dyDescent="0.2">
      <c r="A197" s="6" t="s">
        <v>2395</v>
      </c>
      <c r="B197" s="5" t="s">
        <v>2042</v>
      </c>
      <c r="C197" s="1">
        <f t="shared" si="72"/>
        <v>39659</v>
      </c>
      <c r="D197" s="7">
        <f>RANK(N197,(N197:P197,Q197:AL197))</f>
        <v>2</v>
      </c>
      <c r="E197" s="7">
        <f>RANK(O197,(N197:P197,Q197:AL197))</f>
        <v>1</v>
      </c>
      <c r="F197" s="7">
        <f>IF(P197&gt;0,RANK(P197,(N197:P197,Q197:AL197)),0)</f>
        <v>3</v>
      </c>
      <c r="G197" s="1">
        <f t="shared" si="73"/>
        <v>247</v>
      </c>
      <c r="H197" s="2">
        <f t="shared" si="70"/>
        <v>6.228094505660758E-3</v>
      </c>
      <c r="I197" s="2"/>
      <c r="J197" s="2">
        <f t="shared" si="74"/>
        <v>0.41781184598703952</v>
      </c>
      <c r="K197" s="2">
        <f t="shared" si="75"/>
        <v>0.42403994049270027</v>
      </c>
      <c r="L197" s="2">
        <f t="shared" si="76"/>
        <v>0.15186968909957388</v>
      </c>
      <c r="M197" s="2">
        <f t="shared" si="77"/>
        <v>6.2785244206863822E-3</v>
      </c>
      <c r="N197" s="1">
        <v>16570</v>
      </c>
      <c r="O197" s="1">
        <v>16817</v>
      </c>
      <c r="P197" s="1">
        <v>6023</v>
      </c>
      <c r="Q197" s="1">
        <v>42</v>
      </c>
      <c r="R197" s="1">
        <v>41</v>
      </c>
      <c r="S197" s="1">
        <v>9</v>
      </c>
      <c r="T197" s="1">
        <v>79</v>
      </c>
      <c r="U197" s="1">
        <v>13</v>
      </c>
      <c r="W197" s="1">
        <v>4</v>
      </c>
      <c r="AE197" s="1">
        <v>26</v>
      </c>
      <c r="AG197" s="1">
        <v>3</v>
      </c>
      <c r="AH197" s="1">
        <v>26</v>
      </c>
      <c r="AJ197" s="1">
        <v>6</v>
      </c>
      <c r="AN197" s="7">
        <f>IF(Q197&gt;0,RANK(Q197,(N197:P197,Q197:AL197)),0)</f>
        <v>5</v>
      </c>
      <c r="AO197" s="7">
        <f>IF(R197&gt;0,RANK(R197,(N197:P197,Q197:AL197)),0)</f>
        <v>6</v>
      </c>
      <c r="AP197" s="7">
        <f>IF(S197&gt;0,RANK(S197,(N197:P197,Q197:AL197)),0)</f>
        <v>10</v>
      </c>
      <c r="AQ197" s="7">
        <f>IF(T197&gt;0,RANK(T197,(N197:P197,Q197:AL197)),0)</f>
        <v>4</v>
      </c>
      <c r="AR197" s="2">
        <f t="shared" si="78"/>
        <v>1.0590282155374569E-3</v>
      </c>
      <c r="AS197" s="2">
        <f t="shared" si="79"/>
        <v>1.0338132580246602E-3</v>
      </c>
      <c r="AT197" s="2">
        <f t="shared" si="80"/>
        <v>2.2693461761516933E-4</v>
      </c>
      <c r="AU197" s="2">
        <f t="shared" si="81"/>
        <v>1.9919816435109306E-3</v>
      </c>
      <c r="AW197" s="6" t="s">
        <v>2395</v>
      </c>
      <c r="AX197" s="5" t="s">
        <v>2042</v>
      </c>
      <c r="AY197">
        <v>3</v>
      </c>
      <c r="BA197" s="127">
        <v>5</v>
      </c>
      <c r="BB197" s="130">
        <v>133</v>
      </c>
      <c r="BC197" s="131">
        <f t="shared" si="71"/>
        <v>5133</v>
      </c>
      <c r="BE197" s="7" t="s">
        <v>3271</v>
      </c>
    </row>
    <row r="198" spans="1:57" hidden="1" outlineLevel="1" x14ac:dyDescent="0.2">
      <c r="A198" s="6" t="s">
        <v>516</v>
      </c>
      <c r="B198" s="5" t="s">
        <v>2042</v>
      </c>
      <c r="C198" s="1">
        <f t="shared" si="72"/>
        <v>5011</v>
      </c>
      <c r="D198" s="7">
        <f>RANK(N198,(N198:P198,Q198:AL198))</f>
        <v>1</v>
      </c>
      <c r="E198" s="7">
        <f>RANK(O198,(N198:P198,Q198:AL198))</f>
        <v>2</v>
      </c>
      <c r="F198" s="7">
        <f>IF(P198&gt;0,RANK(P198,(N198:P198,Q198:AL198)),0)</f>
        <v>3</v>
      </c>
      <c r="G198" s="1">
        <f t="shared" si="73"/>
        <v>966</v>
      </c>
      <c r="H198" s="2">
        <f t="shared" si="70"/>
        <v>0.1927758930353223</v>
      </c>
      <c r="I198" s="2"/>
      <c r="J198" s="2">
        <f t="shared" si="74"/>
        <v>0.51047695070844146</v>
      </c>
      <c r="K198" s="2">
        <f t="shared" si="75"/>
        <v>0.31770105767311912</v>
      </c>
      <c r="L198" s="2">
        <f t="shared" si="76"/>
        <v>0.12831770105767312</v>
      </c>
      <c r="M198" s="2">
        <f t="shared" si="77"/>
        <v>4.3504290560766296E-2</v>
      </c>
      <c r="N198" s="1">
        <v>2558</v>
      </c>
      <c r="O198" s="1">
        <v>1592</v>
      </c>
      <c r="P198" s="1">
        <v>643</v>
      </c>
      <c r="Q198" s="1">
        <v>4</v>
      </c>
      <c r="R198" s="1">
        <v>137</v>
      </c>
      <c r="S198" s="1">
        <v>1</v>
      </c>
      <c r="T198" s="1">
        <v>2</v>
      </c>
      <c r="U198" s="1">
        <v>8</v>
      </c>
      <c r="W198" s="1">
        <v>6</v>
      </c>
      <c r="AE198" s="1">
        <v>55</v>
      </c>
      <c r="AG198" s="1">
        <v>2</v>
      </c>
      <c r="AH198" s="1">
        <v>3</v>
      </c>
      <c r="AN198" s="7">
        <f>IF(Q198&gt;0,RANK(Q198,(N198:P198,Q198:AL198)),0)</f>
        <v>8</v>
      </c>
      <c r="AO198" s="7">
        <f>IF(R198&gt;0,RANK(R198,(N198:P198,Q198:AL198)),0)</f>
        <v>4</v>
      </c>
      <c r="AP198" s="7">
        <f>IF(S198&gt;0,RANK(S198,(N198:P198,Q198:AL198)),0)</f>
        <v>12</v>
      </c>
      <c r="AQ198" s="7">
        <f>IF(T198&gt;0,RANK(T198,(N198:P198,Q198:AL198)),0)</f>
        <v>10</v>
      </c>
      <c r="AR198" s="2">
        <f t="shared" si="78"/>
        <v>7.9824386350029939E-4</v>
      </c>
      <c r="AS198" s="2">
        <f t="shared" si="79"/>
        <v>2.7339852324885252E-2</v>
      </c>
      <c r="AT198" s="2">
        <f t="shared" si="80"/>
        <v>1.9956096587507485E-4</v>
      </c>
      <c r="AU198" s="2">
        <f t="shared" si="81"/>
        <v>3.9912193175014969E-4</v>
      </c>
      <c r="AW198" s="6" t="s">
        <v>516</v>
      </c>
      <c r="AX198" s="5" t="s">
        <v>2042</v>
      </c>
      <c r="AY198">
        <v>4</v>
      </c>
      <c r="BA198" s="127">
        <v>5</v>
      </c>
      <c r="BB198" s="130">
        <v>135</v>
      </c>
      <c r="BC198" s="131">
        <f t="shared" si="71"/>
        <v>5135</v>
      </c>
      <c r="BE198" s="7" t="s">
        <v>3271</v>
      </c>
    </row>
    <row r="199" spans="1:57" hidden="1" outlineLevel="1" x14ac:dyDescent="0.2">
      <c r="A199" s="6" t="s">
        <v>2392</v>
      </c>
      <c r="B199" s="5" t="s">
        <v>2042</v>
      </c>
      <c r="C199" s="1">
        <f t="shared" si="72"/>
        <v>7196</v>
      </c>
      <c r="D199" s="7">
        <f>RANK(N199,(N199:P199,Q199:AL199))</f>
        <v>1</v>
      </c>
      <c r="E199" s="7">
        <f>RANK(O199,(N199:P199,Q199:AL199))</f>
        <v>2</v>
      </c>
      <c r="F199" s="7">
        <f>IF(P199&gt;0,RANK(P199,(N199:P199,Q199:AL199)),0)</f>
        <v>3</v>
      </c>
      <c r="G199" s="1">
        <f t="shared" si="73"/>
        <v>1275</v>
      </c>
      <c r="H199" s="2">
        <f t="shared" si="70"/>
        <v>0.17718176764869373</v>
      </c>
      <c r="I199" s="2"/>
      <c r="J199" s="2">
        <f t="shared" si="74"/>
        <v>0.52265147304057813</v>
      </c>
      <c r="K199" s="2">
        <f t="shared" si="75"/>
        <v>0.34546970539188437</v>
      </c>
      <c r="L199" s="2">
        <f t="shared" si="76"/>
        <v>0.12798777098387992</v>
      </c>
      <c r="M199" s="2">
        <f t="shared" si="77"/>
        <v>3.8910505836575737E-3</v>
      </c>
      <c r="N199" s="1">
        <v>3761</v>
      </c>
      <c r="O199" s="1">
        <v>2486</v>
      </c>
      <c r="P199" s="1">
        <v>921</v>
      </c>
      <c r="Q199" s="1">
        <v>2</v>
      </c>
      <c r="R199" s="1">
        <v>5</v>
      </c>
      <c r="S199" s="1">
        <v>1</v>
      </c>
      <c r="T199" s="1">
        <v>8</v>
      </c>
      <c r="U199" s="1">
        <v>7</v>
      </c>
      <c r="AE199" s="1">
        <v>2</v>
      </c>
      <c r="AH199" s="1">
        <v>2</v>
      </c>
      <c r="AJ199" s="1">
        <v>1</v>
      </c>
      <c r="AN199" s="7">
        <f>IF(Q199&gt;0,RANK(Q199,(N199:P199,Q199:AL199)),0)</f>
        <v>7</v>
      </c>
      <c r="AO199" s="7">
        <f>IF(R199&gt;0,RANK(R199,(N199:P199,Q199:AL199)),0)</f>
        <v>6</v>
      </c>
      <c r="AP199" s="7">
        <f>IF(S199&gt;0,RANK(S199,(N199:P199,Q199:AL199)),0)</f>
        <v>10</v>
      </c>
      <c r="AQ199" s="7">
        <f>IF(T199&gt;0,RANK(T199,(N199:P199,Q199:AL199)),0)</f>
        <v>4</v>
      </c>
      <c r="AR199" s="2">
        <f t="shared" si="78"/>
        <v>2.7793218454697053E-4</v>
      </c>
      <c r="AS199" s="2">
        <f t="shared" si="79"/>
        <v>6.9483046136742637E-4</v>
      </c>
      <c r="AT199" s="2">
        <f t="shared" si="80"/>
        <v>1.3896609227348526E-4</v>
      </c>
      <c r="AU199" s="2">
        <f t="shared" si="81"/>
        <v>1.1117287381878821E-3</v>
      </c>
      <c r="AW199" s="6" t="s">
        <v>2392</v>
      </c>
      <c r="AX199" s="5" t="s">
        <v>2042</v>
      </c>
      <c r="AY199">
        <v>1</v>
      </c>
      <c r="BA199" s="127">
        <v>5</v>
      </c>
      <c r="BB199" s="130">
        <v>137</v>
      </c>
      <c r="BC199" s="131">
        <f t="shared" si="71"/>
        <v>5137</v>
      </c>
      <c r="BE199" s="7" t="s">
        <v>3271</v>
      </c>
    </row>
    <row r="200" spans="1:57" hidden="1" outlineLevel="1" x14ac:dyDescent="0.2">
      <c r="A200" s="6" t="s">
        <v>2885</v>
      </c>
      <c r="B200" s="5" t="s">
        <v>2042</v>
      </c>
      <c r="C200" s="1">
        <f t="shared" si="72"/>
        <v>5039</v>
      </c>
      <c r="D200" s="7">
        <f>RANK(N200,(N200:P200,Q200:AL200))</f>
        <v>1</v>
      </c>
      <c r="E200" s="7">
        <f>RANK(O200,(N200:P200,Q200:AL200))</f>
        <v>2</v>
      </c>
      <c r="F200" s="7">
        <f>IF(P200&gt;0,RANK(P200,(N200:P200,Q200:AL200)),0)</f>
        <v>3</v>
      </c>
      <c r="G200" s="1">
        <f t="shared" si="73"/>
        <v>950</v>
      </c>
      <c r="H200" s="2">
        <f t="shared" si="70"/>
        <v>0.1885294701329629</v>
      </c>
      <c r="I200" s="2"/>
      <c r="J200" s="2">
        <f t="shared" si="74"/>
        <v>0.52034133756697754</v>
      </c>
      <c r="K200" s="2">
        <f t="shared" si="75"/>
        <v>0.3318118674340147</v>
      </c>
      <c r="L200" s="2">
        <f t="shared" si="76"/>
        <v>0.13832109545544752</v>
      </c>
      <c r="M200" s="2">
        <f t="shared" si="77"/>
        <v>9.5256995435602509E-3</v>
      </c>
      <c r="N200" s="1">
        <v>2622</v>
      </c>
      <c r="O200" s="1">
        <v>1672</v>
      </c>
      <c r="P200" s="1">
        <v>697</v>
      </c>
      <c r="Q200" s="1">
        <v>16</v>
      </c>
      <c r="R200" s="1">
        <v>7</v>
      </c>
      <c r="S200" s="1">
        <v>2</v>
      </c>
      <c r="T200" s="1">
        <v>4</v>
      </c>
      <c r="U200" s="1">
        <v>8</v>
      </c>
      <c r="W200" s="1">
        <v>4</v>
      </c>
      <c r="AE200" s="1">
        <v>3</v>
      </c>
      <c r="AG200" s="1">
        <v>1</v>
      </c>
      <c r="AH200" s="1">
        <v>2</v>
      </c>
      <c r="AJ200" s="1">
        <v>1</v>
      </c>
      <c r="AN200" s="7">
        <f>IF(Q200&gt;0,RANK(Q200,(N200:P200,Q200:AL200)),0)</f>
        <v>4</v>
      </c>
      <c r="AO200" s="7">
        <f>IF(R200&gt;0,RANK(R200,(N200:P200,Q200:AL200)),0)</f>
        <v>6</v>
      </c>
      <c r="AP200" s="7">
        <f>IF(S200&gt;0,RANK(S200,(N200:P200,Q200:AL200)),0)</f>
        <v>10</v>
      </c>
      <c r="AQ200" s="7">
        <f>IF(T200&gt;0,RANK(T200,(N200:P200,Q200:AL200)),0)</f>
        <v>7</v>
      </c>
      <c r="AR200" s="2">
        <f t="shared" si="78"/>
        <v>3.1752331811867435E-3</v>
      </c>
      <c r="AS200" s="2">
        <f t="shared" si="79"/>
        <v>1.3891645167692002E-3</v>
      </c>
      <c r="AT200" s="2">
        <f t="shared" si="80"/>
        <v>3.9690414764834294E-4</v>
      </c>
      <c r="AU200" s="2">
        <f t="shared" si="81"/>
        <v>7.9380829529668588E-4</v>
      </c>
      <c r="AW200" s="6" t="s">
        <v>2885</v>
      </c>
      <c r="AX200" s="5" t="s">
        <v>2042</v>
      </c>
      <c r="AY200">
        <v>1</v>
      </c>
      <c r="BA200" s="127">
        <v>5</v>
      </c>
      <c r="BB200" s="130">
        <v>139</v>
      </c>
      <c r="BC200" s="131">
        <f t="shared" si="71"/>
        <v>5139</v>
      </c>
      <c r="BE200" s="7" t="s">
        <v>3271</v>
      </c>
    </row>
    <row r="201" spans="1:57" hidden="1" outlineLevel="1" x14ac:dyDescent="0.2">
      <c r="A201" s="6" t="s">
        <v>845</v>
      </c>
      <c r="B201" s="5" t="s">
        <v>2042</v>
      </c>
      <c r="C201" s="1">
        <f t="shared" si="72"/>
        <v>18580</v>
      </c>
      <c r="D201" s="7">
        <f>RANK(N201,(N201:P201,Q201:AL201))</f>
        <v>1</v>
      </c>
      <c r="E201" s="7">
        <f>RANK(O201,(N201:P201,Q201:AL201))</f>
        <v>2</v>
      </c>
      <c r="F201" s="7">
        <f>IF(P201&gt;0,RANK(P201,(N201:P201,Q201:AL201)),0)</f>
        <v>3</v>
      </c>
      <c r="G201" s="1">
        <f t="shared" si="73"/>
        <v>1481</v>
      </c>
      <c r="H201" s="2">
        <f t="shared" si="70"/>
        <v>7.9709364908503763E-2</v>
      </c>
      <c r="I201" s="2"/>
      <c r="J201" s="2">
        <f t="shared" si="74"/>
        <v>0.47287405812701833</v>
      </c>
      <c r="K201" s="2">
        <f t="shared" si="75"/>
        <v>0.39316469321851455</v>
      </c>
      <c r="L201" s="2">
        <f t="shared" si="76"/>
        <v>0.10328310010764262</v>
      </c>
      <c r="M201" s="2">
        <f t="shared" si="77"/>
        <v>3.0678148546824505E-2</v>
      </c>
      <c r="N201" s="1">
        <v>8786</v>
      </c>
      <c r="O201" s="1">
        <v>7305</v>
      </c>
      <c r="P201" s="1">
        <v>1919</v>
      </c>
      <c r="Q201" s="1">
        <v>14</v>
      </c>
      <c r="R201" s="1">
        <v>37</v>
      </c>
      <c r="S201" s="1">
        <v>10</v>
      </c>
      <c r="T201" s="1">
        <v>173</v>
      </c>
      <c r="U201" s="1">
        <v>21</v>
      </c>
      <c r="W201" s="1">
        <v>14</v>
      </c>
      <c r="AE201" s="1">
        <v>69</v>
      </c>
      <c r="AG201" s="1">
        <v>20</v>
      </c>
      <c r="AH201" s="1">
        <v>175</v>
      </c>
      <c r="AJ201" s="1">
        <v>37</v>
      </c>
      <c r="AN201" s="7">
        <f>IF(Q201&gt;0,RANK(Q201,(N201:P201,Q201:AL201)),0)</f>
        <v>11</v>
      </c>
      <c r="AO201" s="7">
        <f>IF(R201&gt;0,RANK(R201,(N201:P201,Q201:AL201)),0)</f>
        <v>7</v>
      </c>
      <c r="AP201" s="7">
        <f>IF(S201&gt;0,RANK(S201,(N201:P201,Q201:AL201)),0)</f>
        <v>13</v>
      </c>
      <c r="AQ201" s="7">
        <f>IF(T201&gt;0,RANK(T201,(N201:P201,Q201:AL201)),0)</f>
        <v>5</v>
      </c>
      <c r="AR201" s="2">
        <f t="shared" si="78"/>
        <v>7.5349838536060282E-4</v>
      </c>
      <c r="AS201" s="2">
        <f t="shared" si="79"/>
        <v>1.991388589881593E-3</v>
      </c>
      <c r="AT201" s="2">
        <f t="shared" si="80"/>
        <v>5.3821313240043052E-4</v>
      </c>
      <c r="AU201" s="2">
        <f t="shared" si="81"/>
        <v>9.3110871905274489E-3</v>
      </c>
      <c r="AW201" s="6" t="s">
        <v>845</v>
      </c>
      <c r="AX201" s="5" t="s">
        <v>2042</v>
      </c>
      <c r="AY201">
        <v>4</v>
      </c>
      <c r="BA201" s="127">
        <v>5</v>
      </c>
      <c r="BB201" s="130">
        <v>141</v>
      </c>
      <c r="BC201" s="131">
        <f t="shared" si="71"/>
        <v>5141</v>
      </c>
      <c r="BE201" s="7" t="s">
        <v>3271</v>
      </c>
    </row>
    <row r="202" spans="1:57" hidden="1" outlineLevel="1" x14ac:dyDescent="0.2">
      <c r="A202" s="6" t="s">
        <v>569</v>
      </c>
      <c r="B202" s="5" t="s">
        <v>2042</v>
      </c>
      <c r="C202" s="1">
        <f t="shared" si="72"/>
        <v>7361</v>
      </c>
      <c r="D202" s="7">
        <f>RANK(N202,(N202:P202,Q202:AL202))</f>
        <v>1</v>
      </c>
      <c r="E202" s="7">
        <f>RANK(O202,(N202:P202,Q202:AL202))</f>
        <v>2</v>
      </c>
      <c r="F202" s="7">
        <f>IF(P202&gt;0,RANK(P202,(N202:P202,Q202:AL202)),0)</f>
        <v>3</v>
      </c>
      <c r="G202" s="1">
        <f t="shared" si="73"/>
        <v>1207</v>
      </c>
      <c r="H202" s="2">
        <f t="shared" si="70"/>
        <v>0.16397228637413394</v>
      </c>
      <c r="I202" s="2"/>
      <c r="J202" s="2">
        <f t="shared" si="74"/>
        <v>0.51881537834533353</v>
      </c>
      <c r="K202" s="2">
        <f t="shared" si="75"/>
        <v>0.35484309197119956</v>
      </c>
      <c r="L202" s="2">
        <f t="shared" si="76"/>
        <v>0.12063578318163293</v>
      </c>
      <c r="M202" s="2">
        <f t="shared" si="77"/>
        <v>5.7057465018339748E-3</v>
      </c>
      <c r="N202" s="1">
        <v>3819</v>
      </c>
      <c r="O202" s="1">
        <v>2612</v>
      </c>
      <c r="P202" s="1">
        <v>888</v>
      </c>
      <c r="Q202" s="1">
        <v>9</v>
      </c>
      <c r="R202" s="1">
        <v>5</v>
      </c>
      <c r="S202" s="1">
        <v>1</v>
      </c>
      <c r="T202" s="1">
        <v>4</v>
      </c>
      <c r="U202" s="1">
        <v>7</v>
      </c>
      <c r="W202" s="1">
        <v>4</v>
      </c>
      <c r="AE202" s="1">
        <v>1</v>
      </c>
      <c r="AG202" s="1">
        <v>4</v>
      </c>
      <c r="AH202" s="1">
        <v>7</v>
      </c>
      <c r="AN202" s="7">
        <f>IF(Q202&gt;0,RANK(Q202,(N202:P202,Q202:AL202)),0)</f>
        <v>4</v>
      </c>
      <c r="AO202" s="7">
        <f>IF(R202&gt;0,RANK(R202,(N202:P202,Q202:AL202)),0)</f>
        <v>7</v>
      </c>
      <c r="AP202" s="7">
        <f>IF(S202&gt;0,RANK(S202,(N202:P202,Q202:AL202)),0)</f>
        <v>11</v>
      </c>
      <c r="AQ202" s="7">
        <f>IF(T202&gt;0,RANK(T202,(N202:P202,Q202:AL202)),0)</f>
        <v>8</v>
      </c>
      <c r="AR202" s="2">
        <f t="shared" si="78"/>
        <v>1.2226599646787122E-3</v>
      </c>
      <c r="AS202" s="2">
        <f t="shared" si="79"/>
        <v>6.7925553593261787E-4</v>
      </c>
      <c r="AT202" s="2">
        <f t="shared" si="80"/>
        <v>1.3585110718652356E-4</v>
      </c>
      <c r="AU202" s="2">
        <f t="shared" si="81"/>
        <v>5.4340442874609423E-4</v>
      </c>
      <c r="AW202" s="6" t="s">
        <v>569</v>
      </c>
      <c r="AX202" s="5" t="s">
        <v>2042</v>
      </c>
      <c r="AY202">
        <v>2</v>
      </c>
      <c r="BA202" s="127">
        <v>5</v>
      </c>
      <c r="BB202" s="130">
        <v>143</v>
      </c>
      <c r="BC202" s="131">
        <f t="shared" si="71"/>
        <v>5143</v>
      </c>
      <c r="BE202" s="7" t="s">
        <v>3271</v>
      </c>
    </row>
    <row r="203" spans="1:57" hidden="1" outlineLevel="1" x14ac:dyDescent="0.2">
      <c r="A203" s="6" t="s">
        <v>563</v>
      </c>
      <c r="B203" s="5" t="s">
        <v>2042</v>
      </c>
      <c r="C203" s="1">
        <f t="shared" si="72"/>
        <v>47880</v>
      </c>
      <c r="D203" s="7">
        <f>RANK(N203,(N203:P203,Q203:AL203))</f>
        <v>1</v>
      </c>
      <c r="E203" s="7">
        <f>RANK(O203,(N203:P203,Q203:AL203))</f>
        <v>2</v>
      </c>
      <c r="F203" s="7">
        <f>IF(P203&gt;0,RANK(P203,(N203:P203,Q203:AL203)),0)</f>
        <v>3</v>
      </c>
      <c r="G203" s="1">
        <f t="shared" si="73"/>
        <v>1737</v>
      </c>
      <c r="H203" s="2">
        <f t="shared" si="70"/>
        <v>3.6278195488721805E-2</v>
      </c>
      <c r="I203" s="2"/>
      <c r="J203" s="2">
        <f t="shared" si="74"/>
        <v>0.4600877192982456</v>
      </c>
      <c r="K203" s="2">
        <f t="shared" si="75"/>
        <v>0.4238095238095238</v>
      </c>
      <c r="L203" s="2">
        <f t="shared" si="76"/>
        <v>0.11077694235588972</v>
      </c>
      <c r="M203" s="2">
        <f t="shared" si="77"/>
        <v>5.3258145363409282E-3</v>
      </c>
      <c r="N203" s="1">
        <v>22029</v>
      </c>
      <c r="O203" s="1">
        <v>20292</v>
      </c>
      <c r="P203" s="1">
        <v>5304</v>
      </c>
      <c r="Q203" s="1">
        <v>111</v>
      </c>
      <c r="R203" s="1">
        <v>45</v>
      </c>
      <c r="S203" s="1">
        <v>13</v>
      </c>
      <c r="T203" s="1">
        <v>11</v>
      </c>
      <c r="U203" s="1">
        <v>28</v>
      </c>
      <c r="W203" s="1">
        <v>7</v>
      </c>
      <c r="AE203" s="1">
        <v>6</v>
      </c>
      <c r="AG203" s="1">
        <v>5</v>
      </c>
      <c r="AH203" s="1">
        <v>27</v>
      </c>
      <c r="AJ203" s="1">
        <v>2</v>
      </c>
      <c r="AN203" s="7">
        <f>IF(Q203&gt;0,RANK(Q203,(N203:P203,Q203:AL203)),0)</f>
        <v>4</v>
      </c>
      <c r="AO203" s="7">
        <f>IF(R203&gt;0,RANK(R203,(N203:P203,Q203:AL203)),0)</f>
        <v>5</v>
      </c>
      <c r="AP203" s="7">
        <f>IF(S203&gt;0,RANK(S203,(N203:P203,Q203:AL203)),0)</f>
        <v>8</v>
      </c>
      <c r="AQ203" s="7">
        <f>IF(T203&gt;0,RANK(T203,(N203:P203,Q203:AL203)),0)</f>
        <v>9</v>
      </c>
      <c r="AR203" s="2">
        <f t="shared" si="78"/>
        <v>2.3182957393483709E-3</v>
      </c>
      <c r="AS203" s="2">
        <f t="shared" si="79"/>
        <v>9.3984962406015032E-4</v>
      </c>
      <c r="AT203" s="2">
        <f t="shared" si="80"/>
        <v>2.7151211361737675E-4</v>
      </c>
      <c r="AU203" s="2">
        <f t="shared" si="81"/>
        <v>2.2974101921470342E-4</v>
      </c>
      <c r="AW203" s="6" t="s">
        <v>563</v>
      </c>
      <c r="AX203" s="5" t="s">
        <v>2042</v>
      </c>
      <c r="AY203">
        <v>3</v>
      </c>
      <c r="BA203" s="127">
        <v>5</v>
      </c>
      <c r="BB203" s="130">
        <v>145</v>
      </c>
      <c r="BC203" s="131">
        <f t="shared" si="71"/>
        <v>5145</v>
      </c>
      <c r="BE203" s="7" t="s">
        <v>3271</v>
      </c>
    </row>
    <row r="204" spans="1:57" hidden="1" outlineLevel="1" x14ac:dyDescent="0.2">
      <c r="A204" s="6" t="s">
        <v>1402</v>
      </c>
      <c r="B204" s="5" t="s">
        <v>2042</v>
      </c>
      <c r="C204" s="1">
        <f t="shared" si="72"/>
        <v>21563</v>
      </c>
      <c r="D204" s="7">
        <f>RANK(N204,(N204:P204,Q204:AL204))</f>
        <v>1</v>
      </c>
      <c r="E204" s="7">
        <f>RANK(O204,(N204:P204,Q204:AL204))</f>
        <v>2</v>
      </c>
      <c r="F204" s="7">
        <f>IF(P204&gt;0,RANK(P204,(N204:P204,Q204:AL204)),0)</f>
        <v>3</v>
      </c>
      <c r="G204" s="1">
        <f t="shared" si="73"/>
        <v>1956</v>
      </c>
      <c r="H204" s="2">
        <f t="shared" si="70"/>
        <v>9.0710940036173068E-2</v>
      </c>
      <c r="I204" s="2"/>
      <c r="J204" s="2">
        <f t="shared" si="74"/>
        <v>0.48666697583824142</v>
      </c>
      <c r="K204" s="2">
        <f t="shared" si="75"/>
        <v>0.39595603580206834</v>
      </c>
      <c r="L204" s="2">
        <f t="shared" si="76"/>
        <v>0.10972499188424616</v>
      </c>
      <c r="M204" s="2">
        <f t="shared" si="77"/>
        <v>7.6519964754441366E-3</v>
      </c>
      <c r="N204" s="1">
        <v>10494</v>
      </c>
      <c r="O204" s="1">
        <v>8538</v>
      </c>
      <c r="P204" s="1">
        <v>2366</v>
      </c>
      <c r="Q204" s="1">
        <v>16</v>
      </c>
      <c r="R204" s="1">
        <v>23</v>
      </c>
      <c r="S204" s="1">
        <v>3</v>
      </c>
      <c r="T204" s="1">
        <v>8</v>
      </c>
      <c r="U204" s="1">
        <v>46</v>
      </c>
      <c r="W204" s="1">
        <v>10</v>
      </c>
      <c r="AE204" s="1">
        <v>14</v>
      </c>
      <c r="AG204" s="1">
        <v>14</v>
      </c>
      <c r="AH204" s="1">
        <v>26</v>
      </c>
      <c r="AJ204" s="1">
        <v>5</v>
      </c>
      <c r="AN204" s="7">
        <f>IF(Q204&gt;0,RANK(Q204,(N204:P204,Q204:AL204)),0)</f>
        <v>7</v>
      </c>
      <c r="AO204" s="7">
        <f>IF(R204&gt;0,RANK(R204,(N204:P204,Q204:AL204)),0)</f>
        <v>6</v>
      </c>
      <c r="AP204" s="7">
        <f>IF(S204&gt;0,RANK(S204,(N204:P204,Q204:AL204)),0)</f>
        <v>13</v>
      </c>
      <c r="AQ204" s="7">
        <f>IF(T204&gt;0,RANK(T204,(N204:P204,Q204:AL204)),0)</f>
        <v>11</v>
      </c>
      <c r="AR204" s="2">
        <f t="shared" si="78"/>
        <v>7.4201177943699855E-4</v>
      </c>
      <c r="AS204" s="2">
        <f t="shared" si="79"/>
        <v>1.0666419329406853E-3</v>
      </c>
      <c r="AT204" s="2">
        <f t="shared" si="80"/>
        <v>1.3912720864443724E-4</v>
      </c>
      <c r="AU204" s="2">
        <f t="shared" si="81"/>
        <v>3.7100588971849928E-4</v>
      </c>
      <c r="AW204" s="6" t="s">
        <v>1402</v>
      </c>
      <c r="AX204" s="5" t="s">
        <v>2042</v>
      </c>
      <c r="AY204">
        <v>2</v>
      </c>
      <c r="BA204" s="127">
        <v>5</v>
      </c>
      <c r="BB204" s="130">
        <v>147</v>
      </c>
      <c r="BC204" s="131">
        <f t="shared" si="71"/>
        <v>5147</v>
      </c>
      <c r="BE204" s="7" t="s">
        <v>3271</v>
      </c>
    </row>
    <row r="205" spans="1:57" hidden="1" outlineLevel="1" x14ac:dyDescent="0.2">
      <c r="A205" s="6" t="s">
        <v>2591</v>
      </c>
      <c r="B205" s="5" t="s">
        <v>2042</v>
      </c>
      <c r="C205" s="1">
        <f t="shared" si="72"/>
        <v>3495</v>
      </c>
      <c r="D205" s="7">
        <f>RANK(N205,(N205:P205,Q205:AL205))</f>
        <v>1</v>
      </c>
      <c r="E205" s="7">
        <f>RANK(O205,(N205:P205,Q205:AL205))</f>
        <v>2</v>
      </c>
      <c r="F205" s="7">
        <f>IF(P205&gt;0,RANK(P205,(N205:P205,Q205:AL205)),0)</f>
        <v>3</v>
      </c>
      <c r="G205" s="1">
        <f t="shared" si="73"/>
        <v>1913</v>
      </c>
      <c r="H205" s="2">
        <f t="shared" si="70"/>
        <v>0.54735336194563666</v>
      </c>
      <c r="I205" s="2"/>
      <c r="J205" s="2">
        <f t="shared" si="74"/>
        <v>0.7407725321888412</v>
      </c>
      <c r="K205" s="2">
        <f t="shared" si="75"/>
        <v>0.19341917024320457</v>
      </c>
      <c r="L205" s="2">
        <f t="shared" si="76"/>
        <v>6.4949928469241774E-2</v>
      </c>
      <c r="M205" s="2">
        <f t="shared" si="77"/>
        <v>8.5836909871245259E-4</v>
      </c>
      <c r="N205" s="1">
        <v>2589</v>
      </c>
      <c r="O205" s="1">
        <v>676</v>
      </c>
      <c r="P205" s="1">
        <v>227</v>
      </c>
      <c r="T205" s="1">
        <v>1</v>
      </c>
      <c r="U205" s="1">
        <v>2</v>
      </c>
      <c r="AN205" s="7">
        <f>IF(Q205&gt;0,RANK(Q205,(N205:P205,Q205:AL205)),0)</f>
        <v>0</v>
      </c>
      <c r="AO205" s="7">
        <f>IF(R205&gt;0,RANK(R205,(N205:P205,Q205:AL205)),0)</f>
        <v>0</v>
      </c>
      <c r="AP205" s="7">
        <f>IF(S205&gt;0,RANK(S205,(N205:P205,Q205:AL205)),0)</f>
        <v>0</v>
      </c>
      <c r="AQ205" s="7">
        <f>IF(T205&gt;0,RANK(T205,(N205:P205,Q205:AL205)),0)</f>
        <v>5</v>
      </c>
      <c r="AR205" s="2">
        <f t="shared" si="78"/>
        <v>0</v>
      </c>
      <c r="AS205" s="2">
        <f t="shared" si="79"/>
        <v>0</v>
      </c>
      <c r="AT205" s="2">
        <f t="shared" si="80"/>
        <v>0</v>
      </c>
      <c r="AU205" s="2">
        <f t="shared" si="81"/>
        <v>2.861230329041488E-4</v>
      </c>
      <c r="AW205" s="6" t="s">
        <v>2591</v>
      </c>
      <c r="AX205" s="5" t="s">
        <v>2042</v>
      </c>
      <c r="AY205">
        <v>1</v>
      </c>
      <c r="BA205" s="127">
        <v>5</v>
      </c>
      <c r="BB205" s="130">
        <v>149</v>
      </c>
      <c r="BC205" s="131">
        <f t="shared" si="71"/>
        <v>5149</v>
      </c>
      <c r="BE205" s="7" t="s">
        <v>3271</v>
      </c>
    </row>
    <row r="206" spans="1:57" hidden="1" outlineLevel="1" x14ac:dyDescent="0.2">
      <c r="A206" s="6" t="s">
        <v>3244</v>
      </c>
      <c r="B206" s="5" t="s">
        <v>2042</v>
      </c>
      <c r="C206" s="1">
        <f t="shared" si="72"/>
        <v>7643</v>
      </c>
      <c r="D206" s="7">
        <f>RANK(N206,(N206:P206,Q206:AL206))</f>
        <v>1</v>
      </c>
      <c r="E206" s="7">
        <f>RANK(O206,(N206:P206,Q206:AL206))</f>
        <v>2</v>
      </c>
      <c r="F206" s="7">
        <f>IF(P206&gt;0,RANK(P206,(N206:P206,Q206:AL206)),0)</f>
        <v>3</v>
      </c>
      <c r="G206" s="1">
        <f t="shared" si="73"/>
        <v>1659</v>
      </c>
      <c r="H206" s="2">
        <f t="shared" si="70"/>
        <v>0.217061363339003</v>
      </c>
      <c r="I206" s="2"/>
      <c r="J206" s="2">
        <f t="shared" si="74"/>
        <v>0.544943085175978</v>
      </c>
      <c r="K206" s="2">
        <f t="shared" si="75"/>
        <v>0.327881721836975</v>
      </c>
      <c r="L206" s="2">
        <f t="shared" si="76"/>
        <v>0.12298835535784378</v>
      </c>
      <c r="M206" s="2">
        <f t="shared" si="77"/>
        <v>4.1868376292032161E-3</v>
      </c>
      <c r="N206" s="1">
        <v>4165</v>
      </c>
      <c r="O206" s="1">
        <v>2506</v>
      </c>
      <c r="P206" s="1">
        <v>940</v>
      </c>
      <c r="Q206" s="1">
        <v>5</v>
      </c>
      <c r="R206" s="1">
        <v>1</v>
      </c>
      <c r="S206" s="1">
        <v>1</v>
      </c>
      <c r="T206" s="1">
        <v>5</v>
      </c>
      <c r="U206" s="1">
        <v>7</v>
      </c>
      <c r="W206" s="1">
        <v>5</v>
      </c>
      <c r="AE206" s="1">
        <v>4</v>
      </c>
      <c r="AG206" s="1">
        <v>1</v>
      </c>
      <c r="AH206" s="1">
        <v>1</v>
      </c>
      <c r="AJ206" s="1">
        <v>2</v>
      </c>
      <c r="AN206" s="7">
        <f>IF(Q206&gt;0,RANK(Q206,(N206:P206,Q206:AL206)),0)</f>
        <v>5</v>
      </c>
      <c r="AO206" s="7">
        <f>IF(R206&gt;0,RANK(R206,(N206:P206,Q206:AL206)),0)</f>
        <v>10</v>
      </c>
      <c r="AP206" s="7">
        <f>IF(S206&gt;0,RANK(S206,(N206:P206,Q206:AL206)),0)</f>
        <v>10</v>
      </c>
      <c r="AQ206" s="7">
        <f>IF(T206&gt;0,RANK(T206,(N206:P206,Q206:AL206)),0)</f>
        <v>5</v>
      </c>
      <c r="AR206" s="2">
        <f t="shared" si="78"/>
        <v>6.5419337956299883E-4</v>
      </c>
      <c r="AS206" s="2">
        <f t="shared" si="79"/>
        <v>1.3083867591259977E-4</v>
      </c>
      <c r="AT206" s="2">
        <f t="shared" si="80"/>
        <v>1.3083867591259977E-4</v>
      </c>
      <c r="AU206" s="2">
        <f t="shared" si="81"/>
        <v>6.5419337956299883E-4</v>
      </c>
      <c r="AW206" s="6" t="s">
        <v>3244</v>
      </c>
      <c r="AX206" s="5" t="s">
        <v>2042</v>
      </c>
      <c r="AY206">
        <v>2</v>
      </c>
      <c r="BA206" s="127">
        <v>5</v>
      </c>
      <c r="BB206" s="130"/>
      <c r="BC206" s="127">
        <v>5</v>
      </c>
      <c r="BE206" s="7" t="s">
        <v>2095</v>
      </c>
    </row>
    <row r="207" spans="1:57" collapsed="1" x14ac:dyDescent="0.2">
      <c r="A207" s="6" t="s">
        <v>457</v>
      </c>
      <c r="B207" s="5" t="s">
        <v>566</v>
      </c>
      <c r="C207" s="1">
        <f t="shared" si="72"/>
        <v>950653</v>
      </c>
      <c r="D207" s="7">
        <f>RANK(N207,(N207:P207,Q207:AL207))</f>
        <v>1</v>
      </c>
      <c r="E207" s="7">
        <f>RANK(O207,(N207:P207,Q207:AL207))</f>
        <v>2</v>
      </c>
      <c r="F207" s="7">
        <f>IF(P207&gt;0,RANK(P207,(N207:P207,Q207:AL207)),0)</f>
        <v>3</v>
      </c>
      <c r="G207" s="1">
        <f t="shared" si="73"/>
        <v>168499</v>
      </c>
      <c r="H207" s="2">
        <f t="shared" si="70"/>
        <v>0.17724553543722052</v>
      </c>
      <c r="I207" s="2"/>
      <c r="J207" s="2">
        <f t="shared" si="74"/>
        <v>0.53207952849252038</v>
      </c>
      <c r="K207" s="2">
        <f t="shared" si="75"/>
        <v>0.35483399305529989</v>
      </c>
      <c r="L207" s="2">
        <f t="shared" si="76"/>
        <v>0.10427779641993451</v>
      </c>
      <c r="M207" s="2">
        <f t="shared" si="77"/>
        <v>8.8086820322452186E-3</v>
      </c>
      <c r="N207" s="1">
        <f>SUM(N132:N206)</f>
        <v>505823</v>
      </c>
      <c r="O207" s="1">
        <f t="shared" ref="O207:T207" si="82">SUM(O132:O206)</f>
        <v>337324</v>
      </c>
      <c r="P207" s="1">
        <f t="shared" si="82"/>
        <v>99132</v>
      </c>
      <c r="Q207" s="1">
        <f t="shared" si="82"/>
        <v>1261</v>
      </c>
      <c r="R207" s="1">
        <f t="shared" si="82"/>
        <v>819</v>
      </c>
      <c r="S207" s="1">
        <f t="shared" si="82"/>
        <v>1022</v>
      </c>
      <c r="T207" s="1">
        <f t="shared" si="82"/>
        <v>1437</v>
      </c>
      <c r="U207" s="1">
        <f>SUM(U132:U206)</f>
        <v>764</v>
      </c>
      <c r="W207" s="1">
        <f>SUM(W132:W206)</f>
        <v>762</v>
      </c>
      <c r="AE207" s="1">
        <f>SUM(AE132:AE206)</f>
        <v>554</v>
      </c>
      <c r="AG207" s="1">
        <f>SUM(AG132:AG206)</f>
        <v>472</v>
      </c>
      <c r="AH207" s="1">
        <f>SUM(AH132:AH206)</f>
        <v>956</v>
      </c>
      <c r="AJ207" s="1">
        <f>SUM(AJ132:AJ206)</f>
        <v>327</v>
      </c>
      <c r="AN207" s="7">
        <f>IF(Q207&gt;0,RANK(Q207,(N207:P207,Q207:AL207)),0)</f>
        <v>5</v>
      </c>
      <c r="AO207" s="7">
        <f>IF(R207&gt;0,RANK(R207,(N207:P207,Q207:AL207)),0)</f>
        <v>8</v>
      </c>
      <c r="AP207" s="7">
        <f>IF(S207&gt;0,RANK(S207,(N207:P207,Q207:AL207)),0)</f>
        <v>6</v>
      </c>
      <c r="AQ207" s="7">
        <f>IF(T207&gt;0,RANK(T207,(N207:P207,Q207:AL207)),0)</f>
        <v>4</v>
      </c>
      <c r="AR207" s="2">
        <f t="shared" si="78"/>
        <v>1.3264566566349657E-3</v>
      </c>
      <c r="AS207" s="2">
        <f t="shared" si="79"/>
        <v>8.6151308626807044E-4</v>
      </c>
      <c r="AT207" s="2">
        <f t="shared" si="80"/>
        <v>1.0750505179071648E-3</v>
      </c>
      <c r="AU207" s="2">
        <f t="shared" si="81"/>
        <v>1.5115925579575302E-3</v>
      </c>
      <c r="AW207" s="6" t="s">
        <v>457</v>
      </c>
      <c r="AX207" s="5" t="s">
        <v>566</v>
      </c>
      <c r="BA207" s="127"/>
      <c r="BB207" s="130"/>
    </row>
    <row r="208" spans="1:57" x14ac:dyDescent="0.2">
      <c r="A208" s="6"/>
      <c r="B208" s="6"/>
      <c r="C208" s="1"/>
      <c r="E208" s="7"/>
      <c r="F208" s="7"/>
      <c r="I208" s="2"/>
      <c r="AN208" s="7"/>
      <c r="AO208" s="7"/>
      <c r="AP208" s="7"/>
      <c r="AQ208" s="7"/>
      <c r="AW208" s="6"/>
      <c r="AX208" s="6"/>
      <c r="BA208" s="127">
        <v>6</v>
      </c>
      <c r="BB208" s="130">
        <v>1</v>
      </c>
      <c r="BC208" s="131">
        <f t="shared" ref="BC208:BC265" si="83">BA208*1000+BB208</f>
        <v>6001</v>
      </c>
      <c r="BE208" s="7" t="s">
        <v>3271</v>
      </c>
    </row>
    <row r="209" spans="1:57" hidden="1" outlineLevel="1" x14ac:dyDescent="0.2">
      <c r="A209" s="6" t="s">
        <v>969</v>
      </c>
      <c r="B209" s="6" t="s">
        <v>2408</v>
      </c>
      <c r="C209" s="1">
        <f t="shared" ref="C209:C240" si="84">SUM(N209:AL209)</f>
        <v>530145</v>
      </c>
      <c r="D209" s="7">
        <f>RANK(N209,(N209:P209,Q209:AL209))</f>
        <v>1</v>
      </c>
      <c r="E209" s="7">
        <f>RANK(O209,(N209:P209,Q209:AL209))</f>
        <v>2</v>
      </c>
      <c r="F209" s="7">
        <f>IF(P209&gt;0,RANK(P209,(N209:P209,Q209:AL209)),0)</f>
        <v>3</v>
      </c>
      <c r="G209" s="1">
        <f t="shared" ref="G209:G240" si="85">MAX(N209:P209)-LARGE(N209:P209,2)</f>
        <v>224932</v>
      </c>
      <c r="H209" s="2">
        <f t="shared" si="70"/>
        <v>0.424283922323138</v>
      </c>
      <c r="I209" s="2"/>
      <c r="J209" s="2">
        <f t="shared" ref="J209:J240" si="86">IF($C209=0,"-",N209/$C209)</f>
        <v>0.63043884220354807</v>
      </c>
      <c r="K209" s="2">
        <f t="shared" ref="K209:K240" si="87">IF($C209=0,"-",O209/$C209)</f>
        <v>0.20615491988041007</v>
      </c>
      <c r="L209" s="2">
        <f t="shared" ref="L209:L240" si="88">IF($C209=0,"-",P209/$C209)</f>
        <v>0.15400126380518536</v>
      </c>
      <c r="M209" s="2">
        <f t="shared" ref="M209:M240" si="89">IF(C209=0,"-",(1-J209-K209-L209))</f>
        <v>9.404974110856501E-3</v>
      </c>
      <c r="N209" s="1">
        <v>334224</v>
      </c>
      <c r="O209" s="1">
        <v>109292</v>
      </c>
      <c r="P209" s="1">
        <v>81643</v>
      </c>
      <c r="Q209" s="1">
        <v>2505</v>
      </c>
      <c r="R209" s="1">
        <v>14</v>
      </c>
      <c r="T209" s="1">
        <v>618</v>
      </c>
      <c r="U209" s="1">
        <v>30</v>
      </c>
      <c r="V209" s="1">
        <v>1775</v>
      </c>
      <c r="W209" s="1">
        <v>9</v>
      </c>
      <c r="X209" s="1">
        <v>34</v>
      </c>
      <c r="Y209" s="1">
        <v>0</v>
      </c>
      <c r="AJ209" s="1">
        <v>1</v>
      </c>
      <c r="AN209" s="7">
        <f>IF(Q209&gt;0,RANK(Q209,(N209:P209,Q209:AL209)),0)</f>
        <v>4</v>
      </c>
      <c r="AO209" s="7">
        <f>IF(R209&gt;0,RANK(R209,(N209:P209,Q209:AL209)),0)</f>
        <v>9</v>
      </c>
      <c r="AP209" s="7">
        <f>IF(S209&gt;0,RANK(S209,(N209:P209,Q209:AL209)),0)</f>
        <v>0</v>
      </c>
      <c r="AQ209" s="7">
        <f>IF(T209&gt;0,RANK(T209,(N209:P209,Q209:AL209)),0)</f>
        <v>6</v>
      </c>
      <c r="AR209" s="2">
        <f t="shared" ref="AR209:AR240" si="90">IF($C209=0,"-",Q209/$C209)</f>
        <v>4.7251223721811956E-3</v>
      </c>
      <c r="AS209" s="2">
        <f t="shared" ref="AS209:AS240" si="91">IF($C209=0,"-",R209/$C209)</f>
        <v>2.6407869545124449E-5</v>
      </c>
      <c r="AT209" s="2">
        <f t="shared" ref="AT209:AT240" si="92">IF($C209=0,"-",S209/$C209)</f>
        <v>0</v>
      </c>
      <c r="AU209" s="2">
        <f t="shared" ref="AU209:AU240" si="93">IF($C209=0,"-",T209/$C209)</f>
        <v>1.1657188127776363E-3</v>
      </c>
      <c r="AW209" s="6" t="s">
        <v>969</v>
      </c>
      <c r="AX209" s="6" t="s">
        <v>2408</v>
      </c>
      <c r="BA209" s="127">
        <v>6</v>
      </c>
      <c r="BB209" s="130">
        <v>3</v>
      </c>
      <c r="BC209" s="131">
        <f t="shared" si="83"/>
        <v>6003</v>
      </c>
      <c r="BE209" s="7" t="s">
        <v>3271</v>
      </c>
    </row>
    <row r="210" spans="1:57" hidden="1" outlineLevel="1" x14ac:dyDescent="0.2">
      <c r="A210" s="6" t="s">
        <v>2131</v>
      </c>
      <c r="B210" s="6" t="s">
        <v>2408</v>
      </c>
      <c r="C210" s="1">
        <f t="shared" si="84"/>
        <v>631</v>
      </c>
      <c r="D210" s="7">
        <f>RANK(N210,(N210:P210,Q210:AL210))</f>
        <v>2</v>
      </c>
      <c r="E210" s="7">
        <f>RANK(O210,(N210:P210,Q210:AL210))</f>
        <v>1</v>
      </c>
      <c r="F210" s="7">
        <f>IF(P210&gt;0,RANK(P210,(N210:P210,Q210:AL210)),0)</f>
        <v>3</v>
      </c>
      <c r="G210" s="1">
        <f t="shared" si="85"/>
        <v>7</v>
      </c>
      <c r="H210" s="2">
        <f t="shared" si="70"/>
        <v>1.1093502377179081E-2</v>
      </c>
      <c r="I210" s="2"/>
      <c r="J210" s="2">
        <f t="shared" si="86"/>
        <v>0.34072900158478603</v>
      </c>
      <c r="K210" s="2">
        <f t="shared" si="87"/>
        <v>0.35182250396196513</v>
      </c>
      <c r="L210" s="2">
        <f t="shared" si="88"/>
        <v>0.29477020602218701</v>
      </c>
      <c r="M210" s="2">
        <f t="shared" si="89"/>
        <v>1.2678288431061835E-2</v>
      </c>
      <c r="N210" s="1">
        <v>215</v>
      </c>
      <c r="O210" s="1">
        <v>222</v>
      </c>
      <c r="P210" s="1">
        <v>186</v>
      </c>
      <c r="Q210" s="1">
        <v>2</v>
      </c>
      <c r="R210" s="1">
        <v>4</v>
      </c>
      <c r="T210" s="1">
        <v>2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AJ210" s="1">
        <v>0</v>
      </c>
      <c r="AN210" s="7">
        <f>IF(Q210&gt;0,RANK(Q210,(N210:P210,Q210:AL210)),0)</f>
        <v>5</v>
      </c>
      <c r="AO210" s="7">
        <f>IF(R210&gt;0,RANK(R210,(N210:P210,Q210:AL210)),0)</f>
        <v>4</v>
      </c>
      <c r="AP210" s="7">
        <f>IF(S210&gt;0,RANK(S210,(N210:P210,Q210:AL210)),0)</f>
        <v>0</v>
      </c>
      <c r="AQ210" s="7">
        <f>IF(T210&gt;0,RANK(T210,(N210:P210,Q210:AL210)),0)</f>
        <v>5</v>
      </c>
      <c r="AR210" s="2">
        <f t="shared" si="90"/>
        <v>3.1695721077654518E-3</v>
      </c>
      <c r="AS210" s="2">
        <f t="shared" si="91"/>
        <v>6.3391442155309036E-3</v>
      </c>
      <c r="AT210" s="2">
        <f t="shared" si="92"/>
        <v>0</v>
      </c>
      <c r="AU210" s="2">
        <f t="shared" si="93"/>
        <v>3.1695721077654518E-3</v>
      </c>
      <c r="AW210" s="6" t="s">
        <v>2131</v>
      </c>
      <c r="AX210" s="6" t="s">
        <v>2408</v>
      </c>
      <c r="BA210" s="127">
        <v>6</v>
      </c>
      <c r="BB210" s="130">
        <v>5</v>
      </c>
      <c r="BC210" s="131">
        <f t="shared" si="83"/>
        <v>6005</v>
      </c>
      <c r="BE210" s="7" t="s">
        <v>3271</v>
      </c>
    </row>
    <row r="211" spans="1:57" hidden="1" outlineLevel="1" x14ac:dyDescent="0.2">
      <c r="A211" s="6" t="s">
        <v>507</v>
      </c>
      <c r="B211" s="6" t="s">
        <v>2408</v>
      </c>
      <c r="C211" s="1">
        <f t="shared" si="84"/>
        <v>15434</v>
      </c>
      <c r="D211" s="7">
        <f>RANK(N211,(N211:P211,Q211:AL211))</f>
        <v>2</v>
      </c>
      <c r="E211" s="7">
        <f>RANK(O211,(N211:P211,Q211:AL211))</f>
        <v>1</v>
      </c>
      <c r="F211" s="7">
        <f>IF(P211&gt;0,RANK(P211,(N211:P211,Q211:AL211)),0)</f>
        <v>3</v>
      </c>
      <c r="G211" s="1">
        <f t="shared" si="85"/>
        <v>191</v>
      </c>
      <c r="H211" s="2">
        <f t="shared" si="70"/>
        <v>1.2375275366074899E-2</v>
      </c>
      <c r="I211" s="2"/>
      <c r="J211" s="2">
        <f t="shared" si="86"/>
        <v>0.34249060515744462</v>
      </c>
      <c r="K211" s="2">
        <f t="shared" si="87"/>
        <v>0.35486588052351953</v>
      </c>
      <c r="L211" s="2">
        <f t="shared" si="88"/>
        <v>0.29499805623947128</v>
      </c>
      <c r="M211" s="2">
        <f t="shared" si="89"/>
        <v>7.6454580795646265E-3</v>
      </c>
      <c r="N211" s="1">
        <v>5286</v>
      </c>
      <c r="O211" s="1">
        <v>5477</v>
      </c>
      <c r="P211" s="1">
        <v>4553</v>
      </c>
      <c r="Q211" s="1">
        <v>63</v>
      </c>
      <c r="R211" s="1">
        <v>16</v>
      </c>
      <c r="T211" s="1">
        <v>23</v>
      </c>
      <c r="U211" s="1">
        <v>3</v>
      </c>
      <c r="V211" s="1">
        <v>13</v>
      </c>
      <c r="W211" s="1">
        <v>0</v>
      </c>
      <c r="X211" s="1">
        <v>0</v>
      </c>
      <c r="Y211" s="1">
        <v>0</v>
      </c>
      <c r="AJ211" s="1">
        <v>0</v>
      </c>
      <c r="AN211" s="7">
        <f>IF(Q211&gt;0,RANK(Q211,(N211:P211,Q211:AL211)),0)</f>
        <v>4</v>
      </c>
      <c r="AO211" s="7">
        <f>IF(R211&gt;0,RANK(R211,(N211:P211,Q211:AL211)),0)</f>
        <v>6</v>
      </c>
      <c r="AP211" s="7">
        <f>IF(S211&gt;0,RANK(S211,(N211:P211,Q211:AL211)),0)</f>
        <v>0</v>
      </c>
      <c r="AQ211" s="7">
        <f>IF(T211&gt;0,RANK(T211,(N211:P211,Q211:AL211)),0)</f>
        <v>5</v>
      </c>
      <c r="AR211" s="2">
        <f t="shared" si="90"/>
        <v>4.0818971102760141E-3</v>
      </c>
      <c r="AS211" s="2">
        <f t="shared" si="91"/>
        <v>1.0366722819748608E-3</v>
      </c>
      <c r="AT211" s="2">
        <f t="shared" si="92"/>
        <v>0</v>
      </c>
      <c r="AU211" s="2">
        <f t="shared" si="93"/>
        <v>1.4902164053388622E-3</v>
      </c>
      <c r="AW211" s="6" t="s">
        <v>507</v>
      </c>
      <c r="AX211" s="6" t="s">
        <v>2408</v>
      </c>
      <c r="BA211" s="127">
        <v>6</v>
      </c>
      <c r="BB211" s="130">
        <v>7</v>
      </c>
      <c r="BC211" s="131">
        <f t="shared" si="83"/>
        <v>6007</v>
      </c>
      <c r="BE211" s="7" t="s">
        <v>3271</v>
      </c>
    </row>
    <row r="212" spans="1:57" hidden="1" outlineLevel="1" x14ac:dyDescent="0.2">
      <c r="A212" s="6" t="s">
        <v>498</v>
      </c>
      <c r="B212" s="6" t="s">
        <v>2408</v>
      </c>
      <c r="C212" s="1">
        <f t="shared" si="84"/>
        <v>85014</v>
      </c>
      <c r="D212" s="7">
        <f>RANK(N212,(N212:P212,Q212:AL212))</f>
        <v>1</v>
      </c>
      <c r="E212" s="7">
        <f>RANK(O212,(N212:P212,Q212:AL212))</f>
        <v>2</v>
      </c>
      <c r="F212" s="7">
        <f>IF(P212&gt;0,RANK(P212,(N212:P212,Q212:AL212)),0)</f>
        <v>3</v>
      </c>
      <c r="G212" s="1">
        <f t="shared" si="85"/>
        <v>881</v>
      </c>
      <c r="H212" s="2">
        <f t="shared" si="70"/>
        <v>1.0362999035452984E-2</v>
      </c>
      <c r="I212" s="2"/>
      <c r="J212" s="2">
        <f t="shared" si="86"/>
        <v>0.38216058531535985</v>
      </c>
      <c r="K212" s="2">
        <f t="shared" si="87"/>
        <v>0.37179758627990683</v>
      </c>
      <c r="L212" s="2">
        <f t="shared" si="88"/>
        <v>0.23797256922389254</v>
      </c>
      <c r="M212" s="2">
        <f t="shared" si="89"/>
        <v>8.0692591808408376E-3</v>
      </c>
      <c r="N212" s="1">
        <v>32489</v>
      </c>
      <c r="O212" s="1">
        <v>31608</v>
      </c>
      <c r="P212" s="1">
        <v>20231</v>
      </c>
      <c r="Q212" s="1">
        <v>375</v>
      </c>
      <c r="R212" s="1">
        <v>107</v>
      </c>
      <c r="T212" s="1">
        <v>96</v>
      </c>
      <c r="U212" s="1">
        <v>15</v>
      </c>
      <c r="V212" s="1">
        <v>90</v>
      </c>
      <c r="W212" s="1">
        <v>3</v>
      </c>
      <c r="X212" s="1">
        <v>0</v>
      </c>
      <c r="Y212" s="1">
        <v>0</v>
      </c>
      <c r="AJ212" s="1">
        <v>0</v>
      </c>
      <c r="AN212" s="7">
        <f>IF(Q212&gt;0,RANK(Q212,(N212:P212,Q212:AL212)),0)</f>
        <v>4</v>
      </c>
      <c r="AO212" s="7">
        <f>IF(R212&gt;0,RANK(R212,(N212:P212,Q212:AL212)),0)</f>
        <v>5</v>
      </c>
      <c r="AP212" s="7">
        <f>IF(S212&gt;0,RANK(S212,(N212:P212,Q212:AL212)),0)</f>
        <v>0</v>
      </c>
      <c r="AQ212" s="7">
        <f>IF(T212&gt;0,RANK(T212,(N212:P212,Q212:AL212)),0)</f>
        <v>6</v>
      </c>
      <c r="AR212" s="2">
        <f t="shared" si="90"/>
        <v>4.4110381819465029E-3</v>
      </c>
      <c r="AS212" s="2">
        <f t="shared" si="91"/>
        <v>1.2586162279154022E-3</v>
      </c>
      <c r="AT212" s="2">
        <f t="shared" si="92"/>
        <v>0</v>
      </c>
      <c r="AU212" s="2">
        <f t="shared" si="93"/>
        <v>1.1292257745783047E-3</v>
      </c>
      <c r="AW212" s="6" t="s">
        <v>498</v>
      </c>
      <c r="AX212" s="6" t="s">
        <v>2408</v>
      </c>
      <c r="BA212" s="127">
        <v>6</v>
      </c>
      <c r="BB212" s="130">
        <v>9</v>
      </c>
      <c r="BC212" s="131">
        <f t="shared" si="83"/>
        <v>6009</v>
      </c>
      <c r="BE212" s="7" t="s">
        <v>3271</v>
      </c>
    </row>
    <row r="213" spans="1:57" hidden="1" outlineLevel="1" x14ac:dyDescent="0.2">
      <c r="A213" s="6" t="s">
        <v>785</v>
      </c>
      <c r="B213" s="6" t="s">
        <v>2408</v>
      </c>
      <c r="C213" s="1">
        <f t="shared" si="84"/>
        <v>16991</v>
      </c>
      <c r="D213" s="7">
        <f>RANK(N213,(N213:P213,Q213:AL213))</f>
        <v>2</v>
      </c>
      <c r="E213" s="7">
        <f>RANK(O213,(N213:P213,Q213:AL213))</f>
        <v>1</v>
      </c>
      <c r="F213" s="7">
        <f>IF(P213&gt;0,RANK(P213,(N213:P213,Q213:AL213)),0)</f>
        <v>3</v>
      </c>
      <c r="G213" s="1">
        <f t="shared" si="85"/>
        <v>17</v>
      </c>
      <c r="H213" s="2">
        <f t="shared" si="70"/>
        <v>1.0005296921899829E-3</v>
      </c>
      <c r="I213" s="2"/>
      <c r="J213" s="2">
        <f t="shared" si="86"/>
        <v>0.35248072508975342</v>
      </c>
      <c r="K213" s="2">
        <f t="shared" si="87"/>
        <v>0.35348125478194337</v>
      </c>
      <c r="L213" s="2">
        <f t="shared" si="88"/>
        <v>0.28532752633747277</v>
      </c>
      <c r="M213" s="2">
        <f t="shared" si="89"/>
        <v>8.710493790830387E-3</v>
      </c>
      <c r="N213" s="1">
        <v>5989</v>
      </c>
      <c r="O213" s="1">
        <v>6006</v>
      </c>
      <c r="P213" s="1">
        <v>4848</v>
      </c>
      <c r="Q213" s="1">
        <v>90</v>
      </c>
      <c r="R213" s="1">
        <v>3</v>
      </c>
      <c r="T213" s="1">
        <v>35</v>
      </c>
      <c r="U213" s="1">
        <v>0</v>
      </c>
      <c r="V213" s="1">
        <v>20</v>
      </c>
      <c r="W213" s="1">
        <v>0</v>
      </c>
      <c r="X213" s="1">
        <v>0</v>
      </c>
      <c r="Y213" s="1">
        <v>0</v>
      </c>
      <c r="AJ213" s="1">
        <v>0</v>
      </c>
      <c r="AN213" s="7">
        <f>IF(Q213&gt;0,RANK(Q213,(N213:P213,Q213:AL213)),0)</f>
        <v>4</v>
      </c>
      <c r="AO213" s="7">
        <f>IF(R213&gt;0,RANK(R213,(N213:P213,Q213:AL213)),0)</f>
        <v>7</v>
      </c>
      <c r="AP213" s="7">
        <f>IF(S213&gt;0,RANK(S213,(N213:P213,Q213:AL213)),0)</f>
        <v>0</v>
      </c>
      <c r="AQ213" s="7">
        <f>IF(T213&gt;0,RANK(T213,(N213:P213,Q213:AL213)),0)</f>
        <v>5</v>
      </c>
      <c r="AR213" s="2">
        <f t="shared" si="90"/>
        <v>5.2969218998293217E-3</v>
      </c>
      <c r="AS213" s="2">
        <f t="shared" si="91"/>
        <v>1.7656406332764406E-4</v>
      </c>
      <c r="AT213" s="2">
        <f t="shared" si="92"/>
        <v>0</v>
      </c>
      <c r="AU213" s="2">
        <f t="shared" si="93"/>
        <v>2.0599140721558472E-3</v>
      </c>
      <c r="AW213" s="6" t="s">
        <v>785</v>
      </c>
      <c r="AX213" s="6" t="s">
        <v>2408</v>
      </c>
      <c r="BA213" s="127">
        <v>6</v>
      </c>
      <c r="BB213" s="130">
        <v>11</v>
      </c>
      <c r="BC213" s="131">
        <f t="shared" si="83"/>
        <v>6011</v>
      </c>
      <c r="BE213" s="7" t="s">
        <v>3271</v>
      </c>
    </row>
    <row r="214" spans="1:57" hidden="1" outlineLevel="1" x14ac:dyDescent="0.2">
      <c r="A214" s="6" t="s">
        <v>786</v>
      </c>
      <c r="B214" s="6" t="s">
        <v>2408</v>
      </c>
      <c r="C214" s="1">
        <f t="shared" si="84"/>
        <v>5635</v>
      </c>
      <c r="D214" s="7">
        <f>RANK(N214,(N214:P214,Q214:AL214))</f>
        <v>2</v>
      </c>
      <c r="E214" s="7">
        <f>RANK(O214,(N214:P214,Q214:AL214))</f>
        <v>1</v>
      </c>
      <c r="F214" s="7">
        <f>IF(P214&gt;0,RANK(P214,(N214:P214,Q214:AL214)),0)</f>
        <v>3</v>
      </c>
      <c r="G214" s="1">
        <f t="shared" si="85"/>
        <v>791</v>
      </c>
      <c r="H214" s="2">
        <f t="shared" si="70"/>
        <v>0.14037267080745341</v>
      </c>
      <c r="I214" s="2"/>
      <c r="J214" s="2">
        <f t="shared" si="86"/>
        <v>0.31907719609582963</v>
      </c>
      <c r="K214" s="2">
        <f t="shared" si="87"/>
        <v>0.45944986690328304</v>
      </c>
      <c r="L214" s="2">
        <f t="shared" si="88"/>
        <v>0.214019520851819</v>
      </c>
      <c r="M214" s="2">
        <f t="shared" si="89"/>
        <v>7.4534161490683315E-3</v>
      </c>
      <c r="N214" s="1">
        <v>1798</v>
      </c>
      <c r="O214" s="1">
        <v>2589</v>
      </c>
      <c r="P214" s="1">
        <v>1206</v>
      </c>
      <c r="Q214" s="1">
        <v>26</v>
      </c>
      <c r="R214" s="1">
        <v>0</v>
      </c>
      <c r="T214" s="1">
        <v>5</v>
      </c>
      <c r="U214" s="1">
        <v>0</v>
      </c>
      <c r="V214" s="1">
        <v>11</v>
      </c>
      <c r="W214" s="1">
        <v>0</v>
      </c>
      <c r="X214" s="1">
        <v>0</v>
      </c>
      <c r="Y214" s="1">
        <v>0</v>
      </c>
      <c r="AJ214" s="1">
        <v>0</v>
      </c>
      <c r="AN214" s="7">
        <f>IF(Q214&gt;0,RANK(Q214,(N214:P214,Q214:AL214)),0)</f>
        <v>4</v>
      </c>
      <c r="AO214" s="7">
        <f>IF(R214&gt;0,RANK(R214,(N214:P214,Q214:AL214)),0)</f>
        <v>0</v>
      </c>
      <c r="AP214" s="7">
        <f>IF(S214&gt;0,RANK(S214,(N214:P214,Q214:AL214)),0)</f>
        <v>0</v>
      </c>
      <c r="AQ214" s="7">
        <f>IF(T214&gt;0,RANK(T214,(N214:P214,Q214:AL214)),0)</f>
        <v>6</v>
      </c>
      <c r="AR214" s="2">
        <f t="shared" si="90"/>
        <v>4.6140195208518187E-3</v>
      </c>
      <c r="AS214" s="2">
        <f t="shared" si="91"/>
        <v>0</v>
      </c>
      <c r="AT214" s="2">
        <f t="shared" si="92"/>
        <v>0</v>
      </c>
      <c r="AU214" s="2">
        <f t="shared" si="93"/>
        <v>8.8731144631765753E-4</v>
      </c>
      <c r="AW214" s="6" t="s">
        <v>786</v>
      </c>
      <c r="AX214" s="6" t="s">
        <v>2408</v>
      </c>
      <c r="BA214" s="127">
        <v>6</v>
      </c>
      <c r="BB214" s="130">
        <v>13</v>
      </c>
      <c r="BC214" s="131">
        <f t="shared" si="83"/>
        <v>6013</v>
      </c>
      <c r="BE214" s="7" t="s">
        <v>3271</v>
      </c>
    </row>
    <row r="215" spans="1:57" hidden="1" outlineLevel="1" x14ac:dyDescent="0.2">
      <c r="A215" s="6" t="s">
        <v>123</v>
      </c>
      <c r="B215" s="6" t="s">
        <v>2408</v>
      </c>
      <c r="C215" s="1">
        <f t="shared" si="84"/>
        <v>382823</v>
      </c>
      <c r="D215" s="7">
        <f>RANK(N215,(N215:P215,Q215:AL215))</f>
        <v>1</v>
      </c>
      <c r="E215" s="7">
        <f>RANK(O215,(N215:P215,Q215:AL215))</f>
        <v>2</v>
      </c>
      <c r="F215" s="7">
        <f>IF(P215&gt;0,RANK(P215,(N215:P215,Q215:AL215)),0)</f>
        <v>3</v>
      </c>
      <c r="G215" s="1">
        <f t="shared" si="85"/>
        <v>81995</v>
      </c>
      <c r="H215" s="2">
        <f t="shared" si="70"/>
        <v>0.21418514561559782</v>
      </c>
      <c r="I215" s="2"/>
      <c r="J215" s="2">
        <f t="shared" si="86"/>
        <v>0.50926929677683941</v>
      </c>
      <c r="K215" s="2">
        <f t="shared" si="87"/>
        <v>0.29508415116124159</v>
      </c>
      <c r="L215" s="2">
        <f t="shared" si="88"/>
        <v>0.18942957972744584</v>
      </c>
      <c r="M215" s="2">
        <f t="shared" si="89"/>
        <v>6.2169723344731587E-3</v>
      </c>
      <c r="N215" s="1">
        <v>194960</v>
      </c>
      <c r="O215" s="1">
        <v>112965</v>
      </c>
      <c r="P215" s="1">
        <v>72518</v>
      </c>
      <c r="Q215" s="1">
        <v>1637</v>
      </c>
      <c r="R215" s="1">
        <v>29</v>
      </c>
      <c r="T215" s="1">
        <v>262</v>
      </c>
      <c r="U215" s="1">
        <v>27</v>
      </c>
      <c r="V215" s="1">
        <v>417</v>
      </c>
      <c r="W215" s="1">
        <v>4</v>
      </c>
      <c r="X215" s="1">
        <v>3</v>
      </c>
      <c r="Y215" s="1">
        <v>1</v>
      </c>
      <c r="AJ215" s="1">
        <v>0</v>
      </c>
      <c r="AN215" s="7">
        <f>IF(Q215&gt;0,RANK(Q215,(N215:P215,Q215:AL215)),0)</f>
        <v>4</v>
      </c>
      <c r="AO215" s="7">
        <f>IF(R215&gt;0,RANK(R215,(N215:P215,Q215:AL215)),0)</f>
        <v>7</v>
      </c>
      <c r="AP215" s="7">
        <f>IF(S215&gt;0,RANK(S215,(N215:P215,Q215:AL215)),0)</f>
        <v>0</v>
      </c>
      <c r="AQ215" s="7">
        <f>IF(T215&gt;0,RANK(T215,(N215:P215,Q215:AL215)),0)</f>
        <v>6</v>
      </c>
      <c r="AR215" s="2">
        <f t="shared" si="90"/>
        <v>4.2761276098875981E-3</v>
      </c>
      <c r="AS215" s="2">
        <f t="shared" si="91"/>
        <v>7.5753024243579927E-5</v>
      </c>
      <c r="AT215" s="2">
        <f t="shared" si="92"/>
        <v>0</v>
      </c>
      <c r="AU215" s="2">
        <f t="shared" si="93"/>
        <v>6.8438939144199805E-4</v>
      </c>
      <c r="AW215" s="6" t="s">
        <v>123</v>
      </c>
      <c r="AX215" s="6" t="s">
        <v>2408</v>
      </c>
      <c r="BA215" s="127">
        <v>6</v>
      </c>
      <c r="BB215" s="130">
        <v>15</v>
      </c>
      <c r="BC215" s="131">
        <f t="shared" si="83"/>
        <v>6015</v>
      </c>
      <c r="BE215" s="7" t="s">
        <v>3271</v>
      </c>
    </row>
    <row r="216" spans="1:57" hidden="1" outlineLevel="1" x14ac:dyDescent="0.2">
      <c r="A216" s="6" t="s">
        <v>481</v>
      </c>
      <c r="B216" s="6" t="s">
        <v>2408</v>
      </c>
      <c r="C216" s="1">
        <f t="shared" si="84"/>
        <v>9353</v>
      </c>
      <c r="D216" s="7">
        <f>RANK(N216,(N216:P216,Q216:AL216))</f>
        <v>1</v>
      </c>
      <c r="E216" s="7">
        <f>RANK(O216,(N216:P216,Q216:AL216))</f>
        <v>2</v>
      </c>
      <c r="F216" s="7">
        <f>IF(P216&gt;0,RANK(P216,(N216:P216,Q216:AL216)),0)</f>
        <v>3</v>
      </c>
      <c r="G216" s="1">
        <f t="shared" si="85"/>
        <v>556</v>
      </c>
      <c r="H216" s="2">
        <f t="shared" si="70"/>
        <v>5.9446167005238963E-2</v>
      </c>
      <c r="I216" s="2"/>
      <c r="J216" s="2">
        <f t="shared" si="86"/>
        <v>0.38907302469795785</v>
      </c>
      <c r="K216" s="2">
        <f t="shared" si="87"/>
        <v>0.32962685769271893</v>
      </c>
      <c r="L216" s="2">
        <f t="shared" si="88"/>
        <v>0.27531273388217686</v>
      </c>
      <c r="M216" s="2">
        <f t="shared" si="89"/>
        <v>5.9873837271463004E-3</v>
      </c>
      <c r="N216" s="1">
        <v>3639</v>
      </c>
      <c r="O216" s="1">
        <v>3083</v>
      </c>
      <c r="P216" s="1">
        <v>2575</v>
      </c>
      <c r="Q216" s="1">
        <v>22</v>
      </c>
      <c r="R216" s="1">
        <v>0</v>
      </c>
      <c r="T216" s="1">
        <v>25</v>
      </c>
      <c r="U216" s="1">
        <v>0</v>
      </c>
      <c r="V216" s="1">
        <v>9</v>
      </c>
      <c r="W216" s="1">
        <v>0</v>
      </c>
      <c r="X216" s="1">
        <v>0</v>
      </c>
      <c r="Y216" s="1">
        <v>0</v>
      </c>
      <c r="AJ216" s="1">
        <v>0</v>
      </c>
      <c r="AN216" s="7">
        <f>IF(Q216&gt;0,RANK(Q216,(N216:P216,Q216:AL216)),0)</f>
        <v>5</v>
      </c>
      <c r="AO216" s="7">
        <f>IF(R216&gt;0,RANK(R216,(N216:P216,Q216:AL216)),0)</f>
        <v>0</v>
      </c>
      <c r="AP216" s="7">
        <f>IF(S216&gt;0,RANK(S216,(N216:P216,Q216:AL216)),0)</f>
        <v>0</v>
      </c>
      <c r="AQ216" s="7">
        <f>IF(T216&gt;0,RANK(T216,(N216:P216,Q216:AL216)),0)</f>
        <v>4</v>
      </c>
      <c r="AR216" s="2">
        <f t="shared" si="90"/>
        <v>2.3521864642360741E-3</v>
      </c>
      <c r="AS216" s="2">
        <f t="shared" si="91"/>
        <v>0</v>
      </c>
      <c r="AT216" s="2">
        <f t="shared" si="92"/>
        <v>0</v>
      </c>
      <c r="AU216" s="2">
        <f t="shared" si="93"/>
        <v>2.6729391639046295E-3</v>
      </c>
      <c r="AW216" s="6" t="s">
        <v>481</v>
      </c>
      <c r="AX216" s="6" t="s">
        <v>2408</v>
      </c>
      <c r="BA216" s="127">
        <v>6</v>
      </c>
      <c r="BB216" s="130">
        <v>17</v>
      </c>
      <c r="BC216" s="131">
        <f t="shared" si="83"/>
        <v>6017</v>
      </c>
      <c r="BE216" s="7" t="s">
        <v>3271</v>
      </c>
    </row>
    <row r="217" spans="1:57" hidden="1" outlineLevel="1" x14ac:dyDescent="0.2">
      <c r="A217" s="6" t="s">
        <v>482</v>
      </c>
      <c r="B217" s="6" t="s">
        <v>2408</v>
      </c>
      <c r="C217" s="1">
        <f t="shared" si="84"/>
        <v>64887</v>
      </c>
      <c r="D217" s="7">
        <f>RANK(N217,(N217:P217,Q217:AL217))</f>
        <v>2</v>
      </c>
      <c r="E217" s="7">
        <f>RANK(O217,(N217:P217,Q217:AL217))</f>
        <v>1</v>
      </c>
      <c r="F217" s="7">
        <f>IF(P217&gt;0,RANK(P217,(N217:P217,Q217:AL217)),0)</f>
        <v>3</v>
      </c>
      <c r="G217" s="1">
        <f t="shared" si="85"/>
        <v>4894</v>
      </c>
      <c r="H217" s="2">
        <f t="shared" si="70"/>
        <v>7.5423428421717759E-2</v>
      </c>
      <c r="I217" s="2"/>
      <c r="J217" s="2">
        <f t="shared" si="86"/>
        <v>0.32382449489111842</v>
      </c>
      <c r="K217" s="2">
        <f t="shared" si="87"/>
        <v>0.39924792331283615</v>
      </c>
      <c r="L217" s="2">
        <f t="shared" si="88"/>
        <v>0.26974586588993171</v>
      </c>
      <c r="M217" s="2">
        <f t="shared" si="89"/>
        <v>7.181715906113717E-3</v>
      </c>
      <c r="N217" s="1">
        <v>21012</v>
      </c>
      <c r="O217" s="1">
        <v>25906</v>
      </c>
      <c r="P217" s="1">
        <v>17503</v>
      </c>
      <c r="Q217" s="1">
        <v>293</v>
      </c>
      <c r="R217" s="1">
        <v>31</v>
      </c>
      <c r="T217" s="1">
        <v>82</v>
      </c>
      <c r="U217" s="1">
        <v>8</v>
      </c>
      <c r="V217" s="1">
        <v>48</v>
      </c>
      <c r="W217" s="1">
        <v>1</v>
      </c>
      <c r="X217" s="1">
        <v>0</v>
      </c>
      <c r="Y217" s="1">
        <v>3</v>
      </c>
      <c r="AJ217" s="1">
        <v>0</v>
      </c>
      <c r="AN217" s="7">
        <f>IF(Q217&gt;0,RANK(Q217,(N217:P217,Q217:AL217)),0)</f>
        <v>4</v>
      </c>
      <c r="AO217" s="7">
        <f>IF(R217&gt;0,RANK(R217,(N217:P217,Q217:AL217)),0)</f>
        <v>7</v>
      </c>
      <c r="AP217" s="7">
        <f>IF(S217&gt;0,RANK(S217,(N217:P217,Q217:AL217)),0)</f>
        <v>0</v>
      </c>
      <c r="AQ217" s="7">
        <f>IF(T217&gt;0,RANK(T217,(N217:P217,Q217:AL217)),0)</f>
        <v>5</v>
      </c>
      <c r="AR217" s="2">
        <f t="shared" si="90"/>
        <v>4.5155424044878018E-3</v>
      </c>
      <c r="AS217" s="2">
        <f t="shared" si="91"/>
        <v>4.7775363323932375E-4</v>
      </c>
      <c r="AT217" s="2">
        <f t="shared" si="92"/>
        <v>0</v>
      </c>
      <c r="AU217" s="2">
        <f t="shared" si="93"/>
        <v>1.2637354169556306E-3</v>
      </c>
      <c r="AW217" s="6" t="s">
        <v>482</v>
      </c>
      <c r="AX217" s="6" t="s">
        <v>2408</v>
      </c>
      <c r="BA217" s="127">
        <v>6</v>
      </c>
      <c r="BB217" s="130">
        <v>19</v>
      </c>
      <c r="BC217" s="131">
        <f t="shared" si="83"/>
        <v>6019</v>
      </c>
      <c r="BE217" s="7" t="s">
        <v>3271</v>
      </c>
    </row>
    <row r="218" spans="1:57" hidden="1" outlineLevel="1" x14ac:dyDescent="0.2">
      <c r="A218" s="6" t="s">
        <v>932</v>
      </c>
      <c r="B218" s="6" t="s">
        <v>2408</v>
      </c>
      <c r="C218" s="1">
        <f t="shared" si="84"/>
        <v>219161</v>
      </c>
      <c r="D218" s="7">
        <f>RANK(N218,(N218:P218,Q218:AL218))</f>
        <v>1</v>
      </c>
      <c r="E218" s="7">
        <f>RANK(O218,(N218:P218,Q218:AL218))</f>
        <v>2</v>
      </c>
      <c r="F218" s="7">
        <f>IF(P218&gt;0,RANK(P218,(N218:P218,Q218:AL218)),0)</f>
        <v>3</v>
      </c>
      <c r="G218" s="1">
        <f t="shared" si="85"/>
        <v>3281</v>
      </c>
      <c r="H218" s="2">
        <f t="shared" si="70"/>
        <v>1.4970729281213355E-2</v>
      </c>
      <c r="I218" s="2"/>
      <c r="J218" s="2">
        <f t="shared" si="86"/>
        <v>0.42168999046363176</v>
      </c>
      <c r="K218" s="2">
        <f t="shared" si="87"/>
        <v>0.40671926118241841</v>
      </c>
      <c r="L218" s="2">
        <f t="shared" si="88"/>
        <v>0.16562709606179932</v>
      </c>
      <c r="M218" s="2">
        <f t="shared" si="89"/>
        <v>5.963652292150512E-3</v>
      </c>
      <c r="N218" s="1">
        <v>92418</v>
      </c>
      <c r="O218" s="1">
        <v>89137</v>
      </c>
      <c r="P218" s="1">
        <v>36299</v>
      </c>
      <c r="Q218" s="1">
        <v>650</v>
      </c>
      <c r="R218" s="1">
        <v>30</v>
      </c>
      <c r="T218" s="1">
        <v>201</v>
      </c>
      <c r="U218" s="1">
        <v>8</v>
      </c>
      <c r="V218" s="1">
        <v>287</v>
      </c>
      <c r="W218" s="1">
        <v>5</v>
      </c>
      <c r="X218" s="1">
        <v>0</v>
      </c>
      <c r="Y218" s="1">
        <v>123</v>
      </c>
      <c r="AJ218" s="1">
        <v>3</v>
      </c>
      <c r="AN218" s="7">
        <f>IF(Q218&gt;0,RANK(Q218,(N218:P218,Q218:AL218)),0)</f>
        <v>4</v>
      </c>
      <c r="AO218" s="7">
        <f>IF(R218&gt;0,RANK(R218,(N218:P218,Q218:AL218)),0)</f>
        <v>8</v>
      </c>
      <c r="AP218" s="7">
        <f>IF(S218&gt;0,RANK(S218,(N218:P218,Q218:AL218)),0)</f>
        <v>0</v>
      </c>
      <c r="AQ218" s="7">
        <f>IF(T218&gt;0,RANK(T218,(N218:P218,Q218:AL218)),0)</f>
        <v>6</v>
      </c>
      <c r="AR218" s="2">
        <f t="shared" si="90"/>
        <v>2.965856151413801E-3</v>
      </c>
      <c r="AS218" s="2">
        <f t="shared" si="91"/>
        <v>1.3688566852679081E-4</v>
      </c>
      <c r="AT218" s="2">
        <f t="shared" si="92"/>
        <v>0</v>
      </c>
      <c r="AU218" s="2">
        <f t="shared" si="93"/>
        <v>9.1713397912949839E-4</v>
      </c>
      <c r="AW218" s="6" t="s">
        <v>932</v>
      </c>
      <c r="AX218" s="6" t="s">
        <v>2408</v>
      </c>
      <c r="BA218" s="127">
        <v>6</v>
      </c>
      <c r="BB218" s="130">
        <v>21</v>
      </c>
      <c r="BC218" s="131">
        <f t="shared" si="83"/>
        <v>6021</v>
      </c>
      <c r="BE218" s="7" t="s">
        <v>3271</v>
      </c>
    </row>
    <row r="219" spans="1:57" hidden="1" outlineLevel="1" x14ac:dyDescent="0.2">
      <c r="A219" s="6" t="s">
        <v>1772</v>
      </c>
      <c r="B219" s="6" t="s">
        <v>2408</v>
      </c>
      <c r="C219" s="1">
        <f t="shared" si="84"/>
        <v>8816</v>
      </c>
      <c r="D219" s="7">
        <f>RANK(N219,(N219:P219,Q219:AL219))</f>
        <v>2</v>
      </c>
      <c r="E219" s="7">
        <f>RANK(O219,(N219:P219,Q219:AL219))</f>
        <v>1</v>
      </c>
      <c r="F219" s="7">
        <f>IF(P219&gt;0,RANK(P219,(N219:P219,Q219:AL219)),0)</f>
        <v>3</v>
      </c>
      <c r="G219" s="1">
        <f t="shared" si="85"/>
        <v>1146</v>
      </c>
      <c r="H219" s="2">
        <f t="shared" si="70"/>
        <v>0.12999092558983666</v>
      </c>
      <c r="I219" s="2"/>
      <c r="J219" s="2">
        <f t="shared" si="86"/>
        <v>0.30240471869328495</v>
      </c>
      <c r="K219" s="2">
        <f t="shared" si="87"/>
        <v>0.43239564428312161</v>
      </c>
      <c r="L219" s="2">
        <f t="shared" si="88"/>
        <v>0.2583938294010889</v>
      </c>
      <c r="M219" s="2">
        <f t="shared" si="89"/>
        <v>6.8058076225044895E-3</v>
      </c>
      <c r="N219" s="1">
        <v>2666</v>
      </c>
      <c r="O219" s="1">
        <v>3812</v>
      </c>
      <c r="P219" s="1">
        <v>2278</v>
      </c>
      <c r="Q219" s="1">
        <v>34</v>
      </c>
      <c r="R219" s="1">
        <v>8</v>
      </c>
      <c r="T219" s="1">
        <v>9</v>
      </c>
      <c r="U219" s="1">
        <v>2</v>
      </c>
      <c r="V219" s="1">
        <v>7</v>
      </c>
      <c r="W219" s="1">
        <v>0</v>
      </c>
      <c r="X219" s="1">
        <v>0</v>
      </c>
      <c r="Y219" s="1">
        <v>0</v>
      </c>
      <c r="AJ219" s="1">
        <v>0</v>
      </c>
      <c r="AN219" s="7">
        <f>IF(Q219&gt;0,RANK(Q219,(N219:P219,Q219:AL219)),0)</f>
        <v>4</v>
      </c>
      <c r="AO219" s="7">
        <f>IF(R219&gt;0,RANK(R219,(N219:P219,Q219:AL219)),0)</f>
        <v>6</v>
      </c>
      <c r="AP219" s="7">
        <f>IF(S219&gt;0,RANK(S219,(N219:P219,Q219:AL219)),0)</f>
        <v>0</v>
      </c>
      <c r="AQ219" s="7">
        <f>IF(T219&gt;0,RANK(T219,(N219:P219,Q219:AL219)),0)</f>
        <v>5</v>
      </c>
      <c r="AR219" s="2">
        <f t="shared" si="90"/>
        <v>3.8566243194192379E-3</v>
      </c>
      <c r="AS219" s="2">
        <f t="shared" si="91"/>
        <v>9.0744101633393826E-4</v>
      </c>
      <c r="AT219" s="2">
        <f t="shared" si="92"/>
        <v>0</v>
      </c>
      <c r="AU219" s="2">
        <f t="shared" si="93"/>
        <v>1.0208711433756805E-3</v>
      </c>
      <c r="AW219" s="6" t="s">
        <v>1772</v>
      </c>
      <c r="AX219" s="6" t="s">
        <v>2408</v>
      </c>
      <c r="BA219" s="127">
        <v>6</v>
      </c>
      <c r="BB219" s="130">
        <v>23</v>
      </c>
      <c r="BC219" s="131">
        <f t="shared" si="83"/>
        <v>6023</v>
      </c>
      <c r="BE219" s="7" t="s">
        <v>3271</v>
      </c>
    </row>
    <row r="220" spans="1:57" hidden="1" outlineLevel="1" x14ac:dyDescent="0.2">
      <c r="A220" s="6" t="s">
        <v>1773</v>
      </c>
      <c r="B220" s="6" t="s">
        <v>2408</v>
      </c>
      <c r="C220" s="1">
        <f t="shared" si="84"/>
        <v>60021</v>
      </c>
      <c r="D220" s="7">
        <f>RANK(N220,(N220:P220,Q220:AL220))</f>
        <v>1</v>
      </c>
      <c r="E220" s="7">
        <f>RANK(O220,(N220:P220,Q220:AL220))</f>
        <v>2</v>
      </c>
      <c r="F220" s="7">
        <f>IF(P220&gt;0,RANK(P220,(N220:P220,Q220:AL220)),0)</f>
        <v>3</v>
      </c>
      <c r="G220" s="1">
        <f t="shared" si="85"/>
        <v>10555</v>
      </c>
      <c r="H220" s="2">
        <f t="shared" si="70"/>
        <v>0.17585511737558521</v>
      </c>
      <c r="I220" s="2"/>
      <c r="J220" s="2">
        <f t="shared" si="86"/>
        <v>0.48073174388963863</v>
      </c>
      <c r="K220" s="2">
        <f t="shared" si="87"/>
        <v>0.30487662651405339</v>
      </c>
      <c r="L220" s="2">
        <f t="shared" si="88"/>
        <v>0.20559470851868514</v>
      </c>
      <c r="M220" s="2">
        <f t="shared" si="89"/>
        <v>8.7969210776228934E-3</v>
      </c>
      <c r="N220" s="1">
        <v>28854</v>
      </c>
      <c r="O220" s="1">
        <v>18299</v>
      </c>
      <c r="P220" s="1">
        <v>12340</v>
      </c>
      <c r="Q220" s="1">
        <v>269</v>
      </c>
      <c r="R220" s="1">
        <v>5</v>
      </c>
      <c r="T220" s="1">
        <v>85</v>
      </c>
      <c r="U220" s="1">
        <v>4</v>
      </c>
      <c r="V220" s="1">
        <v>165</v>
      </c>
      <c r="W220" s="1">
        <v>0</v>
      </c>
      <c r="X220" s="1">
        <v>0</v>
      </c>
      <c r="Y220" s="1">
        <v>0</v>
      </c>
      <c r="AJ220" s="1">
        <v>0</v>
      </c>
      <c r="AN220" s="7">
        <f>IF(Q220&gt;0,RANK(Q220,(N220:P220,Q220:AL220)),0)</f>
        <v>4</v>
      </c>
      <c r="AO220" s="7">
        <f>IF(R220&gt;0,RANK(R220,(N220:P220,Q220:AL220)),0)</f>
        <v>7</v>
      </c>
      <c r="AP220" s="7">
        <f>IF(S220&gt;0,RANK(S220,(N220:P220,Q220:AL220)),0)</f>
        <v>0</v>
      </c>
      <c r="AQ220" s="7">
        <f>IF(T220&gt;0,RANK(T220,(N220:P220,Q220:AL220)),0)</f>
        <v>6</v>
      </c>
      <c r="AR220" s="2">
        <f t="shared" si="90"/>
        <v>4.4817647156828446E-3</v>
      </c>
      <c r="AS220" s="2">
        <f t="shared" si="91"/>
        <v>8.3304176871428339E-5</v>
      </c>
      <c r="AT220" s="2">
        <f t="shared" si="92"/>
        <v>0</v>
      </c>
      <c r="AU220" s="2">
        <f t="shared" si="93"/>
        <v>1.4161710068142817E-3</v>
      </c>
      <c r="AW220" s="6" t="s">
        <v>1773</v>
      </c>
      <c r="AX220" s="6" t="s">
        <v>2408</v>
      </c>
      <c r="BA220" s="127">
        <v>6</v>
      </c>
      <c r="BB220" s="130">
        <v>25</v>
      </c>
      <c r="BC220" s="131">
        <f t="shared" si="83"/>
        <v>6025</v>
      </c>
      <c r="BE220" s="7" t="s">
        <v>3271</v>
      </c>
    </row>
    <row r="221" spans="1:57" hidden="1" outlineLevel="1" x14ac:dyDescent="0.2">
      <c r="A221" s="6" t="s">
        <v>1435</v>
      </c>
      <c r="B221" s="6" t="s">
        <v>2408</v>
      </c>
      <c r="C221" s="1">
        <f t="shared" si="84"/>
        <v>25318</v>
      </c>
      <c r="D221" s="7">
        <f>RANK(N221,(N221:P221,Q221:AL221))</f>
        <v>1</v>
      </c>
      <c r="E221" s="7">
        <f>RANK(O221,(N221:P221,Q221:AL221))</f>
        <v>2</v>
      </c>
      <c r="F221" s="7">
        <f>IF(P221&gt;0,RANK(P221,(N221:P221,Q221:AL221)),0)</f>
        <v>3</v>
      </c>
      <c r="G221" s="1">
        <f t="shared" si="85"/>
        <v>1350</v>
      </c>
      <c r="H221" s="2">
        <f t="shared" si="70"/>
        <v>5.3321747373410222E-2</v>
      </c>
      <c r="I221" s="2"/>
      <c r="J221" s="2">
        <f t="shared" si="86"/>
        <v>0.43877873449719568</v>
      </c>
      <c r="K221" s="2">
        <f t="shared" si="87"/>
        <v>0.38545698712378546</v>
      </c>
      <c r="L221" s="2">
        <f t="shared" si="88"/>
        <v>0.16774626747768387</v>
      </c>
      <c r="M221" s="2">
        <f t="shared" si="89"/>
        <v>8.0180109013350542E-3</v>
      </c>
      <c r="N221" s="1">
        <v>11109</v>
      </c>
      <c r="O221" s="1">
        <v>9759</v>
      </c>
      <c r="P221" s="1">
        <v>4247</v>
      </c>
      <c r="Q221" s="1">
        <v>119</v>
      </c>
      <c r="R221" s="1">
        <v>0</v>
      </c>
      <c r="T221" s="1">
        <v>37</v>
      </c>
      <c r="U221" s="1">
        <v>0</v>
      </c>
      <c r="V221" s="1">
        <v>46</v>
      </c>
      <c r="W221" s="1">
        <v>1</v>
      </c>
      <c r="X221" s="1">
        <v>0</v>
      </c>
      <c r="Y221" s="1">
        <v>0</v>
      </c>
      <c r="AJ221" s="1">
        <v>0</v>
      </c>
      <c r="AN221" s="7">
        <f>IF(Q221&gt;0,RANK(Q221,(N221:P221,Q221:AL221)),0)</f>
        <v>4</v>
      </c>
      <c r="AO221" s="7">
        <f>IF(R221&gt;0,RANK(R221,(N221:P221,Q221:AL221)),0)</f>
        <v>0</v>
      </c>
      <c r="AP221" s="7">
        <f>IF(S221&gt;0,RANK(S221,(N221:P221,Q221:AL221)),0)</f>
        <v>0</v>
      </c>
      <c r="AQ221" s="7">
        <f>IF(T221&gt;0,RANK(T221,(N221:P221,Q221:AL221)),0)</f>
        <v>6</v>
      </c>
      <c r="AR221" s="2">
        <f t="shared" si="90"/>
        <v>4.7002132869894938E-3</v>
      </c>
      <c r="AS221" s="2">
        <f t="shared" si="91"/>
        <v>0</v>
      </c>
      <c r="AT221" s="2">
        <f t="shared" si="92"/>
        <v>0</v>
      </c>
      <c r="AU221" s="2">
        <f t="shared" si="93"/>
        <v>1.4614108539379098E-3</v>
      </c>
      <c r="AW221" s="6" t="s">
        <v>1435</v>
      </c>
      <c r="AX221" s="6" t="s">
        <v>2408</v>
      </c>
      <c r="BA221" s="127">
        <v>6</v>
      </c>
      <c r="BB221" s="130">
        <v>27</v>
      </c>
      <c r="BC221" s="131">
        <f t="shared" si="83"/>
        <v>6027</v>
      </c>
      <c r="BE221" s="7" t="s">
        <v>3271</v>
      </c>
    </row>
    <row r="222" spans="1:57" hidden="1" outlineLevel="1" x14ac:dyDescent="0.2">
      <c r="A222" s="6" t="s">
        <v>1436</v>
      </c>
      <c r="B222" s="6" t="s">
        <v>2408</v>
      </c>
      <c r="C222" s="1">
        <f t="shared" si="84"/>
        <v>8464</v>
      </c>
      <c r="D222" s="7">
        <f>RANK(N222,(N222:P222,Q222:AL222))</f>
        <v>2</v>
      </c>
      <c r="E222" s="7">
        <f>RANK(O222,(N222:P222,Q222:AL222))</f>
        <v>1</v>
      </c>
      <c r="F222" s="7">
        <f>IF(P222&gt;0,RANK(P222,(N222:P222,Q222:AL222)),0)</f>
        <v>3</v>
      </c>
      <c r="G222" s="1">
        <f t="shared" si="85"/>
        <v>994</v>
      </c>
      <c r="H222" s="2">
        <f t="shared" si="70"/>
        <v>0.11743856332703213</v>
      </c>
      <c r="I222" s="2"/>
      <c r="J222" s="2">
        <f t="shared" si="86"/>
        <v>0.31840737240075612</v>
      </c>
      <c r="K222" s="2">
        <f t="shared" si="87"/>
        <v>0.43584593572778829</v>
      </c>
      <c r="L222" s="2">
        <f t="shared" si="88"/>
        <v>0.23617674858223062</v>
      </c>
      <c r="M222" s="2">
        <f t="shared" si="89"/>
        <v>9.5699432892249747E-3</v>
      </c>
      <c r="N222" s="1">
        <v>2695</v>
      </c>
      <c r="O222" s="1">
        <v>3689</v>
      </c>
      <c r="P222" s="1">
        <v>1999</v>
      </c>
      <c r="Q222" s="1">
        <v>35</v>
      </c>
      <c r="R222" s="1">
        <v>9</v>
      </c>
      <c r="T222" s="1">
        <v>24</v>
      </c>
      <c r="U222" s="1">
        <v>0</v>
      </c>
      <c r="V222" s="1">
        <v>13</v>
      </c>
      <c r="W222" s="1">
        <v>0</v>
      </c>
      <c r="X222" s="1">
        <v>0</v>
      </c>
      <c r="Y222" s="1">
        <v>0</v>
      </c>
      <c r="AJ222" s="1">
        <v>0</v>
      </c>
      <c r="AN222" s="7">
        <f>IF(Q222&gt;0,RANK(Q222,(N222:P222,Q222:AL222)),0)</f>
        <v>4</v>
      </c>
      <c r="AO222" s="7">
        <f>IF(R222&gt;0,RANK(R222,(N222:P222,Q222:AL222)),0)</f>
        <v>7</v>
      </c>
      <c r="AP222" s="7">
        <f>IF(S222&gt;0,RANK(S222,(N222:P222,Q222:AL222)),0)</f>
        <v>0</v>
      </c>
      <c r="AQ222" s="7">
        <f>IF(T222&gt;0,RANK(T222,(N222:P222,Q222:AL222)),0)</f>
        <v>5</v>
      </c>
      <c r="AR222" s="2">
        <f t="shared" si="90"/>
        <v>4.1351606805293002E-3</v>
      </c>
      <c r="AS222" s="2">
        <f t="shared" si="91"/>
        <v>1.0633270321361058E-3</v>
      </c>
      <c r="AT222" s="2">
        <f t="shared" si="92"/>
        <v>0</v>
      </c>
      <c r="AU222" s="2">
        <f t="shared" si="93"/>
        <v>2.8355387523629491E-3</v>
      </c>
      <c r="AW222" s="6" t="s">
        <v>1436</v>
      </c>
      <c r="AX222" s="6" t="s">
        <v>2408</v>
      </c>
      <c r="BA222" s="127">
        <v>6</v>
      </c>
      <c r="BB222" s="130">
        <v>29</v>
      </c>
      <c r="BC222" s="131">
        <f t="shared" si="83"/>
        <v>6029</v>
      </c>
      <c r="BE222" s="7" t="s">
        <v>3271</v>
      </c>
    </row>
    <row r="223" spans="1:57" hidden="1" outlineLevel="1" x14ac:dyDescent="0.2">
      <c r="A223" s="6" t="s">
        <v>579</v>
      </c>
      <c r="B223" s="6" t="s">
        <v>2408</v>
      </c>
      <c r="C223" s="1">
        <f t="shared" si="84"/>
        <v>179263</v>
      </c>
      <c r="D223" s="7">
        <f>RANK(N223,(N223:P223,Q223:AL223))</f>
        <v>2</v>
      </c>
      <c r="E223" s="7">
        <f>RANK(O223,(N223:P223,Q223:AL223))</f>
        <v>1</v>
      </c>
      <c r="F223" s="7">
        <f>IF(P223&gt;0,RANK(P223,(N223:P223,Q223:AL223)),0)</f>
        <v>3</v>
      </c>
      <c r="G223" s="1">
        <f t="shared" si="85"/>
        <v>20252</v>
      </c>
      <c r="H223" s="2">
        <f t="shared" si="70"/>
        <v>0.11297367554933255</v>
      </c>
      <c r="I223" s="2"/>
      <c r="J223" s="2">
        <f t="shared" si="86"/>
        <v>0.33754874123494533</v>
      </c>
      <c r="K223" s="2">
        <f t="shared" si="87"/>
        <v>0.45052241678427785</v>
      </c>
      <c r="L223" s="2">
        <f t="shared" si="88"/>
        <v>0.20579260639395749</v>
      </c>
      <c r="M223" s="2">
        <f t="shared" si="89"/>
        <v>6.1362355868192775E-3</v>
      </c>
      <c r="N223" s="1">
        <v>60510</v>
      </c>
      <c r="O223" s="1">
        <v>80762</v>
      </c>
      <c r="P223" s="1">
        <v>36891</v>
      </c>
      <c r="Q223" s="1">
        <v>538</v>
      </c>
      <c r="R223" s="1">
        <v>206</v>
      </c>
      <c r="T223" s="1">
        <v>203</v>
      </c>
      <c r="U223" s="1">
        <v>18</v>
      </c>
      <c r="V223" s="1">
        <v>133</v>
      </c>
      <c r="W223" s="1">
        <v>2</v>
      </c>
      <c r="X223" s="1">
        <v>0</v>
      </c>
      <c r="Y223" s="1">
        <v>0</v>
      </c>
      <c r="AJ223" s="1">
        <v>0</v>
      </c>
      <c r="AN223" s="7">
        <f>IF(Q223&gt;0,RANK(Q223,(N223:P223,Q223:AL223)),0)</f>
        <v>4</v>
      </c>
      <c r="AO223" s="7">
        <f>IF(R223&gt;0,RANK(R223,(N223:P223,Q223:AL223)),0)</f>
        <v>5</v>
      </c>
      <c r="AP223" s="7">
        <f>IF(S223&gt;0,RANK(S223,(N223:P223,Q223:AL223)),0)</f>
        <v>0</v>
      </c>
      <c r="AQ223" s="7">
        <f>IF(T223&gt;0,RANK(T223,(N223:P223,Q223:AL223)),0)</f>
        <v>6</v>
      </c>
      <c r="AR223" s="2">
        <f t="shared" si="90"/>
        <v>3.0011770415534719E-3</v>
      </c>
      <c r="AS223" s="2">
        <f t="shared" si="91"/>
        <v>1.1491495735316266E-3</v>
      </c>
      <c r="AT223" s="2">
        <f t="shared" si="92"/>
        <v>0</v>
      </c>
      <c r="AU223" s="2">
        <f t="shared" si="93"/>
        <v>1.132414385567574E-3</v>
      </c>
      <c r="AW223" s="6" t="s">
        <v>579</v>
      </c>
      <c r="AX223" s="6" t="s">
        <v>2408</v>
      </c>
      <c r="BA223" s="127">
        <v>6</v>
      </c>
      <c r="BB223" s="130">
        <v>31</v>
      </c>
      <c r="BC223" s="131">
        <f t="shared" si="83"/>
        <v>6031</v>
      </c>
      <c r="BE223" s="7" t="s">
        <v>3271</v>
      </c>
    </row>
    <row r="224" spans="1:57" hidden="1" outlineLevel="1" x14ac:dyDescent="0.2">
      <c r="A224" s="6" t="s">
        <v>580</v>
      </c>
      <c r="B224" s="6" t="s">
        <v>2408</v>
      </c>
      <c r="C224" s="1">
        <f t="shared" si="84"/>
        <v>25651</v>
      </c>
      <c r="D224" s="7">
        <f>RANK(N224,(N224:P224,Q224:AL224))</f>
        <v>2</v>
      </c>
      <c r="E224" s="7">
        <f>RANK(O224,(N224:P224,Q224:AL224))</f>
        <v>1</v>
      </c>
      <c r="F224" s="7">
        <f>IF(P224&gt;0,RANK(P224,(N224:P224,Q224:AL224)),0)</f>
        <v>3</v>
      </c>
      <c r="G224" s="1">
        <f t="shared" si="85"/>
        <v>691</v>
      </c>
      <c r="H224" s="2">
        <f t="shared" si="70"/>
        <v>2.6938520915363924E-2</v>
      </c>
      <c r="I224" s="2"/>
      <c r="J224" s="2">
        <f t="shared" si="86"/>
        <v>0.38914662196405597</v>
      </c>
      <c r="K224" s="2">
        <f t="shared" si="87"/>
        <v>0.41608514287941989</v>
      </c>
      <c r="L224" s="2">
        <f t="shared" si="88"/>
        <v>0.19098670617129937</v>
      </c>
      <c r="M224" s="2">
        <f t="shared" si="89"/>
        <v>3.7815289852247136E-3</v>
      </c>
      <c r="N224" s="1">
        <v>9982</v>
      </c>
      <c r="O224" s="1">
        <v>10673</v>
      </c>
      <c r="P224" s="1">
        <v>4899</v>
      </c>
      <c r="Q224" s="1">
        <v>58</v>
      </c>
      <c r="R224" s="1">
        <v>0</v>
      </c>
      <c r="T224" s="1">
        <v>30</v>
      </c>
      <c r="U224" s="1">
        <v>1</v>
      </c>
      <c r="V224" s="1">
        <v>8</v>
      </c>
      <c r="W224" s="1">
        <v>0</v>
      </c>
      <c r="X224" s="1">
        <v>0</v>
      </c>
      <c r="Y224" s="1">
        <v>0</v>
      </c>
      <c r="AJ224" s="1">
        <v>0</v>
      </c>
      <c r="AN224" s="7">
        <f>IF(Q224&gt;0,RANK(Q224,(N224:P224,Q224:AL224)),0)</f>
        <v>4</v>
      </c>
      <c r="AO224" s="7">
        <f>IF(R224&gt;0,RANK(R224,(N224:P224,Q224:AL224)),0)</f>
        <v>0</v>
      </c>
      <c r="AP224" s="7">
        <f>IF(S224&gt;0,RANK(S224,(N224:P224,Q224:AL224)),0)</f>
        <v>0</v>
      </c>
      <c r="AQ224" s="7">
        <f>IF(T224&gt;0,RANK(T224,(N224:P224,Q224:AL224)),0)</f>
        <v>5</v>
      </c>
      <c r="AR224" s="2">
        <f t="shared" si="90"/>
        <v>2.2611204241550038E-3</v>
      </c>
      <c r="AS224" s="2">
        <f t="shared" si="91"/>
        <v>0</v>
      </c>
      <c r="AT224" s="2">
        <f t="shared" si="92"/>
        <v>0</v>
      </c>
      <c r="AU224" s="2">
        <f t="shared" si="93"/>
        <v>1.169545046976726E-3</v>
      </c>
      <c r="AW224" s="6" t="s">
        <v>580</v>
      </c>
      <c r="AX224" s="6" t="s">
        <v>2408</v>
      </c>
      <c r="BA224" s="127">
        <v>6</v>
      </c>
      <c r="BB224" s="130">
        <v>33</v>
      </c>
      <c r="BC224" s="131">
        <f t="shared" si="83"/>
        <v>6033</v>
      </c>
      <c r="BE224" s="7" t="s">
        <v>3271</v>
      </c>
    </row>
    <row r="225" spans="1:57" hidden="1" outlineLevel="1" x14ac:dyDescent="0.2">
      <c r="A225" s="6" t="s">
        <v>581</v>
      </c>
      <c r="B225" s="6" t="s">
        <v>2408</v>
      </c>
      <c r="C225" s="1">
        <f t="shared" si="84"/>
        <v>23213</v>
      </c>
      <c r="D225" s="7">
        <f>RANK(N225,(N225:P225,Q225:AL225))</f>
        <v>1</v>
      </c>
      <c r="E225" s="7">
        <f>RANK(O225,(N225:P225,Q225:AL225))</f>
        <v>2</v>
      </c>
      <c r="F225" s="7">
        <f>IF(P225&gt;0,RANK(P225,(N225:P225,Q225:AL225)),0)</f>
        <v>3</v>
      </c>
      <c r="G225" s="1">
        <f t="shared" si="85"/>
        <v>3870</v>
      </c>
      <c r="H225" s="2">
        <f t="shared" si="70"/>
        <v>0.16671692586050921</v>
      </c>
      <c r="I225" s="2"/>
      <c r="J225" s="2">
        <f t="shared" si="86"/>
        <v>0.45440055141515528</v>
      </c>
      <c r="K225" s="2">
        <f t="shared" si="87"/>
        <v>0.28768362555464611</v>
      </c>
      <c r="L225" s="2">
        <f t="shared" si="88"/>
        <v>0.24973075431870073</v>
      </c>
      <c r="M225" s="2">
        <f t="shared" si="89"/>
        <v>8.1850687114979337E-3</v>
      </c>
      <c r="N225" s="1">
        <v>10548</v>
      </c>
      <c r="O225" s="1">
        <v>6678</v>
      </c>
      <c r="P225" s="1">
        <v>5797</v>
      </c>
      <c r="Q225" s="1">
        <v>119</v>
      </c>
      <c r="R225" s="1">
        <v>5</v>
      </c>
      <c r="T225" s="1">
        <v>30</v>
      </c>
      <c r="U225" s="1">
        <v>4</v>
      </c>
      <c r="V225" s="1">
        <v>30</v>
      </c>
      <c r="W225" s="1">
        <v>2</v>
      </c>
      <c r="X225" s="1">
        <v>0</v>
      </c>
      <c r="Y225" s="1">
        <v>0</v>
      </c>
      <c r="AJ225" s="1">
        <v>0</v>
      </c>
      <c r="AN225" s="7">
        <f>IF(Q225&gt;0,RANK(Q225,(N225:P225,Q225:AL225)),0)</f>
        <v>4</v>
      </c>
      <c r="AO225" s="7">
        <f>IF(R225&gt;0,RANK(R225,(N225:P225,Q225:AL225)),0)</f>
        <v>7</v>
      </c>
      <c r="AP225" s="7">
        <f>IF(S225&gt;0,RANK(S225,(N225:P225,Q225:AL225)),0)</f>
        <v>0</v>
      </c>
      <c r="AQ225" s="7">
        <f>IF(T225&gt;0,RANK(T225,(N225:P225,Q225:AL225)),0)</f>
        <v>5</v>
      </c>
      <c r="AR225" s="2">
        <f t="shared" si="90"/>
        <v>5.1264377719381377E-3</v>
      </c>
      <c r="AS225" s="2">
        <f t="shared" si="91"/>
        <v>2.1539654503941757E-4</v>
      </c>
      <c r="AT225" s="2">
        <f t="shared" si="92"/>
        <v>0</v>
      </c>
      <c r="AU225" s="2">
        <f t="shared" si="93"/>
        <v>1.2923792702365054E-3</v>
      </c>
      <c r="AW225" s="6" t="s">
        <v>581</v>
      </c>
      <c r="AX225" s="6" t="s">
        <v>2408</v>
      </c>
      <c r="BA225" s="127">
        <v>6</v>
      </c>
      <c r="BB225" s="130">
        <v>35</v>
      </c>
      <c r="BC225" s="131">
        <f t="shared" si="83"/>
        <v>6035</v>
      </c>
      <c r="BE225" s="7" t="s">
        <v>3271</v>
      </c>
    </row>
    <row r="226" spans="1:57" hidden="1" outlineLevel="1" x14ac:dyDescent="0.2">
      <c r="A226" s="6" t="s">
        <v>582</v>
      </c>
      <c r="B226" s="6" t="s">
        <v>2408</v>
      </c>
      <c r="C226" s="1">
        <f t="shared" si="84"/>
        <v>10362</v>
      </c>
      <c r="D226" s="7">
        <f>RANK(N226,(N226:P226,Q226:AL226))</f>
        <v>2</v>
      </c>
      <c r="E226" s="7">
        <f>RANK(O226,(N226:P226,Q226:AL226))</f>
        <v>1</v>
      </c>
      <c r="F226" s="7">
        <f>IF(P226&gt;0,RANK(P226,(N226:P226,Q226:AL226)),0)</f>
        <v>3</v>
      </c>
      <c r="G226" s="1">
        <f t="shared" si="85"/>
        <v>448</v>
      </c>
      <c r="H226" s="2">
        <f t="shared" si="70"/>
        <v>4.3234896738081452E-2</v>
      </c>
      <c r="I226" s="2"/>
      <c r="J226" s="2">
        <f t="shared" si="86"/>
        <v>0.32696390658174096</v>
      </c>
      <c r="K226" s="2">
        <f t="shared" si="87"/>
        <v>0.37019880331982241</v>
      </c>
      <c r="L226" s="2">
        <f t="shared" si="88"/>
        <v>0.28990542366338545</v>
      </c>
      <c r="M226" s="2">
        <f t="shared" si="89"/>
        <v>1.2931866435051231E-2</v>
      </c>
      <c r="N226" s="1">
        <v>3388</v>
      </c>
      <c r="O226" s="1">
        <v>3836</v>
      </c>
      <c r="P226" s="1">
        <v>3004</v>
      </c>
      <c r="Q226" s="1">
        <v>58</v>
      </c>
      <c r="R226" s="1">
        <v>41</v>
      </c>
      <c r="T226" s="1">
        <v>16</v>
      </c>
      <c r="U226" s="1">
        <v>4</v>
      </c>
      <c r="V226" s="1">
        <v>15</v>
      </c>
      <c r="W226" s="1">
        <v>0</v>
      </c>
      <c r="X226" s="1">
        <v>0</v>
      </c>
      <c r="Y226" s="1">
        <v>0</v>
      </c>
      <c r="AJ226" s="1">
        <v>0</v>
      </c>
      <c r="AN226" s="7">
        <f>IF(Q226&gt;0,RANK(Q226,(N226:P226,Q226:AL226)),0)</f>
        <v>4</v>
      </c>
      <c r="AO226" s="7">
        <f>IF(R226&gt;0,RANK(R226,(N226:P226,Q226:AL226)),0)</f>
        <v>5</v>
      </c>
      <c r="AP226" s="7">
        <f>IF(S226&gt;0,RANK(S226,(N226:P226,Q226:AL226)),0)</f>
        <v>0</v>
      </c>
      <c r="AQ226" s="7">
        <f>IF(T226&gt;0,RANK(T226,(N226:P226,Q226:AL226)),0)</f>
        <v>6</v>
      </c>
      <c r="AR226" s="2">
        <f t="shared" si="90"/>
        <v>5.5973750241266164E-3</v>
      </c>
      <c r="AS226" s="2">
        <f t="shared" si="91"/>
        <v>3.9567651032619182E-3</v>
      </c>
      <c r="AT226" s="2">
        <f t="shared" si="92"/>
        <v>0</v>
      </c>
      <c r="AU226" s="2">
        <f t="shared" si="93"/>
        <v>1.5441034549314803E-3</v>
      </c>
      <c r="AW226" s="6" t="s">
        <v>582</v>
      </c>
      <c r="AX226" s="6" t="s">
        <v>2408</v>
      </c>
      <c r="BA226" s="127">
        <v>6</v>
      </c>
      <c r="BB226" s="130">
        <v>37</v>
      </c>
      <c r="BC226" s="131">
        <f t="shared" si="83"/>
        <v>6037</v>
      </c>
      <c r="BE226" s="7" t="s">
        <v>3271</v>
      </c>
    </row>
    <row r="227" spans="1:57" hidden="1" outlineLevel="1" x14ac:dyDescent="0.2">
      <c r="A227" s="6" t="s">
        <v>3011</v>
      </c>
      <c r="B227" s="6" t="s">
        <v>2408</v>
      </c>
      <c r="C227" s="1">
        <f t="shared" si="84"/>
        <v>2753403</v>
      </c>
      <c r="D227" s="7">
        <f>RANK(N227,(N227:P227,Q227:AL227))</f>
        <v>1</v>
      </c>
      <c r="E227" s="7">
        <f>RANK(O227,(N227:P227,Q227:AL227))</f>
        <v>2</v>
      </c>
      <c r="F227" s="7">
        <f>IF(P227&gt;0,RANK(P227,(N227:P227,Q227:AL227)),0)</f>
        <v>3</v>
      </c>
      <c r="G227" s="1">
        <f t="shared" si="85"/>
        <v>646922</v>
      </c>
      <c r="H227" s="2">
        <f t="shared" si="70"/>
        <v>0.23495361921229838</v>
      </c>
      <c r="I227" s="2"/>
      <c r="J227" s="2">
        <f t="shared" si="86"/>
        <v>0.52536043579526859</v>
      </c>
      <c r="K227" s="2">
        <f t="shared" si="87"/>
        <v>0.29040681658297024</v>
      </c>
      <c r="L227" s="2">
        <f t="shared" si="88"/>
        <v>0.17746185356811189</v>
      </c>
      <c r="M227" s="2">
        <f t="shared" si="89"/>
        <v>6.770894053649279E-3</v>
      </c>
      <c r="N227" s="1">
        <v>1446529</v>
      </c>
      <c r="O227" s="1">
        <v>799607</v>
      </c>
      <c r="P227" s="1">
        <v>488624</v>
      </c>
      <c r="Q227" s="1">
        <v>9771</v>
      </c>
      <c r="R227" s="1">
        <v>483</v>
      </c>
      <c r="T227" s="1">
        <v>3094</v>
      </c>
      <c r="U227" s="1">
        <v>146</v>
      </c>
      <c r="V227" s="1">
        <v>5058</v>
      </c>
      <c r="W227" s="1">
        <v>60</v>
      </c>
      <c r="X227" s="1">
        <v>26</v>
      </c>
      <c r="Y227" s="1">
        <v>3</v>
      </c>
      <c r="AJ227" s="1">
        <v>2</v>
      </c>
      <c r="AN227" s="7">
        <f>IF(Q227&gt;0,RANK(Q227,(N227:P227,Q227:AL227)),0)</f>
        <v>4</v>
      </c>
      <c r="AO227" s="7">
        <f>IF(R227&gt;0,RANK(R227,(N227:P227,Q227:AL227)),0)</f>
        <v>7</v>
      </c>
      <c r="AP227" s="7">
        <f>IF(S227&gt;0,RANK(S227,(N227:P227,Q227:AL227)),0)</f>
        <v>0</v>
      </c>
      <c r="AQ227" s="7">
        <f>IF(T227&gt;0,RANK(T227,(N227:P227,Q227:AL227)),0)</f>
        <v>6</v>
      </c>
      <c r="AR227" s="2">
        <f t="shared" si="90"/>
        <v>3.5486995546964973E-3</v>
      </c>
      <c r="AS227" s="2">
        <f t="shared" si="91"/>
        <v>1.7541929023829784E-4</v>
      </c>
      <c r="AT227" s="2">
        <f t="shared" si="92"/>
        <v>0</v>
      </c>
      <c r="AU227" s="2">
        <f t="shared" si="93"/>
        <v>1.1237003809467774E-3</v>
      </c>
      <c r="AW227" s="6" t="s">
        <v>3011</v>
      </c>
      <c r="AX227" s="6" t="s">
        <v>2408</v>
      </c>
      <c r="BA227" s="127">
        <v>6</v>
      </c>
      <c r="BB227" s="130">
        <v>39</v>
      </c>
      <c r="BC227" s="131">
        <f t="shared" si="83"/>
        <v>6039</v>
      </c>
      <c r="BE227" s="7" t="s">
        <v>3271</v>
      </c>
    </row>
    <row r="228" spans="1:57" hidden="1" outlineLevel="1" x14ac:dyDescent="0.2">
      <c r="A228" s="6" t="s">
        <v>1859</v>
      </c>
      <c r="B228" s="6" t="s">
        <v>2408</v>
      </c>
      <c r="C228" s="1">
        <f t="shared" si="84"/>
        <v>30245</v>
      </c>
      <c r="D228" s="7">
        <f>RANK(N228,(N228:P228,Q228:AL228))</f>
        <v>2</v>
      </c>
      <c r="E228" s="7">
        <f>RANK(O228,(N228:P228,Q228:AL228))</f>
        <v>1</v>
      </c>
      <c r="F228" s="7">
        <f>IF(P228&gt;0,RANK(P228,(N228:P228,Q228:AL228)),0)</f>
        <v>3</v>
      </c>
      <c r="G228" s="1">
        <f t="shared" si="85"/>
        <v>2203</v>
      </c>
      <c r="H228" s="2">
        <f t="shared" si="70"/>
        <v>7.2838485700115724E-2</v>
      </c>
      <c r="I228" s="2"/>
      <c r="J228" s="2">
        <f t="shared" si="86"/>
        <v>0.35916680443048438</v>
      </c>
      <c r="K228" s="2">
        <f t="shared" si="87"/>
        <v>0.43200529013060007</v>
      </c>
      <c r="L228" s="2">
        <f t="shared" si="88"/>
        <v>0.20353777483881633</v>
      </c>
      <c r="M228" s="2">
        <f t="shared" si="89"/>
        <v>5.2901306000992798E-3</v>
      </c>
      <c r="N228" s="1">
        <v>10863</v>
      </c>
      <c r="O228" s="1">
        <v>13066</v>
      </c>
      <c r="P228" s="1">
        <v>6156</v>
      </c>
      <c r="Q228" s="1">
        <v>81</v>
      </c>
      <c r="R228" s="1">
        <v>18</v>
      </c>
      <c r="T228" s="1">
        <v>38</v>
      </c>
      <c r="U228" s="1">
        <v>2</v>
      </c>
      <c r="V228" s="1">
        <v>21</v>
      </c>
      <c r="W228" s="1">
        <v>0</v>
      </c>
      <c r="X228" s="1">
        <v>0</v>
      </c>
      <c r="Y228" s="1">
        <v>0</v>
      </c>
      <c r="AJ228" s="1">
        <v>0</v>
      </c>
      <c r="AN228" s="7">
        <f>IF(Q228&gt;0,RANK(Q228,(N228:P228,Q228:AL228)),0)</f>
        <v>4</v>
      </c>
      <c r="AO228" s="7">
        <f>IF(R228&gt;0,RANK(R228,(N228:P228,Q228:AL228)),0)</f>
        <v>7</v>
      </c>
      <c r="AP228" s="7">
        <f>IF(S228&gt;0,RANK(S228,(N228:P228,Q228:AL228)),0)</f>
        <v>0</v>
      </c>
      <c r="AQ228" s="7">
        <f>IF(T228&gt;0,RANK(T228,(N228:P228,Q228:AL228)),0)</f>
        <v>5</v>
      </c>
      <c r="AR228" s="2">
        <f t="shared" si="90"/>
        <v>2.678128616300215E-3</v>
      </c>
      <c r="AS228" s="2">
        <f t="shared" si="91"/>
        <v>5.9513969251115883E-4</v>
      </c>
      <c r="AT228" s="2">
        <f t="shared" si="92"/>
        <v>0</v>
      </c>
      <c r="AU228" s="2">
        <f t="shared" si="93"/>
        <v>1.2564060175235575E-3</v>
      </c>
      <c r="AW228" s="6" t="s">
        <v>1859</v>
      </c>
      <c r="AX228" s="6" t="s">
        <v>2408</v>
      </c>
      <c r="BA228" s="127">
        <v>6</v>
      </c>
      <c r="BB228" s="130">
        <v>41</v>
      </c>
      <c r="BC228" s="131">
        <f t="shared" si="83"/>
        <v>6041</v>
      </c>
      <c r="BE228" s="7" t="s">
        <v>3271</v>
      </c>
    </row>
    <row r="229" spans="1:57" hidden="1" outlineLevel="1" x14ac:dyDescent="0.2">
      <c r="A229" s="6" t="s">
        <v>587</v>
      </c>
      <c r="B229" s="6" t="s">
        <v>2408</v>
      </c>
      <c r="C229" s="1">
        <f t="shared" si="84"/>
        <v>130707</v>
      </c>
      <c r="D229" s="7">
        <f>RANK(N229,(N229:P229,Q229:AL229))</f>
        <v>1</v>
      </c>
      <c r="E229" s="7">
        <f>RANK(O229,(N229:P229,Q229:AL229))</f>
        <v>2</v>
      </c>
      <c r="F229" s="7">
        <f>IF(P229&gt;0,RANK(P229,(N229:P229,Q229:AL229)),0)</f>
        <v>3</v>
      </c>
      <c r="G229" s="1">
        <f t="shared" si="85"/>
        <v>45679</v>
      </c>
      <c r="H229" s="2">
        <f t="shared" si="70"/>
        <v>0.34947630960851372</v>
      </c>
      <c r="I229" s="2"/>
      <c r="J229" s="2">
        <f t="shared" si="86"/>
        <v>0.58266198443847694</v>
      </c>
      <c r="K229" s="2">
        <f t="shared" si="87"/>
        <v>0.23318567482996319</v>
      </c>
      <c r="L229" s="2">
        <f t="shared" si="88"/>
        <v>0.17585898230393168</v>
      </c>
      <c r="M229" s="2">
        <f t="shared" si="89"/>
        <v>8.2933584276281835E-3</v>
      </c>
      <c r="N229" s="1">
        <v>76158</v>
      </c>
      <c r="O229" s="1">
        <v>30479</v>
      </c>
      <c r="P229" s="1">
        <v>22986</v>
      </c>
      <c r="Q229" s="1">
        <v>800</v>
      </c>
      <c r="R229" s="1">
        <v>7</v>
      </c>
      <c r="T229" s="1">
        <v>84</v>
      </c>
      <c r="U229" s="1">
        <v>17</v>
      </c>
      <c r="V229" s="1">
        <v>174</v>
      </c>
      <c r="W229" s="1">
        <v>2</v>
      </c>
      <c r="X229" s="1">
        <v>0</v>
      </c>
      <c r="Y229" s="1">
        <v>0</v>
      </c>
      <c r="AJ229" s="1">
        <v>0</v>
      </c>
      <c r="AN229" s="7">
        <f>IF(Q229&gt;0,RANK(Q229,(N229:P229,Q229:AL229)),0)</f>
        <v>4</v>
      </c>
      <c r="AO229" s="7">
        <f>IF(R229&gt;0,RANK(R229,(N229:P229,Q229:AL229)),0)</f>
        <v>8</v>
      </c>
      <c r="AP229" s="7">
        <f>IF(S229&gt;0,RANK(S229,(N229:P229,Q229:AL229)),0)</f>
        <v>0</v>
      </c>
      <c r="AQ229" s="7">
        <f>IF(T229&gt;0,RANK(T229,(N229:P229,Q229:AL229)),0)</f>
        <v>6</v>
      </c>
      <c r="AR229" s="2">
        <f t="shared" si="90"/>
        <v>6.1205597251868683E-3</v>
      </c>
      <c r="AS229" s="2">
        <f t="shared" si="91"/>
        <v>5.3554897595385099E-5</v>
      </c>
      <c r="AT229" s="2">
        <f t="shared" si="92"/>
        <v>0</v>
      </c>
      <c r="AU229" s="2">
        <f t="shared" si="93"/>
        <v>6.4265877114462119E-4</v>
      </c>
      <c r="AW229" s="6" t="s">
        <v>587</v>
      </c>
      <c r="AX229" s="6" t="s">
        <v>2408</v>
      </c>
      <c r="BA229" s="127">
        <v>6</v>
      </c>
      <c r="BB229" s="130">
        <v>43</v>
      </c>
      <c r="BC229" s="131">
        <f t="shared" si="83"/>
        <v>6043</v>
      </c>
      <c r="BE229" s="7" t="s">
        <v>3271</v>
      </c>
    </row>
    <row r="230" spans="1:57" hidden="1" outlineLevel="1" x14ac:dyDescent="0.2">
      <c r="A230" s="6" t="s">
        <v>1871</v>
      </c>
      <c r="B230" s="6" t="s">
        <v>2408</v>
      </c>
      <c r="C230" s="1">
        <f t="shared" si="84"/>
        <v>8287</v>
      </c>
      <c r="D230" s="7">
        <f>RANK(N230,(N230:P230,Q230:AL230))</f>
        <v>1</v>
      </c>
      <c r="E230" s="7">
        <f>RANK(O230,(N230:P230,Q230:AL230))</f>
        <v>2</v>
      </c>
      <c r="F230" s="7">
        <f>IF(P230&gt;0,RANK(P230,(N230:P230,Q230:AL230)),0)</f>
        <v>3</v>
      </c>
      <c r="G230" s="1">
        <f t="shared" si="85"/>
        <v>41</v>
      </c>
      <c r="H230" s="2">
        <f t="shared" si="70"/>
        <v>4.9475081452877998E-3</v>
      </c>
      <c r="I230" s="2"/>
      <c r="J230" s="2">
        <f t="shared" si="86"/>
        <v>0.36478822251719561</v>
      </c>
      <c r="K230" s="2">
        <f t="shared" si="87"/>
        <v>0.35984071437190779</v>
      </c>
      <c r="L230" s="2">
        <f t="shared" si="88"/>
        <v>0.26680342705442261</v>
      </c>
      <c r="M230" s="2">
        <f t="shared" si="89"/>
        <v>8.5676360564739262E-3</v>
      </c>
      <c r="N230" s="1">
        <v>3023</v>
      </c>
      <c r="O230" s="1">
        <v>2982</v>
      </c>
      <c r="P230" s="1">
        <v>2211</v>
      </c>
      <c r="Q230" s="1">
        <v>34</v>
      </c>
      <c r="R230" s="1">
        <v>2</v>
      </c>
      <c r="T230" s="1">
        <v>21</v>
      </c>
      <c r="U230" s="1">
        <v>2</v>
      </c>
      <c r="V230" s="1">
        <v>12</v>
      </c>
      <c r="W230" s="1">
        <v>0</v>
      </c>
      <c r="X230" s="1">
        <v>0</v>
      </c>
      <c r="Y230" s="1">
        <v>0</v>
      </c>
      <c r="AJ230" s="1">
        <v>0</v>
      </c>
      <c r="AN230" s="7">
        <f>IF(Q230&gt;0,RANK(Q230,(N230:P230,Q230:AL230)),0)</f>
        <v>4</v>
      </c>
      <c r="AO230" s="7">
        <f>IF(R230&gt;0,RANK(R230,(N230:P230,Q230:AL230)),0)</f>
        <v>7</v>
      </c>
      <c r="AP230" s="7">
        <f>IF(S230&gt;0,RANK(S230,(N230:P230,Q230:AL230)),0)</f>
        <v>0</v>
      </c>
      <c r="AQ230" s="7">
        <f>IF(T230&gt;0,RANK(T230,(N230:P230,Q230:AL230)),0)</f>
        <v>5</v>
      </c>
      <c r="AR230" s="2">
        <f t="shared" si="90"/>
        <v>4.1028116326776876E-3</v>
      </c>
      <c r="AS230" s="2">
        <f t="shared" si="91"/>
        <v>2.4134186074574636E-4</v>
      </c>
      <c r="AT230" s="2">
        <f t="shared" si="92"/>
        <v>0</v>
      </c>
      <c r="AU230" s="2">
        <f t="shared" si="93"/>
        <v>2.5340895378303365E-3</v>
      </c>
      <c r="AW230" s="6" t="s">
        <v>1871</v>
      </c>
      <c r="AX230" s="6" t="s">
        <v>2408</v>
      </c>
      <c r="BA230" s="127">
        <v>6</v>
      </c>
      <c r="BB230" s="130">
        <v>45</v>
      </c>
      <c r="BC230" s="131">
        <f t="shared" si="83"/>
        <v>6045</v>
      </c>
      <c r="BE230" s="7" t="s">
        <v>3271</v>
      </c>
    </row>
    <row r="231" spans="1:57" hidden="1" outlineLevel="1" x14ac:dyDescent="0.2">
      <c r="A231" s="6" t="s">
        <v>615</v>
      </c>
      <c r="B231" s="6" t="s">
        <v>2408</v>
      </c>
      <c r="C231" s="1">
        <f t="shared" si="84"/>
        <v>36538</v>
      </c>
      <c r="D231" s="7">
        <f>RANK(N231,(N231:P231,Q231:AL231))</f>
        <v>1</v>
      </c>
      <c r="E231" s="7">
        <f>RANK(O231,(N231:P231,Q231:AL231))</f>
        <v>3</v>
      </c>
      <c r="F231" s="7">
        <f>IF(P231&gt;0,RANK(P231,(N231:P231,Q231:AL231)),0)</f>
        <v>2</v>
      </c>
      <c r="G231" s="1">
        <f t="shared" si="85"/>
        <v>8591</v>
      </c>
      <c r="H231" s="2">
        <f t="shared" si="70"/>
        <v>0.23512507526410861</v>
      </c>
      <c r="I231" s="2"/>
      <c r="J231" s="2">
        <f t="shared" si="86"/>
        <v>0.5020526575072527</v>
      </c>
      <c r="K231" s="2">
        <f t="shared" si="87"/>
        <v>0.21780064590289561</v>
      </c>
      <c r="L231" s="2">
        <f t="shared" si="88"/>
        <v>0.26692758224314411</v>
      </c>
      <c r="M231" s="2">
        <f t="shared" si="89"/>
        <v>1.3219114346707583E-2</v>
      </c>
      <c r="N231" s="1">
        <v>18344</v>
      </c>
      <c r="O231" s="1">
        <v>7958</v>
      </c>
      <c r="P231" s="1">
        <v>9753</v>
      </c>
      <c r="Q231" s="1">
        <v>274</v>
      </c>
      <c r="R231" s="1">
        <v>8</v>
      </c>
      <c r="T231" s="1">
        <v>56</v>
      </c>
      <c r="U231" s="1">
        <v>6</v>
      </c>
      <c r="V231" s="1">
        <v>138</v>
      </c>
      <c r="W231" s="1">
        <v>1</v>
      </c>
      <c r="X231" s="1">
        <v>0</v>
      </c>
      <c r="Y231" s="1">
        <v>0</v>
      </c>
      <c r="AJ231" s="1">
        <v>0</v>
      </c>
      <c r="AN231" s="7">
        <f>IF(Q231&gt;0,RANK(Q231,(N231:P231,Q231:AL231)),0)</f>
        <v>4</v>
      </c>
      <c r="AO231" s="7">
        <f>IF(R231&gt;0,RANK(R231,(N231:P231,Q231:AL231)),0)</f>
        <v>7</v>
      </c>
      <c r="AP231" s="7">
        <f>IF(S231&gt;0,RANK(S231,(N231:P231,Q231:AL231)),0)</f>
        <v>0</v>
      </c>
      <c r="AQ231" s="7">
        <f>IF(T231&gt;0,RANK(T231,(N231:P231,Q231:AL231)),0)</f>
        <v>6</v>
      </c>
      <c r="AR231" s="2">
        <f t="shared" si="90"/>
        <v>7.4990420931632818E-3</v>
      </c>
      <c r="AS231" s="2">
        <f t="shared" si="91"/>
        <v>2.1895013410695713E-4</v>
      </c>
      <c r="AT231" s="2">
        <f t="shared" si="92"/>
        <v>0</v>
      </c>
      <c r="AU231" s="2">
        <f t="shared" si="93"/>
        <v>1.5326509387487001E-3</v>
      </c>
      <c r="AW231" s="6" t="s">
        <v>615</v>
      </c>
      <c r="AX231" s="6" t="s">
        <v>2408</v>
      </c>
      <c r="BA231" s="127">
        <v>6</v>
      </c>
      <c r="BB231" s="130">
        <v>47</v>
      </c>
      <c r="BC231" s="131">
        <f t="shared" si="83"/>
        <v>6047</v>
      </c>
      <c r="BE231" s="7" t="s">
        <v>3271</v>
      </c>
    </row>
    <row r="232" spans="1:57" hidden="1" outlineLevel="1" x14ac:dyDescent="0.2">
      <c r="A232" s="6" t="s">
        <v>313</v>
      </c>
      <c r="B232" s="6" t="s">
        <v>2408</v>
      </c>
      <c r="C232" s="1">
        <f t="shared" si="84"/>
        <v>49284</v>
      </c>
      <c r="D232" s="7">
        <f>RANK(N232,(N232:P232,Q232:AL232))</f>
        <v>1</v>
      </c>
      <c r="E232" s="7">
        <f>RANK(O232,(N232:P232,Q232:AL232))</f>
        <v>2</v>
      </c>
      <c r="F232" s="7">
        <f>IF(P232&gt;0,RANK(P232,(N232:P232,Q232:AL232)),0)</f>
        <v>3</v>
      </c>
      <c r="G232" s="1">
        <f t="shared" si="85"/>
        <v>2152</v>
      </c>
      <c r="H232" s="2">
        <f t="shared" si="70"/>
        <v>4.3665286908530151E-2</v>
      </c>
      <c r="I232" s="2"/>
      <c r="J232" s="2">
        <f t="shared" si="86"/>
        <v>0.40850986121256394</v>
      </c>
      <c r="K232" s="2">
        <f t="shared" si="87"/>
        <v>0.36484457430403378</v>
      </c>
      <c r="L232" s="2">
        <f t="shared" si="88"/>
        <v>0.22145118091064037</v>
      </c>
      <c r="M232" s="2">
        <f t="shared" si="89"/>
        <v>5.1943835727619181E-3</v>
      </c>
      <c r="N232" s="1">
        <v>20133</v>
      </c>
      <c r="O232" s="1">
        <v>17981</v>
      </c>
      <c r="P232" s="1">
        <v>10914</v>
      </c>
      <c r="Q232" s="1">
        <v>151</v>
      </c>
      <c r="R232" s="1">
        <v>0</v>
      </c>
      <c r="T232" s="1">
        <v>50</v>
      </c>
      <c r="U232" s="1">
        <v>0</v>
      </c>
      <c r="V232" s="1">
        <v>55</v>
      </c>
      <c r="W232" s="1">
        <v>0</v>
      </c>
      <c r="X232" s="1">
        <v>0</v>
      </c>
      <c r="Y232" s="1">
        <v>0</v>
      </c>
      <c r="AJ232" s="1">
        <v>0</v>
      </c>
      <c r="AN232" s="7">
        <f>IF(Q232&gt;0,RANK(Q232,(N232:P232,Q232:AL232)),0)</f>
        <v>4</v>
      </c>
      <c r="AO232" s="7">
        <f>IF(R232&gt;0,RANK(R232,(N232:P232,Q232:AL232)),0)</f>
        <v>0</v>
      </c>
      <c r="AP232" s="7">
        <f>IF(S232&gt;0,RANK(S232,(N232:P232,Q232:AL232)),0)</f>
        <v>0</v>
      </c>
      <c r="AQ232" s="7">
        <f>IF(T232&gt;0,RANK(T232,(N232:P232,Q232:AL232)),0)</f>
        <v>6</v>
      </c>
      <c r="AR232" s="2">
        <f t="shared" si="90"/>
        <v>3.0638746854963071E-3</v>
      </c>
      <c r="AS232" s="2">
        <f t="shared" si="91"/>
        <v>0</v>
      </c>
      <c r="AT232" s="2">
        <f t="shared" si="92"/>
        <v>0</v>
      </c>
      <c r="AU232" s="2">
        <f t="shared" si="93"/>
        <v>1.0145280415550686E-3</v>
      </c>
      <c r="AW232" s="6" t="s">
        <v>313</v>
      </c>
      <c r="AX232" s="6" t="s">
        <v>2408</v>
      </c>
      <c r="BA232" s="127">
        <v>6</v>
      </c>
      <c r="BB232" s="130">
        <v>49</v>
      </c>
      <c r="BC232" s="131">
        <f t="shared" si="83"/>
        <v>6049</v>
      </c>
      <c r="BE232" s="7" t="s">
        <v>3271</v>
      </c>
    </row>
    <row r="233" spans="1:57" hidden="1" outlineLevel="1" x14ac:dyDescent="0.2">
      <c r="A233" s="6" t="s">
        <v>1018</v>
      </c>
      <c r="B233" s="6" t="s">
        <v>2408</v>
      </c>
      <c r="C233" s="1">
        <f t="shared" si="84"/>
        <v>4625</v>
      </c>
      <c r="D233" s="7">
        <f>RANK(N233,(N233:P233,Q233:AL233))</f>
        <v>2</v>
      </c>
      <c r="E233" s="7">
        <f>RANK(O233,(N233:P233,Q233:AL233))</f>
        <v>1</v>
      </c>
      <c r="F233" s="7">
        <f>IF(P233&gt;0,RANK(P233,(N233:P233,Q233:AL233)),0)</f>
        <v>3</v>
      </c>
      <c r="G233" s="1">
        <f t="shared" si="85"/>
        <v>314</v>
      </c>
      <c r="H233" s="2">
        <f t="shared" si="70"/>
        <v>6.789189189189189E-2</v>
      </c>
      <c r="I233" s="2"/>
      <c r="J233" s="2">
        <f t="shared" si="86"/>
        <v>0.32194594594594594</v>
      </c>
      <c r="K233" s="2">
        <f t="shared" si="87"/>
        <v>0.38983783783783782</v>
      </c>
      <c r="L233" s="2">
        <f t="shared" si="88"/>
        <v>0.27437837837837836</v>
      </c>
      <c r="M233" s="2">
        <f t="shared" si="89"/>
        <v>1.3837837837837874E-2</v>
      </c>
      <c r="N233" s="1">
        <v>1489</v>
      </c>
      <c r="O233" s="1">
        <v>1803</v>
      </c>
      <c r="P233" s="1">
        <v>1269</v>
      </c>
      <c r="Q233" s="1">
        <v>28</v>
      </c>
      <c r="R233" s="1">
        <v>10</v>
      </c>
      <c r="T233" s="1">
        <v>14</v>
      </c>
      <c r="U233" s="1">
        <v>1</v>
      </c>
      <c r="V233" s="1">
        <v>11</v>
      </c>
      <c r="W233" s="1">
        <v>0</v>
      </c>
      <c r="X233" s="1">
        <v>0</v>
      </c>
      <c r="Y233" s="1">
        <v>0</v>
      </c>
      <c r="AJ233" s="1">
        <v>0</v>
      </c>
      <c r="AN233" s="7">
        <f>IF(Q233&gt;0,RANK(Q233,(N233:P233,Q233:AL233)),0)</f>
        <v>4</v>
      </c>
      <c r="AO233" s="7">
        <f>IF(R233&gt;0,RANK(R233,(N233:P233,Q233:AL233)),0)</f>
        <v>7</v>
      </c>
      <c r="AP233" s="7">
        <f>IF(S233&gt;0,RANK(S233,(N233:P233,Q233:AL233)),0)</f>
        <v>0</v>
      </c>
      <c r="AQ233" s="7">
        <f>IF(T233&gt;0,RANK(T233,(N233:P233,Q233:AL233)),0)</f>
        <v>5</v>
      </c>
      <c r="AR233" s="2">
        <f t="shared" si="90"/>
        <v>6.0540540540540543E-3</v>
      </c>
      <c r="AS233" s="2">
        <f t="shared" si="91"/>
        <v>2.1621621621621622E-3</v>
      </c>
      <c r="AT233" s="2">
        <f t="shared" si="92"/>
        <v>0</v>
      </c>
      <c r="AU233" s="2">
        <f t="shared" si="93"/>
        <v>3.0270270270270272E-3</v>
      </c>
      <c r="AW233" s="6" t="s">
        <v>1018</v>
      </c>
      <c r="AX233" s="6" t="s">
        <v>2408</v>
      </c>
      <c r="BA233" s="127">
        <v>6</v>
      </c>
      <c r="BB233" s="130">
        <v>51</v>
      </c>
      <c r="BC233" s="131">
        <f t="shared" si="83"/>
        <v>6051</v>
      </c>
      <c r="BE233" s="7" t="s">
        <v>3271</v>
      </c>
    </row>
    <row r="234" spans="1:57" hidden="1" outlineLevel="1" x14ac:dyDescent="0.2">
      <c r="A234" s="6" t="s">
        <v>1116</v>
      </c>
      <c r="B234" s="6" t="s">
        <v>2408</v>
      </c>
      <c r="C234" s="1">
        <f t="shared" si="84"/>
        <v>4355</v>
      </c>
      <c r="D234" s="7">
        <f>RANK(N234,(N234:P234,Q234:AL234))</f>
        <v>2</v>
      </c>
      <c r="E234" s="7">
        <f>RANK(O234,(N234:P234,Q234:AL234))</f>
        <v>1</v>
      </c>
      <c r="F234" s="7">
        <f>IF(P234&gt;0,RANK(P234,(N234:P234,Q234:AL234)),0)</f>
        <v>3</v>
      </c>
      <c r="G234" s="1">
        <f t="shared" si="85"/>
        <v>81</v>
      </c>
      <c r="H234" s="2">
        <f t="shared" si="70"/>
        <v>1.859931113662457E-2</v>
      </c>
      <c r="I234" s="2"/>
      <c r="J234" s="2">
        <f t="shared" si="86"/>
        <v>0.34190585533869117</v>
      </c>
      <c r="K234" s="2">
        <f t="shared" si="87"/>
        <v>0.36050516647531572</v>
      </c>
      <c r="L234" s="2">
        <f t="shared" si="88"/>
        <v>0.28656716417910449</v>
      </c>
      <c r="M234" s="2">
        <f t="shared" si="89"/>
        <v>1.1021814006888675E-2</v>
      </c>
      <c r="N234" s="1">
        <v>1489</v>
      </c>
      <c r="O234" s="1">
        <v>1570</v>
      </c>
      <c r="P234" s="1">
        <v>1248</v>
      </c>
      <c r="Q234" s="1">
        <v>32</v>
      </c>
      <c r="R234" s="1">
        <v>0</v>
      </c>
      <c r="T234" s="1">
        <v>10</v>
      </c>
      <c r="U234" s="1">
        <v>0</v>
      </c>
      <c r="V234" s="1">
        <v>6</v>
      </c>
      <c r="W234" s="1">
        <v>0</v>
      </c>
      <c r="X234" s="1">
        <v>0</v>
      </c>
      <c r="Y234" s="1">
        <v>0</v>
      </c>
      <c r="AJ234" s="1">
        <v>0</v>
      </c>
      <c r="AN234" s="7">
        <f>IF(Q234&gt;0,RANK(Q234,(N234:P234,Q234:AL234)),0)</f>
        <v>4</v>
      </c>
      <c r="AO234" s="7">
        <f>IF(R234&gt;0,RANK(R234,(N234:P234,Q234:AL234)),0)</f>
        <v>0</v>
      </c>
      <c r="AP234" s="7">
        <f>IF(S234&gt;0,RANK(S234,(N234:P234,Q234:AL234)),0)</f>
        <v>0</v>
      </c>
      <c r="AQ234" s="7">
        <f>IF(T234&gt;0,RANK(T234,(N234:P234,Q234:AL234)),0)</f>
        <v>5</v>
      </c>
      <c r="AR234" s="2">
        <f t="shared" si="90"/>
        <v>7.3478760045924225E-3</v>
      </c>
      <c r="AS234" s="2">
        <f t="shared" si="91"/>
        <v>0</v>
      </c>
      <c r="AT234" s="2">
        <f t="shared" si="92"/>
        <v>0</v>
      </c>
      <c r="AU234" s="2">
        <f t="shared" si="93"/>
        <v>2.2962112514351321E-3</v>
      </c>
      <c r="AW234" s="6" t="s">
        <v>1116</v>
      </c>
      <c r="AX234" s="6" t="s">
        <v>2408</v>
      </c>
      <c r="BA234" s="127">
        <v>6</v>
      </c>
      <c r="BB234" s="130">
        <v>53</v>
      </c>
      <c r="BC234" s="131">
        <f t="shared" si="83"/>
        <v>6053</v>
      </c>
      <c r="BE234" s="7" t="s">
        <v>3271</v>
      </c>
    </row>
    <row r="235" spans="1:57" hidden="1" outlineLevel="1" x14ac:dyDescent="0.2">
      <c r="A235" s="6" t="s">
        <v>907</v>
      </c>
      <c r="B235" s="6" t="s">
        <v>2408</v>
      </c>
      <c r="C235" s="1">
        <f t="shared" si="84"/>
        <v>116689</v>
      </c>
      <c r="D235" s="7">
        <f>RANK(N235,(N235:P235,Q235:AL235))</f>
        <v>1</v>
      </c>
      <c r="E235" s="7">
        <f>RANK(O235,(N235:P235,Q235:AL235))</f>
        <v>2</v>
      </c>
      <c r="F235" s="7">
        <f>IF(P235&gt;0,RANK(P235,(N235:P235,Q235:AL235)),0)</f>
        <v>3</v>
      </c>
      <c r="G235" s="1">
        <f t="shared" si="85"/>
        <v>18400</v>
      </c>
      <c r="H235" s="2">
        <f t="shared" si="70"/>
        <v>0.15768410047219533</v>
      </c>
      <c r="I235" s="2"/>
      <c r="J235" s="2">
        <f t="shared" si="86"/>
        <v>0.47014714326114715</v>
      </c>
      <c r="K235" s="2">
        <f t="shared" si="87"/>
        <v>0.31246304278895182</v>
      </c>
      <c r="L235" s="2">
        <f t="shared" si="88"/>
        <v>0.20971985362801979</v>
      </c>
      <c r="M235" s="2">
        <f t="shared" si="89"/>
        <v>7.6699603218812473E-3</v>
      </c>
      <c r="N235" s="1">
        <v>54861</v>
      </c>
      <c r="O235" s="1">
        <v>36461</v>
      </c>
      <c r="P235" s="1">
        <v>24472</v>
      </c>
      <c r="Q235" s="1">
        <v>577</v>
      </c>
      <c r="R235" s="1">
        <v>14</v>
      </c>
      <c r="T235" s="1">
        <v>137</v>
      </c>
      <c r="U235" s="1">
        <v>14</v>
      </c>
      <c r="V235" s="1">
        <v>152</v>
      </c>
      <c r="W235" s="1">
        <v>1</v>
      </c>
      <c r="X235" s="1">
        <v>0</v>
      </c>
      <c r="Y235" s="1">
        <v>0</v>
      </c>
      <c r="AJ235" s="1">
        <v>0</v>
      </c>
      <c r="AN235" s="7">
        <f>IF(Q235&gt;0,RANK(Q235,(N235:P235,Q235:AL235)),0)</f>
        <v>4</v>
      </c>
      <c r="AO235" s="7">
        <f>IF(R235&gt;0,RANK(R235,(N235:P235,Q235:AL235)),0)</f>
        <v>7</v>
      </c>
      <c r="AP235" s="7">
        <f>IF(S235&gt;0,RANK(S235,(N235:P235,Q235:AL235)),0)</f>
        <v>0</v>
      </c>
      <c r="AQ235" s="7">
        <f>IF(T235&gt;0,RANK(T235,(N235:P235,Q235:AL235)),0)</f>
        <v>6</v>
      </c>
      <c r="AR235" s="2">
        <f t="shared" si="90"/>
        <v>4.9447677158943855E-3</v>
      </c>
      <c r="AS235" s="2">
        <f t="shared" si="91"/>
        <v>1.199770329679747E-4</v>
      </c>
      <c r="AT235" s="2">
        <f t="shared" si="92"/>
        <v>0</v>
      </c>
      <c r="AU235" s="2">
        <f t="shared" si="93"/>
        <v>1.1740609654723238E-3</v>
      </c>
      <c r="AW235" s="6" t="s">
        <v>907</v>
      </c>
      <c r="AX235" s="6" t="s">
        <v>2408</v>
      </c>
      <c r="BA235" s="127">
        <v>6</v>
      </c>
      <c r="BB235" s="130">
        <v>55</v>
      </c>
      <c r="BC235" s="131">
        <f t="shared" si="83"/>
        <v>6055</v>
      </c>
      <c r="BE235" s="7" t="s">
        <v>3271</v>
      </c>
    </row>
    <row r="236" spans="1:57" hidden="1" outlineLevel="1" x14ac:dyDescent="0.2">
      <c r="A236" s="6" t="s">
        <v>908</v>
      </c>
      <c r="B236" s="6" t="s">
        <v>2408</v>
      </c>
      <c r="C236" s="1">
        <f t="shared" si="84"/>
        <v>53455</v>
      </c>
      <c r="D236" s="7">
        <f>RANK(N236,(N236:P236,Q236:AL236))</f>
        <v>1</v>
      </c>
      <c r="E236" s="7">
        <f>RANK(O236,(N236:P236,Q236:AL236))</f>
        <v>2</v>
      </c>
      <c r="F236" s="7">
        <f>IF(P236&gt;0,RANK(P236,(N236:P236,Q236:AL236)),0)</f>
        <v>3</v>
      </c>
      <c r="G236" s="1">
        <f t="shared" si="85"/>
        <v>8553</v>
      </c>
      <c r="H236" s="2">
        <f t="shared" si="70"/>
        <v>0.16000374146478347</v>
      </c>
      <c r="I236" s="2"/>
      <c r="J236" s="2">
        <f t="shared" si="86"/>
        <v>0.4529978486577495</v>
      </c>
      <c r="K236" s="2">
        <f t="shared" si="87"/>
        <v>0.29299410719296604</v>
      </c>
      <c r="L236" s="2">
        <f t="shared" si="88"/>
        <v>0.24600130951267421</v>
      </c>
      <c r="M236" s="2">
        <f t="shared" si="89"/>
        <v>8.0067346366102521E-3</v>
      </c>
      <c r="N236" s="1">
        <v>24215</v>
      </c>
      <c r="O236" s="1">
        <v>15662</v>
      </c>
      <c r="P236" s="1">
        <v>13150</v>
      </c>
      <c r="Q236" s="1">
        <v>284</v>
      </c>
      <c r="R236" s="1">
        <v>5</v>
      </c>
      <c r="T236" s="1">
        <v>67</v>
      </c>
      <c r="U236" s="1">
        <v>1</v>
      </c>
      <c r="V236" s="1">
        <v>71</v>
      </c>
      <c r="W236" s="1">
        <v>0</v>
      </c>
      <c r="X236" s="1">
        <v>0</v>
      </c>
      <c r="Y236" s="1">
        <v>0</v>
      </c>
      <c r="AJ236" s="1">
        <v>0</v>
      </c>
      <c r="AN236" s="7">
        <f>IF(Q236&gt;0,RANK(Q236,(N236:P236,Q236:AL236)),0)</f>
        <v>4</v>
      </c>
      <c r="AO236" s="7">
        <f>IF(R236&gt;0,RANK(R236,(N236:P236,Q236:AL236)),0)</f>
        <v>7</v>
      </c>
      <c r="AP236" s="7">
        <f>IF(S236&gt;0,RANK(S236,(N236:P236,Q236:AL236)),0)</f>
        <v>0</v>
      </c>
      <c r="AQ236" s="7">
        <f>IF(T236&gt;0,RANK(T236,(N236:P236,Q236:AL236)),0)</f>
        <v>6</v>
      </c>
      <c r="AR236" s="2">
        <f t="shared" si="90"/>
        <v>5.3128799925170707E-3</v>
      </c>
      <c r="AS236" s="2">
        <f t="shared" si="91"/>
        <v>9.3536619586568148E-5</v>
      </c>
      <c r="AT236" s="2">
        <f t="shared" si="92"/>
        <v>0</v>
      </c>
      <c r="AU236" s="2">
        <f t="shared" si="93"/>
        <v>1.2533907024600132E-3</v>
      </c>
      <c r="AW236" s="6" t="s">
        <v>908</v>
      </c>
      <c r="AX236" s="6" t="s">
        <v>2408</v>
      </c>
      <c r="BA236" s="127">
        <v>6</v>
      </c>
      <c r="BB236" s="130">
        <v>57</v>
      </c>
      <c r="BC236" s="131">
        <f t="shared" si="83"/>
        <v>6057</v>
      </c>
      <c r="BE236" s="7" t="s">
        <v>3271</v>
      </c>
    </row>
    <row r="237" spans="1:57" hidden="1" outlineLevel="1" x14ac:dyDescent="0.2">
      <c r="A237" s="6" t="s">
        <v>677</v>
      </c>
      <c r="B237" s="6" t="s">
        <v>2408</v>
      </c>
      <c r="C237" s="1">
        <f t="shared" si="84"/>
        <v>44201</v>
      </c>
      <c r="D237" s="7">
        <f>RANK(N237,(N237:P237,Q237:AL237))</f>
        <v>2</v>
      </c>
      <c r="E237" s="7">
        <f>RANK(O237,(N237:P237,Q237:AL237))</f>
        <v>1</v>
      </c>
      <c r="F237" s="7">
        <f>IF(P237&gt;0,RANK(P237,(N237:P237,Q237:AL237)),0)</f>
        <v>3</v>
      </c>
      <c r="G237" s="1">
        <f t="shared" si="85"/>
        <v>1910</v>
      </c>
      <c r="H237" s="2">
        <f t="shared" si="70"/>
        <v>4.3211692043166446E-2</v>
      </c>
      <c r="I237" s="2"/>
      <c r="J237" s="2">
        <f t="shared" si="86"/>
        <v>0.34915499649329201</v>
      </c>
      <c r="K237" s="2">
        <f t="shared" si="87"/>
        <v>0.39236668853645845</v>
      </c>
      <c r="L237" s="2">
        <f t="shared" si="88"/>
        <v>0.25049207031515125</v>
      </c>
      <c r="M237" s="2">
        <f t="shared" si="89"/>
        <v>7.9862446550982291E-3</v>
      </c>
      <c r="N237" s="1">
        <v>15433</v>
      </c>
      <c r="O237" s="1">
        <v>17343</v>
      </c>
      <c r="P237" s="1">
        <v>11072</v>
      </c>
      <c r="Q237" s="1">
        <v>178</v>
      </c>
      <c r="R237" s="1">
        <v>46</v>
      </c>
      <c r="T237" s="1">
        <v>71</v>
      </c>
      <c r="U237" s="1">
        <v>11</v>
      </c>
      <c r="V237" s="1">
        <v>46</v>
      </c>
      <c r="W237" s="1">
        <v>0</v>
      </c>
      <c r="X237" s="1">
        <v>0</v>
      </c>
      <c r="Y237" s="1">
        <v>1</v>
      </c>
      <c r="AJ237" s="1">
        <v>0</v>
      </c>
      <c r="AN237" s="7">
        <f>IF(Q237&gt;0,RANK(Q237,(N237:P237,Q237:AL237)),0)</f>
        <v>4</v>
      </c>
      <c r="AO237" s="7">
        <f>IF(R237&gt;0,RANK(R237,(N237:P237,Q237:AL237)),0)</f>
        <v>6</v>
      </c>
      <c r="AP237" s="7">
        <f>IF(S237&gt;0,RANK(S237,(N237:P237,Q237:AL237)),0)</f>
        <v>0</v>
      </c>
      <c r="AQ237" s="7">
        <f>IF(T237&gt;0,RANK(T237,(N237:P237,Q237:AL237)),0)</f>
        <v>5</v>
      </c>
      <c r="AR237" s="2">
        <f t="shared" si="90"/>
        <v>4.0270582113526845E-3</v>
      </c>
      <c r="AS237" s="2">
        <f t="shared" si="91"/>
        <v>1.0407004366417049E-3</v>
      </c>
      <c r="AT237" s="2">
        <f t="shared" si="92"/>
        <v>0</v>
      </c>
      <c r="AU237" s="2">
        <f t="shared" si="93"/>
        <v>1.6062985000339358E-3</v>
      </c>
      <c r="AW237" s="6" t="s">
        <v>677</v>
      </c>
      <c r="AX237" s="6" t="s">
        <v>2408</v>
      </c>
      <c r="BA237" s="127">
        <v>6</v>
      </c>
      <c r="BB237" s="130">
        <v>59</v>
      </c>
      <c r="BC237" s="131">
        <f t="shared" si="83"/>
        <v>6059</v>
      </c>
      <c r="BE237" s="7" t="s">
        <v>3271</v>
      </c>
    </row>
    <row r="238" spans="1:57" hidden="1" outlineLevel="1" x14ac:dyDescent="0.2">
      <c r="A238" s="6" t="s">
        <v>678</v>
      </c>
      <c r="B238" s="6" t="s">
        <v>2408</v>
      </c>
      <c r="C238" s="1">
        <f t="shared" si="84"/>
        <v>972549</v>
      </c>
      <c r="D238" s="7">
        <f>RANK(N238,(N238:P238,Q238:AL238))</f>
        <v>2</v>
      </c>
      <c r="E238" s="7">
        <f>RANK(O238,(N238:P238,Q238:AL238))</f>
        <v>1</v>
      </c>
      <c r="F238" s="7">
        <f>IF(P238&gt;0,RANK(P238,(N238:P238,Q238:AL238)),0)</f>
        <v>3</v>
      </c>
      <c r="G238" s="1">
        <f t="shared" si="85"/>
        <v>119683</v>
      </c>
      <c r="H238" s="2">
        <f t="shared" si="70"/>
        <v>0.12306115167461999</v>
      </c>
      <c r="I238" s="2"/>
      <c r="J238" s="2">
        <f t="shared" si="86"/>
        <v>0.31559335313696274</v>
      </c>
      <c r="K238" s="2">
        <f t="shared" si="87"/>
        <v>0.43865450481158275</v>
      </c>
      <c r="L238" s="2">
        <f t="shared" si="88"/>
        <v>0.23895351288212727</v>
      </c>
      <c r="M238" s="2">
        <f t="shared" si="89"/>
        <v>6.7986291693271916E-3</v>
      </c>
      <c r="N238" s="1">
        <v>306930</v>
      </c>
      <c r="O238" s="1">
        <v>426613</v>
      </c>
      <c r="P238" s="1">
        <v>232394</v>
      </c>
      <c r="Q238" s="1">
        <v>4660</v>
      </c>
      <c r="R238" s="1">
        <v>161</v>
      </c>
      <c r="T238" s="1">
        <v>858</v>
      </c>
      <c r="U238" s="1">
        <v>84</v>
      </c>
      <c r="V238" s="1">
        <v>836</v>
      </c>
      <c r="W238" s="1">
        <v>11</v>
      </c>
      <c r="X238" s="1">
        <v>1</v>
      </c>
      <c r="Y238" s="1">
        <v>1</v>
      </c>
      <c r="AJ238" s="1">
        <v>0</v>
      </c>
      <c r="AN238" s="7">
        <f>IF(Q238&gt;0,RANK(Q238,(N238:P238,Q238:AL238)),0)</f>
        <v>4</v>
      </c>
      <c r="AO238" s="7">
        <f>IF(R238&gt;0,RANK(R238,(N238:P238,Q238:AL238)),0)</f>
        <v>7</v>
      </c>
      <c r="AP238" s="7">
        <f>IF(S238&gt;0,RANK(S238,(N238:P238,Q238:AL238)),0)</f>
        <v>0</v>
      </c>
      <c r="AQ238" s="7">
        <f>IF(T238&gt;0,RANK(T238,(N238:P238,Q238:AL238)),0)</f>
        <v>5</v>
      </c>
      <c r="AR238" s="2">
        <f t="shared" si="90"/>
        <v>4.7915323546679914E-3</v>
      </c>
      <c r="AS238" s="2">
        <f t="shared" si="91"/>
        <v>1.6554435817629754E-4</v>
      </c>
      <c r="AT238" s="2">
        <f t="shared" si="92"/>
        <v>0</v>
      </c>
      <c r="AU238" s="2">
        <f t="shared" si="93"/>
        <v>8.8221775972213224E-4</v>
      </c>
      <c r="AW238" s="6" t="s">
        <v>678</v>
      </c>
      <c r="AX238" s="6" t="s">
        <v>2408</v>
      </c>
      <c r="BA238" s="127">
        <v>6</v>
      </c>
      <c r="BB238" s="130">
        <v>61</v>
      </c>
      <c r="BC238" s="131">
        <f t="shared" si="83"/>
        <v>6061</v>
      </c>
      <c r="BE238" s="7" t="s">
        <v>3271</v>
      </c>
    </row>
    <row r="239" spans="1:57" hidden="1" outlineLevel="1" x14ac:dyDescent="0.2">
      <c r="A239" s="6" t="s">
        <v>679</v>
      </c>
      <c r="B239" s="6" t="s">
        <v>2408</v>
      </c>
      <c r="C239" s="1">
        <f t="shared" si="84"/>
        <v>91366</v>
      </c>
      <c r="D239" s="7">
        <f>RANK(N239,(N239:P239,Q239:AL239))</f>
        <v>2</v>
      </c>
      <c r="E239" s="7">
        <f>RANK(O239,(N239:P239,Q239:AL239))</f>
        <v>1</v>
      </c>
      <c r="F239" s="7">
        <f>IF(P239&gt;0,RANK(P239,(N239:P239,Q239:AL239)),0)</f>
        <v>3</v>
      </c>
      <c r="G239" s="1">
        <f t="shared" si="85"/>
        <v>7515</v>
      </c>
      <c r="H239" s="2">
        <f t="shared" si="70"/>
        <v>8.2251603441105006E-2</v>
      </c>
      <c r="I239" s="2"/>
      <c r="J239" s="2">
        <f t="shared" si="86"/>
        <v>0.33691964187991158</v>
      </c>
      <c r="K239" s="2">
        <f t="shared" si="87"/>
        <v>0.41917124532101657</v>
      </c>
      <c r="L239" s="2">
        <f t="shared" si="88"/>
        <v>0.23795503797911696</v>
      </c>
      <c r="M239" s="2">
        <f t="shared" si="89"/>
        <v>5.9540748199548299E-3</v>
      </c>
      <c r="N239" s="1">
        <v>30783</v>
      </c>
      <c r="O239" s="1">
        <v>38298</v>
      </c>
      <c r="P239" s="1">
        <v>21741</v>
      </c>
      <c r="Q239" s="1">
        <v>332</v>
      </c>
      <c r="R239" s="1">
        <v>18</v>
      </c>
      <c r="T239" s="1">
        <v>108</v>
      </c>
      <c r="U239" s="1">
        <v>5</v>
      </c>
      <c r="V239" s="1">
        <v>79</v>
      </c>
      <c r="W239" s="1">
        <v>2</v>
      </c>
      <c r="X239" s="1">
        <v>0</v>
      </c>
      <c r="Y239" s="1">
        <v>0</v>
      </c>
      <c r="AJ239" s="1">
        <v>0</v>
      </c>
      <c r="AN239" s="7">
        <f>IF(Q239&gt;0,RANK(Q239,(N239:P239,Q239:AL239)),0)</f>
        <v>4</v>
      </c>
      <c r="AO239" s="7">
        <f>IF(R239&gt;0,RANK(R239,(N239:P239,Q239:AL239)),0)</f>
        <v>7</v>
      </c>
      <c r="AP239" s="7">
        <f>IF(S239&gt;0,RANK(S239,(N239:P239,Q239:AL239)),0)</f>
        <v>0</v>
      </c>
      <c r="AQ239" s="7">
        <f>IF(T239&gt;0,RANK(T239,(N239:P239,Q239:AL239)),0)</f>
        <v>5</v>
      </c>
      <c r="AR239" s="2">
        <f t="shared" si="90"/>
        <v>3.6337368386489505E-3</v>
      </c>
      <c r="AS239" s="2">
        <f t="shared" si="91"/>
        <v>1.9700982860144912E-4</v>
      </c>
      <c r="AT239" s="2">
        <f t="shared" si="92"/>
        <v>0</v>
      </c>
      <c r="AU239" s="2">
        <f t="shared" si="93"/>
        <v>1.1820589716086947E-3</v>
      </c>
      <c r="AW239" s="6" t="s">
        <v>679</v>
      </c>
      <c r="AX239" s="6" t="s">
        <v>2408</v>
      </c>
      <c r="BA239" s="127">
        <v>6</v>
      </c>
      <c r="BB239" s="130">
        <v>63</v>
      </c>
      <c r="BC239" s="131">
        <f t="shared" si="83"/>
        <v>6063</v>
      </c>
      <c r="BE239" s="7" t="s">
        <v>3271</v>
      </c>
    </row>
    <row r="240" spans="1:57" hidden="1" outlineLevel="1" x14ac:dyDescent="0.2">
      <c r="A240" s="6" t="s">
        <v>396</v>
      </c>
      <c r="B240" s="6" t="s">
        <v>2408</v>
      </c>
      <c r="C240" s="1">
        <f t="shared" si="84"/>
        <v>9949</v>
      </c>
      <c r="D240" s="7">
        <f>RANK(N240,(N240:P240,Q240:AL240))</f>
        <v>1</v>
      </c>
      <c r="E240" s="7">
        <f>RANK(O240,(N240:P240,Q240:AL240))</f>
        <v>2</v>
      </c>
      <c r="F240" s="7">
        <f>IF(P240&gt;0,RANK(P240,(N240:P240,Q240:AL240)),0)</f>
        <v>3</v>
      </c>
      <c r="G240" s="1">
        <f t="shared" si="85"/>
        <v>143</v>
      </c>
      <c r="H240" s="2">
        <f t="shared" si="70"/>
        <v>1.4373303849633128E-2</v>
      </c>
      <c r="I240" s="2"/>
      <c r="J240" s="2">
        <f t="shared" si="86"/>
        <v>0.37611820283445574</v>
      </c>
      <c r="K240" s="2">
        <f t="shared" si="87"/>
        <v>0.36174489898482259</v>
      </c>
      <c r="L240" s="2">
        <f t="shared" si="88"/>
        <v>0.25640767916373502</v>
      </c>
      <c r="M240" s="2">
        <f t="shared" si="89"/>
        <v>5.7292190169866419E-3</v>
      </c>
      <c r="N240" s="1">
        <v>3742</v>
      </c>
      <c r="O240" s="1">
        <v>3599</v>
      </c>
      <c r="P240" s="1">
        <v>2551</v>
      </c>
      <c r="Q240" s="1">
        <v>30</v>
      </c>
      <c r="R240" s="1">
        <v>2</v>
      </c>
      <c r="T240" s="1">
        <v>14</v>
      </c>
      <c r="U240" s="1">
        <v>1</v>
      </c>
      <c r="V240" s="1">
        <v>10</v>
      </c>
      <c r="W240" s="1">
        <v>0</v>
      </c>
      <c r="X240" s="1">
        <v>0</v>
      </c>
      <c r="Y240" s="1">
        <v>0</v>
      </c>
      <c r="AJ240" s="1">
        <v>0</v>
      </c>
      <c r="AN240" s="7">
        <f>IF(Q240&gt;0,RANK(Q240,(N240:P240,Q240:AL240)),0)</f>
        <v>4</v>
      </c>
      <c r="AO240" s="7">
        <f>IF(R240&gt;0,RANK(R240,(N240:P240,Q240:AL240)),0)</f>
        <v>7</v>
      </c>
      <c r="AP240" s="7">
        <f>IF(S240&gt;0,RANK(S240,(N240:P240,Q240:AL240)),0)</f>
        <v>0</v>
      </c>
      <c r="AQ240" s="7">
        <f>IF(T240&gt;0,RANK(T240,(N240:P240,Q240:AL240)),0)</f>
        <v>5</v>
      </c>
      <c r="AR240" s="2">
        <f t="shared" si="90"/>
        <v>3.015378429992964E-3</v>
      </c>
      <c r="AS240" s="2">
        <f t="shared" si="91"/>
        <v>2.010252286661976E-4</v>
      </c>
      <c r="AT240" s="2">
        <f t="shared" si="92"/>
        <v>0</v>
      </c>
      <c r="AU240" s="2">
        <f t="shared" si="93"/>
        <v>1.4071766006633832E-3</v>
      </c>
      <c r="AW240" s="6" t="s">
        <v>396</v>
      </c>
      <c r="AX240" s="6" t="s">
        <v>2408</v>
      </c>
      <c r="BA240" s="127">
        <v>6</v>
      </c>
      <c r="BB240" s="130">
        <v>65</v>
      </c>
      <c r="BC240" s="131">
        <f t="shared" si="83"/>
        <v>6065</v>
      </c>
      <c r="BE240" s="7" t="s">
        <v>3271</v>
      </c>
    </row>
    <row r="241" spans="1:57" hidden="1" outlineLevel="1" x14ac:dyDescent="0.2">
      <c r="A241" s="6" t="s">
        <v>2567</v>
      </c>
      <c r="B241" s="6" t="s">
        <v>2408</v>
      </c>
      <c r="C241" s="1">
        <f t="shared" ref="C241:C267" si="94">SUM(N241:AL241)</f>
        <v>430275</v>
      </c>
      <c r="D241" s="7">
        <f>RANK(N241,(N241:P241,Q241:AL241))</f>
        <v>1</v>
      </c>
      <c r="E241" s="7">
        <f>RANK(O241,(N241:P241,Q241:AL241))</f>
        <v>2</v>
      </c>
      <c r="F241" s="7">
        <f>IF(P241&gt;0,RANK(P241,(N241:P241,Q241:AL241)),0)</f>
        <v>3</v>
      </c>
      <c r="G241" s="1">
        <f t="shared" ref="G241:G267" si="95">MAX(N241:P241)-LARGE(N241:P241,2)</f>
        <v>6784</v>
      </c>
      <c r="H241" s="2">
        <f t="shared" ref="H241:H304" si="96">G241/C241</f>
        <v>1.5766660856429027E-2</v>
      </c>
      <c r="I241" s="2"/>
      <c r="J241" s="2">
        <f t="shared" ref="J241:J267" si="97">IF($C241=0,"-",N241/$C241)</f>
        <v>0.3863598861193423</v>
      </c>
      <c r="K241" s="2">
        <f t="shared" ref="K241:K267" si="98">IF($C241=0,"-",O241/$C241)</f>
        <v>0.37059322526291327</v>
      </c>
      <c r="L241" s="2">
        <f t="shared" ref="L241:L267" si="99">IF($C241=0,"-",P241/$C241)</f>
        <v>0.23759920980768112</v>
      </c>
      <c r="M241" s="2">
        <f t="shared" ref="M241:M267" si="100">IF(C241=0,"-",(1-J241-K241-L241))</f>
        <v>5.4476788100633611E-3</v>
      </c>
      <c r="N241" s="1">
        <v>166241</v>
      </c>
      <c r="O241" s="1">
        <v>159457</v>
      </c>
      <c r="P241" s="1">
        <v>102233</v>
      </c>
      <c r="Q241" s="1">
        <v>1271</v>
      </c>
      <c r="R241" s="1">
        <v>198</v>
      </c>
      <c r="T241" s="1">
        <v>465</v>
      </c>
      <c r="U241" s="1">
        <v>28</v>
      </c>
      <c r="V241" s="1">
        <v>376</v>
      </c>
      <c r="W241" s="1">
        <v>3</v>
      </c>
      <c r="X241" s="1">
        <v>0</v>
      </c>
      <c r="Y241" s="1">
        <v>3</v>
      </c>
      <c r="AJ241" s="1">
        <v>0</v>
      </c>
      <c r="AN241" s="7">
        <f>IF(Q241&gt;0,RANK(Q241,(N241:P241,Q241:AL241)),0)</f>
        <v>4</v>
      </c>
      <c r="AO241" s="7">
        <f>IF(R241&gt;0,RANK(R241,(N241:P241,Q241:AL241)),0)</f>
        <v>7</v>
      </c>
      <c r="AP241" s="7">
        <f>IF(S241&gt;0,RANK(S241,(N241:P241,Q241:AL241)),0)</f>
        <v>0</v>
      </c>
      <c r="AQ241" s="7">
        <f>IF(T241&gt;0,RANK(T241,(N241:P241,Q241:AL241)),0)</f>
        <v>5</v>
      </c>
      <c r="AR241" s="2">
        <f t="shared" ref="AR241:AR267" si="101">IF($C241=0,"-",Q241/$C241)</f>
        <v>2.953924815524955E-3</v>
      </c>
      <c r="AS241" s="2">
        <f t="shared" ref="AS241:AS267" si="102">IF($C241=0,"-",R241/$C241)</f>
        <v>4.6017082098657834E-4</v>
      </c>
      <c r="AT241" s="2">
        <f t="shared" ref="AT241:AT267" si="103">IF($C241=0,"-",S241/$C241)</f>
        <v>0</v>
      </c>
      <c r="AU241" s="2">
        <f t="shared" ref="AU241:AU267" si="104">IF($C241=0,"-",T241/$C241)</f>
        <v>1.0807042008018127E-3</v>
      </c>
      <c r="AW241" s="6" t="s">
        <v>2567</v>
      </c>
      <c r="AX241" s="6" t="s">
        <v>2408</v>
      </c>
      <c r="BA241" s="127">
        <v>6</v>
      </c>
      <c r="BB241" s="130">
        <v>67</v>
      </c>
      <c r="BC241" s="131">
        <f t="shared" si="83"/>
        <v>6067</v>
      </c>
      <c r="BE241" s="7" t="s">
        <v>3271</v>
      </c>
    </row>
    <row r="242" spans="1:57" hidden="1" outlineLevel="1" x14ac:dyDescent="0.2">
      <c r="A242" s="6" t="s">
        <v>2038</v>
      </c>
      <c r="B242" s="6" t="s">
        <v>2408</v>
      </c>
      <c r="C242" s="1">
        <f t="shared" si="94"/>
        <v>453512</v>
      </c>
      <c r="D242" s="7">
        <f>RANK(N242,(N242:P242,Q242:AL242))</f>
        <v>1</v>
      </c>
      <c r="E242" s="7">
        <f>RANK(O242,(N242:P242,Q242:AL242))</f>
        <v>2</v>
      </c>
      <c r="F242" s="7">
        <f>IF(P242&gt;0,RANK(P242,(N242:P242,Q242:AL242)),0)</f>
        <v>3</v>
      </c>
      <c r="G242" s="1">
        <f t="shared" si="95"/>
        <v>37174</v>
      </c>
      <c r="H242" s="2">
        <f t="shared" si="96"/>
        <v>8.1969165093757165E-2</v>
      </c>
      <c r="I242" s="2"/>
      <c r="J242" s="2">
        <f t="shared" si="97"/>
        <v>0.43557833089311859</v>
      </c>
      <c r="K242" s="2">
        <f t="shared" si="98"/>
        <v>0.35360916579936141</v>
      </c>
      <c r="L242" s="2">
        <f t="shared" si="99"/>
        <v>0.20156467745065179</v>
      </c>
      <c r="M242" s="2">
        <f t="shared" si="100"/>
        <v>9.2478258568682026E-3</v>
      </c>
      <c r="N242" s="1">
        <v>197540</v>
      </c>
      <c r="O242" s="1">
        <v>160366</v>
      </c>
      <c r="P242" s="1">
        <v>91412</v>
      </c>
      <c r="Q242" s="1">
        <v>1938</v>
      </c>
      <c r="R242" s="1">
        <v>172</v>
      </c>
      <c r="T242" s="1">
        <v>896</v>
      </c>
      <c r="U242" s="1">
        <v>12</v>
      </c>
      <c r="V242" s="1">
        <v>1170</v>
      </c>
      <c r="W242" s="1">
        <v>3</v>
      </c>
      <c r="X242" s="1">
        <v>0</v>
      </c>
      <c r="Y242" s="1">
        <v>3</v>
      </c>
      <c r="AJ242" s="1">
        <v>0</v>
      </c>
      <c r="AN242" s="7">
        <f>IF(Q242&gt;0,RANK(Q242,(N242:P242,Q242:AL242)),0)</f>
        <v>4</v>
      </c>
      <c r="AO242" s="7">
        <f>IF(R242&gt;0,RANK(R242,(N242:P242,Q242:AL242)),0)</f>
        <v>7</v>
      </c>
      <c r="AP242" s="7">
        <f>IF(S242&gt;0,RANK(S242,(N242:P242,Q242:AL242)),0)</f>
        <v>0</v>
      </c>
      <c r="AQ242" s="7">
        <f>IF(T242&gt;0,RANK(T242,(N242:P242,Q242:AL242)),0)</f>
        <v>6</v>
      </c>
      <c r="AR242" s="2">
        <f t="shared" si="101"/>
        <v>4.2733158108274978E-3</v>
      </c>
      <c r="AS242" s="2">
        <f t="shared" si="102"/>
        <v>3.7926229074423609E-4</v>
      </c>
      <c r="AT242" s="2">
        <f t="shared" si="103"/>
        <v>0</v>
      </c>
      <c r="AU242" s="2">
        <f t="shared" si="104"/>
        <v>1.9756919331792764E-3</v>
      </c>
      <c r="AW242" s="6" t="s">
        <v>2038</v>
      </c>
      <c r="AX242" s="6" t="s">
        <v>2408</v>
      </c>
      <c r="BA242" s="127">
        <v>6</v>
      </c>
      <c r="BB242" s="130">
        <v>69</v>
      </c>
      <c r="BC242" s="131">
        <f t="shared" si="83"/>
        <v>6069</v>
      </c>
      <c r="BE242" s="7" t="s">
        <v>3271</v>
      </c>
    </row>
    <row r="243" spans="1:57" hidden="1" outlineLevel="1" x14ac:dyDescent="0.2">
      <c r="A243" s="6" t="s">
        <v>2039</v>
      </c>
      <c r="B243" s="6" t="s">
        <v>2408</v>
      </c>
      <c r="C243" s="1">
        <f t="shared" si="94"/>
        <v>12739</v>
      </c>
      <c r="D243" s="7">
        <f>RANK(N243,(N243:P243,Q243:AL243))</f>
        <v>1</v>
      </c>
      <c r="E243" s="7">
        <f>RANK(O243,(N243:P243,Q243:AL243))</f>
        <v>2</v>
      </c>
      <c r="F243" s="7">
        <f>IF(P243&gt;0,RANK(P243,(N243:P243,Q243:AL243)),0)</f>
        <v>3</v>
      </c>
      <c r="G243" s="1">
        <f t="shared" si="95"/>
        <v>1242</v>
      </c>
      <c r="H243" s="2">
        <f t="shared" si="96"/>
        <v>9.7495878797393826E-2</v>
      </c>
      <c r="I243" s="2"/>
      <c r="J243" s="2">
        <f t="shared" si="97"/>
        <v>0.42028416673208258</v>
      </c>
      <c r="K243" s="2">
        <f t="shared" si="98"/>
        <v>0.32278828793468878</v>
      </c>
      <c r="L243" s="2">
        <f t="shared" si="99"/>
        <v>0.24978412748253395</v>
      </c>
      <c r="M243" s="2">
        <f t="shared" si="100"/>
        <v>7.1434178506946944E-3</v>
      </c>
      <c r="N243" s="1">
        <v>5354</v>
      </c>
      <c r="O243" s="1">
        <v>4112</v>
      </c>
      <c r="P243" s="1">
        <v>3182</v>
      </c>
      <c r="Q243" s="1">
        <v>55</v>
      </c>
      <c r="R243" s="1">
        <v>2</v>
      </c>
      <c r="T243" s="1">
        <v>21</v>
      </c>
      <c r="U243" s="1">
        <v>0</v>
      </c>
      <c r="V243" s="1">
        <v>13</v>
      </c>
      <c r="W243" s="1">
        <v>0</v>
      </c>
      <c r="X243" s="1">
        <v>0</v>
      </c>
      <c r="Y243" s="1">
        <v>0</v>
      </c>
      <c r="AJ243" s="1">
        <v>0</v>
      </c>
      <c r="AN243" s="7">
        <f>IF(Q243&gt;0,RANK(Q243,(N243:P243,Q243:AL243)),0)</f>
        <v>4</v>
      </c>
      <c r="AO243" s="7">
        <f>IF(R243&gt;0,RANK(R243,(N243:P243,Q243:AL243)),0)</f>
        <v>7</v>
      </c>
      <c r="AP243" s="7">
        <f>IF(S243&gt;0,RANK(S243,(N243:P243,Q243:AL243)),0)</f>
        <v>0</v>
      </c>
      <c r="AQ243" s="7">
        <f>IF(T243&gt;0,RANK(T243,(N243:P243,Q243:AL243)),0)</f>
        <v>5</v>
      </c>
      <c r="AR243" s="2">
        <f t="shared" si="101"/>
        <v>4.3174503493209832E-3</v>
      </c>
      <c r="AS243" s="2">
        <f t="shared" si="102"/>
        <v>1.5699819452076301E-4</v>
      </c>
      <c r="AT243" s="2">
        <f t="shared" si="103"/>
        <v>0</v>
      </c>
      <c r="AU243" s="2">
        <f t="shared" si="104"/>
        <v>1.6484810424680116E-3</v>
      </c>
      <c r="AW243" s="6" t="s">
        <v>2039</v>
      </c>
      <c r="AX243" s="6" t="s">
        <v>2408</v>
      </c>
      <c r="BA243" s="127">
        <v>6</v>
      </c>
      <c r="BB243" s="130">
        <v>71</v>
      </c>
      <c r="BC243" s="131">
        <f t="shared" si="83"/>
        <v>6071</v>
      </c>
      <c r="BE243" s="7" t="s">
        <v>3271</v>
      </c>
    </row>
    <row r="244" spans="1:57" hidden="1" outlineLevel="1" x14ac:dyDescent="0.2">
      <c r="A244" s="6" t="s">
        <v>2213</v>
      </c>
      <c r="B244" s="6" t="s">
        <v>2408</v>
      </c>
      <c r="C244" s="1">
        <f t="shared" si="94"/>
        <v>474070</v>
      </c>
      <c r="D244" s="7">
        <f>RANK(N244,(N244:P244,Q244:AL244))</f>
        <v>1</v>
      </c>
      <c r="E244" s="7">
        <f>RANK(O244,(N244:P244,Q244:AL244))</f>
        <v>2</v>
      </c>
      <c r="F244" s="7">
        <f>IF(P244&gt;0,RANK(P244,(N244:P244,Q244:AL244)),0)</f>
        <v>3</v>
      </c>
      <c r="G244" s="1">
        <f t="shared" si="95"/>
        <v>7071</v>
      </c>
      <c r="H244" s="2">
        <f t="shared" si="96"/>
        <v>1.4915518805239732E-2</v>
      </c>
      <c r="I244" s="2"/>
      <c r="J244" s="2">
        <f t="shared" si="97"/>
        <v>0.38735629759318246</v>
      </c>
      <c r="K244" s="2">
        <f t="shared" si="98"/>
        <v>0.37244077878794268</v>
      </c>
      <c r="L244" s="2">
        <f t="shared" si="99"/>
        <v>0.23030986985044402</v>
      </c>
      <c r="M244" s="2">
        <f t="shared" si="100"/>
        <v>9.8930537684308317E-3</v>
      </c>
      <c r="N244" s="1">
        <v>183634</v>
      </c>
      <c r="O244" s="1">
        <v>176563</v>
      </c>
      <c r="P244" s="1">
        <v>109183</v>
      </c>
      <c r="Q244" s="1">
        <v>2209</v>
      </c>
      <c r="R244" s="1">
        <v>162</v>
      </c>
      <c r="T244" s="1">
        <v>942</v>
      </c>
      <c r="U244" s="1">
        <v>22</v>
      </c>
      <c r="V244" s="1">
        <v>1331</v>
      </c>
      <c r="W244" s="1">
        <v>6</v>
      </c>
      <c r="X244" s="1">
        <v>3</v>
      </c>
      <c r="Y244" s="1">
        <v>10</v>
      </c>
      <c r="AJ244" s="1">
        <v>5</v>
      </c>
      <c r="AN244" s="7">
        <f>IF(Q244&gt;0,RANK(Q244,(N244:P244,Q244:AL244)),0)</f>
        <v>4</v>
      </c>
      <c r="AO244" s="7">
        <f>IF(R244&gt;0,RANK(R244,(N244:P244,Q244:AL244)),0)</f>
        <v>7</v>
      </c>
      <c r="AP244" s="7">
        <f>IF(S244&gt;0,RANK(S244,(N244:P244,Q244:AL244)),0)</f>
        <v>0</v>
      </c>
      <c r="AQ244" s="7">
        <f>IF(T244&gt;0,RANK(T244,(N244:P244,Q244:AL244)),0)</f>
        <v>6</v>
      </c>
      <c r="AR244" s="2">
        <f t="shared" si="101"/>
        <v>4.6596494188621933E-3</v>
      </c>
      <c r="AS244" s="2">
        <f t="shared" si="102"/>
        <v>3.417216866707448E-4</v>
      </c>
      <c r="AT244" s="2">
        <f t="shared" si="103"/>
        <v>0</v>
      </c>
      <c r="AU244" s="2">
        <f t="shared" si="104"/>
        <v>1.9870483261965532E-3</v>
      </c>
      <c r="AW244" s="6" t="s">
        <v>2213</v>
      </c>
      <c r="AX244" s="6" t="s">
        <v>2408</v>
      </c>
      <c r="BA244" s="127">
        <v>6</v>
      </c>
      <c r="BB244" s="130">
        <v>73</v>
      </c>
      <c r="BC244" s="131">
        <f t="shared" si="83"/>
        <v>6073</v>
      </c>
      <c r="BE244" s="7" t="s">
        <v>3271</v>
      </c>
    </row>
    <row r="245" spans="1:57" hidden="1" outlineLevel="1" x14ac:dyDescent="0.2">
      <c r="A245" s="6" t="s">
        <v>3074</v>
      </c>
      <c r="B245" s="6" t="s">
        <v>2408</v>
      </c>
      <c r="C245" s="1">
        <f t="shared" si="94"/>
        <v>986646</v>
      </c>
      <c r="D245" s="7">
        <f>RANK(N245,(N245:P245,Q245:AL245))</f>
        <v>1</v>
      </c>
      <c r="E245" s="7">
        <f>RANK(O245,(N245:P245,Q245:AL245))</f>
        <v>2</v>
      </c>
      <c r="F245" s="7">
        <f>IF(P245&gt;0,RANK(P245,(N245:P245,Q245:AL245)),0)</f>
        <v>3</v>
      </c>
      <c r="G245" s="1">
        <f t="shared" si="95"/>
        <v>15272</v>
      </c>
      <c r="H245" s="2">
        <f t="shared" si="96"/>
        <v>1.5478702594446236E-2</v>
      </c>
      <c r="I245" s="2"/>
      <c r="J245" s="2">
        <f t="shared" si="97"/>
        <v>0.37236962395833967</v>
      </c>
      <c r="K245" s="2">
        <f t="shared" si="98"/>
        <v>0.35689092136389344</v>
      </c>
      <c r="L245" s="2">
        <f t="shared" si="99"/>
        <v>0.26275786857697697</v>
      </c>
      <c r="M245" s="2">
        <f t="shared" si="100"/>
        <v>7.9815861007899724E-3</v>
      </c>
      <c r="N245" s="1">
        <v>367397</v>
      </c>
      <c r="O245" s="1">
        <v>352125</v>
      </c>
      <c r="P245" s="1">
        <v>259249</v>
      </c>
      <c r="Q245" s="1">
        <v>4747</v>
      </c>
      <c r="R245" s="1">
        <v>577</v>
      </c>
      <c r="T245" s="1">
        <v>1093</v>
      </c>
      <c r="U245" s="1">
        <v>110</v>
      </c>
      <c r="V245" s="1">
        <v>1319</v>
      </c>
      <c r="W245" s="1">
        <v>16</v>
      </c>
      <c r="X245" s="1">
        <v>13</v>
      </c>
      <c r="Y245" s="1">
        <v>0</v>
      </c>
      <c r="AJ245" s="1">
        <v>0</v>
      </c>
      <c r="AN245" s="7">
        <f>IF(Q245&gt;0,RANK(Q245,(N245:P245,Q245:AL245)),0)</f>
        <v>4</v>
      </c>
      <c r="AO245" s="7">
        <f>IF(R245&gt;0,RANK(R245,(N245:P245,Q245:AL245)),0)</f>
        <v>7</v>
      </c>
      <c r="AP245" s="7">
        <f>IF(S245&gt;0,RANK(S245,(N245:P245,Q245:AL245)),0)</f>
        <v>0</v>
      </c>
      <c r="AQ245" s="7">
        <f>IF(T245&gt;0,RANK(T245,(N245:P245,Q245:AL245)),0)</f>
        <v>6</v>
      </c>
      <c r="AR245" s="2">
        <f t="shared" si="101"/>
        <v>4.8112494248190333E-3</v>
      </c>
      <c r="AS245" s="2">
        <f t="shared" si="102"/>
        <v>5.8480954668645082E-4</v>
      </c>
      <c r="AT245" s="2">
        <f t="shared" si="103"/>
        <v>0</v>
      </c>
      <c r="AU245" s="2">
        <f t="shared" si="104"/>
        <v>1.1077934740524971E-3</v>
      </c>
      <c r="AW245" s="6" t="s">
        <v>3074</v>
      </c>
      <c r="AX245" s="6" t="s">
        <v>2408</v>
      </c>
      <c r="BA245" s="127">
        <v>6</v>
      </c>
      <c r="BB245" s="130">
        <v>75</v>
      </c>
      <c r="BC245" s="131">
        <f t="shared" si="83"/>
        <v>6075</v>
      </c>
      <c r="BE245" s="7" t="s">
        <v>3271</v>
      </c>
    </row>
    <row r="246" spans="1:57" hidden="1" outlineLevel="1" x14ac:dyDescent="0.2">
      <c r="A246" s="6" t="s">
        <v>2952</v>
      </c>
      <c r="B246" s="6" t="s">
        <v>2408</v>
      </c>
      <c r="C246" s="1">
        <f t="shared" si="94"/>
        <v>322207</v>
      </c>
      <c r="D246" s="7">
        <f>RANK(N246,(N246:P246,Q246:AL246))</f>
        <v>1</v>
      </c>
      <c r="E246" s="7">
        <f>RANK(O246,(N246:P246,Q246:AL246))</f>
        <v>2</v>
      </c>
      <c r="F246" s="7">
        <f>IF(P246&gt;0,RANK(P246,(N246:P246,Q246:AL246)),0)</f>
        <v>3</v>
      </c>
      <c r="G246" s="1">
        <f t="shared" si="95"/>
        <v>175911</v>
      </c>
      <c r="H246" s="2">
        <f t="shared" si="96"/>
        <v>0.54595648139239683</v>
      </c>
      <c r="I246" s="2"/>
      <c r="J246" s="2">
        <f t="shared" si="97"/>
        <v>0.72395385575111648</v>
      </c>
      <c r="K246" s="2">
        <f t="shared" si="98"/>
        <v>0.17799737435871971</v>
      </c>
      <c r="L246" s="2">
        <f t="shared" si="99"/>
        <v>9.0060116633096113E-2</v>
      </c>
      <c r="M246" s="2">
        <f t="shared" si="100"/>
        <v>7.9886532570676988E-3</v>
      </c>
      <c r="N246" s="1">
        <v>233263</v>
      </c>
      <c r="O246" s="1">
        <v>57352</v>
      </c>
      <c r="P246" s="1">
        <v>29018</v>
      </c>
      <c r="Q246" s="1">
        <v>1408</v>
      </c>
      <c r="R246" s="1">
        <v>7</v>
      </c>
      <c r="T246" s="1">
        <v>204</v>
      </c>
      <c r="U246" s="1">
        <v>12</v>
      </c>
      <c r="V246" s="1">
        <v>924</v>
      </c>
      <c r="W246" s="1">
        <v>3</v>
      </c>
      <c r="X246" s="1">
        <v>15</v>
      </c>
      <c r="Y246" s="1">
        <v>0</v>
      </c>
      <c r="AJ246" s="1">
        <v>1</v>
      </c>
      <c r="AN246" s="7">
        <f>IF(Q246&gt;0,RANK(Q246,(N246:P246,Q246:AL246)),0)</f>
        <v>4</v>
      </c>
      <c r="AO246" s="7">
        <f>IF(R246&gt;0,RANK(R246,(N246:P246,Q246:AL246)),0)</f>
        <v>9</v>
      </c>
      <c r="AP246" s="7">
        <f>IF(S246&gt;0,RANK(S246,(N246:P246,Q246:AL246)),0)</f>
        <v>0</v>
      </c>
      <c r="AQ246" s="7">
        <f>IF(T246&gt;0,RANK(T246,(N246:P246,Q246:AL246)),0)</f>
        <v>6</v>
      </c>
      <c r="AR246" s="2">
        <f t="shared" si="101"/>
        <v>4.3698616107036778E-3</v>
      </c>
      <c r="AS246" s="2">
        <f t="shared" si="102"/>
        <v>2.1725164257759764E-5</v>
      </c>
      <c r="AT246" s="2">
        <f t="shared" si="103"/>
        <v>0</v>
      </c>
      <c r="AU246" s="2">
        <f t="shared" si="104"/>
        <v>6.3313335836899878E-4</v>
      </c>
      <c r="AW246" s="6" t="s">
        <v>2952</v>
      </c>
      <c r="AX246" s="6" t="s">
        <v>2408</v>
      </c>
      <c r="BA246" s="127">
        <v>6</v>
      </c>
      <c r="BB246" s="130">
        <v>77</v>
      </c>
      <c r="BC246" s="131">
        <f t="shared" si="83"/>
        <v>6077</v>
      </c>
      <c r="BE246" s="7" t="s">
        <v>3271</v>
      </c>
    </row>
    <row r="247" spans="1:57" hidden="1" outlineLevel="1" x14ac:dyDescent="0.2">
      <c r="A247" s="6" t="s">
        <v>2953</v>
      </c>
      <c r="B247" s="6" t="s">
        <v>2408</v>
      </c>
      <c r="C247" s="1">
        <f t="shared" si="94"/>
        <v>154210</v>
      </c>
      <c r="D247" s="7">
        <f>RANK(N247,(N247:P247,Q247:AL247))</f>
        <v>1</v>
      </c>
      <c r="E247" s="7">
        <f>RANK(O247,(N247:P247,Q247:AL247))</f>
        <v>2</v>
      </c>
      <c r="F247" s="7">
        <f>IF(P247&gt;0,RANK(P247,(N247:P247,Q247:AL247)),0)</f>
        <v>3</v>
      </c>
      <c r="G247" s="1">
        <f t="shared" si="95"/>
        <v>5300</v>
      </c>
      <c r="H247" s="2">
        <f t="shared" si="96"/>
        <v>3.4368717981972635E-2</v>
      </c>
      <c r="I247" s="2"/>
      <c r="J247" s="2">
        <f t="shared" si="97"/>
        <v>0.41278127229103173</v>
      </c>
      <c r="K247" s="2">
        <f t="shared" si="98"/>
        <v>0.37841255430905907</v>
      </c>
      <c r="L247" s="2">
        <f t="shared" si="99"/>
        <v>0.20235393294857662</v>
      </c>
      <c r="M247" s="2">
        <f t="shared" si="100"/>
        <v>6.4522404513325249E-3</v>
      </c>
      <c r="N247" s="1">
        <v>63655</v>
      </c>
      <c r="O247" s="1">
        <v>58355</v>
      </c>
      <c r="P247" s="1">
        <v>31205</v>
      </c>
      <c r="Q247" s="1">
        <v>504</v>
      </c>
      <c r="R247" s="1">
        <v>7</v>
      </c>
      <c r="T247" s="1">
        <v>244</v>
      </c>
      <c r="U247" s="1">
        <v>8</v>
      </c>
      <c r="V247" s="1">
        <v>228</v>
      </c>
      <c r="W247" s="1">
        <v>4</v>
      </c>
      <c r="X247" s="1">
        <v>0</v>
      </c>
      <c r="Y247" s="1">
        <v>0</v>
      </c>
      <c r="AJ247" s="1">
        <v>0</v>
      </c>
      <c r="AN247" s="7">
        <f>IF(Q247&gt;0,RANK(Q247,(N247:P247,Q247:AL247)),0)</f>
        <v>4</v>
      </c>
      <c r="AO247" s="7">
        <f>IF(R247&gt;0,RANK(R247,(N247:P247,Q247:AL247)),0)</f>
        <v>8</v>
      </c>
      <c r="AP247" s="7">
        <f>IF(S247&gt;0,RANK(S247,(N247:P247,Q247:AL247)),0)</f>
        <v>0</v>
      </c>
      <c r="AQ247" s="7">
        <f>IF(T247&gt;0,RANK(T247,(N247:P247,Q247:AL247)),0)</f>
        <v>5</v>
      </c>
      <c r="AR247" s="2">
        <f t="shared" si="101"/>
        <v>3.268270540172492E-3</v>
      </c>
      <c r="AS247" s="2">
        <f t="shared" si="102"/>
        <v>4.5392646391284609E-5</v>
      </c>
      <c r="AT247" s="2">
        <f t="shared" si="103"/>
        <v>0</v>
      </c>
      <c r="AU247" s="2">
        <f t="shared" si="104"/>
        <v>1.5822579599247778E-3</v>
      </c>
      <c r="AW247" s="6" t="s">
        <v>2953</v>
      </c>
      <c r="AX247" s="6" t="s">
        <v>2408</v>
      </c>
      <c r="BA247" s="127">
        <v>6</v>
      </c>
      <c r="BB247" s="130">
        <v>79</v>
      </c>
      <c r="BC247" s="131">
        <f t="shared" si="83"/>
        <v>6079</v>
      </c>
      <c r="BE247" s="7" t="s">
        <v>3271</v>
      </c>
    </row>
    <row r="248" spans="1:57" hidden="1" outlineLevel="1" x14ac:dyDescent="0.2">
      <c r="A248" s="6" t="s">
        <v>810</v>
      </c>
      <c r="B248" s="6" t="s">
        <v>2408</v>
      </c>
      <c r="C248" s="1">
        <f t="shared" si="94"/>
        <v>104619</v>
      </c>
      <c r="D248" s="7">
        <f>RANK(N248,(N248:P248,Q248:AL248))</f>
        <v>1</v>
      </c>
      <c r="E248" s="7">
        <f>RANK(O248,(N248:P248,Q248:AL248))</f>
        <v>2</v>
      </c>
      <c r="F248" s="7">
        <f>IF(P248&gt;0,RANK(P248,(N248:P248,Q248:AL248)),0)</f>
        <v>3</v>
      </c>
      <c r="G248" s="1">
        <f t="shared" si="95"/>
        <v>3752</v>
      </c>
      <c r="H248" s="2">
        <f t="shared" si="96"/>
        <v>3.5863466483143598E-2</v>
      </c>
      <c r="I248" s="2"/>
      <c r="J248" s="2">
        <f t="shared" si="97"/>
        <v>0.3836396830403655</v>
      </c>
      <c r="K248" s="2">
        <f t="shared" si="98"/>
        <v>0.34777621655722191</v>
      </c>
      <c r="L248" s="2">
        <f t="shared" si="99"/>
        <v>0.26108068324109385</v>
      </c>
      <c r="M248" s="2">
        <f t="shared" si="100"/>
        <v>7.5034171613188039E-3</v>
      </c>
      <c r="N248" s="1">
        <v>40136</v>
      </c>
      <c r="O248" s="1">
        <v>36384</v>
      </c>
      <c r="P248" s="1">
        <v>27314</v>
      </c>
      <c r="Q248" s="1">
        <v>423</v>
      </c>
      <c r="R248" s="1">
        <v>81</v>
      </c>
      <c r="T248" s="1">
        <v>112</v>
      </c>
      <c r="U248" s="1">
        <v>13</v>
      </c>
      <c r="V248" s="1">
        <v>154</v>
      </c>
      <c r="W248" s="1">
        <v>1</v>
      </c>
      <c r="X248" s="1">
        <v>1</v>
      </c>
      <c r="Y248" s="1">
        <v>0</v>
      </c>
      <c r="AJ248" s="1">
        <v>0</v>
      </c>
      <c r="AN248" s="7">
        <f>IF(Q248&gt;0,RANK(Q248,(N248:P248,Q248:AL248)),0)</f>
        <v>4</v>
      </c>
      <c r="AO248" s="7">
        <f>IF(R248&gt;0,RANK(R248,(N248:P248,Q248:AL248)),0)</f>
        <v>7</v>
      </c>
      <c r="AP248" s="7">
        <f>IF(S248&gt;0,RANK(S248,(N248:P248,Q248:AL248)),0)</f>
        <v>0</v>
      </c>
      <c r="AQ248" s="7">
        <f>IF(T248&gt;0,RANK(T248,(N248:P248,Q248:AL248)),0)</f>
        <v>6</v>
      </c>
      <c r="AR248" s="2">
        <f t="shared" si="101"/>
        <v>4.0432426232328731E-3</v>
      </c>
      <c r="AS248" s="2">
        <f t="shared" si="102"/>
        <v>7.742379491296992E-4</v>
      </c>
      <c r="AT248" s="2">
        <f t="shared" si="103"/>
        <v>0</v>
      </c>
      <c r="AU248" s="2">
        <f t="shared" si="104"/>
        <v>1.070551238302794E-3</v>
      </c>
      <c r="AW248" s="6" t="s">
        <v>810</v>
      </c>
      <c r="AX248" s="6" t="s">
        <v>2408</v>
      </c>
      <c r="BA248" s="127">
        <v>6</v>
      </c>
      <c r="BB248" s="130">
        <v>81</v>
      </c>
      <c r="BC248" s="131">
        <f t="shared" si="83"/>
        <v>6081</v>
      </c>
      <c r="BE248" s="7" t="s">
        <v>3271</v>
      </c>
    </row>
    <row r="249" spans="1:57" hidden="1" outlineLevel="1" x14ac:dyDescent="0.2">
      <c r="A249" s="6" t="s">
        <v>811</v>
      </c>
      <c r="B249" s="6" t="s">
        <v>2408</v>
      </c>
      <c r="C249" s="1">
        <f t="shared" si="94"/>
        <v>276508</v>
      </c>
      <c r="D249" s="7">
        <f>RANK(N249,(N249:P249,Q249:AL249))</f>
        <v>1</v>
      </c>
      <c r="E249" s="7">
        <f>RANK(O249,(N249:P249,Q249:AL249))</f>
        <v>2</v>
      </c>
      <c r="F249" s="7">
        <f>IF(P249&gt;0,RANK(P249,(N249:P249,Q249:AL249)),0)</f>
        <v>3</v>
      </c>
      <c r="G249" s="1">
        <f t="shared" si="95"/>
        <v>74152</v>
      </c>
      <c r="H249" s="2">
        <f t="shared" si="96"/>
        <v>0.26817307275015551</v>
      </c>
      <c r="I249" s="2"/>
      <c r="J249" s="2">
        <f t="shared" si="97"/>
        <v>0.53970228709476764</v>
      </c>
      <c r="K249" s="2">
        <f t="shared" si="98"/>
        <v>0.27152921434461208</v>
      </c>
      <c r="L249" s="2">
        <f t="shared" si="99"/>
        <v>0.18250828185802942</v>
      </c>
      <c r="M249" s="2">
        <f t="shared" si="100"/>
        <v>6.2602167025908595E-3</v>
      </c>
      <c r="N249" s="1">
        <v>149232</v>
      </c>
      <c r="O249" s="1">
        <v>75080</v>
      </c>
      <c r="P249" s="1">
        <v>50465</v>
      </c>
      <c r="Q249" s="1">
        <v>1214</v>
      </c>
      <c r="R249" s="1">
        <v>20</v>
      </c>
      <c r="T249" s="1">
        <v>165</v>
      </c>
      <c r="U249" s="1">
        <v>29</v>
      </c>
      <c r="V249" s="1">
        <v>295</v>
      </c>
      <c r="W249" s="1">
        <v>7</v>
      </c>
      <c r="X249" s="1">
        <v>0</v>
      </c>
      <c r="Y249" s="1">
        <v>1</v>
      </c>
      <c r="AJ249" s="1">
        <v>0</v>
      </c>
      <c r="AN249" s="7">
        <f>IF(Q249&gt;0,RANK(Q249,(N249:P249,Q249:AL249)),0)</f>
        <v>4</v>
      </c>
      <c r="AO249" s="7">
        <f>IF(R249&gt;0,RANK(R249,(N249:P249,Q249:AL249)),0)</f>
        <v>8</v>
      </c>
      <c r="AP249" s="7">
        <f>IF(S249&gt;0,RANK(S249,(N249:P249,Q249:AL249)),0)</f>
        <v>0</v>
      </c>
      <c r="AQ249" s="7">
        <f>IF(T249&gt;0,RANK(T249,(N249:P249,Q249:AL249)),0)</f>
        <v>6</v>
      </c>
      <c r="AR249" s="2">
        <f t="shared" si="101"/>
        <v>4.390469715161948E-3</v>
      </c>
      <c r="AS249" s="2">
        <f t="shared" si="102"/>
        <v>7.2330637811564218E-5</v>
      </c>
      <c r="AT249" s="2">
        <f t="shared" si="103"/>
        <v>0</v>
      </c>
      <c r="AU249" s="2">
        <f t="shared" si="104"/>
        <v>5.967277619454048E-4</v>
      </c>
      <c r="AW249" s="6" t="s">
        <v>811</v>
      </c>
      <c r="AX249" s="6" t="s">
        <v>2408</v>
      </c>
      <c r="BA249" s="127">
        <v>6</v>
      </c>
      <c r="BB249" s="130">
        <v>83</v>
      </c>
      <c r="BC249" s="131">
        <f t="shared" si="83"/>
        <v>6083</v>
      </c>
      <c r="BE249" s="7" t="s">
        <v>3271</v>
      </c>
    </row>
    <row r="250" spans="1:57" hidden="1" outlineLevel="1" x14ac:dyDescent="0.2">
      <c r="A250" s="6" t="s">
        <v>1101</v>
      </c>
      <c r="B250" s="6" t="s">
        <v>2408</v>
      </c>
      <c r="C250" s="1">
        <f t="shared" si="94"/>
        <v>162756</v>
      </c>
      <c r="D250" s="7">
        <f>RANK(N250,(N250:P250,Q250:AL250))</f>
        <v>1</v>
      </c>
      <c r="E250" s="7">
        <f>RANK(O250,(N250:P250,Q250:AL250))</f>
        <v>2</v>
      </c>
      <c r="F250" s="7">
        <f>IF(P250&gt;0,RANK(P250,(N250:P250,Q250:AL250)),0)</f>
        <v>3</v>
      </c>
      <c r="G250" s="1">
        <f t="shared" si="95"/>
        <v>11840</v>
      </c>
      <c r="H250" s="2">
        <f t="shared" si="96"/>
        <v>7.2746934060802668E-2</v>
      </c>
      <c r="I250" s="2"/>
      <c r="J250" s="2">
        <f t="shared" si="97"/>
        <v>0.42526850008601835</v>
      </c>
      <c r="K250" s="2">
        <f t="shared" si="98"/>
        <v>0.35252156602521567</v>
      </c>
      <c r="L250" s="2">
        <f t="shared" si="99"/>
        <v>0.21569097299024306</v>
      </c>
      <c r="M250" s="2">
        <f t="shared" si="100"/>
        <v>6.5189608985229131E-3</v>
      </c>
      <c r="N250" s="1">
        <v>69215</v>
      </c>
      <c r="O250" s="1">
        <v>57375</v>
      </c>
      <c r="P250" s="1">
        <v>35105</v>
      </c>
      <c r="Q250" s="1">
        <v>607</v>
      </c>
      <c r="R250" s="1">
        <v>14</v>
      </c>
      <c r="T250" s="1">
        <v>136</v>
      </c>
      <c r="U250" s="1">
        <v>43</v>
      </c>
      <c r="V250" s="1">
        <v>257</v>
      </c>
      <c r="W250" s="1">
        <v>1</v>
      </c>
      <c r="X250" s="1">
        <v>3</v>
      </c>
      <c r="Y250" s="1">
        <v>0</v>
      </c>
      <c r="AJ250" s="1">
        <v>0</v>
      </c>
      <c r="AN250" s="7">
        <f>IF(Q250&gt;0,RANK(Q250,(N250:P250,Q250:AL250)),0)</f>
        <v>4</v>
      </c>
      <c r="AO250" s="7">
        <f>IF(R250&gt;0,RANK(R250,(N250:P250,Q250:AL250)),0)</f>
        <v>8</v>
      </c>
      <c r="AP250" s="7">
        <f>IF(S250&gt;0,RANK(S250,(N250:P250,Q250:AL250)),0)</f>
        <v>0</v>
      </c>
      <c r="AQ250" s="7">
        <f>IF(T250&gt;0,RANK(T250,(N250:P250,Q250:AL250)),0)</f>
        <v>6</v>
      </c>
      <c r="AR250" s="2">
        <f t="shared" si="101"/>
        <v>3.7295092039617587E-3</v>
      </c>
      <c r="AS250" s="2">
        <f t="shared" si="102"/>
        <v>8.601833419351668E-5</v>
      </c>
      <c r="AT250" s="2">
        <f t="shared" si="103"/>
        <v>0</v>
      </c>
      <c r="AU250" s="2">
        <f t="shared" si="104"/>
        <v>8.3560667502273337E-4</v>
      </c>
      <c r="AW250" s="6" t="s">
        <v>1101</v>
      </c>
      <c r="AX250" s="6" t="s">
        <v>2408</v>
      </c>
      <c r="BA250" s="127">
        <v>6</v>
      </c>
      <c r="BB250" s="130">
        <v>85</v>
      </c>
      <c r="BC250" s="131">
        <f t="shared" si="83"/>
        <v>6085</v>
      </c>
      <c r="BE250" s="7" t="s">
        <v>3271</v>
      </c>
    </row>
    <row r="251" spans="1:57" hidden="1" outlineLevel="1" x14ac:dyDescent="0.2">
      <c r="A251" s="6" t="s">
        <v>806</v>
      </c>
      <c r="B251" s="6" t="s">
        <v>2408</v>
      </c>
      <c r="C251" s="1">
        <f t="shared" si="94"/>
        <v>602055</v>
      </c>
      <c r="D251" s="7">
        <f>RANK(N251,(N251:P251,Q251:AL251))</f>
        <v>1</v>
      </c>
      <c r="E251" s="7">
        <f>RANK(O251,(N251:P251,Q251:AL251))</f>
        <v>2</v>
      </c>
      <c r="F251" s="7">
        <f>IF(P251&gt;0,RANK(P251,(N251:P251,Q251:AL251)),0)</f>
        <v>3</v>
      </c>
      <c r="G251" s="1">
        <f t="shared" si="95"/>
        <v>125395</v>
      </c>
      <c r="H251" s="2">
        <f t="shared" si="96"/>
        <v>0.20827831344312397</v>
      </c>
      <c r="I251" s="2"/>
      <c r="J251" s="2">
        <f t="shared" si="97"/>
        <v>0.49208959314348355</v>
      </c>
      <c r="K251" s="2">
        <f t="shared" si="98"/>
        <v>0.28381127970035958</v>
      </c>
      <c r="L251" s="2">
        <f t="shared" si="99"/>
        <v>0.21409173580486832</v>
      </c>
      <c r="M251" s="2">
        <f t="shared" si="100"/>
        <v>1.0007391351288558E-2</v>
      </c>
      <c r="N251" s="1">
        <v>296265</v>
      </c>
      <c r="O251" s="1">
        <v>170870</v>
      </c>
      <c r="P251" s="1">
        <v>128895</v>
      </c>
      <c r="Q251" s="1">
        <v>4017</v>
      </c>
      <c r="R251" s="1">
        <v>37</v>
      </c>
      <c r="T251" s="1">
        <v>681</v>
      </c>
      <c r="U251" s="1">
        <v>65</v>
      </c>
      <c r="V251" s="1">
        <v>1211</v>
      </c>
      <c r="W251" s="1">
        <v>7</v>
      </c>
      <c r="X251" s="1">
        <v>7</v>
      </c>
      <c r="Y251" s="1">
        <v>0</v>
      </c>
      <c r="AJ251" s="1">
        <v>0</v>
      </c>
      <c r="AN251" s="7">
        <f>IF(Q251&gt;0,RANK(Q251,(N251:P251,Q251:AL251)),0)</f>
        <v>4</v>
      </c>
      <c r="AO251" s="7">
        <f>IF(R251&gt;0,RANK(R251,(N251:P251,Q251:AL251)),0)</f>
        <v>8</v>
      </c>
      <c r="AP251" s="7">
        <f>IF(S251&gt;0,RANK(S251,(N251:P251,Q251:AL251)),0)</f>
        <v>0</v>
      </c>
      <c r="AQ251" s="7">
        <f>IF(T251&gt;0,RANK(T251,(N251:P251,Q251:AL251)),0)</f>
        <v>6</v>
      </c>
      <c r="AR251" s="2">
        <f t="shared" si="101"/>
        <v>6.6721478934648826E-3</v>
      </c>
      <c r="AS251" s="2">
        <f t="shared" si="102"/>
        <v>6.1456179252726082E-5</v>
      </c>
      <c r="AT251" s="2">
        <f t="shared" si="103"/>
        <v>0</v>
      </c>
      <c r="AU251" s="2">
        <f t="shared" si="104"/>
        <v>1.1311258938136882E-3</v>
      </c>
      <c r="AW251" s="6" t="s">
        <v>806</v>
      </c>
      <c r="AX251" s="6" t="s">
        <v>2408</v>
      </c>
      <c r="BA251" s="127">
        <v>6</v>
      </c>
      <c r="BB251" s="130">
        <v>87</v>
      </c>
      <c r="BC251" s="131">
        <f t="shared" si="83"/>
        <v>6087</v>
      </c>
      <c r="BE251" s="7" t="s">
        <v>3271</v>
      </c>
    </row>
    <row r="252" spans="1:57" hidden="1" outlineLevel="1" x14ac:dyDescent="0.2">
      <c r="A252" s="6" t="s">
        <v>735</v>
      </c>
      <c r="B252" s="6" t="s">
        <v>2408</v>
      </c>
      <c r="C252" s="1">
        <f t="shared" si="94"/>
        <v>113992</v>
      </c>
      <c r="D252" s="7">
        <f>RANK(N252,(N252:P252,Q252:AL252))</f>
        <v>1</v>
      </c>
      <c r="E252" s="7">
        <f>RANK(O252,(N252:P252,Q252:AL252))</f>
        <v>2</v>
      </c>
      <c r="F252" s="7">
        <f>IF(P252&gt;0,RANK(P252,(N252:P252,Q252:AL252)),0)</f>
        <v>3</v>
      </c>
      <c r="G252" s="1">
        <f t="shared" si="95"/>
        <v>41267</v>
      </c>
      <c r="H252" s="2">
        <f t="shared" si="96"/>
        <v>0.36201663274615764</v>
      </c>
      <c r="I252" s="2"/>
      <c r="J252" s="2">
        <f t="shared" si="97"/>
        <v>0.58059337497368235</v>
      </c>
      <c r="K252" s="2">
        <f t="shared" si="98"/>
        <v>0.21857674222752474</v>
      </c>
      <c r="L252" s="2">
        <f t="shared" si="99"/>
        <v>0.18961856972419117</v>
      </c>
      <c r="M252" s="2">
        <f t="shared" si="100"/>
        <v>1.1211313074601742E-2</v>
      </c>
      <c r="N252" s="1">
        <v>66183</v>
      </c>
      <c r="O252" s="1">
        <v>24916</v>
      </c>
      <c r="P252" s="1">
        <v>21615</v>
      </c>
      <c r="Q252" s="1">
        <v>904</v>
      </c>
      <c r="R252" s="1">
        <v>8</v>
      </c>
      <c r="T252" s="1">
        <v>92</v>
      </c>
      <c r="U252" s="1">
        <v>10</v>
      </c>
      <c r="V252" s="1">
        <v>257</v>
      </c>
      <c r="W252" s="1">
        <v>0</v>
      </c>
      <c r="X252" s="1">
        <v>7</v>
      </c>
      <c r="Y252" s="1">
        <v>0</v>
      </c>
      <c r="AJ252" s="1">
        <v>0</v>
      </c>
      <c r="AN252" s="7">
        <f>IF(Q252&gt;0,RANK(Q252,(N252:P252,Q252:AL252)),0)</f>
        <v>4</v>
      </c>
      <c r="AO252" s="7">
        <f>IF(R252&gt;0,RANK(R252,(N252:P252,Q252:AL252)),0)</f>
        <v>8</v>
      </c>
      <c r="AP252" s="7">
        <f>IF(S252&gt;0,RANK(S252,(N252:P252,Q252:AL252)),0)</f>
        <v>0</v>
      </c>
      <c r="AQ252" s="7">
        <f>IF(T252&gt;0,RANK(T252,(N252:P252,Q252:AL252)),0)</f>
        <v>6</v>
      </c>
      <c r="AR252" s="2">
        <f t="shared" si="101"/>
        <v>7.930381079373992E-3</v>
      </c>
      <c r="AS252" s="2">
        <f t="shared" si="102"/>
        <v>7.0180363534283103E-5</v>
      </c>
      <c r="AT252" s="2">
        <f t="shared" si="103"/>
        <v>0</v>
      </c>
      <c r="AU252" s="2">
        <f t="shared" si="104"/>
        <v>8.070741806442557E-4</v>
      </c>
      <c r="AW252" s="6" t="s">
        <v>735</v>
      </c>
      <c r="AX252" s="6" t="s">
        <v>2408</v>
      </c>
      <c r="BA252" s="127">
        <v>6</v>
      </c>
      <c r="BB252" s="130">
        <v>89</v>
      </c>
      <c r="BC252" s="131">
        <f t="shared" si="83"/>
        <v>6089</v>
      </c>
      <c r="BE252" s="7" t="s">
        <v>3271</v>
      </c>
    </row>
    <row r="253" spans="1:57" hidden="1" outlineLevel="1" x14ac:dyDescent="0.2">
      <c r="A253" s="6" t="s">
        <v>1743</v>
      </c>
      <c r="B253" s="6" t="s">
        <v>2408</v>
      </c>
      <c r="C253" s="1">
        <f t="shared" si="94"/>
        <v>68359</v>
      </c>
      <c r="D253" s="7">
        <f>RANK(N253,(N253:P253,Q253:AL253))</f>
        <v>2</v>
      </c>
      <c r="E253" s="7">
        <f>RANK(O253,(N253:P253,Q253:AL253))</f>
        <v>1</v>
      </c>
      <c r="F253" s="7">
        <f>IF(P253&gt;0,RANK(P253,(N253:P253,Q253:AL253)),0)</f>
        <v>3</v>
      </c>
      <c r="G253" s="1">
        <f t="shared" si="95"/>
        <v>6585</v>
      </c>
      <c r="H253" s="2">
        <f t="shared" si="96"/>
        <v>9.6329671294196811E-2</v>
      </c>
      <c r="I253" s="2"/>
      <c r="J253" s="2">
        <f t="shared" si="97"/>
        <v>0.31605201948536404</v>
      </c>
      <c r="K253" s="2">
        <f t="shared" si="98"/>
        <v>0.41238169077956083</v>
      </c>
      <c r="L253" s="2">
        <f t="shared" si="99"/>
        <v>0.26316944367237671</v>
      </c>
      <c r="M253" s="2">
        <f t="shared" si="100"/>
        <v>8.3968460626984709E-3</v>
      </c>
      <c r="N253" s="1">
        <v>21605</v>
      </c>
      <c r="O253" s="1">
        <v>28190</v>
      </c>
      <c r="P253" s="1">
        <v>17990</v>
      </c>
      <c r="Q253" s="1">
        <v>298</v>
      </c>
      <c r="R253" s="1">
        <v>69</v>
      </c>
      <c r="T253" s="1">
        <v>128</v>
      </c>
      <c r="U253" s="1">
        <v>1</v>
      </c>
      <c r="V253" s="1">
        <v>74</v>
      </c>
      <c r="W253" s="1">
        <v>4</v>
      </c>
      <c r="X253" s="1">
        <v>0</v>
      </c>
      <c r="Y253" s="1">
        <v>0</v>
      </c>
      <c r="AJ253" s="1">
        <v>0</v>
      </c>
      <c r="AN253" s="7">
        <f>IF(Q253&gt;0,RANK(Q253,(N253:P253,Q253:AL253)),0)</f>
        <v>4</v>
      </c>
      <c r="AO253" s="7">
        <f>IF(R253&gt;0,RANK(R253,(N253:P253,Q253:AL253)),0)</f>
        <v>7</v>
      </c>
      <c r="AP253" s="7">
        <f>IF(S253&gt;0,RANK(S253,(N253:P253,Q253:AL253)),0)</f>
        <v>0</v>
      </c>
      <c r="AQ253" s="7">
        <f>IF(T253&gt;0,RANK(T253,(N253:P253,Q253:AL253)),0)</f>
        <v>5</v>
      </c>
      <c r="AR253" s="2">
        <f t="shared" si="101"/>
        <v>4.359338199798125E-3</v>
      </c>
      <c r="AS253" s="2">
        <f t="shared" si="102"/>
        <v>1.0093769657250691E-3</v>
      </c>
      <c r="AT253" s="2">
        <f t="shared" si="103"/>
        <v>0</v>
      </c>
      <c r="AU253" s="2">
        <f t="shared" si="104"/>
        <v>1.8724674146783891E-3</v>
      </c>
      <c r="AW253" s="6" t="s">
        <v>1743</v>
      </c>
      <c r="AX253" s="6" t="s">
        <v>2408</v>
      </c>
      <c r="BA253" s="127">
        <v>6</v>
      </c>
      <c r="BB253" s="130">
        <v>91</v>
      </c>
      <c r="BC253" s="131">
        <f t="shared" si="83"/>
        <v>6091</v>
      </c>
      <c r="BE253" s="7" t="s">
        <v>3271</v>
      </c>
    </row>
    <row r="254" spans="1:57" hidden="1" outlineLevel="1" x14ac:dyDescent="0.2">
      <c r="A254" s="6" t="s">
        <v>1926</v>
      </c>
      <c r="B254" s="6" t="s">
        <v>2408</v>
      </c>
      <c r="C254" s="1">
        <f t="shared" si="94"/>
        <v>1875</v>
      </c>
      <c r="D254" s="7">
        <f>RANK(N254,(N254:P254,Q254:AL254))</f>
        <v>2</v>
      </c>
      <c r="E254" s="7">
        <f>RANK(O254,(N254:P254,Q254:AL254))</f>
        <v>1</v>
      </c>
      <c r="F254" s="7">
        <f>IF(P254&gt;0,RANK(P254,(N254:P254,Q254:AL254)),0)</f>
        <v>3</v>
      </c>
      <c r="G254" s="1">
        <f t="shared" si="95"/>
        <v>38</v>
      </c>
      <c r="H254" s="2">
        <f t="shared" si="96"/>
        <v>2.0266666666666665E-2</v>
      </c>
      <c r="I254" s="2"/>
      <c r="J254" s="2">
        <f t="shared" si="97"/>
        <v>0.34826666666666667</v>
      </c>
      <c r="K254" s="2">
        <f t="shared" si="98"/>
        <v>0.36853333333333332</v>
      </c>
      <c r="L254" s="2">
        <f t="shared" si="99"/>
        <v>0.27679999999999999</v>
      </c>
      <c r="M254" s="2">
        <f t="shared" si="100"/>
        <v>6.3999999999999613E-3</v>
      </c>
      <c r="N254" s="1">
        <v>653</v>
      </c>
      <c r="O254" s="1">
        <v>691</v>
      </c>
      <c r="P254" s="1">
        <v>519</v>
      </c>
      <c r="Q254" s="1">
        <v>9</v>
      </c>
      <c r="R254" s="1">
        <v>0</v>
      </c>
      <c r="U254" s="1">
        <v>1</v>
      </c>
      <c r="V254" s="1">
        <v>2</v>
      </c>
      <c r="W254" s="1">
        <v>0</v>
      </c>
      <c r="X254" s="1">
        <v>0</v>
      </c>
      <c r="Y254" s="1">
        <v>0</v>
      </c>
      <c r="AJ254" s="1">
        <v>0</v>
      </c>
      <c r="AN254" s="7">
        <f>IF(Q254&gt;0,RANK(Q254,(N254:P254,Q254:AL254)),0)</f>
        <v>4</v>
      </c>
      <c r="AO254" s="7">
        <f>IF(R254&gt;0,RANK(R254,(N254:P254,Q254:AL254)),0)</f>
        <v>0</v>
      </c>
      <c r="AP254" s="7">
        <f>IF(S254&gt;0,RANK(S254,(N254:P254,Q254:AL254)),0)</f>
        <v>0</v>
      </c>
      <c r="AQ254" s="7">
        <f>IF(T254&gt;0,RANK(T254,(N254:P254,Q254:AL254)),0)</f>
        <v>0</v>
      </c>
      <c r="AR254" s="2">
        <f t="shared" si="101"/>
        <v>4.7999999999999996E-3</v>
      </c>
      <c r="AS254" s="2">
        <f t="shared" si="102"/>
        <v>0</v>
      </c>
      <c r="AT254" s="2">
        <f t="shared" si="103"/>
        <v>0</v>
      </c>
      <c r="AU254" s="2">
        <f t="shared" si="104"/>
        <v>0</v>
      </c>
      <c r="AW254" s="6" t="s">
        <v>1926</v>
      </c>
      <c r="AX254" s="6" t="s">
        <v>2408</v>
      </c>
      <c r="BA254" s="127">
        <v>6</v>
      </c>
      <c r="BB254" s="130">
        <v>93</v>
      </c>
      <c r="BC254" s="131">
        <f t="shared" si="83"/>
        <v>6093</v>
      </c>
      <c r="BE254" s="7" t="s">
        <v>3271</v>
      </c>
    </row>
    <row r="255" spans="1:57" hidden="1" outlineLevel="1" x14ac:dyDescent="0.2">
      <c r="A255" s="6" t="s">
        <v>1631</v>
      </c>
      <c r="B255" s="6" t="s">
        <v>2408</v>
      </c>
      <c r="C255" s="1">
        <f t="shared" si="94"/>
        <v>20679</v>
      </c>
      <c r="D255" s="7">
        <f>RANK(N255,(N255:P255,Q255:AL255))</f>
        <v>1</v>
      </c>
      <c r="E255" s="7">
        <f>RANK(O255,(N255:P255,Q255:AL255))</f>
        <v>2</v>
      </c>
      <c r="F255" s="7">
        <f>IF(P255&gt;0,RANK(P255,(N255:P255,Q255:AL255)),0)</f>
        <v>3</v>
      </c>
      <c r="G255" s="1">
        <f t="shared" si="95"/>
        <v>1594</v>
      </c>
      <c r="H255" s="2">
        <f t="shared" si="96"/>
        <v>7.7083031094346915E-2</v>
      </c>
      <c r="I255" s="2"/>
      <c r="J255" s="2">
        <f t="shared" si="97"/>
        <v>0.3991488950142657</v>
      </c>
      <c r="K255" s="2">
        <f t="shared" si="98"/>
        <v>0.32206586391991876</v>
      </c>
      <c r="L255" s="2">
        <f t="shared" si="99"/>
        <v>0.26921030997630446</v>
      </c>
      <c r="M255" s="2">
        <f t="shared" si="100"/>
        <v>9.5749310895111295E-3</v>
      </c>
      <c r="N255" s="1">
        <v>8254</v>
      </c>
      <c r="O255" s="1">
        <v>6660</v>
      </c>
      <c r="P255" s="1">
        <v>5567</v>
      </c>
      <c r="Q255" s="1">
        <v>107</v>
      </c>
      <c r="R255" s="1">
        <v>20</v>
      </c>
      <c r="T255" s="1">
        <v>38</v>
      </c>
      <c r="U255" s="1">
        <v>3</v>
      </c>
      <c r="V255" s="1">
        <v>30</v>
      </c>
      <c r="W255" s="1">
        <v>0</v>
      </c>
      <c r="X255" s="1">
        <v>0</v>
      </c>
      <c r="Y255" s="1">
        <v>0</v>
      </c>
      <c r="AJ255" s="1">
        <v>0</v>
      </c>
      <c r="AN255" s="7">
        <f>IF(Q255&gt;0,RANK(Q255,(N255:P255,Q255:AL255)),0)</f>
        <v>4</v>
      </c>
      <c r="AO255" s="7">
        <f>IF(R255&gt;0,RANK(R255,(N255:P255,Q255:AL255)),0)</f>
        <v>7</v>
      </c>
      <c r="AP255" s="7">
        <f>IF(S255&gt;0,RANK(S255,(N255:P255,Q255:AL255)),0)</f>
        <v>0</v>
      </c>
      <c r="AQ255" s="7">
        <f>IF(T255&gt;0,RANK(T255,(N255:P255,Q255:AL255)),0)</f>
        <v>5</v>
      </c>
      <c r="AR255" s="2">
        <f t="shared" si="101"/>
        <v>5.1743314473620579E-3</v>
      </c>
      <c r="AS255" s="2">
        <f t="shared" si="102"/>
        <v>9.6716475651627254E-4</v>
      </c>
      <c r="AT255" s="2">
        <f t="shared" si="103"/>
        <v>0</v>
      </c>
      <c r="AU255" s="2">
        <f t="shared" si="104"/>
        <v>1.8376130373809179E-3</v>
      </c>
      <c r="AW255" s="6" t="s">
        <v>1631</v>
      </c>
      <c r="AX255" s="6" t="s">
        <v>2408</v>
      </c>
      <c r="BA255" s="127">
        <v>6</v>
      </c>
      <c r="BB255" s="130">
        <v>95</v>
      </c>
      <c r="BC255" s="131">
        <f t="shared" si="83"/>
        <v>6095</v>
      </c>
      <c r="BE255" s="7" t="s">
        <v>3271</v>
      </c>
    </row>
    <row r="256" spans="1:57" hidden="1" outlineLevel="1" x14ac:dyDescent="0.2">
      <c r="A256" s="6" t="s">
        <v>2296</v>
      </c>
      <c r="B256" s="6" t="s">
        <v>2408</v>
      </c>
      <c r="C256" s="1">
        <f t="shared" si="94"/>
        <v>132111</v>
      </c>
      <c r="D256" s="7">
        <f>RANK(N256,(N256:P256,Q256:AL256))</f>
        <v>1</v>
      </c>
      <c r="E256" s="7">
        <f>RANK(O256,(N256:P256,Q256:AL256))</f>
        <v>2</v>
      </c>
      <c r="F256" s="7">
        <f>IF(P256&gt;0,RANK(P256,(N256:P256,Q256:AL256)),0)</f>
        <v>3</v>
      </c>
      <c r="G256" s="1">
        <f t="shared" si="95"/>
        <v>25437</v>
      </c>
      <c r="H256" s="2">
        <f t="shared" si="96"/>
        <v>0.19254263460272045</v>
      </c>
      <c r="I256" s="2"/>
      <c r="J256" s="2">
        <f t="shared" si="97"/>
        <v>0.48686331948134526</v>
      </c>
      <c r="K256" s="2">
        <f t="shared" si="98"/>
        <v>0.29432068487862478</v>
      </c>
      <c r="L256" s="2">
        <f t="shared" si="99"/>
        <v>0.21081514786808062</v>
      </c>
      <c r="M256" s="2">
        <f t="shared" si="100"/>
        <v>8.0008477719493987E-3</v>
      </c>
      <c r="N256" s="1">
        <v>64320</v>
      </c>
      <c r="O256" s="1">
        <v>38883</v>
      </c>
      <c r="P256" s="1">
        <v>27851</v>
      </c>
      <c r="Q256" s="1">
        <v>685</v>
      </c>
      <c r="R256" s="1">
        <v>28</v>
      </c>
      <c r="T256" s="1">
        <v>166</v>
      </c>
      <c r="U256" s="1">
        <v>0</v>
      </c>
      <c r="V256" s="1">
        <v>177</v>
      </c>
      <c r="W256" s="1">
        <v>1</v>
      </c>
      <c r="X256" s="1">
        <v>0</v>
      </c>
      <c r="Y256" s="1">
        <v>0</v>
      </c>
      <c r="AJ256" s="1">
        <v>0</v>
      </c>
      <c r="AN256" s="7">
        <f>IF(Q256&gt;0,RANK(Q256,(N256:P256,Q256:AL256)),0)</f>
        <v>4</v>
      </c>
      <c r="AO256" s="7">
        <f>IF(R256&gt;0,RANK(R256,(N256:P256,Q256:AL256)),0)</f>
        <v>7</v>
      </c>
      <c r="AP256" s="7">
        <f>IF(S256&gt;0,RANK(S256,(N256:P256,Q256:AL256)),0)</f>
        <v>0</v>
      </c>
      <c r="AQ256" s="7">
        <f>IF(T256&gt;0,RANK(T256,(N256:P256,Q256:AL256)),0)</f>
        <v>6</v>
      </c>
      <c r="AR256" s="2">
        <f t="shared" si="101"/>
        <v>5.1850337973370873E-3</v>
      </c>
      <c r="AS256" s="2">
        <f t="shared" si="102"/>
        <v>2.1194298733640652E-4</v>
      </c>
      <c r="AT256" s="2">
        <f t="shared" si="103"/>
        <v>0</v>
      </c>
      <c r="AU256" s="2">
        <f t="shared" si="104"/>
        <v>1.2565191392086958E-3</v>
      </c>
      <c r="AW256" s="6" t="s">
        <v>2296</v>
      </c>
      <c r="AX256" s="6" t="s">
        <v>2408</v>
      </c>
      <c r="BA256" s="127">
        <v>6</v>
      </c>
      <c r="BB256" s="130">
        <v>97</v>
      </c>
      <c r="BC256" s="131">
        <f t="shared" si="83"/>
        <v>6097</v>
      </c>
      <c r="BE256" s="7" t="s">
        <v>3271</v>
      </c>
    </row>
    <row r="257" spans="1:63" hidden="1" outlineLevel="1" x14ac:dyDescent="0.2">
      <c r="A257" s="6" t="s">
        <v>2297</v>
      </c>
      <c r="B257" s="6" t="s">
        <v>2408</v>
      </c>
      <c r="C257" s="1">
        <f t="shared" si="94"/>
        <v>197691</v>
      </c>
      <c r="D257" s="7">
        <f>RANK(N257,(N257:P257,Q257:AL257))</f>
        <v>1</v>
      </c>
      <c r="E257" s="7">
        <f>RANK(O257,(N257:P257,Q257:AL257))</f>
        <v>2</v>
      </c>
      <c r="F257" s="7">
        <f>IF(P257&gt;0,RANK(P257,(N257:P257,Q257:AL257)),0)</f>
        <v>3</v>
      </c>
      <c r="G257" s="1">
        <f t="shared" si="95"/>
        <v>56715</v>
      </c>
      <c r="H257" s="2">
        <f t="shared" si="96"/>
        <v>0.28688711170462994</v>
      </c>
      <c r="I257" s="2"/>
      <c r="J257" s="2">
        <f t="shared" si="97"/>
        <v>0.52776302411338905</v>
      </c>
      <c r="K257" s="2">
        <f t="shared" si="98"/>
        <v>0.24087591240875914</v>
      </c>
      <c r="L257" s="2">
        <f t="shared" si="99"/>
        <v>0.22185633134538243</v>
      </c>
      <c r="M257" s="2">
        <f t="shared" si="100"/>
        <v>9.5047321324693845E-3</v>
      </c>
      <c r="N257" s="1">
        <v>104334</v>
      </c>
      <c r="O257" s="1">
        <v>47619</v>
      </c>
      <c r="P257" s="1">
        <v>43859</v>
      </c>
      <c r="Q257" s="1">
        <v>1254</v>
      </c>
      <c r="R257" s="1">
        <v>26</v>
      </c>
      <c r="T257" s="1">
        <v>225</v>
      </c>
      <c r="U257" s="1">
        <v>24</v>
      </c>
      <c r="V257" s="1">
        <v>349</v>
      </c>
      <c r="W257" s="1">
        <v>1</v>
      </c>
      <c r="X257" s="1">
        <v>0</v>
      </c>
      <c r="Y257" s="1">
        <v>0</v>
      </c>
      <c r="AJ257" s="1">
        <v>0</v>
      </c>
      <c r="AN257" s="7">
        <f>IF(Q257&gt;0,RANK(Q257,(N257:P257,Q257:AL257)),0)</f>
        <v>4</v>
      </c>
      <c r="AO257" s="7">
        <f>IF(R257&gt;0,RANK(R257,(N257:P257,Q257:AL257)),0)</f>
        <v>7</v>
      </c>
      <c r="AP257" s="7">
        <f>IF(S257&gt;0,RANK(S257,(N257:P257,Q257:AL257)),0)</f>
        <v>0</v>
      </c>
      <c r="AQ257" s="7">
        <f>IF(T257&gt;0,RANK(T257,(N257:P257,Q257:AL257)),0)</f>
        <v>6</v>
      </c>
      <c r="AR257" s="2">
        <f t="shared" si="101"/>
        <v>6.3432326206048833E-3</v>
      </c>
      <c r="AS257" s="2">
        <f t="shared" si="102"/>
        <v>1.3151837969356216E-4</v>
      </c>
      <c r="AT257" s="2">
        <f t="shared" si="103"/>
        <v>0</v>
      </c>
      <c r="AU257" s="2">
        <f t="shared" si="104"/>
        <v>1.1381398242712112E-3</v>
      </c>
      <c r="AW257" s="6" t="s">
        <v>2297</v>
      </c>
      <c r="AX257" s="6" t="s">
        <v>2408</v>
      </c>
      <c r="BA257" s="127">
        <v>6</v>
      </c>
      <c r="BB257" s="130">
        <v>99</v>
      </c>
      <c r="BC257" s="131">
        <f t="shared" si="83"/>
        <v>6099</v>
      </c>
      <c r="BE257" s="7" t="s">
        <v>3271</v>
      </c>
    </row>
    <row r="258" spans="1:63" hidden="1" outlineLevel="1" x14ac:dyDescent="0.2">
      <c r="A258" s="6" t="s">
        <v>1271</v>
      </c>
      <c r="B258" s="6" t="s">
        <v>2408</v>
      </c>
      <c r="C258" s="1">
        <f t="shared" si="94"/>
        <v>128005</v>
      </c>
      <c r="D258" s="7">
        <f>RANK(N258,(N258:P258,Q258:AL258))</f>
        <v>1</v>
      </c>
      <c r="E258" s="7">
        <f>RANK(O258,(N258:P258,Q258:AL258))</f>
        <v>2</v>
      </c>
      <c r="F258" s="7">
        <f>IF(P258&gt;0,RANK(P258,(N258:P258,Q258:AL258)),0)</f>
        <v>3</v>
      </c>
      <c r="G258" s="1">
        <f t="shared" si="95"/>
        <v>5140</v>
      </c>
      <c r="H258" s="2">
        <f t="shared" si="96"/>
        <v>4.0154681457755553E-2</v>
      </c>
      <c r="I258" s="2"/>
      <c r="J258" s="2">
        <f t="shared" si="97"/>
        <v>0.40947619233623689</v>
      </c>
      <c r="K258" s="2">
        <f t="shared" si="98"/>
        <v>0.36932151087848131</v>
      </c>
      <c r="L258" s="2">
        <f t="shared" si="99"/>
        <v>0.21601499941408539</v>
      </c>
      <c r="M258" s="2">
        <f t="shared" si="100"/>
        <v>5.1872973711964143E-3</v>
      </c>
      <c r="N258" s="1">
        <v>52415</v>
      </c>
      <c r="O258" s="1">
        <v>47275</v>
      </c>
      <c r="P258" s="1">
        <v>27651</v>
      </c>
      <c r="Q258" s="1">
        <v>352</v>
      </c>
      <c r="R258" s="1">
        <v>31</v>
      </c>
      <c r="T258" s="1">
        <v>168</v>
      </c>
      <c r="U258" s="1">
        <v>8</v>
      </c>
      <c r="V258" s="1">
        <v>97</v>
      </c>
      <c r="W258" s="1">
        <v>7</v>
      </c>
      <c r="X258" s="1">
        <v>1</v>
      </c>
      <c r="Y258" s="1">
        <v>0</v>
      </c>
      <c r="AJ258" s="1">
        <v>0</v>
      </c>
      <c r="AN258" s="7">
        <f>IF(Q258&gt;0,RANK(Q258,(N258:P258,Q258:AL258)),0)</f>
        <v>4</v>
      </c>
      <c r="AO258" s="7">
        <f>IF(R258&gt;0,RANK(R258,(N258:P258,Q258:AL258)),0)</f>
        <v>7</v>
      </c>
      <c r="AP258" s="7">
        <f>IF(S258&gt;0,RANK(S258,(N258:P258,Q258:AL258)),0)</f>
        <v>0</v>
      </c>
      <c r="AQ258" s="7">
        <f>IF(T258&gt;0,RANK(T258,(N258:P258,Q258:AL258)),0)</f>
        <v>5</v>
      </c>
      <c r="AR258" s="2">
        <f t="shared" si="101"/>
        <v>2.7498925823210029E-3</v>
      </c>
      <c r="AS258" s="2">
        <f t="shared" si="102"/>
        <v>2.421780399203156E-4</v>
      </c>
      <c r="AT258" s="2">
        <f t="shared" si="103"/>
        <v>0</v>
      </c>
      <c r="AU258" s="2">
        <f t="shared" si="104"/>
        <v>1.3124487324713879E-3</v>
      </c>
      <c r="AW258" s="6" t="s">
        <v>1271</v>
      </c>
      <c r="AX258" s="6" t="s">
        <v>2408</v>
      </c>
      <c r="BA258" s="127">
        <v>6</v>
      </c>
      <c r="BB258" s="130">
        <v>101</v>
      </c>
      <c r="BC258" s="131">
        <f t="shared" si="83"/>
        <v>6101</v>
      </c>
      <c r="BE258" s="7" t="s">
        <v>3271</v>
      </c>
    </row>
    <row r="259" spans="1:63" hidden="1" outlineLevel="1" x14ac:dyDescent="0.2">
      <c r="A259" s="6" t="s">
        <v>2067</v>
      </c>
      <c r="B259" s="6" t="s">
        <v>2408</v>
      </c>
      <c r="C259" s="1">
        <f t="shared" si="94"/>
        <v>25860</v>
      </c>
      <c r="D259" s="7">
        <f>RANK(N259,(N259:P259,Q259:AL259))</f>
        <v>2</v>
      </c>
      <c r="E259" s="7">
        <f>RANK(O259,(N259:P259,Q259:AL259))</f>
        <v>1</v>
      </c>
      <c r="F259" s="7">
        <f>IF(P259&gt;0,RANK(P259,(N259:P259,Q259:AL259)),0)</f>
        <v>3</v>
      </c>
      <c r="G259" s="1">
        <f t="shared" si="95"/>
        <v>5073</v>
      </c>
      <c r="H259" s="2">
        <f t="shared" si="96"/>
        <v>0.19617169373549884</v>
      </c>
      <c r="I259" s="2"/>
      <c r="J259" s="2">
        <f t="shared" si="97"/>
        <v>0.30483372003093578</v>
      </c>
      <c r="K259" s="2">
        <f t="shared" si="98"/>
        <v>0.50100541376643459</v>
      </c>
      <c r="L259" s="2">
        <f t="shared" si="99"/>
        <v>0.18874709976798143</v>
      </c>
      <c r="M259" s="2">
        <f t="shared" si="100"/>
        <v>5.4137664346481928E-3</v>
      </c>
      <c r="N259" s="1">
        <v>7883</v>
      </c>
      <c r="O259" s="1">
        <v>12956</v>
      </c>
      <c r="P259" s="1">
        <v>4881</v>
      </c>
      <c r="Q259" s="1">
        <v>101</v>
      </c>
      <c r="R259" s="1">
        <v>0</v>
      </c>
      <c r="T259" s="1">
        <v>23</v>
      </c>
      <c r="U259" s="1">
        <v>0</v>
      </c>
      <c r="V259" s="1">
        <v>16</v>
      </c>
      <c r="W259" s="1">
        <v>0</v>
      </c>
      <c r="X259" s="1">
        <v>0</v>
      </c>
      <c r="Y259" s="1">
        <v>0</v>
      </c>
      <c r="AJ259" s="1">
        <v>0</v>
      </c>
      <c r="AN259" s="7">
        <f>IF(Q259&gt;0,RANK(Q259,(N259:P259,Q259:AL259)),0)</f>
        <v>4</v>
      </c>
      <c r="AO259" s="7">
        <f>IF(R259&gt;0,RANK(R259,(N259:P259,Q259:AL259)),0)</f>
        <v>0</v>
      </c>
      <c r="AP259" s="7">
        <f>IF(S259&gt;0,RANK(S259,(N259:P259,Q259:AL259)),0)</f>
        <v>0</v>
      </c>
      <c r="AQ259" s="7">
        <f>IF(T259&gt;0,RANK(T259,(N259:P259,Q259:AL259)),0)</f>
        <v>5</v>
      </c>
      <c r="AR259" s="2">
        <f t="shared" si="101"/>
        <v>3.9056457849961329E-3</v>
      </c>
      <c r="AS259" s="2">
        <f t="shared" si="102"/>
        <v>0</v>
      </c>
      <c r="AT259" s="2">
        <f t="shared" si="103"/>
        <v>0</v>
      </c>
      <c r="AU259" s="2">
        <f t="shared" si="104"/>
        <v>8.8940448569218872E-4</v>
      </c>
      <c r="AW259" s="6" t="s">
        <v>2067</v>
      </c>
      <c r="AX259" s="6" t="s">
        <v>2408</v>
      </c>
      <c r="BA259" s="127">
        <v>6</v>
      </c>
      <c r="BB259" s="130">
        <v>103</v>
      </c>
      <c r="BC259" s="131">
        <f t="shared" si="83"/>
        <v>6103</v>
      </c>
      <c r="BE259" s="7" t="s">
        <v>3271</v>
      </c>
    </row>
    <row r="260" spans="1:63" hidden="1" outlineLevel="1" x14ac:dyDescent="0.2">
      <c r="A260" s="6" t="s">
        <v>1273</v>
      </c>
      <c r="B260" s="6" t="s">
        <v>2408</v>
      </c>
      <c r="C260" s="1">
        <f t="shared" si="94"/>
        <v>20979</v>
      </c>
      <c r="D260" s="7">
        <f>RANK(N260,(N260:P260,Q260:AL260))</f>
        <v>1</v>
      </c>
      <c r="E260" s="7">
        <f>RANK(O260,(N260:P260,Q260:AL260))</f>
        <v>2</v>
      </c>
      <c r="F260" s="7">
        <f>IF(P260&gt;0,RANK(P260,(N260:P260,Q260:AL260)),0)</f>
        <v>3</v>
      </c>
      <c r="G260" s="1">
        <f t="shared" si="95"/>
        <v>89</v>
      </c>
      <c r="H260" s="2">
        <f t="shared" si="96"/>
        <v>4.2423375756709091E-3</v>
      </c>
      <c r="I260" s="2"/>
      <c r="J260" s="2">
        <f t="shared" si="97"/>
        <v>0.35788169121502456</v>
      </c>
      <c r="K260" s="2">
        <f t="shared" si="98"/>
        <v>0.35363935363935362</v>
      </c>
      <c r="L260" s="2">
        <f t="shared" si="99"/>
        <v>0.28047094713761378</v>
      </c>
      <c r="M260" s="2">
        <f t="shared" si="100"/>
        <v>8.0080080080080496E-3</v>
      </c>
      <c r="N260" s="1">
        <v>7508</v>
      </c>
      <c r="O260" s="1">
        <v>7419</v>
      </c>
      <c r="P260" s="1">
        <v>5884</v>
      </c>
      <c r="Q260" s="1">
        <v>97</v>
      </c>
      <c r="R260" s="1">
        <v>10</v>
      </c>
      <c r="T260" s="1">
        <v>31</v>
      </c>
      <c r="U260" s="1">
        <v>1</v>
      </c>
      <c r="V260" s="1">
        <v>29</v>
      </c>
      <c r="W260" s="1">
        <v>0</v>
      </c>
      <c r="X260" s="1">
        <v>0</v>
      </c>
      <c r="Y260" s="1">
        <v>0</v>
      </c>
      <c r="AJ260" s="1">
        <v>0</v>
      </c>
      <c r="AN260" s="7">
        <f>IF(Q260&gt;0,RANK(Q260,(N260:P260,Q260:AL260)),0)</f>
        <v>4</v>
      </c>
      <c r="AO260" s="7">
        <f>IF(R260&gt;0,RANK(R260,(N260:P260,Q260:AL260)),0)</f>
        <v>7</v>
      </c>
      <c r="AP260" s="7">
        <f>IF(S260&gt;0,RANK(S260,(N260:P260,Q260:AL260)),0)</f>
        <v>0</v>
      </c>
      <c r="AQ260" s="7">
        <f>IF(T260&gt;0,RANK(T260,(N260:P260,Q260:AL260)),0)</f>
        <v>5</v>
      </c>
      <c r="AR260" s="2">
        <f t="shared" si="101"/>
        <v>4.623671290337957E-3</v>
      </c>
      <c r="AS260" s="2">
        <f t="shared" si="102"/>
        <v>4.7666714333381E-4</v>
      </c>
      <c r="AT260" s="2">
        <f t="shared" si="103"/>
        <v>0</v>
      </c>
      <c r="AU260" s="2">
        <f t="shared" si="104"/>
        <v>1.4776681443348109E-3</v>
      </c>
      <c r="AW260" s="6" t="s">
        <v>1273</v>
      </c>
      <c r="AX260" s="6" t="s">
        <v>2408</v>
      </c>
      <c r="BA260" s="127">
        <v>6</v>
      </c>
      <c r="BB260" s="130">
        <v>105</v>
      </c>
      <c r="BC260" s="131">
        <f t="shared" si="83"/>
        <v>6105</v>
      </c>
      <c r="BE260" s="7" t="s">
        <v>3271</v>
      </c>
    </row>
    <row r="261" spans="1:63" hidden="1" outlineLevel="1" x14ac:dyDescent="0.2">
      <c r="A261" s="6" t="s">
        <v>1274</v>
      </c>
      <c r="B261" s="6" t="s">
        <v>2408</v>
      </c>
      <c r="C261" s="1">
        <f t="shared" si="94"/>
        <v>6029</v>
      </c>
      <c r="D261" s="7">
        <f>RANK(N261,(N261:P261,Q261:AL261))</f>
        <v>2</v>
      </c>
      <c r="E261" s="7">
        <f>RANK(O261,(N261:P261,Q261:AL261))</f>
        <v>3</v>
      </c>
      <c r="F261" s="7">
        <f>IF(P261&gt;0,RANK(P261,(N261:P261,Q261:AL261)),0)</f>
        <v>1</v>
      </c>
      <c r="G261" s="1">
        <f t="shared" si="95"/>
        <v>125</v>
      </c>
      <c r="H261" s="2">
        <f t="shared" si="96"/>
        <v>2.0733123237684524E-2</v>
      </c>
      <c r="I261" s="2"/>
      <c r="J261" s="2">
        <f t="shared" si="97"/>
        <v>0.3262564272682037</v>
      </c>
      <c r="K261" s="2">
        <f t="shared" si="98"/>
        <v>0.31282136341018413</v>
      </c>
      <c r="L261" s="2">
        <f t="shared" si="99"/>
        <v>0.3469895505058882</v>
      </c>
      <c r="M261" s="2">
        <f t="shared" si="100"/>
        <v>1.3932658815723975E-2</v>
      </c>
      <c r="N261" s="1">
        <v>1967</v>
      </c>
      <c r="O261" s="1">
        <v>1886</v>
      </c>
      <c r="P261" s="1">
        <v>2092</v>
      </c>
      <c r="Q261" s="1">
        <v>55</v>
      </c>
      <c r="R261" s="1">
        <v>7</v>
      </c>
      <c r="T261" s="1">
        <v>9</v>
      </c>
      <c r="U261" s="1">
        <v>0</v>
      </c>
      <c r="V261" s="1">
        <v>13</v>
      </c>
      <c r="W261" s="1">
        <v>0</v>
      </c>
      <c r="X261" s="1">
        <v>0</v>
      </c>
      <c r="Y261" s="1">
        <v>0</v>
      </c>
      <c r="AJ261" s="1">
        <v>0</v>
      </c>
      <c r="AN261" s="7">
        <f>IF(Q261&gt;0,RANK(Q261,(N261:P261,Q261:AL261)),0)</f>
        <v>4</v>
      </c>
      <c r="AO261" s="7">
        <f>IF(R261&gt;0,RANK(R261,(N261:P261,Q261:AL261)),0)</f>
        <v>7</v>
      </c>
      <c r="AP261" s="7">
        <f>IF(S261&gt;0,RANK(S261,(N261:P261,Q261:AL261)),0)</f>
        <v>0</v>
      </c>
      <c r="AQ261" s="7">
        <f>IF(T261&gt;0,RANK(T261,(N261:P261,Q261:AL261)),0)</f>
        <v>6</v>
      </c>
      <c r="AR261" s="2">
        <f t="shared" si="101"/>
        <v>9.1225742245811901E-3</v>
      </c>
      <c r="AS261" s="2">
        <f t="shared" si="102"/>
        <v>1.1610549013103333E-3</v>
      </c>
      <c r="AT261" s="2">
        <f t="shared" si="103"/>
        <v>0</v>
      </c>
      <c r="AU261" s="2">
        <f t="shared" si="104"/>
        <v>1.4927848731132857E-3</v>
      </c>
      <c r="AW261" s="6" t="s">
        <v>1274</v>
      </c>
      <c r="AX261" s="6" t="s">
        <v>2408</v>
      </c>
      <c r="BA261" s="127">
        <v>6</v>
      </c>
      <c r="BB261" s="130">
        <v>107</v>
      </c>
      <c r="BC261" s="131">
        <f t="shared" si="83"/>
        <v>6107</v>
      </c>
      <c r="BE261" s="7" t="s">
        <v>3271</v>
      </c>
    </row>
    <row r="262" spans="1:63" hidden="1" outlineLevel="1" x14ac:dyDescent="0.2">
      <c r="A262" s="6" t="s">
        <v>1186</v>
      </c>
      <c r="B262" s="6" t="s">
        <v>2408</v>
      </c>
      <c r="C262" s="1">
        <f t="shared" si="94"/>
        <v>88553</v>
      </c>
      <c r="D262" s="7">
        <f>RANK(N262,(N262:P262,Q262:AL262))</f>
        <v>2</v>
      </c>
      <c r="E262" s="7">
        <f>RANK(O262,(N262:P262,Q262:AL262))</f>
        <v>1</v>
      </c>
      <c r="F262" s="7">
        <f>IF(P262&gt;0,RANK(P262,(N262:P262,Q262:AL262)),0)</f>
        <v>3</v>
      </c>
      <c r="G262" s="1">
        <f t="shared" si="95"/>
        <v>9294</v>
      </c>
      <c r="H262" s="2">
        <f t="shared" si="96"/>
        <v>0.1049540952875679</v>
      </c>
      <c r="I262" s="2"/>
      <c r="J262" s="2">
        <f t="shared" si="97"/>
        <v>0.35219586010637699</v>
      </c>
      <c r="K262" s="2">
        <f t="shared" si="98"/>
        <v>0.45714995539394487</v>
      </c>
      <c r="L262" s="2">
        <f t="shared" si="99"/>
        <v>0.18553860399986449</v>
      </c>
      <c r="M262" s="2">
        <f t="shared" si="100"/>
        <v>5.1155804998135879E-3</v>
      </c>
      <c r="N262" s="1">
        <v>31188</v>
      </c>
      <c r="O262" s="1">
        <v>40482</v>
      </c>
      <c r="P262" s="1">
        <v>16430</v>
      </c>
      <c r="Q262" s="1">
        <v>264</v>
      </c>
      <c r="R262" s="1">
        <v>42</v>
      </c>
      <c r="T262" s="1">
        <v>79</v>
      </c>
      <c r="U262" s="1">
        <v>1</v>
      </c>
      <c r="V262" s="1">
        <v>67</v>
      </c>
      <c r="W262" s="1">
        <v>0</v>
      </c>
      <c r="X262" s="1">
        <v>0</v>
      </c>
      <c r="Y262" s="1">
        <v>0</v>
      </c>
      <c r="AJ262" s="1">
        <v>0</v>
      </c>
      <c r="AN262" s="7">
        <f>IF(Q262&gt;0,RANK(Q262,(N262:P262,Q262:AL262)),0)</f>
        <v>4</v>
      </c>
      <c r="AO262" s="7">
        <f>IF(R262&gt;0,RANK(R262,(N262:P262,Q262:AL262)),0)</f>
        <v>7</v>
      </c>
      <c r="AP262" s="7">
        <f>IF(S262&gt;0,RANK(S262,(N262:P262,Q262:AL262)),0)</f>
        <v>0</v>
      </c>
      <c r="AQ262" s="7">
        <f>IF(T262&gt;0,RANK(T262,(N262:P262,Q262:AL262)),0)</f>
        <v>5</v>
      </c>
      <c r="AR262" s="2">
        <f t="shared" si="101"/>
        <v>2.9812654568450534E-3</v>
      </c>
      <c r="AS262" s="2">
        <f t="shared" si="102"/>
        <v>4.742922317708039E-4</v>
      </c>
      <c r="AT262" s="2">
        <f t="shared" si="103"/>
        <v>0</v>
      </c>
      <c r="AU262" s="2">
        <f t="shared" si="104"/>
        <v>8.9212110261651214E-4</v>
      </c>
      <c r="AW262" s="6" t="s">
        <v>1186</v>
      </c>
      <c r="AX262" s="6" t="s">
        <v>2408</v>
      </c>
      <c r="BA262" s="127">
        <v>6</v>
      </c>
      <c r="BB262" s="130">
        <v>109</v>
      </c>
      <c r="BC262" s="131">
        <f t="shared" si="83"/>
        <v>6109</v>
      </c>
      <c r="BE262" s="7" t="s">
        <v>3271</v>
      </c>
    </row>
    <row r="263" spans="1:63" hidden="1" outlineLevel="1" x14ac:dyDescent="0.2">
      <c r="A263" s="6" t="s">
        <v>930</v>
      </c>
      <c r="B263" s="6" t="s">
        <v>2408</v>
      </c>
      <c r="C263" s="1">
        <f t="shared" si="94"/>
        <v>24178</v>
      </c>
      <c r="D263" s="7">
        <f>RANK(N263,(N263:P263,Q263:AL263))</f>
        <v>1</v>
      </c>
      <c r="E263" s="7">
        <f>RANK(O263,(N263:P263,Q263:AL263))</f>
        <v>2</v>
      </c>
      <c r="F263" s="7">
        <f>IF(P263&gt;0,RANK(P263,(N263:P263,Q263:AL263)),0)</f>
        <v>3</v>
      </c>
      <c r="G263" s="1">
        <f t="shared" si="95"/>
        <v>691</v>
      </c>
      <c r="H263" s="2">
        <f t="shared" si="96"/>
        <v>2.8579700554222848E-2</v>
      </c>
      <c r="I263" s="2"/>
      <c r="J263" s="2">
        <f t="shared" si="97"/>
        <v>0.3811729671602283</v>
      </c>
      <c r="K263" s="2">
        <f t="shared" si="98"/>
        <v>0.35259326660600548</v>
      </c>
      <c r="L263" s="2">
        <f t="shared" si="99"/>
        <v>0.26031929853585906</v>
      </c>
      <c r="M263" s="2">
        <f t="shared" si="100"/>
        <v>5.9144676979071553E-3</v>
      </c>
      <c r="N263" s="1">
        <v>9216</v>
      </c>
      <c r="O263" s="1">
        <v>8525</v>
      </c>
      <c r="P263" s="1">
        <v>6294</v>
      </c>
      <c r="Q263" s="1">
        <v>75</v>
      </c>
      <c r="R263" s="1">
        <v>0</v>
      </c>
      <c r="T263" s="1">
        <v>37</v>
      </c>
      <c r="U263" s="1">
        <v>1</v>
      </c>
      <c r="V263" s="1">
        <v>30</v>
      </c>
      <c r="W263" s="1">
        <v>0</v>
      </c>
      <c r="X263" s="1">
        <v>0</v>
      </c>
      <c r="Y263" s="1">
        <v>0</v>
      </c>
      <c r="AJ263" s="1">
        <v>0</v>
      </c>
      <c r="AN263" s="7">
        <f>IF(Q263&gt;0,RANK(Q263,(N263:P263,Q263:AL263)),0)</f>
        <v>4</v>
      </c>
      <c r="AO263" s="7">
        <f>IF(R263&gt;0,RANK(R263,(N263:P263,Q263:AL263)),0)</f>
        <v>0</v>
      </c>
      <c r="AP263" s="7">
        <f>IF(S263&gt;0,RANK(S263,(N263:P263,Q263:AL263)),0)</f>
        <v>0</v>
      </c>
      <c r="AQ263" s="7">
        <f>IF(T263&gt;0,RANK(T263,(N263:P263,Q263:AL263)),0)</f>
        <v>5</v>
      </c>
      <c r="AR263" s="2">
        <f t="shared" si="101"/>
        <v>3.1019935478534206E-3</v>
      </c>
      <c r="AS263" s="2">
        <f t="shared" si="102"/>
        <v>0</v>
      </c>
      <c r="AT263" s="2">
        <f t="shared" si="103"/>
        <v>0</v>
      </c>
      <c r="AU263" s="2">
        <f t="shared" si="104"/>
        <v>1.5303168169410208E-3</v>
      </c>
      <c r="AW263" s="6" t="s">
        <v>930</v>
      </c>
      <c r="AX263" s="6" t="s">
        <v>2408</v>
      </c>
      <c r="BA263" s="127">
        <v>6</v>
      </c>
      <c r="BB263" s="130">
        <v>111</v>
      </c>
      <c r="BC263" s="131">
        <f t="shared" si="83"/>
        <v>6111</v>
      </c>
      <c r="BE263" s="7" t="s">
        <v>3271</v>
      </c>
    </row>
    <row r="264" spans="1:63" hidden="1" outlineLevel="1" x14ac:dyDescent="0.2">
      <c r="A264" s="6" t="s">
        <v>1192</v>
      </c>
      <c r="B264" s="6" t="s">
        <v>2408</v>
      </c>
      <c r="C264" s="1">
        <f t="shared" si="94"/>
        <v>267647</v>
      </c>
      <c r="D264" s="7">
        <f>RANK(N264,(N264:P264,Q264:AL264))</f>
        <v>1</v>
      </c>
      <c r="E264" s="7">
        <f>RANK(O264,(N264:P264,Q264:AL264))</f>
        <v>2</v>
      </c>
      <c r="F264" s="7">
        <f>IF(P264&gt;0,RANK(P264,(N264:P264,Q264:AL264)),0)</f>
        <v>3</v>
      </c>
      <c r="G264" s="1">
        <f t="shared" si="95"/>
        <v>4100</v>
      </c>
      <c r="H264" s="2">
        <f t="shared" si="96"/>
        <v>1.5318684685425205E-2</v>
      </c>
      <c r="I264" s="2"/>
      <c r="J264" s="2">
        <f t="shared" si="97"/>
        <v>0.36993129009478903</v>
      </c>
      <c r="K264" s="2">
        <f t="shared" si="98"/>
        <v>0.35461260540936385</v>
      </c>
      <c r="L264" s="2">
        <f t="shared" si="99"/>
        <v>0.26842819086333863</v>
      </c>
      <c r="M264" s="2">
        <f t="shared" si="100"/>
        <v>7.0279136325084313E-3</v>
      </c>
      <c r="N264" s="1">
        <v>99011</v>
      </c>
      <c r="O264" s="1">
        <v>94911</v>
      </c>
      <c r="P264" s="1">
        <v>71844</v>
      </c>
      <c r="Q264" s="1">
        <v>1039</v>
      </c>
      <c r="R264" s="1">
        <v>273</v>
      </c>
      <c r="T264" s="1">
        <v>262</v>
      </c>
      <c r="U264" s="1">
        <v>28</v>
      </c>
      <c r="V264" s="1">
        <v>266</v>
      </c>
      <c r="W264" s="1">
        <v>12</v>
      </c>
      <c r="X264" s="1">
        <v>1</v>
      </c>
      <c r="Y264" s="1">
        <v>0</v>
      </c>
      <c r="AJ264" s="1">
        <v>0</v>
      </c>
      <c r="AN264" s="7">
        <f>IF(Q264&gt;0,RANK(Q264,(N264:P264,Q264:AL264)),0)</f>
        <v>4</v>
      </c>
      <c r="AO264" s="7">
        <f>IF(R264&gt;0,RANK(R264,(N264:P264,Q264:AL264)),0)</f>
        <v>5</v>
      </c>
      <c r="AP264" s="7">
        <f>IF(S264&gt;0,RANK(S264,(N264:P264,Q264:AL264)),0)</f>
        <v>0</v>
      </c>
      <c r="AQ264" s="7">
        <f>IF(T264&gt;0,RANK(T264,(N264:P264,Q264:AL264)),0)</f>
        <v>7</v>
      </c>
      <c r="AR264" s="2">
        <f t="shared" si="101"/>
        <v>3.8819788751601925E-3</v>
      </c>
      <c r="AS264" s="2">
        <f t="shared" si="102"/>
        <v>1.0200002241758735E-3</v>
      </c>
      <c r="AT264" s="2">
        <f t="shared" si="103"/>
        <v>0</v>
      </c>
      <c r="AU264" s="2">
        <f t="shared" si="104"/>
        <v>9.7890131404424494E-4</v>
      </c>
      <c r="AW264" s="6" t="s">
        <v>1192</v>
      </c>
      <c r="AX264" s="6" t="s">
        <v>2408</v>
      </c>
      <c r="BA264" s="127">
        <v>6</v>
      </c>
      <c r="BB264" s="130">
        <v>113</v>
      </c>
      <c r="BC264" s="131">
        <f t="shared" si="83"/>
        <v>6113</v>
      </c>
      <c r="BE264" s="7" t="s">
        <v>3271</v>
      </c>
    </row>
    <row r="265" spans="1:63" hidden="1" outlineLevel="1" x14ac:dyDescent="0.2">
      <c r="A265" s="6" t="s">
        <v>1193</v>
      </c>
      <c r="B265" s="6" t="s">
        <v>2408</v>
      </c>
      <c r="C265" s="1">
        <f t="shared" si="94"/>
        <v>62436</v>
      </c>
      <c r="D265" s="7">
        <f>RANK(N265,(N265:P265,Q265:AL265))</f>
        <v>1</v>
      </c>
      <c r="E265" s="7">
        <f>RANK(O265,(N265:P265,Q265:AL265))</f>
        <v>2</v>
      </c>
      <c r="F265" s="7">
        <f>IF(P265&gt;0,RANK(P265,(N265:P265,Q265:AL265)),0)</f>
        <v>3</v>
      </c>
      <c r="G265" s="1">
        <f t="shared" si="95"/>
        <v>15723</v>
      </c>
      <c r="H265" s="2">
        <f t="shared" si="96"/>
        <v>0.25182586969056314</v>
      </c>
      <c r="I265" s="2"/>
      <c r="J265" s="2">
        <f t="shared" si="97"/>
        <v>0.53329809725158561</v>
      </c>
      <c r="K265" s="2">
        <f t="shared" si="98"/>
        <v>0.28147222756102247</v>
      </c>
      <c r="L265" s="2">
        <f t="shared" si="99"/>
        <v>0.17734960599654045</v>
      </c>
      <c r="M265" s="2">
        <f t="shared" si="100"/>
        <v>7.8800691908514631E-3</v>
      </c>
      <c r="N265" s="1">
        <v>33297</v>
      </c>
      <c r="O265" s="1">
        <v>17574</v>
      </c>
      <c r="P265" s="1">
        <v>11073</v>
      </c>
      <c r="Q265" s="1">
        <v>298</v>
      </c>
      <c r="R265" s="1">
        <v>4</v>
      </c>
      <c r="T265" s="1">
        <v>56</v>
      </c>
      <c r="U265" s="1">
        <v>2</v>
      </c>
      <c r="V265" s="1">
        <v>132</v>
      </c>
      <c r="W265" s="1">
        <v>0</v>
      </c>
      <c r="X265" s="1">
        <v>0</v>
      </c>
      <c r="Y265" s="1">
        <v>0</v>
      </c>
      <c r="AJ265" s="1">
        <v>0</v>
      </c>
      <c r="AN265" s="7">
        <f>IF(Q265&gt;0,RANK(Q265,(N265:P265,Q265:AL265)),0)</f>
        <v>4</v>
      </c>
      <c r="AO265" s="7">
        <f>IF(R265&gt;0,RANK(R265,(N265:P265,Q265:AL265)),0)</f>
        <v>7</v>
      </c>
      <c r="AP265" s="7">
        <f>IF(S265&gt;0,RANK(S265,(N265:P265,Q265:AL265)),0)</f>
        <v>0</v>
      </c>
      <c r="AQ265" s="7">
        <f>IF(T265&gt;0,RANK(T265,(N265:P265,Q265:AL265)),0)</f>
        <v>6</v>
      </c>
      <c r="AR265" s="2">
        <f t="shared" si="101"/>
        <v>4.7728874367352165E-3</v>
      </c>
      <c r="AS265" s="2">
        <f t="shared" si="102"/>
        <v>6.4065603177653919E-5</v>
      </c>
      <c r="AT265" s="2">
        <f t="shared" si="103"/>
        <v>0</v>
      </c>
      <c r="AU265" s="2">
        <f t="shared" si="104"/>
        <v>8.9691844448715489E-4</v>
      </c>
      <c r="AW265" s="6" t="s">
        <v>1193</v>
      </c>
      <c r="AX265" s="6" t="s">
        <v>2408</v>
      </c>
      <c r="BA265" s="127">
        <v>6</v>
      </c>
      <c r="BB265" s="130">
        <v>115</v>
      </c>
      <c r="BC265" s="131">
        <f t="shared" si="83"/>
        <v>6115</v>
      </c>
      <c r="BE265" s="7" t="s">
        <v>3271</v>
      </c>
    </row>
    <row r="266" spans="1:63" hidden="1" outlineLevel="1" x14ac:dyDescent="0.2">
      <c r="A266" s="6" t="s">
        <v>1194</v>
      </c>
      <c r="B266" s="6" t="s">
        <v>2408</v>
      </c>
      <c r="C266" s="1">
        <f t="shared" si="94"/>
        <v>16895</v>
      </c>
      <c r="D266" s="7">
        <f>RANK(N266,(N266:P266,Q266:AL266))</f>
        <v>2</v>
      </c>
      <c r="E266" s="7">
        <f>RANK(O266,(N266:P266,Q266:AL266))</f>
        <v>1</v>
      </c>
      <c r="F266" s="7">
        <f>IF(P266&gt;0,RANK(P266,(N266:P266,Q266:AL266)),0)</f>
        <v>3</v>
      </c>
      <c r="G266" s="1">
        <f t="shared" si="95"/>
        <v>1548</v>
      </c>
      <c r="H266" s="2">
        <f t="shared" si="96"/>
        <v>9.1624741047647229E-2</v>
      </c>
      <c r="I266" s="2"/>
      <c r="J266" s="2">
        <f t="shared" si="97"/>
        <v>0.34240899674459901</v>
      </c>
      <c r="K266" s="2">
        <f t="shared" si="98"/>
        <v>0.43403373779224624</v>
      </c>
      <c r="L266" s="2">
        <f t="shared" si="99"/>
        <v>0.21527079017460787</v>
      </c>
      <c r="M266" s="2">
        <f t="shared" si="100"/>
        <v>8.2864752885468684E-3</v>
      </c>
      <c r="N266" s="1">
        <v>5785</v>
      </c>
      <c r="O266" s="1">
        <v>7333</v>
      </c>
      <c r="P266" s="1">
        <v>3637</v>
      </c>
      <c r="Q266" s="1">
        <v>83</v>
      </c>
      <c r="R266" s="1">
        <v>0</v>
      </c>
      <c r="T266" s="1">
        <v>33</v>
      </c>
      <c r="U266" s="1">
        <v>0</v>
      </c>
      <c r="V266" s="1">
        <v>24</v>
      </c>
      <c r="W266" s="1">
        <v>0</v>
      </c>
      <c r="X266" s="1">
        <v>0</v>
      </c>
      <c r="Y266" s="1">
        <v>0</v>
      </c>
      <c r="AJ266" s="1">
        <v>0</v>
      </c>
      <c r="AN266" s="7">
        <f>IF(Q266&gt;0,RANK(Q266,(N266:P266,Q266:AL266)),0)</f>
        <v>4</v>
      </c>
      <c r="AO266" s="7">
        <f>IF(R266&gt;0,RANK(R266,(N266:P266,Q266:AL266)),0)</f>
        <v>0</v>
      </c>
      <c r="AP266" s="7">
        <f>IF(S266&gt;0,RANK(S266,(N266:P266,Q266:AL266)),0)</f>
        <v>0</v>
      </c>
      <c r="AQ266" s="7">
        <f>IF(T266&gt;0,RANK(T266,(N266:P266,Q266:AL266)),0)</f>
        <v>5</v>
      </c>
      <c r="AR266" s="2">
        <f t="shared" si="101"/>
        <v>4.9126960639242377E-3</v>
      </c>
      <c r="AS266" s="2">
        <f t="shared" si="102"/>
        <v>0</v>
      </c>
      <c r="AT266" s="2">
        <f t="shared" si="103"/>
        <v>0</v>
      </c>
      <c r="AU266" s="2">
        <f t="shared" si="104"/>
        <v>1.9532406037289138E-3</v>
      </c>
      <c r="AW266" s="6" t="s">
        <v>1194</v>
      </c>
      <c r="AX266" s="6" t="s">
        <v>2408</v>
      </c>
      <c r="BA266" s="127">
        <v>6</v>
      </c>
      <c r="BB266" s="130"/>
      <c r="BC266" s="127">
        <v>6</v>
      </c>
      <c r="BE266" s="7" t="s">
        <v>2095</v>
      </c>
    </row>
    <row r="267" spans="1:63" collapsed="1" x14ac:dyDescent="0.2">
      <c r="A267" s="6" t="s">
        <v>2407</v>
      </c>
      <c r="B267" s="6" t="s">
        <v>566</v>
      </c>
      <c r="C267" s="1">
        <f t="shared" si="94"/>
        <v>11131721</v>
      </c>
      <c r="D267" s="7">
        <f>RANK(N267,(N267:P267,Q267:AL267))</f>
        <v>1</v>
      </c>
      <c r="E267" s="7">
        <f>RANK(O267,(N267:P267,Q267:AL267))</f>
        <v>2</v>
      </c>
      <c r="F267" s="7">
        <f>IF(P267&gt;0,RANK(P267,(N267:P267,Q267:AL267)),0)</f>
        <v>3</v>
      </c>
      <c r="G267" s="1">
        <f t="shared" si="95"/>
        <v>1490751</v>
      </c>
      <c r="H267" s="2">
        <f t="shared" si="96"/>
        <v>0.13391918464359645</v>
      </c>
      <c r="I267" s="2"/>
      <c r="J267" s="2">
        <f t="shared" si="97"/>
        <v>0.46006587840280944</v>
      </c>
      <c r="K267" s="2">
        <f t="shared" si="98"/>
        <v>0.32614669375921296</v>
      </c>
      <c r="L267" s="2">
        <f t="shared" si="99"/>
        <v>0.20625795418336482</v>
      </c>
      <c r="M267" s="2">
        <f t="shared" si="100"/>
        <v>7.5294736546127894E-3</v>
      </c>
      <c r="N267" s="1">
        <f>SUM(N209:N266)</f>
        <v>5121325</v>
      </c>
      <c r="O267" s="1">
        <f t="shared" ref="O267:T267" si="105">SUM(O209:O266)</f>
        <v>3630574</v>
      </c>
      <c r="P267" s="1">
        <f t="shared" si="105"/>
        <v>2296006</v>
      </c>
      <c r="Q267" s="1">
        <f t="shared" si="105"/>
        <v>48139</v>
      </c>
      <c r="R267" s="1">
        <f t="shared" si="105"/>
        <v>3077</v>
      </c>
      <c r="T267" s="1">
        <f t="shared" si="105"/>
        <v>12711</v>
      </c>
      <c r="U267" s="1">
        <f>SUM(U209:U266)</f>
        <v>836</v>
      </c>
      <c r="V267" s="1">
        <f>SUM(V209:V266)</f>
        <v>18597</v>
      </c>
      <c r="W267" s="1">
        <f>SUM(W209:W266)</f>
        <v>180</v>
      </c>
      <c r="X267" s="1">
        <f>SUM(X209:X266)</f>
        <v>115</v>
      </c>
      <c r="Y267" s="1">
        <f>SUM(Y209:Y266)</f>
        <v>149</v>
      </c>
      <c r="AJ267" s="1">
        <f>SUM(AJ209:AJ266)</f>
        <v>12</v>
      </c>
      <c r="AK267" s="3"/>
      <c r="AN267" s="7">
        <f>IF(Q267&gt;0,RANK(Q267,(N267:P267,Q267:AL267)),0)</f>
        <v>4</v>
      </c>
      <c r="AO267" s="7">
        <f>IF(R267&gt;0,RANK(R267,(N267:P267,Q267:AL267)),0)</f>
        <v>7</v>
      </c>
      <c r="AP267" s="7">
        <f>IF(S267&gt;0,RANK(S267,(N267:P267,Q267:AL267)),0)</f>
        <v>0</v>
      </c>
      <c r="AQ267" s="7">
        <f>IF(T267&gt;0,RANK(T267,(N267:P267,Q267:AL267)),0)</f>
        <v>6</v>
      </c>
      <c r="AR267" s="2">
        <f t="shared" si="101"/>
        <v>4.3244885494345391E-3</v>
      </c>
      <c r="AS267" s="2">
        <f t="shared" si="102"/>
        <v>2.7641727635825583E-4</v>
      </c>
      <c r="AT267" s="2">
        <f t="shared" si="103"/>
        <v>0</v>
      </c>
      <c r="AU267" s="2">
        <f t="shared" si="104"/>
        <v>1.1418719531328535E-3</v>
      </c>
      <c r="AW267" s="6" t="s">
        <v>2407</v>
      </c>
      <c r="AX267" s="6" t="s">
        <v>566</v>
      </c>
      <c r="BA267" s="127"/>
      <c r="BB267" s="130"/>
    </row>
    <row r="268" spans="1:63" x14ac:dyDescent="0.2">
      <c r="A268" s="6"/>
      <c r="B268" s="6"/>
      <c r="C268" s="1"/>
      <c r="E268" s="7"/>
      <c r="F268" s="7"/>
      <c r="I268" s="2"/>
      <c r="AN268" s="7"/>
      <c r="AO268" s="7"/>
      <c r="AP268" s="7"/>
      <c r="AQ268" s="7"/>
      <c r="AW268" s="6"/>
      <c r="AX268" s="6"/>
      <c r="BA268" s="127">
        <v>8</v>
      </c>
      <c r="BB268" s="130">
        <v>1</v>
      </c>
      <c r="BC268" s="131">
        <f t="shared" ref="BC268:BC330" si="106">BA268*1000+BB268</f>
        <v>8001</v>
      </c>
      <c r="BE268" s="7" t="s">
        <v>3271</v>
      </c>
    </row>
    <row r="269" spans="1:63" s="1" customFormat="1" hidden="1" outlineLevel="1" x14ac:dyDescent="0.2">
      <c r="A269" t="s">
        <v>1179</v>
      </c>
      <c r="B269" t="s">
        <v>1196</v>
      </c>
      <c r="C269" s="1">
        <f t="shared" ref="C269:C300" si="107">SUM(N269:AL269)</f>
        <v>103077</v>
      </c>
      <c r="D269" s="7">
        <f>RANK(N269,(N269:P269,Q269:AL269))</f>
        <v>1</v>
      </c>
      <c r="E269" s="7">
        <f>RANK(O269,(N269:P269,Q269:AL269))</f>
        <v>2</v>
      </c>
      <c r="F269" s="7">
        <f>IF(P269&gt;0,RANK(P269,(N269:P269,Q269:AL269)),0)</f>
        <v>3</v>
      </c>
      <c r="G269" s="1">
        <f t="shared" ref="G269:G300" si="108">MAX(N269:P269)-LARGE(N269:P269,2)</f>
        <v>14501</v>
      </c>
      <c r="H269" s="2">
        <f t="shared" si="96"/>
        <v>0.14068123829758336</v>
      </c>
      <c r="I269" s="2"/>
      <c r="J269" s="2">
        <f t="shared" ref="J269:J300" si="109">IF($C269=0,"-",N269/$C269)</f>
        <v>0.44003026863412786</v>
      </c>
      <c r="K269" s="2">
        <f t="shared" ref="K269:K300" si="110">IF($C269=0,"-",O269/$C269)</f>
        <v>0.29934903033654453</v>
      </c>
      <c r="L269" s="2">
        <f t="shared" ref="L269:L300" si="111">IF($C269=0,"-",P269/$C269)</f>
        <v>0.25591548066008907</v>
      </c>
      <c r="M269" s="2">
        <f t="shared" ref="M269:M300" si="112">IF(C269=0,"-",(1-J269-K269-L269))</f>
        <v>4.7052203692385386E-3</v>
      </c>
      <c r="N269" s="1">
        <v>45357</v>
      </c>
      <c r="O269" s="1">
        <v>30856</v>
      </c>
      <c r="P269" s="1">
        <v>26379</v>
      </c>
      <c r="Q269" s="1">
        <v>385</v>
      </c>
      <c r="R269" s="1">
        <v>10</v>
      </c>
      <c r="S269" s="1">
        <v>88</v>
      </c>
      <c r="AG269" s="1">
        <v>2</v>
      </c>
      <c r="AN269" s="7">
        <f>IF(Q269&gt;0,RANK(Q269,(N269:P269,Q269:AL269)),0)</f>
        <v>4</v>
      </c>
      <c r="AO269" s="7">
        <f>IF(R269&gt;0,RANK(R269,(N269:P269,Q269:AL269)),0)</f>
        <v>6</v>
      </c>
      <c r="AP269" s="7">
        <f>IF(S269&gt;0,RANK(S269,(N269:P269,Q269:AL269)),0)</f>
        <v>5</v>
      </c>
      <c r="AQ269" s="7">
        <f>IF(T269&gt;0,RANK(T269,(N269:P269,Q269:AL269)),0)</f>
        <v>0</v>
      </c>
      <c r="AR269" s="2">
        <f t="shared" ref="AR269:AR300" si="113">IF($C269=0,"-",Q269/$C269)</f>
        <v>3.7350718394986273E-3</v>
      </c>
      <c r="AS269" s="2">
        <f t="shared" ref="AS269:AS300" si="114">IF($C269=0,"-",R269/$C269)</f>
        <v>9.7014852973990312E-5</v>
      </c>
      <c r="AT269" s="2">
        <f t="shared" ref="AT269:AT300" si="115">IF($C269=0,"-",S269/$C269)</f>
        <v>8.5373070617111477E-4</v>
      </c>
      <c r="AU269" s="2">
        <f t="shared" ref="AU269:AU300" si="116">IF($C269=0,"-",T269/$C269)</f>
        <v>0</v>
      </c>
      <c r="AV269" s="2"/>
      <c r="AW269" t="s">
        <v>1179</v>
      </c>
      <c r="AX269" t="s">
        <v>1196</v>
      </c>
      <c r="BA269" s="127">
        <v>8</v>
      </c>
      <c r="BB269" s="130">
        <v>3</v>
      </c>
      <c r="BC269" s="131">
        <f t="shared" si="106"/>
        <v>8003</v>
      </c>
      <c r="BD269"/>
      <c r="BE269" s="7" t="s">
        <v>3271</v>
      </c>
      <c r="BJ269"/>
      <c r="BK269"/>
    </row>
    <row r="270" spans="1:63" s="1" customFormat="1" hidden="1" outlineLevel="1" x14ac:dyDescent="0.2">
      <c r="A270" t="s">
        <v>1175</v>
      </c>
      <c r="B270" t="s">
        <v>1196</v>
      </c>
      <c r="C270" s="1">
        <f t="shared" si="107"/>
        <v>4617</v>
      </c>
      <c r="D270" s="7">
        <f>RANK(N270,(N270:P270,Q270:AL270))</f>
        <v>1</v>
      </c>
      <c r="E270" s="7">
        <f>RANK(O270,(N270:P270,Q270:AL270))</f>
        <v>2</v>
      </c>
      <c r="F270" s="7">
        <f>IF(P270&gt;0,RANK(P270,(N270:P270,Q270:AL270)),0)</f>
        <v>3</v>
      </c>
      <c r="G270" s="1">
        <f t="shared" si="108"/>
        <v>356</v>
      </c>
      <c r="H270" s="2">
        <f t="shared" si="96"/>
        <v>7.7106346112194066E-2</v>
      </c>
      <c r="I270" s="2"/>
      <c r="J270" s="2">
        <f t="shared" si="109"/>
        <v>0.41758717782109595</v>
      </c>
      <c r="K270" s="2">
        <f t="shared" si="110"/>
        <v>0.34048083170890187</v>
      </c>
      <c r="L270" s="2">
        <f t="shared" si="111"/>
        <v>0.23586744639376217</v>
      </c>
      <c r="M270" s="2">
        <f t="shared" si="112"/>
        <v>6.0645440762399638E-3</v>
      </c>
      <c r="N270" s="1">
        <v>1928</v>
      </c>
      <c r="O270" s="1">
        <v>1572</v>
      </c>
      <c r="P270" s="1">
        <v>1089</v>
      </c>
      <c r="Q270" s="1">
        <v>16</v>
      </c>
      <c r="R270" s="1">
        <v>6</v>
      </c>
      <c r="S270" s="1">
        <v>5</v>
      </c>
      <c r="W270" s="1">
        <v>1</v>
      </c>
      <c r="AN270" s="7">
        <f>IF(Q270&gt;0,RANK(Q270,(N270:P270,Q270:AL270)),0)</f>
        <v>4</v>
      </c>
      <c r="AO270" s="7">
        <f>IF(R270&gt;0,RANK(R270,(N270:P270,Q270:AL270)),0)</f>
        <v>5</v>
      </c>
      <c r="AP270" s="7">
        <f>IF(S270&gt;0,RANK(S270,(N270:P270,Q270:AL270)),0)</f>
        <v>6</v>
      </c>
      <c r="AQ270" s="7">
        <f>IF(T270&gt;0,RANK(T270,(N270:P270,Q270:AL270)),0)</f>
        <v>0</v>
      </c>
      <c r="AR270" s="2">
        <f t="shared" si="113"/>
        <v>3.4654537578514186E-3</v>
      </c>
      <c r="AS270" s="2">
        <f t="shared" si="114"/>
        <v>1.2995451591942819E-3</v>
      </c>
      <c r="AT270" s="2">
        <f t="shared" si="115"/>
        <v>1.0829542993285683E-3</v>
      </c>
      <c r="AU270" s="2">
        <f t="shared" si="116"/>
        <v>0</v>
      </c>
      <c r="AV270" s="2"/>
      <c r="AW270" t="s">
        <v>1175</v>
      </c>
      <c r="AX270" t="s">
        <v>1196</v>
      </c>
      <c r="AY270" s="1">
        <v>3</v>
      </c>
      <c r="BA270" s="127">
        <v>8</v>
      </c>
      <c r="BB270" s="130">
        <v>5</v>
      </c>
      <c r="BC270" s="131">
        <f t="shared" si="106"/>
        <v>8005</v>
      </c>
      <c r="BD270"/>
      <c r="BE270" s="7" t="s">
        <v>3271</v>
      </c>
      <c r="BJ270"/>
      <c r="BK270"/>
    </row>
    <row r="271" spans="1:63" s="1" customFormat="1" hidden="1" outlineLevel="1" x14ac:dyDescent="0.2">
      <c r="A271" t="s">
        <v>1176</v>
      </c>
      <c r="B271" t="s">
        <v>1196</v>
      </c>
      <c r="C271" s="1">
        <f t="shared" si="107"/>
        <v>183935</v>
      </c>
      <c r="D271" s="7">
        <f>RANK(N271,(N271:P271,Q271:AL271))</f>
        <v>2</v>
      </c>
      <c r="E271" s="7">
        <f>RANK(O271,(N271:P271,Q271:AL271))</f>
        <v>1</v>
      </c>
      <c r="F271" s="7">
        <f>IF(P271&gt;0,RANK(P271,(N271:P271,Q271:AL271)),0)</f>
        <v>3</v>
      </c>
      <c r="G271" s="1">
        <f t="shared" si="108"/>
        <v>5614</v>
      </c>
      <c r="H271" s="2">
        <f t="shared" si="96"/>
        <v>3.0521651670427054E-2</v>
      </c>
      <c r="I271" s="2"/>
      <c r="J271" s="2">
        <f t="shared" si="109"/>
        <v>0.36212248892271726</v>
      </c>
      <c r="K271" s="2">
        <f t="shared" si="110"/>
        <v>0.39264414059314434</v>
      </c>
      <c r="L271" s="2">
        <f t="shared" si="111"/>
        <v>0.24118846331584526</v>
      </c>
      <c r="M271" s="2">
        <f t="shared" si="112"/>
        <v>4.0449071682931437E-3</v>
      </c>
      <c r="N271" s="1">
        <v>66607</v>
      </c>
      <c r="O271" s="1">
        <v>72221</v>
      </c>
      <c r="P271" s="1">
        <v>44363</v>
      </c>
      <c r="Q271" s="1">
        <v>608</v>
      </c>
      <c r="R271" s="1">
        <v>39</v>
      </c>
      <c r="S271" s="1">
        <v>90</v>
      </c>
      <c r="U271" s="1">
        <v>7</v>
      </c>
      <c r="AN271" s="7">
        <f>IF(Q271&gt;0,RANK(Q271,(N271:P271,Q271:AL271)),0)</f>
        <v>4</v>
      </c>
      <c r="AO271" s="7">
        <f>IF(R271&gt;0,RANK(R271,(N271:P271,Q271:AL271)),0)</f>
        <v>6</v>
      </c>
      <c r="AP271" s="7">
        <f>IF(S271&gt;0,RANK(S271,(N271:P271,Q271:AL271)),0)</f>
        <v>5</v>
      </c>
      <c r="AQ271" s="7">
        <f>IF(T271&gt;0,RANK(T271,(N271:P271,Q271:AL271)),0)</f>
        <v>0</v>
      </c>
      <c r="AR271" s="2">
        <f t="shared" si="113"/>
        <v>3.3055155353793461E-3</v>
      </c>
      <c r="AS271" s="2">
        <f t="shared" si="114"/>
        <v>2.1203142414439883E-4</v>
      </c>
      <c r="AT271" s="2">
        <f t="shared" si="115"/>
        <v>4.8930328648707426E-4</v>
      </c>
      <c r="AU271" s="2">
        <f t="shared" si="116"/>
        <v>0</v>
      </c>
      <c r="AV271" s="2"/>
      <c r="AW271" t="s">
        <v>1176</v>
      </c>
      <c r="AX271" t="s">
        <v>1196</v>
      </c>
      <c r="BA271" s="127">
        <v>8</v>
      </c>
      <c r="BB271" s="130">
        <v>7</v>
      </c>
      <c r="BC271" s="131">
        <f t="shared" si="106"/>
        <v>8007</v>
      </c>
      <c r="BD271"/>
      <c r="BE271" s="7" t="s">
        <v>3271</v>
      </c>
      <c r="BJ271"/>
      <c r="BK271"/>
    </row>
    <row r="272" spans="1:63" s="1" customFormat="1" hidden="1" outlineLevel="1" x14ac:dyDescent="0.2">
      <c r="A272" t="s">
        <v>1554</v>
      </c>
      <c r="B272" t="s">
        <v>1196</v>
      </c>
      <c r="C272" s="1">
        <f t="shared" si="107"/>
        <v>2816</v>
      </c>
      <c r="D272" s="7">
        <f>RANK(N272,(N272:P272,Q272:AL272))</f>
        <v>2</v>
      </c>
      <c r="E272" s="7">
        <f>RANK(O272,(N272:P272,Q272:AL272))</f>
        <v>1</v>
      </c>
      <c r="F272" s="7">
        <f>IF(P272&gt;0,RANK(P272,(N272:P272,Q272:AL272)),0)</f>
        <v>3</v>
      </c>
      <c r="G272" s="1">
        <f t="shared" si="108"/>
        <v>423</v>
      </c>
      <c r="H272" s="2">
        <f t="shared" si="96"/>
        <v>0.15021306818181818</v>
      </c>
      <c r="I272" s="2"/>
      <c r="J272" s="2">
        <f t="shared" si="109"/>
        <v>0.29083806818181818</v>
      </c>
      <c r="K272" s="2">
        <f t="shared" si="110"/>
        <v>0.44105113636363635</v>
      </c>
      <c r="L272" s="2">
        <f t="shared" si="111"/>
        <v>0.26313920454545453</v>
      </c>
      <c r="M272" s="2">
        <f t="shared" si="112"/>
        <v>4.9715909090909949E-3</v>
      </c>
      <c r="N272" s="1">
        <v>819</v>
      </c>
      <c r="O272" s="1">
        <v>1242</v>
      </c>
      <c r="P272" s="1">
        <v>741</v>
      </c>
      <c r="Q272" s="1">
        <v>11</v>
      </c>
      <c r="S272" s="1">
        <v>3</v>
      </c>
      <c r="AN272" s="7">
        <f>IF(Q272&gt;0,RANK(Q272,(N272:P272,Q272:AL272)),0)</f>
        <v>4</v>
      </c>
      <c r="AO272" s="7">
        <f>IF(R272&gt;0,RANK(R272,(N272:P272,Q272:AL272)),0)</f>
        <v>0</v>
      </c>
      <c r="AP272" s="7">
        <f>IF(S272&gt;0,RANK(S272,(N272:P272,Q272:AL272)),0)</f>
        <v>5</v>
      </c>
      <c r="AQ272" s="7">
        <f>IF(T272&gt;0,RANK(T272,(N272:P272,Q272:AL272)),0)</f>
        <v>0</v>
      </c>
      <c r="AR272" s="2">
        <f t="shared" si="113"/>
        <v>3.90625E-3</v>
      </c>
      <c r="AS272" s="2">
        <f t="shared" si="114"/>
        <v>0</v>
      </c>
      <c r="AT272" s="2">
        <f t="shared" si="115"/>
        <v>1.065340909090909E-3</v>
      </c>
      <c r="AU272" s="2">
        <f t="shared" si="116"/>
        <v>0</v>
      </c>
      <c r="AV272" s="2"/>
      <c r="AW272" t="s">
        <v>1554</v>
      </c>
      <c r="AX272" t="s">
        <v>1196</v>
      </c>
      <c r="AY272" s="1">
        <v>3</v>
      </c>
      <c r="BA272" s="127">
        <v>8</v>
      </c>
      <c r="BB272" s="130">
        <v>9</v>
      </c>
      <c r="BC272" s="131">
        <f t="shared" si="106"/>
        <v>8009</v>
      </c>
      <c r="BD272"/>
      <c r="BE272" s="7" t="s">
        <v>3271</v>
      </c>
      <c r="BJ272"/>
      <c r="BK272"/>
    </row>
    <row r="273" spans="1:63" s="1" customFormat="1" hidden="1" outlineLevel="1" x14ac:dyDescent="0.2">
      <c r="A273" t="s">
        <v>1555</v>
      </c>
      <c r="B273" t="s">
        <v>1196</v>
      </c>
      <c r="C273" s="1">
        <f t="shared" si="107"/>
        <v>2622</v>
      </c>
      <c r="D273" s="7">
        <f>RANK(N273,(N273:P273,Q273:AL273))</f>
        <v>2</v>
      </c>
      <c r="E273" s="7">
        <f>RANK(O273,(N273:P273,Q273:AL273))</f>
        <v>1</v>
      </c>
      <c r="F273" s="7">
        <f>IF(P273&gt;0,RANK(P273,(N273:P273,Q273:AL273)),0)</f>
        <v>3</v>
      </c>
      <c r="G273" s="1">
        <f t="shared" si="108"/>
        <v>514</v>
      </c>
      <c r="H273" s="2">
        <f t="shared" si="96"/>
        <v>0.19603356216628529</v>
      </c>
      <c r="I273" s="2"/>
      <c r="J273" s="2">
        <f t="shared" si="109"/>
        <v>0.27688787185354691</v>
      </c>
      <c r="K273" s="2">
        <f t="shared" si="110"/>
        <v>0.47292143401983217</v>
      </c>
      <c r="L273" s="2">
        <f t="shared" si="111"/>
        <v>0.24675819984744471</v>
      </c>
      <c r="M273" s="2">
        <f t="shared" si="112"/>
        <v>3.4324942791762181E-3</v>
      </c>
      <c r="N273" s="1">
        <v>726</v>
      </c>
      <c r="O273" s="1">
        <v>1240</v>
      </c>
      <c r="P273" s="1">
        <v>647</v>
      </c>
      <c r="Q273" s="1">
        <v>5</v>
      </c>
      <c r="S273" s="1">
        <v>3</v>
      </c>
      <c r="W273" s="1">
        <v>1</v>
      </c>
      <c r="AN273" s="7">
        <f>IF(Q273&gt;0,RANK(Q273,(N273:P273,Q273:AL273)),0)</f>
        <v>4</v>
      </c>
      <c r="AO273" s="7">
        <f>IF(R273&gt;0,RANK(R273,(N273:P273,Q273:AL273)),0)</f>
        <v>0</v>
      </c>
      <c r="AP273" s="7">
        <f>IF(S273&gt;0,RANK(S273,(N273:P273,Q273:AL273)),0)</f>
        <v>5</v>
      </c>
      <c r="AQ273" s="7">
        <f>IF(T273&gt;0,RANK(T273,(N273:P273,Q273:AL273)),0)</f>
        <v>0</v>
      </c>
      <c r="AR273" s="2">
        <f t="shared" si="113"/>
        <v>1.9069412662090007E-3</v>
      </c>
      <c r="AS273" s="2">
        <f t="shared" si="114"/>
        <v>0</v>
      </c>
      <c r="AT273" s="2">
        <f t="shared" si="115"/>
        <v>1.1441647597254005E-3</v>
      </c>
      <c r="AU273" s="2">
        <f t="shared" si="116"/>
        <v>0</v>
      </c>
      <c r="AV273" s="2"/>
      <c r="AW273" t="s">
        <v>1555</v>
      </c>
      <c r="AX273" t="s">
        <v>1196</v>
      </c>
      <c r="AY273" s="1">
        <v>4</v>
      </c>
      <c r="BA273" s="127">
        <v>8</v>
      </c>
      <c r="BB273" s="130">
        <v>11</v>
      </c>
      <c r="BC273" s="131">
        <f t="shared" si="106"/>
        <v>8011</v>
      </c>
      <c r="BD273"/>
      <c r="BE273" s="7" t="s">
        <v>3271</v>
      </c>
      <c r="BJ273"/>
      <c r="BK273"/>
    </row>
    <row r="274" spans="1:63" s="1" customFormat="1" hidden="1" outlineLevel="1" x14ac:dyDescent="0.2">
      <c r="A274" t="s">
        <v>2277</v>
      </c>
      <c r="B274" t="s">
        <v>1196</v>
      </c>
      <c r="C274" s="1">
        <f t="shared" si="107"/>
        <v>2257</v>
      </c>
      <c r="D274" s="7">
        <f>RANK(N274,(N274:P274,Q274:AL274))</f>
        <v>1</v>
      </c>
      <c r="E274" s="7">
        <f>RANK(O274,(N274:P274,Q274:AL274))</f>
        <v>2</v>
      </c>
      <c r="F274" s="7">
        <f>IF(P274&gt;0,RANK(P274,(N274:P274,Q274:AL274)),0)</f>
        <v>3</v>
      </c>
      <c r="G274" s="1">
        <f t="shared" si="108"/>
        <v>226</v>
      </c>
      <c r="H274" s="2">
        <f t="shared" si="96"/>
        <v>0.10013291980505096</v>
      </c>
      <c r="I274" s="2"/>
      <c r="J274" s="2">
        <f t="shared" si="109"/>
        <v>0.43642002658396101</v>
      </c>
      <c r="K274" s="2">
        <f t="shared" si="110"/>
        <v>0.33628710677891005</v>
      </c>
      <c r="L274" s="2">
        <f t="shared" si="111"/>
        <v>0.22419140451927339</v>
      </c>
      <c r="M274" s="2">
        <f t="shared" si="112"/>
        <v>3.1014621178555024E-3</v>
      </c>
      <c r="N274" s="1">
        <v>985</v>
      </c>
      <c r="O274" s="1">
        <v>759</v>
      </c>
      <c r="P274" s="1">
        <v>506</v>
      </c>
      <c r="Q274" s="1">
        <v>4</v>
      </c>
      <c r="S274" s="1">
        <v>3</v>
      </c>
      <c r="AN274" s="7">
        <f>IF(Q274&gt;0,RANK(Q274,(N274:P274,Q274:AL274)),0)</f>
        <v>4</v>
      </c>
      <c r="AO274" s="7">
        <f>IF(R274&gt;0,RANK(R274,(N274:P274,Q274:AL274)),0)</f>
        <v>0</v>
      </c>
      <c r="AP274" s="7">
        <f>IF(S274&gt;0,RANK(S274,(N274:P274,Q274:AL274)),0)</f>
        <v>5</v>
      </c>
      <c r="AQ274" s="7">
        <f>IF(T274&gt;0,RANK(T274,(N274:P274,Q274:AL274)),0)</f>
        <v>0</v>
      </c>
      <c r="AR274" s="2">
        <f t="shared" si="113"/>
        <v>1.7722640673460345E-3</v>
      </c>
      <c r="AS274" s="2">
        <f t="shared" si="114"/>
        <v>0</v>
      </c>
      <c r="AT274" s="2">
        <f t="shared" si="115"/>
        <v>1.329198050509526E-3</v>
      </c>
      <c r="AU274" s="2">
        <f t="shared" si="116"/>
        <v>0</v>
      </c>
      <c r="AV274" s="2"/>
      <c r="AW274" t="s">
        <v>2277</v>
      </c>
      <c r="AX274" t="s">
        <v>1196</v>
      </c>
      <c r="AY274" s="1">
        <v>4</v>
      </c>
      <c r="BA274" s="127">
        <v>8</v>
      </c>
      <c r="BB274" s="130">
        <v>13</v>
      </c>
      <c r="BC274" s="131">
        <f t="shared" si="106"/>
        <v>8013</v>
      </c>
      <c r="BD274"/>
      <c r="BE274" s="7" t="s">
        <v>3271</v>
      </c>
      <c r="BJ274"/>
      <c r="BK274"/>
    </row>
    <row r="275" spans="1:63" hidden="1" outlineLevel="1" x14ac:dyDescent="0.2">
      <c r="A275" t="s">
        <v>2278</v>
      </c>
      <c r="B275" t="s">
        <v>1196</v>
      </c>
      <c r="C275" s="1">
        <f t="shared" si="107"/>
        <v>126771</v>
      </c>
      <c r="D275" s="7">
        <f>RANK(N275,(N275:P275,Q275:AL275))</f>
        <v>1</v>
      </c>
      <c r="E275" s="7">
        <f>RANK(O275,(N275:P275,Q275:AL275))</f>
        <v>2</v>
      </c>
      <c r="F275" s="7">
        <f>IF(P275&gt;0,RANK(P275,(N275:P275,Q275:AL275)),0)</f>
        <v>3</v>
      </c>
      <c r="G275" s="1">
        <f t="shared" si="108"/>
        <v>31014</v>
      </c>
      <c r="H275" s="2">
        <f t="shared" si="96"/>
        <v>0.24464585749106657</v>
      </c>
      <c r="I275" s="2"/>
      <c r="J275" s="2">
        <f t="shared" si="109"/>
        <v>0.50931995487927051</v>
      </c>
      <c r="K275" s="2">
        <f t="shared" si="110"/>
        <v>0.26467409738820391</v>
      </c>
      <c r="L275" s="2">
        <f t="shared" si="111"/>
        <v>0.21899330288472915</v>
      </c>
      <c r="M275" s="2">
        <f t="shared" si="112"/>
        <v>7.0126448477964287E-3</v>
      </c>
      <c r="N275" s="1">
        <v>64567</v>
      </c>
      <c r="O275" s="1">
        <v>33553</v>
      </c>
      <c r="P275" s="1">
        <v>27762</v>
      </c>
      <c r="Q275" s="1">
        <v>735</v>
      </c>
      <c r="R275" s="1">
        <v>41</v>
      </c>
      <c r="S275" s="1">
        <v>110</v>
      </c>
      <c r="W275" s="1">
        <v>3</v>
      </c>
      <c r="AN275" s="7">
        <f>IF(Q275&gt;0,RANK(Q275,(N275:P275,Q275:AL275)),0)</f>
        <v>4</v>
      </c>
      <c r="AO275" s="7">
        <f>IF(R275&gt;0,RANK(R275,(N275:P275,Q275:AL275)),0)</f>
        <v>6</v>
      </c>
      <c r="AP275" s="7">
        <f>IF(S275&gt;0,RANK(S275,(N275:P275,Q275:AL275)),0)</f>
        <v>5</v>
      </c>
      <c r="AQ275" s="7">
        <f>IF(T275&gt;0,RANK(T275,(N275:P275,Q275:AL275)),0)</f>
        <v>0</v>
      </c>
      <c r="AR275" s="2">
        <f t="shared" si="113"/>
        <v>5.7978559765245992E-3</v>
      </c>
      <c r="AS275" s="2">
        <f t="shared" si="114"/>
        <v>3.2341781637756272E-4</v>
      </c>
      <c r="AT275" s="2">
        <f t="shared" si="115"/>
        <v>8.6770633662272914E-4</v>
      </c>
      <c r="AU275" s="2">
        <f t="shared" si="116"/>
        <v>0</v>
      </c>
      <c r="AW275" t="s">
        <v>2278</v>
      </c>
      <c r="AX275" t="s">
        <v>1196</v>
      </c>
      <c r="AY275">
        <v>2</v>
      </c>
      <c r="BA275" s="127">
        <v>8</v>
      </c>
      <c r="BB275" s="130">
        <v>15</v>
      </c>
      <c r="BC275" s="131">
        <f t="shared" si="106"/>
        <v>8015</v>
      </c>
      <c r="BE275" s="7" t="s">
        <v>3271</v>
      </c>
    </row>
    <row r="276" spans="1:63" hidden="1" outlineLevel="1" x14ac:dyDescent="0.2">
      <c r="A276" t="s">
        <v>488</v>
      </c>
      <c r="B276" t="s">
        <v>1196</v>
      </c>
      <c r="C276" s="1">
        <f t="shared" si="107"/>
        <v>6282</v>
      </c>
      <c r="D276" s="7">
        <f>RANK(N276,(N276:P276,Q276:AL276))</f>
        <v>2</v>
      </c>
      <c r="E276" s="7">
        <f>RANK(O276,(N276:P276,Q276:AL276))</f>
        <v>1</v>
      </c>
      <c r="F276" s="7">
        <f>IF(P276&gt;0,RANK(P276,(N276:P276,Q276:AL276)),0)</f>
        <v>3</v>
      </c>
      <c r="G276" s="1">
        <f t="shared" si="108"/>
        <v>135</v>
      </c>
      <c r="H276" s="2">
        <f t="shared" si="96"/>
        <v>2.148997134670487E-2</v>
      </c>
      <c r="I276" s="2"/>
      <c r="J276" s="2">
        <f t="shared" si="109"/>
        <v>0.36357847819165873</v>
      </c>
      <c r="K276" s="2">
        <f t="shared" si="110"/>
        <v>0.38506844953836356</v>
      </c>
      <c r="L276" s="2">
        <f t="shared" si="111"/>
        <v>0.24657752308182107</v>
      </c>
      <c r="M276" s="2">
        <f t="shared" si="112"/>
        <v>4.7755491881567025E-3</v>
      </c>
      <c r="N276" s="1">
        <v>2284</v>
      </c>
      <c r="O276" s="1">
        <v>2419</v>
      </c>
      <c r="P276" s="1">
        <v>1549</v>
      </c>
      <c r="Q276" s="1">
        <v>22</v>
      </c>
      <c r="S276" s="1">
        <v>6</v>
      </c>
      <c r="U276" s="1">
        <v>2</v>
      </c>
      <c r="AN276" s="7">
        <f>IF(Q276&gt;0,RANK(Q276,(N276:P276,Q276:AL276)),0)</f>
        <v>4</v>
      </c>
      <c r="AO276" s="7">
        <f>IF(R276&gt;0,RANK(R276,(N276:P276,Q276:AL276)),0)</f>
        <v>0</v>
      </c>
      <c r="AP276" s="7">
        <f>IF(S276&gt;0,RANK(S276,(N276:P276,Q276:AL276)),0)</f>
        <v>5</v>
      </c>
      <c r="AQ276" s="7">
        <f>IF(T276&gt;0,RANK(T276,(N276:P276,Q276:AL276)),0)</f>
        <v>0</v>
      </c>
      <c r="AR276" s="2">
        <f t="shared" si="113"/>
        <v>3.5020694046482012E-3</v>
      </c>
      <c r="AS276" s="2">
        <f t="shared" si="114"/>
        <v>0</v>
      </c>
      <c r="AT276" s="2">
        <f t="shared" si="115"/>
        <v>9.5510983763132757E-4</v>
      </c>
      <c r="AU276" s="2">
        <f t="shared" si="116"/>
        <v>0</v>
      </c>
      <c r="AW276" t="s">
        <v>488</v>
      </c>
      <c r="AX276" t="s">
        <v>1196</v>
      </c>
      <c r="AY276">
        <v>3</v>
      </c>
      <c r="BA276" s="127">
        <v>8</v>
      </c>
      <c r="BB276" s="130">
        <v>17</v>
      </c>
      <c r="BC276" s="131">
        <f t="shared" si="106"/>
        <v>8017</v>
      </c>
      <c r="BE276" s="7" t="s">
        <v>3271</v>
      </c>
    </row>
    <row r="277" spans="1:63" hidden="1" outlineLevel="1" x14ac:dyDescent="0.2">
      <c r="A277" t="s">
        <v>1779</v>
      </c>
      <c r="B277" t="s">
        <v>1196</v>
      </c>
      <c r="C277" s="1">
        <f t="shared" si="107"/>
        <v>1212</v>
      </c>
      <c r="D277" s="7">
        <f>RANK(N277,(N277:P277,Q277:AL277))</f>
        <v>2</v>
      </c>
      <c r="E277" s="7">
        <f>RANK(O277,(N277:P277,Q277:AL277))</f>
        <v>1</v>
      </c>
      <c r="F277" s="7">
        <f>IF(P277&gt;0,RANK(P277,(N277:P277,Q277:AL277)),0)</f>
        <v>3</v>
      </c>
      <c r="G277" s="1">
        <f t="shared" si="108"/>
        <v>314</v>
      </c>
      <c r="H277" s="2">
        <f t="shared" si="96"/>
        <v>0.2590759075907591</v>
      </c>
      <c r="I277" s="2"/>
      <c r="J277" s="2">
        <f t="shared" si="109"/>
        <v>0.24834983498349836</v>
      </c>
      <c r="K277" s="2">
        <f t="shared" si="110"/>
        <v>0.50742574257425743</v>
      </c>
      <c r="L277" s="2">
        <f t="shared" si="111"/>
        <v>0.24092409240924093</v>
      </c>
      <c r="M277" s="2">
        <f t="shared" si="112"/>
        <v>3.300330033003257E-3</v>
      </c>
      <c r="N277" s="1">
        <v>301</v>
      </c>
      <c r="O277" s="1">
        <v>615</v>
      </c>
      <c r="P277" s="1">
        <v>292</v>
      </c>
      <c r="Q277" s="1">
        <v>4</v>
      </c>
      <c r="AN277" s="7">
        <f>IF(Q277&gt;0,RANK(Q277,(N277:P277,Q277:AL277)),0)</f>
        <v>4</v>
      </c>
      <c r="AO277" s="7">
        <f>IF(R277&gt;0,RANK(R277,(N277:P277,Q277:AL277)),0)</f>
        <v>0</v>
      </c>
      <c r="AP277" s="7">
        <f>IF(S277&gt;0,RANK(S277,(N277:P277,Q277:AL277)),0)</f>
        <v>0</v>
      </c>
      <c r="AQ277" s="7">
        <f>IF(T277&gt;0,RANK(T277,(N277:P277,Q277:AL277)),0)</f>
        <v>0</v>
      </c>
      <c r="AR277" s="2">
        <f t="shared" si="113"/>
        <v>3.3003300330033004E-3</v>
      </c>
      <c r="AS277" s="2">
        <f t="shared" si="114"/>
        <v>0</v>
      </c>
      <c r="AT277" s="2">
        <f t="shared" si="115"/>
        <v>0</v>
      </c>
      <c r="AU277" s="2">
        <f t="shared" si="116"/>
        <v>0</v>
      </c>
      <c r="AW277" t="s">
        <v>1779</v>
      </c>
      <c r="AX277" t="s">
        <v>1196</v>
      </c>
      <c r="AY277" s="1">
        <v>4</v>
      </c>
      <c r="BA277" s="127">
        <v>8</v>
      </c>
      <c r="BB277" s="130">
        <v>19</v>
      </c>
      <c r="BC277" s="131">
        <f t="shared" si="106"/>
        <v>8019</v>
      </c>
      <c r="BE277" s="7" t="s">
        <v>3271</v>
      </c>
    </row>
    <row r="278" spans="1:63" hidden="1" outlineLevel="1" x14ac:dyDescent="0.2">
      <c r="A278" t="s">
        <v>2073</v>
      </c>
      <c r="B278" t="s">
        <v>1196</v>
      </c>
      <c r="C278" s="1">
        <f t="shared" si="107"/>
        <v>4460</v>
      </c>
      <c r="D278" s="7">
        <f>RANK(N278,(N278:P278,Q278:AL278))</f>
        <v>1</v>
      </c>
      <c r="E278" s="7">
        <f>RANK(O278,(N278:P278,Q278:AL278))</f>
        <v>2</v>
      </c>
      <c r="F278" s="7">
        <f>IF(P278&gt;0,RANK(P278,(N278:P278,Q278:AL278)),0)</f>
        <v>3</v>
      </c>
      <c r="G278" s="1">
        <f t="shared" si="108"/>
        <v>388</v>
      </c>
      <c r="H278" s="2">
        <f t="shared" si="96"/>
        <v>8.6995515695067263E-2</v>
      </c>
      <c r="I278" s="2"/>
      <c r="J278" s="2">
        <f t="shared" si="109"/>
        <v>0.39103139013452914</v>
      </c>
      <c r="K278" s="2">
        <f t="shared" si="110"/>
        <v>0.3040358744394619</v>
      </c>
      <c r="L278" s="2">
        <f t="shared" si="111"/>
        <v>0.29327354260089689</v>
      </c>
      <c r="M278" s="2">
        <f t="shared" si="112"/>
        <v>1.1659192825112075E-2</v>
      </c>
      <c r="N278" s="1">
        <v>1744</v>
      </c>
      <c r="O278" s="1">
        <v>1356</v>
      </c>
      <c r="P278" s="1">
        <v>1308</v>
      </c>
      <c r="Q278" s="1">
        <v>44</v>
      </c>
      <c r="R278" s="1">
        <v>2</v>
      </c>
      <c r="S278" s="1">
        <v>3</v>
      </c>
      <c r="U278" s="1">
        <v>3</v>
      </c>
      <c r="AN278" s="7">
        <f>IF(Q278&gt;0,RANK(Q278,(N278:P278,Q278:AL278)),0)</f>
        <v>4</v>
      </c>
      <c r="AO278" s="7">
        <f>IF(R278&gt;0,RANK(R278,(N278:P278,Q278:AL278)),0)</f>
        <v>7</v>
      </c>
      <c r="AP278" s="7">
        <f>IF(S278&gt;0,RANK(S278,(N278:P278,Q278:AL278)),0)</f>
        <v>5</v>
      </c>
      <c r="AQ278" s="7">
        <f>IF(T278&gt;0,RANK(T278,(N278:P278,Q278:AL278)),0)</f>
        <v>0</v>
      </c>
      <c r="AR278" s="2">
        <f t="shared" si="113"/>
        <v>9.8654708520179366E-3</v>
      </c>
      <c r="AS278" s="2">
        <f t="shared" si="114"/>
        <v>4.4843049327354261E-4</v>
      </c>
      <c r="AT278" s="2">
        <f t="shared" si="115"/>
        <v>6.7264573991031393E-4</v>
      </c>
      <c r="AU278" s="2">
        <f t="shared" si="116"/>
        <v>0</v>
      </c>
      <c r="AW278" t="s">
        <v>2073</v>
      </c>
      <c r="AX278" t="s">
        <v>1196</v>
      </c>
      <c r="AY278">
        <v>2</v>
      </c>
      <c r="BA278" s="127">
        <v>8</v>
      </c>
      <c r="BB278" s="130">
        <v>21</v>
      </c>
      <c r="BC278" s="131">
        <f t="shared" si="106"/>
        <v>8021</v>
      </c>
      <c r="BE278" s="7" t="s">
        <v>3271</v>
      </c>
    </row>
    <row r="279" spans="1:63" hidden="1" outlineLevel="1" x14ac:dyDescent="0.2">
      <c r="A279" t="s">
        <v>1439</v>
      </c>
      <c r="B279" t="s">
        <v>1196</v>
      </c>
      <c r="C279" s="1">
        <f t="shared" si="107"/>
        <v>3465</v>
      </c>
      <c r="D279" s="7">
        <f>RANK(N279,(N279:P279,Q279:AL279))</f>
        <v>1</v>
      </c>
      <c r="E279" s="7">
        <f>RANK(O279,(N279:P279,Q279:AL279))</f>
        <v>2</v>
      </c>
      <c r="F279" s="7">
        <f>IF(P279&gt;0,RANK(P279,(N279:P279,Q279:AL279)),0)</f>
        <v>3</v>
      </c>
      <c r="G279" s="1">
        <f t="shared" si="108"/>
        <v>545</v>
      </c>
      <c r="H279" s="2">
        <f t="shared" si="96"/>
        <v>0.15728715728715728</v>
      </c>
      <c r="I279" s="2"/>
      <c r="J279" s="2">
        <f t="shared" si="109"/>
        <v>0.49206349206349204</v>
      </c>
      <c r="K279" s="2">
        <f t="shared" si="110"/>
        <v>0.33477633477633478</v>
      </c>
      <c r="L279" s="2">
        <f t="shared" si="111"/>
        <v>0.1668109668109668</v>
      </c>
      <c r="M279" s="2">
        <f t="shared" si="112"/>
        <v>6.3492063492063266E-3</v>
      </c>
      <c r="N279" s="1">
        <v>1705</v>
      </c>
      <c r="O279" s="1">
        <v>1160</v>
      </c>
      <c r="P279" s="1">
        <v>578</v>
      </c>
      <c r="Q279" s="1">
        <v>18</v>
      </c>
      <c r="S279" s="1">
        <v>3</v>
      </c>
      <c r="AG279" s="1">
        <v>1</v>
      </c>
      <c r="AN279" s="7">
        <f>IF(Q279&gt;0,RANK(Q279,(N279:P279,Q279:AL279)),0)</f>
        <v>4</v>
      </c>
      <c r="AO279" s="7">
        <f>IF(R279&gt;0,RANK(R279,(N279:P279,Q279:AL279)),0)</f>
        <v>0</v>
      </c>
      <c r="AP279" s="7">
        <f>IF(S279&gt;0,RANK(S279,(N279:P279,Q279:AL279)),0)</f>
        <v>5</v>
      </c>
      <c r="AQ279" s="7">
        <f>IF(T279&gt;0,RANK(T279,(N279:P279,Q279:AL279)),0)</f>
        <v>0</v>
      </c>
      <c r="AR279" s="2">
        <f t="shared" si="113"/>
        <v>5.1948051948051948E-3</v>
      </c>
      <c r="AS279" s="2">
        <f t="shared" si="114"/>
        <v>0</v>
      </c>
      <c r="AT279" s="2">
        <f t="shared" si="115"/>
        <v>8.658008658008658E-4</v>
      </c>
      <c r="AU279" s="2">
        <f t="shared" si="116"/>
        <v>0</v>
      </c>
      <c r="AW279" t="s">
        <v>1439</v>
      </c>
      <c r="AX279" t="s">
        <v>1196</v>
      </c>
      <c r="AY279">
        <v>3</v>
      </c>
      <c r="BA279" s="127">
        <v>8</v>
      </c>
      <c r="BB279" s="130">
        <v>23</v>
      </c>
      <c r="BC279" s="131">
        <f t="shared" si="106"/>
        <v>8023</v>
      </c>
      <c r="BE279" s="7" t="s">
        <v>3271</v>
      </c>
    </row>
    <row r="280" spans="1:63" hidden="1" outlineLevel="1" x14ac:dyDescent="0.2">
      <c r="A280" t="s">
        <v>568</v>
      </c>
      <c r="B280" t="s">
        <v>1196</v>
      </c>
      <c r="C280" s="1">
        <f t="shared" si="107"/>
        <v>1753</v>
      </c>
      <c r="D280" s="7">
        <f>RANK(N280,(N280:P280,Q280:AL280))</f>
        <v>1</v>
      </c>
      <c r="E280" s="7">
        <f>RANK(O280,(N280:P280,Q280:AL280))</f>
        <v>2</v>
      </c>
      <c r="F280" s="7">
        <f>IF(P280&gt;0,RANK(P280,(N280:P280,Q280:AL280)),0)</f>
        <v>3</v>
      </c>
      <c r="G280" s="1">
        <f t="shared" si="108"/>
        <v>814</v>
      </c>
      <c r="H280" s="2">
        <f t="shared" si="96"/>
        <v>0.46434683399885912</v>
      </c>
      <c r="I280" s="2"/>
      <c r="J280" s="2">
        <f t="shared" si="109"/>
        <v>0.67313177410154024</v>
      </c>
      <c r="K280" s="2">
        <f t="shared" si="110"/>
        <v>0.20878494010268112</v>
      </c>
      <c r="L280" s="2">
        <f t="shared" si="111"/>
        <v>0.11351968054763263</v>
      </c>
      <c r="M280" s="2">
        <f t="shared" si="112"/>
        <v>4.563605248146016E-3</v>
      </c>
      <c r="N280" s="1">
        <v>1180</v>
      </c>
      <c r="O280" s="1">
        <v>366</v>
      </c>
      <c r="P280" s="1">
        <v>199</v>
      </c>
      <c r="Q280" s="1">
        <v>3</v>
      </c>
      <c r="S280" s="1">
        <v>5</v>
      </c>
      <c r="AN280" s="7">
        <f>IF(Q280&gt;0,RANK(Q280,(N280:P280,Q280:AL280)),0)</f>
        <v>5</v>
      </c>
      <c r="AO280" s="7">
        <f>IF(R280&gt;0,RANK(R280,(N280:P280,Q280:AL280)),0)</f>
        <v>0</v>
      </c>
      <c r="AP280" s="7">
        <f>IF(S280&gt;0,RANK(S280,(N280:P280,Q280:AL280)),0)</f>
        <v>4</v>
      </c>
      <c r="AQ280" s="7">
        <f>IF(T280&gt;0,RANK(T280,(N280:P280,Q280:AL280)),0)</f>
        <v>0</v>
      </c>
      <c r="AR280" s="2">
        <f t="shared" si="113"/>
        <v>1.7113519680547634E-3</v>
      </c>
      <c r="AS280" s="2">
        <f t="shared" si="114"/>
        <v>0</v>
      </c>
      <c r="AT280" s="2">
        <f t="shared" si="115"/>
        <v>2.8522532800912721E-3</v>
      </c>
      <c r="AU280" s="2">
        <f t="shared" si="116"/>
        <v>0</v>
      </c>
      <c r="AW280" t="s">
        <v>568</v>
      </c>
      <c r="AX280" t="s">
        <v>1196</v>
      </c>
      <c r="AY280">
        <v>3</v>
      </c>
      <c r="BA280" s="127">
        <v>8</v>
      </c>
      <c r="BB280" s="130">
        <v>25</v>
      </c>
      <c r="BC280" s="131">
        <f t="shared" si="106"/>
        <v>8025</v>
      </c>
      <c r="BE280" s="7" t="s">
        <v>3271</v>
      </c>
    </row>
    <row r="281" spans="1:63" hidden="1" outlineLevel="1" x14ac:dyDescent="0.2">
      <c r="A281" t="s">
        <v>1452</v>
      </c>
      <c r="B281" t="s">
        <v>1196</v>
      </c>
      <c r="C281" s="1">
        <f t="shared" si="107"/>
        <v>1458</v>
      </c>
      <c r="D281" s="7">
        <f>RANK(N281,(N281:P281,Q281:AL281))</f>
        <v>2</v>
      </c>
      <c r="E281" s="7">
        <f>RANK(O281,(N281:P281,Q281:AL281))</f>
        <v>1</v>
      </c>
      <c r="F281" s="7">
        <f>IF(P281&gt;0,RANK(P281,(N281:P281,Q281:AL281)),0)</f>
        <v>3</v>
      </c>
      <c r="G281" s="1">
        <f t="shared" si="108"/>
        <v>32</v>
      </c>
      <c r="H281" s="2">
        <f t="shared" si="96"/>
        <v>2.194787379972565E-2</v>
      </c>
      <c r="I281" s="2"/>
      <c r="J281" s="2">
        <f t="shared" si="109"/>
        <v>0.39094650205761317</v>
      </c>
      <c r="K281" s="2">
        <f t="shared" si="110"/>
        <v>0.41289437585733885</v>
      </c>
      <c r="L281" s="2">
        <f t="shared" si="111"/>
        <v>0.18930041152263374</v>
      </c>
      <c r="M281" s="2">
        <f t="shared" si="112"/>
        <v>6.8587105624142441E-3</v>
      </c>
      <c r="N281" s="1">
        <v>570</v>
      </c>
      <c r="O281" s="1">
        <v>602</v>
      </c>
      <c r="P281" s="1">
        <v>276</v>
      </c>
      <c r="Q281" s="1">
        <v>6</v>
      </c>
      <c r="S281" s="1">
        <v>4</v>
      </c>
      <c r="AN281" s="7">
        <f>IF(Q281&gt;0,RANK(Q281,(N281:P281,Q281:AL281)),0)</f>
        <v>4</v>
      </c>
      <c r="AO281" s="7">
        <f>IF(R281&gt;0,RANK(R281,(N281:P281,Q281:AL281)),0)</f>
        <v>0</v>
      </c>
      <c r="AP281" s="7">
        <f>IF(S281&gt;0,RANK(S281,(N281:P281,Q281:AL281)),0)</f>
        <v>5</v>
      </c>
      <c r="AQ281" s="7">
        <f>IF(T281&gt;0,RANK(T281,(N281:P281,Q281:AL281)),0)</f>
        <v>0</v>
      </c>
      <c r="AR281" s="2">
        <f t="shared" si="113"/>
        <v>4.11522633744856E-3</v>
      </c>
      <c r="AS281" s="2">
        <f t="shared" si="114"/>
        <v>0</v>
      </c>
      <c r="AT281" s="2">
        <f t="shared" si="115"/>
        <v>2.7434842249657062E-3</v>
      </c>
      <c r="AU281" s="2">
        <f t="shared" si="116"/>
        <v>0</v>
      </c>
      <c r="AW281" t="s">
        <v>1452</v>
      </c>
      <c r="AX281" t="s">
        <v>1196</v>
      </c>
      <c r="AY281">
        <v>4</v>
      </c>
      <c r="BA281" s="127">
        <v>8</v>
      </c>
      <c r="BB281" s="130">
        <v>27</v>
      </c>
      <c r="BC281" s="131">
        <f t="shared" si="106"/>
        <v>8027</v>
      </c>
      <c r="BE281" s="7" t="s">
        <v>3271</v>
      </c>
    </row>
    <row r="282" spans="1:63" hidden="1" outlineLevel="1" x14ac:dyDescent="0.2">
      <c r="A282" t="s">
        <v>1702</v>
      </c>
      <c r="B282" t="s">
        <v>1196</v>
      </c>
      <c r="C282" s="1">
        <f t="shared" si="107"/>
        <v>1375</v>
      </c>
      <c r="D282" s="7">
        <f>RANK(N282,(N282:P282,Q282:AL282))</f>
        <v>3</v>
      </c>
      <c r="E282" s="7">
        <f>RANK(O282,(N282:P282,Q282:AL282))</f>
        <v>1</v>
      </c>
      <c r="F282" s="7">
        <f>IF(P282&gt;0,RANK(P282,(N282:P282,Q282:AL282)),0)</f>
        <v>2</v>
      </c>
      <c r="G282" s="1">
        <f t="shared" si="108"/>
        <v>283</v>
      </c>
      <c r="H282" s="2">
        <f t="shared" si="96"/>
        <v>0.20581818181818182</v>
      </c>
      <c r="I282" s="2"/>
      <c r="J282" s="2">
        <f t="shared" si="109"/>
        <v>0.24945454545454546</v>
      </c>
      <c r="K282" s="2">
        <f t="shared" si="110"/>
        <v>0.47345454545454546</v>
      </c>
      <c r="L282" s="2">
        <f t="shared" si="111"/>
        <v>0.26763636363636362</v>
      </c>
      <c r="M282" s="2">
        <f t="shared" si="112"/>
        <v>9.4545454545454377E-3</v>
      </c>
      <c r="N282" s="1">
        <v>343</v>
      </c>
      <c r="O282" s="1">
        <v>651</v>
      </c>
      <c r="P282" s="1">
        <v>368</v>
      </c>
      <c r="Q282" s="1">
        <v>7</v>
      </c>
      <c r="S282" s="1">
        <v>6</v>
      </c>
      <c r="AN282" s="7">
        <f>IF(Q282&gt;0,RANK(Q282,(N282:P282,Q282:AL282)),0)</f>
        <v>4</v>
      </c>
      <c r="AO282" s="7">
        <f>IF(R282&gt;0,RANK(R282,(N282:P282,Q282:AL282)),0)</f>
        <v>0</v>
      </c>
      <c r="AP282" s="7">
        <f>IF(S282&gt;0,RANK(S282,(N282:P282,Q282:AL282)),0)</f>
        <v>5</v>
      </c>
      <c r="AQ282" s="7">
        <f>IF(T282&gt;0,RANK(T282,(N282:P282,Q282:AL282)),0)</f>
        <v>0</v>
      </c>
      <c r="AR282" s="2">
        <f t="shared" si="113"/>
        <v>5.0909090909090913E-3</v>
      </c>
      <c r="AS282" s="2">
        <f t="shared" si="114"/>
        <v>0</v>
      </c>
      <c r="AT282" s="2">
        <f t="shared" si="115"/>
        <v>4.3636363636363638E-3</v>
      </c>
      <c r="AU282" s="2">
        <f t="shared" si="116"/>
        <v>0</v>
      </c>
      <c r="AW282" t="s">
        <v>1702</v>
      </c>
      <c r="AX282" t="s">
        <v>1196</v>
      </c>
      <c r="AY282">
        <v>3</v>
      </c>
      <c r="BA282" s="127">
        <v>8</v>
      </c>
      <c r="BB282" s="130">
        <v>29</v>
      </c>
      <c r="BC282" s="131">
        <f t="shared" si="106"/>
        <v>8029</v>
      </c>
      <c r="BE282" s="7" t="s">
        <v>3271</v>
      </c>
    </row>
    <row r="283" spans="1:63" hidden="1" outlineLevel="1" x14ac:dyDescent="0.2">
      <c r="A283" t="s">
        <v>1703</v>
      </c>
      <c r="B283" t="s">
        <v>1196</v>
      </c>
      <c r="C283" s="1">
        <f t="shared" si="107"/>
        <v>10494</v>
      </c>
      <c r="D283" s="7">
        <f>RANK(N283,(N283:P283,Q283:AL283))</f>
        <v>2</v>
      </c>
      <c r="E283" s="7">
        <f>RANK(O283,(N283:P283,Q283:AL283))</f>
        <v>1</v>
      </c>
      <c r="F283" s="7">
        <f>IF(P283&gt;0,RANK(P283,(N283:P283,Q283:AL283)),0)</f>
        <v>3</v>
      </c>
      <c r="G283" s="1">
        <f t="shared" si="108"/>
        <v>935</v>
      </c>
      <c r="H283" s="2">
        <f t="shared" si="96"/>
        <v>8.9098532494758909E-2</v>
      </c>
      <c r="I283" s="2"/>
      <c r="J283" s="2">
        <f t="shared" si="109"/>
        <v>0.32628168477225084</v>
      </c>
      <c r="K283" s="2">
        <f t="shared" si="110"/>
        <v>0.41538021726700974</v>
      </c>
      <c r="L283" s="2">
        <f t="shared" si="111"/>
        <v>0.25033352391842956</v>
      </c>
      <c r="M283" s="2">
        <f t="shared" si="112"/>
        <v>8.0045740423098644E-3</v>
      </c>
      <c r="N283" s="1">
        <v>3424</v>
      </c>
      <c r="O283" s="1">
        <v>4359</v>
      </c>
      <c r="P283" s="1">
        <v>2627</v>
      </c>
      <c r="Q283" s="1">
        <v>41</v>
      </c>
      <c r="R283" s="1">
        <v>15</v>
      </c>
      <c r="S283" s="1">
        <v>27</v>
      </c>
      <c r="U283" s="1">
        <v>1</v>
      </c>
      <c r="AN283" s="7">
        <f>IF(Q283&gt;0,RANK(Q283,(N283:P283,Q283:AL283)),0)</f>
        <v>4</v>
      </c>
      <c r="AO283" s="7">
        <f>IF(R283&gt;0,RANK(R283,(N283:P283,Q283:AL283)),0)</f>
        <v>6</v>
      </c>
      <c r="AP283" s="7">
        <f>IF(S283&gt;0,RANK(S283,(N283:P283,Q283:AL283)),0)</f>
        <v>5</v>
      </c>
      <c r="AQ283" s="7">
        <f>IF(T283&gt;0,RANK(T283,(N283:P283,Q283:AL283)),0)</f>
        <v>0</v>
      </c>
      <c r="AR283" s="2">
        <f t="shared" si="113"/>
        <v>3.9069944730322085E-3</v>
      </c>
      <c r="AS283" s="2">
        <f t="shared" si="114"/>
        <v>1.429388221841052E-3</v>
      </c>
      <c r="AT283" s="2">
        <f t="shared" si="115"/>
        <v>2.5728987993138938E-3</v>
      </c>
      <c r="AU283" s="2">
        <f t="shared" si="116"/>
        <v>0</v>
      </c>
      <c r="AW283" t="s">
        <v>1703</v>
      </c>
      <c r="AX283" t="s">
        <v>1196</v>
      </c>
      <c r="AY283">
        <v>3</v>
      </c>
      <c r="BA283" s="127">
        <v>8</v>
      </c>
      <c r="BB283" s="130">
        <v>31</v>
      </c>
      <c r="BC283" s="131">
        <f t="shared" si="106"/>
        <v>8031</v>
      </c>
      <c r="BE283" s="7" t="s">
        <v>3271</v>
      </c>
    </row>
    <row r="284" spans="1:63" hidden="1" outlineLevel="1" x14ac:dyDescent="0.2">
      <c r="A284" t="s">
        <v>282</v>
      </c>
      <c r="B284" t="s">
        <v>1196</v>
      </c>
      <c r="C284" s="1">
        <f t="shared" si="107"/>
        <v>217919</v>
      </c>
      <c r="D284" s="7">
        <f>RANK(N284,(N284:P284,Q284:AL284))</f>
        <v>1</v>
      </c>
      <c r="E284" s="7">
        <f>RANK(O284,(N284:P284,Q284:AL284))</f>
        <v>2</v>
      </c>
      <c r="F284" s="7">
        <f>IF(P284&gt;0,RANK(P284,(N284:P284,Q284:AL284)),0)</f>
        <v>3</v>
      </c>
      <c r="G284" s="1">
        <f t="shared" si="108"/>
        <v>66543</v>
      </c>
      <c r="H284" s="2">
        <f t="shared" si="96"/>
        <v>0.30535657744391265</v>
      </c>
      <c r="I284" s="2"/>
      <c r="J284" s="2">
        <f t="shared" si="109"/>
        <v>0.55966207627604747</v>
      </c>
      <c r="K284" s="2">
        <f t="shared" si="110"/>
        <v>0.25430549883213488</v>
      </c>
      <c r="L284" s="2">
        <f t="shared" si="111"/>
        <v>0.17115533753367076</v>
      </c>
      <c r="M284" s="2">
        <f t="shared" si="112"/>
        <v>1.4877087358146884E-2</v>
      </c>
      <c r="N284" s="1">
        <v>121961</v>
      </c>
      <c r="O284" s="1">
        <v>55418</v>
      </c>
      <c r="P284" s="1">
        <v>37298</v>
      </c>
      <c r="Q284" s="1">
        <v>2923</v>
      </c>
      <c r="R284" s="1">
        <v>14</v>
      </c>
      <c r="S284" s="1">
        <v>291</v>
      </c>
      <c r="U284" s="1">
        <v>10</v>
      </c>
      <c r="W284" s="1">
        <v>2</v>
      </c>
      <c r="AG284" s="1">
        <v>2</v>
      </c>
      <c r="AN284" s="7">
        <f>IF(Q284&gt;0,RANK(Q284,(N284:P284,Q284:AL284)),0)</f>
        <v>4</v>
      </c>
      <c r="AO284" s="7">
        <f>IF(R284&gt;0,RANK(R284,(N284:P284,Q284:AL284)),0)</f>
        <v>6</v>
      </c>
      <c r="AP284" s="7">
        <f>IF(S284&gt;0,RANK(S284,(N284:P284,Q284:AL284)),0)</f>
        <v>5</v>
      </c>
      <c r="AQ284" s="7">
        <f>IF(T284&gt;0,RANK(T284,(N284:P284,Q284:AL284)),0)</f>
        <v>0</v>
      </c>
      <c r="AR284" s="2">
        <f t="shared" si="113"/>
        <v>1.341324069952597E-2</v>
      </c>
      <c r="AS284" s="2">
        <f t="shared" si="114"/>
        <v>6.4244053983360795E-5</v>
      </c>
      <c r="AT284" s="2">
        <f t="shared" si="115"/>
        <v>1.3353585506541421E-3</v>
      </c>
      <c r="AU284" s="2">
        <f t="shared" si="116"/>
        <v>0</v>
      </c>
      <c r="AW284" t="s">
        <v>282</v>
      </c>
      <c r="AX284" t="s">
        <v>1196</v>
      </c>
      <c r="AY284">
        <v>1</v>
      </c>
      <c r="BA284" s="127">
        <v>8</v>
      </c>
      <c r="BB284" s="130">
        <v>33</v>
      </c>
      <c r="BC284" s="131">
        <f t="shared" si="106"/>
        <v>8033</v>
      </c>
      <c r="BE284" s="7" t="s">
        <v>3271</v>
      </c>
    </row>
    <row r="285" spans="1:63" hidden="1" outlineLevel="1" x14ac:dyDescent="0.2">
      <c r="A285" t="s">
        <v>283</v>
      </c>
      <c r="B285" t="s">
        <v>1196</v>
      </c>
      <c r="C285" s="1">
        <f t="shared" si="107"/>
        <v>846</v>
      </c>
      <c r="D285" s="7">
        <f>RANK(N285,(N285:P285,Q285:AL285))</f>
        <v>3</v>
      </c>
      <c r="E285" s="7">
        <f>RANK(O285,(N285:P285,Q285:AL285))</f>
        <v>1</v>
      </c>
      <c r="F285" s="7">
        <f>IF(P285&gt;0,RANK(P285,(N285:P285,Q285:AL285)),0)</f>
        <v>2</v>
      </c>
      <c r="G285" s="1">
        <f t="shared" si="108"/>
        <v>30</v>
      </c>
      <c r="H285" s="2">
        <f t="shared" si="96"/>
        <v>3.5460992907801421E-2</v>
      </c>
      <c r="I285" s="2"/>
      <c r="J285" s="2">
        <f t="shared" si="109"/>
        <v>0.2860520094562648</v>
      </c>
      <c r="K285" s="2">
        <f t="shared" si="110"/>
        <v>0.37234042553191488</v>
      </c>
      <c r="L285" s="2">
        <f t="shared" si="111"/>
        <v>0.33687943262411346</v>
      </c>
      <c r="M285" s="2">
        <f t="shared" si="112"/>
        <v>4.7281323877068071E-3</v>
      </c>
      <c r="N285" s="1">
        <v>242</v>
      </c>
      <c r="O285" s="1">
        <v>315</v>
      </c>
      <c r="P285" s="1">
        <v>285</v>
      </c>
      <c r="Q285" s="1">
        <v>3</v>
      </c>
      <c r="S285" s="1">
        <v>1</v>
      </c>
      <c r="AN285" s="7">
        <f>IF(Q285&gt;0,RANK(Q285,(N285:P285,Q285:AL285)),0)</f>
        <v>4</v>
      </c>
      <c r="AO285" s="7">
        <f>IF(R285&gt;0,RANK(R285,(N285:P285,Q285:AL285)),0)</f>
        <v>0</v>
      </c>
      <c r="AP285" s="7">
        <f>IF(S285&gt;0,RANK(S285,(N285:P285,Q285:AL285)),0)</f>
        <v>5</v>
      </c>
      <c r="AQ285" s="7">
        <f>IF(T285&gt;0,RANK(T285,(N285:P285,Q285:AL285)),0)</f>
        <v>0</v>
      </c>
      <c r="AR285" s="2">
        <f t="shared" si="113"/>
        <v>3.5460992907801418E-3</v>
      </c>
      <c r="AS285" s="2">
        <f t="shared" si="114"/>
        <v>0</v>
      </c>
      <c r="AT285" s="2">
        <f t="shared" si="115"/>
        <v>1.1820330969267139E-3</v>
      </c>
      <c r="AU285" s="2">
        <f t="shared" si="116"/>
        <v>0</v>
      </c>
      <c r="AW285" t="s">
        <v>283</v>
      </c>
      <c r="AX285" t="s">
        <v>1196</v>
      </c>
      <c r="AY285">
        <v>3</v>
      </c>
      <c r="BA285" s="127">
        <v>8</v>
      </c>
      <c r="BB285" s="130">
        <v>35</v>
      </c>
      <c r="BC285" s="131">
        <f t="shared" si="106"/>
        <v>8035</v>
      </c>
      <c r="BE285" s="7" t="s">
        <v>3271</v>
      </c>
    </row>
    <row r="286" spans="1:63" hidden="1" outlineLevel="1" x14ac:dyDescent="0.2">
      <c r="A286" t="s">
        <v>616</v>
      </c>
      <c r="B286" t="s">
        <v>1196</v>
      </c>
      <c r="C286" s="1">
        <f t="shared" si="107"/>
        <v>40060</v>
      </c>
      <c r="D286" s="7">
        <f>RANK(N286,(N286:P286,Q286:AL286))</f>
        <v>3</v>
      </c>
      <c r="E286" s="7">
        <f>RANK(O286,(N286:P286,Q286:AL286))</f>
        <v>1</v>
      </c>
      <c r="F286" s="7">
        <f>IF(P286&gt;0,RANK(P286,(N286:P286,Q286:AL286)),0)</f>
        <v>2</v>
      </c>
      <c r="G286" s="1">
        <f t="shared" si="108"/>
        <v>7263</v>
      </c>
      <c r="H286" s="2">
        <f t="shared" si="96"/>
        <v>0.18130304543185222</v>
      </c>
      <c r="I286" s="2"/>
      <c r="J286" s="2">
        <f t="shared" si="109"/>
        <v>0.24940089865202197</v>
      </c>
      <c r="K286" s="2">
        <f t="shared" si="110"/>
        <v>0.46410384423364953</v>
      </c>
      <c r="L286" s="2">
        <f t="shared" si="111"/>
        <v>0.28280079880179732</v>
      </c>
      <c r="M286" s="2">
        <f t="shared" si="112"/>
        <v>3.6944583125311792E-3</v>
      </c>
      <c r="N286" s="1">
        <v>9991</v>
      </c>
      <c r="O286" s="1">
        <v>18592</v>
      </c>
      <c r="P286" s="1">
        <v>11329</v>
      </c>
      <c r="Q286" s="1">
        <v>126</v>
      </c>
      <c r="R286" s="1">
        <v>1</v>
      </c>
      <c r="S286" s="1">
        <v>12</v>
      </c>
      <c r="AG286" s="1">
        <v>9</v>
      </c>
      <c r="AN286" s="7">
        <f>IF(Q286&gt;0,RANK(Q286,(N286:P286,Q286:AL286)),0)</f>
        <v>4</v>
      </c>
      <c r="AO286" s="7">
        <f>IF(R286&gt;0,RANK(R286,(N286:P286,Q286:AL286)),0)</f>
        <v>7</v>
      </c>
      <c r="AP286" s="7">
        <f>IF(S286&gt;0,RANK(S286,(N286:P286,Q286:AL286)),0)</f>
        <v>5</v>
      </c>
      <c r="AQ286" s="7">
        <f>IF(T286&gt;0,RANK(T286,(N286:P286,Q286:AL286)),0)</f>
        <v>0</v>
      </c>
      <c r="AR286" s="2">
        <f t="shared" si="113"/>
        <v>3.1452820768846728E-3</v>
      </c>
      <c r="AS286" s="2">
        <f t="shared" si="114"/>
        <v>2.4962556165751371E-5</v>
      </c>
      <c r="AT286" s="2">
        <f t="shared" si="115"/>
        <v>2.995506739890165E-4</v>
      </c>
      <c r="AU286" s="2">
        <f t="shared" si="116"/>
        <v>0</v>
      </c>
      <c r="AW286" t="s">
        <v>616</v>
      </c>
      <c r="AX286" t="s">
        <v>1196</v>
      </c>
      <c r="BA286" s="127">
        <v>8</v>
      </c>
      <c r="BB286" s="130">
        <v>37</v>
      </c>
      <c r="BC286" s="131">
        <f t="shared" si="106"/>
        <v>8037</v>
      </c>
      <c r="BE286" s="7" t="s">
        <v>3271</v>
      </c>
    </row>
    <row r="287" spans="1:63" hidden="1" outlineLevel="1" x14ac:dyDescent="0.2">
      <c r="A287" t="s">
        <v>370</v>
      </c>
      <c r="B287" t="s">
        <v>1196</v>
      </c>
      <c r="C287" s="1">
        <f t="shared" si="107"/>
        <v>10870</v>
      </c>
      <c r="D287" s="7">
        <f>RANK(N287,(N287:P287,Q287:AL287))</f>
        <v>1</v>
      </c>
      <c r="E287" s="7">
        <f>RANK(O287,(N287:P287,Q287:AL287))</f>
        <v>3</v>
      </c>
      <c r="F287" s="7">
        <f>IF(P287&gt;0,RANK(P287,(N287:P287,Q287:AL287)),0)</f>
        <v>2</v>
      </c>
      <c r="G287" s="1">
        <f t="shared" si="108"/>
        <v>49</v>
      </c>
      <c r="H287" s="2">
        <f t="shared" si="96"/>
        <v>4.5078196872125114E-3</v>
      </c>
      <c r="I287" s="2"/>
      <c r="J287" s="2">
        <f t="shared" si="109"/>
        <v>0.35602575896964123</v>
      </c>
      <c r="K287" s="2">
        <f t="shared" si="110"/>
        <v>0.28518859245630174</v>
      </c>
      <c r="L287" s="2">
        <f t="shared" si="111"/>
        <v>0.35151793928242869</v>
      </c>
      <c r="M287" s="2">
        <f t="shared" si="112"/>
        <v>7.2677092916283992E-3</v>
      </c>
      <c r="N287" s="1">
        <v>3870</v>
      </c>
      <c r="O287" s="1">
        <v>3100</v>
      </c>
      <c r="P287" s="1">
        <v>3821</v>
      </c>
      <c r="Q287" s="1">
        <v>61</v>
      </c>
      <c r="S287" s="1">
        <v>18</v>
      </c>
      <c r="AN287" s="7">
        <f>IF(Q287&gt;0,RANK(Q287,(N287:P287,Q287:AL287)),0)</f>
        <v>4</v>
      </c>
      <c r="AO287" s="7">
        <f>IF(R287&gt;0,RANK(R287,(N287:P287,Q287:AL287)),0)</f>
        <v>0</v>
      </c>
      <c r="AP287" s="7">
        <f>IF(S287&gt;0,RANK(S287,(N287:P287,Q287:AL287)),0)</f>
        <v>5</v>
      </c>
      <c r="AQ287" s="7">
        <f>IF(T287&gt;0,RANK(T287,(N287:P287,Q287:AL287)),0)</f>
        <v>0</v>
      </c>
      <c r="AR287" s="2">
        <f t="shared" si="113"/>
        <v>5.611775528978841E-3</v>
      </c>
      <c r="AS287" s="2">
        <f t="shared" si="114"/>
        <v>0</v>
      </c>
      <c r="AT287" s="2">
        <f t="shared" si="115"/>
        <v>1.655933762649494E-3</v>
      </c>
      <c r="AU287" s="2">
        <f t="shared" si="116"/>
        <v>0</v>
      </c>
      <c r="AW287" t="s">
        <v>370</v>
      </c>
      <c r="AX287" t="s">
        <v>1196</v>
      </c>
      <c r="AY287">
        <v>3</v>
      </c>
      <c r="BA287" s="127">
        <v>8</v>
      </c>
      <c r="BB287" s="130">
        <v>39</v>
      </c>
      <c r="BC287" s="131">
        <f t="shared" si="106"/>
        <v>8039</v>
      </c>
      <c r="BE287" s="7" t="s">
        <v>3271</v>
      </c>
    </row>
    <row r="288" spans="1:63" hidden="1" outlineLevel="1" x14ac:dyDescent="0.2">
      <c r="A288" t="s">
        <v>3012</v>
      </c>
      <c r="B288" t="s">
        <v>1196</v>
      </c>
      <c r="C288" s="1">
        <f>SUM(N288:AL288)</f>
        <v>167169</v>
      </c>
      <c r="D288" s="7">
        <f>RANK(N288,(N288:P288,Q288:AL288))</f>
        <v>2</v>
      </c>
      <c r="E288" s="7">
        <f>RANK(O288,(N288:P288,Q288:AL288))</f>
        <v>1</v>
      </c>
      <c r="F288" s="7">
        <f>IF(P288&gt;0,RANK(P288,(N288:P288,Q288:AL288)),0)</f>
        <v>3</v>
      </c>
      <c r="G288" s="1">
        <f>MAX(N288:P288)-LARGE(N288:P288,2)</f>
        <v>40217</v>
      </c>
      <c r="H288" s="2">
        <f>G288/C288</f>
        <v>0.24057690121972375</v>
      </c>
      <c r="I288" s="2"/>
      <c r="J288" s="2">
        <f>IF($C288=0,"-",N288/$C288)</f>
        <v>0.27413575483492753</v>
      </c>
      <c r="K288" s="2">
        <f>IF($C288=0,"-",O288/$C288)</f>
        <v>0.51471265605465133</v>
      </c>
      <c r="L288" s="2">
        <f>IF($C288=0,"-",P288/$C288)</f>
        <v>0.20545675334541691</v>
      </c>
      <c r="M288" s="2">
        <f>IF(C288=0,"-",(1-J288-K288-L288))</f>
        <v>5.6948357650042913E-3</v>
      </c>
      <c r="N288" s="1">
        <v>45827</v>
      </c>
      <c r="O288" s="1">
        <v>86044</v>
      </c>
      <c r="P288" s="1">
        <v>34346</v>
      </c>
      <c r="Q288" s="1">
        <v>797</v>
      </c>
      <c r="R288" s="1">
        <v>5</v>
      </c>
      <c r="S288" s="1">
        <v>145</v>
      </c>
      <c r="U288" s="1">
        <v>5</v>
      </c>
      <c r="AN288" s="7">
        <f>IF(Q288&gt;0,RANK(Q288,(N288:P288,Q288:AL288)),0)</f>
        <v>4</v>
      </c>
      <c r="AO288" s="7">
        <f>IF(R288&gt;0,RANK(R288,(N288:P288,Q288:AL288)),0)</f>
        <v>6</v>
      </c>
      <c r="AP288" s="7">
        <f>IF(S288&gt;0,RANK(S288,(N288:P288,Q288:AL288)),0)</f>
        <v>5</v>
      </c>
      <c r="AQ288" s="7">
        <f>IF(T288&gt;0,RANK(T288,(N288:P288,Q288:AL288)),0)</f>
        <v>0</v>
      </c>
      <c r="AR288" s="2">
        <f>IF($C288=0,"-",Q288/$C288)</f>
        <v>4.7676303620886647E-3</v>
      </c>
      <c r="AS288" s="2">
        <f>IF($C288=0,"-",R288/$C288)</f>
        <v>2.9909851706955239E-5</v>
      </c>
      <c r="AT288" s="2">
        <f>IF($C288=0,"-",S288/$C288)</f>
        <v>8.6738569950170182E-4</v>
      </c>
      <c r="AU288" s="2">
        <f>IF($C288=0,"-",T288/$C288)</f>
        <v>0</v>
      </c>
      <c r="AW288" t="s">
        <v>3012</v>
      </c>
      <c r="AX288" t="s">
        <v>1196</v>
      </c>
      <c r="AY288">
        <v>5</v>
      </c>
      <c r="BA288" s="127">
        <v>8</v>
      </c>
      <c r="BB288" s="130">
        <v>43</v>
      </c>
      <c r="BC288" s="131">
        <f>BA288*1000+BB288</f>
        <v>8043</v>
      </c>
      <c r="BE288" s="7" t="s">
        <v>3271</v>
      </c>
    </row>
    <row r="289" spans="1:57" hidden="1" outlineLevel="1" x14ac:dyDescent="0.2">
      <c r="A289" t="s">
        <v>1453</v>
      </c>
      <c r="B289" t="s">
        <v>1196</v>
      </c>
      <c r="C289" s="1">
        <f t="shared" si="107"/>
        <v>5045</v>
      </c>
      <c r="D289" s="7">
        <f>RANK(N289,(N289:P289,Q289:AL289))</f>
        <v>3</v>
      </c>
      <c r="E289" s="7">
        <f>RANK(O289,(N289:P289,Q289:AL289))</f>
        <v>1</v>
      </c>
      <c r="F289" s="7">
        <f>IF(P289&gt;0,RANK(P289,(N289:P289,Q289:AL289)),0)</f>
        <v>2</v>
      </c>
      <c r="G289" s="1">
        <f t="shared" si="108"/>
        <v>638</v>
      </c>
      <c r="H289" s="2">
        <f t="shared" si="96"/>
        <v>0.12646184340931615</v>
      </c>
      <c r="I289" s="2"/>
      <c r="J289" s="2">
        <f t="shared" si="109"/>
        <v>0.24519326065411298</v>
      </c>
      <c r="K289" s="2">
        <f t="shared" si="110"/>
        <v>0.43706640237859268</v>
      </c>
      <c r="L289" s="2">
        <f t="shared" si="111"/>
        <v>0.31060455896927652</v>
      </c>
      <c r="M289" s="2">
        <f t="shared" si="112"/>
        <v>7.1357779980178448E-3</v>
      </c>
      <c r="N289" s="1">
        <v>1237</v>
      </c>
      <c r="O289" s="1">
        <v>2205</v>
      </c>
      <c r="P289" s="1">
        <v>1567</v>
      </c>
      <c r="Q289" s="1">
        <v>26</v>
      </c>
      <c r="R289" s="1">
        <v>2</v>
      </c>
      <c r="S289" s="1">
        <v>7</v>
      </c>
      <c r="W289" s="1">
        <v>1</v>
      </c>
      <c r="AN289" s="7">
        <f>IF(Q289&gt;0,RANK(Q289,(N289:P289,Q289:AL289)),0)</f>
        <v>4</v>
      </c>
      <c r="AO289" s="7">
        <f>IF(R289&gt;0,RANK(R289,(N289:P289,Q289:AL289)),0)</f>
        <v>6</v>
      </c>
      <c r="AP289" s="7">
        <f>IF(S289&gt;0,RANK(S289,(N289:P289,Q289:AL289)),0)</f>
        <v>5</v>
      </c>
      <c r="AQ289" s="7">
        <f>IF(T289&gt;0,RANK(T289,(N289:P289,Q289:AL289)),0)</f>
        <v>0</v>
      </c>
      <c r="AR289" s="2">
        <f t="shared" si="113"/>
        <v>5.1536174430128843E-3</v>
      </c>
      <c r="AS289" s="2">
        <f t="shared" si="114"/>
        <v>3.9643211100099106E-4</v>
      </c>
      <c r="AT289" s="2">
        <f t="shared" si="115"/>
        <v>1.3875123885034688E-3</v>
      </c>
      <c r="AU289" s="2">
        <f t="shared" si="116"/>
        <v>0</v>
      </c>
      <c r="AW289" t="s">
        <v>1453</v>
      </c>
      <c r="AX289" t="s">
        <v>1196</v>
      </c>
      <c r="AY289">
        <v>4</v>
      </c>
      <c r="BA289" s="127">
        <v>8</v>
      </c>
      <c r="BB289" s="130">
        <v>41</v>
      </c>
      <c r="BC289" s="131">
        <f t="shared" si="106"/>
        <v>8041</v>
      </c>
      <c r="BE289" s="7" t="s">
        <v>3271</v>
      </c>
    </row>
    <row r="290" spans="1:57" hidden="1" outlineLevel="1" x14ac:dyDescent="0.2">
      <c r="A290" t="s">
        <v>1886</v>
      </c>
      <c r="B290" t="s">
        <v>1196</v>
      </c>
      <c r="C290" s="1">
        <f t="shared" si="107"/>
        <v>15131</v>
      </c>
      <c r="D290" s="7">
        <f>RANK(N290,(N290:P290,Q290:AL290))</f>
        <v>2</v>
      </c>
      <c r="E290" s="7">
        <f>RANK(O290,(N290:P290,Q290:AL290))</f>
        <v>1</v>
      </c>
      <c r="F290" s="7">
        <f>IF(P290&gt;0,RANK(P290,(N290:P290,Q290:AL290)),0)</f>
        <v>3</v>
      </c>
      <c r="G290" s="1">
        <f t="shared" si="108"/>
        <v>605</v>
      </c>
      <c r="H290" s="2">
        <f t="shared" si="96"/>
        <v>3.9984138523560898E-2</v>
      </c>
      <c r="I290" s="2"/>
      <c r="J290" s="2">
        <f t="shared" si="109"/>
        <v>0.35397528253254906</v>
      </c>
      <c r="K290" s="2">
        <f t="shared" si="110"/>
        <v>0.39395942105610998</v>
      </c>
      <c r="L290" s="2">
        <f t="shared" si="111"/>
        <v>0.24512590046923535</v>
      </c>
      <c r="M290" s="2">
        <f t="shared" si="112"/>
        <v>6.9393959421056028E-3</v>
      </c>
      <c r="N290" s="1">
        <v>5356</v>
      </c>
      <c r="O290" s="1">
        <v>5961</v>
      </c>
      <c r="P290" s="1">
        <v>3709</v>
      </c>
      <c r="Q290" s="1">
        <v>76</v>
      </c>
      <c r="R290" s="1">
        <v>14</v>
      </c>
      <c r="S290" s="1">
        <v>14</v>
      </c>
      <c r="U290" s="1">
        <v>1</v>
      </c>
      <c r="AN290" s="7">
        <f>IF(Q290&gt;0,RANK(Q290,(N290:P290,Q290:AL290)),0)</f>
        <v>4</v>
      </c>
      <c r="AO290" s="7">
        <f>IF(R290&gt;0,RANK(R290,(N290:P290,Q290:AL290)),0)</f>
        <v>5</v>
      </c>
      <c r="AP290" s="7">
        <f>IF(S290&gt;0,RANK(S290,(N290:P290,Q290:AL290)),0)</f>
        <v>5</v>
      </c>
      <c r="AQ290" s="7">
        <f>IF(T290&gt;0,RANK(T290,(N290:P290,Q290:AL290)),0)</f>
        <v>0</v>
      </c>
      <c r="AR290" s="2">
        <f t="shared" si="113"/>
        <v>5.0228008723812037E-3</v>
      </c>
      <c r="AS290" s="2">
        <f t="shared" si="114"/>
        <v>9.2525279228074817E-4</v>
      </c>
      <c r="AT290" s="2">
        <f t="shared" si="115"/>
        <v>9.2525279228074817E-4</v>
      </c>
      <c r="AU290" s="2">
        <f t="shared" si="116"/>
        <v>0</v>
      </c>
      <c r="AW290" t="s">
        <v>1886</v>
      </c>
      <c r="AX290" t="s">
        <v>1196</v>
      </c>
      <c r="BA290" s="127">
        <v>8</v>
      </c>
      <c r="BB290" s="130">
        <v>45</v>
      </c>
      <c r="BC290" s="131">
        <f t="shared" si="106"/>
        <v>8045</v>
      </c>
      <c r="BE290" s="7" t="s">
        <v>3271</v>
      </c>
    </row>
    <row r="291" spans="1:57" hidden="1" outlineLevel="1" x14ac:dyDescent="0.2">
      <c r="A291" t="s">
        <v>2090</v>
      </c>
      <c r="B291" t="s">
        <v>1196</v>
      </c>
      <c r="C291" s="1">
        <f t="shared" si="107"/>
        <v>13976</v>
      </c>
      <c r="D291" s="7">
        <f>RANK(N291,(N291:P291,Q291:AL291))</f>
        <v>1</v>
      </c>
      <c r="E291" s="7">
        <f>RANK(O291,(N291:P291,Q291:AL291))</f>
        <v>3</v>
      </c>
      <c r="F291" s="7">
        <f>IF(P291&gt;0,RANK(P291,(N291:P291,Q291:AL291)),0)</f>
        <v>2</v>
      </c>
      <c r="G291" s="1">
        <f t="shared" si="108"/>
        <v>674</v>
      </c>
      <c r="H291" s="2">
        <f t="shared" si="96"/>
        <v>4.8225529479107042E-2</v>
      </c>
      <c r="I291" s="2"/>
      <c r="J291" s="2">
        <f t="shared" si="109"/>
        <v>0.36362335432169435</v>
      </c>
      <c r="K291" s="2">
        <f t="shared" si="110"/>
        <v>0.31511161991986264</v>
      </c>
      <c r="L291" s="2">
        <f t="shared" si="111"/>
        <v>0.31539782484258727</v>
      </c>
      <c r="M291" s="2">
        <f t="shared" si="112"/>
        <v>5.8672009158557414E-3</v>
      </c>
      <c r="N291" s="1">
        <v>5082</v>
      </c>
      <c r="O291" s="1">
        <v>4404</v>
      </c>
      <c r="P291" s="1">
        <v>4408</v>
      </c>
      <c r="Q291" s="1">
        <v>58</v>
      </c>
      <c r="R291" s="1">
        <v>6</v>
      </c>
      <c r="S291" s="1">
        <v>16</v>
      </c>
      <c r="U291" s="1">
        <v>1</v>
      </c>
      <c r="W291" s="1">
        <v>1</v>
      </c>
      <c r="AN291" s="7">
        <f>IF(Q291&gt;0,RANK(Q291,(N291:P291,Q291:AL291)),0)</f>
        <v>4</v>
      </c>
      <c r="AO291" s="7">
        <f>IF(R291&gt;0,RANK(R291,(N291:P291,Q291:AL291)),0)</f>
        <v>6</v>
      </c>
      <c r="AP291" s="7">
        <f>IF(S291&gt;0,RANK(S291,(N291:P291,Q291:AL291)),0)</f>
        <v>5</v>
      </c>
      <c r="AQ291" s="7">
        <f>IF(T291&gt;0,RANK(T291,(N291:P291,Q291:AL291)),0)</f>
        <v>0</v>
      </c>
      <c r="AR291" s="2">
        <f t="shared" si="113"/>
        <v>4.1499713795077279E-3</v>
      </c>
      <c r="AS291" s="2">
        <f t="shared" si="114"/>
        <v>4.2930738408700631E-4</v>
      </c>
      <c r="AT291" s="2">
        <f t="shared" si="115"/>
        <v>1.1448196908986834E-3</v>
      </c>
      <c r="AU291" s="2">
        <f t="shared" si="116"/>
        <v>0</v>
      </c>
      <c r="AW291" t="s">
        <v>2090</v>
      </c>
      <c r="AX291" t="s">
        <v>1196</v>
      </c>
      <c r="AY291">
        <v>3</v>
      </c>
      <c r="BA291" s="127">
        <v>8</v>
      </c>
      <c r="BB291" s="130">
        <v>47</v>
      </c>
      <c r="BC291" s="131">
        <f t="shared" si="106"/>
        <v>8047</v>
      </c>
      <c r="BE291" s="7" t="s">
        <v>3271</v>
      </c>
    </row>
    <row r="292" spans="1:57" hidden="1" outlineLevel="1" x14ac:dyDescent="0.2">
      <c r="A292" t="s">
        <v>1860</v>
      </c>
      <c r="B292" t="s">
        <v>1196</v>
      </c>
      <c r="C292" s="1">
        <f t="shared" si="107"/>
        <v>1759</v>
      </c>
      <c r="D292" s="7">
        <f>RANK(N292,(N292:P292,Q292:AL292))</f>
        <v>1</v>
      </c>
      <c r="E292" s="7">
        <f>RANK(O292,(N292:P292,Q292:AL292))</f>
        <v>3</v>
      </c>
      <c r="F292" s="7">
        <f>IF(P292&gt;0,RANK(P292,(N292:P292,Q292:AL292)),0)</f>
        <v>2</v>
      </c>
      <c r="G292" s="1">
        <f t="shared" si="108"/>
        <v>181</v>
      </c>
      <c r="H292" s="2">
        <f t="shared" si="96"/>
        <v>0.10289937464468447</v>
      </c>
      <c r="I292" s="2"/>
      <c r="J292" s="2">
        <f t="shared" si="109"/>
        <v>0.41273450824332009</v>
      </c>
      <c r="K292" s="2">
        <f t="shared" si="110"/>
        <v>0.26264923251847638</v>
      </c>
      <c r="L292" s="2">
        <f t="shared" si="111"/>
        <v>0.30983513359863557</v>
      </c>
      <c r="M292" s="2">
        <f t="shared" si="112"/>
        <v>1.4781125639568016E-2</v>
      </c>
      <c r="N292" s="1">
        <v>726</v>
      </c>
      <c r="O292" s="1">
        <v>462</v>
      </c>
      <c r="P292" s="1">
        <v>545</v>
      </c>
      <c r="Q292" s="1">
        <v>20</v>
      </c>
      <c r="R292" s="1">
        <v>2</v>
      </c>
      <c r="S292" s="1">
        <v>3</v>
      </c>
      <c r="U292" s="1">
        <v>1</v>
      </c>
      <c r="AN292" s="7">
        <f>IF(Q292&gt;0,RANK(Q292,(N292:P292,Q292:AL292)),0)</f>
        <v>4</v>
      </c>
      <c r="AO292" s="7">
        <f>IF(R292&gt;0,RANK(R292,(N292:P292,Q292:AL292)),0)</f>
        <v>6</v>
      </c>
      <c r="AP292" s="7">
        <f>IF(S292&gt;0,RANK(S292,(N292:P292,Q292:AL292)),0)</f>
        <v>5</v>
      </c>
      <c r="AQ292" s="7">
        <f>IF(T292&gt;0,RANK(T292,(N292:P292,Q292:AL292)),0)</f>
        <v>0</v>
      </c>
      <c r="AR292" s="2">
        <f t="shared" si="113"/>
        <v>1.137009664582149E-2</v>
      </c>
      <c r="AS292" s="2">
        <f t="shared" si="114"/>
        <v>1.1370096645821489E-3</v>
      </c>
      <c r="AT292" s="2">
        <f t="shared" si="115"/>
        <v>1.7055144968732233E-3</v>
      </c>
      <c r="AU292" s="2">
        <f t="shared" si="116"/>
        <v>0</v>
      </c>
      <c r="AW292" t="s">
        <v>1860</v>
      </c>
      <c r="AX292" t="s">
        <v>1196</v>
      </c>
      <c r="AY292">
        <v>2</v>
      </c>
      <c r="BA292" s="127">
        <v>8</v>
      </c>
      <c r="BB292" s="130">
        <v>49</v>
      </c>
      <c r="BC292" s="131">
        <f t="shared" si="106"/>
        <v>8049</v>
      </c>
      <c r="BE292" s="7" t="s">
        <v>3271</v>
      </c>
    </row>
    <row r="293" spans="1:57" hidden="1" outlineLevel="1" x14ac:dyDescent="0.2">
      <c r="A293" t="s">
        <v>1676</v>
      </c>
      <c r="B293" t="s">
        <v>1196</v>
      </c>
      <c r="C293" s="1">
        <f t="shared" si="107"/>
        <v>4918</v>
      </c>
      <c r="D293" s="7">
        <f>RANK(N293,(N293:P293,Q293:AL293))</f>
        <v>2</v>
      </c>
      <c r="E293" s="7">
        <f>RANK(O293,(N293:P293,Q293:AL293))</f>
        <v>1</v>
      </c>
      <c r="F293" s="7">
        <f>IF(P293&gt;0,RANK(P293,(N293:P293,Q293:AL293)),0)</f>
        <v>3</v>
      </c>
      <c r="G293" s="1">
        <f t="shared" si="108"/>
        <v>85</v>
      </c>
      <c r="H293" s="2">
        <f t="shared" si="96"/>
        <v>1.7283448556323709E-2</v>
      </c>
      <c r="I293" s="2"/>
      <c r="J293" s="2">
        <f t="shared" si="109"/>
        <v>0.34119560797071979</v>
      </c>
      <c r="K293" s="2">
        <f t="shared" si="110"/>
        <v>0.35847905652704354</v>
      </c>
      <c r="L293" s="2">
        <f t="shared" si="111"/>
        <v>0.29564863765758437</v>
      </c>
      <c r="M293" s="2">
        <f t="shared" si="112"/>
        <v>4.6766978446523E-3</v>
      </c>
      <c r="N293" s="1">
        <v>1678</v>
      </c>
      <c r="O293" s="1">
        <v>1763</v>
      </c>
      <c r="P293" s="1">
        <v>1454</v>
      </c>
      <c r="Q293" s="1">
        <v>18</v>
      </c>
      <c r="R293" s="1">
        <v>3</v>
      </c>
      <c r="S293" s="1">
        <v>2</v>
      </c>
      <c r="AN293" s="7">
        <f>IF(Q293&gt;0,RANK(Q293,(N293:P293,Q293:AL293)),0)</f>
        <v>4</v>
      </c>
      <c r="AO293" s="7">
        <f>IF(R293&gt;0,RANK(R293,(N293:P293,Q293:AL293)),0)</f>
        <v>5</v>
      </c>
      <c r="AP293" s="7">
        <f>IF(S293&gt;0,RANK(S293,(N293:P293,Q293:AL293)),0)</f>
        <v>6</v>
      </c>
      <c r="AQ293" s="7">
        <f>IF(T293&gt;0,RANK(T293,(N293:P293,Q293:AL293)),0)</f>
        <v>0</v>
      </c>
      <c r="AR293" s="2">
        <f t="shared" si="113"/>
        <v>3.6600244001626678E-3</v>
      </c>
      <c r="AS293" s="2">
        <f t="shared" si="114"/>
        <v>6.1000406669377792E-4</v>
      </c>
      <c r="AT293" s="2">
        <f t="shared" si="115"/>
        <v>4.0666937779585197E-4</v>
      </c>
      <c r="AU293" s="2">
        <f t="shared" si="116"/>
        <v>0</v>
      </c>
      <c r="AW293" t="s">
        <v>1676</v>
      </c>
      <c r="AX293" t="s">
        <v>1196</v>
      </c>
      <c r="AY293">
        <v>3</v>
      </c>
      <c r="BA293" s="127">
        <v>8</v>
      </c>
      <c r="BB293" s="130">
        <v>51</v>
      </c>
      <c r="BC293" s="131">
        <f t="shared" si="106"/>
        <v>8051</v>
      </c>
      <c r="BE293" s="7" t="s">
        <v>3271</v>
      </c>
    </row>
    <row r="294" spans="1:57" hidden="1" outlineLevel="1" x14ac:dyDescent="0.2">
      <c r="A294" t="s">
        <v>2820</v>
      </c>
      <c r="B294" t="s">
        <v>1196</v>
      </c>
      <c r="C294" s="1">
        <f t="shared" si="107"/>
        <v>5759</v>
      </c>
      <c r="D294" s="7">
        <f>RANK(N294,(N294:P294,Q294:AL294))</f>
        <v>1</v>
      </c>
      <c r="E294" s="7">
        <f>RANK(O294,(N294:P294,Q294:AL294))</f>
        <v>3</v>
      </c>
      <c r="F294" s="7">
        <f>IF(P294&gt;0,RANK(P294,(N294:P294,Q294:AL294)),0)</f>
        <v>2</v>
      </c>
      <c r="G294" s="1">
        <f t="shared" si="108"/>
        <v>718</v>
      </c>
      <c r="H294" s="2">
        <f t="shared" si="96"/>
        <v>0.12467442264281993</v>
      </c>
      <c r="I294" s="2"/>
      <c r="J294" s="2">
        <f t="shared" si="109"/>
        <v>0.41482896336169472</v>
      </c>
      <c r="K294" s="2">
        <f t="shared" si="110"/>
        <v>0.2885917694044105</v>
      </c>
      <c r="L294" s="2">
        <f t="shared" si="111"/>
        <v>0.29015454071887481</v>
      </c>
      <c r="M294" s="2">
        <f t="shared" si="112"/>
        <v>6.4247265150199628E-3</v>
      </c>
      <c r="N294" s="1">
        <v>2389</v>
      </c>
      <c r="O294" s="1">
        <v>1662</v>
      </c>
      <c r="P294" s="1">
        <v>1671</v>
      </c>
      <c r="Q294" s="1">
        <v>28</v>
      </c>
      <c r="R294" s="1">
        <v>1</v>
      </c>
      <c r="S294" s="1">
        <v>8</v>
      </c>
      <c r="AN294" s="7">
        <f>IF(Q294&gt;0,RANK(Q294,(N294:P294,Q294:AL294)),0)</f>
        <v>4</v>
      </c>
      <c r="AO294" s="7">
        <f>IF(R294&gt;0,RANK(R294,(N294:P294,Q294:AL294)),0)</f>
        <v>6</v>
      </c>
      <c r="AP294" s="7">
        <f>IF(S294&gt;0,RANK(S294,(N294:P294,Q294:AL294)),0)</f>
        <v>5</v>
      </c>
      <c r="AQ294" s="7">
        <f>IF(T294&gt;0,RANK(T294,(N294:P294,Q294:AL294)),0)</f>
        <v>0</v>
      </c>
      <c r="AR294" s="2">
        <f t="shared" si="113"/>
        <v>4.8619552005556522E-3</v>
      </c>
      <c r="AS294" s="2">
        <f t="shared" si="114"/>
        <v>1.7364125716270185E-4</v>
      </c>
      <c r="AT294" s="2">
        <f t="shared" si="115"/>
        <v>1.3891300573016148E-3</v>
      </c>
      <c r="AU294" s="2">
        <f t="shared" si="116"/>
        <v>0</v>
      </c>
      <c r="AW294" t="s">
        <v>2820</v>
      </c>
      <c r="AX294" t="s">
        <v>1196</v>
      </c>
      <c r="AY294">
        <v>3</v>
      </c>
      <c r="BA294" s="127">
        <v>8</v>
      </c>
      <c r="BB294" s="130">
        <v>53</v>
      </c>
      <c r="BC294" s="131">
        <f t="shared" si="106"/>
        <v>8053</v>
      </c>
      <c r="BE294" s="7" t="s">
        <v>3271</v>
      </c>
    </row>
    <row r="295" spans="1:57" hidden="1" outlineLevel="1" x14ac:dyDescent="0.2">
      <c r="A295" t="s">
        <v>2640</v>
      </c>
      <c r="B295" t="s">
        <v>1196</v>
      </c>
      <c r="C295" s="1">
        <f t="shared" si="107"/>
        <v>476</v>
      </c>
      <c r="D295" s="7">
        <f>RANK(N295,(N295:P295,Q295:AL295))</f>
        <v>2</v>
      </c>
      <c r="E295" s="7">
        <f>RANK(O295,(N295:P295,Q295:AL295))</f>
        <v>1</v>
      </c>
      <c r="F295" s="7">
        <f>IF(P295&gt;0,RANK(P295,(N295:P295,Q295:AL295)),0)</f>
        <v>3</v>
      </c>
      <c r="G295" s="1">
        <f t="shared" si="108"/>
        <v>37</v>
      </c>
      <c r="H295" s="2">
        <f t="shared" si="96"/>
        <v>7.7731092436974791E-2</v>
      </c>
      <c r="I295" s="2"/>
      <c r="J295" s="2">
        <f t="shared" si="109"/>
        <v>0.3172268907563025</v>
      </c>
      <c r="K295" s="2">
        <f t="shared" si="110"/>
        <v>0.3949579831932773</v>
      </c>
      <c r="L295" s="2">
        <f t="shared" si="111"/>
        <v>0.2857142857142857</v>
      </c>
      <c r="M295" s="2">
        <f t="shared" si="112"/>
        <v>2.1008403361345018E-3</v>
      </c>
      <c r="N295" s="1">
        <v>151</v>
      </c>
      <c r="O295" s="1">
        <v>188</v>
      </c>
      <c r="P295" s="1">
        <v>136</v>
      </c>
      <c r="Q295" s="1">
        <v>1</v>
      </c>
      <c r="AN295" s="7">
        <f>IF(Q295&gt;0,RANK(Q295,(N295:P295,Q295:AL295)),0)</f>
        <v>4</v>
      </c>
      <c r="AO295" s="7">
        <f>IF(R295&gt;0,RANK(R295,(N295:P295,Q295:AL295)),0)</f>
        <v>0</v>
      </c>
      <c r="AP295" s="7">
        <f>IF(S295&gt;0,RANK(S295,(N295:P295,Q295:AL295)),0)</f>
        <v>0</v>
      </c>
      <c r="AQ295" s="7">
        <f>IF(T295&gt;0,RANK(T295,(N295:P295,Q295:AL295)),0)</f>
        <v>0</v>
      </c>
      <c r="AR295" s="2">
        <f t="shared" si="113"/>
        <v>2.1008403361344537E-3</v>
      </c>
      <c r="AS295" s="2">
        <f t="shared" si="114"/>
        <v>0</v>
      </c>
      <c r="AT295" s="2">
        <f t="shared" si="115"/>
        <v>0</v>
      </c>
      <c r="AU295" s="2">
        <f t="shared" si="116"/>
        <v>0</v>
      </c>
      <c r="AW295" t="s">
        <v>2640</v>
      </c>
      <c r="AX295" t="s">
        <v>1196</v>
      </c>
      <c r="AY295">
        <v>3</v>
      </c>
      <c r="BA295" s="127">
        <v>8</v>
      </c>
      <c r="BB295" s="130">
        <v>55</v>
      </c>
      <c r="BC295" s="131">
        <f t="shared" si="106"/>
        <v>8055</v>
      </c>
      <c r="BE295" s="7" t="s">
        <v>3271</v>
      </c>
    </row>
    <row r="296" spans="1:57" hidden="1" outlineLevel="1" x14ac:dyDescent="0.2">
      <c r="A296" t="s">
        <v>2822</v>
      </c>
      <c r="B296" t="s">
        <v>1196</v>
      </c>
      <c r="C296" s="1">
        <f t="shared" si="107"/>
        <v>2313</v>
      </c>
      <c r="D296" s="7">
        <f>RANK(N296,(N296:P296,Q296:AL296))</f>
        <v>1</v>
      </c>
      <c r="E296" s="7">
        <f>RANK(O296,(N296:P296,Q296:AL296))</f>
        <v>2</v>
      </c>
      <c r="F296" s="7">
        <f>IF(P296&gt;0,RANK(P296,(N296:P296,Q296:AL296)),0)</f>
        <v>3</v>
      </c>
      <c r="G296" s="1">
        <f t="shared" si="108"/>
        <v>539</v>
      </c>
      <c r="H296" s="2">
        <f t="shared" si="96"/>
        <v>0.23303069606571553</v>
      </c>
      <c r="I296" s="2"/>
      <c r="J296" s="2">
        <f t="shared" si="109"/>
        <v>0.52918287937743191</v>
      </c>
      <c r="K296" s="2">
        <f t="shared" si="110"/>
        <v>0.29615218331171639</v>
      </c>
      <c r="L296" s="2">
        <f t="shared" si="111"/>
        <v>0.16645049718979679</v>
      </c>
      <c r="M296" s="2">
        <f t="shared" si="112"/>
        <v>8.2144401210549056E-3</v>
      </c>
      <c r="N296" s="1">
        <v>1224</v>
      </c>
      <c r="O296" s="1">
        <v>685</v>
      </c>
      <c r="P296" s="1">
        <v>385</v>
      </c>
      <c r="Q296" s="1">
        <v>14</v>
      </c>
      <c r="S296" s="1">
        <v>5</v>
      </c>
      <c r="AN296" s="7">
        <f>IF(Q296&gt;0,RANK(Q296,(N296:P296,Q296:AL296)),0)</f>
        <v>4</v>
      </c>
      <c r="AO296" s="7">
        <f>IF(R296&gt;0,RANK(R296,(N296:P296,Q296:AL296)),0)</f>
        <v>0</v>
      </c>
      <c r="AP296" s="7">
        <f>IF(S296&gt;0,RANK(S296,(N296:P296,Q296:AL296)),0)</f>
        <v>5</v>
      </c>
      <c r="AQ296" s="7">
        <f>IF(T296&gt;0,RANK(T296,(N296:P296,Q296:AL296)),0)</f>
        <v>0</v>
      </c>
      <c r="AR296" s="2">
        <f t="shared" si="113"/>
        <v>6.0527453523562475E-3</v>
      </c>
      <c r="AS296" s="2">
        <f t="shared" si="114"/>
        <v>0</v>
      </c>
      <c r="AT296" s="2">
        <f t="shared" si="115"/>
        <v>2.1616947686986599E-3</v>
      </c>
      <c r="AU296" s="2">
        <f t="shared" si="116"/>
        <v>0</v>
      </c>
      <c r="AW296" t="s">
        <v>2822</v>
      </c>
      <c r="AX296" t="s">
        <v>1196</v>
      </c>
      <c r="AY296">
        <v>3</v>
      </c>
      <c r="BA296" s="127">
        <v>8</v>
      </c>
      <c r="BB296" s="130">
        <v>57</v>
      </c>
      <c r="BC296" s="131">
        <f t="shared" si="106"/>
        <v>8057</v>
      </c>
      <c r="BE296" s="7" t="s">
        <v>3271</v>
      </c>
    </row>
    <row r="297" spans="1:57" hidden="1" outlineLevel="1" x14ac:dyDescent="0.2">
      <c r="A297" t="s">
        <v>1768</v>
      </c>
      <c r="B297" t="s">
        <v>1196</v>
      </c>
      <c r="C297" s="1">
        <f t="shared" si="107"/>
        <v>966</v>
      </c>
      <c r="D297" s="7">
        <f>RANK(N297,(N297:P297,Q297:AL297))</f>
        <v>3</v>
      </c>
      <c r="E297" s="7">
        <f>RANK(O297,(N297:P297,Q297:AL297))</f>
        <v>1</v>
      </c>
      <c r="F297" s="7">
        <f>IF(P297&gt;0,RANK(P297,(N297:P297,Q297:AL297)),0)</f>
        <v>2</v>
      </c>
      <c r="G297" s="1">
        <f t="shared" si="108"/>
        <v>96</v>
      </c>
      <c r="H297" s="2">
        <f t="shared" si="96"/>
        <v>9.9378881987577633E-2</v>
      </c>
      <c r="I297" s="2"/>
      <c r="J297" s="2">
        <f t="shared" si="109"/>
        <v>0.2236024844720497</v>
      </c>
      <c r="K297" s="2">
        <f t="shared" si="110"/>
        <v>0.43685300207039335</v>
      </c>
      <c r="L297" s="2">
        <f t="shared" si="111"/>
        <v>0.33747412008281574</v>
      </c>
      <c r="M297" s="2">
        <f t="shared" si="112"/>
        <v>2.0703933747412417E-3</v>
      </c>
      <c r="N297" s="1">
        <v>216</v>
      </c>
      <c r="O297" s="1">
        <v>422</v>
      </c>
      <c r="P297" s="1">
        <v>326</v>
      </c>
      <c r="Q297" s="1">
        <v>2</v>
      </c>
      <c r="AN297" s="7">
        <f>IF(Q297&gt;0,RANK(Q297,(N297:P297,Q297:AL297)),0)</f>
        <v>4</v>
      </c>
      <c r="AO297" s="7">
        <f>IF(R297&gt;0,RANK(R297,(N297:P297,Q297:AL297)),0)</f>
        <v>0</v>
      </c>
      <c r="AP297" s="7">
        <f>IF(S297&gt;0,RANK(S297,(N297:P297,Q297:AL297)),0)</f>
        <v>0</v>
      </c>
      <c r="AQ297" s="7">
        <f>IF(T297&gt;0,RANK(T297,(N297:P297,Q297:AL297)),0)</f>
        <v>0</v>
      </c>
      <c r="AR297" s="2">
        <f t="shared" si="113"/>
        <v>2.070393374741201E-3</v>
      </c>
      <c r="AS297" s="2">
        <f t="shared" si="114"/>
        <v>0</v>
      </c>
      <c r="AT297" s="2">
        <f t="shared" si="115"/>
        <v>0</v>
      </c>
      <c r="AU297" s="2">
        <f t="shared" si="116"/>
        <v>0</v>
      </c>
      <c r="AW297" t="s">
        <v>1768</v>
      </c>
      <c r="AX297" t="s">
        <v>1196</v>
      </c>
      <c r="AY297">
        <v>3</v>
      </c>
      <c r="BA297" s="127">
        <v>8</v>
      </c>
      <c r="BB297" s="130">
        <v>59</v>
      </c>
      <c r="BC297" s="131">
        <f t="shared" si="106"/>
        <v>8059</v>
      </c>
      <c r="BE297" s="7" t="s">
        <v>3271</v>
      </c>
    </row>
    <row r="298" spans="1:57" hidden="1" outlineLevel="1" x14ac:dyDescent="0.2">
      <c r="A298" t="s">
        <v>1500</v>
      </c>
      <c r="B298" t="s">
        <v>1196</v>
      </c>
      <c r="C298" s="1">
        <f t="shared" si="107"/>
        <v>223203</v>
      </c>
      <c r="D298" s="7">
        <f>RANK(N298,(N298:P298,Q298:AL298))</f>
        <v>2</v>
      </c>
      <c r="E298" s="7">
        <f>RANK(O298,(N298:P298,Q298:AL298))</f>
        <v>1</v>
      </c>
      <c r="F298" s="7">
        <f>IF(P298&gt;0,RANK(P298,(N298:P298,Q298:AL298)),0)</f>
        <v>3</v>
      </c>
      <c r="G298" s="1">
        <f t="shared" si="108"/>
        <v>1871</v>
      </c>
      <c r="H298" s="2">
        <f t="shared" si="96"/>
        <v>8.3825038193931084E-3</v>
      </c>
      <c r="I298" s="2"/>
      <c r="J298" s="2">
        <f t="shared" si="109"/>
        <v>0.36215463053812003</v>
      </c>
      <c r="K298" s="2">
        <f t="shared" si="110"/>
        <v>0.37053713435751312</v>
      </c>
      <c r="L298" s="2">
        <f t="shared" si="111"/>
        <v>0.2616631496888483</v>
      </c>
      <c r="M298" s="2">
        <f t="shared" si="112"/>
        <v>5.6450854155185581E-3</v>
      </c>
      <c r="N298" s="1">
        <v>80834</v>
      </c>
      <c r="O298" s="1">
        <v>82705</v>
      </c>
      <c r="P298" s="1">
        <v>58404</v>
      </c>
      <c r="Q298" s="1">
        <v>979</v>
      </c>
      <c r="R298" s="1">
        <v>42</v>
      </c>
      <c r="S298" s="1">
        <v>232</v>
      </c>
      <c r="U298" s="1">
        <v>1</v>
      </c>
      <c r="W298" s="1">
        <v>2</v>
      </c>
      <c r="AG298" s="1">
        <v>4</v>
      </c>
      <c r="AN298" s="7">
        <f>IF(Q298&gt;0,RANK(Q298,(N298:P298,Q298:AL298)),0)</f>
        <v>4</v>
      </c>
      <c r="AO298" s="7">
        <f>IF(R298&gt;0,RANK(R298,(N298:P298,Q298:AL298)),0)</f>
        <v>6</v>
      </c>
      <c r="AP298" s="7">
        <f>IF(S298&gt;0,RANK(S298,(N298:P298,Q298:AL298)),0)</f>
        <v>5</v>
      </c>
      <c r="AQ298" s="7">
        <f>IF(T298&gt;0,RANK(T298,(N298:P298,Q298:AL298)),0)</f>
        <v>0</v>
      </c>
      <c r="AR298" s="2">
        <f t="shared" si="113"/>
        <v>4.3861417633275536E-3</v>
      </c>
      <c r="AS298" s="2">
        <f t="shared" si="114"/>
        <v>1.8816951385062028E-4</v>
      </c>
      <c r="AT298" s="2">
        <f t="shared" si="115"/>
        <v>1.0394125526986644E-3</v>
      </c>
      <c r="AU298" s="2">
        <f t="shared" si="116"/>
        <v>0</v>
      </c>
      <c r="AW298" t="s">
        <v>1500</v>
      </c>
      <c r="AX298" t="s">
        <v>1196</v>
      </c>
      <c r="BA298" s="127">
        <v>8</v>
      </c>
      <c r="BB298" s="130">
        <v>61</v>
      </c>
      <c r="BC298" s="131">
        <f t="shared" si="106"/>
        <v>8061</v>
      </c>
      <c r="BE298" s="7" t="s">
        <v>3271</v>
      </c>
    </row>
    <row r="299" spans="1:57" hidden="1" outlineLevel="1" x14ac:dyDescent="0.2">
      <c r="A299" t="s">
        <v>378</v>
      </c>
      <c r="B299" t="s">
        <v>1196</v>
      </c>
      <c r="C299" s="1">
        <f t="shared" si="107"/>
        <v>1030</v>
      </c>
      <c r="D299" s="7">
        <f>RANK(N299,(N299:P299,Q299:AL299))</f>
        <v>2</v>
      </c>
      <c r="E299" s="7">
        <f>RANK(O299,(N299:P299,Q299:AL299))</f>
        <v>1</v>
      </c>
      <c r="F299" s="7">
        <f>IF(P299&gt;0,RANK(P299,(N299:P299,Q299:AL299)),0)</f>
        <v>3</v>
      </c>
      <c r="G299" s="1">
        <f t="shared" si="108"/>
        <v>182</v>
      </c>
      <c r="H299" s="2">
        <f t="shared" si="96"/>
        <v>0.1766990291262136</v>
      </c>
      <c r="I299" s="2"/>
      <c r="J299" s="2">
        <f t="shared" si="109"/>
        <v>0.28155339805825241</v>
      </c>
      <c r="K299" s="2">
        <f t="shared" si="110"/>
        <v>0.45825242718446602</v>
      </c>
      <c r="L299" s="2">
        <f t="shared" si="111"/>
        <v>0.25922330097087376</v>
      </c>
      <c r="M299" s="2">
        <f t="shared" si="112"/>
        <v>9.7087378640781097E-4</v>
      </c>
      <c r="N299" s="1">
        <v>290</v>
      </c>
      <c r="O299" s="1">
        <v>472</v>
      </c>
      <c r="P299" s="1">
        <v>267</v>
      </c>
      <c r="S299" s="1">
        <v>1</v>
      </c>
      <c r="AN299" s="7">
        <f>IF(Q299&gt;0,RANK(Q299,(N299:P299,Q299:AL299)),0)</f>
        <v>0</v>
      </c>
      <c r="AO299" s="7">
        <f>IF(R299&gt;0,RANK(R299,(N299:P299,Q299:AL299)),0)</f>
        <v>0</v>
      </c>
      <c r="AP299" s="7">
        <f>IF(S299&gt;0,RANK(S299,(N299:P299,Q299:AL299)),0)</f>
        <v>4</v>
      </c>
      <c r="AQ299" s="7">
        <f>IF(T299&gt;0,RANK(T299,(N299:P299,Q299:AL299)),0)</f>
        <v>0</v>
      </c>
      <c r="AR299" s="2">
        <f t="shared" si="113"/>
        <v>0</v>
      </c>
      <c r="AS299" s="2">
        <f t="shared" si="114"/>
        <v>0</v>
      </c>
      <c r="AT299" s="2">
        <f t="shared" si="115"/>
        <v>9.7087378640776695E-4</v>
      </c>
      <c r="AU299" s="2">
        <f t="shared" si="116"/>
        <v>0</v>
      </c>
      <c r="AW299" t="s">
        <v>378</v>
      </c>
      <c r="AX299" t="s">
        <v>1196</v>
      </c>
      <c r="AY299">
        <v>4</v>
      </c>
      <c r="BA299" s="127">
        <v>8</v>
      </c>
      <c r="BB299" s="130">
        <v>63</v>
      </c>
      <c r="BC299" s="131">
        <f t="shared" si="106"/>
        <v>8063</v>
      </c>
      <c r="BE299" s="7" t="s">
        <v>3271</v>
      </c>
    </row>
    <row r="300" spans="1:57" hidden="1" outlineLevel="1" x14ac:dyDescent="0.2">
      <c r="A300" t="s">
        <v>3079</v>
      </c>
      <c r="B300" t="s">
        <v>1196</v>
      </c>
      <c r="C300" s="1">
        <f t="shared" si="107"/>
        <v>3658</v>
      </c>
      <c r="D300" s="7">
        <f>RANK(N300,(N300:P300,Q300:AL300))</f>
        <v>2</v>
      </c>
      <c r="E300" s="7">
        <f>RANK(O300,(N300:P300,Q300:AL300))</f>
        <v>1</v>
      </c>
      <c r="F300" s="7">
        <f>IF(P300&gt;0,RANK(P300,(N300:P300,Q300:AL300)),0)</f>
        <v>3</v>
      </c>
      <c r="G300" s="1">
        <f t="shared" si="108"/>
        <v>876</v>
      </c>
      <c r="H300" s="2">
        <f t="shared" si="96"/>
        <v>0.23947512301804263</v>
      </c>
      <c r="I300" s="2"/>
      <c r="J300" s="2">
        <f t="shared" si="109"/>
        <v>0.25287042099507928</v>
      </c>
      <c r="K300" s="2">
        <f t="shared" si="110"/>
        <v>0.49234554401312192</v>
      </c>
      <c r="L300" s="2">
        <f t="shared" si="111"/>
        <v>0.25123018042646256</v>
      </c>
      <c r="M300" s="2">
        <f t="shared" si="112"/>
        <v>3.5538545653362452E-3</v>
      </c>
      <c r="N300" s="1">
        <v>925</v>
      </c>
      <c r="O300" s="1">
        <v>1801</v>
      </c>
      <c r="P300" s="1">
        <v>919</v>
      </c>
      <c r="Q300" s="1">
        <v>11</v>
      </c>
      <c r="S300" s="1">
        <v>2</v>
      </c>
      <c r="AN300" s="7">
        <f>IF(Q300&gt;0,RANK(Q300,(N300:P300,Q300:AL300)),0)</f>
        <v>4</v>
      </c>
      <c r="AO300" s="7">
        <f>IF(R300&gt;0,RANK(R300,(N300:P300,Q300:AL300)),0)</f>
        <v>0</v>
      </c>
      <c r="AP300" s="7">
        <f>IF(S300&gt;0,RANK(S300,(N300:P300,Q300:AL300)),0)</f>
        <v>5</v>
      </c>
      <c r="AQ300" s="7">
        <f>IF(T300&gt;0,RANK(T300,(N300:P300,Q300:AL300)),0)</f>
        <v>0</v>
      </c>
      <c r="AR300" s="2">
        <f t="shared" si="113"/>
        <v>3.0071077091306723E-3</v>
      </c>
      <c r="AS300" s="2">
        <f t="shared" si="114"/>
        <v>0</v>
      </c>
      <c r="AT300" s="2">
        <f t="shared" si="115"/>
        <v>5.4674685620557679E-4</v>
      </c>
      <c r="AU300" s="2">
        <f t="shared" si="116"/>
        <v>0</v>
      </c>
      <c r="AW300" t="s">
        <v>3079</v>
      </c>
      <c r="AX300" t="s">
        <v>1196</v>
      </c>
      <c r="AY300">
        <v>4</v>
      </c>
      <c r="BA300" s="127">
        <v>8</v>
      </c>
      <c r="BB300" s="130">
        <v>65</v>
      </c>
      <c r="BC300" s="131">
        <f t="shared" si="106"/>
        <v>8065</v>
      </c>
      <c r="BE300" s="7" t="s">
        <v>3271</v>
      </c>
    </row>
    <row r="301" spans="1:57" hidden="1" outlineLevel="1" x14ac:dyDescent="0.2">
      <c r="A301" t="s">
        <v>3080</v>
      </c>
      <c r="B301" t="s">
        <v>1196</v>
      </c>
      <c r="C301" s="1">
        <f>SUM(N301:AL301)</f>
        <v>15613</v>
      </c>
      <c r="D301" s="7">
        <f>RANK(N301,(N301:P301,Q301:AL301))</f>
        <v>1</v>
      </c>
      <c r="E301" s="7">
        <f>RANK(O301,(N301:P301,Q301:AL301))</f>
        <v>2</v>
      </c>
      <c r="F301" s="7">
        <f>IF(P301&gt;0,RANK(P301,(N301:P301,Q301:AL301)),0)</f>
        <v>3</v>
      </c>
      <c r="G301" s="1">
        <f>MAX(N301:P301)-LARGE(N301:P301,2)</f>
        <v>391</v>
      </c>
      <c r="H301" s="2">
        <f>G301/C301</f>
        <v>2.5043233203099979E-2</v>
      </c>
      <c r="I301" s="2"/>
      <c r="J301" s="2">
        <f>IF($C301=0,"-",N301/$C301)</f>
        <v>0.3787228591558317</v>
      </c>
      <c r="K301" s="2">
        <f>IF($C301=0,"-",O301/$C301)</f>
        <v>0.35367962595273172</v>
      </c>
      <c r="L301" s="2">
        <f>IF($C301=0,"-",P301/$C301)</f>
        <v>0.26151284186255042</v>
      </c>
      <c r="M301" s="2">
        <f>IF(C301=0,"-",(1-J301-K301-L301))</f>
        <v>6.0846730288861561E-3</v>
      </c>
      <c r="N301" s="1">
        <v>5913</v>
      </c>
      <c r="O301" s="1">
        <v>5522</v>
      </c>
      <c r="P301" s="1">
        <v>4083</v>
      </c>
      <c r="Q301" s="1">
        <v>62</v>
      </c>
      <c r="S301" s="1">
        <v>33</v>
      </c>
      <c r="AN301" s="7">
        <f>IF(Q301&gt;0,RANK(Q301,(N301:P301,Q301:AL301)),0)</f>
        <v>4</v>
      </c>
      <c r="AO301" s="7">
        <f>IF(R301&gt;0,RANK(R301,(N301:P301,Q301:AL301)),0)</f>
        <v>0</v>
      </c>
      <c r="AP301" s="7">
        <f>IF(S301&gt;0,RANK(S301,(N301:P301,Q301:AL301)),0)</f>
        <v>5</v>
      </c>
      <c r="AQ301" s="7">
        <f>IF(T301&gt;0,RANK(T301,(N301:P301,Q301:AL301)),0)</f>
        <v>0</v>
      </c>
      <c r="AR301" s="2">
        <f>IF($C301=0,"-",Q301/$C301)</f>
        <v>3.9710497662204577E-3</v>
      </c>
      <c r="AS301" s="2">
        <f>IF($C301=0,"-",R301/$C301)</f>
        <v>0</v>
      </c>
      <c r="AT301" s="2">
        <f>IF($C301=0,"-",S301/$C301)</f>
        <v>2.1136232626657271E-3</v>
      </c>
      <c r="AU301" s="2">
        <f>IF($C301=0,"-",T301/$C301)</f>
        <v>0</v>
      </c>
      <c r="AW301" t="s">
        <v>3080</v>
      </c>
      <c r="AX301" t="s">
        <v>1196</v>
      </c>
      <c r="AY301">
        <v>3</v>
      </c>
      <c r="BA301" s="127">
        <v>8</v>
      </c>
      <c r="BB301" s="130">
        <v>69</v>
      </c>
      <c r="BC301" s="131">
        <f>BA301*1000+BB301</f>
        <v>8069</v>
      </c>
      <c r="BE301" s="7" t="s">
        <v>3271</v>
      </c>
    </row>
    <row r="302" spans="1:57" hidden="1" outlineLevel="1" x14ac:dyDescent="0.2">
      <c r="A302" t="s">
        <v>581</v>
      </c>
      <c r="B302" t="s">
        <v>1196</v>
      </c>
      <c r="C302" s="1">
        <f t="shared" ref="C302:C332" si="117">SUM(N302:AL302)</f>
        <v>2923</v>
      </c>
      <c r="D302" s="7">
        <f>RANK(N302,(N302:P302,Q302:AL302))</f>
        <v>1</v>
      </c>
      <c r="E302" s="7">
        <f>RANK(O302,(N302:P302,Q302:AL302))</f>
        <v>3</v>
      </c>
      <c r="F302" s="7">
        <f>IF(P302&gt;0,RANK(P302,(N302:P302,Q302:AL302)),0)</f>
        <v>2</v>
      </c>
      <c r="G302" s="1">
        <f t="shared" ref="G302:G332" si="118">MAX(N302:P302)-LARGE(N302:P302,2)</f>
        <v>563</v>
      </c>
      <c r="H302" s="2">
        <f t="shared" si="96"/>
        <v>0.19261033185083817</v>
      </c>
      <c r="I302" s="2"/>
      <c r="J302" s="2">
        <f t="shared" ref="J302:J332" si="119">IF($C302=0,"-",N302/$C302)</f>
        <v>0.48785494355114606</v>
      </c>
      <c r="K302" s="2">
        <f t="shared" ref="K302:K332" si="120">IF($C302=0,"-",O302/$C302)</f>
        <v>0.20697913102976395</v>
      </c>
      <c r="L302" s="2">
        <f t="shared" ref="L302:L332" si="121">IF($C302=0,"-",P302/$C302)</f>
        <v>0.29524461170030791</v>
      </c>
      <c r="M302" s="2">
        <f t="shared" ref="M302:M332" si="122">IF(C302=0,"-",(1-J302-K302-L302))</f>
        <v>9.9213137187820211E-3</v>
      </c>
      <c r="N302" s="1">
        <v>1426</v>
      </c>
      <c r="O302" s="1">
        <v>605</v>
      </c>
      <c r="P302" s="1">
        <v>863</v>
      </c>
      <c r="Q302" s="1">
        <v>22</v>
      </c>
      <c r="S302" s="1">
        <v>7</v>
      </c>
      <c r="AN302" s="7">
        <f>IF(Q302&gt;0,RANK(Q302,(N302:P302,Q302:AL302)),0)</f>
        <v>4</v>
      </c>
      <c r="AO302" s="7">
        <f>IF(R302&gt;0,RANK(R302,(N302:P302,Q302:AL302)),0)</f>
        <v>0</v>
      </c>
      <c r="AP302" s="7">
        <f>IF(S302&gt;0,RANK(S302,(N302:P302,Q302:AL302)),0)</f>
        <v>5</v>
      </c>
      <c r="AQ302" s="7">
        <f>IF(T302&gt;0,RANK(T302,(N302:P302,Q302:AL302)),0)</f>
        <v>0</v>
      </c>
      <c r="AR302" s="2">
        <f t="shared" ref="AR302:AR332" si="123">IF($C302=0,"-",Q302/$C302)</f>
        <v>7.5265138556277799E-3</v>
      </c>
      <c r="AS302" s="2">
        <f t="shared" ref="AS302:AS332" si="124">IF($C302=0,"-",R302/$C302)</f>
        <v>0</v>
      </c>
      <c r="AT302" s="2">
        <f t="shared" ref="AT302:AT332" si="125">IF($C302=0,"-",S302/$C302)</f>
        <v>2.3947998631542937E-3</v>
      </c>
      <c r="AU302" s="2">
        <f t="shared" ref="AU302:AU332" si="126">IF($C302=0,"-",T302/$C302)</f>
        <v>0</v>
      </c>
      <c r="AW302" t="s">
        <v>581</v>
      </c>
      <c r="AX302" t="s">
        <v>1196</v>
      </c>
      <c r="AY302">
        <v>3</v>
      </c>
      <c r="BA302" s="127">
        <v>8</v>
      </c>
      <c r="BB302" s="130">
        <v>67</v>
      </c>
      <c r="BC302" s="131">
        <f t="shared" si="106"/>
        <v>8067</v>
      </c>
      <c r="BE302" s="7" t="s">
        <v>3271</v>
      </c>
    </row>
    <row r="303" spans="1:57" hidden="1" outlineLevel="1" x14ac:dyDescent="0.2">
      <c r="A303" t="s">
        <v>2823</v>
      </c>
      <c r="B303" t="s">
        <v>1196</v>
      </c>
      <c r="C303" s="1">
        <f t="shared" si="117"/>
        <v>99660</v>
      </c>
      <c r="D303" s="7">
        <f>RANK(N303,(N303:P303,Q303:AL303))</f>
        <v>1</v>
      </c>
      <c r="E303" s="7">
        <f>RANK(O303,(N303:P303,Q303:AL303))</f>
        <v>2</v>
      </c>
      <c r="F303" s="7">
        <f>IF(P303&gt;0,RANK(P303,(N303:P303,Q303:AL303)),0)</f>
        <v>3</v>
      </c>
      <c r="G303" s="1">
        <f t="shared" si="118"/>
        <v>2237</v>
      </c>
      <c r="H303" s="2">
        <f t="shared" si="96"/>
        <v>2.2446317479430062E-2</v>
      </c>
      <c r="I303" s="2"/>
      <c r="J303" s="2">
        <f t="shared" si="119"/>
        <v>0.38362432269717039</v>
      </c>
      <c r="K303" s="2">
        <f t="shared" si="120"/>
        <v>0.36117800521774029</v>
      </c>
      <c r="L303" s="2">
        <f t="shared" si="121"/>
        <v>0.2496387718242023</v>
      </c>
      <c r="M303" s="2">
        <f t="shared" si="122"/>
        <v>5.5589002608870119E-3</v>
      </c>
      <c r="N303" s="1">
        <v>38232</v>
      </c>
      <c r="O303" s="1">
        <v>35995</v>
      </c>
      <c r="P303" s="1">
        <v>24879</v>
      </c>
      <c r="Q303" s="1">
        <v>418</v>
      </c>
      <c r="R303" s="1">
        <v>9</v>
      </c>
      <c r="S303" s="1">
        <v>118</v>
      </c>
      <c r="U303" s="1">
        <v>3</v>
      </c>
      <c r="W303" s="1">
        <v>5</v>
      </c>
      <c r="AG303" s="1">
        <v>1</v>
      </c>
      <c r="AN303" s="7">
        <f>IF(Q303&gt;0,RANK(Q303,(N303:P303,Q303:AL303)),0)</f>
        <v>4</v>
      </c>
      <c r="AO303" s="7">
        <f>IF(R303&gt;0,RANK(R303,(N303:P303,Q303:AL303)),0)</f>
        <v>6</v>
      </c>
      <c r="AP303" s="7">
        <f>IF(S303&gt;0,RANK(S303,(N303:P303,Q303:AL303)),0)</f>
        <v>5</v>
      </c>
      <c r="AQ303" s="7">
        <f>IF(T303&gt;0,RANK(T303,(N303:P303,Q303:AL303)),0)</f>
        <v>0</v>
      </c>
      <c r="AR303" s="2">
        <f t="shared" si="123"/>
        <v>4.1942604856512146E-3</v>
      </c>
      <c r="AS303" s="2">
        <f t="shared" si="124"/>
        <v>9.0307043949428055E-5</v>
      </c>
      <c r="AT303" s="2">
        <f t="shared" si="125"/>
        <v>1.1840256873369456E-3</v>
      </c>
      <c r="AU303" s="2">
        <f t="shared" si="126"/>
        <v>0</v>
      </c>
      <c r="AW303" t="s">
        <v>2823</v>
      </c>
      <c r="AX303" t="s">
        <v>1196</v>
      </c>
      <c r="AY303">
        <v>4</v>
      </c>
      <c r="BA303" s="127">
        <v>8</v>
      </c>
      <c r="BB303" s="130">
        <v>71</v>
      </c>
      <c r="BC303" s="131">
        <f t="shared" si="106"/>
        <v>8071</v>
      </c>
      <c r="BE303" s="7" t="s">
        <v>3271</v>
      </c>
    </row>
    <row r="304" spans="1:57" hidden="1" outlineLevel="1" x14ac:dyDescent="0.2">
      <c r="A304" t="s">
        <v>402</v>
      </c>
      <c r="B304" t="s">
        <v>1196</v>
      </c>
      <c r="C304" s="1">
        <f t="shared" si="117"/>
        <v>6569</v>
      </c>
      <c r="D304" s="7">
        <f>RANK(N304,(N304:P304,Q304:AL304))</f>
        <v>1</v>
      </c>
      <c r="E304" s="7">
        <f>RANK(O304,(N304:P304,Q304:AL304))</f>
        <v>2</v>
      </c>
      <c r="F304" s="7">
        <f>IF(P304&gt;0,RANK(P304,(N304:P304,Q304:AL304)),0)</f>
        <v>3</v>
      </c>
      <c r="G304" s="1">
        <f t="shared" si="118"/>
        <v>2108</v>
      </c>
      <c r="H304" s="2">
        <f t="shared" si="96"/>
        <v>0.32090120261835897</v>
      </c>
      <c r="I304" s="2"/>
      <c r="J304" s="2">
        <f t="shared" si="119"/>
        <v>0.58562947176130309</v>
      </c>
      <c r="K304" s="2">
        <f t="shared" si="120"/>
        <v>0.26472826914294412</v>
      </c>
      <c r="L304" s="2">
        <f t="shared" si="121"/>
        <v>0.14507535393514995</v>
      </c>
      <c r="M304" s="2">
        <f t="shared" si="122"/>
        <v>4.5669051606028466E-3</v>
      </c>
      <c r="N304" s="1">
        <v>3847</v>
      </c>
      <c r="O304" s="1">
        <v>1739</v>
      </c>
      <c r="P304" s="1">
        <v>953</v>
      </c>
      <c r="Q304" s="1">
        <v>25</v>
      </c>
      <c r="S304" s="1">
        <v>5</v>
      </c>
      <c r="AN304" s="7">
        <f>IF(Q304&gt;0,RANK(Q304,(N304:P304,Q304:AL304)),0)</f>
        <v>4</v>
      </c>
      <c r="AO304" s="7">
        <f>IF(R304&gt;0,RANK(R304,(N304:P304,Q304:AL304)),0)</f>
        <v>0</v>
      </c>
      <c r="AP304" s="7">
        <f>IF(S304&gt;0,RANK(S304,(N304:P304,Q304:AL304)),0)</f>
        <v>5</v>
      </c>
      <c r="AQ304" s="7">
        <f>IF(T304&gt;0,RANK(T304,(N304:P304,Q304:AL304)),0)</f>
        <v>0</v>
      </c>
      <c r="AR304" s="2">
        <f t="shared" si="123"/>
        <v>3.8057543005023597E-3</v>
      </c>
      <c r="AS304" s="2">
        <f t="shared" si="124"/>
        <v>0</v>
      </c>
      <c r="AT304" s="2">
        <f t="shared" si="125"/>
        <v>7.611508601004719E-4</v>
      </c>
      <c r="AU304" s="2">
        <f t="shared" si="126"/>
        <v>0</v>
      </c>
      <c r="AW304" t="s">
        <v>402</v>
      </c>
      <c r="AX304" t="s">
        <v>1196</v>
      </c>
      <c r="AY304">
        <v>4</v>
      </c>
      <c r="BA304" s="127">
        <v>8</v>
      </c>
      <c r="BB304" s="130">
        <v>73</v>
      </c>
      <c r="BC304" s="131">
        <f t="shared" si="106"/>
        <v>8073</v>
      </c>
      <c r="BE304" s="7" t="s">
        <v>3271</v>
      </c>
    </row>
    <row r="305" spans="1:57" hidden="1" outlineLevel="1" x14ac:dyDescent="0.2">
      <c r="A305" t="s">
        <v>1204</v>
      </c>
      <c r="B305" t="s">
        <v>1196</v>
      </c>
      <c r="C305" s="1">
        <f t="shared" si="117"/>
        <v>2306</v>
      </c>
      <c r="D305" s="7">
        <f>RANK(N305,(N305:P305,Q305:AL305))</f>
        <v>2</v>
      </c>
      <c r="E305" s="7">
        <f>RANK(O305,(N305:P305,Q305:AL305))</f>
        <v>1</v>
      </c>
      <c r="F305" s="7">
        <f>IF(P305&gt;0,RANK(P305,(N305:P305,Q305:AL305)),0)</f>
        <v>3</v>
      </c>
      <c r="G305" s="1">
        <f t="shared" si="118"/>
        <v>439</v>
      </c>
      <c r="H305" s="2">
        <f t="shared" ref="H305:H368" si="127">G305/C305</f>
        <v>0.19037294015611447</v>
      </c>
      <c r="I305" s="2"/>
      <c r="J305" s="2">
        <f t="shared" si="119"/>
        <v>0.27753686036426711</v>
      </c>
      <c r="K305" s="2">
        <f t="shared" si="120"/>
        <v>0.46790980052038161</v>
      </c>
      <c r="L305" s="2">
        <f t="shared" si="121"/>
        <v>0.25195143104943624</v>
      </c>
      <c r="M305" s="2">
        <f t="shared" si="122"/>
        <v>2.6019080659149818E-3</v>
      </c>
      <c r="N305" s="1">
        <v>640</v>
      </c>
      <c r="O305" s="1">
        <v>1079</v>
      </c>
      <c r="P305" s="1">
        <v>581</v>
      </c>
      <c r="Q305" s="1">
        <v>6</v>
      </c>
      <c r="AN305" s="7">
        <f>IF(Q305&gt;0,RANK(Q305,(N305:P305,Q305:AL305)),0)</f>
        <v>4</v>
      </c>
      <c r="AO305" s="7">
        <f>IF(R305&gt;0,RANK(R305,(N305:P305,Q305:AL305)),0)</f>
        <v>0</v>
      </c>
      <c r="AP305" s="7">
        <f>IF(S305&gt;0,RANK(S305,(N305:P305,Q305:AL305)),0)</f>
        <v>0</v>
      </c>
      <c r="AQ305" s="7">
        <f>IF(T305&gt;0,RANK(T305,(N305:P305,Q305:AL305)),0)</f>
        <v>0</v>
      </c>
      <c r="AR305" s="2">
        <f t="shared" si="123"/>
        <v>2.6019080659150044E-3</v>
      </c>
      <c r="AS305" s="2">
        <f t="shared" si="124"/>
        <v>0</v>
      </c>
      <c r="AT305" s="2">
        <f t="shared" si="125"/>
        <v>0</v>
      </c>
      <c r="AU305" s="2">
        <f t="shared" si="126"/>
        <v>0</v>
      </c>
      <c r="AW305" t="s">
        <v>1204</v>
      </c>
      <c r="AX305" t="s">
        <v>1196</v>
      </c>
      <c r="AY305">
        <v>4</v>
      </c>
      <c r="BA305" s="127">
        <v>8</v>
      </c>
      <c r="BB305" s="130">
        <v>75</v>
      </c>
      <c r="BC305" s="131">
        <f t="shared" si="106"/>
        <v>8075</v>
      </c>
      <c r="BE305" s="7" t="s">
        <v>3271</v>
      </c>
    </row>
    <row r="306" spans="1:57" hidden="1" outlineLevel="1" x14ac:dyDescent="0.2">
      <c r="A306" t="s">
        <v>682</v>
      </c>
      <c r="B306" t="s">
        <v>1196</v>
      </c>
      <c r="C306" s="1">
        <f t="shared" si="117"/>
        <v>8345</v>
      </c>
      <c r="D306" s="7">
        <f>RANK(N306,(N306:P306,Q306:AL306))</f>
        <v>2</v>
      </c>
      <c r="E306" s="7">
        <f>RANK(O306,(N306:P306,Q306:AL306))</f>
        <v>1</v>
      </c>
      <c r="F306" s="7">
        <f>IF(P306&gt;0,RANK(P306,(N306:P306,Q306:AL306)),0)</f>
        <v>3</v>
      </c>
      <c r="G306" s="1">
        <f t="shared" si="118"/>
        <v>702</v>
      </c>
      <c r="H306" s="2">
        <f t="shared" si="127"/>
        <v>8.4122228879568606E-2</v>
      </c>
      <c r="I306" s="2"/>
      <c r="J306" s="2">
        <f t="shared" si="119"/>
        <v>0.32570401437986818</v>
      </c>
      <c r="K306" s="2">
        <f t="shared" si="120"/>
        <v>0.40982624325943678</v>
      </c>
      <c r="L306" s="2">
        <f t="shared" si="121"/>
        <v>0.26171360095865787</v>
      </c>
      <c r="M306" s="2">
        <f t="shared" si="122"/>
        <v>2.7561414020371711E-3</v>
      </c>
      <c r="N306" s="1">
        <v>2718</v>
      </c>
      <c r="O306" s="1">
        <v>3420</v>
      </c>
      <c r="P306" s="1">
        <v>2184</v>
      </c>
      <c r="Q306" s="1">
        <v>20</v>
      </c>
      <c r="R306" s="1">
        <v>1</v>
      </c>
      <c r="S306" s="1">
        <v>2</v>
      </c>
      <c r="AN306" s="7">
        <f>IF(Q306&gt;0,RANK(Q306,(N306:P306,Q306:AL306)),0)</f>
        <v>4</v>
      </c>
      <c r="AO306" s="7">
        <f>IF(R306&gt;0,RANK(R306,(N306:P306,Q306:AL306)),0)</f>
        <v>6</v>
      </c>
      <c r="AP306" s="7">
        <f>IF(S306&gt;0,RANK(S306,(N306:P306,Q306:AL306)),0)</f>
        <v>5</v>
      </c>
      <c r="AQ306" s="7">
        <f>IF(T306&gt;0,RANK(T306,(N306:P306,Q306:AL306)),0)</f>
        <v>0</v>
      </c>
      <c r="AR306" s="2">
        <f t="shared" si="123"/>
        <v>2.396644697423607E-3</v>
      </c>
      <c r="AS306" s="2">
        <f t="shared" si="124"/>
        <v>1.1983223487118035E-4</v>
      </c>
      <c r="AT306" s="2">
        <f t="shared" si="125"/>
        <v>2.3966446974236071E-4</v>
      </c>
      <c r="AU306" s="2">
        <f t="shared" si="126"/>
        <v>0</v>
      </c>
      <c r="AW306" t="s">
        <v>682</v>
      </c>
      <c r="AX306" t="s">
        <v>1196</v>
      </c>
      <c r="AY306">
        <v>4</v>
      </c>
      <c r="BA306" s="127">
        <v>8</v>
      </c>
      <c r="BB306" s="130">
        <v>77</v>
      </c>
      <c r="BC306" s="131">
        <f t="shared" si="106"/>
        <v>8077</v>
      </c>
      <c r="BE306" s="7" t="s">
        <v>3271</v>
      </c>
    </row>
    <row r="307" spans="1:57" hidden="1" outlineLevel="1" x14ac:dyDescent="0.2">
      <c r="A307" t="s">
        <v>1205</v>
      </c>
      <c r="B307" t="s">
        <v>1196</v>
      </c>
      <c r="C307" s="1">
        <f t="shared" si="117"/>
        <v>44067</v>
      </c>
      <c r="D307" s="7">
        <f>RANK(N307,(N307:P307,Q307:AL307))</f>
        <v>2</v>
      </c>
      <c r="E307" s="7">
        <f>RANK(O307,(N307:P307,Q307:AL307))</f>
        <v>1</v>
      </c>
      <c r="F307" s="7">
        <f>IF(P307&gt;0,RANK(P307,(N307:P307,Q307:AL307)),0)</f>
        <v>3</v>
      </c>
      <c r="G307" s="1">
        <f t="shared" si="118"/>
        <v>3007</v>
      </c>
      <c r="H307" s="2">
        <f t="shared" si="127"/>
        <v>6.823700274581887E-2</v>
      </c>
      <c r="I307" s="2"/>
      <c r="J307" s="2">
        <f t="shared" si="119"/>
        <v>0.34406698890326093</v>
      </c>
      <c r="K307" s="2">
        <f t="shared" si="120"/>
        <v>0.41230399164907983</v>
      </c>
      <c r="L307" s="2">
        <f t="shared" si="121"/>
        <v>0.23768352735607143</v>
      </c>
      <c r="M307" s="2">
        <f t="shared" si="122"/>
        <v>5.9454920915878173E-3</v>
      </c>
      <c r="N307" s="1">
        <v>15162</v>
      </c>
      <c r="O307" s="1">
        <v>18169</v>
      </c>
      <c r="P307" s="1">
        <v>10474</v>
      </c>
      <c r="Q307" s="1">
        <v>181</v>
      </c>
      <c r="R307" s="1">
        <v>17</v>
      </c>
      <c r="S307" s="1">
        <v>63</v>
      </c>
      <c r="W307" s="1">
        <v>1</v>
      </c>
      <c r="AN307" s="7">
        <f>IF(Q307&gt;0,RANK(Q307,(N307:P307,Q307:AL307)),0)</f>
        <v>4</v>
      </c>
      <c r="AO307" s="7">
        <f>IF(R307&gt;0,RANK(R307,(N307:P307,Q307:AL307)),0)</f>
        <v>6</v>
      </c>
      <c r="AP307" s="7">
        <f>IF(S307&gt;0,RANK(S307,(N307:P307,Q307:AL307)),0)</f>
        <v>5</v>
      </c>
      <c r="AQ307" s="7">
        <f>IF(T307&gt;0,RANK(T307,(N307:P307,Q307:AL307)),0)</f>
        <v>0</v>
      </c>
      <c r="AR307" s="2">
        <f t="shared" si="123"/>
        <v>4.1073819411350894E-3</v>
      </c>
      <c r="AS307" s="2">
        <f t="shared" si="124"/>
        <v>3.857762044160029E-4</v>
      </c>
      <c r="AT307" s="2">
        <f t="shared" si="125"/>
        <v>1.4296412281298932E-3</v>
      </c>
      <c r="AU307" s="2">
        <f t="shared" si="126"/>
        <v>0</v>
      </c>
      <c r="AW307" t="s">
        <v>1205</v>
      </c>
      <c r="AX307" t="s">
        <v>1196</v>
      </c>
      <c r="AY307">
        <v>3</v>
      </c>
      <c r="BA307" s="127">
        <v>8</v>
      </c>
      <c r="BB307" s="130">
        <v>79</v>
      </c>
      <c r="BC307" s="131">
        <f t="shared" si="106"/>
        <v>8079</v>
      </c>
      <c r="BE307" s="7" t="s">
        <v>3271</v>
      </c>
    </row>
    <row r="308" spans="1:57" hidden="1" outlineLevel="1" x14ac:dyDescent="0.2">
      <c r="A308" t="s">
        <v>884</v>
      </c>
      <c r="B308" t="s">
        <v>1196</v>
      </c>
      <c r="C308" s="1">
        <f t="shared" si="117"/>
        <v>449</v>
      </c>
      <c r="D308" s="7">
        <f>RANK(N308,(N308:P308,Q308:AL308))</f>
        <v>1</v>
      </c>
      <c r="E308" s="7">
        <f>RANK(O308,(N308:P308,Q308:AL308))</f>
        <v>2</v>
      </c>
      <c r="F308" s="7">
        <f>IF(P308&gt;0,RANK(P308,(N308:P308,Q308:AL308)),0)</f>
        <v>3</v>
      </c>
      <c r="G308" s="1">
        <f t="shared" si="118"/>
        <v>12</v>
      </c>
      <c r="H308" s="2">
        <f t="shared" si="127"/>
        <v>2.6726057906458798E-2</v>
      </c>
      <c r="I308" s="2"/>
      <c r="J308" s="2">
        <f t="shared" si="119"/>
        <v>0.38084632516703787</v>
      </c>
      <c r="K308" s="2">
        <f t="shared" si="120"/>
        <v>0.35412026726057905</v>
      </c>
      <c r="L308" s="2">
        <f t="shared" si="121"/>
        <v>0.26057906458797325</v>
      </c>
      <c r="M308" s="2">
        <f t="shared" si="122"/>
        <v>4.4543429844098315E-3</v>
      </c>
      <c r="N308" s="1">
        <v>171</v>
      </c>
      <c r="O308" s="1">
        <v>159</v>
      </c>
      <c r="P308" s="1">
        <v>117</v>
      </c>
      <c r="Q308" s="1">
        <v>1</v>
      </c>
      <c r="S308" s="1">
        <v>1</v>
      </c>
      <c r="AN308" s="7">
        <f>IF(Q308&gt;0,RANK(Q308,(N308:P308,Q308:AL308)),0)</f>
        <v>4</v>
      </c>
      <c r="AO308" s="7">
        <f>IF(R308&gt;0,RANK(R308,(N308:P308,Q308:AL308)),0)</f>
        <v>0</v>
      </c>
      <c r="AP308" s="7">
        <f>IF(S308&gt;0,RANK(S308,(N308:P308,Q308:AL308)),0)</f>
        <v>4</v>
      </c>
      <c r="AQ308" s="7">
        <f>IF(T308&gt;0,RANK(T308,(N308:P308,Q308:AL308)),0)</f>
        <v>0</v>
      </c>
      <c r="AR308" s="2">
        <f t="shared" si="123"/>
        <v>2.2271714922048997E-3</v>
      </c>
      <c r="AS308" s="2">
        <f t="shared" si="124"/>
        <v>0</v>
      </c>
      <c r="AT308" s="2">
        <f t="shared" si="125"/>
        <v>2.2271714922048997E-3</v>
      </c>
      <c r="AU308" s="2">
        <f t="shared" si="126"/>
        <v>0</v>
      </c>
      <c r="AW308" t="s">
        <v>884</v>
      </c>
      <c r="AX308" t="s">
        <v>1196</v>
      </c>
      <c r="AY308">
        <v>3</v>
      </c>
      <c r="BA308" s="127">
        <v>8</v>
      </c>
      <c r="BB308" s="130">
        <v>81</v>
      </c>
      <c r="BC308" s="131">
        <f t="shared" si="106"/>
        <v>8081</v>
      </c>
      <c r="BE308" s="7" t="s">
        <v>3271</v>
      </c>
    </row>
    <row r="309" spans="1:57" hidden="1" outlineLevel="1" x14ac:dyDescent="0.2">
      <c r="A309" t="s">
        <v>885</v>
      </c>
      <c r="B309" t="s">
        <v>1196</v>
      </c>
      <c r="C309" s="1">
        <f t="shared" si="117"/>
        <v>5095</v>
      </c>
      <c r="D309" s="7">
        <f>RANK(N309,(N309:P309,Q309:AL309))</f>
        <v>3</v>
      </c>
      <c r="E309" s="7">
        <f>RANK(O309,(N309:P309,Q309:AL309))</f>
        <v>2</v>
      </c>
      <c r="F309" s="7">
        <f>IF(P309&gt;0,RANK(P309,(N309:P309,Q309:AL309)),0)</f>
        <v>1</v>
      </c>
      <c r="G309" s="1">
        <f t="shared" si="118"/>
        <v>66</v>
      </c>
      <c r="H309" s="2">
        <f t="shared" si="127"/>
        <v>1.295387634936212E-2</v>
      </c>
      <c r="I309" s="2"/>
      <c r="J309" s="2">
        <f t="shared" si="119"/>
        <v>0.27203140333660453</v>
      </c>
      <c r="K309" s="2">
        <f t="shared" si="120"/>
        <v>0.35505397448478898</v>
      </c>
      <c r="L309" s="2">
        <f t="shared" si="121"/>
        <v>0.36800785083415111</v>
      </c>
      <c r="M309" s="2">
        <f t="shared" si="122"/>
        <v>4.9067713444554406E-3</v>
      </c>
      <c r="N309" s="1">
        <v>1386</v>
      </c>
      <c r="O309" s="1">
        <v>1809</v>
      </c>
      <c r="P309" s="1">
        <v>1875</v>
      </c>
      <c r="Q309" s="1">
        <v>21</v>
      </c>
      <c r="S309" s="1">
        <v>4</v>
      </c>
      <c r="AN309" s="7">
        <f>IF(Q309&gt;0,RANK(Q309,(N309:P309,Q309:AL309)),0)</f>
        <v>4</v>
      </c>
      <c r="AO309" s="7">
        <f>IF(R309&gt;0,RANK(R309,(N309:P309,Q309:AL309)),0)</f>
        <v>0</v>
      </c>
      <c r="AP309" s="7">
        <f>IF(S309&gt;0,RANK(S309,(N309:P309,Q309:AL309)),0)</f>
        <v>5</v>
      </c>
      <c r="AQ309" s="7">
        <f>IF(T309&gt;0,RANK(T309,(N309:P309,Q309:AL309)),0)</f>
        <v>0</v>
      </c>
      <c r="AR309" s="2">
        <f t="shared" si="123"/>
        <v>4.1216879293424925E-3</v>
      </c>
      <c r="AS309" s="2">
        <f t="shared" si="124"/>
        <v>0</v>
      </c>
      <c r="AT309" s="2">
        <f t="shared" si="125"/>
        <v>7.8508341511285577E-4</v>
      </c>
      <c r="AU309" s="2">
        <f t="shared" si="126"/>
        <v>0</v>
      </c>
      <c r="AW309" t="s">
        <v>885</v>
      </c>
      <c r="AX309" t="s">
        <v>1196</v>
      </c>
      <c r="AY309">
        <v>3</v>
      </c>
      <c r="BA309" s="127">
        <v>8</v>
      </c>
      <c r="BB309" s="130">
        <v>83</v>
      </c>
      <c r="BC309" s="131">
        <f t="shared" si="106"/>
        <v>8083</v>
      </c>
      <c r="BE309" s="7" t="s">
        <v>3271</v>
      </c>
    </row>
    <row r="310" spans="1:57" hidden="1" outlineLevel="1" x14ac:dyDescent="0.2">
      <c r="A310" t="s">
        <v>886</v>
      </c>
      <c r="B310" t="s">
        <v>1196</v>
      </c>
      <c r="C310" s="1">
        <f t="shared" si="117"/>
        <v>7638</v>
      </c>
      <c r="D310" s="7">
        <f>RANK(N310,(N310:P310,Q310:AL310))</f>
        <v>2</v>
      </c>
      <c r="E310" s="7">
        <f>RANK(O310,(N310:P310,Q310:AL310))</f>
        <v>1</v>
      </c>
      <c r="F310" s="7">
        <f>IF(P310&gt;0,RANK(P310,(N310:P310,Q310:AL310)),0)</f>
        <v>3</v>
      </c>
      <c r="G310" s="1">
        <f t="shared" si="118"/>
        <v>854</v>
      </c>
      <c r="H310" s="2">
        <f t="shared" si="127"/>
        <v>0.11180937418172296</v>
      </c>
      <c r="I310" s="2"/>
      <c r="J310" s="2">
        <f t="shared" si="119"/>
        <v>0.29719821942916996</v>
      </c>
      <c r="K310" s="2">
        <f t="shared" si="120"/>
        <v>0.40900759361089289</v>
      </c>
      <c r="L310" s="2">
        <f t="shared" si="121"/>
        <v>0.28868813825608797</v>
      </c>
      <c r="M310" s="2">
        <f t="shared" si="122"/>
        <v>5.1060487038491198E-3</v>
      </c>
      <c r="N310" s="1">
        <v>2270</v>
      </c>
      <c r="O310" s="1">
        <v>3124</v>
      </c>
      <c r="P310" s="1">
        <v>2205</v>
      </c>
      <c r="Q310" s="1">
        <v>26</v>
      </c>
      <c r="R310" s="1">
        <v>2</v>
      </c>
      <c r="S310" s="1">
        <v>11</v>
      </c>
      <c r="AN310" s="7">
        <f>IF(Q310&gt;0,RANK(Q310,(N310:P310,Q310:AL310)),0)</f>
        <v>4</v>
      </c>
      <c r="AO310" s="7">
        <f>IF(R310&gt;0,RANK(R310,(N310:P310,Q310:AL310)),0)</f>
        <v>6</v>
      </c>
      <c r="AP310" s="7">
        <f>IF(S310&gt;0,RANK(S310,(N310:P310,Q310:AL310)),0)</f>
        <v>5</v>
      </c>
      <c r="AQ310" s="7">
        <f>IF(T310&gt;0,RANK(T310,(N310:P310,Q310:AL310)),0)</f>
        <v>0</v>
      </c>
      <c r="AR310" s="2">
        <f t="shared" si="123"/>
        <v>3.4040324692327832E-3</v>
      </c>
      <c r="AS310" s="2">
        <f t="shared" si="124"/>
        <v>2.618486514794449E-4</v>
      </c>
      <c r="AT310" s="2">
        <f t="shared" si="125"/>
        <v>1.4401675831369469E-3</v>
      </c>
      <c r="AU310" s="2">
        <f t="shared" si="126"/>
        <v>0</v>
      </c>
      <c r="AW310" t="s">
        <v>886</v>
      </c>
      <c r="AX310" t="s">
        <v>1196</v>
      </c>
      <c r="AY310">
        <v>3</v>
      </c>
      <c r="BA310" s="127">
        <v>8</v>
      </c>
      <c r="BB310" s="130">
        <v>85</v>
      </c>
      <c r="BC310" s="131">
        <f t="shared" si="106"/>
        <v>8085</v>
      </c>
      <c r="BE310" s="7" t="s">
        <v>3271</v>
      </c>
    </row>
    <row r="311" spans="1:57" hidden="1" outlineLevel="1" x14ac:dyDescent="0.2">
      <c r="A311" t="s">
        <v>3226</v>
      </c>
      <c r="B311" t="s">
        <v>1196</v>
      </c>
      <c r="C311" s="1">
        <f t="shared" si="117"/>
        <v>11723</v>
      </c>
      <c r="D311" s="7">
        <f>RANK(N311,(N311:P311,Q311:AL311))</f>
        <v>2</v>
      </c>
      <c r="E311" s="7">
        <f>RANK(O311,(N311:P311,Q311:AL311))</f>
        <v>1</v>
      </c>
      <c r="F311" s="7">
        <f>IF(P311&gt;0,RANK(P311,(N311:P311,Q311:AL311)),0)</f>
        <v>3</v>
      </c>
      <c r="G311" s="1">
        <f t="shared" si="118"/>
        <v>1134</v>
      </c>
      <c r="H311" s="2">
        <f t="shared" si="127"/>
        <v>9.673291819500128E-2</v>
      </c>
      <c r="I311" s="2"/>
      <c r="J311" s="2">
        <f t="shared" si="119"/>
        <v>0.31672780005118145</v>
      </c>
      <c r="K311" s="2">
        <f t="shared" si="120"/>
        <v>0.41346071824618269</v>
      </c>
      <c r="L311" s="2">
        <f t="shared" si="121"/>
        <v>0.26384031391282092</v>
      </c>
      <c r="M311" s="2">
        <f t="shared" si="122"/>
        <v>5.9711677898148796E-3</v>
      </c>
      <c r="N311" s="1">
        <v>3713</v>
      </c>
      <c r="O311" s="1">
        <v>4847</v>
      </c>
      <c r="P311" s="1">
        <v>3093</v>
      </c>
      <c r="Q311" s="1">
        <v>41</v>
      </c>
      <c r="R311" s="1">
        <v>11</v>
      </c>
      <c r="S311" s="1">
        <v>18</v>
      </c>
      <c r="AN311" s="7">
        <f>IF(Q311&gt;0,RANK(Q311,(N311:P311,Q311:AL311)),0)</f>
        <v>4</v>
      </c>
      <c r="AO311" s="7">
        <f>IF(R311&gt;0,RANK(R311,(N311:P311,Q311:AL311)),0)</f>
        <v>6</v>
      </c>
      <c r="AP311" s="7">
        <f>IF(S311&gt;0,RANK(S311,(N311:P311,Q311:AL311)),0)</f>
        <v>5</v>
      </c>
      <c r="AQ311" s="7">
        <f>IF(T311&gt;0,RANK(T311,(N311:P311,Q311:AL311)),0)</f>
        <v>0</v>
      </c>
      <c r="AR311" s="2">
        <f t="shared" si="123"/>
        <v>3.4973982768915805E-3</v>
      </c>
      <c r="AS311" s="2">
        <f t="shared" si="124"/>
        <v>9.3832636697091184E-4</v>
      </c>
      <c r="AT311" s="2">
        <f t="shared" si="125"/>
        <v>1.5354431459524013E-3</v>
      </c>
      <c r="AU311" s="2">
        <f t="shared" si="126"/>
        <v>0</v>
      </c>
      <c r="AW311" t="s">
        <v>3226</v>
      </c>
      <c r="AX311" t="s">
        <v>1196</v>
      </c>
      <c r="AY311">
        <v>3</v>
      </c>
      <c r="BA311" s="127">
        <v>8</v>
      </c>
      <c r="BB311" s="130">
        <v>87</v>
      </c>
      <c r="BC311" s="131">
        <f t="shared" si="106"/>
        <v>8087</v>
      </c>
      <c r="BE311" s="7" t="s">
        <v>3271</v>
      </c>
    </row>
    <row r="312" spans="1:57" hidden="1" outlineLevel="1" x14ac:dyDescent="0.2">
      <c r="A312" t="s">
        <v>2257</v>
      </c>
      <c r="B312" t="s">
        <v>1196</v>
      </c>
      <c r="C312" s="1">
        <f t="shared" si="117"/>
        <v>8930</v>
      </c>
      <c r="D312" s="7">
        <f>RANK(N312,(N312:P312,Q312:AL312))</f>
        <v>2</v>
      </c>
      <c r="E312" s="7">
        <f>RANK(O312,(N312:P312,Q312:AL312))</f>
        <v>1</v>
      </c>
      <c r="F312" s="7">
        <f>IF(P312&gt;0,RANK(P312,(N312:P312,Q312:AL312)),0)</f>
        <v>3</v>
      </c>
      <c r="G312" s="1">
        <f t="shared" si="118"/>
        <v>739</v>
      </c>
      <c r="H312" s="2">
        <f t="shared" si="127"/>
        <v>8.2754759238521838E-2</v>
      </c>
      <c r="I312" s="2"/>
      <c r="J312" s="2">
        <f t="shared" si="119"/>
        <v>0.33426651735722285</v>
      </c>
      <c r="K312" s="2">
        <f t="shared" si="120"/>
        <v>0.41702127659574467</v>
      </c>
      <c r="L312" s="2">
        <f t="shared" si="121"/>
        <v>0.24356103023516237</v>
      </c>
      <c r="M312" s="2">
        <f t="shared" si="122"/>
        <v>5.1511758118701623E-3</v>
      </c>
      <c r="N312" s="1">
        <v>2985</v>
      </c>
      <c r="O312" s="1">
        <v>3724</v>
      </c>
      <c r="P312" s="1">
        <v>2175</v>
      </c>
      <c r="Q312" s="1">
        <v>39</v>
      </c>
      <c r="S312" s="1">
        <v>7</v>
      </c>
      <c r="AN312" s="7">
        <f>IF(Q312&gt;0,RANK(Q312,(N312:P312,Q312:AL312)),0)</f>
        <v>4</v>
      </c>
      <c r="AO312" s="7">
        <f>IF(R312&gt;0,RANK(R312,(N312:P312,Q312:AL312)),0)</f>
        <v>0</v>
      </c>
      <c r="AP312" s="7">
        <f>IF(S312&gt;0,RANK(S312,(N312:P312,Q312:AL312)),0)</f>
        <v>5</v>
      </c>
      <c r="AQ312" s="7">
        <f>IF(T312&gt;0,RANK(T312,(N312:P312,Q312:AL312)),0)</f>
        <v>0</v>
      </c>
      <c r="AR312" s="2">
        <f t="shared" si="123"/>
        <v>4.3673012318029116E-3</v>
      </c>
      <c r="AS312" s="2">
        <f t="shared" si="124"/>
        <v>0</v>
      </c>
      <c r="AT312" s="2">
        <f t="shared" si="125"/>
        <v>7.8387458006718921E-4</v>
      </c>
      <c r="AU312" s="2">
        <f t="shared" si="126"/>
        <v>0</v>
      </c>
      <c r="AW312" t="s">
        <v>2257</v>
      </c>
      <c r="AX312" t="s">
        <v>1196</v>
      </c>
      <c r="AY312">
        <v>4</v>
      </c>
      <c r="BA312" s="127">
        <v>8</v>
      </c>
      <c r="BB312" s="130">
        <v>89</v>
      </c>
      <c r="BC312" s="131">
        <f t="shared" si="106"/>
        <v>8089</v>
      </c>
      <c r="BE312" s="7" t="s">
        <v>3271</v>
      </c>
    </row>
    <row r="313" spans="1:57" hidden="1" outlineLevel="1" x14ac:dyDescent="0.2">
      <c r="A313" t="s">
        <v>3099</v>
      </c>
      <c r="B313" t="s">
        <v>1196</v>
      </c>
      <c r="C313" s="1">
        <f t="shared" si="117"/>
        <v>8313</v>
      </c>
      <c r="D313" s="7">
        <f>RANK(N313,(N313:P313,Q313:AL313))</f>
        <v>1</v>
      </c>
      <c r="E313" s="7">
        <f>RANK(O313,(N313:P313,Q313:AL313))</f>
        <v>2</v>
      </c>
      <c r="F313" s="7">
        <f>IF(P313&gt;0,RANK(P313,(N313:P313,Q313:AL313)),0)</f>
        <v>3</v>
      </c>
      <c r="G313" s="1">
        <f t="shared" si="118"/>
        <v>365</v>
      </c>
      <c r="H313" s="2">
        <f t="shared" si="127"/>
        <v>4.3907133405509446E-2</v>
      </c>
      <c r="I313" s="2"/>
      <c r="J313" s="2">
        <f t="shared" si="119"/>
        <v>0.41922290388548056</v>
      </c>
      <c r="K313" s="2">
        <f t="shared" si="120"/>
        <v>0.37531577047997111</v>
      </c>
      <c r="L313" s="2">
        <f t="shared" si="121"/>
        <v>0.19126669072536989</v>
      </c>
      <c r="M313" s="2">
        <f t="shared" si="122"/>
        <v>1.4194634909178439E-2</v>
      </c>
      <c r="N313" s="1">
        <v>3485</v>
      </c>
      <c r="O313" s="1">
        <v>3120</v>
      </c>
      <c r="P313" s="1">
        <v>1590</v>
      </c>
      <c r="Q313" s="1">
        <v>102</v>
      </c>
      <c r="R313" s="1">
        <v>3</v>
      </c>
      <c r="S313" s="1">
        <v>13</v>
      </c>
      <c r="AN313" s="7">
        <f>IF(Q313&gt;0,RANK(Q313,(N313:P313,Q313:AL313)),0)</f>
        <v>4</v>
      </c>
      <c r="AO313" s="7">
        <f>IF(R313&gt;0,RANK(R313,(N313:P313,Q313:AL313)),0)</f>
        <v>6</v>
      </c>
      <c r="AP313" s="7">
        <f>IF(S313&gt;0,RANK(S313,(N313:P313,Q313:AL313)),0)</f>
        <v>5</v>
      </c>
      <c r="AQ313" s="7">
        <f>IF(T313&gt;0,RANK(T313,(N313:P313,Q313:AL313)),0)</f>
        <v>0</v>
      </c>
      <c r="AR313" s="2">
        <f t="shared" si="123"/>
        <v>1.2269938650306749E-2</v>
      </c>
      <c r="AS313" s="2">
        <f t="shared" si="124"/>
        <v>3.6088054853843375E-4</v>
      </c>
      <c r="AT313" s="2">
        <f t="shared" si="125"/>
        <v>1.5638157103332131E-3</v>
      </c>
      <c r="AU313" s="2">
        <f t="shared" si="126"/>
        <v>0</v>
      </c>
      <c r="AW313" t="s">
        <v>3099</v>
      </c>
      <c r="AX313" t="s">
        <v>1196</v>
      </c>
      <c r="AY313">
        <v>4</v>
      </c>
      <c r="BA313" s="127">
        <v>8</v>
      </c>
      <c r="BB313" s="130">
        <v>91</v>
      </c>
      <c r="BC313" s="131">
        <f t="shared" si="106"/>
        <v>8091</v>
      </c>
      <c r="BE313" s="7" t="s">
        <v>3271</v>
      </c>
    </row>
    <row r="314" spans="1:57" hidden="1" outlineLevel="1" x14ac:dyDescent="0.2">
      <c r="A314" t="s">
        <v>3203</v>
      </c>
      <c r="B314" t="s">
        <v>1196</v>
      </c>
      <c r="C314" s="1">
        <f t="shared" si="117"/>
        <v>1583</v>
      </c>
      <c r="D314" s="7">
        <f>RANK(N314,(N314:P314,Q314:AL314))</f>
        <v>3</v>
      </c>
      <c r="E314" s="7">
        <f>RANK(O314,(N314:P314,Q314:AL314))</f>
        <v>1</v>
      </c>
      <c r="F314" s="7">
        <f>IF(P314&gt;0,RANK(P314,(N314:P314,Q314:AL314)),0)</f>
        <v>2</v>
      </c>
      <c r="G314" s="1">
        <f t="shared" si="118"/>
        <v>187</v>
      </c>
      <c r="H314" s="2">
        <f t="shared" si="127"/>
        <v>0.11813013265950727</v>
      </c>
      <c r="I314" s="2"/>
      <c r="J314" s="2">
        <f t="shared" si="119"/>
        <v>0.29121920404295643</v>
      </c>
      <c r="K314" s="2">
        <f t="shared" si="120"/>
        <v>0.41250789639924196</v>
      </c>
      <c r="L314" s="2">
        <f t="shared" si="121"/>
        <v>0.29437776373973468</v>
      </c>
      <c r="M314" s="2">
        <f t="shared" si="122"/>
        <v>1.8951358180669398E-3</v>
      </c>
      <c r="N314" s="1">
        <v>461</v>
      </c>
      <c r="O314" s="1">
        <v>653</v>
      </c>
      <c r="P314" s="1">
        <v>466</v>
      </c>
      <c r="S314" s="1">
        <v>3</v>
      </c>
      <c r="AN314" s="7">
        <f>IF(Q314&gt;0,RANK(Q314,(N314:P314,Q314:AL314)),0)</f>
        <v>0</v>
      </c>
      <c r="AO314" s="7">
        <f>IF(R314&gt;0,RANK(R314,(N314:P314,Q314:AL314)),0)</f>
        <v>0</v>
      </c>
      <c r="AP314" s="7">
        <f>IF(S314&gt;0,RANK(S314,(N314:P314,Q314:AL314)),0)</f>
        <v>4</v>
      </c>
      <c r="AQ314" s="7">
        <f>IF(T314&gt;0,RANK(T314,(N314:P314,Q314:AL314)),0)</f>
        <v>0</v>
      </c>
      <c r="AR314" s="2">
        <f t="shared" si="123"/>
        <v>0</v>
      </c>
      <c r="AS314" s="2">
        <f t="shared" si="124"/>
        <v>0</v>
      </c>
      <c r="AT314" s="2">
        <f t="shared" si="125"/>
        <v>1.8951358180669614E-3</v>
      </c>
      <c r="AU314" s="2">
        <f t="shared" si="126"/>
        <v>0</v>
      </c>
      <c r="AW314" t="s">
        <v>3203</v>
      </c>
      <c r="AX314" t="s">
        <v>1196</v>
      </c>
      <c r="AY314">
        <v>3</v>
      </c>
      <c r="BA314" s="127">
        <v>8</v>
      </c>
      <c r="BB314" s="130">
        <v>93</v>
      </c>
      <c r="BC314" s="131">
        <f t="shared" si="106"/>
        <v>8093</v>
      </c>
      <c r="BE314" s="7" t="s">
        <v>3271</v>
      </c>
    </row>
    <row r="315" spans="1:57" hidden="1" outlineLevel="1" x14ac:dyDescent="0.2">
      <c r="A315" t="s">
        <v>3204</v>
      </c>
      <c r="B315" t="s">
        <v>1196</v>
      </c>
      <c r="C315" s="1">
        <f t="shared" si="117"/>
        <v>4276</v>
      </c>
      <c r="D315" s="7">
        <f>RANK(N315,(N315:P315,Q315:AL315))</f>
        <v>3</v>
      </c>
      <c r="E315" s="7">
        <f>RANK(O315,(N315:P315,Q315:AL315))</f>
        <v>1</v>
      </c>
      <c r="F315" s="7">
        <f>IF(P315&gt;0,RANK(P315,(N315:P315,Q315:AL315)),0)</f>
        <v>2</v>
      </c>
      <c r="G315" s="1">
        <f t="shared" si="118"/>
        <v>134</v>
      </c>
      <c r="H315" s="2">
        <f t="shared" si="127"/>
        <v>3.1337698783910198E-2</v>
      </c>
      <c r="I315" s="2"/>
      <c r="J315" s="2">
        <f t="shared" si="119"/>
        <v>0.30565949485500465</v>
      </c>
      <c r="K315" s="2">
        <f t="shared" si="120"/>
        <v>0.35781103835360151</v>
      </c>
      <c r="L315" s="2">
        <f t="shared" si="121"/>
        <v>0.32647333956969132</v>
      </c>
      <c r="M315" s="2">
        <f t="shared" si="122"/>
        <v>1.0056127221702515E-2</v>
      </c>
      <c r="N315" s="1">
        <v>1307</v>
      </c>
      <c r="O315" s="1">
        <v>1530</v>
      </c>
      <c r="P315" s="1">
        <v>1396</v>
      </c>
      <c r="Q315" s="1">
        <v>42</v>
      </c>
      <c r="R315" s="1">
        <v>1</v>
      </c>
      <c r="AN315" s="7">
        <f>IF(Q315&gt;0,RANK(Q315,(N315:P315,Q315:AL315)),0)</f>
        <v>4</v>
      </c>
      <c r="AO315" s="7">
        <f>IF(R315&gt;0,RANK(R315,(N315:P315,Q315:AL315)),0)</f>
        <v>5</v>
      </c>
      <c r="AP315" s="7">
        <f>IF(S315&gt;0,RANK(S315,(N315:P315,Q315:AL315)),0)</f>
        <v>0</v>
      </c>
      <c r="AQ315" s="7">
        <f>IF(T315&gt;0,RANK(T315,(N315:P315,Q315:AL315)),0)</f>
        <v>0</v>
      </c>
      <c r="AR315" s="2">
        <f t="shared" si="123"/>
        <v>9.8222637979420019E-3</v>
      </c>
      <c r="AS315" s="2">
        <f t="shared" si="124"/>
        <v>2.3386342376052386E-4</v>
      </c>
      <c r="AT315" s="2">
        <f t="shared" si="125"/>
        <v>0</v>
      </c>
      <c r="AU315" s="2">
        <f t="shared" si="126"/>
        <v>0</v>
      </c>
      <c r="AW315" t="s">
        <v>3204</v>
      </c>
      <c r="AX315" t="s">
        <v>1196</v>
      </c>
      <c r="AY315">
        <v>3</v>
      </c>
      <c r="BA315" s="127">
        <v>8</v>
      </c>
      <c r="BB315" s="130">
        <v>95</v>
      </c>
      <c r="BC315" s="131">
        <f t="shared" si="106"/>
        <v>8095</v>
      </c>
      <c r="BE315" s="7" t="s">
        <v>3271</v>
      </c>
    </row>
    <row r="316" spans="1:57" hidden="1" outlineLevel="1" x14ac:dyDescent="0.2">
      <c r="A316" t="s">
        <v>1088</v>
      </c>
      <c r="B316" t="s">
        <v>1196</v>
      </c>
      <c r="C316" s="1">
        <f t="shared" si="117"/>
        <v>2303</v>
      </c>
      <c r="D316" s="7">
        <f>RANK(N316,(N316:P316,Q316:AL316))</f>
        <v>2</v>
      </c>
      <c r="E316" s="7">
        <f>RANK(O316,(N316:P316,Q316:AL316))</f>
        <v>1</v>
      </c>
      <c r="F316" s="7">
        <f>IF(P316&gt;0,RANK(P316,(N316:P316,Q316:AL316)),0)</f>
        <v>3</v>
      </c>
      <c r="G316" s="1">
        <f t="shared" si="118"/>
        <v>383</v>
      </c>
      <c r="H316" s="2">
        <f t="shared" si="127"/>
        <v>0.16630481980026052</v>
      </c>
      <c r="I316" s="2"/>
      <c r="J316" s="2">
        <f t="shared" si="119"/>
        <v>0.30047763786365611</v>
      </c>
      <c r="K316" s="2">
        <f t="shared" si="120"/>
        <v>0.46678245766391663</v>
      </c>
      <c r="L316" s="2">
        <f t="shared" si="121"/>
        <v>0.22796352583586627</v>
      </c>
      <c r="M316" s="2">
        <f t="shared" si="122"/>
        <v>4.7763786365609961E-3</v>
      </c>
      <c r="N316" s="1">
        <v>692</v>
      </c>
      <c r="O316" s="1">
        <v>1075</v>
      </c>
      <c r="P316" s="1">
        <v>525</v>
      </c>
      <c r="Q316" s="1">
        <v>10</v>
      </c>
      <c r="S316" s="1">
        <v>1</v>
      </c>
      <c r="AN316" s="7">
        <f>IF(Q316&gt;0,RANK(Q316,(N316:P316,Q316:AL316)),0)</f>
        <v>4</v>
      </c>
      <c r="AO316" s="7">
        <f>IF(R316&gt;0,RANK(R316,(N316:P316,Q316:AL316)),0)</f>
        <v>0</v>
      </c>
      <c r="AP316" s="7">
        <f>IF(S316&gt;0,RANK(S316,(N316:P316,Q316:AL316)),0)</f>
        <v>5</v>
      </c>
      <c r="AQ316" s="7">
        <f>IF(T316&gt;0,RANK(T316,(N316:P316,Q316:AL316)),0)</f>
        <v>0</v>
      </c>
      <c r="AR316" s="2">
        <f t="shared" si="123"/>
        <v>4.3421623968736434E-3</v>
      </c>
      <c r="AS316" s="2">
        <f t="shared" si="124"/>
        <v>0</v>
      </c>
      <c r="AT316" s="2">
        <f t="shared" si="125"/>
        <v>4.3421623968736432E-4</v>
      </c>
      <c r="AU316" s="2">
        <f t="shared" si="126"/>
        <v>0</v>
      </c>
      <c r="AW316" t="s">
        <v>1088</v>
      </c>
      <c r="AX316" t="s">
        <v>1196</v>
      </c>
      <c r="AY316">
        <v>4</v>
      </c>
      <c r="BA316" s="127">
        <v>8</v>
      </c>
      <c r="BB316" s="130">
        <v>97</v>
      </c>
      <c r="BC316" s="131">
        <f t="shared" si="106"/>
        <v>8097</v>
      </c>
      <c r="BE316" s="7" t="s">
        <v>3271</v>
      </c>
    </row>
    <row r="317" spans="1:57" hidden="1" outlineLevel="1" x14ac:dyDescent="0.2">
      <c r="A317" t="s">
        <v>1792</v>
      </c>
      <c r="B317" t="s">
        <v>1196</v>
      </c>
      <c r="C317" s="1">
        <f t="shared" si="117"/>
        <v>7469</v>
      </c>
      <c r="D317" s="7">
        <f>RANK(N317,(N317:P317,Q317:AL317))</f>
        <v>1</v>
      </c>
      <c r="E317" s="7">
        <f>RANK(O317,(N317:P317,Q317:AL317))</f>
        <v>3</v>
      </c>
      <c r="F317" s="7">
        <f>IF(P317&gt;0,RANK(P317,(N317:P317,Q317:AL317)),0)</f>
        <v>2</v>
      </c>
      <c r="G317" s="1">
        <f t="shared" si="118"/>
        <v>1913</v>
      </c>
      <c r="H317" s="2">
        <f t="shared" si="127"/>
        <v>0.25612531798098809</v>
      </c>
      <c r="I317" s="2"/>
      <c r="J317" s="2">
        <f t="shared" si="119"/>
        <v>0.51144731557102696</v>
      </c>
      <c r="K317" s="2">
        <f t="shared" si="120"/>
        <v>0.22573302985674121</v>
      </c>
      <c r="L317" s="2">
        <f t="shared" si="121"/>
        <v>0.25532199759003882</v>
      </c>
      <c r="M317" s="2">
        <f t="shared" si="122"/>
        <v>7.4976569821930128E-3</v>
      </c>
      <c r="N317" s="1">
        <v>3820</v>
      </c>
      <c r="O317" s="1">
        <v>1686</v>
      </c>
      <c r="P317" s="1">
        <v>1907</v>
      </c>
      <c r="Q317" s="1">
        <v>43</v>
      </c>
      <c r="R317" s="1">
        <v>1</v>
      </c>
      <c r="S317" s="1">
        <v>8</v>
      </c>
      <c r="U317" s="1">
        <v>4</v>
      </c>
      <c r="AN317" s="7">
        <f>IF(Q317&gt;0,RANK(Q317,(N317:P317,Q317:AL317)),0)</f>
        <v>4</v>
      </c>
      <c r="AO317" s="7">
        <f>IF(R317&gt;0,RANK(R317,(N317:P317,Q317:AL317)),0)</f>
        <v>7</v>
      </c>
      <c r="AP317" s="7">
        <f>IF(S317&gt;0,RANK(S317,(N317:P317,Q317:AL317)),0)</f>
        <v>5</v>
      </c>
      <c r="AQ317" s="7">
        <f>IF(T317&gt;0,RANK(T317,(N317:P317,Q317:AL317)),0)</f>
        <v>0</v>
      </c>
      <c r="AR317" s="2">
        <f t="shared" si="123"/>
        <v>5.7571294684696742E-3</v>
      </c>
      <c r="AS317" s="2">
        <f t="shared" si="124"/>
        <v>1.3388673182487614E-4</v>
      </c>
      <c r="AT317" s="2">
        <f t="shared" si="125"/>
        <v>1.0710938545990091E-3</v>
      </c>
      <c r="AU317" s="2">
        <f t="shared" si="126"/>
        <v>0</v>
      </c>
      <c r="AW317" t="s">
        <v>1792</v>
      </c>
      <c r="AX317" t="s">
        <v>1196</v>
      </c>
      <c r="AY317">
        <v>3</v>
      </c>
      <c r="BA317" s="127">
        <v>8</v>
      </c>
      <c r="BB317" s="130">
        <v>99</v>
      </c>
      <c r="BC317" s="131">
        <f t="shared" si="106"/>
        <v>8099</v>
      </c>
      <c r="BE317" s="7" t="s">
        <v>3271</v>
      </c>
    </row>
    <row r="318" spans="1:57" hidden="1" outlineLevel="1" x14ac:dyDescent="0.2">
      <c r="A318" t="s">
        <v>1793</v>
      </c>
      <c r="B318" t="s">
        <v>1196</v>
      </c>
      <c r="C318" s="1">
        <f t="shared" si="117"/>
        <v>5377</v>
      </c>
      <c r="D318" s="7">
        <f>RANK(N318,(N318:P318,Q318:AL318))</f>
        <v>2</v>
      </c>
      <c r="E318" s="7">
        <f>RANK(O318,(N318:P318,Q318:AL318))</f>
        <v>1</v>
      </c>
      <c r="F318" s="7">
        <f>IF(P318&gt;0,RANK(P318,(N318:P318,Q318:AL318)),0)</f>
        <v>3</v>
      </c>
      <c r="G318" s="1">
        <f t="shared" si="118"/>
        <v>601</v>
      </c>
      <c r="H318" s="2">
        <f t="shared" si="127"/>
        <v>0.11177236377161986</v>
      </c>
      <c r="I318" s="2"/>
      <c r="J318" s="2">
        <f t="shared" si="119"/>
        <v>0.32917984005951273</v>
      </c>
      <c r="K318" s="2">
        <f t="shared" si="120"/>
        <v>0.44095220383113259</v>
      </c>
      <c r="L318" s="2">
        <f t="shared" si="121"/>
        <v>0.22019713594941417</v>
      </c>
      <c r="M318" s="2">
        <f t="shared" si="122"/>
        <v>9.6708201599405019E-3</v>
      </c>
      <c r="N318" s="1">
        <v>1770</v>
      </c>
      <c r="O318" s="1">
        <v>2371</v>
      </c>
      <c r="P318" s="1">
        <v>1184</v>
      </c>
      <c r="Q318" s="1">
        <v>49</v>
      </c>
      <c r="S318" s="1">
        <v>3</v>
      </c>
      <c r="AN318" s="7">
        <f>IF(Q318&gt;0,RANK(Q318,(N318:P318,Q318:AL318)),0)</f>
        <v>4</v>
      </c>
      <c r="AO318" s="7">
        <f>IF(R318&gt;0,RANK(R318,(N318:P318,Q318:AL318)),0)</f>
        <v>0</v>
      </c>
      <c r="AP318" s="7">
        <f>IF(S318&gt;0,RANK(S318,(N318:P318,Q318:AL318)),0)</f>
        <v>5</v>
      </c>
      <c r="AQ318" s="7">
        <f>IF(T318&gt;0,RANK(T318,(N318:P318,Q318:AL318)),0)</f>
        <v>0</v>
      </c>
      <c r="AR318" s="2">
        <f t="shared" si="123"/>
        <v>9.1128882276362289E-3</v>
      </c>
      <c r="AS318" s="2">
        <f t="shared" si="124"/>
        <v>0</v>
      </c>
      <c r="AT318" s="2">
        <f t="shared" si="125"/>
        <v>5.5793193230425887E-4</v>
      </c>
      <c r="AU318" s="2">
        <f t="shared" si="126"/>
        <v>0</v>
      </c>
      <c r="AW318" t="s">
        <v>1793</v>
      </c>
      <c r="AX318" t="s">
        <v>1196</v>
      </c>
      <c r="AY318">
        <v>4</v>
      </c>
      <c r="BA318" s="127">
        <v>8</v>
      </c>
      <c r="BB318" s="130">
        <v>101</v>
      </c>
      <c r="BC318" s="131">
        <f t="shared" si="106"/>
        <v>8101</v>
      </c>
      <c r="BE318" s="7" t="s">
        <v>3271</v>
      </c>
    </row>
    <row r="319" spans="1:57" hidden="1" outlineLevel="1" x14ac:dyDescent="0.2">
      <c r="A319" t="s">
        <v>3133</v>
      </c>
      <c r="B319" t="s">
        <v>1196</v>
      </c>
      <c r="C319" s="1">
        <f t="shared" si="117"/>
        <v>56438</v>
      </c>
      <c r="D319" s="7">
        <f>RANK(N319,(N319:P319,Q319:AL319))</f>
        <v>1</v>
      </c>
      <c r="E319" s="7">
        <f>RANK(O319,(N319:P319,Q319:AL319))</f>
        <v>2</v>
      </c>
      <c r="F319" s="7">
        <f>IF(P319&gt;0,RANK(P319,(N319:P319,Q319:AL319)),0)</f>
        <v>3</v>
      </c>
      <c r="G319" s="1">
        <f t="shared" si="118"/>
        <v>14141</v>
      </c>
      <c r="H319" s="2">
        <f t="shared" si="127"/>
        <v>0.25055813459016973</v>
      </c>
      <c r="I319" s="2"/>
      <c r="J319" s="2">
        <f t="shared" si="119"/>
        <v>0.53618129628973388</v>
      </c>
      <c r="K319" s="2">
        <f t="shared" si="120"/>
        <v>0.28562316169956414</v>
      </c>
      <c r="L319" s="2">
        <f t="shared" si="121"/>
        <v>0.17436833339239519</v>
      </c>
      <c r="M319" s="2">
        <f t="shared" si="122"/>
        <v>3.8272086183067933E-3</v>
      </c>
      <c r="N319" s="1">
        <v>30261</v>
      </c>
      <c r="O319" s="1">
        <v>16120</v>
      </c>
      <c r="P319" s="1">
        <v>9841</v>
      </c>
      <c r="Q319" s="1">
        <v>145</v>
      </c>
      <c r="R319" s="1">
        <v>6</v>
      </c>
      <c r="S319" s="1">
        <v>65</v>
      </c>
      <c r="AN319" s="7">
        <f>IF(Q319&gt;0,RANK(Q319,(N319:P319,Q319:AL319)),0)</f>
        <v>4</v>
      </c>
      <c r="AO319" s="7">
        <f>IF(R319&gt;0,RANK(R319,(N319:P319,Q319:AL319)),0)</f>
        <v>6</v>
      </c>
      <c r="AP319" s="7">
        <f>IF(S319&gt;0,RANK(S319,(N319:P319,Q319:AL319)),0)</f>
        <v>5</v>
      </c>
      <c r="AQ319" s="7">
        <f>IF(T319&gt;0,RANK(T319,(N319:P319,Q319:AL319)),0)</f>
        <v>0</v>
      </c>
      <c r="AR319" s="2">
        <f t="shared" si="123"/>
        <v>2.5691909706226303E-3</v>
      </c>
      <c r="AS319" s="2">
        <f t="shared" si="124"/>
        <v>1.0631135050852263E-4</v>
      </c>
      <c r="AT319" s="2">
        <f t="shared" si="125"/>
        <v>1.1517062971756619E-3</v>
      </c>
      <c r="AU319" s="2">
        <f t="shared" si="126"/>
        <v>0</v>
      </c>
      <c r="AW319" t="s">
        <v>3133</v>
      </c>
      <c r="AX319" t="s">
        <v>1196</v>
      </c>
      <c r="AY319">
        <v>3</v>
      </c>
      <c r="BA319" s="127">
        <v>8</v>
      </c>
      <c r="BB319" s="130">
        <v>103</v>
      </c>
      <c r="BC319" s="131">
        <f t="shared" si="106"/>
        <v>8103</v>
      </c>
      <c r="BE319" s="7" t="s">
        <v>3271</v>
      </c>
    </row>
    <row r="320" spans="1:57" hidden="1" outlineLevel="1" x14ac:dyDescent="0.2">
      <c r="A320" t="s">
        <v>403</v>
      </c>
      <c r="B320" t="s">
        <v>1196</v>
      </c>
      <c r="C320" s="1">
        <f t="shared" si="117"/>
        <v>2850</v>
      </c>
      <c r="D320" s="7">
        <f>RANK(N320,(N320:P320,Q320:AL320))</f>
        <v>3</v>
      </c>
      <c r="E320" s="7">
        <f>RANK(O320,(N320:P320,Q320:AL320))</f>
        <v>1</v>
      </c>
      <c r="F320" s="7">
        <f>IF(P320&gt;0,RANK(P320,(N320:P320,Q320:AL320)),0)</f>
        <v>2</v>
      </c>
      <c r="G320" s="1">
        <f t="shared" si="118"/>
        <v>437</v>
      </c>
      <c r="H320" s="2">
        <f t="shared" si="127"/>
        <v>0.15333333333333332</v>
      </c>
      <c r="I320" s="2"/>
      <c r="J320" s="2">
        <f t="shared" si="119"/>
        <v>0.27298245614035088</v>
      </c>
      <c r="K320" s="2">
        <f t="shared" si="120"/>
        <v>0.4319298245614035</v>
      </c>
      <c r="L320" s="2">
        <f t="shared" si="121"/>
        <v>0.27859649122807018</v>
      </c>
      <c r="M320" s="2">
        <f t="shared" si="122"/>
        <v>1.6491228070175445E-2</v>
      </c>
      <c r="N320" s="1">
        <v>778</v>
      </c>
      <c r="O320" s="1">
        <v>1231</v>
      </c>
      <c r="P320" s="1">
        <v>794</v>
      </c>
      <c r="Q320" s="1">
        <v>8</v>
      </c>
      <c r="R320" s="1">
        <v>2</v>
      </c>
      <c r="S320" s="1">
        <v>37</v>
      </c>
      <c r="AN320" s="7">
        <f>IF(Q320&gt;0,RANK(Q320,(N320:P320,Q320:AL320)),0)</f>
        <v>5</v>
      </c>
      <c r="AO320" s="7">
        <f>IF(R320&gt;0,RANK(R320,(N320:P320,Q320:AL320)),0)</f>
        <v>6</v>
      </c>
      <c r="AP320" s="7">
        <f>IF(S320&gt;0,RANK(S320,(N320:P320,Q320:AL320)),0)</f>
        <v>4</v>
      </c>
      <c r="AQ320" s="7">
        <f>IF(T320&gt;0,RANK(T320,(N320:P320,Q320:AL320)),0)</f>
        <v>0</v>
      </c>
      <c r="AR320" s="2">
        <f t="shared" si="123"/>
        <v>2.8070175438596489E-3</v>
      </c>
      <c r="AS320" s="2">
        <f t="shared" si="124"/>
        <v>7.0175438596491223E-4</v>
      </c>
      <c r="AT320" s="2">
        <f t="shared" si="125"/>
        <v>1.2982456140350877E-2</v>
      </c>
      <c r="AU320" s="2">
        <f t="shared" si="126"/>
        <v>0</v>
      </c>
      <c r="AW320" t="s">
        <v>403</v>
      </c>
      <c r="AX320" t="s">
        <v>1196</v>
      </c>
      <c r="AY320">
        <v>3</v>
      </c>
      <c r="BA320" s="127">
        <v>8</v>
      </c>
      <c r="BB320" s="130">
        <v>105</v>
      </c>
      <c r="BC320" s="131">
        <f t="shared" si="106"/>
        <v>8105</v>
      </c>
      <c r="BE320" s="7" t="s">
        <v>3271</v>
      </c>
    </row>
    <row r="321" spans="1:57" hidden="1" outlineLevel="1" x14ac:dyDescent="0.2">
      <c r="A321" t="s">
        <v>1027</v>
      </c>
      <c r="B321" t="s">
        <v>1196</v>
      </c>
      <c r="C321" s="1">
        <f t="shared" si="117"/>
        <v>4533</v>
      </c>
      <c r="D321" s="7">
        <f>RANK(N321,(N321:P321,Q321:AL321))</f>
        <v>2</v>
      </c>
      <c r="E321" s="7">
        <f>RANK(O321,(N321:P321,Q321:AL321))</f>
        <v>1</v>
      </c>
      <c r="F321" s="7">
        <f>IF(P321&gt;0,RANK(P321,(N321:P321,Q321:AL321)),0)</f>
        <v>3</v>
      </c>
      <c r="G321" s="1">
        <f t="shared" si="118"/>
        <v>386</v>
      </c>
      <c r="H321" s="2">
        <f t="shared" si="127"/>
        <v>8.5153320097065957E-2</v>
      </c>
      <c r="I321" s="2"/>
      <c r="J321" s="2">
        <f t="shared" si="119"/>
        <v>0.3399514670196338</v>
      </c>
      <c r="K321" s="2">
        <f t="shared" si="120"/>
        <v>0.42510478711669974</v>
      </c>
      <c r="L321" s="2">
        <f t="shared" si="121"/>
        <v>0.2300904478270461</v>
      </c>
      <c r="M321" s="2">
        <f t="shared" si="122"/>
        <v>4.853298036620407E-3</v>
      </c>
      <c r="N321" s="1">
        <v>1541</v>
      </c>
      <c r="O321" s="1">
        <v>1927</v>
      </c>
      <c r="P321" s="1">
        <v>1043</v>
      </c>
      <c r="Q321" s="1">
        <v>11</v>
      </c>
      <c r="R321" s="1">
        <v>6</v>
      </c>
      <c r="S321" s="1">
        <v>3</v>
      </c>
      <c r="U321" s="1">
        <v>2</v>
      </c>
      <c r="AN321" s="7">
        <f>IF(Q321&gt;0,RANK(Q321,(N321:P321,Q321:AL321)),0)</f>
        <v>4</v>
      </c>
      <c r="AO321" s="7">
        <f>IF(R321&gt;0,RANK(R321,(N321:P321,Q321:AL321)),0)</f>
        <v>5</v>
      </c>
      <c r="AP321" s="7">
        <f>IF(S321&gt;0,RANK(S321,(N321:P321,Q321:AL321)),0)</f>
        <v>6</v>
      </c>
      <c r="AQ321" s="7">
        <f>IF(T321&gt;0,RANK(T321,(N321:P321,Q321:AL321)),0)</f>
        <v>0</v>
      </c>
      <c r="AR321" s="2">
        <f t="shared" si="123"/>
        <v>2.4266490183101697E-3</v>
      </c>
      <c r="AS321" s="2">
        <f t="shared" si="124"/>
        <v>1.3236267372600927E-3</v>
      </c>
      <c r="AT321" s="2">
        <f t="shared" si="125"/>
        <v>6.6181336863004633E-4</v>
      </c>
      <c r="AU321" s="2">
        <f t="shared" si="126"/>
        <v>0</v>
      </c>
      <c r="AW321" t="s">
        <v>1027</v>
      </c>
      <c r="AX321" t="s">
        <v>1196</v>
      </c>
      <c r="AY321">
        <v>3</v>
      </c>
      <c r="BA321" s="127">
        <v>8</v>
      </c>
      <c r="BB321" s="130">
        <v>107</v>
      </c>
      <c r="BC321" s="131">
        <f t="shared" si="106"/>
        <v>8107</v>
      </c>
      <c r="BE321" s="7" t="s">
        <v>3271</v>
      </c>
    </row>
    <row r="322" spans="1:57" hidden="1" outlineLevel="1" x14ac:dyDescent="0.2">
      <c r="A322" t="s">
        <v>1901</v>
      </c>
      <c r="B322" t="s">
        <v>1196</v>
      </c>
      <c r="C322" s="1">
        <f t="shared" si="117"/>
        <v>8161</v>
      </c>
      <c r="D322" s="7">
        <f>RANK(N322,(N322:P322,Q322:AL322))</f>
        <v>1</v>
      </c>
      <c r="E322" s="7">
        <f>RANK(O322,(N322:P322,Q322:AL322))</f>
        <v>3</v>
      </c>
      <c r="F322" s="7">
        <f>IF(P322&gt;0,RANK(P322,(N322:P322,Q322:AL322)),0)</f>
        <v>2</v>
      </c>
      <c r="G322" s="1">
        <f t="shared" si="118"/>
        <v>624</v>
      </c>
      <c r="H322" s="2">
        <f t="shared" si="127"/>
        <v>7.6461217987991673E-2</v>
      </c>
      <c r="I322" s="2"/>
      <c r="J322" s="2">
        <f t="shared" si="119"/>
        <v>0.39063840215659845</v>
      </c>
      <c r="K322" s="2">
        <f t="shared" si="120"/>
        <v>0.28893517951231468</v>
      </c>
      <c r="L322" s="2">
        <f t="shared" si="121"/>
        <v>0.31417718416860679</v>
      </c>
      <c r="M322" s="2">
        <f t="shared" si="122"/>
        <v>6.2492341624800218E-3</v>
      </c>
      <c r="N322" s="1">
        <v>3188</v>
      </c>
      <c r="O322" s="1">
        <v>2358</v>
      </c>
      <c r="P322" s="1">
        <v>2564</v>
      </c>
      <c r="Q322" s="1">
        <v>44</v>
      </c>
      <c r="S322" s="1">
        <v>5</v>
      </c>
      <c r="U322" s="1">
        <v>2</v>
      </c>
      <c r="AN322" s="7">
        <f>IF(Q322&gt;0,RANK(Q322,(N322:P322,Q322:AL322)),0)</f>
        <v>4</v>
      </c>
      <c r="AO322" s="7">
        <f>IF(R322&gt;0,RANK(R322,(N322:P322,Q322:AL322)),0)</f>
        <v>0</v>
      </c>
      <c r="AP322" s="7">
        <f>IF(S322&gt;0,RANK(S322,(N322:P322,Q322:AL322)),0)</f>
        <v>5</v>
      </c>
      <c r="AQ322" s="7">
        <f>IF(T322&gt;0,RANK(T322,(N322:P322,Q322:AL322)),0)</f>
        <v>0</v>
      </c>
      <c r="AR322" s="2">
        <f t="shared" si="123"/>
        <v>5.3914961401788997E-3</v>
      </c>
      <c r="AS322" s="2">
        <f t="shared" si="124"/>
        <v>0</v>
      </c>
      <c r="AT322" s="2">
        <f t="shared" si="125"/>
        <v>6.1267001592942038E-4</v>
      </c>
      <c r="AU322" s="2">
        <f t="shared" si="126"/>
        <v>0</v>
      </c>
      <c r="AW322" t="s">
        <v>1901</v>
      </c>
      <c r="AX322" t="s">
        <v>1196</v>
      </c>
      <c r="AY322">
        <v>3</v>
      </c>
      <c r="BA322" s="127">
        <v>8</v>
      </c>
      <c r="BB322" s="130">
        <v>109</v>
      </c>
      <c r="BC322" s="131">
        <f t="shared" si="106"/>
        <v>8109</v>
      </c>
      <c r="BE322" s="7" t="s">
        <v>3271</v>
      </c>
    </row>
    <row r="323" spans="1:57" hidden="1" outlineLevel="1" x14ac:dyDescent="0.2">
      <c r="A323" t="s">
        <v>1902</v>
      </c>
      <c r="B323" t="s">
        <v>1196</v>
      </c>
      <c r="C323" s="1">
        <f t="shared" si="117"/>
        <v>2174</v>
      </c>
      <c r="D323" s="7">
        <f>RANK(N323,(N323:P323,Q323:AL323))</f>
        <v>1</v>
      </c>
      <c r="E323" s="7">
        <f>RANK(O323,(N323:P323,Q323:AL323))</f>
        <v>2</v>
      </c>
      <c r="F323" s="7">
        <f>IF(P323&gt;0,RANK(P323,(N323:P323,Q323:AL323)),0)</f>
        <v>3</v>
      </c>
      <c r="G323" s="1">
        <f t="shared" si="118"/>
        <v>336</v>
      </c>
      <c r="H323" s="2">
        <f t="shared" si="127"/>
        <v>0.15455381784728611</v>
      </c>
      <c r="I323" s="2"/>
      <c r="J323" s="2">
        <f t="shared" si="119"/>
        <v>0.46504139834406621</v>
      </c>
      <c r="K323" s="2">
        <f t="shared" si="120"/>
        <v>0.3104875804967801</v>
      </c>
      <c r="L323" s="2">
        <f t="shared" si="121"/>
        <v>0.21665133394664213</v>
      </c>
      <c r="M323" s="2">
        <f t="shared" si="122"/>
        <v>7.8196872125115557E-3</v>
      </c>
      <c r="N323" s="1">
        <v>1011</v>
      </c>
      <c r="O323" s="1">
        <v>675</v>
      </c>
      <c r="P323" s="1">
        <v>471</v>
      </c>
      <c r="Q323" s="1">
        <v>7</v>
      </c>
      <c r="R323" s="1">
        <v>1</v>
      </c>
      <c r="S323" s="1">
        <v>9</v>
      </c>
      <c r="AN323" s="7">
        <f>IF(Q323&gt;0,RANK(Q323,(N323:P323,Q323:AL323)),0)</f>
        <v>5</v>
      </c>
      <c r="AO323" s="7">
        <f>IF(R323&gt;0,RANK(R323,(N323:P323,Q323:AL323)),0)</f>
        <v>6</v>
      </c>
      <c r="AP323" s="7">
        <f>IF(S323&gt;0,RANK(S323,(N323:P323,Q323:AL323)),0)</f>
        <v>4</v>
      </c>
      <c r="AQ323" s="7">
        <f>IF(T323&gt;0,RANK(T323,(N323:P323,Q323:AL323)),0)</f>
        <v>0</v>
      </c>
      <c r="AR323" s="2">
        <f t="shared" si="123"/>
        <v>3.219871205151794E-3</v>
      </c>
      <c r="AS323" s="2">
        <f t="shared" si="124"/>
        <v>4.5998160073597056E-4</v>
      </c>
      <c r="AT323" s="2">
        <f t="shared" si="125"/>
        <v>4.1398344066237349E-3</v>
      </c>
      <c r="AU323" s="2">
        <f t="shared" si="126"/>
        <v>0</v>
      </c>
      <c r="AW323" t="s">
        <v>1902</v>
      </c>
      <c r="AX323" t="s">
        <v>1196</v>
      </c>
      <c r="AY323">
        <v>3</v>
      </c>
      <c r="BA323" s="127">
        <v>8</v>
      </c>
      <c r="BB323" s="130">
        <v>111</v>
      </c>
      <c r="BC323" s="131">
        <f t="shared" si="106"/>
        <v>8111</v>
      </c>
      <c r="BE323" s="7" t="s">
        <v>3271</v>
      </c>
    </row>
    <row r="324" spans="1:57" hidden="1" outlineLevel="1" x14ac:dyDescent="0.2">
      <c r="A324" t="s">
        <v>2695</v>
      </c>
      <c r="B324" t="s">
        <v>1196</v>
      </c>
      <c r="C324" s="1">
        <f t="shared" si="117"/>
        <v>453</v>
      </c>
      <c r="D324" s="7">
        <f>RANK(N324,(N324:P324,Q324:AL324))</f>
        <v>2</v>
      </c>
      <c r="E324" s="7">
        <f>RANK(O324,(N324:P324,Q324:AL324))</f>
        <v>3</v>
      </c>
      <c r="F324" s="7">
        <f>IF(P324&gt;0,RANK(P324,(N324:P324,Q324:AL324)),0)</f>
        <v>1</v>
      </c>
      <c r="G324" s="1">
        <f t="shared" si="118"/>
        <v>36</v>
      </c>
      <c r="H324" s="2">
        <f t="shared" si="127"/>
        <v>7.9470198675496692E-2</v>
      </c>
      <c r="I324" s="2"/>
      <c r="J324" s="2">
        <f t="shared" si="119"/>
        <v>0.32450331125827814</v>
      </c>
      <c r="K324" s="2">
        <f t="shared" si="120"/>
        <v>0.26048565121412803</v>
      </c>
      <c r="L324" s="2">
        <f t="shared" si="121"/>
        <v>0.40397350993377484</v>
      </c>
      <c r="M324" s="2">
        <f t="shared" si="122"/>
        <v>1.1037527593818985E-2</v>
      </c>
      <c r="N324" s="1">
        <v>147</v>
      </c>
      <c r="O324" s="1">
        <v>118</v>
      </c>
      <c r="P324" s="1">
        <v>183</v>
      </c>
      <c r="Q324" s="1">
        <v>3</v>
      </c>
      <c r="S324" s="1">
        <v>2</v>
      </c>
      <c r="AN324" s="7">
        <f>IF(Q324&gt;0,RANK(Q324,(N324:P324,Q324:AL324)),0)</f>
        <v>4</v>
      </c>
      <c r="AO324" s="7">
        <f>IF(R324&gt;0,RANK(R324,(N324:P324,Q324:AL324)),0)</f>
        <v>0</v>
      </c>
      <c r="AP324" s="7">
        <f>IF(S324&gt;0,RANK(S324,(N324:P324,Q324:AL324)),0)</f>
        <v>5</v>
      </c>
      <c r="AQ324" s="7">
        <f>IF(T324&gt;0,RANK(T324,(N324:P324,Q324:AL324)),0)</f>
        <v>0</v>
      </c>
      <c r="AR324" s="2">
        <f t="shared" si="123"/>
        <v>6.6225165562913907E-3</v>
      </c>
      <c r="AS324" s="2">
        <f t="shared" si="124"/>
        <v>0</v>
      </c>
      <c r="AT324" s="2">
        <f t="shared" si="125"/>
        <v>4.4150110375275938E-3</v>
      </c>
      <c r="AU324" s="2">
        <f t="shared" si="126"/>
        <v>0</v>
      </c>
      <c r="AW324" t="s">
        <v>2695</v>
      </c>
      <c r="AX324" t="s">
        <v>1196</v>
      </c>
      <c r="AY324">
        <v>3</v>
      </c>
      <c r="BA324" s="127">
        <v>8</v>
      </c>
      <c r="BB324" s="130">
        <v>113</v>
      </c>
      <c r="BC324" s="131">
        <f t="shared" si="106"/>
        <v>8113</v>
      </c>
      <c r="BE324" s="7" t="s">
        <v>3271</v>
      </c>
    </row>
    <row r="325" spans="1:57" hidden="1" outlineLevel="1" x14ac:dyDescent="0.2">
      <c r="A325" t="s">
        <v>1051</v>
      </c>
      <c r="B325" t="s">
        <v>1196</v>
      </c>
      <c r="C325" s="1">
        <f t="shared" si="117"/>
        <v>2663</v>
      </c>
      <c r="D325" s="7">
        <f>RANK(N325,(N325:P325,Q325:AL325))</f>
        <v>1</v>
      </c>
      <c r="E325" s="7">
        <f>RANK(O325,(N325:P325,Q325:AL325))</f>
        <v>3</v>
      </c>
      <c r="F325" s="7">
        <f>IF(P325&gt;0,RANK(P325,(N325:P325,Q325:AL325)),0)</f>
        <v>2</v>
      </c>
      <c r="G325" s="1">
        <f t="shared" si="118"/>
        <v>746</v>
      </c>
      <c r="H325" s="2">
        <f t="shared" si="127"/>
        <v>0.28013518588058578</v>
      </c>
      <c r="I325" s="2"/>
      <c r="J325" s="2">
        <f t="shared" si="119"/>
        <v>0.51821254224558766</v>
      </c>
      <c r="K325" s="2">
        <f t="shared" si="120"/>
        <v>0.23582425835523846</v>
      </c>
      <c r="L325" s="2">
        <f t="shared" si="121"/>
        <v>0.23807735636500188</v>
      </c>
      <c r="M325" s="2">
        <f t="shared" si="122"/>
        <v>7.8858430341720021E-3</v>
      </c>
      <c r="N325" s="1">
        <v>1380</v>
      </c>
      <c r="O325" s="1">
        <v>628</v>
      </c>
      <c r="P325" s="1">
        <v>634</v>
      </c>
      <c r="Q325" s="1">
        <v>15</v>
      </c>
      <c r="S325" s="1">
        <v>6</v>
      </c>
      <c r="AN325" s="7">
        <f>IF(Q325&gt;0,RANK(Q325,(N325:P325,Q325:AL325)),0)</f>
        <v>4</v>
      </c>
      <c r="AO325" s="7">
        <f>IF(R325&gt;0,RANK(R325,(N325:P325,Q325:AL325)),0)</f>
        <v>0</v>
      </c>
      <c r="AP325" s="7">
        <f>IF(S325&gt;0,RANK(S325,(N325:P325,Q325:AL325)),0)</f>
        <v>5</v>
      </c>
      <c r="AQ325" s="7">
        <f>IF(T325&gt;0,RANK(T325,(N325:P325,Q325:AL325)),0)</f>
        <v>0</v>
      </c>
      <c r="AR325" s="2">
        <f t="shared" si="123"/>
        <v>5.6327450244085617E-3</v>
      </c>
      <c r="AS325" s="2">
        <f t="shared" si="124"/>
        <v>0</v>
      </c>
      <c r="AT325" s="2">
        <f t="shared" si="125"/>
        <v>2.2530980097634247E-3</v>
      </c>
      <c r="AU325" s="2">
        <f t="shared" si="126"/>
        <v>0</v>
      </c>
      <c r="AW325" t="s">
        <v>1051</v>
      </c>
      <c r="AX325" t="s">
        <v>1196</v>
      </c>
      <c r="AY325">
        <v>3</v>
      </c>
      <c r="BA325" s="127">
        <v>8</v>
      </c>
      <c r="BB325" s="130">
        <v>115</v>
      </c>
      <c r="BC325" s="131">
        <f t="shared" si="106"/>
        <v>8115</v>
      </c>
      <c r="BE325" s="7" t="s">
        <v>3271</v>
      </c>
    </row>
    <row r="326" spans="1:57" hidden="1" outlineLevel="1" x14ac:dyDescent="0.2">
      <c r="A326" t="s">
        <v>2693</v>
      </c>
      <c r="B326" t="s">
        <v>1196</v>
      </c>
      <c r="C326" s="1">
        <f t="shared" si="117"/>
        <v>1146</v>
      </c>
      <c r="D326" s="7">
        <f>RANK(N326,(N326:P326,Q326:AL326))</f>
        <v>2</v>
      </c>
      <c r="E326" s="7">
        <f>RANK(O326,(N326:P326,Q326:AL326))</f>
        <v>1</v>
      </c>
      <c r="F326" s="7">
        <f>IF(P326&gt;0,RANK(P326,(N326:P326,Q326:AL326)),0)</f>
        <v>3</v>
      </c>
      <c r="G326" s="1">
        <f t="shared" si="118"/>
        <v>50</v>
      </c>
      <c r="H326" s="2">
        <f t="shared" si="127"/>
        <v>4.3630017452006981E-2</v>
      </c>
      <c r="I326" s="2"/>
      <c r="J326" s="2">
        <f t="shared" si="119"/>
        <v>0.34642233856893545</v>
      </c>
      <c r="K326" s="2">
        <f t="shared" si="120"/>
        <v>0.3900523560209424</v>
      </c>
      <c r="L326" s="2">
        <f t="shared" si="121"/>
        <v>0.25741710296684117</v>
      </c>
      <c r="M326" s="2">
        <f t="shared" si="122"/>
        <v>6.1082024432809745E-3</v>
      </c>
      <c r="N326" s="1">
        <v>397</v>
      </c>
      <c r="O326" s="1">
        <v>447</v>
      </c>
      <c r="P326" s="1">
        <v>295</v>
      </c>
      <c r="Q326" s="1">
        <v>4</v>
      </c>
      <c r="R326" s="1">
        <v>3</v>
      </c>
      <c r="AN326" s="7">
        <f>IF(Q326&gt;0,RANK(Q326,(N326:P326,Q326:AL326)),0)</f>
        <v>4</v>
      </c>
      <c r="AO326" s="7">
        <f>IF(R326&gt;0,RANK(R326,(N326:P326,Q326:AL326)),0)</f>
        <v>5</v>
      </c>
      <c r="AP326" s="7">
        <f>IF(S326&gt;0,RANK(S326,(N326:P326,Q326:AL326)),0)</f>
        <v>0</v>
      </c>
      <c r="AQ326" s="7">
        <f>IF(T326&gt;0,RANK(T326,(N326:P326,Q326:AL326)),0)</f>
        <v>0</v>
      </c>
      <c r="AR326" s="2">
        <f t="shared" si="123"/>
        <v>3.4904013961605585E-3</v>
      </c>
      <c r="AS326" s="2">
        <f t="shared" si="124"/>
        <v>2.617801047120419E-3</v>
      </c>
      <c r="AT326" s="2">
        <f t="shared" si="125"/>
        <v>0</v>
      </c>
      <c r="AU326" s="2">
        <f t="shared" si="126"/>
        <v>0</v>
      </c>
      <c r="AW326" t="s">
        <v>2693</v>
      </c>
      <c r="AX326" t="s">
        <v>1196</v>
      </c>
      <c r="AY326">
        <v>4</v>
      </c>
      <c r="BA326" s="127">
        <v>8</v>
      </c>
      <c r="BB326" s="130">
        <v>117</v>
      </c>
      <c r="BC326" s="131">
        <f t="shared" si="106"/>
        <v>8117</v>
      </c>
      <c r="BE326" s="7" t="s">
        <v>3271</v>
      </c>
    </row>
    <row r="327" spans="1:57" hidden="1" outlineLevel="1" x14ac:dyDescent="0.2">
      <c r="A327" t="s">
        <v>2526</v>
      </c>
      <c r="B327" t="s">
        <v>1196</v>
      </c>
      <c r="C327" s="1">
        <f t="shared" si="117"/>
        <v>8370</v>
      </c>
      <c r="D327" s="7">
        <f>RANK(N327,(N327:P327,Q327:AL327))</f>
        <v>1</v>
      </c>
      <c r="E327" s="7">
        <f>RANK(O327,(N327:P327,Q327:AL327))</f>
        <v>3</v>
      </c>
      <c r="F327" s="7">
        <f>IF(P327&gt;0,RANK(P327,(N327:P327,Q327:AL327)),0)</f>
        <v>2</v>
      </c>
      <c r="G327" s="1">
        <f t="shared" si="118"/>
        <v>629</v>
      </c>
      <c r="H327" s="2">
        <f t="shared" si="127"/>
        <v>7.5149342891278378E-2</v>
      </c>
      <c r="I327" s="2"/>
      <c r="J327" s="2">
        <f t="shared" si="119"/>
        <v>0.39952210274790922</v>
      </c>
      <c r="K327" s="2">
        <f t="shared" si="120"/>
        <v>0.26953405017921145</v>
      </c>
      <c r="L327" s="2">
        <f t="shared" si="121"/>
        <v>0.32437275985663083</v>
      </c>
      <c r="M327" s="2">
        <f t="shared" si="122"/>
        <v>6.5710872162484946E-3</v>
      </c>
      <c r="N327" s="1">
        <v>3344</v>
      </c>
      <c r="O327" s="1">
        <v>2256</v>
      </c>
      <c r="P327" s="1">
        <v>2715</v>
      </c>
      <c r="Q327" s="1">
        <v>46</v>
      </c>
      <c r="R327" s="1">
        <v>2</v>
      </c>
      <c r="S327" s="1">
        <v>5</v>
      </c>
      <c r="U327" s="1">
        <v>2</v>
      </c>
      <c r="AN327" s="7">
        <f>IF(Q327&gt;0,RANK(Q327,(N327:P327,Q327:AL327)),0)</f>
        <v>4</v>
      </c>
      <c r="AO327" s="7">
        <f>IF(R327&gt;0,RANK(R327,(N327:P327,Q327:AL327)),0)</f>
        <v>6</v>
      </c>
      <c r="AP327" s="7">
        <f>IF(S327&gt;0,RANK(S327,(N327:P327,Q327:AL327)),0)</f>
        <v>5</v>
      </c>
      <c r="AQ327" s="7">
        <f>IF(T327&gt;0,RANK(T327,(N327:P327,Q327:AL327)),0)</f>
        <v>0</v>
      </c>
      <c r="AR327" s="2">
        <f t="shared" si="123"/>
        <v>5.4958183990442052E-3</v>
      </c>
      <c r="AS327" s="2">
        <f t="shared" si="124"/>
        <v>2.3894862604540023E-4</v>
      </c>
      <c r="AT327" s="2">
        <f t="shared" si="125"/>
        <v>5.9737156511350056E-4</v>
      </c>
      <c r="AU327" s="2">
        <f t="shared" si="126"/>
        <v>0</v>
      </c>
      <c r="AW327" t="s">
        <v>2526</v>
      </c>
      <c r="AX327" t="s">
        <v>1196</v>
      </c>
      <c r="AY327">
        <v>3</v>
      </c>
      <c r="BA327" s="127">
        <v>8</v>
      </c>
      <c r="BB327" s="130">
        <v>119</v>
      </c>
      <c r="BC327" s="131">
        <f t="shared" si="106"/>
        <v>8119</v>
      </c>
      <c r="BE327" s="7" t="s">
        <v>3271</v>
      </c>
    </row>
    <row r="328" spans="1:57" hidden="1" outlineLevel="1" x14ac:dyDescent="0.2">
      <c r="A328" t="s">
        <v>2527</v>
      </c>
      <c r="B328" t="s">
        <v>1196</v>
      </c>
      <c r="C328" s="1">
        <f t="shared" si="117"/>
        <v>6914</v>
      </c>
      <c r="D328" s="7">
        <f>RANK(N328,(N328:P328,Q328:AL328))</f>
        <v>3</v>
      </c>
      <c r="E328" s="7">
        <f>RANK(O328,(N328:P328,Q328:AL328))</f>
        <v>1</v>
      </c>
      <c r="F328" s="7">
        <f>IF(P328&gt;0,RANK(P328,(N328:P328,Q328:AL328)),0)</f>
        <v>2</v>
      </c>
      <c r="G328" s="1">
        <f t="shared" si="118"/>
        <v>1123</v>
      </c>
      <c r="H328" s="2">
        <f t="shared" si="127"/>
        <v>0.16242406711021118</v>
      </c>
      <c r="I328" s="2"/>
      <c r="J328" s="2">
        <f t="shared" si="119"/>
        <v>0.27089962395140293</v>
      </c>
      <c r="K328" s="2">
        <f t="shared" si="120"/>
        <v>0.44113393115417993</v>
      </c>
      <c r="L328" s="2">
        <f t="shared" si="121"/>
        <v>0.27870986404396875</v>
      </c>
      <c r="M328" s="2">
        <f t="shared" si="122"/>
        <v>9.2565808504483371E-3</v>
      </c>
      <c r="N328" s="1">
        <v>1873</v>
      </c>
      <c r="O328" s="1">
        <v>3050</v>
      </c>
      <c r="P328" s="1">
        <v>1927</v>
      </c>
      <c r="Q328" s="1">
        <v>57</v>
      </c>
      <c r="R328" s="1">
        <v>2</v>
      </c>
      <c r="S328" s="1">
        <v>5</v>
      </c>
      <c r="AN328" s="7">
        <f>IF(Q328&gt;0,RANK(Q328,(N328:P328,Q328:AL328)),0)</f>
        <v>4</v>
      </c>
      <c r="AO328" s="7">
        <f>IF(R328&gt;0,RANK(R328,(N328:P328,Q328:AL328)),0)</f>
        <v>6</v>
      </c>
      <c r="AP328" s="7">
        <f>IF(S328&gt;0,RANK(S328,(N328:P328,Q328:AL328)),0)</f>
        <v>5</v>
      </c>
      <c r="AQ328" s="7">
        <f>IF(T328&gt;0,RANK(T328,(N328:P328,Q328:AL328)),0)</f>
        <v>0</v>
      </c>
      <c r="AR328" s="2">
        <f t="shared" si="123"/>
        <v>8.2441423199305763E-3</v>
      </c>
      <c r="AS328" s="2">
        <f t="shared" si="124"/>
        <v>2.892681515765114E-4</v>
      </c>
      <c r="AT328" s="2">
        <f t="shared" si="125"/>
        <v>7.2317037894127861E-4</v>
      </c>
      <c r="AU328" s="2">
        <f t="shared" si="126"/>
        <v>0</v>
      </c>
      <c r="AW328" t="s">
        <v>2527</v>
      </c>
      <c r="AX328" t="s">
        <v>1196</v>
      </c>
      <c r="AY328">
        <v>5</v>
      </c>
      <c r="BA328" s="127">
        <v>8</v>
      </c>
      <c r="BB328" s="130">
        <v>121</v>
      </c>
      <c r="BC328" s="131">
        <f t="shared" si="106"/>
        <v>8121</v>
      </c>
      <c r="BE328" s="7" t="s">
        <v>3271</v>
      </c>
    </row>
    <row r="329" spans="1:57" hidden="1" outlineLevel="1" x14ac:dyDescent="0.2">
      <c r="A329" t="s">
        <v>563</v>
      </c>
      <c r="B329" t="s">
        <v>1196</v>
      </c>
      <c r="C329" s="1">
        <f t="shared" si="117"/>
        <v>2613</v>
      </c>
      <c r="D329" s="7">
        <f>RANK(N329,(N329:P329,Q329:AL329))</f>
        <v>3</v>
      </c>
      <c r="E329" s="7">
        <f>RANK(O329,(N329:P329,Q329:AL329))</f>
        <v>1</v>
      </c>
      <c r="F329" s="7">
        <f>IF(P329&gt;0,RANK(P329,(N329:P329,Q329:AL329)),0)</f>
        <v>2</v>
      </c>
      <c r="G329" s="1">
        <f t="shared" si="118"/>
        <v>595</v>
      </c>
      <c r="H329" s="2">
        <f t="shared" si="127"/>
        <v>0.22770761576731727</v>
      </c>
      <c r="I329" s="2"/>
      <c r="J329" s="2">
        <f t="shared" si="119"/>
        <v>0.2525832376578645</v>
      </c>
      <c r="K329" s="2">
        <f t="shared" si="120"/>
        <v>0.48450057405281288</v>
      </c>
      <c r="L329" s="2">
        <f t="shared" si="121"/>
        <v>0.25679295828549559</v>
      </c>
      <c r="M329" s="2">
        <f t="shared" si="122"/>
        <v>6.1232300038270293E-3</v>
      </c>
      <c r="N329" s="1">
        <v>660</v>
      </c>
      <c r="O329" s="1">
        <v>1266</v>
      </c>
      <c r="P329" s="1">
        <v>671</v>
      </c>
      <c r="Q329" s="1">
        <v>14</v>
      </c>
      <c r="S329" s="1">
        <v>2</v>
      </c>
      <c r="AN329" s="7">
        <f>IF(Q329&gt;0,RANK(Q329,(N329:P329,Q329:AL329)),0)</f>
        <v>4</v>
      </c>
      <c r="AO329" s="7">
        <f>IF(R329&gt;0,RANK(R329,(N329:P329,Q329:AL329)),0)</f>
        <v>0</v>
      </c>
      <c r="AP329" s="7">
        <f>IF(S329&gt;0,RANK(S329,(N329:P329,Q329:AL329)),0)</f>
        <v>5</v>
      </c>
      <c r="AQ329" s="7">
        <f>IF(T329&gt;0,RANK(T329,(N329:P329,Q329:AL329)),0)</f>
        <v>0</v>
      </c>
      <c r="AR329" s="2">
        <f t="shared" si="123"/>
        <v>5.3578262533486411E-3</v>
      </c>
      <c r="AS329" s="2">
        <f t="shared" si="124"/>
        <v>0</v>
      </c>
      <c r="AT329" s="2">
        <f t="shared" si="125"/>
        <v>7.6540375047837736E-4</v>
      </c>
      <c r="AU329" s="2">
        <f t="shared" si="126"/>
        <v>0</v>
      </c>
      <c r="AW329" t="s">
        <v>563</v>
      </c>
      <c r="AX329" t="s">
        <v>1196</v>
      </c>
      <c r="AY329">
        <v>4</v>
      </c>
      <c r="BA329" s="127">
        <v>8</v>
      </c>
      <c r="BB329" s="130">
        <v>123</v>
      </c>
      <c r="BC329" s="131">
        <f t="shared" si="106"/>
        <v>8123</v>
      </c>
      <c r="BE329" s="7" t="s">
        <v>3271</v>
      </c>
    </row>
    <row r="330" spans="1:57" hidden="1" outlineLevel="1" x14ac:dyDescent="0.2">
      <c r="A330" t="s">
        <v>2129</v>
      </c>
      <c r="B330" t="s">
        <v>1196</v>
      </c>
      <c r="C330" s="1">
        <f t="shared" si="117"/>
        <v>54029</v>
      </c>
      <c r="D330" s="7">
        <f>RANK(N330,(N330:P330,Q330:AL330))</f>
        <v>2</v>
      </c>
      <c r="E330" s="7">
        <f>RANK(O330,(N330:P330,Q330:AL330))</f>
        <v>1</v>
      </c>
      <c r="F330" s="7">
        <f>IF(P330&gt;0,RANK(P330,(N330:P330,Q330:AL330)),0)</f>
        <v>3</v>
      </c>
      <c r="G330" s="1">
        <f t="shared" si="118"/>
        <v>1663</v>
      </c>
      <c r="H330" s="2">
        <f t="shared" si="127"/>
        <v>3.0779766421736476E-2</v>
      </c>
      <c r="I330" s="2"/>
      <c r="J330" s="2">
        <f t="shared" si="119"/>
        <v>0.35712302652279332</v>
      </c>
      <c r="K330" s="2">
        <f t="shared" si="120"/>
        <v>0.38790279294452978</v>
      </c>
      <c r="L330" s="2">
        <f t="shared" si="121"/>
        <v>0.25117992189379779</v>
      </c>
      <c r="M330" s="2">
        <f t="shared" si="122"/>
        <v>3.7942586388790556E-3</v>
      </c>
      <c r="N330" s="1">
        <v>19295</v>
      </c>
      <c r="O330" s="1">
        <v>20958</v>
      </c>
      <c r="P330" s="1">
        <v>13571</v>
      </c>
      <c r="Q330" s="1">
        <v>140</v>
      </c>
      <c r="R330" s="1">
        <v>4</v>
      </c>
      <c r="S330" s="1">
        <v>56</v>
      </c>
      <c r="U330" s="1">
        <v>2</v>
      </c>
      <c r="W330" s="1">
        <v>3</v>
      </c>
      <c r="AN330" s="7">
        <f>IF(Q330&gt;0,RANK(Q330,(N330:P330,Q330:AL330)),0)</f>
        <v>4</v>
      </c>
      <c r="AO330" s="7">
        <f>IF(R330&gt;0,RANK(R330,(N330:P330,Q330:AL330)),0)</f>
        <v>6</v>
      </c>
      <c r="AP330" s="7">
        <f>IF(S330&gt;0,RANK(S330,(N330:P330,Q330:AL330)),0)</f>
        <v>5</v>
      </c>
      <c r="AQ330" s="7">
        <f>IF(T330&gt;0,RANK(T330,(N330:P330,Q330:AL330)),0)</f>
        <v>0</v>
      </c>
      <c r="AR330" s="2">
        <f t="shared" si="123"/>
        <v>2.5912010216735458E-3</v>
      </c>
      <c r="AS330" s="2">
        <f t="shared" si="124"/>
        <v>7.4034314904958449E-5</v>
      </c>
      <c r="AT330" s="2">
        <f t="shared" si="125"/>
        <v>1.0364804086694182E-3</v>
      </c>
      <c r="AU330" s="2">
        <f t="shared" si="126"/>
        <v>0</v>
      </c>
      <c r="AW330" t="s">
        <v>2129</v>
      </c>
      <c r="AX330" t="s">
        <v>1196</v>
      </c>
      <c r="AY330">
        <v>4</v>
      </c>
      <c r="BA330" s="127">
        <v>8</v>
      </c>
      <c r="BB330" s="130">
        <v>125</v>
      </c>
      <c r="BC330" s="131">
        <f t="shared" si="106"/>
        <v>8125</v>
      </c>
      <c r="BE330" s="7" t="s">
        <v>3271</v>
      </c>
    </row>
    <row r="331" spans="1:57" hidden="1" outlineLevel="1" x14ac:dyDescent="0.2">
      <c r="A331" t="s">
        <v>737</v>
      </c>
      <c r="B331" t="s">
        <v>1196</v>
      </c>
      <c r="C331" s="1">
        <f t="shared" si="117"/>
        <v>4505</v>
      </c>
      <c r="D331" s="7">
        <f>RANK(N331,(N331:P331,Q331:AL331))</f>
        <v>2</v>
      </c>
      <c r="E331" s="7">
        <f>RANK(O331,(N331:P331,Q331:AL331))</f>
        <v>1</v>
      </c>
      <c r="F331" s="7">
        <f>IF(P331&gt;0,RANK(P331,(N331:P331,Q331:AL331)),0)</f>
        <v>3</v>
      </c>
      <c r="G331" s="1">
        <f t="shared" si="118"/>
        <v>750</v>
      </c>
      <c r="H331" s="2">
        <f t="shared" si="127"/>
        <v>0.16648168701442842</v>
      </c>
      <c r="I331" s="2"/>
      <c r="J331" s="2">
        <f t="shared" si="119"/>
        <v>0.28168701442841287</v>
      </c>
      <c r="K331" s="2">
        <f t="shared" si="120"/>
        <v>0.44816870144284127</v>
      </c>
      <c r="L331" s="2">
        <f t="shared" si="121"/>
        <v>0.26570477247502777</v>
      </c>
      <c r="M331" s="2">
        <f t="shared" si="122"/>
        <v>4.4395116537180312E-3</v>
      </c>
      <c r="N331" s="1">
        <v>1269</v>
      </c>
      <c r="O331" s="1">
        <v>2019</v>
      </c>
      <c r="P331" s="1">
        <v>1197</v>
      </c>
      <c r="Q331" s="1">
        <v>15</v>
      </c>
      <c r="S331" s="1">
        <v>3</v>
      </c>
      <c r="AG331" s="1">
        <v>2</v>
      </c>
      <c r="AN331" s="7">
        <f>IF(Q331&gt;0,RANK(Q331,(N331:P331,Q331:AL331)),0)</f>
        <v>4</v>
      </c>
      <c r="AO331" s="7">
        <f>IF(R331&gt;0,RANK(R331,(N331:P331,Q331:AL331)),0)</f>
        <v>0</v>
      </c>
      <c r="AP331" s="7">
        <f>IF(S331&gt;0,RANK(S331,(N331:P331,Q331:AL331)),0)</f>
        <v>5</v>
      </c>
      <c r="AQ331" s="7">
        <f>IF(T331&gt;0,RANK(T331,(N331:P331,Q331:AL331)),0)</f>
        <v>0</v>
      </c>
      <c r="AR331" s="2">
        <f t="shared" si="123"/>
        <v>3.3296337402885681E-3</v>
      </c>
      <c r="AS331" s="2">
        <f t="shared" si="124"/>
        <v>0</v>
      </c>
      <c r="AT331" s="2">
        <f t="shared" si="125"/>
        <v>6.659267480577136E-4</v>
      </c>
      <c r="AU331" s="2">
        <f t="shared" si="126"/>
        <v>0</v>
      </c>
      <c r="AW331" t="s">
        <v>737</v>
      </c>
      <c r="AX331" t="s">
        <v>1196</v>
      </c>
      <c r="AY331">
        <v>4</v>
      </c>
      <c r="BA331" s="127">
        <v>8</v>
      </c>
      <c r="BB331" s="130"/>
      <c r="BC331" s="127">
        <v>8</v>
      </c>
      <c r="BE331" s="7" t="s">
        <v>2095</v>
      </c>
    </row>
    <row r="332" spans="1:57" collapsed="1" x14ac:dyDescent="0.2">
      <c r="A332" t="s">
        <v>1195</v>
      </c>
      <c r="B332" t="s">
        <v>566</v>
      </c>
      <c r="C332" s="1">
        <f t="shared" si="117"/>
        <v>1569180</v>
      </c>
      <c r="D332" s="7">
        <f>RANK(N332,(N332:P332,Q332:AL332))</f>
        <v>1</v>
      </c>
      <c r="E332" s="7">
        <f>RANK(O332,(N332:P332,Q332:AL332))</f>
        <v>2</v>
      </c>
      <c r="F332" s="7">
        <f>IF(P332&gt;0,RANK(P332,(N332:P332,Q332:AL332)),0)</f>
        <v>3</v>
      </c>
      <c r="G332" s="1">
        <f t="shared" si="118"/>
        <v>66831</v>
      </c>
      <c r="H332" s="2">
        <f t="shared" si="127"/>
        <v>4.2589760256949487E-2</v>
      </c>
      <c r="I332" s="2"/>
      <c r="J332" s="2">
        <f t="shared" si="119"/>
        <v>0.40128028651907366</v>
      </c>
      <c r="K332" s="2">
        <f t="shared" si="120"/>
        <v>0.35869052626212417</v>
      </c>
      <c r="L332" s="2">
        <f t="shared" si="121"/>
        <v>0.23324921296473317</v>
      </c>
      <c r="M332" s="2">
        <f t="shared" si="122"/>
        <v>6.77997425406901E-3</v>
      </c>
      <c r="N332" s="1">
        <f t="shared" ref="N332:S332" si="128">SUM(N269:N331)</f>
        <v>629681</v>
      </c>
      <c r="O332" s="1">
        <f t="shared" si="128"/>
        <v>562850</v>
      </c>
      <c r="P332" s="1">
        <f t="shared" si="128"/>
        <v>366010</v>
      </c>
      <c r="Q332" s="1">
        <f t="shared" si="128"/>
        <v>8669</v>
      </c>
      <c r="R332" s="1">
        <f t="shared" si="128"/>
        <v>274</v>
      </c>
      <c r="S332" s="1">
        <f t="shared" si="128"/>
        <v>1608</v>
      </c>
      <c r="U332" s="1">
        <f>SUM(U269:U331)</f>
        <v>47</v>
      </c>
      <c r="W332" s="1">
        <f>SUM(W269:W331)</f>
        <v>20</v>
      </c>
      <c r="AG332" s="1">
        <f>SUM(AG269:AG331)</f>
        <v>21</v>
      </c>
      <c r="AN332" s="7">
        <f>IF(Q332&gt;0,RANK(Q332,(N332:P332,Q332:AL332)),0)</f>
        <v>4</v>
      </c>
      <c r="AO332" s="7">
        <f>IF(R332&gt;0,RANK(R332,(N332:P332,Q332:AL332)),0)</f>
        <v>6</v>
      </c>
      <c r="AP332" s="7">
        <f>IF(S332&gt;0,RANK(S332,(N332:P332,Q332:AL332)),0)</f>
        <v>5</v>
      </c>
      <c r="AQ332" s="7">
        <f>IF(T332&gt;0,RANK(T332,(N332:P332,Q332:AL332)),0)</f>
        <v>0</v>
      </c>
      <c r="AR332" s="2">
        <f t="shared" si="123"/>
        <v>5.5245414802635772E-3</v>
      </c>
      <c r="AS332" s="2">
        <f t="shared" si="124"/>
        <v>1.7461349239730306E-4</v>
      </c>
      <c r="AT332" s="2">
        <f t="shared" si="125"/>
        <v>1.0247390356746837E-3</v>
      </c>
      <c r="AU332" s="2">
        <f t="shared" si="126"/>
        <v>0</v>
      </c>
      <c r="AW332" t="s">
        <v>1195</v>
      </c>
      <c r="AX332" t="s">
        <v>566</v>
      </c>
      <c r="BA332" s="127"/>
      <c r="BB332" s="130"/>
    </row>
    <row r="333" spans="1:57" x14ac:dyDescent="0.2">
      <c r="C333" s="1"/>
      <c r="E333" s="7"/>
      <c r="F333" s="7"/>
      <c r="I333" s="2"/>
      <c r="AN333" s="7"/>
      <c r="AO333" s="7"/>
      <c r="AP333" s="7"/>
      <c r="AQ333" s="7"/>
      <c r="BA333" s="127">
        <v>9</v>
      </c>
      <c r="BB333" s="130">
        <v>1</v>
      </c>
      <c r="BC333" s="131">
        <f t="shared" ref="BC333:BC340" si="129">BA333*1000+BB333</f>
        <v>9001</v>
      </c>
      <c r="BE333" s="7" t="s">
        <v>3271</v>
      </c>
    </row>
    <row r="334" spans="1:57" hidden="1" outlineLevel="1" x14ac:dyDescent="0.2">
      <c r="A334" t="s">
        <v>238</v>
      </c>
      <c r="B334" t="s">
        <v>2760</v>
      </c>
      <c r="C334" s="1">
        <f t="shared" ref="C334:C342" si="130">SUM(N334:AL334)</f>
        <v>409410</v>
      </c>
      <c r="D334" s="7">
        <f>RANK(N334,(N334:P334,Q334:AL334))</f>
        <v>2</v>
      </c>
      <c r="E334" s="7">
        <f>RANK(O334,(N334:P334,Q334:AL334))</f>
        <v>1</v>
      </c>
      <c r="F334" s="7">
        <f>IF(P334&gt;0,RANK(P334,(N334:P334,Q334:AL334)),0)</f>
        <v>3</v>
      </c>
      <c r="G334" s="1">
        <f t="shared" ref="G334:G342" si="131">MAX(N334:P334)-LARGE(N334:P334,2)</f>
        <v>14956</v>
      </c>
      <c r="H334" s="2">
        <f t="shared" si="127"/>
        <v>3.653061722967197E-2</v>
      </c>
      <c r="I334" s="2"/>
      <c r="J334" s="2">
        <f t="shared" ref="J334:J342" si="132">IF($C334=0,"-",N334/$C334)</f>
        <v>0.39129967514227793</v>
      </c>
      <c r="K334" s="2">
        <f t="shared" ref="K334:K342" si="133">IF($C334=0,"-",O334/$C334)</f>
        <v>0.42783029237194986</v>
      </c>
      <c r="L334" s="2">
        <f t="shared" ref="L334:L342" si="134">IF($C334=0,"-",P334/$C334)</f>
        <v>0.17716225788329548</v>
      </c>
      <c r="M334" s="2">
        <f t="shared" ref="M334:M342" si="135">IF(C334=0,"-",(1-J334-K334-L334))</f>
        <v>3.7077746024767322E-3</v>
      </c>
      <c r="N334" s="1">
        <f>SUMIF(Town!$AI$3:$AI$171,$A334,Town!N$3:N$171)</f>
        <v>160202</v>
      </c>
      <c r="O334" s="1">
        <f>SUMIF(Town!$AI$3:$AI$171,$A334,Town!O$3:O$171)</f>
        <v>175158</v>
      </c>
      <c r="P334" s="1">
        <f>SUMIF(Town!$AI$3:$AI$171,$A334,Town!P$3:P$171)</f>
        <v>72532</v>
      </c>
      <c r="Q334" s="1">
        <f>SUMIF(Town!$AI$3:$AI$171,$A334,Town!Q$3:Q$171)</f>
        <v>1169</v>
      </c>
      <c r="S334" s="1">
        <f>SUMIF(Town!$AI$3:$AI$171,$A334,Town!S$3:S$171)</f>
        <v>349</v>
      </c>
      <c r="AN334" s="7">
        <f>IF(Q334&gt;0,RANK(Q334,(N334:P334,Q334:AL334)),0)</f>
        <v>4</v>
      </c>
      <c r="AO334" s="7">
        <f>IF(R334&gt;0,RANK(R334,(N334:P334,Q334:AL334)),0)</f>
        <v>0</v>
      </c>
      <c r="AP334" s="7">
        <f>IF(S334&gt;0,RANK(S334,(N334:P334,Q334:AL334)),0)</f>
        <v>5</v>
      </c>
      <c r="AQ334" s="7">
        <f>IF(T334&gt;0,RANK(T334,(N334:P334,Q334:AL334)),0)</f>
        <v>0</v>
      </c>
      <c r="AR334" s="2">
        <f t="shared" ref="AR334:AR342" si="136">IF($C334=0,"-",Q334/$C334)</f>
        <v>2.8553283994040206E-3</v>
      </c>
      <c r="AS334" s="2">
        <f t="shared" ref="AS334:AS342" si="137">IF($C334=0,"-",R334/$C334)</f>
        <v>0</v>
      </c>
      <c r="AT334" s="2">
        <f t="shared" ref="AT334:AT342" si="138">IF($C334=0,"-",S334/$C334)</f>
        <v>8.5244620307271444E-4</v>
      </c>
      <c r="AU334" s="2">
        <f t="shared" ref="AU334:AU342" si="139">IF($C334=0,"-",T334/$C334)</f>
        <v>0</v>
      </c>
      <c r="AW334" t="s">
        <v>238</v>
      </c>
      <c r="AX334" t="s">
        <v>2760</v>
      </c>
      <c r="BA334" s="127">
        <v>9</v>
      </c>
      <c r="BB334" s="130">
        <v>3</v>
      </c>
      <c r="BC334" s="131">
        <f t="shared" si="129"/>
        <v>9003</v>
      </c>
      <c r="BE334" s="7" t="s">
        <v>3271</v>
      </c>
    </row>
    <row r="335" spans="1:57" hidden="1" outlineLevel="1" x14ac:dyDescent="0.2">
      <c r="A335" t="s">
        <v>1619</v>
      </c>
      <c r="B335" t="s">
        <v>2760</v>
      </c>
      <c r="C335" s="1">
        <f t="shared" si="130"/>
        <v>414804</v>
      </c>
      <c r="D335" s="7">
        <f>RANK(N335,(N335:P335,Q335:AL335))</f>
        <v>1</v>
      </c>
      <c r="E335" s="7">
        <f>RANK(O335,(N335:P335,Q335:AL335))</f>
        <v>2</v>
      </c>
      <c r="F335" s="7">
        <f>IF(P335&gt;0,RANK(P335,(N335:P335,Q335:AL335)),0)</f>
        <v>3</v>
      </c>
      <c r="G335" s="1">
        <f t="shared" si="131"/>
        <v>62904</v>
      </c>
      <c r="H335" s="2">
        <f t="shared" si="127"/>
        <v>0.15164752509619001</v>
      </c>
      <c r="I335" s="2"/>
      <c r="J335" s="2">
        <f t="shared" si="132"/>
        <v>0.47129487661642605</v>
      </c>
      <c r="K335" s="2">
        <f t="shared" si="133"/>
        <v>0.31964735152023604</v>
      </c>
      <c r="L335" s="2">
        <f t="shared" si="134"/>
        <v>0.20492811062574132</v>
      </c>
      <c r="M335" s="2">
        <f t="shared" si="135"/>
        <v>4.1296612375966435E-3</v>
      </c>
      <c r="N335" s="1">
        <f>SUMIF(Town!$AI$3:$AI$171,$A335,Town!N$3:N$171)</f>
        <v>195495</v>
      </c>
      <c r="O335" s="1">
        <f>SUMIF(Town!$AI$3:$AI$171,$A335,Town!O$3:O$171)</f>
        <v>132591</v>
      </c>
      <c r="P335" s="1">
        <f>SUMIF(Town!$AI$3:$AI$171,$A335,Town!P$3:P$171)</f>
        <v>85005</v>
      </c>
      <c r="Q335" s="1">
        <f>SUMIF(Town!$AI$3:$AI$171,$A335,Town!Q$3:Q$171)</f>
        <v>1321</v>
      </c>
      <c r="S335" s="1">
        <f>SUMIF(Town!$AI$3:$AI$171,$A335,Town!S$3:S$171)</f>
        <v>392</v>
      </c>
      <c r="AN335" s="7">
        <f>IF(Q335&gt;0,RANK(Q335,(N335:P335,Q335:AL335)),0)</f>
        <v>4</v>
      </c>
      <c r="AO335" s="7">
        <f>IF(R335&gt;0,RANK(R335,(N335:P335,Q335:AL335)),0)</f>
        <v>0</v>
      </c>
      <c r="AP335" s="7">
        <f>IF(S335&gt;0,RANK(S335,(N335:P335,Q335:AL335)),0)</f>
        <v>5</v>
      </c>
      <c r="AQ335" s="7">
        <f>IF(T335&gt;0,RANK(T335,(N335:P335,Q335:AL335)),0)</f>
        <v>0</v>
      </c>
      <c r="AR335" s="2">
        <f t="shared" si="136"/>
        <v>3.1846365994542001E-3</v>
      </c>
      <c r="AS335" s="2">
        <f t="shared" si="137"/>
        <v>0</v>
      </c>
      <c r="AT335" s="2">
        <f t="shared" si="138"/>
        <v>9.4502463814235161E-4</v>
      </c>
      <c r="AU335" s="2">
        <f t="shared" si="139"/>
        <v>0</v>
      </c>
      <c r="AW335" t="s">
        <v>1619</v>
      </c>
      <c r="AX335" t="s">
        <v>2760</v>
      </c>
      <c r="BA335" s="127">
        <v>9</v>
      </c>
      <c r="BB335" s="130">
        <v>5</v>
      </c>
      <c r="BC335" s="131">
        <f t="shared" si="129"/>
        <v>9005</v>
      </c>
      <c r="BE335" s="7" t="s">
        <v>3271</v>
      </c>
    </row>
    <row r="336" spans="1:57" hidden="1" outlineLevel="1" x14ac:dyDescent="0.2">
      <c r="A336" t="s">
        <v>1620</v>
      </c>
      <c r="B336" t="s">
        <v>2760</v>
      </c>
      <c r="C336" s="1">
        <f t="shared" si="130"/>
        <v>93213</v>
      </c>
      <c r="D336" s="7">
        <f>RANK(N336,(N336:P336,Q336:AL336))</f>
        <v>2</v>
      </c>
      <c r="E336" s="7">
        <f>RANK(O336,(N336:P336,Q336:AL336))</f>
        <v>1</v>
      </c>
      <c r="F336" s="7">
        <f>IF(P336&gt;0,RANK(P336,(N336:P336,Q336:AL336)),0)</f>
        <v>3</v>
      </c>
      <c r="G336" s="1">
        <f t="shared" si="131"/>
        <v>806</v>
      </c>
      <c r="H336" s="2">
        <f t="shared" si="127"/>
        <v>8.6468625620889795E-3</v>
      </c>
      <c r="I336" s="2"/>
      <c r="J336" s="2">
        <f t="shared" si="132"/>
        <v>0.36138736013217043</v>
      </c>
      <c r="K336" s="2">
        <f t="shared" si="133"/>
        <v>0.3700342226942594</v>
      </c>
      <c r="L336" s="2">
        <f t="shared" si="134"/>
        <v>0.26433008271378455</v>
      </c>
      <c r="M336" s="2">
        <f t="shared" si="135"/>
        <v>4.2483344597856187E-3</v>
      </c>
      <c r="N336" s="1">
        <f>SUMIF(Town!$AI$3:$AI$171,$A336,Town!N$3:N$171)</f>
        <v>33686</v>
      </c>
      <c r="O336" s="1">
        <f>SUMIF(Town!$AI$3:$AI$171,$A336,Town!O$3:O$171)</f>
        <v>34492</v>
      </c>
      <c r="P336" s="1">
        <f>SUMIF(Town!$AI$3:$AI$171,$A336,Town!P$3:P$171)</f>
        <v>24639</v>
      </c>
      <c r="Q336" s="1">
        <f>SUMIF(Town!$AI$3:$AI$171,$A336,Town!Q$3:Q$171)</f>
        <v>347</v>
      </c>
      <c r="S336" s="1">
        <f>SUMIF(Town!$AI$3:$AI$171,$A336,Town!S$3:S$171)</f>
        <v>49</v>
      </c>
      <c r="AN336" s="7">
        <f>IF(Q336&gt;0,RANK(Q336,(N336:P336,Q336:AL336)),0)</f>
        <v>4</v>
      </c>
      <c r="AO336" s="7">
        <f>IF(R336&gt;0,RANK(R336,(N336:P336,Q336:AL336)),0)</f>
        <v>0</v>
      </c>
      <c r="AP336" s="7">
        <f>IF(S336&gt;0,RANK(S336,(N336:P336,Q336:AL336)),0)</f>
        <v>5</v>
      </c>
      <c r="AQ336" s="7">
        <f>IF(T336&gt;0,RANK(T336,(N336:P336,Q336:AL336)),0)</f>
        <v>0</v>
      </c>
      <c r="AR336" s="2">
        <f t="shared" si="136"/>
        <v>3.7226567109737911E-3</v>
      </c>
      <c r="AS336" s="2">
        <f t="shared" si="137"/>
        <v>0</v>
      </c>
      <c r="AT336" s="2">
        <f t="shared" si="138"/>
        <v>5.2567774881186104E-4</v>
      </c>
      <c r="AU336" s="2">
        <f t="shared" si="139"/>
        <v>0</v>
      </c>
      <c r="AW336" t="s">
        <v>1620</v>
      </c>
      <c r="AX336" t="s">
        <v>2760</v>
      </c>
      <c r="BA336" s="127">
        <v>9</v>
      </c>
      <c r="BB336" s="130">
        <v>7</v>
      </c>
      <c r="BC336" s="131">
        <f t="shared" si="129"/>
        <v>9007</v>
      </c>
      <c r="BE336" s="7" t="s">
        <v>3271</v>
      </c>
    </row>
    <row r="337" spans="1:57" hidden="1" outlineLevel="1" x14ac:dyDescent="0.2">
      <c r="A337" t="s">
        <v>958</v>
      </c>
      <c r="B337" t="s">
        <v>2760</v>
      </c>
      <c r="C337" s="1">
        <f t="shared" si="130"/>
        <v>81027</v>
      </c>
      <c r="D337" s="7">
        <f>RANK(N337,(N337:P337,Q337:AL337))</f>
        <v>1</v>
      </c>
      <c r="E337" s="7">
        <f>RANK(O337,(N337:P337,Q337:AL337))</f>
        <v>2</v>
      </c>
      <c r="F337" s="7">
        <f>IF(P337&gt;0,RANK(P337,(N337:P337,Q337:AL337)),0)</f>
        <v>3</v>
      </c>
      <c r="G337" s="1">
        <f t="shared" si="131"/>
        <v>10061</v>
      </c>
      <c r="H337" s="2">
        <f t="shared" si="127"/>
        <v>0.12416848704752736</v>
      </c>
      <c r="I337" s="2"/>
      <c r="J337" s="2">
        <f t="shared" si="132"/>
        <v>0.42833870191417678</v>
      </c>
      <c r="K337" s="2">
        <f t="shared" si="133"/>
        <v>0.30417021486664941</v>
      </c>
      <c r="L337" s="2">
        <f t="shared" si="134"/>
        <v>0.26294938724128997</v>
      </c>
      <c r="M337" s="2">
        <f t="shared" si="135"/>
        <v>4.5416959778838417E-3</v>
      </c>
      <c r="N337" s="1">
        <f>SUMIF(Town!$AI$3:$AI$171,$A337,Town!N$3:N$171)</f>
        <v>34707</v>
      </c>
      <c r="O337" s="1">
        <f>SUMIF(Town!$AI$3:$AI$171,$A337,Town!O$3:O$171)</f>
        <v>24646</v>
      </c>
      <c r="P337" s="1">
        <f>SUMIF(Town!$AI$3:$AI$171,$A337,Town!P$3:P$171)</f>
        <v>21306</v>
      </c>
      <c r="Q337" s="1">
        <f>SUMIF(Town!$AI$3:$AI$171,$A337,Town!Q$3:Q$171)</f>
        <v>266</v>
      </c>
      <c r="S337" s="1">
        <f>SUMIF(Town!$AI$3:$AI$171,$A337,Town!S$3:S$171)</f>
        <v>102</v>
      </c>
      <c r="AN337" s="7">
        <f>IF(Q337&gt;0,RANK(Q337,(N337:P337,Q337:AL337)),0)</f>
        <v>4</v>
      </c>
      <c r="AO337" s="7">
        <f>IF(R337&gt;0,RANK(R337,(N337:P337,Q337:AL337)),0)</f>
        <v>0</v>
      </c>
      <c r="AP337" s="7">
        <f>IF(S337&gt;0,RANK(S337,(N337:P337,Q337:AL337)),0)</f>
        <v>5</v>
      </c>
      <c r="AQ337" s="7">
        <f>IF(T337&gt;0,RANK(T337,(N337:P337,Q337:AL337)),0)</f>
        <v>0</v>
      </c>
      <c r="AR337" s="2">
        <f t="shared" si="136"/>
        <v>3.2828563318400041E-3</v>
      </c>
      <c r="AS337" s="2">
        <f t="shared" si="137"/>
        <v>0</v>
      </c>
      <c r="AT337" s="2">
        <f t="shared" si="138"/>
        <v>1.2588396460439114E-3</v>
      </c>
      <c r="AU337" s="2">
        <f t="shared" si="139"/>
        <v>0</v>
      </c>
      <c r="AW337" t="s">
        <v>958</v>
      </c>
      <c r="AX337" t="s">
        <v>2760</v>
      </c>
      <c r="BA337" s="127">
        <v>9</v>
      </c>
      <c r="BB337" s="130">
        <v>9</v>
      </c>
      <c r="BC337" s="131">
        <f t="shared" si="129"/>
        <v>9009</v>
      </c>
      <c r="BE337" s="7" t="s">
        <v>3271</v>
      </c>
    </row>
    <row r="338" spans="1:57" hidden="1" outlineLevel="1" x14ac:dyDescent="0.2">
      <c r="A338" t="s">
        <v>2243</v>
      </c>
      <c r="B338" t="s">
        <v>2760</v>
      </c>
      <c r="C338" s="1">
        <f t="shared" si="130"/>
        <v>385132</v>
      </c>
      <c r="D338" s="7">
        <f>RANK(N338,(N338:P338,Q338:AL338))</f>
        <v>1</v>
      </c>
      <c r="E338" s="7">
        <f>RANK(O338,(N338:P338,Q338:AL338))</f>
        <v>2</v>
      </c>
      <c r="F338" s="7">
        <f>IF(P338&gt;0,RANK(P338,(N338:P338,Q338:AL338)),0)</f>
        <v>3</v>
      </c>
      <c r="G338" s="1">
        <f t="shared" si="131"/>
        <v>20110</v>
      </c>
      <c r="H338" s="2">
        <f t="shared" si="127"/>
        <v>5.2215863651942709E-2</v>
      </c>
      <c r="I338" s="2"/>
      <c r="J338" s="2">
        <f t="shared" si="132"/>
        <v>0.4190095863236501</v>
      </c>
      <c r="K338" s="2">
        <f t="shared" si="133"/>
        <v>0.36679372267170735</v>
      </c>
      <c r="L338" s="2">
        <f t="shared" si="134"/>
        <v>0.20984233976922198</v>
      </c>
      <c r="M338" s="2">
        <f t="shared" si="135"/>
        <v>4.3543512354206337E-3</v>
      </c>
      <c r="N338" s="1">
        <f>SUMIF(Town!$AI$3:$AI$171,$A338,Town!N$3:N$171)</f>
        <v>161374</v>
      </c>
      <c r="O338" s="1">
        <f>SUMIF(Town!$AI$3:$AI$171,$A338,Town!O$3:O$171)</f>
        <v>141264</v>
      </c>
      <c r="P338" s="1">
        <f>SUMIF(Town!$AI$3:$AI$171,$A338,Town!P$3:P$171)</f>
        <v>80817</v>
      </c>
      <c r="Q338" s="1">
        <f>SUMIF(Town!$AI$3:$AI$171,$A338,Town!Q$3:Q$171)</f>
        <v>1374</v>
      </c>
      <c r="S338" s="1">
        <f>SUMIF(Town!$AI$3:$AI$171,$A338,Town!S$3:S$171)</f>
        <v>303</v>
      </c>
      <c r="AN338" s="7">
        <f>IF(Q338&gt;0,RANK(Q338,(N338:P338,Q338:AL338)),0)</f>
        <v>4</v>
      </c>
      <c r="AO338" s="7">
        <f>IF(R338&gt;0,RANK(R338,(N338:P338,Q338:AL338)),0)</f>
        <v>0</v>
      </c>
      <c r="AP338" s="7">
        <f>IF(S338&gt;0,RANK(S338,(N338:P338,Q338:AL338)),0)</f>
        <v>5</v>
      </c>
      <c r="AQ338" s="7">
        <f>IF(T338&gt;0,RANK(T338,(N338:P338,Q338:AL338)),0)</f>
        <v>0</v>
      </c>
      <c r="AR338" s="2">
        <f t="shared" si="136"/>
        <v>3.5676079889492432E-3</v>
      </c>
      <c r="AS338" s="2">
        <f t="shared" si="137"/>
        <v>0</v>
      </c>
      <c r="AT338" s="2">
        <f t="shared" si="138"/>
        <v>7.8674324647133966E-4</v>
      </c>
      <c r="AU338" s="2">
        <f t="shared" si="139"/>
        <v>0</v>
      </c>
      <c r="AW338" t="s">
        <v>2243</v>
      </c>
      <c r="AX338" t="s">
        <v>2760</v>
      </c>
      <c r="BA338" s="127">
        <v>9</v>
      </c>
      <c r="BB338" s="130">
        <v>11</v>
      </c>
      <c r="BC338" s="131">
        <f t="shared" si="129"/>
        <v>9011</v>
      </c>
      <c r="BE338" s="7" t="s">
        <v>3271</v>
      </c>
    </row>
    <row r="339" spans="1:57" hidden="1" outlineLevel="1" x14ac:dyDescent="0.2">
      <c r="A339" t="s">
        <v>2496</v>
      </c>
      <c r="B339" t="s">
        <v>2760</v>
      </c>
      <c r="C339" s="1">
        <f t="shared" si="130"/>
        <v>117767</v>
      </c>
      <c r="D339" s="7">
        <f>RANK(N339,(N339:P339,Q339:AL339))</f>
        <v>1</v>
      </c>
      <c r="E339" s="7">
        <f>RANK(O339,(N339:P339,Q339:AL339))</f>
        <v>2</v>
      </c>
      <c r="F339" s="7">
        <f>IF(P339&gt;0,RANK(P339,(N339:P339,Q339:AL339)),0)</f>
        <v>3</v>
      </c>
      <c r="G339" s="1">
        <f t="shared" si="131"/>
        <v>15241</v>
      </c>
      <c r="H339" s="2">
        <f t="shared" si="127"/>
        <v>0.1294165598172663</v>
      </c>
      <c r="I339" s="2"/>
      <c r="J339" s="2">
        <f t="shared" si="132"/>
        <v>0.42293681591617344</v>
      </c>
      <c r="K339" s="2">
        <f t="shared" si="133"/>
        <v>0.29352025609890714</v>
      </c>
      <c r="L339" s="2">
        <f t="shared" si="134"/>
        <v>0.27797260692723769</v>
      </c>
      <c r="M339" s="2">
        <f t="shared" si="135"/>
        <v>5.570321057681682E-3</v>
      </c>
      <c r="N339" s="1">
        <f>SUMIF(Town!$AI$3:$AI$171,$A339,Town!N$3:N$171)</f>
        <v>49808</v>
      </c>
      <c r="O339" s="1">
        <f>SUMIF(Town!$AI$3:$AI$171,$A339,Town!O$3:O$171)</f>
        <v>34567</v>
      </c>
      <c r="P339" s="1">
        <f>SUMIF(Town!$AI$3:$AI$171,$A339,Town!P$3:P$171)</f>
        <v>32736</v>
      </c>
      <c r="Q339" s="1">
        <f>SUMIF(Town!$AI$3:$AI$171,$A339,Town!Q$3:Q$171)</f>
        <v>551</v>
      </c>
      <c r="S339" s="1">
        <f>SUMIF(Town!$AI$3:$AI$171,$A339,Town!S$3:S$171)</f>
        <v>105</v>
      </c>
      <c r="AN339" s="7">
        <f>IF(Q339&gt;0,RANK(Q339,(N339:P339,Q339:AL339)),0)</f>
        <v>4</v>
      </c>
      <c r="AO339" s="7">
        <f>IF(R339&gt;0,RANK(R339,(N339:P339,Q339:AL339)),0)</f>
        <v>0</v>
      </c>
      <c r="AP339" s="7">
        <f>IF(S339&gt;0,RANK(S339,(N339:P339,Q339:AL339)),0)</f>
        <v>5</v>
      </c>
      <c r="AQ339" s="7">
        <f>IF(T339&gt;0,RANK(T339,(N339:P339,Q339:AL339)),0)</f>
        <v>0</v>
      </c>
      <c r="AR339" s="2">
        <f t="shared" si="136"/>
        <v>4.6787300347295932E-3</v>
      </c>
      <c r="AS339" s="2">
        <f t="shared" si="137"/>
        <v>0</v>
      </c>
      <c r="AT339" s="2">
        <f t="shared" si="138"/>
        <v>8.9159102295210035E-4</v>
      </c>
      <c r="AU339" s="2">
        <f t="shared" si="139"/>
        <v>0</v>
      </c>
      <c r="AW339" t="s">
        <v>2496</v>
      </c>
      <c r="AX339" t="s">
        <v>2760</v>
      </c>
      <c r="BA339" s="127">
        <v>9</v>
      </c>
      <c r="BB339" s="130">
        <v>13</v>
      </c>
      <c r="BC339" s="131">
        <f t="shared" si="129"/>
        <v>9013</v>
      </c>
      <c r="BE339" s="7" t="s">
        <v>3271</v>
      </c>
    </row>
    <row r="340" spans="1:57" hidden="1" outlineLevel="1" x14ac:dyDescent="0.2">
      <c r="A340" t="s">
        <v>2497</v>
      </c>
      <c r="B340" t="s">
        <v>2760</v>
      </c>
      <c r="C340" s="1">
        <f t="shared" si="130"/>
        <v>66215</v>
      </c>
      <c r="D340" s="7">
        <f>RANK(N340,(N340:P340,Q340:AL340))</f>
        <v>1</v>
      </c>
      <c r="E340" s="7">
        <f>RANK(O340,(N340:P340,Q340:AL340))</f>
        <v>2</v>
      </c>
      <c r="F340" s="7">
        <f>IF(P340&gt;0,RANK(P340,(N340:P340,Q340:AL340)),0)</f>
        <v>3</v>
      </c>
      <c r="G340" s="1">
        <f t="shared" si="131"/>
        <v>6793</v>
      </c>
      <c r="H340" s="2">
        <f t="shared" si="127"/>
        <v>0.10259004757230235</v>
      </c>
      <c r="I340" s="2"/>
      <c r="J340" s="2">
        <f t="shared" si="132"/>
        <v>0.41418107679528809</v>
      </c>
      <c r="K340" s="2">
        <f t="shared" si="133"/>
        <v>0.3115910292229857</v>
      </c>
      <c r="L340" s="2">
        <f t="shared" si="134"/>
        <v>0.2707845654307936</v>
      </c>
      <c r="M340" s="2">
        <f t="shared" si="135"/>
        <v>3.4433285509326561E-3</v>
      </c>
      <c r="N340" s="1">
        <f>SUMIF(Town!$AI$3:$AI$171,$A340,Town!N$3:N$171)</f>
        <v>27425</v>
      </c>
      <c r="O340" s="1">
        <f>SUMIF(Town!$AI$3:$AI$171,$A340,Town!O$3:O$171)</f>
        <v>20632</v>
      </c>
      <c r="P340" s="1">
        <f>SUMIF(Town!$AI$3:$AI$171,$A340,Town!P$3:P$171)</f>
        <v>17930</v>
      </c>
      <c r="Q340" s="1">
        <f>SUMIF(Town!$AI$3:$AI$171,$A340,Town!Q$3:Q$171)</f>
        <v>194</v>
      </c>
      <c r="S340" s="1">
        <f>SUMIF(Town!$AI$3:$AI$171,$A340,Town!S$3:S$171)</f>
        <v>34</v>
      </c>
      <c r="AN340" s="7">
        <f>IF(Q340&gt;0,RANK(Q340,(N340:P340,Q340:AL340)),0)</f>
        <v>4</v>
      </c>
      <c r="AO340" s="7">
        <f>IF(R340&gt;0,RANK(R340,(N340:P340,Q340:AL340)),0)</f>
        <v>0</v>
      </c>
      <c r="AP340" s="7">
        <f>IF(S340&gt;0,RANK(S340,(N340:P340,Q340:AL340)),0)</f>
        <v>5</v>
      </c>
      <c r="AQ340" s="7">
        <f>IF(T340&gt;0,RANK(T340,(N340:P340,Q340:AL340)),0)</f>
        <v>0</v>
      </c>
      <c r="AR340" s="2">
        <f t="shared" si="136"/>
        <v>2.9298497319338516E-3</v>
      </c>
      <c r="AS340" s="2">
        <f t="shared" si="137"/>
        <v>0</v>
      </c>
      <c r="AT340" s="2">
        <f t="shared" si="138"/>
        <v>5.1347881899871633E-4</v>
      </c>
      <c r="AU340" s="2">
        <f t="shared" si="139"/>
        <v>0</v>
      </c>
      <c r="AW340" t="s">
        <v>2497</v>
      </c>
      <c r="AX340" t="s">
        <v>2760</v>
      </c>
      <c r="BA340" s="127">
        <v>9</v>
      </c>
      <c r="BB340" s="130">
        <v>15</v>
      </c>
      <c r="BC340" s="131">
        <f t="shared" si="129"/>
        <v>9015</v>
      </c>
      <c r="BE340" s="7" t="s">
        <v>3271</v>
      </c>
    </row>
    <row r="341" spans="1:57" hidden="1" outlineLevel="1" x14ac:dyDescent="0.2">
      <c r="A341" t="s">
        <v>2181</v>
      </c>
      <c r="B341" t="s">
        <v>2760</v>
      </c>
      <c r="C341" s="1">
        <f t="shared" si="130"/>
        <v>48588</v>
      </c>
      <c r="D341" s="7">
        <f>RANK(N341,(N341:P341,Q341:AL341))</f>
        <v>1</v>
      </c>
      <c r="E341" s="7">
        <f>RANK(O341,(N341:P341,Q341:AL341))</f>
        <v>2</v>
      </c>
      <c r="F341" s="7">
        <f>IF(P341&gt;0,RANK(P341,(N341:P341,Q341:AL341)),0)</f>
        <v>3</v>
      </c>
      <c r="G341" s="1">
        <f t="shared" si="131"/>
        <v>4658</v>
      </c>
      <c r="H341" s="2">
        <f t="shared" si="127"/>
        <v>9.5867292335556104E-2</v>
      </c>
      <c r="I341" s="2"/>
      <c r="J341" s="2">
        <f t="shared" si="132"/>
        <v>0.40382398946241871</v>
      </c>
      <c r="K341" s="2">
        <f t="shared" si="133"/>
        <v>0.30795669712686258</v>
      </c>
      <c r="L341" s="2">
        <f t="shared" si="134"/>
        <v>0.28414423314398618</v>
      </c>
      <c r="M341" s="2">
        <f t="shared" si="135"/>
        <v>4.0750802667325337E-3</v>
      </c>
      <c r="N341" s="1">
        <f>SUMIF(Town!$AI$3:$AI$171,$A341,Town!N$3:N$171)</f>
        <v>19621</v>
      </c>
      <c r="O341" s="1">
        <f>SUMIF(Town!$AI$3:$AI$171,$A341,Town!O$3:O$171)</f>
        <v>14963</v>
      </c>
      <c r="P341" s="1">
        <f>SUMIF(Town!$AI$3:$AI$171,$A341,Town!P$3:P$171)</f>
        <v>13806</v>
      </c>
      <c r="Q341" s="1">
        <f>SUMIF(Town!$AI$3:$AI$171,$A341,Town!Q$3:Q$171)</f>
        <v>169</v>
      </c>
      <c r="S341" s="1">
        <f>SUMIF(Town!$AI$3:$AI$171,$A341,Town!S$3:S$171)</f>
        <v>29</v>
      </c>
      <c r="AN341" s="7">
        <f>IF(Q341&gt;0,RANK(Q341,(N341:P341,Q341:AL341)),0)</f>
        <v>4</v>
      </c>
      <c r="AO341" s="7">
        <f>IF(R341&gt;0,RANK(R341,(N341:P341,Q341:AL341)),0)</f>
        <v>0</v>
      </c>
      <c r="AP341" s="7">
        <f>IF(S341&gt;0,RANK(S341,(N341:P341,Q341:AL341)),0)</f>
        <v>5</v>
      </c>
      <c r="AQ341" s="7">
        <f>IF(T341&gt;0,RANK(T341,(N341:P341,Q341:AL341)),0)</f>
        <v>0</v>
      </c>
      <c r="AR341" s="2">
        <f t="shared" si="136"/>
        <v>3.4782250761504897E-3</v>
      </c>
      <c r="AS341" s="2">
        <f t="shared" si="137"/>
        <v>0</v>
      </c>
      <c r="AT341" s="2">
        <f t="shared" si="138"/>
        <v>5.9685519058203667E-4</v>
      </c>
      <c r="AU341" s="2">
        <f t="shared" si="139"/>
        <v>0</v>
      </c>
      <c r="AW341" t="s">
        <v>2181</v>
      </c>
      <c r="AX341" t="s">
        <v>2760</v>
      </c>
      <c r="BA341" s="127">
        <v>9</v>
      </c>
      <c r="BB341" s="130"/>
      <c r="BC341" s="127">
        <v>9</v>
      </c>
      <c r="BE341" s="7" t="s">
        <v>2095</v>
      </c>
    </row>
    <row r="342" spans="1:57" collapsed="1" x14ac:dyDescent="0.2">
      <c r="A342" t="s">
        <v>2759</v>
      </c>
      <c r="B342" t="s">
        <v>566</v>
      </c>
      <c r="C342" s="1">
        <f t="shared" si="130"/>
        <v>1616332</v>
      </c>
      <c r="D342" s="7">
        <f>RANK(N342,(N342:P342,Q342:AL342))</f>
        <v>1</v>
      </c>
      <c r="E342" s="7">
        <f>RANK(O342,(N342:P342,Q342:AL342))</f>
        <v>2</v>
      </c>
      <c r="F342" s="7">
        <f>IF(P342&gt;0,RANK(P342,(N342:P342,Q342:AL342)),0)</f>
        <v>3</v>
      </c>
      <c r="G342" s="1">
        <f t="shared" si="131"/>
        <v>104005</v>
      </c>
      <c r="H342" s="2">
        <f t="shared" si="127"/>
        <v>6.4346310040264004E-2</v>
      </c>
      <c r="I342" s="2"/>
      <c r="J342" s="2">
        <f t="shared" si="132"/>
        <v>0.42213975841596901</v>
      </c>
      <c r="K342" s="2">
        <f t="shared" si="133"/>
        <v>0.35779344837570498</v>
      </c>
      <c r="L342" s="2">
        <f t="shared" si="134"/>
        <v>0.21577930771648399</v>
      </c>
      <c r="M342" s="2">
        <f t="shared" si="135"/>
        <v>4.2874854918420746E-3</v>
      </c>
      <c r="N342" s="1">
        <f>SUM(N334:N341)</f>
        <v>682318</v>
      </c>
      <c r="O342" s="1">
        <f>SUM(O334:O341)</f>
        <v>578313</v>
      </c>
      <c r="P342" s="1">
        <f>SUM(P334:P341)</f>
        <v>348771</v>
      </c>
      <c r="Q342" s="1">
        <f>SUM(Q334:Q341)</f>
        <v>5391</v>
      </c>
      <c r="R342" s="1">
        <v>72</v>
      </c>
      <c r="S342" s="1">
        <f>SUM(S334:S341)</f>
        <v>1363</v>
      </c>
      <c r="T342" s="1">
        <v>20</v>
      </c>
      <c r="U342" s="1">
        <v>75</v>
      </c>
      <c r="W342" s="1">
        <v>4</v>
      </c>
      <c r="X342" s="1">
        <v>5</v>
      </c>
      <c r="AN342" s="7">
        <f>IF(Q342&gt;0,RANK(Q342,(N342:P342,Q342:AL342)),0)</f>
        <v>4</v>
      </c>
      <c r="AO342" s="7">
        <f>IF(R342&gt;0,RANK(R342,(N342:P342,Q342:AL342)),0)</f>
        <v>7</v>
      </c>
      <c r="AP342" s="7">
        <f>IF(S342&gt;0,RANK(S342,(N342:P342,Q342:AL342)),0)</f>
        <v>5</v>
      </c>
      <c r="AQ342" s="7">
        <f>IF(T342&gt;0,RANK(T342,(N342:P342,Q342:AL342)),0)</f>
        <v>8</v>
      </c>
      <c r="AR342" s="2">
        <f t="shared" si="136"/>
        <v>3.3353296228745086E-3</v>
      </c>
      <c r="AS342" s="2">
        <f t="shared" si="137"/>
        <v>4.4545303811345691E-5</v>
      </c>
      <c r="AT342" s="2">
        <f t="shared" si="138"/>
        <v>8.4326734853978024E-4</v>
      </c>
      <c r="AU342" s="2">
        <f t="shared" si="139"/>
        <v>1.237369550315158E-5</v>
      </c>
      <c r="AW342" t="s">
        <v>2759</v>
      </c>
      <c r="AX342" t="s">
        <v>566</v>
      </c>
      <c r="BA342" s="127"/>
      <c r="BB342" s="130"/>
    </row>
    <row r="343" spans="1:57" x14ac:dyDescent="0.2">
      <c r="C343" s="1"/>
      <c r="E343" s="7"/>
      <c r="F343" s="7"/>
      <c r="I343" s="2"/>
      <c r="AN343" s="7"/>
      <c r="AO343" s="7"/>
      <c r="AP343" s="7"/>
      <c r="AQ343" s="7"/>
      <c r="BA343" s="127">
        <v>10</v>
      </c>
      <c r="BB343" s="130">
        <v>1</v>
      </c>
      <c r="BC343" s="131">
        <f>BA343*1000+BB343</f>
        <v>10001</v>
      </c>
      <c r="BE343" s="7" t="s">
        <v>3271</v>
      </c>
    </row>
    <row r="344" spans="1:57" hidden="1" outlineLevel="1" x14ac:dyDescent="0.2">
      <c r="A344" t="s">
        <v>1639</v>
      </c>
      <c r="B344" t="s">
        <v>2236</v>
      </c>
      <c r="C344" s="1">
        <f>SUM(N344:AL344)</f>
        <v>40238</v>
      </c>
      <c r="D344" s="7">
        <f>RANK(N344,(N344:P344,Q344:AL344))</f>
        <v>2</v>
      </c>
      <c r="E344" s="7">
        <f>RANK(O344,(N344:P344,Q344:AL344))</f>
        <v>1</v>
      </c>
      <c r="F344" s="7">
        <f>IF(P344&gt;0,RANK(P344,(N344:P344,Q344:AL344)),0)</f>
        <v>3</v>
      </c>
      <c r="G344" s="1">
        <f>MAX(N344:P344)-LARGE(N344:P344,2)</f>
        <v>198</v>
      </c>
      <c r="H344" s="2">
        <f t="shared" si="127"/>
        <v>4.9207217058501911E-3</v>
      </c>
      <c r="I344" s="2"/>
      <c r="J344" s="2">
        <f t="shared" ref="J344:L347" si="140">IF($C344=0,"-",N344/$C344)</f>
        <v>0.38182812267011285</v>
      </c>
      <c r="K344" s="2">
        <f t="shared" si="140"/>
        <v>0.38674884437596302</v>
      </c>
      <c r="L344" s="2">
        <f t="shared" si="140"/>
        <v>0.22158158954222376</v>
      </c>
      <c r="M344" s="2">
        <f>IF(C344=0,"-",(1-J344-K344-L344))</f>
        <v>9.841443411700429E-3</v>
      </c>
      <c r="N344" s="1">
        <v>15364</v>
      </c>
      <c r="O344" s="1">
        <v>15562</v>
      </c>
      <c r="P344" s="1">
        <v>8916</v>
      </c>
      <c r="Q344" s="1">
        <v>110</v>
      </c>
      <c r="S344" s="1">
        <v>286</v>
      </c>
      <c r="AN344" s="7">
        <f>IF(Q344&gt;0,RANK(Q344,(N344:P344,Q344:AL344)),0)</f>
        <v>5</v>
      </c>
      <c r="AO344" s="7">
        <f>IF(R344&gt;0,RANK(R344,(N344:P344,Q344:AL344)),0)</f>
        <v>0</v>
      </c>
      <c r="AP344" s="7">
        <f>IF(S344&gt;0,RANK(S344,(N344:P344,Q344:AL344)),0)</f>
        <v>4</v>
      </c>
      <c r="AQ344" s="7">
        <f>IF(T344&gt;0,RANK(T344,(N344:P344,Q344:AL344)),0)</f>
        <v>0</v>
      </c>
      <c r="AR344" s="2">
        <f t="shared" ref="AR344:AU347" si="141">IF($C344=0,"-",Q344/$C344)</f>
        <v>2.7337342810278839E-3</v>
      </c>
      <c r="AS344" s="2">
        <f t="shared" si="141"/>
        <v>0</v>
      </c>
      <c r="AT344" s="2">
        <f t="shared" si="141"/>
        <v>7.1077091306724982E-3</v>
      </c>
      <c r="AU344" s="2">
        <f t="shared" si="141"/>
        <v>0</v>
      </c>
      <c r="AW344" t="s">
        <v>1639</v>
      </c>
      <c r="AX344" t="s">
        <v>2236</v>
      </c>
      <c r="BA344" s="127">
        <v>10</v>
      </c>
      <c r="BB344" s="130">
        <v>3</v>
      </c>
      <c r="BC344" s="131">
        <f>BA344*1000+BB344</f>
        <v>10003</v>
      </c>
      <c r="BE344" s="7" t="s">
        <v>3271</v>
      </c>
    </row>
    <row r="345" spans="1:57" hidden="1" outlineLevel="1" x14ac:dyDescent="0.2">
      <c r="A345" t="s">
        <v>2246</v>
      </c>
      <c r="B345" t="s">
        <v>2236</v>
      </c>
      <c r="C345" s="1">
        <f>SUM(N345:AL345)</f>
        <v>196817</v>
      </c>
      <c r="D345" s="7">
        <f>RANK(N345,(N345:P345,Q345:AL345))</f>
        <v>1</v>
      </c>
      <c r="E345" s="7">
        <f>RANK(O345,(N345:P345,Q345:AL345))</f>
        <v>2</v>
      </c>
      <c r="F345" s="7">
        <f>IF(P345&gt;0,RANK(P345,(N345:P345,Q345:AL345)),0)</f>
        <v>3</v>
      </c>
      <c r="G345" s="1">
        <f>MAX(N345:P345)-LARGE(N345:P345,2)</f>
        <v>25205</v>
      </c>
      <c r="H345" s="2">
        <f t="shared" si="127"/>
        <v>0.12806312462846198</v>
      </c>
      <c r="I345" s="2"/>
      <c r="J345" s="2">
        <f t="shared" si="140"/>
        <v>0.46498015923421249</v>
      </c>
      <c r="K345" s="2">
        <f t="shared" si="140"/>
        <v>0.33691703460575051</v>
      </c>
      <c r="L345" s="2">
        <f t="shared" si="140"/>
        <v>0.1909438717183983</v>
      </c>
      <c r="M345" s="2">
        <f>IF(C345=0,"-",(1-J345-K345-L345))</f>
        <v>7.158934441638759E-3</v>
      </c>
      <c r="N345" s="1">
        <v>91516</v>
      </c>
      <c r="O345" s="1">
        <v>66311</v>
      </c>
      <c r="P345" s="1">
        <v>37581</v>
      </c>
      <c r="Q345" s="1">
        <v>736</v>
      </c>
      <c r="S345" s="1">
        <v>673</v>
      </c>
      <c r="AN345" s="7">
        <f>IF(Q345&gt;0,RANK(Q345,(N345:P345,Q345:AL345)),0)</f>
        <v>4</v>
      </c>
      <c r="AO345" s="7">
        <f>IF(R345&gt;0,RANK(R345,(N345:P345,Q345:AL345)),0)</f>
        <v>0</v>
      </c>
      <c r="AP345" s="7">
        <f>IF(S345&gt;0,RANK(S345,(N345:P345,Q345:AL345)),0)</f>
        <v>5</v>
      </c>
      <c r="AQ345" s="7">
        <f>IF(T345&gt;0,RANK(T345,(N345:P345,Q345:AL345)),0)</f>
        <v>0</v>
      </c>
      <c r="AR345" s="2">
        <f t="shared" si="141"/>
        <v>3.7395143712179333E-3</v>
      </c>
      <c r="AS345" s="2">
        <f t="shared" si="141"/>
        <v>0</v>
      </c>
      <c r="AT345" s="2">
        <f t="shared" si="141"/>
        <v>3.4194200704207463E-3</v>
      </c>
      <c r="AU345" s="2">
        <f t="shared" si="141"/>
        <v>0</v>
      </c>
      <c r="AW345" t="s">
        <v>2246</v>
      </c>
      <c r="AX345" t="s">
        <v>2236</v>
      </c>
      <c r="BA345" s="127">
        <v>10</v>
      </c>
      <c r="BB345" s="130">
        <v>5</v>
      </c>
      <c r="BC345" s="131">
        <f>BA345*1000+BB345</f>
        <v>10005</v>
      </c>
      <c r="BE345" s="7" t="s">
        <v>3271</v>
      </c>
    </row>
    <row r="346" spans="1:57" hidden="1" outlineLevel="1" x14ac:dyDescent="0.2">
      <c r="A346" t="s">
        <v>994</v>
      </c>
      <c r="B346" t="s">
        <v>2236</v>
      </c>
      <c r="C346" s="1">
        <f>SUM(N346:AL346)</f>
        <v>52565</v>
      </c>
      <c r="D346" s="7">
        <f>RANK(N346,(N346:P346,Q346:AL346))</f>
        <v>2</v>
      </c>
      <c r="E346" s="7">
        <f>RANK(O346,(N346:P346,Q346:AL346))</f>
        <v>1</v>
      </c>
      <c r="F346" s="7">
        <f>IF(P346&gt;0,RANK(P346,(N346:P346,Q346:AL346)),0)</f>
        <v>3</v>
      </c>
      <c r="G346" s="1">
        <f>MAX(N346:P346)-LARGE(N346:P346,2)</f>
        <v>1266</v>
      </c>
      <c r="H346" s="2">
        <f t="shared" si="127"/>
        <v>2.4084466850565967E-2</v>
      </c>
      <c r="I346" s="2"/>
      <c r="J346" s="2">
        <f t="shared" si="140"/>
        <v>0.36476743079996193</v>
      </c>
      <c r="K346" s="2">
        <f t="shared" si="140"/>
        <v>0.38885189765052791</v>
      </c>
      <c r="L346" s="2">
        <f t="shared" si="140"/>
        <v>0.24191001617045563</v>
      </c>
      <c r="M346" s="2">
        <f>IF(C346=0,"-",(1-J346-K346-L346))</f>
        <v>4.4706553790544723E-3</v>
      </c>
      <c r="N346" s="1">
        <v>19174</v>
      </c>
      <c r="O346" s="1">
        <v>20440</v>
      </c>
      <c r="P346" s="1">
        <v>12716</v>
      </c>
      <c r="Q346" s="1">
        <v>89</v>
      </c>
      <c r="S346" s="1">
        <v>146</v>
      </c>
      <c r="AN346" s="7">
        <f>IF(Q346&gt;0,RANK(Q346,(N346:P346,Q346:AL346)),0)</f>
        <v>5</v>
      </c>
      <c r="AO346" s="7">
        <f>IF(R346&gt;0,RANK(R346,(N346:P346,Q346:AL346)),0)</f>
        <v>0</v>
      </c>
      <c r="AP346" s="7">
        <f>IF(S346&gt;0,RANK(S346,(N346:P346,Q346:AL346)),0)</f>
        <v>4</v>
      </c>
      <c r="AQ346" s="7">
        <f>IF(T346&gt;0,RANK(T346,(N346:P346,Q346:AL346)),0)</f>
        <v>0</v>
      </c>
      <c r="AR346" s="2">
        <f t="shared" si="141"/>
        <v>1.693141824407876E-3</v>
      </c>
      <c r="AS346" s="2">
        <f t="shared" si="141"/>
        <v>0</v>
      </c>
      <c r="AT346" s="2">
        <f t="shared" si="141"/>
        <v>2.7775135546466278E-3</v>
      </c>
      <c r="AU346" s="2">
        <f t="shared" si="141"/>
        <v>0</v>
      </c>
      <c r="AW346" t="s">
        <v>994</v>
      </c>
      <c r="AX346" t="s">
        <v>2236</v>
      </c>
      <c r="BA346" s="127">
        <v>10</v>
      </c>
      <c r="BB346" s="130"/>
      <c r="BC346" s="127">
        <v>10</v>
      </c>
      <c r="BE346" s="7" t="s">
        <v>2095</v>
      </c>
    </row>
    <row r="347" spans="1:57" collapsed="1" x14ac:dyDescent="0.2">
      <c r="A347" t="s">
        <v>2235</v>
      </c>
      <c r="B347" t="s">
        <v>566</v>
      </c>
      <c r="C347" s="1">
        <f>SUM(N347:AL347)</f>
        <v>289735</v>
      </c>
      <c r="D347" s="7">
        <f>RANK(N347,(N347:P347,Q347:AL347))</f>
        <v>1</v>
      </c>
      <c r="E347" s="7">
        <f>RANK(O347,(N347:P347,Q347:AL347))</f>
        <v>2</v>
      </c>
      <c r="F347" s="7">
        <f>IF(P347&gt;0,RANK(P347,(N347:P347,Q347:AL347)),0)</f>
        <v>3</v>
      </c>
      <c r="G347" s="1">
        <f>MAX(N347:P347)-LARGE(N347:P347,2)</f>
        <v>23741</v>
      </c>
      <c r="H347" s="2">
        <f t="shared" si="127"/>
        <v>8.1940393808135017E-2</v>
      </c>
      <c r="I347" s="2"/>
      <c r="J347" s="2">
        <f t="shared" si="140"/>
        <v>0.43506652630852333</v>
      </c>
      <c r="K347" s="2">
        <f t="shared" si="140"/>
        <v>0.35312613250038827</v>
      </c>
      <c r="L347" s="2">
        <f t="shared" si="140"/>
        <v>0.20436951006954632</v>
      </c>
      <c r="M347" s="2">
        <f>IF(C347=0,"-",(1-J347-K347-L347))</f>
        <v>7.4378311215420323E-3</v>
      </c>
      <c r="N347" s="1">
        <f>SUM(N344:N346)</f>
        <v>126054</v>
      </c>
      <c r="O347" s="1">
        <f>SUM(O344:O346)</f>
        <v>102313</v>
      </c>
      <c r="P347" s="1">
        <f>SUM(P344:P346)</f>
        <v>59213</v>
      </c>
      <c r="Q347" s="1">
        <f>SUM(Q344:Q346)</f>
        <v>935</v>
      </c>
      <c r="R347" s="3">
        <v>9</v>
      </c>
      <c r="S347" s="1">
        <f>SUM(S344:S346)</f>
        <v>1105</v>
      </c>
      <c r="T347" s="3">
        <v>2</v>
      </c>
      <c r="U347" s="3">
        <v>6</v>
      </c>
      <c r="V347" s="3"/>
      <c r="W347" s="3">
        <v>9</v>
      </c>
      <c r="X347" s="3">
        <v>3</v>
      </c>
      <c r="Y347" s="3">
        <v>86</v>
      </c>
      <c r="AN347" s="7">
        <f>IF(Q347&gt;0,RANK(Q347,(N347:P347,Q347:AL347)),0)</f>
        <v>5</v>
      </c>
      <c r="AO347" s="7">
        <f>IF(R347&gt;0,RANK(R347,(N347:P347,Q347:AL347)),0)</f>
        <v>7</v>
      </c>
      <c r="AP347" s="7">
        <f>IF(S347&gt;0,RANK(S347,(N347:P347,Q347:AL347)),0)</f>
        <v>4</v>
      </c>
      <c r="AQ347" s="7">
        <f>IF(T347&gt;0,RANK(T347,(N347:P347,Q347:AL347)),0)</f>
        <v>11</v>
      </c>
      <c r="AR347" s="2">
        <f t="shared" si="141"/>
        <v>3.2270868207154814E-3</v>
      </c>
      <c r="AS347" s="2">
        <f t="shared" si="141"/>
        <v>3.1062867792983246E-5</v>
      </c>
      <c r="AT347" s="2">
        <f t="shared" si="141"/>
        <v>3.8138298790273873E-3</v>
      </c>
      <c r="AU347" s="2">
        <f t="shared" si="141"/>
        <v>6.9028595095518318E-6</v>
      </c>
      <c r="AW347" t="s">
        <v>2235</v>
      </c>
      <c r="AX347" t="s">
        <v>566</v>
      </c>
      <c r="BA347" s="127"/>
      <c r="BB347" s="130"/>
    </row>
    <row r="348" spans="1:57" x14ac:dyDescent="0.2">
      <c r="C348" s="1"/>
      <c r="E348" s="7"/>
      <c r="F348" s="7"/>
      <c r="I348" s="2"/>
      <c r="AN348" s="7"/>
      <c r="AO348" s="7"/>
      <c r="AP348" s="7"/>
      <c r="AQ348" s="7"/>
      <c r="BA348" s="127">
        <v>11</v>
      </c>
      <c r="BB348" s="130">
        <v>1</v>
      </c>
      <c r="BC348" s="131">
        <f>BA348*1000+BB348</f>
        <v>11001</v>
      </c>
      <c r="BE348" s="7" t="s">
        <v>3271</v>
      </c>
    </row>
    <row r="349" spans="1:57" hidden="1" outlineLevel="1" x14ac:dyDescent="0.2">
      <c r="A349" s="10" t="s">
        <v>1548</v>
      </c>
      <c r="B349" t="s">
        <v>1938</v>
      </c>
      <c r="C349" s="1">
        <f>SUM(N349:AL349)</f>
        <v>227572</v>
      </c>
      <c r="D349" s="7">
        <f>RANK(N349,(N349:P349,Q349:AL349))</f>
        <v>1</v>
      </c>
      <c r="E349" s="7">
        <f>RANK(O349,(N349:P349,Q349:AL349))</f>
        <v>2</v>
      </c>
      <c r="F349" s="7">
        <f>IF(P349&gt;0,RANK(P349,(N349:P349,Q349:AL349)),0)</f>
        <v>3</v>
      </c>
      <c r="G349" s="1">
        <f>MAX(N349:P349)-LARGE(N349:P349,2)</f>
        <v>171921</v>
      </c>
      <c r="H349" s="2">
        <f t="shared" si="127"/>
        <v>0.75545761341465556</v>
      </c>
      <c r="I349" s="2"/>
      <c r="J349" s="2">
        <f>IF($C349=0,"-",N349/$C349)</f>
        <v>0.84640904856484978</v>
      </c>
      <c r="K349" s="2">
        <f>IF($C349=0,"-",O349/$C349)</f>
        <v>9.0951435150194229E-2</v>
      </c>
      <c r="L349" s="2">
        <f>IF($C349=0,"-",P349/$C349)</f>
        <v>4.2540382823897493E-2</v>
      </c>
      <c r="M349" s="2">
        <f>IF(C349=0,"-",(1-J349-K349-L349))</f>
        <v>2.0099133461058502E-2</v>
      </c>
      <c r="N349" s="1">
        <v>192619</v>
      </c>
      <c r="O349" s="1">
        <v>20698</v>
      </c>
      <c r="P349" s="1">
        <v>9681</v>
      </c>
      <c r="Q349" s="1">
        <v>467</v>
      </c>
      <c r="S349" s="1">
        <v>1459</v>
      </c>
      <c r="U349" s="1">
        <v>230</v>
      </c>
      <c r="V349" s="1">
        <v>1186</v>
      </c>
      <c r="W349" s="1">
        <v>260</v>
      </c>
      <c r="X349" s="1">
        <v>105</v>
      </c>
      <c r="Y349" s="1">
        <v>676</v>
      </c>
      <c r="AB349" s="1">
        <v>191</v>
      </c>
      <c r="AN349" s="7">
        <f>IF(Q349&gt;0,RANK(Q349,(N349:P349,Q349:AL349)),0)</f>
        <v>7</v>
      </c>
      <c r="AO349" s="7">
        <f>IF(R349&gt;0,RANK(R349,(N349:P349,Q349:AL349)),0)</f>
        <v>0</v>
      </c>
      <c r="AP349" s="7">
        <f>IF(S349&gt;0,RANK(S349,(N349:P349,Q349:AL349)),0)</f>
        <v>4</v>
      </c>
      <c r="AQ349" s="7">
        <f>IF(T349&gt;0,RANK(T349,(N349:P349,Q349:AL349)),0)</f>
        <v>0</v>
      </c>
      <c r="AR349" s="2">
        <f t="shared" ref="AR349:AU350" si="142">IF($C349=0,"-",Q349/$C349)</f>
        <v>2.0520977976200938E-3</v>
      </c>
      <c r="AS349" s="2">
        <f t="shared" si="142"/>
        <v>0</v>
      </c>
      <c r="AT349" s="2">
        <f t="shared" si="142"/>
        <v>6.4111577874255178E-3</v>
      </c>
      <c r="AU349" s="2">
        <f t="shared" si="142"/>
        <v>0</v>
      </c>
      <c r="AW349" s="10" t="s">
        <v>1548</v>
      </c>
      <c r="AX349" t="s">
        <v>1938</v>
      </c>
      <c r="BA349" s="127">
        <v>11</v>
      </c>
      <c r="BB349" s="130"/>
      <c r="BC349" s="127">
        <v>11</v>
      </c>
      <c r="BE349" s="7" t="s">
        <v>2095</v>
      </c>
    </row>
    <row r="350" spans="1:57" collapsed="1" x14ac:dyDescent="0.2">
      <c r="A350" s="10" t="s">
        <v>1548</v>
      </c>
      <c r="B350" t="s">
        <v>566</v>
      </c>
      <c r="C350" s="1">
        <f>SUM(N350:AL350)</f>
        <v>227572</v>
      </c>
      <c r="D350" s="7">
        <f>RANK(N350,(N350:P350,Q350:AL350))</f>
        <v>1</v>
      </c>
      <c r="E350" s="7">
        <f>RANK(O350,(N350:P350,Q350:AL350))</f>
        <v>2</v>
      </c>
      <c r="F350" s="7">
        <f>IF(P350&gt;0,RANK(P350,(N350:P350,Q350:AL350)),0)</f>
        <v>3</v>
      </c>
      <c r="G350" s="1">
        <f>MAX(N350:P350)-LARGE(N350:P350,2)</f>
        <v>171921</v>
      </c>
      <c r="H350" s="2">
        <f t="shared" si="127"/>
        <v>0.75545761341465556</v>
      </c>
      <c r="I350" s="2"/>
      <c r="N350" s="1">
        <f>N349</f>
        <v>192619</v>
      </c>
      <c r="O350" s="1">
        <f t="shared" ref="O350:V350" si="143">O349</f>
        <v>20698</v>
      </c>
      <c r="P350" s="1">
        <f t="shared" si="143"/>
        <v>9681</v>
      </c>
      <c r="Q350" s="1">
        <f t="shared" si="143"/>
        <v>467</v>
      </c>
      <c r="S350" s="1">
        <f t="shared" si="143"/>
        <v>1459</v>
      </c>
      <c r="U350" s="1">
        <f t="shared" si="143"/>
        <v>230</v>
      </c>
      <c r="V350" s="1">
        <f t="shared" si="143"/>
        <v>1186</v>
      </c>
      <c r="W350" s="1">
        <f>W349</f>
        <v>260</v>
      </c>
      <c r="X350" s="1">
        <f>X349</f>
        <v>105</v>
      </c>
      <c r="Y350" s="1">
        <f>Y349</f>
        <v>676</v>
      </c>
      <c r="AB350" s="1">
        <f>AB349</f>
        <v>191</v>
      </c>
      <c r="AN350" s="7">
        <f>IF(Q350&gt;0,RANK(Q350,(N350:P350,Q350:AL350)),0)</f>
        <v>7</v>
      </c>
      <c r="AO350" s="7">
        <f>IF(R350&gt;0,RANK(R350,(N350:P350,Q350:AL350)),0)</f>
        <v>0</v>
      </c>
      <c r="AP350" s="7">
        <f>IF(S350&gt;0,RANK(S350,(N350:P350,Q350:AL350)),0)</f>
        <v>4</v>
      </c>
      <c r="AQ350" s="7">
        <f>IF(T350&gt;0,RANK(T350,(N350:P350,Q350:AL350)),0)</f>
        <v>0</v>
      </c>
      <c r="AR350" s="2">
        <f t="shared" si="142"/>
        <v>2.0520977976200938E-3</v>
      </c>
      <c r="AS350" s="2">
        <f t="shared" si="142"/>
        <v>0</v>
      </c>
      <c r="AT350" s="2">
        <f t="shared" si="142"/>
        <v>6.4111577874255178E-3</v>
      </c>
      <c r="AU350" s="2">
        <f t="shared" si="142"/>
        <v>0</v>
      </c>
      <c r="AW350" s="10" t="s">
        <v>1548</v>
      </c>
      <c r="AX350" t="s">
        <v>566</v>
      </c>
      <c r="BA350" s="127"/>
      <c r="BB350" s="130"/>
    </row>
    <row r="351" spans="1:57" x14ac:dyDescent="0.2">
      <c r="C351" s="1"/>
      <c r="E351" s="7"/>
      <c r="F351" s="7"/>
      <c r="I351" s="2"/>
      <c r="AN351" s="7"/>
      <c r="AO351" s="7"/>
      <c r="AP351" s="7"/>
      <c r="AQ351" s="7"/>
      <c r="BA351" s="127">
        <v>12</v>
      </c>
      <c r="BB351" s="130">
        <v>1</v>
      </c>
      <c r="BC351" s="131">
        <f t="shared" ref="BC351:BC414" si="144">BA351*1000+BB351</f>
        <v>12001</v>
      </c>
      <c r="BE351" s="7" t="s">
        <v>3271</v>
      </c>
    </row>
    <row r="352" spans="1:57" hidden="1" outlineLevel="1" x14ac:dyDescent="0.2">
      <c r="A352" t="s">
        <v>3131</v>
      </c>
      <c r="B352" t="s">
        <v>3246</v>
      </c>
      <c r="C352" s="1">
        <f t="shared" ref="C352:C383" si="145">SUM(N352:AL352)</f>
        <v>76372</v>
      </c>
      <c r="D352" s="7">
        <f>RANK(N352,(N352:P352,Q352:AL352))</f>
        <v>1</v>
      </c>
      <c r="E352" s="7">
        <f>RANK(O352,(N352:P352,Q352:AL352))</f>
        <v>2</v>
      </c>
      <c r="F352" s="7">
        <f>IF(P352&gt;0,RANK(P352,(N352:P352,Q352:AL352)),0)</f>
        <v>3</v>
      </c>
      <c r="G352" s="1">
        <f t="shared" ref="G352:G383" si="146">MAX(N352:P352)-LARGE(N352:P352,2)</f>
        <v>15075</v>
      </c>
      <c r="H352" s="2">
        <f t="shared" si="127"/>
        <v>0.19738909548001884</v>
      </c>
      <c r="I352" s="2"/>
      <c r="J352" s="2">
        <f t="shared" ref="J352:J383" si="147">IF($C352=0,"-",N352/$C352)</f>
        <v>0.49609804640444144</v>
      </c>
      <c r="K352" s="2">
        <f t="shared" ref="K352:K383" si="148">IF($C352=0,"-",O352/$C352)</f>
        <v>0.29870895092442257</v>
      </c>
      <c r="L352" s="2">
        <f t="shared" ref="L352:L383" si="149">IF($C352=0,"-",P352/$C352)</f>
        <v>0.20028282616665793</v>
      </c>
      <c r="M352" s="2">
        <f t="shared" ref="M352:M383" si="150">IF(C352=0,"-",(1-J352-K352-L352))</f>
        <v>4.9101765044780588E-3</v>
      </c>
      <c r="N352" s="1">
        <v>37888</v>
      </c>
      <c r="O352" s="1">
        <v>22813</v>
      </c>
      <c r="P352" s="1">
        <v>15296</v>
      </c>
      <c r="Q352" s="1">
        <v>372</v>
      </c>
      <c r="U352" s="1">
        <v>3</v>
      </c>
      <c r="AN352" s="7">
        <f>IF(Q352&gt;0,RANK(Q352,(N352:P352,Q352:AL352)),0)</f>
        <v>4</v>
      </c>
      <c r="AO352" s="7">
        <f>IF(R352&gt;0,RANK(R352,(N352:P352,Q352:AL352)),0)</f>
        <v>0</v>
      </c>
      <c r="AP352" s="7">
        <f>IF(S352&gt;0,RANK(S352,(N352:P352,Q352:AL352)),0)</f>
        <v>0</v>
      </c>
      <c r="AQ352" s="7">
        <f>IF(T352&gt;0,RANK(T352,(N352:P352,Q352:AL352)),0)</f>
        <v>0</v>
      </c>
      <c r="AR352" s="2">
        <f t="shared" ref="AR352:AR383" si="151">IF($C352=0,"-",Q352/$C352)</f>
        <v>4.8708950924422562E-3</v>
      </c>
      <c r="AS352" s="2">
        <f t="shared" ref="AS352:AS383" si="152">IF($C352=0,"-",R352/$C352)</f>
        <v>0</v>
      </c>
      <c r="AT352" s="2">
        <f t="shared" ref="AT352:AT383" si="153">IF($C352=0,"-",S352/$C352)</f>
        <v>0</v>
      </c>
      <c r="AU352" s="2">
        <f t="shared" ref="AU352:AU383" si="154">IF($C352=0,"-",T352/$C352)</f>
        <v>0</v>
      </c>
      <c r="AW352" t="s">
        <v>3131</v>
      </c>
      <c r="AX352" t="s">
        <v>3246</v>
      </c>
      <c r="AY352">
        <v>5</v>
      </c>
      <c r="BA352" s="127">
        <v>12</v>
      </c>
      <c r="BB352" s="130">
        <v>3</v>
      </c>
      <c r="BC352" s="131">
        <f t="shared" si="144"/>
        <v>12003</v>
      </c>
      <c r="BE352" s="7" t="s">
        <v>3271</v>
      </c>
    </row>
    <row r="353" spans="1:57" hidden="1" outlineLevel="1" x14ac:dyDescent="0.2">
      <c r="A353" t="s">
        <v>3132</v>
      </c>
      <c r="B353" t="s">
        <v>3246</v>
      </c>
      <c r="C353" s="1">
        <f t="shared" si="145"/>
        <v>6756</v>
      </c>
      <c r="D353" s="7">
        <f>RANK(N353,(N353:P353,Q353:AL353))</f>
        <v>2</v>
      </c>
      <c r="E353" s="7">
        <f>RANK(O353,(N353:P353,Q353:AL353))</f>
        <v>1</v>
      </c>
      <c r="F353" s="7">
        <f>IF(P353&gt;0,RANK(P353,(N353:P353,Q353:AL353)),0)</f>
        <v>3</v>
      </c>
      <c r="G353" s="1">
        <f t="shared" si="146"/>
        <v>1442</v>
      </c>
      <c r="H353" s="2">
        <f t="shared" si="127"/>
        <v>0.21343990526939016</v>
      </c>
      <c r="I353" s="2"/>
      <c r="J353" s="2">
        <f t="shared" si="147"/>
        <v>0.29248075784487865</v>
      </c>
      <c r="K353" s="2">
        <f t="shared" si="148"/>
        <v>0.50592066311426875</v>
      </c>
      <c r="L353" s="2">
        <f t="shared" si="149"/>
        <v>0.19464179988158672</v>
      </c>
      <c r="M353" s="2">
        <f t="shared" si="150"/>
        <v>6.956779159265819E-3</v>
      </c>
      <c r="N353" s="1">
        <v>1976</v>
      </c>
      <c r="O353" s="1">
        <v>3418</v>
      </c>
      <c r="P353" s="1">
        <v>1315</v>
      </c>
      <c r="Q353" s="1">
        <v>47</v>
      </c>
      <c r="AN353" s="7">
        <f>IF(Q353&gt;0,RANK(Q353,(N353:P353,Q353:AL353)),0)</f>
        <v>4</v>
      </c>
      <c r="AO353" s="7">
        <f>IF(R353&gt;0,RANK(R353,(N353:P353,Q353:AL353)),0)</f>
        <v>0</v>
      </c>
      <c r="AP353" s="7">
        <f>IF(S353&gt;0,RANK(S353,(N353:P353,Q353:AL353)),0)</f>
        <v>0</v>
      </c>
      <c r="AQ353" s="7">
        <f>IF(T353&gt;0,RANK(T353,(N353:P353,Q353:AL353)),0)</f>
        <v>0</v>
      </c>
      <c r="AR353" s="2">
        <f t="shared" si="151"/>
        <v>6.9567791592658381E-3</v>
      </c>
      <c r="AS353" s="2">
        <f t="shared" si="152"/>
        <v>0</v>
      </c>
      <c r="AT353" s="2">
        <f t="shared" si="153"/>
        <v>0</v>
      </c>
      <c r="AU353" s="2">
        <f t="shared" si="154"/>
        <v>0</v>
      </c>
      <c r="AW353" t="s">
        <v>3132</v>
      </c>
      <c r="AX353" t="s">
        <v>3246</v>
      </c>
      <c r="AY353">
        <v>6</v>
      </c>
      <c r="BA353" s="127">
        <v>12</v>
      </c>
      <c r="BB353" s="130">
        <v>5</v>
      </c>
      <c r="BC353" s="131">
        <f t="shared" si="144"/>
        <v>12005</v>
      </c>
      <c r="BE353" s="7" t="s">
        <v>3271</v>
      </c>
    </row>
    <row r="354" spans="1:57" hidden="1" outlineLevel="1" x14ac:dyDescent="0.2">
      <c r="A354" t="s">
        <v>3199</v>
      </c>
      <c r="B354" t="s">
        <v>3246</v>
      </c>
      <c r="C354" s="1">
        <f t="shared" si="145"/>
        <v>45689</v>
      </c>
      <c r="D354" s="7">
        <f>RANK(N354,(N354:P354,Q354:AL354))</f>
        <v>2</v>
      </c>
      <c r="E354" s="7">
        <f>RANK(O354,(N354:P354,Q354:AL354))</f>
        <v>1</v>
      </c>
      <c r="F354" s="7">
        <f>IF(P354&gt;0,RANK(P354,(N354:P354,Q354:AL354)),0)</f>
        <v>3</v>
      </c>
      <c r="G354" s="1">
        <f t="shared" si="146"/>
        <v>9996</v>
      </c>
      <c r="H354" s="2">
        <f t="shared" si="127"/>
        <v>0.21878351463153056</v>
      </c>
      <c r="I354" s="2"/>
      <c r="J354" s="2">
        <f t="shared" si="147"/>
        <v>0.28116176760270523</v>
      </c>
      <c r="K354" s="2">
        <f t="shared" si="148"/>
        <v>0.49994528223423579</v>
      </c>
      <c r="L354" s="2">
        <f t="shared" si="149"/>
        <v>0.21256757644071878</v>
      </c>
      <c r="M354" s="2">
        <f t="shared" si="150"/>
        <v>6.3253737223402662E-3</v>
      </c>
      <c r="N354" s="1">
        <v>12846</v>
      </c>
      <c r="O354" s="1">
        <v>22842</v>
      </c>
      <c r="P354" s="1">
        <v>9712</v>
      </c>
      <c r="Q354" s="1">
        <v>287</v>
      </c>
      <c r="U354" s="1">
        <v>2</v>
      </c>
      <c r="AN354" s="7">
        <f>IF(Q354&gt;0,RANK(Q354,(N354:P354,Q354:AL354)),0)</f>
        <v>4</v>
      </c>
      <c r="AO354" s="7">
        <f>IF(R354&gt;0,RANK(R354,(N354:P354,Q354:AL354)),0)</f>
        <v>0</v>
      </c>
      <c r="AP354" s="7">
        <f>IF(S354&gt;0,RANK(S354,(N354:P354,Q354:AL354)),0)</f>
        <v>0</v>
      </c>
      <c r="AQ354" s="7">
        <f>IF(T354&gt;0,RANK(T354,(N354:P354,Q354:AL354)),0)</f>
        <v>0</v>
      </c>
      <c r="AR354" s="2">
        <f t="shared" si="151"/>
        <v>6.2815995097288187E-3</v>
      </c>
      <c r="AS354" s="2">
        <f t="shared" si="152"/>
        <v>0</v>
      </c>
      <c r="AT354" s="2">
        <f t="shared" si="153"/>
        <v>0</v>
      </c>
      <c r="AU354" s="2">
        <f t="shared" si="154"/>
        <v>0</v>
      </c>
      <c r="AW354" t="s">
        <v>3199</v>
      </c>
      <c r="AX354" t="s">
        <v>3246</v>
      </c>
      <c r="BA354" s="127">
        <v>12</v>
      </c>
      <c r="BB354" s="130">
        <v>7</v>
      </c>
      <c r="BC354" s="131">
        <f t="shared" si="144"/>
        <v>12007</v>
      </c>
      <c r="BE354" s="7" t="s">
        <v>3271</v>
      </c>
    </row>
    <row r="355" spans="1:57" hidden="1" outlineLevel="1" x14ac:dyDescent="0.2">
      <c r="A355" t="s">
        <v>3200</v>
      </c>
      <c r="B355" t="s">
        <v>3246</v>
      </c>
      <c r="C355" s="1">
        <f t="shared" si="145"/>
        <v>8341</v>
      </c>
      <c r="D355" s="7">
        <f>RANK(N355,(N355:P355,Q355:AL355))</f>
        <v>2</v>
      </c>
      <c r="E355" s="7">
        <f>RANK(O355,(N355:P355,Q355:AL355))</f>
        <v>1</v>
      </c>
      <c r="F355" s="7">
        <f>IF(P355&gt;0,RANK(P355,(N355:P355,Q355:AL355)),0)</f>
        <v>3</v>
      </c>
      <c r="G355" s="1">
        <f t="shared" si="146"/>
        <v>631</v>
      </c>
      <c r="H355" s="2">
        <f t="shared" si="127"/>
        <v>7.5650401630499936E-2</v>
      </c>
      <c r="I355" s="2"/>
      <c r="J355" s="2">
        <f t="shared" si="147"/>
        <v>0.36458458218439038</v>
      </c>
      <c r="K355" s="2">
        <f t="shared" si="148"/>
        <v>0.44023498381489029</v>
      </c>
      <c r="L355" s="2">
        <f t="shared" si="149"/>
        <v>0.18870639012108859</v>
      </c>
      <c r="M355" s="2">
        <f t="shared" si="150"/>
        <v>6.474043879630742E-3</v>
      </c>
      <c r="N355" s="1">
        <v>3041</v>
      </c>
      <c r="O355" s="1">
        <v>3672</v>
      </c>
      <c r="P355" s="1">
        <v>1574</v>
      </c>
      <c r="Q355" s="1">
        <v>54</v>
      </c>
      <c r="AN355" s="7">
        <f>IF(Q355&gt;0,RANK(Q355,(N355:P355,Q355:AL355)),0)</f>
        <v>4</v>
      </c>
      <c r="AO355" s="7">
        <f>IF(R355&gt;0,RANK(R355,(N355:P355,Q355:AL355)),0)</f>
        <v>0</v>
      </c>
      <c r="AP355" s="7">
        <f>IF(S355&gt;0,RANK(S355,(N355:P355,Q355:AL355)),0)</f>
        <v>0</v>
      </c>
      <c r="AQ355" s="7">
        <f>IF(T355&gt;0,RANK(T355,(N355:P355,Q355:AL355)),0)</f>
        <v>0</v>
      </c>
      <c r="AR355" s="2">
        <f t="shared" si="151"/>
        <v>6.4740438796307394E-3</v>
      </c>
      <c r="AS355" s="2">
        <f t="shared" si="152"/>
        <v>0</v>
      </c>
      <c r="AT355" s="2">
        <f t="shared" si="153"/>
        <v>0</v>
      </c>
      <c r="AU355" s="2">
        <f t="shared" si="154"/>
        <v>0</v>
      </c>
      <c r="AW355" t="s">
        <v>3200</v>
      </c>
      <c r="AX355" t="s">
        <v>3246</v>
      </c>
      <c r="AY355">
        <v>6</v>
      </c>
      <c r="BA355" s="127">
        <v>12</v>
      </c>
      <c r="BB355" s="130">
        <v>9</v>
      </c>
      <c r="BC355" s="131">
        <f t="shared" si="144"/>
        <v>12009</v>
      </c>
      <c r="BE355" s="7" t="s">
        <v>3271</v>
      </c>
    </row>
    <row r="356" spans="1:57" hidden="1" outlineLevel="1" x14ac:dyDescent="0.2">
      <c r="A356" t="s">
        <v>288</v>
      </c>
      <c r="B356" t="s">
        <v>3246</v>
      </c>
      <c r="C356" s="1">
        <f t="shared" si="145"/>
        <v>195860</v>
      </c>
      <c r="D356" s="7">
        <f>RANK(N356,(N356:P356,Q356:AL356))</f>
        <v>2</v>
      </c>
      <c r="E356" s="7">
        <f>RANK(O356,(N356:P356,Q356:AL356))</f>
        <v>1</v>
      </c>
      <c r="F356" s="7">
        <f>IF(P356&gt;0,RANK(P356,(N356:P356,Q356:AL356)),0)</f>
        <v>3</v>
      </c>
      <c r="G356" s="1">
        <f t="shared" si="146"/>
        <v>23494</v>
      </c>
      <c r="H356" s="2">
        <f t="shared" si="127"/>
        <v>0.11995302767282753</v>
      </c>
      <c r="I356" s="2"/>
      <c r="J356" s="2">
        <f t="shared" si="147"/>
        <v>0.31191156948841009</v>
      </c>
      <c r="K356" s="2">
        <f t="shared" si="148"/>
        <v>0.4318645971612376</v>
      </c>
      <c r="L356" s="2">
        <f t="shared" si="149"/>
        <v>0.25277749412845912</v>
      </c>
      <c r="M356" s="2">
        <f t="shared" si="150"/>
        <v>3.4463392218932465E-3</v>
      </c>
      <c r="N356" s="1">
        <v>61091</v>
      </c>
      <c r="O356" s="1">
        <v>84585</v>
      </c>
      <c r="P356" s="1">
        <v>49509</v>
      </c>
      <c r="Q356" s="1">
        <v>664</v>
      </c>
      <c r="U356" s="1">
        <v>10</v>
      </c>
      <c r="Y356" s="1">
        <v>1</v>
      </c>
      <c r="AN356" s="7">
        <f>IF(Q356&gt;0,RANK(Q356,(N356:P356,Q356:AL356)),0)</f>
        <v>4</v>
      </c>
      <c r="AO356" s="7">
        <f>IF(R356&gt;0,RANK(R356,(N356:P356,Q356:AL356)),0)</f>
        <v>0</v>
      </c>
      <c r="AP356" s="7">
        <f>IF(S356&gt;0,RANK(S356,(N356:P356,Q356:AL356)),0)</f>
        <v>0</v>
      </c>
      <c r="AQ356" s="7">
        <f>IF(T356&gt;0,RANK(T356,(N356:P356,Q356:AL356)),0)</f>
        <v>0</v>
      </c>
      <c r="AR356" s="2">
        <f t="shared" si="151"/>
        <v>3.3901766567956703E-3</v>
      </c>
      <c r="AS356" s="2">
        <f t="shared" si="152"/>
        <v>0</v>
      </c>
      <c r="AT356" s="2">
        <f t="shared" si="153"/>
        <v>0</v>
      </c>
      <c r="AU356" s="2">
        <f t="shared" si="154"/>
        <v>0</v>
      </c>
      <c r="AW356" t="s">
        <v>288</v>
      </c>
      <c r="AX356" t="s">
        <v>3246</v>
      </c>
      <c r="AY356">
        <v>15</v>
      </c>
      <c r="BA356" s="127">
        <v>12</v>
      </c>
      <c r="BB356" s="130">
        <v>11</v>
      </c>
      <c r="BC356" s="131">
        <f t="shared" si="144"/>
        <v>12011</v>
      </c>
      <c r="BE356" s="7" t="s">
        <v>3271</v>
      </c>
    </row>
    <row r="357" spans="1:57" hidden="1" outlineLevel="1" x14ac:dyDescent="0.2">
      <c r="A357" t="s">
        <v>3236</v>
      </c>
      <c r="B357" t="s">
        <v>3246</v>
      </c>
      <c r="C357" s="1">
        <f t="shared" si="145"/>
        <v>533050</v>
      </c>
      <c r="D357" s="7">
        <f>RANK(N357,(N357:P357,Q357:AL357))</f>
        <v>1</v>
      </c>
      <c r="E357" s="7">
        <f>RANK(O357,(N357:P357,Q357:AL357))</f>
        <v>2</v>
      </c>
      <c r="F357" s="7">
        <f>IF(P357&gt;0,RANK(P357,(N357:P357,Q357:AL357)),0)</f>
        <v>3</v>
      </c>
      <c r="G357" s="1">
        <f t="shared" si="146"/>
        <v>111529</v>
      </c>
      <c r="H357" s="2">
        <f t="shared" si="127"/>
        <v>0.20922802738955071</v>
      </c>
      <c r="I357" s="2"/>
      <c r="J357" s="2">
        <f t="shared" si="147"/>
        <v>0.51845230278585497</v>
      </c>
      <c r="K357" s="2">
        <f t="shared" si="148"/>
        <v>0.30922427539630426</v>
      </c>
      <c r="L357" s="2">
        <f t="shared" si="149"/>
        <v>0.17059750492449113</v>
      </c>
      <c r="M357" s="2">
        <f t="shared" si="150"/>
        <v>1.7259168933496383E-3</v>
      </c>
      <c r="N357" s="1">
        <v>276361</v>
      </c>
      <c r="O357" s="1">
        <v>164832</v>
      </c>
      <c r="P357" s="1">
        <v>90937</v>
      </c>
      <c r="Q357" s="1">
        <v>905</v>
      </c>
      <c r="U357" s="1">
        <v>15</v>
      </c>
      <c r="AN357" s="7">
        <f>IF(Q357&gt;0,RANK(Q357,(N357:P357,Q357:AL357)),0)</f>
        <v>4</v>
      </c>
      <c r="AO357" s="7">
        <f>IF(R357&gt;0,RANK(R357,(N357:P357,Q357:AL357)),0)</f>
        <v>0</v>
      </c>
      <c r="AP357" s="7">
        <f>IF(S357&gt;0,RANK(S357,(N357:P357,Q357:AL357)),0)</f>
        <v>0</v>
      </c>
      <c r="AQ357" s="7">
        <f>IF(T357&gt;0,RANK(T357,(N357:P357,Q357:AL357)),0)</f>
        <v>0</v>
      </c>
      <c r="AR357" s="2">
        <f t="shared" si="151"/>
        <v>1.6977769440015009E-3</v>
      </c>
      <c r="AS357" s="2">
        <f t="shared" si="152"/>
        <v>0</v>
      </c>
      <c r="AT357" s="2">
        <f t="shared" si="153"/>
        <v>0</v>
      </c>
      <c r="AU357" s="2">
        <f t="shared" si="154"/>
        <v>0</v>
      </c>
      <c r="AW357" t="s">
        <v>3236</v>
      </c>
      <c r="AX357" t="s">
        <v>3246</v>
      </c>
      <c r="BA357" s="127">
        <v>12</v>
      </c>
      <c r="BB357" s="130">
        <v>13</v>
      </c>
      <c r="BC357" s="131">
        <f t="shared" si="144"/>
        <v>12013</v>
      </c>
      <c r="BE357" s="7" t="s">
        <v>3271</v>
      </c>
    </row>
    <row r="358" spans="1:57" hidden="1" outlineLevel="1" x14ac:dyDescent="0.2">
      <c r="A358" t="s">
        <v>2617</v>
      </c>
      <c r="B358" t="s">
        <v>3246</v>
      </c>
      <c r="C358" s="1">
        <f t="shared" si="145"/>
        <v>4579</v>
      </c>
      <c r="D358" s="7">
        <f>RANK(N358,(N358:P358,Q358:AL358))</f>
        <v>2</v>
      </c>
      <c r="E358" s="7">
        <f>RANK(O358,(N358:P358,Q358:AL358))</f>
        <v>1</v>
      </c>
      <c r="F358" s="7">
        <f>IF(P358&gt;0,RANK(P358,(N358:P358,Q358:AL358)),0)</f>
        <v>3</v>
      </c>
      <c r="G358" s="1">
        <f t="shared" si="146"/>
        <v>56</v>
      </c>
      <c r="H358" s="2">
        <f t="shared" si="127"/>
        <v>1.2229744485695566E-2</v>
      </c>
      <c r="I358" s="2"/>
      <c r="J358" s="2">
        <f t="shared" si="147"/>
        <v>0.36361651015505569</v>
      </c>
      <c r="K358" s="2">
        <f t="shared" si="148"/>
        <v>0.37584625464075128</v>
      </c>
      <c r="L358" s="2">
        <f t="shared" si="149"/>
        <v>0.25682463419960688</v>
      </c>
      <c r="M358" s="2">
        <f t="shared" si="150"/>
        <v>3.7126010045861468E-3</v>
      </c>
      <c r="N358" s="1">
        <v>1665</v>
      </c>
      <c r="O358" s="1">
        <v>1721</v>
      </c>
      <c r="P358" s="1">
        <v>1176</v>
      </c>
      <c r="Q358" s="1">
        <v>17</v>
      </c>
      <c r="AN358" s="7">
        <f>IF(Q358&gt;0,RANK(Q358,(N358:P358,Q358:AL358)),0)</f>
        <v>4</v>
      </c>
      <c r="AO358" s="7">
        <f>IF(R358&gt;0,RANK(R358,(N358:P358,Q358:AL358)),0)</f>
        <v>0</v>
      </c>
      <c r="AP358" s="7">
        <f>IF(S358&gt;0,RANK(S358,(N358:P358,Q358:AL358)),0)</f>
        <v>0</v>
      </c>
      <c r="AQ358" s="7">
        <f>IF(T358&gt;0,RANK(T358,(N358:P358,Q358:AL358)),0)</f>
        <v>0</v>
      </c>
      <c r="AR358" s="2">
        <f t="shared" si="151"/>
        <v>3.7126010045861542E-3</v>
      </c>
      <c r="AS358" s="2">
        <f t="shared" si="152"/>
        <v>0</v>
      </c>
      <c r="AT358" s="2">
        <f t="shared" si="153"/>
        <v>0</v>
      </c>
      <c r="AU358" s="2">
        <f t="shared" si="154"/>
        <v>0</v>
      </c>
      <c r="AW358" t="s">
        <v>2617</v>
      </c>
      <c r="AX358" t="s">
        <v>3246</v>
      </c>
      <c r="AY358">
        <v>2</v>
      </c>
      <c r="BA358" s="127">
        <v>12</v>
      </c>
      <c r="BB358" s="130">
        <v>15</v>
      </c>
      <c r="BC358" s="131">
        <f t="shared" si="144"/>
        <v>12015</v>
      </c>
      <c r="BE358" s="7" t="s">
        <v>3271</v>
      </c>
    </row>
    <row r="359" spans="1:57" hidden="1" outlineLevel="1" x14ac:dyDescent="0.2">
      <c r="A359" t="s">
        <v>2375</v>
      </c>
      <c r="B359" t="s">
        <v>3246</v>
      </c>
      <c r="C359" s="1">
        <f t="shared" si="145"/>
        <v>62064</v>
      </c>
      <c r="D359" s="7">
        <f>RANK(N359,(N359:P359,Q359:AL359))</f>
        <v>2</v>
      </c>
      <c r="E359" s="7">
        <f>RANK(O359,(N359:P359,Q359:AL359))</f>
        <v>1</v>
      </c>
      <c r="F359" s="7">
        <f>IF(P359&gt;0,RANK(P359,(N359:P359,Q359:AL359)),0)</f>
        <v>3</v>
      </c>
      <c r="G359" s="1">
        <f t="shared" si="146"/>
        <v>1404</v>
      </c>
      <c r="H359" s="2">
        <f t="shared" si="127"/>
        <v>2.2621809744779581E-2</v>
      </c>
      <c r="I359" s="2"/>
      <c r="J359" s="2">
        <f t="shared" si="147"/>
        <v>0.36908674916215517</v>
      </c>
      <c r="K359" s="2">
        <f t="shared" si="148"/>
        <v>0.39170855890693479</v>
      </c>
      <c r="L359" s="2">
        <f t="shared" si="149"/>
        <v>0.23717452951791698</v>
      </c>
      <c r="M359" s="2">
        <f t="shared" si="150"/>
        <v>2.0301624129930029E-3</v>
      </c>
      <c r="N359" s="1">
        <v>22907</v>
      </c>
      <c r="O359" s="1">
        <v>24311</v>
      </c>
      <c r="P359" s="1">
        <v>14720</v>
      </c>
      <c r="Q359" s="1">
        <v>123</v>
      </c>
      <c r="U359" s="1">
        <v>3</v>
      </c>
      <c r="AN359" s="7">
        <f>IF(Q359&gt;0,RANK(Q359,(N359:P359,Q359:AL359)),0)</f>
        <v>4</v>
      </c>
      <c r="AO359" s="7">
        <f>IF(R359&gt;0,RANK(R359,(N359:P359,Q359:AL359)),0)</f>
        <v>0</v>
      </c>
      <c r="AP359" s="7">
        <f>IF(S359&gt;0,RANK(S359,(N359:P359,Q359:AL359)),0)</f>
        <v>0</v>
      </c>
      <c r="AQ359" s="7">
        <f>IF(T359&gt;0,RANK(T359,(N359:P359,Q359:AL359)),0)</f>
        <v>0</v>
      </c>
      <c r="AR359" s="2">
        <f t="shared" si="151"/>
        <v>1.9818252126836814E-3</v>
      </c>
      <c r="AS359" s="2">
        <f t="shared" si="152"/>
        <v>0</v>
      </c>
      <c r="AT359" s="2">
        <f t="shared" si="153"/>
        <v>0</v>
      </c>
      <c r="AU359" s="2">
        <f t="shared" si="154"/>
        <v>0</v>
      </c>
      <c r="AW359" t="s">
        <v>2375</v>
      </c>
      <c r="AX359" t="s">
        <v>3246</v>
      </c>
      <c r="BA359" s="127">
        <v>12</v>
      </c>
      <c r="BB359" s="130">
        <v>17</v>
      </c>
      <c r="BC359" s="131">
        <f t="shared" si="144"/>
        <v>12017</v>
      </c>
      <c r="BE359" s="7" t="s">
        <v>3271</v>
      </c>
    </row>
    <row r="360" spans="1:57" hidden="1" outlineLevel="1" x14ac:dyDescent="0.2">
      <c r="A360" t="s">
        <v>2942</v>
      </c>
      <c r="B360" t="s">
        <v>3246</v>
      </c>
      <c r="C360" s="1">
        <f t="shared" si="145"/>
        <v>44746</v>
      </c>
      <c r="D360" s="7">
        <f>RANK(N360,(N360:P360,Q360:AL360))</f>
        <v>2</v>
      </c>
      <c r="E360" s="7">
        <f>RANK(O360,(N360:P360,Q360:AL360))</f>
        <v>1</v>
      </c>
      <c r="F360" s="7">
        <f>IF(P360&gt;0,RANK(P360,(N360:P360,Q360:AL360)),0)</f>
        <v>3</v>
      </c>
      <c r="G360" s="1">
        <f t="shared" si="146"/>
        <v>475</v>
      </c>
      <c r="H360" s="2">
        <f t="shared" si="127"/>
        <v>1.0615474008849953E-2</v>
      </c>
      <c r="I360" s="2"/>
      <c r="J360" s="2">
        <f t="shared" si="147"/>
        <v>0.35616591427166672</v>
      </c>
      <c r="K360" s="2">
        <f t="shared" si="148"/>
        <v>0.36678138828051671</v>
      </c>
      <c r="L360" s="2">
        <f t="shared" si="149"/>
        <v>0.27519778304205961</v>
      </c>
      <c r="M360" s="2">
        <f t="shared" si="150"/>
        <v>1.8549144057570244E-3</v>
      </c>
      <c r="N360" s="1">
        <v>15937</v>
      </c>
      <c r="O360" s="1">
        <v>16412</v>
      </c>
      <c r="P360" s="1">
        <v>12314</v>
      </c>
      <c r="Q360" s="1">
        <v>80</v>
      </c>
      <c r="U360" s="1">
        <v>3</v>
      </c>
      <c r="AN360" s="7">
        <f>IF(Q360&gt;0,RANK(Q360,(N360:P360,Q360:AL360)),0)</f>
        <v>4</v>
      </c>
      <c r="AO360" s="7">
        <f>IF(R360&gt;0,RANK(R360,(N360:P360,Q360:AL360)),0)</f>
        <v>0</v>
      </c>
      <c r="AP360" s="7">
        <f>IF(S360&gt;0,RANK(S360,(N360:P360,Q360:AL360)),0)</f>
        <v>0</v>
      </c>
      <c r="AQ360" s="7">
        <f>IF(T360&gt;0,RANK(T360,(N360:P360,Q360:AL360)),0)</f>
        <v>0</v>
      </c>
      <c r="AR360" s="2">
        <f t="shared" si="151"/>
        <v>1.7878693067536764E-3</v>
      </c>
      <c r="AS360" s="2">
        <f t="shared" si="152"/>
        <v>0</v>
      </c>
      <c r="AT360" s="2">
        <f t="shared" si="153"/>
        <v>0</v>
      </c>
      <c r="AU360" s="2">
        <f t="shared" si="154"/>
        <v>0</v>
      </c>
      <c r="AW360" t="s">
        <v>2942</v>
      </c>
      <c r="AX360" t="s">
        <v>3246</v>
      </c>
      <c r="AY360">
        <v>5</v>
      </c>
      <c r="BA360" s="127">
        <v>12</v>
      </c>
      <c r="BB360" s="130">
        <v>19</v>
      </c>
      <c r="BC360" s="131">
        <f t="shared" si="144"/>
        <v>12019</v>
      </c>
      <c r="BE360" s="7" t="s">
        <v>3271</v>
      </c>
    </row>
    <row r="361" spans="1:57" hidden="1" outlineLevel="1" x14ac:dyDescent="0.2">
      <c r="A361" t="s">
        <v>2437</v>
      </c>
      <c r="B361" t="s">
        <v>3246</v>
      </c>
      <c r="C361" s="1">
        <f t="shared" si="145"/>
        <v>45485</v>
      </c>
      <c r="D361" s="7">
        <f>RANK(N361,(N361:P361,Q361:AL361))</f>
        <v>2</v>
      </c>
      <c r="E361" s="7">
        <f>RANK(O361,(N361:P361,Q361:AL361))</f>
        <v>1</v>
      </c>
      <c r="F361" s="7">
        <f>IF(P361&gt;0,RANK(P361,(N361:P361,Q361:AL361)),0)</f>
        <v>3</v>
      </c>
      <c r="G361" s="1">
        <f t="shared" si="146"/>
        <v>15750</v>
      </c>
      <c r="H361" s="2">
        <f t="shared" si="127"/>
        <v>0.3462680004397054</v>
      </c>
      <c r="I361" s="2"/>
      <c r="J361" s="2">
        <f t="shared" si="147"/>
        <v>0.2332637133120809</v>
      </c>
      <c r="K361" s="2">
        <f t="shared" si="148"/>
        <v>0.57953171375178625</v>
      </c>
      <c r="L361" s="2">
        <f t="shared" si="149"/>
        <v>0.18518192810816753</v>
      </c>
      <c r="M361" s="2">
        <f t="shared" si="150"/>
        <v>2.0226448279652698E-3</v>
      </c>
      <c r="N361" s="1">
        <v>10610</v>
      </c>
      <c r="O361" s="1">
        <v>26360</v>
      </c>
      <c r="P361" s="1">
        <v>8423</v>
      </c>
      <c r="Q361" s="1">
        <v>90</v>
      </c>
      <c r="U361" s="1">
        <v>2</v>
      </c>
      <c r="AN361" s="7">
        <f>IF(Q361&gt;0,RANK(Q361,(N361:P361,Q361:AL361)),0)</f>
        <v>4</v>
      </c>
      <c r="AO361" s="7">
        <f>IF(R361&gt;0,RANK(R361,(N361:P361,Q361:AL361)),0)</f>
        <v>0</v>
      </c>
      <c r="AP361" s="7">
        <f>IF(S361&gt;0,RANK(S361,(N361:P361,Q361:AL361)),0)</f>
        <v>0</v>
      </c>
      <c r="AQ361" s="7">
        <f>IF(T361&gt;0,RANK(T361,(N361:P361,Q361:AL361)),0)</f>
        <v>0</v>
      </c>
      <c r="AR361" s="2">
        <f t="shared" si="151"/>
        <v>1.9786742882268878E-3</v>
      </c>
      <c r="AS361" s="2">
        <f t="shared" si="152"/>
        <v>0</v>
      </c>
      <c r="AT361" s="2">
        <f t="shared" si="153"/>
        <v>0</v>
      </c>
      <c r="AU361" s="2">
        <f t="shared" si="154"/>
        <v>0</v>
      </c>
      <c r="AW361" t="s">
        <v>2437</v>
      </c>
      <c r="AX361" t="s">
        <v>3246</v>
      </c>
      <c r="BA361" s="127">
        <v>12</v>
      </c>
      <c r="BB361" s="130">
        <v>21</v>
      </c>
      <c r="BC361" s="131">
        <f t="shared" si="144"/>
        <v>12021</v>
      </c>
      <c r="BE361" s="7" t="s">
        <v>3271</v>
      </c>
    </row>
    <row r="362" spans="1:57" hidden="1" outlineLevel="1" x14ac:dyDescent="0.2">
      <c r="A362" t="s">
        <v>942</v>
      </c>
      <c r="B362" t="s">
        <v>3246</v>
      </c>
      <c r="C362" s="1">
        <f t="shared" si="145"/>
        <v>71944</v>
      </c>
      <c r="D362" s="7">
        <f>RANK(N362,(N362:P362,Q362:AL362))</f>
        <v>2</v>
      </c>
      <c r="E362" s="7">
        <f>RANK(O362,(N362:P362,Q362:AL362))</f>
        <v>1</v>
      </c>
      <c r="F362" s="7">
        <f>IF(P362&gt;0,RANK(P362,(N362:P362,Q362:AL362)),0)</f>
        <v>3</v>
      </c>
      <c r="G362" s="1">
        <f t="shared" si="146"/>
        <v>19652</v>
      </c>
      <c r="H362" s="2">
        <f t="shared" si="127"/>
        <v>0.27315689981096408</v>
      </c>
      <c r="I362" s="2"/>
      <c r="J362" s="2">
        <f t="shared" si="147"/>
        <v>0.26125875681085287</v>
      </c>
      <c r="K362" s="2">
        <f t="shared" si="148"/>
        <v>0.534415656621817</v>
      </c>
      <c r="L362" s="2">
        <f t="shared" si="149"/>
        <v>0.20179584120982988</v>
      </c>
      <c r="M362" s="2">
        <f t="shared" si="150"/>
        <v>2.5297453575002515E-3</v>
      </c>
      <c r="N362" s="1">
        <v>18796</v>
      </c>
      <c r="O362" s="1">
        <v>38448</v>
      </c>
      <c r="P362" s="1">
        <v>14518</v>
      </c>
      <c r="Q362" s="1">
        <v>180</v>
      </c>
      <c r="U362" s="1">
        <v>2</v>
      </c>
      <c r="AN362" s="7">
        <f>IF(Q362&gt;0,RANK(Q362,(N362:P362,Q362:AL362)),0)</f>
        <v>4</v>
      </c>
      <c r="AO362" s="7">
        <f>IF(R362&gt;0,RANK(R362,(N362:P362,Q362:AL362)),0)</f>
        <v>0</v>
      </c>
      <c r="AP362" s="7">
        <f>IF(S362&gt;0,RANK(S362,(N362:P362,Q362:AL362)),0)</f>
        <v>0</v>
      </c>
      <c r="AQ362" s="7">
        <f>IF(T362&gt;0,RANK(T362,(N362:P362,Q362:AL362)),0)</f>
        <v>0</v>
      </c>
      <c r="AR362" s="2">
        <f t="shared" si="151"/>
        <v>2.5019459579673081E-3</v>
      </c>
      <c r="AS362" s="2">
        <f t="shared" si="152"/>
        <v>0</v>
      </c>
      <c r="AT362" s="2">
        <f t="shared" si="153"/>
        <v>0</v>
      </c>
      <c r="AU362" s="2">
        <f t="shared" si="154"/>
        <v>0</v>
      </c>
      <c r="AW362" t="s">
        <v>942</v>
      </c>
      <c r="AX362" t="s">
        <v>3246</v>
      </c>
      <c r="AY362">
        <v>14</v>
      </c>
      <c r="BA362" s="127">
        <v>12</v>
      </c>
      <c r="BB362" s="130">
        <v>23</v>
      </c>
      <c r="BC362" s="131">
        <f t="shared" si="144"/>
        <v>12023</v>
      </c>
      <c r="BE362" s="7" t="s">
        <v>3271</v>
      </c>
    </row>
    <row r="363" spans="1:57" hidden="1" outlineLevel="1" x14ac:dyDescent="0.2">
      <c r="A363" t="s">
        <v>943</v>
      </c>
      <c r="B363" t="s">
        <v>3246</v>
      </c>
      <c r="C363" s="1">
        <f t="shared" si="145"/>
        <v>14954</v>
      </c>
      <c r="D363" s="7">
        <f>RANK(N363,(N363:P363,Q363:AL363))</f>
        <v>2</v>
      </c>
      <c r="E363" s="7">
        <f>RANK(O363,(N363:P363,Q363:AL363))</f>
        <v>1</v>
      </c>
      <c r="F363" s="7">
        <f>IF(P363&gt;0,RANK(P363,(N363:P363,Q363:AL363)),0)</f>
        <v>3</v>
      </c>
      <c r="G363" s="1">
        <f t="shared" si="146"/>
        <v>964</v>
      </c>
      <c r="H363" s="2">
        <f t="shared" si="127"/>
        <v>6.4464357362578578E-2</v>
      </c>
      <c r="I363" s="2"/>
      <c r="J363" s="2">
        <f t="shared" si="147"/>
        <v>0.36966697873478666</v>
      </c>
      <c r="K363" s="2">
        <f t="shared" si="148"/>
        <v>0.43413133609736526</v>
      </c>
      <c r="L363" s="2">
        <f t="shared" si="149"/>
        <v>0.19432927644777317</v>
      </c>
      <c r="M363" s="2">
        <f t="shared" si="150"/>
        <v>1.872408720074964E-3</v>
      </c>
      <c r="N363" s="1">
        <v>5528</v>
      </c>
      <c r="O363" s="1">
        <v>6492</v>
      </c>
      <c r="P363" s="1">
        <v>2906</v>
      </c>
      <c r="Q363" s="1">
        <v>28</v>
      </c>
      <c r="AN363" s="7">
        <f>IF(Q363&gt;0,RANK(Q363,(N363:P363,Q363:AL363)),0)</f>
        <v>4</v>
      </c>
      <c r="AO363" s="7">
        <f>IF(R363&gt;0,RANK(R363,(N363:P363,Q363:AL363)),0)</f>
        <v>0</v>
      </c>
      <c r="AP363" s="7">
        <f>IF(S363&gt;0,RANK(S363,(N363:P363,Q363:AL363)),0)</f>
        <v>0</v>
      </c>
      <c r="AQ363" s="7">
        <f>IF(T363&gt;0,RANK(T363,(N363:P363,Q363:AL363)),0)</f>
        <v>0</v>
      </c>
      <c r="AR363" s="2">
        <f t="shared" si="151"/>
        <v>1.8724087200748963E-3</v>
      </c>
      <c r="AS363" s="2">
        <f t="shared" si="152"/>
        <v>0</v>
      </c>
      <c r="AT363" s="2">
        <f t="shared" si="153"/>
        <v>0</v>
      </c>
      <c r="AU363" s="2">
        <f t="shared" si="154"/>
        <v>0</v>
      </c>
      <c r="AW363" t="s">
        <v>943</v>
      </c>
      <c r="AX363" t="s">
        <v>3246</v>
      </c>
      <c r="BA363" s="127">
        <v>12</v>
      </c>
      <c r="BB363" s="130">
        <v>86</v>
      </c>
      <c r="BC363" s="131">
        <f t="shared" si="144"/>
        <v>12086</v>
      </c>
      <c r="BE363" s="7" t="s">
        <v>3271</v>
      </c>
    </row>
    <row r="364" spans="1:57" hidden="1" outlineLevel="1" x14ac:dyDescent="0.2">
      <c r="A364" t="s">
        <v>2652</v>
      </c>
      <c r="B364" t="s">
        <v>3246</v>
      </c>
      <c r="C364" s="1">
        <f t="shared" si="145"/>
        <v>544843</v>
      </c>
      <c r="D364" s="7">
        <f>RANK(N364,(N364:P364,Q364:AL364))</f>
        <v>1</v>
      </c>
      <c r="E364" s="7">
        <f>RANK(O364,(N364:P364,Q364:AL364))</f>
        <v>2</v>
      </c>
      <c r="F364" s="7">
        <f>IF(P364&gt;0,RANK(P364,(N364:P364,Q364:AL364)),0)</f>
        <v>3</v>
      </c>
      <c r="G364" s="1">
        <f t="shared" si="146"/>
        <v>19296</v>
      </c>
      <c r="H364" s="2">
        <f t="shared" si="127"/>
        <v>3.5415706910064002E-2</v>
      </c>
      <c r="I364" s="2"/>
      <c r="J364" s="2">
        <f t="shared" si="147"/>
        <v>0.46730709580558066</v>
      </c>
      <c r="K364" s="2">
        <f t="shared" si="148"/>
        <v>0.4318913888955167</v>
      </c>
      <c r="L364" s="2">
        <f t="shared" si="149"/>
        <v>9.9116626257472334E-2</v>
      </c>
      <c r="M364" s="2">
        <f t="shared" si="150"/>
        <v>1.6848890414302431E-3</v>
      </c>
      <c r="N364" s="1">
        <v>254609</v>
      </c>
      <c r="O364" s="1">
        <v>235313</v>
      </c>
      <c r="P364" s="1">
        <v>54003</v>
      </c>
      <c r="Q364" s="1">
        <v>911</v>
      </c>
      <c r="U364" s="1">
        <v>7</v>
      </c>
      <c r="AN364" s="7">
        <f>IF(Q364&gt;0,RANK(Q364,(N364:P364,Q364:AL364)),0)</f>
        <v>4</v>
      </c>
      <c r="AO364" s="7">
        <f>IF(R364&gt;0,RANK(R364,(N364:P364,Q364:AL364)),0)</f>
        <v>0</v>
      </c>
      <c r="AP364" s="7">
        <f>IF(S364&gt;0,RANK(S364,(N364:P364,Q364:AL364)),0)</f>
        <v>0</v>
      </c>
      <c r="AQ364" s="7">
        <f>IF(T364&gt;0,RANK(T364,(N364:P364,Q364:AL364)),0)</f>
        <v>0</v>
      </c>
      <c r="AR364" s="2">
        <f t="shared" si="151"/>
        <v>1.6720413036415995E-3</v>
      </c>
      <c r="AS364" s="2">
        <f t="shared" si="152"/>
        <v>0</v>
      </c>
      <c r="AT364" s="2">
        <f t="shared" si="153"/>
        <v>0</v>
      </c>
      <c r="AU364" s="2">
        <f t="shared" si="154"/>
        <v>0</v>
      </c>
      <c r="AW364" t="s">
        <v>1107</v>
      </c>
      <c r="AX364" t="s">
        <v>3246</v>
      </c>
      <c r="BA364" s="127">
        <v>12</v>
      </c>
      <c r="BB364" s="130">
        <v>27</v>
      </c>
      <c r="BC364" s="131">
        <f t="shared" si="144"/>
        <v>12027</v>
      </c>
      <c r="BE364" s="7" t="s">
        <v>3271</v>
      </c>
    </row>
    <row r="365" spans="1:57" hidden="1" outlineLevel="1" x14ac:dyDescent="0.2">
      <c r="A365" t="s">
        <v>2653</v>
      </c>
      <c r="B365" t="s">
        <v>3246</v>
      </c>
      <c r="C365" s="1">
        <f t="shared" si="145"/>
        <v>7429</v>
      </c>
      <c r="D365" s="7">
        <f>RANK(N365,(N365:P365,Q365:AL365))</f>
        <v>2</v>
      </c>
      <c r="E365" s="7">
        <f>RANK(O365,(N365:P365,Q365:AL365))</f>
        <v>1</v>
      </c>
      <c r="F365" s="7">
        <f>IF(P365&gt;0,RANK(P365,(N365:P365,Q365:AL365)),0)</f>
        <v>3</v>
      </c>
      <c r="G365" s="1">
        <f t="shared" si="146"/>
        <v>424</v>
      </c>
      <c r="H365" s="2">
        <f t="shared" si="127"/>
        <v>5.7073630367478798E-2</v>
      </c>
      <c r="I365" s="2"/>
      <c r="J365" s="2">
        <f t="shared" si="147"/>
        <v>0.35617175932157757</v>
      </c>
      <c r="K365" s="2">
        <f t="shared" si="148"/>
        <v>0.41324538968905639</v>
      </c>
      <c r="L365" s="2">
        <f t="shared" si="149"/>
        <v>0.2270830529007942</v>
      </c>
      <c r="M365" s="2">
        <f t="shared" si="150"/>
        <v>3.4997980885717872E-3</v>
      </c>
      <c r="N365" s="1">
        <v>2646</v>
      </c>
      <c r="O365" s="1">
        <v>3070</v>
      </c>
      <c r="P365" s="1">
        <v>1687</v>
      </c>
      <c r="Q365" s="1">
        <v>26</v>
      </c>
      <c r="AN365" s="7">
        <f>IF(Q365&gt;0,RANK(Q365,(N365:P365,Q365:AL365)),0)</f>
        <v>4</v>
      </c>
      <c r="AO365" s="7">
        <f>IF(R365&gt;0,RANK(R365,(N365:P365,Q365:AL365)),0)</f>
        <v>0</v>
      </c>
      <c r="AP365" s="7">
        <f>IF(S365&gt;0,RANK(S365,(N365:P365,Q365:AL365)),0)</f>
        <v>0</v>
      </c>
      <c r="AQ365" s="7">
        <f>IF(T365&gt;0,RANK(T365,(N365:P365,Q365:AL365)),0)</f>
        <v>0</v>
      </c>
      <c r="AR365" s="2">
        <f t="shared" si="151"/>
        <v>3.4997980885718132E-3</v>
      </c>
      <c r="AS365" s="2">
        <f t="shared" si="152"/>
        <v>0</v>
      </c>
      <c r="AT365" s="2">
        <f t="shared" si="153"/>
        <v>0</v>
      </c>
      <c r="AU365" s="2">
        <f t="shared" si="154"/>
        <v>0</v>
      </c>
      <c r="AW365" t="s">
        <v>2653</v>
      </c>
      <c r="AX365" t="s">
        <v>3246</v>
      </c>
      <c r="AY365">
        <v>12</v>
      </c>
      <c r="BA365" s="127">
        <v>12</v>
      </c>
      <c r="BB365" s="130">
        <v>29</v>
      </c>
      <c r="BC365" s="131">
        <f t="shared" si="144"/>
        <v>12029</v>
      </c>
      <c r="BE365" s="7" t="s">
        <v>3271</v>
      </c>
    </row>
    <row r="366" spans="1:57" hidden="1" outlineLevel="1" x14ac:dyDescent="0.2">
      <c r="A366" t="s">
        <v>1213</v>
      </c>
      <c r="B366" t="s">
        <v>3246</v>
      </c>
      <c r="C366" s="1">
        <f t="shared" si="145"/>
        <v>4373</v>
      </c>
      <c r="D366" s="7">
        <f>RANK(N366,(N366:P366,Q366:AL366))</f>
        <v>1</v>
      </c>
      <c r="E366" s="7">
        <f>RANK(O366,(N366:P366,Q366:AL366))</f>
        <v>2</v>
      </c>
      <c r="F366" s="7">
        <f>IF(P366&gt;0,RANK(P366,(N366:P366,Q366:AL366)),0)</f>
        <v>3</v>
      </c>
      <c r="G366" s="1">
        <f t="shared" si="146"/>
        <v>454</v>
      </c>
      <c r="H366" s="2">
        <f t="shared" si="127"/>
        <v>0.10381888863480448</v>
      </c>
      <c r="I366" s="2"/>
      <c r="J366" s="2">
        <f t="shared" si="147"/>
        <v>0.42419391721930028</v>
      </c>
      <c r="K366" s="2">
        <f t="shared" si="148"/>
        <v>0.32037502858449579</v>
      </c>
      <c r="L366" s="2">
        <f t="shared" si="149"/>
        <v>0.25017150697461699</v>
      </c>
      <c r="M366" s="2">
        <f t="shared" si="150"/>
        <v>5.259547221586891E-3</v>
      </c>
      <c r="N366" s="1">
        <v>1855</v>
      </c>
      <c r="O366" s="1">
        <v>1401</v>
      </c>
      <c r="P366" s="1">
        <v>1094</v>
      </c>
      <c r="Q366" s="1">
        <v>23</v>
      </c>
      <c r="AN366" s="7">
        <f>IF(Q366&gt;0,RANK(Q366,(N366:P366,Q366:AL366)),0)</f>
        <v>4</v>
      </c>
      <c r="AO366" s="7">
        <f>IF(R366&gt;0,RANK(R366,(N366:P366,Q366:AL366)),0)</f>
        <v>0</v>
      </c>
      <c r="AP366" s="7">
        <f>IF(S366&gt;0,RANK(S366,(N366:P366,Q366:AL366)),0)</f>
        <v>0</v>
      </c>
      <c r="AQ366" s="7">
        <f>IF(T366&gt;0,RANK(T366,(N366:P366,Q366:AL366)),0)</f>
        <v>0</v>
      </c>
      <c r="AR366" s="2">
        <f t="shared" si="151"/>
        <v>5.2595472215870116E-3</v>
      </c>
      <c r="AS366" s="2">
        <f t="shared" si="152"/>
        <v>0</v>
      </c>
      <c r="AT366" s="2">
        <f t="shared" si="153"/>
        <v>0</v>
      </c>
      <c r="AU366" s="2">
        <f t="shared" si="154"/>
        <v>0</v>
      </c>
      <c r="AW366" t="s">
        <v>1213</v>
      </c>
      <c r="AX366" t="s">
        <v>3246</v>
      </c>
      <c r="AY366">
        <v>2</v>
      </c>
      <c r="BA366" s="127">
        <v>12</v>
      </c>
      <c r="BB366" s="130">
        <v>31</v>
      </c>
      <c r="BC366" s="131">
        <f t="shared" si="144"/>
        <v>12031</v>
      </c>
      <c r="BE366" s="7" t="s">
        <v>3271</v>
      </c>
    </row>
    <row r="367" spans="1:57" hidden="1" outlineLevel="1" x14ac:dyDescent="0.2">
      <c r="A367" t="s">
        <v>1527</v>
      </c>
      <c r="B367" t="s">
        <v>3246</v>
      </c>
      <c r="C367" s="1">
        <f t="shared" si="145"/>
        <v>249926</v>
      </c>
      <c r="D367" s="7">
        <f>RANK(N367,(N367:P367,Q367:AL367))</f>
        <v>2</v>
      </c>
      <c r="E367" s="7">
        <f>RANK(O367,(N367:P367,Q367:AL367))</f>
        <v>1</v>
      </c>
      <c r="F367" s="7">
        <f>IF(P367&gt;0,RANK(P367,(N367:P367,Q367:AL367)),0)</f>
        <v>3</v>
      </c>
      <c r="G367" s="1">
        <f t="shared" si="146"/>
        <v>31533</v>
      </c>
      <c r="H367" s="2">
        <f t="shared" si="127"/>
        <v>0.12616934612645342</v>
      </c>
      <c r="I367" s="2"/>
      <c r="J367" s="2">
        <f t="shared" si="147"/>
        <v>0.3685010763185903</v>
      </c>
      <c r="K367" s="2">
        <f t="shared" si="148"/>
        <v>0.49467042244504372</v>
      </c>
      <c r="L367" s="2">
        <f t="shared" si="149"/>
        <v>0.13359154309675664</v>
      </c>
      <c r="M367" s="2">
        <f t="shared" si="150"/>
        <v>3.2369581396093361E-3</v>
      </c>
      <c r="N367" s="1">
        <v>92098</v>
      </c>
      <c r="O367" s="1">
        <v>123631</v>
      </c>
      <c r="P367" s="1">
        <v>33388</v>
      </c>
      <c r="Q367" s="1">
        <v>797</v>
      </c>
      <c r="U367" s="1">
        <v>10</v>
      </c>
      <c r="Y367" s="1">
        <v>2</v>
      </c>
      <c r="AN367" s="7">
        <f>IF(Q367&gt;0,RANK(Q367,(N367:P367,Q367:AL367)),0)</f>
        <v>4</v>
      </c>
      <c r="AO367" s="7">
        <f>IF(R367&gt;0,RANK(R367,(N367:P367,Q367:AL367)),0)</f>
        <v>0</v>
      </c>
      <c r="AP367" s="7">
        <f>IF(S367&gt;0,RANK(S367,(N367:P367,Q367:AL367)),0)</f>
        <v>0</v>
      </c>
      <c r="AQ367" s="7">
        <f>IF(T367&gt;0,RANK(T367,(N367:P367,Q367:AL367)),0)</f>
        <v>0</v>
      </c>
      <c r="AR367" s="2">
        <f t="shared" si="151"/>
        <v>3.1889439274025112E-3</v>
      </c>
      <c r="AS367" s="2">
        <f t="shared" si="152"/>
        <v>0</v>
      </c>
      <c r="AT367" s="2">
        <f t="shared" si="153"/>
        <v>0</v>
      </c>
      <c r="AU367" s="2">
        <f t="shared" si="154"/>
        <v>0</v>
      </c>
      <c r="AW367" t="s">
        <v>1527</v>
      </c>
      <c r="AX367" t="s">
        <v>3246</v>
      </c>
      <c r="BA367" s="127">
        <v>12</v>
      </c>
      <c r="BB367" s="130">
        <v>33</v>
      </c>
      <c r="BC367" s="131">
        <f t="shared" si="144"/>
        <v>12033</v>
      </c>
      <c r="BE367" s="7" t="s">
        <v>3271</v>
      </c>
    </row>
    <row r="368" spans="1:57" hidden="1" outlineLevel="1" x14ac:dyDescent="0.2">
      <c r="A368" t="s">
        <v>2069</v>
      </c>
      <c r="B368" t="s">
        <v>3246</v>
      </c>
      <c r="C368" s="1">
        <f t="shared" si="145"/>
        <v>105221</v>
      </c>
      <c r="D368" s="7">
        <f>RANK(N368,(N368:P368,Q368:AL368))</f>
        <v>2</v>
      </c>
      <c r="E368" s="7">
        <f>RANK(O368,(N368:P368,Q368:AL368))</f>
        <v>1</v>
      </c>
      <c r="F368" s="7">
        <f>IF(P368&gt;0,RANK(P368,(N368:P368,Q368:AL368)),0)</f>
        <v>3</v>
      </c>
      <c r="G368" s="1">
        <f t="shared" si="146"/>
        <v>20823</v>
      </c>
      <c r="H368" s="2">
        <f t="shared" si="127"/>
        <v>0.19789775805209986</v>
      </c>
      <c r="I368" s="2"/>
      <c r="J368" s="2">
        <f t="shared" si="147"/>
        <v>0.30454947206356148</v>
      </c>
      <c r="K368" s="2">
        <f t="shared" si="148"/>
        <v>0.50244723011566128</v>
      </c>
      <c r="L368" s="2">
        <f t="shared" si="149"/>
        <v>0.18934433240512824</v>
      </c>
      <c r="M368" s="2">
        <f t="shared" si="150"/>
        <v>3.658965415648946E-3</v>
      </c>
      <c r="N368" s="1">
        <v>32045</v>
      </c>
      <c r="O368" s="1">
        <v>52868</v>
      </c>
      <c r="P368" s="1">
        <v>19923</v>
      </c>
      <c r="Q368" s="1">
        <v>382</v>
      </c>
      <c r="U368" s="1">
        <v>3</v>
      </c>
      <c r="AN368" s="7">
        <f>IF(Q368&gt;0,RANK(Q368,(N368:P368,Q368:AL368)),0)</f>
        <v>4</v>
      </c>
      <c r="AO368" s="7">
        <f>IF(R368&gt;0,RANK(R368,(N368:P368,Q368:AL368)),0)</f>
        <v>0</v>
      </c>
      <c r="AP368" s="7">
        <f>IF(S368&gt;0,RANK(S368,(N368:P368,Q368:AL368)),0)</f>
        <v>0</v>
      </c>
      <c r="AQ368" s="7">
        <f>IF(T368&gt;0,RANK(T368,(N368:P368,Q368:AL368)),0)</f>
        <v>0</v>
      </c>
      <c r="AR368" s="2">
        <f t="shared" si="151"/>
        <v>3.6304539968257288E-3</v>
      </c>
      <c r="AS368" s="2">
        <f t="shared" si="152"/>
        <v>0</v>
      </c>
      <c r="AT368" s="2">
        <f t="shared" si="153"/>
        <v>0</v>
      </c>
      <c r="AU368" s="2">
        <f t="shared" si="154"/>
        <v>0</v>
      </c>
      <c r="AW368" t="s">
        <v>2069</v>
      </c>
      <c r="AX368" t="s">
        <v>3246</v>
      </c>
      <c r="AY368">
        <v>1</v>
      </c>
      <c r="BA368" s="127">
        <v>12</v>
      </c>
      <c r="BB368" s="130">
        <v>35</v>
      </c>
      <c r="BC368" s="131">
        <f t="shared" si="144"/>
        <v>12035</v>
      </c>
      <c r="BE368" s="7" t="s">
        <v>3271</v>
      </c>
    </row>
    <row r="369" spans="1:57" hidden="1" outlineLevel="1" x14ac:dyDescent="0.2">
      <c r="A369" t="s">
        <v>1234</v>
      </c>
      <c r="B369" t="s">
        <v>3246</v>
      </c>
      <c r="C369" s="1">
        <f t="shared" si="145"/>
        <v>16355</v>
      </c>
      <c r="D369" s="7">
        <f>RANK(N369,(N369:P369,Q369:AL369))</f>
        <v>1</v>
      </c>
      <c r="E369" s="7">
        <f>RANK(O369,(N369:P369,Q369:AL369))</f>
        <v>2</v>
      </c>
      <c r="F369" s="7">
        <f>IF(P369&gt;0,RANK(P369,(N369:P369,Q369:AL369)),0)</f>
        <v>3</v>
      </c>
      <c r="G369" s="1">
        <f t="shared" si="146"/>
        <v>447</v>
      </c>
      <c r="H369" s="2">
        <f t="shared" ref="H369:H432" si="155">G369/C369</f>
        <v>2.7331091409354937E-2</v>
      </c>
      <c r="I369" s="2"/>
      <c r="J369" s="2">
        <f t="shared" si="147"/>
        <v>0.40923265056557628</v>
      </c>
      <c r="K369" s="2">
        <f t="shared" si="148"/>
        <v>0.38190155915622132</v>
      </c>
      <c r="L369" s="2">
        <f t="shared" si="149"/>
        <v>0.20727606236624885</v>
      </c>
      <c r="M369" s="2">
        <f t="shared" si="150"/>
        <v>1.5897279119534979E-3</v>
      </c>
      <c r="N369" s="1">
        <v>6693</v>
      </c>
      <c r="O369" s="1">
        <v>6246</v>
      </c>
      <c r="P369" s="1">
        <v>3390</v>
      </c>
      <c r="Q369" s="1">
        <v>24</v>
      </c>
      <c r="U369" s="1">
        <v>2</v>
      </c>
      <c r="AN369" s="7">
        <f>IF(Q369&gt;0,RANK(Q369,(N369:P369,Q369:AL369)),0)</f>
        <v>4</v>
      </c>
      <c r="AO369" s="7">
        <f>IF(R369&gt;0,RANK(R369,(N369:P369,Q369:AL369)),0)</f>
        <v>0</v>
      </c>
      <c r="AP369" s="7">
        <f>IF(S369&gt;0,RANK(S369,(N369:P369,Q369:AL369)),0)</f>
        <v>0</v>
      </c>
      <c r="AQ369" s="7">
        <f>IF(T369&gt;0,RANK(T369,(N369:P369,Q369:AL369)),0)</f>
        <v>0</v>
      </c>
      <c r="AR369" s="2">
        <f t="shared" si="151"/>
        <v>1.4674411494955671E-3</v>
      </c>
      <c r="AS369" s="2">
        <f t="shared" si="152"/>
        <v>0</v>
      </c>
      <c r="AT369" s="2">
        <f t="shared" si="153"/>
        <v>0</v>
      </c>
      <c r="AU369" s="2">
        <f t="shared" si="154"/>
        <v>0</v>
      </c>
      <c r="AW369" t="s">
        <v>1234</v>
      </c>
      <c r="AX369" t="s">
        <v>3246</v>
      </c>
      <c r="BA369" s="127">
        <v>12</v>
      </c>
      <c r="BB369" s="130">
        <v>37</v>
      </c>
      <c r="BC369" s="131">
        <f t="shared" si="144"/>
        <v>12037</v>
      </c>
      <c r="BE369" s="7" t="s">
        <v>3271</v>
      </c>
    </row>
    <row r="370" spans="1:57" hidden="1" outlineLevel="1" x14ac:dyDescent="0.2">
      <c r="A370" t="s">
        <v>1494</v>
      </c>
      <c r="B370" t="s">
        <v>3246</v>
      </c>
      <c r="C370" s="1">
        <f t="shared" si="145"/>
        <v>4380</v>
      </c>
      <c r="D370" s="7">
        <f>RANK(N370,(N370:P370,Q370:AL370))</f>
        <v>2</v>
      </c>
      <c r="E370" s="7">
        <f>RANK(O370,(N370:P370,Q370:AL370))</f>
        <v>1</v>
      </c>
      <c r="F370" s="7">
        <f>IF(P370&gt;0,RANK(P370,(N370:P370,Q370:AL370)),0)</f>
        <v>3</v>
      </c>
      <c r="G370" s="1">
        <f t="shared" si="146"/>
        <v>129</v>
      </c>
      <c r="H370" s="2">
        <f t="shared" si="155"/>
        <v>2.9452054794520548E-2</v>
      </c>
      <c r="I370" s="2"/>
      <c r="J370" s="2">
        <f t="shared" si="147"/>
        <v>0.3504566210045662</v>
      </c>
      <c r="K370" s="2">
        <f t="shared" si="148"/>
        <v>0.37990867579908677</v>
      </c>
      <c r="L370" s="2">
        <f t="shared" si="149"/>
        <v>0.26118721461187216</v>
      </c>
      <c r="M370" s="2">
        <f t="shared" si="150"/>
        <v>8.4474885844748604E-3</v>
      </c>
      <c r="N370" s="1">
        <v>1535</v>
      </c>
      <c r="O370" s="1">
        <v>1664</v>
      </c>
      <c r="P370" s="1">
        <v>1144</v>
      </c>
      <c r="Q370" s="1">
        <v>37</v>
      </c>
      <c r="AN370" s="7">
        <f>IF(Q370&gt;0,RANK(Q370,(N370:P370,Q370:AL370)),0)</f>
        <v>4</v>
      </c>
      <c r="AO370" s="7">
        <f>IF(R370&gt;0,RANK(R370,(N370:P370,Q370:AL370)),0)</f>
        <v>0</v>
      </c>
      <c r="AP370" s="7">
        <f>IF(S370&gt;0,RANK(S370,(N370:P370,Q370:AL370)),0)</f>
        <v>0</v>
      </c>
      <c r="AQ370" s="7">
        <f>IF(T370&gt;0,RANK(T370,(N370:P370,Q370:AL370)),0)</f>
        <v>0</v>
      </c>
      <c r="AR370" s="2">
        <f t="shared" si="151"/>
        <v>8.4474885844748864E-3</v>
      </c>
      <c r="AS370" s="2">
        <f t="shared" si="152"/>
        <v>0</v>
      </c>
      <c r="AT370" s="2">
        <f t="shared" si="153"/>
        <v>0</v>
      </c>
      <c r="AU370" s="2">
        <f t="shared" si="154"/>
        <v>0</v>
      </c>
      <c r="AW370" t="s">
        <v>1494</v>
      </c>
      <c r="AX370" t="s">
        <v>3246</v>
      </c>
      <c r="AY370">
        <v>2</v>
      </c>
      <c r="BA370" s="127">
        <v>12</v>
      </c>
      <c r="BB370" s="130">
        <v>39</v>
      </c>
      <c r="BC370" s="131">
        <f t="shared" si="144"/>
        <v>12039</v>
      </c>
      <c r="BE370" s="7" t="s">
        <v>3271</v>
      </c>
    </row>
    <row r="371" spans="1:57" hidden="1" outlineLevel="1" x14ac:dyDescent="0.2">
      <c r="A371" t="s">
        <v>1251</v>
      </c>
      <c r="B371" t="s">
        <v>3246</v>
      </c>
      <c r="C371" s="1">
        <f t="shared" si="145"/>
        <v>14394</v>
      </c>
      <c r="D371" s="7">
        <f>RANK(N371,(N371:P371,Q371:AL371))</f>
        <v>1</v>
      </c>
      <c r="E371" s="7">
        <f>RANK(O371,(N371:P371,Q371:AL371))</f>
        <v>2</v>
      </c>
      <c r="F371" s="7">
        <f>IF(P371&gt;0,RANK(P371,(N371:P371,Q371:AL371)),0)</f>
        <v>3</v>
      </c>
      <c r="G371" s="1">
        <f t="shared" si="146"/>
        <v>4511</v>
      </c>
      <c r="H371" s="2">
        <f t="shared" si="155"/>
        <v>0.31339446991802139</v>
      </c>
      <c r="I371" s="2"/>
      <c r="J371" s="2">
        <f t="shared" si="147"/>
        <v>0.58955120188967625</v>
      </c>
      <c r="K371" s="2">
        <f t="shared" si="148"/>
        <v>0.27615673197165486</v>
      </c>
      <c r="L371" s="2">
        <f t="shared" si="149"/>
        <v>0.12998471585382798</v>
      </c>
      <c r="M371" s="2">
        <f t="shared" si="150"/>
        <v>4.3073502848409162E-3</v>
      </c>
      <c r="N371" s="1">
        <v>8486</v>
      </c>
      <c r="O371" s="1">
        <v>3975</v>
      </c>
      <c r="P371" s="1">
        <v>1871</v>
      </c>
      <c r="Q371" s="1">
        <v>62</v>
      </c>
      <c r="AN371" s="7">
        <f>IF(Q371&gt;0,RANK(Q371,(N371:P371,Q371:AL371)),0)</f>
        <v>4</v>
      </c>
      <c r="AO371" s="7">
        <f>IF(R371&gt;0,RANK(R371,(N371:P371,Q371:AL371)),0)</f>
        <v>0</v>
      </c>
      <c r="AP371" s="7">
        <f>IF(S371&gt;0,RANK(S371,(N371:P371,Q371:AL371)),0)</f>
        <v>0</v>
      </c>
      <c r="AQ371" s="7">
        <f>IF(T371&gt;0,RANK(T371,(N371:P371,Q371:AL371)),0)</f>
        <v>0</v>
      </c>
      <c r="AR371" s="2">
        <f t="shared" si="151"/>
        <v>4.3073502848409058E-3</v>
      </c>
      <c r="AS371" s="2">
        <f t="shared" si="152"/>
        <v>0</v>
      </c>
      <c r="AT371" s="2">
        <f t="shared" si="153"/>
        <v>0</v>
      </c>
      <c r="AU371" s="2">
        <f t="shared" si="154"/>
        <v>0</v>
      </c>
      <c r="AW371" t="s">
        <v>1251</v>
      </c>
      <c r="AX371" t="s">
        <v>3246</v>
      </c>
      <c r="AY371">
        <v>2</v>
      </c>
      <c r="BA371" s="127">
        <v>12</v>
      </c>
      <c r="BB371" s="130">
        <v>41</v>
      </c>
      <c r="BC371" s="131">
        <f t="shared" si="144"/>
        <v>12041</v>
      </c>
      <c r="BE371" s="7" t="s">
        <v>3271</v>
      </c>
    </row>
    <row r="372" spans="1:57" hidden="1" outlineLevel="1" x14ac:dyDescent="0.2">
      <c r="A372" t="s">
        <v>226</v>
      </c>
      <c r="B372" t="s">
        <v>3246</v>
      </c>
      <c r="C372" s="1">
        <f t="shared" si="145"/>
        <v>4017</v>
      </c>
      <c r="D372" s="7">
        <f>RANK(N372,(N372:P372,Q372:AL372))</f>
        <v>1</v>
      </c>
      <c r="E372" s="7">
        <f>RANK(O372,(N372:P372,Q372:AL372))</f>
        <v>2</v>
      </c>
      <c r="F372" s="7">
        <f>IF(P372&gt;0,RANK(P372,(N372:P372,Q372:AL372)),0)</f>
        <v>3</v>
      </c>
      <c r="G372" s="1">
        <f t="shared" si="146"/>
        <v>116</v>
      </c>
      <c r="H372" s="2">
        <f t="shared" si="155"/>
        <v>2.8877271595718196E-2</v>
      </c>
      <c r="I372" s="2"/>
      <c r="J372" s="2">
        <f t="shared" si="147"/>
        <v>0.376151356733881</v>
      </c>
      <c r="K372" s="2">
        <f t="shared" si="148"/>
        <v>0.34727408513816282</v>
      </c>
      <c r="L372" s="2">
        <f t="shared" si="149"/>
        <v>0.27134677620114511</v>
      </c>
      <c r="M372" s="2">
        <f t="shared" si="150"/>
        <v>5.2277819268110592E-3</v>
      </c>
      <c r="N372" s="1">
        <v>1511</v>
      </c>
      <c r="O372" s="1">
        <v>1395</v>
      </c>
      <c r="P372" s="1">
        <v>1090</v>
      </c>
      <c r="Q372" s="1">
        <v>21</v>
      </c>
      <c r="AN372" s="7">
        <f>IF(Q372&gt;0,RANK(Q372,(N372:P372,Q372:AL372)),0)</f>
        <v>4</v>
      </c>
      <c r="AO372" s="7">
        <f>IF(R372&gt;0,RANK(R372,(N372:P372,Q372:AL372)),0)</f>
        <v>0</v>
      </c>
      <c r="AP372" s="7">
        <f>IF(S372&gt;0,RANK(S372,(N372:P372,Q372:AL372)),0)</f>
        <v>0</v>
      </c>
      <c r="AQ372" s="7">
        <f>IF(T372&gt;0,RANK(T372,(N372:P372,Q372:AL372)),0)</f>
        <v>0</v>
      </c>
      <c r="AR372" s="2">
        <f t="shared" si="151"/>
        <v>5.2277819268110532E-3</v>
      </c>
      <c r="AS372" s="2">
        <f t="shared" si="152"/>
        <v>0</v>
      </c>
      <c r="AT372" s="2">
        <f t="shared" si="153"/>
        <v>0</v>
      </c>
      <c r="AU372" s="2">
        <f t="shared" si="154"/>
        <v>0</v>
      </c>
      <c r="AW372" t="s">
        <v>226</v>
      </c>
      <c r="AX372" t="s">
        <v>3246</v>
      </c>
      <c r="AY372">
        <v>2</v>
      </c>
      <c r="BA372" s="127">
        <v>12</v>
      </c>
      <c r="BB372" s="130">
        <v>43</v>
      </c>
      <c r="BC372" s="131">
        <f t="shared" si="144"/>
        <v>12043</v>
      </c>
      <c r="BE372" s="7" t="s">
        <v>3271</v>
      </c>
    </row>
    <row r="373" spans="1:57" hidden="1" outlineLevel="1" x14ac:dyDescent="0.2">
      <c r="A373" t="s">
        <v>1714</v>
      </c>
      <c r="B373" t="s">
        <v>3246</v>
      </c>
      <c r="C373" s="1">
        <f t="shared" si="145"/>
        <v>3374</v>
      </c>
      <c r="D373" s="7">
        <f>RANK(N373,(N373:P373,Q373:AL373))</f>
        <v>1</v>
      </c>
      <c r="E373" s="7">
        <f>RANK(O373,(N373:P373,Q373:AL373))</f>
        <v>2</v>
      </c>
      <c r="F373" s="7">
        <f>IF(P373&gt;0,RANK(P373,(N373:P373,Q373:AL373)),0)</f>
        <v>3</v>
      </c>
      <c r="G373" s="1">
        <f t="shared" si="146"/>
        <v>120</v>
      </c>
      <c r="H373" s="2">
        <f t="shared" si="155"/>
        <v>3.5566093657379963E-2</v>
      </c>
      <c r="I373" s="2"/>
      <c r="J373" s="2">
        <f t="shared" si="147"/>
        <v>0.38678126852400713</v>
      </c>
      <c r="K373" s="2">
        <f t="shared" si="148"/>
        <v>0.35121517486662712</v>
      </c>
      <c r="L373" s="2">
        <f t="shared" si="149"/>
        <v>0.26022525192649676</v>
      </c>
      <c r="M373" s="2">
        <f t="shared" si="150"/>
        <v>1.7783046828690474E-3</v>
      </c>
      <c r="N373" s="1">
        <v>1305</v>
      </c>
      <c r="O373" s="1">
        <v>1185</v>
      </c>
      <c r="P373" s="1">
        <v>878</v>
      </c>
      <c r="Q373" s="1">
        <v>6</v>
      </c>
      <c r="AN373" s="7">
        <f>IF(Q373&gt;0,RANK(Q373,(N373:P373,Q373:AL373)),0)</f>
        <v>4</v>
      </c>
      <c r="AO373" s="7">
        <f>IF(R373&gt;0,RANK(R373,(N373:P373,Q373:AL373)),0)</f>
        <v>0</v>
      </c>
      <c r="AP373" s="7">
        <f>IF(S373&gt;0,RANK(S373,(N373:P373,Q373:AL373)),0)</f>
        <v>0</v>
      </c>
      <c r="AQ373" s="7">
        <f>IF(T373&gt;0,RANK(T373,(N373:P373,Q373:AL373)),0)</f>
        <v>0</v>
      </c>
      <c r="AR373" s="2">
        <f t="shared" si="151"/>
        <v>1.7783046828689982E-3</v>
      </c>
      <c r="AS373" s="2">
        <f t="shared" si="152"/>
        <v>0</v>
      </c>
      <c r="AT373" s="2">
        <f t="shared" si="153"/>
        <v>0</v>
      </c>
      <c r="AU373" s="2">
        <f t="shared" si="154"/>
        <v>0</v>
      </c>
      <c r="AW373" t="s">
        <v>1714</v>
      </c>
      <c r="AX373" t="s">
        <v>3246</v>
      </c>
      <c r="AY373">
        <v>16</v>
      </c>
      <c r="BA373" s="127">
        <v>12</v>
      </c>
      <c r="BB373" s="130">
        <v>45</v>
      </c>
      <c r="BC373" s="131">
        <f t="shared" si="144"/>
        <v>12045</v>
      </c>
      <c r="BE373" s="7" t="s">
        <v>3271</v>
      </c>
    </row>
    <row r="374" spans="1:57" hidden="1" outlineLevel="1" x14ac:dyDescent="0.2">
      <c r="A374" t="s">
        <v>773</v>
      </c>
      <c r="B374" t="s">
        <v>3246</v>
      </c>
      <c r="C374" s="1">
        <f t="shared" si="145"/>
        <v>5854</v>
      </c>
      <c r="D374" s="7">
        <f>RANK(N374,(N374:P374,Q374:AL374))</f>
        <v>2</v>
      </c>
      <c r="E374" s="7">
        <f>RANK(O374,(N374:P374,Q374:AL374))</f>
        <v>1</v>
      </c>
      <c r="F374" s="7">
        <f>IF(P374&gt;0,RANK(P374,(N374:P374,Q374:AL374)),0)</f>
        <v>3</v>
      </c>
      <c r="G374" s="1">
        <f t="shared" si="146"/>
        <v>713</v>
      </c>
      <c r="H374" s="2">
        <f t="shared" si="155"/>
        <v>0.12179706183805945</v>
      </c>
      <c r="I374" s="2"/>
      <c r="J374" s="2">
        <f t="shared" si="147"/>
        <v>0.33105568841817562</v>
      </c>
      <c r="K374" s="2">
        <f t="shared" si="148"/>
        <v>0.45285275025623506</v>
      </c>
      <c r="L374" s="2">
        <f t="shared" si="149"/>
        <v>0.21267509395285275</v>
      </c>
      <c r="M374" s="2">
        <f t="shared" si="150"/>
        <v>3.4164673727365147E-3</v>
      </c>
      <c r="N374" s="1">
        <v>1938</v>
      </c>
      <c r="O374" s="1">
        <v>2651</v>
      </c>
      <c r="P374" s="1">
        <v>1245</v>
      </c>
      <c r="Q374" s="1">
        <v>20</v>
      </c>
      <c r="AN374" s="7">
        <f>IF(Q374&gt;0,RANK(Q374,(N374:P374,Q374:AL374)),0)</f>
        <v>4</v>
      </c>
      <c r="AO374" s="7">
        <f>IF(R374&gt;0,RANK(R374,(N374:P374,Q374:AL374)),0)</f>
        <v>0</v>
      </c>
      <c r="AP374" s="7">
        <f>IF(S374&gt;0,RANK(S374,(N374:P374,Q374:AL374)),0)</f>
        <v>0</v>
      </c>
      <c r="AQ374" s="7">
        <f>IF(T374&gt;0,RANK(T374,(N374:P374,Q374:AL374)),0)</f>
        <v>0</v>
      </c>
      <c r="AR374" s="2">
        <f t="shared" si="151"/>
        <v>3.4164673727365906E-3</v>
      </c>
      <c r="AS374" s="2">
        <f t="shared" si="152"/>
        <v>0</v>
      </c>
      <c r="AT374" s="2">
        <f t="shared" si="153"/>
        <v>0</v>
      </c>
      <c r="AU374" s="2">
        <f t="shared" si="154"/>
        <v>0</v>
      </c>
      <c r="AW374" t="s">
        <v>773</v>
      </c>
      <c r="AX374" t="s">
        <v>3246</v>
      </c>
      <c r="AY374">
        <v>2</v>
      </c>
      <c r="BA374" s="127">
        <v>12</v>
      </c>
      <c r="BB374" s="130">
        <v>47</v>
      </c>
      <c r="BC374" s="131">
        <f t="shared" si="144"/>
        <v>12047</v>
      </c>
      <c r="BE374" s="7" t="s">
        <v>3271</v>
      </c>
    </row>
    <row r="375" spans="1:57" hidden="1" outlineLevel="1" x14ac:dyDescent="0.2">
      <c r="A375" t="s">
        <v>1471</v>
      </c>
      <c r="B375" t="s">
        <v>3246</v>
      </c>
      <c r="C375" s="1">
        <f t="shared" si="145"/>
        <v>3725</v>
      </c>
      <c r="D375" s="7">
        <f>RANK(N375,(N375:P375,Q375:AL375))</f>
        <v>1</v>
      </c>
      <c r="E375" s="7">
        <f>RANK(O375,(N375:P375,Q375:AL375))</f>
        <v>2</v>
      </c>
      <c r="F375" s="7">
        <f>IF(P375&gt;0,RANK(P375,(N375:P375,Q375:AL375)),0)</f>
        <v>3</v>
      </c>
      <c r="G375" s="1">
        <f t="shared" si="146"/>
        <v>220</v>
      </c>
      <c r="H375" s="2">
        <f t="shared" si="155"/>
        <v>5.9060402684563758E-2</v>
      </c>
      <c r="I375" s="2"/>
      <c r="J375" s="2">
        <f t="shared" si="147"/>
        <v>0.43543624161073824</v>
      </c>
      <c r="K375" s="2">
        <f t="shared" si="148"/>
        <v>0.37637583892617449</v>
      </c>
      <c r="L375" s="2">
        <f t="shared" si="149"/>
        <v>0.18657718120805369</v>
      </c>
      <c r="M375" s="2">
        <f t="shared" si="150"/>
        <v>1.610738255033578E-3</v>
      </c>
      <c r="N375" s="1">
        <v>1622</v>
      </c>
      <c r="O375" s="1">
        <v>1402</v>
      </c>
      <c r="P375" s="1">
        <v>695</v>
      </c>
      <c r="Q375" s="1">
        <v>6</v>
      </c>
      <c r="AN375" s="7">
        <f>IF(Q375&gt;0,RANK(Q375,(N375:P375,Q375:AL375)),0)</f>
        <v>4</v>
      </c>
      <c r="AO375" s="7">
        <f>IF(R375&gt;0,RANK(R375,(N375:P375,Q375:AL375)),0)</f>
        <v>0</v>
      </c>
      <c r="AP375" s="7">
        <f>IF(S375&gt;0,RANK(S375,(N375:P375,Q375:AL375)),0)</f>
        <v>0</v>
      </c>
      <c r="AQ375" s="7">
        <f>IF(T375&gt;0,RANK(T375,(N375:P375,Q375:AL375)),0)</f>
        <v>0</v>
      </c>
      <c r="AR375" s="2">
        <f t="shared" si="151"/>
        <v>1.610738255033557E-3</v>
      </c>
      <c r="AS375" s="2">
        <f t="shared" si="152"/>
        <v>0</v>
      </c>
      <c r="AT375" s="2">
        <f t="shared" si="153"/>
        <v>0</v>
      </c>
      <c r="AU375" s="2">
        <f t="shared" si="154"/>
        <v>0</v>
      </c>
      <c r="AW375" t="s">
        <v>1471</v>
      </c>
      <c r="AX375" t="s">
        <v>3246</v>
      </c>
      <c r="AY375">
        <v>2</v>
      </c>
      <c r="BA375" s="127">
        <v>12</v>
      </c>
      <c r="BB375" s="130">
        <v>49</v>
      </c>
      <c r="BC375" s="131">
        <f t="shared" si="144"/>
        <v>12049</v>
      </c>
      <c r="BE375" s="7" t="s">
        <v>3271</v>
      </c>
    </row>
    <row r="376" spans="1:57" hidden="1" outlineLevel="1" x14ac:dyDescent="0.2">
      <c r="A376" t="s">
        <v>530</v>
      </c>
      <c r="B376" t="s">
        <v>3246</v>
      </c>
      <c r="C376" s="1">
        <f t="shared" si="145"/>
        <v>6433</v>
      </c>
      <c r="D376" s="7">
        <f>RANK(N376,(N376:P376,Q376:AL376))</f>
        <v>2</v>
      </c>
      <c r="E376" s="7">
        <f>RANK(O376,(N376:P376,Q376:AL376))</f>
        <v>1</v>
      </c>
      <c r="F376" s="7">
        <f>IF(P376&gt;0,RANK(P376,(N376:P376,Q376:AL376)),0)</f>
        <v>3</v>
      </c>
      <c r="G376" s="1">
        <f t="shared" si="146"/>
        <v>882</v>
      </c>
      <c r="H376" s="2">
        <f t="shared" si="155"/>
        <v>0.13710554951033732</v>
      </c>
      <c r="I376" s="2"/>
      <c r="J376" s="2">
        <f t="shared" si="147"/>
        <v>0.31369501010415046</v>
      </c>
      <c r="K376" s="2">
        <f t="shared" si="148"/>
        <v>0.45080055961448778</v>
      </c>
      <c r="L376" s="2">
        <f t="shared" si="149"/>
        <v>0.23301725478004043</v>
      </c>
      <c r="M376" s="2">
        <f t="shared" si="150"/>
        <v>2.4871755013213259E-3</v>
      </c>
      <c r="N376" s="1">
        <v>2018</v>
      </c>
      <c r="O376" s="1">
        <v>2900</v>
      </c>
      <c r="P376" s="1">
        <v>1499</v>
      </c>
      <c r="Q376" s="1">
        <v>16</v>
      </c>
      <c r="AN376" s="7">
        <f>IF(Q376&gt;0,RANK(Q376,(N376:P376,Q376:AL376)),0)</f>
        <v>4</v>
      </c>
      <c r="AO376" s="7">
        <f>IF(R376&gt;0,RANK(R376,(N376:P376,Q376:AL376)),0)</f>
        <v>0</v>
      </c>
      <c r="AP376" s="7">
        <f>IF(S376&gt;0,RANK(S376,(N376:P376,Q376:AL376)),0)</f>
        <v>0</v>
      </c>
      <c r="AQ376" s="7">
        <f>IF(T376&gt;0,RANK(T376,(N376:P376,Q376:AL376)),0)</f>
        <v>0</v>
      </c>
      <c r="AR376" s="2">
        <f t="shared" si="151"/>
        <v>2.487175501321312E-3</v>
      </c>
      <c r="AS376" s="2">
        <f t="shared" si="152"/>
        <v>0</v>
      </c>
      <c r="AT376" s="2">
        <f t="shared" si="153"/>
        <v>0</v>
      </c>
      <c r="AU376" s="2">
        <f t="shared" si="154"/>
        <v>0</v>
      </c>
      <c r="AW376" t="s">
        <v>530</v>
      </c>
      <c r="AX376" t="s">
        <v>3246</v>
      </c>
      <c r="AY376">
        <v>12</v>
      </c>
      <c r="BA376" s="127">
        <v>12</v>
      </c>
      <c r="BB376" s="130">
        <v>51</v>
      </c>
      <c r="BC376" s="131">
        <f t="shared" si="144"/>
        <v>12051</v>
      </c>
      <c r="BE376" s="7" t="s">
        <v>3271</v>
      </c>
    </row>
    <row r="377" spans="1:57" hidden="1" outlineLevel="1" x14ac:dyDescent="0.2">
      <c r="A377" t="s">
        <v>336</v>
      </c>
      <c r="B377" t="s">
        <v>3246</v>
      </c>
      <c r="C377" s="1">
        <f t="shared" si="145"/>
        <v>8016</v>
      </c>
      <c r="D377" s="7">
        <f>RANK(N377,(N377:P377,Q377:AL377))</f>
        <v>2</v>
      </c>
      <c r="E377" s="7">
        <f>RANK(O377,(N377:P377,Q377:AL377))</f>
        <v>1</v>
      </c>
      <c r="F377" s="7">
        <f>IF(P377&gt;0,RANK(P377,(N377:P377,Q377:AL377)),0)</f>
        <v>3</v>
      </c>
      <c r="G377" s="1">
        <f t="shared" si="146"/>
        <v>588</v>
      </c>
      <c r="H377" s="2">
        <f t="shared" si="155"/>
        <v>7.3353293413173648E-2</v>
      </c>
      <c r="I377" s="2"/>
      <c r="J377" s="2">
        <f t="shared" si="147"/>
        <v>0.33570359281437123</v>
      </c>
      <c r="K377" s="2">
        <f t="shared" si="148"/>
        <v>0.40905688622754494</v>
      </c>
      <c r="L377" s="2">
        <f t="shared" si="149"/>
        <v>0.25349301397205587</v>
      </c>
      <c r="M377" s="2">
        <f t="shared" si="150"/>
        <v>1.7465069860279625E-3</v>
      </c>
      <c r="N377" s="1">
        <v>2691</v>
      </c>
      <c r="O377" s="1">
        <v>3279</v>
      </c>
      <c r="P377" s="1">
        <v>2032</v>
      </c>
      <c r="Q377" s="1">
        <v>13</v>
      </c>
      <c r="U377" s="1">
        <v>1</v>
      </c>
      <c r="AN377" s="7">
        <f>IF(Q377&gt;0,RANK(Q377,(N377:P377,Q377:AL377)),0)</f>
        <v>4</v>
      </c>
      <c r="AO377" s="7">
        <f>IF(R377&gt;0,RANK(R377,(N377:P377,Q377:AL377)),0)</f>
        <v>0</v>
      </c>
      <c r="AP377" s="7">
        <f>IF(S377&gt;0,RANK(S377,(N377:P377,Q377:AL377)),0)</f>
        <v>0</v>
      </c>
      <c r="AQ377" s="7">
        <f>IF(T377&gt;0,RANK(T377,(N377:P377,Q377:AL377)),0)</f>
        <v>0</v>
      </c>
      <c r="AR377" s="2">
        <f t="shared" si="151"/>
        <v>1.621756487025948E-3</v>
      </c>
      <c r="AS377" s="2">
        <f t="shared" si="152"/>
        <v>0</v>
      </c>
      <c r="AT377" s="2">
        <f t="shared" si="153"/>
        <v>0</v>
      </c>
      <c r="AU377" s="2">
        <f t="shared" si="154"/>
        <v>0</v>
      </c>
      <c r="AW377" t="s">
        <v>336</v>
      </c>
      <c r="AX377" t="s">
        <v>3246</v>
      </c>
      <c r="AY377">
        <v>16</v>
      </c>
      <c r="BA377" s="127">
        <v>12</v>
      </c>
      <c r="BB377" s="130">
        <v>53</v>
      </c>
      <c r="BC377" s="131">
        <f t="shared" si="144"/>
        <v>12053</v>
      </c>
      <c r="BE377" s="7" t="s">
        <v>3271</v>
      </c>
    </row>
    <row r="378" spans="1:57" hidden="1" outlineLevel="1" x14ac:dyDescent="0.2">
      <c r="A378" t="s">
        <v>53</v>
      </c>
      <c r="B378" t="s">
        <v>3246</v>
      </c>
      <c r="C378" s="1">
        <f t="shared" si="145"/>
        <v>49086</v>
      </c>
      <c r="D378" s="7">
        <f>RANK(N378,(N378:P378,Q378:AL378))</f>
        <v>1</v>
      </c>
      <c r="E378" s="7">
        <f>RANK(O378,(N378:P378,Q378:AL378))</f>
        <v>2</v>
      </c>
      <c r="F378" s="7">
        <f>IF(P378&gt;0,RANK(P378,(N378:P378,Q378:AL378)),0)</f>
        <v>3</v>
      </c>
      <c r="G378" s="1">
        <f t="shared" si="146"/>
        <v>1272</v>
      </c>
      <c r="H378" s="2">
        <f t="shared" si="155"/>
        <v>2.5913702481359248E-2</v>
      </c>
      <c r="I378" s="2"/>
      <c r="J378" s="2">
        <f t="shared" si="147"/>
        <v>0.39062054353583509</v>
      </c>
      <c r="K378" s="2">
        <f t="shared" si="148"/>
        <v>0.36470684105447582</v>
      </c>
      <c r="L378" s="2">
        <f t="shared" si="149"/>
        <v>0.24137228537668581</v>
      </c>
      <c r="M378" s="2">
        <f t="shared" si="150"/>
        <v>3.3003300330032848E-3</v>
      </c>
      <c r="N378" s="1">
        <v>19174</v>
      </c>
      <c r="O378" s="1">
        <v>17902</v>
      </c>
      <c r="P378" s="1">
        <v>11848</v>
      </c>
      <c r="Q378" s="1">
        <v>161</v>
      </c>
      <c r="U378" s="1">
        <v>1</v>
      </c>
      <c r="AN378" s="7">
        <f>IF(Q378&gt;0,RANK(Q378,(N378:P378,Q378:AL378)),0)</f>
        <v>4</v>
      </c>
      <c r="AO378" s="7">
        <f>IF(R378&gt;0,RANK(R378,(N378:P378,Q378:AL378)),0)</f>
        <v>0</v>
      </c>
      <c r="AP378" s="7">
        <f>IF(S378&gt;0,RANK(S378,(N378:P378,Q378:AL378)),0)</f>
        <v>0</v>
      </c>
      <c r="AQ378" s="7">
        <f>IF(T378&gt;0,RANK(T378,(N378:P378,Q378:AL378)),0)</f>
        <v>0</v>
      </c>
      <c r="AR378" s="2">
        <f t="shared" si="151"/>
        <v>3.2799576253921691E-3</v>
      </c>
      <c r="AS378" s="2">
        <f t="shared" si="152"/>
        <v>0</v>
      </c>
      <c r="AT378" s="2">
        <f t="shared" si="153"/>
        <v>0</v>
      </c>
      <c r="AU378" s="2">
        <f t="shared" si="154"/>
        <v>0</v>
      </c>
      <c r="AW378" t="s">
        <v>53</v>
      </c>
      <c r="AX378" t="s">
        <v>3246</v>
      </c>
      <c r="AY378">
        <v>5</v>
      </c>
      <c r="BA378" s="127">
        <v>12</v>
      </c>
      <c r="BB378" s="130">
        <v>55</v>
      </c>
      <c r="BC378" s="131">
        <f t="shared" si="144"/>
        <v>12055</v>
      </c>
      <c r="BE378" s="7" t="s">
        <v>3271</v>
      </c>
    </row>
    <row r="379" spans="1:57" hidden="1" outlineLevel="1" x14ac:dyDescent="0.2">
      <c r="A379" t="s">
        <v>54</v>
      </c>
      <c r="B379" t="s">
        <v>3246</v>
      </c>
      <c r="C379" s="1">
        <f t="shared" si="145"/>
        <v>32391</v>
      </c>
      <c r="D379" s="7">
        <f>RANK(N379,(N379:P379,Q379:AL379))</f>
        <v>2</v>
      </c>
      <c r="E379" s="7">
        <f>RANK(O379,(N379:P379,Q379:AL379))</f>
        <v>1</v>
      </c>
      <c r="F379" s="7">
        <f>IF(P379&gt;0,RANK(P379,(N379:P379,Q379:AL379)),0)</f>
        <v>3</v>
      </c>
      <c r="G379" s="1">
        <f t="shared" si="146"/>
        <v>3262</v>
      </c>
      <c r="H379" s="2">
        <f t="shared" si="155"/>
        <v>0.10070698650859806</v>
      </c>
      <c r="I379" s="2"/>
      <c r="J379" s="2">
        <f t="shared" si="147"/>
        <v>0.34691735358587261</v>
      </c>
      <c r="K379" s="2">
        <f t="shared" si="148"/>
        <v>0.44762434009447066</v>
      </c>
      <c r="L379" s="2">
        <f t="shared" si="149"/>
        <v>0.2035441943749807</v>
      </c>
      <c r="M379" s="2">
        <f t="shared" si="150"/>
        <v>1.914111944676028E-3</v>
      </c>
      <c r="N379" s="1">
        <v>11237</v>
      </c>
      <c r="O379" s="1">
        <v>14499</v>
      </c>
      <c r="P379" s="1">
        <v>6593</v>
      </c>
      <c r="Q379" s="1">
        <v>62</v>
      </c>
      <c r="AN379" s="7">
        <f>IF(Q379&gt;0,RANK(Q379,(N379:P379,Q379:AL379)),0)</f>
        <v>4</v>
      </c>
      <c r="AO379" s="7">
        <f>IF(R379&gt;0,RANK(R379,(N379:P379,Q379:AL379)),0)</f>
        <v>0</v>
      </c>
      <c r="AP379" s="7">
        <f>IF(S379&gt;0,RANK(S379,(N379:P379,Q379:AL379)),0)</f>
        <v>0</v>
      </c>
      <c r="AQ379" s="7">
        <f>IF(T379&gt;0,RANK(T379,(N379:P379,Q379:AL379)),0)</f>
        <v>0</v>
      </c>
      <c r="AR379" s="2">
        <f t="shared" si="151"/>
        <v>1.9141119446759902E-3</v>
      </c>
      <c r="AS379" s="2">
        <f t="shared" si="152"/>
        <v>0</v>
      </c>
      <c r="AT379" s="2">
        <f t="shared" si="153"/>
        <v>0</v>
      </c>
      <c r="AU379" s="2">
        <f t="shared" si="154"/>
        <v>0</v>
      </c>
      <c r="AW379" t="s">
        <v>54</v>
      </c>
      <c r="AX379" t="s">
        <v>3246</v>
      </c>
      <c r="BA379" s="127">
        <v>12</v>
      </c>
      <c r="BB379" s="130">
        <v>57</v>
      </c>
      <c r="BC379" s="131">
        <f t="shared" si="144"/>
        <v>12057</v>
      </c>
      <c r="BE379" s="7" t="s">
        <v>3271</v>
      </c>
    </row>
    <row r="380" spans="1:57" hidden="1" outlineLevel="1" x14ac:dyDescent="0.2">
      <c r="A380" t="s">
        <v>272</v>
      </c>
      <c r="B380" t="s">
        <v>3246</v>
      </c>
      <c r="C380" s="1">
        <f t="shared" si="145"/>
        <v>310502</v>
      </c>
      <c r="D380" s="7">
        <f>RANK(N380,(N380:P380,Q380:AL380))</f>
        <v>2</v>
      </c>
      <c r="E380" s="7">
        <f>RANK(O380,(N380:P380,Q380:AL380))</f>
        <v>1</v>
      </c>
      <c r="F380" s="7">
        <f>IF(P380&gt;0,RANK(P380,(N380:P380,Q380:AL380)),0)</f>
        <v>3</v>
      </c>
      <c r="G380" s="1">
        <f t="shared" si="146"/>
        <v>15361</v>
      </c>
      <c r="H380" s="2">
        <f t="shared" si="155"/>
        <v>4.9471500988721488E-2</v>
      </c>
      <c r="I380" s="2"/>
      <c r="J380" s="2">
        <f t="shared" si="147"/>
        <v>0.37127619145770396</v>
      </c>
      <c r="K380" s="2">
        <f t="shared" si="148"/>
        <v>0.42074769244642546</v>
      </c>
      <c r="L380" s="2">
        <f t="shared" si="149"/>
        <v>0.20307115574134788</v>
      </c>
      <c r="M380" s="2">
        <f t="shared" si="150"/>
        <v>4.9049603545227027E-3</v>
      </c>
      <c r="N380" s="1">
        <v>115282</v>
      </c>
      <c r="O380" s="1">
        <v>130643</v>
      </c>
      <c r="P380" s="1">
        <v>63054</v>
      </c>
      <c r="Q380" s="1">
        <v>1503</v>
      </c>
      <c r="U380" s="1">
        <v>20</v>
      </c>
      <c r="AN380" s="7">
        <f>IF(Q380&gt;0,RANK(Q380,(N380:P380,Q380:AL380)),0)</f>
        <v>4</v>
      </c>
      <c r="AO380" s="7">
        <f>IF(R380&gt;0,RANK(R380,(N380:P380,Q380:AL380)),0)</f>
        <v>0</v>
      </c>
      <c r="AP380" s="7">
        <f>IF(S380&gt;0,RANK(S380,(N380:P380,Q380:AL380)),0)</f>
        <v>0</v>
      </c>
      <c r="AQ380" s="7">
        <f>IF(T380&gt;0,RANK(T380,(N380:P380,Q380:AL380)),0)</f>
        <v>0</v>
      </c>
      <c r="AR380" s="2">
        <f t="shared" si="151"/>
        <v>4.8405485310883669E-3</v>
      </c>
      <c r="AS380" s="2">
        <f t="shared" si="152"/>
        <v>0</v>
      </c>
      <c r="AT380" s="2">
        <f t="shared" si="153"/>
        <v>0</v>
      </c>
      <c r="AU380" s="2">
        <f t="shared" si="154"/>
        <v>0</v>
      </c>
      <c r="AW380" t="s">
        <v>272</v>
      </c>
      <c r="AX380" t="s">
        <v>3246</v>
      </c>
      <c r="BA380" s="127">
        <v>12</v>
      </c>
      <c r="BB380" s="130">
        <v>59</v>
      </c>
      <c r="BC380" s="131">
        <f t="shared" si="144"/>
        <v>12059</v>
      </c>
      <c r="BE380" s="7" t="s">
        <v>3271</v>
      </c>
    </row>
    <row r="381" spans="1:57" hidden="1" outlineLevel="1" x14ac:dyDescent="0.2">
      <c r="A381" t="s">
        <v>97</v>
      </c>
      <c r="B381" t="s">
        <v>3246</v>
      </c>
      <c r="C381" s="1">
        <f t="shared" si="145"/>
        <v>6528</v>
      </c>
      <c r="D381" s="7">
        <f>RANK(N381,(N381:P381,Q381:AL381))</f>
        <v>2</v>
      </c>
      <c r="E381" s="7">
        <f>RANK(O381,(N381:P381,Q381:AL381))</f>
        <v>1</v>
      </c>
      <c r="F381" s="7">
        <f>IF(P381&gt;0,RANK(P381,(N381:P381,Q381:AL381)),0)</f>
        <v>3</v>
      </c>
      <c r="G381" s="1">
        <f t="shared" si="146"/>
        <v>1319</v>
      </c>
      <c r="H381" s="2">
        <f t="shared" si="155"/>
        <v>0.20205269607843138</v>
      </c>
      <c r="I381" s="2"/>
      <c r="J381" s="2">
        <f t="shared" si="147"/>
        <v>0.28753063725490197</v>
      </c>
      <c r="K381" s="2">
        <f t="shared" si="148"/>
        <v>0.48958333333333331</v>
      </c>
      <c r="L381" s="2">
        <f t="shared" si="149"/>
        <v>0.2185968137254902</v>
      </c>
      <c r="M381" s="2">
        <f t="shared" si="150"/>
        <v>4.2892156862744668E-3</v>
      </c>
      <c r="N381" s="1">
        <v>1877</v>
      </c>
      <c r="O381" s="1">
        <v>3196</v>
      </c>
      <c r="P381" s="1">
        <v>1427</v>
      </c>
      <c r="Q381" s="1">
        <v>28</v>
      </c>
      <c r="AN381" s="7">
        <f>IF(Q381&gt;0,RANK(Q381,(N381:P381,Q381:AL381)),0)</f>
        <v>4</v>
      </c>
      <c r="AO381" s="7">
        <f>IF(R381&gt;0,RANK(R381,(N381:P381,Q381:AL381)),0)</f>
        <v>0</v>
      </c>
      <c r="AP381" s="7">
        <f>IF(S381&gt;0,RANK(S381,(N381:P381,Q381:AL381)),0)</f>
        <v>0</v>
      </c>
      <c r="AQ381" s="7">
        <f>IF(T381&gt;0,RANK(T381,(N381:P381,Q381:AL381)),0)</f>
        <v>0</v>
      </c>
      <c r="AR381" s="2">
        <f t="shared" si="151"/>
        <v>4.2892156862745102E-3</v>
      </c>
      <c r="AS381" s="2">
        <f t="shared" si="152"/>
        <v>0</v>
      </c>
      <c r="AT381" s="2">
        <f t="shared" si="153"/>
        <v>0</v>
      </c>
      <c r="AU381" s="2">
        <f t="shared" si="154"/>
        <v>0</v>
      </c>
      <c r="AW381" t="s">
        <v>97</v>
      </c>
      <c r="AX381" t="s">
        <v>3246</v>
      </c>
      <c r="AY381">
        <v>1</v>
      </c>
      <c r="BA381" s="127">
        <v>12</v>
      </c>
      <c r="BB381" s="130">
        <v>61</v>
      </c>
      <c r="BC381" s="131">
        <f t="shared" si="144"/>
        <v>12061</v>
      </c>
      <c r="BE381" s="7" t="s">
        <v>3271</v>
      </c>
    </row>
    <row r="382" spans="1:57" hidden="1" outlineLevel="1" x14ac:dyDescent="0.2">
      <c r="A382" t="s">
        <v>335</v>
      </c>
      <c r="B382" t="s">
        <v>3246</v>
      </c>
      <c r="C382" s="1">
        <f t="shared" si="145"/>
        <v>43962</v>
      </c>
      <c r="D382" s="7">
        <f>RANK(N382,(N382:P382,Q382:AL382))</f>
        <v>3</v>
      </c>
      <c r="E382" s="7">
        <f>RANK(O382,(N382:P382,Q382:AL382))</f>
        <v>1</v>
      </c>
      <c r="F382" s="7">
        <f>IF(P382&gt;0,RANK(P382,(N382:P382,Q382:AL382)),0)</f>
        <v>2</v>
      </c>
      <c r="G382" s="1">
        <f t="shared" si="146"/>
        <v>6765</v>
      </c>
      <c r="H382" s="2">
        <f t="shared" si="155"/>
        <v>0.15388289886720349</v>
      </c>
      <c r="I382" s="2"/>
      <c r="J382" s="2">
        <f t="shared" si="147"/>
        <v>0.28115190391701922</v>
      </c>
      <c r="K382" s="2">
        <f t="shared" si="148"/>
        <v>0.4353760065511123</v>
      </c>
      <c r="L382" s="2">
        <f t="shared" si="149"/>
        <v>0.28149310768390884</v>
      </c>
      <c r="M382" s="2">
        <f t="shared" si="150"/>
        <v>1.9789818479596932E-3</v>
      </c>
      <c r="N382" s="1">
        <v>12360</v>
      </c>
      <c r="O382" s="1">
        <v>19140</v>
      </c>
      <c r="P382" s="1">
        <v>12375</v>
      </c>
      <c r="Q382" s="1">
        <v>86</v>
      </c>
      <c r="U382" s="1">
        <v>1</v>
      </c>
      <c r="AN382" s="7">
        <f>IF(Q382&gt;0,RANK(Q382,(N382:P382,Q382:AL382)),0)</f>
        <v>4</v>
      </c>
      <c r="AO382" s="7">
        <f>IF(R382&gt;0,RANK(R382,(N382:P382,Q382:AL382)),0)</f>
        <v>0</v>
      </c>
      <c r="AP382" s="7">
        <f>IF(S382&gt;0,RANK(S382,(N382:P382,Q382:AL382)),0)</f>
        <v>0</v>
      </c>
      <c r="AQ382" s="7">
        <f>IF(T382&gt;0,RANK(T382,(N382:P382,Q382:AL382)),0)</f>
        <v>0</v>
      </c>
      <c r="AR382" s="2">
        <f t="shared" si="151"/>
        <v>1.9562349301669624E-3</v>
      </c>
      <c r="AS382" s="2">
        <f t="shared" si="152"/>
        <v>0</v>
      </c>
      <c r="AT382" s="2">
        <f t="shared" si="153"/>
        <v>0</v>
      </c>
      <c r="AU382" s="2">
        <f t="shared" si="154"/>
        <v>0</v>
      </c>
      <c r="AW382" t="s">
        <v>335</v>
      </c>
      <c r="AX382" t="s">
        <v>3246</v>
      </c>
      <c r="AY382">
        <v>15</v>
      </c>
      <c r="BA382" s="127">
        <v>12</v>
      </c>
      <c r="BB382" s="130">
        <v>63</v>
      </c>
      <c r="BC382" s="131">
        <f t="shared" si="144"/>
        <v>12063</v>
      </c>
      <c r="BE382" s="7" t="s">
        <v>3271</v>
      </c>
    </row>
    <row r="383" spans="1:57" hidden="1" outlineLevel="1" x14ac:dyDescent="0.2">
      <c r="A383" t="s">
        <v>1768</v>
      </c>
      <c r="B383" t="s">
        <v>3246</v>
      </c>
      <c r="C383" s="1">
        <f t="shared" si="145"/>
        <v>14676</v>
      </c>
      <c r="D383" s="7">
        <f>RANK(N383,(N383:P383,Q383:AL383))</f>
        <v>2</v>
      </c>
      <c r="E383" s="7">
        <f>RANK(O383,(N383:P383,Q383:AL383))</f>
        <v>1</v>
      </c>
      <c r="F383" s="7">
        <f>IF(P383&gt;0,RANK(P383,(N383:P383,Q383:AL383)),0)</f>
        <v>3</v>
      </c>
      <c r="G383" s="1">
        <f t="shared" si="146"/>
        <v>1243</v>
      </c>
      <c r="H383" s="2">
        <f t="shared" si="155"/>
        <v>8.4696102480239843E-2</v>
      </c>
      <c r="I383" s="2"/>
      <c r="J383" s="2">
        <f t="shared" si="147"/>
        <v>0.37353502316707549</v>
      </c>
      <c r="K383" s="2">
        <f t="shared" si="148"/>
        <v>0.45823112564731533</v>
      </c>
      <c r="L383" s="2">
        <f t="shared" si="149"/>
        <v>0.16693922049604798</v>
      </c>
      <c r="M383" s="2">
        <f t="shared" si="150"/>
        <v>1.2946306895611492E-3</v>
      </c>
      <c r="N383" s="1">
        <v>5482</v>
      </c>
      <c r="O383" s="1">
        <v>6725</v>
      </c>
      <c r="P383" s="1">
        <v>2450</v>
      </c>
      <c r="Q383" s="1">
        <v>19</v>
      </c>
      <c r="AN383" s="7">
        <f>IF(Q383&gt;0,RANK(Q383,(N383:P383,Q383:AL383)),0)</f>
        <v>4</v>
      </c>
      <c r="AO383" s="7">
        <f>IF(R383&gt;0,RANK(R383,(N383:P383,Q383:AL383)),0)</f>
        <v>0</v>
      </c>
      <c r="AP383" s="7">
        <f>IF(S383&gt;0,RANK(S383,(N383:P383,Q383:AL383)),0)</f>
        <v>0</v>
      </c>
      <c r="AQ383" s="7">
        <f>IF(T383&gt;0,RANK(T383,(N383:P383,Q383:AL383)),0)</f>
        <v>0</v>
      </c>
      <c r="AR383" s="2">
        <f t="shared" si="151"/>
        <v>1.2946306895611883E-3</v>
      </c>
      <c r="AS383" s="2">
        <f t="shared" si="152"/>
        <v>0</v>
      </c>
      <c r="AT383" s="2">
        <f t="shared" si="153"/>
        <v>0</v>
      </c>
      <c r="AU383" s="2">
        <f t="shared" si="154"/>
        <v>0</v>
      </c>
      <c r="AW383" t="s">
        <v>1768</v>
      </c>
      <c r="AX383" t="s">
        <v>3246</v>
      </c>
      <c r="AY383">
        <v>2</v>
      </c>
      <c r="BA383" s="127">
        <v>12</v>
      </c>
      <c r="BB383" s="130">
        <v>65</v>
      </c>
      <c r="BC383" s="131">
        <f t="shared" si="144"/>
        <v>12065</v>
      </c>
      <c r="BE383" s="7" t="s">
        <v>3271</v>
      </c>
    </row>
    <row r="384" spans="1:57" hidden="1" outlineLevel="1" x14ac:dyDescent="0.2">
      <c r="A384" t="s">
        <v>1500</v>
      </c>
      <c r="B384" t="s">
        <v>3246</v>
      </c>
      <c r="C384" s="1">
        <f t="shared" ref="C384:C419" si="156">SUM(N384:AL384)</f>
        <v>4678</v>
      </c>
      <c r="D384" s="7">
        <f>RANK(N384,(N384:P384,Q384:AL384))</f>
        <v>1</v>
      </c>
      <c r="E384" s="7">
        <f>RANK(O384,(N384:P384,Q384:AL384))</f>
        <v>2</v>
      </c>
      <c r="F384" s="7">
        <f>IF(P384&gt;0,RANK(P384,(N384:P384,Q384:AL384)),0)</f>
        <v>3</v>
      </c>
      <c r="G384" s="1">
        <f t="shared" ref="G384:G419" si="157">MAX(N384:P384)-LARGE(N384:P384,2)</f>
        <v>765</v>
      </c>
      <c r="H384" s="2">
        <f t="shared" si="155"/>
        <v>0.1635314236853356</v>
      </c>
      <c r="I384" s="2"/>
      <c r="J384" s="2">
        <f t="shared" ref="J384:J419" si="158">IF($C384=0,"-",N384/$C384)</f>
        <v>0.48546387345019237</v>
      </c>
      <c r="K384" s="2">
        <f t="shared" ref="K384:K419" si="159">IF($C384=0,"-",O384/$C384)</f>
        <v>0.3219324497648568</v>
      </c>
      <c r="L384" s="2">
        <f t="shared" ref="L384:L419" si="160">IF($C384=0,"-",P384/$C384)</f>
        <v>0.19132107738349721</v>
      </c>
      <c r="M384" s="2">
        <f t="shared" ref="M384:M415" si="161">IF(C384=0,"-",(1-J384-K384-L384))</f>
        <v>1.2825994014536157E-3</v>
      </c>
      <c r="N384" s="1">
        <v>2271</v>
      </c>
      <c r="O384" s="1">
        <v>1506</v>
      </c>
      <c r="P384" s="1">
        <v>895</v>
      </c>
      <c r="Q384" s="1">
        <v>6</v>
      </c>
      <c r="AN384" s="7">
        <f>IF(Q384&gt;0,RANK(Q384,(N384:P384,Q384:AL384)),0)</f>
        <v>4</v>
      </c>
      <c r="AO384" s="7">
        <f>IF(R384&gt;0,RANK(R384,(N384:P384,Q384:AL384)),0)</f>
        <v>0</v>
      </c>
      <c r="AP384" s="7">
        <f>IF(S384&gt;0,RANK(S384,(N384:P384,Q384:AL384)),0)</f>
        <v>0</v>
      </c>
      <c r="AQ384" s="7">
        <f>IF(T384&gt;0,RANK(T384,(N384:P384,Q384:AL384)),0)</f>
        <v>0</v>
      </c>
      <c r="AR384" s="2">
        <f t="shared" ref="AR384:AR419" si="162">IF($C384=0,"-",Q384/$C384)</f>
        <v>1.2825994014536127E-3</v>
      </c>
      <c r="AS384" s="2">
        <f t="shared" ref="AS384:AS419" si="163">IF($C384=0,"-",R384/$C384)</f>
        <v>0</v>
      </c>
      <c r="AT384" s="2">
        <f t="shared" ref="AT384:AT419" si="164">IF($C384=0,"-",S384/$C384)</f>
        <v>0</v>
      </c>
      <c r="AU384" s="2">
        <f t="shared" ref="AU384:AU419" si="165">IF($C384=0,"-",T384/$C384)</f>
        <v>0</v>
      </c>
      <c r="AW384" t="s">
        <v>1500</v>
      </c>
      <c r="AX384" t="s">
        <v>3246</v>
      </c>
      <c r="AY384">
        <v>2</v>
      </c>
      <c r="BA384" s="127">
        <v>12</v>
      </c>
      <c r="BB384" s="130">
        <v>67</v>
      </c>
      <c r="BC384" s="131">
        <f t="shared" si="144"/>
        <v>12067</v>
      </c>
      <c r="BE384" s="7" t="s">
        <v>3271</v>
      </c>
    </row>
    <row r="385" spans="1:57" hidden="1" outlineLevel="1" x14ac:dyDescent="0.2">
      <c r="A385" t="s">
        <v>1932</v>
      </c>
      <c r="B385" t="s">
        <v>3246</v>
      </c>
      <c r="C385" s="1">
        <f t="shared" si="156"/>
        <v>2525</v>
      </c>
      <c r="D385" s="7">
        <f>RANK(N385,(N385:P385,Q385:AL385))</f>
        <v>2</v>
      </c>
      <c r="E385" s="7">
        <f>RANK(O385,(N385:P385,Q385:AL385))</f>
        <v>1</v>
      </c>
      <c r="F385" s="7">
        <f>IF(P385&gt;0,RANK(P385,(N385:P385,Q385:AL385)),0)</f>
        <v>3</v>
      </c>
      <c r="G385" s="1">
        <f t="shared" si="157"/>
        <v>172</v>
      </c>
      <c r="H385" s="2">
        <f t="shared" si="155"/>
        <v>6.8118811881188124E-2</v>
      </c>
      <c r="I385" s="2"/>
      <c r="J385" s="2">
        <f t="shared" si="158"/>
        <v>0.34336633663366339</v>
      </c>
      <c r="K385" s="2">
        <f t="shared" si="159"/>
        <v>0.41148514851485146</v>
      </c>
      <c r="L385" s="2">
        <f t="shared" si="160"/>
        <v>0.24237623762376237</v>
      </c>
      <c r="M385" s="2">
        <f t="shared" si="161"/>
        <v>2.7722772277227192E-3</v>
      </c>
      <c r="N385" s="1">
        <v>867</v>
      </c>
      <c r="O385" s="1">
        <v>1039</v>
      </c>
      <c r="P385" s="1">
        <v>612</v>
      </c>
      <c r="Q385" s="1">
        <v>7</v>
      </c>
      <c r="AN385" s="7">
        <f>IF(Q385&gt;0,RANK(Q385,(N385:P385,Q385:AL385)),0)</f>
        <v>4</v>
      </c>
      <c r="AO385" s="7">
        <f>IF(R385&gt;0,RANK(R385,(N385:P385,Q385:AL385)),0)</f>
        <v>0</v>
      </c>
      <c r="AP385" s="7">
        <f>IF(S385&gt;0,RANK(S385,(N385:P385,Q385:AL385)),0)</f>
        <v>0</v>
      </c>
      <c r="AQ385" s="7">
        <f>IF(T385&gt;0,RANK(T385,(N385:P385,Q385:AL385)),0)</f>
        <v>0</v>
      </c>
      <c r="AR385" s="2">
        <f t="shared" si="162"/>
        <v>2.7722772277227721E-3</v>
      </c>
      <c r="AS385" s="2">
        <f t="shared" si="163"/>
        <v>0</v>
      </c>
      <c r="AT385" s="2">
        <f t="shared" si="164"/>
        <v>0</v>
      </c>
      <c r="AU385" s="2">
        <f t="shared" si="165"/>
        <v>0</v>
      </c>
      <c r="AW385" t="s">
        <v>1932</v>
      </c>
      <c r="AX385" t="s">
        <v>3246</v>
      </c>
      <c r="AY385">
        <v>2</v>
      </c>
      <c r="BA385" s="127">
        <v>12</v>
      </c>
      <c r="BB385" s="130">
        <v>69</v>
      </c>
      <c r="BC385" s="131">
        <f t="shared" si="144"/>
        <v>12069</v>
      </c>
      <c r="BE385" s="7" t="s">
        <v>3271</v>
      </c>
    </row>
    <row r="386" spans="1:57" hidden="1" outlineLevel="1" x14ac:dyDescent="0.2">
      <c r="A386" t="s">
        <v>581</v>
      </c>
      <c r="B386" t="s">
        <v>3246</v>
      </c>
      <c r="C386" s="1">
        <f t="shared" si="156"/>
        <v>69787</v>
      </c>
      <c r="D386" s="7">
        <f>RANK(N386,(N386:P386,Q386:AL386))</f>
        <v>2</v>
      </c>
      <c r="E386" s="7">
        <f>RANK(O386,(N386:P386,Q386:AL386))</f>
        <v>1</v>
      </c>
      <c r="F386" s="7">
        <f>IF(P386&gt;0,RANK(P386,(N386:P386,Q386:AL386)),0)</f>
        <v>3</v>
      </c>
      <c r="G386" s="1">
        <f t="shared" si="157"/>
        <v>7625</v>
      </c>
      <c r="H386" s="2">
        <f t="shared" si="155"/>
        <v>0.10926103715591728</v>
      </c>
      <c r="I386" s="2"/>
      <c r="J386" s="2">
        <f t="shared" si="158"/>
        <v>0.33244013928095489</v>
      </c>
      <c r="K386" s="2">
        <f t="shared" si="159"/>
        <v>0.44170117643687218</v>
      </c>
      <c r="L386" s="2">
        <f t="shared" si="160"/>
        <v>0.22373794546262199</v>
      </c>
      <c r="M386" s="2">
        <f t="shared" si="161"/>
        <v>2.1207388195509935E-3</v>
      </c>
      <c r="N386" s="1">
        <v>23200</v>
      </c>
      <c r="O386" s="1">
        <v>30825</v>
      </c>
      <c r="P386" s="1">
        <v>15614</v>
      </c>
      <c r="Q386" s="1">
        <v>148</v>
      </c>
      <c r="AN386" s="7">
        <f>IF(Q386&gt;0,RANK(Q386,(N386:P386,Q386:AL386)),0)</f>
        <v>4</v>
      </c>
      <c r="AO386" s="7">
        <f>IF(R386&gt;0,RANK(R386,(N386:P386,Q386:AL386)),0)</f>
        <v>0</v>
      </c>
      <c r="AP386" s="7">
        <f>IF(S386&gt;0,RANK(S386,(N386:P386,Q386:AL386)),0)</f>
        <v>0</v>
      </c>
      <c r="AQ386" s="7">
        <f>IF(T386&gt;0,RANK(T386,(N386:P386,Q386:AL386)),0)</f>
        <v>0</v>
      </c>
      <c r="AR386" s="2">
        <f t="shared" si="162"/>
        <v>2.1207388195509194E-3</v>
      </c>
      <c r="AS386" s="2">
        <f t="shared" si="163"/>
        <v>0</v>
      </c>
      <c r="AT386" s="2">
        <f t="shared" si="164"/>
        <v>0</v>
      </c>
      <c r="AU386" s="2">
        <f t="shared" si="165"/>
        <v>0</v>
      </c>
      <c r="AW386" t="s">
        <v>581</v>
      </c>
      <c r="AX386" t="s">
        <v>3246</v>
      </c>
      <c r="BA386" s="127">
        <v>12</v>
      </c>
      <c r="BB386" s="130">
        <v>71</v>
      </c>
      <c r="BC386" s="131">
        <f t="shared" si="144"/>
        <v>12071</v>
      </c>
      <c r="BE386" s="7" t="s">
        <v>3271</v>
      </c>
    </row>
    <row r="387" spans="1:57" hidden="1" outlineLevel="1" x14ac:dyDescent="0.2">
      <c r="A387" t="s">
        <v>940</v>
      </c>
      <c r="B387" t="s">
        <v>3246</v>
      </c>
      <c r="C387" s="1">
        <f t="shared" si="156"/>
        <v>166002</v>
      </c>
      <c r="D387" s="7">
        <f>RANK(N387,(N387:P387,Q387:AL387))</f>
        <v>2</v>
      </c>
      <c r="E387" s="7">
        <f>RANK(O387,(N387:P387,Q387:AL387))</f>
        <v>1</v>
      </c>
      <c r="F387" s="7">
        <f>IF(P387&gt;0,RANK(P387,(N387:P387,Q387:AL387)),0)</f>
        <v>3</v>
      </c>
      <c r="G387" s="1">
        <f t="shared" si="157"/>
        <v>19776</v>
      </c>
      <c r="H387" s="2">
        <f t="shared" si="155"/>
        <v>0.11913109480608668</v>
      </c>
      <c r="I387" s="2"/>
      <c r="J387" s="2">
        <f t="shared" si="158"/>
        <v>0.32324911748051227</v>
      </c>
      <c r="K387" s="2">
        <f t="shared" si="159"/>
        <v>0.44238021228659896</v>
      </c>
      <c r="L387" s="2">
        <f t="shared" si="160"/>
        <v>0.23163576342453707</v>
      </c>
      <c r="M387" s="2">
        <f t="shared" si="161"/>
        <v>2.7349068083516448E-3</v>
      </c>
      <c r="N387" s="1">
        <v>53660</v>
      </c>
      <c r="O387" s="1">
        <v>73436</v>
      </c>
      <c r="P387" s="1">
        <v>38452</v>
      </c>
      <c r="Q387" s="1">
        <v>444</v>
      </c>
      <c r="U387" s="1">
        <v>9</v>
      </c>
      <c r="AB387" s="1">
        <v>1</v>
      </c>
      <c r="AN387" s="7">
        <f>IF(Q387&gt;0,RANK(Q387,(N387:P387,Q387:AL387)),0)</f>
        <v>4</v>
      </c>
      <c r="AO387" s="7">
        <f>IF(R387&gt;0,RANK(R387,(N387:P387,Q387:AL387)),0)</f>
        <v>0</v>
      </c>
      <c r="AP387" s="7">
        <f>IF(S387&gt;0,RANK(S387,(N387:P387,Q387:AL387)),0)</f>
        <v>0</v>
      </c>
      <c r="AQ387" s="7">
        <f>IF(T387&gt;0,RANK(T387,(N387:P387,Q387:AL387)),0)</f>
        <v>0</v>
      </c>
      <c r="AR387" s="2">
        <f t="shared" si="162"/>
        <v>2.6746665702822858E-3</v>
      </c>
      <c r="AS387" s="2">
        <f t="shared" si="163"/>
        <v>0</v>
      </c>
      <c r="AT387" s="2">
        <f t="shared" si="164"/>
        <v>0</v>
      </c>
      <c r="AU387" s="2">
        <f t="shared" si="165"/>
        <v>0</v>
      </c>
      <c r="AW387" t="s">
        <v>940</v>
      </c>
      <c r="AX387" t="s">
        <v>3246</v>
      </c>
      <c r="AY387">
        <v>14</v>
      </c>
      <c r="BA387" s="127">
        <v>12</v>
      </c>
      <c r="BB387" s="130">
        <v>73</v>
      </c>
      <c r="BC387" s="131">
        <f t="shared" si="144"/>
        <v>12073</v>
      </c>
      <c r="BE387" s="7" t="s">
        <v>3271</v>
      </c>
    </row>
    <row r="388" spans="1:57" hidden="1" outlineLevel="1" x14ac:dyDescent="0.2">
      <c r="A388" t="s">
        <v>1933</v>
      </c>
      <c r="B388" t="s">
        <v>3246</v>
      </c>
      <c r="C388" s="1">
        <f t="shared" si="156"/>
        <v>97294</v>
      </c>
      <c r="D388" s="7">
        <f>RANK(N388,(N388:P388,Q388:AL388))</f>
        <v>1</v>
      </c>
      <c r="E388" s="7">
        <f>RANK(O388,(N388:P388,Q388:AL388))</f>
        <v>2</v>
      </c>
      <c r="F388" s="7">
        <f>IF(P388&gt;0,RANK(P388,(N388:P388,Q388:AL388)),0)</f>
        <v>3</v>
      </c>
      <c r="G388" s="1">
        <f t="shared" si="157"/>
        <v>15808</v>
      </c>
      <c r="H388" s="2">
        <f t="shared" si="155"/>
        <v>0.16247661726314058</v>
      </c>
      <c r="I388" s="2"/>
      <c r="J388" s="2">
        <f t="shared" si="158"/>
        <v>0.49120192406520441</v>
      </c>
      <c r="K388" s="2">
        <f t="shared" si="159"/>
        <v>0.32872530680206385</v>
      </c>
      <c r="L388" s="2">
        <f t="shared" si="160"/>
        <v>0.17690710629638004</v>
      </c>
      <c r="M388" s="2">
        <f t="shared" si="161"/>
        <v>3.1656628363517514E-3</v>
      </c>
      <c r="N388" s="1">
        <v>47791</v>
      </c>
      <c r="O388" s="1">
        <v>31983</v>
      </c>
      <c r="P388" s="1">
        <v>17212</v>
      </c>
      <c r="Q388" s="1">
        <v>302</v>
      </c>
      <c r="U388" s="1">
        <v>6</v>
      </c>
      <c r="AN388" s="7">
        <f>IF(Q388&gt;0,RANK(Q388,(N388:P388,Q388:AL388)),0)</f>
        <v>4</v>
      </c>
      <c r="AO388" s="7">
        <f>IF(R388&gt;0,RANK(R388,(N388:P388,Q388:AL388)),0)</f>
        <v>0</v>
      </c>
      <c r="AP388" s="7">
        <f>IF(S388&gt;0,RANK(S388,(N388:P388,Q388:AL388)),0)</f>
        <v>0</v>
      </c>
      <c r="AQ388" s="7">
        <f>IF(T388&gt;0,RANK(T388,(N388:P388,Q388:AL388)),0)</f>
        <v>0</v>
      </c>
      <c r="AR388" s="2">
        <f t="shared" si="162"/>
        <v>3.1039940797993708E-3</v>
      </c>
      <c r="AS388" s="2">
        <f t="shared" si="163"/>
        <v>0</v>
      </c>
      <c r="AT388" s="2">
        <f t="shared" si="164"/>
        <v>0</v>
      </c>
      <c r="AU388" s="2">
        <f t="shared" si="165"/>
        <v>0</v>
      </c>
      <c r="AW388" t="s">
        <v>1933</v>
      </c>
      <c r="AX388" t="s">
        <v>3246</v>
      </c>
      <c r="AY388">
        <v>2</v>
      </c>
      <c r="BA388" s="127">
        <v>12</v>
      </c>
      <c r="BB388" s="130">
        <v>75</v>
      </c>
      <c r="BC388" s="131">
        <f t="shared" si="144"/>
        <v>12075</v>
      </c>
      <c r="BE388" s="7" t="s">
        <v>3271</v>
      </c>
    </row>
    <row r="389" spans="1:57" hidden="1" outlineLevel="1" x14ac:dyDescent="0.2">
      <c r="A389" t="s">
        <v>1899</v>
      </c>
      <c r="B389" t="s">
        <v>3246</v>
      </c>
      <c r="C389" s="1">
        <f t="shared" si="156"/>
        <v>10936</v>
      </c>
      <c r="D389" s="7">
        <f>RANK(N389,(N389:P389,Q389:AL389))</f>
        <v>1</v>
      </c>
      <c r="E389" s="7">
        <f>RANK(O389,(N389:P389,Q389:AL389))</f>
        <v>2</v>
      </c>
      <c r="F389" s="7">
        <f>IF(P389&gt;0,RANK(P389,(N389:P389,Q389:AL389)),0)</f>
        <v>3</v>
      </c>
      <c r="G389" s="1">
        <f t="shared" si="157"/>
        <v>534</v>
      </c>
      <c r="H389" s="2">
        <f t="shared" si="155"/>
        <v>4.8829553767373808E-2</v>
      </c>
      <c r="I389" s="2"/>
      <c r="J389" s="2">
        <f t="shared" si="158"/>
        <v>0.39594001463057793</v>
      </c>
      <c r="K389" s="2">
        <f t="shared" si="159"/>
        <v>0.34711046086320407</v>
      </c>
      <c r="L389" s="2">
        <f t="shared" si="160"/>
        <v>0.25457205559619606</v>
      </c>
      <c r="M389" s="2">
        <f t="shared" si="161"/>
        <v>2.3774689100219404E-3</v>
      </c>
      <c r="N389" s="1">
        <v>4330</v>
      </c>
      <c r="O389" s="1">
        <v>3796</v>
      </c>
      <c r="P389" s="1">
        <v>2784</v>
      </c>
      <c r="Q389" s="1">
        <v>26</v>
      </c>
      <c r="AN389" s="7">
        <f>IF(Q389&gt;0,RANK(Q389,(N389:P389,Q389:AL389)),0)</f>
        <v>4</v>
      </c>
      <c r="AO389" s="7">
        <f>IF(R389&gt;0,RANK(R389,(N389:P389,Q389:AL389)),0)</f>
        <v>0</v>
      </c>
      <c r="AP389" s="7">
        <f>IF(S389&gt;0,RANK(S389,(N389:P389,Q389:AL389)),0)</f>
        <v>0</v>
      </c>
      <c r="AQ389" s="7">
        <f>IF(T389&gt;0,RANK(T389,(N389:P389,Q389:AL389)),0)</f>
        <v>0</v>
      </c>
      <c r="AR389" s="2">
        <f t="shared" si="162"/>
        <v>2.377468910021946E-3</v>
      </c>
      <c r="AS389" s="2">
        <f t="shared" si="163"/>
        <v>0</v>
      </c>
      <c r="AT389" s="2">
        <f t="shared" si="164"/>
        <v>0</v>
      </c>
      <c r="AU389" s="2">
        <f t="shared" si="165"/>
        <v>0</v>
      </c>
      <c r="AW389" t="s">
        <v>1899</v>
      </c>
      <c r="AX389" t="s">
        <v>3246</v>
      </c>
      <c r="AY389">
        <v>5</v>
      </c>
      <c r="BA389" s="127">
        <v>12</v>
      </c>
      <c r="BB389" s="130">
        <v>77</v>
      </c>
      <c r="BC389" s="131">
        <f t="shared" si="144"/>
        <v>12077</v>
      </c>
      <c r="BE389" s="7" t="s">
        <v>3271</v>
      </c>
    </row>
    <row r="390" spans="1:57" hidden="1" outlineLevel="1" x14ac:dyDescent="0.2">
      <c r="A390" t="s">
        <v>1810</v>
      </c>
      <c r="B390" t="s">
        <v>3246</v>
      </c>
      <c r="C390" s="1">
        <f t="shared" si="156"/>
        <v>2576</v>
      </c>
      <c r="D390" s="7">
        <f>RANK(N390,(N390:P390,Q390:AL390))</f>
        <v>2</v>
      </c>
      <c r="E390" s="7">
        <f>RANK(O390,(N390:P390,Q390:AL390))</f>
        <v>1</v>
      </c>
      <c r="F390" s="7">
        <f>IF(P390&gt;0,RANK(P390,(N390:P390,Q390:AL390)),0)</f>
        <v>3</v>
      </c>
      <c r="G390" s="1">
        <f t="shared" si="157"/>
        <v>306</v>
      </c>
      <c r="H390" s="2">
        <f t="shared" si="155"/>
        <v>0.1187888198757764</v>
      </c>
      <c r="I390" s="2"/>
      <c r="J390" s="2">
        <f t="shared" si="158"/>
        <v>0.31832298136645965</v>
      </c>
      <c r="K390" s="2">
        <f t="shared" si="159"/>
        <v>0.43711180124223603</v>
      </c>
      <c r="L390" s="2">
        <f t="shared" si="160"/>
        <v>0.23951863354037267</v>
      </c>
      <c r="M390" s="2">
        <f t="shared" si="161"/>
        <v>5.0465838509316518E-3</v>
      </c>
      <c r="N390" s="1">
        <v>820</v>
      </c>
      <c r="O390" s="1">
        <v>1126</v>
      </c>
      <c r="P390" s="1">
        <v>617</v>
      </c>
      <c r="Q390" s="1">
        <v>13</v>
      </c>
      <c r="AN390" s="7">
        <f>IF(Q390&gt;0,RANK(Q390,(N390:P390,Q390:AL390)),0)</f>
        <v>4</v>
      </c>
      <c r="AO390" s="7">
        <f>IF(R390&gt;0,RANK(R390,(N390:P390,Q390:AL390)),0)</f>
        <v>0</v>
      </c>
      <c r="AP390" s="7">
        <f>IF(S390&gt;0,RANK(S390,(N390:P390,Q390:AL390)),0)</f>
        <v>0</v>
      </c>
      <c r="AQ390" s="7">
        <f>IF(T390&gt;0,RANK(T390,(N390:P390,Q390:AL390)),0)</f>
        <v>0</v>
      </c>
      <c r="AR390" s="2">
        <f t="shared" si="162"/>
        <v>5.046583850931677E-3</v>
      </c>
      <c r="AS390" s="2">
        <f t="shared" si="163"/>
        <v>0</v>
      </c>
      <c r="AT390" s="2">
        <f t="shared" si="164"/>
        <v>0</v>
      </c>
      <c r="AU390" s="2">
        <f t="shared" si="165"/>
        <v>0</v>
      </c>
      <c r="AW390" t="s">
        <v>1810</v>
      </c>
      <c r="AX390" t="s">
        <v>3246</v>
      </c>
      <c r="AY390">
        <v>2</v>
      </c>
      <c r="BA390" s="127">
        <v>12</v>
      </c>
      <c r="BB390" s="130">
        <v>79</v>
      </c>
      <c r="BC390" s="131">
        <f t="shared" si="144"/>
        <v>12079</v>
      </c>
      <c r="BE390" s="7" t="s">
        <v>3271</v>
      </c>
    </row>
    <row r="391" spans="1:57" hidden="1" outlineLevel="1" x14ac:dyDescent="0.2">
      <c r="A391" t="s">
        <v>1320</v>
      </c>
      <c r="B391" t="s">
        <v>3246</v>
      </c>
      <c r="C391" s="1">
        <f t="shared" si="156"/>
        <v>5838</v>
      </c>
      <c r="D391" s="7">
        <f>RANK(N391,(N391:P391,Q391:AL391))</f>
        <v>1</v>
      </c>
      <c r="E391" s="7">
        <f>RANK(O391,(N391:P391,Q391:AL391))</f>
        <v>2</v>
      </c>
      <c r="F391" s="7">
        <f>IF(P391&gt;0,RANK(P391,(N391:P391,Q391:AL391)),0)</f>
        <v>3</v>
      </c>
      <c r="G391" s="1">
        <f t="shared" si="157"/>
        <v>641</v>
      </c>
      <c r="H391" s="2">
        <f t="shared" si="155"/>
        <v>0.10979787598492634</v>
      </c>
      <c r="I391" s="2"/>
      <c r="J391" s="2">
        <f t="shared" si="158"/>
        <v>0.45357999314833847</v>
      </c>
      <c r="K391" s="2">
        <f t="shared" si="159"/>
        <v>0.34378211716341212</v>
      </c>
      <c r="L391" s="2">
        <f t="shared" si="160"/>
        <v>0.20109626584446727</v>
      </c>
      <c r="M391" s="2">
        <f t="shared" si="161"/>
        <v>1.5416238437822027E-3</v>
      </c>
      <c r="N391" s="1">
        <v>2648</v>
      </c>
      <c r="O391" s="1">
        <v>2007</v>
      </c>
      <c r="P391" s="1">
        <v>1174</v>
      </c>
      <c r="Q391" s="1">
        <v>6</v>
      </c>
      <c r="U391" s="1">
        <v>3</v>
      </c>
      <c r="AN391" s="7">
        <f>IF(Q391&gt;0,RANK(Q391,(N391:P391,Q391:AL391)),0)</f>
        <v>4</v>
      </c>
      <c r="AO391" s="7">
        <f>IF(R391&gt;0,RANK(R391,(N391:P391,Q391:AL391)),0)</f>
        <v>0</v>
      </c>
      <c r="AP391" s="7">
        <f>IF(S391&gt;0,RANK(S391,(N391:P391,Q391:AL391)),0)</f>
        <v>0</v>
      </c>
      <c r="AQ391" s="7">
        <f>IF(T391&gt;0,RANK(T391,(N391:P391,Q391:AL391)),0)</f>
        <v>0</v>
      </c>
      <c r="AR391" s="2">
        <f t="shared" si="162"/>
        <v>1.0277492291880781E-3</v>
      </c>
      <c r="AS391" s="2">
        <f t="shared" si="163"/>
        <v>0</v>
      </c>
      <c r="AT391" s="2">
        <f t="shared" si="164"/>
        <v>0</v>
      </c>
      <c r="AU391" s="2">
        <f t="shared" si="165"/>
        <v>0</v>
      </c>
      <c r="AW391" t="s">
        <v>1320</v>
      </c>
      <c r="AX391" t="s">
        <v>3246</v>
      </c>
      <c r="AY391">
        <v>2</v>
      </c>
      <c r="BA391" s="127">
        <v>12</v>
      </c>
      <c r="BB391" s="130">
        <v>81</v>
      </c>
      <c r="BC391" s="131">
        <f t="shared" si="144"/>
        <v>12081</v>
      </c>
      <c r="BE391" s="7" t="s">
        <v>3271</v>
      </c>
    </row>
    <row r="392" spans="1:57" hidden="1" outlineLevel="1" x14ac:dyDescent="0.2">
      <c r="A392" t="s">
        <v>1811</v>
      </c>
      <c r="B392" t="s">
        <v>3246</v>
      </c>
      <c r="C392" s="1">
        <f t="shared" si="156"/>
        <v>100220</v>
      </c>
      <c r="D392" s="7">
        <f>RANK(N392,(N392:P392,Q392:AL392))</f>
        <v>2</v>
      </c>
      <c r="E392" s="7">
        <f>RANK(O392,(N392:P392,Q392:AL392))</f>
        <v>1</v>
      </c>
      <c r="F392" s="7">
        <f>IF(P392&gt;0,RANK(P392,(N392:P392,Q392:AL392)),0)</f>
        <v>3</v>
      </c>
      <c r="G392" s="1">
        <f t="shared" si="157"/>
        <v>8884</v>
      </c>
      <c r="H392" s="2">
        <f t="shared" si="155"/>
        <v>8.8644981041708246E-2</v>
      </c>
      <c r="I392" s="2"/>
      <c r="J392" s="2">
        <f t="shared" si="158"/>
        <v>0.33766713230892037</v>
      </c>
      <c r="K392" s="2">
        <f t="shared" si="159"/>
        <v>0.42631211335062863</v>
      </c>
      <c r="L392" s="2">
        <f t="shared" si="160"/>
        <v>0.23238874476152466</v>
      </c>
      <c r="M392" s="2">
        <f t="shared" si="161"/>
        <v>3.6320095789262874E-3</v>
      </c>
      <c r="N392" s="1">
        <v>33841</v>
      </c>
      <c r="O392" s="1">
        <v>42725</v>
      </c>
      <c r="P392" s="1">
        <v>23290</v>
      </c>
      <c r="Q392" s="1">
        <v>353</v>
      </c>
      <c r="U392" s="1">
        <v>11</v>
      </c>
      <c r="AN392" s="7">
        <f>IF(Q392&gt;0,RANK(Q392,(N392:P392,Q392:AL392)),0)</f>
        <v>4</v>
      </c>
      <c r="AO392" s="7">
        <f>IF(R392&gt;0,RANK(R392,(N392:P392,Q392:AL392)),0)</f>
        <v>0</v>
      </c>
      <c r="AP392" s="7">
        <f>IF(S392&gt;0,RANK(S392,(N392:P392,Q392:AL392)),0)</f>
        <v>0</v>
      </c>
      <c r="AQ392" s="7">
        <f>IF(T392&gt;0,RANK(T392,(N392:P392,Q392:AL392)),0)</f>
        <v>0</v>
      </c>
      <c r="AR392" s="2">
        <f t="shared" si="162"/>
        <v>3.5222510476950707E-3</v>
      </c>
      <c r="AS392" s="2">
        <f t="shared" si="163"/>
        <v>0</v>
      </c>
      <c r="AT392" s="2">
        <f t="shared" si="164"/>
        <v>0</v>
      </c>
      <c r="AU392" s="2">
        <f t="shared" si="165"/>
        <v>0</v>
      </c>
      <c r="AW392" t="s">
        <v>1811</v>
      </c>
      <c r="AX392" t="s">
        <v>3246</v>
      </c>
      <c r="AY392">
        <v>13</v>
      </c>
      <c r="BA392" s="127">
        <v>12</v>
      </c>
      <c r="BB392" s="130">
        <v>83</v>
      </c>
      <c r="BC392" s="131">
        <f t="shared" si="144"/>
        <v>12083</v>
      </c>
      <c r="BE392" s="7" t="s">
        <v>3271</v>
      </c>
    </row>
    <row r="393" spans="1:57" hidden="1" outlineLevel="1" x14ac:dyDescent="0.2">
      <c r="A393" t="s">
        <v>2071</v>
      </c>
      <c r="B393" t="s">
        <v>3246</v>
      </c>
      <c r="C393" s="1">
        <f t="shared" si="156"/>
        <v>86989</v>
      </c>
      <c r="D393" s="7">
        <f>RANK(N393,(N393:P393,Q393:AL393))</f>
        <v>2</v>
      </c>
      <c r="E393" s="7">
        <f>RANK(O393,(N393:P393,Q393:AL393))</f>
        <v>1</v>
      </c>
      <c r="F393" s="7">
        <f>IF(P393&gt;0,RANK(P393,(N393:P393,Q393:AL393)),0)</f>
        <v>3</v>
      </c>
      <c r="G393" s="1">
        <f t="shared" si="157"/>
        <v>4613</v>
      </c>
      <c r="H393" s="2">
        <f t="shared" si="155"/>
        <v>5.3029693409511545E-2</v>
      </c>
      <c r="I393" s="2"/>
      <c r="J393" s="2">
        <f t="shared" si="158"/>
        <v>0.35440113117750521</v>
      </c>
      <c r="K393" s="2">
        <f t="shared" si="159"/>
        <v>0.40743082458701674</v>
      </c>
      <c r="L393" s="2">
        <f t="shared" si="160"/>
        <v>0.23599535573463312</v>
      </c>
      <c r="M393" s="2">
        <f t="shared" si="161"/>
        <v>2.1726885008448715E-3</v>
      </c>
      <c r="N393" s="1">
        <v>30829</v>
      </c>
      <c r="O393" s="1">
        <v>35442</v>
      </c>
      <c r="P393" s="1">
        <v>20529</v>
      </c>
      <c r="Q393" s="1">
        <v>187</v>
      </c>
      <c r="U393" s="1">
        <v>1</v>
      </c>
      <c r="Y393" s="1">
        <v>1</v>
      </c>
      <c r="AN393" s="7">
        <f>IF(Q393&gt;0,RANK(Q393,(N393:P393,Q393:AL393)),0)</f>
        <v>4</v>
      </c>
      <c r="AO393" s="7">
        <f>IF(R393&gt;0,RANK(R393,(N393:P393,Q393:AL393)),0)</f>
        <v>0</v>
      </c>
      <c r="AP393" s="7">
        <f>IF(S393&gt;0,RANK(S393,(N393:P393,Q393:AL393)),0)</f>
        <v>0</v>
      </c>
      <c r="AQ393" s="7">
        <f>IF(T393&gt;0,RANK(T393,(N393:P393,Q393:AL393)),0)</f>
        <v>0</v>
      </c>
      <c r="AR393" s="2">
        <f t="shared" si="162"/>
        <v>2.1496970881375805E-3</v>
      </c>
      <c r="AS393" s="2">
        <f t="shared" si="163"/>
        <v>0</v>
      </c>
      <c r="AT393" s="2">
        <f t="shared" si="164"/>
        <v>0</v>
      </c>
      <c r="AU393" s="2">
        <f t="shared" si="165"/>
        <v>0</v>
      </c>
      <c r="AW393" t="s">
        <v>2071</v>
      </c>
      <c r="AX393" t="s">
        <v>3246</v>
      </c>
      <c r="BA393" s="127">
        <v>12</v>
      </c>
      <c r="BB393" s="130">
        <v>85</v>
      </c>
      <c r="BC393" s="131">
        <f t="shared" si="144"/>
        <v>12085</v>
      </c>
      <c r="BE393" s="7" t="s">
        <v>3271</v>
      </c>
    </row>
    <row r="394" spans="1:57" hidden="1" outlineLevel="1" x14ac:dyDescent="0.2">
      <c r="A394" t="s">
        <v>1608</v>
      </c>
      <c r="B394" t="s">
        <v>3246</v>
      </c>
      <c r="C394" s="1">
        <f t="shared" si="156"/>
        <v>53184</v>
      </c>
      <c r="D394" s="7">
        <f>RANK(N394,(N394:P394,Q394:AL394))</f>
        <v>2</v>
      </c>
      <c r="E394" s="7">
        <f>RANK(O394,(N394:P394,Q394:AL394))</f>
        <v>1</v>
      </c>
      <c r="F394" s="7">
        <f>IF(P394&gt;0,RANK(P394,(N394:P394,Q394:AL394)),0)</f>
        <v>3</v>
      </c>
      <c r="G394" s="1">
        <f t="shared" si="157"/>
        <v>9998</v>
      </c>
      <c r="H394" s="2">
        <f t="shared" si="155"/>
        <v>0.18798886883273164</v>
      </c>
      <c r="I394" s="2"/>
      <c r="J394" s="2">
        <f t="shared" si="158"/>
        <v>0.27831678700361012</v>
      </c>
      <c r="K394" s="2">
        <f t="shared" si="159"/>
        <v>0.46630565583634176</v>
      </c>
      <c r="L394" s="2">
        <f t="shared" si="160"/>
        <v>0.25274518652226236</v>
      </c>
      <c r="M394" s="2">
        <f t="shared" si="161"/>
        <v>2.6323706377858191E-3</v>
      </c>
      <c r="N394" s="1">
        <v>14802</v>
      </c>
      <c r="O394" s="1">
        <v>24800</v>
      </c>
      <c r="P394" s="1">
        <v>13442</v>
      </c>
      <c r="Q394" s="1">
        <v>140</v>
      </c>
      <c r="AN394" s="7">
        <f>IF(Q394&gt;0,RANK(Q394,(N394:P394,Q394:AL394)),0)</f>
        <v>4</v>
      </c>
      <c r="AO394" s="7">
        <f>IF(R394&gt;0,RANK(R394,(N394:P394,Q394:AL394)),0)</f>
        <v>0</v>
      </c>
      <c r="AP394" s="7">
        <f>IF(S394&gt;0,RANK(S394,(N394:P394,Q394:AL394)),0)</f>
        <v>0</v>
      </c>
      <c r="AQ394" s="7">
        <f>IF(T394&gt;0,RANK(T394,(N394:P394,Q394:AL394)),0)</f>
        <v>0</v>
      </c>
      <c r="AR394" s="2">
        <f t="shared" si="162"/>
        <v>2.6323706377858001E-3</v>
      </c>
      <c r="AS394" s="2">
        <f t="shared" si="163"/>
        <v>0</v>
      </c>
      <c r="AT394" s="2">
        <f t="shared" si="164"/>
        <v>0</v>
      </c>
      <c r="AU394" s="2">
        <f t="shared" si="165"/>
        <v>0</v>
      </c>
      <c r="AW394" t="s">
        <v>1608</v>
      </c>
      <c r="AX394" t="s">
        <v>3246</v>
      </c>
      <c r="BA394" s="127">
        <v>12</v>
      </c>
      <c r="BB394" s="130">
        <v>87</v>
      </c>
      <c r="BC394" s="131">
        <f t="shared" si="144"/>
        <v>12087</v>
      </c>
      <c r="BE394" s="7" t="s">
        <v>3271</v>
      </c>
    </row>
    <row r="395" spans="1:57" hidden="1" outlineLevel="1" x14ac:dyDescent="0.2">
      <c r="A395" t="s">
        <v>1371</v>
      </c>
      <c r="B395" t="s">
        <v>3246</v>
      </c>
      <c r="C395" s="1">
        <f t="shared" si="156"/>
        <v>28789</v>
      </c>
      <c r="D395" s="7">
        <f>RANK(N395,(N395:P395,Q395:AL395))</f>
        <v>1</v>
      </c>
      <c r="E395" s="7">
        <f>RANK(O395,(N395:P395,Q395:AL395))</f>
        <v>2</v>
      </c>
      <c r="F395" s="7">
        <f>IF(P395&gt;0,RANK(P395,(N395:P395,Q395:AL395)),0)</f>
        <v>3</v>
      </c>
      <c r="G395" s="1">
        <f t="shared" si="157"/>
        <v>552</v>
      </c>
      <c r="H395" s="2">
        <f t="shared" si="155"/>
        <v>1.9173990065650074E-2</v>
      </c>
      <c r="I395" s="2"/>
      <c r="J395" s="2">
        <f t="shared" si="158"/>
        <v>0.36298586265587551</v>
      </c>
      <c r="K395" s="2">
        <f t="shared" si="159"/>
        <v>0.34381187259022544</v>
      </c>
      <c r="L395" s="2">
        <f t="shared" si="160"/>
        <v>0.28879085761922957</v>
      </c>
      <c r="M395" s="2">
        <f t="shared" si="161"/>
        <v>4.4114071346694761E-3</v>
      </c>
      <c r="N395" s="1">
        <v>10450</v>
      </c>
      <c r="O395" s="1">
        <v>9898</v>
      </c>
      <c r="P395" s="1">
        <v>8314</v>
      </c>
      <c r="Q395" s="1">
        <v>125</v>
      </c>
      <c r="U395" s="1">
        <v>2</v>
      </c>
      <c r="AN395" s="7">
        <f>IF(Q395&gt;0,RANK(Q395,(N395:P395,Q395:AL395)),0)</f>
        <v>4</v>
      </c>
      <c r="AO395" s="7">
        <f>IF(R395&gt;0,RANK(R395,(N395:P395,Q395:AL395)),0)</f>
        <v>0</v>
      </c>
      <c r="AP395" s="7">
        <f>IF(S395&gt;0,RANK(S395,(N395:P395,Q395:AL395)),0)</f>
        <v>0</v>
      </c>
      <c r="AQ395" s="7">
        <f>IF(T395&gt;0,RANK(T395,(N395:P395,Q395:AL395)),0)</f>
        <v>0</v>
      </c>
      <c r="AR395" s="2">
        <f t="shared" si="162"/>
        <v>4.3419361561707597E-3</v>
      </c>
      <c r="AS395" s="2">
        <f t="shared" si="163"/>
        <v>0</v>
      </c>
      <c r="AT395" s="2">
        <f t="shared" si="164"/>
        <v>0</v>
      </c>
      <c r="AU395" s="2">
        <f t="shared" si="165"/>
        <v>0</v>
      </c>
      <c r="AW395" t="s">
        <v>1371</v>
      </c>
      <c r="AX395" t="s">
        <v>3246</v>
      </c>
      <c r="AY395">
        <v>20</v>
      </c>
      <c r="BA395" s="127">
        <v>12</v>
      </c>
      <c r="BB395" s="130">
        <v>89</v>
      </c>
      <c r="BC395" s="131">
        <f t="shared" si="144"/>
        <v>12089</v>
      </c>
      <c r="BE395" s="7" t="s">
        <v>3271</v>
      </c>
    </row>
    <row r="396" spans="1:57" hidden="1" outlineLevel="1" x14ac:dyDescent="0.2">
      <c r="A396" t="s">
        <v>979</v>
      </c>
      <c r="B396" t="s">
        <v>3246</v>
      </c>
      <c r="C396" s="1">
        <f t="shared" si="156"/>
        <v>18174</v>
      </c>
      <c r="D396" s="7">
        <f>RANK(N396,(N396:P396,Q396:AL396))</f>
        <v>2</v>
      </c>
      <c r="E396" s="7">
        <f>RANK(O396,(N396:P396,Q396:AL396))</f>
        <v>1</v>
      </c>
      <c r="F396" s="7">
        <f>IF(P396&gt;0,RANK(P396,(N396:P396,Q396:AL396)),0)</f>
        <v>3</v>
      </c>
      <c r="G396" s="1">
        <f t="shared" si="157"/>
        <v>3864</v>
      </c>
      <c r="H396" s="2">
        <f t="shared" si="155"/>
        <v>0.21261142291185209</v>
      </c>
      <c r="I396" s="2"/>
      <c r="J396" s="2">
        <f t="shared" si="158"/>
        <v>0.30279520193683285</v>
      </c>
      <c r="K396" s="2">
        <f t="shared" si="159"/>
        <v>0.51540662484868494</v>
      </c>
      <c r="L396" s="2">
        <f t="shared" si="160"/>
        <v>0.17910201386596236</v>
      </c>
      <c r="M396" s="2">
        <f t="shared" si="161"/>
        <v>2.6961593485198554E-3</v>
      </c>
      <c r="N396" s="1">
        <v>5503</v>
      </c>
      <c r="O396" s="1">
        <v>9367</v>
      </c>
      <c r="P396" s="1">
        <v>3255</v>
      </c>
      <c r="Q396" s="1">
        <v>49</v>
      </c>
      <c r="AN396" s="7">
        <f>IF(Q396&gt;0,RANK(Q396,(N396:P396,Q396:AL396)),0)</f>
        <v>4</v>
      </c>
      <c r="AO396" s="7">
        <f>IF(R396&gt;0,RANK(R396,(N396:P396,Q396:AL396)),0)</f>
        <v>0</v>
      </c>
      <c r="AP396" s="7">
        <f>IF(S396&gt;0,RANK(S396,(N396:P396,Q396:AL396)),0)</f>
        <v>0</v>
      </c>
      <c r="AQ396" s="7">
        <f>IF(T396&gt;0,RANK(T396,(N396:P396,Q396:AL396)),0)</f>
        <v>0</v>
      </c>
      <c r="AR396" s="2">
        <f t="shared" si="162"/>
        <v>2.6961593485198636E-3</v>
      </c>
      <c r="AS396" s="2">
        <f t="shared" si="163"/>
        <v>0</v>
      </c>
      <c r="AT396" s="2">
        <f t="shared" si="164"/>
        <v>0</v>
      </c>
      <c r="AU396" s="2">
        <f t="shared" si="165"/>
        <v>0</v>
      </c>
      <c r="AW396" t="s">
        <v>979</v>
      </c>
      <c r="AX396" t="s">
        <v>3246</v>
      </c>
      <c r="AY396">
        <v>4</v>
      </c>
      <c r="BA396" s="127">
        <v>12</v>
      </c>
      <c r="BB396" s="130">
        <v>91</v>
      </c>
      <c r="BC396" s="131">
        <f t="shared" si="144"/>
        <v>12091</v>
      </c>
      <c r="BE396" s="7" t="s">
        <v>3271</v>
      </c>
    </row>
    <row r="397" spans="1:57" hidden="1" outlineLevel="1" x14ac:dyDescent="0.2">
      <c r="A397" t="s">
        <v>210</v>
      </c>
      <c r="B397" t="s">
        <v>3246</v>
      </c>
      <c r="C397" s="1">
        <f t="shared" si="156"/>
        <v>61769</v>
      </c>
      <c r="D397" s="7">
        <f>RANK(N397,(N397:P397,Q397:AL397))</f>
        <v>3</v>
      </c>
      <c r="E397" s="7">
        <f>RANK(O397,(N397:P397,Q397:AL397))</f>
        <v>1</v>
      </c>
      <c r="F397" s="7">
        <f>IF(P397&gt;0,RANK(P397,(N397:P397,Q397:AL397)),0)</f>
        <v>2</v>
      </c>
      <c r="G397" s="1">
        <f t="shared" si="157"/>
        <v>16147</v>
      </c>
      <c r="H397" s="2">
        <f t="shared" si="155"/>
        <v>0.26140944486716639</v>
      </c>
      <c r="I397" s="2"/>
      <c r="J397" s="2">
        <f t="shared" si="158"/>
        <v>0.19488740306626301</v>
      </c>
      <c r="K397" s="2">
        <f t="shared" si="159"/>
        <v>0.53130210947238909</v>
      </c>
      <c r="L397" s="2">
        <f t="shared" si="160"/>
        <v>0.26989266460522271</v>
      </c>
      <c r="M397" s="2">
        <f t="shared" si="161"/>
        <v>3.9178228561251305E-3</v>
      </c>
      <c r="N397" s="1">
        <v>12038</v>
      </c>
      <c r="O397" s="1">
        <v>32818</v>
      </c>
      <c r="P397" s="1">
        <v>16671</v>
      </c>
      <c r="Q397" s="1">
        <v>242</v>
      </c>
      <c r="AN397" s="7">
        <f>IF(Q397&gt;0,RANK(Q397,(N397:P397,Q397:AL397)),0)</f>
        <v>4</v>
      </c>
      <c r="AO397" s="7">
        <f>IF(R397&gt;0,RANK(R397,(N397:P397,Q397:AL397)),0)</f>
        <v>0</v>
      </c>
      <c r="AP397" s="7">
        <f>IF(S397&gt;0,RANK(S397,(N397:P397,Q397:AL397)),0)</f>
        <v>0</v>
      </c>
      <c r="AQ397" s="7">
        <f>IF(T397&gt;0,RANK(T397,(N397:P397,Q397:AL397)),0)</f>
        <v>0</v>
      </c>
      <c r="AR397" s="2">
        <f t="shared" si="162"/>
        <v>3.9178228561252406E-3</v>
      </c>
      <c r="AS397" s="2">
        <f t="shared" si="163"/>
        <v>0</v>
      </c>
      <c r="AT397" s="2">
        <f t="shared" si="164"/>
        <v>0</v>
      </c>
      <c r="AU397" s="2">
        <f t="shared" si="165"/>
        <v>0</v>
      </c>
      <c r="AW397" t="s">
        <v>210</v>
      </c>
      <c r="AX397" t="s">
        <v>3246</v>
      </c>
      <c r="AY397">
        <v>1</v>
      </c>
      <c r="BA397" s="127">
        <v>12</v>
      </c>
      <c r="BB397" s="130">
        <v>93</v>
      </c>
      <c r="BC397" s="131">
        <f t="shared" si="144"/>
        <v>12093</v>
      </c>
      <c r="BE397" s="7" t="s">
        <v>3271</v>
      </c>
    </row>
    <row r="398" spans="1:57" hidden="1" outlineLevel="1" x14ac:dyDescent="0.2">
      <c r="A398" t="s">
        <v>2057</v>
      </c>
      <c r="B398" t="s">
        <v>3246</v>
      </c>
      <c r="C398" s="1">
        <f t="shared" si="156"/>
        <v>9370</v>
      </c>
      <c r="D398" s="7">
        <f>RANK(N398,(N398:P398,Q398:AL398))</f>
        <v>1</v>
      </c>
      <c r="E398" s="7">
        <f>RANK(O398,(N398:P398,Q398:AL398))</f>
        <v>2</v>
      </c>
      <c r="F398" s="7">
        <f>IF(P398&gt;0,RANK(P398,(N398:P398,Q398:AL398)),0)</f>
        <v>3</v>
      </c>
      <c r="G398" s="1">
        <f t="shared" si="157"/>
        <v>120</v>
      </c>
      <c r="H398" s="2">
        <f t="shared" si="155"/>
        <v>1.2806830309498399E-2</v>
      </c>
      <c r="I398" s="2"/>
      <c r="J398" s="2">
        <f t="shared" si="158"/>
        <v>0.36478121664887941</v>
      </c>
      <c r="K398" s="2">
        <f t="shared" si="159"/>
        <v>0.351974386339381</v>
      </c>
      <c r="L398" s="2">
        <f t="shared" si="160"/>
        <v>0.2824973319103522</v>
      </c>
      <c r="M398" s="2">
        <f t="shared" si="161"/>
        <v>7.4706510138738969E-4</v>
      </c>
      <c r="N398" s="1">
        <v>3418</v>
      </c>
      <c r="O398" s="1">
        <v>3298</v>
      </c>
      <c r="P398" s="1">
        <v>2647</v>
      </c>
      <c r="Q398" s="1">
        <v>7</v>
      </c>
      <c r="AN398" s="7">
        <f>IF(Q398&gt;0,RANK(Q398,(N398:P398,Q398:AL398)),0)</f>
        <v>4</v>
      </c>
      <c r="AO398" s="7">
        <f>IF(R398&gt;0,RANK(R398,(N398:P398,Q398:AL398)),0)</f>
        <v>0</v>
      </c>
      <c r="AP398" s="7">
        <f>IF(S398&gt;0,RANK(S398,(N398:P398,Q398:AL398)),0)</f>
        <v>0</v>
      </c>
      <c r="AQ398" s="7">
        <f>IF(T398&gt;0,RANK(T398,(N398:P398,Q398:AL398)),0)</f>
        <v>0</v>
      </c>
      <c r="AR398" s="2">
        <f t="shared" si="162"/>
        <v>7.470651013874066E-4</v>
      </c>
      <c r="AS398" s="2">
        <f t="shared" si="163"/>
        <v>0</v>
      </c>
      <c r="AT398" s="2">
        <f t="shared" si="164"/>
        <v>0</v>
      </c>
      <c r="AU398" s="2">
        <f t="shared" si="165"/>
        <v>0</v>
      </c>
      <c r="AW398" t="s">
        <v>2057</v>
      </c>
      <c r="AX398" t="s">
        <v>3246</v>
      </c>
      <c r="BA398" s="127">
        <v>12</v>
      </c>
      <c r="BB398" s="130">
        <v>95</v>
      </c>
      <c r="BC398" s="131">
        <f t="shared" si="144"/>
        <v>12095</v>
      </c>
      <c r="BE398" s="7" t="s">
        <v>3271</v>
      </c>
    </row>
    <row r="399" spans="1:57" hidden="1" outlineLevel="1" x14ac:dyDescent="0.2">
      <c r="A399" t="s">
        <v>678</v>
      </c>
      <c r="B399" t="s">
        <v>3246</v>
      </c>
      <c r="C399" s="1">
        <f t="shared" si="156"/>
        <v>237011</v>
      </c>
      <c r="D399" s="7">
        <f>RANK(N399,(N399:P399,Q399:AL399))</f>
        <v>2</v>
      </c>
      <c r="E399" s="7">
        <f>RANK(O399,(N399:P399,Q399:AL399))</f>
        <v>1</v>
      </c>
      <c r="F399" s="7">
        <f>IF(P399&gt;0,RANK(P399,(N399:P399,Q399:AL399)),0)</f>
        <v>3</v>
      </c>
      <c r="G399" s="1">
        <f t="shared" si="157"/>
        <v>26105</v>
      </c>
      <c r="H399" s="2">
        <f t="shared" si="155"/>
        <v>0.11014256722261836</v>
      </c>
      <c r="I399" s="2"/>
      <c r="J399" s="2">
        <f t="shared" si="158"/>
        <v>0.3488572260359224</v>
      </c>
      <c r="K399" s="2">
        <f t="shared" si="159"/>
        <v>0.45899979325854073</v>
      </c>
      <c r="L399" s="2">
        <f t="shared" si="160"/>
        <v>0.18920640814139428</v>
      </c>
      <c r="M399" s="2">
        <f t="shared" si="161"/>
        <v>2.9365725641425922E-3</v>
      </c>
      <c r="N399" s="1">
        <v>82683</v>
      </c>
      <c r="O399" s="1">
        <v>108788</v>
      </c>
      <c r="P399" s="1">
        <v>44844</v>
      </c>
      <c r="Q399" s="1">
        <v>676</v>
      </c>
      <c r="U399" s="1">
        <v>20</v>
      </c>
      <c r="AN399" s="7">
        <f>IF(Q399&gt;0,RANK(Q399,(N399:P399,Q399:AL399)),0)</f>
        <v>4</v>
      </c>
      <c r="AO399" s="7">
        <f>IF(R399&gt;0,RANK(R399,(N399:P399,Q399:AL399)),0)</f>
        <v>0</v>
      </c>
      <c r="AP399" s="7">
        <f>IF(S399&gt;0,RANK(S399,(N399:P399,Q399:AL399)),0)</f>
        <v>0</v>
      </c>
      <c r="AQ399" s="7">
        <f>IF(T399&gt;0,RANK(T399,(N399:P399,Q399:AL399)),0)</f>
        <v>0</v>
      </c>
      <c r="AR399" s="2">
        <f t="shared" si="162"/>
        <v>2.8521882950580352E-3</v>
      </c>
      <c r="AS399" s="2">
        <f t="shared" si="163"/>
        <v>0</v>
      </c>
      <c r="AT399" s="2">
        <f t="shared" si="164"/>
        <v>0</v>
      </c>
      <c r="AU399" s="2">
        <f t="shared" si="165"/>
        <v>0</v>
      </c>
      <c r="AW399" t="s">
        <v>678</v>
      </c>
      <c r="AX399" t="s">
        <v>3246</v>
      </c>
      <c r="BA399" s="127">
        <v>12</v>
      </c>
      <c r="BB399" s="130">
        <v>97</v>
      </c>
      <c r="BC399" s="131">
        <f t="shared" si="144"/>
        <v>12097</v>
      </c>
      <c r="BE399" s="7" t="s">
        <v>3271</v>
      </c>
    </row>
    <row r="400" spans="1:57" hidden="1" outlineLevel="1" x14ac:dyDescent="0.2">
      <c r="A400" t="s">
        <v>471</v>
      </c>
      <c r="B400" t="s">
        <v>3246</v>
      </c>
      <c r="C400" s="1">
        <f t="shared" si="156"/>
        <v>45267</v>
      </c>
      <c r="D400" s="7">
        <f>RANK(N400,(N400:P400,Q400:AL400))</f>
        <v>2</v>
      </c>
      <c r="E400" s="7">
        <f>RANK(O400,(N400:P400,Q400:AL400))</f>
        <v>1</v>
      </c>
      <c r="F400" s="7">
        <f>IF(P400&gt;0,RANK(P400,(N400:P400,Q400:AL400)),0)</f>
        <v>3</v>
      </c>
      <c r="G400" s="1">
        <f t="shared" si="157"/>
        <v>4133</v>
      </c>
      <c r="H400" s="2">
        <f t="shared" si="155"/>
        <v>9.1302715002098661E-2</v>
      </c>
      <c r="I400" s="2"/>
      <c r="J400" s="2">
        <f t="shared" si="158"/>
        <v>0.33158813263525305</v>
      </c>
      <c r="K400" s="2">
        <f t="shared" si="159"/>
        <v>0.42289084763735169</v>
      </c>
      <c r="L400" s="2">
        <f t="shared" si="160"/>
        <v>0.24346654295623743</v>
      </c>
      <c r="M400" s="2">
        <f t="shared" si="161"/>
        <v>2.0544767711578871E-3</v>
      </c>
      <c r="N400" s="1">
        <v>15010</v>
      </c>
      <c r="O400" s="1">
        <v>19143</v>
      </c>
      <c r="P400" s="1">
        <v>11021</v>
      </c>
      <c r="Q400" s="1">
        <v>91</v>
      </c>
      <c r="U400" s="1">
        <v>2</v>
      </c>
      <c r="AN400" s="7">
        <f>IF(Q400&gt;0,RANK(Q400,(N400:P400,Q400:AL400)),0)</f>
        <v>4</v>
      </c>
      <c r="AO400" s="7">
        <f>IF(R400&gt;0,RANK(R400,(N400:P400,Q400:AL400)),0)</f>
        <v>0</v>
      </c>
      <c r="AP400" s="7">
        <f>IF(S400&gt;0,RANK(S400,(N400:P400,Q400:AL400)),0)</f>
        <v>0</v>
      </c>
      <c r="AQ400" s="7">
        <f>IF(T400&gt;0,RANK(T400,(N400:P400,Q400:AL400)),0)</f>
        <v>0</v>
      </c>
      <c r="AR400" s="2">
        <f t="shared" si="162"/>
        <v>2.0102944750038658E-3</v>
      </c>
      <c r="AS400" s="2">
        <f t="shared" si="163"/>
        <v>0</v>
      </c>
      <c r="AT400" s="2">
        <f t="shared" si="164"/>
        <v>0</v>
      </c>
      <c r="AU400" s="2">
        <f t="shared" si="165"/>
        <v>0</v>
      </c>
      <c r="AW400" t="s">
        <v>471</v>
      </c>
      <c r="AX400" t="s">
        <v>3246</v>
      </c>
      <c r="BA400" s="127">
        <v>12</v>
      </c>
      <c r="BB400" s="130">
        <v>99</v>
      </c>
      <c r="BC400" s="131">
        <f t="shared" si="144"/>
        <v>12099</v>
      </c>
      <c r="BE400" s="7" t="s">
        <v>3271</v>
      </c>
    </row>
    <row r="401" spans="1:57" hidden="1" outlineLevel="1" x14ac:dyDescent="0.2">
      <c r="A401" t="s">
        <v>337</v>
      </c>
      <c r="B401" t="s">
        <v>3246</v>
      </c>
      <c r="C401" s="1">
        <f t="shared" si="156"/>
        <v>405251</v>
      </c>
      <c r="D401" s="7">
        <f>RANK(N401,(N401:P401,Q401:AL401))</f>
        <v>1</v>
      </c>
      <c r="E401" s="7">
        <f>RANK(O401,(N401:P401,Q401:AL401))</f>
        <v>2</v>
      </c>
      <c r="F401" s="7">
        <f>IF(P401&gt;0,RANK(P401,(N401:P401,Q401:AL401)),0)</f>
        <v>3</v>
      </c>
      <c r="G401" s="1">
        <f t="shared" si="157"/>
        <v>47519</v>
      </c>
      <c r="H401" s="2">
        <f t="shared" si="155"/>
        <v>0.11725819307046743</v>
      </c>
      <c r="I401" s="2"/>
      <c r="J401" s="2">
        <f t="shared" si="158"/>
        <v>0.46358676474579952</v>
      </c>
      <c r="K401" s="2">
        <f t="shared" si="159"/>
        <v>0.3463285716753321</v>
      </c>
      <c r="L401" s="2">
        <f t="shared" si="160"/>
        <v>0.18813772205373955</v>
      </c>
      <c r="M401" s="2">
        <f t="shared" si="161"/>
        <v>1.9469415251288369E-3</v>
      </c>
      <c r="N401" s="1">
        <v>187869</v>
      </c>
      <c r="O401" s="1">
        <v>140350</v>
      </c>
      <c r="P401" s="1">
        <v>76243</v>
      </c>
      <c r="Q401" s="1">
        <v>771</v>
      </c>
      <c r="U401" s="1">
        <v>15</v>
      </c>
      <c r="AB401" s="1">
        <v>3</v>
      </c>
      <c r="AN401" s="7">
        <f>IF(Q401&gt;0,RANK(Q401,(N401:P401,Q401:AL401)),0)</f>
        <v>4</v>
      </c>
      <c r="AO401" s="7">
        <f>IF(R401&gt;0,RANK(R401,(N401:P401,Q401:AL401)),0)</f>
        <v>0</v>
      </c>
      <c r="AP401" s="7">
        <f>IF(S401&gt;0,RANK(S401,(N401:P401,Q401:AL401)),0)</f>
        <v>0</v>
      </c>
      <c r="AQ401" s="7">
        <f>IF(T401&gt;0,RANK(T401,(N401:P401,Q401:AL401)),0)</f>
        <v>0</v>
      </c>
      <c r="AR401" s="2">
        <f t="shared" si="162"/>
        <v>1.9025246082057785E-3</v>
      </c>
      <c r="AS401" s="2">
        <f t="shared" si="163"/>
        <v>0</v>
      </c>
      <c r="AT401" s="2">
        <f t="shared" si="164"/>
        <v>0</v>
      </c>
      <c r="AU401" s="2">
        <f t="shared" si="165"/>
        <v>0</v>
      </c>
      <c r="AW401" t="s">
        <v>337</v>
      </c>
      <c r="AX401" t="s">
        <v>3246</v>
      </c>
      <c r="BA401" s="127">
        <v>12</v>
      </c>
      <c r="BB401" s="130">
        <v>101</v>
      </c>
      <c r="BC401" s="131">
        <f t="shared" si="144"/>
        <v>12101</v>
      </c>
      <c r="BE401" s="7" t="s">
        <v>3271</v>
      </c>
    </row>
    <row r="402" spans="1:57" hidden="1" outlineLevel="1" x14ac:dyDescent="0.2">
      <c r="A402" t="s">
        <v>338</v>
      </c>
      <c r="B402" t="s">
        <v>3246</v>
      </c>
      <c r="C402" s="1">
        <f t="shared" si="156"/>
        <v>135962</v>
      </c>
      <c r="D402" s="7">
        <f>RANK(N402,(N402:P402,Q402:AL402))</f>
        <v>1</v>
      </c>
      <c r="E402" s="7">
        <f>RANK(O402,(N402:P402,Q402:AL402))</f>
        <v>2</v>
      </c>
      <c r="F402" s="7">
        <f>IF(P402&gt;0,RANK(P402,(N402:P402,Q402:AL402)),0)</f>
        <v>3</v>
      </c>
      <c r="G402" s="1">
        <f t="shared" si="157"/>
        <v>5395</v>
      </c>
      <c r="H402" s="2">
        <f t="shared" si="155"/>
        <v>3.968020476309557E-2</v>
      </c>
      <c r="I402" s="2"/>
      <c r="J402" s="2">
        <f t="shared" si="158"/>
        <v>0.39077095070681511</v>
      </c>
      <c r="K402" s="2">
        <f t="shared" si="159"/>
        <v>0.35109074594371958</v>
      </c>
      <c r="L402" s="2">
        <f t="shared" si="160"/>
        <v>0.25488004001117959</v>
      </c>
      <c r="M402" s="2">
        <f t="shared" si="161"/>
        <v>3.2582633382857162E-3</v>
      </c>
      <c r="N402" s="1">
        <v>53130</v>
      </c>
      <c r="O402" s="1">
        <v>47735</v>
      </c>
      <c r="P402" s="1">
        <v>34654</v>
      </c>
      <c r="Q402" s="1">
        <v>440</v>
      </c>
      <c r="U402" s="1">
        <v>2</v>
      </c>
      <c r="AB402" s="1">
        <v>1</v>
      </c>
      <c r="AN402" s="7">
        <f>IF(Q402&gt;0,RANK(Q402,(N402:P402,Q402:AL402)),0)</f>
        <v>4</v>
      </c>
      <c r="AO402" s="7">
        <f>IF(R402&gt;0,RANK(R402,(N402:P402,Q402:AL402)),0)</f>
        <v>0</v>
      </c>
      <c r="AP402" s="7">
        <f>IF(S402&gt;0,RANK(S402,(N402:P402,Q402:AL402)),0)</f>
        <v>0</v>
      </c>
      <c r="AQ402" s="7">
        <f>IF(T402&gt;0,RANK(T402,(N402:P402,Q402:AL402)),0)</f>
        <v>0</v>
      </c>
      <c r="AR402" s="2">
        <f t="shared" si="162"/>
        <v>3.2361983495388419E-3</v>
      </c>
      <c r="AS402" s="2">
        <f t="shared" si="163"/>
        <v>0</v>
      </c>
      <c r="AT402" s="2">
        <f t="shared" si="164"/>
        <v>0</v>
      </c>
      <c r="AU402" s="2">
        <f t="shared" si="165"/>
        <v>0</v>
      </c>
      <c r="AW402" t="s">
        <v>338</v>
      </c>
      <c r="AX402" t="s">
        <v>3246</v>
      </c>
      <c r="BA402" s="127">
        <v>12</v>
      </c>
      <c r="BB402" s="130">
        <v>103</v>
      </c>
      <c r="BC402" s="131">
        <f t="shared" si="144"/>
        <v>12103</v>
      </c>
      <c r="BE402" s="7" t="s">
        <v>3271</v>
      </c>
    </row>
    <row r="403" spans="1:57" hidden="1" outlineLevel="1" x14ac:dyDescent="0.2">
      <c r="A403" t="s">
        <v>2205</v>
      </c>
      <c r="B403" t="s">
        <v>3246</v>
      </c>
      <c r="C403" s="1">
        <f t="shared" si="156"/>
        <v>422851</v>
      </c>
      <c r="D403" s="7">
        <f>RANK(N403,(N403:P403,Q403:AL403))</f>
        <v>1</v>
      </c>
      <c r="E403" s="7">
        <f>RANK(O403,(N403:P403,Q403:AL403))</f>
        <v>2</v>
      </c>
      <c r="F403" s="7">
        <f>IF(P403&gt;0,RANK(P403,(N403:P403,Q403:AL403)),0)</f>
        <v>3</v>
      </c>
      <c r="G403" s="1">
        <f t="shared" si="157"/>
        <v>1407</v>
      </c>
      <c r="H403" s="2">
        <f t="shared" si="155"/>
        <v>3.3274132022863847E-3</v>
      </c>
      <c r="I403" s="2"/>
      <c r="J403" s="2">
        <f t="shared" si="158"/>
        <v>0.37963254195922441</v>
      </c>
      <c r="K403" s="2">
        <f t="shared" si="159"/>
        <v>0.376305128756938</v>
      </c>
      <c r="L403" s="2">
        <f t="shared" si="160"/>
        <v>0.23946260030128816</v>
      </c>
      <c r="M403" s="2">
        <f t="shared" si="161"/>
        <v>4.5997289825494836E-3</v>
      </c>
      <c r="N403" s="1">
        <v>160528</v>
      </c>
      <c r="O403" s="1">
        <v>159121</v>
      </c>
      <c r="P403" s="1">
        <v>101257</v>
      </c>
      <c r="Q403" s="1">
        <v>1920</v>
      </c>
      <c r="U403" s="1">
        <v>20</v>
      </c>
      <c r="AB403" s="1">
        <v>5</v>
      </c>
      <c r="AN403" s="7">
        <f>IF(Q403&gt;0,RANK(Q403,(N403:P403,Q403:AL403)),0)</f>
        <v>4</v>
      </c>
      <c r="AO403" s="7">
        <f>IF(R403&gt;0,RANK(R403,(N403:P403,Q403:AL403)),0)</f>
        <v>0</v>
      </c>
      <c r="AP403" s="7">
        <f>IF(S403&gt;0,RANK(S403,(N403:P403,Q403:AL403)),0)</f>
        <v>0</v>
      </c>
      <c r="AQ403" s="7">
        <f>IF(T403&gt;0,RANK(T403,(N403:P403,Q403:AL403)),0)</f>
        <v>0</v>
      </c>
      <c r="AR403" s="2">
        <f t="shared" si="162"/>
        <v>4.5406065020539149E-3</v>
      </c>
      <c r="AS403" s="2">
        <f t="shared" si="163"/>
        <v>0</v>
      </c>
      <c r="AT403" s="2">
        <f t="shared" si="164"/>
        <v>0</v>
      </c>
      <c r="AU403" s="2">
        <f t="shared" si="165"/>
        <v>0</v>
      </c>
      <c r="AW403" t="s">
        <v>2205</v>
      </c>
      <c r="AX403" t="s">
        <v>3246</v>
      </c>
      <c r="BA403" s="127">
        <v>12</v>
      </c>
      <c r="BB403" s="130">
        <v>105</v>
      </c>
      <c r="BC403" s="131">
        <f t="shared" si="144"/>
        <v>12105</v>
      </c>
      <c r="BE403" s="7" t="s">
        <v>3271</v>
      </c>
    </row>
    <row r="404" spans="1:57" hidden="1" outlineLevel="1" x14ac:dyDescent="0.2">
      <c r="A404" t="s">
        <v>1877</v>
      </c>
      <c r="B404" t="s">
        <v>3246</v>
      </c>
      <c r="C404" s="1">
        <f t="shared" si="156"/>
        <v>145900</v>
      </c>
      <c r="D404" s="7">
        <f>RANK(N404,(N404:P404,Q404:AL404))</f>
        <v>2</v>
      </c>
      <c r="E404" s="7">
        <f>RANK(O404,(N404:P404,Q404:AL404))</f>
        <v>1</v>
      </c>
      <c r="F404" s="7">
        <f>IF(P404&gt;0,RANK(P404,(N404:P404,Q404:AL404)),0)</f>
        <v>3</v>
      </c>
      <c r="G404" s="1">
        <f t="shared" si="157"/>
        <v>14513</v>
      </c>
      <c r="H404" s="2">
        <f t="shared" si="155"/>
        <v>9.9472241261137767E-2</v>
      </c>
      <c r="I404" s="2"/>
      <c r="J404" s="2">
        <f t="shared" si="158"/>
        <v>0.35263879369431117</v>
      </c>
      <c r="K404" s="2">
        <f t="shared" si="159"/>
        <v>0.45211103495544896</v>
      </c>
      <c r="L404" s="2">
        <f t="shared" si="160"/>
        <v>0.19331048663468128</v>
      </c>
      <c r="M404" s="2">
        <f t="shared" si="161"/>
        <v>1.9396847155585817E-3</v>
      </c>
      <c r="N404" s="1">
        <v>51450</v>
      </c>
      <c r="O404" s="1">
        <v>65963</v>
      </c>
      <c r="P404" s="1">
        <v>28204</v>
      </c>
      <c r="Q404" s="1">
        <v>276</v>
      </c>
      <c r="U404" s="1">
        <v>7</v>
      </c>
      <c r="AN404" s="7">
        <f>IF(Q404&gt;0,RANK(Q404,(N404:P404,Q404:AL404)),0)</f>
        <v>4</v>
      </c>
      <c r="AO404" s="7">
        <f>IF(R404&gt;0,RANK(R404,(N404:P404,Q404:AL404)),0)</f>
        <v>0</v>
      </c>
      <c r="AP404" s="7">
        <f>IF(S404&gt;0,RANK(S404,(N404:P404,Q404:AL404)),0)</f>
        <v>0</v>
      </c>
      <c r="AQ404" s="7">
        <f>IF(T404&gt;0,RANK(T404,(N404:P404,Q404:AL404)),0)</f>
        <v>0</v>
      </c>
      <c r="AR404" s="2">
        <f t="shared" si="162"/>
        <v>1.8917066483893077E-3</v>
      </c>
      <c r="AS404" s="2">
        <f t="shared" si="163"/>
        <v>0</v>
      </c>
      <c r="AT404" s="2">
        <f t="shared" si="164"/>
        <v>0</v>
      </c>
      <c r="AU404" s="2">
        <f t="shared" si="165"/>
        <v>0</v>
      </c>
      <c r="AW404" t="s">
        <v>1877</v>
      </c>
      <c r="AX404" t="s">
        <v>3246</v>
      </c>
      <c r="BA404" s="127">
        <v>12</v>
      </c>
      <c r="BB404" s="130">
        <v>107</v>
      </c>
      <c r="BC404" s="131">
        <f t="shared" si="144"/>
        <v>12107</v>
      </c>
      <c r="BE404" s="7" t="s">
        <v>3271</v>
      </c>
    </row>
    <row r="405" spans="1:57" hidden="1" outlineLevel="1" x14ac:dyDescent="0.2">
      <c r="A405" t="s">
        <v>1878</v>
      </c>
      <c r="B405" t="s">
        <v>3246</v>
      </c>
      <c r="C405" s="1">
        <f t="shared" si="156"/>
        <v>25661</v>
      </c>
      <c r="D405" s="7">
        <f>RANK(N405,(N405:P405,Q405:AL405))</f>
        <v>1</v>
      </c>
      <c r="E405" s="7">
        <f>RANK(O405,(N405:P405,Q405:AL405))</f>
        <v>2</v>
      </c>
      <c r="F405" s="7">
        <f>IF(P405&gt;0,RANK(P405,(N405:P405,Q405:AL405)),0)</f>
        <v>3</v>
      </c>
      <c r="G405" s="1">
        <f t="shared" si="157"/>
        <v>1799</v>
      </c>
      <c r="H405" s="2">
        <f t="shared" si="155"/>
        <v>7.010638712443007E-2</v>
      </c>
      <c r="I405" s="2"/>
      <c r="J405" s="2">
        <f t="shared" si="158"/>
        <v>0.41732590312146839</v>
      </c>
      <c r="K405" s="2">
        <f t="shared" si="159"/>
        <v>0.34721951599703832</v>
      </c>
      <c r="L405" s="2">
        <f t="shared" si="160"/>
        <v>0.23299949339464557</v>
      </c>
      <c r="M405" s="2">
        <f t="shared" si="161"/>
        <v>2.455087486847668E-3</v>
      </c>
      <c r="N405" s="1">
        <v>10709</v>
      </c>
      <c r="O405" s="1">
        <v>8910</v>
      </c>
      <c r="P405" s="1">
        <v>5979</v>
      </c>
      <c r="Q405" s="1">
        <v>60</v>
      </c>
      <c r="U405" s="1">
        <v>2</v>
      </c>
      <c r="AB405" s="1">
        <v>1</v>
      </c>
      <c r="AN405" s="7">
        <f>IF(Q405&gt;0,RANK(Q405,(N405:P405,Q405:AL405)),0)</f>
        <v>4</v>
      </c>
      <c r="AO405" s="7">
        <f>IF(R405&gt;0,RANK(R405,(N405:P405,Q405:AL405)),0)</f>
        <v>0</v>
      </c>
      <c r="AP405" s="7">
        <f>IF(S405&gt;0,RANK(S405,(N405:P405,Q405:AL405)),0)</f>
        <v>0</v>
      </c>
      <c r="AQ405" s="7">
        <f>IF(T405&gt;0,RANK(T405,(N405:P405,Q405:AL405)),0)</f>
        <v>0</v>
      </c>
      <c r="AR405" s="2">
        <f t="shared" si="162"/>
        <v>2.3381785589026149E-3</v>
      </c>
      <c r="AS405" s="2">
        <f t="shared" si="163"/>
        <v>0</v>
      </c>
      <c r="AT405" s="2">
        <f t="shared" si="164"/>
        <v>0</v>
      </c>
      <c r="AU405" s="2">
        <f t="shared" si="165"/>
        <v>0</v>
      </c>
      <c r="AW405" t="s">
        <v>1878</v>
      </c>
      <c r="AX405" t="s">
        <v>3246</v>
      </c>
      <c r="BA405" s="127">
        <v>12</v>
      </c>
      <c r="BB405" s="130">
        <v>109</v>
      </c>
      <c r="BC405" s="131">
        <f t="shared" si="144"/>
        <v>12109</v>
      </c>
      <c r="BE405" s="7" t="s">
        <v>3271</v>
      </c>
    </row>
    <row r="406" spans="1:57" hidden="1" outlineLevel="1" x14ac:dyDescent="0.2">
      <c r="A406" t="s">
        <v>869</v>
      </c>
      <c r="B406" t="s">
        <v>3246</v>
      </c>
      <c r="C406" s="1">
        <f t="shared" si="156"/>
        <v>39986</v>
      </c>
      <c r="D406" s="7">
        <f>RANK(N406,(N406:P406,Q406:AL406))</f>
        <v>2</v>
      </c>
      <c r="E406" s="7">
        <f>RANK(O406,(N406:P406,Q406:AL406))</f>
        <v>1</v>
      </c>
      <c r="F406" s="7">
        <f>IF(P406&gt;0,RANK(P406,(N406:P406,Q406:AL406)),0)</f>
        <v>3</v>
      </c>
      <c r="G406" s="1">
        <f t="shared" si="157"/>
        <v>7897</v>
      </c>
      <c r="H406" s="2">
        <f t="shared" si="155"/>
        <v>0.19749412294303006</v>
      </c>
      <c r="I406" s="2"/>
      <c r="J406" s="2">
        <f t="shared" si="158"/>
        <v>0.30738258390436651</v>
      </c>
      <c r="K406" s="2">
        <f t="shared" si="159"/>
        <v>0.50487670684739661</v>
      </c>
      <c r="L406" s="2">
        <f t="shared" si="160"/>
        <v>0.18506477267043464</v>
      </c>
      <c r="M406" s="2">
        <f t="shared" si="161"/>
        <v>2.6759365778022959E-3</v>
      </c>
      <c r="N406" s="1">
        <v>12291</v>
      </c>
      <c r="O406" s="1">
        <v>20188</v>
      </c>
      <c r="P406" s="1">
        <v>7400</v>
      </c>
      <c r="Q406" s="1">
        <v>107</v>
      </c>
      <c r="AN406" s="7">
        <f>IF(Q406&gt;0,RANK(Q406,(N406:P406,Q406:AL406)),0)</f>
        <v>4</v>
      </c>
      <c r="AO406" s="7">
        <f>IF(R406&gt;0,RANK(R406,(N406:P406,Q406:AL406)),0)</f>
        <v>0</v>
      </c>
      <c r="AP406" s="7">
        <f>IF(S406&gt;0,RANK(S406,(N406:P406,Q406:AL406)),0)</f>
        <v>0</v>
      </c>
      <c r="AQ406" s="7">
        <f>IF(T406&gt;0,RANK(T406,(N406:P406,Q406:AL406)),0)</f>
        <v>0</v>
      </c>
      <c r="AR406" s="2">
        <f t="shared" si="162"/>
        <v>2.6759365778022308E-3</v>
      </c>
      <c r="AS406" s="2">
        <f t="shared" si="163"/>
        <v>0</v>
      </c>
      <c r="AT406" s="2">
        <f t="shared" si="164"/>
        <v>0</v>
      </c>
      <c r="AU406" s="2">
        <f t="shared" si="165"/>
        <v>0</v>
      </c>
      <c r="AW406" t="s">
        <v>869</v>
      </c>
      <c r="AX406" t="s">
        <v>3246</v>
      </c>
      <c r="BA406" s="127">
        <v>12</v>
      </c>
      <c r="BB406" s="130">
        <v>111</v>
      </c>
      <c r="BC406" s="131">
        <f t="shared" si="144"/>
        <v>12111</v>
      </c>
      <c r="BE406" s="7" t="s">
        <v>3271</v>
      </c>
    </row>
    <row r="407" spans="1:57" hidden="1" outlineLevel="1" x14ac:dyDescent="0.2">
      <c r="A407" t="s">
        <v>1706</v>
      </c>
      <c r="B407" t="s">
        <v>3246</v>
      </c>
      <c r="C407" s="1">
        <f t="shared" si="156"/>
        <v>68233</v>
      </c>
      <c r="D407" s="7">
        <f>RANK(N407,(N407:P407,Q407:AL407))</f>
        <v>2</v>
      </c>
      <c r="E407" s="7">
        <f>RANK(O407,(N407:P407,Q407:AL407))</f>
        <v>1</v>
      </c>
      <c r="F407" s="7">
        <f>IF(P407&gt;0,RANK(P407,(N407:P407,Q407:AL407)),0)</f>
        <v>3</v>
      </c>
      <c r="G407" s="1">
        <f t="shared" si="157"/>
        <v>524</v>
      </c>
      <c r="H407" s="2">
        <f t="shared" si="155"/>
        <v>7.679568537218062E-3</v>
      </c>
      <c r="I407" s="2"/>
      <c r="J407" s="2">
        <f t="shared" si="158"/>
        <v>0.34991866105843211</v>
      </c>
      <c r="K407" s="2">
        <f t="shared" si="159"/>
        <v>0.35759822959565019</v>
      </c>
      <c r="L407" s="2">
        <f t="shared" si="160"/>
        <v>0.2904313162252869</v>
      </c>
      <c r="M407" s="2">
        <f t="shared" si="161"/>
        <v>2.0517931206307516E-3</v>
      </c>
      <c r="N407" s="1">
        <v>23876</v>
      </c>
      <c r="O407" s="1">
        <v>24400</v>
      </c>
      <c r="P407" s="1">
        <v>19817</v>
      </c>
      <c r="Q407" s="1">
        <v>139</v>
      </c>
      <c r="AB407" s="1">
        <v>1</v>
      </c>
      <c r="AN407" s="7">
        <f>IF(Q407&gt;0,RANK(Q407,(N407:P407,Q407:AL407)),0)</f>
        <v>4</v>
      </c>
      <c r="AO407" s="7">
        <f>IF(R407&gt;0,RANK(R407,(N407:P407,Q407:AL407)),0)</f>
        <v>0</v>
      </c>
      <c r="AP407" s="7">
        <f>IF(S407&gt;0,RANK(S407,(N407:P407,Q407:AL407)),0)</f>
        <v>0</v>
      </c>
      <c r="AQ407" s="7">
        <f>IF(T407&gt;0,RANK(T407,(N407:P407,Q407:AL407)),0)</f>
        <v>0</v>
      </c>
      <c r="AR407" s="2">
        <f t="shared" si="162"/>
        <v>2.0371374554834171E-3</v>
      </c>
      <c r="AS407" s="2">
        <f t="shared" si="163"/>
        <v>0</v>
      </c>
      <c r="AT407" s="2">
        <f t="shared" si="164"/>
        <v>0</v>
      </c>
      <c r="AU407" s="2">
        <f t="shared" si="165"/>
        <v>0</v>
      </c>
      <c r="AW407" t="s">
        <v>1706</v>
      </c>
      <c r="AX407" t="s">
        <v>3246</v>
      </c>
      <c r="BA407" s="127">
        <v>12</v>
      </c>
      <c r="BB407" s="130">
        <v>113</v>
      </c>
      <c r="BC407" s="131">
        <f t="shared" si="144"/>
        <v>12113</v>
      </c>
      <c r="BE407" s="7" t="s">
        <v>3271</v>
      </c>
    </row>
    <row r="408" spans="1:57" hidden="1" outlineLevel="1" x14ac:dyDescent="0.2">
      <c r="A408" t="s">
        <v>1009</v>
      </c>
      <c r="B408" t="s">
        <v>3246</v>
      </c>
      <c r="C408" s="1">
        <f t="shared" si="156"/>
        <v>32777</v>
      </c>
      <c r="D408" s="7">
        <f>RANK(N408,(N408:P408,Q408:AL408))</f>
        <v>3</v>
      </c>
      <c r="E408" s="7">
        <f>RANK(O408,(N408:P408,Q408:AL408))</f>
        <v>1</v>
      </c>
      <c r="F408" s="7">
        <f>IF(P408&gt;0,RANK(P408,(N408:P408,Q408:AL408)),0)</f>
        <v>2</v>
      </c>
      <c r="G408" s="1">
        <f t="shared" si="157"/>
        <v>8551</v>
      </c>
      <c r="H408" s="2">
        <f t="shared" si="155"/>
        <v>0.26088415657320685</v>
      </c>
      <c r="I408" s="2"/>
      <c r="J408" s="2">
        <f t="shared" si="158"/>
        <v>0.20001830551911401</v>
      </c>
      <c r="K408" s="2">
        <f t="shared" si="159"/>
        <v>0.52899899319644872</v>
      </c>
      <c r="L408" s="2">
        <f t="shared" si="160"/>
        <v>0.26811483662324193</v>
      </c>
      <c r="M408" s="2">
        <f t="shared" si="161"/>
        <v>2.8678646611953185E-3</v>
      </c>
      <c r="N408" s="1">
        <v>6556</v>
      </c>
      <c r="O408" s="1">
        <v>17339</v>
      </c>
      <c r="P408" s="1">
        <v>8788</v>
      </c>
      <c r="Q408" s="1">
        <v>94</v>
      </c>
      <c r="AN408" s="7">
        <f>IF(Q408&gt;0,RANK(Q408,(N408:P408,Q408:AL408)),0)</f>
        <v>4</v>
      </c>
      <c r="AO408" s="7">
        <f>IF(R408&gt;0,RANK(R408,(N408:P408,Q408:AL408)),0)</f>
        <v>0</v>
      </c>
      <c r="AP408" s="7">
        <f>IF(S408&gt;0,RANK(S408,(N408:P408,Q408:AL408)),0)</f>
        <v>0</v>
      </c>
      <c r="AQ408" s="7">
        <f>IF(T408&gt;0,RANK(T408,(N408:P408,Q408:AL408)),0)</f>
        <v>0</v>
      </c>
      <c r="AR408" s="2">
        <f t="shared" si="162"/>
        <v>2.8678646611953506E-3</v>
      </c>
      <c r="AS408" s="2">
        <f t="shared" si="163"/>
        <v>0</v>
      </c>
      <c r="AT408" s="2">
        <f t="shared" si="164"/>
        <v>0</v>
      </c>
      <c r="AU408" s="2">
        <f t="shared" si="165"/>
        <v>0</v>
      </c>
      <c r="AW408" t="s">
        <v>1009</v>
      </c>
      <c r="AX408" t="s">
        <v>3246</v>
      </c>
      <c r="AY408">
        <v>1</v>
      </c>
      <c r="BA408" s="127">
        <v>12</v>
      </c>
      <c r="BB408" s="130">
        <v>115</v>
      </c>
      <c r="BC408" s="131">
        <f t="shared" si="144"/>
        <v>12115</v>
      </c>
      <c r="BE408" s="7" t="s">
        <v>3271</v>
      </c>
    </row>
    <row r="409" spans="1:57" hidden="1" outlineLevel="1" x14ac:dyDescent="0.2">
      <c r="A409" t="s">
        <v>1278</v>
      </c>
      <c r="B409" t="s">
        <v>3246</v>
      </c>
      <c r="C409" s="1">
        <f t="shared" si="156"/>
        <v>156352</v>
      </c>
      <c r="D409" s="7">
        <f>RANK(N409,(N409:P409,Q409:AL409))</f>
        <v>2</v>
      </c>
      <c r="E409" s="7">
        <f>RANK(O409,(N409:P409,Q409:AL409))</f>
        <v>1</v>
      </c>
      <c r="F409" s="7">
        <f>IF(P409&gt;0,RANK(P409,(N409:P409,Q409:AL409)),0)</f>
        <v>3</v>
      </c>
      <c r="G409" s="1">
        <f t="shared" si="157"/>
        <v>12303</v>
      </c>
      <c r="H409" s="2">
        <f t="shared" si="155"/>
        <v>7.8687832582889888E-2</v>
      </c>
      <c r="I409" s="2"/>
      <c r="J409" s="2">
        <f t="shared" si="158"/>
        <v>0.34890503479328694</v>
      </c>
      <c r="K409" s="2">
        <f t="shared" si="159"/>
        <v>0.42759286737617686</v>
      </c>
      <c r="L409" s="2">
        <f t="shared" si="160"/>
        <v>0.21930643675808431</v>
      </c>
      <c r="M409" s="2">
        <f t="shared" si="161"/>
        <v>4.195661072451895E-3</v>
      </c>
      <c r="N409" s="1">
        <v>54552</v>
      </c>
      <c r="O409" s="1">
        <v>66855</v>
      </c>
      <c r="P409" s="1">
        <v>34289</v>
      </c>
      <c r="Q409" s="1">
        <v>644</v>
      </c>
      <c r="U409" s="1">
        <v>12</v>
      </c>
      <c r="AN409" s="7">
        <f>IF(Q409&gt;0,RANK(Q409,(N409:P409,Q409:AL409)),0)</f>
        <v>4</v>
      </c>
      <c r="AO409" s="7">
        <f>IF(R409&gt;0,RANK(R409,(N409:P409,Q409:AL409)),0)</f>
        <v>0</v>
      </c>
      <c r="AP409" s="7">
        <f>IF(S409&gt;0,RANK(S409,(N409:P409,Q409:AL409)),0)</f>
        <v>0</v>
      </c>
      <c r="AQ409" s="7">
        <f>IF(T409&gt;0,RANK(T409,(N409:P409,Q409:AL409)),0)</f>
        <v>0</v>
      </c>
      <c r="AR409" s="2">
        <f t="shared" si="162"/>
        <v>4.1189111747850999E-3</v>
      </c>
      <c r="AS409" s="2">
        <f t="shared" si="163"/>
        <v>0</v>
      </c>
      <c r="AT409" s="2">
        <f t="shared" si="164"/>
        <v>0</v>
      </c>
      <c r="AU409" s="2">
        <f t="shared" si="165"/>
        <v>0</v>
      </c>
      <c r="AW409" t="s">
        <v>1278</v>
      </c>
      <c r="AX409" t="s">
        <v>3246</v>
      </c>
      <c r="AY409">
        <v>13</v>
      </c>
      <c r="BA409" s="127">
        <v>12</v>
      </c>
      <c r="BB409" s="130">
        <v>117</v>
      </c>
      <c r="BC409" s="131">
        <f t="shared" si="144"/>
        <v>12117</v>
      </c>
      <c r="BE409" s="7" t="s">
        <v>3271</v>
      </c>
    </row>
    <row r="410" spans="1:57" hidden="1" outlineLevel="1" x14ac:dyDescent="0.2">
      <c r="A410" t="s">
        <v>1279</v>
      </c>
      <c r="B410" t="s">
        <v>3246</v>
      </c>
      <c r="C410" s="1">
        <f t="shared" si="156"/>
        <v>117560</v>
      </c>
      <c r="D410" s="7">
        <f>RANK(N410,(N410:P410,Q410:AL410))</f>
        <v>2</v>
      </c>
      <c r="E410" s="7">
        <f>RANK(O410,(N410:P410,Q410:AL410))</f>
        <v>1</v>
      </c>
      <c r="F410" s="7">
        <f>IF(P410&gt;0,RANK(P410,(N410:P410,Q410:AL410)),0)</f>
        <v>3</v>
      </c>
      <c r="G410" s="1">
        <f t="shared" si="157"/>
        <v>21441</v>
      </c>
      <c r="H410" s="2">
        <f t="shared" si="155"/>
        <v>0.18238346376318476</v>
      </c>
      <c r="I410" s="2"/>
      <c r="J410" s="2">
        <f t="shared" si="158"/>
        <v>0.30333446750595439</v>
      </c>
      <c r="K410" s="2">
        <f t="shared" si="159"/>
        <v>0.48571793126913915</v>
      </c>
      <c r="L410" s="2">
        <f t="shared" si="160"/>
        <v>0.20829363729159578</v>
      </c>
      <c r="M410" s="2">
        <f t="shared" si="161"/>
        <v>2.6539639333106879E-3</v>
      </c>
      <c r="N410" s="1">
        <v>35660</v>
      </c>
      <c r="O410" s="1">
        <v>57101</v>
      </c>
      <c r="P410" s="1">
        <v>24487</v>
      </c>
      <c r="Q410" s="1">
        <v>299</v>
      </c>
      <c r="U410" s="1">
        <v>12</v>
      </c>
      <c r="AB410" s="1">
        <v>1</v>
      </c>
      <c r="AN410" s="7">
        <f>IF(Q410&gt;0,RANK(Q410,(N410:P410,Q410:AL410)),0)</f>
        <v>4</v>
      </c>
      <c r="AO410" s="7">
        <f>IF(R410&gt;0,RANK(R410,(N410:P410,Q410:AL410)),0)</f>
        <v>0</v>
      </c>
      <c r="AP410" s="7">
        <f>IF(S410&gt;0,RANK(S410,(N410:P410,Q410:AL410)),0)</f>
        <v>0</v>
      </c>
      <c r="AQ410" s="7">
        <f>IF(T410&gt;0,RANK(T410,(N410:P410,Q410:AL410)),0)</f>
        <v>0</v>
      </c>
      <c r="AR410" s="2">
        <f t="shared" si="162"/>
        <v>2.5433821027560396E-3</v>
      </c>
      <c r="AS410" s="2">
        <f t="shared" si="163"/>
        <v>0</v>
      </c>
      <c r="AT410" s="2">
        <f t="shared" si="164"/>
        <v>0</v>
      </c>
      <c r="AU410" s="2">
        <f t="shared" si="165"/>
        <v>0</v>
      </c>
      <c r="AW410" t="s">
        <v>1279</v>
      </c>
      <c r="AX410" t="s">
        <v>3246</v>
      </c>
      <c r="BA410" s="127">
        <v>12</v>
      </c>
      <c r="BB410" s="130">
        <v>119</v>
      </c>
      <c r="BC410" s="131">
        <f t="shared" si="144"/>
        <v>12119</v>
      </c>
      <c r="BE410" s="7" t="s">
        <v>3271</v>
      </c>
    </row>
    <row r="411" spans="1:57" hidden="1" outlineLevel="1" x14ac:dyDescent="0.2">
      <c r="A411" t="s">
        <v>1943</v>
      </c>
      <c r="B411" t="s">
        <v>3246</v>
      </c>
      <c r="C411" s="1">
        <f t="shared" si="156"/>
        <v>12329</v>
      </c>
      <c r="D411" s="7">
        <f>RANK(N411,(N411:P411,Q411:AL411))</f>
        <v>1</v>
      </c>
      <c r="E411" s="7">
        <f>RANK(O411,(N411:P411,Q411:AL411))</f>
        <v>2</v>
      </c>
      <c r="F411" s="7">
        <f>IF(P411&gt;0,RANK(P411,(N411:P411,Q411:AL411)),0)</f>
        <v>3</v>
      </c>
      <c r="G411" s="1">
        <f t="shared" si="157"/>
        <v>661</v>
      </c>
      <c r="H411" s="2">
        <f t="shared" si="155"/>
        <v>5.3613431746289235E-2</v>
      </c>
      <c r="I411" s="2"/>
      <c r="J411" s="2">
        <f t="shared" si="158"/>
        <v>0.40773785384053857</v>
      </c>
      <c r="K411" s="2">
        <f t="shared" si="159"/>
        <v>0.35412442209424932</v>
      </c>
      <c r="L411" s="2">
        <f t="shared" si="160"/>
        <v>0.23529888879876715</v>
      </c>
      <c r="M411" s="2">
        <f t="shared" si="161"/>
        <v>2.8388352664450167E-3</v>
      </c>
      <c r="N411" s="1">
        <v>5027</v>
      </c>
      <c r="O411" s="1">
        <v>4366</v>
      </c>
      <c r="P411" s="1">
        <v>2901</v>
      </c>
      <c r="Q411" s="1">
        <v>34</v>
      </c>
      <c r="U411" s="1">
        <v>1</v>
      </c>
      <c r="AN411" s="7">
        <f>IF(Q411&gt;0,RANK(Q411,(N411:P411,Q411:AL411)),0)</f>
        <v>4</v>
      </c>
      <c r="AO411" s="7">
        <f>IF(R411&gt;0,RANK(R411,(N411:P411,Q411:AL411)),0)</f>
        <v>0</v>
      </c>
      <c r="AP411" s="7">
        <f>IF(S411&gt;0,RANK(S411,(N411:P411,Q411:AL411)),0)</f>
        <v>0</v>
      </c>
      <c r="AQ411" s="7">
        <f>IF(T411&gt;0,RANK(T411,(N411:P411,Q411:AL411)),0)</f>
        <v>0</v>
      </c>
      <c r="AR411" s="2">
        <f t="shared" si="162"/>
        <v>2.7577256874036825E-3</v>
      </c>
      <c r="AS411" s="2">
        <f t="shared" si="163"/>
        <v>0</v>
      </c>
      <c r="AT411" s="2">
        <f t="shared" si="164"/>
        <v>0</v>
      </c>
      <c r="AU411" s="2">
        <f t="shared" si="165"/>
        <v>0</v>
      </c>
      <c r="AW411" t="s">
        <v>1943</v>
      </c>
      <c r="AX411" t="s">
        <v>3246</v>
      </c>
      <c r="AY411">
        <v>6</v>
      </c>
      <c r="BA411" s="127">
        <v>12</v>
      </c>
      <c r="BB411" s="130">
        <v>121</v>
      </c>
      <c r="BC411" s="131">
        <f t="shared" si="144"/>
        <v>12121</v>
      </c>
      <c r="BE411" s="7" t="s">
        <v>3271</v>
      </c>
    </row>
    <row r="412" spans="1:57" hidden="1" outlineLevel="1" x14ac:dyDescent="0.2">
      <c r="A412" t="s">
        <v>843</v>
      </c>
      <c r="B412" t="s">
        <v>3246</v>
      </c>
      <c r="C412" s="1">
        <f t="shared" si="156"/>
        <v>11374</v>
      </c>
      <c r="D412" s="7">
        <f>RANK(N412,(N412:P412,Q412:AL412))</f>
        <v>2</v>
      </c>
      <c r="E412" s="7">
        <f>RANK(O412,(N412:P412,Q412:AL412))</f>
        <v>1</v>
      </c>
      <c r="F412" s="7">
        <f>IF(P412&gt;0,RANK(P412,(N412:P412,Q412:AL412)),0)</f>
        <v>3</v>
      </c>
      <c r="G412" s="1">
        <f t="shared" si="157"/>
        <v>588</v>
      </c>
      <c r="H412" s="2">
        <f t="shared" si="155"/>
        <v>5.169685247054686E-2</v>
      </c>
      <c r="I412" s="2"/>
      <c r="J412" s="2">
        <f t="shared" si="158"/>
        <v>0.35062423070160015</v>
      </c>
      <c r="K412" s="2">
        <f t="shared" si="159"/>
        <v>0.40232108317214699</v>
      </c>
      <c r="L412" s="2">
        <f t="shared" si="160"/>
        <v>0.24538420960084403</v>
      </c>
      <c r="M412" s="2">
        <f t="shared" si="161"/>
        <v>1.6704765254088871E-3</v>
      </c>
      <c r="N412" s="1">
        <v>3988</v>
      </c>
      <c r="O412" s="1">
        <v>4576</v>
      </c>
      <c r="P412" s="1">
        <v>2791</v>
      </c>
      <c r="Q412" s="1">
        <v>19</v>
      </c>
      <c r="AN412" s="7">
        <f>IF(Q412&gt;0,RANK(Q412,(N412:P412,Q412:AL412)),0)</f>
        <v>4</v>
      </c>
      <c r="AO412" s="7">
        <f>IF(R412&gt;0,RANK(R412,(N412:P412,Q412:AL412)),0)</f>
        <v>0</v>
      </c>
      <c r="AP412" s="7">
        <f>IF(S412&gt;0,RANK(S412,(N412:P412,Q412:AL412)),0)</f>
        <v>0</v>
      </c>
      <c r="AQ412" s="7">
        <f>IF(T412&gt;0,RANK(T412,(N412:P412,Q412:AL412)),0)</f>
        <v>0</v>
      </c>
      <c r="AR412" s="2">
        <f t="shared" si="162"/>
        <v>1.6704765254088271E-3</v>
      </c>
      <c r="AS412" s="2">
        <f t="shared" si="163"/>
        <v>0</v>
      </c>
      <c r="AT412" s="2">
        <f t="shared" si="164"/>
        <v>0</v>
      </c>
      <c r="AU412" s="2">
        <f t="shared" si="165"/>
        <v>0</v>
      </c>
      <c r="AW412" t="s">
        <v>843</v>
      </c>
      <c r="AX412" t="s">
        <v>3246</v>
      </c>
      <c r="AY412">
        <v>2</v>
      </c>
      <c r="BA412" s="127">
        <v>12</v>
      </c>
      <c r="BB412" s="130">
        <v>123</v>
      </c>
      <c r="BC412" s="131">
        <f t="shared" si="144"/>
        <v>12123</v>
      </c>
      <c r="BE412" s="7" t="s">
        <v>3271</v>
      </c>
    </row>
    <row r="413" spans="1:57" hidden="1" outlineLevel="1" x14ac:dyDescent="0.2">
      <c r="A413" t="s">
        <v>844</v>
      </c>
      <c r="B413" t="s">
        <v>3246</v>
      </c>
      <c r="C413" s="1">
        <f t="shared" si="156"/>
        <v>7213</v>
      </c>
      <c r="D413" s="7">
        <f>RANK(N413,(N413:P413,Q413:AL413))</f>
        <v>2</v>
      </c>
      <c r="E413" s="7">
        <f>RANK(O413,(N413:P413,Q413:AL413))</f>
        <v>1</v>
      </c>
      <c r="F413" s="7">
        <f>IF(P413&gt;0,RANK(P413,(N413:P413,Q413:AL413)),0)</f>
        <v>3</v>
      </c>
      <c r="G413" s="1">
        <f t="shared" si="157"/>
        <v>125</v>
      </c>
      <c r="H413" s="2">
        <f t="shared" si="155"/>
        <v>1.7329821156245668E-2</v>
      </c>
      <c r="I413" s="2"/>
      <c r="J413" s="2">
        <f t="shared" si="158"/>
        <v>0.356023845833911</v>
      </c>
      <c r="K413" s="2">
        <f t="shared" si="159"/>
        <v>0.37335366699015665</v>
      </c>
      <c r="L413" s="2">
        <f t="shared" si="160"/>
        <v>0.26743380008318313</v>
      </c>
      <c r="M413" s="2">
        <f t="shared" si="161"/>
        <v>3.1886870927492206E-3</v>
      </c>
      <c r="N413" s="1">
        <v>2568</v>
      </c>
      <c r="O413" s="1">
        <v>2693</v>
      </c>
      <c r="P413" s="1">
        <v>1929</v>
      </c>
      <c r="Q413" s="1">
        <v>23</v>
      </c>
      <c r="AN413" s="7">
        <f>IF(Q413&gt;0,RANK(Q413,(N413:P413,Q413:AL413)),0)</f>
        <v>4</v>
      </c>
      <c r="AO413" s="7">
        <f>IF(R413&gt;0,RANK(R413,(N413:P413,Q413:AL413)),0)</f>
        <v>0</v>
      </c>
      <c r="AP413" s="7">
        <f>IF(S413&gt;0,RANK(S413,(N413:P413,Q413:AL413)),0)</f>
        <v>0</v>
      </c>
      <c r="AQ413" s="7">
        <f>IF(T413&gt;0,RANK(T413,(N413:P413,Q413:AL413)),0)</f>
        <v>0</v>
      </c>
      <c r="AR413" s="2">
        <f t="shared" si="162"/>
        <v>3.1886870927492028E-3</v>
      </c>
      <c r="AS413" s="2">
        <f t="shared" si="163"/>
        <v>0</v>
      </c>
      <c r="AT413" s="2">
        <f t="shared" si="164"/>
        <v>0</v>
      </c>
      <c r="AU413" s="2">
        <f t="shared" si="165"/>
        <v>0</v>
      </c>
      <c r="AW413" t="s">
        <v>844</v>
      </c>
      <c r="AX413" t="s">
        <v>3246</v>
      </c>
      <c r="AY413">
        <v>2</v>
      </c>
      <c r="BA413" s="127">
        <v>12</v>
      </c>
      <c r="BB413" s="130">
        <v>125</v>
      </c>
      <c r="BC413" s="131">
        <f t="shared" si="144"/>
        <v>12125</v>
      </c>
      <c r="BE413" s="7" t="s">
        <v>3271</v>
      </c>
    </row>
    <row r="414" spans="1:57" hidden="1" outlineLevel="1" x14ac:dyDescent="0.2">
      <c r="A414" t="s">
        <v>845</v>
      </c>
      <c r="B414" t="s">
        <v>3246</v>
      </c>
      <c r="C414" s="1">
        <f t="shared" si="156"/>
        <v>3571</v>
      </c>
      <c r="D414" s="7">
        <f>RANK(N414,(N414:P414,Q414:AL414))</f>
        <v>2</v>
      </c>
      <c r="E414" s="7">
        <f>RANK(O414,(N414:P414,Q414:AL414))</f>
        <v>1</v>
      </c>
      <c r="F414" s="7">
        <f>IF(P414&gt;0,RANK(P414,(N414:P414,Q414:AL414)),0)</f>
        <v>3</v>
      </c>
      <c r="G414" s="1">
        <f t="shared" si="157"/>
        <v>298</v>
      </c>
      <c r="H414" s="2">
        <f t="shared" si="155"/>
        <v>8.3450014001680201E-2</v>
      </c>
      <c r="I414" s="2"/>
      <c r="J414" s="2">
        <f t="shared" si="158"/>
        <v>0.34948193783253989</v>
      </c>
      <c r="K414" s="2">
        <f t="shared" si="159"/>
        <v>0.43293195183422012</v>
      </c>
      <c r="L414" s="2">
        <f t="shared" si="160"/>
        <v>0.2156258751050126</v>
      </c>
      <c r="M414" s="2">
        <f t="shared" si="161"/>
        <v>1.9602352282273861E-3</v>
      </c>
      <c r="N414" s="1">
        <v>1248</v>
      </c>
      <c r="O414" s="1">
        <v>1546</v>
      </c>
      <c r="P414" s="1">
        <v>770</v>
      </c>
      <c r="Q414" s="1">
        <v>7</v>
      </c>
      <c r="AN414" s="7">
        <f>IF(Q414&gt;0,RANK(Q414,(N414:P414,Q414:AL414)),0)</f>
        <v>4</v>
      </c>
      <c r="AO414" s="7">
        <f>IF(R414&gt;0,RANK(R414,(N414:P414,Q414:AL414)),0)</f>
        <v>0</v>
      </c>
      <c r="AP414" s="7">
        <f>IF(S414&gt;0,RANK(S414,(N414:P414,Q414:AL414)),0)</f>
        <v>0</v>
      </c>
      <c r="AQ414" s="7">
        <f>IF(T414&gt;0,RANK(T414,(N414:P414,Q414:AL414)),0)</f>
        <v>0</v>
      </c>
      <c r="AR414" s="2">
        <f t="shared" si="162"/>
        <v>1.9602352282273874E-3</v>
      </c>
      <c r="AS414" s="2">
        <f t="shared" si="163"/>
        <v>0</v>
      </c>
      <c r="AT414" s="2">
        <f t="shared" si="164"/>
        <v>0</v>
      </c>
      <c r="AU414" s="2">
        <f t="shared" si="165"/>
        <v>0</v>
      </c>
      <c r="AW414" t="s">
        <v>845</v>
      </c>
      <c r="AX414" t="s">
        <v>3246</v>
      </c>
      <c r="AY414">
        <v>6</v>
      </c>
      <c r="BA414" s="127">
        <v>12</v>
      </c>
      <c r="BB414" s="130">
        <v>127</v>
      </c>
      <c r="BC414" s="131">
        <f t="shared" si="144"/>
        <v>12127</v>
      </c>
      <c r="BE414" s="7" t="s">
        <v>3271</v>
      </c>
    </row>
    <row r="415" spans="1:57" hidden="1" outlineLevel="1" x14ac:dyDescent="0.2">
      <c r="A415" t="s">
        <v>57</v>
      </c>
      <c r="B415" t="s">
        <v>3246</v>
      </c>
      <c r="C415" s="1">
        <f t="shared" si="156"/>
        <v>155499</v>
      </c>
      <c r="D415" s="7">
        <f>RANK(N415,(N415:P415,Q415:AL415))</f>
        <v>1</v>
      </c>
      <c r="E415" s="7">
        <f>RANK(O415,(N415:P415,Q415:AL415))</f>
        <v>2</v>
      </c>
      <c r="F415" s="7">
        <f>IF(P415&gt;0,RANK(P415,(N415:P415,Q415:AL415)),0)</f>
        <v>3</v>
      </c>
      <c r="G415" s="1">
        <f t="shared" si="157"/>
        <v>6051</v>
      </c>
      <c r="H415" s="2">
        <f t="shared" si="155"/>
        <v>3.8913433526903712E-2</v>
      </c>
      <c r="I415" s="2"/>
      <c r="J415" s="2">
        <f t="shared" si="158"/>
        <v>0.41944321185345246</v>
      </c>
      <c r="K415" s="2">
        <f t="shared" si="159"/>
        <v>0.38052977832654872</v>
      </c>
      <c r="L415" s="2">
        <f t="shared" si="160"/>
        <v>0.19821992424388582</v>
      </c>
      <c r="M415" s="2">
        <f t="shared" si="161"/>
        <v>1.8070855761130045E-3</v>
      </c>
      <c r="N415" s="1">
        <v>65223</v>
      </c>
      <c r="O415" s="1">
        <v>59172</v>
      </c>
      <c r="P415" s="1">
        <v>30823</v>
      </c>
      <c r="Q415" s="1">
        <v>273</v>
      </c>
      <c r="U415" s="1">
        <v>1</v>
      </c>
      <c r="Y415" s="1">
        <v>4</v>
      </c>
      <c r="AB415" s="1">
        <v>3</v>
      </c>
      <c r="AN415" s="7">
        <f>IF(Q415&gt;0,RANK(Q415,(N415:P415,Q415:AL415)),0)</f>
        <v>4</v>
      </c>
      <c r="AO415" s="7">
        <f>IF(R415&gt;0,RANK(R415,(N415:P415,Q415:AL415)),0)</f>
        <v>0</v>
      </c>
      <c r="AP415" s="7">
        <f>IF(S415&gt;0,RANK(S415,(N415:P415,Q415:AL415)),0)</f>
        <v>0</v>
      </c>
      <c r="AQ415" s="7">
        <f>IF(T415&gt;0,RANK(T415,(N415:P415,Q415:AL415)),0)</f>
        <v>0</v>
      </c>
      <c r="AR415" s="2">
        <f t="shared" si="162"/>
        <v>1.7556382999247583E-3</v>
      </c>
      <c r="AS415" s="2">
        <f t="shared" si="163"/>
        <v>0</v>
      </c>
      <c r="AT415" s="2">
        <f t="shared" si="164"/>
        <v>0</v>
      </c>
      <c r="AU415" s="2">
        <f t="shared" si="165"/>
        <v>0</v>
      </c>
      <c r="AW415" t="s">
        <v>57</v>
      </c>
      <c r="AX415" t="s">
        <v>3246</v>
      </c>
      <c r="BA415" s="127">
        <v>12</v>
      </c>
      <c r="BB415" s="130">
        <v>129</v>
      </c>
      <c r="BC415" s="131">
        <f>BA415*1000+BB415</f>
        <v>12129</v>
      </c>
      <c r="BE415" s="7" t="s">
        <v>3271</v>
      </c>
    </row>
    <row r="416" spans="1:57" hidden="1" outlineLevel="1" x14ac:dyDescent="0.2">
      <c r="A416" t="s">
        <v>731</v>
      </c>
      <c r="B416" t="s">
        <v>3246</v>
      </c>
      <c r="C416" s="1">
        <f t="shared" si="156"/>
        <v>6714</v>
      </c>
      <c r="D416" s="7">
        <f>RANK(N416,(N416:P416,Q416:AL416))</f>
        <v>2</v>
      </c>
      <c r="E416" s="7">
        <f>RANK(O416,(N416:P416,Q416:AL416))</f>
        <v>1</v>
      </c>
      <c r="F416" s="7">
        <f>IF(P416&gt;0,RANK(P416,(N416:P416,Q416:AL416)),0)</f>
        <v>3</v>
      </c>
      <c r="G416" s="1">
        <f t="shared" si="157"/>
        <v>266</v>
      </c>
      <c r="H416" s="2">
        <f t="shared" si="155"/>
        <v>3.9618707179028892E-2</v>
      </c>
      <c r="I416" s="2"/>
      <c r="J416" s="2">
        <f t="shared" si="158"/>
        <v>0.34554661900506406</v>
      </c>
      <c r="K416" s="2">
        <f t="shared" si="159"/>
        <v>0.38516532618409294</v>
      </c>
      <c r="L416" s="2">
        <f t="shared" si="160"/>
        <v>0.26660708966338992</v>
      </c>
      <c r="M416" s="2">
        <f>IF(C416=0,"-",(1-J416-K416-L416))</f>
        <v>2.6809651474531404E-3</v>
      </c>
      <c r="N416" s="1">
        <v>2320</v>
      </c>
      <c r="O416" s="1">
        <v>2586</v>
      </c>
      <c r="P416" s="1">
        <v>1790</v>
      </c>
      <c r="Q416" s="1">
        <v>18</v>
      </c>
      <c r="AN416" s="7">
        <f>IF(Q416&gt;0,RANK(Q416,(N416:P416,Q416:AL416)),0)</f>
        <v>4</v>
      </c>
      <c r="AO416" s="7">
        <f>IF(R416&gt;0,RANK(R416,(N416:P416,Q416:AL416)),0)</f>
        <v>0</v>
      </c>
      <c r="AP416" s="7">
        <f>IF(S416&gt;0,RANK(S416,(N416:P416,Q416:AL416)),0)</f>
        <v>0</v>
      </c>
      <c r="AQ416" s="7">
        <f>IF(T416&gt;0,RANK(T416,(N416:P416,Q416:AL416)),0)</f>
        <v>0</v>
      </c>
      <c r="AR416" s="2">
        <f t="shared" si="162"/>
        <v>2.6809651474530832E-3</v>
      </c>
      <c r="AS416" s="2">
        <f t="shared" si="163"/>
        <v>0</v>
      </c>
      <c r="AT416" s="2">
        <f t="shared" si="164"/>
        <v>0</v>
      </c>
      <c r="AU416" s="2">
        <f t="shared" si="165"/>
        <v>0</v>
      </c>
      <c r="AW416" t="s">
        <v>731</v>
      </c>
      <c r="AX416" t="s">
        <v>3246</v>
      </c>
      <c r="AY416">
        <v>2</v>
      </c>
      <c r="BA416" s="127">
        <v>12</v>
      </c>
      <c r="BB416" s="130">
        <v>131</v>
      </c>
      <c r="BC416" s="131">
        <f>BA416*1000+BB416</f>
        <v>12131</v>
      </c>
      <c r="BE416" s="7" t="s">
        <v>3271</v>
      </c>
    </row>
    <row r="417" spans="1:57" hidden="1" outlineLevel="1" x14ac:dyDescent="0.2">
      <c r="A417" t="s">
        <v>732</v>
      </c>
      <c r="B417" t="s">
        <v>3246</v>
      </c>
      <c r="C417" s="1">
        <f t="shared" si="156"/>
        <v>13554</v>
      </c>
      <c r="D417" s="7">
        <f>RANK(N417,(N417:P417,Q417:AL417))</f>
        <v>3</v>
      </c>
      <c r="E417" s="7">
        <f>RANK(O417,(N417:P417,Q417:AL417))</f>
        <v>1</v>
      </c>
      <c r="F417" s="7">
        <f>IF(P417&gt;0,RANK(P417,(N417:P417,Q417:AL417)),0)</f>
        <v>2</v>
      </c>
      <c r="G417" s="1">
        <f t="shared" si="157"/>
        <v>1836</v>
      </c>
      <c r="H417" s="2">
        <f t="shared" si="155"/>
        <v>0.13545816733067728</v>
      </c>
      <c r="I417" s="2"/>
      <c r="J417" s="2">
        <f t="shared" si="158"/>
        <v>0.28685258964143429</v>
      </c>
      <c r="K417" s="2">
        <f t="shared" si="159"/>
        <v>0.42245831488859376</v>
      </c>
      <c r="L417" s="2">
        <f t="shared" si="160"/>
        <v>0.28700014755791647</v>
      </c>
      <c r="M417" s="2">
        <f>IF(C417=0,"-",(1-J417-K417-L417))</f>
        <v>3.6889479120555402E-3</v>
      </c>
      <c r="N417" s="1">
        <v>3888</v>
      </c>
      <c r="O417" s="1">
        <v>5726</v>
      </c>
      <c r="P417" s="1">
        <v>3890</v>
      </c>
      <c r="Q417" s="1">
        <v>48</v>
      </c>
      <c r="U417" s="1">
        <v>2</v>
      </c>
      <c r="AN417" s="7">
        <f>IF(Q417&gt;0,RANK(Q417,(N417:P417,Q417:AL417)),0)</f>
        <v>4</v>
      </c>
      <c r="AO417" s="7">
        <f>IF(R417&gt;0,RANK(R417,(N417:P417,Q417:AL417)),0)</f>
        <v>0</v>
      </c>
      <c r="AP417" s="7">
        <f>IF(S417&gt;0,RANK(S417,(N417:P417,Q417:AL417)),0)</f>
        <v>0</v>
      </c>
      <c r="AQ417" s="7">
        <f>IF(T417&gt;0,RANK(T417,(N417:P417,Q417:AL417)),0)</f>
        <v>0</v>
      </c>
      <c r="AR417" s="2">
        <f t="shared" si="162"/>
        <v>3.5413899955732625E-3</v>
      </c>
      <c r="AS417" s="2">
        <f t="shared" si="163"/>
        <v>0</v>
      </c>
      <c r="AT417" s="2">
        <f t="shared" si="164"/>
        <v>0</v>
      </c>
      <c r="AU417" s="2">
        <f t="shared" si="165"/>
        <v>0</v>
      </c>
      <c r="AW417" t="s">
        <v>732</v>
      </c>
      <c r="AX417" t="s">
        <v>3246</v>
      </c>
      <c r="AY417">
        <v>1</v>
      </c>
      <c r="BA417" s="127">
        <v>12</v>
      </c>
      <c r="BB417" s="130">
        <v>133</v>
      </c>
      <c r="BC417" s="131">
        <f>BA417*1000+BB417</f>
        <v>12133</v>
      </c>
      <c r="BE417" s="7" t="s">
        <v>3271</v>
      </c>
    </row>
    <row r="418" spans="1:57" hidden="1" outlineLevel="1" x14ac:dyDescent="0.2">
      <c r="A418" t="s">
        <v>563</v>
      </c>
      <c r="B418" t="s">
        <v>3246</v>
      </c>
      <c r="C418" s="1">
        <f t="shared" si="156"/>
        <v>7871</v>
      </c>
      <c r="D418" s="7">
        <f>RANK(N418,(N418:P418,Q418:AL418))</f>
        <v>2</v>
      </c>
      <c r="E418" s="7">
        <f>RANK(O418,(N418:P418,Q418:AL418))</f>
        <v>1</v>
      </c>
      <c r="F418" s="7">
        <f>IF(P418&gt;0,RANK(P418,(N418:P418,Q418:AL418)),0)</f>
        <v>3</v>
      </c>
      <c r="G418" s="1">
        <f t="shared" si="157"/>
        <v>1151</v>
      </c>
      <c r="H418" s="2">
        <f t="shared" si="155"/>
        <v>0.1462330072417736</v>
      </c>
      <c r="I418" s="2"/>
      <c r="J418" s="2">
        <f t="shared" si="158"/>
        <v>0.32321179011561429</v>
      </c>
      <c r="K418" s="2">
        <f t="shared" si="159"/>
        <v>0.46944479735738787</v>
      </c>
      <c r="L418" s="2">
        <f t="shared" si="160"/>
        <v>0.20276966078007877</v>
      </c>
      <c r="M418" s="2">
        <f>IF(C418=0,"-",(1-J418-K418-L418))</f>
        <v>4.5737517469190692E-3</v>
      </c>
      <c r="N418" s="1">
        <v>2544</v>
      </c>
      <c r="O418" s="1">
        <v>3695</v>
      </c>
      <c r="P418" s="1">
        <v>1596</v>
      </c>
      <c r="Q418" s="1">
        <v>35</v>
      </c>
      <c r="U418" s="1">
        <v>1</v>
      </c>
      <c r="AN418" s="7">
        <f>IF(Q418&gt;0,RANK(Q418,(N418:P418,Q418:AL418)),0)</f>
        <v>4</v>
      </c>
      <c r="AO418" s="7">
        <f>IF(R418&gt;0,RANK(R418,(N418:P418,Q418:AL418)),0)</f>
        <v>0</v>
      </c>
      <c r="AP418" s="7">
        <f>IF(S418&gt;0,RANK(S418,(N418:P418,Q418:AL418)),0)</f>
        <v>0</v>
      </c>
      <c r="AQ418" s="7">
        <f>IF(T418&gt;0,RANK(T418,(N418:P418,Q418:AL418)),0)</f>
        <v>0</v>
      </c>
      <c r="AR418" s="2">
        <f t="shared" si="162"/>
        <v>4.4467030872824293E-3</v>
      </c>
      <c r="AS418" s="2">
        <f t="shared" si="163"/>
        <v>0</v>
      </c>
      <c r="AT418" s="2">
        <f t="shared" si="164"/>
        <v>0</v>
      </c>
      <c r="AU418" s="2">
        <f t="shared" si="165"/>
        <v>0</v>
      </c>
      <c r="AW418" t="s">
        <v>563</v>
      </c>
      <c r="AX418" t="s">
        <v>3246</v>
      </c>
      <c r="AY418">
        <v>2</v>
      </c>
      <c r="BA418" s="127">
        <v>12</v>
      </c>
      <c r="BB418" s="130"/>
      <c r="BC418" s="127">
        <v>12</v>
      </c>
      <c r="BE418" s="7" t="s">
        <v>2095</v>
      </c>
    </row>
    <row r="419" spans="1:57" collapsed="1" x14ac:dyDescent="0.2">
      <c r="A419" t="s">
        <v>1549</v>
      </c>
      <c r="B419" t="s">
        <v>566</v>
      </c>
      <c r="C419" s="1">
        <f t="shared" si="156"/>
        <v>5314392</v>
      </c>
      <c r="D419" s="7">
        <f>RANK(N419,(N419:P419,Q419:AL419))</f>
        <v>2</v>
      </c>
      <c r="E419" s="7">
        <f>RANK(O419,(N419:P419,Q419:AL419))</f>
        <v>1</v>
      </c>
      <c r="F419" s="7">
        <f>IF(P419&gt;0,RANK(P419,(N419:P419,Q419:AL419)),0)</f>
        <v>3</v>
      </c>
      <c r="G419" s="1">
        <f t="shared" si="157"/>
        <v>100612</v>
      </c>
      <c r="H419" s="2">
        <f t="shared" si="155"/>
        <v>1.8931986951658816E-2</v>
      </c>
      <c r="I419" s="2"/>
      <c r="J419" s="2">
        <f t="shared" si="158"/>
        <v>0.39001601688396342</v>
      </c>
      <c r="K419" s="2">
        <f t="shared" si="159"/>
        <v>0.40894800383562219</v>
      </c>
      <c r="L419" s="2">
        <f t="shared" si="160"/>
        <v>0.19815380574108948</v>
      </c>
      <c r="M419" s="2">
        <f>IF(C419=0,"-",(1-J419-K419-L419))</f>
        <v>2.8821735393248504E-3</v>
      </c>
      <c r="N419" s="1">
        <f>SUM(N352:N418)</f>
        <v>2072698</v>
      </c>
      <c r="O419" s="1">
        <f t="shared" ref="O419:Y419" si="166">SUM(O352:O418)</f>
        <v>2173310</v>
      </c>
      <c r="P419" s="1">
        <f t="shared" si="166"/>
        <v>1053067</v>
      </c>
      <c r="Q419" s="1">
        <f t="shared" si="166"/>
        <v>15079</v>
      </c>
      <c r="U419" s="1">
        <f t="shared" si="166"/>
        <v>214</v>
      </c>
      <c r="Y419" s="1">
        <f t="shared" si="166"/>
        <v>8</v>
      </c>
      <c r="AB419" s="1">
        <f>SUM(AB352:AB418)</f>
        <v>16</v>
      </c>
      <c r="AN419" s="7">
        <f>IF(Q419&gt;0,RANK(Q419,(N419:P419,Q419:AL419)),0)</f>
        <v>4</v>
      </c>
      <c r="AO419" s="7">
        <f>IF(R419&gt;0,RANK(R419,(N419:P419,Q419:AL419)),0)</f>
        <v>0</v>
      </c>
      <c r="AP419" s="7">
        <f>IF(S419&gt;0,RANK(S419,(N419:P419,Q419:AL419)),0)</f>
        <v>0</v>
      </c>
      <c r="AQ419" s="7">
        <f>IF(T419&gt;0,RANK(T419,(N419:P419,Q419:AL419)),0)</f>
        <v>0</v>
      </c>
      <c r="AR419" s="2">
        <f t="shared" si="162"/>
        <v>2.8373894887693644E-3</v>
      </c>
      <c r="AS419" s="2">
        <f t="shared" si="163"/>
        <v>0</v>
      </c>
      <c r="AT419" s="2">
        <f t="shared" si="164"/>
        <v>0</v>
      </c>
      <c r="AU419" s="2">
        <f t="shared" si="165"/>
        <v>0</v>
      </c>
      <c r="AW419" t="s">
        <v>1549</v>
      </c>
      <c r="AX419" t="s">
        <v>566</v>
      </c>
      <c r="BA419" s="127"/>
      <c r="BB419" s="130"/>
    </row>
    <row r="420" spans="1:57" x14ac:dyDescent="0.2">
      <c r="C420" s="1"/>
      <c r="E420" s="7"/>
      <c r="F420" s="7"/>
      <c r="I420" s="2"/>
      <c r="AN420" s="7"/>
      <c r="AO420" s="7"/>
      <c r="AP420" s="7"/>
      <c r="AQ420" s="7"/>
      <c r="BA420" s="127">
        <v>13</v>
      </c>
      <c r="BB420" s="130">
        <v>1</v>
      </c>
      <c r="BC420" s="131">
        <f t="shared" ref="BC420:BC483" si="167">BA420*1000+BB420</f>
        <v>13001</v>
      </c>
      <c r="BE420" s="7" t="s">
        <v>3271</v>
      </c>
    </row>
    <row r="421" spans="1:57" hidden="1" outlineLevel="1" x14ac:dyDescent="0.2">
      <c r="A421" t="s">
        <v>298</v>
      </c>
      <c r="B421" t="s">
        <v>297</v>
      </c>
      <c r="C421" s="1">
        <f t="shared" ref="C421:C452" si="168">SUM(N421:AL421)</f>
        <v>6027</v>
      </c>
      <c r="D421" s="7">
        <f>RANK(N421,(N421:P421,Q421:AL421))</f>
        <v>2</v>
      </c>
      <c r="E421" s="7">
        <f>RANK(O421,(N421:P421,Q421:AL421))</f>
        <v>1</v>
      </c>
      <c r="F421" s="7">
        <f>IF(P421&gt;0,RANK(P421,(N421:P421,Q421:AL421)),0)</f>
        <v>3</v>
      </c>
      <c r="G421" s="1">
        <f t="shared" ref="G421:G452" si="169">MAX(N421:P421)-LARGE(N421:P421,2)</f>
        <v>59</v>
      </c>
      <c r="H421" s="2">
        <f t="shared" si="155"/>
        <v>9.7892815662850505E-3</v>
      </c>
      <c r="I421" s="2"/>
      <c r="J421" s="2">
        <f t="shared" ref="J421:J452" si="170">IF($C421=0,"-",N421/$C421)</f>
        <v>0.40733366517338643</v>
      </c>
      <c r="K421" s="2">
        <f t="shared" ref="K421:K452" si="171">IF($C421=0,"-",O421/$C421)</f>
        <v>0.41712294673967149</v>
      </c>
      <c r="L421" s="2">
        <f t="shared" ref="L421:L452" si="172">IF($C421=0,"-",P421/$C421)</f>
        <v>0.17371826779492286</v>
      </c>
      <c r="M421" s="2">
        <f t="shared" ref="M421:M452" si="173">IF(C421=0,"-",(1-J421-K421-L421))</f>
        <v>1.8251202920192278E-3</v>
      </c>
      <c r="N421" s="1">
        <v>2455</v>
      </c>
      <c r="O421" s="1">
        <v>2514</v>
      </c>
      <c r="P421" s="1">
        <v>1047</v>
      </c>
      <c r="Q421" s="1">
        <v>11</v>
      </c>
      <c r="AN421" s="7">
        <f>IF(Q421&gt;0,RANK(Q421,(N421:P421,Q421:AL421)),0)</f>
        <v>4</v>
      </c>
      <c r="AO421" s="7">
        <f>IF(R421&gt;0,RANK(R421,(N421:P421,Q421:AL421)),0)</f>
        <v>0</v>
      </c>
      <c r="AP421" s="7">
        <f>IF(S421&gt;0,RANK(S421,(N421:P421,Q421:AL421)),0)</f>
        <v>0</v>
      </c>
      <c r="AQ421" s="7">
        <f>IF(T421&gt;0,RANK(T421,(N421:P421,Q421:AL421)),0)</f>
        <v>0</v>
      </c>
      <c r="AR421" s="2">
        <f t="shared" ref="AR421:AR452" si="174">IF($C421=0,"-",Q421/$C421)</f>
        <v>1.8251202920192466E-3</v>
      </c>
      <c r="AS421" s="2">
        <f t="shared" ref="AS421:AS452" si="175">IF($C421=0,"-",R421/$C421)</f>
        <v>0</v>
      </c>
      <c r="AT421" s="2">
        <f t="shared" ref="AT421:AT452" si="176">IF($C421=0,"-",S421/$C421)</f>
        <v>0</v>
      </c>
      <c r="AU421" s="2">
        <f t="shared" ref="AU421:AU452" si="177">IF($C421=0,"-",T421/$C421)</f>
        <v>0</v>
      </c>
      <c r="AW421" t="s">
        <v>298</v>
      </c>
      <c r="AX421" t="s">
        <v>297</v>
      </c>
      <c r="AY421">
        <v>8</v>
      </c>
      <c r="BA421" s="127">
        <v>13</v>
      </c>
      <c r="BB421" s="130">
        <v>3</v>
      </c>
      <c r="BC421" s="131">
        <f t="shared" si="167"/>
        <v>13003</v>
      </c>
      <c r="BE421" s="7" t="s">
        <v>3271</v>
      </c>
    </row>
    <row r="422" spans="1:57" hidden="1" outlineLevel="1" x14ac:dyDescent="0.2">
      <c r="A422" t="s">
        <v>149</v>
      </c>
      <c r="B422" t="s">
        <v>297</v>
      </c>
      <c r="C422" s="1">
        <f t="shared" si="168"/>
        <v>2185</v>
      </c>
      <c r="D422" s="7">
        <f>RANK(N422,(N422:P422,Q422:AL422))</f>
        <v>1</v>
      </c>
      <c r="E422" s="7">
        <f>RANK(O422,(N422:P422,Q422:AL422))</f>
        <v>2</v>
      </c>
      <c r="F422" s="7">
        <f>IF(P422&gt;0,RANK(P422,(N422:P422,Q422:AL422)),0)</f>
        <v>3</v>
      </c>
      <c r="G422" s="1">
        <f t="shared" si="169"/>
        <v>277</v>
      </c>
      <c r="H422" s="2">
        <f t="shared" si="155"/>
        <v>0.12677345537757437</v>
      </c>
      <c r="I422" s="2"/>
      <c r="J422" s="2">
        <f t="shared" si="170"/>
        <v>0.48329519450800917</v>
      </c>
      <c r="K422" s="2">
        <f t="shared" si="171"/>
        <v>0.35652173913043478</v>
      </c>
      <c r="L422" s="2">
        <f t="shared" si="172"/>
        <v>0.15652173913043479</v>
      </c>
      <c r="M422" s="2">
        <f t="shared" si="173"/>
        <v>3.661327231121253E-3</v>
      </c>
      <c r="N422" s="1">
        <v>1056</v>
      </c>
      <c r="O422" s="1">
        <v>779</v>
      </c>
      <c r="P422" s="1">
        <v>342</v>
      </c>
      <c r="Q422" s="1">
        <v>8</v>
      </c>
      <c r="AN422" s="7">
        <f>IF(Q422&gt;0,RANK(Q422,(N422:P422,Q422:AL422)),0)</f>
        <v>4</v>
      </c>
      <c r="AO422" s="7">
        <f>IF(R422&gt;0,RANK(R422,(N422:P422,Q422:AL422)),0)</f>
        <v>0</v>
      </c>
      <c r="AP422" s="7">
        <f>IF(S422&gt;0,RANK(S422,(N422:P422,Q422:AL422)),0)</f>
        <v>0</v>
      </c>
      <c r="AQ422" s="7">
        <f>IF(T422&gt;0,RANK(T422,(N422:P422,Q422:AL422)),0)</f>
        <v>0</v>
      </c>
      <c r="AR422" s="2">
        <f t="shared" si="174"/>
        <v>3.6613272311212816E-3</v>
      </c>
      <c r="AS422" s="2">
        <f t="shared" si="175"/>
        <v>0</v>
      </c>
      <c r="AT422" s="2">
        <f t="shared" si="176"/>
        <v>0</v>
      </c>
      <c r="AU422" s="2">
        <f t="shared" si="177"/>
        <v>0</v>
      </c>
      <c r="AW422" t="s">
        <v>149</v>
      </c>
      <c r="AX422" t="s">
        <v>297</v>
      </c>
      <c r="AY422">
        <v>8</v>
      </c>
      <c r="BA422" s="127">
        <v>13</v>
      </c>
      <c r="BB422" s="130">
        <v>5</v>
      </c>
      <c r="BC422" s="131">
        <f t="shared" si="167"/>
        <v>13005</v>
      </c>
      <c r="BE422" s="7" t="s">
        <v>3271</v>
      </c>
    </row>
    <row r="423" spans="1:57" hidden="1" outlineLevel="1" x14ac:dyDescent="0.2">
      <c r="A423" t="s">
        <v>464</v>
      </c>
      <c r="B423" t="s">
        <v>297</v>
      </c>
      <c r="C423" s="1">
        <f t="shared" si="168"/>
        <v>3335</v>
      </c>
      <c r="D423" s="7">
        <f>RANK(N423,(N423:P423,Q423:AL423))</f>
        <v>1</v>
      </c>
      <c r="E423" s="7">
        <f>RANK(O423,(N423:P423,Q423:AL423))</f>
        <v>2</v>
      </c>
      <c r="F423" s="7">
        <f>IF(P423&gt;0,RANK(P423,(N423:P423,Q423:AL423)),0)</f>
        <v>3</v>
      </c>
      <c r="G423" s="1">
        <f t="shared" si="169"/>
        <v>122</v>
      </c>
      <c r="H423" s="2">
        <f t="shared" si="155"/>
        <v>3.6581709145427285E-2</v>
      </c>
      <c r="I423" s="2"/>
      <c r="J423" s="2">
        <f t="shared" si="170"/>
        <v>0.42668665667166417</v>
      </c>
      <c r="K423" s="2">
        <f t="shared" si="171"/>
        <v>0.39010494752623687</v>
      </c>
      <c r="L423" s="2">
        <f t="shared" si="172"/>
        <v>0.18110944527736131</v>
      </c>
      <c r="M423" s="2">
        <f t="shared" si="173"/>
        <v>2.0989505247376583E-3</v>
      </c>
      <c r="N423" s="1">
        <v>1423</v>
      </c>
      <c r="O423" s="1">
        <v>1301</v>
      </c>
      <c r="P423" s="1">
        <v>604</v>
      </c>
      <c r="Q423" s="1">
        <v>7</v>
      </c>
      <c r="AN423" s="7">
        <f>IF(Q423&gt;0,RANK(Q423,(N423:P423,Q423:AL423)),0)</f>
        <v>4</v>
      </c>
      <c r="AO423" s="7">
        <f>IF(R423&gt;0,RANK(R423,(N423:P423,Q423:AL423)),0)</f>
        <v>0</v>
      </c>
      <c r="AP423" s="7">
        <f>IF(S423&gt;0,RANK(S423,(N423:P423,Q423:AL423)),0)</f>
        <v>0</v>
      </c>
      <c r="AQ423" s="7">
        <f>IF(T423&gt;0,RANK(T423,(N423:P423,Q423:AL423)),0)</f>
        <v>0</v>
      </c>
      <c r="AR423" s="2">
        <f t="shared" si="174"/>
        <v>2.098950524737631E-3</v>
      </c>
      <c r="AS423" s="2">
        <f t="shared" si="175"/>
        <v>0</v>
      </c>
      <c r="AT423" s="2">
        <f t="shared" si="176"/>
        <v>0</v>
      </c>
      <c r="AU423" s="2">
        <f t="shared" si="177"/>
        <v>0</v>
      </c>
      <c r="AW423" t="s">
        <v>464</v>
      </c>
      <c r="AX423" t="s">
        <v>297</v>
      </c>
      <c r="AY423">
        <v>8</v>
      </c>
      <c r="BA423" s="127">
        <v>13</v>
      </c>
      <c r="BB423" s="130">
        <v>7</v>
      </c>
      <c r="BC423" s="131">
        <f t="shared" si="167"/>
        <v>13007</v>
      </c>
      <c r="BE423" s="7" t="s">
        <v>3271</v>
      </c>
    </row>
    <row r="424" spans="1:57" hidden="1" outlineLevel="1" x14ac:dyDescent="0.2">
      <c r="A424" t="s">
        <v>3132</v>
      </c>
      <c r="B424" t="s">
        <v>297</v>
      </c>
      <c r="C424" s="1">
        <f t="shared" si="168"/>
        <v>1468</v>
      </c>
      <c r="D424" s="7">
        <f>RANK(N424,(N424:P424,Q424:AL424))</f>
        <v>1</v>
      </c>
      <c r="E424" s="7">
        <f>RANK(O424,(N424:P424,Q424:AL424))</f>
        <v>2</v>
      </c>
      <c r="F424" s="7">
        <f>IF(P424&gt;0,RANK(P424,(N424:P424,Q424:AL424)),0)</f>
        <v>3</v>
      </c>
      <c r="G424" s="1">
        <f t="shared" si="169"/>
        <v>473</v>
      </c>
      <c r="H424" s="2">
        <f t="shared" si="155"/>
        <v>0.32220708446866486</v>
      </c>
      <c r="I424" s="2"/>
      <c r="J424" s="2">
        <f t="shared" si="170"/>
        <v>0.58855585831062673</v>
      </c>
      <c r="K424" s="2">
        <f t="shared" si="171"/>
        <v>0.26634877384196187</v>
      </c>
      <c r="L424" s="2">
        <f t="shared" si="172"/>
        <v>0.14305177111716622</v>
      </c>
      <c r="M424" s="2">
        <f t="shared" si="173"/>
        <v>2.0435967302451785E-3</v>
      </c>
      <c r="N424" s="1">
        <v>864</v>
      </c>
      <c r="O424" s="1">
        <v>391</v>
      </c>
      <c r="P424" s="1">
        <v>210</v>
      </c>
      <c r="Q424" s="1">
        <v>3</v>
      </c>
      <c r="AN424" s="7">
        <f>IF(Q424&gt;0,RANK(Q424,(N424:P424,Q424:AL424)),0)</f>
        <v>4</v>
      </c>
      <c r="AO424" s="7">
        <f>IF(R424&gt;0,RANK(R424,(N424:P424,Q424:AL424)),0)</f>
        <v>0</v>
      </c>
      <c r="AP424" s="7">
        <f>IF(S424&gt;0,RANK(S424,(N424:P424,Q424:AL424)),0)</f>
        <v>0</v>
      </c>
      <c r="AQ424" s="7">
        <f>IF(T424&gt;0,RANK(T424,(N424:P424,Q424:AL424)),0)</f>
        <v>0</v>
      </c>
      <c r="AR424" s="2">
        <f t="shared" si="174"/>
        <v>2.0435967302452314E-3</v>
      </c>
      <c r="AS424" s="2">
        <f t="shared" si="175"/>
        <v>0</v>
      </c>
      <c r="AT424" s="2">
        <f t="shared" si="176"/>
        <v>0</v>
      </c>
      <c r="AU424" s="2">
        <f t="shared" si="177"/>
        <v>0</v>
      </c>
      <c r="AW424" t="s">
        <v>3132</v>
      </c>
      <c r="AX424" t="s">
        <v>297</v>
      </c>
      <c r="AY424">
        <v>2</v>
      </c>
      <c r="BA424" s="127">
        <v>13</v>
      </c>
      <c r="BB424" s="130">
        <v>9</v>
      </c>
      <c r="BC424" s="131">
        <f t="shared" si="167"/>
        <v>13009</v>
      </c>
      <c r="BE424" s="7" t="s">
        <v>3271</v>
      </c>
    </row>
    <row r="425" spans="1:57" hidden="1" outlineLevel="1" x14ac:dyDescent="0.2">
      <c r="A425" t="s">
        <v>2716</v>
      </c>
      <c r="B425" t="s">
        <v>297</v>
      </c>
      <c r="C425" s="1">
        <f t="shared" si="168"/>
        <v>11788</v>
      </c>
      <c r="D425" s="7">
        <f>RANK(N425,(N425:P425,Q425:AL425))</f>
        <v>1</v>
      </c>
      <c r="E425" s="7">
        <f>RANK(O425,(N425:P425,Q425:AL425))</f>
        <v>2</v>
      </c>
      <c r="F425" s="7">
        <f>IF(P425&gt;0,RANK(P425,(N425:P425,Q425:AL425)),0)</f>
        <v>3</v>
      </c>
      <c r="G425" s="1">
        <f t="shared" si="169"/>
        <v>1551</v>
      </c>
      <c r="H425" s="2">
        <f t="shared" si="155"/>
        <v>0.1315744825246013</v>
      </c>
      <c r="I425" s="2"/>
      <c r="J425" s="2">
        <f t="shared" si="170"/>
        <v>0.49312860536138448</v>
      </c>
      <c r="K425" s="2">
        <f t="shared" si="171"/>
        <v>0.36155412283678318</v>
      </c>
      <c r="L425" s="2">
        <f t="shared" si="172"/>
        <v>0.14243298269426535</v>
      </c>
      <c r="M425" s="2">
        <f t="shared" si="173"/>
        <v>2.8842891075669952E-3</v>
      </c>
      <c r="N425" s="1">
        <v>5813</v>
      </c>
      <c r="O425" s="1">
        <v>4262</v>
      </c>
      <c r="P425" s="1">
        <v>1679</v>
      </c>
      <c r="Q425" s="1">
        <v>34</v>
      </c>
      <c r="AN425" s="7">
        <f>IF(Q425&gt;0,RANK(Q425,(N425:P425,Q425:AL425)),0)</f>
        <v>4</v>
      </c>
      <c r="AO425" s="7">
        <f>IF(R425&gt;0,RANK(R425,(N425:P425,Q425:AL425)),0)</f>
        <v>0</v>
      </c>
      <c r="AP425" s="7">
        <f>IF(S425&gt;0,RANK(S425,(N425:P425,Q425:AL425)),0)</f>
        <v>0</v>
      </c>
      <c r="AQ425" s="7">
        <f>IF(T425&gt;0,RANK(T425,(N425:P425,Q425:AL425)),0)</f>
        <v>0</v>
      </c>
      <c r="AR425" s="2">
        <f t="shared" si="174"/>
        <v>2.8842891075670173E-3</v>
      </c>
      <c r="AS425" s="2">
        <f t="shared" si="175"/>
        <v>0</v>
      </c>
      <c r="AT425" s="2">
        <f t="shared" si="176"/>
        <v>0</v>
      </c>
      <c r="AU425" s="2">
        <f t="shared" si="177"/>
        <v>0</v>
      </c>
      <c r="AW425" t="s">
        <v>2716</v>
      </c>
      <c r="AX425" t="s">
        <v>297</v>
      </c>
      <c r="AY425">
        <v>10</v>
      </c>
      <c r="BA425" s="127">
        <v>13</v>
      </c>
      <c r="BB425" s="130">
        <v>11</v>
      </c>
      <c r="BC425" s="131">
        <f t="shared" si="167"/>
        <v>13011</v>
      </c>
      <c r="BE425" s="7" t="s">
        <v>3271</v>
      </c>
    </row>
    <row r="426" spans="1:57" hidden="1" outlineLevel="1" x14ac:dyDescent="0.2">
      <c r="A426" t="s">
        <v>832</v>
      </c>
      <c r="B426" t="s">
        <v>297</v>
      </c>
      <c r="C426" s="1">
        <f t="shared" si="168"/>
        <v>3671</v>
      </c>
      <c r="D426" s="7">
        <f>RANK(N426,(N426:P426,Q426:AL426))</f>
        <v>2</v>
      </c>
      <c r="E426" s="7">
        <f>RANK(O426,(N426:P426,Q426:AL426))</f>
        <v>1</v>
      </c>
      <c r="F426" s="7">
        <f>IF(P426&gt;0,RANK(P426,(N426:P426,Q426:AL426)),0)</f>
        <v>3</v>
      </c>
      <c r="G426" s="1">
        <f t="shared" si="169"/>
        <v>21</v>
      </c>
      <c r="H426" s="2">
        <f t="shared" si="155"/>
        <v>5.7205121220375924E-3</v>
      </c>
      <c r="I426" s="2"/>
      <c r="J426" s="2">
        <f t="shared" si="170"/>
        <v>0.41678016889131025</v>
      </c>
      <c r="K426" s="2">
        <f t="shared" si="171"/>
        <v>0.42250068101334787</v>
      </c>
      <c r="L426" s="2">
        <f t="shared" si="172"/>
        <v>0.15881231272132934</v>
      </c>
      <c r="M426" s="2">
        <f t="shared" si="173"/>
        <v>1.9068373740125932E-3</v>
      </c>
      <c r="N426" s="1">
        <v>1530</v>
      </c>
      <c r="O426" s="1">
        <v>1551</v>
      </c>
      <c r="P426" s="1">
        <v>583</v>
      </c>
      <c r="Q426" s="1">
        <v>7</v>
      </c>
      <c r="AN426" s="7">
        <f>IF(Q426&gt;0,RANK(Q426,(N426:P426,Q426:AL426)),0)</f>
        <v>4</v>
      </c>
      <c r="AO426" s="7">
        <f>IF(R426&gt;0,RANK(R426,(N426:P426,Q426:AL426)),0)</f>
        <v>0</v>
      </c>
      <c r="AP426" s="7">
        <f>IF(S426&gt;0,RANK(S426,(N426:P426,Q426:AL426)),0)</f>
        <v>0</v>
      </c>
      <c r="AQ426" s="7">
        <f>IF(T426&gt;0,RANK(T426,(N426:P426,Q426:AL426)),0)</f>
        <v>0</v>
      </c>
      <c r="AR426" s="2">
        <f t="shared" si="174"/>
        <v>1.9068373740125306E-3</v>
      </c>
      <c r="AS426" s="2">
        <f t="shared" si="175"/>
        <v>0</v>
      </c>
      <c r="AT426" s="2">
        <f t="shared" si="176"/>
        <v>0</v>
      </c>
      <c r="AU426" s="2">
        <f t="shared" si="177"/>
        <v>0</v>
      </c>
      <c r="AW426" t="s">
        <v>832</v>
      </c>
      <c r="AX426" t="s">
        <v>297</v>
      </c>
      <c r="AY426">
        <v>11</v>
      </c>
      <c r="BA426" s="127">
        <v>13</v>
      </c>
      <c r="BB426" s="130">
        <v>13</v>
      </c>
      <c r="BC426" s="131">
        <f t="shared" si="167"/>
        <v>13013</v>
      </c>
      <c r="BE426" s="7" t="s">
        <v>3271</v>
      </c>
    </row>
    <row r="427" spans="1:57" hidden="1" outlineLevel="1" x14ac:dyDescent="0.2">
      <c r="A427" t="s">
        <v>340</v>
      </c>
      <c r="B427" t="s">
        <v>297</v>
      </c>
      <c r="C427" s="1">
        <f t="shared" si="168"/>
        <v>9982</v>
      </c>
      <c r="D427" s="7">
        <f>RANK(N427,(N427:P427,Q427:AL427))</f>
        <v>2</v>
      </c>
      <c r="E427" s="7">
        <f>RANK(O427,(N427:P427,Q427:AL427))</f>
        <v>1</v>
      </c>
      <c r="F427" s="7">
        <f>IF(P427&gt;0,RANK(P427,(N427:P427,Q427:AL427)),0)</f>
        <v>3</v>
      </c>
      <c r="G427" s="1">
        <f t="shared" si="169"/>
        <v>337</v>
      </c>
      <c r="H427" s="2">
        <f t="shared" si="155"/>
        <v>3.3760769384892808E-2</v>
      </c>
      <c r="I427" s="2"/>
      <c r="J427" s="2">
        <f t="shared" si="170"/>
        <v>0.39981967541574837</v>
      </c>
      <c r="K427" s="2">
        <f t="shared" si="171"/>
        <v>0.43358044480064117</v>
      </c>
      <c r="L427" s="2">
        <f t="shared" si="172"/>
        <v>0.16359447004608296</v>
      </c>
      <c r="M427" s="2">
        <f t="shared" si="173"/>
        <v>3.005409737527498E-3</v>
      </c>
      <c r="N427" s="1">
        <v>3991</v>
      </c>
      <c r="O427" s="1">
        <v>4328</v>
      </c>
      <c r="P427" s="1">
        <v>1633</v>
      </c>
      <c r="Q427" s="1">
        <v>29</v>
      </c>
      <c r="R427" s="1">
        <v>1</v>
      </c>
      <c r="AN427" s="7">
        <f>IF(Q427&gt;0,RANK(Q427,(N427:P427,Q427:AL427)),0)</f>
        <v>4</v>
      </c>
      <c r="AO427" s="7">
        <f>IF(R427&gt;0,RANK(R427,(N427:P427,Q427:AL427)),0)</f>
        <v>5</v>
      </c>
      <c r="AP427" s="7">
        <f>IF(S427&gt;0,RANK(S427,(N427:P427,Q427:AL427)),0)</f>
        <v>0</v>
      </c>
      <c r="AQ427" s="7">
        <f>IF(T427&gt;0,RANK(T427,(N427:P427,Q427:AL427)),0)</f>
        <v>0</v>
      </c>
      <c r="AR427" s="2">
        <f t="shared" si="174"/>
        <v>2.9052294129432981E-3</v>
      </c>
      <c r="AS427" s="2">
        <f t="shared" si="175"/>
        <v>1.0018032458425165E-4</v>
      </c>
      <c r="AT427" s="2">
        <f t="shared" si="176"/>
        <v>0</v>
      </c>
      <c r="AU427" s="2">
        <f t="shared" si="177"/>
        <v>0</v>
      </c>
      <c r="AW427" t="s">
        <v>340</v>
      </c>
      <c r="AX427" t="s">
        <v>297</v>
      </c>
      <c r="AY427">
        <v>11</v>
      </c>
      <c r="BA427" s="127">
        <v>13</v>
      </c>
      <c r="BB427" s="130">
        <v>15</v>
      </c>
      <c r="BC427" s="131">
        <f t="shared" si="167"/>
        <v>13015</v>
      </c>
      <c r="BE427" s="7" t="s">
        <v>3271</v>
      </c>
    </row>
    <row r="428" spans="1:57" hidden="1" outlineLevel="1" x14ac:dyDescent="0.2">
      <c r="A428" t="s">
        <v>519</v>
      </c>
      <c r="B428" t="s">
        <v>297</v>
      </c>
      <c r="C428" s="1">
        <f t="shared" si="168"/>
        <v>16990</v>
      </c>
      <c r="D428" s="7">
        <f>RANK(N428,(N428:P428,Q428:AL428))</f>
        <v>2</v>
      </c>
      <c r="E428" s="7">
        <f>RANK(O428,(N428:P428,Q428:AL428))</f>
        <v>1</v>
      </c>
      <c r="F428" s="7">
        <f>IF(P428&gt;0,RANK(P428,(N428:P428,Q428:AL428)),0)</f>
        <v>3</v>
      </c>
      <c r="G428" s="1">
        <f t="shared" si="169"/>
        <v>1067</v>
      </c>
      <c r="H428" s="2">
        <f t="shared" si="155"/>
        <v>6.2801648028251916E-2</v>
      </c>
      <c r="I428" s="2"/>
      <c r="J428" s="2">
        <f t="shared" si="170"/>
        <v>0.39287816362566214</v>
      </c>
      <c r="K428" s="2">
        <f t="shared" si="171"/>
        <v>0.45567981165391408</v>
      </c>
      <c r="L428" s="2">
        <f t="shared" si="172"/>
        <v>0.14714537963507945</v>
      </c>
      <c r="M428" s="2">
        <f t="shared" si="173"/>
        <v>4.296645085344275E-3</v>
      </c>
      <c r="N428" s="1">
        <v>6675</v>
      </c>
      <c r="O428" s="1">
        <v>7742</v>
      </c>
      <c r="P428" s="1">
        <v>2500</v>
      </c>
      <c r="Q428" s="1">
        <v>73</v>
      </c>
      <c r="AN428" s="7">
        <f>IF(Q428&gt;0,RANK(Q428,(N428:P428,Q428:AL428)),0)</f>
        <v>4</v>
      </c>
      <c r="AO428" s="7">
        <f>IF(R428&gt;0,RANK(R428,(N428:P428,Q428:AL428)),0)</f>
        <v>0</v>
      </c>
      <c r="AP428" s="7">
        <f>IF(S428&gt;0,RANK(S428,(N428:P428,Q428:AL428)),0)</f>
        <v>0</v>
      </c>
      <c r="AQ428" s="7">
        <f>IF(T428&gt;0,RANK(T428,(N428:P428,Q428:AL428)),0)</f>
        <v>0</v>
      </c>
      <c r="AR428" s="2">
        <f t="shared" si="174"/>
        <v>4.2966450853443201E-3</v>
      </c>
      <c r="AS428" s="2">
        <f t="shared" si="175"/>
        <v>0</v>
      </c>
      <c r="AT428" s="2">
        <f t="shared" si="176"/>
        <v>0</v>
      </c>
      <c r="AU428" s="2">
        <f t="shared" si="177"/>
        <v>0</v>
      </c>
      <c r="AW428" t="s">
        <v>519</v>
      </c>
      <c r="AX428" t="s">
        <v>297</v>
      </c>
      <c r="AY428">
        <v>7</v>
      </c>
      <c r="BA428" s="127">
        <v>13</v>
      </c>
      <c r="BB428" s="130">
        <v>17</v>
      </c>
      <c r="BC428" s="131">
        <f t="shared" si="167"/>
        <v>13017</v>
      </c>
      <c r="BE428" s="7" t="s">
        <v>3271</v>
      </c>
    </row>
    <row r="429" spans="1:57" hidden="1" outlineLevel="1" x14ac:dyDescent="0.2">
      <c r="A429" t="s">
        <v>431</v>
      </c>
      <c r="B429" t="s">
        <v>297</v>
      </c>
      <c r="C429" s="1">
        <f t="shared" si="168"/>
        <v>4464</v>
      </c>
      <c r="D429" s="7">
        <f>RANK(N429,(N429:P429,Q429:AL429))</f>
        <v>1</v>
      </c>
      <c r="E429" s="7">
        <f>RANK(O429,(N429:P429,Q429:AL429))</f>
        <v>2</v>
      </c>
      <c r="F429" s="7">
        <f>IF(P429&gt;0,RANK(P429,(N429:P429,Q429:AL429)),0)</f>
        <v>3</v>
      </c>
      <c r="G429" s="1">
        <f t="shared" si="169"/>
        <v>872</v>
      </c>
      <c r="H429" s="2">
        <f t="shared" si="155"/>
        <v>0.19534050179211471</v>
      </c>
      <c r="I429" s="2"/>
      <c r="J429" s="2">
        <f t="shared" si="170"/>
        <v>0.52598566308243733</v>
      </c>
      <c r="K429" s="2">
        <f t="shared" si="171"/>
        <v>0.33064516129032256</v>
      </c>
      <c r="L429" s="2">
        <f t="shared" si="172"/>
        <v>0.13866487455197132</v>
      </c>
      <c r="M429" s="2">
        <f t="shared" si="173"/>
        <v>4.7043010752687853E-3</v>
      </c>
      <c r="N429" s="1">
        <v>2348</v>
      </c>
      <c r="O429" s="1">
        <v>1476</v>
      </c>
      <c r="P429" s="1">
        <v>619</v>
      </c>
      <c r="Q429" s="1">
        <v>19</v>
      </c>
      <c r="R429" s="1">
        <v>2</v>
      </c>
      <c r="AN429" s="7">
        <f>IF(Q429&gt;0,RANK(Q429,(N429:P429,Q429:AL429)),0)</f>
        <v>4</v>
      </c>
      <c r="AO429" s="7">
        <f>IF(R429&gt;0,RANK(R429,(N429:P429,Q429:AL429)),0)</f>
        <v>5</v>
      </c>
      <c r="AP429" s="7">
        <f>IF(S429&gt;0,RANK(S429,(N429:P429,Q429:AL429)),0)</f>
        <v>0</v>
      </c>
      <c r="AQ429" s="7">
        <f>IF(T429&gt;0,RANK(T429,(N429:P429,Q429:AL429)),0)</f>
        <v>0</v>
      </c>
      <c r="AR429" s="2">
        <f t="shared" si="174"/>
        <v>4.256272401433692E-3</v>
      </c>
      <c r="AS429" s="2">
        <f t="shared" si="175"/>
        <v>4.4802867383512545E-4</v>
      </c>
      <c r="AT429" s="2">
        <f t="shared" si="176"/>
        <v>0</v>
      </c>
      <c r="AU429" s="2">
        <f t="shared" si="177"/>
        <v>0</v>
      </c>
      <c r="AW429" t="s">
        <v>431</v>
      </c>
      <c r="AX429" t="s">
        <v>297</v>
      </c>
      <c r="AY429">
        <v>8</v>
      </c>
      <c r="BA429" s="127">
        <v>13</v>
      </c>
      <c r="BB429" s="130">
        <v>19</v>
      </c>
      <c r="BC429" s="131">
        <f t="shared" si="167"/>
        <v>13019</v>
      </c>
      <c r="BE429" s="7" t="s">
        <v>3271</v>
      </c>
    </row>
    <row r="430" spans="1:57" hidden="1" outlineLevel="1" x14ac:dyDescent="0.2">
      <c r="A430" t="s">
        <v>859</v>
      </c>
      <c r="B430" t="s">
        <v>297</v>
      </c>
      <c r="C430" s="1">
        <f t="shared" si="168"/>
        <v>4543</v>
      </c>
      <c r="D430" s="7">
        <f>RANK(N430,(N430:P430,Q430:AL430))</f>
        <v>1</v>
      </c>
      <c r="E430" s="7">
        <f>RANK(O430,(N430:P430,Q430:AL430))</f>
        <v>2</v>
      </c>
      <c r="F430" s="7">
        <f>IF(P430&gt;0,RANK(P430,(N430:P430,Q430:AL430)),0)</f>
        <v>3</v>
      </c>
      <c r="G430" s="1">
        <f t="shared" si="169"/>
        <v>466</v>
      </c>
      <c r="H430" s="2">
        <f t="shared" si="155"/>
        <v>0.10257539071098393</v>
      </c>
      <c r="I430" s="2"/>
      <c r="J430" s="2">
        <f t="shared" si="170"/>
        <v>0.46290997138454765</v>
      </c>
      <c r="K430" s="2">
        <f t="shared" si="171"/>
        <v>0.36033458067356372</v>
      </c>
      <c r="L430" s="2">
        <f t="shared" si="172"/>
        <v>0.175214615892582</v>
      </c>
      <c r="M430" s="2">
        <f t="shared" si="173"/>
        <v>1.5408320493065786E-3</v>
      </c>
      <c r="N430" s="1">
        <v>2103</v>
      </c>
      <c r="O430" s="1">
        <v>1637</v>
      </c>
      <c r="P430" s="1">
        <v>796</v>
      </c>
      <c r="Q430" s="1">
        <v>7</v>
      </c>
      <c r="AN430" s="7">
        <f>IF(Q430&gt;0,RANK(Q430,(N430:P430,Q430:AL430)),0)</f>
        <v>4</v>
      </c>
      <c r="AO430" s="7">
        <f>IF(R430&gt;0,RANK(R430,(N430:P430,Q430:AL430)),0)</f>
        <v>0</v>
      </c>
      <c r="AP430" s="7">
        <f>IF(S430&gt;0,RANK(S430,(N430:P430,Q430:AL430)),0)</f>
        <v>0</v>
      </c>
      <c r="AQ430" s="7">
        <f>IF(T430&gt;0,RANK(T430,(N430:P430,Q430:AL430)),0)</f>
        <v>0</v>
      </c>
      <c r="AR430" s="2">
        <f t="shared" si="174"/>
        <v>1.5408320493066256E-3</v>
      </c>
      <c r="AS430" s="2">
        <f t="shared" si="175"/>
        <v>0</v>
      </c>
      <c r="AT430" s="2">
        <f t="shared" si="176"/>
        <v>0</v>
      </c>
      <c r="AU430" s="2">
        <f t="shared" si="177"/>
        <v>0</v>
      </c>
      <c r="AW430" t="s">
        <v>859</v>
      </c>
      <c r="AX430" t="s">
        <v>297</v>
      </c>
      <c r="AY430">
        <v>8</v>
      </c>
      <c r="BA430" s="127">
        <v>13</v>
      </c>
      <c r="BB430" s="130">
        <v>21</v>
      </c>
      <c r="BC430" s="131">
        <f t="shared" si="167"/>
        <v>13021</v>
      </c>
      <c r="BE430" s="7" t="s">
        <v>3271</v>
      </c>
    </row>
    <row r="431" spans="1:57" hidden="1" outlineLevel="1" x14ac:dyDescent="0.2">
      <c r="A431" t="s">
        <v>1410</v>
      </c>
      <c r="B431" t="s">
        <v>297</v>
      </c>
      <c r="C431" s="1">
        <f t="shared" si="168"/>
        <v>54049</v>
      </c>
      <c r="D431" s="7">
        <f>RANK(N431,(N431:P431,Q431:AL431))</f>
        <v>1</v>
      </c>
      <c r="E431" s="7">
        <f>RANK(O431,(N431:P431,Q431:AL431))</f>
        <v>2</v>
      </c>
      <c r="F431" s="7">
        <f>IF(P431&gt;0,RANK(P431,(N431:P431,Q431:AL431)),0)</f>
        <v>3</v>
      </c>
      <c r="G431" s="1">
        <f t="shared" si="169"/>
        <v>8223</v>
      </c>
      <c r="H431" s="2">
        <f t="shared" si="155"/>
        <v>0.15213972506429352</v>
      </c>
      <c r="I431" s="2"/>
      <c r="J431" s="2">
        <f t="shared" si="170"/>
        <v>0.51934355862273118</v>
      </c>
      <c r="K431" s="2">
        <f t="shared" si="171"/>
        <v>0.36720383355843772</v>
      </c>
      <c r="L431" s="2">
        <f t="shared" si="172"/>
        <v>0.11139891579862717</v>
      </c>
      <c r="M431" s="2">
        <f t="shared" si="173"/>
        <v>2.0536920202039316E-3</v>
      </c>
      <c r="N431" s="1">
        <v>28070</v>
      </c>
      <c r="O431" s="1">
        <v>19847</v>
      </c>
      <c r="P431" s="1">
        <v>6021</v>
      </c>
      <c r="Q431" s="1">
        <v>108</v>
      </c>
      <c r="R431" s="1">
        <v>2</v>
      </c>
      <c r="S431" s="1">
        <v>1</v>
      </c>
      <c r="AN431" s="7">
        <f>IF(Q431&gt;0,RANK(Q431,(N431:P431,Q431:AL431)),0)</f>
        <v>4</v>
      </c>
      <c r="AO431" s="7">
        <f>IF(R431&gt;0,RANK(R431,(N431:P431,Q431:AL431)),0)</f>
        <v>5</v>
      </c>
      <c r="AP431" s="7">
        <f>IF(S431&gt;0,RANK(S431,(N431:P431,Q431:AL431)),0)</f>
        <v>6</v>
      </c>
      <c r="AQ431" s="7">
        <f>IF(T431&gt;0,RANK(T431,(N431:P431,Q431:AL431)),0)</f>
        <v>0</v>
      </c>
      <c r="AR431" s="2">
        <f t="shared" si="174"/>
        <v>1.998186830468649E-3</v>
      </c>
      <c r="AS431" s="2">
        <f t="shared" si="175"/>
        <v>3.7003459823493495E-5</v>
      </c>
      <c r="AT431" s="2">
        <f t="shared" si="176"/>
        <v>1.8501729911746748E-5</v>
      </c>
      <c r="AU431" s="2">
        <f t="shared" si="177"/>
        <v>0</v>
      </c>
      <c r="AW431" t="s">
        <v>1410</v>
      </c>
      <c r="AX431" t="s">
        <v>297</v>
      </c>
      <c r="AY431">
        <v>8</v>
      </c>
      <c r="BA431" s="127">
        <v>13</v>
      </c>
      <c r="BB431" s="130">
        <v>23</v>
      </c>
      <c r="BC431" s="131">
        <f t="shared" si="167"/>
        <v>13023</v>
      </c>
      <c r="BE431" s="7" t="s">
        <v>3271</v>
      </c>
    </row>
    <row r="432" spans="1:57" hidden="1" outlineLevel="1" x14ac:dyDescent="0.2">
      <c r="A432" t="s">
        <v>1404</v>
      </c>
      <c r="B432" t="s">
        <v>297</v>
      </c>
      <c r="C432" s="1">
        <f t="shared" si="168"/>
        <v>3956</v>
      </c>
      <c r="D432" s="7">
        <f>RANK(N432,(N432:P432,Q432:AL432))</f>
        <v>1</v>
      </c>
      <c r="E432" s="7">
        <f>RANK(O432,(N432:P432,Q432:AL432))</f>
        <v>2</v>
      </c>
      <c r="F432" s="7">
        <f>IF(P432&gt;0,RANK(P432,(N432:P432,Q432:AL432)),0)</f>
        <v>3</v>
      </c>
      <c r="G432" s="1">
        <f t="shared" si="169"/>
        <v>140</v>
      </c>
      <c r="H432" s="2">
        <f t="shared" si="155"/>
        <v>3.5389282103134481E-2</v>
      </c>
      <c r="I432" s="2"/>
      <c r="J432" s="2">
        <f t="shared" si="170"/>
        <v>0.43225480283114259</v>
      </c>
      <c r="K432" s="2">
        <f t="shared" si="171"/>
        <v>0.39686552072800807</v>
      </c>
      <c r="L432" s="2">
        <f t="shared" si="172"/>
        <v>0.16734074823053591</v>
      </c>
      <c r="M432" s="2">
        <f t="shared" si="173"/>
        <v>3.5389282103134301E-3</v>
      </c>
      <c r="N432" s="1">
        <v>1710</v>
      </c>
      <c r="O432" s="1">
        <v>1570</v>
      </c>
      <c r="P432" s="1">
        <v>662</v>
      </c>
      <c r="Q432" s="1">
        <v>14</v>
      </c>
      <c r="AN432" s="7">
        <f>IF(Q432&gt;0,RANK(Q432,(N432:P432,Q432:AL432)),0)</f>
        <v>4</v>
      </c>
      <c r="AO432" s="7">
        <f>IF(R432&gt;0,RANK(R432,(N432:P432,Q432:AL432)),0)</f>
        <v>0</v>
      </c>
      <c r="AP432" s="7">
        <f>IF(S432&gt;0,RANK(S432,(N432:P432,Q432:AL432)),0)</f>
        <v>0</v>
      </c>
      <c r="AQ432" s="7">
        <f>IF(T432&gt;0,RANK(T432,(N432:P432,Q432:AL432)),0)</f>
        <v>0</v>
      </c>
      <c r="AR432" s="2">
        <f t="shared" si="174"/>
        <v>3.5389282103134479E-3</v>
      </c>
      <c r="AS432" s="2">
        <f t="shared" si="175"/>
        <v>0</v>
      </c>
      <c r="AT432" s="2">
        <f t="shared" si="176"/>
        <v>0</v>
      </c>
      <c r="AU432" s="2">
        <f t="shared" si="177"/>
        <v>0</v>
      </c>
      <c r="AW432" t="s">
        <v>1404</v>
      </c>
      <c r="AX432" t="s">
        <v>297</v>
      </c>
      <c r="AY432">
        <v>8</v>
      </c>
      <c r="BA432" s="127">
        <v>13</v>
      </c>
      <c r="BB432" s="130">
        <v>25</v>
      </c>
      <c r="BC432" s="131">
        <f t="shared" si="167"/>
        <v>13025</v>
      </c>
      <c r="BE432" s="7" t="s">
        <v>3271</v>
      </c>
    </row>
    <row r="433" spans="1:57" hidden="1" outlineLevel="1" x14ac:dyDescent="0.2">
      <c r="A433" t="s">
        <v>1405</v>
      </c>
      <c r="B433" t="s">
        <v>297</v>
      </c>
      <c r="C433" s="1">
        <f t="shared" si="168"/>
        <v>4274</v>
      </c>
      <c r="D433" s="7">
        <f>RANK(N433,(N433:P433,Q433:AL433))</f>
        <v>1</v>
      </c>
      <c r="E433" s="7">
        <f>RANK(O433,(N433:P433,Q433:AL433))</f>
        <v>2</v>
      </c>
      <c r="F433" s="7">
        <f>IF(P433&gt;0,RANK(P433,(N433:P433,Q433:AL433)),0)</f>
        <v>3</v>
      </c>
      <c r="G433" s="1">
        <f t="shared" si="169"/>
        <v>342</v>
      </c>
      <c r="H433" s="2">
        <f t="shared" ref="H433:H496" si="178">G433/C433</f>
        <v>8.0018717828731864E-2</v>
      </c>
      <c r="I433" s="2"/>
      <c r="J433" s="2">
        <f t="shared" si="170"/>
        <v>0.44057089377632197</v>
      </c>
      <c r="K433" s="2">
        <f t="shared" si="171"/>
        <v>0.36055217594759009</v>
      </c>
      <c r="L433" s="2">
        <f t="shared" si="172"/>
        <v>0.19653720168460459</v>
      </c>
      <c r="M433" s="2">
        <f t="shared" si="173"/>
        <v>2.3397285914833477E-3</v>
      </c>
      <c r="N433" s="1">
        <v>1883</v>
      </c>
      <c r="O433" s="1">
        <v>1541</v>
      </c>
      <c r="P433" s="1">
        <v>840</v>
      </c>
      <c r="Q433" s="1">
        <v>10</v>
      </c>
      <c r="AN433" s="7">
        <f>IF(Q433&gt;0,RANK(Q433,(N433:P433,Q433:AL433)),0)</f>
        <v>4</v>
      </c>
      <c r="AO433" s="7">
        <f>IF(R433&gt;0,RANK(R433,(N433:P433,Q433:AL433)),0)</f>
        <v>0</v>
      </c>
      <c r="AP433" s="7">
        <f>IF(S433&gt;0,RANK(S433,(N433:P433,Q433:AL433)),0)</f>
        <v>0</v>
      </c>
      <c r="AQ433" s="7">
        <f>IF(T433&gt;0,RANK(T433,(N433:P433,Q433:AL433)),0)</f>
        <v>0</v>
      </c>
      <c r="AR433" s="2">
        <f t="shared" si="174"/>
        <v>2.339728591483388E-3</v>
      </c>
      <c r="AS433" s="2">
        <f t="shared" si="175"/>
        <v>0</v>
      </c>
      <c r="AT433" s="2">
        <f t="shared" si="176"/>
        <v>0</v>
      </c>
      <c r="AU433" s="2">
        <f t="shared" si="177"/>
        <v>0</v>
      </c>
      <c r="AW433" t="s">
        <v>1405</v>
      </c>
      <c r="AX433" t="s">
        <v>297</v>
      </c>
      <c r="AY433">
        <v>1</v>
      </c>
      <c r="BA433" s="127">
        <v>13</v>
      </c>
      <c r="BB433" s="130">
        <v>27</v>
      </c>
      <c r="BC433" s="131">
        <f t="shared" si="167"/>
        <v>13027</v>
      </c>
      <c r="BE433" s="7" t="s">
        <v>3271</v>
      </c>
    </row>
    <row r="434" spans="1:57" hidden="1" outlineLevel="1" x14ac:dyDescent="0.2">
      <c r="A434" t="s">
        <v>1406</v>
      </c>
      <c r="B434" t="s">
        <v>297</v>
      </c>
      <c r="C434" s="1">
        <f t="shared" si="168"/>
        <v>4315</v>
      </c>
      <c r="D434" s="7">
        <f>RANK(N434,(N434:P434,Q434:AL434))</f>
        <v>1</v>
      </c>
      <c r="E434" s="7">
        <f>RANK(O434,(N434:P434,Q434:AL434))</f>
        <v>2</v>
      </c>
      <c r="F434" s="7">
        <f>IF(P434&gt;0,RANK(P434,(N434:P434,Q434:AL434)),0)</f>
        <v>3</v>
      </c>
      <c r="G434" s="1">
        <f t="shared" si="169"/>
        <v>116</v>
      </c>
      <c r="H434" s="2">
        <f t="shared" si="178"/>
        <v>2.6882966396292004E-2</v>
      </c>
      <c r="I434" s="2"/>
      <c r="J434" s="2">
        <f t="shared" si="170"/>
        <v>0.43916570104287372</v>
      </c>
      <c r="K434" s="2">
        <f t="shared" si="171"/>
        <v>0.41228273464658172</v>
      </c>
      <c r="L434" s="2">
        <f t="shared" si="172"/>
        <v>0.14600231749710313</v>
      </c>
      <c r="M434" s="2">
        <f t="shared" si="173"/>
        <v>2.5492468134413748E-3</v>
      </c>
      <c r="N434" s="1">
        <v>1895</v>
      </c>
      <c r="O434" s="1">
        <v>1779</v>
      </c>
      <c r="P434" s="1">
        <v>630</v>
      </c>
      <c r="Q434" s="1">
        <v>11</v>
      </c>
      <c r="AN434" s="7">
        <f>IF(Q434&gt;0,RANK(Q434,(N434:P434,Q434:AL434)),0)</f>
        <v>4</v>
      </c>
      <c r="AO434" s="7">
        <f>IF(R434&gt;0,RANK(R434,(N434:P434,Q434:AL434)),0)</f>
        <v>0</v>
      </c>
      <c r="AP434" s="7">
        <f>IF(S434&gt;0,RANK(S434,(N434:P434,Q434:AL434)),0)</f>
        <v>0</v>
      </c>
      <c r="AQ434" s="7">
        <f>IF(T434&gt;0,RANK(T434,(N434:P434,Q434:AL434)),0)</f>
        <v>0</v>
      </c>
      <c r="AR434" s="2">
        <f t="shared" si="174"/>
        <v>2.5492468134414832E-3</v>
      </c>
      <c r="AS434" s="2">
        <f t="shared" si="175"/>
        <v>0</v>
      </c>
      <c r="AT434" s="2">
        <f t="shared" si="176"/>
        <v>0</v>
      </c>
      <c r="AU434" s="2">
        <f t="shared" si="177"/>
        <v>0</v>
      </c>
      <c r="AW434" t="s">
        <v>1406</v>
      </c>
      <c r="AX434" t="s">
        <v>297</v>
      </c>
      <c r="AY434">
        <v>2</v>
      </c>
      <c r="BA434" s="127">
        <v>13</v>
      </c>
      <c r="BB434" s="130">
        <v>29</v>
      </c>
      <c r="BC434" s="131">
        <f t="shared" si="167"/>
        <v>13029</v>
      </c>
      <c r="BE434" s="7" t="s">
        <v>3271</v>
      </c>
    </row>
    <row r="435" spans="1:57" hidden="1" outlineLevel="1" x14ac:dyDescent="0.2">
      <c r="A435" t="s">
        <v>2022</v>
      </c>
      <c r="B435" t="s">
        <v>297</v>
      </c>
      <c r="C435" s="1">
        <f t="shared" si="168"/>
        <v>5928</v>
      </c>
      <c r="D435" s="7">
        <f>RANK(N435,(N435:P435,Q435:AL435))</f>
        <v>2</v>
      </c>
      <c r="E435" s="7">
        <f>RANK(O435,(N435:P435,Q435:AL435))</f>
        <v>1</v>
      </c>
      <c r="F435" s="7">
        <f>IF(P435&gt;0,RANK(P435,(N435:P435,Q435:AL435)),0)</f>
        <v>3</v>
      </c>
      <c r="G435" s="1">
        <f t="shared" si="169"/>
        <v>758</v>
      </c>
      <c r="H435" s="2">
        <f t="shared" si="178"/>
        <v>0.12786774628879893</v>
      </c>
      <c r="I435" s="2"/>
      <c r="J435" s="2">
        <f t="shared" si="170"/>
        <v>0.34261133603238869</v>
      </c>
      <c r="K435" s="2">
        <f t="shared" si="171"/>
        <v>0.47047908232118757</v>
      </c>
      <c r="L435" s="2">
        <f t="shared" si="172"/>
        <v>0.18471659919028341</v>
      </c>
      <c r="M435" s="2">
        <f t="shared" si="173"/>
        <v>2.1929824561403299E-3</v>
      </c>
      <c r="N435" s="1">
        <v>2031</v>
      </c>
      <c r="O435" s="1">
        <v>2789</v>
      </c>
      <c r="P435" s="1">
        <v>1095</v>
      </c>
      <c r="Q435" s="1">
        <v>13</v>
      </c>
      <c r="AN435" s="7">
        <f>IF(Q435&gt;0,RANK(Q435,(N435:P435,Q435:AL435)),0)</f>
        <v>4</v>
      </c>
      <c r="AO435" s="7">
        <f>IF(R435&gt;0,RANK(R435,(N435:P435,Q435:AL435)),0)</f>
        <v>0</v>
      </c>
      <c r="AP435" s="7">
        <f>IF(S435&gt;0,RANK(S435,(N435:P435,Q435:AL435)),0)</f>
        <v>0</v>
      </c>
      <c r="AQ435" s="7">
        <f>IF(T435&gt;0,RANK(T435,(N435:P435,Q435:AL435)),0)</f>
        <v>0</v>
      </c>
      <c r="AR435" s="2">
        <f t="shared" si="174"/>
        <v>2.1929824561403508E-3</v>
      </c>
      <c r="AS435" s="2">
        <f t="shared" si="175"/>
        <v>0</v>
      </c>
      <c r="AT435" s="2">
        <f t="shared" si="176"/>
        <v>0</v>
      </c>
      <c r="AU435" s="2">
        <f t="shared" si="177"/>
        <v>0</v>
      </c>
      <c r="AW435" t="s">
        <v>2022</v>
      </c>
      <c r="AX435" t="s">
        <v>297</v>
      </c>
      <c r="AY435">
        <v>1</v>
      </c>
      <c r="BA435" s="127">
        <v>13</v>
      </c>
      <c r="BB435" s="130">
        <v>31</v>
      </c>
      <c r="BC435" s="131">
        <f t="shared" si="167"/>
        <v>13031</v>
      </c>
      <c r="BE435" s="7" t="s">
        <v>3271</v>
      </c>
    </row>
    <row r="436" spans="1:57" hidden="1" outlineLevel="1" x14ac:dyDescent="0.2">
      <c r="A436" t="s">
        <v>1238</v>
      </c>
      <c r="B436" t="s">
        <v>297</v>
      </c>
      <c r="C436" s="1">
        <f t="shared" si="168"/>
        <v>12644</v>
      </c>
      <c r="D436" s="7">
        <f>RANK(N436,(N436:P436,Q436:AL436))</f>
        <v>2</v>
      </c>
      <c r="E436" s="7">
        <f>RANK(O436,(N436:P436,Q436:AL436))</f>
        <v>1</v>
      </c>
      <c r="F436" s="7">
        <f>IF(P436&gt;0,RANK(P436,(N436:P436,Q436:AL436)),0)</f>
        <v>3</v>
      </c>
      <c r="G436" s="1">
        <f t="shared" si="169"/>
        <v>787</v>
      </c>
      <c r="H436" s="2">
        <f t="shared" si="178"/>
        <v>6.2242961088263209E-2</v>
      </c>
      <c r="I436" s="2"/>
      <c r="J436" s="2">
        <f t="shared" si="170"/>
        <v>0.3877728566909206</v>
      </c>
      <c r="K436" s="2">
        <f t="shared" si="171"/>
        <v>0.45001581777918381</v>
      </c>
      <c r="L436" s="2">
        <f t="shared" si="172"/>
        <v>0.15975956975640621</v>
      </c>
      <c r="M436" s="2">
        <f t="shared" si="173"/>
        <v>2.451755773489328E-3</v>
      </c>
      <c r="N436" s="1">
        <v>4903</v>
      </c>
      <c r="O436" s="1">
        <v>5690</v>
      </c>
      <c r="P436" s="1">
        <v>2020</v>
      </c>
      <c r="Q436" s="1">
        <v>30</v>
      </c>
      <c r="T436" s="1">
        <v>1</v>
      </c>
      <c r="AN436" s="7">
        <f>IF(Q436&gt;0,RANK(Q436,(N436:P436,Q436:AL436)),0)</f>
        <v>4</v>
      </c>
      <c r="AO436" s="7">
        <f>IF(R436&gt;0,RANK(R436,(N436:P436,Q436:AL436)),0)</f>
        <v>0</v>
      </c>
      <c r="AP436" s="7">
        <f>IF(S436&gt;0,RANK(S436,(N436:P436,Q436:AL436)),0)</f>
        <v>0</v>
      </c>
      <c r="AQ436" s="7">
        <f>IF(T436&gt;0,RANK(T436,(N436:P436,Q436:AL436)),0)</f>
        <v>5</v>
      </c>
      <c r="AR436" s="2">
        <f t="shared" si="174"/>
        <v>2.372666877570389E-3</v>
      </c>
      <c r="AS436" s="2">
        <f t="shared" si="175"/>
        <v>0</v>
      </c>
      <c r="AT436" s="2">
        <f t="shared" si="176"/>
        <v>0</v>
      </c>
      <c r="AU436" s="2">
        <f t="shared" si="177"/>
        <v>7.9088895919012967E-5</v>
      </c>
      <c r="AW436" t="s">
        <v>1238</v>
      </c>
      <c r="AX436" t="s">
        <v>297</v>
      </c>
      <c r="AY436">
        <v>1</v>
      </c>
      <c r="BA436" s="127">
        <v>13</v>
      </c>
      <c r="BB436" s="130">
        <v>33</v>
      </c>
      <c r="BC436" s="131">
        <f t="shared" si="167"/>
        <v>13033</v>
      </c>
      <c r="BE436" s="7" t="s">
        <v>3271</v>
      </c>
    </row>
    <row r="437" spans="1:57" hidden="1" outlineLevel="1" x14ac:dyDescent="0.2">
      <c r="A437" t="s">
        <v>2010</v>
      </c>
      <c r="B437" t="s">
        <v>297</v>
      </c>
      <c r="C437" s="1">
        <f t="shared" si="168"/>
        <v>6859</v>
      </c>
      <c r="D437" s="7">
        <f>RANK(N437,(N437:P437,Q437:AL437))</f>
        <v>1</v>
      </c>
      <c r="E437" s="7">
        <f>RANK(O437,(N437:P437,Q437:AL437))</f>
        <v>2</v>
      </c>
      <c r="F437" s="7">
        <f>IF(P437&gt;0,RANK(P437,(N437:P437,Q437:AL437)),0)</f>
        <v>3</v>
      </c>
      <c r="G437" s="1">
        <f t="shared" si="169"/>
        <v>1257</v>
      </c>
      <c r="H437" s="2">
        <f t="shared" si="178"/>
        <v>0.18326286630704183</v>
      </c>
      <c r="I437" s="2"/>
      <c r="J437" s="2">
        <f t="shared" si="170"/>
        <v>0.5317101618311707</v>
      </c>
      <c r="K437" s="2">
        <f t="shared" si="171"/>
        <v>0.3484472955241289</v>
      </c>
      <c r="L437" s="2">
        <f t="shared" si="172"/>
        <v>0.11765563493220586</v>
      </c>
      <c r="M437" s="2">
        <f t="shared" si="173"/>
        <v>2.1869077124945374E-3</v>
      </c>
      <c r="N437" s="1">
        <v>3647</v>
      </c>
      <c r="O437" s="1">
        <v>2390</v>
      </c>
      <c r="P437" s="1">
        <v>807</v>
      </c>
      <c r="Q437" s="1">
        <v>15</v>
      </c>
      <c r="AN437" s="7">
        <f>IF(Q437&gt;0,RANK(Q437,(N437:P437,Q437:AL437)),0)</f>
        <v>4</v>
      </c>
      <c r="AO437" s="7">
        <f>IF(R437&gt;0,RANK(R437,(N437:P437,Q437:AL437)),0)</f>
        <v>0</v>
      </c>
      <c r="AP437" s="7">
        <f>IF(S437&gt;0,RANK(S437,(N437:P437,Q437:AL437)),0)</f>
        <v>0</v>
      </c>
      <c r="AQ437" s="7">
        <f>IF(T437&gt;0,RANK(T437,(N437:P437,Q437:AL437)),0)</f>
        <v>0</v>
      </c>
      <c r="AR437" s="2">
        <f t="shared" si="174"/>
        <v>2.1869077124945326E-3</v>
      </c>
      <c r="AS437" s="2">
        <f t="shared" si="175"/>
        <v>0</v>
      </c>
      <c r="AT437" s="2">
        <f t="shared" si="176"/>
        <v>0</v>
      </c>
      <c r="AU437" s="2">
        <f t="shared" si="177"/>
        <v>0</v>
      </c>
      <c r="AW437" t="s">
        <v>2010</v>
      </c>
      <c r="AX437" t="s">
        <v>297</v>
      </c>
      <c r="AY437">
        <v>10</v>
      </c>
      <c r="BA437" s="127">
        <v>13</v>
      </c>
      <c r="BB437" s="130">
        <v>35</v>
      </c>
      <c r="BC437" s="131">
        <f t="shared" si="167"/>
        <v>13035</v>
      </c>
      <c r="BE437" s="7" t="s">
        <v>3271</v>
      </c>
    </row>
    <row r="438" spans="1:57" hidden="1" outlineLevel="1" x14ac:dyDescent="0.2">
      <c r="A438" t="s">
        <v>2012</v>
      </c>
      <c r="B438" t="s">
        <v>297</v>
      </c>
      <c r="C438" s="1">
        <f t="shared" si="168"/>
        <v>4851</v>
      </c>
      <c r="D438" s="7">
        <f>RANK(N438,(N438:P438,Q438:AL438))</f>
        <v>1</v>
      </c>
      <c r="E438" s="7">
        <f>RANK(O438,(N438:P438,Q438:AL438))</f>
        <v>2</v>
      </c>
      <c r="F438" s="7">
        <f>IF(P438&gt;0,RANK(P438,(N438:P438,Q438:AL438)),0)</f>
        <v>3</v>
      </c>
      <c r="G438" s="1">
        <f t="shared" si="169"/>
        <v>680</v>
      </c>
      <c r="H438" s="2">
        <f t="shared" si="178"/>
        <v>0.14017728303442589</v>
      </c>
      <c r="I438" s="2"/>
      <c r="J438" s="2">
        <f t="shared" si="170"/>
        <v>0.50463821892393323</v>
      </c>
      <c r="K438" s="2">
        <f t="shared" si="171"/>
        <v>0.36446093588950734</v>
      </c>
      <c r="L438" s="2">
        <f t="shared" si="172"/>
        <v>0.12760255617398475</v>
      </c>
      <c r="M438" s="2">
        <f t="shared" si="173"/>
        <v>3.2982890125746733E-3</v>
      </c>
      <c r="N438" s="1">
        <v>2448</v>
      </c>
      <c r="O438" s="1">
        <v>1768</v>
      </c>
      <c r="P438" s="1">
        <v>619</v>
      </c>
      <c r="Q438" s="1">
        <v>16</v>
      </c>
      <c r="AN438" s="7">
        <f>IF(Q438&gt;0,RANK(Q438,(N438:P438,Q438:AL438)),0)</f>
        <v>4</v>
      </c>
      <c r="AO438" s="7">
        <f>IF(R438&gt;0,RANK(R438,(N438:P438,Q438:AL438)),0)</f>
        <v>0</v>
      </c>
      <c r="AP438" s="7">
        <f>IF(S438&gt;0,RANK(S438,(N438:P438,Q438:AL438)),0)</f>
        <v>0</v>
      </c>
      <c r="AQ438" s="7">
        <f>IF(T438&gt;0,RANK(T438,(N438:P438,Q438:AL438)),0)</f>
        <v>0</v>
      </c>
      <c r="AR438" s="2">
        <f t="shared" si="174"/>
        <v>3.2982890125747267E-3</v>
      </c>
      <c r="AS438" s="2">
        <f t="shared" si="175"/>
        <v>0</v>
      </c>
      <c r="AT438" s="2">
        <f t="shared" si="176"/>
        <v>0</v>
      </c>
      <c r="AU438" s="2">
        <f t="shared" si="177"/>
        <v>0</v>
      </c>
      <c r="AW438" t="s">
        <v>2012</v>
      </c>
      <c r="AX438" t="s">
        <v>297</v>
      </c>
      <c r="AY438">
        <v>10</v>
      </c>
      <c r="BA438" s="127">
        <v>13</v>
      </c>
      <c r="BB438" s="130">
        <v>37</v>
      </c>
      <c r="BC438" s="131">
        <f t="shared" si="167"/>
        <v>13037</v>
      </c>
      <c r="BE438" s="7" t="s">
        <v>3271</v>
      </c>
    </row>
    <row r="439" spans="1:57" hidden="1" outlineLevel="1" x14ac:dyDescent="0.2">
      <c r="A439" t="s">
        <v>2617</v>
      </c>
      <c r="B439" t="s">
        <v>297</v>
      </c>
      <c r="C439" s="1">
        <f t="shared" si="168"/>
        <v>2018</v>
      </c>
      <c r="D439" s="7">
        <f>RANK(N439,(N439:P439,Q439:AL439))</f>
        <v>1</v>
      </c>
      <c r="E439" s="7">
        <f>RANK(O439,(N439:P439,Q439:AL439))</f>
        <v>2</v>
      </c>
      <c r="F439" s="7">
        <f>IF(P439&gt;0,RANK(P439,(N439:P439,Q439:AL439)),0)</f>
        <v>3</v>
      </c>
      <c r="G439" s="1">
        <f t="shared" si="169"/>
        <v>837</v>
      </c>
      <c r="H439" s="2">
        <f t="shared" si="178"/>
        <v>0.41476709613478691</v>
      </c>
      <c r="I439" s="2"/>
      <c r="J439" s="2">
        <f t="shared" si="170"/>
        <v>0.64469772051536178</v>
      </c>
      <c r="K439" s="2">
        <f t="shared" si="171"/>
        <v>0.22993062438057482</v>
      </c>
      <c r="L439" s="2">
        <f t="shared" si="172"/>
        <v>0.12289395441030723</v>
      </c>
      <c r="M439" s="2">
        <f t="shared" si="173"/>
        <v>2.477700693756163E-3</v>
      </c>
      <c r="N439" s="1">
        <v>1301</v>
      </c>
      <c r="O439" s="1">
        <v>464</v>
      </c>
      <c r="P439" s="1">
        <v>248</v>
      </c>
      <c r="Q439" s="1">
        <v>5</v>
      </c>
      <c r="AN439" s="7">
        <f>IF(Q439&gt;0,RANK(Q439,(N439:P439,Q439:AL439)),0)</f>
        <v>4</v>
      </c>
      <c r="AO439" s="7">
        <f>IF(R439&gt;0,RANK(R439,(N439:P439,Q439:AL439)),0)</f>
        <v>0</v>
      </c>
      <c r="AP439" s="7">
        <f>IF(S439&gt;0,RANK(S439,(N439:P439,Q439:AL439)),0)</f>
        <v>0</v>
      </c>
      <c r="AQ439" s="7">
        <f>IF(T439&gt;0,RANK(T439,(N439:P439,Q439:AL439)),0)</f>
        <v>0</v>
      </c>
      <c r="AR439" s="2">
        <f t="shared" si="174"/>
        <v>2.4777006937561942E-3</v>
      </c>
      <c r="AS439" s="2">
        <f t="shared" si="175"/>
        <v>0</v>
      </c>
      <c r="AT439" s="2">
        <f t="shared" si="176"/>
        <v>0</v>
      </c>
      <c r="AU439" s="2">
        <f t="shared" si="177"/>
        <v>0</v>
      </c>
      <c r="AW439" t="s">
        <v>2617</v>
      </c>
      <c r="AX439" t="s">
        <v>297</v>
      </c>
      <c r="AY439">
        <v>2</v>
      </c>
      <c r="BA439" s="127">
        <v>13</v>
      </c>
      <c r="BB439" s="130">
        <v>39</v>
      </c>
      <c r="BC439" s="131">
        <f t="shared" si="167"/>
        <v>13039</v>
      </c>
      <c r="BE439" s="7" t="s">
        <v>3271</v>
      </c>
    </row>
    <row r="440" spans="1:57" hidden="1" outlineLevel="1" x14ac:dyDescent="0.2">
      <c r="A440" t="s">
        <v>970</v>
      </c>
      <c r="B440" t="s">
        <v>297</v>
      </c>
      <c r="C440" s="1">
        <f t="shared" si="168"/>
        <v>7572</v>
      </c>
      <c r="D440" s="7">
        <f>RANK(N440,(N440:P440,Q440:AL440))</f>
        <v>2</v>
      </c>
      <c r="E440" s="7">
        <f>RANK(O440,(N440:P440,Q440:AL440))</f>
        <v>1</v>
      </c>
      <c r="F440" s="7">
        <f>IF(P440&gt;0,RANK(P440,(N440:P440,Q440:AL440)),0)</f>
        <v>3</v>
      </c>
      <c r="G440" s="1">
        <f t="shared" si="169"/>
        <v>565</v>
      </c>
      <c r="H440" s="2">
        <f t="shared" si="178"/>
        <v>7.4617010036978335E-2</v>
      </c>
      <c r="I440" s="2"/>
      <c r="J440" s="2">
        <f t="shared" si="170"/>
        <v>0.38985736925515058</v>
      </c>
      <c r="K440" s="2">
        <f t="shared" si="171"/>
        <v>0.46447437929212887</v>
      </c>
      <c r="L440" s="2">
        <f t="shared" si="172"/>
        <v>0.14223454833597465</v>
      </c>
      <c r="M440" s="2">
        <f t="shared" si="173"/>
        <v>3.4337031167459009E-3</v>
      </c>
      <c r="N440" s="1">
        <v>2952</v>
      </c>
      <c r="O440" s="1">
        <v>3517</v>
      </c>
      <c r="P440" s="1">
        <v>1077</v>
      </c>
      <c r="Q440" s="1">
        <v>23</v>
      </c>
      <c r="R440" s="1">
        <v>3</v>
      </c>
      <c r="AN440" s="7">
        <f>IF(Q440&gt;0,RANK(Q440,(N440:P440,Q440:AL440)),0)</f>
        <v>4</v>
      </c>
      <c r="AO440" s="7">
        <f>IF(R440&gt;0,RANK(R440,(N440:P440,Q440:AL440)),0)</f>
        <v>5</v>
      </c>
      <c r="AP440" s="7">
        <f>IF(S440&gt;0,RANK(S440,(N440:P440,Q440:AL440)),0)</f>
        <v>0</v>
      </c>
      <c r="AQ440" s="7">
        <f>IF(T440&gt;0,RANK(T440,(N440:P440,Q440:AL440)),0)</f>
        <v>0</v>
      </c>
      <c r="AR440" s="2">
        <f t="shared" si="174"/>
        <v>3.0375066032752246E-3</v>
      </c>
      <c r="AS440" s="2">
        <f t="shared" si="175"/>
        <v>3.9619651347068147E-4</v>
      </c>
      <c r="AT440" s="2">
        <f t="shared" si="176"/>
        <v>0</v>
      </c>
      <c r="AU440" s="2">
        <f t="shared" si="177"/>
        <v>0</v>
      </c>
      <c r="AW440" t="s">
        <v>970</v>
      </c>
      <c r="AX440" t="s">
        <v>297</v>
      </c>
      <c r="AY440">
        <v>1</v>
      </c>
      <c r="BA440" s="127">
        <v>13</v>
      </c>
      <c r="BB440" s="130">
        <v>43</v>
      </c>
      <c r="BC440" s="131">
        <f t="shared" si="167"/>
        <v>13043</v>
      </c>
      <c r="BE440" s="7" t="s">
        <v>3271</v>
      </c>
    </row>
    <row r="441" spans="1:57" hidden="1" outlineLevel="1" x14ac:dyDescent="0.2">
      <c r="A441" t="s">
        <v>971</v>
      </c>
      <c r="B441" t="s">
        <v>297</v>
      </c>
      <c r="C441" s="1">
        <f t="shared" si="168"/>
        <v>2755</v>
      </c>
      <c r="D441" s="7">
        <f>RANK(N441,(N441:P441,Q441:AL441))</f>
        <v>1</v>
      </c>
      <c r="E441" s="7">
        <f>RANK(O441,(N441:P441,Q441:AL441))</f>
        <v>2</v>
      </c>
      <c r="F441" s="7">
        <f>IF(P441&gt;0,RANK(P441,(N441:P441,Q441:AL441)),0)</f>
        <v>3</v>
      </c>
      <c r="G441" s="1">
        <f t="shared" si="169"/>
        <v>178</v>
      </c>
      <c r="H441" s="2">
        <f t="shared" si="178"/>
        <v>6.4609800362976408E-2</v>
      </c>
      <c r="I441" s="2"/>
      <c r="J441" s="2">
        <f t="shared" si="170"/>
        <v>0.4326678765880218</v>
      </c>
      <c r="K441" s="2">
        <f t="shared" si="171"/>
        <v>0.36805807622504538</v>
      </c>
      <c r="L441" s="2">
        <f t="shared" si="172"/>
        <v>0.19637023593466424</v>
      </c>
      <c r="M441" s="2">
        <f t="shared" si="173"/>
        <v>2.9038112522685178E-3</v>
      </c>
      <c r="N441" s="1">
        <v>1192</v>
      </c>
      <c r="O441" s="1">
        <v>1014</v>
      </c>
      <c r="P441" s="1">
        <v>541</v>
      </c>
      <c r="Q441" s="1">
        <v>8</v>
      </c>
      <c r="AN441" s="7">
        <f>IF(Q441&gt;0,RANK(Q441,(N441:P441,Q441:AL441)),0)</f>
        <v>4</v>
      </c>
      <c r="AO441" s="7">
        <f>IF(R441&gt;0,RANK(R441,(N441:P441,Q441:AL441)),0)</f>
        <v>0</v>
      </c>
      <c r="AP441" s="7">
        <f>IF(S441&gt;0,RANK(S441,(N441:P441,Q441:AL441)),0)</f>
        <v>0</v>
      </c>
      <c r="AQ441" s="7">
        <f>IF(T441&gt;0,RANK(T441,(N441:P441,Q441:AL441)),0)</f>
        <v>0</v>
      </c>
      <c r="AR441" s="2">
        <f t="shared" si="174"/>
        <v>2.9038112522686023E-3</v>
      </c>
      <c r="AS441" s="2">
        <f t="shared" si="175"/>
        <v>0</v>
      </c>
      <c r="AT441" s="2">
        <f t="shared" si="176"/>
        <v>0</v>
      </c>
      <c r="AU441" s="2">
        <f t="shared" si="177"/>
        <v>0</v>
      </c>
      <c r="AW441" t="s">
        <v>971</v>
      </c>
      <c r="AX441" t="s">
        <v>297</v>
      </c>
      <c r="AY441">
        <v>1</v>
      </c>
      <c r="BA441" s="127">
        <v>13</v>
      </c>
      <c r="BB441" s="130">
        <v>45</v>
      </c>
      <c r="BC441" s="131">
        <f t="shared" si="167"/>
        <v>13045</v>
      </c>
      <c r="BE441" s="7" t="s">
        <v>3271</v>
      </c>
    </row>
    <row r="442" spans="1:57" hidden="1" outlineLevel="1" x14ac:dyDescent="0.2">
      <c r="A442" t="s">
        <v>972</v>
      </c>
      <c r="B442" t="s">
        <v>297</v>
      </c>
      <c r="C442" s="1">
        <f t="shared" si="168"/>
        <v>22586</v>
      </c>
      <c r="D442" s="7">
        <f>RANK(N442,(N442:P442,Q442:AL442))</f>
        <v>2</v>
      </c>
      <c r="E442" s="7">
        <f>RANK(O442,(N442:P442,Q442:AL442))</f>
        <v>1</v>
      </c>
      <c r="F442" s="7">
        <f>IF(P442&gt;0,RANK(P442,(N442:P442,Q442:AL442)),0)</f>
        <v>3</v>
      </c>
      <c r="G442" s="1">
        <f t="shared" si="169"/>
        <v>2346</v>
      </c>
      <c r="H442" s="2">
        <f t="shared" si="178"/>
        <v>0.10386965376782077</v>
      </c>
      <c r="I442" s="2"/>
      <c r="J442" s="2">
        <f t="shared" si="170"/>
        <v>0.37208890463118743</v>
      </c>
      <c r="K442" s="2">
        <f t="shared" si="171"/>
        <v>0.47595855839900825</v>
      </c>
      <c r="L442" s="2">
        <f t="shared" si="172"/>
        <v>0.14867617107942974</v>
      </c>
      <c r="M442" s="2">
        <f t="shared" si="173"/>
        <v>3.2763658903745274E-3</v>
      </c>
      <c r="N442" s="1">
        <v>8404</v>
      </c>
      <c r="O442" s="1">
        <v>10750</v>
      </c>
      <c r="P442" s="1">
        <v>3358</v>
      </c>
      <c r="Q442" s="1">
        <v>74</v>
      </c>
      <c r="AN442" s="7">
        <f>IF(Q442&gt;0,RANK(Q442,(N442:P442,Q442:AL442)),0)</f>
        <v>4</v>
      </c>
      <c r="AO442" s="7">
        <f>IF(R442&gt;0,RANK(R442,(N442:P442,Q442:AL442)),0)</f>
        <v>0</v>
      </c>
      <c r="AP442" s="7">
        <f>IF(S442&gt;0,RANK(S442,(N442:P442,Q442:AL442)),0)</f>
        <v>0</v>
      </c>
      <c r="AQ442" s="7">
        <f>IF(T442&gt;0,RANK(T442,(N442:P442,Q442:AL442)),0)</f>
        <v>0</v>
      </c>
      <c r="AR442" s="2">
        <f t="shared" si="174"/>
        <v>3.2763658903745682E-3</v>
      </c>
      <c r="AS442" s="2">
        <f t="shared" si="175"/>
        <v>0</v>
      </c>
      <c r="AT442" s="2">
        <f t="shared" si="176"/>
        <v>0</v>
      </c>
      <c r="AU442" s="2">
        <f t="shared" si="177"/>
        <v>0</v>
      </c>
      <c r="AW442" t="s">
        <v>972</v>
      </c>
      <c r="AX442" t="s">
        <v>297</v>
      </c>
      <c r="AY442">
        <v>7</v>
      </c>
      <c r="BA442" s="127">
        <v>13</v>
      </c>
      <c r="BB442" s="130">
        <v>47</v>
      </c>
      <c r="BC442" s="131">
        <f t="shared" si="167"/>
        <v>13047</v>
      </c>
      <c r="BE442" s="7" t="s">
        <v>3271</v>
      </c>
    </row>
    <row r="443" spans="1:57" hidden="1" outlineLevel="1" x14ac:dyDescent="0.2">
      <c r="A443" t="s">
        <v>443</v>
      </c>
      <c r="B443" t="s">
        <v>297</v>
      </c>
      <c r="C443" s="1">
        <f t="shared" si="168"/>
        <v>14731</v>
      </c>
      <c r="D443" s="7">
        <f>RANK(N443,(N443:P443,Q443:AL443))</f>
        <v>2</v>
      </c>
      <c r="E443" s="7">
        <f>RANK(O443,(N443:P443,Q443:AL443))</f>
        <v>1</v>
      </c>
      <c r="F443" s="7">
        <f>IF(P443&gt;0,RANK(P443,(N443:P443,Q443:AL443)),0)</f>
        <v>3</v>
      </c>
      <c r="G443" s="1">
        <f t="shared" si="169"/>
        <v>2782</v>
      </c>
      <c r="H443" s="2">
        <f t="shared" si="178"/>
        <v>0.18885343832733692</v>
      </c>
      <c r="I443" s="2"/>
      <c r="J443" s="2">
        <f t="shared" si="170"/>
        <v>0.32699748829000069</v>
      </c>
      <c r="K443" s="2">
        <f t="shared" si="171"/>
        <v>0.51585092661733756</v>
      </c>
      <c r="L443" s="2">
        <f t="shared" si="172"/>
        <v>0.15545448374176907</v>
      </c>
      <c r="M443" s="2">
        <f t="shared" si="173"/>
        <v>1.6971013508927379E-3</v>
      </c>
      <c r="N443" s="1">
        <v>4817</v>
      </c>
      <c r="O443" s="1">
        <v>7599</v>
      </c>
      <c r="P443" s="1">
        <v>2290</v>
      </c>
      <c r="Q443" s="1">
        <v>20</v>
      </c>
      <c r="R443" s="1">
        <v>5</v>
      </c>
      <c r="AN443" s="7">
        <f>IF(Q443&gt;0,RANK(Q443,(N443:P443,Q443:AL443)),0)</f>
        <v>4</v>
      </c>
      <c r="AO443" s="7">
        <f>IF(R443&gt;0,RANK(R443,(N443:P443,Q443:AL443)),0)</f>
        <v>5</v>
      </c>
      <c r="AP443" s="7">
        <f>IF(S443&gt;0,RANK(S443,(N443:P443,Q443:AL443)),0)</f>
        <v>0</v>
      </c>
      <c r="AQ443" s="7">
        <f>IF(T443&gt;0,RANK(T443,(N443:P443,Q443:AL443)),0)</f>
        <v>0</v>
      </c>
      <c r="AR443" s="2">
        <f t="shared" si="174"/>
        <v>1.3576810807141404E-3</v>
      </c>
      <c r="AS443" s="2">
        <f t="shared" si="175"/>
        <v>3.3942027017853509E-4</v>
      </c>
      <c r="AT443" s="2">
        <f t="shared" si="176"/>
        <v>0</v>
      </c>
      <c r="AU443" s="2">
        <f t="shared" si="177"/>
        <v>0</v>
      </c>
      <c r="AW443" t="s">
        <v>443</v>
      </c>
      <c r="AX443" t="s">
        <v>297</v>
      </c>
      <c r="AY443">
        <v>9</v>
      </c>
      <c r="BA443" s="127">
        <v>13</v>
      </c>
      <c r="BB443" s="130">
        <v>49</v>
      </c>
      <c r="BC443" s="131">
        <f t="shared" si="167"/>
        <v>13049</v>
      </c>
      <c r="BE443" s="7" t="s">
        <v>3271</v>
      </c>
    </row>
    <row r="444" spans="1:57" hidden="1" outlineLevel="1" x14ac:dyDescent="0.2">
      <c r="A444" t="s">
        <v>444</v>
      </c>
      <c r="B444" t="s">
        <v>297</v>
      </c>
      <c r="C444" s="1">
        <f t="shared" si="168"/>
        <v>2892</v>
      </c>
      <c r="D444" s="7">
        <f>RANK(N444,(N444:P444,Q444:AL444))</f>
        <v>2</v>
      </c>
      <c r="E444" s="7">
        <f>RANK(O444,(N444:P444,Q444:AL444))</f>
        <v>1</v>
      </c>
      <c r="F444" s="7">
        <f>IF(P444&gt;0,RANK(P444,(N444:P444,Q444:AL444)),0)</f>
        <v>3</v>
      </c>
      <c r="G444" s="1">
        <f t="shared" si="169"/>
        <v>206</v>
      </c>
      <c r="H444" s="2">
        <f t="shared" si="178"/>
        <v>7.1230982019363759E-2</v>
      </c>
      <c r="I444" s="2"/>
      <c r="J444" s="2">
        <f t="shared" si="170"/>
        <v>0.3896957123098202</v>
      </c>
      <c r="K444" s="2">
        <f t="shared" si="171"/>
        <v>0.46092669432918393</v>
      </c>
      <c r="L444" s="2">
        <f t="shared" si="172"/>
        <v>0.14764868603042877</v>
      </c>
      <c r="M444" s="2">
        <f t="shared" si="173"/>
        <v>1.7289073305671587E-3</v>
      </c>
      <c r="N444" s="1">
        <v>1127</v>
      </c>
      <c r="O444" s="1">
        <v>1333</v>
      </c>
      <c r="P444" s="1">
        <v>427</v>
      </c>
      <c r="Q444" s="1">
        <v>5</v>
      </c>
      <c r="AN444" s="7">
        <f>IF(Q444&gt;0,RANK(Q444,(N444:P444,Q444:AL444)),0)</f>
        <v>4</v>
      </c>
      <c r="AO444" s="7">
        <f>IF(R444&gt;0,RANK(R444,(N444:P444,Q444:AL444)),0)</f>
        <v>0</v>
      </c>
      <c r="AP444" s="7">
        <f>IF(S444&gt;0,RANK(S444,(N444:P444,Q444:AL444)),0)</f>
        <v>0</v>
      </c>
      <c r="AQ444" s="7">
        <f>IF(T444&gt;0,RANK(T444,(N444:P444,Q444:AL444)),0)</f>
        <v>0</v>
      </c>
      <c r="AR444" s="2">
        <f t="shared" si="174"/>
        <v>1.7289073305670815E-3</v>
      </c>
      <c r="AS444" s="2">
        <f t="shared" si="175"/>
        <v>0</v>
      </c>
      <c r="AT444" s="2">
        <f t="shared" si="176"/>
        <v>0</v>
      </c>
      <c r="AU444" s="2">
        <f t="shared" si="177"/>
        <v>0</v>
      </c>
      <c r="AW444" t="s">
        <v>444</v>
      </c>
      <c r="AX444" t="s">
        <v>297</v>
      </c>
      <c r="AY444">
        <v>8</v>
      </c>
      <c r="BA444" s="127">
        <v>13</v>
      </c>
      <c r="BB444" s="130">
        <v>51</v>
      </c>
      <c r="BC444" s="131">
        <f t="shared" si="167"/>
        <v>13051</v>
      </c>
      <c r="BE444" s="7" t="s">
        <v>3271</v>
      </c>
    </row>
    <row r="445" spans="1:57" hidden="1" outlineLevel="1" x14ac:dyDescent="0.2">
      <c r="A445" t="s">
        <v>445</v>
      </c>
      <c r="B445" t="s">
        <v>297</v>
      </c>
      <c r="C445" s="1">
        <f t="shared" si="168"/>
        <v>72069</v>
      </c>
      <c r="D445" s="7">
        <f>RANK(N445,(N445:P445,Q445:AL445))</f>
        <v>2</v>
      </c>
      <c r="E445" s="7">
        <f>RANK(O445,(N445:P445,Q445:AL445))</f>
        <v>1</v>
      </c>
      <c r="F445" s="7">
        <f>IF(P445&gt;0,RANK(P445,(N445:P445,Q445:AL445)),0)</f>
        <v>3</v>
      </c>
      <c r="G445" s="1">
        <f t="shared" si="169"/>
        <v>392</v>
      </c>
      <c r="H445" s="2">
        <f t="shared" si="178"/>
        <v>5.4392318472574891E-3</v>
      </c>
      <c r="I445" s="2"/>
      <c r="J445" s="2">
        <f t="shared" si="170"/>
        <v>0.43753902510094494</v>
      </c>
      <c r="K445" s="2">
        <f t="shared" si="171"/>
        <v>0.44297825694820242</v>
      </c>
      <c r="L445" s="2">
        <f t="shared" si="172"/>
        <v>0.11473726567594944</v>
      </c>
      <c r="M445" s="2">
        <f t="shared" si="173"/>
        <v>4.7454522749031391E-3</v>
      </c>
      <c r="N445" s="1">
        <v>31533</v>
      </c>
      <c r="O445" s="1">
        <v>31925</v>
      </c>
      <c r="P445" s="1">
        <v>8269</v>
      </c>
      <c r="Q445" s="1">
        <v>339</v>
      </c>
      <c r="R445" s="1">
        <v>2</v>
      </c>
      <c r="S445" s="1">
        <v>1</v>
      </c>
      <c r="AN445" s="7">
        <f>IF(Q445&gt;0,RANK(Q445,(N445:P445,Q445:AL445)),0)</f>
        <v>4</v>
      </c>
      <c r="AO445" s="7">
        <f>IF(R445&gt;0,RANK(R445,(N445:P445,Q445:AL445)),0)</f>
        <v>5</v>
      </c>
      <c r="AP445" s="7">
        <f>IF(S445&gt;0,RANK(S445,(N445:P445,Q445:AL445)),0)</f>
        <v>6</v>
      </c>
      <c r="AQ445" s="7">
        <f>IF(T445&gt;0,RANK(T445,(N445:P445,Q445:AL445)),0)</f>
        <v>0</v>
      </c>
      <c r="AR445" s="2">
        <f t="shared" si="174"/>
        <v>4.7038255005619617E-3</v>
      </c>
      <c r="AS445" s="2">
        <f t="shared" si="175"/>
        <v>2.7751182894170863E-5</v>
      </c>
      <c r="AT445" s="2">
        <f t="shared" si="176"/>
        <v>1.3875591447085432E-5</v>
      </c>
      <c r="AU445" s="2">
        <f t="shared" si="177"/>
        <v>0</v>
      </c>
      <c r="AW445" t="s">
        <v>445</v>
      </c>
      <c r="AX445" t="s">
        <v>297</v>
      </c>
      <c r="AY445">
        <v>1</v>
      </c>
      <c r="BA445" s="127">
        <v>13</v>
      </c>
      <c r="BB445" s="130">
        <v>53</v>
      </c>
      <c r="BC445" s="131">
        <f t="shared" si="167"/>
        <v>13053</v>
      </c>
      <c r="BE445" s="7" t="s">
        <v>3271</v>
      </c>
    </row>
    <row r="446" spans="1:57" hidden="1" outlineLevel="1" x14ac:dyDescent="0.2">
      <c r="A446" t="s">
        <v>780</v>
      </c>
      <c r="B446" t="s">
        <v>297</v>
      </c>
      <c r="C446" s="1">
        <f t="shared" si="168"/>
        <v>1198</v>
      </c>
      <c r="D446" s="7">
        <f>RANK(N446,(N446:P446,Q446:AL446))</f>
        <v>1</v>
      </c>
      <c r="E446" s="7">
        <f>RANK(O446,(N446:P446,Q446:AL446))</f>
        <v>2</v>
      </c>
      <c r="F446" s="7">
        <f>IF(P446&gt;0,RANK(P446,(N446:P446,Q446:AL446)),0)</f>
        <v>3</v>
      </c>
      <c r="G446" s="1">
        <f t="shared" si="169"/>
        <v>191</v>
      </c>
      <c r="H446" s="2">
        <f t="shared" si="178"/>
        <v>0.15943238731218698</v>
      </c>
      <c r="I446" s="2"/>
      <c r="J446" s="2">
        <f t="shared" si="170"/>
        <v>0.5041736227045075</v>
      </c>
      <c r="K446" s="2">
        <f t="shared" si="171"/>
        <v>0.34474123539232054</v>
      </c>
      <c r="L446" s="2">
        <f t="shared" si="172"/>
        <v>0.14774624373956594</v>
      </c>
      <c r="M446" s="2">
        <f t="shared" si="173"/>
        <v>3.3388981636060244E-3</v>
      </c>
      <c r="N446" s="1">
        <v>604</v>
      </c>
      <c r="O446" s="1">
        <v>413</v>
      </c>
      <c r="P446" s="1">
        <v>177</v>
      </c>
      <c r="Q446" s="1">
        <v>4</v>
      </c>
      <c r="AN446" s="7">
        <f>IF(Q446&gt;0,RANK(Q446,(N446:P446,Q446:AL446)),0)</f>
        <v>4</v>
      </c>
      <c r="AO446" s="7">
        <f>IF(R446&gt;0,RANK(R446,(N446:P446,Q446:AL446)),0)</f>
        <v>0</v>
      </c>
      <c r="AP446" s="7">
        <f>IF(S446&gt;0,RANK(S446,(N446:P446,Q446:AL446)),0)</f>
        <v>0</v>
      </c>
      <c r="AQ446" s="7">
        <f>IF(T446&gt;0,RANK(T446,(N446:P446,Q446:AL446)),0)</f>
        <v>0</v>
      </c>
      <c r="AR446" s="2">
        <f t="shared" si="174"/>
        <v>3.3388981636060101E-3</v>
      </c>
      <c r="AS446" s="2">
        <f t="shared" si="175"/>
        <v>0</v>
      </c>
      <c r="AT446" s="2">
        <f t="shared" si="176"/>
        <v>0</v>
      </c>
      <c r="AU446" s="2">
        <f t="shared" si="177"/>
        <v>0</v>
      </c>
      <c r="AW446" t="s">
        <v>780</v>
      </c>
      <c r="AX446" t="s">
        <v>297</v>
      </c>
      <c r="AY446">
        <v>2</v>
      </c>
      <c r="BA446" s="127">
        <v>13</v>
      </c>
      <c r="BB446" s="130">
        <v>55</v>
      </c>
      <c r="BC446" s="131">
        <f t="shared" si="167"/>
        <v>13055</v>
      </c>
      <c r="BE446" s="7" t="s">
        <v>3271</v>
      </c>
    </row>
    <row r="447" spans="1:57" hidden="1" outlineLevel="1" x14ac:dyDescent="0.2">
      <c r="A447" t="s">
        <v>781</v>
      </c>
      <c r="B447" t="s">
        <v>297</v>
      </c>
      <c r="C447" s="1">
        <f t="shared" si="168"/>
        <v>6404</v>
      </c>
      <c r="D447" s="7">
        <f>RANK(N447,(N447:P447,Q447:AL447))</f>
        <v>1</v>
      </c>
      <c r="E447" s="7">
        <f>RANK(O447,(N447:P447,Q447:AL447))</f>
        <v>2</v>
      </c>
      <c r="F447" s="7">
        <f>IF(P447&gt;0,RANK(P447,(N447:P447,Q447:AL447)),0)</f>
        <v>3</v>
      </c>
      <c r="G447" s="1">
        <f t="shared" si="169"/>
        <v>537</v>
      </c>
      <c r="H447" s="2">
        <f t="shared" si="178"/>
        <v>8.3853841349156771E-2</v>
      </c>
      <c r="I447" s="2"/>
      <c r="J447" s="2">
        <f t="shared" si="170"/>
        <v>0.4647095565271705</v>
      </c>
      <c r="K447" s="2">
        <f t="shared" si="171"/>
        <v>0.38085571517801375</v>
      </c>
      <c r="L447" s="2">
        <f t="shared" si="172"/>
        <v>0.15068707058088696</v>
      </c>
      <c r="M447" s="2">
        <f t="shared" si="173"/>
        <v>3.7476577139287925E-3</v>
      </c>
      <c r="N447" s="1">
        <v>2976</v>
      </c>
      <c r="O447" s="1">
        <v>2439</v>
      </c>
      <c r="P447" s="1">
        <v>965</v>
      </c>
      <c r="Q447" s="1">
        <v>24</v>
      </c>
      <c r="AN447" s="7">
        <f>IF(Q447&gt;0,RANK(Q447,(N447:P447,Q447:AL447)),0)</f>
        <v>4</v>
      </c>
      <c r="AO447" s="7">
        <f>IF(R447&gt;0,RANK(R447,(N447:P447,Q447:AL447)),0)</f>
        <v>0</v>
      </c>
      <c r="AP447" s="7">
        <f>IF(S447&gt;0,RANK(S447,(N447:P447,Q447:AL447)),0)</f>
        <v>0</v>
      </c>
      <c r="AQ447" s="7">
        <f>IF(T447&gt;0,RANK(T447,(N447:P447,Q447:AL447)),0)</f>
        <v>0</v>
      </c>
      <c r="AR447" s="2">
        <f t="shared" si="174"/>
        <v>3.7476577139287947E-3</v>
      </c>
      <c r="AS447" s="2">
        <f t="shared" si="175"/>
        <v>0</v>
      </c>
      <c r="AT447" s="2">
        <f t="shared" si="176"/>
        <v>0</v>
      </c>
      <c r="AU447" s="2">
        <f t="shared" si="177"/>
        <v>0</v>
      </c>
      <c r="AW447" t="s">
        <v>781</v>
      </c>
      <c r="AX447" t="s">
        <v>297</v>
      </c>
      <c r="AY447">
        <v>7</v>
      </c>
      <c r="BA447" s="127">
        <v>13</v>
      </c>
      <c r="BB447" s="130">
        <v>57</v>
      </c>
      <c r="BC447" s="131">
        <f t="shared" si="167"/>
        <v>13057</v>
      </c>
      <c r="BE447" s="7" t="s">
        <v>3271</v>
      </c>
    </row>
    <row r="448" spans="1:57" hidden="1" outlineLevel="1" x14ac:dyDescent="0.2">
      <c r="A448" t="s">
        <v>1915</v>
      </c>
      <c r="B448" t="s">
        <v>297</v>
      </c>
      <c r="C448" s="1">
        <f t="shared" si="168"/>
        <v>29214</v>
      </c>
      <c r="D448" s="7">
        <f>RANK(N448,(N448:P448,Q448:AL448))</f>
        <v>2</v>
      </c>
      <c r="E448" s="7">
        <f>RANK(O448,(N448:P448,Q448:AL448))</f>
        <v>1</v>
      </c>
      <c r="F448" s="7">
        <f>IF(P448&gt;0,RANK(P448,(N448:P448,Q448:AL448)),0)</f>
        <v>3</v>
      </c>
      <c r="G448" s="1">
        <f t="shared" si="169"/>
        <v>7941</v>
      </c>
      <c r="H448" s="2">
        <f t="shared" si="178"/>
        <v>0.27182172930786608</v>
      </c>
      <c r="I448" s="2"/>
      <c r="J448" s="2">
        <f t="shared" si="170"/>
        <v>0.2777093174505374</v>
      </c>
      <c r="K448" s="2">
        <f t="shared" si="171"/>
        <v>0.54953104675840347</v>
      </c>
      <c r="L448" s="2">
        <f t="shared" si="172"/>
        <v>0.16943930991990142</v>
      </c>
      <c r="M448" s="2">
        <f t="shared" si="173"/>
        <v>3.3203258711577144E-3</v>
      </c>
      <c r="N448" s="1">
        <v>8113</v>
      </c>
      <c r="O448" s="1">
        <v>16054</v>
      </c>
      <c r="P448" s="1">
        <v>4950</v>
      </c>
      <c r="Q448" s="1">
        <v>94</v>
      </c>
      <c r="R448" s="1">
        <v>2</v>
      </c>
      <c r="T448" s="1">
        <v>1</v>
      </c>
      <c r="AN448" s="7">
        <f>IF(Q448&gt;0,RANK(Q448,(N448:P448,Q448:AL448)),0)</f>
        <v>4</v>
      </c>
      <c r="AO448" s="7">
        <f>IF(R448&gt;0,RANK(R448,(N448:P448,Q448:AL448)),0)</f>
        <v>5</v>
      </c>
      <c r="AP448" s="7">
        <f>IF(S448&gt;0,RANK(S448,(N448:P448,Q448:AL448)),0)</f>
        <v>0</v>
      </c>
      <c r="AQ448" s="7">
        <f>IF(T448&gt;0,RANK(T448,(N448:P448,Q448:AL448)),0)</f>
        <v>6</v>
      </c>
      <c r="AR448" s="2">
        <f t="shared" si="174"/>
        <v>3.217635380297118E-3</v>
      </c>
      <c r="AS448" s="2">
        <f t="shared" si="175"/>
        <v>6.8460327240364206E-5</v>
      </c>
      <c r="AT448" s="2">
        <f t="shared" si="176"/>
        <v>0</v>
      </c>
      <c r="AU448" s="2">
        <f t="shared" si="177"/>
        <v>3.4230163620182103E-5</v>
      </c>
      <c r="AW448" t="s">
        <v>1915</v>
      </c>
      <c r="AX448" t="s">
        <v>297</v>
      </c>
      <c r="BA448" s="127">
        <v>13</v>
      </c>
      <c r="BB448" s="130">
        <v>59</v>
      </c>
      <c r="BC448" s="131">
        <f t="shared" si="167"/>
        <v>13059</v>
      </c>
      <c r="BE448" s="7" t="s">
        <v>3271</v>
      </c>
    </row>
    <row r="449" spans="1:57" hidden="1" outlineLevel="1" x14ac:dyDescent="0.2">
      <c r="A449" t="s">
        <v>2436</v>
      </c>
      <c r="B449" t="s">
        <v>297</v>
      </c>
      <c r="C449" s="1">
        <f t="shared" si="168"/>
        <v>28998</v>
      </c>
      <c r="D449" s="7">
        <f>RANK(N449,(N449:P449,Q449:AL449))</f>
        <v>1</v>
      </c>
      <c r="E449" s="7">
        <f>RANK(O449,(N449:P449,Q449:AL449))</f>
        <v>2</v>
      </c>
      <c r="F449" s="7">
        <f>IF(P449&gt;0,RANK(P449,(N449:P449,Q449:AL449)),0)</f>
        <v>3</v>
      </c>
      <c r="G449" s="1">
        <f t="shared" si="169"/>
        <v>4944</v>
      </c>
      <c r="H449" s="2">
        <f t="shared" si="178"/>
        <v>0.17049451686323194</v>
      </c>
      <c r="I449" s="2"/>
      <c r="J449" s="2">
        <f t="shared" si="170"/>
        <v>0.53117456376301819</v>
      </c>
      <c r="K449" s="2">
        <f t="shared" si="171"/>
        <v>0.36068004689978617</v>
      </c>
      <c r="L449" s="2">
        <f t="shared" si="172"/>
        <v>0.10300710393820263</v>
      </c>
      <c r="M449" s="2">
        <f t="shared" si="173"/>
        <v>5.1382853989930116E-3</v>
      </c>
      <c r="N449" s="1">
        <v>15403</v>
      </c>
      <c r="O449" s="1">
        <v>10459</v>
      </c>
      <c r="P449" s="1">
        <v>2987</v>
      </c>
      <c r="Q449" s="1">
        <v>145</v>
      </c>
      <c r="R449" s="1">
        <v>2</v>
      </c>
      <c r="S449" s="1">
        <v>2</v>
      </c>
      <c r="AN449" s="7">
        <f>IF(Q449&gt;0,RANK(Q449,(N449:P449,Q449:AL449)),0)</f>
        <v>4</v>
      </c>
      <c r="AO449" s="7">
        <f>IF(R449&gt;0,RANK(R449,(N449:P449,Q449:AL449)),0)</f>
        <v>5</v>
      </c>
      <c r="AP449" s="7">
        <f>IF(S449&gt;0,RANK(S449,(N449:P449,Q449:AL449)),0)</f>
        <v>5</v>
      </c>
      <c r="AQ449" s="7">
        <f>IF(T449&gt;0,RANK(T449,(N449:P449,Q449:AL449)),0)</f>
        <v>0</v>
      </c>
      <c r="AR449" s="2">
        <f t="shared" si="174"/>
        <v>5.0003448513690598E-3</v>
      </c>
      <c r="AS449" s="2">
        <f t="shared" si="175"/>
        <v>6.8970273811987039E-5</v>
      </c>
      <c r="AT449" s="2">
        <f t="shared" si="176"/>
        <v>6.8970273811987039E-5</v>
      </c>
      <c r="AU449" s="2">
        <f t="shared" si="177"/>
        <v>0</v>
      </c>
      <c r="AW449" t="s">
        <v>2436</v>
      </c>
      <c r="AX449" t="s">
        <v>297</v>
      </c>
      <c r="AY449">
        <v>11</v>
      </c>
      <c r="BA449" s="127">
        <v>13</v>
      </c>
      <c r="BB449" s="130">
        <v>61</v>
      </c>
      <c r="BC449" s="131">
        <f t="shared" si="167"/>
        <v>13061</v>
      </c>
      <c r="BE449" s="7" t="s">
        <v>3271</v>
      </c>
    </row>
    <row r="450" spans="1:57" hidden="1" outlineLevel="1" x14ac:dyDescent="0.2">
      <c r="A450" t="s">
        <v>2437</v>
      </c>
      <c r="B450" t="s">
        <v>297</v>
      </c>
      <c r="C450" s="1">
        <f t="shared" si="168"/>
        <v>1197</v>
      </c>
      <c r="D450" s="7">
        <f>RANK(N450,(N450:P450,Q450:AL450))</f>
        <v>1</v>
      </c>
      <c r="E450" s="7">
        <f>RANK(O450,(N450:P450,Q450:AL450))</f>
        <v>2</v>
      </c>
      <c r="F450" s="7">
        <f>IF(P450&gt;0,RANK(P450,(N450:P450,Q450:AL450)),0)</f>
        <v>3</v>
      </c>
      <c r="G450" s="1">
        <f t="shared" si="169"/>
        <v>514</v>
      </c>
      <c r="H450" s="2">
        <f t="shared" si="178"/>
        <v>0.42940685045948201</v>
      </c>
      <c r="I450" s="2"/>
      <c r="J450" s="2">
        <f t="shared" si="170"/>
        <v>0.64995822890559729</v>
      </c>
      <c r="K450" s="2">
        <f t="shared" si="171"/>
        <v>0.22055137844611528</v>
      </c>
      <c r="L450" s="2">
        <f t="shared" si="172"/>
        <v>0.12949039264828738</v>
      </c>
      <c r="M450" s="2">
        <f t="shared" si="173"/>
        <v>5.5511151231257827E-17</v>
      </c>
      <c r="N450" s="1">
        <v>778</v>
      </c>
      <c r="O450" s="1">
        <v>264</v>
      </c>
      <c r="P450" s="1">
        <v>155</v>
      </c>
      <c r="AN450" s="7">
        <f>IF(Q450&gt;0,RANK(Q450,(N450:P450,Q450:AL450)),0)</f>
        <v>0</v>
      </c>
      <c r="AO450" s="7">
        <f>IF(R450&gt;0,RANK(R450,(N450:P450,Q450:AL450)),0)</f>
        <v>0</v>
      </c>
      <c r="AP450" s="7">
        <f>IF(S450&gt;0,RANK(S450,(N450:P450,Q450:AL450)),0)</f>
        <v>0</v>
      </c>
      <c r="AQ450" s="7">
        <f>IF(T450&gt;0,RANK(T450,(N450:P450,Q450:AL450)),0)</f>
        <v>0</v>
      </c>
      <c r="AR450" s="2">
        <f t="shared" si="174"/>
        <v>0</v>
      </c>
      <c r="AS450" s="2">
        <f t="shared" si="175"/>
        <v>0</v>
      </c>
      <c r="AT450" s="2">
        <f t="shared" si="176"/>
        <v>0</v>
      </c>
      <c r="AU450" s="2">
        <f t="shared" si="177"/>
        <v>0</v>
      </c>
      <c r="AW450" t="s">
        <v>2437</v>
      </c>
      <c r="AX450" t="s">
        <v>297</v>
      </c>
      <c r="AY450">
        <v>2</v>
      </c>
      <c r="BA450" s="127">
        <v>13</v>
      </c>
      <c r="BB450" s="130">
        <v>63</v>
      </c>
      <c r="BC450" s="131">
        <f t="shared" si="167"/>
        <v>13063</v>
      </c>
      <c r="BE450" s="7" t="s">
        <v>3271</v>
      </c>
    </row>
    <row r="451" spans="1:57" hidden="1" outlineLevel="1" x14ac:dyDescent="0.2">
      <c r="A451" t="s">
        <v>2082</v>
      </c>
      <c r="B451" t="s">
        <v>297</v>
      </c>
      <c r="C451" s="1">
        <f t="shared" si="168"/>
        <v>57989</v>
      </c>
      <c r="D451" s="7">
        <f>RANK(N451,(N451:P451,Q451:AL451))</f>
        <v>1</v>
      </c>
      <c r="E451" s="7">
        <f>RANK(O451,(N451:P451,Q451:AL451))</f>
        <v>2</v>
      </c>
      <c r="F451" s="7">
        <f>IF(P451&gt;0,RANK(P451,(N451:P451,Q451:AL451)),0)</f>
        <v>3</v>
      </c>
      <c r="G451" s="1">
        <f t="shared" si="169"/>
        <v>1925</v>
      </c>
      <c r="H451" s="2">
        <f t="shared" si="178"/>
        <v>3.3195950956215831E-2</v>
      </c>
      <c r="I451" s="2"/>
      <c r="J451" s="2">
        <f t="shared" si="170"/>
        <v>0.44646398454879371</v>
      </c>
      <c r="K451" s="2">
        <f t="shared" si="171"/>
        <v>0.41326803359257791</v>
      </c>
      <c r="L451" s="2">
        <f t="shared" si="172"/>
        <v>0.13695700908793046</v>
      </c>
      <c r="M451" s="2">
        <f t="shared" si="173"/>
        <v>3.310972770697973E-3</v>
      </c>
      <c r="N451" s="1">
        <v>25890</v>
      </c>
      <c r="O451" s="1">
        <v>23965</v>
      </c>
      <c r="P451" s="1">
        <v>7942</v>
      </c>
      <c r="Q451" s="1">
        <v>178</v>
      </c>
      <c r="R451" s="1">
        <v>9</v>
      </c>
      <c r="S451" s="1">
        <v>3</v>
      </c>
      <c r="T451" s="1">
        <v>2</v>
      </c>
      <c r="AN451" s="7">
        <f>IF(Q451&gt;0,RANK(Q451,(N451:P451,Q451:AL451)),0)</f>
        <v>4</v>
      </c>
      <c r="AO451" s="7">
        <f>IF(R451&gt;0,RANK(R451,(N451:P451,Q451:AL451)),0)</f>
        <v>5</v>
      </c>
      <c r="AP451" s="7">
        <f>IF(S451&gt;0,RANK(S451,(N451:P451,Q451:AL451)),0)</f>
        <v>6</v>
      </c>
      <c r="AQ451" s="7">
        <f>IF(T451&gt;0,RANK(T451,(N451:P451,Q451:AL451)),0)</f>
        <v>7</v>
      </c>
      <c r="AR451" s="2">
        <f t="shared" si="174"/>
        <v>3.0695476728345031E-3</v>
      </c>
      <c r="AS451" s="2">
        <f t="shared" si="175"/>
        <v>1.5520184862646364E-4</v>
      </c>
      <c r="AT451" s="2">
        <f t="shared" si="176"/>
        <v>5.1733949542154548E-5</v>
      </c>
      <c r="AU451" s="2">
        <f t="shared" si="177"/>
        <v>3.4489299694769701E-5</v>
      </c>
      <c r="AW451" t="s">
        <v>2082</v>
      </c>
      <c r="AX451" t="s">
        <v>297</v>
      </c>
      <c r="BA451" s="127">
        <v>13</v>
      </c>
      <c r="BB451" s="130">
        <v>65</v>
      </c>
      <c r="BC451" s="131">
        <f t="shared" si="167"/>
        <v>13065</v>
      </c>
      <c r="BE451" s="7" t="s">
        <v>3271</v>
      </c>
    </row>
    <row r="452" spans="1:57" hidden="1" outlineLevel="1" x14ac:dyDescent="0.2">
      <c r="A452" t="s">
        <v>2405</v>
      </c>
      <c r="B452" t="s">
        <v>297</v>
      </c>
      <c r="C452" s="1">
        <f t="shared" si="168"/>
        <v>1837</v>
      </c>
      <c r="D452" s="7">
        <f>RANK(N452,(N452:P452,Q452:AL452))</f>
        <v>2</v>
      </c>
      <c r="E452" s="7">
        <f>RANK(O452,(N452:P452,Q452:AL452))</f>
        <v>1</v>
      </c>
      <c r="F452" s="7">
        <f>IF(P452&gt;0,RANK(P452,(N452:P452,Q452:AL452)),0)</f>
        <v>3</v>
      </c>
      <c r="G452" s="1">
        <f t="shared" si="169"/>
        <v>31</v>
      </c>
      <c r="H452" s="2">
        <f t="shared" si="178"/>
        <v>1.6875340228633642E-2</v>
      </c>
      <c r="I452" s="2"/>
      <c r="J452" s="2">
        <f t="shared" si="170"/>
        <v>0.41317365269461076</v>
      </c>
      <c r="K452" s="2">
        <f t="shared" si="171"/>
        <v>0.43004899292324444</v>
      </c>
      <c r="L452" s="2">
        <f t="shared" si="172"/>
        <v>0.15568862275449102</v>
      </c>
      <c r="M452" s="2">
        <f t="shared" si="173"/>
        <v>1.0887316276537162E-3</v>
      </c>
      <c r="N452" s="1">
        <v>759</v>
      </c>
      <c r="O452" s="1">
        <v>790</v>
      </c>
      <c r="P452" s="1">
        <v>286</v>
      </c>
      <c r="Q452" s="1">
        <v>2</v>
      </c>
      <c r="AN452" s="7">
        <f>IF(Q452&gt;0,RANK(Q452,(N452:P452,Q452:AL452)),0)</f>
        <v>4</v>
      </c>
      <c r="AO452" s="7">
        <f>IF(R452&gt;0,RANK(R452,(N452:P452,Q452:AL452)),0)</f>
        <v>0</v>
      </c>
      <c r="AP452" s="7">
        <f>IF(S452&gt;0,RANK(S452,(N452:P452,Q452:AL452)),0)</f>
        <v>0</v>
      </c>
      <c r="AQ452" s="7">
        <f>IF(T452&gt;0,RANK(T452,(N452:P452,Q452:AL452)),0)</f>
        <v>0</v>
      </c>
      <c r="AR452" s="2">
        <f t="shared" si="174"/>
        <v>1.0887316276537834E-3</v>
      </c>
      <c r="AS452" s="2">
        <f t="shared" si="175"/>
        <v>0</v>
      </c>
      <c r="AT452" s="2">
        <f t="shared" si="176"/>
        <v>0</v>
      </c>
      <c r="AU452" s="2">
        <f t="shared" si="177"/>
        <v>0</v>
      </c>
      <c r="AW452" t="s">
        <v>2405</v>
      </c>
      <c r="AX452" t="s">
        <v>297</v>
      </c>
      <c r="AY452">
        <v>8</v>
      </c>
      <c r="BA452" s="127">
        <v>13</v>
      </c>
      <c r="BB452" s="130">
        <v>67</v>
      </c>
      <c r="BC452" s="131">
        <f t="shared" si="167"/>
        <v>13067</v>
      </c>
      <c r="BE452" s="7" t="s">
        <v>3271</v>
      </c>
    </row>
    <row r="453" spans="1:57" hidden="1" outlineLevel="1" x14ac:dyDescent="0.2">
      <c r="A453" t="s">
        <v>2406</v>
      </c>
      <c r="B453" t="s">
        <v>297</v>
      </c>
      <c r="C453" s="1">
        <f t="shared" ref="C453:C484" si="179">SUM(N453:AL453)</f>
        <v>197131</v>
      </c>
      <c r="D453" s="7">
        <f>RANK(N453,(N453:P453,Q453:AL453))</f>
        <v>2</v>
      </c>
      <c r="E453" s="7">
        <f>RANK(O453,(N453:P453,Q453:AL453))</f>
        <v>1</v>
      </c>
      <c r="F453" s="7">
        <f>IF(P453&gt;0,RANK(P453,(N453:P453,Q453:AL453)),0)</f>
        <v>3</v>
      </c>
      <c r="G453" s="1">
        <f t="shared" ref="G453:G484" si="180">MAX(N453:P453)-LARGE(N453:P453,2)</f>
        <v>39774</v>
      </c>
      <c r="H453" s="2">
        <f t="shared" si="178"/>
        <v>0.20176430901278844</v>
      </c>
      <c r="I453" s="2"/>
      <c r="J453" s="2">
        <f t="shared" ref="J453:J484" si="181">IF($C453=0,"-",N453/$C453)</f>
        <v>0.32445429688887084</v>
      </c>
      <c r="K453" s="2">
        <f t="shared" ref="K453:K484" si="182">IF($C453=0,"-",O453/$C453)</f>
        <v>0.52621860590165925</v>
      </c>
      <c r="L453" s="2">
        <f t="shared" ref="L453:L484" si="183">IF($C453=0,"-",P453/$C453)</f>
        <v>0.14582688668956176</v>
      </c>
      <c r="M453" s="2">
        <f t="shared" ref="M453:M484" si="184">IF(C453=0,"-",(1-J453-K453-L453))</f>
        <v>3.5002105199081479E-3</v>
      </c>
      <c r="N453" s="1">
        <v>63960</v>
      </c>
      <c r="O453" s="1">
        <v>103734</v>
      </c>
      <c r="P453" s="1">
        <v>28747</v>
      </c>
      <c r="Q453" s="1">
        <v>675</v>
      </c>
      <c r="R453" s="1">
        <v>7</v>
      </c>
      <c r="S453" s="1">
        <v>4</v>
      </c>
      <c r="X453" s="1">
        <v>2</v>
      </c>
      <c r="Y453" s="1">
        <v>2</v>
      </c>
      <c r="AN453" s="7">
        <f>IF(Q453&gt;0,RANK(Q453,(N453:P453,Q453:AL453)),0)</f>
        <v>4</v>
      </c>
      <c r="AO453" s="7">
        <f>IF(R453&gt;0,RANK(R453,(N453:P453,Q453:AL453)),0)</f>
        <v>5</v>
      </c>
      <c r="AP453" s="7">
        <f>IF(S453&gt;0,RANK(S453,(N453:P453,Q453:AL453)),0)</f>
        <v>6</v>
      </c>
      <c r="AQ453" s="7">
        <f>IF(T453&gt;0,RANK(T453,(N453:P453,Q453:AL453)),0)</f>
        <v>0</v>
      </c>
      <c r="AR453" s="2">
        <f t="shared" ref="AR453:AR484" si="185">IF($C453=0,"-",Q453/$C453)</f>
        <v>3.4241189868666013E-3</v>
      </c>
      <c r="AS453" s="2">
        <f t="shared" ref="AS453:AS484" si="186">IF($C453=0,"-",R453/$C453)</f>
        <v>3.5509382086024016E-5</v>
      </c>
      <c r="AT453" s="2">
        <f t="shared" ref="AT453:AT484" si="187">IF($C453=0,"-",S453/$C453)</f>
        <v>2.029107547772801E-5</v>
      </c>
      <c r="AU453" s="2">
        <f t="shared" ref="AU453:AU484" si="188">IF($C453=0,"-",T453/$C453)</f>
        <v>0</v>
      </c>
      <c r="AW453" t="s">
        <v>2406</v>
      </c>
      <c r="AX453" t="s">
        <v>297</v>
      </c>
      <c r="BA453" s="127">
        <v>13</v>
      </c>
      <c r="BB453" s="130">
        <v>69</v>
      </c>
      <c r="BC453" s="131">
        <f t="shared" si="167"/>
        <v>13069</v>
      </c>
      <c r="BE453" s="7" t="s">
        <v>3271</v>
      </c>
    </row>
    <row r="454" spans="1:57" hidden="1" outlineLevel="1" x14ac:dyDescent="0.2">
      <c r="A454" t="s">
        <v>2740</v>
      </c>
      <c r="B454" t="s">
        <v>297</v>
      </c>
      <c r="C454" s="1">
        <f t="shared" si="179"/>
        <v>8339</v>
      </c>
      <c r="D454" s="7">
        <f>RANK(N454,(N454:P454,Q454:AL454))</f>
        <v>2</v>
      </c>
      <c r="E454" s="7">
        <f>RANK(O454,(N454:P454,Q454:AL454))</f>
        <v>1</v>
      </c>
      <c r="F454" s="7">
        <f>IF(P454&gt;0,RANK(P454,(N454:P454,Q454:AL454)),0)</f>
        <v>3</v>
      </c>
      <c r="G454" s="1">
        <f t="shared" si="180"/>
        <v>503</v>
      </c>
      <c r="H454" s="2">
        <f t="shared" si="178"/>
        <v>6.0318983091497781E-2</v>
      </c>
      <c r="I454" s="2"/>
      <c r="J454" s="2">
        <f t="shared" si="181"/>
        <v>0.39273294159971217</v>
      </c>
      <c r="K454" s="2">
        <f t="shared" si="182"/>
        <v>0.45305192469120997</v>
      </c>
      <c r="L454" s="2">
        <f t="shared" si="183"/>
        <v>0.15061758004556902</v>
      </c>
      <c r="M454" s="2">
        <f t="shared" si="184"/>
        <v>3.5975536635088345E-3</v>
      </c>
      <c r="N454" s="1">
        <v>3275</v>
      </c>
      <c r="O454" s="1">
        <v>3778</v>
      </c>
      <c r="P454" s="1">
        <v>1256</v>
      </c>
      <c r="Q454" s="1">
        <v>21</v>
      </c>
      <c r="R454" s="1">
        <v>9</v>
      </c>
      <c r="AN454" s="7">
        <f>IF(Q454&gt;0,RANK(Q454,(N454:P454,Q454:AL454)),0)</f>
        <v>4</v>
      </c>
      <c r="AO454" s="7">
        <f>IF(R454&gt;0,RANK(R454,(N454:P454,Q454:AL454)),0)</f>
        <v>5</v>
      </c>
      <c r="AP454" s="7">
        <f>IF(S454&gt;0,RANK(S454,(N454:P454,Q454:AL454)),0)</f>
        <v>0</v>
      </c>
      <c r="AQ454" s="7">
        <f>IF(T454&gt;0,RANK(T454,(N454:P454,Q454:AL454)),0)</f>
        <v>0</v>
      </c>
      <c r="AR454" s="2">
        <f t="shared" si="185"/>
        <v>2.5182875644561699E-3</v>
      </c>
      <c r="AS454" s="2">
        <f t="shared" si="186"/>
        <v>1.0792660990526443E-3</v>
      </c>
      <c r="AT454" s="2">
        <f t="shared" si="187"/>
        <v>0</v>
      </c>
      <c r="AU454" s="2">
        <f t="shared" si="188"/>
        <v>0</v>
      </c>
      <c r="AW454" t="s">
        <v>2740</v>
      </c>
      <c r="AX454" t="s">
        <v>297</v>
      </c>
      <c r="AY454">
        <v>8</v>
      </c>
      <c r="BA454" s="127">
        <v>13</v>
      </c>
      <c r="BB454" s="130">
        <v>71</v>
      </c>
      <c r="BC454" s="131">
        <f t="shared" si="167"/>
        <v>13071</v>
      </c>
      <c r="BE454" s="7" t="s">
        <v>3271</v>
      </c>
    </row>
    <row r="455" spans="1:57" hidden="1" outlineLevel="1" x14ac:dyDescent="0.2">
      <c r="A455" t="s">
        <v>2741</v>
      </c>
      <c r="B455" t="s">
        <v>297</v>
      </c>
      <c r="C455" s="1">
        <f t="shared" si="179"/>
        <v>10276</v>
      </c>
      <c r="D455" s="7">
        <f>RANK(N455,(N455:P455,Q455:AL455))</f>
        <v>2</v>
      </c>
      <c r="E455" s="7">
        <f>RANK(O455,(N455:P455,Q455:AL455))</f>
        <v>1</v>
      </c>
      <c r="F455" s="7">
        <f>IF(P455&gt;0,RANK(P455,(N455:P455,Q455:AL455)),0)</f>
        <v>3</v>
      </c>
      <c r="G455" s="1">
        <f t="shared" si="180"/>
        <v>789</v>
      </c>
      <c r="H455" s="2">
        <f t="shared" si="178"/>
        <v>7.6780848579213704E-2</v>
      </c>
      <c r="I455" s="2"/>
      <c r="J455" s="2">
        <f t="shared" si="181"/>
        <v>0.37864927987543789</v>
      </c>
      <c r="K455" s="2">
        <f t="shared" si="182"/>
        <v>0.45543012845465164</v>
      </c>
      <c r="L455" s="2">
        <f t="shared" si="183"/>
        <v>0.16368236667964189</v>
      </c>
      <c r="M455" s="2">
        <f t="shared" si="184"/>
        <v>2.238224990268517E-3</v>
      </c>
      <c r="N455" s="1">
        <v>3891</v>
      </c>
      <c r="O455" s="1">
        <v>4680</v>
      </c>
      <c r="P455" s="1">
        <v>1682</v>
      </c>
      <c r="Q455" s="1">
        <v>23</v>
      </c>
      <c r="AN455" s="7">
        <f>IF(Q455&gt;0,RANK(Q455,(N455:P455,Q455:AL455)),0)</f>
        <v>4</v>
      </c>
      <c r="AO455" s="7">
        <f>IF(R455&gt;0,RANK(R455,(N455:P455,Q455:AL455)),0)</f>
        <v>0</v>
      </c>
      <c r="AP455" s="7">
        <f>IF(S455&gt;0,RANK(S455,(N455:P455,Q455:AL455)),0)</f>
        <v>0</v>
      </c>
      <c r="AQ455" s="7">
        <f>IF(T455&gt;0,RANK(T455,(N455:P455,Q455:AL455)),0)</f>
        <v>0</v>
      </c>
      <c r="AR455" s="2">
        <f t="shared" si="185"/>
        <v>2.2382249902685872E-3</v>
      </c>
      <c r="AS455" s="2">
        <f t="shared" si="186"/>
        <v>0</v>
      </c>
      <c r="AT455" s="2">
        <f t="shared" si="187"/>
        <v>0</v>
      </c>
      <c r="AU455" s="2">
        <f t="shared" si="188"/>
        <v>0</v>
      </c>
      <c r="AW455" t="s">
        <v>2741</v>
      </c>
      <c r="AX455" t="s">
        <v>297</v>
      </c>
      <c r="AY455">
        <v>2</v>
      </c>
      <c r="BA455" s="127">
        <v>13</v>
      </c>
      <c r="BB455" s="130">
        <v>73</v>
      </c>
      <c r="BC455" s="131">
        <f t="shared" si="167"/>
        <v>13073</v>
      </c>
      <c r="BE455" s="7" t="s">
        <v>3271</v>
      </c>
    </row>
    <row r="456" spans="1:57" hidden="1" outlineLevel="1" x14ac:dyDescent="0.2">
      <c r="A456" t="s">
        <v>943</v>
      </c>
      <c r="B456" t="s">
        <v>297</v>
      </c>
      <c r="C456" s="1">
        <f t="shared" si="179"/>
        <v>28200</v>
      </c>
      <c r="D456" s="7">
        <f>RANK(N456,(N456:P456,Q456:AL456))</f>
        <v>2</v>
      </c>
      <c r="E456" s="7">
        <f>RANK(O456,(N456:P456,Q456:AL456))</f>
        <v>1</v>
      </c>
      <c r="F456" s="7">
        <f>IF(P456&gt;0,RANK(P456,(N456:P456,Q456:AL456)),0)</f>
        <v>3</v>
      </c>
      <c r="G456" s="1">
        <f t="shared" si="180"/>
        <v>9542</v>
      </c>
      <c r="H456" s="2">
        <f t="shared" si="178"/>
        <v>0.33836879432624112</v>
      </c>
      <c r="I456" s="2"/>
      <c r="J456" s="2">
        <f t="shared" si="181"/>
        <v>0.25230496453900708</v>
      </c>
      <c r="K456" s="2">
        <f t="shared" si="182"/>
        <v>0.5906737588652482</v>
      </c>
      <c r="L456" s="2">
        <f t="shared" si="183"/>
        <v>0.15528368794326242</v>
      </c>
      <c r="M456" s="2">
        <f t="shared" si="184"/>
        <v>1.7375886524823025E-3</v>
      </c>
      <c r="N456" s="1">
        <v>7115</v>
      </c>
      <c r="O456" s="1">
        <v>16657</v>
      </c>
      <c r="P456" s="1">
        <v>4379</v>
      </c>
      <c r="Q456" s="1">
        <v>49</v>
      </c>
      <c r="AN456" s="7">
        <f>IF(Q456&gt;0,RANK(Q456,(N456:P456,Q456:AL456)),0)</f>
        <v>4</v>
      </c>
      <c r="AO456" s="7">
        <f>IF(R456&gt;0,RANK(R456,(N456:P456,Q456:AL456)),0)</f>
        <v>0</v>
      </c>
      <c r="AP456" s="7">
        <f>IF(S456&gt;0,RANK(S456,(N456:P456,Q456:AL456)),0)</f>
        <v>0</v>
      </c>
      <c r="AQ456" s="7">
        <f>IF(T456&gt;0,RANK(T456,(N456:P456,Q456:AL456)),0)</f>
        <v>0</v>
      </c>
      <c r="AR456" s="2">
        <f t="shared" si="185"/>
        <v>1.7375886524822696E-3</v>
      </c>
      <c r="AS456" s="2">
        <f t="shared" si="186"/>
        <v>0</v>
      </c>
      <c r="AT456" s="2">
        <f t="shared" si="187"/>
        <v>0</v>
      </c>
      <c r="AU456" s="2">
        <f t="shared" si="188"/>
        <v>0</v>
      </c>
      <c r="AW456" t="s">
        <v>943</v>
      </c>
      <c r="AX456" t="s">
        <v>297</v>
      </c>
      <c r="AY456">
        <v>10</v>
      </c>
      <c r="BA456" s="127">
        <v>13</v>
      </c>
      <c r="BB456" s="130">
        <v>75</v>
      </c>
      <c r="BC456" s="131">
        <f t="shared" si="167"/>
        <v>13075</v>
      </c>
      <c r="BE456" s="7" t="s">
        <v>3271</v>
      </c>
    </row>
    <row r="457" spans="1:57" hidden="1" outlineLevel="1" x14ac:dyDescent="0.2">
      <c r="A457" t="s">
        <v>2742</v>
      </c>
      <c r="B457" t="s">
        <v>297</v>
      </c>
      <c r="C457" s="1">
        <f t="shared" si="179"/>
        <v>3605</v>
      </c>
      <c r="D457" s="7">
        <f>RANK(N457,(N457:P457,Q457:AL457))</f>
        <v>1</v>
      </c>
      <c r="E457" s="7">
        <f>RANK(O457,(N457:P457,Q457:AL457))</f>
        <v>2</v>
      </c>
      <c r="F457" s="7">
        <f>IF(P457&gt;0,RANK(P457,(N457:P457,Q457:AL457)),0)</f>
        <v>3</v>
      </c>
      <c r="G457" s="1">
        <f t="shared" si="180"/>
        <v>413</v>
      </c>
      <c r="H457" s="2">
        <f t="shared" si="178"/>
        <v>0.1145631067961165</v>
      </c>
      <c r="I457" s="2"/>
      <c r="J457" s="2">
        <f t="shared" si="181"/>
        <v>0.48016643550624133</v>
      </c>
      <c r="K457" s="2">
        <f t="shared" si="182"/>
        <v>0.36560332871012485</v>
      </c>
      <c r="L457" s="2">
        <f t="shared" si="183"/>
        <v>0.14895977808599167</v>
      </c>
      <c r="M457" s="2">
        <f t="shared" si="184"/>
        <v>5.2704576976420892E-3</v>
      </c>
      <c r="N457" s="1">
        <v>1731</v>
      </c>
      <c r="O457" s="1">
        <v>1318</v>
      </c>
      <c r="P457" s="1">
        <v>537</v>
      </c>
      <c r="Q457" s="1">
        <v>19</v>
      </c>
      <c r="AN457" s="7">
        <f>IF(Q457&gt;0,RANK(Q457,(N457:P457,Q457:AL457)),0)</f>
        <v>4</v>
      </c>
      <c r="AO457" s="7">
        <f>IF(R457&gt;0,RANK(R457,(N457:P457,Q457:AL457)),0)</f>
        <v>0</v>
      </c>
      <c r="AP457" s="7">
        <f>IF(S457&gt;0,RANK(S457,(N457:P457,Q457:AL457)),0)</f>
        <v>0</v>
      </c>
      <c r="AQ457" s="7">
        <f>IF(T457&gt;0,RANK(T457,(N457:P457,Q457:AL457)),0)</f>
        <v>0</v>
      </c>
      <c r="AR457" s="2">
        <f t="shared" si="185"/>
        <v>5.2704576976421637E-3</v>
      </c>
      <c r="AS457" s="2">
        <f t="shared" si="186"/>
        <v>0</v>
      </c>
      <c r="AT457" s="2">
        <f t="shared" si="187"/>
        <v>0</v>
      </c>
      <c r="AU457" s="2">
        <f t="shared" si="188"/>
        <v>0</v>
      </c>
      <c r="AW457" t="s">
        <v>2742</v>
      </c>
      <c r="AX457" t="s">
        <v>297</v>
      </c>
      <c r="AY457">
        <v>2</v>
      </c>
      <c r="BA457" s="127">
        <v>13</v>
      </c>
      <c r="BB457" s="130">
        <v>77</v>
      </c>
      <c r="BC457" s="131">
        <f t="shared" si="167"/>
        <v>13077</v>
      </c>
      <c r="BE457" s="7" t="s">
        <v>3271</v>
      </c>
    </row>
    <row r="458" spans="1:57" hidden="1" outlineLevel="1" x14ac:dyDescent="0.2">
      <c r="A458" t="s">
        <v>561</v>
      </c>
      <c r="B458" t="s">
        <v>297</v>
      </c>
      <c r="C458" s="1">
        <f t="shared" si="179"/>
        <v>20553</v>
      </c>
      <c r="D458" s="7">
        <f>RANK(N458,(N458:P458,Q458:AL458))</f>
        <v>2</v>
      </c>
      <c r="E458" s="7">
        <f>RANK(O458,(N458:P458,Q458:AL458))</f>
        <v>1</v>
      </c>
      <c r="F458" s="7">
        <f>IF(P458&gt;0,RANK(P458,(N458:P458,Q458:AL458)),0)</f>
        <v>3</v>
      </c>
      <c r="G458" s="1">
        <f t="shared" si="180"/>
        <v>2721</v>
      </c>
      <c r="H458" s="2">
        <f t="shared" si="178"/>
        <v>0.13238943219967889</v>
      </c>
      <c r="I458" s="2"/>
      <c r="J458" s="2">
        <f t="shared" si="181"/>
        <v>0.34510777015520849</v>
      </c>
      <c r="K458" s="2">
        <f t="shared" si="182"/>
        <v>0.47749720235488735</v>
      </c>
      <c r="L458" s="2">
        <f t="shared" si="183"/>
        <v>0.17452440033085195</v>
      </c>
      <c r="M458" s="2">
        <f t="shared" si="184"/>
        <v>2.870627159052147E-3</v>
      </c>
      <c r="N458" s="1">
        <v>7093</v>
      </c>
      <c r="O458" s="1">
        <v>9814</v>
      </c>
      <c r="P458" s="1">
        <v>3587</v>
      </c>
      <c r="Q458" s="1">
        <v>53</v>
      </c>
      <c r="R458" s="1">
        <v>4</v>
      </c>
      <c r="X458" s="1">
        <v>1</v>
      </c>
      <c r="Y458" s="1">
        <v>1</v>
      </c>
      <c r="AN458" s="7">
        <f>IF(Q458&gt;0,RANK(Q458,(N458:P458,Q458:AL458)),0)</f>
        <v>4</v>
      </c>
      <c r="AO458" s="7">
        <f>IF(R458&gt;0,RANK(R458,(N458:P458,Q458:AL458)),0)</f>
        <v>5</v>
      </c>
      <c r="AP458" s="7">
        <f>IF(S458&gt;0,RANK(S458,(N458:P458,Q458:AL458)),0)</f>
        <v>0</v>
      </c>
      <c r="AQ458" s="7">
        <f>IF(T458&gt;0,RANK(T458,(N458:P458,Q458:AL458)),0)</f>
        <v>0</v>
      </c>
      <c r="AR458" s="2">
        <f t="shared" si="185"/>
        <v>2.5786989733858805E-3</v>
      </c>
      <c r="AS458" s="2">
        <f t="shared" si="186"/>
        <v>1.9461879044421738E-4</v>
      </c>
      <c r="AT458" s="2">
        <f t="shared" si="187"/>
        <v>0</v>
      </c>
      <c r="AU458" s="2">
        <f t="shared" si="188"/>
        <v>0</v>
      </c>
      <c r="AW458" t="s">
        <v>561</v>
      </c>
      <c r="AX458" t="s">
        <v>297</v>
      </c>
      <c r="AY458">
        <v>3</v>
      </c>
      <c r="BA458" s="127">
        <v>13</v>
      </c>
      <c r="BB458" s="130">
        <v>79</v>
      </c>
      <c r="BC458" s="131">
        <f t="shared" si="167"/>
        <v>13079</v>
      </c>
      <c r="BE458" s="7" t="s">
        <v>3271</v>
      </c>
    </row>
    <row r="459" spans="1:57" hidden="1" outlineLevel="1" x14ac:dyDescent="0.2">
      <c r="A459" t="s">
        <v>1437</v>
      </c>
      <c r="B459" t="s">
        <v>297</v>
      </c>
      <c r="C459" s="1">
        <f t="shared" si="179"/>
        <v>3183</v>
      </c>
      <c r="D459" s="7">
        <f>RANK(N459,(N459:P459,Q459:AL459))</f>
        <v>1</v>
      </c>
      <c r="E459" s="7">
        <f>RANK(O459,(N459:P459,Q459:AL459))</f>
        <v>2</v>
      </c>
      <c r="F459" s="7">
        <f>IF(P459&gt;0,RANK(P459,(N459:P459,Q459:AL459)),0)</f>
        <v>3</v>
      </c>
      <c r="G459" s="1">
        <f t="shared" si="180"/>
        <v>674</v>
      </c>
      <c r="H459" s="2">
        <f t="shared" si="178"/>
        <v>0.21174992145774427</v>
      </c>
      <c r="I459" s="2"/>
      <c r="J459" s="2">
        <f t="shared" si="181"/>
        <v>0.51775054979579016</v>
      </c>
      <c r="K459" s="2">
        <f t="shared" si="182"/>
        <v>0.30600062833804587</v>
      </c>
      <c r="L459" s="2">
        <f t="shared" si="183"/>
        <v>0.17247879359095195</v>
      </c>
      <c r="M459" s="2">
        <f t="shared" si="184"/>
        <v>3.7700282752120284E-3</v>
      </c>
      <c r="N459" s="1">
        <v>1648</v>
      </c>
      <c r="O459" s="1">
        <v>974</v>
      </c>
      <c r="P459" s="1">
        <v>549</v>
      </c>
      <c r="Q459" s="1">
        <v>12</v>
      </c>
      <c r="AN459" s="7">
        <f>IF(Q459&gt;0,RANK(Q459,(N459:P459,Q459:AL459)),0)</f>
        <v>4</v>
      </c>
      <c r="AO459" s="7">
        <f>IF(R459&gt;0,RANK(R459,(N459:P459,Q459:AL459)),0)</f>
        <v>0</v>
      </c>
      <c r="AP459" s="7">
        <f>IF(S459&gt;0,RANK(S459,(N459:P459,Q459:AL459)),0)</f>
        <v>0</v>
      </c>
      <c r="AQ459" s="7">
        <f>IF(T459&gt;0,RANK(T459,(N459:P459,Q459:AL459)),0)</f>
        <v>0</v>
      </c>
      <c r="AR459" s="2">
        <f t="shared" si="185"/>
        <v>3.770028275212064E-3</v>
      </c>
      <c r="AS459" s="2">
        <f t="shared" si="186"/>
        <v>0</v>
      </c>
      <c r="AT459" s="2">
        <f t="shared" si="187"/>
        <v>0</v>
      </c>
      <c r="AU459" s="2">
        <f t="shared" si="188"/>
        <v>0</v>
      </c>
      <c r="AW459" t="s">
        <v>1437</v>
      </c>
      <c r="AX459" t="s">
        <v>297</v>
      </c>
      <c r="AY459">
        <v>8</v>
      </c>
      <c r="BA459" s="127">
        <v>13</v>
      </c>
      <c r="BB459" s="130">
        <v>81</v>
      </c>
      <c r="BC459" s="131">
        <f t="shared" si="167"/>
        <v>13081</v>
      </c>
      <c r="BE459" s="7" t="s">
        <v>3271</v>
      </c>
    </row>
    <row r="460" spans="1:57" hidden="1" outlineLevel="1" x14ac:dyDescent="0.2">
      <c r="A460" t="s">
        <v>1457</v>
      </c>
      <c r="B460" t="s">
        <v>297</v>
      </c>
      <c r="C460" s="1">
        <f t="shared" si="179"/>
        <v>5709</v>
      </c>
      <c r="D460" s="7">
        <f>RANK(N460,(N460:P460,Q460:AL460))</f>
        <v>1</v>
      </c>
      <c r="E460" s="7">
        <f>RANK(O460,(N460:P460,Q460:AL460))</f>
        <v>2</v>
      </c>
      <c r="F460" s="7">
        <f>IF(P460&gt;0,RANK(P460,(N460:P460,Q460:AL460)),0)</f>
        <v>3</v>
      </c>
      <c r="G460" s="1">
        <f t="shared" si="180"/>
        <v>357</v>
      </c>
      <c r="H460" s="2">
        <f t="shared" si="178"/>
        <v>6.2532842879663694E-2</v>
      </c>
      <c r="I460" s="2"/>
      <c r="J460" s="2">
        <f t="shared" si="181"/>
        <v>0.45717288491854968</v>
      </c>
      <c r="K460" s="2">
        <f t="shared" si="182"/>
        <v>0.39464004203888597</v>
      </c>
      <c r="L460" s="2">
        <f t="shared" si="183"/>
        <v>0.1441583464704852</v>
      </c>
      <c r="M460" s="2">
        <f t="shared" si="184"/>
        <v>4.0287265720791443E-3</v>
      </c>
      <c r="N460" s="1">
        <v>2610</v>
      </c>
      <c r="O460" s="1">
        <v>2253</v>
      </c>
      <c r="P460" s="1">
        <v>823</v>
      </c>
      <c r="Q460" s="1">
        <v>23</v>
      </c>
      <c r="AN460" s="7">
        <f>IF(Q460&gt;0,RANK(Q460,(N460:P460,Q460:AL460)),0)</f>
        <v>4</v>
      </c>
      <c r="AO460" s="7">
        <f>IF(R460&gt;0,RANK(R460,(N460:P460,Q460:AL460)),0)</f>
        <v>0</v>
      </c>
      <c r="AP460" s="7">
        <f>IF(S460&gt;0,RANK(S460,(N460:P460,Q460:AL460)),0)</f>
        <v>0</v>
      </c>
      <c r="AQ460" s="7">
        <f>IF(T460&gt;0,RANK(T460,(N460:P460,Q460:AL460)),0)</f>
        <v>0</v>
      </c>
      <c r="AR460" s="2">
        <f t="shared" si="185"/>
        <v>4.0287265720791729E-3</v>
      </c>
      <c r="AS460" s="2">
        <f t="shared" si="186"/>
        <v>0</v>
      </c>
      <c r="AT460" s="2">
        <f t="shared" si="187"/>
        <v>0</v>
      </c>
      <c r="AU460" s="2">
        <f t="shared" si="188"/>
        <v>0</v>
      </c>
      <c r="AW460" t="s">
        <v>1457</v>
      </c>
      <c r="AX460" t="s">
        <v>297</v>
      </c>
      <c r="AY460">
        <v>2</v>
      </c>
      <c r="BA460" s="127">
        <v>13</v>
      </c>
      <c r="BB460" s="130">
        <v>83</v>
      </c>
      <c r="BC460" s="131">
        <f t="shared" si="167"/>
        <v>13083</v>
      </c>
      <c r="BE460" s="7" t="s">
        <v>3271</v>
      </c>
    </row>
    <row r="461" spans="1:57" hidden="1" outlineLevel="1" x14ac:dyDescent="0.2">
      <c r="A461" t="s">
        <v>2652</v>
      </c>
      <c r="B461" t="s">
        <v>297</v>
      </c>
      <c r="C461" s="1">
        <f t="shared" si="179"/>
        <v>4804</v>
      </c>
      <c r="D461" s="7">
        <f>RANK(N461,(N461:P461,Q461:AL461))</f>
        <v>2</v>
      </c>
      <c r="E461" s="7">
        <f>RANK(O461,(N461:P461,Q461:AL461))</f>
        <v>1</v>
      </c>
      <c r="F461" s="7">
        <f>IF(P461&gt;0,RANK(P461,(N461:P461,Q461:AL461)),0)</f>
        <v>3</v>
      </c>
      <c r="G461" s="1">
        <f t="shared" si="180"/>
        <v>409</v>
      </c>
      <c r="H461" s="2">
        <f t="shared" si="178"/>
        <v>8.5137385512073269E-2</v>
      </c>
      <c r="I461" s="2"/>
      <c r="J461" s="2">
        <f t="shared" si="181"/>
        <v>0.37094088259783514</v>
      </c>
      <c r="K461" s="2">
        <f t="shared" si="182"/>
        <v>0.45607826810990842</v>
      </c>
      <c r="L461" s="2">
        <f t="shared" si="183"/>
        <v>0.17131557035803496</v>
      </c>
      <c r="M461" s="2">
        <f t="shared" si="184"/>
        <v>1.6652789342215257E-3</v>
      </c>
      <c r="N461" s="1">
        <v>1782</v>
      </c>
      <c r="O461" s="1">
        <v>2191</v>
      </c>
      <c r="P461" s="1">
        <v>823</v>
      </c>
      <c r="Q461" s="1">
        <v>7</v>
      </c>
      <c r="R461" s="1">
        <v>1</v>
      </c>
      <c r="AN461" s="7">
        <f>IF(Q461&gt;0,RANK(Q461,(N461:P461,Q461:AL461)),0)</f>
        <v>4</v>
      </c>
      <c r="AO461" s="7">
        <f>IF(R461&gt;0,RANK(R461,(N461:P461,Q461:AL461)),0)</f>
        <v>5</v>
      </c>
      <c r="AP461" s="7">
        <f>IF(S461&gt;0,RANK(S461,(N461:P461,Q461:AL461)),0)</f>
        <v>0</v>
      </c>
      <c r="AQ461" s="7">
        <f>IF(T461&gt;0,RANK(T461,(N461:P461,Q461:AL461)),0)</f>
        <v>0</v>
      </c>
      <c r="AR461" s="2">
        <f t="shared" si="185"/>
        <v>1.4571190674437969E-3</v>
      </c>
      <c r="AS461" s="2">
        <f t="shared" si="186"/>
        <v>2.0815986677768527E-4</v>
      </c>
      <c r="AT461" s="2">
        <f t="shared" si="187"/>
        <v>0</v>
      </c>
      <c r="AU461" s="2">
        <f t="shared" si="188"/>
        <v>0</v>
      </c>
      <c r="AW461" t="s">
        <v>2652</v>
      </c>
      <c r="AX461" t="s">
        <v>297</v>
      </c>
      <c r="AY461">
        <v>9</v>
      </c>
      <c r="BA461" s="127">
        <v>13</v>
      </c>
      <c r="BB461" s="130">
        <v>85</v>
      </c>
      <c r="BC461" s="131">
        <f t="shared" si="167"/>
        <v>13085</v>
      </c>
      <c r="BE461" s="7" t="s">
        <v>3271</v>
      </c>
    </row>
    <row r="462" spans="1:57" hidden="1" outlineLevel="1" x14ac:dyDescent="0.2">
      <c r="A462" t="s">
        <v>2835</v>
      </c>
      <c r="B462" t="s">
        <v>297</v>
      </c>
      <c r="C462" s="1">
        <f t="shared" si="179"/>
        <v>3892</v>
      </c>
      <c r="D462" s="7">
        <f>RANK(N462,(N462:P462,Q462:AL462))</f>
        <v>2</v>
      </c>
      <c r="E462" s="7">
        <f>RANK(O462,(N462:P462,Q462:AL462))</f>
        <v>1</v>
      </c>
      <c r="F462" s="7">
        <f>IF(P462&gt;0,RANK(P462,(N462:P462,Q462:AL462)),0)</f>
        <v>3</v>
      </c>
      <c r="G462" s="1">
        <f t="shared" si="180"/>
        <v>297</v>
      </c>
      <c r="H462" s="2">
        <f t="shared" si="178"/>
        <v>7.6310380267214803E-2</v>
      </c>
      <c r="I462" s="2"/>
      <c r="J462" s="2">
        <f t="shared" si="181"/>
        <v>0.35945529290853034</v>
      </c>
      <c r="K462" s="2">
        <f t="shared" si="182"/>
        <v>0.43576567317574511</v>
      </c>
      <c r="L462" s="2">
        <f t="shared" si="183"/>
        <v>0.20298047276464543</v>
      </c>
      <c r="M462" s="2">
        <f t="shared" si="184"/>
        <v>1.79856115107907E-3</v>
      </c>
      <c r="N462" s="1">
        <v>1399</v>
      </c>
      <c r="O462" s="1">
        <v>1696</v>
      </c>
      <c r="P462" s="1">
        <v>790</v>
      </c>
      <c r="Q462" s="1">
        <v>6</v>
      </c>
      <c r="T462" s="1">
        <v>1</v>
      </c>
      <c r="AN462" s="7">
        <f>IF(Q462&gt;0,RANK(Q462,(N462:P462,Q462:AL462)),0)</f>
        <v>4</v>
      </c>
      <c r="AO462" s="7">
        <f>IF(R462&gt;0,RANK(R462,(N462:P462,Q462:AL462)),0)</f>
        <v>0</v>
      </c>
      <c r="AP462" s="7">
        <f>IF(S462&gt;0,RANK(S462,(N462:P462,Q462:AL462)),0)</f>
        <v>0</v>
      </c>
      <c r="AQ462" s="7">
        <f>IF(T462&gt;0,RANK(T462,(N462:P462,Q462:AL462)),0)</f>
        <v>5</v>
      </c>
      <c r="AR462" s="2">
        <f t="shared" si="185"/>
        <v>1.5416238437821171E-3</v>
      </c>
      <c r="AS462" s="2">
        <f t="shared" si="186"/>
        <v>0</v>
      </c>
      <c r="AT462" s="2">
        <f t="shared" si="187"/>
        <v>0</v>
      </c>
      <c r="AU462" s="2">
        <f t="shared" si="188"/>
        <v>2.5693730729701953E-4</v>
      </c>
      <c r="AW462" t="s">
        <v>2835</v>
      </c>
      <c r="AX462" t="s">
        <v>297</v>
      </c>
      <c r="AY462">
        <v>9</v>
      </c>
      <c r="BA462" s="127">
        <v>13</v>
      </c>
      <c r="BB462" s="130">
        <v>87</v>
      </c>
      <c r="BC462" s="131">
        <f t="shared" si="167"/>
        <v>13087</v>
      </c>
      <c r="BE462" s="7" t="s">
        <v>3271</v>
      </c>
    </row>
    <row r="463" spans="1:57" hidden="1" outlineLevel="1" x14ac:dyDescent="0.2">
      <c r="A463" t="s">
        <v>723</v>
      </c>
      <c r="B463" t="s">
        <v>297</v>
      </c>
      <c r="C463" s="1">
        <f t="shared" si="179"/>
        <v>7419</v>
      </c>
      <c r="D463" s="7">
        <f>RANK(N463,(N463:P463,Q463:AL463))</f>
        <v>1</v>
      </c>
      <c r="E463" s="7">
        <f>RANK(O463,(N463:P463,Q463:AL463))</f>
        <v>2</v>
      </c>
      <c r="F463" s="7">
        <f>IF(P463&gt;0,RANK(P463,(N463:P463,Q463:AL463)),0)</f>
        <v>3</v>
      </c>
      <c r="G463" s="1">
        <f t="shared" si="180"/>
        <v>56</v>
      </c>
      <c r="H463" s="2">
        <f t="shared" si="178"/>
        <v>7.5481870872085187E-3</v>
      </c>
      <c r="I463" s="2"/>
      <c r="J463" s="2">
        <f t="shared" si="181"/>
        <v>0.4310553983016579</v>
      </c>
      <c r="K463" s="2">
        <f t="shared" si="182"/>
        <v>0.4235072112144494</v>
      </c>
      <c r="L463" s="2">
        <f t="shared" si="183"/>
        <v>0.14395471087747674</v>
      </c>
      <c r="M463" s="2">
        <f t="shared" si="184"/>
        <v>1.4826796064160153E-3</v>
      </c>
      <c r="N463" s="1">
        <v>3198</v>
      </c>
      <c r="O463" s="1">
        <v>3142</v>
      </c>
      <c r="P463" s="1">
        <v>1068</v>
      </c>
      <c r="Q463" s="1">
        <v>11</v>
      </c>
      <c r="AN463" s="7">
        <f>IF(Q463&gt;0,RANK(Q463,(N463:P463,Q463:AL463)),0)</f>
        <v>4</v>
      </c>
      <c r="AO463" s="7">
        <f>IF(R463&gt;0,RANK(R463,(N463:P463,Q463:AL463)),0)</f>
        <v>0</v>
      </c>
      <c r="AP463" s="7">
        <f>IF(S463&gt;0,RANK(S463,(N463:P463,Q463:AL463)),0)</f>
        <v>0</v>
      </c>
      <c r="AQ463" s="7">
        <f>IF(T463&gt;0,RANK(T463,(N463:P463,Q463:AL463)),0)</f>
        <v>0</v>
      </c>
      <c r="AR463" s="2">
        <f t="shared" si="185"/>
        <v>1.4826796064159591E-3</v>
      </c>
      <c r="AS463" s="2">
        <f t="shared" si="186"/>
        <v>0</v>
      </c>
      <c r="AT463" s="2">
        <f t="shared" si="187"/>
        <v>0</v>
      </c>
      <c r="AU463" s="2">
        <f t="shared" si="188"/>
        <v>0</v>
      </c>
      <c r="AW463" t="s">
        <v>723</v>
      </c>
      <c r="AX463" t="s">
        <v>297</v>
      </c>
      <c r="AY463">
        <v>2</v>
      </c>
      <c r="BA463" s="127">
        <v>13</v>
      </c>
      <c r="BB463" s="130">
        <v>89</v>
      </c>
      <c r="BC463" s="131">
        <f t="shared" si="167"/>
        <v>13089</v>
      </c>
      <c r="BE463" s="7" t="s">
        <v>3271</v>
      </c>
    </row>
    <row r="464" spans="1:57" hidden="1" outlineLevel="1" x14ac:dyDescent="0.2">
      <c r="A464" t="s">
        <v>1737</v>
      </c>
      <c r="B464" t="s">
        <v>297</v>
      </c>
      <c r="C464" s="1">
        <f t="shared" si="179"/>
        <v>215435</v>
      </c>
      <c r="D464" s="7">
        <f>RANK(N464,(N464:P464,Q464:AL464))</f>
        <v>1</v>
      </c>
      <c r="E464" s="7">
        <f>RANK(O464,(N464:P464,Q464:AL464))</f>
        <v>2</v>
      </c>
      <c r="F464" s="7">
        <f>IF(P464&gt;0,RANK(P464,(N464:P464,Q464:AL464)),0)</f>
        <v>3</v>
      </c>
      <c r="G464" s="1">
        <f t="shared" si="180"/>
        <v>54277</v>
      </c>
      <c r="H464" s="2">
        <f t="shared" si="178"/>
        <v>0.25194142084619492</v>
      </c>
      <c r="I464" s="2"/>
      <c r="J464" s="2">
        <f t="shared" si="181"/>
        <v>0.57817439134773829</v>
      </c>
      <c r="K464" s="2">
        <f t="shared" si="182"/>
        <v>0.32623297050154337</v>
      </c>
      <c r="L464" s="2">
        <f t="shared" si="183"/>
        <v>9.163320723187969E-2</v>
      </c>
      <c r="M464" s="2">
        <f t="shared" si="184"/>
        <v>3.959430918838644E-3</v>
      </c>
      <c r="N464" s="1">
        <v>124559</v>
      </c>
      <c r="O464" s="1">
        <v>70282</v>
      </c>
      <c r="P464" s="1">
        <v>19741</v>
      </c>
      <c r="Q464" s="1">
        <v>834</v>
      </c>
      <c r="R464" s="1">
        <v>4</v>
      </c>
      <c r="S464" s="1">
        <v>11</v>
      </c>
      <c r="X464" s="1">
        <v>2</v>
      </c>
      <c r="Y464" s="1">
        <v>2</v>
      </c>
      <c r="AN464" s="7">
        <f>IF(Q464&gt;0,RANK(Q464,(N464:P464,Q464:AL464)),0)</f>
        <v>4</v>
      </c>
      <c r="AO464" s="7">
        <f>IF(R464&gt;0,RANK(R464,(N464:P464,Q464:AL464)),0)</f>
        <v>6</v>
      </c>
      <c r="AP464" s="7">
        <f>IF(S464&gt;0,RANK(S464,(N464:P464,Q464:AL464)),0)</f>
        <v>5</v>
      </c>
      <c r="AQ464" s="7">
        <f>IF(T464&gt;0,RANK(T464,(N464:P464,Q464:AL464)),0)</f>
        <v>0</v>
      </c>
      <c r="AR464" s="2">
        <f t="shared" si="185"/>
        <v>3.8712372641399959E-3</v>
      </c>
      <c r="AS464" s="2">
        <f t="shared" si="186"/>
        <v>1.8567085199712211E-5</v>
      </c>
      <c r="AT464" s="2">
        <f t="shared" si="187"/>
        <v>5.1059484299208579E-5</v>
      </c>
      <c r="AU464" s="2">
        <f t="shared" si="188"/>
        <v>0</v>
      </c>
      <c r="AW464" t="s">
        <v>1737</v>
      </c>
      <c r="AX464" t="s">
        <v>297</v>
      </c>
      <c r="BA464" s="127">
        <v>13</v>
      </c>
      <c r="BB464" s="130">
        <v>91</v>
      </c>
      <c r="BC464" s="131">
        <f t="shared" si="167"/>
        <v>13091</v>
      </c>
      <c r="BE464" s="7" t="s">
        <v>3271</v>
      </c>
    </row>
    <row r="465" spans="1:57" hidden="1" outlineLevel="1" x14ac:dyDescent="0.2">
      <c r="A465" t="s">
        <v>1539</v>
      </c>
      <c r="B465" t="s">
        <v>297</v>
      </c>
      <c r="C465" s="1">
        <f t="shared" si="179"/>
        <v>6278</v>
      </c>
      <c r="D465" s="7">
        <f>RANK(N465,(N465:P465,Q465:AL465))</f>
        <v>1</v>
      </c>
      <c r="E465" s="7">
        <f>RANK(O465,(N465:P465,Q465:AL465))</f>
        <v>2</v>
      </c>
      <c r="F465" s="7">
        <f>IF(P465&gt;0,RANK(P465,(N465:P465,Q465:AL465)),0)</f>
        <v>3</v>
      </c>
      <c r="G465" s="1">
        <f t="shared" si="180"/>
        <v>715</v>
      </c>
      <c r="H465" s="2">
        <f t="shared" si="178"/>
        <v>0.11388977381331634</v>
      </c>
      <c r="I465" s="2"/>
      <c r="J465" s="2">
        <f t="shared" si="181"/>
        <v>0.47817776361898695</v>
      </c>
      <c r="K465" s="2">
        <f t="shared" si="182"/>
        <v>0.36428798980567062</v>
      </c>
      <c r="L465" s="2">
        <f t="shared" si="183"/>
        <v>0.15578209620898376</v>
      </c>
      <c r="M465" s="2">
        <f t="shared" si="184"/>
        <v>1.752150366358618E-3</v>
      </c>
      <c r="N465" s="1">
        <v>3002</v>
      </c>
      <c r="O465" s="1">
        <v>2287</v>
      </c>
      <c r="P465" s="1">
        <v>978</v>
      </c>
      <c r="Q465" s="1">
        <v>11</v>
      </c>
      <c r="AN465" s="7">
        <f>IF(Q465&gt;0,RANK(Q465,(N465:P465,Q465:AL465)),0)</f>
        <v>4</v>
      </c>
      <c r="AO465" s="7">
        <f>IF(R465&gt;0,RANK(R465,(N465:P465,Q465:AL465)),0)</f>
        <v>0</v>
      </c>
      <c r="AP465" s="7">
        <f>IF(S465&gt;0,RANK(S465,(N465:P465,Q465:AL465)),0)</f>
        <v>0</v>
      </c>
      <c r="AQ465" s="7">
        <f>IF(T465&gt;0,RANK(T465,(N465:P465,Q465:AL465)),0)</f>
        <v>0</v>
      </c>
      <c r="AR465" s="2">
        <f t="shared" si="185"/>
        <v>1.752150366358713E-3</v>
      </c>
      <c r="AS465" s="2">
        <f t="shared" si="186"/>
        <v>0</v>
      </c>
      <c r="AT465" s="2">
        <f t="shared" si="187"/>
        <v>0</v>
      </c>
      <c r="AU465" s="2">
        <f t="shared" si="188"/>
        <v>0</v>
      </c>
      <c r="AW465" t="s">
        <v>1539</v>
      </c>
      <c r="AX465" t="s">
        <v>297</v>
      </c>
      <c r="AY465">
        <v>8</v>
      </c>
      <c r="BA465" s="127">
        <v>13</v>
      </c>
      <c r="BB465" s="130">
        <v>93</v>
      </c>
      <c r="BC465" s="131">
        <f t="shared" si="167"/>
        <v>13093</v>
      </c>
      <c r="BE465" s="7" t="s">
        <v>3271</v>
      </c>
    </row>
    <row r="466" spans="1:57" hidden="1" outlineLevel="1" x14ac:dyDescent="0.2">
      <c r="A466" t="s">
        <v>1308</v>
      </c>
      <c r="B466" t="s">
        <v>297</v>
      </c>
      <c r="C466" s="1">
        <f t="shared" si="179"/>
        <v>3387</v>
      </c>
      <c r="D466" s="7">
        <f>RANK(N466,(N466:P466,Q466:AL466))</f>
        <v>1</v>
      </c>
      <c r="E466" s="7">
        <f>RANK(O466,(N466:P466,Q466:AL466))</f>
        <v>2</v>
      </c>
      <c r="F466" s="7">
        <f>IF(P466&gt;0,RANK(P466,(N466:P466,Q466:AL466)),0)</f>
        <v>3</v>
      </c>
      <c r="G466" s="1">
        <f t="shared" si="180"/>
        <v>959</v>
      </c>
      <c r="H466" s="2">
        <f t="shared" si="178"/>
        <v>0.28314142308827872</v>
      </c>
      <c r="I466" s="2"/>
      <c r="J466" s="2">
        <f t="shared" si="181"/>
        <v>0.58842633599055216</v>
      </c>
      <c r="K466" s="2">
        <f t="shared" si="182"/>
        <v>0.30528491290227339</v>
      </c>
      <c r="L466" s="2">
        <f t="shared" si="183"/>
        <v>0.10333628579864186</v>
      </c>
      <c r="M466" s="2">
        <f t="shared" si="184"/>
        <v>2.9524653085325897E-3</v>
      </c>
      <c r="N466" s="1">
        <v>1993</v>
      </c>
      <c r="O466" s="1">
        <v>1034</v>
      </c>
      <c r="P466" s="1">
        <v>350</v>
      </c>
      <c r="Q466" s="1">
        <v>10</v>
      </c>
      <c r="AN466" s="7">
        <f>IF(Q466&gt;0,RANK(Q466,(N466:P466,Q466:AL466)),0)</f>
        <v>4</v>
      </c>
      <c r="AO466" s="7">
        <f>IF(R466&gt;0,RANK(R466,(N466:P466,Q466:AL466)),0)</f>
        <v>0</v>
      </c>
      <c r="AP466" s="7">
        <f>IF(S466&gt;0,RANK(S466,(N466:P466,Q466:AL466)),0)</f>
        <v>0</v>
      </c>
      <c r="AQ466" s="7">
        <f>IF(T466&gt;0,RANK(T466,(N466:P466,Q466:AL466)),0)</f>
        <v>0</v>
      </c>
      <c r="AR466" s="2">
        <f t="shared" si="185"/>
        <v>2.9524653085326248E-3</v>
      </c>
      <c r="AS466" s="2">
        <f t="shared" si="186"/>
        <v>0</v>
      </c>
      <c r="AT466" s="2">
        <f t="shared" si="187"/>
        <v>0</v>
      </c>
      <c r="AU466" s="2">
        <f t="shared" si="188"/>
        <v>0</v>
      </c>
      <c r="AW466" t="s">
        <v>1308</v>
      </c>
      <c r="AX466" t="s">
        <v>297</v>
      </c>
      <c r="AY466">
        <v>8</v>
      </c>
      <c r="BA466" s="127">
        <v>13</v>
      </c>
      <c r="BB466" s="130">
        <v>95</v>
      </c>
      <c r="BC466" s="131">
        <f t="shared" si="167"/>
        <v>13095</v>
      </c>
      <c r="BE466" s="7" t="s">
        <v>3271</v>
      </c>
    </row>
    <row r="467" spans="1:57" hidden="1" outlineLevel="1" x14ac:dyDescent="0.2">
      <c r="A467" t="s">
        <v>1005</v>
      </c>
      <c r="B467" t="s">
        <v>297</v>
      </c>
      <c r="C467" s="1">
        <f t="shared" si="179"/>
        <v>30931</v>
      </c>
      <c r="D467" s="7">
        <f>RANK(N467,(N467:P467,Q467:AL467))</f>
        <v>1</v>
      </c>
      <c r="E467" s="7">
        <f>RANK(O467,(N467:P467,Q467:AL467))</f>
        <v>2</v>
      </c>
      <c r="F467" s="7">
        <f>IF(P467&gt;0,RANK(P467,(N467:P467,Q467:AL467)),0)</f>
        <v>3</v>
      </c>
      <c r="G467" s="1">
        <f t="shared" si="180"/>
        <v>2781</v>
      </c>
      <c r="H467" s="2">
        <f t="shared" si="178"/>
        <v>8.9909799230545401E-2</v>
      </c>
      <c r="I467" s="2"/>
      <c r="J467" s="2">
        <f t="shared" si="181"/>
        <v>0.49258025928679966</v>
      </c>
      <c r="K467" s="2">
        <f t="shared" si="182"/>
        <v>0.40267046005625423</v>
      </c>
      <c r="L467" s="2">
        <f t="shared" si="183"/>
        <v>0.10274481911351072</v>
      </c>
      <c r="M467" s="2">
        <f t="shared" si="184"/>
        <v>2.0044615434354485E-3</v>
      </c>
      <c r="N467" s="1">
        <v>15236</v>
      </c>
      <c r="O467" s="1">
        <v>12455</v>
      </c>
      <c r="P467" s="1">
        <v>3178</v>
      </c>
      <c r="Q467" s="1">
        <v>62</v>
      </c>
      <c r="AN467" s="7">
        <f>IF(Q467&gt;0,RANK(Q467,(N467:P467,Q467:AL467)),0)</f>
        <v>4</v>
      </c>
      <c r="AO467" s="7">
        <f>IF(R467&gt;0,RANK(R467,(N467:P467,Q467:AL467)),0)</f>
        <v>0</v>
      </c>
      <c r="AP467" s="7">
        <f>IF(S467&gt;0,RANK(S467,(N467:P467,Q467:AL467)),0)</f>
        <v>0</v>
      </c>
      <c r="AQ467" s="7">
        <f>IF(T467&gt;0,RANK(T467,(N467:P467,Q467:AL467)),0)</f>
        <v>0</v>
      </c>
      <c r="AR467" s="2">
        <f t="shared" si="185"/>
        <v>2.0044615434353886E-3</v>
      </c>
      <c r="AS467" s="2">
        <f t="shared" si="186"/>
        <v>0</v>
      </c>
      <c r="AT467" s="2">
        <f t="shared" si="187"/>
        <v>0</v>
      </c>
      <c r="AU467" s="2">
        <f t="shared" si="188"/>
        <v>0</v>
      </c>
      <c r="AW467" t="s">
        <v>1005</v>
      </c>
      <c r="AX467" t="s">
        <v>297</v>
      </c>
      <c r="AY467">
        <v>2</v>
      </c>
      <c r="BA467" s="127">
        <v>13</v>
      </c>
      <c r="BB467" s="130">
        <v>97</v>
      </c>
      <c r="BC467" s="131">
        <f t="shared" si="167"/>
        <v>13097</v>
      </c>
      <c r="BE467" s="7" t="s">
        <v>3271</v>
      </c>
    </row>
    <row r="468" spans="1:57" hidden="1" outlineLevel="1" x14ac:dyDescent="0.2">
      <c r="A468" t="s">
        <v>616</v>
      </c>
      <c r="B468" t="s">
        <v>297</v>
      </c>
      <c r="C468" s="1">
        <f t="shared" si="179"/>
        <v>26657</v>
      </c>
      <c r="D468" s="7">
        <f>RANK(N468,(N468:P468,Q468:AL468))</f>
        <v>2</v>
      </c>
      <c r="E468" s="7">
        <f>RANK(O468,(N468:P468,Q468:AL468))</f>
        <v>1</v>
      </c>
      <c r="F468" s="7">
        <f>IF(P468&gt;0,RANK(P468,(N468:P468,Q468:AL468)),0)</f>
        <v>3</v>
      </c>
      <c r="G468" s="1">
        <f t="shared" si="180"/>
        <v>4480</v>
      </c>
      <c r="H468" s="2">
        <f t="shared" si="178"/>
        <v>0.16806092208425555</v>
      </c>
      <c r="I468" s="2"/>
      <c r="J468" s="2">
        <f t="shared" si="181"/>
        <v>0.33270810668867462</v>
      </c>
      <c r="K468" s="2">
        <f t="shared" si="182"/>
        <v>0.50076902877293017</v>
      </c>
      <c r="L468" s="2">
        <f t="shared" si="183"/>
        <v>0.16363431744007204</v>
      </c>
      <c r="M468" s="2">
        <f t="shared" si="184"/>
        <v>2.8885470983232298E-3</v>
      </c>
      <c r="N468" s="1">
        <v>8869</v>
      </c>
      <c r="O468" s="1">
        <v>13349</v>
      </c>
      <c r="P468" s="1">
        <v>4362</v>
      </c>
      <c r="Q468" s="1">
        <v>75</v>
      </c>
      <c r="R468" s="1">
        <v>2</v>
      </c>
      <c r="AN468" s="7">
        <f>IF(Q468&gt;0,RANK(Q468,(N468:P468,Q468:AL468)),0)</f>
        <v>4</v>
      </c>
      <c r="AO468" s="7">
        <f>IF(R468&gt;0,RANK(R468,(N468:P468,Q468:AL468)),0)</f>
        <v>5</v>
      </c>
      <c r="AP468" s="7">
        <f>IF(S468&gt;0,RANK(S468,(N468:P468,Q468:AL468)),0)</f>
        <v>0</v>
      </c>
      <c r="AQ468" s="7">
        <f>IF(T468&gt;0,RANK(T468,(N468:P468,Q468:AL468)),0)</f>
        <v>0</v>
      </c>
      <c r="AR468" s="2">
        <f t="shared" si="185"/>
        <v>2.8135199009640993E-3</v>
      </c>
      <c r="AS468" s="2">
        <f t="shared" si="186"/>
        <v>7.5027197359042654E-5</v>
      </c>
      <c r="AT468" s="2">
        <f t="shared" si="187"/>
        <v>0</v>
      </c>
      <c r="AU468" s="2">
        <f t="shared" si="188"/>
        <v>0</v>
      </c>
      <c r="AW468" t="s">
        <v>616</v>
      </c>
      <c r="AX468" t="s">
        <v>297</v>
      </c>
      <c r="AY468">
        <v>7</v>
      </c>
      <c r="BA468" s="127">
        <v>13</v>
      </c>
      <c r="BB468" s="130">
        <v>99</v>
      </c>
      <c r="BC468" s="131">
        <f t="shared" si="167"/>
        <v>13099</v>
      </c>
      <c r="BE468" s="7" t="s">
        <v>3271</v>
      </c>
    </row>
    <row r="469" spans="1:57" hidden="1" outlineLevel="1" x14ac:dyDescent="0.2">
      <c r="A469" t="s">
        <v>3046</v>
      </c>
      <c r="B469" t="s">
        <v>297</v>
      </c>
      <c r="C469" s="1">
        <f t="shared" si="179"/>
        <v>4143</v>
      </c>
      <c r="D469" s="7">
        <f>RANK(N469,(N469:P469,Q469:AL469))</f>
        <v>1</v>
      </c>
      <c r="E469" s="7">
        <f>RANK(O469,(N469:P469,Q469:AL469))</f>
        <v>2</v>
      </c>
      <c r="F469" s="7">
        <f>IF(P469&gt;0,RANK(P469,(N469:P469,Q469:AL469)),0)</f>
        <v>3</v>
      </c>
      <c r="G469" s="1">
        <f t="shared" si="180"/>
        <v>513</v>
      </c>
      <c r="H469" s="2">
        <f t="shared" si="178"/>
        <v>0.12382331643736423</v>
      </c>
      <c r="I469" s="2"/>
      <c r="J469" s="2">
        <f t="shared" si="181"/>
        <v>0.47550084479845522</v>
      </c>
      <c r="K469" s="2">
        <f t="shared" si="182"/>
        <v>0.35167752836109101</v>
      </c>
      <c r="L469" s="2">
        <f t="shared" si="183"/>
        <v>0.15737388365918417</v>
      </c>
      <c r="M469" s="2">
        <f t="shared" si="184"/>
        <v>1.5447743181269596E-2</v>
      </c>
      <c r="N469" s="1">
        <v>1970</v>
      </c>
      <c r="O469" s="1">
        <v>1457</v>
      </c>
      <c r="P469" s="1">
        <v>652</v>
      </c>
      <c r="Q469" s="1">
        <v>64</v>
      </c>
      <c r="AN469" s="7">
        <f>IF(Q469&gt;0,RANK(Q469,(N469:P469,Q469:AL469)),0)</f>
        <v>4</v>
      </c>
      <c r="AO469" s="7">
        <f>IF(R469&gt;0,RANK(R469,(N469:P469,Q469:AL469)),0)</f>
        <v>0</v>
      </c>
      <c r="AP469" s="7">
        <f>IF(S469&gt;0,RANK(S469,(N469:P469,Q469:AL469)),0)</f>
        <v>0</v>
      </c>
      <c r="AQ469" s="7">
        <f>IF(T469&gt;0,RANK(T469,(N469:P469,Q469:AL469)),0)</f>
        <v>0</v>
      </c>
      <c r="AR469" s="2">
        <f t="shared" si="185"/>
        <v>1.5447743181269612E-2</v>
      </c>
      <c r="AS469" s="2">
        <f t="shared" si="186"/>
        <v>0</v>
      </c>
      <c r="AT469" s="2">
        <f t="shared" si="187"/>
        <v>0</v>
      </c>
      <c r="AU469" s="2">
        <f t="shared" si="188"/>
        <v>0</v>
      </c>
      <c r="AW469" t="s">
        <v>3046</v>
      </c>
      <c r="AX469" t="s">
        <v>297</v>
      </c>
      <c r="AY469">
        <v>2</v>
      </c>
      <c r="BA469" s="127">
        <v>13</v>
      </c>
      <c r="BB469" s="130">
        <v>101</v>
      </c>
      <c r="BC469" s="131">
        <f t="shared" si="167"/>
        <v>13101</v>
      </c>
      <c r="BE469" s="7" t="s">
        <v>3271</v>
      </c>
    </row>
    <row r="470" spans="1:57" hidden="1" outlineLevel="1" x14ac:dyDescent="0.2">
      <c r="A470" t="s">
        <v>1237</v>
      </c>
      <c r="B470" t="s">
        <v>297</v>
      </c>
      <c r="C470" s="1">
        <f t="shared" si="179"/>
        <v>911</v>
      </c>
      <c r="D470" s="7">
        <f>RANK(N470,(N470:P470,Q470:AL470))</f>
        <v>2</v>
      </c>
      <c r="E470" s="7">
        <f>RANK(O470,(N470:P470,Q470:AL470))</f>
        <v>1</v>
      </c>
      <c r="F470" s="7">
        <f>IF(P470&gt;0,RANK(P470,(N470:P470,Q470:AL470)),0)</f>
        <v>3</v>
      </c>
      <c r="G470" s="1">
        <f t="shared" si="180"/>
        <v>49</v>
      </c>
      <c r="H470" s="2">
        <f t="shared" si="178"/>
        <v>5.3787047200878159E-2</v>
      </c>
      <c r="I470" s="2"/>
      <c r="J470" s="2">
        <f t="shared" si="181"/>
        <v>0.34248079034028539</v>
      </c>
      <c r="K470" s="2">
        <f t="shared" si="182"/>
        <v>0.39626783754116357</v>
      </c>
      <c r="L470" s="2">
        <f t="shared" si="183"/>
        <v>0.26125137211855104</v>
      </c>
      <c r="M470" s="2">
        <f t="shared" si="184"/>
        <v>5.5511151231257827E-17</v>
      </c>
      <c r="N470" s="1">
        <v>312</v>
      </c>
      <c r="O470" s="1">
        <v>361</v>
      </c>
      <c r="P470" s="1">
        <v>238</v>
      </c>
      <c r="AN470" s="7">
        <f>IF(Q470&gt;0,RANK(Q470,(N470:P470,Q470:AL470)),0)</f>
        <v>0</v>
      </c>
      <c r="AO470" s="7">
        <f>IF(R470&gt;0,RANK(R470,(N470:P470,Q470:AL470)),0)</f>
        <v>0</v>
      </c>
      <c r="AP470" s="7">
        <f>IF(S470&gt;0,RANK(S470,(N470:P470,Q470:AL470)),0)</f>
        <v>0</v>
      </c>
      <c r="AQ470" s="7">
        <f>IF(T470&gt;0,RANK(T470,(N470:P470,Q470:AL470)),0)</f>
        <v>0</v>
      </c>
      <c r="AR470" s="2">
        <f t="shared" si="185"/>
        <v>0</v>
      </c>
      <c r="AS470" s="2">
        <f t="shared" si="186"/>
        <v>0</v>
      </c>
      <c r="AT470" s="2">
        <f t="shared" si="187"/>
        <v>0</v>
      </c>
      <c r="AU470" s="2">
        <f t="shared" si="188"/>
        <v>0</v>
      </c>
      <c r="AW470" t="s">
        <v>1237</v>
      </c>
      <c r="AX470" t="s">
        <v>297</v>
      </c>
      <c r="AY470">
        <v>8</v>
      </c>
      <c r="BA470" s="127">
        <v>13</v>
      </c>
      <c r="BB470" s="130">
        <v>103</v>
      </c>
      <c r="BC470" s="131">
        <f t="shared" si="167"/>
        <v>13103</v>
      </c>
      <c r="BE470" s="7" t="s">
        <v>3271</v>
      </c>
    </row>
    <row r="471" spans="1:57" hidden="1" outlineLevel="1" x14ac:dyDescent="0.2">
      <c r="A471" t="s">
        <v>3055</v>
      </c>
      <c r="B471" t="s">
        <v>297</v>
      </c>
      <c r="C471" s="1">
        <f t="shared" si="179"/>
        <v>7963</v>
      </c>
      <c r="D471" s="7">
        <f>RANK(N471,(N471:P471,Q471:AL471))</f>
        <v>2</v>
      </c>
      <c r="E471" s="7">
        <f>RANK(O471,(N471:P471,Q471:AL471))</f>
        <v>1</v>
      </c>
      <c r="F471" s="7">
        <f>IF(P471&gt;0,RANK(P471,(N471:P471,Q471:AL471)),0)</f>
        <v>3</v>
      </c>
      <c r="G471" s="1">
        <f t="shared" si="180"/>
        <v>1124</v>
      </c>
      <c r="H471" s="2">
        <f t="shared" si="178"/>
        <v>0.14115283184729374</v>
      </c>
      <c r="I471" s="2"/>
      <c r="J471" s="2">
        <f t="shared" si="181"/>
        <v>0.33781238226798943</v>
      </c>
      <c r="K471" s="2">
        <f t="shared" si="182"/>
        <v>0.4789652141152832</v>
      </c>
      <c r="L471" s="2">
        <f t="shared" si="183"/>
        <v>0.18121311063669471</v>
      </c>
      <c r="M471" s="2">
        <f t="shared" si="184"/>
        <v>2.0092929800326065E-3</v>
      </c>
      <c r="N471" s="1">
        <v>2690</v>
      </c>
      <c r="O471" s="1">
        <v>3814</v>
      </c>
      <c r="P471" s="1">
        <v>1443</v>
      </c>
      <c r="Q471" s="1">
        <v>16</v>
      </c>
      <c r="AN471" s="7">
        <f>IF(Q471&gt;0,RANK(Q471,(N471:P471,Q471:AL471)),0)</f>
        <v>4</v>
      </c>
      <c r="AO471" s="7">
        <f>IF(R471&gt;0,RANK(R471,(N471:P471,Q471:AL471)),0)</f>
        <v>0</v>
      </c>
      <c r="AP471" s="7">
        <f>IF(S471&gt;0,RANK(S471,(N471:P471,Q471:AL471)),0)</f>
        <v>0</v>
      </c>
      <c r="AQ471" s="7">
        <f>IF(T471&gt;0,RANK(T471,(N471:P471,Q471:AL471)),0)</f>
        <v>0</v>
      </c>
      <c r="AR471" s="2">
        <f t="shared" si="185"/>
        <v>2.0092929800326511E-3</v>
      </c>
      <c r="AS471" s="2">
        <f t="shared" si="186"/>
        <v>0</v>
      </c>
      <c r="AT471" s="2">
        <f t="shared" si="187"/>
        <v>0</v>
      </c>
      <c r="AU471" s="2">
        <f t="shared" si="188"/>
        <v>0</v>
      </c>
      <c r="AW471" t="s">
        <v>3055</v>
      </c>
      <c r="AX471" t="s">
        <v>297</v>
      </c>
      <c r="AY471">
        <v>1</v>
      </c>
      <c r="BA471" s="127">
        <v>13</v>
      </c>
      <c r="BB471" s="130">
        <v>105</v>
      </c>
      <c r="BC471" s="131">
        <f t="shared" si="167"/>
        <v>13105</v>
      </c>
      <c r="BE471" s="7" t="s">
        <v>3271</v>
      </c>
    </row>
    <row r="472" spans="1:57" hidden="1" outlineLevel="1" x14ac:dyDescent="0.2">
      <c r="A472" t="s">
        <v>1453</v>
      </c>
      <c r="B472" t="s">
        <v>297</v>
      </c>
      <c r="C472" s="1">
        <f t="shared" si="179"/>
        <v>6167</v>
      </c>
      <c r="D472" s="7">
        <f>RANK(N472,(N472:P472,Q472:AL472))</f>
        <v>1</v>
      </c>
      <c r="E472" s="7">
        <f>RANK(O472,(N472:P472,Q472:AL472))</f>
        <v>2</v>
      </c>
      <c r="F472" s="7">
        <f>IF(P472&gt;0,RANK(P472,(N472:P472,Q472:AL472)),0)</f>
        <v>3</v>
      </c>
      <c r="G472" s="1">
        <f t="shared" si="180"/>
        <v>653</v>
      </c>
      <c r="H472" s="2">
        <f t="shared" si="178"/>
        <v>0.10588616831522621</v>
      </c>
      <c r="I472" s="2"/>
      <c r="J472" s="2">
        <f t="shared" si="181"/>
        <v>0.49051402626885032</v>
      </c>
      <c r="K472" s="2">
        <f t="shared" si="182"/>
        <v>0.38462785795362414</v>
      </c>
      <c r="L472" s="2">
        <f t="shared" si="183"/>
        <v>0.12275012161504784</v>
      </c>
      <c r="M472" s="2">
        <f t="shared" si="184"/>
        <v>2.1079941624776999E-3</v>
      </c>
      <c r="N472" s="1">
        <v>3025</v>
      </c>
      <c r="O472" s="1">
        <v>2372</v>
      </c>
      <c r="P472" s="1">
        <v>757</v>
      </c>
      <c r="Q472" s="1">
        <v>13</v>
      </c>
      <c r="AN472" s="7">
        <f>IF(Q472&gt;0,RANK(Q472,(N472:P472,Q472:AL472)),0)</f>
        <v>4</v>
      </c>
      <c r="AO472" s="7">
        <f>IF(R472&gt;0,RANK(R472,(N472:P472,Q472:AL472)),0)</f>
        <v>0</v>
      </c>
      <c r="AP472" s="7">
        <f>IF(S472&gt;0,RANK(S472,(N472:P472,Q472:AL472)),0)</f>
        <v>0</v>
      </c>
      <c r="AQ472" s="7">
        <f>IF(T472&gt;0,RANK(T472,(N472:P472,Q472:AL472)),0)</f>
        <v>0</v>
      </c>
      <c r="AR472" s="2">
        <f t="shared" si="185"/>
        <v>2.1079941624777038E-3</v>
      </c>
      <c r="AS472" s="2">
        <f t="shared" si="186"/>
        <v>0</v>
      </c>
      <c r="AT472" s="2">
        <f t="shared" si="187"/>
        <v>0</v>
      </c>
      <c r="AU472" s="2">
        <f t="shared" si="188"/>
        <v>0</v>
      </c>
      <c r="AW472" t="s">
        <v>1453</v>
      </c>
      <c r="AX472" t="s">
        <v>297</v>
      </c>
      <c r="AY472">
        <v>10</v>
      </c>
      <c r="BA472" s="127">
        <v>13</v>
      </c>
      <c r="BB472" s="130">
        <v>107</v>
      </c>
      <c r="BC472" s="131">
        <f t="shared" si="167"/>
        <v>13107</v>
      </c>
      <c r="BE472" s="7" t="s">
        <v>3271</v>
      </c>
    </row>
    <row r="473" spans="1:57" hidden="1" outlineLevel="1" x14ac:dyDescent="0.2">
      <c r="A473" t="s">
        <v>3163</v>
      </c>
      <c r="B473" t="s">
        <v>297</v>
      </c>
      <c r="C473" s="1">
        <f t="shared" si="179"/>
        <v>6425</v>
      </c>
      <c r="D473" s="7">
        <f>RANK(N473,(N473:P473,Q473:AL473))</f>
        <v>1</v>
      </c>
      <c r="E473" s="7">
        <f>RANK(O473,(N473:P473,Q473:AL473))</f>
        <v>2</v>
      </c>
      <c r="F473" s="7">
        <f>IF(P473&gt;0,RANK(P473,(N473:P473,Q473:AL473)),0)</f>
        <v>3</v>
      </c>
      <c r="G473" s="1">
        <f t="shared" si="180"/>
        <v>289</v>
      </c>
      <c r="H473" s="2">
        <f t="shared" si="178"/>
        <v>4.4980544747081713E-2</v>
      </c>
      <c r="I473" s="2"/>
      <c r="J473" s="2">
        <f t="shared" si="181"/>
        <v>0.45929961089494165</v>
      </c>
      <c r="K473" s="2">
        <f t="shared" si="182"/>
        <v>0.4143190661478599</v>
      </c>
      <c r="L473" s="2">
        <f t="shared" si="183"/>
        <v>0.11750972762645914</v>
      </c>
      <c r="M473" s="2">
        <f t="shared" si="184"/>
        <v>8.871595330739307E-3</v>
      </c>
      <c r="N473" s="1">
        <v>2951</v>
      </c>
      <c r="O473" s="1">
        <v>2662</v>
      </c>
      <c r="P473" s="1">
        <v>755</v>
      </c>
      <c r="Q473" s="1">
        <v>57</v>
      </c>
      <c r="AN473" s="7">
        <f>IF(Q473&gt;0,RANK(Q473,(N473:P473,Q473:AL473)),0)</f>
        <v>4</v>
      </c>
      <c r="AO473" s="7">
        <f>IF(R473&gt;0,RANK(R473,(N473:P473,Q473:AL473)),0)</f>
        <v>0</v>
      </c>
      <c r="AP473" s="7">
        <f>IF(S473&gt;0,RANK(S473,(N473:P473,Q473:AL473)),0)</f>
        <v>0</v>
      </c>
      <c r="AQ473" s="7">
        <f>IF(T473&gt;0,RANK(T473,(N473:P473,Q473:AL473)),0)</f>
        <v>0</v>
      </c>
      <c r="AR473" s="2">
        <f t="shared" si="185"/>
        <v>8.8715953307393E-3</v>
      </c>
      <c r="AS473" s="2">
        <f t="shared" si="186"/>
        <v>0</v>
      </c>
      <c r="AT473" s="2">
        <f t="shared" si="187"/>
        <v>0</v>
      </c>
      <c r="AU473" s="2">
        <f t="shared" si="188"/>
        <v>0</v>
      </c>
      <c r="AW473" t="s">
        <v>3163</v>
      </c>
      <c r="AX473" t="s">
        <v>297</v>
      </c>
      <c r="AY473">
        <v>10</v>
      </c>
      <c r="BA473" s="127">
        <v>13</v>
      </c>
      <c r="BB473" s="130">
        <v>109</v>
      </c>
      <c r="BC473" s="131">
        <f t="shared" si="167"/>
        <v>13109</v>
      </c>
      <c r="BE473" s="7" t="s">
        <v>3271</v>
      </c>
    </row>
    <row r="474" spans="1:57" hidden="1" outlineLevel="1" x14ac:dyDescent="0.2">
      <c r="A474" t="s">
        <v>1112</v>
      </c>
      <c r="B474" t="s">
        <v>297</v>
      </c>
      <c r="C474" s="1">
        <f t="shared" si="179"/>
        <v>2960</v>
      </c>
      <c r="D474" s="7">
        <f>RANK(N474,(N474:P474,Q474:AL474))</f>
        <v>2</v>
      </c>
      <c r="E474" s="7">
        <f>RANK(O474,(N474:P474,Q474:AL474))</f>
        <v>1</v>
      </c>
      <c r="F474" s="7">
        <f>IF(P474&gt;0,RANK(P474,(N474:P474,Q474:AL474)),0)</f>
        <v>3</v>
      </c>
      <c r="G474" s="1">
        <f t="shared" si="180"/>
        <v>14</v>
      </c>
      <c r="H474" s="2">
        <f t="shared" si="178"/>
        <v>4.72972972972973E-3</v>
      </c>
      <c r="I474" s="2"/>
      <c r="J474" s="2">
        <f t="shared" si="181"/>
        <v>0.41554054054054052</v>
      </c>
      <c r="K474" s="2">
        <f t="shared" si="182"/>
        <v>0.42027027027027025</v>
      </c>
      <c r="L474" s="2">
        <f t="shared" si="183"/>
        <v>0.16216216216216217</v>
      </c>
      <c r="M474" s="2">
        <f t="shared" si="184"/>
        <v>2.0270270270270063E-3</v>
      </c>
      <c r="N474" s="1">
        <v>1230</v>
      </c>
      <c r="O474" s="1">
        <v>1244</v>
      </c>
      <c r="P474" s="1">
        <v>480</v>
      </c>
      <c r="Q474" s="1">
        <v>6</v>
      </c>
      <c r="AN474" s="7">
        <f>IF(Q474&gt;0,RANK(Q474,(N474:P474,Q474:AL474)),0)</f>
        <v>4</v>
      </c>
      <c r="AO474" s="7">
        <f>IF(R474&gt;0,RANK(R474,(N474:P474,Q474:AL474)),0)</f>
        <v>0</v>
      </c>
      <c r="AP474" s="7">
        <f>IF(S474&gt;0,RANK(S474,(N474:P474,Q474:AL474)),0)</f>
        <v>0</v>
      </c>
      <c r="AQ474" s="7">
        <f>IF(T474&gt;0,RANK(T474,(N474:P474,Q474:AL474)),0)</f>
        <v>0</v>
      </c>
      <c r="AR474" s="2">
        <f t="shared" si="185"/>
        <v>2.0270270270270271E-3</v>
      </c>
      <c r="AS474" s="2">
        <f t="shared" si="186"/>
        <v>0</v>
      </c>
      <c r="AT474" s="2">
        <f t="shared" si="187"/>
        <v>0</v>
      </c>
      <c r="AU474" s="2">
        <f t="shared" si="188"/>
        <v>0</v>
      </c>
      <c r="AW474" t="s">
        <v>1112</v>
      </c>
      <c r="AX474" t="s">
        <v>297</v>
      </c>
      <c r="AY474">
        <v>1</v>
      </c>
      <c r="BA474" s="127">
        <v>13</v>
      </c>
      <c r="BB474" s="130">
        <v>111</v>
      </c>
      <c r="BC474" s="131">
        <f t="shared" si="167"/>
        <v>13111</v>
      </c>
      <c r="BE474" s="7" t="s">
        <v>3271</v>
      </c>
    </row>
    <row r="475" spans="1:57" hidden="1" outlineLevel="1" x14ac:dyDescent="0.2">
      <c r="A475" t="s">
        <v>1006</v>
      </c>
      <c r="B475" t="s">
        <v>297</v>
      </c>
      <c r="C475" s="1">
        <f t="shared" si="179"/>
        <v>7195</v>
      </c>
      <c r="D475" s="7">
        <f>RANK(N475,(N475:P475,Q475:AL475))</f>
        <v>2</v>
      </c>
      <c r="E475" s="7">
        <f>RANK(O475,(N475:P475,Q475:AL475))</f>
        <v>1</v>
      </c>
      <c r="F475" s="7">
        <f>IF(P475&gt;0,RANK(P475,(N475:P475,Q475:AL475)),0)</f>
        <v>3</v>
      </c>
      <c r="G475" s="1">
        <f t="shared" si="180"/>
        <v>353</v>
      </c>
      <c r="H475" s="2">
        <f t="shared" si="178"/>
        <v>4.9061848505906877E-2</v>
      </c>
      <c r="I475" s="2"/>
      <c r="J475" s="2">
        <f t="shared" si="181"/>
        <v>0.40333564975677555</v>
      </c>
      <c r="K475" s="2">
        <f t="shared" si="182"/>
        <v>0.45239749826268244</v>
      </c>
      <c r="L475" s="2">
        <f t="shared" si="183"/>
        <v>0.14287699791521891</v>
      </c>
      <c r="M475" s="2">
        <f t="shared" si="184"/>
        <v>1.3898540653231595E-3</v>
      </c>
      <c r="N475" s="1">
        <v>2902</v>
      </c>
      <c r="O475" s="1">
        <v>3255</v>
      </c>
      <c r="P475" s="1">
        <v>1028</v>
      </c>
      <c r="Q475" s="1">
        <v>10</v>
      </c>
      <c r="AN475" s="7">
        <f>IF(Q475&gt;0,RANK(Q475,(N475:P475,Q475:AL475)),0)</f>
        <v>4</v>
      </c>
      <c r="AO475" s="7">
        <f>IF(R475&gt;0,RANK(R475,(N475:P475,Q475:AL475)),0)</f>
        <v>0</v>
      </c>
      <c r="AP475" s="7">
        <f>IF(S475&gt;0,RANK(S475,(N475:P475,Q475:AL475)),0)</f>
        <v>0</v>
      </c>
      <c r="AQ475" s="7">
        <f>IF(T475&gt;0,RANK(T475,(N475:P475,Q475:AL475)),0)</f>
        <v>0</v>
      </c>
      <c r="AR475" s="2">
        <f t="shared" si="185"/>
        <v>1.389854065323141E-3</v>
      </c>
      <c r="AS475" s="2">
        <f t="shared" si="186"/>
        <v>0</v>
      </c>
      <c r="AT475" s="2">
        <f t="shared" si="187"/>
        <v>0</v>
      </c>
      <c r="AU475" s="2">
        <f t="shared" si="188"/>
        <v>0</v>
      </c>
      <c r="AW475" t="s">
        <v>1006</v>
      </c>
      <c r="AX475" t="s">
        <v>297</v>
      </c>
      <c r="AY475">
        <v>9</v>
      </c>
      <c r="BA475" s="127">
        <v>13</v>
      </c>
      <c r="BB475" s="130">
        <v>113</v>
      </c>
      <c r="BC475" s="131">
        <f t="shared" si="167"/>
        <v>13113</v>
      </c>
      <c r="BE475" s="7" t="s">
        <v>3271</v>
      </c>
    </row>
    <row r="476" spans="1:57" hidden="1" outlineLevel="1" x14ac:dyDescent="0.2">
      <c r="A476" t="s">
        <v>2070</v>
      </c>
      <c r="B476" t="s">
        <v>297</v>
      </c>
      <c r="C476" s="1">
        <f t="shared" si="179"/>
        <v>31687</v>
      </c>
      <c r="D476" s="7">
        <f>RANK(N476,(N476:P476,Q476:AL476))</f>
        <v>2</v>
      </c>
      <c r="E476" s="7">
        <f>RANK(O476,(N476:P476,Q476:AL476))</f>
        <v>1</v>
      </c>
      <c r="F476" s="7">
        <f>IF(P476&gt;0,RANK(P476,(N476:P476,Q476:AL476)),0)</f>
        <v>3</v>
      </c>
      <c r="G476" s="1">
        <f t="shared" si="180"/>
        <v>9146</v>
      </c>
      <c r="H476" s="2">
        <f t="shared" si="178"/>
        <v>0.28863571811784011</v>
      </c>
      <c r="I476" s="2"/>
      <c r="J476" s="2">
        <f t="shared" si="181"/>
        <v>0.26603970082368161</v>
      </c>
      <c r="K476" s="2">
        <f t="shared" si="182"/>
        <v>0.55467541894152173</v>
      </c>
      <c r="L476" s="2">
        <f t="shared" si="183"/>
        <v>0.17666550951494303</v>
      </c>
      <c r="M476" s="2">
        <f t="shared" si="184"/>
        <v>2.6193707198535754E-3</v>
      </c>
      <c r="N476" s="1">
        <v>8430</v>
      </c>
      <c r="O476" s="1">
        <v>17576</v>
      </c>
      <c r="P476" s="1">
        <v>5598</v>
      </c>
      <c r="Q476" s="1">
        <v>78</v>
      </c>
      <c r="R476" s="1">
        <v>4</v>
      </c>
      <c r="S476" s="1">
        <v>1</v>
      </c>
      <c r="AN476" s="7">
        <f>IF(Q476&gt;0,RANK(Q476,(N476:P476,Q476:AL476)),0)</f>
        <v>4</v>
      </c>
      <c r="AO476" s="7">
        <f>IF(R476&gt;0,RANK(R476,(N476:P476,Q476:AL476)),0)</f>
        <v>5</v>
      </c>
      <c r="AP476" s="7">
        <f>IF(S476&gt;0,RANK(S476,(N476:P476,Q476:AL476)),0)</f>
        <v>6</v>
      </c>
      <c r="AQ476" s="7">
        <f>IF(T476&gt;0,RANK(T476,(N476:P476,Q476:AL476)),0)</f>
        <v>0</v>
      </c>
      <c r="AR476" s="2">
        <f t="shared" si="185"/>
        <v>2.461577302994919E-3</v>
      </c>
      <c r="AS476" s="2">
        <f t="shared" si="186"/>
        <v>1.2623473348691893E-4</v>
      </c>
      <c r="AT476" s="2">
        <f t="shared" si="187"/>
        <v>3.1558683371729733E-5</v>
      </c>
      <c r="AU476" s="2">
        <f t="shared" si="188"/>
        <v>0</v>
      </c>
      <c r="AW476" t="s">
        <v>2070</v>
      </c>
      <c r="AX476" t="s">
        <v>297</v>
      </c>
      <c r="AY476">
        <v>3</v>
      </c>
      <c r="BA476" s="127">
        <v>13</v>
      </c>
      <c r="BB476" s="130">
        <v>115</v>
      </c>
      <c r="BC476" s="131">
        <f t="shared" si="167"/>
        <v>13115</v>
      </c>
      <c r="BE476" s="7" t="s">
        <v>3271</v>
      </c>
    </row>
    <row r="477" spans="1:57" hidden="1" outlineLevel="1" x14ac:dyDescent="0.2">
      <c r="A477" t="s">
        <v>2848</v>
      </c>
      <c r="B477" t="s">
        <v>297</v>
      </c>
      <c r="C477" s="1">
        <f t="shared" si="179"/>
        <v>27860</v>
      </c>
      <c r="D477" s="7">
        <f>RANK(N477,(N477:P477,Q477:AL477))</f>
        <v>2</v>
      </c>
      <c r="E477" s="7">
        <f>RANK(O477,(N477:P477,Q477:AL477))</f>
        <v>1</v>
      </c>
      <c r="F477" s="7">
        <f>IF(P477&gt;0,RANK(P477,(N477:P477,Q477:AL477)),0)</f>
        <v>3</v>
      </c>
      <c r="G477" s="1">
        <f t="shared" si="180"/>
        <v>764</v>
      </c>
      <c r="H477" s="2">
        <f t="shared" si="178"/>
        <v>2.7422828427853554E-2</v>
      </c>
      <c r="I477" s="2"/>
      <c r="J477" s="2">
        <f t="shared" si="181"/>
        <v>0.41687006460875808</v>
      </c>
      <c r="K477" s="2">
        <f t="shared" si="182"/>
        <v>0.44429289303661162</v>
      </c>
      <c r="L477" s="2">
        <f t="shared" si="183"/>
        <v>0.13564249820531227</v>
      </c>
      <c r="M477" s="2">
        <f t="shared" si="184"/>
        <v>3.1945441493180238E-3</v>
      </c>
      <c r="N477" s="1">
        <v>11614</v>
      </c>
      <c r="O477" s="1">
        <v>12378</v>
      </c>
      <c r="P477" s="1">
        <v>3779</v>
      </c>
      <c r="Q477" s="1">
        <v>89</v>
      </c>
      <c r="AN477" s="7">
        <f>IF(Q477&gt;0,RANK(Q477,(N477:P477,Q477:AL477)),0)</f>
        <v>4</v>
      </c>
      <c r="AO477" s="7">
        <f>IF(R477&gt;0,RANK(R477,(N477:P477,Q477:AL477)),0)</f>
        <v>0</v>
      </c>
      <c r="AP477" s="7">
        <f>IF(S477&gt;0,RANK(S477,(N477:P477,Q477:AL477)),0)</f>
        <v>0</v>
      </c>
      <c r="AQ477" s="7">
        <f>IF(T477&gt;0,RANK(T477,(N477:P477,Q477:AL477)),0)</f>
        <v>0</v>
      </c>
      <c r="AR477" s="2">
        <f t="shared" si="185"/>
        <v>3.1945441493180186E-3</v>
      </c>
      <c r="AS477" s="2">
        <f t="shared" si="186"/>
        <v>0</v>
      </c>
      <c r="AT477" s="2">
        <f t="shared" si="187"/>
        <v>0</v>
      </c>
      <c r="AU477" s="2">
        <f t="shared" si="188"/>
        <v>0</v>
      </c>
      <c r="AW477" t="s">
        <v>2848</v>
      </c>
      <c r="AX477" t="s">
        <v>297</v>
      </c>
      <c r="AY477">
        <v>7</v>
      </c>
      <c r="BA477" s="127">
        <v>13</v>
      </c>
      <c r="BB477" s="130">
        <v>117</v>
      </c>
      <c r="BC477" s="131">
        <f t="shared" si="167"/>
        <v>13117</v>
      </c>
      <c r="BE477" s="7" t="s">
        <v>3271</v>
      </c>
    </row>
    <row r="478" spans="1:57" hidden="1" outlineLevel="1" x14ac:dyDescent="0.2">
      <c r="A478" t="s">
        <v>2560</v>
      </c>
      <c r="B478" t="s">
        <v>297</v>
      </c>
      <c r="C478" s="1">
        <f t="shared" si="179"/>
        <v>17086</v>
      </c>
      <c r="D478" s="7">
        <f>RANK(N478,(N478:P478,Q478:AL478))</f>
        <v>2</v>
      </c>
      <c r="E478" s="7">
        <f>RANK(O478,(N478:P478,Q478:AL478))</f>
        <v>1</v>
      </c>
      <c r="F478" s="7">
        <f>IF(P478&gt;0,RANK(P478,(N478:P478,Q478:AL478)),0)</f>
        <v>3</v>
      </c>
      <c r="G478" s="1">
        <f t="shared" si="180"/>
        <v>3716</v>
      </c>
      <c r="H478" s="2">
        <f t="shared" si="178"/>
        <v>0.21748800187287837</v>
      </c>
      <c r="I478" s="2"/>
      <c r="J478" s="2">
        <f t="shared" si="181"/>
        <v>0.28889149010886106</v>
      </c>
      <c r="K478" s="2">
        <f t="shared" si="182"/>
        <v>0.50637949198173948</v>
      </c>
      <c r="L478" s="2">
        <f t="shared" si="183"/>
        <v>0.20209528268758048</v>
      </c>
      <c r="M478" s="2">
        <f t="shared" si="184"/>
        <v>2.633735221818978E-3</v>
      </c>
      <c r="N478" s="1">
        <v>4936</v>
      </c>
      <c r="O478" s="1">
        <v>8652</v>
      </c>
      <c r="P478" s="1">
        <v>3453</v>
      </c>
      <c r="Q478" s="1">
        <v>45</v>
      </c>
      <c r="AN478" s="7">
        <f>IF(Q478&gt;0,RANK(Q478,(N478:P478,Q478:AL478)),0)</f>
        <v>4</v>
      </c>
      <c r="AO478" s="7">
        <f>IF(R478&gt;0,RANK(R478,(N478:P478,Q478:AL478)),0)</f>
        <v>0</v>
      </c>
      <c r="AP478" s="7">
        <f>IF(S478&gt;0,RANK(S478,(N478:P478,Q478:AL478)),0)</f>
        <v>0</v>
      </c>
      <c r="AQ478" s="7">
        <f>IF(T478&gt;0,RANK(T478,(N478:P478,Q478:AL478)),0)</f>
        <v>0</v>
      </c>
      <c r="AR478" s="2">
        <f t="shared" si="185"/>
        <v>2.6337352218190331E-3</v>
      </c>
      <c r="AS478" s="2">
        <f t="shared" si="186"/>
        <v>0</v>
      </c>
      <c r="AT478" s="2">
        <f t="shared" si="187"/>
        <v>0</v>
      </c>
      <c r="AU478" s="2">
        <f t="shared" si="188"/>
        <v>0</v>
      </c>
      <c r="AW478" t="s">
        <v>2560</v>
      </c>
      <c r="AX478" t="s">
        <v>297</v>
      </c>
      <c r="AY478">
        <v>9</v>
      </c>
      <c r="BA478" s="127">
        <v>13</v>
      </c>
      <c r="BB478" s="130">
        <v>119</v>
      </c>
      <c r="BC478" s="131">
        <f t="shared" si="167"/>
        <v>13119</v>
      </c>
      <c r="BE478" s="7" t="s">
        <v>3271</v>
      </c>
    </row>
    <row r="479" spans="1:57" hidden="1" outlineLevel="1" x14ac:dyDescent="0.2">
      <c r="A479" t="s">
        <v>1494</v>
      </c>
      <c r="B479" t="s">
        <v>297</v>
      </c>
      <c r="C479" s="1">
        <f t="shared" si="179"/>
        <v>5923</v>
      </c>
      <c r="D479" s="7">
        <f>RANK(N479,(N479:P479,Q479:AL479))</f>
        <v>1</v>
      </c>
      <c r="E479" s="7">
        <f>RANK(O479,(N479:P479,Q479:AL479))</f>
        <v>2</v>
      </c>
      <c r="F479" s="7">
        <f>IF(P479&gt;0,RANK(P479,(N479:P479,Q479:AL479)),0)</f>
        <v>3</v>
      </c>
      <c r="G479" s="1">
        <f t="shared" si="180"/>
        <v>114</v>
      </c>
      <c r="H479" s="2">
        <f t="shared" si="178"/>
        <v>1.9247003207833867E-2</v>
      </c>
      <c r="I479" s="2"/>
      <c r="J479" s="2">
        <f t="shared" si="181"/>
        <v>0.42292757048792839</v>
      </c>
      <c r="K479" s="2">
        <f t="shared" si="182"/>
        <v>0.40368056728009455</v>
      </c>
      <c r="L479" s="2">
        <f t="shared" si="183"/>
        <v>0.17119702853283808</v>
      </c>
      <c r="M479" s="2">
        <f t="shared" si="184"/>
        <v>2.1948336991389761E-3</v>
      </c>
      <c r="N479" s="1">
        <v>2505</v>
      </c>
      <c r="O479" s="1">
        <v>2391</v>
      </c>
      <c r="P479" s="1">
        <v>1014</v>
      </c>
      <c r="Q479" s="1">
        <v>13</v>
      </c>
      <c r="AN479" s="7">
        <f>IF(Q479&gt;0,RANK(Q479,(N479:P479,Q479:AL479)),0)</f>
        <v>4</v>
      </c>
      <c r="AO479" s="7">
        <f>IF(R479&gt;0,RANK(R479,(N479:P479,Q479:AL479)),0)</f>
        <v>0</v>
      </c>
      <c r="AP479" s="7">
        <f>IF(S479&gt;0,RANK(S479,(N479:P479,Q479:AL479)),0)</f>
        <v>0</v>
      </c>
      <c r="AQ479" s="7">
        <f>IF(T479&gt;0,RANK(T479,(N479:P479,Q479:AL479)),0)</f>
        <v>0</v>
      </c>
      <c r="AR479" s="2">
        <f t="shared" si="185"/>
        <v>2.1948336991389501E-3</v>
      </c>
      <c r="AS479" s="2">
        <f t="shared" si="186"/>
        <v>0</v>
      </c>
      <c r="AT479" s="2">
        <f t="shared" si="187"/>
        <v>0</v>
      </c>
      <c r="AU479" s="2">
        <f t="shared" si="188"/>
        <v>0</v>
      </c>
      <c r="AW479" t="s">
        <v>1494</v>
      </c>
      <c r="AX479" t="s">
        <v>297</v>
      </c>
      <c r="AY479">
        <v>11</v>
      </c>
      <c r="BA479" s="127">
        <v>13</v>
      </c>
      <c r="BB479" s="130">
        <v>121</v>
      </c>
      <c r="BC479" s="131">
        <f t="shared" si="167"/>
        <v>13121</v>
      </c>
      <c r="BE479" s="7" t="s">
        <v>3271</v>
      </c>
    </row>
    <row r="480" spans="1:57" hidden="1" outlineLevel="1" x14ac:dyDescent="0.2">
      <c r="A480" t="s">
        <v>2946</v>
      </c>
      <c r="B480" t="s">
        <v>297</v>
      </c>
      <c r="C480" s="1">
        <f t="shared" si="179"/>
        <v>257409</v>
      </c>
      <c r="D480" s="7">
        <f>RANK(N480,(N480:P480,Q480:AL480))</f>
        <v>1</v>
      </c>
      <c r="E480" s="7">
        <f>RANK(O480,(N480:P480,Q480:AL480))</f>
        <v>2</v>
      </c>
      <c r="F480" s="7">
        <f>IF(P480&gt;0,RANK(P480,(N480:P480,Q480:AL480)),0)</f>
        <v>3</v>
      </c>
      <c r="G480" s="1">
        <f t="shared" si="180"/>
        <v>62008</v>
      </c>
      <c r="H480" s="2">
        <f t="shared" si="178"/>
        <v>0.24089289807271697</v>
      </c>
      <c r="I480" s="2"/>
      <c r="J480" s="2">
        <f t="shared" si="181"/>
        <v>0.57285875785228957</v>
      </c>
      <c r="K480" s="2">
        <f t="shared" si="182"/>
        <v>0.3319658597795726</v>
      </c>
      <c r="L480" s="2">
        <f t="shared" si="183"/>
        <v>9.1597418893667279E-2</v>
      </c>
      <c r="M480" s="2">
        <f t="shared" si="184"/>
        <v>3.5779634744705496E-3</v>
      </c>
      <c r="N480" s="1">
        <v>147459</v>
      </c>
      <c r="O480" s="1">
        <v>85451</v>
      </c>
      <c r="P480" s="1">
        <v>23578</v>
      </c>
      <c r="Q480" s="1">
        <v>895</v>
      </c>
      <c r="R480" s="1">
        <v>1</v>
      </c>
      <c r="S480" s="1">
        <v>16</v>
      </c>
      <c r="X480" s="1">
        <v>4</v>
      </c>
      <c r="Y480" s="1">
        <v>5</v>
      </c>
      <c r="AN480" s="7">
        <f>IF(Q480&gt;0,RANK(Q480,(N480:P480,Q480:AL480)),0)</f>
        <v>4</v>
      </c>
      <c r="AO480" s="7">
        <f>IF(R480&gt;0,RANK(R480,(N480:P480,Q480:AL480)),0)</f>
        <v>8</v>
      </c>
      <c r="AP480" s="7">
        <f>IF(S480&gt;0,RANK(S480,(N480:P480,Q480:AL480)),0)</f>
        <v>5</v>
      </c>
      <c r="AQ480" s="7">
        <f>IF(T480&gt;0,RANK(T480,(N480:P480,Q480:AL480)),0)</f>
        <v>0</v>
      </c>
      <c r="AR480" s="2">
        <f t="shared" si="185"/>
        <v>3.4769569051587164E-3</v>
      </c>
      <c r="AS480" s="2">
        <f t="shared" si="186"/>
        <v>3.8848680504566666E-6</v>
      </c>
      <c r="AT480" s="2">
        <f t="shared" si="187"/>
        <v>6.2157888807306665E-5</v>
      </c>
      <c r="AU480" s="2">
        <f t="shared" si="188"/>
        <v>0</v>
      </c>
      <c r="AW480" t="s">
        <v>2946</v>
      </c>
      <c r="AX480" t="s">
        <v>297</v>
      </c>
      <c r="BA480" s="127">
        <v>13</v>
      </c>
      <c r="BB480" s="130">
        <v>123</v>
      </c>
      <c r="BC480" s="131">
        <f t="shared" si="167"/>
        <v>13123</v>
      </c>
      <c r="BE480" s="7" t="s">
        <v>3271</v>
      </c>
    </row>
    <row r="481" spans="1:57" hidden="1" outlineLevel="1" x14ac:dyDescent="0.2">
      <c r="A481" t="s">
        <v>2346</v>
      </c>
      <c r="B481" t="s">
        <v>297</v>
      </c>
      <c r="C481" s="1">
        <f t="shared" si="179"/>
        <v>5888</v>
      </c>
      <c r="D481" s="7">
        <f>RANK(N481,(N481:P481,Q481:AL481))</f>
        <v>2</v>
      </c>
      <c r="E481" s="7">
        <f>RANK(O481,(N481:P481,Q481:AL481))</f>
        <v>1</v>
      </c>
      <c r="F481" s="7">
        <f>IF(P481&gt;0,RANK(P481,(N481:P481,Q481:AL481)),0)</f>
        <v>3</v>
      </c>
      <c r="G481" s="1">
        <f t="shared" si="180"/>
        <v>350</v>
      </c>
      <c r="H481" s="2">
        <f t="shared" si="178"/>
        <v>5.9442934782608696E-2</v>
      </c>
      <c r="I481" s="2"/>
      <c r="J481" s="2">
        <f t="shared" si="181"/>
        <v>0.39249320652173914</v>
      </c>
      <c r="K481" s="2">
        <f t="shared" si="182"/>
        <v>0.45193614130434784</v>
      </c>
      <c r="L481" s="2">
        <f t="shared" si="183"/>
        <v>0.1492866847826087</v>
      </c>
      <c r="M481" s="2">
        <f t="shared" si="184"/>
        <v>6.2839673913043237E-3</v>
      </c>
      <c r="N481" s="1">
        <v>2311</v>
      </c>
      <c r="O481" s="1">
        <v>2661</v>
      </c>
      <c r="P481" s="1">
        <v>879</v>
      </c>
      <c r="Q481" s="1">
        <v>37</v>
      </c>
      <c r="AN481" s="7">
        <f>IF(Q481&gt;0,RANK(Q481,(N481:P481,Q481:AL481)),0)</f>
        <v>4</v>
      </c>
      <c r="AO481" s="7">
        <f>IF(R481&gt;0,RANK(R481,(N481:P481,Q481:AL481)),0)</f>
        <v>0</v>
      </c>
      <c r="AP481" s="7">
        <f>IF(S481&gt;0,RANK(S481,(N481:P481,Q481:AL481)),0)</f>
        <v>0</v>
      </c>
      <c r="AQ481" s="7">
        <f>IF(T481&gt;0,RANK(T481,(N481:P481,Q481:AL481)),0)</f>
        <v>0</v>
      </c>
      <c r="AR481" s="2">
        <f t="shared" si="185"/>
        <v>6.283967391304348E-3</v>
      </c>
      <c r="AS481" s="2">
        <f t="shared" si="186"/>
        <v>0</v>
      </c>
      <c r="AT481" s="2">
        <f t="shared" si="187"/>
        <v>0</v>
      </c>
      <c r="AU481" s="2">
        <f t="shared" si="188"/>
        <v>0</v>
      </c>
      <c r="AW481" t="s">
        <v>2346</v>
      </c>
      <c r="AX481" t="s">
        <v>297</v>
      </c>
      <c r="AY481">
        <v>9</v>
      </c>
      <c r="BA481" s="127">
        <v>13</v>
      </c>
      <c r="BB481" s="130">
        <v>125</v>
      </c>
      <c r="BC481" s="131">
        <f t="shared" si="167"/>
        <v>13125</v>
      </c>
      <c r="BE481" s="7" t="s">
        <v>3271</v>
      </c>
    </row>
    <row r="482" spans="1:57" hidden="1" outlineLevel="1" x14ac:dyDescent="0.2">
      <c r="A482" t="s">
        <v>1535</v>
      </c>
      <c r="B482" t="s">
        <v>297</v>
      </c>
      <c r="C482" s="1">
        <f t="shared" si="179"/>
        <v>1013</v>
      </c>
      <c r="D482" s="7">
        <f>RANK(N482,(N482:P482,Q482:AL482))</f>
        <v>2</v>
      </c>
      <c r="E482" s="7">
        <f>RANK(O482,(N482:P482,Q482:AL482))</f>
        <v>1</v>
      </c>
      <c r="F482" s="7">
        <f>IF(P482&gt;0,RANK(P482,(N482:P482,Q482:AL482)),0)</f>
        <v>3</v>
      </c>
      <c r="G482" s="1">
        <f t="shared" si="180"/>
        <v>200</v>
      </c>
      <c r="H482" s="2">
        <f t="shared" si="178"/>
        <v>0.19743336623889438</v>
      </c>
      <c r="I482" s="2"/>
      <c r="J482" s="2">
        <f t="shared" si="181"/>
        <v>0.3119447186574531</v>
      </c>
      <c r="K482" s="2">
        <f t="shared" si="182"/>
        <v>0.5093780848963475</v>
      </c>
      <c r="L482" s="2">
        <f t="shared" si="183"/>
        <v>0.17769002961500494</v>
      </c>
      <c r="M482" s="2">
        <f t="shared" si="184"/>
        <v>9.8716683119445814E-4</v>
      </c>
      <c r="N482" s="1">
        <v>316</v>
      </c>
      <c r="O482" s="1">
        <v>516</v>
      </c>
      <c r="P482" s="1">
        <v>180</v>
      </c>
      <c r="Q482" s="1">
        <v>1</v>
      </c>
      <c r="AN482" s="7">
        <f>IF(Q482&gt;0,RANK(Q482,(N482:P482,Q482:AL482)),0)</f>
        <v>4</v>
      </c>
      <c r="AO482" s="7">
        <f>IF(R482&gt;0,RANK(R482,(N482:P482,Q482:AL482)),0)</f>
        <v>0</v>
      </c>
      <c r="AP482" s="7">
        <f>IF(S482&gt;0,RANK(S482,(N482:P482,Q482:AL482)),0)</f>
        <v>0</v>
      </c>
      <c r="AQ482" s="7">
        <f>IF(T482&gt;0,RANK(T482,(N482:P482,Q482:AL482)),0)</f>
        <v>0</v>
      </c>
      <c r="AR482" s="2">
        <f t="shared" si="185"/>
        <v>9.871668311944718E-4</v>
      </c>
      <c r="AS482" s="2">
        <f t="shared" si="186"/>
        <v>0</v>
      </c>
      <c r="AT482" s="2">
        <f t="shared" si="187"/>
        <v>0</v>
      </c>
      <c r="AU482" s="2">
        <f t="shared" si="188"/>
        <v>0</v>
      </c>
      <c r="AW482" t="s">
        <v>1535</v>
      </c>
      <c r="AX482" t="s">
        <v>297</v>
      </c>
      <c r="AY482">
        <v>10</v>
      </c>
      <c r="BA482" s="127">
        <v>13</v>
      </c>
      <c r="BB482" s="130">
        <v>127</v>
      </c>
      <c r="BC482" s="131">
        <f t="shared" si="167"/>
        <v>13127</v>
      </c>
      <c r="BE482" s="7" t="s">
        <v>3271</v>
      </c>
    </row>
    <row r="483" spans="1:57" hidden="1" outlineLevel="1" x14ac:dyDescent="0.2">
      <c r="A483" t="s">
        <v>1016</v>
      </c>
      <c r="B483" t="s">
        <v>297</v>
      </c>
      <c r="C483" s="1">
        <f t="shared" si="179"/>
        <v>22932</v>
      </c>
      <c r="D483" s="7">
        <f>RANK(N483,(N483:P483,Q483:AL483))</f>
        <v>2</v>
      </c>
      <c r="E483" s="7">
        <f>RANK(O483,(N483:P483,Q483:AL483))</f>
        <v>1</v>
      </c>
      <c r="F483" s="7">
        <f>IF(P483&gt;0,RANK(P483,(N483:P483,Q483:AL483)),0)</f>
        <v>3</v>
      </c>
      <c r="G483" s="1">
        <f t="shared" si="180"/>
        <v>2661</v>
      </c>
      <c r="H483" s="2">
        <f t="shared" si="178"/>
        <v>0.11603872318158033</v>
      </c>
      <c r="I483" s="2"/>
      <c r="J483" s="2">
        <f t="shared" si="181"/>
        <v>0.37419326705040989</v>
      </c>
      <c r="K483" s="2">
        <f t="shared" si="182"/>
        <v>0.49023199023199021</v>
      </c>
      <c r="L483" s="2">
        <f t="shared" si="183"/>
        <v>0.13313274027559741</v>
      </c>
      <c r="M483" s="2">
        <f t="shared" si="184"/>
        <v>2.4420024420024888E-3</v>
      </c>
      <c r="N483" s="1">
        <v>8581</v>
      </c>
      <c r="O483" s="1">
        <v>11242</v>
      </c>
      <c r="P483" s="1">
        <v>3053</v>
      </c>
      <c r="Q483" s="1">
        <v>52</v>
      </c>
      <c r="R483" s="1">
        <v>4</v>
      </c>
      <c r="AN483" s="7">
        <f>IF(Q483&gt;0,RANK(Q483,(N483:P483,Q483:AL483)),0)</f>
        <v>4</v>
      </c>
      <c r="AO483" s="7">
        <f>IF(R483&gt;0,RANK(R483,(N483:P483,Q483:AL483)),0)</f>
        <v>5</v>
      </c>
      <c r="AP483" s="7">
        <f>IF(S483&gt;0,RANK(S483,(N483:P483,Q483:AL483)),0)</f>
        <v>0</v>
      </c>
      <c r="AQ483" s="7">
        <f>IF(T483&gt;0,RANK(T483,(N483:P483,Q483:AL483)),0)</f>
        <v>0</v>
      </c>
      <c r="AR483" s="2">
        <f t="shared" si="185"/>
        <v>2.2675736961451248E-3</v>
      </c>
      <c r="AS483" s="2">
        <f t="shared" si="186"/>
        <v>1.7442874585731728E-4</v>
      </c>
      <c r="AT483" s="2">
        <f t="shared" si="187"/>
        <v>0</v>
      </c>
      <c r="AU483" s="2">
        <f t="shared" si="188"/>
        <v>0</v>
      </c>
      <c r="AW483" t="s">
        <v>1016</v>
      </c>
      <c r="AX483" t="s">
        <v>297</v>
      </c>
      <c r="AY483">
        <v>1</v>
      </c>
      <c r="BA483" s="127">
        <v>13</v>
      </c>
      <c r="BB483" s="130">
        <v>129</v>
      </c>
      <c r="BC483" s="131">
        <f t="shared" si="167"/>
        <v>13129</v>
      </c>
      <c r="BE483" s="7" t="s">
        <v>3271</v>
      </c>
    </row>
    <row r="484" spans="1:57" hidden="1" outlineLevel="1" x14ac:dyDescent="0.2">
      <c r="A484" t="s">
        <v>1017</v>
      </c>
      <c r="B484" t="s">
        <v>297</v>
      </c>
      <c r="C484" s="1">
        <f t="shared" si="179"/>
        <v>11213</v>
      </c>
      <c r="D484" s="7">
        <f>RANK(N484,(N484:P484,Q484:AL484))</f>
        <v>2</v>
      </c>
      <c r="E484" s="7">
        <f>RANK(O484,(N484:P484,Q484:AL484))</f>
        <v>1</v>
      </c>
      <c r="F484" s="7">
        <f>IF(P484&gt;0,RANK(P484,(N484:P484,Q484:AL484)),0)</f>
        <v>3</v>
      </c>
      <c r="G484" s="1">
        <f t="shared" si="180"/>
        <v>1162</v>
      </c>
      <c r="H484" s="2">
        <f t="shared" si="178"/>
        <v>0.10362971550878444</v>
      </c>
      <c r="I484" s="2"/>
      <c r="J484" s="2">
        <f t="shared" si="181"/>
        <v>0.36591456345313478</v>
      </c>
      <c r="K484" s="2">
        <f t="shared" si="182"/>
        <v>0.46954427896191919</v>
      </c>
      <c r="L484" s="2">
        <f t="shared" si="183"/>
        <v>0.16213323820565415</v>
      </c>
      <c r="M484" s="2">
        <f t="shared" si="184"/>
        <v>2.407919379291884E-3</v>
      </c>
      <c r="N484" s="1">
        <v>4103</v>
      </c>
      <c r="O484" s="1">
        <v>5265</v>
      </c>
      <c r="P484" s="1">
        <v>1818</v>
      </c>
      <c r="Q484" s="1">
        <v>27</v>
      </c>
      <c r="AN484" s="7">
        <f>IF(Q484&gt;0,RANK(Q484,(N484:P484,Q484:AL484)),0)</f>
        <v>4</v>
      </c>
      <c r="AO484" s="7">
        <f>IF(R484&gt;0,RANK(R484,(N484:P484,Q484:AL484)),0)</f>
        <v>0</v>
      </c>
      <c r="AP484" s="7">
        <f>IF(S484&gt;0,RANK(S484,(N484:P484,Q484:AL484)),0)</f>
        <v>0</v>
      </c>
      <c r="AQ484" s="7">
        <f>IF(T484&gt;0,RANK(T484,(N484:P484,Q484:AL484)),0)</f>
        <v>0</v>
      </c>
      <c r="AR484" s="2">
        <f t="shared" si="185"/>
        <v>2.4079193792918932E-3</v>
      </c>
      <c r="AS484" s="2">
        <f t="shared" si="186"/>
        <v>0</v>
      </c>
      <c r="AT484" s="2">
        <f t="shared" si="187"/>
        <v>0</v>
      </c>
      <c r="AU484" s="2">
        <f t="shared" si="188"/>
        <v>0</v>
      </c>
      <c r="AW484" t="s">
        <v>1017</v>
      </c>
      <c r="AX484" t="s">
        <v>297</v>
      </c>
      <c r="AY484">
        <v>9</v>
      </c>
      <c r="BA484" s="127">
        <v>13</v>
      </c>
      <c r="BB484" s="130">
        <v>131</v>
      </c>
      <c r="BC484" s="131">
        <f t="shared" ref="BC484:BC547" si="189">BA484*1000+BB484</f>
        <v>13131</v>
      </c>
      <c r="BE484" s="7" t="s">
        <v>3271</v>
      </c>
    </row>
    <row r="485" spans="1:57" hidden="1" outlineLevel="1" x14ac:dyDescent="0.2">
      <c r="A485" t="s">
        <v>602</v>
      </c>
      <c r="B485" t="s">
        <v>297</v>
      </c>
      <c r="C485" s="1">
        <f t="shared" ref="C485:C516" si="190">SUM(N485:AL485)</f>
        <v>6033</v>
      </c>
      <c r="D485" s="7">
        <f>RANK(N485,(N485:P485,Q485:AL485))</f>
        <v>1</v>
      </c>
      <c r="E485" s="7">
        <f>RANK(O485,(N485:P485,Q485:AL485))</f>
        <v>2</v>
      </c>
      <c r="F485" s="7">
        <f>IF(P485&gt;0,RANK(P485,(N485:P485,Q485:AL485)),0)</f>
        <v>3</v>
      </c>
      <c r="G485" s="1">
        <f t="shared" ref="G485:G516" si="191">MAX(N485:P485)-LARGE(N485:P485,2)</f>
        <v>150</v>
      </c>
      <c r="H485" s="2">
        <f t="shared" si="178"/>
        <v>2.4863252113376429E-2</v>
      </c>
      <c r="I485" s="2"/>
      <c r="J485" s="2">
        <f t="shared" ref="J485:J516" si="192">IF($C485=0,"-",N485/$C485)</f>
        <v>0.41770263550472403</v>
      </c>
      <c r="K485" s="2">
        <f t="shared" ref="K485:K516" si="193">IF($C485=0,"-",O485/$C485)</f>
        <v>0.39283938339134761</v>
      </c>
      <c r="L485" s="2">
        <f t="shared" ref="L485:L516" si="194">IF($C485=0,"-",P485/$C485)</f>
        <v>0.18664014586441241</v>
      </c>
      <c r="M485" s="2">
        <f t="shared" ref="M485:M516" si="195">IF(C485=0,"-",(1-J485-K485-L485))</f>
        <v>2.8178352395160089E-3</v>
      </c>
      <c r="N485" s="1">
        <v>2520</v>
      </c>
      <c r="O485" s="1">
        <v>2370</v>
      </c>
      <c r="P485" s="1">
        <v>1126</v>
      </c>
      <c r="Q485" s="1">
        <v>17</v>
      </c>
      <c r="AN485" s="7">
        <f>IF(Q485&gt;0,RANK(Q485,(N485:P485,Q485:AL485)),0)</f>
        <v>4</v>
      </c>
      <c r="AO485" s="7">
        <f>IF(R485&gt;0,RANK(R485,(N485:P485,Q485:AL485)),0)</f>
        <v>0</v>
      </c>
      <c r="AP485" s="7">
        <f>IF(S485&gt;0,RANK(S485,(N485:P485,Q485:AL485)),0)</f>
        <v>0</v>
      </c>
      <c r="AQ485" s="7">
        <f>IF(T485&gt;0,RANK(T485,(N485:P485,Q485:AL485)),0)</f>
        <v>0</v>
      </c>
      <c r="AR485" s="2">
        <f t="shared" ref="AR485:AR516" si="196">IF($C485=0,"-",Q485/$C485)</f>
        <v>2.8178352395159954E-3</v>
      </c>
      <c r="AS485" s="2">
        <f t="shared" ref="AS485:AS516" si="197">IF($C485=0,"-",R485/$C485)</f>
        <v>0</v>
      </c>
      <c r="AT485" s="2">
        <f t="shared" ref="AT485:AT516" si="198">IF($C485=0,"-",S485/$C485)</f>
        <v>0</v>
      </c>
      <c r="AU485" s="2">
        <f t="shared" ref="AU485:AU516" si="199">IF($C485=0,"-",T485/$C485)</f>
        <v>0</v>
      </c>
      <c r="AW485" t="s">
        <v>602</v>
      </c>
      <c r="AX485" t="s">
        <v>297</v>
      </c>
      <c r="AY485">
        <v>2</v>
      </c>
      <c r="BA485" s="127">
        <v>13</v>
      </c>
      <c r="BB485" s="130">
        <v>133</v>
      </c>
      <c r="BC485" s="131">
        <f t="shared" si="189"/>
        <v>13133</v>
      </c>
      <c r="BE485" s="7" t="s">
        <v>3271</v>
      </c>
    </row>
    <row r="486" spans="1:57" hidden="1" outlineLevel="1" x14ac:dyDescent="0.2">
      <c r="A486" t="s">
        <v>833</v>
      </c>
      <c r="B486" t="s">
        <v>297</v>
      </c>
      <c r="C486" s="1">
        <f t="shared" si="190"/>
        <v>4058</v>
      </c>
      <c r="D486" s="7">
        <f>RANK(N486,(N486:P486,Q486:AL486))</f>
        <v>1</v>
      </c>
      <c r="E486" s="7">
        <f>RANK(O486,(N486:P486,Q486:AL486))</f>
        <v>2</v>
      </c>
      <c r="F486" s="7">
        <f>IF(P486&gt;0,RANK(P486,(N486:P486,Q486:AL486)),0)</f>
        <v>3</v>
      </c>
      <c r="G486" s="1">
        <f t="shared" si="191"/>
        <v>952</v>
      </c>
      <c r="H486" s="2">
        <f t="shared" si="178"/>
        <v>0.2345983242976836</v>
      </c>
      <c r="I486" s="2"/>
      <c r="J486" s="2">
        <f t="shared" si="192"/>
        <v>0.5566781665845244</v>
      </c>
      <c r="K486" s="2">
        <f t="shared" si="193"/>
        <v>0.32207984228684083</v>
      </c>
      <c r="L486" s="2">
        <f t="shared" si="194"/>
        <v>0.11902414982750123</v>
      </c>
      <c r="M486" s="2">
        <f t="shared" si="195"/>
        <v>2.2178413011335329E-3</v>
      </c>
      <c r="N486" s="1">
        <v>2259</v>
      </c>
      <c r="O486" s="1">
        <v>1307</v>
      </c>
      <c r="P486" s="1">
        <v>483</v>
      </c>
      <c r="Q486" s="1">
        <v>9</v>
      </c>
      <c r="AN486" s="7">
        <f>IF(Q486&gt;0,RANK(Q486,(N486:P486,Q486:AL486)),0)</f>
        <v>4</v>
      </c>
      <c r="AO486" s="7">
        <f>IF(R486&gt;0,RANK(R486,(N486:P486,Q486:AL486)),0)</f>
        <v>0</v>
      </c>
      <c r="AP486" s="7">
        <f>IF(S486&gt;0,RANK(S486,(N486:P486,Q486:AL486)),0)</f>
        <v>0</v>
      </c>
      <c r="AQ486" s="7">
        <f>IF(T486&gt;0,RANK(T486,(N486:P486,Q486:AL486)),0)</f>
        <v>0</v>
      </c>
      <c r="AR486" s="2">
        <f t="shared" si="196"/>
        <v>2.2178413011335633E-3</v>
      </c>
      <c r="AS486" s="2">
        <f t="shared" si="197"/>
        <v>0</v>
      </c>
      <c r="AT486" s="2">
        <f t="shared" si="198"/>
        <v>0</v>
      </c>
      <c r="AU486" s="2">
        <f t="shared" si="199"/>
        <v>0</v>
      </c>
      <c r="AW486" t="s">
        <v>833</v>
      </c>
      <c r="AX486" t="s">
        <v>297</v>
      </c>
      <c r="AY486">
        <v>10</v>
      </c>
      <c r="BA486" s="127">
        <v>13</v>
      </c>
      <c r="BB486" s="130">
        <v>135</v>
      </c>
      <c r="BC486" s="131">
        <f t="shared" si="189"/>
        <v>13135</v>
      </c>
      <c r="BE486" s="7" t="s">
        <v>3271</v>
      </c>
    </row>
    <row r="487" spans="1:57" hidden="1" outlineLevel="1" x14ac:dyDescent="0.2">
      <c r="A487" t="s">
        <v>933</v>
      </c>
      <c r="B487" t="s">
        <v>297</v>
      </c>
      <c r="C487" s="1">
        <f t="shared" si="190"/>
        <v>150576</v>
      </c>
      <c r="D487" s="7">
        <f>RANK(N487,(N487:P487,Q487:AL487))</f>
        <v>2</v>
      </c>
      <c r="E487" s="7">
        <f>RANK(O487,(N487:P487,Q487:AL487))</f>
        <v>1</v>
      </c>
      <c r="F487" s="7">
        <f>IF(P487&gt;0,RANK(P487,(N487:P487,Q487:AL487)),0)</f>
        <v>3</v>
      </c>
      <c r="G487" s="1">
        <f t="shared" si="191"/>
        <v>37569</v>
      </c>
      <c r="H487" s="2">
        <f t="shared" si="178"/>
        <v>0.24950191265540325</v>
      </c>
      <c r="I487" s="2"/>
      <c r="J487" s="2">
        <f t="shared" si="192"/>
        <v>0.29389145680586548</v>
      </c>
      <c r="K487" s="2">
        <f t="shared" si="193"/>
        <v>0.5433933694612687</v>
      </c>
      <c r="L487" s="2">
        <f t="shared" si="194"/>
        <v>0.1588965040909574</v>
      </c>
      <c r="M487" s="2">
        <f t="shared" si="195"/>
        <v>3.8186696419084121E-3</v>
      </c>
      <c r="N487" s="1">
        <v>44253</v>
      </c>
      <c r="O487" s="1">
        <v>81822</v>
      </c>
      <c r="P487" s="1">
        <v>23926</v>
      </c>
      <c r="Q487" s="1">
        <v>569</v>
      </c>
      <c r="R487" s="1">
        <v>3</v>
      </c>
      <c r="S487" s="1">
        <v>3</v>
      </c>
      <c r="AN487" s="7">
        <f>IF(Q487&gt;0,RANK(Q487,(N487:P487,Q487:AL487)),0)</f>
        <v>4</v>
      </c>
      <c r="AO487" s="7">
        <f>IF(R487&gt;0,RANK(R487,(N487:P487,Q487:AL487)),0)</f>
        <v>5</v>
      </c>
      <c r="AP487" s="7">
        <f>IF(S487&gt;0,RANK(S487,(N487:P487,Q487:AL487)),0)</f>
        <v>5</v>
      </c>
      <c r="AQ487" s="7">
        <f>IF(T487&gt;0,RANK(T487,(N487:P487,Q487:AL487)),0)</f>
        <v>0</v>
      </c>
      <c r="AR487" s="2">
        <f t="shared" si="196"/>
        <v>3.7788226543406652E-3</v>
      </c>
      <c r="AS487" s="2">
        <f t="shared" si="197"/>
        <v>1.9923493783869938E-5</v>
      </c>
      <c r="AT487" s="2">
        <f t="shared" si="198"/>
        <v>1.9923493783869938E-5</v>
      </c>
      <c r="AU487" s="2">
        <f t="shared" si="199"/>
        <v>0</v>
      </c>
      <c r="AW487" t="s">
        <v>933</v>
      </c>
      <c r="AX487" t="s">
        <v>297</v>
      </c>
      <c r="BA487" s="127">
        <v>13</v>
      </c>
      <c r="BB487" s="130">
        <v>137</v>
      </c>
      <c r="BC487" s="131">
        <f t="shared" si="189"/>
        <v>13137</v>
      </c>
      <c r="BE487" s="7" t="s">
        <v>3271</v>
      </c>
    </row>
    <row r="488" spans="1:57" hidden="1" outlineLevel="1" x14ac:dyDescent="0.2">
      <c r="A488" t="s">
        <v>2947</v>
      </c>
      <c r="B488" t="s">
        <v>297</v>
      </c>
      <c r="C488" s="1">
        <f t="shared" si="190"/>
        <v>9134</v>
      </c>
      <c r="D488" s="7">
        <f>RANK(N488,(N488:P488,Q488:AL488))</f>
        <v>2</v>
      </c>
      <c r="E488" s="7">
        <f>RANK(O488,(N488:P488,Q488:AL488))</f>
        <v>1</v>
      </c>
      <c r="F488" s="7">
        <f>IF(P488&gt;0,RANK(P488,(N488:P488,Q488:AL488)),0)</f>
        <v>3</v>
      </c>
      <c r="G488" s="1">
        <f t="shared" si="191"/>
        <v>1471</v>
      </c>
      <c r="H488" s="2">
        <f t="shared" si="178"/>
        <v>0.16104663893146487</v>
      </c>
      <c r="I488" s="2"/>
      <c r="J488" s="2">
        <f t="shared" si="192"/>
        <v>0.33917232318808849</v>
      </c>
      <c r="K488" s="2">
        <f t="shared" si="193"/>
        <v>0.5002189621195533</v>
      </c>
      <c r="L488" s="2">
        <f t="shared" si="194"/>
        <v>0.15809065031749509</v>
      </c>
      <c r="M488" s="2">
        <f t="shared" si="195"/>
        <v>2.5180643748630716E-3</v>
      </c>
      <c r="N488" s="1">
        <v>3098</v>
      </c>
      <c r="O488" s="1">
        <v>4569</v>
      </c>
      <c r="P488" s="1">
        <v>1444</v>
      </c>
      <c r="Q488" s="1">
        <v>22</v>
      </c>
      <c r="R488" s="1">
        <v>1</v>
      </c>
      <c r="AN488" s="7">
        <f>IF(Q488&gt;0,RANK(Q488,(N488:P488,Q488:AL488)),0)</f>
        <v>4</v>
      </c>
      <c r="AO488" s="7">
        <f>IF(R488&gt;0,RANK(R488,(N488:P488,Q488:AL488)),0)</f>
        <v>5</v>
      </c>
      <c r="AP488" s="7">
        <f>IF(S488&gt;0,RANK(S488,(N488:P488,Q488:AL488)),0)</f>
        <v>0</v>
      </c>
      <c r="AQ488" s="7">
        <f>IF(T488&gt;0,RANK(T488,(N488:P488,Q488:AL488)),0)</f>
        <v>0</v>
      </c>
      <c r="AR488" s="2">
        <f t="shared" si="196"/>
        <v>2.4085833150864901E-3</v>
      </c>
      <c r="AS488" s="2">
        <f t="shared" si="197"/>
        <v>1.0948105977665864E-4</v>
      </c>
      <c r="AT488" s="2">
        <f t="shared" si="198"/>
        <v>0</v>
      </c>
      <c r="AU488" s="2">
        <f t="shared" si="199"/>
        <v>0</v>
      </c>
      <c r="AW488" t="s">
        <v>2947</v>
      </c>
      <c r="AX488" t="s">
        <v>297</v>
      </c>
      <c r="AY488">
        <v>9</v>
      </c>
      <c r="BA488" s="127">
        <v>13</v>
      </c>
      <c r="BB488" s="130">
        <v>139</v>
      </c>
      <c r="BC488" s="131">
        <f t="shared" si="189"/>
        <v>13139</v>
      </c>
      <c r="BE488" s="7" t="s">
        <v>3271</v>
      </c>
    </row>
    <row r="489" spans="1:57" hidden="1" outlineLevel="1" x14ac:dyDescent="0.2">
      <c r="A489" t="s">
        <v>2058</v>
      </c>
      <c r="B489" t="s">
        <v>297</v>
      </c>
      <c r="C489" s="1">
        <f t="shared" si="190"/>
        <v>32433</v>
      </c>
      <c r="D489" s="7">
        <f>RANK(N489,(N489:P489,Q489:AL489))</f>
        <v>2</v>
      </c>
      <c r="E489" s="7">
        <f>RANK(O489,(N489:P489,Q489:AL489))</f>
        <v>1</v>
      </c>
      <c r="F489" s="7">
        <f>IF(P489&gt;0,RANK(P489,(N489:P489,Q489:AL489)),0)</f>
        <v>3</v>
      </c>
      <c r="G489" s="1">
        <f t="shared" si="191"/>
        <v>4894</v>
      </c>
      <c r="H489" s="2">
        <f t="shared" si="178"/>
        <v>0.15089569265871181</v>
      </c>
      <c r="I489" s="2"/>
      <c r="J489" s="2">
        <f t="shared" si="192"/>
        <v>0.34575894921838868</v>
      </c>
      <c r="K489" s="2">
        <f t="shared" si="193"/>
        <v>0.49665464187710051</v>
      </c>
      <c r="L489" s="2">
        <f t="shared" si="194"/>
        <v>0.15548977892886875</v>
      </c>
      <c r="M489" s="2">
        <f t="shared" si="195"/>
        <v>2.0966299756420559E-3</v>
      </c>
      <c r="N489" s="1">
        <v>11214</v>
      </c>
      <c r="O489" s="1">
        <v>16108</v>
      </c>
      <c r="P489" s="1">
        <v>5043</v>
      </c>
      <c r="Q489" s="1">
        <v>68</v>
      </c>
      <c r="AN489" s="7">
        <f>IF(Q489&gt;0,RANK(Q489,(N489:P489,Q489:AL489)),0)</f>
        <v>4</v>
      </c>
      <c r="AO489" s="7">
        <f>IF(R489&gt;0,RANK(R489,(N489:P489,Q489:AL489)),0)</f>
        <v>0</v>
      </c>
      <c r="AP489" s="7">
        <f>IF(S489&gt;0,RANK(S489,(N489:P489,Q489:AL489)),0)</f>
        <v>0</v>
      </c>
      <c r="AQ489" s="7">
        <f>IF(T489&gt;0,RANK(T489,(N489:P489,Q489:AL489)),0)</f>
        <v>0</v>
      </c>
      <c r="AR489" s="2">
        <f t="shared" si="196"/>
        <v>2.0966299756420928E-3</v>
      </c>
      <c r="AS489" s="2">
        <f t="shared" si="197"/>
        <v>0</v>
      </c>
      <c r="AT489" s="2">
        <f t="shared" si="198"/>
        <v>0</v>
      </c>
      <c r="AU489" s="2">
        <f t="shared" si="199"/>
        <v>0</v>
      </c>
      <c r="AW489" t="s">
        <v>2058</v>
      </c>
      <c r="AX489" t="s">
        <v>297</v>
      </c>
      <c r="AY489">
        <v>9</v>
      </c>
      <c r="BA489" s="127">
        <v>13</v>
      </c>
      <c r="BB489" s="130">
        <v>141</v>
      </c>
      <c r="BC489" s="131">
        <f t="shared" si="189"/>
        <v>13141</v>
      </c>
      <c r="BE489" s="7" t="s">
        <v>3271</v>
      </c>
    </row>
    <row r="490" spans="1:57" hidden="1" outlineLevel="1" x14ac:dyDescent="0.2">
      <c r="A490" t="s">
        <v>1111</v>
      </c>
      <c r="B490" t="s">
        <v>297</v>
      </c>
      <c r="C490" s="1">
        <f t="shared" si="190"/>
        <v>3157</v>
      </c>
      <c r="D490" s="7">
        <f>RANK(N490,(N490:P490,Q490:AL490))</f>
        <v>1</v>
      </c>
      <c r="E490" s="7">
        <f>RANK(O490,(N490:P490,Q490:AL490))</f>
        <v>2</v>
      </c>
      <c r="F490" s="7">
        <f>IF(P490&gt;0,RANK(P490,(N490:P490,Q490:AL490)),0)</f>
        <v>3</v>
      </c>
      <c r="G490" s="1">
        <f t="shared" si="191"/>
        <v>1955</v>
      </c>
      <c r="H490" s="2">
        <f t="shared" si="178"/>
        <v>0.61925878999049733</v>
      </c>
      <c r="I490" s="2"/>
      <c r="J490" s="2">
        <f t="shared" si="192"/>
        <v>0.77953753563509665</v>
      </c>
      <c r="K490" s="2">
        <f t="shared" si="193"/>
        <v>0.16027874564459929</v>
      </c>
      <c r="L490" s="2">
        <f t="shared" si="194"/>
        <v>5.9866962305986697E-2</v>
      </c>
      <c r="M490" s="2">
        <f t="shared" si="195"/>
        <v>3.1675641431736651E-4</v>
      </c>
      <c r="N490" s="1">
        <v>2461</v>
      </c>
      <c r="O490" s="1">
        <v>506</v>
      </c>
      <c r="P490" s="1">
        <v>189</v>
      </c>
      <c r="Q490" s="1">
        <v>1</v>
      </c>
      <c r="AN490" s="7">
        <f>IF(Q490&gt;0,RANK(Q490,(N490:P490,Q490:AL490)),0)</f>
        <v>4</v>
      </c>
      <c r="AO490" s="7">
        <f>IF(R490&gt;0,RANK(R490,(N490:P490,Q490:AL490)),0)</f>
        <v>0</v>
      </c>
      <c r="AP490" s="7">
        <f>IF(S490&gt;0,RANK(S490,(N490:P490,Q490:AL490)),0)</f>
        <v>0</v>
      </c>
      <c r="AQ490" s="7">
        <f>IF(T490&gt;0,RANK(T490,(N490:P490,Q490:AL490)),0)</f>
        <v>0</v>
      </c>
      <c r="AR490" s="2">
        <f t="shared" si="196"/>
        <v>3.1675641431738993E-4</v>
      </c>
      <c r="AS490" s="2">
        <f t="shared" si="197"/>
        <v>0</v>
      </c>
      <c r="AT490" s="2">
        <f t="shared" si="198"/>
        <v>0</v>
      </c>
      <c r="AU490" s="2">
        <f t="shared" si="199"/>
        <v>0</v>
      </c>
      <c r="AW490" t="s">
        <v>1111</v>
      </c>
      <c r="AX490" t="s">
        <v>297</v>
      </c>
      <c r="AY490">
        <v>10</v>
      </c>
      <c r="BA490" s="127">
        <v>13</v>
      </c>
      <c r="BB490" s="130">
        <v>143</v>
      </c>
      <c r="BC490" s="131">
        <f t="shared" si="189"/>
        <v>13143</v>
      </c>
      <c r="BE490" s="7" t="s">
        <v>3271</v>
      </c>
    </row>
    <row r="491" spans="1:57" hidden="1" outlineLevel="1" x14ac:dyDescent="0.2">
      <c r="A491" t="s">
        <v>384</v>
      </c>
      <c r="B491" t="s">
        <v>297</v>
      </c>
      <c r="C491" s="1">
        <f t="shared" si="190"/>
        <v>7621</v>
      </c>
      <c r="D491" s="7">
        <f>RANK(N491,(N491:P491,Q491:AL491))</f>
        <v>1</v>
      </c>
      <c r="E491" s="7">
        <f>RANK(O491,(N491:P491,Q491:AL491))</f>
        <v>2</v>
      </c>
      <c r="F491" s="7">
        <f>IF(P491&gt;0,RANK(P491,(N491:P491,Q491:AL491)),0)</f>
        <v>3</v>
      </c>
      <c r="G491" s="1">
        <f t="shared" si="191"/>
        <v>139</v>
      </c>
      <c r="H491" s="2">
        <f t="shared" si="178"/>
        <v>1.8239076236714342E-2</v>
      </c>
      <c r="I491" s="2"/>
      <c r="J491" s="2">
        <f t="shared" si="192"/>
        <v>0.43052092901194067</v>
      </c>
      <c r="K491" s="2">
        <f t="shared" si="193"/>
        <v>0.41228185277522633</v>
      </c>
      <c r="L491" s="2">
        <f t="shared" si="194"/>
        <v>0.15312951056291826</v>
      </c>
      <c r="M491" s="2">
        <f t="shared" si="195"/>
        <v>4.0677076499146814E-3</v>
      </c>
      <c r="N491" s="1">
        <v>3281</v>
      </c>
      <c r="O491" s="1">
        <v>3142</v>
      </c>
      <c r="P491" s="1">
        <v>1167</v>
      </c>
      <c r="Q491" s="1">
        <v>31</v>
      </c>
      <c r="AN491" s="7">
        <f>IF(Q491&gt;0,RANK(Q491,(N491:P491,Q491:AL491)),0)</f>
        <v>4</v>
      </c>
      <c r="AO491" s="7">
        <f>IF(R491&gt;0,RANK(R491,(N491:P491,Q491:AL491)),0)</f>
        <v>0</v>
      </c>
      <c r="AP491" s="7">
        <f>IF(S491&gt;0,RANK(S491,(N491:P491,Q491:AL491)),0)</f>
        <v>0</v>
      </c>
      <c r="AQ491" s="7">
        <f>IF(T491&gt;0,RANK(T491,(N491:P491,Q491:AL491)),0)</f>
        <v>0</v>
      </c>
      <c r="AR491" s="2">
        <f t="shared" si="196"/>
        <v>4.0677076499147091E-3</v>
      </c>
      <c r="AS491" s="2">
        <f t="shared" si="197"/>
        <v>0</v>
      </c>
      <c r="AT491" s="2">
        <f t="shared" si="198"/>
        <v>0</v>
      </c>
      <c r="AU491" s="2">
        <f t="shared" si="199"/>
        <v>0</v>
      </c>
      <c r="AW491" t="s">
        <v>384</v>
      </c>
      <c r="AX491" t="s">
        <v>297</v>
      </c>
      <c r="AY491">
        <v>7</v>
      </c>
      <c r="BA491" s="127">
        <v>13</v>
      </c>
      <c r="BB491" s="130">
        <v>145</v>
      </c>
      <c r="BC491" s="131">
        <f t="shared" si="189"/>
        <v>13145</v>
      </c>
      <c r="BE491" s="7" t="s">
        <v>3271</v>
      </c>
    </row>
    <row r="492" spans="1:57" hidden="1" outlineLevel="1" x14ac:dyDescent="0.2">
      <c r="A492" t="s">
        <v>290</v>
      </c>
      <c r="B492" t="s">
        <v>297</v>
      </c>
      <c r="C492" s="1">
        <f t="shared" si="190"/>
        <v>6960</v>
      </c>
      <c r="D492" s="7">
        <f>RANK(N492,(N492:P492,Q492:AL492))</f>
        <v>2</v>
      </c>
      <c r="E492" s="7">
        <f>RANK(O492,(N492:P492,Q492:AL492))</f>
        <v>1</v>
      </c>
      <c r="F492" s="7">
        <f>IF(P492&gt;0,RANK(P492,(N492:P492,Q492:AL492)),0)</f>
        <v>3</v>
      </c>
      <c r="G492" s="1">
        <f t="shared" si="191"/>
        <v>637</v>
      </c>
      <c r="H492" s="2">
        <f t="shared" si="178"/>
        <v>9.1522988505747124E-2</v>
      </c>
      <c r="I492" s="2"/>
      <c r="J492" s="2">
        <f t="shared" si="192"/>
        <v>0.38491379310344825</v>
      </c>
      <c r="K492" s="2">
        <f t="shared" si="193"/>
        <v>0.47643678160919539</v>
      </c>
      <c r="L492" s="2">
        <f t="shared" si="194"/>
        <v>0.13706896551724138</v>
      </c>
      <c r="M492" s="2">
        <f t="shared" si="195"/>
        <v>1.5804597701149226E-3</v>
      </c>
      <c r="N492" s="1">
        <v>2679</v>
      </c>
      <c r="O492" s="1">
        <v>3316</v>
      </c>
      <c r="P492" s="1">
        <v>954</v>
      </c>
      <c r="Q492" s="1">
        <v>11</v>
      </c>
      <c r="AN492" s="7">
        <f>IF(Q492&gt;0,RANK(Q492,(N492:P492,Q492:AL492)),0)</f>
        <v>4</v>
      </c>
      <c r="AO492" s="7">
        <f>IF(R492&gt;0,RANK(R492,(N492:P492,Q492:AL492)),0)</f>
        <v>0</v>
      </c>
      <c r="AP492" s="7">
        <f>IF(S492&gt;0,RANK(S492,(N492:P492,Q492:AL492)),0)</f>
        <v>0</v>
      </c>
      <c r="AQ492" s="7">
        <f>IF(T492&gt;0,RANK(T492,(N492:P492,Q492:AL492)),0)</f>
        <v>0</v>
      </c>
      <c r="AR492" s="2">
        <f t="shared" si="196"/>
        <v>1.5804597701149425E-3</v>
      </c>
      <c r="AS492" s="2">
        <f t="shared" si="197"/>
        <v>0</v>
      </c>
      <c r="AT492" s="2">
        <f t="shared" si="198"/>
        <v>0</v>
      </c>
      <c r="AU492" s="2">
        <f t="shared" si="199"/>
        <v>0</v>
      </c>
      <c r="AW492" t="s">
        <v>290</v>
      </c>
      <c r="AX492" t="s">
        <v>297</v>
      </c>
      <c r="AY492">
        <v>3</v>
      </c>
      <c r="BA492" s="127">
        <v>13</v>
      </c>
      <c r="BB492" s="130">
        <v>147</v>
      </c>
      <c r="BC492" s="131">
        <f t="shared" si="189"/>
        <v>13147</v>
      </c>
      <c r="BE492" s="7" t="s">
        <v>3271</v>
      </c>
    </row>
    <row r="493" spans="1:57" hidden="1" outlineLevel="1" x14ac:dyDescent="0.2">
      <c r="A493" t="s">
        <v>2561</v>
      </c>
      <c r="B493" t="s">
        <v>297</v>
      </c>
      <c r="C493" s="1">
        <f t="shared" si="190"/>
        <v>7609</v>
      </c>
      <c r="D493" s="7">
        <f>RANK(N493,(N493:P493,Q493:AL493))</f>
        <v>1</v>
      </c>
      <c r="E493" s="7">
        <f>RANK(O493,(N493:P493,Q493:AL493))</f>
        <v>2</v>
      </c>
      <c r="F493" s="7">
        <f>IF(P493&gt;0,RANK(P493,(N493:P493,Q493:AL493)),0)</f>
        <v>3</v>
      </c>
      <c r="G493" s="1">
        <f t="shared" si="191"/>
        <v>1007</v>
      </c>
      <c r="H493" s="2">
        <f t="shared" si="178"/>
        <v>0.13234327769746354</v>
      </c>
      <c r="I493" s="2"/>
      <c r="J493" s="2">
        <f t="shared" si="192"/>
        <v>0.47496385858851359</v>
      </c>
      <c r="K493" s="2">
        <f t="shared" si="193"/>
        <v>0.34262058089105007</v>
      </c>
      <c r="L493" s="2">
        <f t="shared" si="194"/>
        <v>0.18083848074648443</v>
      </c>
      <c r="M493" s="2">
        <f t="shared" si="195"/>
        <v>1.5770797739518561E-3</v>
      </c>
      <c r="N493" s="1">
        <v>3614</v>
      </c>
      <c r="O493" s="1">
        <v>2607</v>
      </c>
      <c r="P493" s="1">
        <v>1376</v>
      </c>
      <c r="Q493" s="1">
        <v>12</v>
      </c>
      <c r="AN493" s="7">
        <f>IF(Q493&gt;0,RANK(Q493,(N493:P493,Q493:AL493)),0)</f>
        <v>4</v>
      </c>
      <c r="AO493" s="7">
        <f>IF(R493&gt;0,RANK(R493,(N493:P493,Q493:AL493)),0)</f>
        <v>0</v>
      </c>
      <c r="AP493" s="7">
        <f>IF(S493&gt;0,RANK(S493,(N493:P493,Q493:AL493)),0)</f>
        <v>0</v>
      </c>
      <c r="AQ493" s="7">
        <f>IF(T493&gt;0,RANK(T493,(N493:P493,Q493:AL493)),0)</f>
        <v>0</v>
      </c>
      <c r="AR493" s="2">
        <f t="shared" si="196"/>
        <v>1.577079773951899E-3</v>
      </c>
      <c r="AS493" s="2">
        <f t="shared" si="197"/>
        <v>0</v>
      </c>
      <c r="AT493" s="2">
        <f t="shared" si="198"/>
        <v>0</v>
      </c>
      <c r="AU493" s="2">
        <f t="shared" si="199"/>
        <v>0</v>
      </c>
      <c r="AW493" t="s">
        <v>2561</v>
      </c>
      <c r="AX493" t="s">
        <v>297</v>
      </c>
      <c r="AY493">
        <v>11</v>
      </c>
      <c r="BA493" s="127">
        <v>13</v>
      </c>
      <c r="BB493" s="130">
        <v>149</v>
      </c>
      <c r="BC493" s="131">
        <f t="shared" si="189"/>
        <v>13149</v>
      </c>
      <c r="BE493" s="7" t="s">
        <v>3271</v>
      </c>
    </row>
    <row r="494" spans="1:57" hidden="1" outlineLevel="1" x14ac:dyDescent="0.2">
      <c r="A494" t="s">
        <v>2172</v>
      </c>
      <c r="B494" t="s">
        <v>297</v>
      </c>
      <c r="C494" s="1">
        <f t="shared" si="190"/>
        <v>3273</v>
      </c>
      <c r="D494" s="7">
        <f>RANK(N494,(N494:P494,Q494:AL494))</f>
        <v>1</v>
      </c>
      <c r="E494" s="7">
        <f>RANK(O494,(N494:P494,Q494:AL494))</f>
        <v>2</v>
      </c>
      <c r="F494" s="7">
        <f>IF(P494&gt;0,RANK(P494,(N494:P494,Q494:AL494)),0)</f>
        <v>3</v>
      </c>
      <c r="G494" s="1">
        <f t="shared" si="191"/>
        <v>266</v>
      </c>
      <c r="H494" s="2">
        <f t="shared" si="178"/>
        <v>8.1271005194011606E-2</v>
      </c>
      <c r="I494" s="2"/>
      <c r="J494" s="2">
        <f t="shared" si="192"/>
        <v>0.44485181790406353</v>
      </c>
      <c r="K494" s="2">
        <f t="shared" si="193"/>
        <v>0.36358081271005194</v>
      </c>
      <c r="L494" s="2">
        <f t="shared" si="194"/>
        <v>0.18851206843874121</v>
      </c>
      <c r="M494" s="2">
        <f t="shared" si="195"/>
        <v>3.0553009471433745E-3</v>
      </c>
      <c r="N494" s="1">
        <v>1456</v>
      </c>
      <c r="O494" s="1">
        <v>1190</v>
      </c>
      <c r="P494" s="1">
        <v>617</v>
      </c>
      <c r="Q494" s="1">
        <v>10</v>
      </c>
      <c r="AN494" s="7">
        <f>IF(Q494&gt;0,RANK(Q494,(N494:P494,Q494:AL494)),0)</f>
        <v>4</v>
      </c>
      <c r="AO494" s="7">
        <f>IF(R494&gt;0,RANK(R494,(N494:P494,Q494:AL494)),0)</f>
        <v>0</v>
      </c>
      <c r="AP494" s="7">
        <f>IF(S494&gt;0,RANK(S494,(N494:P494,Q494:AL494)),0)</f>
        <v>0</v>
      </c>
      <c r="AQ494" s="7">
        <f>IF(T494&gt;0,RANK(T494,(N494:P494,Q494:AL494)),0)</f>
        <v>0</v>
      </c>
      <c r="AR494" s="2">
        <f t="shared" si="196"/>
        <v>3.0553009471432934E-3</v>
      </c>
      <c r="AS494" s="2">
        <f t="shared" si="197"/>
        <v>0</v>
      </c>
      <c r="AT494" s="2">
        <f t="shared" si="198"/>
        <v>0</v>
      </c>
      <c r="AU494" s="2">
        <f t="shared" si="199"/>
        <v>0</v>
      </c>
      <c r="AW494" t="s">
        <v>2172</v>
      </c>
      <c r="AX494" t="s">
        <v>297</v>
      </c>
      <c r="AY494">
        <v>7</v>
      </c>
      <c r="BA494" s="127">
        <v>13</v>
      </c>
      <c r="BB494" s="130">
        <v>151</v>
      </c>
      <c r="BC494" s="131">
        <f t="shared" si="189"/>
        <v>13151</v>
      </c>
      <c r="BE494" s="7" t="s">
        <v>3271</v>
      </c>
    </row>
    <row r="495" spans="1:57" hidden="1" outlineLevel="1" x14ac:dyDescent="0.2">
      <c r="A495" t="s">
        <v>1280</v>
      </c>
      <c r="B495" t="s">
        <v>297</v>
      </c>
      <c r="C495" s="1">
        <f t="shared" si="190"/>
        <v>24284</v>
      </c>
      <c r="D495" s="7">
        <f>RANK(N495,(N495:P495,Q495:AL495))</f>
        <v>2</v>
      </c>
      <c r="E495" s="7">
        <f>RANK(O495,(N495:P495,Q495:AL495))</f>
        <v>1</v>
      </c>
      <c r="F495" s="7">
        <f>IF(P495&gt;0,RANK(P495,(N495:P495,Q495:AL495)),0)</f>
        <v>3</v>
      </c>
      <c r="G495" s="1">
        <f t="shared" si="191"/>
        <v>4817</v>
      </c>
      <c r="H495" s="2">
        <f t="shared" si="178"/>
        <v>0.19836106078076099</v>
      </c>
      <c r="I495" s="2"/>
      <c r="J495" s="2">
        <f t="shared" si="192"/>
        <v>0.3218991928842036</v>
      </c>
      <c r="K495" s="2">
        <f t="shared" si="193"/>
        <v>0.52026025366496453</v>
      </c>
      <c r="L495" s="2">
        <f t="shared" si="194"/>
        <v>0.1552050732992917</v>
      </c>
      <c r="M495" s="2">
        <f t="shared" si="195"/>
        <v>2.6354801515401094E-3</v>
      </c>
      <c r="N495" s="1">
        <v>7817</v>
      </c>
      <c r="O495" s="1">
        <v>12634</v>
      </c>
      <c r="P495" s="1">
        <v>3769</v>
      </c>
      <c r="Q495" s="1">
        <v>64</v>
      </c>
      <c r="AN495" s="7">
        <f>IF(Q495&gt;0,RANK(Q495,(N495:P495,Q495:AL495)),0)</f>
        <v>4</v>
      </c>
      <c r="AO495" s="7">
        <f>IF(R495&gt;0,RANK(R495,(N495:P495,Q495:AL495)),0)</f>
        <v>0</v>
      </c>
      <c r="AP495" s="7">
        <f>IF(S495&gt;0,RANK(S495,(N495:P495,Q495:AL495)),0)</f>
        <v>0</v>
      </c>
      <c r="AQ495" s="7">
        <f>IF(T495&gt;0,RANK(T495,(N495:P495,Q495:AL495)),0)</f>
        <v>0</v>
      </c>
      <c r="AR495" s="2">
        <f t="shared" si="196"/>
        <v>2.6354801515401085E-3</v>
      </c>
      <c r="AS495" s="2">
        <f t="shared" si="197"/>
        <v>0</v>
      </c>
      <c r="AT495" s="2">
        <f t="shared" si="198"/>
        <v>0</v>
      </c>
      <c r="AU495" s="2">
        <f t="shared" si="199"/>
        <v>0</v>
      </c>
      <c r="AW495" t="s">
        <v>1280</v>
      </c>
      <c r="AX495" t="s">
        <v>297</v>
      </c>
      <c r="AY495">
        <v>3</v>
      </c>
      <c r="BA495" s="127">
        <v>13</v>
      </c>
      <c r="BB495" s="130">
        <v>153</v>
      </c>
      <c r="BC495" s="131">
        <f t="shared" si="189"/>
        <v>13153</v>
      </c>
      <c r="BE495" s="7" t="s">
        <v>3271</v>
      </c>
    </row>
    <row r="496" spans="1:57" hidden="1" outlineLevel="1" x14ac:dyDescent="0.2">
      <c r="A496" t="s">
        <v>1281</v>
      </c>
      <c r="B496" t="s">
        <v>297</v>
      </c>
      <c r="C496" s="1">
        <f t="shared" si="190"/>
        <v>32748</v>
      </c>
      <c r="D496" s="7">
        <f>RANK(N496,(N496:P496,Q496:AL496))</f>
        <v>2</v>
      </c>
      <c r="E496" s="7">
        <f>RANK(O496,(N496:P496,Q496:AL496))</f>
        <v>1</v>
      </c>
      <c r="F496" s="7">
        <f>IF(P496&gt;0,RANK(P496,(N496:P496,Q496:AL496)),0)</f>
        <v>3</v>
      </c>
      <c r="G496" s="1">
        <f t="shared" si="191"/>
        <v>1849</v>
      </c>
      <c r="H496" s="2">
        <f t="shared" si="178"/>
        <v>5.6461463295468424E-2</v>
      </c>
      <c r="I496" s="2"/>
      <c r="J496" s="2">
        <f t="shared" si="192"/>
        <v>0.37467936973250277</v>
      </c>
      <c r="K496" s="2">
        <f t="shared" si="193"/>
        <v>0.43114083302797118</v>
      </c>
      <c r="L496" s="2">
        <f t="shared" si="194"/>
        <v>0.19124832050812263</v>
      </c>
      <c r="M496" s="2">
        <f t="shared" si="195"/>
        <v>2.9314767314033707E-3</v>
      </c>
      <c r="N496" s="1">
        <v>12270</v>
      </c>
      <c r="O496" s="1">
        <v>14119</v>
      </c>
      <c r="P496" s="1">
        <v>6263</v>
      </c>
      <c r="Q496" s="1">
        <v>95</v>
      </c>
      <c r="S496" s="1">
        <v>1</v>
      </c>
      <c r="AN496" s="7">
        <f>IF(Q496&gt;0,RANK(Q496,(N496:P496,Q496:AL496)),0)</f>
        <v>4</v>
      </c>
      <c r="AO496" s="7">
        <f>IF(R496&gt;0,RANK(R496,(N496:P496,Q496:AL496)),0)</f>
        <v>0</v>
      </c>
      <c r="AP496" s="7">
        <f>IF(S496&gt;0,RANK(S496,(N496:P496,Q496:AL496)),0)</f>
        <v>5</v>
      </c>
      <c r="AQ496" s="7">
        <f>IF(T496&gt;0,RANK(T496,(N496:P496,Q496:AL496)),0)</f>
        <v>0</v>
      </c>
      <c r="AR496" s="2">
        <f t="shared" si="196"/>
        <v>2.9009405154513251E-3</v>
      </c>
      <c r="AS496" s="2">
        <f t="shared" si="197"/>
        <v>0</v>
      </c>
      <c r="AT496" s="2">
        <f t="shared" si="198"/>
        <v>3.0536215952119211E-5</v>
      </c>
      <c r="AU496" s="2">
        <f t="shared" si="199"/>
        <v>0</v>
      </c>
      <c r="AW496" t="s">
        <v>1281</v>
      </c>
      <c r="AX496" t="s">
        <v>297</v>
      </c>
      <c r="AY496">
        <v>8</v>
      </c>
      <c r="BA496" s="127">
        <v>13</v>
      </c>
      <c r="BB496" s="130">
        <v>155</v>
      </c>
      <c r="BC496" s="131">
        <f t="shared" si="189"/>
        <v>13155</v>
      </c>
      <c r="BE496" s="7" t="s">
        <v>3271</v>
      </c>
    </row>
    <row r="497" spans="1:57" hidden="1" outlineLevel="1" x14ac:dyDescent="0.2">
      <c r="A497" t="s">
        <v>2173</v>
      </c>
      <c r="B497" t="s">
        <v>297</v>
      </c>
      <c r="C497" s="1">
        <f t="shared" si="190"/>
        <v>2820</v>
      </c>
      <c r="D497" s="7">
        <f>RANK(N497,(N497:P497,Q497:AL497))</f>
        <v>1</v>
      </c>
      <c r="E497" s="7">
        <f>RANK(O497,(N497:P497,Q497:AL497))</f>
        <v>2</v>
      </c>
      <c r="F497" s="7">
        <f>IF(P497&gt;0,RANK(P497,(N497:P497,Q497:AL497)),0)</f>
        <v>3</v>
      </c>
      <c r="G497" s="1">
        <f t="shared" si="191"/>
        <v>393</v>
      </c>
      <c r="H497" s="2">
        <f t="shared" ref="H497:H560" si="200">G497/C497</f>
        <v>0.13936170212765958</v>
      </c>
      <c r="I497" s="2"/>
      <c r="J497" s="2">
        <f t="shared" si="192"/>
        <v>0.48439716312056735</v>
      </c>
      <c r="K497" s="2">
        <f t="shared" si="193"/>
        <v>0.34503546099290783</v>
      </c>
      <c r="L497" s="2">
        <f t="shared" si="194"/>
        <v>0.16489361702127658</v>
      </c>
      <c r="M497" s="2">
        <f t="shared" si="195"/>
        <v>5.6737588652482351E-3</v>
      </c>
      <c r="N497" s="1">
        <v>1366</v>
      </c>
      <c r="O497" s="1">
        <v>973</v>
      </c>
      <c r="P497" s="1">
        <v>465</v>
      </c>
      <c r="Q497" s="1">
        <v>16</v>
      </c>
      <c r="AN497" s="7">
        <f>IF(Q497&gt;0,RANK(Q497,(N497:P497,Q497:AL497)),0)</f>
        <v>4</v>
      </c>
      <c r="AO497" s="7">
        <f>IF(R497&gt;0,RANK(R497,(N497:P497,Q497:AL497)),0)</f>
        <v>0</v>
      </c>
      <c r="AP497" s="7">
        <f>IF(S497&gt;0,RANK(S497,(N497:P497,Q497:AL497)),0)</f>
        <v>0</v>
      </c>
      <c r="AQ497" s="7">
        <f>IF(T497&gt;0,RANK(T497,(N497:P497,Q497:AL497)),0)</f>
        <v>0</v>
      </c>
      <c r="AR497" s="2">
        <f t="shared" si="196"/>
        <v>5.6737588652482273E-3</v>
      </c>
      <c r="AS497" s="2">
        <f t="shared" si="197"/>
        <v>0</v>
      </c>
      <c r="AT497" s="2">
        <f t="shared" si="198"/>
        <v>0</v>
      </c>
      <c r="AU497" s="2">
        <f t="shared" si="199"/>
        <v>0</v>
      </c>
      <c r="AW497" t="s">
        <v>2173</v>
      </c>
      <c r="AX497" t="s">
        <v>297</v>
      </c>
      <c r="AY497">
        <v>8</v>
      </c>
      <c r="BA497" s="127">
        <v>13</v>
      </c>
      <c r="BB497" s="130">
        <v>157</v>
      </c>
      <c r="BC497" s="131">
        <f t="shared" si="189"/>
        <v>13157</v>
      </c>
      <c r="BE497" s="7" t="s">
        <v>3271</v>
      </c>
    </row>
    <row r="498" spans="1:57" hidden="1" outlineLevel="1" x14ac:dyDescent="0.2">
      <c r="A498" t="s">
        <v>1768</v>
      </c>
      <c r="B498" t="s">
        <v>297</v>
      </c>
      <c r="C498" s="1">
        <f t="shared" si="190"/>
        <v>9165</v>
      </c>
      <c r="D498" s="7">
        <f>RANK(N498,(N498:P498,Q498:AL498))</f>
        <v>2</v>
      </c>
      <c r="E498" s="7">
        <f>RANK(O498,(N498:P498,Q498:AL498))</f>
        <v>1</v>
      </c>
      <c r="F498" s="7">
        <f>IF(P498&gt;0,RANK(P498,(N498:P498,Q498:AL498)),0)</f>
        <v>3</v>
      </c>
      <c r="G498" s="1">
        <f t="shared" si="191"/>
        <v>184</v>
      </c>
      <c r="H498" s="2">
        <f t="shared" si="200"/>
        <v>2.0076377523186032E-2</v>
      </c>
      <c r="I498" s="2"/>
      <c r="J498" s="2">
        <f t="shared" si="192"/>
        <v>0.41374795417348609</v>
      </c>
      <c r="K498" s="2">
        <f t="shared" si="193"/>
        <v>0.43382433169667212</v>
      </c>
      <c r="L498" s="2">
        <f t="shared" si="194"/>
        <v>0.15068194217130387</v>
      </c>
      <c r="M498" s="2">
        <f t="shared" si="195"/>
        <v>1.7457719585379228E-3</v>
      </c>
      <c r="N498" s="1">
        <v>3792</v>
      </c>
      <c r="O498" s="1">
        <v>3976</v>
      </c>
      <c r="P498" s="1">
        <v>1381</v>
      </c>
      <c r="Q498" s="1">
        <v>16</v>
      </c>
      <c r="AN498" s="7">
        <f>IF(Q498&gt;0,RANK(Q498,(N498:P498,Q498:AL498)),0)</f>
        <v>4</v>
      </c>
      <c r="AO498" s="7">
        <f>IF(R498&gt;0,RANK(R498,(N498:P498,Q498:AL498)),0)</f>
        <v>0</v>
      </c>
      <c r="AP498" s="7">
        <f>IF(S498&gt;0,RANK(S498,(N498:P498,Q498:AL498)),0)</f>
        <v>0</v>
      </c>
      <c r="AQ498" s="7">
        <f>IF(T498&gt;0,RANK(T498,(N498:P498,Q498:AL498)),0)</f>
        <v>0</v>
      </c>
      <c r="AR498" s="2">
        <f t="shared" si="196"/>
        <v>1.7457719585379161E-3</v>
      </c>
      <c r="AS498" s="2">
        <f t="shared" si="197"/>
        <v>0</v>
      </c>
      <c r="AT498" s="2">
        <f t="shared" si="198"/>
        <v>0</v>
      </c>
      <c r="AU498" s="2">
        <f t="shared" si="199"/>
        <v>0</v>
      </c>
      <c r="AW498" t="s">
        <v>1768</v>
      </c>
      <c r="AX498" t="s">
        <v>297</v>
      </c>
      <c r="AY498">
        <v>11</v>
      </c>
      <c r="BA498" s="127">
        <v>13</v>
      </c>
      <c r="BB498" s="130">
        <v>159</v>
      </c>
      <c r="BC498" s="131">
        <f t="shared" si="189"/>
        <v>13159</v>
      </c>
      <c r="BE498" s="7" t="s">
        <v>3271</v>
      </c>
    </row>
    <row r="499" spans="1:57" hidden="1" outlineLevel="1" x14ac:dyDescent="0.2">
      <c r="A499" t="s">
        <v>3108</v>
      </c>
      <c r="B499" t="s">
        <v>297</v>
      </c>
      <c r="C499" s="1">
        <f t="shared" si="190"/>
        <v>3023</v>
      </c>
      <c r="D499" s="7">
        <f>RANK(N499,(N499:P499,Q499:AL499))</f>
        <v>1</v>
      </c>
      <c r="E499" s="7">
        <f>RANK(O499,(N499:P499,Q499:AL499))</f>
        <v>2</v>
      </c>
      <c r="F499" s="7">
        <f>IF(P499&gt;0,RANK(P499,(N499:P499,Q499:AL499)),0)</f>
        <v>3</v>
      </c>
      <c r="G499" s="1">
        <f t="shared" si="191"/>
        <v>332</v>
      </c>
      <c r="H499" s="2">
        <f t="shared" si="200"/>
        <v>0.10982467747270923</v>
      </c>
      <c r="I499" s="2"/>
      <c r="J499" s="2">
        <f t="shared" si="192"/>
        <v>0.49123387363546145</v>
      </c>
      <c r="K499" s="2">
        <f t="shared" si="193"/>
        <v>0.38140919616275221</v>
      </c>
      <c r="L499" s="2">
        <f t="shared" si="194"/>
        <v>0.12338736354614621</v>
      </c>
      <c r="M499" s="2">
        <f t="shared" si="195"/>
        <v>3.9695666556401332E-3</v>
      </c>
      <c r="N499" s="1">
        <v>1485</v>
      </c>
      <c r="O499" s="1">
        <v>1153</v>
      </c>
      <c r="P499" s="1">
        <v>373</v>
      </c>
      <c r="Q499" s="1">
        <v>12</v>
      </c>
      <c r="AN499" s="7">
        <f>IF(Q499&gt;0,RANK(Q499,(N499:P499,Q499:AL499)),0)</f>
        <v>4</v>
      </c>
      <c r="AO499" s="7">
        <f>IF(R499&gt;0,RANK(R499,(N499:P499,Q499:AL499)),0)</f>
        <v>0</v>
      </c>
      <c r="AP499" s="7">
        <f>IF(S499&gt;0,RANK(S499,(N499:P499,Q499:AL499)),0)</f>
        <v>0</v>
      </c>
      <c r="AQ499" s="7">
        <f>IF(T499&gt;0,RANK(T499,(N499:P499,Q499:AL499)),0)</f>
        <v>0</v>
      </c>
      <c r="AR499" s="2">
        <f t="shared" si="196"/>
        <v>3.9695666556400925E-3</v>
      </c>
      <c r="AS499" s="2">
        <f t="shared" si="197"/>
        <v>0</v>
      </c>
      <c r="AT499" s="2">
        <f t="shared" si="198"/>
        <v>0</v>
      </c>
      <c r="AU499" s="2">
        <f t="shared" si="199"/>
        <v>0</v>
      </c>
      <c r="AW499" t="s">
        <v>3108</v>
      </c>
      <c r="AX499" t="s">
        <v>297</v>
      </c>
      <c r="AY499">
        <v>10</v>
      </c>
      <c r="BA499" s="127">
        <v>13</v>
      </c>
      <c r="BB499" s="130">
        <v>161</v>
      </c>
      <c r="BC499" s="131">
        <f t="shared" si="189"/>
        <v>13161</v>
      </c>
      <c r="BE499" s="7" t="s">
        <v>3271</v>
      </c>
    </row>
    <row r="500" spans="1:57" hidden="1" outlineLevel="1" x14ac:dyDescent="0.2">
      <c r="A500" t="s">
        <v>2962</v>
      </c>
      <c r="B500" t="s">
        <v>297</v>
      </c>
      <c r="C500" s="1">
        <f t="shared" si="190"/>
        <v>4952</v>
      </c>
      <c r="D500" s="7">
        <f>RANK(N500,(N500:P500,Q500:AL500))</f>
        <v>1</v>
      </c>
      <c r="E500" s="7">
        <f>RANK(O500,(N500:P500,Q500:AL500))</f>
        <v>2</v>
      </c>
      <c r="F500" s="7">
        <f>IF(P500&gt;0,RANK(P500,(N500:P500,Q500:AL500)),0)</f>
        <v>3</v>
      </c>
      <c r="G500" s="1">
        <f t="shared" si="191"/>
        <v>84</v>
      </c>
      <c r="H500" s="2">
        <f t="shared" si="200"/>
        <v>1.6962843295638127E-2</v>
      </c>
      <c r="I500" s="2"/>
      <c r="J500" s="2">
        <f t="shared" si="192"/>
        <v>0.4101373182552504</v>
      </c>
      <c r="K500" s="2">
        <f t="shared" si="193"/>
        <v>0.39317447495961227</v>
      </c>
      <c r="L500" s="2">
        <f t="shared" si="194"/>
        <v>0.19345718901453959</v>
      </c>
      <c r="M500" s="2">
        <f t="shared" si="195"/>
        <v>3.2310177705977827E-3</v>
      </c>
      <c r="N500" s="1">
        <v>2031</v>
      </c>
      <c r="O500" s="1">
        <v>1947</v>
      </c>
      <c r="P500" s="1">
        <v>958</v>
      </c>
      <c r="Q500" s="1">
        <v>16</v>
      </c>
      <c r="AN500" s="7">
        <f>IF(Q500&gt;0,RANK(Q500,(N500:P500,Q500:AL500)),0)</f>
        <v>4</v>
      </c>
      <c r="AO500" s="7">
        <f>IF(R500&gt;0,RANK(R500,(N500:P500,Q500:AL500)),0)</f>
        <v>0</v>
      </c>
      <c r="AP500" s="7">
        <f>IF(S500&gt;0,RANK(S500,(N500:P500,Q500:AL500)),0)</f>
        <v>0</v>
      </c>
      <c r="AQ500" s="7">
        <f>IF(T500&gt;0,RANK(T500,(N500:P500,Q500:AL500)),0)</f>
        <v>0</v>
      </c>
      <c r="AR500" s="2">
        <f t="shared" si="196"/>
        <v>3.2310177705977385E-3</v>
      </c>
      <c r="AS500" s="2">
        <f t="shared" si="197"/>
        <v>0</v>
      </c>
      <c r="AT500" s="2">
        <f t="shared" si="198"/>
        <v>0</v>
      </c>
      <c r="AU500" s="2">
        <f t="shared" si="199"/>
        <v>0</v>
      </c>
      <c r="AW500" t="s">
        <v>2962</v>
      </c>
      <c r="AX500" t="s">
        <v>297</v>
      </c>
      <c r="AY500">
        <v>8</v>
      </c>
      <c r="BA500" s="127">
        <v>13</v>
      </c>
      <c r="BB500" s="130">
        <v>163</v>
      </c>
      <c r="BC500" s="131">
        <f t="shared" si="189"/>
        <v>13163</v>
      </c>
      <c r="BE500" s="7" t="s">
        <v>3271</v>
      </c>
    </row>
    <row r="501" spans="1:57" hidden="1" outlineLevel="1" x14ac:dyDescent="0.2">
      <c r="A501" t="s">
        <v>1500</v>
      </c>
      <c r="B501" t="s">
        <v>297</v>
      </c>
      <c r="C501" s="1">
        <f t="shared" si="190"/>
        <v>5989</v>
      </c>
      <c r="D501" s="7">
        <f>RANK(N501,(N501:P501,Q501:AL501))</f>
        <v>1</v>
      </c>
      <c r="E501" s="7">
        <f>RANK(O501,(N501:P501,Q501:AL501))</f>
        <v>2</v>
      </c>
      <c r="F501" s="7">
        <f>IF(P501&gt;0,RANK(P501,(N501:P501,Q501:AL501)),0)</f>
        <v>3</v>
      </c>
      <c r="G501" s="1">
        <f t="shared" si="191"/>
        <v>1143</v>
      </c>
      <c r="H501" s="2">
        <f t="shared" si="200"/>
        <v>0.19084989146769077</v>
      </c>
      <c r="I501" s="2"/>
      <c r="J501" s="2">
        <f t="shared" si="192"/>
        <v>0.53765236266488559</v>
      </c>
      <c r="K501" s="2">
        <f t="shared" si="193"/>
        <v>0.34680247119719487</v>
      </c>
      <c r="L501" s="2">
        <f t="shared" si="194"/>
        <v>0.11437635665386542</v>
      </c>
      <c r="M501" s="2">
        <f t="shared" si="195"/>
        <v>1.168809484054123E-3</v>
      </c>
      <c r="N501" s="1">
        <v>3220</v>
      </c>
      <c r="O501" s="1">
        <v>2077</v>
      </c>
      <c r="P501" s="1">
        <v>685</v>
      </c>
      <c r="Q501" s="1">
        <v>7</v>
      </c>
      <c r="AN501" s="7">
        <f>IF(Q501&gt;0,RANK(Q501,(N501:P501,Q501:AL501)),0)</f>
        <v>4</v>
      </c>
      <c r="AO501" s="7">
        <f>IF(R501&gt;0,RANK(R501,(N501:P501,Q501:AL501)),0)</f>
        <v>0</v>
      </c>
      <c r="AP501" s="7">
        <f>IF(S501&gt;0,RANK(S501,(N501:P501,Q501:AL501)),0)</f>
        <v>0</v>
      </c>
      <c r="AQ501" s="7">
        <f>IF(T501&gt;0,RANK(T501,(N501:P501,Q501:AL501)),0)</f>
        <v>0</v>
      </c>
      <c r="AR501" s="2">
        <f t="shared" si="196"/>
        <v>1.1688094840540991E-3</v>
      </c>
      <c r="AS501" s="2">
        <f t="shared" si="197"/>
        <v>0</v>
      </c>
      <c r="AT501" s="2">
        <f t="shared" si="198"/>
        <v>0</v>
      </c>
      <c r="AU501" s="2">
        <f t="shared" si="199"/>
        <v>0</v>
      </c>
      <c r="AW501" t="s">
        <v>1500</v>
      </c>
      <c r="AX501" t="s">
        <v>297</v>
      </c>
      <c r="AY501">
        <v>10</v>
      </c>
      <c r="BA501" s="127">
        <v>13</v>
      </c>
      <c r="BB501" s="130">
        <v>165</v>
      </c>
      <c r="BC501" s="131">
        <f t="shared" si="189"/>
        <v>13165</v>
      </c>
      <c r="BE501" s="7" t="s">
        <v>3271</v>
      </c>
    </row>
    <row r="502" spans="1:57" hidden="1" outlineLevel="1" x14ac:dyDescent="0.2">
      <c r="A502" t="s">
        <v>2963</v>
      </c>
      <c r="B502" t="s">
        <v>297</v>
      </c>
      <c r="C502" s="1">
        <f t="shared" si="190"/>
        <v>2728</v>
      </c>
      <c r="D502" s="7">
        <f>RANK(N502,(N502:P502,Q502:AL502))</f>
        <v>1</v>
      </c>
      <c r="E502" s="7">
        <f>RANK(O502,(N502:P502,Q502:AL502))</f>
        <v>2</v>
      </c>
      <c r="F502" s="7">
        <f>IF(P502&gt;0,RANK(P502,(N502:P502,Q502:AL502)),0)</f>
        <v>3</v>
      </c>
      <c r="G502" s="1">
        <f t="shared" si="191"/>
        <v>472</v>
      </c>
      <c r="H502" s="2">
        <f t="shared" si="200"/>
        <v>0.17302052785923755</v>
      </c>
      <c r="I502" s="2"/>
      <c r="J502" s="2">
        <f t="shared" si="192"/>
        <v>0.51356304985337242</v>
      </c>
      <c r="K502" s="2">
        <f t="shared" si="193"/>
        <v>0.34054252199413487</v>
      </c>
      <c r="L502" s="2">
        <f t="shared" si="194"/>
        <v>0.14442815249266863</v>
      </c>
      <c r="M502" s="2">
        <f t="shared" si="195"/>
        <v>1.4662756598240734E-3</v>
      </c>
      <c r="N502" s="1">
        <v>1401</v>
      </c>
      <c r="O502" s="1">
        <v>929</v>
      </c>
      <c r="P502" s="1">
        <v>394</v>
      </c>
      <c r="Q502" s="1">
        <v>4</v>
      </c>
      <c r="AN502" s="7">
        <f>IF(Q502&gt;0,RANK(Q502,(N502:P502,Q502:AL502)),0)</f>
        <v>4</v>
      </c>
      <c r="AO502" s="7">
        <f>IF(R502&gt;0,RANK(R502,(N502:P502,Q502:AL502)),0)</f>
        <v>0</v>
      </c>
      <c r="AP502" s="7">
        <f>IF(S502&gt;0,RANK(S502,(N502:P502,Q502:AL502)),0)</f>
        <v>0</v>
      </c>
      <c r="AQ502" s="7">
        <f>IF(T502&gt;0,RANK(T502,(N502:P502,Q502:AL502)),0)</f>
        <v>0</v>
      </c>
      <c r="AR502" s="2">
        <f t="shared" si="196"/>
        <v>1.4662756598240469E-3</v>
      </c>
      <c r="AS502" s="2">
        <f t="shared" si="197"/>
        <v>0</v>
      </c>
      <c r="AT502" s="2">
        <f t="shared" si="198"/>
        <v>0</v>
      </c>
      <c r="AU502" s="2">
        <f t="shared" si="199"/>
        <v>0</v>
      </c>
      <c r="AW502" t="s">
        <v>2963</v>
      </c>
      <c r="AX502" t="s">
        <v>297</v>
      </c>
      <c r="AY502">
        <v>1</v>
      </c>
      <c r="BA502" s="127">
        <v>13</v>
      </c>
      <c r="BB502" s="130">
        <v>167</v>
      </c>
      <c r="BC502" s="131">
        <f t="shared" si="189"/>
        <v>13167</v>
      </c>
      <c r="BE502" s="7" t="s">
        <v>3271</v>
      </c>
    </row>
    <row r="503" spans="1:57" hidden="1" outlineLevel="1" x14ac:dyDescent="0.2">
      <c r="A503" t="s">
        <v>2636</v>
      </c>
      <c r="B503" t="s">
        <v>297</v>
      </c>
      <c r="C503" s="1">
        <f t="shared" si="190"/>
        <v>3295</v>
      </c>
      <c r="D503" s="7">
        <f>RANK(N503,(N503:P503,Q503:AL503))</f>
        <v>1</v>
      </c>
      <c r="E503" s="7">
        <f>RANK(O503,(N503:P503,Q503:AL503))</f>
        <v>2</v>
      </c>
      <c r="F503" s="7">
        <f>IF(P503&gt;0,RANK(P503,(N503:P503,Q503:AL503)),0)</f>
        <v>3</v>
      </c>
      <c r="G503" s="1">
        <f t="shared" si="191"/>
        <v>159</v>
      </c>
      <c r="H503" s="2">
        <f t="shared" si="200"/>
        <v>4.8254931714719271E-2</v>
      </c>
      <c r="I503" s="2"/>
      <c r="J503" s="2">
        <f t="shared" si="192"/>
        <v>0.44704097116843705</v>
      </c>
      <c r="K503" s="2">
        <f t="shared" si="193"/>
        <v>0.39878603945371777</v>
      </c>
      <c r="L503" s="2">
        <f t="shared" si="194"/>
        <v>0.15235204855842185</v>
      </c>
      <c r="M503" s="2">
        <f t="shared" si="195"/>
        <v>1.8209408194232723E-3</v>
      </c>
      <c r="N503" s="1">
        <v>1473</v>
      </c>
      <c r="O503" s="1">
        <v>1314</v>
      </c>
      <c r="P503" s="1">
        <v>502</v>
      </c>
      <c r="Q503" s="1">
        <v>6</v>
      </c>
      <c r="AN503" s="7">
        <f>IF(Q503&gt;0,RANK(Q503,(N503:P503,Q503:AL503)),0)</f>
        <v>4</v>
      </c>
      <c r="AO503" s="7">
        <f>IF(R503&gt;0,RANK(R503,(N503:P503,Q503:AL503)),0)</f>
        <v>0</v>
      </c>
      <c r="AP503" s="7">
        <f>IF(S503&gt;0,RANK(S503,(N503:P503,Q503:AL503)),0)</f>
        <v>0</v>
      </c>
      <c r="AQ503" s="7">
        <f>IF(T503&gt;0,RANK(T503,(N503:P503,Q503:AL503)),0)</f>
        <v>0</v>
      </c>
      <c r="AR503" s="2">
        <f t="shared" si="196"/>
        <v>1.8209408194233688E-3</v>
      </c>
      <c r="AS503" s="2">
        <f t="shared" si="197"/>
        <v>0</v>
      </c>
      <c r="AT503" s="2">
        <f t="shared" si="198"/>
        <v>0</v>
      </c>
      <c r="AU503" s="2">
        <f t="shared" si="199"/>
        <v>0</v>
      </c>
      <c r="AW503" t="s">
        <v>2636</v>
      </c>
      <c r="AX503" t="s">
        <v>297</v>
      </c>
      <c r="AY503">
        <v>10</v>
      </c>
      <c r="BA503" s="127">
        <v>13</v>
      </c>
      <c r="BB503" s="130">
        <v>169</v>
      </c>
      <c r="BC503" s="131">
        <f t="shared" si="189"/>
        <v>13169</v>
      </c>
      <c r="BE503" s="7" t="s">
        <v>3271</v>
      </c>
    </row>
    <row r="504" spans="1:57" hidden="1" outlineLevel="1" x14ac:dyDescent="0.2">
      <c r="A504" t="s">
        <v>726</v>
      </c>
      <c r="B504" t="s">
        <v>297</v>
      </c>
      <c r="C504" s="1">
        <f t="shared" si="190"/>
        <v>7279</v>
      </c>
      <c r="D504" s="7">
        <f>RANK(N504,(N504:P504,Q504:AL504))</f>
        <v>1</v>
      </c>
      <c r="E504" s="7">
        <f>RANK(O504,(N504:P504,Q504:AL504))</f>
        <v>2</v>
      </c>
      <c r="F504" s="7">
        <f>IF(P504&gt;0,RANK(P504,(N504:P504,Q504:AL504)),0)</f>
        <v>3</v>
      </c>
      <c r="G504" s="1">
        <f t="shared" si="191"/>
        <v>568</v>
      </c>
      <c r="H504" s="2">
        <f t="shared" si="200"/>
        <v>7.8032696799010856E-2</v>
      </c>
      <c r="I504" s="2"/>
      <c r="J504" s="2">
        <f t="shared" si="192"/>
        <v>0.4585794752026377</v>
      </c>
      <c r="K504" s="2">
        <f t="shared" si="193"/>
        <v>0.38054677840362688</v>
      </c>
      <c r="L504" s="2">
        <f t="shared" si="194"/>
        <v>0.15922516829234784</v>
      </c>
      <c r="M504" s="2">
        <f t="shared" si="195"/>
        <v>1.6485781013875211E-3</v>
      </c>
      <c r="N504" s="1">
        <v>3338</v>
      </c>
      <c r="O504" s="1">
        <v>2770</v>
      </c>
      <c r="P504" s="1">
        <v>1159</v>
      </c>
      <c r="Q504" s="1">
        <v>12</v>
      </c>
      <c r="AN504" s="7">
        <f>IF(Q504&gt;0,RANK(Q504,(N504:P504,Q504:AL504)),0)</f>
        <v>4</v>
      </c>
      <c r="AO504" s="7">
        <f>IF(R504&gt;0,RANK(R504,(N504:P504,Q504:AL504)),0)</f>
        <v>0</v>
      </c>
      <c r="AP504" s="7">
        <f>IF(S504&gt;0,RANK(S504,(N504:P504,Q504:AL504)),0)</f>
        <v>0</v>
      </c>
      <c r="AQ504" s="7">
        <f>IF(T504&gt;0,RANK(T504,(N504:P504,Q504:AL504)),0)</f>
        <v>0</v>
      </c>
      <c r="AR504" s="2">
        <f t="shared" si="196"/>
        <v>1.6485781013875532E-3</v>
      </c>
      <c r="AS504" s="2">
        <f t="shared" si="197"/>
        <v>0</v>
      </c>
      <c r="AT504" s="2">
        <f t="shared" si="198"/>
        <v>0</v>
      </c>
      <c r="AU504" s="2">
        <f t="shared" si="199"/>
        <v>0</v>
      </c>
      <c r="AW504" t="s">
        <v>726</v>
      </c>
      <c r="AX504" t="s">
        <v>297</v>
      </c>
      <c r="AY504">
        <v>10</v>
      </c>
      <c r="BA504" s="127">
        <v>13</v>
      </c>
      <c r="BB504" s="130">
        <v>171</v>
      </c>
      <c r="BC504" s="131">
        <f t="shared" si="189"/>
        <v>13171</v>
      </c>
      <c r="BE504" s="7" t="s">
        <v>3271</v>
      </c>
    </row>
    <row r="505" spans="1:57" hidden="1" outlineLevel="1" x14ac:dyDescent="0.2">
      <c r="A505" t="s">
        <v>1501</v>
      </c>
      <c r="B505" t="s">
        <v>297</v>
      </c>
      <c r="C505" s="1">
        <f t="shared" si="190"/>
        <v>4410</v>
      </c>
      <c r="D505" s="7">
        <f>RANK(N505,(N505:P505,Q505:AL505))</f>
        <v>1</v>
      </c>
      <c r="E505" s="7">
        <f>RANK(O505,(N505:P505,Q505:AL505))</f>
        <v>2</v>
      </c>
      <c r="F505" s="7">
        <f>IF(P505&gt;0,RANK(P505,(N505:P505,Q505:AL505)),0)</f>
        <v>3</v>
      </c>
      <c r="G505" s="1">
        <f t="shared" si="191"/>
        <v>358</v>
      </c>
      <c r="H505" s="2">
        <f t="shared" si="200"/>
        <v>8.117913832199547E-2</v>
      </c>
      <c r="I505" s="2"/>
      <c r="J505" s="2">
        <f t="shared" si="192"/>
        <v>0.46825396825396826</v>
      </c>
      <c r="K505" s="2">
        <f t="shared" si="193"/>
        <v>0.38707482993197279</v>
      </c>
      <c r="L505" s="2">
        <f t="shared" si="194"/>
        <v>0.1360544217687075</v>
      </c>
      <c r="M505" s="2">
        <f t="shared" si="195"/>
        <v>8.6167800453514631E-3</v>
      </c>
      <c r="N505" s="1">
        <v>2065</v>
      </c>
      <c r="O505" s="1">
        <v>1707</v>
      </c>
      <c r="P505" s="1">
        <v>600</v>
      </c>
      <c r="Q505" s="1">
        <v>38</v>
      </c>
      <c r="AN505" s="7">
        <f>IF(Q505&gt;0,RANK(Q505,(N505:P505,Q505:AL505)),0)</f>
        <v>4</v>
      </c>
      <c r="AO505" s="7">
        <f>IF(R505&gt;0,RANK(R505,(N505:P505,Q505:AL505)),0)</f>
        <v>0</v>
      </c>
      <c r="AP505" s="7">
        <f>IF(S505&gt;0,RANK(S505,(N505:P505,Q505:AL505)),0)</f>
        <v>0</v>
      </c>
      <c r="AQ505" s="7">
        <f>IF(T505&gt;0,RANK(T505,(N505:P505,Q505:AL505)),0)</f>
        <v>0</v>
      </c>
      <c r="AR505" s="2">
        <f t="shared" si="196"/>
        <v>8.6167800453514735E-3</v>
      </c>
      <c r="AS505" s="2">
        <f t="shared" si="197"/>
        <v>0</v>
      </c>
      <c r="AT505" s="2">
        <f t="shared" si="198"/>
        <v>0</v>
      </c>
      <c r="AU505" s="2">
        <f t="shared" si="199"/>
        <v>0</v>
      </c>
      <c r="AW505" t="s">
        <v>1501</v>
      </c>
      <c r="AX505" t="s">
        <v>297</v>
      </c>
      <c r="AY505">
        <v>8</v>
      </c>
      <c r="BA505" s="127">
        <v>13</v>
      </c>
      <c r="BB505" s="130">
        <v>173</v>
      </c>
      <c r="BC505" s="131">
        <f t="shared" si="189"/>
        <v>13173</v>
      </c>
      <c r="BE505" s="7" t="s">
        <v>3271</v>
      </c>
    </row>
    <row r="506" spans="1:57" hidden="1" outlineLevel="1" x14ac:dyDescent="0.2">
      <c r="A506" t="s">
        <v>727</v>
      </c>
      <c r="B506" t="s">
        <v>297</v>
      </c>
      <c r="C506" s="1">
        <f t="shared" si="190"/>
        <v>1713</v>
      </c>
      <c r="D506" s="7">
        <f>RANK(N506,(N506:P506,Q506:AL506))</f>
        <v>1</v>
      </c>
      <c r="E506" s="7">
        <f>RANK(O506,(N506:P506,Q506:AL506))</f>
        <v>2</v>
      </c>
      <c r="F506" s="7">
        <f>IF(P506&gt;0,RANK(P506,(N506:P506,Q506:AL506)),0)</f>
        <v>3</v>
      </c>
      <c r="G506" s="1">
        <f t="shared" si="191"/>
        <v>211</v>
      </c>
      <c r="H506" s="2">
        <f t="shared" si="200"/>
        <v>0.12317571511967308</v>
      </c>
      <c r="I506" s="2"/>
      <c r="J506" s="2">
        <f t="shared" si="192"/>
        <v>0.47343841214244015</v>
      </c>
      <c r="K506" s="2">
        <f t="shared" si="193"/>
        <v>0.35026269702276708</v>
      </c>
      <c r="L506" s="2">
        <f t="shared" si="194"/>
        <v>0.1739638061879743</v>
      </c>
      <c r="M506" s="2">
        <f t="shared" si="195"/>
        <v>2.3350846468184194E-3</v>
      </c>
      <c r="N506" s="1">
        <v>811</v>
      </c>
      <c r="O506" s="1">
        <v>600</v>
      </c>
      <c r="P506" s="1">
        <v>298</v>
      </c>
      <c r="Q506" s="1">
        <v>4</v>
      </c>
      <c r="AN506" s="7">
        <f>IF(Q506&gt;0,RANK(Q506,(N506:P506,Q506:AL506)),0)</f>
        <v>4</v>
      </c>
      <c r="AO506" s="7">
        <f>IF(R506&gt;0,RANK(R506,(N506:P506,Q506:AL506)),0)</f>
        <v>0</v>
      </c>
      <c r="AP506" s="7">
        <f>IF(S506&gt;0,RANK(S506,(N506:P506,Q506:AL506)),0)</f>
        <v>0</v>
      </c>
      <c r="AQ506" s="7">
        <f>IF(T506&gt;0,RANK(T506,(N506:P506,Q506:AL506)),0)</f>
        <v>0</v>
      </c>
      <c r="AR506" s="2">
        <f t="shared" si="196"/>
        <v>2.3350846468184472E-3</v>
      </c>
      <c r="AS506" s="2">
        <f t="shared" si="197"/>
        <v>0</v>
      </c>
      <c r="AT506" s="2">
        <f t="shared" si="198"/>
        <v>0</v>
      </c>
      <c r="AU506" s="2">
        <f t="shared" si="199"/>
        <v>0</v>
      </c>
      <c r="AW506" t="s">
        <v>727</v>
      </c>
      <c r="AX506" t="s">
        <v>297</v>
      </c>
      <c r="AY506">
        <v>8</v>
      </c>
      <c r="BA506" s="127">
        <v>13</v>
      </c>
      <c r="BB506" s="130">
        <v>175</v>
      </c>
      <c r="BC506" s="131">
        <f t="shared" si="189"/>
        <v>13175</v>
      </c>
      <c r="BE506" s="7" t="s">
        <v>3271</v>
      </c>
    </row>
    <row r="507" spans="1:57" hidden="1" outlineLevel="1" x14ac:dyDescent="0.2">
      <c r="A507" t="s">
        <v>728</v>
      </c>
      <c r="B507" t="s">
        <v>297</v>
      </c>
      <c r="C507" s="1">
        <f t="shared" si="190"/>
        <v>14059</v>
      </c>
      <c r="D507" s="7">
        <f>RANK(N507,(N507:P507,Q507:AL507))</f>
        <v>1</v>
      </c>
      <c r="E507" s="7">
        <f>RANK(O507,(N507:P507,Q507:AL507))</f>
        <v>2</v>
      </c>
      <c r="F507" s="7">
        <f>IF(P507&gt;0,RANK(P507,(N507:P507,Q507:AL507)),0)</f>
        <v>3</v>
      </c>
      <c r="G507" s="1">
        <f t="shared" si="191"/>
        <v>38</v>
      </c>
      <c r="H507" s="2">
        <f t="shared" si="200"/>
        <v>2.7028949427413047E-3</v>
      </c>
      <c r="I507" s="2"/>
      <c r="J507" s="2">
        <f t="shared" si="192"/>
        <v>0.43986058752400597</v>
      </c>
      <c r="K507" s="2">
        <f t="shared" si="193"/>
        <v>0.43715769258126469</v>
      </c>
      <c r="L507" s="2">
        <f t="shared" si="194"/>
        <v>0.11394836048083079</v>
      </c>
      <c r="M507" s="2">
        <f t="shared" si="195"/>
        <v>9.0333594138984896E-3</v>
      </c>
      <c r="N507" s="1">
        <v>6184</v>
      </c>
      <c r="O507" s="1">
        <v>6146</v>
      </c>
      <c r="P507" s="1">
        <v>1602</v>
      </c>
      <c r="Q507" s="1">
        <v>127</v>
      </c>
      <c r="AN507" s="7">
        <f>IF(Q507&gt;0,RANK(Q507,(N507:P507,Q507:AL507)),0)</f>
        <v>4</v>
      </c>
      <c r="AO507" s="7">
        <f>IF(R507&gt;0,RANK(R507,(N507:P507,Q507:AL507)),0)</f>
        <v>0</v>
      </c>
      <c r="AP507" s="7">
        <f>IF(S507&gt;0,RANK(S507,(N507:P507,Q507:AL507)),0)</f>
        <v>0</v>
      </c>
      <c r="AQ507" s="7">
        <f>IF(T507&gt;0,RANK(T507,(N507:P507,Q507:AL507)),0)</f>
        <v>0</v>
      </c>
      <c r="AR507" s="2">
        <f t="shared" si="196"/>
        <v>9.0333594138985712E-3</v>
      </c>
      <c r="AS507" s="2">
        <f t="shared" si="197"/>
        <v>0</v>
      </c>
      <c r="AT507" s="2">
        <f t="shared" si="198"/>
        <v>0</v>
      </c>
      <c r="AU507" s="2">
        <f t="shared" si="199"/>
        <v>0</v>
      </c>
      <c r="AW507" t="s">
        <v>728</v>
      </c>
      <c r="AX507" t="s">
        <v>297</v>
      </c>
      <c r="AY507">
        <v>10</v>
      </c>
      <c r="BA507" s="127">
        <v>13</v>
      </c>
      <c r="BB507" s="130">
        <v>177</v>
      </c>
      <c r="BC507" s="131">
        <f t="shared" si="189"/>
        <v>13177</v>
      </c>
      <c r="BE507" s="7" t="s">
        <v>3271</v>
      </c>
    </row>
    <row r="508" spans="1:57" hidden="1" outlineLevel="1" x14ac:dyDescent="0.2">
      <c r="A508" t="s">
        <v>940</v>
      </c>
      <c r="B508" t="s">
        <v>297</v>
      </c>
      <c r="C508" s="1">
        <f t="shared" si="190"/>
        <v>5908</v>
      </c>
      <c r="D508" s="7">
        <f>RANK(N508,(N508:P508,Q508:AL508))</f>
        <v>2</v>
      </c>
      <c r="E508" s="7">
        <f>RANK(O508,(N508:P508,Q508:AL508))</f>
        <v>1</v>
      </c>
      <c r="F508" s="7">
        <f>IF(P508&gt;0,RANK(P508,(N508:P508,Q508:AL508)),0)</f>
        <v>3</v>
      </c>
      <c r="G508" s="1">
        <f t="shared" si="191"/>
        <v>1250</v>
      </c>
      <c r="H508" s="2">
        <f t="shared" si="200"/>
        <v>0.2115775220040623</v>
      </c>
      <c r="I508" s="2"/>
      <c r="J508" s="2">
        <f t="shared" si="192"/>
        <v>0.30653351387948546</v>
      </c>
      <c r="K508" s="2">
        <f t="shared" si="193"/>
        <v>0.51811103588354768</v>
      </c>
      <c r="L508" s="2">
        <f t="shared" si="194"/>
        <v>0.17332430602572782</v>
      </c>
      <c r="M508" s="2">
        <f t="shared" si="195"/>
        <v>2.0311442112390388E-3</v>
      </c>
      <c r="N508" s="1">
        <v>1811</v>
      </c>
      <c r="O508" s="1">
        <v>3061</v>
      </c>
      <c r="P508" s="1">
        <v>1024</v>
      </c>
      <c r="Q508" s="1">
        <v>12</v>
      </c>
      <c r="AN508" s="7">
        <f>IF(Q508&gt;0,RANK(Q508,(N508:P508,Q508:AL508)),0)</f>
        <v>4</v>
      </c>
      <c r="AO508" s="7">
        <f>IF(R508&gt;0,RANK(R508,(N508:P508,Q508:AL508)),0)</f>
        <v>0</v>
      </c>
      <c r="AP508" s="7">
        <f>IF(S508&gt;0,RANK(S508,(N508:P508,Q508:AL508)),0)</f>
        <v>0</v>
      </c>
      <c r="AQ508" s="7">
        <f>IF(T508&gt;0,RANK(T508,(N508:P508,Q508:AL508)),0)</f>
        <v>0</v>
      </c>
      <c r="AR508" s="2">
        <f t="shared" si="196"/>
        <v>2.031144211238998E-3</v>
      </c>
      <c r="AS508" s="2">
        <f t="shared" si="197"/>
        <v>0</v>
      </c>
      <c r="AT508" s="2">
        <f t="shared" si="198"/>
        <v>0</v>
      </c>
      <c r="AU508" s="2">
        <f t="shared" si="199"/>
        <v>0</v>
      </c>
      <c r="AW508" t="s">
        <v>940</v>
      </c>
      <c r="AX508" t="s">
        <v>297</v>
      </c>
      <c r="AY508">
        <v>2</v>
      </c>
      <c r="BA508" s="127">
        <v>13</v>
      </c>
      <c r="BB508" s="130">
        <v>179</v>
      </c>
      <c r="BC508" s="131">
        <f t="shared" si="189"/>
        <v>13179</v>
      </c>
      <c r="BE508" s="7" t="s">
        <v>3271</v>
      </c>
    </row>
    <row r="509" spans="1:57" hidden="1" outlineLevel="1" x14ac:dyDescent="0.2">
      <c r="A509" t="s">
        <v>1810</v>
      </c>
      <c r="B509" t="s">
        <v>297</v>
      </c>
      <c r="C509" s="1">
        <f t="shared" si="190"/>
        <v>7895</v>
      </c>
      <c r="D509" s="7">
        <f>RANK(N509,(N509:P509,Q509:AL509))</f>
        <v>1</v>
      </c>
      <c r="E509" s="7">
        <f>RANK(O509,(N509:P509,Q509:AL509))</f>
        <v>2</v>
      </c>
      <c r="F509" s="7">
        <f>IF(P509&gt;0,RANK(P509,(N509:P509,Q509:AL509)),0)</f>
        <v>3</v>
      </c>
      <c r="G509" s="1">
        <f t="shared" si="191"/>
        <v>1021</v>
      </c>
      <c r="H509" s="2">
        <f t="shared" si="200"/>
        <v>0.12932235592146929</v>
      </c>
      <c r="I509" s="2"/>
      <c r="J509" s="2">
        <f t="shared" si="192"/>
        <v>0.48803039898670042</v>
      </c>
      <c r="K509" s="2">
        <f t="shared" si="193"/>
        <v>0.35870804306523119</v>
      </c>
      <c r="L509" s="2">
        <f t="shared" si="194"/>
        <v>0.14895503483217226</v>
      </c>
      <c r="M509" s="2">
        <f t="shared" si="195"/>
        <v>4.3065231158961326E-3</v>
      </c>
      <c r="N509" s="1">
        <v>3853</v>
      </c>
      <c r="O509" s="1">
        <v>2832</v>
      </c>
      <c r="P509" s="1">
        <v>1176</v>
      </c>
      <c r="Q509" s="1">
        <v>33</v>
      </c>
      <c r="S509" s="1">
        <v>1</v>
      </c>
      <c r="AN509" s="7">
        <f>IF(Q509&gt;0,RANK(Q509,(N509:P509,Q509:AL509)),0)</f>
        <v>4</v>
      </c>
      <c r="AO509" s="7">
        <f>IF(R509&gt;0,RANK(R509,(N509:P509,Q509:AL509)),0)</f>
        <v>0</v>
      </c>
      <c r="AP509" s="7">
        <f>IF(S509&gt;0,RANK(S509,(N509:P509,Q509:AL509)),0)</f>
        <v>5</v>
      </c>
      <c r="AQ509" s="7">
        <f>IF(T509&gt;0,RANK(T509,(N509:P509,Q509:AL509)),0)</f>
        <v>0</v>
      </c>
      <c r="AR509" s="2">
        <f t="shared" si="196"/>
        <v>4.1798606713109561E-3</v>
      </c>
      <c r="AS509" s="2">
        <f t="shared" si="197"/>
        <v>0</v>
      </c>
      <c r="AT509" s="2">
        <f t="shared" si="198"/>
        <v>1.2666244458518051E-4</v>
      </c>
      <c r="AU509" s="2">
        <f t="shared" si="199"/>
        <v>0</v>
      </c>
      <c r="AW509" t="s">
        <v>1810</v>
      </c>
      <c r="AX509" t="s">
        <v>297</v>
      </c>
      <c r="AY509">
        <v>1</v>
      </c>
      <c r="BA509" s="127">
        <v>13</v>
      </c>
      <c r="BB509" s="130">
        <v>181</v>
      </c>
      <c r="BC509" s="131">
        <f t="shared" si="189"/>
        <v>13181</v>
      </c>
      <c r="BE509" s="7" t="s">
        <v>3271</v>
      </c>
    </row>
    <row r="510" spans="1:57" hidden="1" outlineLevel="1" x14ac:dyDescent="0.2">
      <c r="A510" t="s">
        <v>1204</v>
      </c>
      <c r="B510" t="s">
        <v>297</v>
      </c>
      <c r="C510" s="1">
        <f t="shared" si="190"/>
        <v>2958</v>
      </c>
      <c r="D510" s="7">
        <f>RANK(N510,(N510:P510,Q510:AL510))</f>
        <v>1</v>
      </c>
      <c r="E510" s="7">
        <f>RANK(O510,(N510:P510,Q510:AL510))</f>
        <v>2</v>
      </c>
      <c r="F510" s="7">
        <f>IF(P510&gt;0,RANK(P510,(N510:P510,Q510:AL510)),0)</f>
        <v>3</v>
      </c>
      <c r="G510" s="1">
        <f t="shared" si="191"/>
        <v>178</v>
      </c>
      <c r="H510" s="2">
        <f t="shared" si="200"/>
        <v>6.0175794455713319E-2</v>
      </c>
      <c r="I510" s="2"/>
      <c r="J510" s="2">
        <f t="shared" si="192"/>
        <v>0.44861392832995267</v>
      </c>
      <c r="K510" s="2">
        <f t="shared" si="193"/>
        <v>0.38843813387423937</v>
      </c>
      <c r="L510" s="2">
        <f t="shared" si="194"/>
        <v>0.16193373901284652</v>
      </c>
      <c r="M510" s="2">
        <f t="shared" si="195"/>
        <v>1.0141987829614951E-3</v>
      </c>
      <c r="N510" s="1">
        <v>1327</v>
      </c>
      <c r="O510" s="1">
        <v>1149</v>
      </c>
      <c r="P510" s="1">
        <v>479</v>
      </c>
      <c r="Q510" s="1">
        <v>3</v>
      </c>
      <c r="AN510" s="7">
        <f>IF(Q510&gt;0,RANK(Q510,(N510:P510,Q510:AL510)),0)</f>
        <v>4</v>
      </c>
      <c r="AO510" s="7">
        <f>IF(R510&gt;0,RANK(R510,(N510:P510,Q510:AL510)),0)</f>
        <v>0</v>
      </c>
      <c r="AP510" s="7">
        <f>IF(S510&gt;0,RANK(S510,(N510:P510,Q510:AL510)),0)</f>
        <v>0</v>
      </c>
      <c r="AQ510" s="7">
        <f>IF(T510&gt;0,RANK(T510,(N510:P510,Q510:AL510)),0)</f>
        <v>0</v>
      </c>
      <c r="AR510" s="2">
        <f t="shared" si="196"/>
        <v>1.0141987829614604E-3</v>
      </c>
      <c r="AS510" s="2">
        <f t="shared" si="197"/>
        <v>0</v>
      </c>
      <c r="AT510" s="2">
        <f t="shared" si="198"/>
        <v>0</v>
      </c>
      <c r="AU510" s="2">
        <f t="shared" si="199"/>
        <v>0</v>
      </c>
      <c r="AW510" t="s">
        <v>1204</v>
      </c>
      <c r="AX510" t="s">
        <v>297</v>
      </c>
      <c r="AY510">
        <v>10</v>
      </c>
      <c r="BA510" s="127">
        <v>13</v>
      </c>
      <c r="BB510" s="130">
        <v>183</v>
      </c>
      <c r="BC510" s="131">
        <f t="shared" si="189"/>
        <v>13183</v>
      </c>
      <c r="BE510" s="7" t="s">
        <v>3271</v>
      </c>
    </row>
    <row r="511" spans="1:57" hidden="1" outlineLevel="1" x14ac:dyDescent="0.2">
      <c r="A511" t="s">
        <v>2511</v>
      </c>
      <c r="B511" t="s">
        <v>297</v>
      </c>
      <c r="C511" s="1">
        <f t="shared" si="190"/>
        <v>1957</v>
      </c>
      <c r="D511" s="7">
        <f>RANK(N511,(N511:P511,Q511:AL511))</f>
        <v>1</v>
      </c>
      <c r="E511" s="7">
        <f>RANK(O511,(N511:P511,Q511:AL511))</f>
        <v>2</v>
      </c>
      <c r="F511" s="7">
        <f>IF(P511&gt;0,RANK(P511,(N511:P511,Q511:AL511)),0)</f>
        <v>3</v>
      </c>
      <c r="G511" s="1">
        <f t="shared" si="191"/>
        <v>155</v>
      </c>
      <c r="H511" s="2">
        <f t="shared" si="200"/>
        <v>7.9202861522738879E-2</v>
      </c>
      <c r="I511" s="2"/>
      <c r="J511" s="2">
        <f t="shared" si="192"/>
        <v>0.44660194174757284</v>
      </c>
      <c r="K511" s="2">
        <f t="shared" si="193"/>
        <v>0.36739908022483392</v>
      </c>
      <c r="L511" s="2">
        <f t="shared" si="194"/>
        <v>0.18140010219724068</v>
      </c>
      <c r="M511" s="2">
        <f t="shared" si="195"/>
        <v>4.5988758303525668E-3</v>
      </c>
      <c r="N511" s="1">
        <v>874</v>
      </c>
      <c r="O511" s="1">
        <v>719</v>
      </c>
      <c r="P511" s="1">
        <v>355</v>
      </c>
      <c r="Q511" s="1">
        <v>9</v>
      </c>
      <c r="AN511" s="7">
        <f>IF(Q511&gt;0,RANK(Q511,(N511:P511,Q511:AL511)),0)</f>
        <v>4</v>
      </c>
      <c r="AO511" s="7">
        <f>IF(R511&gt;0,RANK(R511,(N511:P511,Q511:AL511)),0)</f>
        <v>0</v>
      </c>
      <c r="AP511" s="7">
        <f>IF(S511&gt;0,RANK(S511,(N511:P511,Q511:AL511)),0)</f>
        <v>0</v>
      </c>
      <c r="AQ511" s="7">
        <f>IF(T511&gt;0,RANK(T511,(N511:P511,Q511:AL511)),0)</f>
        <v>0</v>
      </c>
      <c r="AR511" s="2">
        <f t="shared" si="196"/>
        <v>4.5988758303525806E-3</v>
      </c>
      <c r="AS511" s="2">
        <f t="shared" si="197"/>
        <v>0</v>
      </c>
      <c r="AT511" s="2">
        <f t="shared" si="198"/>
        <v>0</v>
      </c>
      <c r="AU511" s="2">
        <f t="shared" si="199"/>
        <v>0</v>
      </c>
      <c r="AW511" t="s">
        <v>2511</v>
      </c>
      <c r="AX511" t="s">
        <v>297</v>
      </c>
      <c r="AY511">
        <v>1</v>
      </c>
      <c r="BA511" s="127">
        <v>13</v>
      </c>
      <c r="BB511" s="130">
        <v>185</v>
      </c>
      <c r="BC511" s="131">
        <f t="shared" si="189"/>
        <v>13185</v>
      </c>
      <c r="BE511" s="7" t="s">
        <v>3271</v>
      </c>
    </row>
    <row r="512" spans="1:57" hidden="1" outlineLevel="1" x14ac:dyDescent="0.2">
      <c r="A512" t="s">
        <v>1411</v>
      </c>
      <c r="B512" t="s">
        <v>297</v>
      </c>
      <c r="C512" s="1">
        <f t="shared" si="190"/>
        <v>22192</v>
      </c>
      <c r="D512" s="7">
        <f>RANK(N512,(N512:P512,Q512:AL512))</f>
        <v>2</v>
      </c>
      <c r="E512" s="7">
        <f>RANK(O512,(N512:P512,Q512:AL512))</f>
        <v>1</v>
      </c>
      <c r="F512" s="7">
        <f>IF(P512&gt;0,RANK(P512,(N512:P512,Q512:AL512)),0)</f>
        <v>3</v>
      </c>
      <c r="G512" s="1">
        <f t="shared" si="191"/>
        <v>1257</v>
      </c>
      <c r="H512" s="2">
        <f t="shared" si="200"/>
        <v>5.6642033165104543E-2</v>
      </c>
      <c r="I512" s="2"/>
      <c r="J512" s="2">
        <f t="shared" si="192"/>
        <v>0.4064077144917087</v>
      </c>
      <c r="K512" s="2">
        <f t="shared" si="193"/>
        <v>0.46304974765681328</v>
      </c>
      <c r="L512" s="2">
        <f t="shared" si="194"/>
        <v>0.12905551550108146</v>
      </c>
      <c r="M512" s="2">
        <f t="shared" si="195"/>
        <v>1.4870223503966051E-3</v>
      </c>
      <c r="N512" s="1">
        <v>9019</v>
      </c>
      <c r="O512" s="1">
        <v>10276</v>
      </c>
      <c r="P512" s="1">
        <v>2864</v>
      </c>
      <c r="Q512" s="1">
        <v>33</v>
      </c>
      <c r="AN512" s="7">
        <f>IF(Q512&gt;0,RANK(Q512,(N512:P512,Q512:AL512)),0)</f>
        <v>4</v>
      </c>
      <c r="AO512" s="7">
        <f>IF(R512&gt;0,RANK(R512,(N512:P512,Q512:AL512)),0)</f>
        <v>0</v>
      </c>
      <c r="AP512" s="7">
        <f>IF(S512&gt;0,RANK(S512,(N512:P512,Q512:AL512)),0)</f>
        <v>0</v>
      </c>
      <c r="AQ512" s="7">
        <f>IF(T512&gt;0,RANK(T512,(N512:P512,Q512:AL512)),0)</f>
        <v>0</v>
      </c>
      <c r="AR512" s="2">
        <f t="shared" si="196"/>
        <v>1.4870223503965392E-3</v>
      </c>
      <c r="AS512" s="2">
        <f t="shared" si="197"/>
        <v>0</v>
      </c>
      <c r="AT512" s="2">
        <f t="shared" si="198"/>
        <v>0</v>
      </c>
      <c r="AU512" s="2">
        <f t="shared" si="199"/>
        <v>0</v>
      </c>
      <c r="AW512" t="s">
        <v>1411</v>
      </c>
      <c r="AX512" t="s">
        <v>297</v>
      </c>
      <c r="AY512">
        <v>2</v>
      </c>
      <c r="BA512" s="127">
        <v>13</v>
      </c>
      <c r="BB512" s="130">
        <v>187</v>
      </c>
      <c r="BC512" s="131">
        <f t="shared" si="189"/>
        <v>13187</v>
      </c>
      <c r="BE512" s="7" t="s">
        <v>3271</v>
      </c>
    </row>
    <row r="513" spans="1:57" hidden="1" outlineLevel="1" x14ac:dyDescent="0.2">
      <c r="A513" t="s">
        <v>1184</v>
      </c>
      <c r="B513" t="s">
        <v>297</v>
      </c>
      <c r="C513" s="1">
        <f t="shared" si="190"/>
        <v>5036</v>
      </c>
      <c r="D513" s="7">
        <f>RANK(N513,(N513:P513,Q513:AL513))</f>
        <v>1</v>
      </c>
      <c r="E513" s="7">
        <f>RANK(O513,(N513:P513,Q513:AL513))</f>
        <v>2</v>
      </c>
      <c r="F513" s="7">
        <f>IF(P513&gt;0,RANK(P513,(N513:P513,Q513:AL513)),0)</f>
        <v>3</v>
      </c>
      <c r="G513" s="1">
        <f t="shared" si="191"/>
        <v>38</v>
      </c>
      <c r="H513" s="2">
        <f t="shared" si="200"/>
        <v>7.5456711675933284E-3</v>
      </c>
      <c r="I513" s="2"/>
      <c r="J513" s="2">
        <f t="shared" si="192"/>
        <v>0.39912629070691025</v>
      </c>
      <c r="K513" s="2">
        <f t="shared" si="193"/>
        <v>0.39158061953931694</v>
      </c>
      <c r="L513" s="2">
        <f t="shared" si="194"/>
        <v>0.20552025416997619</v>
      </c>
      <c r="M513" s="2">
        <f t="shared" si="195"/>
        <v>3.7728355837966798E-3</v>
      </c>
      <c r="N513" s="1">
        <v>2010</v>
      </c>
      <c r="O513" s="1">
        <v>1972</v>
      </c>
      <c r="P513" s="1">
        <v>1035</v>
      </c>
      <c r="Q513" s="1">
        <v>19</v>
      </c>
      <c r="AN513" s="7">
        <f>IF(Q513&gt;0,RANK(Q513,(N513:P513,Q513:AL513)),0)</f>
        <v>4</v>
      </c>
      <c r="AO513" s="7">
        <f>IF(R513&gt;0,RANK(R513,(N513:P513,Q513:AL513)),0)</f>
        <v>0</v>
      </c>
      <c r="AP513" s="7">
        <f>IF(S513&gt;0,RANK(S513,(N513:P513,Q513:AL513)),0)</f>
        <v>0</v>
      </c>
      <c r="AQ513" s="7">
        <f>IF(T513&gt;0,RANK(T513,(N513:P513,Q513:AL513)),0)</f>
        <v>0</v>
      </c>
      <c r="AR513" s="2">
        <f t="shared" si="196"/>
        <v>3.7728355837966642E-3</v>
      </c>
      <c r="AS513" s="2">
        <f t="shared" si="197"/>
        <v>0</v>
      </c>
      <c r="AT513" s="2">
        <f t="shared" si="198"/>
        <v>0</v>
      </c>
      <c r="AU513" s="2">
        <f t="shared" si="199"/>
        <v>0</v>
      </c>
      <c r="AW513" t="s">
        <v>1184</v>
      </c>
      <c r="AX513" t="s">
        <v>297</v>
      </c>
      <c r="AY513">
        <v>9</v>
      </c>
      <c r="BA513" s="127">
        <v>13</v>
      </c>
      <c r="BB513" s="130">
        <v>189</v>
      </c>
      <c r="BC513" s="131">
        <f t="shared" si="189"/>
        <v>13189</v>
      </c>
      <c r="BE513" s="7" t="s">
        <v>3271</v>
      </c>
    </row>
    <row r="514" spans="1:57" hidden="1" outlineLevel="1" x14ac:dyDescent="0.2">
      <c r="A514" t="s">
        <v>1185</v>
      </c>
      <c r="B514" t="s">
        <v>297</v>
      </c>
      <c r="C514" s="1">
        <f t="shared" si="190"/>
        <v>6468</v>
      </c>
      <c r="D514" s="7">
        <f>RANK(N514,(N514:P514,Q514:AL514))</f>
        <v>2</v>
      </c>
      <c r="E514" s="7">
        <f>RANK(O514,(N514:P514,Q514:AL514))</f>
        <v>1</v>
      </c>
      <c r="F514" s="7">
        <f>IF(P514&gt;0,RANK(P514,(N514:P514,Q514:AL514)),0)</f>
        <v>3</v>
      </c>
      <c r="G514" s="1">
        <f t="shared" si="191"/>
        <v>315</v>
      </c>
      <c r="H514" s="2">
        <f t="shared" si="200"/>
        <v>4.8701298701298704E-2</v>
      </c>
      <c r="I514" s="2"/>
      <c r="J514" s="2">
        <f t="shared" si="192"/>
        <v>0.40816326530612246</v>
      </c>
      <c r="K514" s="2">
        <f t="shared" si="193"/>
        <v>0.45686456400742115</v>
      </c>
      <c r="L514" s="2">
        <f t="shared" si="194"/>
        <v>0.13296227581941866</v>
      </c>
      <c r="M514" s="2">
        <f t="shared" si="195"/>
        <v>2.0098948670377315E-3</v>
      </c>
      <c r="N514" s="1">
        <v>2640</v>
      </c>
      <c r="O514" s="1">
        <v>2955</v>
      </c>
      <c r="P514" s="1">
        <v>860</v>
      </c>
      <c r="Q514" s="1">
        <v>13</v>
      </c>
      <c r="AN514" s="7">
        <f>IF(Q514&gt;0,RANK(Q514,(N514:P514,Q514:AL514)),0)</f>
        <v>4</v>
      </c>
      <c r="AO514" s="7">
        <f>IF(R514&gt;0,RANK(R514,(N514:P514,Q514:AL514)),0)</f>
        <v>0</v>
      </c>
      <c r="AP514" s="7">
        <f>IF(S514&gt;0,RANK(S514,(N514:P514,Q514:AL514)),0)</f>
        <v>0</v>
      </c>
      <c r="AQ514" s="7">
        <f>IF(T514&gt;0,RANK(T514,(N514:P514,Q514:AL514)),0)</f>
        <v>0</v>
      </c>
      <c r="AR514" s="2">
        <f t="shared" si="196"/>
        <v>2.0098948670377241E-3</v>
      </c>
      <c r="AS514" s="2">
        <f t="shared" si="197"/>
        <v>0</v>
      </c>
      <c r="AT514" s="2">
        <f t="shared" si="198"/>
        <v>0</v>
      </c>
      <c r="AU514" s="2">
        <f t="shared" si="199"/>
        <v>0</v>
      </c>
      <c r="AW514" t="s">
        <v>1185</v>
      </c>
      <c r="AX514" t="s">
        <v>297</v>
      </c>
      <c r="AY514">
        <v>10</v>
      </c>
      <c r="BA514" s="127">
        <v>13</v>
      </c>
      <c r="BB514" s="130">
        <v>191</v>
      </c>
      <c r="BC514" s="131">
        <f t="shared" si="189"/>
        <v>13191</v>
      </c>
      <c r="BE514" s="7" t="s">
        <v>3271</v>
      </c>
    </row>
    <row r="515" spans="1:57" hidden="1" outlineLevel="1" x14ac:dyDescent="0.2">
      <c r="A515" t="s">
        <v>1183</v>
      </c>
      <c r="B515" t="s">
        <v>297</v>
      </c>
      <c r="C515" s="1">
        <f t="shared" si="190"/>
        <v>3517</v>
      </c>
      <c r="D515" s="7">
        <f>RANK(N515,(N515:P515,Q515:AL515))</f>
        <v>1</v>
      </c>
      <c r="E515" s="7">
        <f>RANK(O515,(N515:P515,Q515:AL515))</f>
        <v>2</v>
      </c>
      <c r="F515" s="7">
        <f>IF(P515&gt;0,RANK(P515,(N515:P515,Q515:AL515)),0)</f>
        <v>3</v>
      </c>
      <c r="G515" s="1">
        <f t="shared" si="191"/>
        <v>898</v>
      </c>
      <c r="H515" s="2">
        <f t="shared" si="200"/>
        <v>0.25533124822291725</v>
      </c>
      <c r="I515" s="2"/>
      <c r="J515" s="2">
        <f t="shared" si="192"/>
        <v>0.54734148421950524</v>
      </c>
      <c r="K515" s="2">
        <f t="shared" si="193"/>
        <v>0.29201023599658799</v>
      </c>
      <c r="L515" s="2">
        <f t="shared" si="194"/>
        <v>0.15638328120557293</v>
      </c>
      <c r="M515" s="2">
        <f t="shared" si="195"/>
        <v>4.2649985783338451E-3</v>
      </c>
      <c r="N515" s="1">
        <v>1925</v>
      </c>
      <c r="O515" s="1">
        <v>1027</v>
      </c>
      <c r="P515" s="1">
        <v>550</v>
      </c>
      <c r="Q515" s="1">
        <v>15</v>
      </c>
      <c r="AN515" s="7">
        <f>IF(Q515&gt;0,RANK(Q515,(N515:P515,Q515:AL515)),0)</f>
        <v>4</v>
      </c>
      <c r="AO515" s="7">
        <f>IF(R515&gt;0,RANK(R515,(N515:P515,Q515:AL515)),0)</f>
        <v>0</v>
      </c>
      <c r="AP515" s="7">
        <f>IF(S515&gt;0,RANK(S515,(N515:P515,Q515:AL515)),0)</f>
        <v>0</v>
      </c>
      <c r="AQ515" s="7">
        <f>IF(T515&gt;0,RANK(T515,(N515:P515,Q515:AL515)),0)</f>
        <v>0</v>
      </c>
      <c r="AR515" s="2">
        <f t="shared" si="196"/>
        <v>4.2649985783338069E-3</v>
      </c>
      <c r="AS515" s="2">
        <f t="shared" si="197"/>
        <v>0</v>
      </c>
      <c r="AT515" s="2">
        <f t="shared" si="198"/>
        <v>0</v>
      </c>
      <c r="AU515" s="2">
        <f t="shared" si="199"/>
        <v>0</v>
      </c>
      <c r="AW515" t="s">
        <v>1183</v>
      </c>
      <c r="AX515" t="s">
        <v>297</v>
      </c>
      <c r="AY515">
        <v>1</v>
      </c>
      <c r="BA515" s="127">
        <v>13</v>
      </c>
      <c r="BB515" s="130">
        <v>193</v>
      </c>
      <c r="BC515" s="131">
        <f t="shared" si="189"/>
        <v>13193</v>
      </c>
      <c r="BE515" s="7" t="s">
        <v>3271</v>
      </c>
    </row>
    <row r="516" spans="1:57" hidden="1" outlineLevel="1" x14ac:dyDescent="0.2">
      <c r="A516" t="s">
        <v>1319</v>
      </c>
      <c r="B516" t="s">
        <v>297</v>
      </c>
      <c r="C516" s="1">
        <f t="shared" si="190"/>
        <v>3806</v>
      </c>
      <c r="D516" s="7">
        <f>RANK(N516,(N516:P516,Q516:AL516))</f>
        <v>1</v>
      </c>
      <c r="E516" s="7">
        <f>RANK(O516,(N516:P516,Q516:AL516))</f>
        <v>2</v>
      </c>
      <c r="F516" s="7">
        <f>IF(P516&gt;0,RANK(P516,(N516:P516,Q516:AL516)),0)</f>
        <v>3</v>
      </c>
      <c r="G516" s="1">
        <f t="shared" si="191"/>
        <v>1547</v>
      </c>
      <c r="H516" s="2">
        <f t="shared" si="200"/>
        <v>0.40646347871781396</v>
      </c>
      <c r="I516" s="2"/>
      <c r="J516" s="2">
        <f t="shared" si="192"/>
        <v>0.6544929059379927</v>
      </c>
      <c r="K516" s="2">
        <f t="shared" si="193"/>
        <v>0.24802942722017868</v>
      </c>
      <c r="L516" s="2">
        <f t="shared" si="194"/>
        <v>9.5375722543352595E-2</v>
      </c>
      <c r="M516" s="2">
        <f t="shared" si="195"/>
        <v>2.10194429847603E-3</v>
      </c>
      <c r="N516" s="1">
        <v>2491</v>
      </c>
      <c r="O516" s="1">
        <v>944</v>
      </c>
      <c r="P516" s="1">
        <v>363</v>
      </c>
      <c r="Q516" s="1">
        <v>8</v>
      </c>
      <c r="AN516" s="7">
        <f>IF(Q516&gt;0,RANK(Q516,(N516:P516,Q516:AL516)),0)</f>
        <v>4</v>
      </c>
      <c r="AO516" s="7">
        <f>IF(R516&gt;0,RANK(R516,(N516:P516,Q516:AL516)),0)</f>
        <v>0</v>
      </c>
      <c r="AP516" s="7">
        <f>IF(S516&gt;0,RANK(S516,(N516:P516,Q516:AL516)),0)</f>
        <v>0</v>
      </c>
      <c r="AQ516" s="7">
        <f>IF(T516&gt;0,RANK(T516,(N516:P516,Q516:AL516)),0)</f>
        <v>0</v>
      </c>
      <c r="AR516" s="2">
        <f t="shared" si="196"/>
        <v>2.1019442984760903E-3</v>
      </c>
      <c r="AS516" s="2">
        <f t="shared" si="197"/>
        <v>0</v>
      </c>
      <c r="AT516" s="2">
        <f t="shared" si="198"/>
        <v>0</v>
      </c>
      <c r="AU516" s="2">
        <f t="shared" si="199"/>
        <v>0</v>
      </c>
      <c r="AW516" t="s">
        <v>1319</v>
      </c>
      <c r="AX516" t="s">
        <v>297</v>
      </c>
      <c r="AY516">
        <v>2</v>
      </c>
      <c r="BA516" s="127">
        <v>13</v>
      </c>
      <c r="BB516" s="130">
        <v>195</v>
      </c>
      <c r="BC516" s="131">
        <f t="shared" si="189"/>
        <v>13195</v>
      </c>
      <c r="BE516" s="7" t="s">
        <v>3271</v>
      </c>
    </row>
    <row r="517" spans="1:57" hidden="1" outlineLevel="1" x14ac:dyDescent="0.2">
      <c r="A517" t="s">
        <v>1320</v>
      </c>
      <c r="B517" t="s">
        <v>297</v>
      </c>
      <c r="C517" s="1">
        <f t="shared" ref="C517:C548" si="201">SUM(N517:AL517)</f>
        <v>6893</v>
      </c>
      <c r="D517" s="7">
        <f>RANK(N517,(N517:P517,Q517:AL517))</f>
        <v>2</v>
      </c>
      <c r="E517" s="7">
        <f>RANK(O517,(N517:P517,Q517:AL517))</f>
        <v>1</v>
      </c>
      <c r="F517" s="7">
        <f>IF(P517&gt;0,RANK(P517,(N517:P517,Q517:AL517)),0)</f>
        <v>3</v>
      </c>
      <c r="G517" s="1">
        <f t="shared" ref="G517:G548" si="202">MAX(N517:P517)-LARGE(N517:P517,2)</f>
        <v>958</v>
      </c>
      <c r="H517" s="2">
        <f t="shared" si="200"/>
        <v>0.13898157551138837</v>
      </c>
      <c r="I517" s="2"/>
      <c r="J517" s="2">
        <f t="shared" ref="J517:J548" si="203">IF($C517=0,"-",N517/$C517)</f>
        <v>0.34716378935151604</v>
      </c>
      <c r="K517" s="2">
        <f t="shared" ref="K517:K548" si="204">IF($C517=0,"-",O517/$C517)</f>
        <v>0.48614536486290438</v>
      </c>
      <c r="L517" s="2">
        <f t="shared" ref="L517:L548" si="205">IF($C517=0,"-",P517/$C517)</f>
        <v>0.16378935151603075</v>
      </c>
      <c r="M517" s="2">
        <f t="shared" ref="M517:M548" si="206">IF(C517=0,"-",(1-J517-K517-L517))</f>
        <v>2.9014942695488322E-3</v>
      </c>
      <c r="N517" s="1">
        <v>2393</v>
      </c>
      <c r="O517" s="1">
        <v>3351</v>
      </c>
      <c r="P517" s="1">
        <v>1129</v>
      </c>
      <c r="Q517" s="1">
        <v>20</v>
      </c>
      <c r="AN517" s="7">
        <f>IF(Q517&gt;0,RANK(Q517,(N517:P517,Q517:AL517)),0)</f>
        <v>4</v>
      </c>
      <c r="AO517" s="7">
        <f>IF(R517&gt;0,RANK(R517,(N517:P517,Q517:AL517)),0)</f>
        <v>0</v>
      </c>
      <c r="AP517" s="7">
        <f>IF(S517&gt;0,RANK(S517,(N517:P517,Q517:AL517)),0)</f>
        <v>0</v>
      </c>
      <c r="AQ517" s="7">
        <f>IF(T517&gt;0,RANK(T517,(N517:P517,Q517:AL517)),0)</f>
        <v>0</v>
      </c>
      <c r="AR517" s="2">
        <f t="shared" ref="AR517:AR548" si="207">IF($C517=0,"-",Q517/$C517)</f>
        <v>2.9014942695488178E-3</v>
      </c>
      <c r="AS517" s="2">
        <f t="shared" ref="AS517:AS548" si="208">IF($C517=0,"-",R517/$C517)</f>
        <v>0</v>
      </c>
      <c r="AT517" s="2">
        <f t="shared" ref="AT517:AT548" si="209">IF($C517=0,"-",S517/$C517)</f>
        <v>0</v>
      </c>
      <c r="AU517" s="2">
        <f t="shared" ref="AU517:AU548" si="210">IF($C517=0,"-",T517/$C517)</f>
        <v>0</v>
      </c>
      <c r="AW517" t="s">
        <v>1320</v>
      </c>
      <c r="AX517" t="s">
        <v>297</v>
      </c>
      <c r="AY517">
        <v>11</v>
      </c>
      <c r="BA517" s="127">
        <v>13</v>
      </c>
      <c r="BB517" s="130">
        <v>197</v>
      </c>
      <c r="BC517" s="131">
        <f t="shared" si="189"/>
        <v>13197</v>
      </c>
      <c r="BE517" s="7" t="s">
        <v>3271</v>
      </c>
    </row>
    <row r="518" spans="1:57" hidden="1" outlineLevel="1" x14ac:dyDescent="0.2">
      <c r="A518" t="s">
        <v>2071</v>
      </c>
      <c r="B518" t="s">
        <v>297</v>
      </c>
      <c r="C518" s="1">
        <f t="shared" si="201"/>
        <v>2056</v>
      </c>
      <c r="D518" s="7">
        <f>RANK(N518,(N518:P518,Q518:AL518))</f>
        <v>1</v>
      </c>
      <c r="E518" s="7">
        <f>RANK(O518,(N518:P518,Q518:AL518))</f>
        <v>2</v>
      </c>
      <c r="F518" s="7">
        <f>IF(P518&gt;0,RANK(P518,(N518:P518,Q518:AL518)),0)</f>
        <v>3</v>
      </c>
      <c r="G518" s="1">
        <f t="shared" si="202"/>
        <v>434</v>
      </c>
      <c r="H518" s="2">
        <f t="shared" si="200"/>
        <v>0.21108949416342412</v>
      </c>
      <c r="I518" s="2"/>
      <c r="J518" s="2">
        <f t="shared" si="203"/>
        <v>0.55690661478599224</v>
      </c>
      <c r="K518" s="2">
        <f t="shared" si="204"/>
        <v>0.34581712062256809</v>
      </c>
      <c r="L518" s="2">
        <f t="shared" si="205"/>
        <v>9.6303501945525297E-2</v>
      </c>
      <c r="M518" s="2">
        <f t="shared" si="206"/>
        <v>9.7276264591437955E-4</v>
      </c>
      <c r="N518" s="1">
        <v>1145</v>
      </c>
      <c r="O518" s="1">
        <v>711</v>
      </c>
      <c r="P518" s="1">
        <v>198</v>
      </c>
      <c r="Q518" s="1">
        <v>2</v>
      </c>
      <c r="AN518" s="7">
        <f>IF(Q518&gt;0,RANK(Q518,(N518:P518,Q518:AL518)),0)</f>
        <v>4</v>
      </c>
      <c r="AO518" s="7">
        <f>IF(R518&gt;0,RANK(R518,(N518:P518,Q518:AL518)),0)</f>
        <v>0</v>
      </c>
      <c r="AP518" s="7">
        <f>IF(S518&gt;0,RANK(S518,(N518:P518,Q518:AL518)),0)</f>
        <v>0</v>
      </c>
      <c r="AQ518" s="7">
        <f>IF(T518&gt;0,RANK(T518,(N518:P518,Q518:AL518)),0)</f>
        <v>0</v>
      </c>
      <c r="AR518" s="2">
        <f t="shared" si="207"/>
        <v>9.727626459143969E-4</v>
      </c>
      <c r="AS518" s="2">
        <f t="shared" si="208"/>
        <v>0</v>
      </c>
      <c r="AT518" s="2">
        <f t="shared" si="209"/>
        <v>0</v>
      </c>
      <c r="AU518" s="2">
        <f t="shared" si="210"/>
        <v>0</v>
      </c>
      <c r="AW518" t="s">
        <v>2071</v>
      </c>
      <c r="AX518" t="s">
        <v>297</v>
      </c>
      <c r="AY518">
        <v>2</v>
      </c>
      <c r="BA518" s="127">
        <v>13</v>
      </c>
      <c r="BB518" s="130">
        <v>199</v>
      </c>
      <c r="BC518" s="131">
        <f t="shared" si="189"/>
        <v>13199</v>
      </c>
      <c r="BE518" s="7" t="s">
        <v>3271</v>
      </c>
    </row>
    <row r="519" spans="1:57" hidden="1" outlineLevel="1" x14ac:dyDescent="0.2">
      <c r="A519" t="s">
        <v>1552</v>
      </c>
      <c r="B519" t="s">
        <v>297</v>
      </c>
      <c r="C519" s="1">
        <f t="shared" si="201"/>
        <v>7320</v>
      </c>
      <c r="D519" s="7">
        <f>RANK(N519,(N519:P519,Q519:AL519))</f>
        <v>1</v>
      </c>
      <c r="E519" s="7">
        <f>RANK(O519,(N519:P519,Q519:AL519))</f>
        <v>2</v>
      </c>
      <c r="F519" s="7">
        <f>IF(P519&gt;0,RANK(P519,(N519:P519,Q519:AL519)),0)</f>
        <v>3</v>
      </c>
      <c r="G519" s="1">
        <f t="shared" si="202"/>
        <v>1638</v>
      </c>
      <c r="H519" s="2">
        <f t="shared" si="200"/>
        <v>0.22377049180327868</v>
      </c>
      <c r="I519" s="2"/>
      <c r="J519" s="2">
        <f t="shared" si="203"/>
        <v>0.54672131147540981</v>
      </c>
      <c r="K519" s="2">
        <f t="shared" si="204"/>
        <v>0.32295081967213113</v>
      </c>
      <c r="L519" s="2">
        <f t="shared" si="205"/>
        <v>0.12868852459016394</v>
      </c>
      <c r="M519" s="2">
        <f t="shared" si="206"/>
        <v>1.6393442622951171E-3</v>
      </c>
      <c r="N519" s="1">
        <v>4002</v>
      </c>
      <c r="O519" s="1">
        <v>2364</v>
      </c>
      <c r="P519" s="1">
        <v>942</v>
      </c>
      <c r="Q519" s="1">
        <v>12</v>
      </c>
      <c r="AN519" s="7">
        <f>IF(Q519&gt;0,RANK(Q519,(N519:P519,Q519:AL519)),0)</f>
        <v>4</v>
      </c>
      <c r="AO519" s="7">
        <f>IF(R519&gt;0,RANK(R519,(N519:P519,Q519:AL519)),0)</f>
        <v>0</v>
      </c>
      <c r="AP519" s="7">
        <f>IF(S519&gt;0,RANK(S519,(N519:P519,Q519:AL519)),0)</f>
        <v>0</v>
      </c>
      <c r="AQ519" s="7">
        <f>IF(T519&gt;0,RANK(T519,(N519:P519,Q519:AL519)),0)</f>
        <v>0</v>
      </c>
      <c r="AR519" s="2">
        <f t="shared" si="207"/>
        <v>1.639344262295082E-3</v>
      </c>
      <c r="AS519" s="2">
        <f t="shared" si="208"/>
        <v>0</v>
      </c>
      <c r="AT519" s="2">
        <f t="shared" si="209"/>
        <v>0</v>
      </c>
      <c r="AU519" s="2">
        <f t="shared" si="210"/>
        <v>0</v>
      </c>
      <c r="AW519" t="s">
        <v>1552</v>
      </c>
      <c r="AX519" t="s">
        <v>297</v>
      </c>
      <c r="AY519">
        <v>3</v>
      </c>
      <c r="BA519" s="127">
        <v>13</v>
      </c>
      <c r="BB519" s="130">
        <v>201</v>
      </c>
      <c r="BC519" s="131">
        <f t="shared" si="189"/>
        <v>13201</v>
      </c>
      <c r="BE519" s="7" t="s">
        <v>3271</v>
      </c>
    </row>
    <row r="520" spans="1:57" hidden="1" outlineLevel="1" x14ac:dyDescent="0.2">
      <c r="A520" t="s">
        <v>527</v>
      </c>
      <c r="B520" t="s">
        <v>297</v>
      </c>
      <c r="C520" s="1">
        <f t="shared" si="201"/>
        <v>2217</v>
      </c>
      <c r="D520" s="7">
        <f>RANK(N520,(N520:P520,Q520:AL520))</f>
        <v>1</v>
      </c>
      <c r="E520" s="7">
        <f>RANK(O520,(N520:P520,Q520:AL520))</f>
        <v>2</v>
      </c>
      <c r="F520" s="7">
        <f>IF(P520&gt;0,RANK(P520,(N520:P520,Q520:AL520)),0)</f>
        <v>3</v>
      </c>
      <c r="G520" s="1">
        <f t="shared" si="202"/>
        <v>108</v>
      </c>
      <c r="H520" s="2">
        <f t="shared" si="200"/>
        <v>4.8714479025710418E-2</v>
      </c>
      <c r="I520" s="2"/>
      <c r="J520" s="2">
        <f t="shared" si="203"/>
        <v>0.42129003157419936</v>
      </c>
      <c r="K520" s="2">
        <f t="shared" si="204"/>
        <v>0.37257555254848895</v>
      </c>
      <c r="L520" s="2">
        <f t="shared" si="205"/>
        <v>0.20523229589535408</v>
      </c>
      <c r="M520" s="2">
        <f t="shared" si="206"/>
        <v>9.0211998195754983E-4</v>
      </c>
      <c r="N520" s="1">
        <v>934</v>
      </c>
      <c r="O520" s="1">
        <v>826</v>
      </c>
      <c r="P520" s="1">
        <v>455</v>
      </c>
      <c r="Q520" s="1">
        <v>1</v>
      </c>
      <c r="R520" s="1">
        <v>1</v>
      </c>
      <c r="AN520" s="7">
        <f>IF(Q520&gt;0,RANK(Q520,(N520:P520,Q520:AL520)),0)</f>
        <v>4</v>
      </c>
      <c r="AO520" s="7">
        <f>IF(R520&gt;0,RANK(R520,(N520:P520,Q520:AL520)),0)</f>
        <v>4</v>
      </c>
      <c r="AP520" s="7">
        <f>IF(S520&gt;0,RANK(S520,(N520:P520,Q520:AL520)),0)</f>
        <v>0</v>
      </c>
      <c r="AQ520" s="7">
        <f>IF(T520&gt;0,RANK(T520,(N520:P520,Q520:AL520)),0)</f>
        <v>0</v>
      </c>
      <c r="AR520" s="2">
        <f t="shared" si="207"/>
        <v>4.5105999097880018E-4</v>
      </c>
      <c r="AS520" s="2">
        <f t="shared" si="208"/>
        <v>4.5105999097880018E-4</v>
      </c>
      <c r="AT520" s="2">
        <f t="shared" si="209"/>
        <v>0</v>
      </c>
      <c r="AU520" s="2">
        <f t="shared" si="210"/>
        <v>0</v>
      </c>
      <c r="AW520" t="s">
        <v>527</v>
      </c>
      <c r="AX520" t="s">
        <v>297</v>
      </c>
      <c r="AY520">
        <v>2</v>
      </c>
      <c r="BA520" s="127">
        <v>13</v>
      </c>
      <c r="BB520" s="130">
        <v>205</v>
      </c>
      <c r="BC520" s="131">
        <f t="shared" si="189"/>
        <v>13205</v>
      </c>
      <c r="BE520" s="7" t="s">
        <v>3271</v>
      </c>
    </row>
    <row r="521" spans="1:57" hidden="1" outlineLevel="1" x14ac:dyDescent="0.2">
      <c r="A521" t="s">
        <v>1499</v>
      </c>
      <c r="B521" t="s">
        <v>297</v>
      </c>
      <c r="C521" s="1">
        <f t="shared" si="201"/>
        <v>5795</v>
      </c>
      <c r="D521" s="7">
        <f>RANK(N521,(N521:P521,Q521:AL521))</f>
        <v>1</v>
      </c>
      <c r="E521" s="7">
        <f>RANK(O521,(N521:P521,Q521:AL521))</f>
        <v>2</v>
      </c>
      <c r="F521" s="7">
        <f>IF(P521&gt;0,RANK(P521,(N521:P521,Q521:AL521)),0)</f>
        <v>3</v>
      </c>
      <c r="G521" s="1">
        <f t="shared" si="202"/>
        <v>1135</v>
      </c>
      <c r="H521" s="2">
        <f t="shared" si="200"/>
        <v>0.19585849870578084</v>
      </c>
      <c r="I521" s="2"/>
      <c r="J521" s="2">
        <f t="shared" si="203"/>
        <v>0.52666091458153586</v>
      </c>
      <c r="K521" s="2">
        <f t="shared" si="204"/>
        <v>0.33080241587575498</v>
      </c>
      <c r="L521" s="2">
        <f t="shared" si="205"/>
        <v>0.14115616911130285</v>
      </c>
      <c r="M521" s="2">
        <f t="shared" si="206"/>
        <v>1.3805004314063063E-3</v>
      </c>
      <c r="N521" s="1">
        <v>3052</v>
      </c>
      <c r="O521" s="1">
        <v>1917</v>
      </c>
      <c r="P521" s="1">
        <v>818</v>
      </c>
      <c r="Q521" s="1">
        <v>8</v>
      </c>
      <c r="AN521" s="7">
        <f>IF(Q521&gt;0,RANK(Q521,(N521:P521,Q521:AL521)),0)</f>
        <v>4</v>
      </c>
      <c r="AO521" s="7">
        <f>IF(R521&gt;0,RANK(R521,(N521:P521,Q521:AL521)),0)</f>
        <v>0</v>
      </c>
      <c r="AP521" s="7">
        <f>IF(S521&gt;0,RANK(S521,(N521:P521,Q521:AL521)),0)</f>
        <v>0</v>
      </c>
      <c r="AQ521" s="7">
        <f>IF(T521&gt;0,RANK(T521,(N521:P521,Q521:AL521)),0)</f>
        <v>0</v>
      </c>
      <c r="AR521" s="2">
        <f t="shared" si="207"/>
        <v>1.3805004314063848E-3</v>
      </c>
      <c r="AS521" s="2">
        <f t="shared" si="208"/>
        <v>0</v>
      </c>
      <c r="AT521" s="2">
        <f t="shared" si="209"/>
        <v>0</v>
      </c>
      <c r="AU521" s="2">
        <f t="shared" si="210"/>
        <v>0</v>
      </c>
      <c r="AW521" t="s">
        <v>1499</v>
      </c>
      <c r="AX521" t="s">
        <v>297</v>
      </c>
      <c r="AY521">
        <v>2</v>
      </c>
      <c r="BA521" s="127">
        <v>13</v>
      </c>
      <c r="BB521" s="130">
        <v>207</v>
      </c>
      <c r="BC521" s="131">
        <f t="shared" si="189"/>
        <v>13207</v>
      </c>
      <c r="BE521" s="7" t="s">
        <v>3271</v>
      </c>
    </row>
    <row r="522" spans="1:57" hidden="1" outlineLevel="1" x14ac:dyDescent="0.2">
      <c r="A522" t="s">
        <v>1371</v>
      </c>
      <c r="B522" t="s">
        <v>297</v>
      </c>
      <c r="C522" s="1">
        <f t="shared" si="201"/>
        <v>6168</v>
      </c>
      <c r="D522" s="7">
        <f>RANK(N522,(N522:P522,Q522:AL522))</f>
        <v>1</v>
      </c>
      <c r="E522" s="7">
        <f>RANK(O522,(N522:P522,Q522:AL522))</f>
        <v>2</v>
      </c>
      <c r="F522" s="7">
        <f>IF(P522&gt;0,RANK(P522,(N522:P522,Q522:AL522)),0)</f>
        <v>3</v>
      </c>
      <c r="G522" s="1">
        <f t="shared" si="202"/>
        <v>351</v>
      </c>
      <c r="H522" s="2">
        <f t="shared" si="200"/>
        <v>5.6906614785992217E-2</v>
      </c>
      <c r="I522" s="2"/>
      <c r="J522" s="2">
        <f t="shared" si="203"/>
        <v>0.44974059662775617</v>
      </c>
      <c r="K522" s="2">
        <f t="shared" si="204"/>
        <v>0.39283398184176394</v>
      </c>
      <c r="L522" s="2">
        <f t="shared" si="205"/>
        <v>0.15385862516212712</v>
      </c>
      <c r="M522" s="2">
        <f t="shared" si="206"/>
        <v>3.5667963683528314E-3</v>
      </c>
      <c r="N522" s="1">
        <v>2774</v>
      </c>
      <c r="O522" s="1">
        <v>2423</v>
      </c>
      <c r="P522" s="1">
        <v>949</v>
      </c>
      <c r="Q522" s="1">
        <v>22</v>
      </c>
      <c r="AN522" s="7">
        <f>IF(Q522&gt;0,RANK(Q522,(N522:P522,Q522:AL522)),0)</f>
        <v>4</v>
      </c>
      <c r="AO522" s="7">
        <f>IF(R522&gt;0,RANK(R522,(N522:P522,Q522:AL522)),0)</f>
        <v>0</v>
      </c>
      <c r="AP522" s="7">
        <f>IF(S522&gt;0,RANK(S522,(N522:P522,Q522:AL522)),0)</f>
        <v>0</v>
      </c>
      <c r="AQ522" s="7">
        <f>IF(T522&gt;0,RANK(T522,(N522:P522,Q522:AL522)),0)</f>
        <v>0</v>
      </c>
      <c r="AR522" s="2">
        <f t="shared" si="207"/>
        <v>3.5667963683527885E-3</v>
      </c>
      <c r="AS522" s="2">
        <f t="shared" si="208"/>
        <v>0</v>
      </c>
      <c r="AT522" s="2">
        <f t="shared" si="209"/>
        <v>0</v>
      </c>
      <c r="AU522" s="2">
        <f t="shared" si="210"/>
        <v>0</v>
      </c>
      <c r="AW522" t="s">
        <v>1371</v>
      </c>
      <c r="AX522" t="s">
        <v>297</v>
      </c>
      <c r="AY522">
        <v>8</v>
      </c>
      <c r="BA522" s="127">
        <v>13</v>
      </c>
      <c r="BB522" s="130">
        <v>209</v>
      </c>
      <c r="BC522" s="131">
        <f t="shared" si="189"/>
        <v>13209</v>
      </c>
      <c r="BE522" s="7" t="s">
        <v>3271</v>
      </c>
    </row>
    <row r="523" spans="1:57" hidden="1" outlineLevel="1" x14ac:dyDescent="0.2">
      <c r="A523" t="s">
        <v>2256</v>
      </c>
      <c r="B523" t="s">
        <v>297</v>
      </c>
      <c r="C523" s="1">
        <f t="shared" si="201"/>
        <v>2617</v>
      </c>
      <c r="D523" s="7">
        <f>RANK(N523,(N523:P523,Q523:AL523))</f>
        <v>1</v>
      </c>
      <c r="E523" s="7">
        <f>RANK(O523,(N523:P523,Q523:AL523))</f>
        <v>2</v>
      </c>
      <c r="F523" s="7">
        <f>IF(P523&gt;0,RANK(P523,(N523:P523,Q523:AL523)),0)</f>
        <v>3</v>
      </c>
      <c r="G523" s="1">
        <f t="shared" si="202"/>
        <v>176</v>
      </c>
      <c r="H523" s="2">
        <f t="shared" si="200"/>
        <v>6.725257928926251E-2</v>
      </c>
      <c r="I523" s="2"/>
      <c r="J523" s="2">
        <f t="shared" si="203"/>
        <v>0.45280855941918224</v>
      </c>
      <c r="K523" s="2">
        <f t="shared" si="204"/>
        <v>0.38555598012991976</v>
      </c>
      <c r="L523" s="2">
        <f t="shared" si="205"/>
        <v>0.15896064195643866</v>
      </c>
      <c r="M523" s="2">
        <f t="shared" si="206"/>
        <v>2.6748184944593856E-3</v>
      </c>
      <c r="N523" s="1">
        <v>1185</v>
      </c>
      <c r="O523" s="1">
        <v>1009</v>
      </c>
      <c r="P523" s="1">
        <v>416</v>
      </c>
      <c r="Q523" s="1">
        <v>7</v>
      </c>
      <c r="AN523" s="7">
        <f>IF(Q523&gt;0,RANK(Q523,(N523:P523,Q523:AL523)),0)</f>
        <v>4</v>
      </c>
      <c r="AO523" s="7">
        <f>IF(R523&gt;0,RANK(R523,(N523:P523,Q523:AL523)),0)</f>
        <v>0</v>
      </c>
      <c r="AP523" s="7">
        <f>IF(S523&gt;0,RANK(S523,(N523:P523,Q523:AL523)),0)</f>
        <v>0</v>
      </c>
      <c r="AQ523" s="7">
        <f>IF(T523&gt;0,RANK(T523,(N523:P523,Q523:AL523)),0)</f>
        <v>0</v>
      </c>
      <c r="AR523" s="2">
        <f t="shared" si="207"/>
        <v>2.6748184944593045E-3</v>
      </c>
      <c r="AS523" s="2">
        <f t="shared" si="208"/>
        <v>0</v>
      </c>
      <c r="AT523" s="2">
        <f t="shared" si="209"/>
        <v>0</v>
      </c>
      <c r="AU523" s="2">
        <f t="shared" si="210"/>
        <v>0</v>
      </c>
      <c r="AW523" t="s">
        <v>2256</v>
      </c>
      <c r="AX523" t="s">
        <v>297</v>
      </c>
      <c r="AY523">
        <v>8</v>
      </c>
      <c r="BA523" s="127">
        <v>13</v>
      </c>
      <c r="BB523" s="130">
        <v>211</v>
      </c>
      <c r="BC523" s="131">
        <f t="shared" si="189"/>
        <v>13211</v>
      </c>
      <c r="BE523" s="7" t="s">
        <v>3271</v>
      </c>
    </row>
    <row r="524" spans="1:57" hidden="1" outlineLevel="1" x14ac:dyDescent="0.2">
      <c r="A524" t="s">
        <v>2257</v>
      </c>
      <c r="B524" t="s">
        <v>297</v>
      </c>
      <c r="C524" s="1">
        <f t="shared" si="201"/>
        <v>4455</v>
      </c>
      <c r="D524" s="7">
        <f>RANK(N524,(N524:P524,Q524:AL524))</f>
        <v>1</v>
      </c>
      <c r="E524" s="7">
        <f>RANK(O524,(N524:P524,Q524:AL524))</f>
        <v>2</v>
      </c>
      <c r="F524" s="7">
        <f>IF(P524&gt;0,RANK(P524,(N524:P524,Q524:AL524)),0)</f>
        <v>3</v>
      </c>
      <c r="G524" s="1">
        <f t="shared" si="202"/>
        <v>260</v>
      </c>
      <c r="H524" s="2">
        <f t="shared" si="200"/>
        <v>5.8361391694725026E-2</v>
      </c>
      <c r="I524" s="2"/>
      <c r="J524" s="2">
        <f t="shared" si="203"/>
        <v>0.46172839506172841</v>
      </c>
      <c r="K524" s="2">
        <f t="shared" si="204"/>
        <v>0.40336700336700337</v>
      </c>
      <c r="L524" s="2">
        <f t="shared" si="205"/>
        <v>0.13378226711560046</v>
      </c>
      <c r="M524" s="2">
        <f t="shared" si="206"/>
        <v>1.1223344556678116E-3</v>
      </c>
      <c r="N524" s="1">
        <v>2057</v>
      </c>
      <c r="O524" s="1">
        <v>1797</v>
      </c>
      <c r="P524" s="1">
        <v>596</v>
      </c>
      <c r="Q524" s="1">
        <v>5</v>
      </c>
      <c r="AN524" s="7">
        <f>IF(Q524&gt;0,RANK(Q524,(N524:P524,Q524:AL524)),0)</f>
        <v>4</v>
      </c>
      <c r="AO524" s="7">
        <f>IF(R524&gt;0,RANK(R524,(N524:P524,Q524:AL524)),0)</f>
        <v>0</v>
      </c>
      <c r="AP524" s="7">
        <f>IF(S524&gt;0,RANK(S524,(N524:P524,Q524:AL524)),0)</f>
        <v>0</v>
      </c>
      <c r="AQ524" s="7">
        <f>IF(T524&gt;0,RANK(T524,(N524:P524,Q524:AL524)),0)</f>
        <v>0</v>
      </c>
      <c r="AR524" s="2">
        <f t="shared" si="207"/>
        <v>1.1223344556677891E-3</v>
      </c>
      <c r="AS524" s="2">
        <f t="shared" si="208"/>
        <v>0</v>
      </c>
      <c r="AT524" s="2">
        <f t="shared" si="209"/>
        <v>0</v>
      </c>
      <c r="AU524" s="2">
        <f t="shared" si="210"/>
        <v>0</v>
      </c>
      <c r="AW524" t="s">
        <v>2257</v>
      </c>
      <c r="AX524" t="s">
        <v>297</v>
      </c>
      <c r="AY524">
        <v>11</v>
      </c>
      <c r="BA524" s="127">
        <v>13</v>
      </c>
      <c r="BB524" s="130">
        <v>213</v>
      </c>
      <c r="BC524" s="131">
        <f t="shared" si="189"/>
        <v>13213</v>
      </c>
      <c r="BE524" s="7" t="s">
        <v>3271</v>
      </c>
    </row>
    <row r="525" spans="1:57" hidden="1" outlineLevel="1" x14ac:dyDescent="0.2">
      <c r="A525" t="s">
        <v>928</v>
      </c>
      <c r="B525" t="s">
        <v>297</v>
      </c>
      <c r="C525" s="1">
        <f t="shared" si="201"/>
        <v>7214</v>
      </c>
      <c r="D525" s="7">
        <f>RANK(N525,(N525:P525,Q525:AL525))</f>
        <v>2</v>
      </c>
      <c r="E525" s="7">
        <f>RANK(O525,(N525:P525,Q525:AL525))</f>
        <v>1</v>
      </c>
      <c r="F525" s="7">
        <f>IF(P525&gt;0,RANK(P525,(N525:P525,Q525:AL525)),0)</f>
        <v>3</v>
      </c>
      <c r="G525" s="1">
        <f t="shared" si="202"/>
        <v>492</v>
      </c>
      <c r="H525" s="2">
        <f t="shared" si="200"/>
        <v>6.8200720820626559E-2</v>
      </c>
      <c r="I525" s="2"/>
      <c r="J525" s="2">
        <f t="shared" si="203"/>
        <v>0.38314388688660939</v>
      </c>
      <c r="K525" s="2">
        <f t="shared" si="204"/>
        <v>0.45134460770723595</v>
      </c>
      <c r="L525" s="2">
        <f t="shared" si="205"/>
        <v>0.16440255059606321</v>
      </c>
      <c r="M525" s="2">
        <f t="shared" si="206"/>
        <v>1.1089548100914615E-3</v>
      </c>
      <c r="N525" s="1">
        <v>2764</v>
      </c>
      <c r="O525" s="1">
        <v>3256</v>
      </c>
      <c r="P525" s="1">
        <v>1186</v>
      </c>
      <c r="Q525" s="1">
        <v>8</v>
      </c>
      <c r="AN525" s="7">
        <f>IF(Q525&gt;0,RANK(Q525,(N525:P525,Q525:AL525)),0)</f>
        <v>4</v>
      </c>
      <c r="AO525" s="7">
        <f>IF(R525&gt;0,RANK(R525,(N525:P525,Q525:AL525)),0)</f>
        <v>0</v>
      </c>
      <c r="AP525" s="7">
        <f>IF(S525&gt;0,RANK(S525,(N525:P525,Q525:AL525)),0)</f>
        <v>0</v>
      </c>
      <c r="AQ525" s="7">
        <f>IF(T525&gt;0,RANK(T525,(N525:P525,Q525:AL525)),0)</f>
        <v>0</v>
      </c>
      <c r="AR525" s="2">
        <f t="shared" si="207"/>
        <v>1.1089548100914888E-3</v>
      </c>
      <c r="AS525" s="2">
        <f t="shared" si="208"/>
        <v>0</v>
      </c>
      <c r="AT525" s="2">
        <f t="shared" si="209"/>
        <v>0</v>
      </c>
      <c r="AU525" s="2">
        <f t="shared" si="210"/>
        <v>0</v>
      </c>
      <c r="AW525" t="s">
        <v>928</v>
      </c>
      <c r="AX525" t="s">
        <v>297</v>
      </c>
      <c r="AY525">
        <v>9</v>
      </c>
      <c r="BA525" s="127">
        <v>13</v>
      </c>
      <c r="BB525" s="130">
        <v>215</v>
      </c>
      <c r="BC525" s="131">
        <f t="shared" si="189"/>
        <v>13215</v>
      </c>
      <c r="BE525" s="7" t="s">
        <v>3271</v>
      </c>
    </row>
    <row r="526" spans="1:57" hidden="1" outlineLevel="1" x14ac:dyDescent="0.2">
      <c r="A526" t="s">
        <v>292</v>
      </c>
      <c r="B526" t="s">
        <v>297</v>
      </c>
      <c r="C526" s="1">
        <f t="shared" si="201"/>
        <v>51280</v>
      </c>
      <c r="D526" s="7">
        <f>RANK(N526,(N526:P526,Q526:AL526))</f>
        <v>1</v>
      </c>
      <c r="E526" s="7">
        <f>RANK(O526,(N526:P526,Q526:AL526))</f>
        <v>2</v>
      </c>
      <c r="F526" s="7">
        <f>IF(P526&gt;0,RANK(P526,(N526:P526,Q526:AL526)),0)</f>
        <v>3</v>
      </c>
      <c r="G526" s="1">
        <f t="shared" si="202"/>
        <v>4090</v>
      </c>
      <c r="H526" s="2">
        <f t="shared" si="200"/>
        <v>7.975819032761311E-2</v>
      </c>
      <c r="I526" s="2"/>
      <c r="J526" s="2">
        <f t="shared" si="203"/>
        <v>0.49680187207488302</v>
      </c>
      <c r="K526" s="2">
        <f t="shared" si="204"/>
        <v>0.41704368174726991</v>
      </c>
      <c r="L526" s="2">
        <f t="shared" si="205"/>
        <v>8.4379875195007795E-2</v>
      </c>
      <c r="M526" s="2">
        <f t="shared" si="206"/>
        <v>1.7745709828392714E-3</v>
      </c>
      <c r="N526" s="1">
        <v>25476</v>
      </c>
      <c r="O526" s="1">
        <v>21386</v>
      </c>
      <c r="P526" s="1">
        <v>4327</v>
      </c>
      <c r="Q526" s="1">
        <v>91</v>
      </c>
      <c r="AN526" s="7">
        <f>IF(Q526&gt;0,RANK(Q526,(N526:P526,Q526:AL526)),0)</f>
        <v>4</v>
      </c>
      <c r="AO526" s="7">
        <f>IF(R526&gt;0,RANK(R526,(N526:P526,Q526:AL526)),0)</f>
        <v>0</v>
      </c>
      <c r="AP526" s="7">
        <f>IF(S526&gt;0,RANK(S526,(N526:P526,Q526:AL526)),0)</f>
        <v>0</v>
      </c>
      <c r="AQ526" s="7">
        <f>IF(T526&gt;0,RANK(T526,(N526:P526,Q526:AL526)),0)</f>
        <v>0</v>
      </c>
      <c r="AR526" s="2">
        <f t="shared" si="207"/>
        <v>1.7745709828393137E-3</v>
      </c>
      <c r="AS526" s="2">
        <f t="shared" si="208"/>
        <v>0</v>
      </c>
      <c r="AT526" s="2">
        <f t="shared" si="209"/>
        <v>0</v>
      </c>
      <c r="AU526" s="2">
        <f t="shared" si="210"/>
        <v>0</v>
      </c>
      <c r="AW526" t="s">
        <v>292</v>
      </c>
      <c r="AX526" t="s">
        <v>297</v>
      </c>
      <c r="AY526">
        <v>3</v>
      </c>
      <c r="BA526" s="127">
        <v>13</v>
      </c>
      <c r="BB526" s="130">
        <v>217</v>
      </c>
      <c r="BC526" s="131">
        <f t="shared" si="189"/>
        <v>13217</v>
      </c>
      <c r="BE526" s="7" t="s">
        <v>3271</v>
      </c>
    </row>
    <row r="527" spans="1:57" hidden="1" outlineLevel="1" x14ac:dyDescent="0.2">
      <c r="A527" t="s">
        <v>293</v>
      </c>
      <c r="B527" t="s">
        <v>297</v>
      </c>
      <c r="C527" s="1">
        <f t="shared" si="201"/>
        <v>13659</v>
      </c>
      <c r="D527" s="7">
        <f>RANK(N527,(N527:P527,Q527:AL527))</f>
        <v>1</v>
      </c>
      <c r="E527" s="7">
        <f>RANK(O527,(N527:P527,Q527:AL527))</f>
        <v>2</v>
      </c>
      <c r="F527" s="7">
        <f>IF(P527&gt;0,RANK(P527,(N527:P527,Q527:AL527)),0)</f>
        <v>3</v>
      </c>
      <c r="G527" s="1">
        <f t="shared" si="202"/>
        <v>7</v>
      </c>
      <c r="H527" s="2">
        <f t="shared" si="200"/>
        <v>5.1248261219708619E-4</v>
      </c>
      <c r="I527" s="2"/>
      <c r="J527" s="2">
        <f t="shared" si="203"/>
        <v>0.42543377992532394</v>
      </c>
      <c r="K527" s="2">
        <f t="shared" si="204"/>
        <v>0.42492129731312689</v>
      </c>
      <c r="L527" s="2">
        <f t="shared" si="205"/>
        <v>0.14627717988139688</v>
      </c>
      <c r="M527" s="2">
        <f t="shared" si="206"/>
        <v>3.3677428801522913E-3</v>
      </c>
      <c r="N527" s="1">
        <v>5811</v>
      </c>
      <c r="O527" s="1">
        <v>5804</v>
      </c>
      <c r="P527" s="1">
        <v>1998</v>
      </c>
      <c r="Q527" s="1">
        <v>46</v>
      </c>
      <c r="AN527" s="7">
        <f>IF(Q527&gt;0,RANK(Q527,(N527:P527,Q527:AL527)),0)</f>
        <v>4</v>
      </c>
      <c r="AO527" s="7">
        <f>IF(R527&gt;0,RANK(R527,(N527:P527,Q527:AL527)),0)</f>
        <v>0</v>
      </c>
      <c r="AP527" s="7">
        <f>IF(S527&gt;0,RANK(S527,(N527:P527,Q527:AL527)),0)</f>
        <v>0</v>
      </c>
      <c r="AQ527" s="7">
        <f>IF(T527&gt;0,RANK(T527,(N527:P527,Q527:AL527)),0)</f>
        <v>0</v>
      </c>
      <c r="AR527" s="2">
        <f t="shared" si="207"/>
        <v>3.3677428801522804E-3</v>
      </c>
      <c r="AS527" s="2">
        <f t="shared" si="208"/>
        <v>0</v>
      </c>
      <c r="AT527" s="2">
        <f t="shared" si="209"/>
        <v>0</v>
      </c>
      <c r="AU527" s="2">
        <f t="shared" si="210"/>
        <v>0</v>
      </c>
      <c r="AW527" t="s">
        <v>293</v>
      </c>
      <c r="AX527" t="s">
        <v>297</v>
      </c>
      <c r="AY527">
        <v>11</v>
      </c>
      <c r="BA527" s="127">
        <v>13</v>
      </c>
      <c r="BB527" s="130">
        <v>219</v>
      </c>
      <c r="BC527" s="131">
        <f t="shared" si="189"/>
        <v>13219</v>
      </c>
      <c r="BE527" s="7" t="s">
        <v>3271</v>
      </c>
    </row>
    <row r="528" spans="1:57" hidden="1" outlineLevel="1" x14ac:dyDescent="0.2">
      <c r="A528" t="s">
        <v>294</v>
      </c>
      <c r="B528" t="s">
        <v>297</v>
      </c>
      <c r="C528" s="1">
        <f t="shared" si="201"/>
        <v>8076</v>
      </c>
      <c r="D528" s="7">
        <f>RANK(N528,(N528:P528,Q528:AL528))</f>
        <v>2</v>
      </c>
      <c r="E528" s="7">
        <f>RANK(O528,(N528:P528,Q528:AL528))</f>
        <v>1</v>
      </c>
      <c r="F528" s="7">
        <f>IF(P528&gt;0,RANK(P528,(N528:P528,Q528:AL528)),0)</f>
        <v>3</v>
      </c>
      <c r="G528" s="1">
        <f t="shared" si="202"/>
        <v>1380</v>
      </c>
      <c r="H528" s="2">
        <f t="shared" si="200"/>
        <v>0.17087667161961367</v>
      </c>
      <c r="I528" s="2"/>
      <c r="J528" s="2">
        <f t="shared" si="203"/>
        <v>0.33989598811292721</v>
      </c>
      <c r="K528" s="2">
        <f t="shared" si="204"/>
        <v>0.51077265973254082</v>
      </c>
      <c r="L528" s="2">
        <f t="shared" si="205"/>
        <v>0.14635958395245172</v>
      </c>
      <c r="M528" s="2">
        <f t="shared" si="206"/>
        <v>2.9717682020802549E-3</v>
      </c>
      <c r="N528" s="1">
        <v>2745</v>
      </c>
      <c r="O528" s="1">
        <v>4125</v>
      </c>
      <c r="P528" s="1">
        <v>1182</v>
      </c>
      <c r="Q528" s="1">
        <v>24</v>
      </c>
      <c r="AN528" s="7">
        <f>IF(Q528&gt;0,RANK(Q528,(N528:P528,Q528:AL528)),0)</f>
        <v>4</v>
      </c>
      <c r="AO528" s="7">
        <f>IF(R528&gt;0,RANK(R528,(N528:P528,Q528:AL528)),0)</f>
        <v>0</v>
      </c>
      <c r="AP528" s="7">
        <f>IF(S528&gt;0,RANK(S528,(N528:P528,Q528:AL528)),0)</f>
        <v>0</v>
      </c>
      <c r="AQ528" s="7">
        <f>IF(T528&gt;0,RANK(T528,(N528:P528,Q528:AL528)),0)</f>
        <v>0</v>
      </c>
      <c r="AR528" s="2">
        <f t="shared" si="207"/>
        <v>2.9717682020802376E-3</v>
      </c>
      <c r="AS528" s="2">
        <f t="shared" si="208"/>
        <v>0</v>
      </c>
      <c r="AT528" s="2">
        <f t="shared" si="209"/>
        <v>0</v>
      </c>
      <c r="AU528" s="2">
        <f t="shared" si="210"/>
        <v>0</v>
      </c>
      <c r="AW528" t="s">
        <v>294</v>
      </c>
      <c r="AX528" t="s">
        <v>297</v>
      </c>
      <c r="AY528">
        <v>11</v>
      </c>
      <c r="BA528" s="127">
        <v>13</v>
      </c>
      <c r="BB528" s="130">
        <v>221</v>
      </c>
      <c r="BC528" s="131">
        <f t="shared" si="189"/>
        <v>13221</v>
      </c>
      <c r="BE528" s="7" t="s">
        <v>3271</v>
      </c>
    </row>
    <row r="529" spans="1:57" hidden="1" outlineLevel="1" x14ac:dyDescent="0.2">
      <c r="A529" t="s">
        <v>314</v>
      </c>
      <c r="B529" t="s">
        <v>297</v>
      </c>
      <c r="C529" s="1">
        <f t="shared" si="201"/>
        <v>3703</v>
      </c>
      <c r="D529" s="7">
        <f>RANK(N529,(N529:P529,Q529:AL529))</f>
        <v>2</v>
      </c>
      <c r="E529" s="7">
        <f>RANK(O529,(N529:P529,Q529:AL529))</f>
        <v>1</v>
      </c>
      <c r="F529" s="7">
        <f>IF(P529&gt;0,RANK(P529,(N529:P529,Q529:AL529)),0)</f>
        <v>3</v>
      </c>
      <c r="G529" s="1">
        <f t="shared" si="202"/>
        <v>99</v>
      </c>
      <c r="H529" s="2">
        <f t="shared" si="200"/>
        <v>2.6735079665136375E-2</v>
      </c>
      <c r="I529" s="2"/>
      <c r="J529" s="2">
        <f t="shared" si="203"/>
        <v>0.40264650283553877</v>
      </c>
      <c r="K529" s="2">
        <f t="shared" si="204"/>
        <v>0.42938158250067515</v>
      </c>
      <c r="L529" s="2">
        <f t="shared" si="205"/>
        <v>0.16743181204428842</v>
      </c>
      <c r="M529" s="2">
        <f t="shared" si="206"/>
        <v>5.4010261949760663E-4</v>
      </c>
      <c r="N529" s="1">
        <v>1491</v>
      </c>
      <c r="O529" s="1">
        <v>1590</v>
      </c>
      <c r="P529" s="1">
        <v>620</v>
      </c>
      <c r="Q529" s="1">
        <v>2</v>
      </c>
      <c r="AN529" s="7">
        <f>IF(Q529&gt;0,RANK(Q529,(N529:P529,Q529:AL529)),0)</f>
        <v>4</v>
      </c>
      <c r="AO529" s="7">
        <f>IF(R529&gt;0,RANK(R529,(N529:P529,Q529:AL529)),0)</f>
        <v>0</v>
      </c>
      <c r="AP529" s="7">
        <f>IF(S529&gt;0,RANK(S529,(N529:P529,Q529:AL529)),0)</f>
        <v>0</v>
      </c>
      <c r="AQ529" s="7">
        <f>IF(T529&gt;0,RANK(T529,(N529:P529,Q529:AL529)),0)</f>
        <v>0</v>
      </c>
      <c r="AR529" s="2">
        <f t="shared" si="207"/>
        <v>5.4010261949770453E-4</v>
      </c>
      <c r="AS529" s="2">
        <f t="shared" si="208"/>
        <v>0</v>
      </c>
      <c r="AT529" s="2">
        <f t="shared" si="209"/>
        <v>0</v>
      </c>
      <c r="AU529" s="2">
        <f t="shared" si="210"/>
        <v>0</v>
      </c>
      <c r="AW529" t="s">
        <v>314</v>
      </c>
      <c r="AX529" t="s">
        <v>297</v>
      </c>
      <c r="AY529">
        <v>10</v>
      </c>
      <c r="BA529" s="127">
        <v>13</v>
      </c>
      <c r="BB529" s="130">
        <v>223</v>
      </c>
      <c r="BC529" s="131">
        <f t="shared" si="189"/>
        <v>13223</v>
      </c>
      <c r="BE529" s="7" t="s">
        <v>3271</v>
      </c>
    </row>
    <row r="530" spans="1:57" hidden="1" outlineLevel="1" x14ac:dyDescent="0.2">
      <c r="A530" t="s">
        <v>315</v>
      </c>
      <c r="B530" t="s">
        <v>297</v>
      </c>
      <c r="C530" s="1">
        <f t="shared" si="201"/>
        <v>15088</v>
      </c>
      <c r="D530" s="7">
        <f>RANK(N530,(N530:P530,Q530:AL530))</f>
        <v>2</v>
      </c>
      <c r="E530" s="7">
        <f>RANK(O530,(N530:P530,Q530:AL530))</f>
        <v>1</v>
      </c>
      <c r="F530" s="7">
        <f>IF(P530&gt;0,RANK(P530,(N530:P530,Q530:AL530)),0)</f>
        <v>3</v>
      </c>
      <c r="G530" s="1">
        <f t="shared" si="202"/>
        <v>1968</v>
      </c>
      <c r="H530" s="2">
        <f t="shared" si="200"/>
        <v>0.13043478260869565</v>
      </c>
      <c r="I530" s="2"/>
      <c r="J530" s="2">
        <f t="shared" si="203"/>
        <v>0.34544008483563099</v>
      </c>
      <c r="K530" s="2">
        <f t="shared" si="204"/>
        <v>0.47587486744432661</v>
      </c>
      <c r="L530" s="2">
        <f t="shared" si="205"/>
        <v>0.17590137857900318</v>
      </c>
      <c r="M530" s="2">
        <f t="shared" si="206"/>
        <v>2.78366914103928E-3</v>
      </c>
      <c r="N530" s="1">
        <v>5212</v>
      </c>
      <c r="O530" s="1">
        <v>7180</v>
      </c>
      <c r="P530" s="1">
        <v>2654</v>
      </c>
      <c r="Q530" s="1">
        <v>42</v>
      </c>
      <c r="AN530" s="7">
        <f>IF(Q530&gt;0,RANK(Q530,(N530:P530,Q530:AL530)),0)</f>
        <v>4</v>
      </c>
      <c r="AO530" s="7">
        <f>IF(R530&gt;0,RANK(R530,(N530:P530,Q530:AL530)),0)</f>
        <v>0</v>
      </c>
      <c r="AP530" s="7">
        <f>IF(S530&gt;0,RANK(S530,(N530:P530,Q530:AL530)),0)</f>
        <v>0</v>
      </c>
      <c r="AQ530" s="7">
        <f>IF(T530&gt;0,RANK(T530,(N530:P530,Q530:AL530)),0)</f>
        <v>0</v>
      </c>
      <c r="AR530" s="2">
        <f t="shared" si="207"/>
        <v>2.7836691410392366E-3</v>
      </c>
      <c r="AS530" s="2">
        <f t="shared" si="208"/>
        <v>0</v>
      </c>
      <c r="AT530" s="2">
        <f t="shared" si="209"/>
        <v>0</v>
      </c>
      <c r="AU530" s="2">
        <f t="shared" si="210"/>
        <v>0</v>
      </c>
      <c r="AW530" t="s">
        <v>315</v>
      </c>
      <c r="AX530" t="s">
        <v>297</v>
      </c>
      <c r="AY530">
        <v>7</v>
      </c>
      <c r="BA530" s="127">
        <v>13</v>
      </c>
      <c r="BB530" s="130">
        <v>225</v>
      </c>
      <c r="BC530" s="131">
        <f t="shared" si="189"/>
        <v>13225</v>
      </c>
      <c r="BE530" s="7" t="s">
        <v>3271</v>
      </c>
    </row>
    <row r="531" spans="1:57" hidden="1" outlineLevel="1" x14ac:dyDescent="0.2">
      <c r="A531" t="s">
        <v>316</v>
      </c>
      <c r="B531" t="s">
        <v>297</v>
      </c>
      <c r="C531" s="1">
        <f t="shared" si="201"/>
        <v>6973</v>
      </c>
      <c r="D531" s="7">
        <f>RANK(N531,(N531:P531,Q531:AL531))</f>
        <v>1</v>
      </c>
      <c r="E531" s="7">
        <f>RANK(O531,(N531:P531,Q531:AL531))</f>
        <v>2</v>
      </c>
      <c r="F531" s="7">
        <f>IF(P531&gt;0,RANK(P531,(N531:P531,Q531:AL531)),0)</f>
        <v>3</v>
      </c>
      <c r="G531" s="1">
        <f t="shared" si="202"/>
        <v>1350</v>
      </c>
      <c r="H531" s="2">
        <f t="shared" si="200"/>
        <v>0.19360390076007458</v>
      </c>
      <c r="I531" s="2"/>
      <c r="J531" s="2">
        <f t="shared" si="203"/>
        <v>0.5273196615516994</v>
      </c>
      <c r="K531" s="2">
        <f t="shared" si="204"/>
        <v>0.33371576079162485</v>
      </c>
      <c r="L531" s="2">
        <f t="shared" si="205"/>
        <v>0.13580955112577084</v>
      </c>
      <c r="M531" s="2">
        <f t="shared" si="206"/>
        <v>3.1550265309049086E-3</v>
      </c>
      <c r="N531" s="1">
        <v>3677</v>
      </c>
      <c r="O531" s="1">
        <v>2327</v>
      </c>
      <c r="P531" s="1">
        <v>947</v>
      </c>
      <c r="Q531" s="1">
        <v>22</v>
      </c>
      <c r="AN531" s="7">
        <f>IF(Q531&gt;0,RANK(Q531,(N531:P531,Q531:AL531)),0)</f>
        <v>4</v>
      </c>
      <c r="AO531" s="7">
        <f>IF(R531&gt;0,RANK(R531,(N531:P531,Q531:AL531)),0)</f>
        <v>0</v>
      </c>
      <c r="AP531" s="7">
        <f>IF(S531&gt;0,RANK(S531,(N531:P531,Q531:AL531)),0)</f>
        <v>0</v>
      </c>
      <c r="AQ531" s="7">
        <f>IF(T531&gt;0,RANK(T531,(N531:P531,Q531:AL531)),0)</f>
        <v>0</v>
      </c>
      <c r="AR531" s="2">
        <f t="shared" si="207"/>
        <v>3.155026530904919E-3</v>
      </c>
      <c r="AS531" s="2">
        <f t="shared" si="208"/>
        <v>0</v>
      </c>
      <c r="AT531" s="2">
        <f t="shared" si="209"/>
        <v>0</v>
      </c>
      <c r="AU531" s="2">
        <f t="shared" si="210"/>
        <v>0</v>
      </c>
      <c r="AW531" t="s">
        <v>316</v>
      </c>
      <c r="AX531" t="s">
        <v>297</v>
      </c>
      <c r="AY531">
        <v>8</v>
      </c>
      <c r="BA531" s="127">
        <v>13</v>
      </c>
      <c r="BB531" s="130">
        <v>227</v>
      </c>
      <c r="BC531" s="131">
        <f t="shared" si="189"/>
        <v>13227</v>
      </c>
      <c r="BE531" s="7" t="s">
        <v>3271</v>
      </c>
    </row>
    <row r="532" spans="1:57" hidden="1" outlineLevel="1" x14ac:dyDescent="0.2">
      <c r="A532" t="s">
        <v>2485</v>
      </c>
      <c r="B532" t="s">
        <v>297</v>
      </c>
      <c r="C532" s="1">
        <f t="shared" si="201"/>
        <v>5748</v>
      </c>
      <c r="D532" s="7">
        <f>RANK(N532,(N532:P532,Q532:AL532))</f>
        <v>1</v>
      </c>
      <c r="E532" s="7">
        <f>RANK(O532,(N532:P532,Q532:AL532))</f>
        <v>2</v>
      </c>
      <c r="F532" s="7">
        <f>IF(P532&gt;0,RANK(P532,(N532:P532,Q532:AL532)),0)</f>
        <v>3</v>
      </c>
      <c r="G532" s="1">
        <f t="shared" si="202"/>
        <v>27</v>
      </c>
      <c r="H532" s="2">
        <f t="shared" si="200"/>
        <v>4.6972860125260958E-3</v>
      </c>
      <c r="I532" s="2"/>
      <c r="J532" s="2">
        <f t="shared" si="203"/>
        <v>0.41040361864996522</v>
      </c>
      <c r="K532" s="2">
        <f t="shared" si="204"/>
        <v>0.4057063326374391</v>
      </c>
      <c r="L532" s="2">
        <f t="shared" si="205"/>
        <v>0.180410577592206</v>
      </c>
      <c r="M532" s="2">
        <f t="shared" si="206"/>
        <v>3.4794711203896822E-3</v>
      </c>
      <c r="N532" s="1">
        <v>2359</v>
      </c>
      <c r="O532" s="1">
        <v>2332</v>
      </c>
      <c r="P532" s="1">
        <v>1037</v>
      </c>
      <c r="Q532" s="1">
        <v>20</v>
      </c>
      <c r="AN532" s="7">
        <f>IF(Q532&gt;0,RANK(Q532,(N532:P532,Q532:AL532)),0)</f>
        <v>4</v>
      </c>
      <c r="AO532" s="7">
        <f>IF(R532&gt;0,RANK(R532,(N532:P532,Q532:AL532)),0)</f>
        <v>0</v>
      </c>
      <c r="AP532" s="7">
        <f>IF(S532&gt;0,RANK(S532,(N532:P532,Q532:AL532)),0)</f>
        <v>0</v>
      </c>
      <c r="AQ532" s="7">
        <f>IF(T532&gt;0,RANK(T532,(N532:P532,Q532:AL532)),0)</f>
        <v>0</v>
      </c>
      <c r="AR532" s="2">
        <f t="shared" si="207"/>
        <v>3.4794711203897009E-3</v>
      </c>
      <c r="AS532" s="2">
        <f t="shared" si="208"/>
        <v>0</v>
      </c>
      <c r="AT532" s="2">
        <f t="shared" si="209"/>
        <v>0</v>
      </c>
      <c r="AU532" s="2">
        <f t="shared" si="210"/>
        <v>0</v>
      </c>
      <c r="AW532" t="s">
        <v>2485</v>
      </c>
      <c r="AX532" t="s">
        <v>297</v>
      </c>
      <c r="AY532">
        <v>9</v>
      </c>
      <c r="BA532" s="127">
        <v>13</v>
      </c>
      <c r="BB532" s="130">
        <v>229</v>
      </c>
      <c r="BC532" s="131">
        <f t="shared" si="189"/>
        <v>13229</v>
      </c>
      <c r="BE532" s="7" t="s">
        <v>3271</v>
      </c>
    </row>
    <row r="533" spans="1:57" hidden="1" outlineLevel="1" x14ac:dyDescent="0.2">
      <c r="A533" t="s">
        <v>523</v>
      </c>
      <c r="B533" t="s">
        <v>297</v>
      </c>
      <c r="C533" s="1">
        <f t="shared" si="201"/>
        <v>4472</v>
      </c>
      <c r="D533" s="7">
        <f>RANK(N533,(N533:P533,Q533:AL533))</f>
        <v>2</v>
      </c>
      <c r="E533" s="7">
        <f>RANK(O533,(N533:P533,Q533:AL533))</f>
        <v>1</v>
      </c>
      <c r="F533" s="7">
        <f>IF(P533&gt;0,RANK(P533,(N533:P533,Q533:AL533)),0)</f>
        <v>3</v>
      </c>
      <c r="G533" s="1">
        <f t="shared" si="202"/>
        <v>47</v>
      </c>
      <c r="H533" s="2">
        <f t="shared" si="200"/>
        <v>1.0509838998211091E-2</v>
      </c>
      <c r="I533" s="2"/>
      <c r="J533" s="2">
        <f t="shared" si="203"/>
        <v>0.41413237924865831</v>
      </c>
      <c r="K533" s="2">
        <f t="shared" si="204"/>
        <v>0.42464221824686943</v>
      </c>
      <c r="L533" s="2">
        <f t="shared" si="205"/>
        <v>0.15831842576028624</v>
      </c>
      <c r="M533" s="2">
        <f t="shared" si="206"/>
        <v>2.9069767441860239E-3</v>
      </c>
      <c r="N533" s="1">
        <v>1852</v>
      </c>
      <c r="O533" s="1">
        <v>1899</v>
      </c>
      <c r="P533" s="1">
        <v>708</v>
      </c>
      <c r="Q533" s="1">
        <v>12</v>
      </c>
      <c r="R533" s="1">
        <v>1</v>
      </c>
      <c r="AN533" s="7">
        <f>IF(Q533&gt;0,RANK(Q533,(N533:P533,Q533:AL533)),0)</f>
        <v>4</v>
      </c>
      <c r="AO533" s="7">
        <f>IF(R533&gt;0,RANK(R533,(N533:P533,Q533:AL533)),0)</f>
        <v>5</v>
      </c>
      <c r="AP533" s="7">
        <f>IF(S533&gt;0,RANK(S533,(N533:P533,Q533:AL533)),0)</f>
        <v>0</v>
      </c>
      <c r="AQ533" s="7">
        <f>IF(T533&gt;0,RANK(T533,(N533:P533,Q533:AL533)),0)</f>
        <v>0</v>
      </c>
      <c r="AR533" s="2">
        <f t="shared" si="207"/>
        <v>2.6833631484794273E-3</v>
      </c>
      <c r="AS533" s="2">
        <f t="shared" si="208"/>
        <v>2.2361359570661896E-4</v>
      </c>
      <c r="AT533" s="2">
        <f t="shared" si="209"/>
        <v>0</v>
      </c>
      <c r="AU533" s="2">
        <f t="shared" si="210"/>
        <v>0</v>
      </c>
      <c r="AW533" t="s">
        <v>523</v>
      </c>
      <c r="AX533" t="s">
        <v>297</v>
      </c>
      <c r="AY533">
        <v>1</v>
      </c>
      <c r="BA533" s="127">
        <v>13</v>
      </c>
      <c r="BB533" s="130">
        <v>231</v>
      </c>
      <c r="BC533" s="131">
        <f t="shared" si="189"/>
        <v>13231</v>
      </c>
      <c r="BE533" s="7" t="s">
        <v>3271</v>
      </c>
    </row>
    <row r="534" spans="1:57" hidden="1" outlineLevel="1" x14ac:dyDescent="0.2">
      <c r="A534" t="s">
        <v>2486</v>
      </c>
      <c r="B534" t="s">
        <v>297</v>
      </c>
      <c r="C534" s="1">
        <f t="shared" si="201"/>
        <v>4104</v>
      </c>
      <c r="D534" s="7">
        <f>RANK(N534,(N534:P534,Q534:AL534))</f>
        <v>2</v>
      </c>
      <c r="E534" s="7">
        <f>RANK(O534,(N534:P534,Q534:AL534))</f>
        <v>1</v>
      </c>
      <c r="F534" s="7">
        <f>IF(P534&gt;0,RANK(P534,(N534:P534,Q534:AL534)),0)</f>
        <v>3</v>
      </c>
      <c r="G534" s="1">
        <f t="shared" si="202"/>
        <v>171</v>
      </c>
      <c r="H534" s="2">
        <f t="shared" si="200"/>
        <v>4.1666666666666664E-2</v>
      </c>
      <c r="I534" s="2"/>
      <c r="J534" s="2">
        <f t="shared" si="203"/>
        <v>0.40229044834307992</v>
      </c>
      <c r="K534" s="2">
        <f t="shared" si="204"/>
        <v>0.44395711500974661</v>
      </c>
      <c r="L534" s="2">
        <f t="shared" si="205"/>
        <v>0.15180311890838208</v>
      </c>
      <c r="M534" s="2">
        <f t="shared" si="206"/>
        <v>1.9493177387913951E-3</v>
      </c>
      <c r="N534" s="1">
        <v>1651</v>
      </c>
      <c r="O534" s="1">
        <v>1822</v>
      </c>
      <c r="P534" s="1">
        <v>623</v>
      </c>
      <c r="Q534" s="1">
        <v>8</v>
      </c>
      <c r="AN534" s="7">
        <f>IF(Q534&gt;0,RANK(Q534,(N534:P534,Q534:AL534)),0)</f>
        <v>4</v>
      </c>
      <c r="AO534" s="7">
        <f>IF(R534&gt;0,RANK(R534,(N534:P534,Q534:AL534)),0)</f>
        <v>0</v>
      </c>
      <c r="AP534" s="7">
        <f>IF(S534&gt;0,RANK(S534,(N534:P534,Q534:AL534)),0)</f>
        <v>0</v>
      </c>
      <c r="AQ534" s="7">
        <f>IF(T534&gt;0,RANK(T534,(N534:P534,Q534:AL534)),0)</f>
        <v>0</v>
      </c>
      <c r="AR534" s="2">
        <f t="shared" si="207"/>
        <v>1.9493177387914229E-3</v>
      </c>
      <c r="AS534" s="2">
        <f t="shared" si="208"/>
        <v>0</v>
      </c>
      <c r="AT534" s="2">
        <f t="shared" si="209"/>
        <v>0</v>
      </c>
      <c r="AU534" s="2">
        <f t="shared" si="210"/>
        <v>0</v>
      </c>
      <c r="AW534" t="s">
        <v>2486</v>
      </c>
      <c r="AX534" t="s">
        <v>297</v>
      </c>
      <c r="AY534">
        <v>3</v>
      </c>
      <c r="BA534" s="127">
        <v>13</v>
      </c>
      <c r="BB534" s="130">
        <v>233</v>
      </c>
      <c r="BC534" s="131">
        <f t="shared" si="189"/>
        <v>13233</v>
      </c>
      <c r="BE534" s="7" t="s">
        <v>3271</v>
      </c>
    </row>
    <row r="535" spans="1:57" hidden="1" outlineLevel="1" x14ac:dyDescent="0.2">
      <c r="A535" t="s">
        <v>1877</v>
      </c>
      <c r="B535" t="s">
        <v>297</v>
      </c>
      <c r="C535" s="1">
        <f t="shared" si="201"/>
        <v>10668</v>
      </c>
      <c r="D535" s="7">
        <f>RANK(N535,(N535:P535,Q535:AL535))</f>
        <v>1</v>
      </c>
      <c r="E535" s="7">
        <f>RANK(O535,(N535:P535,Q535:AL535))</f>
        <v>2</v>
      </c>
      <c r="F535" s="7">
        <f>IF(P535&gt;0,RANK(P535,(N535:P535,Q535:AL535)),0)</f>
        <v>3</v>
      </c>
      <c r="G535" s="1">
        <f t="shared" si="202"/>
        <v>714</v>
      </c>
      <c r="H535" s="2">
        <f t="shared" si="200"/>
        <v>6.6929133858267723E-2</v>
      </c>
      <c r="I535" s="2"/>
      <c r="J535" s="2">
        <f t="shared" si="203"/>
        <v>0.45669291338582679</v>
      </c>
      <c r="K535" s="2">
        <f t="shared" si="204"/>
        <v>0.38976377952755903</v>
      </c>
      <c r="L535" s="2">
        <f t="shared" si="205"/>
        <v>0.14979377577802774</v>
      </c>
      <c r="M535" s="2">
        <f t="shared" si="206"/>
        <v>3.7495313085863791E-3</v>
      </c>
      <c r="N535" s="1">
        <v>4872</v>
      </c>
      <c r="O535" s="1">
        <v>4158</v>
      </c>
      <c r="P535" s="1">
        <v>1598</v>
      </c>
      <c r="Q535" s="1">
        <v>40</v>
      </c>
      <c r="AN535" s="7">
        <f>IF(Q535&gt;0,RANK(Q535,(N535:P535,Q535:AL535)),0)</f>
        <v>4</v>
      </c>
      <c r="AO535" s="7">
        <f>IF(R535&gt;0,RANK(R535,(N535:P535,Q535:AL535)),0)</f>
        <v>0</v>
      </c>
      <c r="AP535" s="7">
        <f>IF(S535&gt;0,RANK(S535,(N535:P535,Q535:AL535)),0)</f>
        <v>0</v>
      </c>
      <c r="AQ535" s="7">
        <f>IF(T535&gt;0,RANK(T535,(N535:P535,Q535:AL535)),0)</f>
        <v>0</v>
      </c>
      <c r="AR535" s="2">
        <f t="shared" si="207"/>
        <v>3.7495313085864268E-3</v>
      </c>
      <c r="AS535" s="2">
        <f t="shared" si="208"/>
        <v>0</v>
      </c>
      <c r="AT535" s="2">
        <f t="shared" si="209"/>
        <v>0</v>
      </c>
      <c r="AU535" s="2">
        <f t="shared" si="210"/>
        <v>0</v>
      </c>
      <c r="AW535" t="s">
        <v>1877</v>
      </c>
      <c r="AX535" t="s">
        <v>297</v>
      </c>
      <c r="AY535">
        <v>7</v>
      </c>
      <c r="BA535" s="127">
        <v>13</v>
      </c>
      <c r="BB535" s="130">
        <v>235</v>
      </c>
      <c r="BC535" s="131">
        <f t="shared" si="189"/>
        <v>13235</v>
      </c>
      <c r="BE535" s="7" t="s">
        <v>3271</v>
      </c>
    </row>
    <row r="536" spans="1:57" hidden="1" outlineLevel="1" x14ac:dyDescent="0.2">
      <c r="A536" t="s">
        <v>216</v>
      </c>
      <c r="B536" t="s">
        <v>297</v>
      </c>
      <c r="C536" s="1">
        <f t="shared" si="201"/>
        <v>3451</v>
      </c>
      <c r="D536" s="7">
        <f>RANK(N536,(N536:P536,Q536:AL536))</f>
        <v>1</v>
      </c>
      <c r="E536" s="7">
        <f>RANK(O536,(N536:P536,Q536:AL536))</f>
        <v>2</v>
      </c>
      <c r="F536" s="7">
        <f>IF(P536&gt;0,RANK(P536,(N536:P536,Q536:AL536)),0)</f>
        <v>3</v>
      </c>
      <c r="G536" s="1">
        <f t="shared" si="202"/>
        <v>681</v>
      </c>
      <c r="H536" s="2">
        <f t="shared" si="200"/>
        <v>0.1973341060562156</v>
      </c>
      <c r="I536" s="2"/>
      <c r="J536" s="2">
        <f t="shared" si="203"/>
        <v>0.50883801796580697</v>
      </c>
      <c r="K536" s="2">
        <f t="shared" si="204"/>
        <v>0.31150391190959142</v>
      </c>
      <c r="L536" s="2">
        <f t="shared" si="205"/>
        <v>0.17791944363952478</v>
      </c>
      <c r="M536" s="2">
        <f t="shared" si="206"/>
        <v>1.7386264850768329E-3</v>
      </c>
      <c r="N536" s="1">
        <v>1756</v>
      </c>
      <c r="O536" s="1">
        <v>1075</v>
      </c>
      <c r="P536" s="1">
        <v>614</v>
      </c>
      <c r="Q536" s="1">
        <v>6</v>
      </c>
      <c r="AN536" s="7">
        <f>IF(Q536&gt;0,RANK(Q536,(N536:P536,Q536:AL536)),0)</f>
        <v>4</v>
      </c>
      <c r="AO536" s="7">
        <f>IF(R536&gt;0,RANK(R536,(N536:P536,Q536:AL536)),0)</f>
        <v>0</v>
      </c>
      <c r="AP536" s="7">
        <f>IF(S536&gt;0,RANK(S536,(N536:P536,Q536:AL536)),0)</f>
        <v>0</v>
      </c>
      <c r="AQ536" s="7">
        <f>IF(T536&gt;0,RANK(T536,(N536:P536,Q536:AL536)),0)</f>
        <v>0</v>
      </c>
      <c r="AR536" s="2">
        <f t="shared" si="207"/>
        <v>1.7386264850767893E-3</v>
      </c>
      <c r="AS536" s="2">
        <f t="shared" si="208"/>
        <v>0</v>
      </c>
      <c r="AT536" s="2">
        <f t="shared" si="209"/>
        <v>0</v>
      </c>
      <c r="AU536" s="2">
        <f t="shared" si="210"/>
        <v>0</v>
      </c>
      <c r="AW536" t="s">
        <v>216</v>
      </c>
      <c r="AX536" t="s">
        <v>297</v>
      </c>
      <c r="AY536">
        <v>8</v>
      </c>
      <c r="BA536" s="127">
        <v>13</v>
      </c>
      <c r="BB536" s="130">
        <v>237</v>
      </c>
      <c r="BC536" s="131">
        <f t="shared" si="189"/>
        <v>13237</v>
      </c>
      <c r="BE536" s="7" t="s">
        <v>3271</v>
      </c>
    </row>
    <row r="537" spans="1:57" hidden="1" outlineLevel="1" x14ac:dyDescent="0.2">
      <c r="A537" t="s">
        <v>1878</v>
      </c>
      <c r="B537" t="s">
        <v>297</v>
      </c>
      <c r="C537" s="1">
        <f t="shared" si="201"/>
        <v>4694</v>
      </c>
      <c r="D537" s="7">
        <f>RANK(N537,(N537:P537,Q537:AL537))</f>
        <v>1</v>
      </c>
      <c r="E537" s="7">
        <f>RANK(O537,(N537:P537,Q537:AL537))</f>
        <v>2</v>
      </c>
      <c r="F537" s="7">
        <f>IF(P537&gt;0,RANK(P537,(N537:P537,Q537:AL537)),0)</f>
        <v>3</v>
      </c>
      <c r="G537" s="1">
        <f t="shared" si="202"/>
        <v>393</v>
      </c>
      <c r="H537" s="2">
        <f t="shared" si="200"/>
        <v>8.372390285470814E-2</v>
      </c>
      <c r="I537" s="2"/>
      <c r="J537" s="2">
        <f t="shared" si="203"/>
        <v>0.45781849169152111</v>
      </c>
      <c r="K537" s="2">
        <f t="shared" si="204"/>
        <v>0.37409458883681296</v>
      </c>
      <c r="L537" s="2">
        <f t="shared" si="205"/>
        <v>0.16510438858116744</v>
      </c>
      <c r="M537" s="2">
        <f t="shared" si="206"/>
        <v>2.9825308904984915E-3</v>
      </c>
      <c r="N537" s="1">
        <v>2149</v>
      </c>
      <c r="O537" s="1">
        <v>1756</v>
      </c>
      <c r="P537" s="1">
        <v>775</v>
      </c>
      <c r="Q537" s="1">
        <v>13</v>
      </c>
      <c r="R537" s="1">
        <v>1</v>
      </c>
      <c r="AN537" s="7">
        <f>IF(Q537&gt;0,RANK(Q537,(N537:P537,Q537:AL537)),0)</f>
        <v>4</v>
      </c>
      <c r="AO537" s="7">
        <f>IF(R537&gt;0,RANK(R537,(N537:P537,Q537:AL537)),0)</f>
        <v>5</v>
      </c>
      <c r="AP537" s="7">
        <f>IF(S537&gt;0,RANK(S537,(N537:P537,Q537:AL537)),0)</f>
        <v>0</v>
      </c>
      <c r="AQ537" s="7">
        <f>IF(T537&gt;0,RANK(T537,(N537:P537,Q537:AL537)),0)</f>
        <v>0</v>
      </c>
      <c r="AR537" s="2">
        <f t="shared" si="207"/>
        <v>2.7694929697486153E-3</v>
      </c>
      <c r="AS537" s="2">
        <f t="shared" si="208"/>
        <v>2.1303792074989347E-4</v>
      </c>
      <c r="AT537" s="2">
        <f t="shared" si="209"/>
        <v>0</v>
      </c>
      <c r="AU537" s="2">
        <f t="shared" si="210"/>
        <v>0</v>
      </c>
      <c r="AW537" t="s">
        <v>1878</v>
      </c>
      <c r="AX537" t="s">
        <v>297</v>
      </c>
      <c r="AY537">
        <v>10</v>
      </c>
      <c r="BA537" s="127">
        <v>13</v>
      </c>
      <c r="BB537" s="130">
        <v>239</v>
      </c>
      <c r="BC537" s="131">
        <f t="shared" si="189"/>
        <v>13239</v>
      </c>
      <c r="BE537" s="7" t="s">
        <v>3271</v>
      </c>
    </row>
    <row r="538" spans="1:57" hidden="1" outlineLevel="1" x14ac:dyDescent="0.2">
      <c r="A538" t="s">
        <v>1863</v>
      </c>
      <c r="B538" t="s">
        <v>297</v>
      </c>
      <c r="C538" s="1">
        <f t="shared" si="201"/>
        <v>922</v>
      </c>
      <c r="D538" s="7">
        <f>RANK(N538,(N538:P538,Q538:AL538))</f>
        <v>1</v>
      </c>
      <c r="E538" s="7">
        <f>RANK(O538,(N538:P538,Q538:AL538))</f>
        <v>2</v>
      </c>
      <c r="F538" s="7">
        <f>IF(P538&gt;0,RANK(P538,(N538:P538,Q538:AL538)),0)</f>
        <v>3</v>
      </c>
      <c r="G538" s="1">
        <f t="shared" si="202"/>
        <v>239</v>
      </c>
      <c r="H538" s="2">
        <f t="shared" si="200"/>
        <v>0.25921908893709328</v>
      </c>
      <c r="I538" s="2"/>
      <c r="J538" s="2">
        <f t="shared" si="203"/>
        <v>0.56724511930585686</v>
      </c>
      <c r="K538" s="2">
        <f t="shared" si="204"/>
        <v>0.30802603036876358</v>
      </c>
      <c r="L538" s="2">
        <f t="shared" si="205"/>
        <v>0.12255965292841649</v>
      </c>
      <c r="M538" s="2">
        <f t="shared" si="206"/>
        <v>2.1691973969630712E-3</v>
      </c>
      <c r="N538" s="1">
        <v>523</v>
      </c>
      <c r="O538" s="1">
        <v>284</v>
      </c>
      <c r="P538" s="1">
        <v>113</v>
      </c>
      <c r="Q538" s="1">
        <v>2</v>
      </c>
      <c r="AN538" s="7">
        <f>IF(Q538&gt;0,RANK(Q538,(N538:P538,Q538:AL538)),0)</f>
        <v>4</v>
      </c>
      <c r="AO538" s="7">
        <f>IF(R538&gt;0,RANK(R538,(N538:P538,Q538:AL538)),0)</f>
        <v>0</v>
      </c>
      <c r="AP538" s="7">
        <f>IF(S538&gt;0,RANK(S538,(N538:P538,Q538:AL538)),0)</f>
        <v>0</v>
      </c>
      <c r="AQ538" s="7">
        <f>IF(T538&gt;0,RANK(T538,(N538:P538,Q538:AL538)),0)</f>
        <v>0</v>
      </c>
      <c r="AR538" s="2">
        <f t="shared" si="207"/>
        <v>2.1691973969631237E-3</v>
      </c>
      <c r="AS538" s="2">
        <f t="shared" si="208"/>
        <v>0</v>
      </c>
      <c r="AT538" s="2">
        <f t="shared" si="209"/>
        <v>0</v>
      </c>
      <c r="AU538" s="2">
        <f t="shared" si="210"/>
        <v>0</v>
      </c>
      <c r="AW538" t="s">
        <v>1863</v>
      </c>
      <c r="AX538" t="s">
        <v>297</v>
      </c>
      <c r="AY538">
        <v>2</v>
      </c>
      <c r="BA538" s="127">
        <v>13</v>
      </c>
      <c r="BB538" s="130">
        <v>241</v>
      </c>
      <c r="BC538" s="131">
        <f t="shared" si="189"/>
        <v>13241</v>
      </c>
      <c r="BE538" s="7" t="s">
        <v>3271</v>
      </c>
    </row>
    <row r="539" spans="1:57" hidden="1" outlineLevel="1" x14ac:dyDescent="0.2">
      <c r="A539" t="s">
        <v>1864</v>
      </c>
      <c r="B539" t="s">
        <v>297</v>
      </c>
      <c r="C539" s="1">
        <f t="shared" si="201"/>
        <v>4622</v>
      </c>
      <c r="D539" s="7">
        <f>RANK(N539,(N539:P539,Q539:AL539))</f>
        <v>2</v>
      </c>
      <c r="E539" s="7">
        <f>RANK(O539,(N539:P539,Q539:AL539))</f>
        <v>1</v>
      </c>
      <c r="F539" s="7">
        <f>IF(P539&gt;0,RANK(P539,(N539:P539,Q539:AL539)),0)</f>
        <v>3</v>
      </c>
      <c r="G539" s="1">
        <f t="shared" si="202"/>
        <v>24</v>
      </c>
      <c r="H539" s="2">
        <f t="shared" si="200"/>
        <v>5.1925573344872352E-3</v>
      </c>
      <c r="I539" s="2"/>
      <c r="J539" s="2">
        <f t="shared" si="203"/>
        <v>0.40631761142362616</v>
      </c>
      <c r="K539" s="2">
        <f t="shared" si="204"/>
        <v>0.41151016875811336</v>
      </c>
      <c r="L539" s="2">
        <f t="shared" si="205"/>
        <v>0.1784941583729987</v>
      </c>
      <c r="M539" s="2">
        <f t="shared" si="206"/>
        <v>3.6780614452617266E-3</v>
      </c>
      <c r="N539" s="1">
        <v>1878</v>
      </c>
      <c r="O539" s="1">
        <v>1902</v>
      </c>
      <c r="P539" s="1">
        <v>825</v>
      </c>
      <c r="Q539" s="1">
        <v>17</v>
      </c>
      <c r="AN539" s="7">
        <f>IF(Q539&gt;0,RANK(Q539,(N539:P539,Q539:AL539)),0)</f>
        <v>4</v>
      </c>
      <c r="AO539" s="7">
        <f>IF(R539&gt;0,RANK(R539,(N539:P539,Q539:AL539)),0)</f>
        <v>0</v>
      </c>
      <c r="AP539" s="7">
        <f>IF(S539&gt;0,RANK(S539,(N539:P539,Q539:AL539)),0)</f>
        <v>0</v>
      </c>
      <c r="AQ539" s="7">
        <f>IF(T539&gt;0,RANK(T539,(N539:P539,Q539:AL539)),0)</f>
        <v>0</v>
      </c>
      <c r="AR539" s="2">
        <f t="shared" si="207"/>
        <v>3.6780614452617912E-3</v>
      </c>
      <c r="AS539" s="2">
        <f t="shared" si="208"/>
        <v>0</v>
      </c>
      <c r="AT539" s="2">
        <f t="shared" si="209"/>
        <v>0</v>
      </c>
      <c r="AU539" s="2">
        <f t="shared" si="210"/>
        <v>0</v>
      </c>
      <c r="AW539" t="s">
        <v>1864</v>
      </c>
      <c r="AX539" t="s">
        <v>297</v>
      </c>
      <c r="AY539">
        <v>9</v>
      </c>
      <c r="BA539" s="127">
        <v>13</v>
      </c>
      <c r="BB539" s="130">
        <v>243</v>
      </c>
      <c r="BC539" s="131">
        <f t="shared" si="189"/>
        <v>13243</v>
      </c>
      <c r="BE539" s="7" t="s">
        <v>3271</v>
      </c>
    </row>
    <row r="540" spans="1:57" hidden="1" outlineLevel="1" x14ac:dyDescent="0.2">
      <c r="A540" t="s">
        <v>2150</v>
      </c>
      <c r="B540" t="s">
        <v>297</v>
      </c>
      <c r="C540" s="1">
        <f t="shared" si="201"/>
        <v>2959</v>
      </c>
      <c r="D540" s="7">
        <f>RANK(N540,(N540:P540,Q540:AL540))</f>
        <v>1</v>
      </c>
      <c r="E540" s="7">
        <f>RANK(O540,(N540:P540,Q540:AL540))</f>
        <v>2</v>
      </c>
      <c r="F540" s="7">
        <f>IF(P540&gt;0,RANK(P540,(N540:P540,Q540:AL540)),0)</f>
        <v>3</v>
      </c>
      <c r="G540" s="1">
        <f t="shared" si="202"/>
        <v>869</v>
      </c>
      <c r="H540" s="2">
        <f t="shared" si="200"/>
        <v>0.29368029739776952</v>
      </c>
      <c r="I540" s="2"/>
      <c r="J540" s="2">
        <f t="shared" si="203"/>
        <v>0.59344373099019943</v>
      </c>
      <c r="K540" s="2">
        <f t="shared" si="204"/>
        <v>0.29976343359242985</v>
      </c>
      <c r="L540" s="2">
        <f t="shared" si="205"/>
        <v>0.10645488340655627</v>
      </c>
      <c r="M540" s="2">
        <f t="shared" si="206"/>
        <v>3.3795201081444903E-4</v>
      </c>
      <c r="N540" s="1">
        <v>1756</v>
      </c>
      <c r="O540" s="1">
        <v>887</v>
      </c>
      <c r="P540" s="1">
        <v>315</v>
      </c>
      <c r="Q540" s="1">
        <v>1</v>
      </c>
      <c r="AN540" s="7">
        <f>IF(Q540&gt;0,RANK(Q540,(N540:P540,Q540:AL540)),0)</f>
        <v>4</v>
      </c>
      <c r="AO540" s="7">
        <f>IF(R540&gt;0,RANK(R540,(N540:P540,Q540:AL540)),0)</f>
        <v>0</v>
      </c>
      <c r="AP540" s="7">
        <f>IF(S540&gt;0,RANK(S540,(N540:P540,Q540:AL540)),0)</f>
        <v>0</v>
      </c>
      <c r="AQ540" s="7">
        <f>IF(T540&gt;0,RANK(T540,(N540:P540,Q540:AL540)),0)</f>
        <v>0</v>
      </c>
      <c r="AR540" s="2">
        <f t="shared" si="207"/>
        <v>3.3795201081446432E-4</v>
      </c>
      <c r="AS540" s="2">
        <f t="shared" si="208"/>
        <v>0</v>
      </c>
      <c r="AT540" s="2">
        <f t="shared" si="209"/>
        <v>0</v>
      </c>
      <c r="AU540" s="2">
        <f t="shared" si="210"/>
        <v>0</v>
      </c>
      <c r="AW540" t="s">
        <v>2150</v>
      </c>
      <c r="AX540" t="s">
        <v>297</v>
      </c>
      <c r="AY540">
        <v>2</v>
      </c>
      <c r="BA540" s="127">
        <v>13</v>
      </c>
      <c r="BB540" s="130">
        <v>245</v>
      </c>
      <c r="BC540" s="131">
        <f t="shared" si="189"/>
        <v>13245</v>
      </c>
      <c r="BE540" s="7" t="s">
        <v>3271</v>
      </c>
    </row>
    <row r="541" spans="1:57" hidden="1" outlineLevel="1" x14ac:dyDescent="0.2">
      <c r="A541" t="s">
        <v>2887</v>
      </c>
      <c r="B541" t="s">
        <v>297</v>
      </c>
      <c r="C541" s="1">
        <f t="shared" si="201"/>
        <v>59523</v>
      </c>
      <c r="D541" s="7">
        <f>RANK(N541,(N541:P541,Q541:AL541))</f>
        <v>1</v>
      </c>
      <c r="E541" s="7">
        <f>RANK(O541,(N541:P541,Q541:AL541))</f>
        <v>2</v>
      </c>
      <c r="F541" s="7">
        <f>IF(P541&gt;0,RANK(P541,(N541:P541,Q541:AL541)),0)</f>
        <v>3</v>
      </c>
      <c r="G541" s="1">
        <f t="shared" si="202"/>
        <v>4683</v>
      </c>
      <c r="H541" s="2">
        <f t="shared" si="200"/>
        <v>7.8675469986391813E-2</v>
      </c>
      <c r="I541" s="2"/>
      <c r="J541" s="2">
        <f t="shared" si="203"/>
        <v>0.48569460544663406</v>
      </c>
      <c r="K541" s="2">
        <f t="shared" si="204"/>
        <v>0.40701913546024227</v>
      </c>
      <c r="L541" s="2">
        <f t="shared" si="205"/>
        <v>0.10567343715874536</v>
      </c>
      <c r="M541" s="2">
        <f t="shared" si="206"/>
        <v>1.6128219343783667E-3</v>
      </c>
      <c r="N541" s="1">
        <v>28910</v>
      </c>
      <c r="O541" s="1">
        <v>24227</v>
      </c>
      <c r="P541" s="1">
        <v>6290</v>
      </c>
      <c r="Q541" s="1">
        <v>96</v>
      </c>
      <c r="AN541" s="7">
        <f>IF(Q541&gt;0,RANK(Q541,(N541:P541,Q541:AL541)),0)</f>
        <v>4</v>
      </c>
      <c r="AO541" s="7">
        <f>IF(R541&gt;0,RANK(R541,(N541:P541,Q541:AL541)),0)</f>
        <v>0</v>
      </c>
      <c r="AP541" s="7">
        <f>IF(S541&gt;0,RANK(S541,(N541:P541,Q541:AL541)),0)</f>
        <v>0</v>
      </c>
      <c r="AQ541" s="7">
        <f>IF(T541&gt;0,RANK(T541,(N541:P541,Q541:AL541)),0)</f>
        <v>0</v>
      </c>
      <c r="AR541" s="2">
        <f t="shared" si="207"/>
        <v>1.6128219343783075E-3</v>
      </c>
      <c r="AS541" s="2">
        <f t="shared" si="208"/>
        <v>0</v>
      </c>
      <c r="AT541" s="2">
        <f t="shared" si="209"/>
        <v>0</v>
      </c>
      <c r="AU541" s="2">
        <f t="shared" si="210"/>
        <v>0</v>
      </c>
      <c r="AW541" t="s">
        <v>2887</v>
      </c>
      <c r="AX541" t="s">
        <v>297</v>
      </c>
      <c r="AY541">
        <v>10</v>
      </c>
      <c r="BA541" s="127">
        <v>13</v>
      </c>
      <c r="BB541" s="130">
        <v>247</v>
      </c>
      <c r="BC541" s="131">
        <f t="shared" si="189"/>
        <v>13247</v>
      </c>
      <c r="BE541" s="7" t="s">
        <v>3271</v>
      </c>
    </row>
    <row r="542" spans="1:57" hidden="1" outlineLevel="1" x14ac:dyDescent="0.2">
      <c r="A542" t="s">
        <v>1520</v>
      </c>
      <c r="B542" t="s">
        <v>297</v>
      </c>
      <c r="C542" s="1">
        <f t="shared" si="201"/>
        <v>22690</v>
      </c>
      <c r="D542" s="7">
        <f>RANK(N542,(N542:P542,Q542:AL542))</f>
        <v>2</v>
      </c>
      <c r="E542" s="7">
        <f>RANK(O542,(N542:P542,Q542:AL542))</f>
        <v>1</v>
      </c>
      <c r="F542" s="7">
        <f>IF(P542&gt;0,RANK(P542,(N542:P542,Q542:AL542)),0)</f>
        <v>3</v>
      </c>
      <c r="G542" s="1">
        <f t="shared" si="202"/>
        <v>4942</v>
      </c>
      <c r="H542" s="2">
        <f t="shared" si="200"/>
        <v>0.21780520052886734</v>
      </c>
      <c r="I542" s="2"/>
      <c r="J542" s="2">
        <f t="shared" si="203"/>
        <v>0.30863816659321286</v>
      </c>
      <c r="K542" s="2">
        <f t="shared" si="204"/>
        <v>0.52644336712208017</v>
      </c>
      <c r="L542" s="2">
        <f t="shared" si="205"/>
        <v>0.1614808285588365</v>
      </c>
      <c r="M542" s="2">
        <f t="shared" si="206"/>
        <v>3.4376377258704682E-3</v>
      </c>
      <c r="N542" s="1">
        <v>7003</v>
      </c>
      <c r="O542" s="1">
        <v>11945</v>
      </c>
      <c r="P542" s="1">
        <v>3664</v>
      </c>
      <c r="Q542" s="1">
        <v>75</v>
      </c>
      <c r="R542" s="1">
        <v>3</v>
      </c>
      <c r="AN542" s="7">
        <f>IF(Q542&gt;0,RANK(Q542,(N542:P542,Q542:AL542)),0)</f>
        <v>4</v>
      </c>
      <c r="AO542" s="7">
        <f>IF(R542&gt;0,RANK(R542,(N542:P542,Q542:AL542)),0)</f>
        <v>5</v>
      </c>
      <c r="AP542" s="7">
        <f>IF(S542&gt;0,RANK(S542,(N542:P542,Q542:AL542)),0)</f>
        <v>0</v>
      </c>
      <c r="AQ542" s="7">
        <f>IF(T542&gt;0,RANK(T542,(N542:P542,Q542:AL542)),0)</f>
        <v>0</v>
      </c>
      <c r="AR542" s="2">
        <f t="shared" si="207"/>
        <v>3.3054208902600266E-3</v>
      </c>
      <c r="AS542" s="2">
        <f t="shared" si="208"/>
        <v>1.3221683561040105E-4</v>
      </c>
      <c r="AT542" s="2">
        <f t="shared" si="209"/>
        <v>0</v>
      </c>
      <c r="AU542" s="2">
        <f t="shared" si="210"/>
        <v>0</v>
      </c>
      <c r="AW542" t="s">
        <v>1520</v>
      </c>
      <c r="AX542" t="s">
        <v>297</v>
      </c>
      <c r="AY542">
        <v>11</v>
      </c>
      <c r="BA542" s="127">
        <v>13</v>
      </c>
      <c r="BB542" s="130">
        <v>249</v>
      </c>
      <c r="BC542" s="131">
        <f t="shared" si="189"/>
        <v>13249</v>
      </c>
      <c r="BE542" s="7" t="s">
        <v>3271</v>
      </c>
    </row>
    <row r="543" spans="1:57" hidden="1" outlineLevel="1" x14ac:dyDescent="0.2">
      <c r="A543" t="s">
        <v>1727</v>
      </c>
      <c r="B543" t="s">
        <v>297</v>
      </c>
      <c r="C543" s="1">
        <f t="shared" si="201"/>
        <v>1296</v>
      </c>
      <c r="D543" s="7">
        <f>RANK(N543,(N543:P543,Q543:AL543))</f>
        <v>1</v>
      </c>
      <c r="E543" s="7">
        <f>RANK(O543,(N543:P543,Q543:AL543))</f>
        <v>2</v>
      </c>
      <c r="F543" s="7">
        <f>IF(P543&gt;0,RANK(P543,(N543:P543,Q543:AL543)),0)</f>
        <v>3</v>
      </c>
      <c r="G543" s="1">
        <f t="shared" si="202"/>
        <v>90</v>
      </c>
      <c r="H543" s="2">
        <f t="shared" si="200"/>
        <v>6.9444444444444448E-2</v>
      </c>
      <c r="I543" s="2"/>
      <c r="J543" s="2">
        <f t="shared" si="203"/>
        <v>0.46373456790123457</v>
      </c>
      <c r="K543" s="2">
        <f t="shared" si="204"/>
        <v>0.3942901234567901</v>
      </c>
      <c r="L543" s="2">
        <f t="shared" si="205"/>
        <v>0.1388888888888889</v>
      </c>
      <c r="M543" s="2">
        <f t="shared" si="206"/>
        <v>3.0864197530864335E-3</v>
      </c>
      <c r="N543" s="1">
        <v>601</v>
      </c>
      <c r="O543" s="1">
        <v>511</v>
      </c>
      <c r="P543" s="1">
        <v>180</v>
      </c>
      <c r="Q543" s="1">
        <v>4</v>
      </c>
      <c r="AN543" s="7">
        <f>IF(Q543&gt;0,RANK(Q543,(N543:P543,Q543:AL543)),0)</f>
        <v>4</v>
      </c>
      <c r="AO543" s="7">
        <f>IF(R543&gt;0,RANK(R543,(N543:P543,Q543:AL543)),0)</f>
        <v>0</v>
      </c>
      <c r="AP543" s="7">
        <f>IF(S543&gt;0,RANK(S543,(N543:P543,Q543:AL543)),0)</f>
        <v>0</v>
      </c>
      <c r="AQ543" s="7">
        <f>IF(T543&gt;0,RANK(T543,(N543:P543,Q543:AL543)),0)</f>
        <v>0</v>
      </c>
      <c r="AR543" s="2">
        <f t="shared" si="207"/>
        <v>3.0864197530864196E-3</v>
      </c>
      <c r="AS543" s="2">
        <f t="shared" si="208"/>
        <v>0</v>
      </c>
      <c r="AT543" s="2">
        <f t="shared" si="209"/>
        <v>0</v>
      </c>
      <c r="AU543" s="2">
        <f t="shared" si="210"/>
        <v>0</v>
      </c>
      <c r="AW543" t="s">
        <v>1727</v>
      </c>
      <c r="AX543" t="s">
        <v>297</v>
      </c>
      <c r="AY543">
        <v>2</v>
      </c>
      <c r="BA543" s="127">
        <v>13</v>
      </c>
      <c r="BB543" s="130">
        <v>251</v>
      </c>
      <c r="BC543" s="131">
        <f t="shared" si="189"/>
        <v>13251</v>
      </c>
      <c r="BE543" s="7" t="s">
        <v>3271</v>
      </c>
    </row>
    <row r="544" spans="1:57" hidden="1" outlineLevel="1" x14ac:dyDescent="0.2">
      <c r="A544" t="s">
        <v>1728</v>
      </c>
      <c r="B544" t="s">
        <v>297</v>
      </c>
      <c r="C544" s="1">
        <f t="shared" si="201"/>
        <v>4366</v>
      </c>
      <c r="D544" s="7">
        <f>RANK(N544,(N544:P544,Q544:AL544))</f>
        <v>1</v>
      </c>
      <c r="E544" s="7">
        <f>RANK(O544,(N544:P544,Q544:AL544))</f>
        <v>2</v>
      </c>
      <c r="F544" s="7">
        <f>IF(P544&gt;0,RANK(P544,(N544:P544,Q544:AL544)),0)</f>
        <v>3</v>
      </c>
      <c r="G544" s="1">
        <f t="shared" si="202"/>
        <v>235</v>
      </c>
      <c r="H544" s="2">
        <f t="shared" si="200"/>
        <v>5.3825011452130096E-2</v>
      </c>
      <c r="I544" s="2"/>
      <c r="J544" s="2">
        <f t="shared" si="203"/>
        <v>0.44434264773247822</v>
      </c>
      <c r="K544" s="2">
        <f t="shared" si="204"/>
        <v>0.39051763628034813</v>
      </c>
      <c r="L544" s="2">
        <f t="shared" si="205"/>
        <v>0.16239120476408611</v>
      </c>
      <c r="M544" s="2">
        <f t="shared" si="206"/>
        <v>2.7485112230875297E-3</v>
      </c>
      <c r="N544" s="1">
        <v>1940</v>
      </c>
      <c r="O544" s="1">
        <v>1705</v>
      </c>
      <c r="P544" s="1">
        <v>709</v>
      </c>
      <c r="Q544" s="1">
        <v>12</v>
      </c>
      <c r="AN544" s="7">
        <f>IF(Q544&gt;0,RANK(Q544,(N544:P544,Q544:AL544)),0)</f>
        <v>4</v>
      </c>
      <c r="AO544" s="7">
        <f>IF(R544&gt;0,RANK(R544,(N544:P544,Q544:AL544)),0)</f>
        <v>0</v>
      </c>
      <c r="AP544" s="7">
        <f>IF(S544&gt;0,RANK(S544,(N544:P544,Q544:AL544)),0)</f>
        <v>0</v>
      </c>
      <c r="AQ544" s="7">
        <f>IF(T544&gt;0,RANK(T544,(N544:P544,Q544:AL544)),0)</f>
        <v>0</v>
      </c>
      <c r="AR544" s="2">
        <f t="shared" si="207"/>
        <v>2.7485112230874941E-3</v>
      </c>
      <c r="AS544" s="2">
        <f t="shared" si="208"/>
        <v>0</v>
      </c>
      <c r="AT544" s="2">
        <f t="shared" si="209"/>
        <v>0</v>
      </c>
      <c r="AU544" s="2">
        <f t="shared" si="210"/>
        <v>0</v>
      </c>
      <c r="AW544" t="s">
        <v>1728</v>
      </c>
      <c r="AX544" t="s">
        <v>297</v>
      </c>
      <c r="AY544">
        <v>1</v>
      </c>
      <c r="BA544" s="127">
        <v>13</v>
      </c>
      <c r="BB544" s="130">
        <v>253</v>
      </c>
      <c r="BC544" s="131">
        <f t="shared" si="189"/>
        <v>13253</v>
      </c>
      <c r="BE544" s="7" t="s">
        <v>3271</v>
      </c>
    </row>
    <row r="545" spans="1:57" hidden="1" outlineLevel="1" x14ac:dyDescent="0.2">
      <c r="A545" t="s">
        <v>1279</v>
      </c>
      <c r="B545" t="s">
        <v>297</v>
      </c>
      <c r="C545" s="1">
        <f t="shared" si="201"/>
        <v>2519</v>
      </c>
      <c r="D545" s="7">
        <f>RANK(N545,(N545:P545,Q545:AL545))</f>
        <v>1</v>
      </c>
      <c r="E545" s="7">
        <f>RANK(O545,(N545:P545,Q545:AL545))</f>
        <v>2</v>
      </c>
      <c r="F545" s="7">
        <f>IF(P545&gt;0,RANK(P545,(N545:P545,Q545:AL545)),0)</f>
        <v>3</v>
      </c>
      <c r="G545" s="1">
        <f t="shared" si="202"/>
        <v>343</v>
      </c>
      <c r="H545" s="2">
        <f t="shared" si="200"/>
        <v>0.13616514489876935</v>
      </c>
      <c r="I545" s="2"/>
      <c r="J545" s="2">
        <f t="shared" si="203"/>
        <v>0.47360063517268758</v>
      </c>
      <c r="K545" s="2">
        <f t="shared" si="204"/>
        <v>0.33743549027391823</v>
      </c>
      <c r="L545" s="2">
        <f t="shared" si="205"/>
        <v>0.18578801111552204</v>
      </c>
      <c r="M545" s="2">
        <f t="shared" si="206"/>
        <v>3.1758634378721562E-3</v>
      </c>
      <c r="N545" s="1">
        <v>1193</v>
      </c>
      <c r="O545" s="1">
        <v>850</v>
      </c>
      <c r="P545" s="1">
        <v>468</v>
      </c>
      <c r="Q545" s="1">
        <v>8</v>
      </c>
      <c r="AN545" s="7">
        <f>IF(Q545&gt;0,RANK(Q545,(N545:P545,Q545:AL545)),0)</f>
        <v>4</v>
      </c>
      <c r="AO545" s="7">
        <f>IF(R545&gt;0,RANK(R545,(N545:P545,Q545:AL545)),0)</f>
        <v>0</v>
      </c>
      <c r="AP545" s="7">
        <f>IF(S545&gt;0,RANK(S545,(N545:P545,Q545:AL545)),0)</f>
        <v>0</v>
      </c>
      <c r="AQ545" s="7">
        <f>IF(T545&gt;0,RANK(T545,(N545:P545,Q545:AL545)),0)</f>
        <v>0</v>
      </c>
      <c r="AR545" s="2">
        <f t="shared" si="207"/>
        <v>3.1758634378721714E-3</v>
      </c>
      <c r="AS545" s="2">
        <f t="shared" si="208"/>
        <v>0</v>
      </c>
      <c r="AT545" s="2">
        <f t="shared" si="209"/>
        <v>0</v>
      </c>
      <c r="AU545" s="2">
        <f t="shared" si="210"/>
        <v>0</v>
      </c>
      <c r="AW545" t="s">
        <v>1279</v>
      </c>
      <c r="AX545" t="s">
        <v>297</v>
      </c>
      <c r="AY545">
        <v>2</v>
      </c>
      <c r="BA545" s="127">
        <v>13</v>
      </c>
      <c r="BB545" s="130">
        <v>255</v>
      </c>
      <c r="BC545" s="131">
        <f t="shared" si="189"/>
        <v>13255</v>
      </c>
      <c r="BE545" s="7" t="s">
        <v>3271</v>
      </c>
    </row>
    <row r="546" spans="1:57" hidden="1" outlineLevel="1" x14ac:dyDescent="0.2">
      <c r="A546" t="s">
        <v>1729</v>
      </c>
      <c r="B546" t="s">
        <v>297</v>
      </c>
      <c r="C546" s="1">
        <f t="shared" si="201"/>
        <v>15734</v>
      </c>
      <c r="D546" s="7">
        <f>RANK(N546,(N546:P546,Q546:AL546))</f>
        <v>2</v>
      </c>
      <c r="E546" s="7">
        <f>RANK(O546,(N546:P546,Q546:AL546))</f>
        <v>1</v>
      </c>
      <c r="F546" s="7">
        <f>IF(P546&gt;0,RANK(P546,(N546:P546,Q546:AL546)),0)</f>
        <v>3</v>
      </c>
      <c r="G546" s="1">
        <f t="shared" si="202"/>
        <v>870</v>
      </c>
      <c r="H546" s="2">
        <f t="shared" si="200"/>
        <v>5.5294267192068133E-2</v>
      </c>
      <c r="I546" s="2"/>
      <c r="J546" s="2">
        <f t="shared" si="203"/>
        <v>0.40625397228930976</v>
      </c>
      <c r="K546" s="2">
        <f t="shared" si="204"/>
        <v>0.46154823948137791</v>
      </c>
      <c r="L546" s="2">
        <f t="shared" si="205"/>
        <v>0.12990974958688192</v>
      </c>
      <c r="M546" s="2">
        <f t="shared" si="206"/>
        <v>2.2880386424304622E-3</v>
      </c>
      <c r="N546" s="1">
        <v>6392</v>
      </c>
      <c r="O546" s="1">
        <v>7262</v>
      </c>
      <c r="P546" s="1">
        <v>2044</v>
      </c>
      <c r="Q546" s="1">
        <v>36</v>
      </c>
      <c r="AN546" s="7">
        <f>IF(Q546&gt;0,RANK(Q546,(N546:P546,Q546:AL546)),0)</f>
        <v>4</v>
      </c>
      <c r="AO546" s="7">
        <f>IF(R546&gt;0,RANK(R546,(N546:P546,Q546:AL546)),0)</f>
        <v>0</v>
      </c>
      <c r="AP546" s="7">
        <f>IF(S546&gt;0,RANK(S546,(N546:P546,Q546:AL546)),0)</f>
        <v>0</v>
      </c>
      <c r="AQ546" s="7">
        <f>IF(T546&gt;0,RANK(T546,(N546:P546,Q546:AL546)),0)</f>
        <v>0</v>
      </c>
      <c r="AR546" s="2">
        <f t="shared" si="207"/>
        <v>2.2880386424304054E-3</v>
      </c>
      <c r="AS546" s="2">
        <f t="shared" si="208"/>
        <v>0</v>
      </c>
      <c r="AT546" s="2">
        <f t="shared" si="209"/>
        <v>0</v>
      </c>
      <c r="AU546" s="2">
        <f t="shared" si="210"/>
        <v>0</v>
      </c>
      <c r="AW546" t="s">
        <v>1729</v>
      </c>
      <c r="AX546" t="s">
        <v>297</v>
      </c>
      <c r="AY546">
        <v>3</v>
      </c>
      <c r="BA546" s="127">
        <v>13</v>
      </c>
      <c r="BB546" s="130">
        <v>257</v>
      </c>
      <c r="BC546" s="131">
        <f t="shared" si="189"/>
        <v>13257</v>
      </c>
      <c r="BE546" s="7" t="s">
        <v>3271</v>
      </c>
    </row>
    <row r="547" spans="1:57" hidden="1" outlineLevel="1" x14ac:dyDescent="0.2">
      <c r="A547" t="s">
        <v>814</v>
      </c>
      <c r="B547" t="s">
        <v>297</v>
      </c>
      <c r="C547" s="1">
        <f t="shared" si="201"/>
        <v>8493</v>
      </c>
      <c r="D547" s="7">
        <f>RANK(N547,(N547:P547,Q547:AL547))</f>
        <v>2</v>
      </c>
      <c r="E547" s="7">
        <f>RANK(O547,(N547:P547,Q547:AL547))</f>
        <v>1</v>
      </c>
      <c r="F547" s="7">
        <f>IF(P547&gt;0,RANK(P547,(N547:P547,Q547:AL547)),0)</f>
        <v>3</v>
      </c>
      <c r="G547" s="1">
        <f t="shared" si="202"/>
        <v>1071</v>
      </c>
      <c r="H547" s="2">
        <f t="shared" si="200"/>
        <v>0.12610385022960086</v>
      </c>
      <c r="I547" s="2"/>
      <c r="J547" s="2">
        <f t="shared" si="203"/>
        <v>0.35040621688449314</v>
      </c>
      <c r="K547" s="2">
        <f t="shared" si="204"/>
        <v>0.47651006711409394</v>
      </c>
      <c r="L547" s="2">
        <f t="shared" si="205"/>
        <v>0.17049334746261627</v>
      </c>
      <c r="M547" s="2">
        <f t="shared" si="206"/>
        <v>2.5903685387966557E-3</v>
      </c>
      <c r="N547" s="1">
        <v>2976</v>
      </c>
      <c r="O547" s="1">
        <v>4047</v>
      </c>
      <c r="P547" s="1">
        <v>1448</v>
      </c>
      <c r="Q547" s="1">
        <v>22</v>
      </c>
      <c r="AN547" s="7">
        <f>IF(Q547&gt;0,RANK(Q547,(N547:P547,Q547:AL547)),0)</f>
        <v>4</v>
      </c>
      <c r="AO547" s="7">
        <f>IF(R547&gt;0,RANK(R547,(N547:P547,Q547:AL547)),0)</f>
        <v>0</v>
      </c>
      <c r="AP547" s="7">
        <f>IF(S547&gt;0,RANK(S547,(N547:P547,Q547:AL547)),0)</f>
        <v>0</v>
      </c>
      <c r="AQ547" s="7">
        <f>IF(T547&gt;0,RANK(T547,(N547:P547,Q547:AL547)),0)</f>
        <v>0</v>
      </c>
      <c r="AR547" s="2">
        <f t="shared" si="207"/>
        <v>2.5903685387966562E-3</v>
      </c>
      <c r="AS547" s="2">
        <f t="shared" si="208"/>
        <v>0</v>
      </c>
      <c r="AT547" s="2">
        <f t="shared" si="209"/>
        <v>0</v>
      </c>
      <c r="AU547" s="2">
        <f t="shared" si="210"/>
        <v>0</v>
      </c>
      <c r="AW547" t="s">
        <v>814</v>
      </c>
      <c r="AX547" t="s">
        <v>297</v>
      </c>
      <c r="AY547">
        <v>9</v>
      </c>
      <c r="BA547" s="127">
        <v>13</v>
      </c>
      <c r="BB547" s="130">
        <v>259</v>
      </c>
      <c r="BC547" s="131">
        <f t="shared" si="189"/>
        <v>13259</v>
      </c>
      <c r="BE547" s="7" t="s">
        <v>3271</v>
      </c>
    </row>
    <row r="548" spans="1:57" hidden="1" outlineLevel="1" x14ac:dyDescent="0.2">
      <c r="A548" t="s">
        <v>1738</v>
      </c>
      <c r="B548" t="s">
        <v>297</v>
      </c>
      <c r="C548" s="1">
        <f t="shared" si="201"/>
        <v>2909</v>
      </c>
      <c r="D548" s="7">
        <f>RANK(N548,(N548:P548,Q548:AL548))</f>
        <v>1</v>
      </c>
      <c r="E548" s="7">
        <f>RANK(O548,(N548:P548,Q548:AL548))</f>
        <v>2</v>
      </c>
      <c r="F548" s="7">
        <f>IF(P548&gt;0,RANK(P548,(N548:P548,Q548:AL548)),0)</f>
        <v>3</v>
      </c>
      <c r="G548" s="1">
        <f t="shared" si="202"/>
        <v>354</v>
      </c>
      <c r="H548" s="2">
        <f t="shared" si="200"/>
        <v>0.12169130285321417</v>
      </c>
      <c r="I548" s="2"/>
      <c r="J548" s="2">
        <f t="shared" si="203"/>
        <v>0.52939154348573392</v>
      </c>
      <c r="K548" s="2">
        <f t="shared" si="204"/>
        <v>0.40770024063251975</v>
      </c>
      <c r="L548" s="2">
        <f t="shared" si="205"/>
        <v>6.0158129941560674E-2</v>
      </c>
      <c r="M548" s="2">
        <f t="shared" si="206"/>
        <v>2.7500859401856578E-3</v>
      </c>
      <c r="N548" s="1">
        <v>1540</v>
      </c>
      <c r="O548" s="1">
        <v>1186</v>
      </c>
      <c r="P548" s="1">
        <v>175</v>
      </c>
      <c r="Q548" s="1">
        <v>8</v>
      </c>
      <c r="AN548" s="7">
        <f>IF(Q548&gt;0,RANK(Q548,(N548:P548,Q548:AL548)),0)</f>
        <v>4</v>
      </c>
      <c r="AO548" s="7">
        <f>IF(R548&gt;0,RANK(R548,(N548:P548,Q548:AL548)),0)</f>
        <v>0</v>
      </c>
      <c r="AP548" s="7">
        <f>IF(S548&gt;0,RANK(S548,(N548:P548,Q548:AL548)),0)</f>
        <v>0</v>
      </c>
      <c r="AQ548" s="7">
        <f>IF(T548&gt;0,RANK(T548,(N548:P548,Q548:AL548)),0)</f>
        <v>0</v>
      </c>
      <c r="AR548" s="2">
        <f t="shared" si="207"/>
        <v>2.7500859401856309E-3</v>
      </c>
      <c r="AS548" s="2">
        <f t="shared" si="208"/>
        <v>0</v>
      </c>
      <c r="AT548" s="2">
        <f t="shared" si="209"/>
        <v>0</v>
      </c>
      <c r="AU548" s="2">
        <f t="shared" si="210"/>
        <v>0</v>
      </c>
      <c r="AW548" t="s">
        <v>1738</v>
      </c>
      <c r="AX548" t="s">
        <v>297</v>
      </c>
      <c r="AY548">
        <v>2</v>
      </c>
      <c r="BA548" s="127">
        <v>13</v>
      </c>
      <c r="BB548" s="130">
        <v>261</v>
      </c>
      <c r="BC548" s="131">
        <f t="shared" ref="BC548:BC578" si="211">BA548*1000+BB548</f>
        <v>13261</v>
      </c>
      <c r="BE548" s="7" t="s">
        <v>3271</v>
      </c>
    </row>
    <row r="549" spans="1:57" hidden="1" outlineLevel="1" x14ac:dyDescent="0.2">
      <c r="A549" t="s">
        <v>1943</v>
      </c>
      <c r="B549" t="s">
        <v>297</v>
      </c>
      <c r="C549" s="1">
        <f t="shared" ref="C549:C580" si="212">SUM(N549:AL549)</f>
        <v>9168</v>
      </c>
      <c r="D549" s="7">
        <f>RANK(N549,(N549:P549,Q549:AL549))</f>
        <v>1</v>
      </c>
      <c r="E549" s="7">
        <f>RANK(O549,(N549:P549,Q549:AL549))</f>
        <v>2</v>
      </c>
      <c r="F549" s="7">
        <f>IF(P549&gt;0,RANK(P549,(N549:P549,Q549:AL549)),0)</f>
        <v>3</v>
      </c>
      <c r="G549" s="1">
        <f t="shared" ref="G549:G580" si="213">MAX(N549:P549)-LARGE(N549:P549,2)</f>
        <v>873</v>
      </c>
      <c r="H549" s="2">
        <f t="shared" si="200"/>
        <v>9.5222513089005242E-2</v>
      </c>
      <c r="I549" s="2"/>
      <c r="J549" s="2">
        <f t="shared" ref="J549:J580" si="214">IF($C549=0,"-",N549/$C549)</f>
        <v>0.48963787085514832</v>
      </c>
      <c r="K549" s="2">
        <f t="shared" ref="K549:K580" si="215">IF($C549=0,"-",O549/$C549)</f>
        <v>0.39441535776614312</v>
      </c>
      <c r="L549" s="2">
        <f t="shared" ref="L549:L580" si="216">IF($C549=0,"-",P549/$C549)</f>
        <v>0.11409249563699825</v>
      </c>
      <c r="M549" s="2">
        <f t="shared" ref="M549:M580" si="217">IF(C549=0,"-",(1-J549-K549-L549))</f>
        <v>1.8542757417103206E-3</v>
      </c>
      <c r="N549" s="1">
        <v>4489</v>
      </c>
      <c r="O549" s="1">
        <v>3616</v>
      </c>
      <c r="P549" s="1">
        <v>1046</v>
      </c>
      <c r="Q549" s="1">
        <v>17</v>
      </c>
      <c r="AN549" s="7">
        <f>IF(Q549&gt;0,RANK(Q549,(N549:P549,Q549:AL549)),0)</f>
        <v>4</v>
      </c>
      <c r="AO549" s="7">
        <f>IF(R549&gt;0,RANK(R549,(N549:P549,Q549:AL549)),0)</f>
        <v>0</v>
      </c>
      <c r="AP549" s="7">
        <f>IF(S549&gt;0,RANK(S549,(N549:P549,Q549:AL549)),0)</f>
        <v>0</v>
      </c>
      <c r="AQ549" s="7">
        <f>IF(T549&gt;0,RANK(T549,(N549:P549,Q549:AL549)),0)</f>
        <v>0</v>
      </c>
      <c r="AR549" s="2">
        <f t="shared" ref="AR549:AR580" si="218">IF($C549=0,"-",Q549/$C549)</f>
        <v>1.8542757417102968E-3</v>
      </c>
      <c r="AS549" s="2">
        <f t="shared" ref="AS549:AS580" si="219">IF($C549=0,"-",R549/$C549)</f>
        <v>0</v>
      </c>
      <c r="AT549" s="2">
        <f t="shared" ref="AT549:AT580" si="220">IF($C549=0,"-",S549/$C549)</f>
        <v>0</v>
      </c>
      <c r="AU549" s="2">
        <f t="shared" ref="AU549:AU580" si="221">IF($C549=0,"-",T549/$C549)</f>
        <v>0</v>
      </c>
      <c r="AW549" t="s">
        <v>1943</v>
      </c>
      <c r="AX549" t="s">
        <v>297</v>
      </c>
      <c r="AY549">
        <v>2</v>
      </c>
      <c r="BA549" s="127">
        <v>13</v>
      </c>
      <c r="BB549" s="130">
        <v>263</v>
      </c>
      <c r="BC549" s="131">
        <f t="shared" si="211"/>
        <v>13263</v>
      </c>
      <c r="BE549" s="7" t="s">
        <v>3271</v>
      </c>
    </row>
    <row r="550" spans="1:57" hidden="1" outlineLevel="1" x14ac:dyDescent="0.2">
      <c r="A550" t="s">
        <v>931</v>
      </c>
      <c r="B550" t="s">
        <v>297</v>
      </c>
      <c r="C550" s="1">
        <f t="shared" si="212"/>
        <v>2682</v>
      </c>
      <c r="D550" s="7">
        <f>RANK(N550,(N550:P550,Q550:AL550))</f>
        <v>1</v>
      </c>
      <c r="E550" s="7">
        <f>RANK(O550,(N550:P550,Q550:AL550))</f>
        <v>2</v>
      </c>
      <c r="F550" s="7">
        <f>IF(P550&gt;0,RANK(P550,(N550:P550,Q550:AL550)),0)</f>
        <v>3</v>
      </c>
      <c r="G550" s="1">
        <f t="shared" si="213"/>
        <v>1097</v>
      </c>
      <c r="H550" s="2">
        <f t="shared" si="200"/>
        <v>0.40902311707680833</v>
      </c>
      <c r="I550" s="2"/>
      <c r="J550" s="2">
        <f t="shared" si="214"/>
        <v>0.65920954511558538</v>
      </c>
      <c r="K550" s="2">
        <f t="shared" si="215"/>
        <v>0.25018642803877705</v>
      </c>
      <c r="L550" s="2">
        <f t="shared" si="216"/>
        <v>8.8739746457867266E-2</v>
      </c>
      <c r="M550" s="2">
        <f t="shared" si="217"/>
        <v>1.8642803877702979E-3</v>
      </c>
      <c r="N550" s="1">
        <v>1768</v>
      </c>
      <c r="O550" s="1">
        <v>671</v>
      </c>
      <c r="P550" s="1">
        <v>238</v>
      </c>
      <c r="Q550" s="1">
        <v>5</v>
      </c>
      <c r="AN550" s="7">
        <f>IF(Q550&gt;0,RANK(Q550,(N550:P550,Q550:AL550)),0)</f>
        <v>4</v>
      </c>
      <c r="AO550" s="7">
        <f>IF(R550&gt;0,RANK(R550,(N550:P550,Q550:AL550)),0)</f>
        <v>0</v>
      </c>
      <c r="AP550" s="7">
        <f>IF(S550&gt;0,RANK(S550,(N550:P550,Q550:AL550)),0)</f>
        <v>0</v>
      </c>
      <c r="AQ550" s="7">
        <f>IF(T550&gt;0,RANK(T550,(N550:P550,Q550:AL550)),0)</f>
        <v>0</v>
      </c>
      <c r="AR550" s="2">
        <f t="shared" si="218"/>
        <v>1.8642803877703207E-3</v>
      </c>
      <c r="AS550" s="2">
        <f t="shared" si="219"/>
        <v>0</v>
      </c>
      <c r="AT550" s="2">
        <f t="shared" si="220"/>
        <v>0</v>
      </c>
      <c r="AU550" s="2">
        <f t="shared" si="221"/>
        <v>0</v>
      </c>
      <c r="AW550" t="s">
        <v>931</v>
      </c>
      <c r="AX550" t="s">
        <v>297</v>
      </c>
      <c r="AY550">
        <v>3</v>
      </c>
      <c r="BA550" s="127">
        <v>13</v>
      </c>
      <c r="BB550" s="130">
        <v>265</v>
      </c>
      <c r="BC550" s="131">
        <f t="shared" si="211"/>
        <v>13265</v>
      </c>
      <c r="BE550" s="7" t="s">
        <v>3271</v>
      </c>
    </row>
    <row r="551" spans="1:57" hidden="1" outlineLevel="1" x14ac:dyDescent="0.2">
      <c r="A551" t="s">
        <v>952</v>
      </c>
      <c r="B551" t="s">
        <v>297</v>
      </c>
      <c r="C551" s="1">
        <f t="shared" si="212"/>
        <v>1106</v>
      </c>
      <c r="D551" s="7">
        <f>RANK(N551,(N551:P551,Q551:AL551))</f>
        <v>1</v>
      </c>
      <c r="E551" s="7">
        <f>RANK(O551,(N551:P551,Q551:AL551))</f>
        <v>2</v>
      </c>
      <c r="F551" s="7">
        <f>IF(P551&gt;0,RANK(P551,(N551:P551,Q551:AL551)),0)</f>
        <v>3</v>
      </c>
      <c r="G551" s="1">
        <f t="shared" si="213"/>
        <v>486</v>
      </c>
      <c r="H551" s="2">
        <f t="shared" si="200"/>
        <v>0.43942133815551537</v>
      </c>
      <c r="I551" s="2"/>
      <c r="J551" s="2">
        <f t="shared" si="214"/>
        <v>0.68264014466546108</v>
      </c>
      <c r="K551" s="2">
        <f t="shared" si="215"/>
        <v>0.24321880650994576</v>
      </c>
      <c r="L551" s="2">
        <f t="shared" si="216"/>
        <v>7.2332730560578665E-2</v>
      </c>
      <c r="M551" s="2">
        <f t="shared" si="217"/>
        <v>1.808318264014494E-3</v>
      </c>
      <c r="N551" s="1">
        <v>755</v>
      </c>
      <c r="O551" s="1">
        <v>269</v>
      </c>
      <c r="P551" s="1">
        <v>80</v>
      </c>
      <c r="Q551" s="1">
        <v>2</v>
      </c>
      <c r="AN551" s="7">
        <f>IF(Q551&gt;0,RANK(Q551,(N551:P551,Q551:AL551)),0)</f>
        <v>4</v>
      </c>
      <c r="AO551" s="7">
        <f>IF(R551&gt;0,RANK(R551,(N551:P551,Q551:AL551)),0)</f>
        <v>0</v>
      </c>
      <c r="AP551" s="7">
        <f>IF(S551&gt;0,RANK(S551,(N551:P551,Q551:AL551)),0)</f>
        <v>0</v>
      </c>
      <c r="AQ551" s="7">
        <f>IF(T551&gt;0,RANK(T551,(N551:P551,Q551:AL551)),0)</f>
        <v>0</v>
      </c>
      <c r="AR551" s="2">
        <f t="shared" si="218"/>
        <v>1.8083182640144665E-3</v>
      </c>
      <c r="AS551" s="2">
        <f t="shared" si="219"/>
        <v>0</v>
      </c>
      <c r="AT551" s="2">
        <f t="shared" si="220"/>
        <v>0</v>
      </c>
      <c r="AU551" s="2">
        <f t="shared" si="221"/>
        <v>0</v>
      </c>
      <c r="AW551" t="s">
        <v>952</v>
      </c>
      <c r="AX551" t="s">
        <v>297</v>
      </c>
      <c r="AY551">
        <v>10</v>
      </c>
      <c r="BA551" s="127">
        <v>13</v>
      </c>
      <c r="BB551" s="130">
        <v>267</v>
      </c>
      <c r="BC551" s="131">
        <f t="shared" si="211"/>
        <v>13267</v>
      </c>
      <c r="BE551" s="7" t="s">
        <v>3271</v>
      </c>
    </row>
    <row r="552" spans="1:57" hidden="1" outlineLevel="1" x14ac:dyDescent="0.2">
      <c r="A552" t="s">
        <v>1249</v>
      </c>
      <c r="B552" t="s">
        <v>297</v>
      </c>
      <c r="C552" s="1">
        <f t="shared" si="212"/>
        <v>5942</v>
      </c>
      <c r="D552" s="7">
        <f>RANK(N552,(N552:P552,Q552:AL552))</f>
        <v>2</v>
      </c>
      <c r="E552" s="7">
        <f>RANK(O552,(N552:P552,Q552:AL552))</f>
        <v>1</v>
      </c>
      <c r="F552" s="7">
        <f>IF(P552&gt;0,RANK(P552,(N552:P552,Q552:AL552)),0)</f>
        <v>3</v>
      </c>
      <c r="G552" s="1">
        <f t="shared" si="213"/>
        <v>206</v>
      </c>
      <c r="H552" s="2">
        <f t="shared" si="200"/>
        <v>3.4668461797374622E-2</v>
      </c>
      <c r="I552" s="2"/>
      <c r="J552" s="2">
        <f t="shared" si="214"/>
        <v>0.3971726691349714</v>
      </c>
      <c r="K552" s="2">
        <f t="shared" si="215"/>
        <v>0.431841130932346</v>
      </c>
      <c r="L552" s="2">
        <f t="shared" si="216"/>
        <v>0.16762032985526759</v>
      </c>
      <c r="M552" s="2">
        <f t="shared" si="217"/>
        <v>3.3658700774150119E-3</v>
      </c>
      <c r="N552" s="1">
        <v>2360</v>
      </c>
      <c r="O552" s="1">
        <v>2566</v>
      </c>
      <c r="P552" s="1">
        <v>996</v>
      </c>
      <c r="Q552" s="1">
        <v>20</v>
      </c>
      <c r="AN552" s="7">
        <f>IF(Q552&gt;0,RANK(Q552,(N552:P552,Q552:AL552)),0)</f>
        <v>4</v>
      </c>
      <c r="AO552" s="7">
        <f>IF(R552&gt;0,RANK(R552,(N552:P552,Q552:AL552)),0)</f>
        <v>0</v>
      </c>
      <c r="AP552" s="7">
        <f>IF(S552&gt;0,RANK(S552,(N552:P552,Q552:AL552)),0)</f>
        <v>0</v>
      </c>
      <c r="AQ552" s="7">
        <f>IF(T552&gt;0,RANK(T552,(N552:P552,Q552:AL552)),0)</f>
        <v>0</v>
      </c>
      <c r="AR552" s="2">
        <f t="shared" si="218"/>
        <v>3.3658700774150119E-3</v>
      </c>
      <c r="AS552" s="2">
        <f t="shared" si="219"/>
        <v>0</v>
      </c>
      <c r="AT552" s="2">
        <f t="shared" si="220"/>
        <v>0</v>
      </c>
      <c r="AU552" s="2">
        <f t="shared" si="221"/>
        <v>0</v>
      </c>
      <c r="AW552" t="s">
        <v>1249</v>
      </c>
      <c r="AX552" t="s">
        <v>297</v>
      </c>
      <c r="AY552">
        <v>1</v>
      </c>
      <c r="BA552" s="127">
        <v>13</v>
      </c>
      <c r="BB552" s="130">
        <v>269</v>
      </c>
      <c r="BC552" s="131">
        <f t="shared" si="211"/>
        <v>13269</v>
      </c>
      <c r="BE552" s="7" t="s">
        <v>3271</v>
      </c>
    </row>
    <row r="553" spans="1:57" hidden="1" outlineLevel="1" x14ac:dyDescent="0.2">
      <c r="A553" t="s">
        <v>844</v>
      </c>
      <c r="B553" t="s">
        <v>297</v>
      </c>
      <c r="C553" s="1">
        <f t="shared" si="212"/>
        <v>2872</v>
      </c>
      <c r="D553" s="7">
        <f>RANK(N553,(N553:P553,Q553:AL553))</f>
        <v>1</v>
      </c>
      <c r="E553" s="7">
        <f>RANK(O553,(N553:P553,Q553:AL553))</f>
        <v>2</v>
      </c>
      <c r="F553" s="7">
        <f>IF(P553&gt;0,RANK(P553,(N553:P553,Q553:AL553)),0)</f>
        <v>3</v>
      </c>
      <c r="G553" s="1">
        <f t="shared" si="213"/>
        <v>430</v>
      </c>
      <c r="H553" s="2">
        <f t="shared" si="200"/>
        <v>0.14972144846796656</v>
      </c>
      <c r="I553" s="2"/>
      <c r="J553" s="2">
        <f t="shared" si="214"/>
        <v>0.52506963788300831</v>
      </c>
      <c r="K553" s="2">
        <f t="shared" si="215"/>
        <v>0.37534818941504178</v>
      </c>
      <c r="L553" s="2">
        <f t="shared" si="216"/>
        <v>9.7841225626740941E-2</v>
      </c>
      <c r="M553" s="2">
        <f t="shared" si="217"/>
        <v>1.7409470752089706E-3</v>
      </c>
      <c r="N553" s="1">
        <v>1508</v>
      </c>
      <c r="O553" s="1">
        <v>1078</v>
      </c>
      <c r="P553" s="1">
        <v>281</v>
      </c>
      <c r="Q553" s="1">
        <v>5</v>
      </c>
      <c r="AN553" s="7">
        <f>IF(Q553&gt;0,RANK(Q553,(N553:P553,Q553:AL553)),0)</f>
        <v>4</v>
      </c>
      <c r="AO553" s="7">
        <f>IF(R553&gt;0,RANK(R553,(N553:P553,Q553:AL553)),0)</f>
        <v>0</v>
      </c>
      <c r="AP553" s="7">
        <f>IF(S553&gt;0,RANK(S553,(N553:P553,Q553:AL553)),0)</f>
        <v>0</v>
      </c>
      <c r="AQ553" s="7">
        <f>IF(T553&gt;0,RANK(T553,(N553:P553,Q553:AL553)),0)</f>
        <v>0</v>
      </c>
      <c r="AR553" s="2">
        <f t="shared" si="218"/>
        <v>1.7409470752089136E-3</v>
      </c>
      <c r="AS553" s="2">
        <f t="shared" si="219"/>
        <v>0</v>
      </c>
      <c r="AT553" s="2">
        <f t="shared" si="220"/>
        <v>0</v>
      </c>
      <c r="AU553" s="2">
        <f t="shared" si="221"/>
        <v>0</v>
      </c>
      <c r="AW553" t="s">
        <v>844</v>
      </c>
      <c r="AX553" t="s">
        <v>297</v>
      </c>
      <c r="AY553">
        <v>2</v>
      </c>
      <c r="BA553" s="127">
        <v>13</v>
      </c>
      <c r="BB553" s="130">
        <v>271</v>
      </c>
      <c r="BC553" s="131">
        <f t="shared" si="211"/>
        <v>13271</v>
      </c>
      <c r="BE553" s="7" t="s">
        <v>3271</v>
      </c>
    </row>
    <row r="554" spans="1:57" hidden="1" outlineLevel="1" x14ac:dyDescent="0.2">
      <c r="A554" t="s">
        <v>1127</v>
      </c>
      <c r="B554" t="s">
        <v>297</v>
      </c>
      <c r="C554" s="1">
        <f t="shared" si="212"/>
        <v>4192</v>
      </c>
      <c r="D554" s="7">
        <f>RANK(N554,(N554:P554,Q554:AL554))</f>
        <v>1</v>
      </c>
      <c r="E554" s="7">
        <f>RANK(O554,(N554:P554,Q554:AL554))</f>
        <v>2</v>
      </c>
      <c r="F554" s="7">
        <f>IF(P554&gt;0,RANK(P554,(N554:P554,Q554:AL554)),0)</f>
        <v>3</v>
      </c>
      <c r="G554" s="1">
        <f t="shared" si="213"/>
        <v>914</v>
      </c>
      <c r="H554" s="2">
        <f t="shared" si="200"/>
        <v>0.21803435114503816</v>
      </c>
      <c r="I554" s="2"/>
      <c r="J554" s="2">
        <f t="shared" si="214"/>
        <v>0.53387404580152675</v>
      </c>
      <c r="K554" s="2">
        <f t="shared" si="215"/>
        <v>0.31583969465648853</v>
      </c>
      <c r="L554" s="2">
        <f t="shared" si="216"/>
        <v>0.14623091603053434</v>
      </c>
      <c r="M554" s="2">
        <f t="shared" si="217"/>
        <v>4.0553435114503711E-3</v>
      </c>
      <c r="N554" s="1">
        <v>2238</v>
      </c>
      <c r="O554" s="1">
        <v>1324</v>
      </c>
      <c r="P554" s="1">
        <v>613</v>
      </c>
      <c r="Q554" s="1">
        <v>17</v>
      </c>
      <c r="AN554" s="7">
        <f>IF(Q554&gt;0,RANK(Q554,(N554:P554,Q554:AL554)),0)</f>
        <v>4</v>
      </c>
      <c r="AO554" s="7">
        <f>IF(R554&gt;0,RANK(R554,(N554:P554,Q554:AL554)),0)</f>
        <v>0</v>
      </c>
      <c r="AP554" s="7">
        <f>IF(S554&gt;0,RANK(S554,(N554:P554,Q554:AL554)),0)</f>
        <v>0</v>
      </c>
      <c r="AQ554" s="7">
        <f>IF(T554&gt;0,RANK(T554,(N554:P554,Q554:AL554)),0)</f>
        <v>0</v>
      </c>
      <c r="AR554" s="2">
        <f t="shared" si="218"/>
        <v>4.0553435114503815E-3</v>
      </c>
      <c r="AS554" s="2">
        <f t="shared" si="219"/>
        <v>0</v>
      </c>
      <c r="AT554" s="2">
        <f t="shared" si="220"/>
        <v>0</v>
      </c>
      <c r="AU554" s="2">
        <f t="shared" si="221"/>
        <v>0</v>
      </c>
      <c r="AW554" t="s">
        <v>1127</v>
      </c>
      <c r="AX554" t="s">
        <v>297</v>
      </c>
      <c r="AY554">
        <v>8</v>
      </c>
      <c r="BA554" s="127">
        <v>13</v>
      </c>
      <c r="BB554" s="130">
        <v>273</v>
      </c>
      <c r="BC554" s="131">
        <f t="shared" si="211"/>
        <v>13273</v>
      </c>
      <c r="BE554" s="7" t="s">
        <v>3271</v>
      </c>
    </row>
    <row r="555" spans="1:57" hidden="1" outlineLevel="1" x14ac:dyDescent="0.2">
      <c r="A555" t="s">
        <v>361</v>
      </c>
      <c r="B555" t="s">
        <v>297</v>
      </c>
      <c r="C555" s="1">
        <f t="shared" si="212"/>
        <v>3474</v>
      </c>
      <c r="D555" s="7">
        <f>RANK(N555,(N555:P555,Q555:AL555))</f>
        <v>1</v>
      </c>
      <c r="E555" s="7">
        <f>RANK(O555,(N555:P555,Q555:AL555))</f>
        <v>2</v>
      </c>
      <c r="F555" s="7">
        <f>IF(P555&gt;0,RANK(P555,(N555:P555,Q555:AL555)),0)</f>
        <v>3</v>
      </c>
      <c r="G555" s="1">
        <f t="shared" si="213"/>
        <v>799</v>
      </c>
      <c r="H555" s="2">
        <f t="shared" si="200"/>
        <v>0.22999424294761081</v>
      </c>
      <c r="I555" s="2"/>
      <c r="J555" s="2">
        <f t="shared" si="214"/>
        <v>0.55900978698906156</v>
      </c>
      <c r="K555" s="2">
        <f t="shared" si="215"/>
        <v>0.32901554404145078</v>
      </c>
      <c r="L555" s="2">
        <f t="shared" si="216"/>
        <v>0.11053540587219343</v>
      </c>
      <c r="M555" s="2">
        <f t="shared" si="217"/>
        <v>1.4392630972942244E-3</v>
      </c>
      <c r="N555" s="1">
        <v>1942</v>
      </c>
      <c r="O555" s="1">
        <v>1143</v>
      </c>
      <c r="P555" s="1">
        <v>384</v>
      </c>
      <c r="Q555" s="1">
        <v>5</v>
      </c>
      <c r="AN555" s="7">
        <f>IF(Q555&gt;0,RANK(Q555,(N555:P555,Q555:AL555)),0)</f>
        <v>4</v>
      </c>
      <c r="AO555" s="7">
        <f>IF(R555&gt;0,RANK(R555,(N555:P555,Q555:AL555)),0)</f>
        <v>0</v>
      </c>
      <c r="AP555" s="7">
        <f>IF(S555&gt;0,RANK(S555,(N555:P555,Q555:AL555)),0)</f>
        <v>0</v>
      </c>
      <c r="AQ555" s="7">
        <f>IF(T555&gt;0,RANK(T555,(N555:P555,Q555:AL555)),0)</f>
        <v>0</v>
      </c>
      <c r="AR555" s="2">
        <f t="shared" si="218"/>
        <v>1.4392630972941854E-3</v>
      </c>
      <c r="AS555" s="2">
        <f t="shared" si="219"/>
        <v>0</v>
      </c>
      <c r="AT555" s="2">
        <f t="shared" si="220"/>
        <v>0</v>
      </c>
      <c r="AU555" s="2">
        <f t="shared" si="221"/>
        <v>0</v>
      </c>
      <c r="AW555" t="s">
        <v>361</v>
      </c>
      <c r="AX555" t="s">
        <v>297</v>
      </c>
      <c r="AY555">
        <v>2</v>
      </c>
      <c r="BA555" s="127">
        <v>13</v>
      </c>
      <c r="BB555" s="130">
        <v>275</v>
      </c>
      <c r="BC555" s="131">
        <f t="shared" si="211"/>
        <v>13275</v>
      </c>
      <c r="BE555" s="7" t="s">
        <v>3271</v>
      </c>
    </row>
    <row r="556" spans="1:57" hidden="1" outlineLevel="1" x14ac:dyDescent="0.2">
      <c r="A556" t="s">
        <v>362</v>
      </c>
      <c r="B556" t="s">
        <v>297</v>
      </c>
      <c r="C556" s="1">
        <f t="shared" si="212"/>
        <v>11948</v>
      </c>
      <c r="D556" s="7">
        <f>RANK(N556,(N556:P556,Q556:AL556))</f>
        <v>2</v>
      </c>
      <c r="E556" s="7">
        <f>RANK(O556,(N556:P556,Q556:AL556))</f>
        <v>1</v>
      </c>
      <c r="F556" s="7">
        <f>IF(P556&gt;0,RANK(P556,(N556:P556,Q556:AL556)),0)</f>
        <v>3</v>
      </c>
      <c r="G556" s="1">
        <f t="shared" si="213"/>
        <v>659</v>
      </c>
      <c r="H556" s="2">
        <f t="shared" si="200"/>
        <v>5.5155674589889521E-2</v>
      </c>
      <c r="I556" s="2"/>
      <c r="J556" s="2">
        <f t="shared" si="214"/>
        <v>0.40517241379310343</v>
      </c>
      <c r="K556" s="2">
        <f t="shared" si="215"/>
        <v>0.46032808838299299</v>
      </c>
      <c r="L556" s="2">
        <f t="shared" si="216"/>
        <v>0.13316036156678943</v>
      </c>
      <c r="M556" s="2">
        <f t="shared" si="217"/>
        <v>1.3391362571141541E-3</v>
      </c>
      <c r="N556" s="1">
        <v>4841</v>
      </c>
      <c r="O556" s="1">
        <v>5500</v>
      </c>
      <c r="P556" s="1">
        <v>1591</v>
      </c>
      <c r="Q556" s="1">
        <v>16</v>
      </c>
      <c r="AN556" s="7">
        <f>IF(Q556&gt;0,RANK(Q556,(N556:P556,Q556:AL556)),0)</f>
        <v>4</v>
      </c>
      <c r="AO556" s="7">
        <f>IF(R556&gt;0,RANK(R556,(N556:P556,Q556:AL556)),0)</f>
        <v>0</v>
      </c>
      <c r="AP556" s="7">
        <f>IF(S556&gt;0,RANK(S556,(N556:P556,Q556:AL556)),0)</f>
        <v>0</v>
      </c>
      <c r="AQ556" s="7">
        <f>IF(T556&gt;0,RANK(T556,(N556:P556,Q556:AL556)),0)</f>
        <v>0</v>
      </c>
      <c r="AR556" s="2">
        <f t="shared" si="218"/>
        <v>1.3391362571141614E-3</v>
      </c>
      <c r="AS556" s="2">
        <f t="shared" si="219"/>
        <v>0</v>
      </c>
      <c r="AT556" s="2">
        <f t="shared" si="220"/>
        <v>0</v>
      </c>
      <c r="AU556" s="2">
        <f t="shared" si="221"/>
        <v>0</v>
      </c>
      <c r="AW556" t="s">
        <v>362</v>
      </c>
      <c r="AX556" t="s">
        <v>297</v>
      </c>
      <c r="AY556">
        <v>2</v>
      </c>
      <c r="BA556" s="127">
        <v>13</v>
      </c>
      <c r="BB556" s="130">
        <v>277</v>
      </c>
      <c r="BC556" s="131">
        <f t="shared" si="211"/>
        <v>13277</v>
      </c>
      <c r="BE556" s="7" t="s">
        <v>3271</v>
      </c>
    </row>
    <row r="557" spans="1:57" hidden="1" outlineLevel="1" x14ac:dyDescent="0.2">
      <c r="A557" t="s">
        <v>159</v>
      </c>
      <c r="B557" t="s">
        <v>297</v>
      </c>
      <c r="C557" s="1">
        <f t="shared" si="212"/>
        <v>9569</v>
      </c>
      <c r="D557" s="7">
        <f>RANK(N557,(N557:P557,Q557:AL557))</f>
        <v>2</v>
      </c>
      <c r="E557" s="7">
        <f>RANK(O557,(N557:P557,Q557:AL557))</f>
        <v>1</v>
      </c>
      <c r="F557" s="7">
        <f>IF(P557&gt;0,RANK(P557,(N557:P557,Q557:AL557)),0)</f>
        <v>3</v>
      </c>
      <c r="G557" s="1">
        <f t="shared" si="213"/>
        <v>555</v>
      </c>
      <c r="H557" s="2">
        <f t="shared" si="200"/>
        <v>5.7999790991744175E-2</v>
      </c>
      <c r="I557" s="2"/>
      <c r="J557" s="2">
        <f t="shared" si="214"/>
        <v>0.41070122269829656</v>
      </c>
      <c r="K557" s="2">
        <f t="shared" si="215"/>
        <v>0.46870101369004075</v>
      </c>
      <c r="L557" s="2">
        <f t="shared" si="216"/>
        <v>0.11903020169296687</v>
      </c>
      <c r="M557" s="2">
        <f t="shared" si="217"/>
        <v>1.5675619186958228E-3</v>
      </c>
      <c r="N557" s="1">
        <v>3930</v>
      </c>
      <c r="O557" s="1">
        <v>4485</v>
      </c>
      <c r="P557" s="1">
        <v>1139</v>
      </c>
      <c r="Q557" s="1">
        <v>15</v>
      </c>
      <c r="AN557" s="7">
        <f>IF(Q557&gt;0,RANK(Q557,(N557:P557,Q557:AL557)),0)</f>
        <v>4</v>
      </c>
      <c r="AO557" s="7">
        <f>IF(R557&gt;0,RANK(R557,(N557:P557,Q557:AL557)),0)</f>
        <v>0</v>
      </c>
      <c r="AP557" s="7">
        <f>IF(S557&gt;0,RANK(S557,(N557:P557,Q557:AL557)),0)</f>
        <v>0</v>
      </c>
      <c r="AQ557" s="7">
        <f>IF(T557&gt;0,RANK(T557,(N557:P557,Q557:AL557)),0)</f>
        <v>0</v>
      </c>
      <c r="AR557" s="2">
        <f t="shared" si="218"/>
        <v>1.5675619186957886E-3</v>
      </c>
      <c r="AS557" s="2">
        <f t="shared" si="219"/>
        <v>0</v>
      </c>
      <c r="AT557" s="2">
        <f t="shared" si="220"/>
        <v>0</v>
      </c>
      <c r="AU557" s="2">
        <f t="shared" si="221"/>
        <v>0</v>
      </c>
      <c r="AW557" t="s">
        <v>159</v>
      </c>
      <c r="AX557" t="s">
        <v>297</v>
      </c>
      <c r="AY557">
        <v>2</v>
      </c>
      <c r="BA557" s="127">
        <v>13</v>
      </c>
      <c r="BB557" s="130">
        <v>279</v>
      </c>
      <c r="BC557" s="131">
        <f t="shared" si="211"/>
        <v>13279</v>
      </c>
      <c r="BE557" s="7" t="s">
        <v>3271</v>
      </c>
    </row>
    <row r="558" spans="1:57" hidden="1" outlineLevel="1" x14ac:dyDescent="0.2">
      <c r="A558" t="s">
        <v>1421</v>
      </c>
      <c r="B558" t="s">
        <v>297</v>
      </c>
      <c r="C558" s="1">
        <f t="shared" si="212"/>
        <v>7490</v>
      </c>
      <c r="D558" s="7">
        <f>RANK(N558,(N558:P558,Q558:AL558))</f>
        <v>2</v>
      </c>
      <c r="E558" s="7">
        <f>RANK(O558,(N558:P558,Q558:AL558))</f>
        <v>1</v>
      </c>
      <c r="F558" s="7">
        <f>IF(P558&gt;0,RANK(P558,(N558:P558,Q558:AL558)),0)</f>
        <v>3</v>
      </c>
      <c r="G558" s="1">
        <f t="shared" si="213"/>
        <v>961</v>
      </c>
      <c r="H558" s="2">
        <f t="shared" si="200"/>
        <v>0.12830440587449934</v>
      </c>
      <c r="I558" s="2"/>
      <c r="J558" s="2">
        <f t="shared" si="214"/>
        <v>0.35353805073431244</v>
      </c>
      <c r="K558" s="2">
        <f t="shared" si="215"/>
        <v>0.48184245660881175</v>
      </c>
      <c r="L558" s="2">
        <f t="shared" si="216"/>
        <v>0.16154873164218958</v>
      </c>
      <c r="M558" s="2">
        <f t="shared" si="217"/>
        <v>3.0707610146862296E-3</v>
      </c>
      <c r="N558" s="1">
        <v>2648</v>
      </c>
      <c r="O558" s="1">
        <v>3609</v>
      </c>
      <c r="P558" s="1">
        <v>1210</v>
      </c>
      <c r="Q558" s="1">
        <v>23</v>
      </c>
      <c r="AN558" s="7">
        <f>IF(Q558&gt;0,RANK(Q558,(N558:P558,Q558:AL558)),0)</f>
        <v>4</v>
      </c>
      <c r="AO558" s="7">
        <f>IF(R558&gt;0,RANK(R558,(N558:P558,Q558:AL558)),0)</f>
        <v>0</v>
      </c>
      <c r="AP558" s="7">
        <f>IF(S558&gt;0,RANK(S558,(N558:P558,Q558:AL558)),0)</f>
        <v>0</v>
      </c>
      <c r="AQ558" s="7">
        <f>IF(T558&gt;0,RANK(T558,(N558:P558,Q558:AL558)),0)</f>
        <v>0</v>
      </c>
      <c r="AR558" s="2">
        <f t="shared" si="218"/>
        <v>3.0707610146862483E-3</v>
      </c>
      <c r="AS558" s="2">
        <f t="shared" si="219"/>
        <v>0</v>
      </c>
      <c r="AT558" s="2">
        <f t="shared" si="220"/>
        <v>0</v>
      </c>
      <c r="AU558" s="2">
        <f t="shared" si="221"/>
        <v>0</v>
      </c>
      <c r="AW558" t="s">
        <v>1421</v>
      </c>
      <c r="AX558" t="s">
        <v>297</v>
      </c>
      <c r="AY558">
        <v>1</v>
      </c>
      <c r="BA558" s="127">
        <v>13</v>
      </c>
      <c r="BB558" s="130">
        <v>281</v>
      </c>
      <c r="BC558" s="131">
        <f t="shared" si="211"/>
        <v>13281</v>
      </c>
      <c r="BE558" s="7" t="s">
        <v>3271</v>
      </c>
    </row>
    <row r="559" spans="1:57" hidden="1" outlineLevel="1" x14ac:dyDescent="0.2">
      <c r="A559" t="s">
        <v>1422</v>
      </c>
      <c r="B559" t="s">
        <v>297</v>
      </c>
      <c r="C559" s="1">
        <f t="shared" si="212"/>
        <v>3704</v>
      </c>
      <c r="D559" s="7">
        <f>RANK(N559,(N559:P559,Q559:AL559))</f>
        <v>2</v>
      </c>
      <c r="E559" s="7">
        <f>RANK(O559,(N559:P559,Q559:AL559))</f>
        <v>1</v>
      </c>
      <c r="F559" s="7">
        <f>IF(P559&gt;0,RANK(P559,(N559:P559,Q559:AL559)),0)</f>
        <v>3</v>
      </c>
      <c r="G559" s="1">
        <f t="shared" si="213"/>
        <v>187</v>
      </c>
      <c r="H559" s="2">
        <f t="shared" si="200"/>
        <v>5.048596112311015E-2</v>
      </c>
      <c r="I559" s="2"/>
      <c r="J559" s="2">
        <f t="shared" si="214"/>
        <v>0.40145788336933047</v>
      </c>
      <c r="K559" s="2">
        <f t="shared" si="215"/>
        <v>0.45194384449244063</v>
      </c>
      <c r="L559" s="2">
        <f t="shared" si="216"/>
        <v>0.14497840172786178</v>
      </c>
      <c r="M559" s="2">
        <f t="shared" si="217"/>
        <v>1.6198704103670691E-3</v>
      </c>
      <c r="N559" s="1">
        <v>1487</v>
      </c>
      <c r="O559" s="1">
        <v>1674</v>
      </c>
      <c r="P559" s="1">
        <v>537</v>
      </c>
      <c r="Q559" s="1">
        <v>6</v>
      </c>
      <c r="AN559" s="7">
        <f>IF(Q559&gt;0,RANK(Q559,(N559:P559,Q559:AL559)),0)</f>
        <v>4</v>
      </c>
      <c r="AO559" s="7">
        <f>IF(R559&gt;0,RANK(R559,(N559:P559,Q559:AL559)),0)</f>
        <v>0</v>
      </c>
      <c r="AP559" s="7">
        <f>IF(S559&gt;0,RANK(S559,(N559:P559,Q559:AL559)),0)</f>
        <v>0</v>
      </c>
      <c r="AQ559" s="7">
        <f>IF(T559&gt;0,RANK(T559,(N559:P559,Q559:AL559)),0)</f>
        <v>0</v>
      </c>
      <c r="AR559" s="2">
        <f t="shared" si="218"/>
        <v>1.6198704103671706E-3</v>
      </c>
      <c r="AS559" s="2">
        <f t="shared" si="219"/>
        <v>0</v>
      </c>
      <c r="AT559" s="2">
        <f t="shared" si="220"/>
        <v>0</v>
      </c>
      <c r="AU559" s="2">
        <f t="shared" si="221"/>
        <v>0</v>
      </c>
      <c r="AW559" t="s">
        <v>1422</v>
      </c>
      <c r="AX559" t="s">
        <v>297</v>
      </c>
      <c r="AY559">
        <v>9</v>
      </c>
      <c r="BA559" s="127">
        <v>13</v>
      </c>
      <c r="BB559" s="130">
        <v>283</v>
      </c>
      <c r="BC559" s="131">
        <f t="shared" si="211"/>
        <v>13283</v>
      </c>
      <c r="BE559" s="7" t="s">
        <v>3271</v>
      </c>
    </row>
    <row r="560" spans="1:57" hidden="1" outlineLevel="1" x14ac:dyDescent="0.2">
      <c r="A560" t="s">
        <v>914</v>
      </c>
      <c r="B560" t="s">
        <v>297</v>
      </c>
      <c r="C560" s="1">
        <f t="shared" si="212"/>
        <v>2344</v>
      </c>
      <c r="D560" s="7">
        <f>RANK(N560,(N560:P560,Q560:AL560))</f>
        <v>1</v>
      </c>
      <c r="E560" s="7">
        <f>RANK(O560,(N560:P560,Q560:AL560))</f>
        <v>2</v>
      </c>
      <c r="F560" s="7">
        <f>IF(P560&gt;0,RANK(P560,(N560:P560,Q560:AL560)),0)</f>
        <v>3</v>
      </c>
      <c r="G560" s="1">
        <f t="shared" si="213"/>
        <v>218</v>
      </c>
      <c r="H560" s="2">
        <f t="shared" si="200"/>
        <v>9.3003412969283272E-2</v>
      </c>
      <c r="I560" s="2"/>
      <c r="J560" s="2">
        <f t="shared" si="214"/>
        <v>0.47610921501706482</v>
      </c>
      <c r="K560" s="2">
        <f t="shared" si="215"/>
        <v>0.38310580204778155</v>
      </c>
      <c r="L560" s="2">
        <f t="shared" si="216"/>
        <v>0.1356655290102389</v>
      </c>
      <c r="M560" s="2">
        <f t="shared" si="217"/>
        <v>5.1194539249147242E-3</v>
      </c>
      <c r="N560" s="1">
        <v>1116</v>
      </c>
      <c r="O560" s="1">
        <v>898</v>
      </c>
      <c r="P560" s="1">
        <v>318</v>
      </c>
      <c r="Q560" s="1">
        <v>12</v>
      </c>
      <c r="AN560" s="7">
        <f>IF(Q560&gt;0,RANK(Q560,(N560:P560,Q560:AL560)),0)</f>
        <v>4</v>
      </c>
      <c r="AO560" s="7">
        <f>IF(R560&gt;0,RANK(R560,(N560:P560,Q560:AL560)),0)</f>
        <v>0</v>
      </c>
      <c r="AP560" s="7">
        <f>IF(S560&gt;0,RANK(S560,(N560:P560,Q560:AL560)),0)</f>
        <v>0</v>
      </c>
      <c r="AQ560" s="7">
        <f>IF(T560&gt;0,RANK(T560,(N560:P560,Q560:AL560)),0)</f>
        <v>0</v>
      </c>
      <c r="AR560" s="2">
        <f t="shared" si="218"/>
        <v>5.1194539249146756E-3</v>
      </c>
      <c r="AS560" s="2">
        <f t="shared" si="219"/>
        <v>0</v>
      </c>
      <c r="AT560" s="2">
        <f t="shared" si="220"/>
        <v>0</v>
      </c>
      <c r="AU560" s="2">
        <f t="shared" si="221"/>
        <v>0</v>
      </c>
      <c r="AW560" t="s">
        <v>914</v>
      </c>
      <c r="AX560" t="s">
        <v>297</v>
      </c>
      <c r="AY560">
        <v>8</v>
      </c>
      <c r="BA560" s="127">
        <v>13</v>
      </c>
      <c r="BB560" s="130">
        <v>285</v>
      </c>
      <c r="BC560" s="131">
        <f t="shared" si="211"/>
        <v>13285</v>
      </c>
      <c r="BE560" s="7" t="s">
        <v>3271</v>
      </c>
    </row>
    <row r="561" spans="1:57" hidden="1" outlineLevel="1" x14ac:dyDescent="0.2">
      <c r="A561" t="s">
        <v>915</v>
      </c>
      <c r="B561" t="s">
        <v>297</v>
      </c>
      <c r="C561" s="1">
        <f t="shared" si="212"/>
        <v>17039</v>
      </c>
      <c r="D561" s="7">
        <f>RANK(N561,(N561:P561,Q561:AL561))</f>
        <v>2</v>
      </c>
      <c r="E561" s="7">
        <f>RANK(O561,(N561:P561,Q561:AL561))</f>
        <v>1</v>
      </c>
      <c r="F561" s="7">
        <f>IF(P561&gt;0,RANK(P561,(N561:P561,Q561:AL561)),0)</f>
        <v>3</v>
      </c>
      <c r="G561" s="1">
        <f t="shared" si="213"/>
        <v>1706</v>
      </c>
      <c r="H561" s="2">
        <f t="shared" ref="H561:H624" si="222">G561/C561</f>
        <v>0.10012324666940549</v>
      </c>
      <c r="I561" s="2"/>
      <c r="J561" s="2">
        <f t="shared" si="214"/>
        <v>0.37631316391807029</v>
      </c>
      <c r="K561" s="2">
        <f t="shared" si="215"/>
        <v>0.47643641058747577</v>
      </c>
      <c r="L561" s="2">
        <f t="shared" si="216"/>
        <v>0.14601795880039908</v>
      </c>
      <c r="M561" s="2">
        <f t="shared" si="217"/>
        <v>1.2324666940548012E-3</v>
      </c>
      <c r="N561" s="1">
        <v>6412</v>
      </c>
      <c r="O561" s="1">
        <v>8118</v>
      </c>
      <c r="P561" s="1">
        <v>2488</v>
      </c>
      <c r="Q561" s="1">
        <v>21</v>
      </c>
      <c r="AN561" s="7">
        <f>IF(Q561&gt;0,RANK(Q561,(N561:P561,Q561:AL561)),0)</f>
        <v>4</v>
      </c>
      <c r="AO561" s="7">
        <f>IF(R561&gt;0,RANK(R561,(N561:P561,Q561:AL561)),0)</f>
        <v>0</v>
      </c>
      <c r="AP561" s="7">
        <f>IF(S561&gt;0,RANK(S561,(N561:P561,Q561:AL561)),0)</f>
        <v>0</v>
      </c>
      <c r="AQ561" s="7">
        <f>IF(T561&gt;0,RANK(T561,(N561:P561,Q561:AL561)),0)</f>
        <v>0</v>
      </c>
      <c r="AR561" s="2">
        <f t="shared" si="218"/>
        <v>1.2324666940548153E-3</v>
      </c>
      <c r="AS561" s="2">
        <f t="shared" si="219"/>
        <v>0</v>
      </c>
      <c r="AT561" s="2">
        <f t="shared" si="220"/>
        <v>0</v>
      </c>
      <c r="AU561" s="2">
        <f t="shared" si="221"/>
        <v>0</v>
      </c>
      <c r="AW561" t="s">
        <v>915</v>
      </c>
      <c r="AX561" t="s">
        <v>297</v>
      </c>
      <c r="AY561">
        <v>7</v>
      </c>
      <c r="BA561" s="127">
        <v>13</v>
      </c>
      <c r="BB561" s="130">
        <v>287</v>
      </c>
      <c r="BC561" s="131">
        <f t="shared" si="211"/>
        <v>13287</v>
      </c>
      <c r="BE561" s="7" t="s">
        <v>3271</v>
      </c>
    </row>
    <row r="562" spans="1:57" hidden="1" outlineLevel="1" x14ac:dyDescent="0.2">
      <c r="A562" t="s">
        <v>916</v>
      </c>
      <c r="B562" t="s">
        <v>297</v>
      </c>
      <c r="C562" s="1">
        <f t="shared" si="212"/>
        <v>3024</v>
      </c>
      <c r="D562" s="7">
        <f>RANK(N562,(N562:P562,Q562:AL562))</f>
        <v>1</v>
      </c>
      <c r="E562" s="7">
        <f>RANK(O562,(N562:P562,Q562:AL562))</f>
        <v>2</v>
      </c>
      <c r="F562" s="7">
        <f>IF(P562&gt;0,RANK(P562,(N562:P562,Q562:AL562)),0)</f>
        <v>3</v>
      </c>
      <c r="G562" s="1">
        <f t="shared" si="213"/>
        <v>733</v>
      </c>
      <c r="H562" s="2">
        <f t="shared" si="222"/>
        <v>0.24239417989417988</v>
      </c>
      <c r="I562" s="2"/>
      <c r="J562" s="2">
        <f t="shared" si="214"/>
        <v>0.55191798941798942</v>
      </c>
      <c r="K562" s="2">
        <f t="shared" si="215"/>
        <v>0.30952380952380953</v>
      </c>
      <c r="L562" s="2">
        <f t="shared" si="216"/>
        <v>0.12235449735449735</v>
      </c>
      <c r="M562" s="2">
        <f t="shared" si="217"/>
        <v>1.6203703703703692E-2</v>
      </c>
      <c r="N562" s="1">
        <v>1669</v>
      </c>
      <c r="O562" s="1">
        <v>936</v>
      </c>
      <c r="P562" s="1">
        <v>370</v>
      </c>
      <c r="Q562" s="1">
        <v>49</v>
      </c>
      <c r="AN562" s="7">
        <f>IF(Q562&gt;0,RANK(Q562,(N562:P562,Q562:AL562)),0)</f>
        <v>4</v>
      </c>
      <c r="AO562" s="7">
        <f>IF(R562&gt;0,RANK(R562,(N562:P562,Q562:AL562)),0)</f>
        <v>0</v>
      </c>
      <c r="AP562" s="7">
        <f>IF(S562&gt;0,RANK(S562,(N562:P562,Q562:AL562)),0)</f>
        <v>0</v>
      </c>
      <c r="AQ562" s="7">
        <f>IF(T562&gt;0,RANK(T562,(N562:P562,Q562:AL562)),0)</f>
        <v>0</v>
      </c>
      <c r="AR562" s="2">
        <f t="shared" si="218"/>
        <v>1.6203703703703703E-2</v>
      </c>
      <c r="AS562" s="2">
        <f t="shared" si="219"/>
        <v>0</v>
      </c>
      <c r="AT562" s="2">
        <f t="shared" si="220"/>
        <v>0</v>
      </c>
      <c r="AU562" s="2">
        <f t="shared" si="221"/>
        <v>0</v>
      </c>
      <c r="AW562" t="s">
        <v>916</v>
      </c>
      <c r="AX562" t="s">
        <v>297</v>
      </c>
      <c r="AY562">
        <v>2</v>
      </c>
      <c r="BA562" s="127">
        <v>13</v>
      </c>
      <c r="BB562" s="130">
        <v>289</v>
      </c>
      <c r="BC562" s="131">
        <f t="shared" si="211"/>
        <v>13289</v>
      </c>
      <c r="BE562" s="7" t="s">
        <v>3271</v>
      </c>
    </row>
    <row r="563" spans="1:57" hidden="1" outlineLevel="1" x14ac:dyDescent="0.2">
      <c r="A563" t="s">
        <v>917</v>
      </c>
      <c r="B563" t="s">
        <v>297</v>
      </c>
      <c r="C563" s="1">
        <f t="shared" si="212"/>
        <v>3392</v>
      </c>
      <c r="D563" s="7">
        <f>RANK(N563,(N563:P563,Q563:AL563))</f>
        <v>1</v>
      </c>
      <c r="E563" s="7">
        <f>RANK(O563,(N563:P563,Q563:AL563))</f>
        <v>2</v>
      </c>
      <c r="F563" s="7">
        <f>IF(P563&gt;0,RANK(P563,(N563:P563,Q563:AL563)),0)</f>
        <v>3</v>
      </c>
      <c r="G563" s="1">
        <f t="shared" si="213"/>
        <v>1244</v>
      </c>
      <c r="H563" s="2">
        <f t="shared" si="222"/>
        <v>0.36674528301886794</v>
      </c>
      <c r="I563" s="2"/>
      <c r="J563" s="2">
        <f t="shared" si="214"/>
        <v>0.61821933962264153</v>
      </c>
      <c r="K563" s="2">
        <f t="shared" si="215"/>
        <v>0.25147405660377359</v>
      </c>
      <c r="L563" s="2">
        <f t="shared" si="216"/>
        <v>0.12735849056603774</v>
      </c>
      <c r="M563" s="2">
        <f t="shared" si="217"/>
        <v>2.9481132075471483E-3</v>
      </c>
      <c r="N563" s="1">
        <v>2097</v>
      </c>
      <c r="O563" s="1">
        <v>853</v>
      </c>
      <c r="P563" s="1">
        <v>432</v>
      </c>
      <c r="Q563" s="1">
        <v>10</v>
      </c>
      <c r="AN563" s="7">
        <f>IF(Q563&gt;0,RANK(Q563,(N563:P563,Q563:AL563)),0)</f>
        <v>4</v>
      </c>
      <c r="AO563" s="7">
        <f>IF(R563&gt;0,RANK(R563,(N563:P563,Q563:AL563)),0)</f>
        <v>0</v>
      </c>
      <c r="AP563" s="7">
        <f>IF(S563&gt;0,RANK(S563,(N563:P563,Q563:AL563)),0)</f>
        <v>0</v>
      </c>
      <c r="AQ563" s="7">
        <f>IF(T563&gt;0,RANK(T563,(N563:P563,Q563:AL563)),0)</f>
        <v>0</v>
      </c>
      <c r="AR563" s="2">
        <f t="shared" si="218"/>
        <v>2.94811320754717E-3</v>
      </c>
      <c r="AS563" s="2">
        <f t="shared" si="219"/>
        <v>0</v>
      </c>
      <c r="AT563" s="2">
        <f t="shared" si="220"/>
        <v>0</v>
      </c>
      <c r="AU563" s="2">
        <f t="shared" si="221"/>
        <v>0</v>
      </c>
      <c r="AW563" t="s">
        <v>917</v>
      </c>
      <c r="AX563" t="s">
        <v>297</v>
      </c>
      <c r="AY563">
        <v>8</v>
      </c>
      <c r="BA563" s="127">
        <v>13</v>
      </c>
      <c r="BB563" s="130">
        <v>291</v>
      </c>
      <c r="BC563" s="131">
        <f t="shared" si="211"/>
        <v>13291</v>
      </c>
      <c r="BE563" s="7" t="s">
        <v>3271</v>
      </c>
    </row>
    <row r="564" spans="1:57" hidden="1" outlineLevel="1" x14ac:dyDescent="0.2">
      <c r="A564" t="s">
        <v>845</v>
      </c>
      <c r="B564" t="s">
        <v>297</v>
      </c>
      <c r="C564" s="1">
        <f t="shared" si="212"/>
        <v>5656</v>
      </c>
      <c r="D564" s="7">
        <f>RANK(N564,(N564:P564,Q564:AL564))</f>
        <v>2</v>
      </c>
      <c r="E564" s="7">
        <f>RANK(O564,(N564:P564,Q564:AL564))</f>
        <v>1</v>
      </c>
      <c r="F564" s="7">
        <f>IF(P564&gt;0,RANK(P564,(N564:P564,Q564:AL564)),0)</f>
        <v>3</v>
      </c>
      <c r="G564" s="1">
        <f t="shared" si="213"/>
        <v>229</v>
      </c>
      <c r="H564" s="2">
        <f t="shared" si="222"/>
        <v>4.0487977369165491E-2</v>
      </c>
      <c r="I564" s="2"/>
      <c r="J564" s="2">
        <f t="shared" si="214"/>
        <v>0.40735502121640738</v>
      </c>
      <c r="K564" s="2">
        <f t="shared" si="215"/>
        <v>0.44784299858557286</v>
      </c>
      <c r="L564" s="2">
        <f t="shared" si="216"/>
        <v>0.14214992927864215</v>
      </c>
      <c r="M564" s="2">
        <f t="shared" si="217"/>
        <v>2.6520509193775632E-3</v>
      </c>
      <c r="N564" s="1">
        <v>2304</v>
      </c>
      <c r="O564" s="1">
        <v>2533</v>
      </c>
      <c r="P564" s="1">
        <v>804</v>
      </c>
      <c r="Q564" s="1">
        <v>15</v>
      </c>
      <c r="AN564" s="7">
        <f>IF(Q564&gt;0,RANK(Q564,(N564:P564,Q564:AL564)),0)</f>
        <v>4</v>
      </c>
      <c r="AO564" s="7">
        <f>IF(R564&gt;0,RANK(R564,(N564:P564,Q564:AL564)),0)</f>
        <v>0</v>
      </c>
      <c r="AP564" s="7">
        <f>IF(S564&gt;0,RANK(S564,(N564:P564,Q564:AL564)),0)</f>
        <v>0</v>
      </c>
      <c r="AQ564" s="7">
        <f>IF(T564&gt;0,RANK(T564,(N564:P564,Q564:AL564)),0)</f>
        <v>0</v>
      </c>
      <c r="AR564" s="2">
        <f t="shared" si="218"/>
        <v>2.6520509193776521E-3</v>
      </c>
      <c r="AS564" s="2">
        <f t="shared" si="219"/>
        <v>0</v>
      </c>
      <c r="AT564" s="2">
        <f t="shared" si="220"/>
        <v>0</v>
      </c>
      <c r="AU564" s="2">
        <f t="shared" si="221"/>
        <v>0</v>
      </c>
      <c r="AW564" t="s">
        <v>845</v>
      </c>
      <c r="AX564" t="s">
        <v>297</v>
      </c>
      <c r="AY564">
        <v>9</v>
      </c>
      <c r="BA564" s="127">
        <v>13</v>
      </c>
      <c r="BB564" s="130">
        <v>293</v>
      </c>
      <c r="BC564" s="131">
        <f t="shared" si="211"/>
        <v>13293</v>
      </c>
      <c r="BE564" s="7" t="s">
        <v>3271</v>
      </c>
    </row>
    <row r="565" spans="1:57" hidden="1" outlineLevel="1" x14ac:dyDescent="0.2">
      <c r="A565" t="s">
        <v>415</v>
      </c>
      <c r="B565" t="s">
        <v>297</v>
      </c>
      <c r="C565" s="1">
        <f t="shared" si="212"/>
        <v>9001</v>
      </c>
      <c r="D565" s="7">
        <f>RANK(N565,(N565:P565,Q565:AL565))</f>
        <v>2</v>
      </c>
      <c r="E565" s="7">
        <f>RANK(O565,(N565:P565,Q565:AL565))</f>
        <v>1</v>
      </c>
      <c r="F565" s="7">
        <f>IF(P565&gt;0,RANK(P565,(N565:P565,Q565:AL565)),0)</f>
        <v>3</v>
      </c>
      <c r="G565" s="1">
        <f t="shared" si="213"/>
        <v>313</v>
      </c>
      <c r="H565" s="2">
        <f t="shared" si="222"/>
        <v>3.4773914009554492E-2</v>
      </c>
      <c r="I565" s="2"/>
      <c r="J565" s="2">
        <f t="shared" si="214"/>
        <v>0.41550938784579489</v>
      </c>
      <c r="K565" s="2">
        <f t="shared" si="215"/>
        <v>0.45028330185534943</v>
      </c>
      <c r="L565" s="2">
        <f t="shared" si="216"/>
        <v>0.13176313742917453</v>
      </c>
      <c r="M565" s="2">
        <f t="shared" si="217"/>
        <v>2.4441728696810994E-3</v>
      </c>
      <c r="N565" s="1">
        <v>3740</v>
      </c>
      <c r="O565" s="1">
        <v>4053</v>
      </c>
      <c r="P565" s="1">
        <v>1186</v>
      </c>
      <c r="Q565" s="1">
        <v>22</v>
      </c>
      <c r="AN565" s="7">
        <f>IF(Q565&gt;0,RANK(Q565,(N565:P565,Q565:AL565)),0)</f>
        <v>4</v>
      </c>
      <c r="AO565" s="7">
        <f>IF(R565&gt;0,RANK(R565,(N565:P565,Q565:AL565)),0)</f>
        <v>0</v>
      </c>
      <c r="AP565" s="7">
        <f>IF(S565&gt;0,RANK(S565,(N565:P565,Q565:AL565)),0)</f>
        <v>0</v>
      </c>
      <c r="AQ565" s="7">
        <f>IF(T565&gt;0,RANK(T565,(N565:P565,Q565:AL565)),0)</f>
        <v>0</v>
      </c>
      <c r="AR565" s="2">
        <f t="shared" si="218"/>
        <v>2.4441728696811466E-3</v>
      </c>
      <c r="AS565" s="2">
        <f t="shared" si="219"/>
        <v>0</v>
      </c>
      <c r="AT565" s="2">
        <f t="shared" si="220"/>
        <v>0</v>
      </c>
      <c r="AU565" s="2">
        <f t="shared" si="221"/>
        <v>0</v>
      </c>
      <c r="AW565" t="s">
        <v>415</v>
      </c>
      <c r="AX565" t="s">
        <v>297</v>
      </c>
      <c r="AY565">
        <v>8</v>
      </c>
      <c r="BA565" s="127">
        <v>13</v>
      </c>
      <c r="BB565" s="130">
        <v>295</v>
      </c>
      <c r="BC565" s="131">
        <f t="shared" si="211"/>
        <v>13295</v>
      </c>
      <c r="BE565" s="7" t="s">
        <v>3271</v>
      </c>
    </row>
    <row r="566" spans="1:57" hidden="1" outlineLevel="1" x14ac:dyDescent="0.2">
      <c r="A566" t="s">
        <v>556</v>
      </c>
      <c r="B566" t="s">
        <v>297</v>
      </c>
      <c r="C566" s="1">
        <f t="shared" si="212"/>
        <v>17488</v>
      </c>
      <c r="D566" s="7">
        <f>RANK(N566,(N566:P566,Q566:AL566))</f>
        <v>2</v>
      </c>
      <c r="E566" s="7">
        <f>RANK(O566,(N566:P566,Q566:AL566))</f>
        <v>1</v>
      </c>
      <c r="F566" s="7">
        <f>IF(P566&gt;0,RANK(P566,(N566:P566,Q566:AL566)),0)</f>
        <v>3</v>
      </c>
      <c r="G566" s="1">
        <f t="shared" si="213"/>
        <v>2272</v>
      </c>
      <c r="H566" s="2">
        <f t="shared" si="222"/>
        <v>0.12991765782250686</v>
      </c>
      <c r="I566" s="2"/>
      <c r="J566" s="2">
        <f t="shared" si="214"/>
        <v>0.35550091491308328</v>
      </c>
      <c r="K566" s="2">
        <f t="shared" si="215"/>
        <v>0.48541857273559014</v>
      </c>
      <c r="L566" s="2">
        <f t="shared" si="216"/>
        <v>0.15713632204940531</v>
      </c>
      <c r="M566" s="2">
        <f t="shared" si="217"/>
        <v>1.9441903019213336E-3</v>
      </c>
      <c r="N566" s="1">
        <v>6217</v>
      </c>
      <c r="O566" s="1">
        <v>8489</v>
      </c>
      <c r="P566" s="1">
        <v>2748</v>
      </c>
      <c r="Q566" s="1">
        <v>31</v>
      </c>
      <c r="R566" s="1">
        <v>1</v>
      </c>
      <c r="T566" s="1">
        <v>2</v>
      </c>
      <c r="AN566" s="7">
        <f>IF(Q566&gt;0,RANK(Q566,(N566:P566,Q566:AL566)),0)</f>
        <v>4</v>
      </c>
      <c r="AO566" s="7">
        <f>IF(R566&gt;0,RANK(R566,(N566:P566,Q566:AL566)),0)</f>
        <v>6</v>
      </c>
      <c r="AP566" s="7">
        <f>IF(S566&gt;0,RANK(S566,(N566:P566,Q566:AL566)),0)</f>
        <v>0</v>
      </c>
      <c r="AQ566" s="7">
        <f>IF(T566&gt;0,RANK(T566,(N566:P566,Q566:AL566)),0)</f>
        <v>5</v>
      </c>
      <c r="AR566" s="2">
        <f t="shared" si="218"/>
        <v>1.772644098810613E-3</v>
      </c>
      <c r="AS566" s="2">
        <f t="shared" si="219"/>
        <v>5.7182067703568164E-5</v>
      </c>
      <c r="AT566" s="2">
        <f t="shared" si="220"/>
        <v>0</v>
      </c>
      <c r="AU566" s="2">
        <f t="shared" si="221"/>
        <v>1.1436413540713633E-4</v>
      </c>
      <c r="AW566" t="s">
        <v>556</v>
      </c>
      <c r="AX566" t="s">
        <v>297</v>
      </c>
      <c r="AY566">
        <v>9</v>
      </c>
      <c r="BA566" s="127">
        <v>13</v>
      </c>
      <c r="BB566" s="130">
        <v>297</v>
      </c>
      <c r="BC566" s="131">
        <f t="shared" si="211"/>
        <v>13297</v>
      </c>
      <c r="BE566" s="7" t="s">
        <v>3271</v>
      </c>
    </row>
    <row r="567" spans="1:57" hidden="1" outlineLevel="1" x14ac:dyDescent="0.2">
      <c r="A567" t="s">
        <v>732</v>
      </c>
      <c r="B567" t="s">
        <v>297</v>
      </c>
      <c r="C567" s="1">
        <f t="shared" si="212"/>
        <v>12391</v>
      </c>
      <c r="D567" s="7">
        <f>RANK(N567,(N567:P567,Q567:AL567))</f>
        <v>2</v>
      </c>
      <c r="E567" s="7">
        <f>RANK(O567,(N567:P567,Q567:AL567))</f>
        <v>1</v>
      </c>
      <c r="F567" s="7">
        <f>IF(P567&gt;0,RANK(P567,(N567:P567,Q567:AL567)),0)</f>
        <v>3</v>
      </c>
      <c r="G567" s="1">
        <f t="shared" si="213"/>
        <v>798</v>
      </c>
      <c r="H567" s="2">
        <f t="shared" si="222"/>
        <v>6.4401581793237031E-2</v>
      </c>
      <c r="I567" s="2"/>
      <c r="J567" s="2">
        <f t="shared" si="214"/>
        <v>0.38907271406666127</v>
      </c>
      <c r="K567" s="2">
        <f t="shared" si="215"/>
        <v>0.45347429585989829</v>
      </c>
      <c r="L567" s="2">
        <f t="shared" si="216"/>
        <v>0.15519328544911629</v>
      </c>
      <c r="M567" s="2">
        <f t="shared" si="217"/>
        <v>2.2597046243242047E-3</v>
      </c>
      <c r="N567" s="1">
        <v>4821</v>
      </c>
      <c r="O567" s="1">
        <v>5619</v>
      </c>
      <c r="P567" s="1">
        <v>1923</v>
      </c>
      <c r="Q567" s="1">
        <v>25</v>
      </c>
      <c r="R567" s="1">
        <v>3</v>
      </c>
      <c r="AN567" s="7">
        <f>IF(Q567&gt;0,RANK(Q567,(N567:P567,Q567:AL567)),0)</f>
        <v>4</v>
      </c>
      <c r="AO567" s="7">
        <f>IF(R567&gt;0,RANK(R567,(N567:P567,Q567:AL567)),0)</f>
        <v>5</v>
      </c>
      <c r="AP567" s="7">
        <f>IF(S567&gt;0,RANK(S567,(N567:P567,Q567:AL567)),0)</f>
        <v>0</v>
      </c>
      <c r="AQ567" s="7">
        <f>IF(T567&gt;0,RANK(T567,(N567:P567,Q567:AL567)),0)</f>
        <v>0</v>
      </c>
      <c r="AR567" s="2">
        <f t="shared" si="218"/>
        <v>2.017593414575095E-3</v>
      </c>
      <c r="AS567" s="2">
        <f t="shared" si="219"/>
        <v>2.4211120974901139E-4</v>
      </c>
      <c r="AT567" s="2">
        <f t="shared" si="220"/>
        <v>0</v>
      </c>
      <c r="AU567" s="2">
        <f t="shared" si="221"/>
        <v>0</v>
      </c>
      <c r="AW567" t="s">
        <v>732</v>
      </c>
      <c r="AX567" t="s">
        <v>297</v>
      </c>
      <c r="AY567">
        <v>11</v>
      </c>
      <c r="BA567" s="127">
        <v>13</v>
      </c>
      <c r="BB567" s="130">
        <v>299</v>
      </c>
      <c r="BC567" s="131">
        <f t="shared" si="211"/>
        <v>13299</v>
      </c>
      <c r="BE567" s="7" t="s">
        <v>3271</v>
      </c>
    </row>
    <row r="568" spans="1:57" hidden="1" outlineLevel="1" x14ac:dyDescent="0.2">
      <c r="A568" t="s">
        <v>820</v>
      </c>
      <c r="B568" t="s">
        <v>297</v>
      </c>
      <c r="C568" s="1">
        <f t="shared" si="212"/>
        <v>10424</v>
      </c>
      <c r="D568" s="7">
        <f>RANK(N568,(N568:P568,Q568:AL568))</f>
        <v>1</v>
      </c>
      <c r="E568" s="7">
        <f>RANK(O568,(N568:P568,Q568:AL568))</f>
        <v>1</v>
      </c>
      <c r="F568" s="7">
        <f>IF(P568&gt;0,RANK(P568,(N568:P568,Q568:AL568)),0)</f>
        <v>3</v>
      </c>
      <c r="G568" s="1">
        <f t="shared" si="213"/>
        <v>0</v>
      </c>
      <c r="H568" s="2">
        <f t="shared" si="222"/>
        <v>0</v>
      </c>
      <c r="I568" s="2"/>
      <c r="J568" s="2">
        <f t="shared" si="214"/>
        <v>0.43869915579432078</v>
      </c>
      <c r="K568" s="2">
        <f t="shared" si="215"/>
        <v>0.43869915579432078</v>
      </c>
      <c r="L568" s="2">
        <f t="shared" si="216"/>
        <v>0.12116270145817344</v>
      </c>
      <c r="M568" s="2">
        <f t="shared" si="217"/>
        <v>1.438986953185048E-3</v>
      </c>
      <c r="N568" s="1">
        <v>4573</v>
      </c>
      <c r="O568" s="1">
        <v>4573</v>
      </c>
      <c r="P568" s="1">
        <v>1263</v>
      </c>
      <c r="Q568" s="1">
        <v>15</v>
      </c>
      <c r="AN568" s="7">
        <f>IF(Q568&gt;0,RANK(Q568,(N568:P568,Q568:AL568)),0)</f>
        <v>4</v>
      </c>
      <c r="AO568" s="7">
        <f>IF(R568&gt;0,RANK(R568,(N568:P568,Q568:AL568)),0)</f>
        <v>0</v>
      </c>
      <c r="AP568" s="7">
        <f>IF(S568&gt;0,RANK(S568,(N568:P568,Q568:AL568)),0)</f>
        <v>0</v>
      </c>
      <c r="AQ568" s="7">
        <f>IF(T568&gt;0,RANK(T568,(N568:P568,Q568:AL568)),0)</f>
        <v>0</v>
      </c>
      <c r="AR568" s="2">
        <f t="shared" si="218"/>
        <v>1.4389869531849578E-3</v>
      </c>
      <c r="AS568" s="2">
        <f t="shared" si="219"/>
        <v>0</v>
      </c>
      <c r="AT568" s="2">
        <f t="shared" si="220"/>
        <v>0</v>
      </c>
      <c r="AU568" s="2">
        <f t="shared" si="221"/>
        <v>0</v>
      </c>
      <c r="AW568" t="s">
        <v>820</v>
      </c>
      <c r="AX568" t="s">
        <v>297</v>
      </c>
      <c r="AY568">
        <v>8</v>
      </c>
      <c r="BA568" s="127">
        <v>13</v>
      </c>
      <c r="BB568" s="130">
        <v>301</v>
      </c>
      <c r="BC568" s="131">
        <f t="shared" si="211"/>
        <v>13301</v>
      </c>
      <c r="BE568" s="7" t="s">
        <v>3271</v>
      </c>
    </row>
    <row r="569" spans="1:57" hidden="1" outlineLevel="1" x14ac:dyDescent="0.2">
      <c r="A569" t="s">
        <v>821</v>
      </c>
      <c r="B569" t="s">
        <v>297</v>
      </c>
      <c r="C569" s="1">
        <f t="shared" si="212"/>
        <v>2175</v>
      </c>
      <c r="D569" s="7">
        <f>RANK(N569,(N569:P569,Q569:AL569))</f>
        <v>1</v>
      </c>
      <c r="E569" s="7">
        <f>RANK(O569,(N569:P569,Q569:AL569))</f>
        <v>2</v>
      </c>
      <c r="F569" s="7">
        <f>IF(P569&gt;0,RANK(P569,(N569:P569,Q569:AL569)),0)</f>
        <v>3</v>
      </c>
      <c r="G569" s="1">
        <f t="shared" si="213"/>
        <v>488</v>
      </c>
      <c r="H569" s="2">
        <f t="shared" si="222"/>
        <v>0.22436781609195403</v>
      </c>
      <c r="I569" s="2"/>
      <c r="J569" s="2">
        <f t="shared" si="214"/>
        <v>0.56965517241379315</v>
      </c>
      <c r="K569" s="2">
        <f t="shared" si="215"/>
        <v>0.3452873563218391</v>
      </c>
      <c r="L569" s="2">
        <f t="shared" si="216"/>
        <v>8.2758620689655171E-2</v>
      </c>
      <c r="M569" s="2">
        <f t="shared" si="217"/>
        <v>2.2988505747125743E-3</v>
      </c>
      <c r="N569" s="1">
        <v>1239</v>
      </c>
      <c r="O569" s="1">
        <v>751</v>
      </c>
      <c r="P569" s="1">
        <v>180</v>
      </c>
      <c r="Q569" s="1">
        <v>5</v>
      </c>
      <c r="AN569" s="7">
        <f>IF(Q569&gt;0,RANK(Q569,(N569:P569,Q569:AL569)),0)</f>
        <v>4</v>
      </c>
      <c r="AO569" s="7">
        <f>IF(R569&gt;0,RANK(R569,(N569:P569,Q569:AL569)),0)</f>
        <v>0</v>
      </c>
      <c r="AP569" s="7">
        <f>IF(S569&gt;0,RANK(S569,(N569:P569,Q569:AL569)),0)</f>
        <v>0</v>
      </c>
      <c r="AQ569" s="7">
        <f>IF(T569&gt;0,RANK(T569,(N569:P569,Q569:AL569)),0)</f>
        <v>0</v>
      </c>
      <c r="AR569" s="2">
        <f t="shared" si="218"/>
        <v>2.2988505747126436E-3</v>
      </c>
      <c r="AS569" s="2">
        <f t="shared" si="219"/>
        <v>0</v>
      </c>
      <c r="AT569" s="2">
        <f t="shared" si="220"/>
        <v>0</v>
      </c>
      <c r="AU569" s="2">
        <f t="shared" si="221"/>
        <v>0</v>
      </c>
      <c r="AW569" t="s">
        <v>821</v>
      </c>
      <c r="AX569" t="s">
        <v>297</v>
      </c>
      <c r="AY569">
        <v>10</v>
      </c>
      <c r="BA569" s="127">
        <v>13</v>
      </c>
      <c r="BB569" s="130">
        <v>303</v>
      </c>
      <c r="BC569" s="131">
        <f t="shared" si="211"/>
        <v>13303</v>
      </c>
      <c r="BE569" s="7" t="s">
        <v>3271</v>
      </c>
    </row>
    <row r="570" spans="1:57" hidden="1" outlineLevel="1" x14ac:dyDescent="0.2">
      <c r="A570" t="s">
        <v>563</v>
      </c>
      <c r="B570" t="s">
        <v>297</v>
      </c>
      <c r="C570" s="1">
        <f t="shared" si="212"/>
        <v>6725</v>
      </c>
      <c r="D570" s="7">
        <f>RANK(N570,(N570:P570,Q570:AL570))</f>
        <v>1</v>
      </c>
      <c r="E570" s="7">
        <f>RANK(O570,(N570:P570,Q570:AL570))</f>
        <v>2</v>
      </c>
      <c r="F570" s="7">
        <f>IF(P570&gt;0,RANK(P570,(N570:P570,Q570:AL570)),0)</f>
        <v>3</v>
      </c>
      <c r="G570" s="1">
        <f t="shared" si="213"/>
        <v>1124</v>
      </c>
      <c r="H570" s="2">
        <f t="shared" si="222"/>
        <v>0.16713754646840148</v>
      </c>
      <c r="I570" s="2"/>
      <c r="J570" s="2">
        <f t="shared" si="214"/>
        <v>0.52163568773234203</v>
      </c>
      <c r="K570" s="2">
        <f t="shared" si="215"/>
        <v>0.35449814126394052</v>
      </c>
      <c r="L570" s="2">
        <f t="shared" si="216"/>
        <v>0.12193308550185873</v>
      </c>
      <c r="M570" s="2">
        <f t="shared" si="217"/>
        <v>1.9330855018587084E-3</v>
      </c>
      <c r="N570" s="1">
        <v>3508</v>
      </c>
      <c r="O570" s="1">
        <v>2384</v>
      </c>
      <c r="P570" s="1">
        <v>820</v>
      </c>
      <c r="Q570" s="1">
        <v>13</v>
      </c>
      <c r="AN570" s="7">
        <f>IF(Q570&gt;0,RANK(Q570,(N570:P570,Q570:AL570)),0)</f>
        <v>4</v>
      </c>
      <c r="AO570" s="7">
        <f>IF(R570&gt;0,RANK(R570,(N570:P570,Q570:AL570)),0)</f>
        <v>0</v>
      </c>
      <c r="AP570" s="7">
        <f>IF(S570&gt;0,RANK(S570,(N570:P570,Q570:AL570)),0)</f>
        <v>0</v>
      </c>
      <c r="AQ570" s="7">
        <f>IF(T570&gt;0,RANK(T570,(N570:P570,Q570:AL570)),0)</f>
        <v>0</v>
      </c>
      <c r="AR570" s="2">
        <f t="shared" si="218"/>
        <v>1.933085501858736E-3</v>
      </c>
      <c r="AS570" s="2">
        <f t="shared" si="219"/>
        <v>0</v>
      </c>
      <c r="AT570" s="2">
        <f t="shared" si="220"/>
        <v>0</v>
      </c>
      <c r="AU570" s="2">
        <f t="shared" si="221"/>
        <v>0</v>
      </c>
      <c r="AW570" t="s">
        <v>563</v>
      </c>
      <c r="AX570" t="s">
        <v>297</v>
      </c>
      <c r="AY570">
        <v>10</v>
      </c>
      <c r="BA570" s="127">
        <v>13</v>
      </c>
      <c r="BB570" s="130">
        <v>305</v>
      </c>
      <c r="BC570" s="131">
        <f t="shared" si="211"/>
        <v>13305</v>
      </c>
      <c r="BE570" s="7" t="s">
        <v>3271</v>
      </c>
    </row>
    <row r="571" spans="1:57" hidden="1" outlineLevel="1" x14ac:dyDescent="0.2">
      <c r="A571" t="s">
        <v>822</v>
      </c>
      <c r="B571" t="s">
        <v>297</v>
      </c>
      <c r="C571" s="1">
        <f t="shared" si="212"/>
        <v>7552</v>
      </c>
      <c r="D571" s="7">
        <f>RANK(N571,(N571:P571,Q571:AL571))</f>
        <v>2</v>
      </c>
      <c r="E571" s="7">
        <f>RANK(O571,(N571:P571,Q571:AL571))</f>
        <v>1</v>
      </c>
      <c r="F571" s="7">
        <f>IF(P571&gt;0,RANK(P571,(N571:P571,Q571:AL571)),0)</f>
        <v>3</v>
      </c>
      <c r="G571" s="1">
        <f t="shared" si="213"/>
        <v>329</v>
      </c>
      <c r="H571" s="2">
        <f t="shared" si="222"/>
        <v>4.3564618644067798E-2</v>
      </c>
      <c r="I571" s="2"/>
      <c r="J571" s="2">
        <f t="shared" si="214"/>
        <v>0.4041313559322034</v>
      </c>
      <c r="K571" s="2">
        <f t="shared" si="215"/>
        <v>0.44769597457627119</v>
      </c>
      <c r="L571" s="2">
        <f t="shared" si="216"/>
        <v>0.14658368644067796</v>
      </c>
      <c r="M571" s="2">
        <f t="shared" si="217"/>
        <v>1.5889830508474534E-3</v>
      </c>
      <c r="N571" s="1">
        <v>3052</v>
      </c>
      <c r="O571" s="1">
        <v>3381</v>
      </c>
      <c r="P571" s="1">
        <v>1107</v>
      </c>
      <c r="Q571" s="1">
        <v>12</v>
      </c>
      <c r="AN571" s="7">
        <f>IF(Q571&gt;0,RANK(Q571,(N571:P571,Q571:AL571)),0)</f>
        <v>4</v>
      </c>
      <c r="AO571" s="7">
        <f>IF(R571&gt;0,RANK(R571,(N571:P571,Q571:AL571)),0)</f>
        <v>0</v>
      </c>
      <c r="AP571" s="7">
        <f>IF(S571&gt;0,RANK(S571,(N571:P571,Q571:AL571)),0)</f>
        <v>0</v>
      </c>
      <c r="AQ571" s="7">
        <f>IF(T571&gt;0,RANK(T571,(N571:P571,Q571:AL571)),0)</f>
        <v>0</v>
      </c>
      <c r="AR571" s="2">
        <f t="shared" si="218"/>
        <v>1.5889830508474577E-3</v>
      </c>
      <c r="AS571" s="2">
        <f t="shared" si="219"/>
        <v>0</v>
      </c>
      <c r="AT571" s="2">
        <f t="shared" si="220"/>
        <v>0</v>
      </c>
      <c r="AU571" s="2">
        <f t="shared" si="221"/>
        <v>0</v>
      </c>
      <c r="AW571" t="s">
        <v>822</v>
      </c>
      <c r="AX571" t="s">
        <v>297</v>
      </c>
      <c r="AY571">
        <v>1</v>
      </c>
      <c r="BA571" s="127">
        <v>13</v>
      </c>
      <c r="BB571" s="130">
        <v>307</v>
      </c>
      <c r="BC571" s="131">
        <f t="shared" si="211"/>
        <v>13307</v>
      </c>
      <c r="BE571" s="7" t="s">
        <v>3271</v>
      </c>
    </row>
    <row r="572" spans="1:57" hidden="1" outlineLevel="1" x14ac:dyDescent="0.2">
      <c r="A572" t="s">
        <v>2361</v>
      </c>
      <c r="B572" t="s">
        <v>297</v>
      </c>
      <c r="C572" s="1">
        <f t="shared" si="212"/>
        <v>911</v>
      </c>
      <c r="D572" s="7">
        <f>RANK(N572,(N572:P572,Q572:AL572))</f>
        <v>1</v>
      </c>
      <c r="E572" s="7">
        <f>RANK(O572,(N572:P572,Q572:AL572))</f>
        <v>2</v>
      </c>
      <c r="F572" s="7">
        <f>IF(P572&gt;0,RANK(P572,(N572:P572,Q572:AL572)),0)</f>
        <v>3</v>
      </c>
      <c r="G572" s="1">
        <f t="shared" si="213"/>
        <v>392</v>
      </c>
      <c r="H572" s="2">
        <f t="shared" si="222"/>
        <v>0.43029637760702527</v>
      </c>
      <c r="I572" s="2"/>
      <c r="J572" s="2">
        <f t="shared" si="214"/>
        <v>0.65861690450054888</v>
      </c>
      <c r="K572" s="2">
        <f t="shared" si="215"/>
        <v>0.22832052689352361</v>
      </c>
      <c r="L572" s="2">
        <f t="shared" si="216"/>
        <v>0.11306256860592755</v>
      </c>
      <c r="M572" s="2">
        <f t="shared" si="217"/>
        <v>-4.163336342344337E-17</v>
      </c>
      <c r="N572" s="1">
        <v>600</v>
      </c>
      <c r="O572" s="1">
        <v>208</v>
      </c>
      <c r="P572" s="1">
        <v>103</v>
      </c>
      <c r="AN572" s="7">
        <f>IF(Q572&gt;0,RANK(Q572,(N572:P572,Q572:AL572)),0)</f>
        <v>0</v>
      </c>
      <c r="AO572" s="7">
        <f>IF(R572&gt;0,RANK(R572,(N572:P572,Q572:AL572)),0)</f>
        <v>0</v>
      </c>
      <c r="AP572" s="7">
        <f>IF(S572&gt;0,RANK(S572,(N572:P572,Q572:AL572)),0)</f>
        <v>0</v>
      </c>
      <c r="AQ572" s="7">
        <f>IF(T572&gt;0,RANK(T572,(N572:P572,Q572:AL572)),0)</f>
        <v>0</v>
      </c>
      <c r="AR572" s="2">
        <f t="shared" si="218"/>
        <v>0</v>
      </c>
      <c r="AS572" s="2">
        <f t="shared" si="219"/>
        <v>0</v>
      </c>
      <c r="AT572" s="2">
        <f t="shared" si="220"/>
        <v>0</v>
      </c>
      <c r="AU572" s="2">
        <f t="shared" si="221"/>
        <v>0</v>
      </c>
      <c r="AW572" t="s">
        <v>2361</v>
      </c>
      <c r="AX572" t="s">
        <v>297</v>
      </c>
      <c r="AY572">
        <v>2</v>
      </c>
      <c r="BA572" s="127">
        <v>13</v>
      </c>
      <c r="BB572" s="130">
        <v>309</v>
      </c>
      <c r="BC572" s="131">
        <f t="shared" si="211"/>
        <v>13309</v>
      </c>
      <c r="BE572" s="7" t="s">
        <v>3271</v>
      </c>
    </row>
    <row r="573" spans="1:57" hidden="1" outlineLevel="1" x14ac:dyDescent="0.2">
      <c r="A573" t="s">
        <v>2074</v>
      </c>
      <c r="B573" t="s">
        <v>297</v>
      </c>
      <c r="C573" s="1">
        <f t="shared" si="212"/>
        <v>1699</v>
      </c>
      <c r="D573" s="7">
        <f>RANK(N573,(N573:P573,Q573:AL573))</f>
        <v>1</v>
      </c>
      <c r="E573" s="7">
        <f>RANK(O573,(N573:P573,Q573:AL573))</f>
        <v>2</v>
      </c>
      <c r="F573" s="7">
        <f>IF(P573&gt;0,RANK(P573,(N573:P573,Q573:AL573)),0)</f>
        <v>3</v>
      </c>
      <c r="G573" s="1">
        <f t="shared" si="213"/>
        <v>279</v>
      </c>
      <c r="H573" s="2">
        <f t="shared" si="222"/>
        <v>0.16421424367274867</v>
      </c>
      <c r="I573" s="2"/>
      <c r="J573" s="2">
        <f t="shared" si="214"/>
        <v>0.51795173631547975</v>
      </c>
      <c r="K573" s="2">
        <f t="shared" si="215"/>
        <v>0.35373749264273102</v>
      </c>
      <c r="L573" s="2">
        <f t="shared" si="216"/>
        <v>0.12595644496762801</v>
      </c>
      <c r="M573" s="2">
        <f t="shared" si="217"/>
        <v>2.3543260741612226E-3</v>
      </c>
      <c r="N573" s="1">
        <v>880</v>
      </c>
      <c r="O573" s="1">
        <v>601</v>
      </c>
      <c r="P573" s="1">
        <v>214</v>
      </c>
      <c r="Q573" s="1">
        <v>4</v>
      </c>
      <c r="AN573" s="7">
        <f>IF(Q573&gt;0,RANK(Q573,(N573:P573,Q573:AL573)),0)</f>
        <v>4</v>
      </c>
      <c r="AO573" s="7">
        <f>IF(R573&gt;0,RANK(R573,(N573:P573,Q573:AL573)),0)</f>
        <v>0</v>
      </c>
      <c r="AP573" s="7">
        <f>IF(S573&gt;0,RANK(S573,(N573:P573,Q573:AL573)),0)</f>
        <v>0</v>
      </c>
      <c r="AQ573" s="7">
        <f>IF(T573&gt;0,RANK(T573,(N573:P573,Q573:AL573)),0)</f>
        <v>0</v>
      </c>
      <c r="AR573" s="2">
        <f t="shared" si="218"/>
        <v>2.3543260741612712E-3</v>
      </c>
      <c r="AS573" s="2">
        <f t="shared" si="219"/>
        <v>0</v>
      </c>
      <c r="AT573" s="2">
        <f t="shared" si="220"/>
        <v>0</v>
      </c>
      <c r="AU573" s="2">
        <f t="shared" si="221"/>
        <v>0</v>
      </c>
      <c r="AW573" t="s">
        <v>2074</v>
      </c>
      <c r="AX573" t="s">
        <v>297</v>
      </c>
      <c r="AY573">
        <v>8</v>
      </c>
      <c r="BA573" s="127">
        <v>13</v>
      </c>
      <c r="BB573" s="130">
        <v>311</v>
      </c>
      <c r="BC573" s="131">
        <f t="shared" si="211"/>
        <v>13311</v>
      </c>
      <c r="BE573" s="7" t="s">
        <v>3271</v>
      </c>
    </row>
    <row r="574" spans="1:57" hidden="1" outlineLevel="1" x14ac:dyDescent="0.2">
      <c r="A574" t="s">
        <v>1402</v>
      </c>
      <c r="B574" t="s">
        <v>297</v>
      </c>
      <c r="C574" s="1">
        <f t="shared" si="212"/>
        <v>5229</v>
      </c>
      <c r="D574" s="7">
        <f>RANK(N574,(N574:P574,Q574:AL574))</f>
        <v>2</v>
      </c>
      <c r="E574" s="7">
        <f>RANK(O574,(N574:P574,Q574:AL574))</f>
        <v>1</v>
      </c>
      <c r="F574" s="7">
        <f>IF(P574&gt;0,RANK(P574,(N574:P574,Q574:AL574)),0)</f>
        <v>3</v>
      </c>
      <c r="G574" s="1">
        <f t="shared" si="213"/>
        <v>721</v>
      </c>
      <c r="H574" s="2">
        <f t="shared" si="222"/>
        <v>0.13788487282463185</v>
      </c>
      <c r="I574" s="2"/>
      <c r="J574" s="2">
        <f t="shared" si="214"/>
        <v>0.33581946834958881</v>
      </c>
      <c r="K574" s="2">
        <f t="shared" si="215"/>
        <v>0.47370434117422067</v>
      </c>
      <c r="L574" s="2">
        <f t="shared" si="216"/>
        <v>0.18760757314974183</v>
      </c>
      <c r="M574" s="2">
        <f t="shared" si="217"/>
        <v>2.8686173264487469E-3</v>
      </c>
      <c r="N574" s="1">
        <v>1756</v>
      </c>
      <c r="O574" s="1">
        <v>2477</v>
      </c>
      <c r="P574" s="1">
        <v>981</v>
      </c>
      <c r="Q574" s="1">
        <v>15</v>
      </c>
      <c r="AN574" s="7">
        <f>IF(Q574&gt;0,RANK(Q574,(N574:P574,Q574:AL574)),0)</f>
        <v>4</v>
      </c>
      <c r="AO574" s="7">
        <f>IF(R574&gt;0,RANK(R574,(N574:P574,Q574:AL574)),0)</f>
        <v>0</v>
      </c>
      <c r="AP574" s="7">
        <f>IF(S574&gt;0,RANK(S574,(N574:P574,Q574:AL574)),0)</f>
        <v>0</v>
      </c>
      <c r="AQ574" s="7">
        <f>IF(T574&gt;0,RANK(T574,(N574:P574,Q574:AL574)),0)</f>
        <v>0</v>
      </c>
      <c r="AR574" s="2">
        <f t="shared" si="218"/>
        <v>2.8686173264486519E-3</v>
      </c>
      <c r="AS574" s="2">
        <f t="shared" si="219"/>
        <v>0</v>
      </c>
      <c r="AT574" s="2">
        <f t="shared" si="220"/>
        <v>0</v>
      </c>
      <c r="AU574" s="2">
        <f t="shared" si="221"/>
        <v>0</v>
      </c>
      <c r="AW574" t="s">
        <v>1402</v>
      </c>
      <c r="AX574" t="s">
        <v>297</v>
      </c>
      <c r="AY574">
        <v>9</v>
      </c>
      <c r="BA574" s="127">
        <v>13</v>
      </c>
      <c r="BB574" s="130">
        <v>313</v>
      </c>
      <c r="BC574" s="131">
        <f t="shared" si="211"/>
        <v>13313</v>
      </c>
      <c r="BE574" s="7" t="s">
        <v>3271</v>
      </c>
    </row>
    <row r="575" spans="1:57" hidden="1" outlineLevel="1" x14ac:dyDescent="0.2">
      <c r="A575" t="s">
        <v>1502</v>
      </c>
      <c r="B575" t="s">
        <v>297</v>
      </c>
      <c r="C575" s="1">
        <f t="shared" si="212"/>
        <v>22239</v>
      </c>
      <c r="D575" s="7">
        <f>RANK(N575,(N575:P575,Q575:AL575))</f>
        <v>2</v>
      </c>
      <c r="E575" s="7">
        <f>RANK(O575,(N575:P575,Q575:AL575))</f>
        <v>1</v>
      </c>
      <c r="F575" s="7">
        <f>IF(P575&gt;0,RANK(P575,(N575:P575,Q575:AL575)),0)</f>
        <v>3</v>
      </c>
      <c r="G575" s="1">
        <f t="shared" si="213"/>
        <v>4668</v>
      </c>
      <c r="H575" s="2">
        <f t="shared" si="222"/>
        <v>0.20990152434911641</v>
      </c>
      <c r="I575" s="2"/>
      <c r="J575" s="2">
        <f t="shared" si="214"/>
        <v>0.32982598138405506</v>
      </c>
      <c r="K575" s="2">
        <f t="shared" si="215"/>
        <v>0.53972750573317141</v>
      </c>
      <c r="L575" s="2">
        <f t="shared" si="216"/>
        <v>0.12887270111066146</v>
      </c>
      <c r="M575" s="2">
        <f t="shared" si="217"/>
        <v>1.573811772112077E-3</v>
      </c>
      <c r="N575" s="1">
        <v>7335</v>
      </c>
      <c r="O575" s="1">
        <v>12003</v>
      </c>
      <c r="P575" s="1">
        <v>2866</v>
      </c>
      <c r="Q575" s="1">
        <v>35</v>
      </c>
      <c r="AN575" s="7">
        <f>IF(Q575&gt;0,RANK(Q575,(N575:P575,Q575:AL575)),0)</f>
        <v>4</v>
      </c>
      <c r="AO575" s="7">
        <f>IF(R575&gt;0,RANK(R575,(N575:P575,Q575:AL575)),0)</f>
        <v>0</v>
      </c>
      <c r="AP575" s="7">
        <f>IF(S575&gt;0,RANK(S575,(N575:P575,Q575:AL575)),0)</f>
        <v>0</v>
      </c>
      <c r="AQ575" s="7">
        <f>IF(T575&gt;0,RANK(T575,(N575:P575,Q575:AL575)),0)</f>
        <v>0</v>
      </c>
      <c r="AR575" s="2">
        <f t="shared" si="218"/>
        <v>1.5738117721120553E-3</v>
      </c>
      <c r="AS575" s="2">
        <f t="shared" si="219"/>
        <v>0</v>
      </c>
      <c r="AT575" s="2">
        <f t="shared" si="220"/>
        <v>0</v>
      </c>
      <c r="AU575" s="2">
        <f t="shared" si="221"/>
        <v>0</v>
      </c>
      <c r="AW575" t="s">
        <v>1502</v>
      </c>
      <c r="AX575" t="s">
        <v>297</v>
      </c>
      <c r="AY575">
        <v>9</v>
      </c>
      <c r="BA575" s="127">
        <v>13</v>
      </c>
      <c r="BB575" s="130">
        <v>315</v>
      </c>
      <c r="BC575" s="131">
        <f t="shared" si="211"/>
        <v>13315</v>
      </c>
      <c r="BE575" s="7" t="s">
        <v>3271</v>
      </c>
    </row>
    <row r="576" spans="1:57" hidden="1" outlineLevel="1" x14ac:dyDescent="0.2">
      <c r="A576" t="s">
        <v>564</v>
      </c>
      <c r="B576" t="s">
        <v>297</v>
      </c>
      <c r="C576" s="1">
        <f t="shared" si="212"/>
        <v>2723</v>
      </c>
      <c r="D576" s="7">
        <f>RANK(N576,(N576:P576,Q576:AL576))</f>
        <v>1</v>
      </c>
      <c r="E576" s="7">
        <f>RANK(O576,(N576:P576,Q576:AL576))</f>
        <v>2</v>
      </c>
      <c r="F576" s="7">
        <f>IF(P576&gt;0,RANK(P576,(N576:P576,Q576:AL576)),0)</f>
        <v>3</v>
      </c>
      <c r="G576" s="1">
        <f t="shared" si="213"/>
        <v>449</v>
      </c>
      <c r="H576" s="2">
        <f t="shared" si="222"/>
        <v>0.16489166360631657</v>
      </c>
      <c r="I576" s="2"/>
      <c r="J576" s="2">
        <f t="shared" si="214"/>
        <v>0.50128534704370176</v>
      </c>
      <c r="K576" s="2">
        <f t="shared" si="215"/>
        <v>0.33639368343738524</v>
      </c>
      <c r="L576" s="2">
        <f t="shared" si="216"/>
        <v>0.1590157914065369</v>
      </c>
      <c r="M576" s="2">
        <f t="shared" si="217"/>
        <v>3.3051781123761004E-3</v>
      </c>
      <c r="N576" s="1">
        <v>1365</v>
      </c>
      <c r="O576" s="1">
        <v>916</v>
      </c>
      <c r="P576" s="1">
        <v>433</v>
      </c>
      <c r="Q576" s="1">
        <v>9</v>
      </c>
      <c r="AN576" s="7">
        <f>IF(Q576&gt;0,RANK(Q576,(N576:P576,Q576:AL576)),0)</f>
        <v>4</v>
      </c>
      <c r="AO576" s="7">
        <f>IF(R576&gt;0,RANK(R576,(N576:P576,Q576:AL576)),0)</f>
        <v>0</v>
      </c>
      <c r="AP576" s="7">
        <f>IF(S576&gt;0,RANK(S576,(N576:P576,Q576:AL576)),0)</f>
        <v>0</v>
      </c>
      <c r="AQ576" s="7">
        <f>IF(T576&gt;0,RANK(T576,(N576:P576,Q576:AL576)),0)</f>
        <v>0</v>
      </c>
      <c r="AR576" s="2">
        <f t="shared" si="218"/>
        <v>3.3051781123760557E-3</v>
      </c>
      <c r="AS576" s="2">
        <f t="shared" si="219"/>
        <v>0</v>
      </c>
      <c r="AT576" s="2">
        <f t="shared" si="220"/>
        <v>0</v>
      </c>
      <c r="AU576" s="2">
        <f t="shared" si="221"/>
        <v>0</v>
      </c>
      <c r="AW576" t="s">
        <v>564</v>
      </c>
      <c r="AX576" t="s">
        <v>297</v>
      </c>
      <c r="AY576">
        <v>8</v>
      </c>
      <c r="BA576" s="127">
        <v>13</v>
      </c>
      <c r="BB576" s="130">
        <v>317</v>
      </c>
      <c r="BC576" s="131">
        <f t="shared" si="211"/>
        <v>13317</v>
      </c>
      <c r="BE576" s="7" t="s">
        <v>3271</v>
      </c>
    </row>
    <row r="577" spans="1:57" hidden="1" outlineLevel="1" x14ac:dyDescent="0.2">
      <c r="A577" t="s">
        <v>160</v>
      </c>
      <c r="B577" t="s">
        <v>297</v>
      </c>
      <c r="C577" s="1">
        <f t="shared" si="212"/>
        <v>3962</v>
      </c>
      <c r="D577" s="7">
        <f>RANK(N577,(N577:P577,Q577:AL577))</f>
        <v>1</v>
      </c>
      <c r="E577" s="7">
        <f>RANK(O577,(N577:P577,Q577:AL577))</f>
        <v>2</v>
      </c>
      <c r="F577" s="7">
        <f>IF(P577&gt;0,RANK(P577,(N577:P577,Q577:AL577)),0)</f>
        <v>3</v>
      </c>
      <c r="G577" s="1">
        <f t="shared" si="213"/>
        <v>420</v>
      </c>
      <c r="H577" s="2">
        <f t="shared" si="222"/>
        <v>0.10600706713780919</v>
      </c>
      <c r="I577" s="2"/>
      <c r="J577" s="2">
        <f t="shared" si="214"/>
        <v>0.49343765774861181</v>
      </c>
      <c r="K577" s="2">
        <f t="shared" si="215"/>
        <v>0.38743059061080265</v>
      </c>
      <c r="L577" s="2">
        <f t="shared" si="216"/>
        <v>0.1171125694093892</v>
      </c>
      <c r="M577" s="2">
        <f t="shared" si="217"/>
        <v>2.0191822311963342E-3</v>
      </c>
      <c r="N577" s="1">
        <v>1955</v>
      </c>
      <c r="O577" s="1">
        <v>1535</v>
      </c>
      <c r="P577" s="1">
        <v>464</v>
      </c>
      <c r="Q577" s="1">
        <v>8</v>
      </c>
      <c r="AN577" s="7">
        <f>IF(Q577&gt;0,RANK(Q577,(N577:P577,Q577:AL577)),0)</f>
        <v>4</v>
      </c>
      <c r="AO577" s="7">
        <f>IF(R577&gt;0,RANK(R577,(N577:P577,Q577:AL577)),0)</f>
        <v>0</v>
      </c>
      <c r="AP577" s="7">
        <f>IF(S577&gt;0,RANK(S577,(N577:P577,Q577:AL577)),0)</f>
        <v>0</v>
      </c>
      <c r="AQ577" s="7">
        <f>IF(T577&gt;0,RANK(T577,(N577:P577,Q577:AL577)),0)</f>
        <v>0</v>
      </c>
      <c r="AR577" s="2">
        <f t="shared" si="218"/>
        <v>2.0191822311963654E-3</v>
      </c>
      <c r="AS577" s="2">
        <f t="shared" si="219"/>
        <v>0</v>
      </c>
      <c r="AT577" s="2">
        <f t="shared" si="220"/>
        <v>0</v>
      </c>
      <c r="AU577" s="2">
        <f t="shared" si="221"/>
        <v>0</v>
      </c>
      <c r="AW577" t="s">
        <v>160</v>
      </c>
      <c r="AX577" t="s">
        <v>297</v>
      </c>
      <c r="AY577">
        <v>10</v>
      </c>
      <c r="BA577" s="127">
        <v>13</v>
      </c>
      <c r="BB577" s="130">
        <v>319</v>
      </c>
      <c r="BC577" s="131">
        <f t="shared" si="211"/>
        <v>13319</v>
      </c>
      <c r="BE577" s="7" t="s">
        <v>3271</v>
      </c>
    </row>
    <row r="578" spans="1:57" hidden="1" outlineLevel="1" x14ac:dyDescent="0.2">
      <c r="A578" t="s">
        <v>273</v>
      </c>
      <c r="B578" t="s">
        <v>297</v>
      </c>
      <c r="C578" s="1">
        <f t="shared" si="212"/>
        <v>4072</v>
      </c>
      <c r="D578" s="7">
        <f>RANK(N578,(N578:P578,Q578:AL578))</f>
        <v>1</v>
      </c>
      <c r="E578" s="7">
        <f>RANK(O578,(N578:P578,Q578:AL578))</f>
        <v>2</v>
      </c>
      <c r="F578" s="7">
        <f>IF(P578&gt;0,RANK(P578,(N578:P578,Q578:AL578)),0)</f>
        <v>3</v>
      </c>
      <c r="G578" s="1">
        <f t="shared" si="213"/>
        <v>1054</v>
      </c>
      <c r="H578" s="2">
        <f t="shared" si="222"/>
        <v>0.25884086444007859</v>
      </c>
      <c r="I578" s="2"/>
      <c r="J578" s="2">
        <f t="shared" si="214"/>
        <v>0.56139489194499015</v>
      </c>
      <c r="K578" s="2">
        <f t="shared" si="215"/>
        <v>0.30255402750491162</v>
      </c>
      <c r="L578" s="2">
        <f t="shared" si="216"/>
        <v>0.12770137524557956</v>
      </c>
      <c r="M578" s="2">
        <f t="shared" si="217"/>
        <v>8.3497053045186731E-3</v>
      </c>
      <c r="N578" s="1">
        <v>2286</v>
      </c>
      <c r="O578" s="1">
        <v>1232</v>
      </c>
      <c r="P578" s="1">
        <v>520</v>
      </c>
      <c r="Q578" s="1">
        <v>34</v>
      </c>
      <c r="AN578" s="7">
        <f>IF(Q578&gt;0,RANK(Q578,(N578:P578,Q578:AL578)),0)</f>
        <v>4</v>
      </c>
      <c r="AO578" s="7">
        <f>IF(R578&gt;0,RANK(R578,(N578:P578,Q578:AL578)),0)</f>
        <v>0</v>
      </c>
      <c r="AP578" s="7">
        <f>IF(S578&gt;0,RANK(S578,(N578:P578,Q578:AL578)),0)</f>
        <v>0</v>
      </c>
      <c r="AQ578" s="7">
        <f>IF(T578&gt;0,RANK(T578,(N578:P578,Q578:AL578)),0)</f>
        <v>0</v>
      </c>
      <c r="AR578" s="2">
        <f t="shared" si="218"/>
        <v>8.3497053045186644E-3</v>
      </c>
      <c r="AS578" s="2">
        <f t="shared" si="219"/>
        <v>0</v>
      </c>
      <c r="AT578" s="2">
        <f t="shared" si="220"/>
        <v>0</v>
      </c>
      <c r="AU578" s="2">
        <f t="shared" si="221"/>
        <v>0</v>
      </c>
      <c r="AW578" t="s">
        <v>273</v>
      </c>
      <c r="AX578" t="s">
        <v>297</v>
      </c>
      <c r="AY578">
        <v>10</v>
      </c>
      <c r="BA578" s="127">
        <v>13</v>
      </c>
      <c r="BB578" s="130">
        <v>321</v>
      </c>
      <c r="BC578" s="131">
        <f t="shared" si="211"/>
        <v>13321</v>
      </c>
      <c r="BE578" s="7" t="s">
        <v>3271</v>
      </c>
    </row>
    <row r="579" spans="1:57" hidden="1" outlineLevel="1" x14ac:dyDescent="0.2">
      <c r="A579" t="s">
        <v>1139</v>
      </c>
      <c r="B579" t="s">
        <v>297</v>
      </c>
      <c r="C579" s="1">
        <f t="shared" si="212"/>
        <v>5837</v>
      </c>
      <c r="D579" s="7">
        <f>RANK(N579,(N579:P579,Q579:AL579))</f>
        <v>1</v>
      </c>
      <c r="E579" s="7">
        <f>RANK(O579,(N579:P579,Q579:AL579))</f>
        <v>2</v>
      </c>
      <c r="F579" s="7">
        <f>IF(P579&gt;0,RANK(P579,(N579:P579,Q579:AL579)),0)</f>
        <v>3</v>
      </c>
      <c r="G579" s="1">
        <f t="shared" si="213"/>
        <v>234</v>
      </c>
      <c r="H579" s="2">
        <f t="shared" si="222"/>
        <v>4.0089086859688199E-2</v>
      </c>
      <c r="I579" s="2"/>
      <c r="J579" s="2">
        <f t="shared" si="214"/>
        <v>0.44166523899263321</v>
      </c>
      <c r="K579" s="2">
        <f t="shared" si="215"/>
        <v>0.40157615213294501</v>
      </c>
      <c r="L579" s="2">
        <f t="shared" si="216"/>
        <v>0.15504540003426417</v>
      </c>
      <c r="M579" s="2">
        <f t="shared" si="217"/>
        <v>1.713208840157604E-3</v>
      </c>
      <c r="N579" s="1">
        <v>2578</v>
      </c>
      <c r="O579" s="1">
        <v>2344</v>
      </c>
      <c r="P579" s="1">
        <v>905</v>
      </c>
      <c r="Q579" s="1">
        <v>10</v>
      </c>
      <c r="AN579" s="7">
        <f>IF(Q579&gt;0,RANK(Q579,(N579:P579,Q579:AL579)),0)</f>
        <v>4</v>
      </c>
      <c r="AO579" s="7">
        <f>IF(R579&gt;0,RANK(R579,(N579:P579,Q579:AL579)),0)</f>
        <v>0</v>
      </c>
      <c r="AP579" s="7">
        <f>IF(S579&gt;0,RANK(S579,(N579:P579,Q579:AL579)),0)</f>
        <v>0</v>
      </c>
      <c r="AQ579" s="7">
        <f>IF(T579&gt;0,RANK(T579,(N579:P579,Q579:AL579)),0)</f>
        <v>0</v>
      </c>
      <c r="AR579" s="2">
        <f t="shared" si="218"/>
        <v>1.7132088401576153E-3</v>
      </c>
      <c r="AS579" s="2">
        <f t="shared" si="219"/>
        <v>0</v>
      </c>
      <c r="AT579" s="2">
        <f t="shared" si="220"/>
        <v>0</v>
      </c>
      <c r="AU579" s="2">
        <f t="shared" si="221"/>
        <v>0</v>
      </c>
      <c r="AW579" t="s">
        <v>1139</v>
      </c>
      <c r="AX579" t="s">
        <v>297</v>
      </c>
      <c r="AY579">
        <v>2</v>
      </c>
      <c r="BA579" s="127">
        <v>13</v>
      </c>
      <c r="BB579" s="130"/>
      <c r="BC579" s="127">
        <v>13</v>
      </c>
      <c r="BE579" s="7" t="s">
        <v>2095</v>
      </c>
    </row>
    <row r="580" spans="1:57" collapsed="1" x14ac:dyDescent="0.2">
      <c r="A580" t="s">
        <v>296</v>
      </c>
      <c r="B580" t="s">
        <v>566</v>
      </c>
      <c r="C580" s="1">
        <f t="shared" si="212"/>
        <v>2321133</v>
      </c>
      <c r="D580" s="7">
        <f>RANK(N580,(N580:P580,Q580:AL580))</f>
        <v>1</v>
      </c>
      <c r="E580" s="7">
        <f>RANK(O580,(N580:P580,Q580:AL580))</f>
        <v>2</v>
      </c>
      <c r="F580" s="7">
        <f>IF(P580&gt;0,RANK(P580,(N580:P580,Q580:AL580)),0)</f>
        <v>3</v>
      </c>
      <c r="G580" s="1">
        <f t="shared" si="213"/>
        <v>13714</v>
      </c>
      <c r="H580" s="2">
        <f t="shared" si="222"/>
        <v>5.9083214964416085E-3</v>
      </c>
      <c r="I580" s="2"/>
      <c r="J580" s="2">
        <f t="shared" si="214"/>
        <v>0.43468685335997548</v>
      </c>
      <c r="K580" s="2">
        <f t="shared" si="215"/>
        <v>0.42877853186353387</v>
      </c>
      <c r="L580" s="2">
        <f t="shared" si="216"/>
        <v>0.13340769357033827</v>
      </c>
      <c r="M580" s="2">
        <f t="shared" si="217"/>
        <v>3.1269212061523777E-3</v>
      </c>
      <c r="N580" s="1">
        <f t="shared" ref="N580:T580" si="223">SUM(N421:N579)</f>
        <v>1008966</v>
      </c>
      <c r="O580" s="1">
        <f t="shared" si="223"/>
        <v>995252</v>
      </c>
      <c r="P580" s="1">
        <f t="shared" si="223"/>
        <v>309657</v>
      </c>
      <c r="Q580" s="1">
        <f t="shared" si="223"/>
        <v>7110</v>
      </c>
      <c r="R580" s="1">
        <f t="shared" si="223"/>
        <v>78</v>
      </c>
      <c r="S580" s="1">
        <f t="shared" si="223"/>
        <v>44</v>
      </c>
      <c r="T580" s="1">
        <f t="shared" si="223"/>
        <v>7</v>
      </c>
      <c r="X580" s="1">
        <f>SUM(X421:X579)</f>
        <v>9</v>
      </c>
      <c r="Y580" s="1">
        <f>SUM(Y421:Y579)</f>
        <v>10</v>
      </c>
      <c r="AN580" s="7">
        <f>IF(Q580&gt;0,RANK(Q580,(N580:P580,Q580:AL580)),0)</f>
        <v>4</v>
      </c>
      <c r="AO580" s="7">
        <f>IF(R580&gt;0,RANK(R580,(N580:P580,Q580:AL580)),0)</f>
        <v>5</v>
      </c>
      <c r="AP580" s="7">
        <f>IF(S580&gt;0,RANK(S580,(N580:P580,Q580:AL580)),0)</f>
        <v>6</v>
      </c>
      <c r="AQ580" s="7">
        <f>IF(T580&gt;0,RANK(T580,(N580:P580,Q580:AL580)),0)</f>
        <v>9</v>
      </c>
      <c r="AR580" s="2">
        <f t="shared" si="218"/>
        <v>3.0631592416289805E-3</v>
      </c>
      <c r="AS580" s="2">
        <f t="shared" si="219"/>
        <v>3.3604278600149155E-5</v>
      </c>
      <c r="AT580" s="2">
        <f t="shared" si="220"/>
        <v>1.8956259723161058E-5</v>
      </c>
      <c r="AU580" s="2">
        <f t="shared" si="221"/>
        <v>3.0157685923210776E-6</v>
      </c>
      <c r="AW580" t="s">
        <v>296</v>
      </c>
      <c r="AX580" t="s">
        <v>566</v>
      </c>
      <c r="BA580" s="127"/>
      <c r="BB580" s="130"/>
    </row>
    <row r="581" spans="1:57" x14ac:dyDescent="0.2">
      <c r="C581" s="1"/>
      <c r="E581" s="7"/>
      <c r="F581" s="7"/>
      <c r="I581" s="2"/>
      <c r="AN581" s="7"/>
      <c r="AO581" s="7"/>
      <c r="AP581" s="7"/>
      <c r="AQ581" s="7"/>
      <c r="BA581" s="127">
        <v>15</v>
      </c>
      <c r="BB581" s="130">
        <v>1</v>
      </c>
      <c r="BC581" s="131">
        <f>BA581*1000+BB581</f>
        <v>15001</v>
      </c>
      <c r="BE581" s="7" t="s">
        <v>3271</v>
      </c>
    </row>
    <row r="582" spans="1:57" hidden="1" outlineLevel="1" x14ac:dyDescent="0.2">
      <c r="A582" t="s">
        <v>851</v>
      </c>
      <c r="B582" t="s">
        <v>1318</v>
      </c>
      <c r="C582" s="1">
        <f>SUM(N582:AL582)</f>
        <v>50916</v>
      </c>
      <c r="D582" s="7">
        <f>RANK(N582,(N582:P582,Q582:AL582))</f>
        <v>1</v>
      </c>
      <c r="E582" s="7">
        <f>RANK(O582,(N582:P582,Q582:AL582))</f>
        <v>2</v>
      </c>
      <c r="F582" s="7">
        <f>IF(P582&gt;0,RANK(P582,(N582:P582,Q582:AL582)),0)</f>
        <v>3</v>
      </c>
      <c r="G582" s="1">
        <f>MAX(N582:P582)-LARGE(N582:P582,2)</f>
        <v>10265</v>
      </c>
      <c r="H582" s="2">
        <f t="shared" si="222"/>
        <v>0.20160656768010055</v>
      </c>
      <c r="I582" s="2"/>
      <c r="J582" s="2">
        <f t="shared" ref="J582:L586" si="224">IF($C582=0,"-",N582/$C582)</f>
        <v>0.50524393118076838</v>
      </c>
      <c r="K582" s="2">
        <f t="shared" si="224"/>
        <v>0.30363736350066778</v>
      </c>
      <c r="L582" s="2">
        <f t="shared" si="224"/>
        <v>0.17458166391703983</v>
      </c>
      <c r="M582" s="2">
        <f>IF(C582=0,"-",(1-J582-K582-L582))</f>
        <v>1.6537041401524011E-2</v>
      </c>
      <c r="N582" s="1">
        <v>25725</v>
      </c>
      <c r="O582" s="1">
        <v>15460</v>
      </c>
      <c r="P582" s="1">
        <v>8889</v>
      </c>
      <c r="Q582" s="1">
        <v>233</v>
      </c>
      <c r="R582" s="1">
        <v>404</v>
      </c>
      <c r="S582" s="1">
        <v>119</v>
      </c>
      <c r="U582" s="1">
        <v>86</v>
      </c>
      <c r="AN582" s="7">
        <f>IF(Q582&gt;0,RANK(Q582,(N582:P582,Q582:AL582)),0)</f>
        <v>5</v>
      </c>
      <c r="AO582" s="7">
        <f>IF(R582&gt;0,RANK(R582,(N582:P582,Q582:AL582)),0)</f>
        <v>4</v>
      </c>
      <c r="AP582" s="7">
        <f>IF(S582&gt;0,RANK(S582,(N582:P582,Q582:AL582)),0)</f>
        <v>6</v>
      </c>
      <c r="AQ582" s="7">
        <f>IF(T582&gt;0,RANK(T582,(N582:P582,Q582:AL582)),0)</f>
        <v>0</v>
      </c>
      <c r="AR582" s="2">
        <f t="shared" ref="AR582:AU585" si="225">IF($C582=0,"-",Q582/$C582)</f>
        <v>4.5761646633671145E-3</v>
      </c>
      <c r="AS582" s="2">
        <f t="shared" si="225"/>
        <v>7.9346374420614339E-3</v>
      </c>
      <c r="AT582" s="2">
        <f t="shared" si="225"/>
        <v>2.3371828109042345E-3</v>
      </c>
      <c r="AU582" s="2">
        <f t="shared" si="225"/>
        <v>0</v>
      </c>
      <c r="AW582" t="s">
        <v>851</v>
      </c>
      <c r="AX582" t="s">
        <v>1318</v>
      </c>
      <c r="AY582">
        <v>2</v>
      </c>
      <c r="BA582" s="127">
        <v>15</v>
      </c>
      <c r="BB582" s="130">
        <v>3</v>
      </c>
      <c r="BC582" s="131">
        <f>BA582*1000+BB582</f>
        <v>15003</v>
      </c>
      <c r="BE582" s="7" t="s">
        <v>3271</v>
      </c>
    </row>
    <row r="583" spans="1:57" hidden="1" outlineLevel="1" x14ac:dyDescent="0.2">
      <c r="A583" t="s">
        <v>2072</v>
      </c>
      <c r="B583" t="s">
        <v>1318</v>
      </c>
      <c r="C583" s="1">
        <f>SUM(N583:AL583)</f>
        <v>265841</v>
      </c>
      <c r="D583" s="7">
        <f>RANK(N583,(N583:P583,Q583:AL583))</f>
        <v>1</v>
      </c>
      <c r="E583" s="7">
        <f>RANK(O583,(N583:P583,Q583:AL583))</f>
        <v>2</v>
      </c>
      <c r="F583" s="7">
        <f>IF(P583&gt;0,RANK(P583,(N583:P583,Q583:AL583)),0)</f>
        <v>3</v>
      </c>
      <c r="G583" s="1">
        <f>MAX(N583:P583)-LARGE(N583:P583,2)</f>
        <v>19971</v>
      </c>
      <c r="H583" s="2">
        <f t="shared" si="222"/>
        <v>7.5123852227459265E-2</v>
      </c>
      <c r="I583" s="2"/>
      <c r="J583" s="2">
        <f t="shared" si="224"/>
        <v>0.46609815641680552</v>
      </c>
      <c r="K583" s="2">
        <f t="shared" si="224"/>
        <v>0.39097430418934626</v>
      </c>
      <c r="L583" s="2">
        <f t="shared" si="224"/>
        <v>0.13439612399893169</v>
      </c>
      <c r="M583" s="2">
        <f>IF(C583=0,"-",(1-J583-K583-L583))</f>
        <v>8.5314153949165306E-3</v>
      </c>
      <c r="N583" s="1">
        <v>123908</v>
      </c>
      <c r="O583" s="1">
        <v>103937</v>
      </c>
      <c r="P583" s="1">
        <v>35728</v>
      </c>
      <c r="Q583" s="1">
        <v>706</v>
      </c>
      <c r="R583" s="1">
        <v>850</v>
      </c>
      <c r="S583" s="1">
        <v>472</v>
      </c>
      <c r="U583" s="1">
        <v>240</v>
      </c>
      <c r="AN583" s="7">
        <f>IF(Q583&gt;0,RANK(Q583,(N583:P583,Q583:AL583)),0)</f>
        <v>5</v>
      </c>
      <c r="AO583" s="7">
        <f>IF(R583&gt;0,RANK(R583,(N583:P583,Q583:AL583)),0)</f>
        <v>4</v>
      </c>
      <c r="AP583" s="7">
        <f>IF(S583&gt;0,RANK(S583,(N583:P583,Q583:AL583)),0)</f>
        <v>6</v>
      </c>
      <c r="AQ583" s="7">
        <f>IF(T583&gt;0,RANK(T583,(N583:P583,Q583:AL583)),0)</f>
        <v>0</v>
      </c>
      <c r="AR583" s="2">
        <f t="shared" si="225"/>
        <v>2.6557227816627234E-3</v>
      </c>
      <c r="AS583" s="2">
        <f t="shared" si="225"/>
        <v>3.19739994959393E-3</v>
      </c>
      <c r="AT583" s="2">
        <f t="shared" si="225"/>
        <v>1.7754973837745117E-3</v>
      </c>
      <c r="AU583" s="2">
        <f t="shared" si="225"/>
        <v>0</v>
      </c>
      <c r="AW583" t="s">
        <v>2072</v>
      </c>
      <c r="AX583" t="s">
        <v>1318</v>
      </c>
      <c r="BA583" s="127">
        <v>15</v>
      </c>
      <c r="BB583" s="130">
        <v>7</v>
      </c>
      <c r="BC583" s="131">
        <f>BA583*1000+BB583</f>
        <v>15007</v>
      </c>
      <c r="BE583" s="7" t="s">
        <v>3271</v>
      </c>
    </row>
    <row r="584" spans="1:57" hidden="1" outlineLevel="1" x14ac:dyDescent="0.2">
      <c r="A584" t="s">
        <v>537</v>
      </c>
      <c r="B584" t="s">
        <v>1318</v>
      </c>
      <c r="C584" s="1">
        <f>SUM(N584:AL584)</f>
        <v>19127</v>
      </c>
      <c r="D584" s="7">
        <f>RANK(N584,(N584:P584,Q584:AL584))</f>
        <v>1</v>
      </c>
      <c r="E584" s="7">
        <f>RANK(O584,(N584:P584,Q584:AL584))</f>
        <v>2</v>
      </c>
      <c r="F584" s="7">
        <f>IF(P584&gt;0,RANK(P584,(N584:P584,Q584:AL584)),0)</f>
        <v>3</v>
      </c>
      <c r="G584" s="1">
        <f>MAX(N584:P584)-LARGE(N584:P584,2)</f>
        <v>4441</v>
      </c>
      <c r="H584" s="2">
        <f t="shared" si="222"/>
        <v>0.23218486955612486</v>
      </c>
      <c r="I584" s="2"/>
      <c r="J584" s="2">
        <f t="shared" si="224"/>
        <v>0.56020285460344021</v>
      </c>
      <c r="K584" s="2">
        <f t="shared" si="224"/>
        <v>0.32801798504731533</v>
      </c>
      <c r="L584" s="2">
        <f t="shared" si="224"/>
        <v>9.1807392690960429E-2</v>
      </c>
      <c r="M584" s="2">
        <f>IF(C584=0,"-",(1-J584-K584-L584))</f>
        <v>1.9971767658284026E-2</v>
      </c>
      <c r="N584" s="1">
        <v>10715</v>
      </c>
      <c r="O584" s="1">
        <v>6274</v>
      </c>
      <c r="P584" s="1">
        <v>1756</v>
      </c>
      <c r="Q584" s="1">
        <v>125</v>
      </c>
      <c r="R584" s="1">
        <v>104</v>
      </c>
      <c r="S584" s="1">
        <v>80</v>
      </c>
      <c r="U584" s="1">
        <v>73</v>
      </c>
      <c r="AN584" s="7">
        <f>IF(Q584&gt;0,RANK(Q584,(N584:P584,Q584:AL584)),0)</f>
        <v>4</v>
      </c>
      <c r="AO584" s="7">
        <f>IF(R584&gt;0,RANK(R584,(N584:P584,Q584:AL584)),0)</f>
        <v>5</v>
      </c>
      <c r="AP584" s="7">
        <f>IF(S584&gt;0,RANK(S584,(N584:P584,Q584:AL584)),0)</f>
        <v>6</v>
      </c>
      <c r="AQ584" s="7">
        <f>IF(T584&gt;0,RANK(T584,(N584:P584,Q584:AL584)),0)</f>
        <v>0</v>
      </c>
      <c r="AR584" s="2">
        <f t="shared" si="225"/>
        <v>6.5352642860877297E-3</v>
      </c>
      <c r="AS584" s="2">
        <f t="shared" si="225"/>
        <v>5.4373398860249906E-3</v>
      </c>
      <c r="AT584" s="2">
        <f t="shared" si="225"/>
        <v>4.1825691430961466E-3</v>
      </c>
      <c r="AU584" s="2">
        <f t="shared" si="225"/>
        <v>0</v>
      </c>
      <c r="AW584" t="s">
        <v>537</v>
      </c>
      <c r="AX584" t="s">
        <v>1318</v>
      </c>
      <c r="AY584">
        <v>2</v>
      </c>
      <c r="BA584" s="127">
        <v>15</v>
      </c>
      <c r="BB584" s="130">
        <v>9</v>
      </c>
      <c r="BC584" s="131">
        <f>BA584*1000+BB584</f>
        <v>15009</v>
      </c>
      <c r="BE584" s="7" t="s">
        <v>3271</v>
      </c>
    </row>
    <row r="585" spans="1:57" hidden="1" outlineLevel="1" x14ac:dyDescent="0.2">
      <c r="A585" t="s">
        <v>1524</v>
      </c>
      <c r="B585" t="s">
        <v>1318</v>
      </c>
      <c r="C585" s="1">
        <f>SUM(N585:AL585)</f>
        <v>36958</v>
      </c>
      <c r="D585" s="7">
        <f>RANK(N585,(N585:P585,Q585:AL585))</f>
        <v>1</v>
      </c>
      <c r="E585" s="7">
        <f>RANK(O585,(N585:P585,Q585:AL585))</f>
        <v>2</v>
      </c>
      <c r="F585" s="7">
        <f>IF(P585&gt;0,RANK(P585,(N585:P585,Q585:AL585)),0)</f>
        <v>3</v>
      </c>
      <c r="G585" s="1">
        <f>MAX(N585:P585)-LARGE(N585:P585,2)</f>
        <v>7811</v>
      </c>
      <c r="H585" s="2">
        <f t="shared" si="222"/>
        <v>0.21134801666756858</v>
      </c>
      <c r="I585" s="2"/>
      <c r="J585" s="2">
        <f t="shared" si="224"/>
        <v>0.51306888900914549</v>
      </c>
      <c r="K585" s="2">
        <f t="shared" si="224"/>
        <v>0.30172087234157691</v>
      </c>
      <c r="L585" s="2">
        <f t="shared" si="224"/>
        <v>0.17939282428702852</v>
      </c>
      <c r="M585" s="2">
        <f>IF(C585=0,"-",(1-J585-K585-L585))</f>
        <v>5.8174143622490848E-3</v>
      </c>
      <c r="N585" s="1">
        <v>18962</v>
      </c>
      <c r="O585" s="1">
        <v>11151</v>
      </c>
      <c r="P585" s="1">
        <v>6630</v>
      </c>
      <c r="Q585" s="1">
        <v>55</v>
      </c>
      <c r="R585" s="1">
        <v>94</v>
      </c>
      <c r="S585" s="1">
        <v>49</v>
      </c>
      <c r="U585" s="1">
        <v>17</v>
      </c>
      <c r="AN585" s="7">
        <f>IF(Q585&gt;0,RANK(Q585,(N585:P585,Q585:AL585)),0)</f>
        <v>5</v>
      </c>
      <c r="AO585" s="7">
        <f>IF(R585&gt;0,RANK(R585,(N585:P585,Q585:AL585)),0)</f>
        <v>4</v>
      </c>
      <c r="AP585" s="7">
        <f>IF(S585&gt;0,RANK(S585,(N585:P585,Q585:AL585)),0)</f>
        <v>6</v>
      </c>
      <c r="AQ585" s="7">
        <f>IF(T585&gt;0,RANK(T585,(N585:P585,Q585:AL585)),0)</f>
        <v>0</v>
      </c>
      <c r="AR585" s="2">
        <f t="shared" si="225"/>
        <v>1.4881757670869636E-3</v>
      </c>
      <c r="AS585" s="2">
        <f t="shared" si="225"/>
        <v>2.5434276746577195E-3</v>
      </c>
      <c r="AT585" s="2">
        <f t="shared" si="225"/>
        <v>1.3258293197683858E-3</v>
      </c>
      <c r="AU585" s="2">
        <f t="shared" si="225"/>
        <v>0</v>
      </c>
      <c r="AW585" t="s">
        <v>1524</v>
      </c>
      <c r="AX585" t="s">
        <v>1318</v>
      </c>
      <c r="AY585">
        <v>2</v>
      </c>
      <c r="BA585" s="127">
        <v>15</v>
      </c>
      <c r="BB585" s="130"/>
      <c r="BC585" s="127">
        <v>15</v>
      </c>
      <c r="BE585" s="7" t="s">
        <v>2095</v>
      </c>
    </row>
    <row r="586" spans="1:57" collapsed="1" x14ac:dyDescent="0.2">
      <c r="A586" t="s">
        <v>851</v>
      </c>
      <c r="B586" t="s">
        <v>566</v>
      </c>
      <c r="C586" s="1">
        <f>SUM(N586:AL586)</f>
        <v>372842</v>
      </c>
      <c r="D586" s="7">
        <f>RANK(N586,(N586:P586,Q586:AL586))</f>
        <v>1</v>
      </c>
      <c r="E586" s="7">
        <f>RANK(O586,(N586:P586,Q586:AL586))</f>
        <v>2</v>
      </c>
      <c r="F586" s="7">
        <f>IF(P586&gt;0,RANK(P586,(N586:P586,Q586:AL586)),0)</f>
        <v>3</v>
      </c>
      <c r="G586" s="1">
        <f>MAX(N586:P586)-LARGE(N586:P586,2)</f>
        <v>42488</v>
      </c>
      <c r="H586" s="2">
        <f t="shared" si="222"/>
        <v>0.11395711856496854</v>
      </c>
      <c r="I586" s="2"/>
      <c r="J586" s="2">
        <f t="shared" si="224"/>
        <v>0.48092757790163126</v>
      </c>
      <c r="K586" s="2">
        <f t="shared" si="224"/>
        <v>0.36697045933666272</v>
      </c>
      <c r="L586" s="2">
        <f t="shared" si="224"/>
        <v>0.14215941337081123</v>
      </c>
      <c r="M586" s="2">
        <f>IF(C586=0,"-",(1-J586-K586-L586))</f>
        <v>9.9425493908947282E-3</v>
      </c>
      <c r="N586" s="1">
        <f t="shared" ref="N586:S586" si="226">SUM(N582:N585)</f>
        <v>179310</v>
      </c>
      <c r="O586" s="1">
        <f t="shared" si="226"/>
        <v>136822</v>
      </c>
      <c r="P586" s="1">
        <f t="shared" si="226"/>
        <v>53003</v>
      </c>
      <c r="Q586" s="1">
        <f t="shared" si="226"/>
        <v>1119</v>
      </c>
      <c r="R586" s="1">
        <f t="shared" si="226"/>
        <v>1452</v>
      </c>
      <c r="S586" s="1">
        <f t="shared" si="226"/>
        <v>720</v>
      </c>
      <c r="U586" s="1">
        <f>SUM(U582:U585)</f>
        <v>416</v>
      </c>
      <c r="AN586" s="7">
        <f>IF(Q586&gt;0,RANK(Q586,(N586:P586,Q586:AL586)),0)</f>
        <v>5</v>
      </c>
      <c r="AO586" s="7">
        <f>IF(R586&gt;0,RANK(R586,(N586:P586,Q586:AL586)),0)</f>
        <v>4</v>
      </c>
      <c r="AP586" s="7">
        <f>IF(S586&gt;0,RANK(S586,(N586:P586,Q586:AL586)),0)</f>
        <v>6</v>
      </c>
      <c r="AQ586" s="7">
        <f>IF(T586&gt;0,RANK(T586,(N586:P586,Q586:AL586)),0)</f>
        <v>0</v>
      </c>
      <c r="AR586" s="2">
        <f>IF($C586=0,"-",Q586/$C586)</f>
        <v>3.0012713159998069E-3</v>
      </c>
      <c r="AS586" s="2">
        <f>IF($C586=0,"-",R586/$C586)</f>
        <v>3.8944110373831274E-3</v>
      </c>
      <c r="AT586" s="2">
        <f>IF($C586=0,"-",S586/$C586)</f>
        <v>1.9311129110990714E-3</v>
      </c>
      <c r="AU586" s="2">
        <f>IF($C586=0,"-",T586/$C586)</f>
        <v>0</v>
      </c>
      <c r="AW586" t="s">
        <v>851</v>
      </c>
      <c r="AX586" t="s">
        <v>566</v>
      </c>
      <c r="BA586" s="127"/>
      <c r="BB586" s="130"/>
    </row>
    <row r="587" spans="1:57" x14ac:dyDescent="0.2">
      <c r="C587" s="1"/>
      <c r="E587" s="7"/>
      <c r="F587" s="7"/>
      <c r="I587" s="2"/>
      <c r="AN587" s="7"/>
      <c r="AO587" s="7"/>
      <c r="AP587" s="7"/>
      <c r="AQ587" s="7"/>
      <c r="BA587" s="127">
        <v>16</v>
      </c>
      <c r="BB587" s="130">
        <v>1</v>
      </c>
      <c r="BC587" s="131">
        <f t="shared" ref="BC587:BC630" si="227">BA587*1000+BB587</f>
        <v>16001</v>
      </c>
      <c r="BE587" s="7" t="s">
        <v>3271</v>
      </c>
    </row>
    <row r="588" spans="1:57" hidden="1" outlineLevel="1" x14ac:dyDescent="0.2">
      <c r="A588" t="s">
        <v>1469</v>
      </c>
      <c r="B588" t="s">
        <v>1129</v>
      </c>
      <c r="C588" s="1">
        <f t="shared" ref="C588:C632" si="228">SUM(N588:AL588)</f>
        <v>110166</v>
      </c>
      <c r="D588" s="7">
        <f>RANK(N588,(N588:P588,Q588:AL588))</f>
        <v>2</v>
      </c>
      <c r="E588" s="7">
        <f>RANK(O588,(N588:P588,Q588:AL588))</f>
        <v>1</v>
      </c>
      <c r="F588" s="7">
        <f>IF(P588&gt;0,RANK(P588,(N588:P588,Q588:AL588)),0)</f>
        <v>3</v>
      </c>
      <c r="G588" s="1">
        <f t="shared" ref="G588:G632" si="229">MAX(N588:P588)-LARGE(N588:P588,2)</f>
        <v>17059</v>
      </c>
      <c r="H588" s="2">
        <f t="shared" si="222"/>
        <v>0.1548481382640742</v>
      </c>
      <c r="I588" s="2"/>
      <c r="J588" s="2">
        <f t="shared" ref="J588:J632" si="230">IF($C588=0,"-",N588/$C588)</f>
        <v>0.28993518871521157</v>
      </c>
      <c r="K588" s="2">
        <f t="shared" ref="K588:K632" si="231">IF($C588=0,"-",O588/$C588)</f>
        <v>0.4447833269792858</v>
      </c>
      <c r="L588" s="2">
        <f t="shared" ref="L588:L632" si="232">IF($C588=0,"-",P588/$C588)</f>
        <v>0.25590472559591887</v>
      </c>
      <c r="M588" s="2">
        <f t="shared" ref="M588:M632" si="233">IF(C588=0,"-",(1-J588-K588-L588))</f>
        <v>9.3767587095838212E-3</v>
      </c>
      <c r="N588" s="1">
        <v>31941</v>
      </c>
      <c r="O588" s="1">
        <v>49000</v>
      </c>
      <c r="P588" s="1">
        <v>28192</v>
      </c>
      <c r="Q588" s="1">
        <v>258</v>
      </c>
      <c r="R588" s="1">
        <v>681</v>
      </c>
      <c r="S588" s="1">
        <v>94</v>
      </c>
      <c r="AN588" s="7">
        <f>IF(Q588&gt;0,RANK(Q588,(N588:P588,Q588:AL588)),0)</f>
        <v>5</v>
      </c>
      <c r="AO588" s="7">
        <f>IF(R588&gt;0,RANK(R588,(N588:P588,Q588:AL588)),0)</f>
        <v>4</v>
      </c>
      <c r="AP588" s="7">
        <f>IF(S588&gt;0,RANK(S588,(N588:P588,Q588:AL588)),0)</f>
        <v>6</v>
      </c>
      <c r="AQ588" s="7">
        <f>IF(T588&gt;0,RANK(T588,(N588:P588,Q588:AL588)),0)</f>
        <v>0</v>
      </c>
      <c r="AR588" s="2">
        <f t="shared" ref="AR588:AR632" si="234">IF($C588=0,"-",Q588/$C588)</f>
        <v>2.34192037470726E-3</v>
      </c>
      <c r="AS588" s="2">
        <f t="shared" ref="AS588:AS632" si="235">IF($C588=0,"-",R588/$C588)</f>
        <v>6.1815805239366049E-3</v>
      </c>
      <c r="AT588" s="2">
        <f t="shared" ref="AT588:AT632" si="236">IF($C588=0,"-",S588/$C588)</f>
        <v>8.5325781093985439E-4</v>
      </c>
      <c r="AU588" s="2">
        <f t="shared" ref="AU588:AU632" si="237">IF($C588=0,"-",T588/$C588)</f>
        <v>0</v>
      </c>
      <c r="AW588" t="s">
        <v>1469</v>
      </c>
      <c r="AX588" t="s">
        <v>1129</v>
      </c>
      <c r="BA588" s="127">
        <v>16</v>
      </c>
      <c r="BB588" s="130">
        <v>3</v>
      </c>
      <c r="BC588" s="131">
        <f t="shared" si="227"/>
        <v>16003</v>
      </c>
      <c r="BE588" s="7" t="s">
        <v>3271</v>
      </c>
    </row>
    <row r="589" spans="1:57" hidden="1" outlineLevel="1" x14ac:dyDescent="0.2">
      <c r="A589" t="s">
        <v>1179</v>
      </c>
      <c r="B589" t="s">
        <v>1129</v>
      </c>
      <c r="C589" s="1">
        <f t="shared" si="228"/>
        <v>1937</v>
      </c>
      <c r="D589" s="7">
        <f>RANK(N589,(N589:P589,Q589:AL589))</f>
        <v>3</v>
      </c>
      <c r="E589" s="7">
        <f>RANK(O589,(N589:P589,Q589:AL589))</f>
        <v>1</v>
      </c>
      <c r="F589" s="7">
        <f>IF(P589&gt;0,RANK(P589,(N589:P589,Q589:AL589)),0)</f>
        <v>2</v>
      </c>
      <c r="G589" s="1">
        <f t="shared" si="229"/>
        <v>59</v>
      </c>
      <c r="H589" s="2">
        <f t="shared" si="222"/>
        <v>3.0459473412493547E-2</v>
      </c>
      <c r="I589" s="2"/>
      <c r="J589" s="2">
        <f t="shared" si="230"/>
        <v>0.23593185338151781</v>
      </c>
      <c r="K589" s="2">
        <f t="shared" si="231"/>
        <v>0.38926174496644295</v>
      </c>
      <c r="L589" s="2">
        <f t="shared" si="232"/>
        <v>0.35880227155394939</v>
      </c>
      <c r="M589" s="2">
        <f t="shared" si="233"/>
        <v>1.6004130098089875E-2</v>
      </c>
      <c r="N589" s="1">
        <v>457</v>
      </c>
      <c r="O589" s="1">
        <v>754</v>
      </c>
      <c r="P589" s="1">
        <v>695</v>
      </c>
      <c r="Q589" s="1">
        <v>2</v>
      </c>
      <c r="R589" s="1">
        <v>27</v>
      </c>
      <c r="S589" s="1">
        <v>2</v>
      </c>
      <c r="AN589" s="7">
        <f>IF(Q589&gt;0,RANK(Q589,(N589:P589,Q589:AL589)),0)</f>
        <v>5</v>
      </c>
      <c r="AO589" s="7">
        <f>IF(R589&gt;0,RANK(R589,(N589:P589,Q589:AL589)),0)</f>
        <v>4</v>
      </c>
      <c r="AP589" s="7">
        <f>IF(S589&gt;0,RANK(S589,(N589:P589,Q589:AL589)),0)</f>
        <v>5</v>
      </c>
      <c r="AQ589" s="7">
        <f>IF(T589&gt;0,RANK(T589,(N589:P589,Q589:AL589)),0)</f>
        <v>0</v>
      </c>
      <c r="AR589" s="2">
        <f t="shared" si="234"/>
        <v>1.0325245224574084E-3</v>
      </c>
      <c r="AS589" s="2">
        <f t="shared" si="235"/>
        <v>1.3939081053175014E-2</v>
      </c>
      <c r="AT589" s="2">
        <f t="shared" si="236"/>
        <v>1.0325245224574084E-3</v>
      </c>
      <c r="AU589" s="2">
        <f t="shared" si="237"/>
        <v>0</v>
      </c>
      <c r="AW589" t="s">
        <v>1179</v>
      </c>
      <c r="AX589" t="s">
        <v>1129</v>
      </c>
      <c r="AY589">
        <v>1</v>
      </c>
      <c r="BA589" s="127">
        <v>16</v>
      </c>
      <c r="BB589" s="130">
        <v>5</v>
      </c>
      <c r="BC589" s="131">
        <f t="shared" si="227"/>
        <v>16005</v>
      </c>
      <c r="BE589" s="7" t="s">
        <v>3271</v>
      </c>
    </row>
    <row r="590" spans="1:57" hidden="1" outlineLevel="1" x14ac:dyDescent="0.2">
      <c r="A590" t="s">
        <v>2132</v>
      </c>
      <c r="B590" t="s">
        <v>1129</v>
      </c>
      <c r="C590" s="1">
        <f t="shared" si="228"/>
        <v>32211</v>
      </c>
      <c r="D590" s="7">
        <f>RANK(N590,(N590:P590,Q590:AL590))</f>
        <v>2</v>
      </c>
      <c r="E590" s="7">
        <f>RANK(O590,(N590:P590,Q590:AL590))</f>
        <v>1</v>
      </c>
      <c r="F590" s="7">
        <f>IF(P590&gt;0,RANK(P590,(N590:P590,Q590:AL590)),0)</f>
        <v>3</v>
      </c>
      <c r="G590" s="1">
        <f t="shared" si="229"/>
        <v>925</v>
      </c>
      <c r="H590" s="2">
        <f t="shared" si="222"/>
        <v>2.8716897954115052E-2</v>
      </c>
      <c r="I590" s="2"/>
      <c r="J590" s="2">
        <f t="shared" si="230"/>
        <v>0.34432336779361089</v>
      </c>
      <c r="K590" s="2">
        <f t="shared" si="231"/>
        <v>0.37304026574772592</v>
      </c>
      <c r="L590" s="2">
        <f t="shared" si="232"/>
        <v>0.25196361491415975</v>
      </c>
      <c r="M590" s="2">
        <f t="shared" si="233"/>
        <v>3.0672751544503496E-2</v>
      </c>
      <c r="N590" s="1">
        <v>11091</v>
      </c>
      <c r="O590" s="1">
        <v>12016</v>
      </c>
      <c r="P590" s="1">
        <v>8116</v>
      </c>
      <c r="Q590" s="1">
        <v>74</v>
      </c>
      <c r="R590" s="1">
        <v>861</v>
      </c>
      <c r="S590" s="1">
        <v>53</v>
      </c>
      <c r="AN590" s="7">
        <f>IF(Q590&gt;0,RANK(Q590,(N590:P590,Q590:AL590)),0)</f>
        <v>5</v>
      </c>
      <c r="AO590" s="7">
        <f>IF(R590&gt;0,RANK(R590,(N590:P590,Q590:AL590)),0)</f>
        <v>4</v>
      </c>
      <c r="AP590" s="7">
        <f>IF(S590&gt;0,RANK(S590,(N590:P590,Q590:AL590)),0)</f>
        <v>6</v>
      </c>
      <c r="AQ590" s="7">
        <f>IF(T590&gt;0,RANK(T590,(N590:P590,Q590:AL590)),0)</f>
        <v>0</v>
      </c>
      <c r="AR590" s="2">
        <f t="shared" si="234"/>
        <v>2.2973518363292042E-3</v>
      </c>
      <c r="AS590" s="2">
        <f t="shared" si="235"/>
        <v>2.6729999068641149E-2</v>
      </c>
      <c r="AT590" s="2">
        <f t="shared" si="236"/>
        <v>1.6454006395330788E-3</v>
      </c>
      <c r="AU590" s="2">
        <f t="shared" si="237"/>
        <v>0</v>
      </c>
      <c r="AW590" t="s">
        <v>2132</v>
      </c>
      <c r="AX590" t="s">
        <v>1129</v>
      </c>
      <c r="AY590">
        <v>2</v>
      </c>
      <c r="BA590" s="127">
        <v>16</v>
      </c>
      <c r="BB590" s="130">
        <v>7</v>
      </c>
      <c r="BC590" s="131">
        <f t="shared" si="227"/>
        <v>16007</v>
      </c>
      <c r="BE590" s="7" t="s">
        <v>3271</v>
      </c>
    </row>
    <row r="591" spans="1:57" hidden="1" outlineLevel="1" x14ac:dyDescent="0.2">
      <c r="A591" t="s">
        <v>1606</v>
      </c>
      <c r="B591" t="s">
        <v>1129</v>
      </c>
      <c r="C591" s="1">
        <f t="shared" si="228"/>
        <v>2854</v>
      </c>
      <c r="D591" s="7">
        <f>RANK(N591,(N591:P591,Q591:AL591))</f>
        <v>3</v>
      </c>
      <c r="E591" s="7">
        <f>RANK(O591,(N591:P591,Q591:AL591))</f>
        <v>1</v>
      </c>
      <c r="F591" s="7">
        <f>IF(P591&gt;0,RANK(P591,(N591:P591,Q591:AL591)),0)</f>
        <v>2</v>
      </c>
      <c r="G591" s="1">
        <f t="shared" si="229"/>
        <v>735</v>
      </c>
      <c r="H591" s="2">
        <f t="shared" si="222"/>
        <v>0.2575332866152768</v>
      </c>
      <c r="I591" s="2"/>
      <c r="J591" s="2">
        <f t="shared" si="230"/>
        <v>0.19691660826909602</v>
      </c>
      <c r="K591" s="2">
        <f t="shared" si="231"/>
        <v>0.49719691660826909</v>
      </c>
      <c r="L591" s="2">
        <f t="shared" si="232"/>
        <v>0.23966362999299229</v>
      </c>
      <c r="M591" s="2">
        <f t="shared" si="233"/>
        <v>6.6222845129642549E-2</v>
      </c>
      <c r="N591" s="1">
        <v>562</v>
      </c>
      <c r="O591" s="1">
        <v>1419</v>
      </c>
      <c r="P591" s="1">
        <v>684</v>
      </c>
      <c r="Q591" s="1">
        <v>6</v>
      </c>
      <c r="R591" s="1">
        <v>179</v>
      </c>
      <c r="S591" s="1">
        <v>4</v>
      </c>
      <c r="AN591" s="7">
        <f>IF(Q591&gt;0,RANK(Q591,(N591:P591,Q591:AL591)),0)</f>
        <v>5</v>
      </c>
      <c r="AO591" s="7">
        <f>IF(R591&gt;0,RANK(R591,(N591:P591,Q591:AL591)),0)</f>
        <v>4</v>
      </c>
      <c r="AP591" s="7">
        <f>IF(S591&gt;0,RANK(S591,(N591:P591,Q591:AL591)),0)</f>
        <v>6</v>
      </c>
      <c r="AQ591" s="7">
        <f>IF(T591&gt;0,RANK(T591,(N591:P591,Q591:AL591)),0)</f>
        <v>0</v>
      </c>
      <c r="AR591" s="2">
        <f t="shared" si="234"/>
        <v>2.1023125437981782E-3</v>
      </c>
      <c r="AS591" s="2">
        <f t="shared" si="235"/>
        <v>6.2718990889978982E-2</v>
      </c>
      <c r="AT591" s="2">
        <f t="shared" si="236"/>
        <v>1.4015416958654519E-3</v>
      </c>
      <c r="AU591" s="2">
        <f t="shared" si="237"/>
        <v>0</v>
      </c>
      <c r="AW591" t="s">
        <v>1606</v>
      </c>
      <c r="AX591" t="s">
        <v>1129</v>
      </c>
      <c r="AY591">
        <v>2</v>
      </c>
      <c r="BA591" s="127">
        <v>16</v>
      </c>
      <c r="BB591" s="130">
        <v>9</v>
      </c>
      <c r="BC591" s="131">
        <f t="shared" si="227"/>
        <v>16009</v>
      </c>
      <c r="BE591" s="7" t="s">
        <v>3271</v>
      </c>
    </row>
    <row r="592" spans="1:57" hidden="1" outlineLevel="1" x14ac:dyDescent="0.2">
      <c r="A592" t="s">
        <v>1607</v>
      </c>
      <c r="B592" t="s">
        <v>1129</v>
      </c>
      <c r="C592" s="1">
        <f t="shared" si="228"/>
        <v>3703</v>
      </c>
      <c r="D592" s="7">
        <f>RANK(N592,(N592:P592,Q592:AL592))</f>
        <v>1</v>
      </c>
      <c r="E592" s="7">
        <f>RANK(O592,(N592:P592,Q592:AL592))</f>
        <v>2</v>
      </c>
      <c r="F592" s="7">
        <f>IF(P592&gt;0,RANK(P592,(N592:P592,Q592:AL592)),0)</f>
        <v>3</v>
      </c>
      <c r="G592" s="1">
        <f t="shared" si="229"/>
        <v>47</v>
      </c>
      <c r="H592" s="2">
        <f t="shared" si="222"/>
        <v>1.2692411558196058E-2</v>
      </c>
      <c r="I592" s="2"/>
      <c r="J592" s="2">
        <f t="shared" si="230"/>
        <v>0.34296516338104238</v>
      </c>
      <c r="K592" s="2">
        <f t="shared" si="231"/>
        <v>0.33027275182284632</v>
      </c>
      <c r="L592" s="2">
        <f t="shared" si="232"/>
        <v>0.3146097758574129</v>
      </c>
      <c r="M592" s="2">
        <f t="shared" si="233"/>
        <v>1.2152308938698342E-2</v>
      </c>
      <c r="N592" s="1">
        <v>1270</v>
      </c>
      <c r="O592" s="1">
        <v>1223</v>
      </c>
      <c r="P592" s="1">
        <v>1165</v>
      </c>
      <c r="Q592" s="1">
        <v>10</v>
      </c>
      <c r="R592" s="1">
        <v>25</v>
      </c>
      <c r="S592" s="1">
        <v>10</v>
      </c>
      <c r="AN592" s="7">
        <f>IF(Q592&gt;0,RANK(Q592,(N592:P592,Q592:AL592)),0)</f>
        <v>5</v>
      </c>
      <c r="AO592" s="7">
        <f>IF(R592&gt;0,RANK(R592,(N592:P592,Q592:AL592)),0)</f>
        <v>4</v>
      </c>
      <c r="AP592" s="7">
        <f>IF(S592&gt;0,RANK(S592,(N592:P592,Q592:AL592)),0)</f>
        <v>5</v>
      </c>
      <c r="AQ592" s="7">
        <f>IF(T592&gt;0,RANK(T592,(N592:P592,Q592:AL592)),0)</f>
        <v>0</v>
      </c>
      <c r="AR592" s="2">
        <f t="shared" si="234"/>
        <v>2.7005130974885228E-3</v>
      </c>
      <c r="AS592" s="2">
        <f t="shared" si="235"/>
        <v>6.7512827437213067E-3</v>
      </c>
      <c r="AT592" s="2">
        <f t="shared" si="236"/>
        <v>2.7005130974885228E-3</v>
      </c>
      <c r="AU592" s="2">
        <f t="shared" si="237"/>
        <v>0</v>
      </c>
      <c r="AW592" t="s">
        <v>1607</v>
      </c>
      <c r="AX592" t="s">
        <v>1129</v>
      </c>
      <c r="AY592">
        <v>1</v>
      </c>
      <c r="BA592" s="127">
        <v>16</v>
      </c>
      <c r="BB592" s="130">
        <v>11</v>
      </c>
      <c r="BC592" s="131">
        <f t="shared" si="227"/>
        <v>16011</v>
      </c>
      <c r="BE592" s="7" t="s">
        <v>3271</v>
      </c>
    </row>
    <row r="593" spans="1:57" hidden="1" outlineLevel="1" x14ac:dyDescent="0.2">
      <c r="A593" t="s">
        <v>1294</v>
      </c>
      <c r="B593" t="s">
        <v>1129</v>
      </c>
      <c r="C593" s="1">
        <f t="shared" si="228"/>
        <v>15991</v>
      </c>
      <c r="D593" s="7">
        <f>RANK(N593,(N593:P593,Q593:AL593))</f>
        <v>3</v>
      </c>
      <c r="E593" s="7">
        <f>RANK(O593,(N593:P593,Q593:AL593))</f>
        <v>1</v>
      </c>
      <c r="F593" s="7">
        <f>IF(P593&gt;0,RANK(P593,(N593:P593,Q593:AL593)),0)</f>
        <v>2</v>
      </c>
      <c r="G593" s="1">
        <f t="shared" si="229"/>
        <v>3189</v>
      </c>
      <c r="H593" s="2">
        <f t="shared" si="222"/>
        <v>0.19942467638046402</v>
      </c>
      <c r="I593" s="2"/>
      <c r="J593" s="2">
        <f t="shared" si="230"/>
        <v>0.22293790257019575</v>
      </c>
      <c r="K593" s="2">
        <f t="shared" si="231"/>
        <v>0.45857044587580514</v>
      </c>
      <c r="L593" s="2">
        <f t="shared" si="232"/>
        <v>0.25914576949534113</v>
      </c>
      <c r="M593" s="2">
        <f t="shared" si="233"/>
        <v>5.9345882058657984E-2</v>
      </c>
      <c r="N593" s="1">
        <v>3565</v>
      </c>
      <c r="O593" s="1">
        <v>7333</v>
      </c>
      <c r="P593" s="1">
        <v>4144</v>
      </c>
      <c r="Q593" s="1">
        <v>37</v>
      </c>
      <c r="R593" s="1">
        <v>886</v>
      </c>
      <c r="S593" s="1">
        <v>26</v>
      </c>
      <c r="AN593" s="7">
        <f>IF(Q593&gt;0,RANK(Q593,(N593:P593,Q593:AL593)),0)</f>
        <v>5</v>
      </c>
      <c r="AO593" s="7">
        <f>IF(R593&gt;0,RANK(R593,(N593:P593,Q593:AL593)),0)</f>
        <v>4</v>
      </c>
      <c r="AP593" s="7">
        <f>IF(S593&gt;0,RANK(S593,(N593:P593,Q593:AL593)),0)</f>
        <v>6</v>
      </c>
      <c r="AQ593" s="7">
        <f>IF(T593&gt;0,RANK(T593,(N593:P593,Q593:AL593)),0)</f>
        <v>0</v>
      </c>
      <c r="AR593" s="2">
        <f t="shared" si="234"/>
        <v>2.3138015133512603E-3</v>
      </c>
      <c r="AS593" s="2">
        <f t="shared" si="235"/>
        <v>5.54061659683572E-2</v>
      </c>
      <c r="AT593" s="2">
        <f t="shared" si="236"/>
        <v>1.6259145769495342E-3</v>
      </c>
      <c r="AU593" s="2">
        <f t="shared" si="237"/>
        <v>0</v>
      </c>
      <c r="AW593" t="s">
        <v>1294</v>
      </c>
      <c r="AX593" t="s">
        <v>1129</v>
      </c>
      <c r="AY593">
        <v>2</v>
      </c>
      <c r="BA593" s="127">
        <v>16</v>
      </c>
      <c r="BB593" s="130">
        <v>13</v>
      </c>
      <c r="BC593" s="131">
        <f t="shared" si="227"/>
        <v>16013</v>
      </c>
      <c r="BE593" s="7" t="s">
        <v>3271</v>
      </c>
    </row>
    <row r="594" spans="1:57" hidden="1" outlineLevel="1" x14ac:dyDescent="0.2">
      <c r="A594" t="s">
        <v>1300</v>
      </c>
      <c r="B594" t="s">
        <v>1129</v>
      </c>
      <c r="C594" s="1">
        <f t="shared" si="228"/>
        <v>8022</v>
      </c>
      <c r="D594" s="7">
        <f>RANK(N594,(N594:P594,Q594:AL594))</f>
        <v>1</v>
      </c>
      <c r="E594" s="7">
        <f>RANK(O594,(N594:P594,Q594:AL594))</f>
        <v>3</v>
      </c>
      <c r="F594" s="7">
        <f>IF(P594&gt;0,RANK(P594,(N594:P594,Q594:AL594)),0)</f>
        <v>2</v>
      </c>
      <c r="G594" s="1">
        <f t="shared" si="229"/>
        <v>34</v>
      </c>
      <c r="H594" s="2">
        <f t="shared" si="222"/>
        <v>4.2383445524806782E-3</v>
      </c>
      <c r="I594" s="2"/>
      <c r="J594" s="2">
        <f t="shared" si="230"/>
        <v>0.35714285714285715</v>
      </c>
      <c r="K594" s="2">
        <f t="shared" si="231"/>
        <v>0.27960608327100472</v>
      </c>
      <c r="L594" s="2">
        <f t="shared" si="232"/>
        <v>0.35290451259037647</v>
      </c>
      <c r="M594" s="2">
        <f t="shared" si="233"/>
        <v>1.0346546995761596E-2</v>
      </c>
      <c r="N594" s="1">
        <v>2865</v>
      </c>
      <c r="O594" s="1">
        <v>2243</v>
      </c>
      <c r="P594" s="1">
        <v>2831</v>
      </c>
      <c r="Q594" s="1">
        <v>19</v>
      </c>
      <c r="R594" s="1">
        <v>57</v>
      </c>
      <c r="S594" s="1">
        <v>7</v>
      </c>
      <c r="AN594" s="7">
        <f>IF(Q594&gt;0,RANK(Q594,(N594:P594,Q594:AL594)),0)</f>
        <v>5</v>
      </c>
      <c r="AO594" s="7">
        <f>IF(R594&gt;0,RANK(R594,(N594:P594,Q594:AL594)),0)</f>
        <v>4</v>
      </c>
      <c r="AP594" s="7">
        <f>IF(S594&gt;0,RANK(S594,(N594:P594,Q594:AL594)),0)</f>
        <v>6</v>
      </c>
      <c r="AQ594" s="7">
        <f>IF(T594&gt;0,RANK(T594,(N594:P594,Q594:AL594)),0)</f>
        <v>0</v>
      </c>
      <c r="AR594" s="2">
        <f t="shared" si="234"/>
        <v>2.3684866616803788E-3</v>
      </c>
      <c r="AS594" s="2">
        <f t="shared" si="235"/>
        <v>7.1054599850411369E-3</v>
      </c>
      <c r="AT594" s="2">
        <f t="shared" si="236"/>
        <v>8.7260034904013963E-4</v>
      </c>
      <c r="AU594" s="2">
        <f t="shared" si="237"/>
        <v>0</v>
      </c>
      <c r="AW594" t="s">
        <v>1300</v>
      </c>
      <c r="AX594" t="s">
        <v>1129</v>
      </c>
      <c r="AY594">
        <v>2</v>
      </c>
      <c r="BA594" s="127">
        <v>16</v>
      </c>
      <c r="BB594" s="130">
        <v>15</v>
      </c>
      <c r="BC594" s="131">
        <f t="shared" si="227"/>
        <v>16015</v>
      </c>
      <c r="BE594" s="7" t="s">
        <v>3271</v>
      </c>
    </row>
    <row r="595" spans="1:57" hidden="1" outlineLevel="1" x14ac:dyDescent="0.2">
      <c r="A595" t="s">
        <v>1503</v>
      </c>
      <c r="B595" t="s">
        <v>1129</v>
      </c>
      <c r="C595" s="1">
        <f t="shared" si="228"/>
        <v>2320</v>
      </c>
      <c r="D595" s="7">
        <f>RANK(N595,(N595:P595,Q595:AL595))</f>
        <v>3</v>
      </c>
      <c r="E595" s="7">
        <f>RANK(O595,(N595:P595,Q595:AL595))</f>
        <v>1</v>
      </c>
      <c r="F595" s="7">
        <f>IF(P595&gt;0,RANK(P595,(N595:P595,Q595:AL595)),0)</f>
        <v>2</v>
      </c>
      <c r="G595" s="1">
        <f t="shared" si="229"/>
        <v>158</v>
      </c>
      <c r="H595" s="2">
        <f t="shared" si="222"/>
        <v>6.8103448275862066E-2</v>
      </c>
      <c r="I595" s="2"/>
      <c r="J595" s="2">
        <f t="shared" si="230"/>
        <v>0.26853448275862069</v>
      </c>
      <c r="K595" s="2">
        <f t="shared" si="231"/>
        <v>0.39310344827586208</v>
      </c>
      <c r="L595" s="2">
        <f t="shared" si="232"/>
        <v>0.32500000000000001</v>
      </c>
      <c r="M595" s="2">
        <f t="shared" si="233"/>
        <v>1.3362068965517226E-2</v>
      </c>
      <c r="N595" s="1">
        <v>623</v>
      </c>
      <c r="O595" s="1">
        <v>912</v>
      </c>
      <c r="P595" s="1">
        <v>754</v>
      </c>
      <c r="Q595" s="1">
        <v>7</v>
      </c>
      <c r="R595" s="1">
        <v>22</v>
      </c>
      <c r="S595" s="1">
        <v>2</v>
      </c>
      <c r="AN595" s="7">
        <f>IF(Q595&gt;0,RANK(Q595,(N595:P595,Q595:AL595)),0)</f>
        <v>5</v>
      </c>
      <c r="AO595" s="7">
        <f>IF(R595&gt;0,RANK(R595,(N595:P595,Q595:AL595)),0)</f>
        <v>4</v>
      </c>
      <c r="AP595" s="7">
        <f>IF(S595&gt;0,RANK(S595,(N595:P595,Q595:AL595)),0)</f>
        <v>6</v>
      </c>
      <c r="AQ595" s="7">
        <f>IF(T595&gt;0,RANK(T595,(N595:P595,Q595:AL595)),0)</f>
        <v>0</v>
      </c>
      <c r="AR595" s="2">
        <f t="shared" si="234"/>
        <v>3.0172413793103448E-3</v>
      </c>
      <c r="AS595" s="2">
        <f t="shared" si="235"/>
        <v>9.482758620689655E-3</v>
      </c>
      <c r="AT595" s="2">
        <f t="shared" si="236"/>
        <v>8.6206896551724137E-4</v>
      </c>
      <c r="AU595" s="2">
        <f t="shared" si="237"/>
        <v>0</v>
      </c>
      <c r="AW595" t="s">
        <v>1503</v>
      </c>
      <c r="AX595" t="s">
        <v>1129</v>
      </c>
      <c r="AY595">
        <v>1</v>
      </c>
      <c r="BA595" s="127">
        <v>16</v>
      </c>
      <c r="BB595" s="130">
        <v>17</v>
      </c>
      <c r="BC595" s="131">
        <f t="shared" si="227"/>
        <v>16017</v>
      </c>
      <c r="BE595" s="7" t="s">
        <v>3271</v>
      </c>
    </row>
    <row r="596" spans="1:57" hidden="1" outlineLevel="1" x14ac:dyDescent="0.2">
      <c r="A596" t="s">
        <v>2284</v>
      </c>
      <c r="B596" t="s">
        <v>1129</v>
      </c>
      <c r="C596" s="1">
        <f t="shared" si="228"/>
        <v>13821</v>
      </c>
      <c r="D596" s="7">
        <f>RANK(N596,(N596:P596,Q596:AL596))</f>
        <v>1</v>
      </c>
      <c r="E596" s="7">
        <f>RANK(O596,(N596:P596,Q596:AL596))</f>
        <v>3</v>
      </c>
      <c r="F596" s="7">
        <f>IF(P596&gt;0,RANK(P596,(N596:P596,Q596:AL596)),0)</f>
        <v>2</v>
      </c>
      <c r="G596" s="1">
        <f t="shared" si="229"/>
        <v>350</v>
      </c>
      <c r="H596" s="2">
        <f t="shared" si="222"/>
        <v>2.5323782649591203E-2</v>
      </c>
      <c r="I596" s="2"/>
      <c r="J596" s="2">
        <f t="shared" si="230"/>
        <v>0.36140655524202303</v>
      </c>
      <c r="K596" s="2">
        <f t="shared" si="231"/>
        <v>0.28485637797554447</v>
      </c>
      <c r="L596" s="2">
        <f t="shared" si="232"/>
        <v>0.3360827725924318</v>
      </c>
      <c r="M596" s="2">
        <f t="shared" si="233"/>
        <v>1.7654294190000697E-2</v>
      </c>
      <c r="N596" s="1">
        <v>4995</v>
      </c>
      <c r="O596" s="1">
        <v>3937</v>
      </c>
      <c r="P596" s="1">
        <v>4645</v>
      </c>
      <c r="Q596" s="1">
        <v>55</v>
      </c>
      <c r="R596" s="1">
        <v>168</v>
      </c>
      <c r="S596" s="1">
        <v>21</v>
      </c>
      <c r="AN596" s="7">
        <f>IF(Q596&gt;0,RANK(Q596,(N596:P596,Q596:AL596)),0)</f>
        <v>5</v>
      </c>
      <c r="AO596" s="7">
        <f>IF(R596&gt;0,RANK(R596,(N596:P596,Q596:AL596)),0)</f>
        <v>4</v>
      </c>
      <c r="AP596" s="7">
        <f>IF(S596&gt;0,RANK(S596,(N596:P596,Q596:AL596)),0)</f>
        <v>6</v>
      </c>
      <c r="AQ596" s="7">
        <f>IF(T596&gt;0,RANK(T596,(N596:P596,Q596:AL596)),0)</f>
        <v>0</v>
      </c>
      <c r="AR596" s="2">
        <f t="shared" si="234"/>
        <v>3.9794515592214749E-3</v>
      </c>
      <c r="AS596" s="2">
        <f t="shared" si="235"/>
        <v>1.2155415671803777E-2</v>
      </c>
      <c r="AT596" s="2">
        <f t="shared" si="236"/>
        <v>1.5194269589754721E-3</v>
      </c>
      <c r="AU596" s="2">
        <f t="shared" si="237"/>
        <v>0</v>
      </c>
      <c r="AW596" t="s">
        <v>2284</v>
      </c>
      <c r="AX596" t="s">
        <v>1129</v>
      </c>
      <c r="AY596">
        <v>1</v>
      </c>
      <c r="BA596" s="127">
        <v>16</v>
      </c>
      <c r="BB596" s="130">
        <v>19</v>
      </c>
      <c r="BC596" s="131">
        <f t="shared" si="227"/>
        <v>16019</v>
      </c>
      <c r="BE596" s="7" t="s">
        <v>3271</v>
      </c>
    </row>
    <row r="597" spans="1:57" hidden="1" outlineLevel="1" x14ac:dyDescent="0.2">
      <c r="A597" t="s">
        <v>2285</v>
      </c>
      <c r="B597" t="s">
        <v>1129</v>
      </c>
      <c r="C597" s="1">
        <f t="shared" si="228"/>
        <v>35376</v>
      </c>
      <c r="D597" s="7">
        <f>RANK(N597,(N597:P597,Q597:AL597))</f>
        <v>3</v>
      </c>
      <c r="E597" s="7">
        <f>RANK(O597,(N597:P597,Q597:AL597))</f>
        <v>1</v>
      </c>
      <c r="F597" s="7">
        <f>IF(P597&gt;0,RANK(P597,(N597:P597,Q597:AL597)),0)</f>
        <v>2</v>
      </c>
      <c r="G597" s="1">
        <f t="shared" si="229"/>
        <v>6316</v>
      </c>
      <c r="H597" s="2">
        <f t="shared" si="222"/>
        <v>0.17853912256897331</v>
      </c>
      <c r="I597" s="2"/>
      <c r="J597" s="2">
        <f t="shared" si="230"/>
        <v>0.19827001356852103</v>
      </c>
      <c r="K597" s="2">
        <f t="shared" si="231"/>
        <v>0.46802917232021712</v>
      </c>
      <c r="L597" s="2">
        <f t="shared" si="232"/>
        <v>0.28949004975124376</v>
      </c>
      <c r="M597" s="2">
        <f t="shared" si="233"/>
        <v>4.4210764360018084E-2</v>
      </c>
      <c r="N597" s="1">
        <v>7014</v>
      </c>
      <c r="O597" s="1">
        <v>16557</v>
      </c>
      <c r="P597" s="1">
        <v>10241</v>
      </c>
      <c r="Q597" s="1">
        <v>98</v>
      </c>
      <c r="R597" s="1">
        <v>1433</v>
      </c>
      <c r="S597" s="1">
        <v>33</v>
      </c>
      <c r="AN597" s="7">
        <f>IF(Q597&gt;0,RANK(Q597,(N597:P597,Q597:AL597)),0)</f>
        <v>5</v>
      </c>
      <c r="AO597" s="7">
        <f>IF(R597&gt;0,RANK(R597,(N597:P597,Q597:AL597)),0)</f>
        <v>4</v>
      </c>
      <c r="AP597" s="7">
        <f>IF(S597&gt;0,RANK(S597,(N597:P597,Q597:AL597)),0)</f>
        <v>6</v>
      </c>
      <c r="AQ597" s="7">
        <f>IF(T597&gt;0,RANK(T597,(N597:P597,Q597:AL597)),0)</f>
        <v>0</v>
      </c>
      <c r="AR597" s="2">
        <f t="shared" si="234"/>
        <v>2.770239710538218E-3</v>
      </c>
      <c r="AS597" s="2">
        <f t="shared" si="235"/>
        <v>4.0507688828584354E-2</v>
      </c>
      <c r="AT597" s="2">
        <f t="shared" si="236"/>
        <v>9.3283582089552237E-4</v>
      </c>
      <c r="AU597" s="2">
        <f t="shared" si="237"/>
        <v>0</v>
      </c>
      <c r="AW597" t="s">
        <v>2285</v>
      </c>
      <c r="AX597" t="s">
        <v>1129</v>
      </c>
      <c r="AY597">
        <v>2</v>
      </c>
      <c r="BA597" s="127">
        <v>16</v>
      </c>
      <c r="BB597" s="130">
        <v>21</v>
      </c>
      <c r="BC597" s="131">
        <f t="shared" si="227"/>
        <v>16021</v>
      </c>
      <c r="BE597" s="7" t="s">
        <v>3271</v>
      </c>
    </row>
    <row r="598" spans="1:57" hidden="1" outlineLevel="1" x14ac:dyDescent="0.2">
      <c r="A598" t="s">
        <v>2283</v>
      </c>
      <c r="B598" t="s">
        <v>1129</v>
      </c>
      <c r="C598" s="1">
        <f t="shared" si="228"/>
        <v>3774</v>
      </c>
      <c r="D598" s="7">
        <f>RANK(N598,(N598:P598,Q598:AL598))</f>
        <v>3</v>
      </c>
      <c r="E598" s="7">
        <f>RANK(O598,(N598:P598,Q598:AL598))</f>
        <v>1</v>
      </c>
      <c r="F598" s="7">
        <f>IF(P598&gt;0,RANK(P598,(N598:P598,Q598:AL598)),0)</f>
        <v>2</v>
      </c>
      <c r="G598" s="1">
        <f t="shared" si="229"/>
        <v>343</v>
      </c>
      <c r="H598" s="2">
        <f t="shared" si="222"/>
        <v>9.0885002649708529E-2</v>
      </c>
      <c r="I598" s="2"/>
      <c r="J598" s="2">
        <f t="shared" si="230"/>
        <v>0.29014308426073132</v>
      </c>
      <c r="K598" s="2">
        <f t="shared" si="231"/>
        <v>0.39189189189189189</v>
      </c>
      <c r="L598" s="2">
        <f t="shared" si="232"/>
        <v>0.30100688924218338</v>
      </c>
      <c r="M598" s="2">
        <f t="shared" si="233"/>
        <v>1.6958134605193409E-2</v>
      </c>
      <c r="N598" s="1">
        <v>1095</v>
      </c>
      <c r="O598" s="1">
        <v>1479</v>
      </c>
      <c r="P598" s="1">
        <v>1136</v>
      </c>
      <c r="Q598" s="1">
        <v>9</v>
      </c>
      <c r="R598" s="1">
        <v>46</v>
      </c>
      <c r="S598" s="1">
        <v>9</v>
      </c>
      <c r="AN598" s="7">
        <f>IF(Q598&gt;0,RANK(Q598,(N598:P598,Q598:AL598)),0)</f>
        <v>5</v>
      </c>
      <c r="AO598" s="7">
        <f>IF(R598&gt;0,RANK(R598,(N598:P598,Q598:AL598)),0)</f>
        <v>4</v>
      </c>
      <c r="AP598" s="7">
        <f>IF(S598&gt;0,RANK(S598,(N598:P598,Q598:AL598)),0)</f>
        <v>5</v>
      </c>
      <c r="AQ598" s="7">
        <f>IF(T598&gt;0,RANK(T598,(N598:P598,Q598:AL598)),0)</f>
        <v>0</v>
      </c>
      <c r="AR598" s="2">
        <f t="shared" si="234"/>
        <v>2.3847376788553257E-3</v>
      </c>
      <c r="AS598" s="2">
        <f t="shared" si="235"/>
        <v>1.2188659247482777E-2</v>
      </c>
      <c r="AT598" s="2">
        <f t="shared" si="236"/>
        <v>2.3847376788553257E-3</v>
      </c>
      <c r="AU598" s="2">
        <f t="shared" si="237"/>
        <v>0</v>
      </c>
      <c r="AW598" t="s">
        <v>2283</v>
      </c>
      <c r="AX598" t="s">
        <v>1129</v>
      </c>
      <c r="AY598">
        <v>1</v>
      </c>
      <c r="BA598" s="127">
        <v>16</v>
      </c>
      <c r="BB598" s="130">
        <v>23</v>
      </c>
      <c r="BC598" s="131">
        <f t="shared" si="227"/>
        <v>16023</v>
      </c>
      <c r="BE598" s="7" t="s">
        <v>3271</v>
      </c>
    </row>
    <row r="599" spans="1:57" hidden="1" outlineLevel="1" x14ac:dyDescent="0.2">
      <c r="A599" t="s">
        <v>498</v>
      </c>
      <c r="B599" t="s">
        <v>1129</v>
      </c>
      <c r="C599" s="1">
        <f t="shared" si="228"/>
        <v>1503</v>
      </c>
      <c r="D599" s="7">
        <f>RANK(N599,(N599:P599,Q599:AL599))</f>
        <v>2</v>
      </c>
      <c r="E599" s="7">
        <f>RANK(O599,(N599:P599,Q599:AL599))</f>
        <v>1</v>
      </c>
      <c r="F599" s="7">
        <f>IF(P599&gt;0,RANK(P599,(N599:P599,Q599:AL599)),0)</f>
        <v>3</v>
      </c>
      <c r="G599" s="1">
        <f t="shared" si="229"/>
        <v>169</v>
      </c>
      <c r="H599" s="2">
        <f t="shared" si="222"/>
        <v>0.11244178310046574</v>
      </c>
      <c r="I599" s="2"/>
      <c r="J599" s="2">
        <f t="shared" si="230"/>
        <v>0.28809048569527612</v>
      </c>
      <c r="K599" s="2">
        <f t="shared" si="231"/>
        <v>0.40053226879574183</v>
      </c>
      <c r="L599" s="2">
        <f t="shared" si="232"/>
        <v>0.26081170991350633</v>
      </c>
      <c r="M599" s="2">
        <f t="shared" si="233"/>
        <v>5.0565535595475664E-2</v>
      </c>
      <c r="N599" s="1">
        <v>433</v>
      </c>
      <c r="O599" s="1">
        <v>602</v>
      </c>
      <c r="P599" s="1">
        <v>392</v>
      </c>
      <c r="Q599" s="1">
        <v>1</v>
      </c>
      <c r="R599" s="1">
        <v>73</v>
      </c>
      <c r="S599" s="1">
        <v>2</v>
      </c>
      <c r="AN599" s="7">
        <f>IF(Q599&gt;0,RANK(Q599,(N599:P599,Q599:AL599)),0)</f>
        <v>6</v>
      </c>
      <c r="AO599" s="7">
        <f>IF(R599&gt;0,RANK(R599,(N599:P599,Q599:AL599)),0)</f>
        <v>4</v>
      </c>
      <c r="AP599" s="7">
        <f>IF(S599&gt;0,RANK(S599,(N599:P599,Q599:AL599)),0)</f>
        <v>5</v>
      </c>
      <c r="AQ599" s="7">
        <f>IF(T599&gt;0,RANK(T599,(N599:P599,Q599:AL599)),0)</f>
        <v>0</v>
      </c>
      <c r="AR599" s="2">
        <f t="shared" si="234"/>
        <v>6.6533599467731206E-4</v>
      </c>
      <c r="AS599" s="2">
        <f t="shared" si="235"/>
        <v>4.8569527611443779E-2</v>
      </c>
      <c r="AT599" s="2">
        <f t="shared" si="236"/>
        <v>1.3306719893546241E-3</v>
      </c>
      <c r="AU599" s="2">
        <f t="shared" si="237"/>
        <v>0</v>
      </c>
      <c r="AW599" t="s">
        <v>498</v>
      </c>
      <c r="AX599" t="s">
        <v>1129</v>
      </c>
      <c r="AY599">
        <v>2</v>
      </c>
      <c r="BA599" s="127">
        <v>16</v>
      </c>
      <c r="BB599" s="130">
        <v>25</v>
      </c>
      <c r="BC599" s="131">
        <f t="shared" si="227"/>
        <v>16025</v>
      </c>
      <c r="BE599" s="7" t="s">
        <v>3271</v>
      </c>
    </row>
    <row r="600" spans="1:57" hidden="1" outlineLevel="1" x14ac:dyDescent="0.2">
      <c r="A600" t="s">
        <v>1741</v>
      </c>
      <c r="B600" t="s">
        <v>1129</v>
      </c>
      <c r="C600" s="1">
        <f t="shared" si="228"/>
        <v>486</v>
      </c>
      <c r="D600" s="7">
        <f>RANK(N600,(N600:P600,Q600:AL600))</f>
        <v>3</v>
      </c>
      <c r="E600" s="7">
        <f>RANK(O600,(N600:P600,Q600:AL600))</f>
        <v>1</v>
      </c>
      <c r="F600" s="7">
        <f>IF(P600&gt;0,RANK(P600,(N600:P600,Q600:AL600)),0)</f>
        <v>2</v>
      </c>
      <c r="G600" s="1">
        <f t="shared" si="229"/>
        <v>57</v>
      </c>
      <c r="H600" s="2">
        <f t="shared" si="222"/>
        <v>0.11728395061728394</v>
      </c>
      <c r="I600" s="2"/>
      <c r="J600" s="2">
        <f t="shared" si="230"/>
        <v>0.27572016460905352</v>
      </c>
      <c r="K600" s="2">
        <f t="shared" si="231"/>
        <v>0.41563786008230452</v>
      </c>
      <c r="L600" s="2">
        <f t="shared" si="232"/>
        <v>0.29835390946502055</v>
      </c>
      <c r="M600" s="2">
        <f t="shared" si="233"/>
        <v>1.0288065843621463E-2</v>
      </c>
      <c r="N600" s="1">
        <v>134</v>
      </c>
      <c r="O600" s="1">
        <v>202</v>
      </c>
      <c r="P600" s="1">
        <v>145</v>
      </c>
      <c r="Q600" s="1">
        <v>3</v>
      </c>
      <c r="R600" s="1">
        <v>2</v>
      </c>
      <c r="AN600" s="7">
        <f>IF(Q600&gt;0,RANK(Q600,(N600:P600,Q600:AL600)),0)</f>
        <v>4</v>
      </c>
      <c r="AO600" s="7">
        <f>IF(R600&gt;0,RANK(R600,(N600:P600,Q600:AL600)),0)</f>
        <v>5</v>
      </c>
      <c r="AP600" s="7">
        <f>IF(S600&gt;0,RANK(S600,(N600:P600,Q600:AL600)),0)</f>
        <v>0</v>
      </c>
      <c r="AQ600" s="7">
        <f>IF(T600&gt;0,RANK(T600,(N600:P600,Q600:AL600)),0)</f>
        <v>0</v>
      </c>
      <c r="AR600" s="2">
        <f t="shared" si="234"/>
        <v>6.1728395061728392E-3</v>
      </c>
      <c r="AS600" s="2">
        <f t="shared" si="235"/>
        <v>4.11522633744856E-3</v>
      </c>
      <c r="AT600" s="2">
        <f t="shared" si="236"/>
        <v>0</v>
      </c>
      <c r="AU600" s="2">
        <f t="shared" si="237"/>
        <v>0</v>
      </c>
      <c r="AW600" t="s">
        <v>1741</v>
      </c>
      <c r="AX600" t="s">
        <v>1129</v>
      </c>
      <c r="AY600">
        <v>2</v>
      </c>
      <c r="BA600" s="127">
        <v>16</v>
      </c>
      <c r="BB600" s="130">
        <v>27</v>
      </c>
      <c r="BC600" s="131">
        <f t="shared" si="227"/>
        <v>16027</v>
      </c>
      <c r="BE600" s="7" t="s">
        <v>3271</v>
      </c>
    </row>
    <row r="601" spans="1:57" hidden="1" outlineLevel="1" x14ac:dyDescent="0.2">
      <c r="A601" t="s">
        <v>1742</v>
      </c>
      <c r="B601" t="s">
        <v>1129</v>
      </c>
      <c r="C601" s="1">
        <f t="shared" si="228"/>
        <v>37849</v>
      </c>
      <c r="D601" s="7">
        <f>RANK(N601,(N601:P601,Q601:AL601))</f>
        <v>2</v>
      </c>
      <c r="E601" s="7">
        <f>RANK(O601,(N601:P601,Q601:AL601))</f>
        <v>1</v>
      </c>
      <c r="F601" s="7">
        <f>IF(P601&gt;0,RANK(P601,(N601:P601,Q601:AL601)),0)</f>
        <v>3</v>
      </c>
      <c r="G601" s="1">
        <f t="shared" si="229"/>
        <v>10125</v>
      </c>
      <c r="H601" s="2">
        <f t="shared" si="222"/>
        <v>0.26751037015508994</v>
      </c>
      <c r="I601" s="2"/>
      <c r="J601" s="2">
        <f t="shared" si="230"/>
        <v>0.24029696953684376</v>
      </c>
      <c r="K601" s="2">
        <f t="shared" si="231"/>
        <v>0.5078073396919337</v>
      </c>
      <c r="L601" s="2">
        <f t="shared" si="232"/>
        <v>0.23710005548363233</v>
      </c>
      <c r="M601" s="2">
        <f t="shared" si="233"/>
        <v>1.4795635287590203E-2</v>
      </c>
      <c r="N601" s="1">
        <v>9095</v>
      </c>
      <c r="O601" s="1">
        <v>19220</v>
      </c>
      <c r="P601" s="1">
        <v>8974</v>
      </c>
      <c r="Q601" s="1">
        <v>77</v>
      </c>
      <c r="R601" s="1">
        <v>431</v>
      </c>
      <c r="S601" s="1">
        <v>52</v>
      </c>
      <c r="AN601" s="7">
        <f>IF(Q601&gt;0,RANK(Q601,(N601:P601,Q601:AL601)),0)</f>
        <v>5</v>
      </c>
      <c r="AO601" s="7">
        <f>IF(R601&gt;0,RANK(R601,(N601:P601,Q601:AL601)),0)</f>
        <v>4</v>
      </c>
      <c r="AP601" s="7">
        <f>IF(S601&gt;0,RANK(S601,(N601:P601,Q601:AL601)),0)</f>
        <v>6</v>
      </c>
      <c r="AQ601" s="7">
        <f>IF(T601&gt;0,RANK(T601,(N601:P601,Q601:AL601)),0)</f>
        <v>0</v>
      </c>
      <c r="AR601" s="2">
        <f t="shared" si="234"/>
        <v>2.0343998520436471E-3</v>
      </c>
      <c r="AS601" s="2">
        <f t="shared" si="235"/>
        <v>1.138735501598457E-2</v>
      </c>
      <c r="AT601" s="2">
        <f t="shared" si="236"/>
        <v>1.3738804195619434E-3</v>
      </c>
      <c r="AU601" s="2">
        <f t="shared" si="237"/>
        <v>0</v>
      </c>
      <c r="AW601" t="s">
        <v>1742</v>
      </c>
      <c r="AX601" t="s">
        <v>1129</v>
      </c>
      <c r="AY601">
        <v>1</v>
      </c>
      <c r="BA601" s="127">
        <v>16</v>
      </c>
      <c r="BB601" s="130">
        <v>29</v>
      </c>
      <c r="BC601" s="131">
        <f t="shared" si="227"/>
        <v>16029</v>
      </c>
      <c r="BE601" s="7" t="s">
        <v>3271</v>
      </c>
    </row>
    <row r="602" spans="1:57" hidden="1" outlineLevel="1" x14ac:dyDescent="0.2">
      <c r="A602" t="s">
        <v>3065</v>
      </c>
      <c r="B602" t="s">
        <v>1129</v>
      </c>
      <c r="C602" s="1">
        <f t="shared" si="228"/>
        <v>3236</v>
      </c>
      <c r="D602" s="7">
        <f>RANK(N602,(N602:P602,Q602:AL602))</f>
        <v>3</v>
      </c>
      <c r="E602" s="7">
        <f>RANK(O602,(N602:P602,Q602:AL602))</f>
        <v>1</v>
      </c>
      <c r="F602" s="7">
        <f>IF(P602&gt;0,RANK(P602,(N602:P602,Q602:AL602)),0)</f>
        <v>2</v>
      </c>
      <c r="G602" s="1">
        <f t="shared" si="229"/>
        <v>262</v>
      </c>
      <c r="H602" s="2">
        <f t="shared" si="222"/>
        <v>8.0964153275648945E-2</v>
      </c>
      <c r="I602" s="2"/>
      <c r="J602" s="2">
        <f t="shared" si="230"/>
        <v>0.17367119901112485</v>
      </c>
      <c r="K602" s="2">
        <f t="shared" si="231"/>
        <v>0.41718170580964153</v>
      </c>
      <c r="L602" s="2">
        <f t="shared" si="232"/>
        <v>0.3362175525339926</v>
      </c>
      <c r="M602" s="2">
        <f t="shared" si="233"/>
        <v>7.2929542645241041E-2</v>
      </c>
      <c r="N602" s="1">
        <v>562</v>
      </c>
      <c r="O602" s="1">
        <v>1350</v>
      </c>
      <c r="P602" s="1">
        <v>1088</v>
      </c>
      <c r="Q602" s="1">
        <v>3</v>
      </c>
      <c r="R602" s="1">
        <v>230</v>
      </c>
      <c r="S602" s="1">
        <v>3</v>
      </c>
      <c r="AN602" s="7">
        <f>IF(Q602&gt;0,RANK(Q602,(N602:P602,Q602:AL602)),0)</f>
        <v>5</v>
      </c>
      <c r="AO602" s="7">
        <f>IF(R602&gt;0,RANK(R602,(N602:P602,Q602:AL602)),0)</f>
        <v>4</v>
      </c>
      <c r="AP602" s="7">
        <f>IF(S602&gt;0,RANK(S602,(N602:P602,Q602:AL602)),0)</f>
        <v>5</v>
      </c>
      <c r="AQ602" s="7">
        <f>IF(T602&gt;0,RANK(T602,(N602:P602,Q602:AL602)),0)</f>
        <v>0</v>
      </c>
      <c r="AR602" s="2">
        <f t="shared" si="234"/>
        <v>9.2707045735475899E-4</v>
      </c>
      <c r="AS602" s="2">
        <f t="shared" si="235"/>
        <v>7.1075401730531521E-2</v>
      </c>
      <c r="AT602" s="2">
        <f t="shared" si="236"/>
        <v>9.2707045735475899E-4</v>
      </c>
      <c r="AU602" s="2">
        <f t="shared" si="237"/>
        <v>0</v>
      </c>
      <c r="AW602" t="s">
        <v>3065</v>
      </c>
      <c r="AX602" t="s">
        <v>1129</v>
      </c>
      <c r="AY602">
        <v>2</v>
      </c>
      <c r="BA602" s="127">
        <v>16</v>
      </c>
      <c r="BB602" s="130">
        <v>31</v>
      </c>
      <c r="BC602" s="131">
        <f t="shared" si="227"/>
        <v>16031</v>
      </c>
      <c r="BE602" s="7" t="s">
        <v>3271</v>
      </c>
    </row>
    <row r="603" spans="1:57" hidden="1" outlineLevel="1" x14ac:dyDescent="0.2">
      <c r="A603" t="s">
        <v>2287</v>
      </c>
      <c r="B603" t="s">
        <v>1129</v>
      </c>
      <c r="C603" s="1">
        <f t="shared" si="228"/>
        <v>7622</v>
      </c>
      <c r="D603" s="7">
        <f>RANK(N603,(N603:P603,Q603:AL603))</f>
        <v>3</v>
      </c>
      <c r="E603" s="7">
        <f>RANK(O603,(N603:P603,Q603:AL603))</f>
        <v>1</v>
      </c>
      <c r="F603" s="7">
        <f>IF(P603&gt;0,RANK(P603,(N603:P603,Q603:AL603)),0)</f>
        <v>2</v>
      </c>
      <c r="G603" s="1">
        <f t="shared" si="229"/>
        <v>2267</v>
      </c>
      <c r="H603" s="2">
        <f t="shared" si="222"/>
        <v>0.29742849645762265</v>
      </c>
      <c r="I603" s="2"/>
      <c r="J603" s="2">
        <f t="shared" si="230"/>
        <v>0.17725006559958018</v>
      </c>
      <c r="K603" s="2">
        <f t="shared" si="231"/>
        <v>0.53161899763841514</v>
      </c>
      <c r="L603" s="2">
        <f t="shared" si="232"/>
        <v>0.23419050118079243</v>
      </c>
      <c r="M603" s="2">
        <f t="shared" si="233"/>
        <v>5.6940435581212312E-2</v>
      </c>
      <c r="N603" s="1">
        <v>1351</v>
      </c>
      <c r="O603" s="1">
        <v>4052</v>
      </c>
      <c r="P603" s="1">
        <v>1785</v>
      </c>
      <c r="Q603" s="1">
        <v>11</v>
      </c>
      <c r="R603" s="1">
        <v>413</v>
      </c>
      <c r="S603" s="1">
        <v>10</v>
      </c>
      <c r="AN603" s="7">
        <f>IF(Q603&gt;0,RANK(Q603,(N603:P603,Q603:AL603)),0)</f>
        <v>5</v>
      </c>
      <c r="AO603" s="7">
        <f>IF(R603&gt;0,RANK(R603,(N603:P603,Q603:AL603)),0)</f>
        <v>4</v>
      </c>
      <c r="AP603" s="7">
        <f>IF(S603&gt;0,RANK(S603,(N603:P603,Q603:AL603)),0)</f>
        <v>6</v>
      </c>
      <c r="AQ603" s="7">
        <f>IF(T603&gt;0,RANK(T603,(N603:P603,Q603:AL603)),0)</f>
        <v>0</v>
      </c>
      <c r="AR603" s="2">
        <f t="shared" si="234"/>
        <v>1.4431907635791131E-3</v>
      </c>
      <c r="AS603" s="2">
        <f t="shared" si="235"/>
        <v>5.4185253214379427E-2</v>
      </c>
      <c r="AT603" s="2">
        <f t="shared" si="236"/>
        <v>1.3119916032537393E-3</v>
      </c>
      <c r="AU603" s="2">
        <f t="shared" si="237"/>
        <v>0</v>
      </c>
      <c r="AW603" t="s">
        <v>2287</v>
      </c>
      <c r="AX603" t="s">
        <v>1129</v>
      </c>
      <c r="AY603">
        <v>2</v>
      </c>
      <c r="BA603" s="127">
        <v>16</v>
      </c>
      <c r="BB603" s="130">
        <v>33</v>
      </c>
      <c r="BC603" s="131">
        <f t="shared" si="227"/>
        <v>16033</v>
      </c>
      <c r="BE603" s="7" t="s">
        <v>3271</v>
      </c>
    </row>
    <row r="604" spans="1:57" hidden="1" outlineLevel="1" x14ac:dyDescent="0.2">
      <c r="A604" t="s">
        <v>2288</v>
      </c>
      <c r="B604" t="s">
        <v>1129</v>
      </c>
      <c r="C604" s="1">
        <f t="shared" si="228"/>
        <v>423</v>
      </c>
      <c r="D604" s="7">
        <f>RANK(N604,(N604:P604,Q604:AL604))</f>
        <v>3</v>
      </c>
      <c r="E604" s="7">
        <f>RANK(O604,(N604:P604,Q604:AL604))</f>
        <v>1</v>
      </c>
      <c r="F604" s="7">
        <f>IF(P604&gt;0,RANK(P604,(N604:P604,Q604:AL604)),0)</f>
        <v>2</v>
      </c>
      <c r="G604" s="1">
        <f t="shared" si="229"/>
        <v>76</v>
      </c>
      <c r="H604" s="2">
        <f t="shared" si="222"/>
        <v>0.17966903073286053</v>
      </c>
      <c r="I604" s="2"/>
      <c r="J604" s="2">
        <f t="shared" si="230"/>
        <v>0.22458628841607564</v>
      </c>
      <c r="K604" s="2">
        <f t="shared" si="231"/>
        <v>0.46099290780141844</v>
      </c>
      <c r="L604" s="2">
        <f t="shared" si="232"/>
        <v>0.28132387706855794</v>
      </c>
      <c r="M604" s="2">
        <f t="shared" si="233"/>
        <v>3.3096926713947983E-2</v>
      </c>
      <c r="N604" s="1">
        <v>95</v>
      </c>
      <c r="O604" s="1">
        <v>195</v>
      </c>
      <c r="P604" s="1">
        <v>119</v>
      </c>
      <c r="R604" s="1">
        <v>14</v>
      </c>
      <c r="AN604" s="7">
        <f>IF(Q604&gt;0,RANK(Q604,(N604:P604,Q604:AL604)),0)</f>
        <v>0</v>
      </c>
      <c r="AO604" s="7">
        <f>IF(R604&gt;0,RANK(R604,(N604:P604,Q604:AL604)),0)</f>
        <v>4</v>
      </c>
      <c r="AP604" s="7">
        <f>IF(S604&gt;0,RANK(S604,(N604:P604,Q604:AL604)),0)</f>
        <v>0</v>
      </c>
      <c r="AQ604" s="7">
        <f>IF(T604&gt;0,RANK(T604,(N604:P604,Q604:AL604)),0)</f>
        <v>0</v>
      </c>
      <c r="AR604" s="2">
        <f t="shared" si="234"/>
        <v>0</v>
      </c>
      <c r="AS604" s="2">
        <f t="shared" si="235"/>
        <v>3.309692671394799E-2</v>
      </c>
      <c r="AT604" s="2">
        <f t="shared" si="236"/>
        <v>0</v>
      </c>
      <c r="AU604" s="2">
        <f t="shared" si="237"/>
        <v>0</v>
      </c>
      <c r="AW604" t="s">
        <v>2288</v>
      </c>
      <c r="AX604" t="s">
        <v>1129</v>
      </c>
      <c r="AY604">
        <v>2</v>
      </c>
      <c r="BA604" s="127">
        <v>16</v>
      </c>
      <c r="BB604" s="130">
        <v>35</v>
      </c>
      <c r="BC604" s="131">
        <f t="shared" si="227"/>
        <v>16035</v>
      </c>
      <c r="BE604" s="7" t="s">
        <v>3271</v>
      </c>
    </row>
    <row r="605" spans="1:57" hidden="1" outlineLevel="1" x14ac:dyDescent="0.2">
      <c r="A605" t="s">
        <v>2289</v>
      </c>
      <c r="B605" t="s">
        <v>1129</v>
      </c>
      <c r="C605" s="1">
        <f t="shared" si="228"/>
        <v>3732</v>
      </c>
      <c r="D605" s="7">
        <f>RANK(N605,(N605:P605,Q605:AL605))</f>
        <v>1</v>
      </c>
      <c r="E605" s="7">
        <f>RANK(O605,(N605:P605,Q605:AL605))</f>
        <v>2</v>
      </c>
      <c r="F605" s="7">
        <f>IF(P605&gt;0,RANK(P605,(N605:P605,Q605:AL605)),0)</f>
        <v>3</v>
      </c>
      <c r="G605" s="1">
        <f t="shared" si="229"/>
        <v>281</v>
      </c>
      <c r="H605" s="2">
        <f t="shared" si="222"/>
        <v>7.5294748124330124E-2</v>
      </c>
      <c r="I605" s="2"/>
      <c r="J605" s="2">
        <f t="shared" si="230"/>
        <v>0.38397642015005357</v>
      </c>
      <c r="K605" s="2">
        <f t="shared" si="231"/>
        <v>0.3086816720257235</v>
      </c>
      <c r="L605" s="2">
        <f t="shared" si="232"/>
        <v>0.29421221864951769</v>
      </c>
      <c r="M605" s="2">
        <f t="shared" si="233"/>
        <v>1.3129689174705306E-2</v>
      </c>
      <c r="N605" s="1">
        <v>1433</v>
      </c>
      <c r="O605" s="1">
        <v>1152</v>
      </c>
      <c r="P605" s="1">
        <v>1098</v>
      </c>
      <c r="Q605" s="1">
        <v>19</v>
      </c>
      <c r="R605" s="1">
        <v>22</v>
      </c>
      <c r="S605" s="1">
        <v>8</v>
      </c>
      <c r="AN605" s="7">
        <f>IF(Q605&gt;0,RANK(Q605,(N605:P605,Q605:AL605)),0)</f>
        <v>5</v>
      </c>
      <c r="AO605" s="7">
        <f>IF(R605&gt;0,RANK(R605,(N605:P605,Q605:AL605)),0)</f>
        <v>4</v>
      </c>
      <c r="AP605" s="7">
        <f>IF(S605&gt;0,RANK(S605,(N605:P605,Q605:AL605)),0)</f>
        <v>6</v>
      </c>
      <c r="AQ605" s="7">
        <f>IF(T605&gt;0,RANK(T605,(N605:P605,Q605:AL605)),0)</f>
        <v>0</v>
      </c>
      <c r="AR605" s="2">
        <f t="shared" si="234"/>
        <v>5.0911039657020362E-3</v>
      </c>
      <c r="AS605" s="2">
        <f t="shared" si="235"/>
        <v>5.8949624866023584E-3</v>
      </c>
      <c r="AT605" s="2">
        <f t="shared" si="236"/>
        <v>2.1436227224008574E-3</v>
      </c>
      <c r="AU605" s="2">
        <f t="shared" si="237"/>
        <v>0</v>
      </c>
      <c r="AW605" t="s">
        <v>2289</v>
      </c>
      <c r="AX605" t="s">
        <v>1129</v>
      </c>
      <c r="AY605">
        <v>1</v>
      </c>
      <c r="BA605" s="127">
        <v>16</v>
      </c>
      <c r="BB605" s="130">
        <v>37</v>
      </c>
      <c r="BC605" s="131">
        <f t="shared" si="227"/>
        <v>16037</v>
      </c>
      <c r="BE605" s="7" t="s">
        <v>3271</v>
      </c>
    </row>
    <row r="606" spans="1:57" hidden="1" outlineLevel="1" x14ac:dyDescent="0.2">
      <c r="A606" t="s">
        <v>1702</v>
      </c>
      <c r="B606" t="s">
        <v>1129</v>
      </c>
      <c r="C606" s="1">
        <f t="shared" si="228"/>
        <v>2164</v>
      </c>
      <c r="D606" s="7">
        <f>RANK(N606,(N606:P606,Q606:AL606))</f>
        <v>3</v>
      </c>
      <c r="E606" s="7">
        <f>RANK(O606,(N606:P606,Q606:AL606))</f>
        <v>1</v>
      </c>
      <c r="F606" s="7">
        <f>IF(P606&gt;0,RANK(P606,(N606:P606,Q606:AL606)),0)</f>
        <v>2</v>
      </c>
      <c r="G606" s="1">
        <f t="shared" si="229"/>
        <v>100</v>
      </c>
      <c r="H606" s="2">
        <f t="shared" si="222"/>
        <v>4.6210720887245843E-2</v>
      </c>
      <c r="I606" s="2"/>
      <c r="J606" s="2">
        <f t="shared" si="230"/>
        <v>0.26062846580406657</v>
      </c>
      <c r="K606" s="2">
        <f t="shared" si="231"/>
        <v>0.38308687615526804</v>
      </c>
      <c r="L606" s="2">
        <f t="shared" si="232"/>
        <v>0.33687615526802217</v>
      </c>
      <c r="M606" s="2">
        <f t="shared" si="233"/>
        <v>1.9408502772643277E-2</v>
      </c>
      <c r="N606" s="1">
        <v>564</v>
      </c>
      <c r="O606" s="1">
        <v>829</v>
      </c>
      <c r="P606" s="1">
        <v>729</v>
      </c>
      <c r="Q606" s="1">
        <v>1</v>
      </c>
      <c r="R606" s="1">
        <v>38</v>
      </c>
      <c r="S606" s="1">
        <v>3</v>
      </c>
      <c r="AN606" s="7">
        <f>IF(Q606&gt;0,RANK(Q606,(N606:P606,Q606:AL606)),0)</f>
        <v>6</v>
      </c>
      <c r="AO606" s="7">
        <f>IF(R606&gt;0,RANK(R606,(N606:P606,Q606:AL606)),0)</f>
        <v>4</v>
      </c>
      <c r="AP606" s="7">
        <f>IF(S606&gt;0,RANK(S606,(N606:P606,Q606:AL606)),0)</f>
        <v>5</v>
      </c>
      <c r="AQ606" s="7">
        <f>IF(T606&gt;0,RANK(T606,(N606:P606,Q606:AL606)),0)</f>
        <v>0</v>
      </c>
      <c r="AR606" s="2">
        <f t="shared" si="234"/>
        <v>4.621072088724584E-4</v>
      </c>
      <c r="AS606" s="2">
        <f t="shared" si="235"/>
        <v>1.756007393715342E-2</v>
      </c>
      <c r="AT606" s="2">
        <f t="shared" si="236"/>
        <v>1.3863216266173752E-3</v>
      </c>
      <c r="AU606" s="2">
        <f t="shared" si="237"/>
        <v>0</v>
      </c>
      <c r="AW606" t="s">
        <v>1702</v>
      </c>
      <c r="AX606" t="s">
        <v>1129</v>
      </c>
      <c r="AY606">
        <v>2</v>
      </c>
      <c r="BA606" s="127">
        <v>16</v>
      </c>
      <c r="BB606" s="130">
        <v>39</v>
      </c>
      <c r="BC606" s="131">
        <f t="shared" si="227"/>
        <v>16039</v>
      </c>
      <c r="BE606" s="7" t="s">
        <v>3271</v>
      </c>
    </row>
    <row r="607" spans="1:57" hidden="1" outlineLevel="1" x14ac:dyDescent="0.2">
      <c r="A607" t="s">
        <v>2078</v>
      </c>
      <c r="B607" t="s">
        <v>1129</v>
      </c>
      <c r="C607" s="1">
        <f t="shared" si="228"/>
        <v>6890</v>
      </c>
      <c r="D607" s="7">
        <f>RANK(N607,(N607:P607,Q607:AL607))</f>
        <v>3</v>
      </c>
      <c r="E607" s="7">
        <f>RANK(O607,(N607:P607,Q607:AL607))</f>
        <v>1</v>
      </c>
      <c r="F607" s="7">
        <f>IF(P607&gt;0,RANK(P607,(N607:P607,Q607:AL607)),0)</f>
        <v>2</v>
      </c>
      <c r="G607" s="1">
        <f t="shared" si="229"/>
        <v>1220</v>
      </c>
      <c r="H607" s="2">
        <f t="shared" si="222"/>
        <v>0.17706821480406387</v>
      </c>
      <c r="I607" s="2"/>
      <c r="J607" s="2">
        <f t="shared" si="230"/>
        <v>0.26966618287373006</v>
      </c>
      <c r="K607" s="2">
        <f t="shared" si="231"/>
        <v>0.44804063860667637</v>
      </c>
      <c r="L607" s="2">
        <f t="shared" si="232"/>
        <v>0.27097242380261249</v>
      </c>
      <c r="M607" s="2">
        <f t="shared" si="233"/>
        <v>1.1320754716981019E-2</v>
      </c>
      <c r="N607" s="1">
        <v>1858</v>
      </c>
      <c r="O607" s="1">
        <v>3087</v>
      </c>
      <c r="P607" s="1">
        <v>1867</v>
      </c>
      <c r="Q607" s="1">
        <v>7</v>
      </c>
      <c r="R607" s="1">
        <v>63</v>
      </c>
      <c r="S607" s="1">
        <v>8</v>
      </c>
      <c r="AN607" s="7">
        <f>IF(Q607&gt;0,RANK(Q607,(N607:P607,Q607:AL607)),0)</f>
        <v>6</v>
      </c>
      <c r="AO607" s="7">
        <f>IF(R607&gt;0,RANK(R607,(N607:P607,Q607:AL607)),0)</f>
        <v>4</v>
      </c>
      <c r="AP607" s="7">
        <f>IF(S607&gt;0,RANK(S607,(N607:P607,Q607:AL607)),0)</f>
        <v>5</v>
      </c>
      <c r="AQ607" s="7">
        <f>IF(T607&gt;0,RANK(T607,(N607:P607,Q607:AL607)),0)</f>
        <v>0</v>
      </c>
      <c r="AR607" s="2">
        <f t="shared" si="234"/>
        <v>1.0159651669085631E-3</v>
      </c>
      <c r="AS607" s="2">
        <f t="shared" si="235"/>
        <v>9.1436865021770689E-3</v>
      </c>
      <c r="AT607" s="2">
        <f t="shared" si="236"/>
        <v>1.1611030478955006E-3</v>
      </c>
      <c r="AU607" s="2">
        <f t="shared" si="237"/>
        <v>0</v>
      </c>
      <c r="AW607" t="s">
        <v>2078</v>
      </c>
      <c r="AX607" t="s">
        <v>1129</v>
      </c>
      <c r="AY607">
        <v>2</v>
      </c>
      <c r="BA607" s="127">
        <v>16</v>
      </c>
      <c r="BB607" s="130">
        <v>41</v>
      </c>
      <c r="BC607" s="131">
        <f t="shared" si="227"/>
        <v>16041</v>
      </c>
      <c r="BE607" s="7" t="s">
        <v>3271</v>
      </c>
    </row>
    <row r="608" spans="1:57" hidden="1" outlineLevel="1" x14ac:dyDescent="0.2">
      <c r="A608" t="s">
        <v>1494</v>
      </c>
      <c r="B608" t="s">
        <v>1129</v>
      </c>
      <c r="C608" s="1">
        <f t="shared" si="228"/>
        <v>4050</v>
      </c>
      <c r="D608" s="7">
        <f>RANK(N608,(N608:P608,Q608:AL608))</f>
        <v>3</v>
      </c>
      <c r="E608" s="7">
        <f>RANK(O608,(N608:P608,Q608:AL608))</f>
        <v>1</v>
      </c>
      <c r="F608" s="7">
        <f>IF(P608&gt;0,RANK(P608,(N608:P608,Q608:AL608)),0)</f>
        <v>2</v>
      </c>
      <c r="G608" s="1">
        <f t="shared" si="229"/>
        <v>1225</v>
      </c>
      <c r="H608" s="2">
        <f t="shared" si="222"/>
        <v>0.30246913580246915</v>
      </c>
      <c r="I608" s="2"/>
      <c r="J608" s="2">
        <f t="shared" si="230"/>
        <v>0.12938271604938273</v>
      </c>
      <c r="K608" s="2">
        <f t="shared" si="231"/>
        <v>0.52222222222222225</v>
      </c>
      <c r="L608" s="2">
        <f t="shared" si="232"/>
        <v>0.21975308641975308</v>
      </c>
      <c r="M608" s="2">
        <f t="shared" si="233"/>
        <v>0.12864197530864188</v>
      </c>
      <c r="N608" s="1">
        <v>524</v>
      </c>
      <c r="O608" s="1">
        <v>2115</v>
      </c>
      <c r="P608" s="1">
        <v>890</v>
      </c>
      <c r="Q608" s="1">
        <v>10</v>
      </c>
      <c r="R608" s="1">
        <v>502</v>
      </c>
      <c r="S608" s="1">
        <v>9</v>
      </c>
      <c r="AN608" s="7">
        <f>IF(Q608&gt;0,RANK(Q608,(N608:P608,Q608:AL608)),0)</f>
        <v>5</v>
      </c>
      <c r="AO608" s="7">
        <f>IF(R608&gt;0,RANK(R608,(N608:P608,Q608:AL608)),0)</f>
        <v>4</v>
      </c>
      <c r="AP608" s="7">
        <f>IF(S608&gt;0,RANK(S608,(N608:P608,Q608:AL608)),0)</f>
        <v>6</v>
      </c>
      <c r="AQ608" s="7">
        <f>IF(T608&gt;0,RANK(T608,(N608:P608,Q608:AL608)),0)</f>
        <v>0</v>
      </c>
      <c r="AR608" s="2">
        <f t="shared" si="234"/>
        <v>2.4691358024691358E-3</v>
      </c>
      <c r="AS608" s="2">
        <f t="shared" si="235"/>
        <v>0.12395061728395061</v>
      </c>
      <c r="AT608" s="2">
        <f t="shared" si="236"/>
        <v>2.2222222222222222E-3</v>
      </c>
      <c r="AU608" s="2">
        <f t="shared" si="237"/>
        <v>0</v>
      </c>
      <c r="AW608" t="s">
        <v>1494</v>
      </c>
      <c r="AX608" t="s">
        <v>1129</v>
      </c>
      <c r="AY608">
        <v>2</v>
      </c>
      <c r="BA608" s="127">
        <v>16</v>
      </c>
      <c r="BB608" s="130">
        <v>43</v>
      </c>
      <c r="BC608" s="131">
        <f t="shared" si="227"/>
        <v>16043</v>
      </c>
      <c r="BE608" s="7" t="s">
        <v>3271</v>
      </c>
    </row>
    <row r="609" spans="1:57" hidden="1" outlineLevel="1" x14ac:dyDescent="0.2">
      <c r="A609" t="s">
        <v>1886</v>
      </c>
      <c r="B609" t="s">
        <v>1129</v>
      </c>
      <c r="C609" s="1">
        <f t="shared" si="228"/>
        <v>4954</v>
      </c>
      <c r="D609" s="7">
        <f>RANK(N609,(N609:P609,Q609:AL609))</f>
        <v>3</v>
      </c>
      <c r="E609" s="7">
        <f>RANK(O609,(N609:P609,Q609:AL609))</f>
        <v>1</v>
      </c>
      <c r="F609" s="7">
        <f>IF(P609&gt;0,RANK(P609,(N609:P609,Q609:AL609)),0)</f>
        <v>2</v>
      </c>
      <c r="G609" s="1">
        <f t="shared" si="229"/>
        <v>984</v>
      </c>
      <c r="H609" s="2">
        <f t="shared" si="222"/>
        <v>0.19862737182075091</v>
      </c>
      <c r="I609" s="2"/>
      <c r="J609" s="2">
        <f t="shared" si="230"/>
        <v>0.18227694792087201</v>
      </c>
      <c r="K609" s="2">
        <f t="shared" si="231"/>
        <v>0.47093257973354863</v>
      </c>
      <c r="L609" s="2">
        <f t="shared" si="232"/>
        <v>0.27230520791279772</v>
      </c>
      <c r="M609" s="2">
        <f t="shared" si="233"/>
        <v>7.4485264432781639E-2</v>
      </c>
      <c r="N609" s="1">
        <v>903</v>
      </c>
      <c r="O609" s="1">
        <v>2333</v>
      </c>
      <c r="P609" s="1">
        <v>1349</v>
      </c>
      <c r="Q609" s="1">
        <v>5</v>
      </c>
      <c r="R609" s="1">
        <v>361</v>
      </c>
      <c r="S609" s="1">
        <v>3</v>
      </c>
      <c r="AN609" s="7">
        <f>IF(Q609&gt;0,RANK(Q609,(N609:P609,Q609:AL609)),0)</f>
        <v>5</v>
      </c>
      <c r="AO609" s="7">
        <f>IF(R609&gt;0,RANK(R609,(N609:P609,Q609:AL609)),0)</f>
        <v>4</v>
      </c>
      <c r="AP609" s="7">
        <f>IF(S609&gt;0,RANK(S609,(N609:P609,Q609:AL609)),0)</f>
        <v>6</v>
      </c>
      <c r="AQ609" s="7">
        <f>IF(T609&gt;0,RANK(T609,(N609:P609,Q609:AL609)),0)</f>
        <v>0</v>
      </c>
      <c r="AR609" s="2">
        <f t="shared" si="234"/>
        <v>1.0092854259184498E-3</v>
      </c>
      <c r="AS609" s="2">
        <f t="shared" si="235"/>
        <v>7.2870407751312066E-2</v>
      </c>
      <c r="AT609" s="2">
        <f t="shared" si="236"/>
        <v>6.0557125555106984E-4</v>
      </c>
      <c r="AU609" s="2">
        <f t="shared" si="237"/>
        <v>0</v>
      </c>
      <c r="AW609" t="s">
        <v>1886</v>
      </c>
      <c r="AX609" t="s">
        <v>1129</v>
      </c>
      <c r="AY609">
        <v>2</v>
      </c>
      <c r="BA609" s="127">
        <v>16</v>
      </c>
      <c r="BB609" s="130">
        <v>45</v>
      </c>
      <c r="BC609" s="131">
        <f t="shared" si="227"/>
        <v>16045</v>
      </c>
      <c r="BE609" s="7" t="s">
        <v>3271</v>
      </c>
    </row>
    <row r="610" spans="1:57" hidden="1" outlineLevel="1" x14ac:dyDescent="0.2">
      <c r="A610" t="s">
        <v>2290</v>
      </c>
      <c r="B610" t="s">
        <v>1129</v>
      </c>
      <c r="C610" s="1">
        <f t="shared" si="228"/>
        <v>5723</v>
      </c>
      <c r="D610" s="7">
        <f>RANK(N610,(N610:P610,Q610:AL610))</f>
        <v>2</v>
      </c>
      <c r="E610" s="7">
        <f>RANK(O610,(N610:P610,Q610:AL610))</f>
        <v>1</v>
      </c>
      <c r="F610" s="7">
        <f>IF(P610&gt;0,RANK(P610,(N610:P610,Q610:AL610)),0)</f>
        <v>3</v>
      </c>
      <c r="G610" s="1">
        <f t="shared" si="229"/>
        <v>846</v>
      </c>
      <c r="H610" s="2">
        <f t="shared" si="222"/>
        <v>0.14782456753450987</v>
      </c>
      <c r="I610" s="2"/>
      <c r="J610" s="2">
        <f t="shared" si="230"/>
        <v>0.28114625196575221</v>
      </c>
      <c r="K610" s="2">
        <f t="shared" si="231"/>
        <v>0.42897081950026211</v>
      </c>
      <c r="L610" s="2">
        <f t="shared" si="232"/>
        <v>0.27171064127206013</v>
      </c>
      <c r="M610" s="2">
        <f t="shared" si="233"/>
        <v>1.8172287261925602E-2</v>
      </c>
      <c r="N610" s="1">
        <v>1609</v>
      </c>
      <c r="O610" s="1">
        <v>2455</v>
      </c>
      <c r="P610" s="1">
        <v>1555</v>
      </c>
      <c r="Q610" s="1">
        <v>9</v>
      </c>
      <c r="R610" s="1">
        <v>89</v>
      </c>
      <c r="S610" s="1">
        <v>6</v>
      </c>
      <c r="AN610" s="7">
        <f>IF(Q610&gt;0,RANK(Q610,(N610:P610,Q610:AL610)),0)</f>
        <v>5</v>
      </c>
      <c r="AO610" s="7">
        <f>IF(R610&gt;0,RANK(R610,(N610:P610,Q610:AL610)),0)</f>
        <v>4</v>
      </c>
      <c r="AP610" s="7">
        <f>IF(S610&gt;0,RANK(S610,(N610:P610,Q610:AL610)),0)</f>
        <v>6</v>
      </c>
      <c r="AQ610" s="7">
        <f>IF(T610&gt;0,RANK(T610,(N610:P610,Q610:AL610)),0)</f>
        <v>0</v>
      </c>
      <c r="AR610" s="2">
        <f t="shared" si="234"/>
        <v>1.5726017822820198E-3</v>
      </c>
      <c r="AS610" s="2">
        <f t="shared" si="235"/>
        <v>1.555128429145553E-2</v>
      </c>
      <c r="AT610" s="2">
        <f t="shared" si="236"/>
        <v>1.0484011881880134E-3</v>
      </c>
      <c r="AU610" s="2">
        <f t="shared" si="237"/>
        <v>0</v>
      </c>
      <c r="AW610" t="s">
        <v>2290</v>
      </c>
      <c r="AX610" t="s">
        <v>1129</v>
      </c>
      <c r="AY610">
        <v>1</v>
      </c>
      <c r="BA610" s="127">
        <v>16</v>
      </c>
      <c r="BB610" s="130">
        <v>47</v>
      </c>
      <c r="BC610" s="131">
        <f t="shared" si="227"/>
        <v>16047</v>
      </c>
      <c r="BE610" s="7" t="s">
        <v>3271</v>
      </c>
    </row>
    <row r="611" spans="1:57" hidden="1" outlineLevel="1" x14ac:dyDescent="0.2">
      <c r="A611" t="s">
        <v>2291</v>
      </c>
      <c r="B611" t="s">
        <v>1129</v>
      </c>
      <c r="C611" s="1">
        <f t="shared" si="228"/>
        <v>5564</v>
      </c>
      <c r="D611" s="7">
        <f>RANK(N611,(N611:P611,Q611:AL611))</f>
        <v>3</v>
      </c>
      <c r="E611" s="7">
        <f>RANK(O611,(N611:P611,Q611:AL611))</f>
        <v>1</v>
      </c>
      <c r="F611" s="7">
        <f>IF(P611&gt;0,RANK(P611,(N611:P611,Q611:AL611)),0)</f>
        <v>2</v>
      </c>
      <c r="G611" s="1">
        <f t="shared" si="229"/>
        <v>587</v>
      </c>
      <c r="H611" s="2">
        <f t="shared" si="222"/>
        <v>0.10549964054636952</v>
      </c>
      <c r="I611" s="2"/>
      <c r="J611" s="2">
        <f t="shared" si="230"/>
        <v>0.27498202731847593</v>
      </c>
      <c r="K611" s="2">
        <f t="shared" si="231"/>
        <v>0.39144500359453632</v>
      </c>
      <c r="L611" s="2">
        <f t="shared" si="232"/>
        <v>0.28594536304816681</v>
      </c>
      <c r="M611" s="2">
        <f t="shared" si="233"/>
        <v>4.762760603882088E-2</v>
      </c>
      <c r="N611" s="1">
        <v>1530</v>
      </c>
      <c r="O611" s="1">
        <v>2178</v>
      </c>
      <c r="P611" s="1">
        <v>1591</v>
      </c>
      <c r="Q611" s="1">
        <v>6</v>
      </c>
      <c r="R611" s="1">
        <v>251</v>
      </c>
      <c r="S611" s="1">
        <v>8</v>
      </c>
      <c r="AN611" s="7">
        <f>IF(Q611&gt;0,RANK(Q611,(N611:P611,Q611:AL611)),0)</f>
        <v>6</v>
      </c>
      <c r="AO611" s="7">
        <f>IF(R611&gt;0,RANK(R611,(N611:P611,Q611:AL611)),0)</f>
        <v>4</v>
      </c>
      <c r="AP611" s="7">
        <f>IF(S611&gt;0,RANK(S611,(N611:P611,Q611:AL611)),0)</f>
        <v>5</v>
      </c>
      <c r="AQ611" s="7">
        <f>IF(T611&gt;0,RANK(T611,(N611:P611,Q611:AL611)),0)</f>
        <v>0</v>
      </c>
      <c r="AR611" s="2">
        <f t="shared" si="234"/>
        <v>1.0783608914450035E-3</v>
      </c>
      <c r="AS611" s="2">
        <f t="shared" si="235"/>
        <v>4.5111430625449318E-2</v>
      </c>
      <c r="AT611" s="2">
        <f t="shared" si="236"/>
        <v>1.4378145219266715E-3</v>
      </c>
      <c r="AU611" s="2">
        <f t="shared" si="237"/>
        <v>0</v>
      </c>
      <c r="AW611" t="s">
        <v>2291</v>
      </c>
      <c r="AX611" t="s">
        <v>1129</v>
      </c>
      <c r="AY611">
        <v>2</v>
      </c>
      <c r="BA611" s="127">
        <v>16</v>
      </c>
      <c r="BB611" s="130">
        <v>49</v>
      </c>
      <c r="BC611" s="131">
        <f t="shared" si="227"/>
        <v>16049</v>
      </c>
      <c r="BE611" s="7" t="s">
        <v>3271</v>
      </c>
    </row>
    <row r="612" spans="1:57" hidden="1" outlineLevel="1" x14ac:dyDescent="0.2">
      <c r="A612" t="s">
        <v>1128</v>
      </c>
      <c r="B612" t="s">
        <v>1129</v>
      </c>
      <c r="C612" s="1">
        <f t="shared" si="228"/>
        <v>6734</v>
      </c>
      <c r="D612" s="7">
        <f>RANK(N612,(N612:P612,Q612:AL612))</f>
        <v>2</v>
      </c>
      <c r="E612" s="7">
        <f>RANK(O612,(N612:P612,Q612:AL612))</f>
        <v>1</v>
      </c>
      <c r="F612" s="7">
        <f>IF(P612&gt;0,RANK(P612,(N612:P612,Q612:AL612)),0)</f>
        <v>3</v>
      </c>
      <c r="G612" s="1">
        <f t="shared" si="229"/>
        <v>735</v>
      </c>
      <c r="H612" s="2">
        <f t="shared" si="222"/>
        <v>0.10914760914760915</v>
      </c>
      <c r="I612" s="2"/>
      <c r="J612" s="2">
        <f t="shared" si="230"/>
        <v>0.29313929313929316</v>
      </c>
      <c r="K612" s="2">
        <f t="shared" si="231"/>
        <v>0.40228690228690228</v>
      </c>
      <c r="L612" s="2">
        <f t="shared" si="232"/>
        <v>0.28215028215028215</v>
      </c>
      <c r="M612" s="2">
        <f t="shared" si="233"/>
        <v>2.2423522423522468E-2</v>
      </c>
      <c r="N612" s="1">
        <v>1974</v>
      </c>
      <c r="O612" s="1">
        <v>2709</v>
      </c>
      <c r="P612" s="1">
        <v>1900</v>
      </c>
      <c r="Q612" s="1">
        <v>15</v>
      </c>
      <c r="R612" s="1">
        <v>121</v>
      </c>
      <c r="S612" s="1">
        <v>15</v>
      </c>
      <c r="AN612" s="7">
        <f>IF(Q612&gt;0,RANK(Q612,(N612:P612,Q612:AL612)),0)</f>
        <v>5</v>
      </c>
      <c r="AO612" s="7">
        <f>IF(R612&gt;0,RANK(R612,(N612:P612,Q612:AL612)),0)</f>
        <v>4</v>
      </c>
      <c r="AP612" s="7">
        <f>IF(S612&gt;0,RANK(S612,(N612:P612,Q612:AL612)),0)</f>
        <v>5</v>
      </c>
      <c r="AQ612" s="7">
        <f>IF(T612&gt;0,RANK(T612,(N612:P612,Q612:AL612)),0)</f>
        <v>0</v>
      </c>
      <c r="AR612" s="2">
        <f t="shared" si="234"/>
        <v>2.2275022275022277E-3</v>
      </c>
      <c r="AS612" s="2">
        <f t="shared" si="235"/>
        <v>1.7968517968517967E-2</v>
      </c>
      <c r="AT612" s="2">
        <f t="shared" si="236"/>
        <v>2.2275022275022277E-3</v>
      </c>
      <c r="AU612" s="2">
        <f t="shared" si="237"/>
        <v>0</v>
      </c>
      <c r="AW612" t="s">
        <v>1128</v>
      </c>
      <c r="AX612" t="s">
        <v>1129</v>
      </c>
      <c r="AY612">
        <v>1</v>
      </c>
      <c r="BA612" s="127">
        <v>16</v>
      </c>
      <c r="BB612" s="130">
        <v>51</v>
      </c>
      <c r="BC612" s="131">
        <f t="shared" si="227"/>
        <v>16051</v>
      </c>
      <c r="BE612" s="7" t="s">
        <v>3271</v>
      </c>
    </row>
    <row r="613" spans="1:57" hidden="1" outlineLevel="1" x14ac:dyDescent="0.2">
      <c r="A613" t="s">
        <v>1500</v>
      </c>
      <c r="B613" t="s">
        <v>1129</v>
      </c>
      <c r="C613" s="1">
        <f t="shared" si="228"/>
        <v>7116</v>
      </c>
      <c r="D613" s="7">
        <f>RANK(N613,(N613:P613,Q613:AL613))</f>
        <v>3</v>
      </c>
      <c r="E613" s="7">
        <f>RANK(O613,(N613:P613,Q613:AL613))</f>
        <v>1</v>
      </c>
      <c r="F613" s="7">
        <f>IF(P613&gt;0,RANK(P613,(N613:P613,Q613:AL613)),0)</f>
        <v>2</v>
      </c>
      <c r="G613" s="1">
        <f t="shared" si="229"/>
        <v>1307</v>
      </c>
      <c r="H613" s="2">
        <f t="shared" si="222"/>
        <v>0.18367060146149522</v>
      </c>
      <c r="I613" s="2"/>
      <c r="J613" s="2">
        <f t="shared" si="230"/>
        <v>0.13743676222596965</v>
      </c>
      <c r="K613" s="2">
        <f t="shared" si="231"/>
        <v>0.48777403035413153</v>
      </c>
      <c r="L613" s="2">
        <f t="shared" si="232"/>
        <v>0.30410342889263631</v>
      </c>
      <c r="M613" s="2">
        <f t="shared" si="233"/>
        <v>7.0685778527262488E-2</v>
      </c>
      <c r="N613" s="1">
        <v>978</v>
      </c>
      <c r="O613" s="1">
        <v>3471</v>
      </c>
      <c r="P613" s="1">
        <v>2164</v>
      </c>
      <c r="Q613" s="1">
        <v>20</v>
      </c>
      <c r="R613" s="1">
        <v>472</v>
      </c>
      <c r="S613" s="1">
        <v>11</v>
      </c>
      <c r="AN613" s="7">
        <f>IF(Q613&gt;0,RANK(Q613,(N613:P613,Q613:AL613)),0)</f>
        <v>5</v>
      </c>
      <c r="AO613" s="7">
        <f>IF(R613&gt;0,RANK(R613,(N613:P613,Q613:AL613)),0)</f>
        <v>4</v>
      </c>
      <c r="AP613" s="7">
        <f>IF(S613&gt;0,RANK(S613,(N613:P613,Q613:AL613)),0)</f>
        <v>6</v>
      </c>
      <c r="AQ613" s="7">
        <f>IF(T613&gt;0,RANK(T613,(N613:P613,Q613:AL613)),0)</f>
        <v>0</v>
      </c>
      <c r="AR613" s="2">
        <f t="shared" si="234"/>
        <v>2.810567734682406E-3</v>
      </c>
      <c r="AS613" s="2">
        <f t="shared" si="235"/>
        <v>6.632939853850478E-2</v>
      </c>
      <c r="AT613" s="2">
        <f t="shared" si="236"/>
        <v>1.5458122540753232E-3</v>
      </c>
      <c r="AU613" s="2">
        <f t="shared" si="237"/>
        <v>0</v>
      </c>
      <c r="AW613" t="s">
        <v>1500</v>
      </c>
      <c r="AX613" t="s">
        <v>1129</v>
      </c>
      <c r="AY613">
        <v>2</v>
      </c>
      <c r="BA613" s="127">
        <v>16</v>
      </c>
      <c r="BB613" s="130">
        <v>53</v>
      </c>
      <c r="BC613" s="131">
        <f t="shared" si="227"/>
        <v>16053</v>
      </c>
      <c r="BE613" s="7" t="s">
        <v>3271</v>
      </c>
    </row>
    <row r="614" spans="1:57" hidden="1" outlineLevel="1" x14ac:dyDescent="0.2">
      <c r="A614" t="s">
        <v>2292</v>
      </c>
      <c r="B614" t="s">
        <v>1129</v>
      </c>
      <c r="C614" s="1">
        <f t="shared" si="228"/>
        <v>6720</v>
      </c>
      <c r="D614" s="7">
        <f>RANK(N614,(N614:P614,Q614:AL614))</f>
        <v>3</v>
      </c>
      <c r="E614" s="7">
        <f>RANK(O614,(N614:P614,Q614:AL614))</f>
        <v>1</v>
      </c>
      <c r="F614" s="7">
        <f>IF(P614&gt;0,RANK(P614,(N614:P614,Q614:AL614)),0)</f>
        <v>2</v>
      </c>
      <c r="G614" s="1">
        <f t="shared" si="229"/>
        <v>1204</v>
      </c>
      <c r="H614" s="2">
        <f t="shared" si="222"/>
        <v>0.17916666666666667</v>
      </c>
      <c r="I614" s="2"/>
      <c r="J614" s="2">
        <f t="shared" si="230"/>
        <v>0.25877976190476193</v>
      </c>
      <c r="K614" s="2">
        <f t="shared" si="231"/>
        <v>0.44226190476190474</v>
      </c>
      <c r="L614" s="2">
        <f t="shared" si="232"/>
        <v>0.2630952380952381</v>
      </c>
      <c r="M614" s="2">
        <f t="shared" si="233"/>
        <v>3.5863095238095222E-2</v>
      </c>
      <c r="N614" s="1">
        <v>1739</v>
      </c>
      <c r="O614" s="1">
        <v>2972</v>
      </c>
      <c r="P614" s="1">
        <v>1768</v>
      </c>
      <c r="Q614" s="1">
        <v>15</v>
      </c>
      <c r="R614" s="1">
        <v>215</v>
      </c>
      <c r="S614" s="1">
        <v>11</v>
      </c>
      <c r="AN614" s="7">
        <f>IF(Q614&gt;0,RANK(Q614,(N614:P614,Q614:AL614)),0)</f>
        <v>5</v>
      </c>
      <c r="AO614" s="7">
        <f>IF(R614&gt;0,RANK(R614,(N614:P614,Q614:AL614)),0)</f>
        <v>4</v>
      </c>
      <c r="AP614" s="7">
        <f>IF(S614&gt;0,RANK(S614,(N614:P614,Q614:AL614)),0)</f>
        <v>6</v>
      </c>
      <c r="AQ614" s="7">
        <f>IF(T614&gt;0,RANK(T614,(N614:P614,Q614:AL614)),0)</f>
        <v>0</v>
      </c>
      <c r="AR614" s="2">
        <f t="shared" si="234"/>
        <v>2.232142857142857E-3</v>
      </c>
      <c r="AS614" s="2">
        <f t="shared" si="235"/>
        <v>3.1994047619047616E-2</v>
      </c>
      <c r="AT614" s="2">
        <f t="shared" si="236"/>
        <v>1.6369047619047619E-3</v>
      </c>
      <c r="AU614" s="2">
        <f t="shared" si="237"/>
        <v>0</v>
      </c>
      <c r="AW614" t="s">
        <v>2292</v>
      </c>
      <c r="AX614" t="s">
        <v>1129</v>
      </c>
      <c r="AY614">
        <v>2</v>
      </c>
      <c r="BA614" s="127">
        <v>16</v>
      </c>
      <c r="BB614" s="130">
        <v>55</v>
      </c>
      <c r="BC614" s="131">
        <f t="shared" si="227"/>
        <v>16055</v>
      </c>
      <c r="BE614" s="7" t="s">
        <v>3271</v>
      </c>
    </row>
    <row r="615" spans="1:57" hidden="1" outlineLevel="1" x14ac:dyDescent="0.2">
      <c r="A615" t="s">
        <v>2293</v>
      </c>
      <c r="B615" t="s">
        <v>1129</v>
      </c>
      <c r="C615" s="1">
        <f t="shared" si="228"/>
        <v>36328</v>
      </c>
      <c r="D615" s="7">
        <f>RANK(N615,(N615:P615,Q615:AL615))</f>
        <v>2</v>
      </c>
      <c r="E615" s="7">
        <f>RANK(O615,(N615:P615,Q615:AL615))</f>
        <v>1</v>
      </c>
      <c r="F615" s="7">
        <f>IF(P615&gt;0,RANK(P615,(N615:P615,Q615:AL615)),0)</f>
        <v>3</v>
      </c>
      <c r="G615" s="1">
        <f t="shared" si="229"/>
        <v>1512</v>
      </c>
      <c r="H615" s="2">
        <f t="shared" si="222"/>
        <v>4.1620788372605154E-2</v>
      </c>
      <c r="I615" s="2"/>
      <c r="J615" s="2">
        <f t="shared" si="230"/>
        <v>0.31801915877560011</v>
      </c>
      <c r="K615" s="2">
        <f t="shared" si="231"/>
        <v>0.35963994714820524</v>
      </c>
      <c r="L615" s="2">
        <f t="shared" si="232"/>
        <v>0.3099812816560229</v>
      </c>
      <c r="M615" s="2">
        <f t="shared" si="233"/>
        <v>1.2359612420171806E-2</v>
      </c>
      <c r="N615" s="1">
        <v>11553</v>
      </c>
      <c r="O615" s="1">
        <v>13065</v>
      </c>
      <c r="P615" s="1">
        <v>11261</v>
      </c>
      <c r="Q615" s="1">
        <v>114</v>
      </c>
      <c r="R615" s="1">
        <v>262</v>
      </c>
      <c r="S615" s="1">
        <v>73</v>
      </c>
      <c r="AN615" s="7">
        <f>IF(Q615&gt;0,RANK(Q615,(N615:P615,Q615:AL615)),0)</f>
        <v>5</v>
      </c>
      <c r="AO615" s="7">
        <f>IF(R615&gt;0,RANK(R615,(N615:P615,Q615:AL615)),0)</f>
        <v>4</v>
      </c>
      <c r="AP615" s="7">
        <f>IF(S615&gt;0,RANK(S615,(N615:P615,Q615:AL615)),0)</f>
        <v>6</v>
      </c>
      <c r="AQ615" s="7">
        <f>IF(T615&gt;0,RANK(T615,(N615:P615,Q615:AL615)),0)</f>
        <v>0</v>
      </c>
      <c r="AR615" s="2">
        <f t="shared" si="234"/>
        <v>3.1380753138075313E-3</v>
      </c>
      <c r="AS615" s="2">
        <f t="shared" si="235"/>
        <v>7.2120678264699402E-3</v>
      </c>
      <c r="AT615" s="2">
        <f t="shared" si="236"/>
        <v>2.0094692798942964E-3</v>
      </c>
      <c r="AU615" s="2">
        <f t="shared" si="237"/>
        <v>0</v>
      </c>
      <c r="AW615" t="s">
        <v>2293</v>
      </c>
      <c r="AX615" t="s">
        <v>1129</v>
      </c>
      <c r="AY615">
        <v>1</v>
      </c>
      <c r="BA615" s="127">
        <v>16</v>
      </c>
      <c r="BB615" s="130">
        <v>57</v>
      </c>
      <c r="BC615" s="131">
        <f t="shared" si="227"/>
        <v>16057</v>
      </c>
      <c r="BE615" s="7" t="s">
        <v>3271</v>
      </c>
    </row>
    <row r="616" spans="1:57" hidden="1" outlineLevel="1" x14ac:dyDescent="0.2">
      <c r="A616" t="s">
        <v>2294</v>
      </c>
      <c r="B616" t="s">
        <v>1129</v>
      </c>
      <c r="C616" s="1">
        <f t="shared" si="228"/>
        <v>16330</v>
      </c>
      <c r="D616" s="7">
        <f>RANK(N616,(N616:P616,Q616:AL616))</f>
        <v>1</v>
      </c>
      <c r="E616" s="7">
        <f>RANK(O616,(N616:P616,Q616:AL616))</f>
        <v>2</v>
      </c>
      <c r="F616" s="7">
        <f>IF(P616&gt;0,RANK(P616,(N616:P616,Q616:AL616)),0)</f>
        <v>3</v>
      </c>
      <c r="G616" s="1">
        <f t="shared" si="229"/>
        <v>1880</v>
      </c>
      <c r="H616" s="2">
        <f t="shared" si="222"/>
        <v>0.11512553582363748</v>
      </c>
      <c r="I616" s="2"/>
      <c r="J616" s="2">
        <f t="shared" si="230"/>
        <v>0.44292712798530315</v>
      </c>
      <c r="K616" s="2">
        <f t="shared" si="231"/>
        <v>0.32780159216166566</v>
      </c>
      <c r="L616" s="2">
        <f t="shared" si="232"/>
        <v>0.22057562767911817</v>
      </c>
      <c r="M616" s="2">
        <f t="shared" si="233"/>
        <v>8.6956521739130765E-3</v>
      </c>
      <c r="N616" s="1">
        <v>7233</v>
      </c>
      <c r="O616" s="1">
        <v>5353</v>
      </c>
      <c r="P616" s="1">
        <v>3602</v>
      </c>
      <c r="Q616" s="1">
        <v>69</v>
      </c>
      <c r="R616" s="1">
        <v>47</v>
      </c>
      <c r="S616" s="1">
        <v>26</v>
      </c>
      <c r="AN616" s="7">
        <f>IF(Q616&gt;0,RANK(Q616,(N616:P616,Q616:AL616)),0)</f>
        <v>4</v>
      </c>
      <c r="AO616" s="7">
        <f>IF(R616&gt;0,RANK(R616,(N616:P616,Q616:AL616)),0)</f>
        <v>5</v>
      </c>
      <c r="AP616" s="7">
        <f>IF(S616&gt;0,RANK(S616,(N616:P616,Q616:AL616)),0)</f>
        <v>6</v>
      </c>
      <c r="AQ616" s="7">
        <f>IF(T616&gt;0,RANK(T616,(N616:P616,Q616:AL616)),0)</f>
        <v>0</v>
      </c>
      <c r="AR616" s="2">
        <f t="shared" si="234"/>
        <v>4.2253521126760559E-3</v>
      </c>
      <c r="AS616" s="2">
        <f t="shared" si="235"/>
        <v>2.8781383955909369E-3</v>
      </c>
      <c r="AT616" s="2">
        <f t="shared" si="236"/>
        <v>1.5921616656460501E-3</v>
      </c>
      <c r="AU616" s="2">
        <f t="shared" si="237"/>
        <v>0</v>
      </c>
      <c r="AW616" t="s">
        <v>2294</v>
      </c>
      <c r="AX616" t="s">
        <v>1129</v>
      </c>
      <c r="AY616">
        <v>1</v>
      </c>
      <c r="BA616" s="127">
        <v>16</v>
      </c>
      <c r="BB616" s="130">
        <v>59</v>
      </c>
      <c r="BC616" s="131">
        <f t="shared" si="227"/>
        <v>16059</v>
      </c>
      <c r="BE616" s="7" t="s">
        <v>3271</v>
      </c>
    </row>
    <row r="617" spans="1:57" hidden="1" outlineLevel="1" x14ac:dyDescent="0.2">
      <c r="A617" t="s">
        <v>3166</v>
      </c>
      <c r="B617" t="s">
        <v>1129</v>
      </c>
      <c r="C617" s="1">
        <f t="shared" si="228"/>
        <v>3821</v>
      </c>
      <c r="D617" s="7">
        <f>RANK(N617,(N617:P617,Q617:AL617))</f>
        <v>3</v>
      </c>
      <c r="E617" s="7">
        <f>RANK(O617,(N617:P617,Q617:AL617))</f>
        <v>1</v>
      </c>
      <c r="F617" s="7">
        <f>IF(P617&gt;0,RANK(P617,(N617:P617,Q617:AL617)),0)</f>
        <v>2</v>
      </c>
      <c r="G617" s="1">
        <f t="shared" si="229"/>
        <v>365</v>
      </c>
      <c r="H617" s="2">
        <f t="shared" si="222"/>
        <v>9.5524731745616334E-2</v>
      </c>
      <c r="I617" s="2"/>
      <c r="J617" s="2">
        <f t="shared" si="230"/>
        <v>0.26066474744831197</v>
      </c>
      <c r="K617" s="2">
        <f t="shared" si="231"/>
        <v>0.40303585448835383</v>
      </c>
      <c r="L617" s="2">
        <f t="shared" si="232"/>
        <v>0.30751112274273751</v>
      </c>
      <c r="M617" s="2">
        <f t="shared" si="233"/>
        <v>2.8788275320596746E-2</v>
      </c>
      <c r="N617" s="1">
        <v>996</v>
      </c>
      <c r="O617" s="1">
        <v>1540</v>
      </c>
      <c r="P617" s="1">
        <v>1175</v>
      </c>
      <c r="Q617" s="1">
        <v>15</v>
      </c>
      <c r="R617" s="1">
        <v>91</v>
      </c>
      <c r="S617" s="1">
        <v>4</v>
      </c>
      <c r="AN617" s="7">
        <f>IF(Q617&gt;0,RANK(Q617,(N617:P617,Q617:AL617)),0)</f>
        <v>5</v>
      </c>
      <c r="AO617" s="7">
        <f>IF(R617&gt;0,RANK(R617,(N617:P617,Q617:AL617)),0)</f>
        <v>4</v>
      </c>
      <c r="AP617" s="7">
        <f>IF(S617&gt;0,RANK(S617,(N617:P617,Q617:AL617)),0)</f>
        <v>6</v>
      </c>
      <c r="AQ617" s="7">
        <f>IF(T617&gt;0,RANK(T617,(N617:P617,Q617:AL617)),0)</f>
        <v>0</v>
      </c>
      <c r="AR617" s="2">
        <f t="shared" si="234"/>
        <v>3.9256739073540957E-3</v>
      </c>
      <c r="AS617" s="2">
        <f t="shared" si="235"/>
        <v>2.381575503794818E-2</v>
      </c>
      <c r="AT617" s="2">
        <f t="shared" si="236"/>
        <v>1.0468463752944255E-3</v>
      </c>
      <c r="AU617" s="2">
        <f t="shared" si="237"/>
        <v>0</v>
      </c>
      <c r="AW617" t="s">
        <v>3166</v>
      </c>
      <c r="AX617" t="s">
        <v>1129</v>
      </c>
      <c r="AY617">
        <v>2</v>
      </c>
      <c r="BA617" s="127">
        <v>16</v>
      </c>
      <c r="BB617" s="130">
        <v>61</v>
      </c>
      <c r="BC617" s="131">
        <f t="shared" si="227"/>
        <v>16061</v>
      </c>
      <c r="BE617" s="7" t="s">
        <v>3271</v>
      </c>
    </row>
    <row r="618" spans="1:57" hidden="1" outlineLevel="1" x14ac:dyDescent="0.2">
      <c r="A618" t="s">
        <v>3023</v>
      </c>
      <c r="B618" t="s">
        <v>1129</v>
      </c>
      <c r="C618" s="1">
        <f t="shared" si="228"/>
        <v>1778</v>
      </c>
      <c r="D618" s="7">
        <f>RANK(N618,(N618:P618,Q618:AL618))</f>
        <v>1</v>
      </c>
      <c r="E618" s="7">
        <f>RANK(O618,(N618:P618,Q618:AL618))</f>
        <v>2</v>
      </c>
      <c r="F618" s="7">
        <f>IF(P618&gt;0,RANK(P618,(N618:P618,Q618:AL618)),0)</f>
        <v>3</v>
      </c>
      <c r="G618" s="1">
        <f t="shared" si="229"/>
        <v>81</v>
      </c>
      <c r="H618" s="2">
        <f t="shared" si="222"/>
        <v>4.5556805399325086E-2</v>
      </c>
      <c r="I618" s="2"/>
      <c r="J618" s="2">
        <f t="shared" si="230"/>
        <v>0.37907761529808776</v>
      </c>
      <c r="K618" s="2">
        <f t="shared" si="231"/>
        <v>0.33352080989876265</v>
      </c>
      <c r="L618" s="2">
        <f t="shared" si="232"/>
        <v>0.27615298087739032</v>
      </c>
      <c r="M618" s="2">
        <f t="shared" si="233"/>
        <v>1.1248593925759331E-2</v>
      </c>
      <c r="N618" s="1">
        <v>674</v>
      </c>
      <c r="O618" s="1">
        <v>593</v>
      </c>
      <c r="P618" s="1">
        <v>491</v>
      </c>
      <c r="Q618" s="1">
        <v>9</v>
      </c>
      <c r="R618" s="1">
        <v>8</v>
      </c>
      <c r="S618" s="1">
        <v>3</v>
      </c>
      <c r="AN618" s="7">
        <f>IF(Q618&gt;0,RANK(Q618,(N618:P618,Q618:AL618)),0)</f>
        <v>4</v>
      </c>
      <c r="AO618" s="7">
        <f>IF(R618&gt;0,RANK(R618,(N618:P618,Q618:AL618)),0)</f>
        <v>5</v>
      </c>
      <c r="AP618" s="7">
        <f>IF(S618&gt;0,RANK(S618,(N618:P618,Q618:AL618)),0)</f>
        <v>6</v>
      </c>
      <c r="AQ618" s="7">
        <f>IF(T618&gt;0,RANK(T618,(N618:P618,Q618:AL618)),0)</f>
        <v>0</v>
      </c>
      <c r="AR618" s="2">
        <f t="shared" si="234"/>
        <v>5.0618672665916761E-3</v>
      </c>
      <c r="AS618" s="2">
        <f t="shared" si="235"/>
        <v>4.4994375703037125E-3</v>
      </c>
      <c r="AT618" s="2">
        <f t="shared" si="236"/>
        <v>1.687289088863892E-3</v>
      </c>
      <c r="AU618" s="2">
        <f t="shared" si="237"/>
        <v>0</v>
      </c>
      <c r="AW618" t="s">
        <v>3023</v>
      </c>
      <c r="AX618" t="s">
        <v>1129</v>
      </c>
      <c r="AY618">
        <v>1</v>
      </c>
      <c r="BA618" s="127">
        <v>16</v>
      </c>
      <c r="BB618" s="130">
        <v>63</v>
      </c>
      <c r="BC618" s="131">
        <f t="shared" si="227"/>
        <v>16063</v>
      </c>
      <c r="BE618" s="7" t="s">
        <v>3271</v>
      </c>
    </row>
    <row r="619" spans="1:57" hidden="1" outlineLevel="1" x14ac:dyDescent="0.2">
      <c r="A619" t="s">
        <v>1204</v>
      </c>
      <c r="B619" t="s">
        <v>1129</v>
      </c>
      <c r="C619" s="1">
        <f t="shared" si="228"/>
        <v>1699</v>
      </c>
      <c r="D619" s="7">
        <f>RANK(N619,(N619:P619,Q619:AL619))</f>
        <v>2</v>
      </c>
      <c r="E619" s="7">
        <f>RANK(O619,(N619:P619,Q619:AL619))</f>
        <v>1</v>
      </c>
      <c r="F619" s="7">
        <f>IF(P619&gt;0,RANK(P619,(N619:P619,Q619:AL619)),0)</f>
        <v>3</v>
      </c>
      <c r="G619" s="1">
        <f t="shared" si="229"/>
        <v>142</v>
      </c>
      <c r="H619" s="2">
        <f t="shared" si="222"/>
        <v>8.3578575632725138E-2</v>
      </c>
      <c r="I619" s="2"/>
      <c r="J619" s="2">
        <f t="shared" si="230"/>
        <v>0.30253090052972337</v>
      </c>
      <c r="K619" s="2">
        <f t="shared" si="231"/>
        <v>0.38610947616244851</v>
      </c>
      <c r="L619" s="2">
        <f t="shared" si="232"/>
        <v>0.25956444967628017</v>
      </c>
      <c r="M619" s="2">
        <f t="shared" si="233"/>
        <v>5.1795173631547897E-2</v>
      </c>
      <c r="N619" s="1">
        <v>514</v>
      </c>
      <c r="O619" s="1">
        <v>656</v>
      </c>
      <c r="P619" s="1">
        <v>441</v>
      </c>
      <c r="Q619" s="1">
        <v>1</v>
      </c>
      <c r="R619" s="1">
        <v>83</v>
      </c>
      <c r="S619" s="1">
        <v>4</v>
      </c>
      <c r="AN619" s="7">
        <f>IF(Q619&gt;0,RANK(Q619,(N619:P619,Q619:AL619)),0)</f>
        <v>6</v>
      </c>
      <c r="AO619" s="7">
        <f>IF(R619&gt;0,RANK(R619,(N619:P619,Q619:AL619)),0)</f>
        <v>4</v>
      </c>
      <c r="AP619" s="7">
        <f>IF(S619&gt;0,RANK(S619,(N619:P619,Q619:AL619)),0)</f>
        <v>5</v>
      </c>
      <c r="AQ619" s="7">
        <f>IF(T619&gt;0,RANK(T619,(N619:P619,Q619:AL619)),0)</f>
        <v>0</v>
      </c>
      <c r="AR619" s="2">
        <f t="shared" si="234"/>
        <v>5.885815185403178E-4</v>
      </c>
      <c r="AS619" s="2">
        <f t="shared" si="235"/>
        <v>4.8852266038846383E-2</v>
      </c>
      <c r="AT619" s="2">
        <f t="shared" si="236"/>
        <v>2.3543260741612712E-3</v>
      </c>
      <c r="AU619" s="2">
        <f t="shared" si="237"/>
        <v>0</v>
      </c>
      <c r="AW619" t="s">
        <v>1204</v>
      </c>
      <c r="AX619" t="s">
        <v>1129</v>
      </c>
      <c r="AY619">
        <v>2</v>
      </c>
      <c r="BA619" s="127">
        <v>16</v>
      </c>
      <c r="BB619" s="130">
        <v>65</v>
      </c>
      <c r="BC619" s="131">
        <f t="shared" si="227"/>
        <v>16065</v>
      </c>
      <c r="BE619" s="7" t="s">
        <v>3271</v>
      </c>
    </row>
    <row r="620" spans="1:57" hidden="1" outlineLevel="1" x14ac:dyDescent="0.2">
      <c r="A620" t="s">
        <v>1320</v>
      </c>
      <c r="B620" t="s">
        <v>1129</v>
      </c>
      <c r="C620" s="1">
        <f t="shared" si="228"/>
        <v>7763</v>
      </c>
      <c r="D620" s="7">
        <f>RANK(N620,(N620:P620,Q620:AL620))</f>
        <v>3</v>
      </c>
      <c r="E620" s="7">
        <f>RANK(O620,(N620:P620,Q620:AL620))</f>
        <v>1</v>
      </c>
      <c r="F620" s="7">
        <f>IF(P620&gt;0,RANK(P620,(N620:P620,Q620:AL620)),0)</f>
        <v>2</v>
      </c>
      <c r="G620" s="1">
        <f t="shared" si="229"/>
        <v>2671</v>
      </c>
      <c r="H620" s="2">
        <f t="shared" si="222"/>
        <v>0.3440680149426768</v>
      </c>
      <c r="I620" s="2"/>
      <c r="J620" s="2">
        <f t="shared" si="230"/>
        <v>9.5452788870282107E-2</v>
      </c>
      <c r="K620" s="2">
        <f t="shared" si="231"/>
        <v>0.59139507922195023</v>
      </c>
      <c r="L620" s="2">
        <f t="shared" si="232"/>
        <v>0.24732706427927348</v>
      </c>
      <c r="M620" s="2">
        <f t="shared" si="233"/>
        <v>6.5825067628494216E-2</v>
      </c>
      <c r="N620" s="1">
        <v>741</v>
      </c>
      <c r="O620" s="1">
        <v>4591</v>
      </c>
      <c r="P620" s="1">
        <v>1920</v>
      </c>
      <c r="Q620" s="1">
        <v>19</v>
      </c>
      <c r="R620" s="1">
        <v>489</v>
      </c>
      <c r="S620" s="1">
        <v>3</v>
      </c>
      <c r="AN620" s="7">
        <f>IF(Q620&gt;0,RANK(Q620,(N620:P620,Q620:AL620)),0)</f>
        <v>5</v>
      </c>
      <c r="AO620" s="7">
        <f>IF(R620&gt;0,RANK(R620,(N620:P620,Q620:AL620)),0)</f>
        <v>4</v>
      </c>
      <c r="AP620" s="7">
        <f>IF(S620&gt;0,RANK(S620,(N620:P620,Q620:AL620)),0)</f>
        <v>6</v>
      </c>
      <c r="AQ620" s="7">
        <f>IF(T620&gt;0,RANK(T620,(N620:P620,Q620:AL620)),0)</f>
        <v>0</v>
      </c>
      <c r="AR620" s="2">
        <f t="shared" si="234"/>
        <v>2.4475074069303104E-3</v>
      </c>
      <c r="AS620" s="2">
        <f t="shared" si="235"/>
        <v>6.2991111683627463E-2</v>
      </c>
      <c r="AT620" s="2">
        <f t="shared" si="236"/>
        <v>3.8644853793636479E-4</v>
      </c>
      <c r="AU620" s="2">
        <f t="shared" si="237"/>
        <v>0</v>
      </c>
      <c r="AW620" t="s">
        <v>1320</v>
      </c>
      <c r="AX620" t="s">
        <v>1129</v>
      </c>
      <c r="AY620">
        <v>2</v>
      </c>
      <c r="BA620" s="127">
        <v>16</v>
      </c>
      <c r="BB620" s="130">
        <v>67</v>
      </c>
      <c r="BC620" s="131">
        <f t="shared" si="227"/>
        <v>16067</v>
      </c>
      <c r="BE620" s="7" t="s">
        <v>3271</v>
      </c>
    </row>
    <row r="621" spans="1:57" hidden="1" outlineLevel="1" x14ac:dyDescent="0.2">
      <c r="A621" t="s">
        <v>3024</v>
      </c>
      <c r="B621" t="s">
        <v>1129</v>
      </c>
      <c r="C621" s="1">
        <f t="shared" si="228"/>
        <v>7417</v>
      </c>
      <c r="D621" s="7">
        <f>RANK(N621,(N621:P621,Q621:AL621))</f>
        <v>3</v>
      </c>
      <c r="E621" s="7">
        <f>RANK(O621,(N621:P621,Q621:AL621))</f>
        <v>1</v>
      </c>
      <c r="F621" s="7">
        <f>IF(P621&gt;0,RANK(P621,(N621:P621,Q621:AL621)),0)</f>
        <v>2</v>
      </c>
      <c r="G621" s="1">
        <f t="shared" si="229"/>
        <v>1429</v>
      </c>
      <c r="H621" s="2">
        <f t="shared" si="222"/>
        <v>0.19266549817985709</v>
      </c>
      <c r="I621" s="2"/>
      <c r="J621" s="2">
        <f t="shared" si="230"/>
        <v>0.24470810300660645</v>
      </c>
      <c r="K621" s="2">
        <f t="shared" si="231"/>
        <v>0.44546312525279763</v>
      </c>
      <c r="L621" s="2">
        <f t="shared" si="232"/>
        <v>0.25279762707294057</v>
      </c>
      <c r="M621" s="2">
        <f t="shared" si="233"/>
        <v>5.7031144667655298E-2</v>
      </c>
      <c r="N621" s="1">
        <v>1815</v>
      </c>
      <c r="O621" s="1">
        <v>3304</v>
      </c>
      <c r="P621" s="1">
        <v>1875</v>
      </c>
      <c r="Q621" s="1">
        <v>15</v>
      </c>
      <c r="R621" s="1">
        <v>389</v>
      </c>
      <c r="S621" s="1">
        <v>19</v>
      </c>
      <c r="AN621" s="7">
        <f>IF(Q621&gt;0,RANK(Q621,(N621:P621,Q621:AL621)),0)</f>
        <v>6</v>
      </c>
      <c r="AO621" s="7">
        <f>IF(R621&gt;0,RANK(R621,(N621:P621,Q621:AL621)),0)</f>
        <v>4</v>
      </c>
      <c r="AP621" s="7">
        <f>IF(S621&gt;0,RANK(S621,(N621:P621,Q621:AL621)),0)</f>
        <v>5</v>
      </c>
      <c r="AQ621" s="7">
        <f>IF(T621&gt;0,RANK(T621,(N621:P621,Q621:AL621)),0)</f>
        <v>0</v>
      </c>
      <c r="AR621" s="2">
        <f t="shared" si="234"/>
        <v>2.0223810165835242E-3</v>
      </c>
      <c r="AS621" s="2">
        <f t="shared" si="235"/>
        <v>5.2447081030066067E-2</v>
      </c>
      <c r="AT621" s="2">
        <f t="shared" si="236"/>
        <v>2.5616826210057976E-3</v>
      </c>
      <c r="AU621" s="2">
        <f t="shared" si="237"/>
        <v>0</v>
      </c>
      <c r="AW621" t="s">
        <v>3024</v>
      </c>
      <c r="AX621" t="s">
        <v>1129</v>
      </c>
      <c r="AY621">
        <v>2</v>
      </c>
      <c r="BA621" s="127">
        <v>16</v>
      </c>
      <c r="BB621" s="130">
        <v>69</v>
      </c>
      <c r="BC621" s="131">
        <f t="shared" si="227"/>
        <v>16069</v>
      </c>
      <c r="BE621" s="7" t="s">
        <v>3271</v>
      </c>
    </row>
    <row r="622" spans="1:57" hidden="1" outlineLevel="1" x14ac:dyDescent="0.2">
      <c r="A622" t="s">
        <v>3025</v>
      </c>
      <c r="B622" t="s">
        <v>1129</v>
      </c>
      <c r="C622" s="1">
        <f t="shared" si="228"/>
        <v>16974</v>
      </c>
      <c r="D622" s="7">
        <f>RANK(N622,(N622:P622,Q622:AL622))</f>
        <v>1</v>
      </c>
      <c r="E622" s="7">
        <f>RANK(O622,(N622:P622,Q622:AL622))</f>
        <v>2</v>
      </c>
      <c r="F622" s="7">
        <f>IF(P622&gt;0,RANK(P622,(N622:P622,Q622:AL622)),0)</f>
        <v>3</v>
      </c>
      <c r="G622" s="1">
        <f t="shared" si="229"/>
        <v>1638</v>
      </c>
      <c r="H622" s="2">
        <f t="shared" si="222"/>
        <v>9.6500530222693531E-2</v>
      </c>
      <c r="I622" s="2"/>
      <c r="J622" s="2">
        <f t="shared" si="230"/>
        <v>0.41646046895251559</v>
      </c>
      <c r="K622" s="2">
        <f t="shared" si="231"/>
        <v>0.31995993872982209</v>
      </c>
      <c r="L622" s="2">
        <f t="shared" si="232"/>
        <v>0.25704017909744314</v>
      </c>
      <c r="M622" s="2">
        <f t="shared" si="233"/>
        <v>6.5394132202192257E-3</v>
      </c>
      <c r="N622" s="1">
        <v>7069</v>
      </c>
      <c r="O622" s="1">
        <v>5431</v>
      </c>
      <c r="P622" s="1">
        <v>4363</v>
      </c>
      <c r="Q622" s="1">
        <v>31</v>
      </c>
      <c r="R622" s="1">
        <v>51</v>
      </c>
      <c r="S622" s="1">
        <v>29</v>
      </c>
      <c r="AN622" s="7">
        <f>IF(Q622&gt;0,RANK(Q622,(N622:P622,Q622:AL622)),0)</f>
        <v>5</v>
      </c>
      <c r="AO622" s="7">
        <f>IF(R622&gt;0,RANK(R622,(N622:P622,Q622:AL622)),0)</f>
        <v>4</v>
      </c>
      <c r="AP622" s="7">
        <f>IF(S622&gt;0,RANK(S622,(N622:P622,Q622:AL622)),0)</f>
        <v>6</v>
      </c>
      <c r="AQ622" s="7">
        <f>IF(T622&gt;0,RANK(T622,(N622:P622,Q622:AL622)),0)</f>
        <v>0</v>
      </c>
      <c r="AR622" s="2">
        <f t="shared" si="234"/>
        <v>1.8263226110521976E-3</v>
      </c>
      <c r="AS622" s="2">
        <f t="shared" si="235"/>
        <v>3.0045952633439379E-3</v>
      </c>
      <c r="AT622" s="2">
        <f t="shared" si="236"/>
        <v>1.7084953458230234E-3</v>
      </c>
      <c r="AU622" s="2">
        <f t="shared" si="237"/>
        <v>0</v>
      </c>
      <c r="AW622" t="s">
        <v>3025</v>
      </c>
      <c r="AX622" t="s">
        <v>1129</v>
      </c>
      <c r="AY622">
        <v>1</v>
      </c>
      <c r="BA622" s="127">
        <v>16</v>
      </c>
      <c r="BB622" s="130">
        <v>71</v>
      </c>
      <c r="BC622" s="131">
        <f t="shared" si="227"/>
        <v>16071</v>
      </c>
      <c r="BE622" s="7" t="s">
        <v>3271</v>
      </c>
    </row>
    <row r="623" spans="1:57" hidden="1" outlineLevel="1" x14ac:dyDescent="0.2">
      <c r="A623" t="s">
        <v>3026</v>
      </c>
      <c r="B623" t="s">
        <v>1129</v>
      </c>
      <c r="C623" s="1">
        <f t="shared" si="228"/>
        <v>1866</v>
      </c>
      <c r="D623" s="7">
        <f>RANK(N623,(N623:P623,Q623:AL623))</f>
        <v>3</v>
      </c>
      <c r="E623" s="7">
        <f>RANK(O623,(N623:P623,Q623:AL623))</f>
        <v>1</v>
      </c>
      <c r="F623" s="7">
        <f>IF(P623&gt;0,RANK(P623,(N623:P623,Q623:AL623)),0)</f>
        <v>2</v>
      </c>
      <c r="G623" s="1">
        <f t="shared" si="229"/>
        <v>123</v>
      </c>
      <c r="H623" s="2">
        <f t="shared" si="222"/>
        <v>6.591639871382636E-2</v>
      </c>
      <c r="I623" s="2"/>
      <c r="J623" s="2">
        <f t="shared" si="230"/>
        <v>0.18810289389067525</v>
      </c>
      <c r="K623" s="2">
        <f t="shared" si="231"/>
        <v>0.38210075026795282</v>
      </c>
      <c r="L623" s="2">
        <f t="shared" si="232"/>
        <v>0.3161843515541265</v>
      </c>
      <c r="M623" s="2">
        <f t="shared" si="233"/>
        <v>0.11361200428724544</v>
      </c>
      <c r="N623" s="1">
        <v>351</v>
      </c>
      <c r="O623" s="1">
        <v>713</v>
      </c>
      <c r="P623" s="1">
        <v>590</v>
      </c>
      <c r="Q623" s="1">
        <v>1</v>
      </c>
      <c r="R623" s="1">
        <v>210</v>
      </c>
      <c r="S623" s="1">
        <v>1</v>
      </c>
      <c r="AN623" s="7">
        <f>IF(Q623&gt;0,RANK(Q623,(N623:P623,Q623:AL623)),0)</f>
        <v>5</v>
      </c>
      <c r="AO623" s="7">
        <f>IF(R623&gt;0,RANK(R623,(N623:P623,Q623:AL623)),0)</f>
        <v>4</v>
      </c>
      <c r="AP623" s="7">
        <f>IF(S623&gt;0,RANK(S623,(N623:P623,Q623:AL623)),0)</f>
        <v>5</v>
      </c>
      <c r="AQ623" s="7">
        <f>IF(T623&gt;0,RANK(T623,(N623:P623,Q623:AL623)),0)</f>
        <v>0</v>
      </c>
      <c r="AR623" s="2">
        <f t="shared" si="234"/>
        <v>5.3590568060021436E-4</v>
      </c>
      <c r="AS623" s="2">
        <f t="shared" si="235"/>
        <v>0.11254019292604502</v>
      </c>
      <c r="AT623" s="2">
        <f t="shared" si="236"/>
        <v>5.3590568060021436E-4</v>
      </c>
      <c r="AU623" s="2">
        <f t="shared" si="237"/>
        <v>0</v>
      </c>
      <c r="AW623" t="s">
        <v>3026</v>
      </c>
      <c r="AX623" t="s">
        <v>1129</v>
      </c>
      <c r="AY623">
        <v>2</v>
      </c>
      <c r="BA623" s="127">
        <v>16</v>
      </c>
      <c r="BB623" s="130">
        <v>73</v>
      </c>
      <c r="BC623" s="131">
        <f t="shared" si="227"/>
        <v>16073</v>
      </c>
      <c r="BE623" s="7" t="s">
        <v>3271</v>
      </c>
    </row>
    <row r="624" spans="1:57" hidden="1" outlineLevel="1" x14ac:dyDescent="0.2">
      <c r="A624" t="s">
        <v>875</v>
      </c>
      <c r="B624" t="s">
        <v>1129</v>
      </c>
      <c r="C624" s="1">
        <f t="shared" si="228"/>
        <v>3072</v>
      </c>
      <c r="D624" s="7">
        <f>RANK(N624,(N624:P624,Q624:AL624))</f>
        <v>3</v>
      </c>
      <c r="E624" s="7">
        <f>RANK(O624,(N624:P624,Q624:AL624))</f>
        <v>1</v>
      </c>
      <c r="F624" s="7">
        <f>IF(P624&gt;0,RANK(P624,(N624:P624,Q624:AL624)),0)</f>
        <v>2</v>
      </c>
      <c r="G624" s="1">
        <f t="shared" si="229"/>
        <v>607</v>
      </c>
      <c r="H624" s="2">
        <f t="shared" si="222"/>
        <v>0.19759114583333334</v>
      </c>
      <c r="I624" s="2"/>
      <c r="J624" s="2">
        <f t="shared" si="230"/>
        <v>0.22330729166666666</v>
      </c>
      <c r="K624" s="2">
        <f t="shared" si="231"/>
        <v>0.47819010416666669</v>
      </c>
      <c r="L624" s="2">
        <f t="shared" si="232"/>
        <v>0.28059895833333331</v>
      </c>
      <c r="M624" s="2">
        <f t="shared" si="233"/>
        <v>1.790364583333337E-2</v>
      </c>
      <c r="N624" s="1">
        <v>686</v>
      </c>
      <c r="O624" s="1">
        <v>1469</v>
      </c>
      <c r="P624" s="1">
        <v>862</v>
      </c>
      <c r="Q624" s="1">
        <v>1</v>
      </c>
      <c r="R624" s="1">
        <v>53</v>
      </c>
      <c r="S624" s="1">
        <v>1</v>
      </c>
      <c r="AN624" s="7">
        <f>IF(Q624&gt;0,RANK(Q624,(N624:P624,Q624:AL624)),0)</f>
        <v>5</v>
      </c>
      <c r="AO624" s="7">
        <f>IF(R624&gt;0,RANK(R624,(N624:P624,Q624:AL624)),0)</f>
        <v>4</v>
      </c>
      <c r="AP624" s="7">
        <f>IF(S624&gt;0,RANK(S624,(N624:P624,Q624:AL624)),0)</f>
        <v>5</v>
      </c>
      <c r="AQ624" s="7">
        <f>IF(T624&gt;0,RANK(T624,(N624:P624,Q624:AL624)),0)</f>
        <v>0</v>
      </c>
      <c r="AR624" s="2">
        <f t="shared" si="234"/>
        <v>3.2552083333333332E-4</v>
      </c>
      <c r="AS624" s="2">
        <f t="shared" si="235"/>
        <v>1.7252604166666668E-2</v>
      </c>
      <c r="AT624" s="2">
        <f t="shared" si="236"/>
        <v>3.2552083333333332E-4</v>
      </c>
      <c r="AU624" s="2">
        <f t="shared" si="237"/>
        <v>0</v>
      </c>
      <c r="AW624" t="s">
        <v>875</v>
      </c>
      <c r="AX624" t="s">
        <v>1129</v>
      </c>
      <c r="AY624">
        <v>1</v>
      </c>
      <c r="BA624" s="127">
        <v>16</v>
      </c>
      <c r="BB624" s="130">
        <v>75</v>
      </c>
      <c r="BC624" s="131">
        <f t="shared" si="227"/>
        <v>16075</v>
      </c>
      <c r="BE624" s="7" t="s">
        <v>3271</v>
      </c>
    </row>
    <row r="625" spans="1:57" hidden="1" outlineLevel="1" x14ac:dyDescent="0.2">
      <c r="A625" t="s">
        <v>876</v>
      </c>
      <c r="B625" t="s">
        <v>1129</v>
      </c>
      <c r="C625" s="1">
        <f t="shared" si="228"/>
        <v>6745</v>
      </c>
      <c r="D625" s="7">
        <f>RANK(N625,(N625:P625,Q625:AL625))</f>
        <v>3</v>
      </c>
      <c r="E625" s="7">
        <f>RANK(O625,(N625:P625,Q625:AL625))</f>
        <v>1</v>
      </c>
      <c r="F625" s="7">
        <f>IF(P625&gt;0,RANK(P625,(N625:P625,Q625:AL625)),0)</f>
        <v>2</v>
      </c>
      <c r="G625" s="1">
        <f t="shared" si="229"/>
        <v>840</v>
      </c>
      <c r="H625" s="2">
        <f t="shared" ref="H625:H688" si="238">G625/C625</f>
        <v>0.12453669384729429</v>
      </c>
      <c r="I625" s="2"/>
      <c r="J625" s="2">
        <f t="shared" si="230"/>
        <v>0.24551519644180875</v>
      </c>
      <c r="K625" s="2">
        <f t="shared" si="231"/>
        <v>0.42920681986656783</v>
      </c>
      <c r="L625" s="2">
        <f t="shared" si="232"/>
        <v>0.30467012601927351</v>
      </c>
      <c r="M625" s="2">
        <f t="shared" si="233"/>
        <v>2.0607857672349905E-2</v>
      </c>
      <c r="N625" s="1">
        <v>1656</v>
      </c>
      <c r="O625" s="1">
        <v>2895</v>
      </c>
      <c r="P625" s="1">
        <v>2055</v>
      </c>
      <c r="Q625" s="1">
        <v>36</v>
      </c>
      <c r="R625" s="1">
        <v>99</v>
      </c>
      <c r="S625" s="1">
        <v>4</v>
      </c>
      <c r="AN625" s="7">
        <f>IF(Q625&gt;0,RANK(Q625,(N625:P625,Q625:AL625)),0)</f>
        <v>5</v>
      </c>
      <c r="AO625" s="7">
        <f>IF(R625&gt;0,RANK(R625,(N625:P625,Q625:AL625)),0)</f>
        <v>4</v>
      </c>
      <c r="AP625" s="7">
        <f>IF(S625&gt;0,RANK(S625,(N625:P625,Q625:AL625)),0)</f>
        <v>6</v>
      </c>
      <c r="AQ625" s="7">
        <f>IF(T625&gt;0,RANK(T625,(N625:P625,Q625:AL625)),0)</f>
        <v>0</v>
      </c>
      <c r="AR625" s="2">
        <f t="shared" si="234"/>
        <v>5.3372868791697553E-3</v>
      </c>
      <c r="AS625" s="2">
        <f t="shared" si="235"/>
        <v>1.4677538917716827E-2</v>
      </c>
      <c r="AT625" s="2">
        <f t="shared" si="236"/>
        <v>5.9303187546330617E-4</v>
      </c>
      <c r="AU625" s="2">
        <f t="shared" si="237"/>
        <v>0</v>
      </c>
      <c r="AW625" t="s">
        <v>876</v>
      </c>
      <c r="AX625" t="s">
        <v>1129</v>
      </c>
      <c r="AY625">
        <v>1</v>
      </c>
      <c r="BA625" s="127">
        <v>16</v>
      </c>
      <c r="BB625" s="130">
        <v>77</v>
      </c>
      <c r="BC625" s="131">
        <f t="shared" si="227"/>
        <v>16077</v>
      </c>
      <c r="BE625" s="7" t="s">
        <v>3271</v>
      </c>
    </row>
    <row r="626" spans="1:57" hidden="1" outlineLevel="1" x14ac:dyDescent="0.2">
      <c r="A626" t="s">
        <v>627</v>
      </c>
      <c r="B626" t="s">
        <v>1129</v>
      </c>
      <c r="C626" s="1">
        <f t="shared" si="228"/>
        <v>2977</v>
      </c>
      <c r="D626" s="7">
        <f>RANK(N626,(N626:P626,Q626:AL626))</f>
        <v>2</v>
      </c>
      <c r="E626" s="7">
        <f>RANK(O626,(N626:P626,Q626:AL626))</f>
        <v>1</v>
      </c>
      <c r="F626" s="7">
        <f>IF(P626&gt;0,RANK(P626,(N626:P626,Q626:AL626)),0)</f>
        <v>3</v>
      </c>
      <c r="G626" s="1">
        <f t="shared" si="229"/>
        <v>515</v>
      </c>
      <c r="H626" s="2">
        <f t="shared" si="238"/>
        <v>0.17299294591871012</v>
      </c>
      <c r="I626" s="2"/>
      <c r="J626" s="2">
        <f t="shared" si="230"/>
        <v>0.28115552569701041</v>
      </c>
      <c r="K626" s="2">
        <f t="shared" si="231"/>
        <v>0.45414847161572053</v>
      </c>
      <c r="L626" s="2">
        <f t="shared" si="232"/>
        <v>0.23412831709774942</v>
      </c>
      <c r="M626" s="2">
        <f t="shared" si="233"/>
        <v>3.0567685589519639E-2</v>
      </c>
      <c r="N626" s="1">
        <v>837</v>
      </c>
      <c r="O626" s="1">
        <v>1352</v>
      </c>
      <c r="P626" s="1">
        <v>697</v>
      </c>
      <c r="Q626" s="1">
        <v>4</v>
      </c>
      <c r="R626" s="1">
        <v>84</v>
      </c>
      <c r="S626" s="1">
        <v>3</v>
      </c>
      <c r="AN626" s="7">
        <f>IF(Q626&gt;0,RANK(Q626,(N626:P626,Q626:AL626)),0)</f>
        <v>5</v>
      </c>
      <c r="AO626" s="7">
        <f>IF(R626&gt;0,RANK(R626,(N626:P626,Q626:AL626)),0)</f>
        <v>4</v>
      </c>
      <c r="AP626" s="7">
        <f>IF(S626&gt;0,RANK(S626,(N626:P626,Q626:AL626)),0)</f>
        <v>6</v>
      </c>
      <c r="AQ626" s="7">
        <f>IF(T626&gt;0,RANK(T626,(N626:P626,Q626:AL626)),0)</f>
        <v>0</v>
      </c>
      <c r="AR626" s="2">
        <f t="shared" si="234"/>
        <v>1.3436345314074571E-3</v>
      </c>
      <c r="AS626" s="2">
        <f t="shared" si="235"/>
        <v>2.8216325159556601E-2</v>
      </c>
      <c r="AT626" s="2">
        <f t="shared" si="236"/>
        <v>1.0077258985555929E-3</v>
      </c>
      <c r="AU626" s="2">
        <f t="shared" si="237"/>
        <v>0</v>
      </c>
      <c r="AW626" t="s">
        <v>627</v>
      </c>
      <c r="AX626" t="s">
        <v>1129</v>
      </c>
      <c r="AY626">
        <v>2</v>
      </c>
      <c r="BA626" s="127">
        <v>16</v>
      </c>
      <c r="BB626" s="130">
        <v>79</v>
      </c>
      <c r="BC626" s="131">
        <f t="shared" si="227"/>
        <v>16079</v>
      </c>
      <c r="BE626" s="7" t="s">
        <v>3271</v>
      </c>
    </row>
    <row r="627" spans="1:57" hidden="1" outlineLevel="1" x14ac:dyDescent="0.2">
      <c r="A627" t="s">
        <v>2321</v>
      </c>
      <c r="B627" t="s">
        <v>1129</v>
      </c>
      <c r="C627" s="1">
        <f t="shared" si="228"/>
        <v>6548</v>
      </c>
      <c r="D627" s="7">
        <f>RANK(N627,(N627:P627,Q627:AL627))</f>
        <v>1</v>
      </c>
      <c r="E627" s="7">
        <f>RANK(O627,(N627:P627,Q627:AL627))</f>
        <v>3</v>
      </c>
      <c r="F627" s="7">
        <f>IF(P627&gt;0,RANK(P627,(N627:P627,Q627:AL627)),0)</f>
        <v>2</v>
      </c>
      <c r="G627" s="1">
        <f t="shared" si="229"/>
        <v>1304</v>
      </c>
      <c r="H627" s="2">
        <f t="shared" si="238"/>
        <v>0.19914477703115455</v>
      </c>
      <c r="I627" s="2"/>
      <c r="J627" s="2">
        <f t="shared" si="230"/>
        <v>0.48594990836896762</v>
      </c>
      <c r="K627" s="2">
        <f t="shared" si="231"/>
        <v>0.22006719609040928</v>
      </c>
      <c r="L627" s="2">
        <f t="shared" si="232"/>
        <v>0.28680513133781305</v>
      </c>
      <c r="M627" s="2">
        <f t="shared" si="233"/>
        <v>7.1777642028101329E-3</v>
      </c>
      <c r="N627" s="1">
        <v>3182</v>
      </c>
      <c r="O627" s="1">
        <v>1441</v>
      </c>
      <c r="P627" s="1">
        <v>1878</v>
      </c>
      <c r="Q627" s="1">
        <v>17</v>
      </c>
      <c r="R627" s="1">
        <v>22</v>
      </c>
      <c r="S627" s="1">
        <v>8</v>
      </c>
      <c r="AN627" s="7">
        <f>IF(Q627&gt;0,RANK(Q627,(N627:P627,Q627:AL627)),0)</f>
        <v>5</v>
      </c>
      <c r="AO627" s="7">
        <f>IF(R627&gt;0,RANK(R627,(N627:P627,Q627:AL627)),0)</f>
        <v>4</v>
      </c>
      <c r="AP627" s="7">
        <f>IF(S627&gt;0,RANK(S627,(N627:P627,Q627:AL627)),0)</f>
        <v>6</v>
      </c>
      <c r="AQ627" s="7">
        <f>IF(T627&gt;0,RANK(T627,(N627:P627,Q627:AL627)),0)</f>
        <v>0</v>
      </c>
      <c r="AR627" s="2">
        <f t="shared" si="234"/>
        <v>2.5962125839951132E-3</v>
      </c>
      <c r="AS627" s="2">
        <f t="shared" si="235"/>
        <v>3.3598045204642638E-3</v>
      </c>
      <c r="AT627" s="2">
        <f t="shared" si="236"/>
        <v>1.2217470983506415E-3</v>
      </c>
      <c r="AU627" s="2">
        <f t="shared" si="237"/>
        <v>0</v>
      </c>
      <c r="AW627" t="s">
        <v>2321</v>
      </c>
      <c r="AX627" t="s">
        <v>1129</v>
      </c>
      <c r="AY627">
        <v>1</v>
      </c>
      <c r="BA627" s="127">
        <v>16</v>
      </c>
      <c r="BB627" s="130">
        <v>81</v>
      </c>
      <c r="BC627" s="131">
        <f t="shared" si="227"/>
        <v>16081</v>
      </c>
      <c r="BE627" s="7" t="s">
        <v>3271</v>
      </c>
    </row>
    <row r="628" spans="1:57" hidden="1" outlineLevel="1" x14ac:dyDescent="0.2">
      <c r="A628" t="s">
        <v>1522</v>
      </c>
      <c r="B628" t="s">
        <v>1129</v>
      </c>
      <c r="C628" s="1">
        <f t="shared" si="228"/>
        <v>1918</v>
      </c>
      <c r="D628" s="7">
        <f>RANK(N628,(N628:P628,Q628:AL628))</f>
        <v>3</v>
      </c>
      <c r="E628" s="7">
        <f>RANK(O628,(N628:P628,Q628:AL628))</f>
        <v>1</v>
      </c>
      <c r="F628" s="7">
        <f>IF(P628&gt;0,RANK(P628,(N628:P628,Q628:AL628)),0)</f>
        <v>2</v>
      </c>
      <c r="G628" s="1">
        <f t="shared" si="229"/>
        <v>154</v>
      </c>
      <c r="H628" s="2">
        <f t="shared" si="238"/>
        <v>8.0291970802919707E-2</v>
      </c>
      <c r="I628" s="2"/>
      <c r="J628" s="2">
        <f t="shared" si="230"/>
        <v>0.24608967674661106</v>
      </c>
      <c r="K628" s="2">
        <f t="shared" si="231"/>
        <v>0.39728884254431701</v>
      </c>
      <c r="L628" s="2">
        <f t="shared" si="232"/>
        <v>0.31699687174139729</v>
      </c>
      <c r="M628" s="2">
        <f t="shared" si="233"/>
        <v>3.9624608967674613E-2</v>
      </c>
      <c r="N628" s="1">
        <v>472</v>
      </c>
      <c r="O628" s="1">
        <v>762</v>
      </c>
      <c r="P628" s="1">
        <v>608</v>
      </c>
      <c r="Q628" s="1">
        <v>3</v>
      </c>
      <c r="R628" s="1">
        <v>73</v>
      </c>
      <c r="AN628" s="7">
        <f>IF(Q628&gt;0,RANK(Q628,(N628:P628,Q628:AL628)),0)</f>
        <v>5</v>
      </c>
      <c r="AO628" s="7">
        <f>IF(R628&gt;0,RANK(R628,(N628:P628,Q628:AL628)),0)</f>
        <v>4</v>
      </c>
      <c r="AP628" s="7">
        <f>IF(S628&gt;0,RANK(S628,(N628:P628,Q628:AL628)),0)</f>
        <v>0</v>
      </c>
      <c r="AQ628" s="7">
        <f>IF(T628&gt;0,RANK(T628,(N628:P628,Q628:AL628)),0)</f>
        <v>0</v>
      </c>
      <c r="AR628" s="2">
        <f t="shared" si="234"/>
        <v>1.5641293013555788E-3</v>
      </c>
      <c r="AS628" s="2">
        <f t="shared" si="235"/>
        <v>3.8060479666319084E-2</v>
      </c>
      <c r="AT628" s="2">
        <f t="shared" si="236"/>
        <v>0</v>
      </c>
      <c r="AU628" s="2">
        <f t="shared" si="237"/>
        <v>0</v>
      </c>
      <c r="AW628" t="s">
        <v>1522</v>
      </c>
      <c r="AX628" t="s">
        <v>1129</v>
      </c>
      <c r="AY628">
        <v>2</v>
      </c>
      <c r="BA628" s="127">
        <v>16</v>
      </c>
      <c r="BB628" s="130">
        <v>83</v>
      </c>
      <c r="BC628" s="131">
        <f t="shared" si="227"/>
        <v>16083</v>
      </c>
      <c r="BE628" s="7" t="s">
        <v>3271</v>
      </c>
    </row>
    <row r="629" spans="1:57" hidden="1" outlineLevel="1" x14ac:dyDescent="0.2">
      <c r="A629" t="s">
        <v>1523</v>
      </c>
      <c r="B629" t="s">
        <v>1129</v>
      </c>
      <c r="C629" s="1">
        <f t="shared" si="228"/>
        <v>23503</v>
      </c>
      <c r="D629" s="7">
        <f>RANK(N629,(N629:P629,Q629:AL629))</f>
        <v>2</v>
      </c>
      <c r="E629" s="7">
        <f>RANK(O629,(N629:P629,Q629:AL629))</f>
        <v>1</v>
      </c>
      <c r="F629" s="7">
        <f>IF(P629&gt;0,RANK(P629,(N629:P629,Q629:AL629)),0)</f>
        <v>3</v>
      </c>
      <c r="G629" s="1">
        <f t="shared" si="229"/>
        <v>3742</v>
      </c>
      <c r="H629" s="2">
        <f t="shared" si="238"/>
        <v>0.15921371739777901</v>
      </c>
      <c r="I629" s="2"/>
      <c r="J629" s="2">
        <f t="shared" si="230"/>
        <v>0.28051738075990301</v>
      </c>
      <c r="K629" s="2">
        <f t="shared" si="231"/>
        <v>0.43973109815768202</v>
      </c>
      <c r="L629" s="2">
        <f t="shared" si="232"/>
        <v>0.25711611283665914</v>
      </c>
      <c r="M629" s="2">
        <f t="shared" si="233"/>
        <v>2.2635408245755773E-2</v>
      </c>
      <c r="N629" s="1">
        <v>6593</v>
      </c>
      <c r="O629" s="1">
        <v>10335</v>
      </c>
      <c r="P629" s="1">
        <v>6043</v>
      </c>
      <c r="Q629" s="1">
        <v>33</v>
      </c>
      <c r="R629" s="1">
        <v>479</v>
      </c>
      <c r="S629" s="1">
        <v>20</v>
      </c>
      <c r="AN629" s="7">
        <f>IF(Q629&gt;0,RANK(Q629,(N629:P629,Q629:AL629)),0)</f>
        <v>5</v>
      </c>
      <c r="AO629" s="7">
        <f>IF(R629&gt;0,RANK(R629,(N629:P629,Q629:AL629)),0)</f>
        <v>4</v>
      </c>
      <c r="AP629" s="7">
        <f>IF(S629&gt;0,RANK(S629,(N629:P629,Q629:AL629)),0)</f>
        <v>6</v>
      </c>
      <c r="AQ629" s="7">
        <f>IF(T629&gt;0,RANK(T629,(N629:P629,Q629:AL629)),0)</f>
        <v>0</v>
      </c>
      <c r="AR629" s="2">
        <f t="shared" si="234"/>
        <v>1.4040760753946304E-3</v>
      </c>
      <c r="AS629" s="2">
        <f t="shared" si="235"/>
        <v>2.0380376973152363E-2</v>
      </c>
      <c r="AT629" s="2">
        <f t="shared" si="236"/>
        <v>8.5095519720886699E-4</v>
      </c>
      <c r="AU629" s="2">
        <f t="shared" si="237"/>
        <v>0</v>
      </c>
      <c r="AW629" t="s">
        <v>1523</v>
      </c>
      <c r="AX629" t="s">
        <v>1129</v>
      </c>
      <c r="AY629">
        <v>2</v>
      </c>
      <c r="BA629" s="127">
        <v>16</v>
      </c>
      <c r="BB629" s="130">
        <v>85</v>
      </c>
      <c r="BC629" s="131">
        <f t="shared" si="227"/>
        <v>16085</v>
      </c>
      <c r="BE629" s="7" t="s">
        <v>3271</v>
      </c>
    </row>
    <row r="630" spans="1:57" hidden="1" outlineLevel="1" x14ac:dyDescent="0.2">
      <c r="A630" t="s">
        <v>357</v>
      </c>
      <c r="B630" t="s">
        <v>1129</v>
      </c>
      <c r="C630" s="1">
        <f t="shared" si="228"/>
        <v>4153</v>
      </c>
      <c r="D630" s="7">
        <f>RANK(N630,(N630:P630,Q630:AL630))</f>
        <v>3</v>
      </c>
      <c r="E630" s="7">
        <f>RANK(O630,(N630:P630,Q630:AL630))</f>
        <v>1</v>
      </c>
      <c r="F630" s="7">
        <f>IF(P630&gt;0,RANK(P630,(N630:P630,Q630:AL630)),0)</f>
        <v>2</v>
      </c>
      <c r="G630" s="1">
        <f t="shared" si="229"/>
        <v>235</v>
      </c>
      <c r="H630" s="2">
        <f t="shared" si="238"/>
        <v>5.6585600770527329E-2</v>
      </c>
      <c r="I630" s="2"/>
      <c r="J630" s="2">
        <f t="shared" si="230"/>
        <v>0.30315434625571874</v>
      </c>
      <c r="K630" s="2">
        <f t="shared" si="231"/>
        <v>0.37274259571394175</v>
      </c>
      <c r="L630" s="2">
        <f t="shared" si="232"/>
        <v>0.31615699494341443</v>
      </c>
      <c r="M630" s="2">
        <f t="shared" si="233"/>
        <v>7.946063086925137E-3</v>
      </c>
      <c r="N630" s="1">
        <v>1259</v>
      </c>
      <c r="O630" s="1">
        <v>1548</v>
      </c>
      <c r="P630" s="1">
        <v>1313</v>
      </c>
      <c r="Q630" s="1">
        <v>17</v>
      </c>
      <c r="R630" s="1">
        <v>14</v>
      </c>
      <c r="S630" s="1">
        <v>2</v>
      </c>
      <c r="AN630" s="7">
        <f>IF(Q630&gt;0,RANK(Q630,(N630:P630,Q630:AL630)),0)</f>
        <v>4</v>
      </c>
      <c r="AO630" s="7">
        <f>IF(R630&gt;0,RANK(R630,(N630:P630,Q630:AL630)),0)</f>
        <v>5</v>
      </c>
      <c r="AP630" s="7">
        <f>IF(S630&gt;0,RANK(S630,(N630:P630,Q630:AL630)),0)</f>
        <v>6</v>
      </c>
      <c r="AQ630" s="7">
        <f>IF(T630&gt;0,RANK(T630,(N630:P630,Q630:AL630)),0)</f>
        <v>0</v>
      </c>
      <c r="AR630" s="2">
        <f t="shared" si="234"/>
        <v>4.0934264387189985E-3</v>
      </c>
      <c r="AS630" s="2">
        <f t="shared" si="235"/>
        <v>3.3710570671803513E-3</v>
      </c>
      <c r="AT630" s="2">
        <f t="shared" si="236"/>
        <v>4.8157958102576449E-4</v>
      </c>
      <c r="AU630" s="2">
        <f t="shared" si="237"/>
        <v>0</v>
      </c>
      <c r="AW630" t="s">
        <v>357</v>
      </c>
      <c r="AX630" t="s">
        <v>1129</v>
      </c>
      <c r="AY630">
        <v>1</v>
      </c>
      <c r="BA630" s="127">
        <v>16</v>
      </c>
      <c r="BB630" s="130">
        <v>87</v>
      </c>
      <c r="BC630" s="131">
        <f t="shared" si="227"/>
        <v>16087</v>
      </c>
      <c r="BE630" s="7" t="s">
        <v>3271</v>
      </c>
    </row>
    <row r="631" spans="1:57" hidden="1" outlineLevel="1" x14ac:dyDescent="0.2">
      <c r="A631" t="s">
        <v>563</v>
      </c>
      <c r="B631" t="s">
        <v>1129</v>
      </c>
      <c r="C631" s="1">
        <f t="shared" si="228"/>
        <v>4281</v>
      </c>
      <c r="D631" s="7">
        <f>RANK(N631,(N631:P631,Q631:AL631))</f>
        <v>3</v>
      </c>
      <c r="E631" s="7">
        <f>RANK(O631,(N631:P631,Q631:AL631))</f>
        <v>1</v>
      </c>
      <c r="F631" s="7">
        <f>IF(P631&gt;0,RANK(P631,(N631:P631,Q631:AL631)),0)</f>
        <v>2</v>
      </c>
      <c r="G631" s="1">
        <f t="shared" si="229"/>
        <v>598</v>
      </c>
      <c r="H631" s="2">
        <f t="shared" si="238"/>
        <v>0.1396869890212567</v>
      </c>
      <c r="I631" s="2"/>
      <c r="J631" s="2">
        <f t="shared" si="230"/>
        <v>0.26208829712683951</v>
      </c>
      <c r="K631" s="2">
        <f t="shared" si="231"/>
        <v>0.42092968932492408</v>
      </c>
      <c r="L631" s="2">
        <f t="shared" si="232"/>
        <v>0.28124270030366738</v>
      </c>
      <c r="M631" s="2">
        <f t="shared" si="233"/>
        <v>3.5739313244569082E-2</v>
      </c>
      <c r="N631" s="1">
        <v>1122</v>
      </c>
      <c r="O631" s="1">
        <v>1802</v>
      </c>
      <c r="P631" s="1">
        <v>1204</v>
      </c>
      <c r="Q631" s="1">
        <v>5</v>
      </c>
      <c r="R631" s="1">
        <v>145</v>
      </c>
      <c r="S631" s="1">
        <v>3</v>
      </c>
      <c r="AN631" s="7">
        <f>IF(Q631&gt;0,RANK(Q631,(N631:P631,Q631:AL631)),0)</f>
        <v>5</v>
      </c>
      <c r="AO631" s="7">
        <f>IF(R631&gt;0,RANK(R631,(N631:P631,Q631:AL631)),0)</f>
        <v>4</v>
      </c>
      <c r="AP631" s="7">
        <f>IF(S631&gt;0,RANK(S631,(N631:P631,Q631:AL631)),0)</f>
        <v>6</v>
      </c>
      <c r="AQ631" s="7">
        <f>IF(T631&gt;0,RANK(T631,(N631:P631,Q631:AL631)),0)</f>
        <v>0</v>
      </c>
      <c r="AR631" s="2">
        <f t="shared" si="234"/>
        <v>1.16795141322121E-3</v>
      </c>
      <c r="AS631" s="2">
        <f t="shared" si="235"/>
        <v>3.3870590983415091E-2</v>
      </c>
      <c r="AT631" s="2">
        <f t="shared" si="236"/>
        <v>7.0077084793272596E-4</v>
      </c>
      <c r="AU631" s="2">
        <f t="shared" si="237"/>
        <v>0</v>
      </c>
      <c r="AW631" t="s">
        <v>563</v>
      </c>
      <c r="AX631" t="s">
        <v>1129</v>
      </c>
      <c r="AY631">
        <v>1</v>
      </c>
      <c r="BA631" s="127">
        <v>16</v>
      </c>
      <c r="BB631" s="130"/>
      <c r="BC631" s="127">
        <v>16</v>
      </c>
      <c r="BE631" s="7" t="s">
        <v>2095</v>
      </c>
    </row>
    <row r="632" spans="1:57" collapsed="1" x14ac:dyDescent="0.2">
      <c r="A632" t="s">
        <v>1128</v>
      </c>
      <c r="B632" t="s">
        <v>566</v>
      </c>
      <c r="C632" s="1">
        <f t="shared" si="228"/>
        <v>482142</v>
      </c>
      <c r="D632" s="7">
        <f>RANK(N632,(N632:P632,Q632:AL632))</f>
        <v>2</v>
      </c>
      <c r="E632" s="7">
        <f>RANK(O632,(N632:P632,Q632:AL632))</f>
        <v>1</v>
      </c>
      <c r="F632" s="7">
        <f>IF(P632&gt;0,RANK(P632,(N632:P632,Q632:AL632)),0)</f>
        <v>3</v>
      </c>
      <c r="G632" s="1">
        <f t="shared" si="229"/>
        <v>65632</v>
      </c>
      <c r="H632" s="2">
        <f t="shared" si="238"/>
        <v>0.1361258716311792</v>
      </c>
      <c r="I632" s="2"/>
      <c r="J632" s="2">
        <f t="shared" si="230"/>
        <v>0.28417561631220678</v>
      </c>
      <c r="K632" s="2">
        <f t="shared" si="231"/>
        <v>0.42030148794338595</v>
      </c>
      <c r="L632" s="2">
        <f t="shared" si="232"/>
        <v>0.27044936968776834</v>
      </c>
      <c r="M632" s="2">
        <f t="shared" si="233"/>
        <v>2.5073526056638928E-2</v>
      </c>
      <c r="N632" s="1">
        <f t="shared" ref="N632:S632" si="239">SUM(N588:N631)</f>
        <v>137013</v>
      </c>
      <c r="O632" s="1">
        <f t="shared" si="239"/>
        <v>202645</v>
      </c>
      <c r="P632" s="1">
        <f t="shared" si="239"/>
        <v>130395</v>
      </c>
      <c r="Q632" s="1">
        <f t="shared" si="239"/>
        <v>1167</v>
      </c>
      <c r="R632" s="1">
        <f t="shared" si="239"/>
        <v>10281</v>
      </c>
      <c r="S632" s="1">
        <f t="shared" si="239"/>
        <v>613</v>
      </c>
      <c r="U632" s="3">
        <v>24</v>
      </c>
      <c r="V632" s="3"/>
      <c r="W632" s="3">
        <v>1</v>
      </c>
      <c r="AB632" s="3">
        <v>3</v>
      </c>
      <c r="AN632" s="7">
        <f>IF(Q632&gt;0,RANK(Q632,(N632:P632,Q632:AL632)),0)</f>
        <v>5</v>
      </c>
      <c r="AO632" s="7">
        <f>IF(R632&gt;0,RANK(R632,(N632:P632,Q632:AL632)),0)</f>
        <v>4</v>
      </c>
      <c r="AP632" s="7">
        <f>IF(S632&gt;0,RANK(S632,(N632:P632,Q632:AL632)),0)</f>
        <v>6</v>
      </c>
      <c r="AQ632" s="7">
        <f>IF(T632&gt;0,RANK(T632,(N632:P632,Q632:AL632)),0)</f>
        <v>0</v>
      </c>
      <c r="AR632" s="2">
        <f t="shared" si="234"/>
        <v>2.4204487474644401E-3</v>
      </c>
      <c r="AS632" s="2">
        <f t="shared" si="235"/>
        <v>2.1323593464166159E-2</v>
      </c>
      <c r="AT632" s="2">
        <f t="shared" si="236"/>
        <v>1.271409667691261E-3</v>
      </c>
      <c r="AU632" s="2">
        <f t="shared" si="237"/>
        <v>0</v>
      </c>
      <c r="AW632" t="s">
        <v>1128</v>
      </c>
      <c r="AX632" t="s">
        <v>566</v>
      </c>
      <c r="BA632" s="127"/>
      <c r="BB632" s="130"/>
    </row>
    <row r="633" spans="1:57" x14ac:dyDescent="0.2">
      <c r="C633" s="1"/>
      <c r="E633" s="7"/>
      <c r="F633" s="7"/>
      <c r="I633" s="2"/>
      <c r="AN633" s="7"/>
      <c r="AO633" s="7"/>
      <c r="AP633" s="7"/>
      <c r="AQ633" s="7"/>
      <c r="BA633" s="127">
        <v>17</v>
      </c>
      <c r="BB633" s="130">
        <v>1</v>
      </c>
      <c r="BC633" s="131">
        <f t="shared" ref="BC633:BC696" si="240">BA633*1000+BB633</f>
        <v>17001</v>
      </c>
      <c r="BE633" s="7" t="s">
        <v>3271</v>
      </c>
    </row>
    <row r="634" spans="1:57" hidden="1" outlineLevel="1" x14ac:dyDescent="0.2">
      <c r="A634" t="s">
        <v>1179</v>
      </c>
      <c r="B634" t="s">
        <v>352</v>
      </c>
      <c r="C634" s="1">
        <f t="shared" ref="C634:C665" si="241">SUM(N634:AL634)</f>
        <v>31579</v>
      </c>
      <c r="D634" s="7">
        <f>RANK(N634,(N634:P634,Q634:AL634))</f>
        <v>2</v>
      </c>
      <c r="E634" s="7">
        <f>RANK(O634,(N634:P634,Q634:AL634))</f>
        <v>1</v>
      </c>
      <c r="F634" s="7">
        <f>IF(P634&gt;0,RANK(P634,(N634:P634,Q634:AL634)),0)</f>
        <v>3</v>
      </c>
      <c r="G634" s="1">
        <f t="shared" ref="G634:G665" si="242">MAX(N634:P634)-LARGE(N634:P634,2)</f>
        <v>1781</v>
      </c>
      <c r="H634" s="2">
        <f t="shared" si="238"/>
        <v>5.6398239336267773E-2</v>
      </c>
      <c r="I634" s="2"/>
      <c r="J634" s="2">
        <f t="shared" ref="J634:J665" si="243">IF($C634=0,"-",N634/$C634)</f>
        <v>0.37201937996770007</v>
      </c>
      <c r="K634" s="2">
        <f t="shared" ref="K634:K665" si="244">IF($C634=0,"-",O634/$C634)</f>
        <v>0.42841761930396782</v>
      </c>
      <c r="L634" s="2">
        <f t="shared" ref="L634:L665" si="245">IF($C634=0,"-",P634/$C634)</f>
        <v>0.19497134171443048</v>
      </c>
      <c r="M634" s="2">
        <f t="shared" ref="M634:M665" si="246">IF(C634=0,"-",(1-J634-K634-L634))</f>
        <v>4.5916590139016278E-3</v>
      </c>
      <c r="N634" s="1">
        <v>11748</v>
      </c>
      <c r="O634" s="1">
        <v>13529</v>
      </c>
      <c r="P634" s="1">
        <v>6157</v>
      </c>
      <c r="Q634" s="1">
        <v>26</v>
      </c>
      <c r="R634" s="1">
        <v>61</v>
      </c>
      <c r="S634" s="1">
        <v>34</v>
      </c>
      <c r="U634" s="1">
        <v>14</v>
      </c>
      <c r="X634" s="1">
        <v>10</v>
      </c>
      <c r="AN634" s="7">
        <f>IF(Q634&gt;0,RANK(Q634,(N634:P634,Q634:AL634)),0)</f>
        <v>6</v>
      </c>
      <c r="AO634" s="7">
        <f>IF(R634&gt;0,RANK(R634,(N634:P634,Q634:AL634)),0)</f>
        <v>4</v>
      </c>
      <c r="AP634" s="7">
        <f>IF(S634&gt;0,RANK(S634,(N634:P634,Q634:AL634)),0)</f>
        <v>5</v>
      </c>
      <c r="AQ634" s="7">
        <f>IF(T634&gt;0,RANK(T634,(N634:P634,Q634:AL634)),0)</f>
        <v>0</v>
      </c>
      <c r="AR634" s="2">
        <f t="shared" ref="AR634:AR665" si="247">IF($C634=0,"-",Q634/$C634)</f>
        <v>8.2333196111339813E-4</v>
      </c>
      <c r="AS634" s="2">
        <f t="shared" ref="AS634:AS665" si="248">IF($C634=0,"-",R634/$C634)</f>
        <v>1.931663447227588E-3</v>
      </c>
      <c r="AT634" s="2">
        <f t="shared" ref="AT634:AT665" si="249">IF($C634=0,"-",S634/$C634)</f>
        <v>1.076664872225213E-3</v>
      </c>
      <c r="AU634" s="2">
        <f t="shared" ref="AU634:AU665" si="250">IF($C634=0,"-",T634/$C634)</f>
        <v>0</v>
      </c>
      <c r="AW634" t="s">
        <v>1179</v>
      </c>
      <c r="AX634" t="s">
        <v>352</v>
      </c>
      <c r="BA634" s="127">
        <v>17</v>
      </c>
      <c r="BB634" s="130">
        <v>3</v>
      </c>
      <c r="BC634" s="131">
        <f t="shared" si="240"/>
        <v>17003</v>
      </c>
      <c r="BE634" s="7" t="s">
        <v>3271</v>
      </c>
    </row>
    <row r="635" spans="1:57" hidden="1" outlineLevel="1" x14ac:dyDescent="0.2">
      <c r="A635" t="s">
        <v>913</v>
      </c>
      <c r="B635" t="s">
        <v>352</v>
      </c>
      <c r="C635" s="1">
        <f t="shared" si="241"/>
        <v>4362</v>
      </c>
      <c r="D635" s="7">
        <f>RANK(N635,(N635:P635,Q635:AL635))</f>
        <v>1</v>
      </c>
      <c r="E635" s="7">
        <f>RANK(O635,(N635:P635,Q635:AL635))</f>
        <v>2</v>
      </c>
      <c r="F635" s="7">
        <f>IF(P635&gt;0,RANK(P635,(N635:P635,Q635:AL635)),0)</f>
        <v>3</v>
      </c>
      <c r="G635" s="1">
        <f t="shared" si="242"/>
        <v>1265</v>
      </c>
      <c r="H635" s="2">
        <f t="shared" si="238"/>
        <v>0.29000458505272808</v>
      </c>
      <c r="I635" s="2"/>
      <c r="J635" s="2">
        <f t="shared" si="243"/>
        <v>0.58826226501604773</v>
      </c>
      <c r="K635" s="2">
        <f t="shared" si="244"/>
        <v>0.29825767996331959</v>
      </c>
      <c r="L635" s="2">
        <f t="shared" si="245"/>
        <v>0.10866574965612105</v>
      </c>
      <c r="M635" s="2">
        <f t="shared" si="246"/>
        <v>4.814305364511634E-3</v>
      </c>
      <c r="N635" s="1">
        <v>2566</v>
      </c>
      <c r="O635" s="1">
        <v>1301</v>
      </c>
      <c r="P635" s="1">
        <v>474</v>
      </c>
      <c r="Q635" s="1">
        <v>6</v>
      </c>
      <c r="R635" s="1">
        <v>5</v>
      </c>
      <c r="S635" s="1">
        <v>6</v>
      </c>
      <c r="X635" s="1">
        <v>4</v>
      </c>
      <c r="AN635" s="7">
        <f>IF(Q635&gt;0,RANK(Q635,(N635:P635,Q635:AL635)),0)</f>
        <v>4</v>
      </c>
      <c r="AO635" s="7">
        <f>IF(R635&gt;0,RANK(R635,(N635:P635,Q635:AL635)),0)</f>
        <v>6</v>
      </c>
      <c r="AP635" s="7">
        <f>IF(S635&gt;0,RANK(S635,(N635:P635,Q635:AL635)),0)</f>
        <v>4</v>
      </c>
      <c r="AQ635" s="7">
        <f>IF(T635&gt;0,RANK(T635,(N635:P635,Q635:AL635)),0)</f>
        <v>0</v>
      </c>
      <c r="AR635" s="2">
        <f t="shared" si="247"/>
        <v>1.375515818431912E-3</v>
      </c>
      <c r="AS635" s="2">
        <f t="shared" si="248"/>
        <v>1.1462631820265932E-3</v>
      </c>
      <c r="AT635" s="2">
        <f t="shared" si="249"/>
        <v>1.375515818431912E-3</v>
      </c>
      <c r="AU635" s="2">
        <f t="shared" si="250"/>
        <v>0</v>
      </c>
      <c r="AW635" t="s">
        <v>913</v>
      </c>
      <c r="AX635" t="s">
        <v>352</v>
      </c>
      <c r="BA635" s="127">
        <v>17</v>
      </c>
      <c r="BB635" s="130">
        <v>5</v>
      </c>
      <c r="BC635" s="131">
        <f t="shared" si="240"/>
        <v>17005</v>
      </c>
      <c r="BE635" s="7" t="s">
        <v>3271</v>
      </c>
    </row>
    <row r="636" spans="1:57" hidden="1" outlineLevel="1" x14ac:dyDescent="0.2">
      <c r="A636" t="s">
        <v>2732</v>
      </c>
      <c r="B636" t="s">
        <v>352</v>
      </c>
      <c r="C636" s="1">
        <f t="shared" si="241"/>
        <v>7548</v>
      </c>
      <c r="D636" s="7">
        <f>RANK(N636,(N636:P636,Q636:AL636))</f>
        <v>1</v>
      </c>
      <c r="E636" s="7">
        <f>RANK(O636,(N636:P636,Q636:AL636))</f>
        <v>2</v>
      </c>
      <c r="F636" s="7">
        <f>IF(P636&gt;0,RANK(P636,(N636:P636,Q636:AL636)),0)</f>
        <v>3</v>
      </c>
      <c r="G636" s="1">
        <f t="shared" si="242"/>
        <v>713</v>
      </c>
      <c r="H636" s="2">
        <f t="shared" si="238"/>
        <v>9.4462109167991526E-2</v>
      </c>
      <c r="I636" s="2"/>
      <c r="J636" s="2">
        <f t="shared" si="243"/>
        <v>0.45416004239533653</v>
      </c>
      <c r="K636" s="2">
        <f t="shared" si="244"/>
        <v>0.359697933227345</v>
      </c>
      <c r="L636" s="2">
        <f t="shared" si="245"/>
        <v>0.18190249072602013</v>
      </c>
      <c r="M636" s="2">
        <f t="shared" si="246"/>
        <v>4.2395336512983939E-3</v>
      </c>
      <c r="N636" s="1">
        <v>3428</v>
      </c>
      <c r="O636" s="1">
        <v>2715</v>
      </c>
      <c r="P636" s="1">
        <v>1373</v>
      </c>
      <c r="Q636" s="1">
        <v>7</v>
      </c>
      <c r="R636" s="1">
        <v>17</v>
      </c>
      <c r="S636" s="1">
        <v>5</v>
      </c>
      <c r="U636" s="1">
        <v>2</v>
      </c>
      <c r="X636" s="1">
        <v>1</v>
      </c>
      <c r="AN636" s="7">
        <f>IF(Q636&gt;0,RANK(Q636,(N636:P636,Q636:AL636)),0)</f>
        <v>5</v>
      </c>
      <c r="AO636" s="7">
        <f>IF(R636&gt;0,RANK(R636,(N636:P636,Q636:AL636)),0)</f>
        <v>4</v>
      </c>
      <c r="AP636" s="7">
        <f>IF(S636&gt;0,RANK(S636,(N636:P636,Q636:AL636)),0)</f>
        <v>6</v>
      </c>
      <c r="AQ636" s="7">
        <f>IF(T636&gt;0,RANK(T636,(N636:P636,Q636:AL636)),0)</f>
        <v>0</v>
      </c>
      <c r="AR636" s="2">
        <f t="shared" si="247"/>
        <v>9.2739798622151564E-4</v>
      </c>
      <c r="AS636" s="2">
        <f t="shared" si="248"/>
        <v>2.2522522522522522E-3</v>
      </c>
      <c r="AT636" s="2">
        <f t="shared" si="249"/>
        <v>6.624271330153683E-4</v>
      </c>
      <c r="AU636" s="2">
        <f t="shared" si="250"/>
        <v>0</v>
      </c>
      <c r="AW636" t="s">
        <v>2732</v>
      </c>
      <c r="AX636" t="s">
        <v>352</v>
      </c>
      <c r="BA636" s="127">
        <v>17</v>
      </c>
      <c r="BB636" s="130">
        <v>7</v>
      </c>
      <c r="BC636" s="131">
        <f t="shared" si="240"/>
        <v>17007</v>
      </c>
      <c r="BE636" s="7" t="s">
        <v>3271</v>
      </c>
    </row>
    <row r="637" spans="1:57" hidden="1" outlineLevel="1" x14ac:dyDescent="0.2">
      <c r="A637" t="s">
        <v>1434</v>
      </c>
      <c r="B637" t="s">
        <v>352</v>
      </c>
      <c r="C637" s="1">
        <f t="shared" si="241"/>
        <v>13627</v>
      </c>
      <c r="D637" s="7">
        <f>RANK(N637,(N637:P637,Q637:AL637))</f>
        <v>2</v>
      </c>
      <c r="E637" s="7">
        <f>RANK(O637,(N637:P637,Q637:AL637))</f>
        <v>1</v>
      </c>
      <c r="F637" s="7">
        <f>IF(P637&gt;0,RANK(P637,(N637:P637,Q637:AL637)),0)</f>
        <v>3</v>
      </c>
      <c r="G637" s="1">
        <f t="shared" si="242"/>
        <v>475</v>
      </c>
      <c r="H637" s="2">
        <f t="shared" si="238"/>
        <v>3.4857268657811698E-2</v>
      </c>
      <c r="I637" s="2"/>
      <c r="J637" s="2">
        <f t="shared" si="243"/>
        <v>0.37528436192852427</v>
      </c>
      <c r="K637" s="2">
        <f t="shared" si="244"/>
        <v>0.41014163058633596</v>
      </c>
      <c r="L637" s="2">
        <f t="shared" si="245"/>
        <v>0.21134512365157407</v>
      </c>
      <c r="M637" s="2">
        <f t="shared" si="246"/>
        <v>3.2288838335657599E-3</v>
      </c>
      <c r="N637" s="1">
        <v>5114</v>
      </c>
      <c r="O637" s="1">
        <v>5589</v>
      </c>
      <c r="P637" s="1">
        <v>2880</v>
      </c>
      <c r="Q637" s="1">
        <v>18</v>
      </c>
      <c r="R637" s="1">
        <v>4</v>
      </c>
      <c r="S637" s="1">
        <v>13</v>
      </c>
      <c r="U637" s="1">
        <v>6</v>
      </c>
      <c r="X637" s="1">
        <v>3</v>
      </c>
      <c r="AN637" s="7">
        <f>IF(Q637&gt;0,RANK(Q637,(N637:P637,Q637:AL637)),0)</f>
        <v>4</v>
      </c>
      <c r="AO637" s="7">
        <f>IF(R637&gt;0,RANK(R637,(N637:P637,Q637:AL637)),0)</f>
        <v>7</v>
      </c>
      <c r="AP637" s="7">
        <f>IF(S637&gt;0,RANK(S637,(N637:P637,Q637:AL637)),0)</f>
        <v>5</v>
      </c>
      <c r="AQ637" s="7">
        <f>IF(T637&gt;0,RANK(T637,(N637:P637,Q637:AL637)),0)</f>
        <v>0</v>
      </c>
      <c r="AR637" s="2">
        <f t="shared" si="247"/>
        <v>1.3209070228223381E-3</v>
      </c>
      <c r="AS637" s="2">
        <f t="shared" si="248"/>
        <v>2.9353489396051957E-4</v>
      </c>
      <c r="AT637" s="2">
        <f t="shared" si="249"/>
        <v>9.539884053716886E-4</v>
      </c>
      <c r="AU637" s="2">
        <f t="shared" si="250"/>
        <v>0</v>
      </c>
      <c r="AW637" t="s">
        <v>1434</v>
      </c>
      <c r="AX637" t="s">
        <v>352</v>
      </c>
      <c r="BA637" s="127">
        <v>17</v>
      </c>
      <c r="BB637" s="130">
        <v>9</v>
      </c>
      <c r="BC637" s="131">
        <f t="shared" si="240"/>
        <v>17009</v>
      </c>
      <c r="BE637" s="7" t="s">
        <v>3271</v>
      </c>
    </row>
    <row r="638" spans="1:57" hidden="1" outlineLevel="1" x14ac:dyDescent="0.2">
      <c r="A638" t="s">
        <v>1087</v>
      </c>
      <c r="B638" t="s">
        <v>352</v>
      </c>
      <c r="C638" s="1">
        <f t="shared" si="241"/>
        <v>2689</v>
      </c>
      <c r="D638" s="7">
        <f>RANK(N638,(N638:P638,Q638:AL638))</f>
        <v>1</v>
      </c>
      <c r="E638" s="7">
        <f>RANK(O638,(N638:P638,Q638:AL638))</f>
        <v>2</v>
      </c>
      <c r="F638" s="7">
        <f>IF(P638&gt;0,RANK(P638,(N638:P638,Q638:AL638)),0)</f>
        <v>3</v>
      </c>
      <c r="G638" s="1">
        <f t="shared" si="242"/>
        <v>117</v>
      </c>
      <c r="H638" s="2">
        <f t="shared" si="238"/>
        <v>4.3510598735589441E-2</v>
      </c>
      <c r="I638" s="2"/>
      <c r="J638" s="2">
        <f t="shared" si="243"/>
        <v>0.42618073633320935</v>
      </c>
      <c r="K638" s="2">
        <f t="shared" si="244"/>
        <v>0.38267013759761992</v>
      </c>
      <c r="L638" s="2">
        <f t="shared" si="245"/>
        <v>0.18743027147638527</v>
      </c>
      <c r="M638" s="2">
        <f t="shared" si="246"/>
        <v>3.7188545927855088E-3</v>
      </c>
      <c r="N638" s="1">
        <v>1146</v>
      </c>
      <c r="O638" s="1">
        <v>1029</v>
      </c>
      <c r="P638" s="1">
        <v>504</v>
      </c>
      <c r="Q638" s="1">
        <v>1</v>
      </c>
      <c r="R638" s="1">
        <v>5</v>
      </c>
      <c r="S638" s="1">
        <v>3</v>
      </c>
      <c r="X638" s="1">
        <v>1</v>
      </c>
      <c r="AN638" s="7">
        <f>IF(Q638&gt;0,RANK(Q638,(N638:P638,Q638:AL638)),0)</f>
        <v>6</v>
      </c>
      <c r="AO638" s="7">
        <f>IF(R638&gt;0,RANK(R638,(N638:P638,Q638:AL638)),0)</f>
        <v>4</v>
      </c>
      <c r="AP638" s="7">
        <f>IF(S638&gt;0,RANK(S638,(N638:P638,Q638:AL638)),0)</f>
        <v>5</v>
      </c>
      <c r="AQ638" s="7">
        <f>IF(T638&gt;0,RANK(T638,(N638:P638,Q638:AL638)),0)</f>
        <v>0</v>
      </c>
      <c r="AR638" s="2">
        <f t="shared" si="247"/>
        <v>3.7188545927854219E-4</v>
      </c>
      <c r="AS638" s="2">
        <f t="shared" si="248"/>
        <v>1.859427296392711E-3</v>
      </c>
      <c r="AT638" s="2">
        <f t="shared" si="249"/>
        <v>1.1156563778356265E-3</v>
      </c>
      <c r="AU638" s="2">
        <f t="shared" si="250"/>
        <v>0</v>
      </c>
      <c r="AW638" t="s">
        <v>1087</v>
      </c>
      <c r="AX638" t="s">
        <v>352</v>
      </c>
      <c r="BA638" s="127">
        <v>17</v>
      </c>
      <c r="BB638" s="130">
        <v>11</v>
      </c>
      <c r="BC638" s="131">
        <f t="shared" si="240"/>
        <v>17011</v>
      </c>
      <c r="BE638" s="7" t="s">
        <v>3271</v>
      </c>
    </row>
    <row r="639" spans="1:57" hidden="1" outlineLevel="1" x14ac:dyDescent="0.2">
      <c r="A639" t="s">
        <v>2733</v>
      </c>
      <c r="B639" t="s">
        <v>352</v>
      </c>
      <c r="C639" s="1">
        <f t="shared" si="241"/>
        <v>17907</v>
      </c>
      <c r="D639" s="7">
        <f>RANK(N639,(N639:P639,Q639:AL639))</f>
        <v>1</v>
      </c>
      <c r="E639" s="7">
        <f>RANK(O639,(N639:P639,Q639:AL639))</f>
        <v>2</v>
      </c>
      <c r="F639" s="7">
        <f>IF(P639&gt;0,RANK(P639,(N639:P639,Q639:AL639)),0)</f>
        <v>3</v>
      </c>
      <c r="G639" s="1">
        <f t="shared" si="242"/>
        <v>715</v>
      </c>
      <c r="H639" s="2">
        <f t="shared" si="238"/>
        <v>3.9928519573351202E-2</v>
      </c>
      <c r="I639" s="2"/>
      <c r="J639" s="2">
        <f t="shared" si="243"/>
        <v>0.42167867314458035</v>
      </c>
      <c r="K639" s="2">
        <f t="shared" si="244"/>
        <v>0.3817501535712291</v>
      </c>
      <c r="L639" s="2">
        <f t="shared" si="245"/>
        <v>0.19349974870162506</v>
      </c>
      <c r="M639" s="2">
        <f t="shared" si="246"/>
        <v>3.0714245825655406E-3</v>
      </c>
      <c r="N639" s="1">
        <v>7551</v>
      </c>
      <c r="O639" s="1">
        <v>6836</v>
      </c>
      <c r="P639" s="1">
        <v>3465</v>
      </c>
      <c r="Q639" s="1">
        <v>20</v>
      </c>
      <c r="R639" s="1">
        <v>6</v>
      </c>
      <c r="S639" s="1">
        <v>14</v>
      </c>
      <c r="U639" s="1">
        <v>9</v>
      </c>
      <c r="X639" s="1">
        <v>5</v>
      </c>
      <c r="Y639" s="1">
        <v>1</v>
      </c>
      <c r="AN639" s="7">
        <f>IF(Q639&gt;0,RANK(Q639,(N639:P639,Q639:AL639)),0)</f>
        <v>4</v>
      </c>
      <c r="AO639" s="7">
        <f>IF(R639&gt;0,RANK(R639,(N639:P639,Q639:AL639)),0)</f>
        <v>7</v>
      </c>
      <c r="AP639" s="7">
        <f>IF(S639&gt;0,RANK(S639,(N639:P639,Q639:AL639)),0)</f>
        <v>5</v>
      </c>
      <c r="AQ639" s="7">
        <f>IF(T639&gt;0,RANK(T639,(N639:P639,Q639:AL639)),0)</f>
        <v>0</v>
      </c>
      <c r="AR639" s="2">
        <f t="shared" si="247"/>
        <v>1.1168816663874462E-3</v>
      </c>
      <c r="AS639" s="2">
        <f t="shared" si="248"/>
        <v>3.3506449991623389E-4</v>
      </c>
      <c r="AT639" s="2">
        <f t="shared" si="249"/>
        <v>7.8181716647121233E-4</v>
      </c>
      <c r="AU639" s="2">
        <f t="shared" si="250"/>
        <v>0</v>
      </c>
      <c r="AW639" t="s">
        <v>2733</v>
      </c>
      <c r="AX639" t="s">
        <v>352</v>
      </c>
      <c r="BA639" s="127">
        <v>17</v>
      </c>
      <c r="BB639" s="130">
        <v>13</v>
      </c>
      <c r="BC639" s="131">
        <f t="shared" si="240"/>
        <v>17013</v>
      </c>
      <c r="BE639" s="7" t="s">
        <v>3271</v>
      </c>
    </row>
    <row r="640" spans="1:57" hidden="1" outlineLevel="1" x14ac:dyDescent="0.2">
      <c r="A640" t="s">
        <v>2617</v>
      </c>
      <c r="B640" t="s">
        <v>352</v>
      </c>
      <c r="C640" s="1">
        <f t="shared" si="241"/>
        <v>2803</v>
      </c>
      <c r="D640" s="7">
        <f>RANK(N640,(N640:P640,Q640:AL640))</f>
        <v>1</v>
      </c>
      <c r="E640" s="7">
        <f>RANK(O640,(N640:P640,Q640:AL640))</f>
        <v>2</v>
      </c>
      <c r="F640" s="7">
        <f>IF(P640&gt;0,RANK(P640,(N640:P640,Q640:AL640)),0)</f>
        <v>3</v>
      </c>
      <c r="G640" s="1">
        <f t="shared" si="242"/>
        <v>774</v>
      </c>
      <c r="H640" s="2">
        <f t="shared" si="238"/>
        <v>0.27613271494826969</v>
      </c>
      <c r="I640" s="2"/>
      <c r="J640" s="2">
        <f t="shared" si="243"/>
        <v>0.54191937210132002</v>
      </c>
      <c r="K640" s="2">
        <f t="shared" si="244"/>
        <v>0.26578665715305028</v>
      </c>
      <c r="L640" s="2">
        <f t="shared" si="245"/>
        <v>0.18979664645023189</v>
      </c>
      <c r="M640" s="2">
        <f t="shared" si="246"/>
        <v>2.4973242953978125E-3</v>
      </c>
      <c r="N640" s="1">
        <v>1519</v>
      </c>
      <c r="O640" s="1">
        <v>745</v>
      </c>
      <c r="P640" s="1">
        <v>532</v>
      </c>
      <c r="Q640" s="1">
        <v>1</v>
      </c>
      <c r="S640" s="1">
        <v>2</v>
      </c>
      <c r="U640" s="1">
        <v>2</v>
      </c>
      <c r="X640" s="1">
        <v>2</v>
      </c>
      <c r="AN640" s="7">
        <f>IF(Q640&gt;0,RANK(Q640,(N640:P640,Q640:AL640)),0)</f>
        <v>7</v>
      </c>
      <c r="AO640" s="7">
        <f>IF(R640&gt;0,RANK(R640,(N640:P640,Q640:AL640)),0)</f>
        <v>0</v>
      </c>
      <c r="AP640" s="7">
        <f>IF(S640&gt;0,RANK(S640,(N640:P640,Q640:AL640)),0)</f>
        <v>4</v>
      </c>
      <c r="AQ640" s="7">
        <f>IF(T640&gt;0,RANK(T640,(N640:P640,Q640:AL640)),0)</f>
        <v>0</v>
      </c>
      <c r="AR640" s="2">
        <f t="shared" si="247"/>
        <v>3.5676061362825543E-4</v>
      </c>
      <c r="AS640" s="2">
        <f t="shared" si="248"/>
        <v>0</v>
      </c>
      <c r="AT640" s="2">
        <f t="shared" si="249"/>
        <v>7.1352122725651087E-4</v>
      </c>
      <c r="AU640" s="2">
        <f t="shared" si="250"/>
        <v>0</v>
      </c>
      <c r="AW640" t="s">
        <v>2617</v>
      </c>
      <c r="AX640" t="s">
        <v>352</v>
      </c>
      <c r="BA640" s="127">
        <v>17</v>
      </c>
      <c r="BB640" s="130">
        <v>15</v>
      </c>
      <c r="BC640" s="131">
        <f t="shared" si="240"/>
        <v>17015</v>
      </c>
      <c r="BE640" s="7" t="s">
        <v>3271</v>
      </c>
    </row>
    <row r="641" spans="1:57" hidden="1" outlineLevel="1" x14ac:dyDescent="0.2">
      <c r="A641" t="s">
        <v>972</v>
      </c>
      <c r="B641" t="s">
        <v>352</v>
      </c>
      <c r="C641" s="1">
        <f t="shared" si="241"/>
        <v>7679</v>
      </c>
      <c r="D641" s="7">
        <f>RANK(N641,(N641:P641,Q641:AL641))</f>
        <v>2</v>
      </c>
      <c r="E641" s="7">
        <f>RANK(O641,(N641:P641,Q641:AL641))</f>
        <v>1</v>
      </c>
      <c r="F641" s="7">
        <f>IF(P641&gt;0,RANK(P641,(N641:P641,Q641:AL641)),0)</f>
        <v>3</v>
      </c>
      <c r="G641" s="1">
        <f t="shared" si="242"/>
        <v>443</v>
      </c>
      <c r="H641" s="2">
        <f t="shared" si="238"/>
        <v>5.7689803359812476E-2</v>
      </c>
      <c r="I641" s="2"/>
      <c r="J641" s="2">
        <f t="shared" si="243"/>
        <v>0.37166297695012374</v>
      </c>
      <c r="K641" s="2">
        <f t="shared" si="244"/>
        <v>0.42935278030993618</v>
      </c>
      <c r="L641" s="2">
        <f t="shared" si="245"/>
        <v>0.19559838520640707</v>
      </c>
      <c r="M641" s="2">
        <f t="shared" si="246"/>
        <v>3.3858575335330154E-3</v>
      </c>
      <c r="N641" s="1">
        <v>2854</v>
      </c>
      <c r="O641" s="1">
        <v>3297</v>
      </c>
      <c r="P641" s="1">
        <v>1502</v>
      </c>
      <c r="Q641" s="1">
        <v>4</v>
      </c>
      <c r="R641" s="1">
        <v>1</v>
      </c>
      <c r="S641" s="1">
        <v>12</v>
      </c>
      <c r="U641" s="1">
        <v>8</v>
      </c>
      <c r="X641" s="1">
        <v>1</v>
      </c>
      <c r="AN641" s="7">
        <f>IF(Q641&gt;0,RANK(Q641,(N641:P641,Q641:AL641)),0)</f>
        <v>6</v>
      </c>
      <c r="AO641" s="7">
        <f>IF(R641&gt;0,RANK(R641,(N641:P641,Q641:AL641)),0)</f>
        <v>7</v>
      </c>
      <c r="AP641" s="7">
        <f>IF(S641&gt;0,RANK(S641,(N641:P641,Q641:AL641)),0)</f>
        <v>4</v>
      </c>
      <c r="AQ641" s="7">
        <f>IF(T641&gt;0,RANK(T641,(N641:P641,Q641:AL641)),0)</f>
        <v>0</v>
      </c>
      <c r="AR641" s="2">
        <f t="shared" si="247"/>
        <v>5.2090115900507879E-4</v>
      </c>
      <c r="AS641" s="2">
        <f t="shared" si="248"/>
        <v>1.302252897512697E-4</v>
      </c>
      <c r="AT641" s="2">
        <f t="shared" si="249"/>
        <v>1.5627034770152363E-3</v>
      </c>
      <c r="AU641" s="2">
        <f t="shared" si="250"/>
        <v>0</v>
      </c>
      <c r="AW641" t="s">
        <v>972</v>
      </c>
      <c r="AX641" t="s">
        <v>352</v>
      </c>
      <c r="BA641" s="127">
        <v>17</v>
      </c>
      <c r="BB641" s="130">
        <v>17</v>
      </c>
      <c r="BC641" s="131">
        <f t="shared" si="240"/>
        <v>17017</v>
      </c>
      <c r="BE641" s="7" t="s">
        <v>3271</v>
      </c>
    </row>
    <row r="642" spans="1:57" hidden="1" outlineLevel="1" x14ac:dyDescent="0.2">
      <c r="A642" t="s">
        <v>1130</v>
      </c>
      <c r="B642" t="s">
        <v>352</v>
      </c>
      <c r="C642" s="1">
        <f t="shared" si="241"/>
        <v>6447</v>
      </c>
      <c r="D642" s="7">
        <f>RANK(N642,(N642:P642,Q642:AL642))</f>
        <v>1</v>
      </c>
      <c r="E642" s="7">
        <f>RANK(O642,(N642:P642,Q642:AL642))</f>
        <v>2</v>
      </c>
      <c r="F642" s="7">
        <f>IF(P642&gt;0,RANK(P642,(N642:P642,Q642:AL642)),0)</f>
        <v>3</v>
      </c>
      <c r="G642" s="1">
        <f t="shared" si="242"/>
        <v>1038</v>
      </c>
      <c r="H642" s="2">
        <f t="shared" si="238"/>
        <v>0.16100511865984179</v>
      </c>
      <c r="I642" s="2"/>
      <c r="J642" s="2">
        <f t="shared" si="243"/>
        <v>0.49635489374903058</v>
      </c>
      <c r="K642" s="2">
        <f t="shared" si="244"/>
        <v>0.33534977508918878</v>
      </c>
      <c r="L642" s="2">
        <f t="shared" si="245"/>
        <v>0.16627888940592522</v>
      </c>
      <c r="M642" s="2">
        <f t="shared" si="246"/>
        <v>2.0164417558554693E-3</v>
      </c>
      <c r="N642" s="1">
        <v>3200</v>
      </c>
      <c r="O642" s="1">
        <v>2162</v>
      </c>
      <c r="P642" s="1">
        <v>1072</v>
      </c>
      <c r="Q642" s="1">
        <v>5</v>
      </c>
      <c r="R642" s="1">
        <v>3</v>
      </c>
      <c r="S642" s="1">
        <v>4</v>
      </c>
      <c r="U642" s="1">
        <v>1</v>
      </c>
      <c r="AN642" s="7">
        <f>IF(Q642&gt;0,RANK(Q642,(N642:P642,Q642:AL642)),0)</f>
        <v>4</v>
      </c>
      <c r="AO642" s="7">
        <f>IF(R642&gt;0,RANK(R642,(N642:P642,Q642:AL642)),0)</f>
        <v>6</v>
      </c>
      <c r="AP642" s="7">
        <f>IF(S642&gt;0,RANK(S642,(N642:P642,Q642:AL642)),0)</f>
        <v>5</v>
      </c>
      <c r="AQ642" s="7">
        <f>IF(T642&gt;0,RANK(T642,(N642:P642,Q642:AL642)),0)</f>
        <v>0</v>
      </c>
      <c r="AR642" s="2">
        <f t="shared" si="247"/>
        <v>7.7555452148286028E-4</v>
      </c>
      <c r="AS642" s="2">
        <f t="shared" si="248"/>
        <v>4.6533271288971617E-4</v>
      </c>
      <c r="AT642" s="2">
        <f t="shared" si="249"/>
        <v>6.2044361718628822E-4</v>
      </c>
      <c r="AU642" s="2">
        <f t="shared" si="250"/>
        <v>0</v>
      </c>
      <c r="AW642" t="s">
        <v>1130</v>
      </c>
      <c r="AX642" t="s">
        <v>352</v>
      </c>
      <c r="BA642" s="127">
        <v>17</v>
      </c>
      <c r="BB642" s="130">
        <v>19</v>
      </c>
      <c r="BC642" s="131">
        <f t="shared" si="240"/>
        <v>17019</v>
      </c>
      <c r="BE642" s="7" t="s">
        <v>3271</v>
      </c>
    </row>
    <row r="643" spans="1:57" hidden="1" outlineLevel="1" x14ac:dyDescent="0.2">
      <c r="A643" t="s">
        <v>287</v>
      </c>
      <c r="B643" t="s">
        <v>352</v>
      </c>
      <c r="C643" s="1">
        <f t="shared" si="241"/>
        <v>76092</v>
      </c>
      <c r="D643" s="7">
        <f>RANK(N643,(N643:P643,Q643:AL643))</f>
        <v>1</v>
      </c>
      <c r="E643" s="7">
        <f>RANK(O643,(N643:P643,Q643:AL643))</f>
        <v>2</v>
      </c>
      <c r="F643" s="7">
        <f>IF(P643&gt;0,RANK(P643,(N643:P643,Q643:AL643)),0)</f>
        <v>3</v>
      </c>
      <c r="G643" s="1">
        <f t="shared" si="242"/>
        <v>7907</v>
      </c>
      <c r="H643" s="2">
        <f t="shared" si="238"/>
        <v>0.10391368343584083</v>
      </c>
      <c r="I643" s="2"/>
      <c r="J643" s="2">
        <f t="shared" si="243"/>
        <v>0.46000893655049152</v>
      </c>
      <c r="K643" s="2">
        <f t="shared" si="244"/>
        <v>0.35609525311465068</v>
      </c>
      <c r="L643" s="2">
        <f t="shared" si="245"/>
        <v>0.17834989223571465</v>
      </c>
      <c r="M643" s="2">
        <f t="shared" si="246"/>
        <v>5.5459180991430934E-3</v>
      </c>
      <c r="N643" s="1">
        <v>35003</v>
      </c>
      <c r="O643" s="1">
        <v>27096</v>
      </c>
      <c r="P643" s="1">
        <v>13571</v>
      </c>
      <c r="Q643" s="1">
        <v>213</v>
      </c>
      <c r="R643" s="1">
        <v>41</v>
      </c>
      <c r="S643" s="1">
        <v>91</v>
      </c>
      <c r="U643" s="1">
        <v>39</v>
      </c>
      <c r="X643" s="1">
        <v>36</v>
      </c>
      <c r="AB643" s="1">
        <v>2</v>
      </c>
      <c r="AN643" s="7">
        <f>IF(Q643&gt;0,RANK(Q643,(N643:P643,Q643:AL643)),0)</f>
        <v>4</v>
      </c>
      <c r="AO643" s="7">
        <f>IF(R643&gt;0,RANK(R643,(N643:P643,Q643:AL643)),0)</f>
        <v>6</v>
      </c>
      <c r="AP643" s="7">
        <f>IF(S643&gt;0,RANK(S643,(N643:P643,Q643:AL643)),0)</f>
        <v>5</v>
      </c>
      <c r="AQ643" s="7">
        <f>IF(T643&gt;0,RANK(T643,(N643:P643,Q643:AL643)),0)</f>
        <v>0</v>
      </c>
      <c r="AR643" s="2">
        <f t="shared" si="247"/>
        <v>2.7992430216054252E-3</v>
      </c>
      <c r="AS643" s="2">
        <f t="shared" si="248"/>
        <v>5.3882142669400195E-4</v>
      </c>
      <c r="AT643" s="2">
        <f t="shared" si="249"/>
        <v>1.1959207275403459E-3</v>
      </c>
      <c r="AU643" s="2">
        <f t="shared" si="250"/>
        <v>0</v>
      </c>
      <c r="AW643" t="s">
        <v>287</v>
      </c>
      <c r="AX643" t="s">
        <v>352</v>
      </c>
      <c r="BA643" s="127">
        <v>17</v>
      </c>
      <c r="BB643" s="130">
        <v>21</v>
      </c>
      <c r="BC643" s="131">
        <f t="shared" si="240"/>
        <v>17021</v>
      </c>
      <c r="BE643" s="7" t="s">
        <v>3271</v>
      </c>
    </row>
    <row r="644" spans="1:57" hidden="1" outlineLevel="1" x14ac:dyDescent="0.2">
      <c r="A644" t="s">
        <v>2177</v>
      </c>
      <c r="B644" t="s">
        <v>352</v>
      </c>
      <c r="C644" s="1">
        <f t="shared" si="241"/>
        <v>17590</v>
      </c>
      <c r="D644" s="7">
        <f>RANK(N644,(N644:P644,Q644:AL644))</f>
        <v>1</v>
      </c>
      <c r="E644" s="7">
        <f>RANK(O644,(N644:P644,Q644:AL644))</f>
        <v>2</v>
      </c>
      <c r="F644" s="7">
        <f>IF(P644&gt;0,RANK(P644,(N644:P644,Q644:AL644)),0)</f>
        <v>3</v>
      </c>
      <c r="G644" s="1">
        <f t="shared" si="242"/>
        <v>3955</v>
      </c>
      <c r="H644" s="2">
        <f t="shared" si="238"/>
        <v>0.22484366117111995</v>
      </c>
      <c r="I644" s="2"/>
      <c r="J644" s="2">
        <f t="shared" si="243"/>
        <v>0.51404206935758956</v>
      </c>
      <c r="K644" s="2">
        <f t="shared" si="244"/>
        <v>0.28919840818646958</v>
      </c>
      <c r="L644" s="2">
        <f t="shared" si="245"/>
        <v>0.19334849346219443</v>
      </c>
      <c r="M644" s="2">
        <f t="shared" si="246"/>
        <v>3.4110289937464289E-3</v>
      </c>
      <c r="N644" s="1">
        <v>9042</v>
      </c>
      <c r="O644" s="1">
        <v>5087</v>
      </c>
      <c r="P644" s="1">
        <v>3401</v>
      </c>
      <c r="Q644" s="1">
        <v>15</v>
      </c>
      <c r="R644" s="1">
        <v>22</v>
      </c>
      <c r="S644" s="1">
        <v>9</v>
      </c>
      <c r="U644" s="1">
        <v>8</v>
      </c>
      <c r="X644" s="1">
        <v>6</v>
      </c>
      <c r="AN644" s="7">
        <f>IF(Q644&gt;0,RANK(Q644,(N644:P644,Q644:AL644)),0)</f>
        <v>5</v>
      </c>
      <c r="AO644" s="7">
        <f>IF(R644&gt;0,RANK(R644,(N644:P644,Q644:AL644)),0)</f>
        <v>4</v>
      </c>
      <c r="AP644" s="7">
        <f>IF(S644&gt;0,RANK(S644,(N644:P644,Q644:AL644)),0)</f>
        <v>6</v>
      </c>
      <c r="AQ644" s="7">
        <f>IF(T644&gt;0,RANK(T644,(N644:P644,Q644:AL644)),0)</f>
        <v>0</v>
      </c>
      <c r="AR644" s="2">
        <f t="shared" si="247"/>
        <v>8.5275724843661166E-4</v>
      </c>
      <c r="AS644" s="2">
        <f t="shared" si="248"/>
        <v>1.2507106310403638E-3</v>
      </c>
      <c r="AT644" s="2">
        <f t="shared" si="249"/>
        <v>5.11654349061967E-4</v>
      </c>
      <c r="AU644" s="2">
        <f t="shared" si="250"/>
        <v>0</v>
      </c>
      <c r="AW644" t="s">
        <v>2177</v>
      </c>
      <c r="AX644" t="s">
        <v>352</v>
      </c>
      <c r="BA644" s="127">
        <v>17</v>
      </c>
      <c r="BB644" s="130">
        <v>23</v>
      </c>
      <c r="BC644" s="131">
        <f t="shared" si="240"/>
        <v>17023</v>
      </c>
      <c r="BE644" s="7" t="s">
        <v>3271</v>
      </c>
    </row>
    <row r="645" spans="1:57" hidden="1" outlineLevel="1" x14ac:dyDescent="0.2">
      <c r="A645" t="s">
        <v>2288</v>
      </c>
      <c r="B645" t="s">
        <v>352</v>
      </c>
      <c r="C645" s="1">
        <f t="shared" si="241"/>
        <v>7979</v>
      </c>
      <c r="D645" s="7">
        <f>RANK(N645,(N645:P645,Q645:AL645))</f>
        <v>1</v>
      </c>
      <c r="E645" s="7">
        <f>RANK(O645,(N645:P645,Q645:AL645))</f>
        <v>2</v>
      </c>
      <c r="F645" s="7">
        <f>IF(P645&gt;0,RANK(P645,(N645:P645,Q645:AL645)),0)</f>
        <v>3</v>
      </c>
      <c r="G645" s="1">
        <f t="shared" si="242"/>
        <v>163</v>
      </c>
      <c r="H645" s="2">
        <f t="shared" si="238"/>
        <v>2.0428625140995114E-2</v>
      </c>
      <c r="I645" s="2"/>
      <c r="J645" s="2">
        <f t="shared" si="243"/>
        <v>0.4183481639303171</v>
      </c>
      <c r="K645" s="2">
        <f t="shared" si="244"/>
        <v>0.39791953878932196</v>
      </c>
      <c r="L645" s="2">
        <f t="shared" si="245"/>
        <v>0.18172703346283994</v>
      </c>
      <c r="M645" s="2">
        <f t="shared" si="246"/>
        <v>2.005263817521058E-3</v>
      </c>
      <c r="N645" s="1">
        <v>3338</v>
      </c>
      <c r="O645" s="1">
        <v>3175</v>
      </c>
      <c r="P645" s="1">
        <v>1450</v>
      </c>
      <c r="Q645" s="1">
        <v>2</v>
      </c>
      <c r="S645" s="1">
        <v>7</v>
      </c>
      <c r="U645" s="1">
        <v>4</v>
      </c>
      <c r="X645" s="1">
        <v>3</v>
      </c>
      <c r="AN645" s="7">
        <f>IF(Q645&gt;0,RANK(Q645,(N645:P645,Q645:AL645)),0)</f>
        <v>7</v>
      </c>
      <c r="AO645" s="7">
        <f>IF(R645&gt;0,RANK(R645,(N645:P645,Q645:AL645)),0)</f>
        <v>0</v>
      </c>
      <c r="AP645" s="7">
        <f>IF(S645&gt;0,RANK(S645,(N645:P645,Q645:AL645)),0)</f>
        <v>4</v>
      </c>
      <c r="AQ645" s="7">
        <f>IF(T645&gt;0,RANK(T645,(N645:P645,Q645:AL645)),0)</f>
        <v>0</v>
      </c>
      <c r="AR645" s="2">
        <f t="shared" si="247"/>
        <v>2.5065797719012406E-4</v>
      </c>
      <c r="AS645" s="2">
        <f t="shared" si="248"/>
        <v>0</v>
      </c>
      <c r="AT645" s="2">
        <f t="shared" si="249"/>
        <v>8.7730292016543424E-4</v>
      </c>
      <c r="AU645" s="2">
        <f t="shared" si="250"/>
        <v>0</v>
      </c>
      <c r="AW645" t="s">
        <v>2288</v>
      </c>
      <c r="AX645" t="s">
        <v>352</v>
      </c>
      <c r="BA645" s="127">
        <v>17</v>
      </c>
      <c r="BB645" s="130">
        <v>25</v>
      </c>
      <c r="BC645" s="131">
        <f t="shared" si="240"/>
        <v>17025</v>
      </c>
      <c r="BE645" s="7" t="s">
        <v>3271</v>
      </c>
    </row>
    <row r="646" spans="1:57" hidden="1" outlineLevel="1" x14ac:dyDescent="0.2">
      <c r="A646" t="s">
        <v>2437</v>
      </c>
      <c r="B646" t="s">
        <v>352</v>
      </c>
      <c r="C646" s="1">
        <f t="shared" si="241"/>
        <v>6652</v>
      </c>
      <c r="D646" s="7">
        <f>RANK(N646,(N646:P646,Q646:AL646))</f>
        <v>1</v>
      </c>
      <c r="E646" s="7">
        <f>RANK(O646,(N646:P646,Q646:AL646))</f>
        <v>2</v>
      </c>
      <c r="F646" s="7">
        <f>IF(P646&gt;0,RANK(P646,(N646:P646,Q646:AL646)),0)</f>
        <v>3</v>
      </c>
      <c r="G646" s="1">
        <f t="shared" si="242"/>
        <v>491</v>
      </c>
      <c r="H646" s="2">
        <f t="shared" si="238"/>
        <v>7.3812387251954298E-2</v>
      </c>
      <c r="I646" s="2"/>
      <c r="J646" s="2">
        <f t="shared" si="243"/>
        <v>0.44527961515333736</v>
      </c>
      <c r="K646" s="2">
        <f t="shared" si="244"/>
        <v>0.37146722790138303</v>
      </c>
      <c r="L646" s="2">
        <f t="shared" si="245"/>
        <v>0.17934455802766086</v>
      </c>
      <c r="M646" s="2">
        <f t="shared" si="246"/>
        <v>3.9085989176187441E-3</v>
      </c>
      <c r="N646" s="1">
        <v>2962</v>
      </c>
      <c r="O646" s="1">
        <v>2471</v>
      </c>
      <c r="P646" s="1">
        <v>1193</v>
      </c>
      <c r="Q646" s="1">
        <v>7</v>
      </c>
      <c r="R646" s="1">
        <v>8</v>
      </c>
      <c r="S646" s="1">
        <v>7</v>
      </c>
      <c r="U646" s="1">
        <v>4</v>
      </c>
      <c r="AN646" s="7">
        <f>IF(Q646&gt;0,RANK(Q646,(N646:P646,Q646:AL646)),0)</f>
        <v>5</v>
      </c>
      <c r="AO646" s="7">
        <f>IF(R646&gt;0,RANK(R646,(N646:P646,Q646:AL646)),0)</f>
        <v>4</v>
      </c>
      <c r="AP646" s="7">
        <f>IF(S646&gt;0,RANK(S646,(N646:P646,Q646:AL646)),0)</f>
        <v>5</v>
      </c>
      <c r="AQ646" s="7">
        <f>IF(T646&gt;0,RANK(T646,(N646:P646,Q646:AL646)),0)</f>
        <v>0</v>
      </c>
      <c r="AR646" s="2">
        <f t="shared" si="247"/>
        <v>1.0523150932050512E-3</v>
      </c>
      <c r="AS646" s="2">
        <f t="shared" si="248"/>
        <v>1.2026458208057728E-3</v>
      </c>
      <c r="AT646" s="2">
        <f t="shared" si="249"/>
        <v>1.0523150932050512E-3</v>
      </c>
      <c r="AU646" s="2">
        <f t="shared" si="250"/>
        <v>0</v>
      </c>
      <c r="AW646" t="s">
        <v>2437</v>
      </c>
      <c r="AX646" t="s">
        <v>352</v>
      </c>
      <c r="BA646" s="127">
        <v>17</v>
      </c>
      <c r="BB646" s="130">
        <v>27</v>
      </c>
      <c r="BC646" s="131">
        <f t="shared" si="240"/>
        <v>17027</v>
      </c>
      <c r="BE646" s="7" t="s">
        <v>3271</v>
      </c>
    </row>
    <row r="647" spans="1:57" hidden="1" outlineLevel="1" x14ac:dyDescent="0.2">
      <c r="A647" t="s">
        <v>1368</v>
      </c>
      <c r="B647" t="s">
        <v>352</v>
      </c>
      <c r="C647" s="1">
        <f t="shared" si="241"/>
        <v>15822</v>
      </c>
      <c r="D647" s="7">
        <f>RANK(N647,(N647:P647,Q647:AL647))</f>
        <v>1</v>
      </c>
      <c r="E647" s="7">
        <f>RANK(O647,(N647:P647,Q647:AL647))</f>
        <v>2</v>
      </c>
      <c r="F647" s="7">
        <f>IF(P647&gt;0,RANK(P647,(N647:P647,Q647:AL647)),0)</f>
        <v>3</v>
      </c>
      <c r="G647" s="1">
        <f t="shared" si="242"/>
        <v>915</v>
      </c>
      <c r="H647" s="2">
        <f t="shared" si="238"/>
        <v>5.783086841107319E-2</v>
      </c>
      <c r="I647" s="2"/>
      <c r="J647" s="2">
        <f t="shared" si="243"/>
        <v>0.42257615977752494</v>
      </c>
      <c r="K647" s="2">
        <f t="shared" si="244"/>
        <v>0.36474529136645178</v>
      </c>
      <c r="L647" s="2">
        <f t="shared" si="245"/>
        <v>0.20951839211224876</v>
      </c>
      <c r="M647" s="2">
        <f t="shared" si="246"/>
        <v>3.1601567437745115E-3</v>
      </c>
      <c r="N647" s="1">
        <v>6686</v>
      </c>
      <c r="O647" s="1">
        <v>5771</v>
      </c>
      <c r="P647" s="1">
        <v>3315</v>
      </c>
      <c r="Q647" s="1">
        <v>12</v>
      </c>
      <c r="R647" s="1">
        <v>12</v>
      </c>
      <c r="S647" s="1">
        <v>13</v>
      </c>
      <c r="U647" s="1">
        <v>8</v>
      </c>
      <c r="X647" s="1">
        <v>5</v>
      </c>
      <c r="AN647" s="7">
        <f>IF(Q647&gt;0,RANK(Q647,(N647:P647,Q647:AL647)),0)</f>
        <v>5</v>
      </c>
      <c r="AO647" s="7">
        <f>IF(R647&gt;0,RANK(R647,(N647:P647,Q647:AL647)),0)</f>
        <v>5</v>
      </c>
      <c r="AP647" s="7">
        <f>IF(S647&gt;0,RANK(S647,(N647:P647,Q647:AL647)),0)</f>
        <v>4</v>
      </c>
      <c r="AQ647" s="7">
        <f>IF(T647&gt;0,RANK(T647,(N647:P647,Q647:AL647)),0)</f>
        <v>0</v>
      </c>
      <c r="AR647" s="2">
        <f t="shared" si="247"/>
        <v>7.5843761850587785E-4</v>
      </c>
      <c r="AS647" s="2">
        <f t="shared" si="248"/>
        <v>7.5843761850587785E-4</v>
      </c>
      <c r="AT647" s="2">
        <f t="shared" si="249"/>
        <v>8.2164075338136771E-4</v>
      </c>
      <c r="AU647" s="2">
        <f t="shared" si="250"/>
        <v>0</v>
      </c>
      <c r="AW647" t="s">
        <v>1368</v>
      </c>
      <c r="AX647" t="s">
        <v>352</v>
      </c>
      <c r="BA647" s="127">
        <v>17</v>
      </c>
      <c r="BB647" s="130">
        <v>29</v>
      </c>
      <c r="BC647" s="131">
        <f t="shared" si="240"/>
        <v>17029</v>
      </c>
      <c r="BE647" s="7" t="s">
        <v>3271</v>
      </c>
    </row>
    <row r="648" spans="1:57" hidden="1" outlineLevel="1" x14ac:dyDescent="0.2">
      <c r="A648" t="s">
        <v>3041</v>
      </c>
      <c r="B648" t="s">
        <v>352</v>
      </c>
      <c r="C648" s="1">
        <f t="shared" si="241"/>
        <v>22300</v>
      </c>
      <c r="D648" s="7">
        <f>RANK(N648,(N648:P648,Q648:AL648))</f>
        <v>1</v>
      </c>
      <c r="E648" s="7">
        <f>RANK(O648,(N648:P648,Q648:AL648))</f>
        <v>2</v>
      </c>
      <c r="F648" s="7">
        <f>IF(P648&gt;0,RANK(P648,(N648:P648,Q648:AL648)),0)</f>
        <v>3</v>
      </c>
      <c r="G648" s="1">
        <f t="shared" si="242"/>
        <v>1304</v>
      </c>
      <c r="H648" s="2">
        <f t="shared" si="238"/>
        <v>5.8475336322869956E-2</v>
      </c>
      <c r="I648" s="2"/>
      <c r="J648" s="2">
        <f t="shared" si="243"/>
        <v>0.42161434977578477</v>
      </c>
      <c r="K648" s="2">
        <f t="shared" si="244"/>
        <v>0.36313901345291477</v>
      </c>
      <c r="L648" s="2">
        <f t="shared" si="245"/>
        <v>0.21107623318385652</v>
      </c>
      <c r="M648" s="2">
        <f t="shared" si="246"/>
        <v>4.1704035874439993E-3</v>
      </c>
      <c r="N648" s="1">
        <v>9402</v>
      </c>
      <c r="O648" s="1">
        <v>8098</v>
      </c>
      <c r="P648" s="1">
        <v>4707</v>
      </c>
      <c r="Q648" s="1">
        <v>33</v>
      </c>
      <c r="R648" s="1">
        <v>12</v>
      </c>
      <c r="S648" s="1">
        <v>26</v>
      </c>
      <c r="U648" s="1">
        <v>16</v>
      </c>
      <c r="X648" s="1">
        <v>6</v>
      </c>
      <c r="AN648" s="7">
        <f>IF(Q648&gt;0,RANK(Q648,(N648:P648,Q648:AL648)),0)</f>
        <v>4</v>
      </c>
      <c r="AO648" s="7">
        <f>IF(R648&gt;0,RANK(R648,(N648:P648,Q648:AL648)),0)</f>
        <v>7</v>
      </c>
      <c r="AP648" s="7">
        <f>IF(S648&gt;0,RANK(S648,(N648:P648,Q648:AL648)),0)</f>
        <v>5</v>
      </c>
      <c r="AQ648" s="7">
        <f>IF(T648&gt;0,RANK(T648,(N648:P648,Q648:AL648)),0)</f>
        <v>0</v>
      </c>
      <c r="AR648" s="2">
        <f t="shared" si="247"/>
        <v>1.4798206278026907E-3</v>
      </c>
      <c r="AS648" s="2">
        <f t="shared" si="248"/>
        <v>5.3811659192825115E-4</v>
      </c>
      <c r="AT648" s="2">
        <f t="shared" si="249"/>
        <v>1.1659192825112107E-3</v>
      </c>
      <c r="AU648" s="2">
        <f t="shared" si="250"/>
        <v>0</v>
      </c>
      <c r="AW648" t="s">
        <v>3041</v>
      </c>
      <c r="AX648" t="s">
        <v>352</v>
      </c>
      <c r="BA648" s="127">
        <v>17</v>
      </c>
      <c r="BB648" s="130">
        <v>31</v>
      </c>
      <c r="BC648" s="131">
        <f t="shared" si="240"/>
        <v>17031</v>
      </c>
      <c r="BE648" s="7" t="s">
        <v>3271</v>
      </c>
    </row>
    <row r="649" spans="1:57" hidden="1" outlineLevel="1" x14ac:dyDescent="0.2">
      <c r="A649" t="s">
        <v>2742</v>
      </c>
      <c r="B649" t="s">
        <v>352</v>
      </c>
      <c r="C649" s="1">
        <f t="shared" si="241"/>
        <v>2146655</v>
      </c>
      <c r="D649" s="7">
        <f>RANK(N649,(N649:P649,Q649:AL649))</f>
        <v>1</v>
      </c>
      <c r="E649" s="7">
        <f>RANK(O649,(N649:P649,Q649:AL649))</f>
        <v>2</v>
      </c>
      <c r="F649" s="7">
        <f>IF(P649&gt;0,RANK(P649,(N649:P649,Q649:AL649)),0)</f>
        <v>3</v>
      </c>
      <c r="G649" s="1">
        <f t="shared" si="242"/>
        <v>644233</v>
      </c>
      <c r="H649" s="2">
        <f t="shared" si="238"/>
        <v>0.30011017140621105</v>
      </c>
      <c r="I649" s="2"/>
      <c r="J649" s="2">
        <f t="shared" si="243"/>
        <v>0.58208375356077247</v>
      </c>
      <c r="K649" s="2">
        <f t="shared" si="244"/>
        <v>0.28197358215456142</v>
      </c>
      <c r="L649" s="2">
        <f t="shared" si="245"/>
        <v>0.13136670773831846</v>
      </c>
      <c r="M649" s="2">
        <f t="shared" si="246"/>
        <v>4.5759565463476537E-3</v>
      </c>
      <c r="N649" s="1">
        <v>1249533</v>
      </c>
      <c r="O649" s="1">
        <v>605300</v>
      </c>
      <c r="P649" s="1">
        <v>281999</v>
      </c>
      <c r="Q649" s="1">
        <v>4547</v>
      </c>
      <c r="R649" s="1">
        <v>1253</v>
      </c>
      <c r="S649" s="1">
        <v>1831</v>
      </c>
      <c r="U649" s="1">
        <v>1475</v>
      </c>
      <c r="W649" s="1">
        <v>1</v>
      </c>
      <c r="X649" s="1">
        <v>716</v>
      </c>
      <c r="AN649" s="7">
        <f>IF(Q649&gt;0,RANK(Q649,(N649:P649,Q649:AL649)),0)</f>
        <v>4</v>
      </c>
      <c r="AO649" s="7">
        <f>IF(R649&gt;0,RANK(R649,(N649:P649,Q649:AL649)),0)</f>
        <v>7</v>
      </c>
      <c r="AP649" s="7">
        <f>IF(S649&gt;0,RANK(S649,(N649:P649,Q649:AL649)),0)</f>
        <v>5</v>
      </c>
      <c r="AQ649" s="7">
        <f>IF(T649&gt;0,RANK(T649,(N649:P649,Q649:AL649)),0)</f>
        <v>0</v>
      </c>
      <c r="AR649" s="2">
        <f t="shared" si="247"/>
        <v>2.1181792137069068E-3</v>
      </c>
      <c r="AS649" s="2">
        <f t="shared" si="248"/>
        <v>5.8369882445013285E-4</v>
      </c>
      <c r="AT649" s="2">
        <f t="shared" si="249"/>
        <v>8.5295494618371369E-4</v>
      </c>
      <c r="AU649" s="2">
        <f t="shared" si="250"/>
        <v>0</v>
      </c>
      <c r="AW649" t="s">
        <v>2742</v>
      </c>
      <c r="AX649" t="s">
        <v>352</v>
      </c>
      <c r="BA649" s="127">
        <v>17</v>
      </c>
      <c r="BB649" s="130">
        <v>33</v>
      </c>
      <c r="BC649" s="131">
        <f t="shared" si="240"/>
        <v>17033</v>
      </c>
      <c r="BE649" s="7" t="s">
        <v>3271</v>
      </c>
    </row>
    <row r="650" spans="1:57" hidden="1" outlineLevel="1" x14ac:dyDescent="0.2">
      <c r="A650" t="s">
        <v>1437</v>
      </c>
      <c r="B650" t="s">
        <v>352</v>
      </c>
      <c r="C650" s="1">
        <f t="shared" si="241"/>
        <v>9671</v>
      </c>
      <c r="D650" s="7">
        <f>RANK(N650,(N650:P650,Q650:AL650))</f>
        <v>1</v>
      </c>
      <c r="E650" s="7">
        <f>RANK(O650,(N650:P650,Q650:AL650))</f>
        <v>2</v>
      </c>
      <c r="F650" s="7">
        <f>IF(P650&gt;0,RANK(P650,(N650:P650,Q650:AL650)),0)</f>
        <v>3</v>
      </c>
      <c r="G650" s="1">
        <f t="shared" si="242"/>
        <v>358</v>
      </c>
      <c r="H650" s="2">
        <f t="shared" si="238"/>
        <v>3.7017888532726709E-2</v>
      </c>
      <c r="I650" s="2"/>
      <c r="J650" s="2">
        <f t="shared" si="243"/>
        <v>0.40988522386516391</v>
      </c>
      <c r="K650" s="2">
        <f t="shared" si="244"/>
        <v>0.37286733533243721</v>
      </c>
      <c r="L650" s="2">
        <f t="shared" si="245"/>
        <v>0.21321476579464377</v>
      </c>
      <c r="M650" s="2">
        <f t="shared" si="246"/>
        <v>4.0326750077551154E-3</v>
      </c>
      <c r="N650" s="1">
        <v>3964</v>
      </c>
      <c r="O650" s="1">
        <v>3606</v>
      </c>
      <c r="P650" s="1">
        <v>2062</v>
      </c>
      <c r="Q650" s="1">
        <v>13</v>
      </c>
      <c r="R650" s="1">
        <v>13</v>
      </c>
      <c r="S650" s="1">
        <v>8</v>
      </c>
      <c r="U650" s="1">
        <v>5</v>
      </c>
      <c r="AN650" s="7">
        <f>IF(Q650&gt;0,RANK(Q650,(N650:P650,Q650:AL650)),0)</f>
        <v>4</v>
      </c>
      <c r="AO650" s="7">
        <f>IF(R650&gt;0,RANK(R650,(N650:P650,Q650:AL650)),0)</f>
        <v>4</v>
      </c>
      <c r="AP650" s="7">
        <f>IF(S650&gt;0,RANK(S650,(N650:P650,Q650:AL650)),0)</f>
        <v>6</v>
      </c>
      <c r="AQ650" s="7">
        <f>IF(T650&gt;0,RANK(T650,(N650:P650,Q650:AL650)),0)</f>
        <v>0</v>
      </c>
      <c r="AR650" s="2">
        <f t="shared" si="247"/>
        <v>1.3442250025850482E-3</v>
      </c>
      <c r="AS650" s="2">
        <f t="shared" si="248"/>
        <v>1.3442250025850482E-3</v>
      </c>
      <c r="AT650" s="2">
        <f t="shared" si="249"/>
        <v>8.2721538620618342E-4</v>
      </c>
      <c r="AU650" s="2">
        <f t="shared" si="250"/>
        <v>0</v>
      </c>
      <c r="AW650" t="s">
        <v>1437</v>
      </c>
      <c r="AX650" t="s">
        <v>352</v>
      </c>
      <c r="BA650" s="127">
        <v>17</v>
      </c>
      <c r="BB650" s="130">
        <v>35</v>
      </c>
      <c r="BC650" s="131">
        <f t="shared" si="240"/>
        <v>17035</v>
      </c>
      <c r="BE650" s="7" t="s">
        <v>3271</v>
      </c>
    </row>
    <row r="651" spans="1:57" hidden="1" outlineLevel="1" x14ac:dyDescent="0.2">
      <c r="A651" t="s">
        <v>1429</v>
      </c>
      <c r="B651" t="s">
        <v>352</v>
      </c>
      <c r="C651" s="1">
        <f t="shared" si="241"/>
        <v>5202</v>
      </c>
      <c r="D651" s="7">
        <f>RANK(N651,(N651:P651,Q651:AL651))</f>
        <v>1</v>
      </c>
      <c r="E651" s="7">
        <f>RANK(O651,(N651:P651,Q651:AL651))</f>
        <v>2</v>
      </c>
      <c r="F651" s="7">
        <f>IF(P651&gt;0,RANK(P651,(N651:P651,Q651:AL651)),0)</f>
        <v>3</v>
      </c>
      <c r="G651" s="1">
        <f t="shared" si="242"/>
        <v>251</v>
      </c>
      <c r="H651" s="2">
        <f t="shared" si="238"/>
        <v>4.8250672818146864E-2</v>
      </c>
      <c r="I651" s="2"/>
      <c r="J651" s="2">
        <f t="shared" si="243"/>
        <v>0.40580545943867741</v>
      </c>
      <c r="K651" s="2">
        <f t="shared" si="244"/>
        <v>0.35755478662053058</v>
      </c>
      <c r="L651" s="2">
        <f t="shared" si="245"/>
        <v>0.23241061130334487</v>
      </c>
      <c r="M651" s="2">
        <f t="shared" si="246"/>
        <v>4.2291426374471419E-3</v>
      </c>
      <c r="N651" s="1">
        <v>2111</v>
      </c>
      <c r="O651" s="1">
        <v>1860</v>
      </c>
      <c r="P651" s="1">
        <v>1209</v>
      </c>
      <c r="Q651" s="1">
        <v>8</v>
      </c>
      <c r="R651" s="1">
        <v>7</v>
      </c>
      <c r="S651" s="1">
        <v>5</v>
      </c>
      <c r="U651" s="1">
        <v>1</v>
      </c>
      <c r="X651" s="1">
        <v>1</v>
      </c>
      <c r="AN651" s="7">
        <f>IF(Q651&gt;0,RANK(Q651,(N651:P651,Q651:AL651)),0)</f>
        <v>4</v>
      </c>
      <c r="AO651" s="7">
        <f>IF(R651&gt;0,RANK(R651,(N651:P651,Q651:AL651)),0)</f>
        <v>5</v>
      </c>
      <c r="AP651" s="7">
        <f>IF(S651&gt;0,RANK(S651,(N651:P651,Q651:AL651)),0)</f>
        <v>6</v>
      </c>
      <c r="AQ651" s="7">
        <f>IF(T651&gt;0,RANK(T651,(N651:P651,Q651:AL651)),0)</f>
        <v>0</v>
      </c>
      <c r="AR651" s="2">
        <f t="shared" si="247"/>
        <v>1.5378700499807767E-3</v>
      </c>
      <c r="AS651" s="2">
        <f t="shared" si="248"/>
        <v>1.3456362937331796E-3</v>
      </c>
      <c r="AT651" s="2">
        <f t="shared" si="249"/>
        <v>9.6116878123798542E-4</v>
      </c>
      <c r="AU651" s="2">
        <f t="shared" si="250"/>
        <v>0</v>
      </c>
      <c r="AW651" t="s">
        <v>1429</v>
      </c>
      <c r="AX651" t="s">
        <v>352</v>
      </c>
      <c r="BA651" s="127">
        <v>17</v>
      </c>
      <c r="BB651" s="130">
        <v>37</v>
      </c>
      <c r="BC651" s="131">
        <f t="shared" si="240"/>
        <v>17037</v>
      </c>
      <c r="BE651" s="7" t="s">
        <v>3271</v>
      </c>
    </row>
    <row r="652" spans="1:57" hidden="1" outlineLevel="1" x14ac:dyDescent="0.2">
      <c r="A652" t="s">
        <v>1737</v>
      </c>
      <c r="B652" t="s">
        <v>352</v>
      </c>
      <c r="C652" s="1">
        <f t="shared" si="241"/>
        <v>34232</v>
      </c>
      <c r="D652" s="7">
        <f>RANK(N652,(N652:P652,Q652:AL652))</f>
        <v>1</v>
      </c>
      <c r="E652" s="7">
        <f>RANK(O652,(N652:P652,Q652:AL652))</f>
        <v>2</v>
      </c>
      <c r="F652" s="7">
        <f>IF(P652&gt;0,RANK(P652,(N652:P652,Q652:AL652)),0)</f>
        <v>3</v>
      </c>
      <c r="G652" s="1">
        <f t="shared" si="242"/>
        <v>1089</v>
      </c>
      <c r="H652" s="2">
        <f t="shared" si="238"/>
        <v>3.1812339331619539E-2</v>
      </c>
      <c r="I652" s="2"/>
      <c r="J652" s="2">
        <f t="shared" si="243"/>
        <v>0.40149567655994389</v>
      </c>
      <c r="K652" s="2">
        <f t="shared" si="244"/>
        <v>0.36968333722832436</v>
      </c>
      <c r="L652" s="2">
        <f t="shared" si="245"/>
        <v>0.22435148399158683</v>
      </c>
      <c r="M652" s="2">
        <f t="shared" si="246"/>
        <v>4.4695022201449164E-3</v>
      </c>
      <c r="N652" s="1">
        <v>13744</v>
      </c>
      <c r="O652" s="1">
        <v>12655</v>
      </c>
      <c r="P652" s="1">
        <v>7680</v>
      </c>
      <c r="Q652" s="1">
        <v>74</v>
      </c>
      <c r="R652" s="1">
        <v>16</v>
      </c>
      <c r="S652" s="1">
        <v>36</v>
      </c>
      <c r="U652" s="1">
        <v>14</v>
      </c>
      <c r="X652" s="1">
        <v>13</v>
      </c>
      <c r="AN652" s="7">
        <f>IF(Q652&gt;0,RANK(Q652,(N652:P652,Q652:AL652)),0)</f>
        <v>4</v>
      </c>
      <c r="AO652" s="7">
        <f>IF(R652&gt;0,RANK(R652,(N652:P652,Q652:AL652)),0)</f>
        <v>6</v>
      </c>
      <c r="AP652" s="7">
        <f>IF(S652&gt;0,RANK(S652,(N652:P652,Q652:AL652)),0)</f>
        <v>5</v>
      </c>
      <c r="AQ652" s="7">
        <f>IF(T652&gt;0,RANK(T652,(N652:P652,Q652:AL652)),0)</f>
        <v>0</v>
      </c>
      <c r="AR652" s="2">
        <f t="shared" si="247"/>
        <v>2.1617200280439355E-3</v>
      </c>
      <c r="AS652" s="2">
        <f t="shared" si="248"/>
        <v>4.6739892498247256E-4</v>
      </c>
      <c r="AT652" s="2">
        <f t="shared" si="249"/>
        <v>1.0516475812105631E-3</v>
      </c>
      <c r="AU652" s="2">
        <f t="shared" si="250"/>
        <v>0</v>
      </c>
      <c r="AW652" t="s">
        <v>1737</v>
      </c>
      <c r="AX652" t="s">
        <v>352</v>
      </c>
      <c r="BA652" s="127">
        <v>17</v>
      </c>
      <c r="BB652" s="130">
        <v>39</v>
      </c>
      <c r="BC652" s="131">
        <f t="shared" si="240"/>
        <v>17039</v>
      </c>
      <c r="BE652" s="7" t="s">
        <v>3271</v>
      </c>
    </row>
    <row r="653" spans="1:57" hidden="1" outlineLevel="1" x14ac:dyDescent="0.2">
      <c r="A653" t="s">
        <v>1099</v>
      </c>
      <c r="B653" t="s">
        <v>352</v>
      </c>
      <c r="C653" s="1">
        <f t="shared" si="241"/>
        <v>7759</v>
      </c>
      <c r="D653" s="7">
        <f>RANK(N653,(N653:P653,Q653:AL653))</f>
        <v>2</v>
      </c>
      <c r="E653" s="7">
        <f>RANK(O653,(N653:P653,Q653:AL653))</f>
        <v>1</v>
      </c>
      <c r="F653" s="7">
        <f>IF(P653&gt;0,RANK(P653,(N653:P653,Q653:AL653)),0)</f>
        <v>3</v>
      </c>
      <c r="G653" s="1">
        <f t="shared" si="242"/>
        <v>155</v>
      </c>
      <c r="H653" s="2">
        <f t="shared" si="238"/>
        <v>1.9976801134166774E-2</v>
      </c>
      <c r="I653" s="2"/>
      <c r="J653" s="2">
        <f t="shared" si="243"/>
        <v>0.38780770717876017</v>
      </c>
      <c r="K653" s="2">
        <f t="shared" si="244"/>
        <v>0.4077845083129269</v>
      </c>
      <c r="L653" s="2">
        <f t="shared" si="245"/>
        <v>0.19886583322593118</v>
      </c>
      <c r="M653" s="2">
        <f t="shared" si="246"/>
        <v>5.5419512823816908E-3</v>
      </c>
      <c r="N653" s="1">
        <v>3009</v>
      </c>
      <c r="O653" s="1">
        <v>3164</v>
      </c>
      <c r="P653" s="1">
        <v>1543</v>
      </c>
      <c r="Q653" s="1">
        <v>12</v>
      </c>
      <c r="R653" s="1">
        <v>15</v>
      </c>
      <c r="S653" s="1">
        <v>11</v>
      </c>
      <c r="U653" s="1">
        <v>4</v>
      </c>
      <c r="X653" s="1">
        <v>1</v>
      </c>
      <c r="AN653" s="7">
        <f>IF(Q653&gt;0,RANK(Q653,(N653:P653,Q653:AL653)),0)</f>
        <v>5</v>
      </c>
      <c r="AO653" s="7">
        <f>IF(R653&gt;0,RANK(R653,(N653:P653,Q653:AL653)),0)</f>
        <v>4</v>
      </c>
      <c r="AP653" s="7">
        <f>IF(S653&gt;0,RANK(S653,(N653:P653,Q653:AL653)),0)</f>
        <v>6</v>
      </c>
      <c r="AQ653" s="7">
        <f>IF(T653&gt;0,RANK(T653,(N653:P653,Q653:AL653)),0)</f>
        <v>0</v>
      </c>
      <c r="AR653" s="2">
        <f t="shared" si="247"/>
        <v>1.5465910555483955E-3</v>
      </c>
      <c r="AS653" s="2">
        <f t="shared" si="248"/>
        <v>1.9332388194354942E-3</v>
      </c>
      <c r="AT653" s="2">
        <f t="shared" si="249"/>
        <v>1.4177084675860291E-3</v>
      </c>
      <c r="AU653" s="2">
        <f t="shared" si="250"/>
        <v>0</v>
      </c>
      <c r="AW653" t="s">
        <v>1099</v>
      </c>
      <c r="AX653" t="s">
        <v>352</v>
      </c>
      <c r="BA653" s="127">
        <v>17</v>
      </c>
      <c r="BB653" s="130">
        <v>41</v>
      </c>
      <c r="BC653" s="131">
        <f t="shared" si="240"/>
        <v>17041</v>
      </c>
      <c r="BE653" s="7" t="s">
        <v>3271</v>
      </c>
    </row>
    <row r="654" spans="1:57" hidden="1" outlineLevel="1" x14ac:dyDescent="0.2">
      <c r="A654" t="s">
        <v>616</v>
      </c>
      <c r="B654" t="s">
        <v>352</v>
      </c>
      <c r="C654" s="1">
        <f t="shared" si="241"/>
        <v>8276</v>
      </c>
      <c r="D654" s="7">
        <f>RANK(N654,(N654:P654,Q654:AL654))</f>
        <v>1</v>
      </c>
      <c r="E654" s="7">
        <f>RANK(O654,(N654:P654,Q654:AL654))</f>
        <v>2</v>
      </c>
      <c r="F654" s="7">
        <f>IF(P654&gt;0,RANK(P654,(N654:P654,Q654:AL654)),0)</f>
        <v>3</v>
      </c>
      <c r="G654" s="1">
        <f t="shared" si="242"/>
        <v>32</v>
      </c>
      <c r="H654" s="2">
        <f t="shared" si="238"/>
        <v>3.8666022232962784E-3</v>
      </c>
      <c r="I654" s="2"/>
      <c r="J654" s="2">
        <f t="shared" si="243"/>
        <v>0.40369743837602706</v>
      </c>
      <c r="K654" s="2">
        <f t="shared" si="244"/>
        <v>0.3998308361527308</v>
      </c>
      <c r="L654" s="2">
        <f t="shared" si="245"/>
        <v>0.19333011116481391</v>
      </c>
      <c r="M654" s="2">
        <f t="shared" si="246"/>
        <v>3.1416143064282864E-3</v>
      </c>
      <c r="N654" s="1">
        <v>3341</v>
      </c>
      <c r="O654" s="1">
        <v>3309</v>
      </c>
      <c r="P654" s="1">
        <v>1600</v>
      </c>
      <c r="Q654" s="1">
        <v>7</v>
      </c>
      <c r="R654" s="1">
        <v>7</v>
      </c>
      <c r="S654" s="1">
        <v>8</v>
      </c>
      <c r="U654" s="1">
        <v>2</v>
      </c>
      <c r="X654" s="1">
        <v>2</v>
      </c>
      <c r="AN654" s="7">
        <f>IF(Q654&gt;0,RANK(Q654,(N654:P654,Q654:AL654)),0)</f>
        <v>5</v>
      </c>
      <c r="AO654" s="7">
        <f>IF(R654&gt;0,RANK(R654,(N654:P654,Q654:AL654)),0)</f>
        <v>5</v>
      </c>
      <c r="AP654" s="7">
        <f>IF(S654&gt;0,RANK(S654,(N654:P654,Q654:AL654)),0)</f>
        <v>4</v>
      </c>
      <c r="AQ654" s="7">
        <f>IF(T654&gt;0,RANK(T654,(N654:P654,Q654:AL654)),0)</f>
        <v>0</v>
      </c>
      <c r="AR654" s="2">
        <f t="shared" si="247"/>
        <v>8.4581923634606093E-4</v>
      </c>
      <c r="AS654" s="2">
        <f t="shared" si="248"/>
        <v>8.4581923634606093E-4</v>
      </c>
      <c r="AT654" s="2">
        <f t="shared" si="249"/>
        <v>9.666505558240696E-4</v>
      </c>
      <c r="AU654" s="2">
        <f t="shared" si="250"/>
        <v>0</v>
      </c>
      <c r="AW654" t="s">
        <v>616</v>
      </c>
      <c r="AX654" t="s">
        <v>352</v>
      </c>
      <c r="BA654" s="127">
        <v>17</v>
      </c>
      <c r="BB654" s="130">
        <v>43</v>
      </c>
      <c r="BC654" s="131">
        <f t="shared" si="240"/>
        <v>17043</v>
      </c>
      <c r="BE654" s="7" t="s">
        <v>3271</v>
      </c>
    </row>
    <row r="655" spans="1:57" hidden="1" outlineLevel="1" x14ac:dyDescent="0.2">
      <c r="A655" t="s">
        <v>1100</v>
      </c>
      <c r="B655" t="s">
        <v>352</v>
      </c>
      <c r="C655" s="1">
        <f t="shared" si="241"/>
        <v>370987</v>
      </c>
      <c r="D655" s="7">
        <f>RANK(N655,(N655:P655,Q655:AL655))</f>
        <v>2</v>
      </c>
      <c r="E655" s="7">
        <f>RANK(O655,(N655:P655,Q655:AL655))</f>
        <v>1</v>
      </c>
      <c r="F655" s="7">
        <f>IF(P655&gt;0,RANK(P655,(N655:P655,Q655:AL655)),0)</f>
        <v>3</v>
      </c>
      <c r="G655" s="1">
        <f t="shared" si="242"/>
        <v>63707</v>
      </c>
      <c r="H655" s="2">
        <f t="shared" si="238"/>
        <v>0.17172299837999713</v>
      </c>
      <c r="I655" s="2"/>
      <c r="J655" s="2">
        <f t="shared" si="243"/>
        <v>0.30880866445454963</v>
      </c>
      <c r="K655" s="2">
        <f t="shared" si="244"/>
        <v>0.48053166283454674</v>
      </c>
      <c r="L655" s="2">
        <f t="shared" si="245"/>
        <v>0.20712046513759241</v>
      </c>
      <c r="M655" s="2">
        <f t="shared" si="246"/>
        <v>3.539207573311276E-3</v>
      </c>
      <c r="N655" s="1">
        <v>114564</v>
      </c>
      <c r="O655" s="1">
        <v>178271</v>
      </c>
      <c r="P655" s="1">
        <v>76839</v>
      </c>
      <c r="Q655" s="1">
        <v>672</v>
      </c>
      <c r="R655" s="1">
        <v>171</v>
      </c>
      <c r="S655" s="1">
        <v>238</v>
      </c>
      <c r="U655" s="1">
        <v>179</v>
      </c>
      <c r="X655" s="1">
        <v>53</v>
      </c>
      <c r="AN655" s="7">
        <f>IF(Q655&gt;0,RANK(Q655,(N655:P655,Q655:AL655)),0)</f>
        <v>4</v>
      </c>
      <c r="AO655" s="7">
        <f>IF(R655&gt;0,RANK(R655,(N655:P655,Q655:AL655)),0)</f>
        <v>7</v>
      </c>
      <c r="AP655" s="7">
        <f>IF(S655&gt;0,RANK(S655,(N655:P655,Q655:AL655)),0)</f>
        <v>5</v>
      </c>
      <c r="AQ655" s="7">
        <f>IF(T655&gt;0,RANK(T655,(N655:P655,Q655:AL655)),0)</f>
        <v>0</v>
      </c>
      <c r="AR655" s="2">
        <f t="shared" si="247"/>
        <v>1.8113842264014643E-3</v>
      </c>
      <c r="AS655" s="2">
        <f t="shared" si="248"/>
        <v>4.6093259332537261E-4</v>
      </c>
      <c r="AT655" s="2">
        <f t="shared" si="249"/>
        <v>6.4153191351718527E-4</v>
      </c>
      <c r="AU655" s="2">
        <f t="shared" si="250"/>
        <v>0</v>
      </c>
      <c r="AW655" t="s">
        <v>1100</v>
      </c>
      <c r="AX655" t="s">
        <v>352</v>
      </c>
      <c r="BA655" s="127">
        <v>17</v>
      </c>
      <c r="BB655" s="130">
        <v>45</v>
      </c>
      <c r="BC655" s="131">
        <f t="shared" si="240"/>
        <v>17045</v>
      </c>
      <c r="BE655" s="7" t="s">
        <v>3271</v>
      </c>
    </row>
    <row r="656" spans="1:57" hidden="1" outlineLevel="1" x14ac:dyDescent="0.2">
      <c r="A656" t="s">
        <v>3042</v>
      </c>
      <c r="B656" t="s">
        <v>352</v>
      </c>
      <c r="C656" s="1">
        <f t="shared" si="241"/>
        <v>9776</v>
      </c>
      <c r="D656" s="7">
        <f>RANK(N656,(N656:P656,Q656:AL656))</f>
        <v>1</v>
      </c>
      <c r="E656" s="7">
        <f>RANK(O656,(N656:P656,Q656:AL656))</f>
        <v>2</v>
      </c>
      <c r="F656" s="7">
        <f>IF(P656&gt;0,RANK(P656,(N656:P656,Q656:AL656)),0)</f>
        <v>3</v>
      </c>
      <c r="G656" s="1">
        <f t="shared" si="242"/>
        <v>224</v>
      </c>
      <c r="H656" s="2">
        <f t="shared" si="238"/>
        <v>2.2913256955810146E-2</v>
      </c>
      <c r="I656" s="2"/>
      <c r="J656" s="2">
        <f t="shared" si="243"/>
        <v>0.4105973813420622</v>
      </c>
      <c r="K656" s="2">
        <f t="shared" si="244"/>
        <v>0.38768412438625205</v>
      </c>
      <c r="L656" s="2">
        <f t="shared" si="245"/>
        <v>0.19742225859247137</v>
      </c>
      <c r="M656" s="2">
        <f t="shared" si="246"/>
        <v>4.296235679214333E-3</v>
      </c>
      <c r="N656" s="1">
        <v>4014</v>
      </c>
      <c r="O656" s="1">
        <v>3790</v>
      </c>
      <c r="P656" s="1">
        <v>1930</v>
      </c>
      <c r="Q656" s="1">
        <v>4</v>
      </c>
      <c r="R656" s="1">
        <v>10</v>
      </c>
      <c r="S656" s="1">
        <v>14</v>
      </c>
      <c r="U656" s="1">
        <v>9</v>
      </c>
      <c r="X656" s="1">
        <v>5</v>
      </c>
      <c r="AN656" s="7">
        <f>IF(Q656&gt;0,RANK(Q656,(N656:P656,Q656:AL656)),0)</f>
        <v>8</v>
      </c>
      <c r="AO656" s="7">
        <f>IF(R656&gt;0,RANK(R656,(N656:P656,Q656:AL656)),0)</f>
        <v>5</v>
      </c>
      <c r="AP656" s="7">
        <f>IF(S656&gt;0,RANK(S656,(N656:P656,Q656:AL656)),0)</f>
        <v>4</v>
      </c>
      <c r="AQ656" s="7">
        <f>IF(T656&gt;0,RANK(T656,(N656:P656,Q656:AL656)),0)</f>
        <v>0</v>
      </c>
      <c r="AR656" s="2">
        <f t="shared" si="247"/>
        <v>4.0916530278232408E-4</v>
      </c>
      <c r="AS656" s="2">
        <f t="shared" si="248"/>
        <v>1.0229132569558102E-3</v>
      </c>
      <c r="AT656" s="2">
        <f t="shared" si="249"/>
        <v>1.4320785597381341E-3</v>
      </c>
      <c r="AU656" s="2">
        <f t="shared" si="250"/>
        <v>0</v>
      </c>
      <c r="AW656" t="s">
        <v>3042</v>
      </c>
      <c r="AX656" t="s">
        <v>352</v>
      </c>
      <c r="BA656" s="127">
        <v>17</v>
      </c>
      <c r="BB656" s="130">
        <v>47</v>
      </c>
      <c r="BC656" s="131">
        <f t="shared" si="240"/>
        <v>17047</v>
      </c>
      <c r="BE656" s="7" t="s">
        <v>3271</v>
      </c>
    </row>
    <row r="657" spans="1:57" hidden="1" outlineLevel="1" x14ac:dyDescent="0.2">
      <c r="A657" t="s">
        <v>1068</v>
      </c>
      <c r="B657" t="s">
        <v>352</v>
      </c>
      <c r="C657" s="1">
        <f t="shared" si="241"/>
        <v>3552</v>
      </c>
      <c r="D657" s="7">
        <f>RANK(N657,(N657:P657,Q657:AL657))</f>
        <v>2</v>
      </c>
      <c r="E657" s="7">
        <f>RANK(O657,(N657:P657,Q657:AL657))</f>
        <v>1</v>
      </c>
      <c r="F657" s="7">
        <f>IF(P657&gt;0,RANK(P657,(N657:P657,Q657:AL657)),0)</f>
        <v>3</v>
      </c>
      <c r="G657" s="1">
        <f t="shared" si="242"/>
        <v>302</v>
      </c>
      <c r="H657" s="2">
        <f t="shared" si="238"/>
        <v>8.5022522522522528E-2</v>
      </c>
      <c r="I657" s="2"/>
      <c r="J657" s="2">
        <f t="shared" si="243"/>
        <v>0.36570945945945948</v>
      </c>
      <c r="K657" s="2">
        <f t="shared" si="244"/>
        <v>0.450731981981982</v>
      </c>
      <c r="L657" s="2">
        <f t="shared" si="245"/>
        <v>0.178490990990991</v>
      </c>
      <c r="M657" s="2">
        <f t="shared" si="246"/>
        <v>5.0675675675675713E-3</v>
      </c>
      <c r="N657" s="1">
        <v>1299</v>
      </c>
      <c r="O657" s="1">
        <v>1601</v>
      </c>
      <c r="P657" s="1">
        <v>634</v>
      </c>
      <c r="Q657" s="1">
        <v>1</v>
      </c>
      <c r="R657" s="1">
        <v>11</v>
      </c>
      <c r="S657" s="1">
        <v>1</v>
      </c>
      <c r="U657" s="1">
        <v>4</v>
      </c>
      <c r="X657" s="1">
        <v>1</v>
      </c>
      <c r="AN657" s="7">
        <f>IF(Q657&gt;0,RANK(Q657,(N657:P657,Q657:AL657)),0)</f>
        <v>6</v>
      </c>
      <c r="AO657" s="7">
        <f>IF(R657&gt;0,RANK(R657,(N657:P657,Q657:AL657)),0)</f>
        <v>4</v>
      </c>
      <c r="AP657" s="7">
        <f>IF(S657&gt;0,RANK(S657,(N657:P657,Q657:AL657)),0)</f>
        <v>6</v>
      </c>
      <c r="AQ657" s="7">
        <f>IF(T657&gt;0,RANK(T657,(N657:P657,Q657:AL657)),0)</f>
        <v>0</v>
      </c>
      <c r="AR657" s="2">
        <f t="shared" si="247"/>
        <v>2.8153153153153153E-4</v>
      </c>
      <c r="AS657" s="2">
        <f t="shared" si="248"/>
        <v>3.0968468468468469E-3</v>
      </c>
      <c r="AT657" s="2">
        <f t="shared" si="249"/>
        <v>2.8153153153153153E-4</v>
      </c>
      <c r="AU657" s="2">
        <f t="shared" si="250"/>
        <v>0</v>
      </c>
      <c r="AW657" t="s">
        <v>1068</v>
      </c>
      <c r="AX657" t="s">
        <v>352</v>
      </c>
      <c r="BA657" s="127">
        <v>17</v>
      </c>
      <c r="BB657" s="130">
        <v>49</v>
      </c>
      <c r="BC657" s="131">
        <f t="shared" si="240"/>
        <v>17049</v>
      </c>
      <c r="BE657" s="7" t="s">
        <v>3271</v>
      </c>
    </row>
    <row r="658" spans="1:57" hidden="1" outlineLevel="1" x14ac:dyDescent="0.2">
      <c r="A658" t="s">
        <v>3055</v>
      </c>
      <c r="B658" t="s">
        <v>352</v>
      </c>
      <c r="C658" s="1">
        <f t="shared" si="241"/>
        <v>14981</v>
      </c>
      <c r="D658" s="7">
        <f>RANK(N658,(N658:P658,Q658:AL658))</f>
        <v>2</v>
      </c>
      <c r="E658" s="7">
        <f>RANK(O658,(N658:P658,Q658:AL658))</f>
        <v>1</v>
      </c>
      <c r="F658" s="7">
        <f>IF(P658&gt;0,RANK(P658,(N658:P658,Q658:AL658)),0)</f>
        <v>3</v>
      </c>
      <c r="G658" s="1">
        <f t="shared" si="242"/>
        <v>1108</v>
      </c>
      <c r="H658" s="2">
        <f t="shared" si="238"/>
        <v>7.3960349776383424E-2</v>
      </c>
      <c r="I658" s="2"/>
      <c r="J658" s="2">
        <f t="shared" si="243"/>
        <v>0.34850811027301248</v>
      </c>
      <c r="K658" s="2">
        <f t="shared" si="244"/>
        <v>0.42246846004939592</v>
      </c>
      <c r="L658" s="2">
        <f t="shared" si="245"/>
        <v>0.22388358587544221</v>
      </c>
      <c r="M658" s="2">
        <f t="shared" si="246"/>
        <v>5.1398438021493242E-3</v>
      </c>
      <c r="N658" s="1">
        <v>5221</v>
      </c>
      <c r="O658" s="1">
        <v>6329</v>
      </c>
      <c r="P658" s="1">
        <v>3354</v>
      </c>
      <c r="Q658" s="1">
        <v>8</v>
      </c>
      <c r="R658" s="1">
        <v>50</v>
      </c>
      <c r="S658" s="1">
        <v>8</v>
      </c>
      <c r="U658" s="1">
        <v>9</v>
      </c>
      <c r="X658" s="1">
        <v>2</v>
      </c>
      <c r="AN658" s="7">
        <f>IF(Q658&gt;0,RANK(Q658,(N658:P658,Q658:AL658)),0)</f>
        <v>6</v>
      </c>
      <c r="AO658" s="7">
        <f>IF(R658&gt;0,RANK(R658,(N658:P658,Q658:AL658)),0)</f>
        <v>4</v>
      </c>
      <c r="AP658" s="7">
        <f>IF(S658&gt;0,RANK(S658,(N658:P658,Q658:AL658)),0)</f>
        <v>6</v>
      </c>
      <c r="AQ658" s="7">
        <f>IF(T658&gt;0,RANK(T658,(N658:P658,Q658:AL658)),0)</f>
        <v>0</v>
      </c>
      <c r="AR658" s="2">
        <f t="shared" si="247"/>
        <v>5.3400974567785866E-4</v>
      </c>
      <c r="AS658" s="2">
        <f t="shared" si="248"/>
        <v>3.3375609104866165E-3</v>
      </c>
      <c r="AT658" s="2">
        <f t="shared" si="249"/>
        <v>5.3400974567785866E-4</v>
      </c>
      <c r="AU658" s="2">
        <f t="shared" si="250"/>
        <v>0</v>
      </c>
      <c r="AW658" t="s">
        <v>3055</v>
      </c>
      <c r="AX658" t="s">
        <v>352</v>
      </c>
      <c r="BA658" s="127">
        <v>17</v>
      </c>
      <c r="BB658" s="130">
        <v>51</v>
      </c>
      <c r="BC658" s="131">
        <f t="shared" si="240"/>
        <v>17051</v>
      </c>
      <c r="BE658" s="7" t="s">
        <v>3271</v>
      </c>
    </row>
    <row r="659" spans="1:57" hidden="1" outlineLevel="1" x14ac:dyDescent="0.2">
      <c r="A659" t="s">
        <v>2070</v>
      </c>
      <c r="B659" t="s">
        <v>352</v>
      </c>
      <c r="C659" s="1">
        <f t="shared" si="241"/>
        <v>10118</v>
      </c>
      <c r="D659" s="7">
        <f>RANK(N659,(N659:P659,Q659:AL659))</f>
        <v>1</v>
      </c>
      <c r="E659" s="7">
        <f>RANK(O659,(N659:P659,Q659:AL659))</f>
        <v>2</v>
      </c>
      <c r="F659" s="7">
        <f>IF(P659&gt;0,RANK(P659,(N659:P659,Q659:AL659)),0)</f>
        <v>3</v>
      </c>
      <c r="G659" s="1">
        <f t="shared" si="242"/>
        <v>1325</v>
      </c>
      <c r="H659" s="2">
        <f t="shared" si="238"/>
        <v>0.13095473413718126</v>
      </c>
      <c r="I659" s="2"/>
      <c r="J659" s="2">
        <f t="shared" si="243"/>
        <v>0.47766356987546948</v>
      </c>
      <c r="K659" s="2">
        <f t="shared" si="244"/>
        <v>0.3467088357382882</v>
      </c>
      <c r="L659" s="2">
        <f t="shared" si="245"/>
        <v>0.1709824075904329</v>
      </c>
      <c r="M659" s="2">
        <f t="shared" si="246"/>
        <v>4.6451867958094695E-3</v>
      </c>
      <c r="N659" s="1">
        <v>4833</v>
      </c>
      <c r="O659" s="1">
        <v>3508</v>
      </c>
      <c r="P659" s="1">
        <v>1730</v>
      </c>
      <c r="Q659" s="1">
        <v>9</v>
      </c>
      <c r="R659" s="1">
        <v>28</v>
      </c>
      <c r="S659" s="1">
        <v>6</v>
      </c>
      <c r="U659" s="1">
        <v>3</v>
      </c>
      <c r="X659" s="1">
        <v>1</v>
      </c>
      <c r="AN659" s="7">
        <f>IF(Q659&gt;0,RANK(Q659,(N659:P659,Q659:AL659)),0)</f>
        <v>5</v>
      </c>
      <c r="AO659" s="7">
        <f>IF(R659&gt;0,RANK(R659,(N659:P659,Q659:AL659)),0)</f>
        <v>4</v>
      </c>
      <c r="AP659" s="7">
        <f>IF(S659&gt;0,RANK(S659,(N659:P659,Q659:AL659)),0)</f>
        <v>6</v>
      </c>
      <c r="AQ659" s="7">
        <f>IF(T659&gt;0,RANK(T659,(N659:P659,Q659:AL659)),0)</f>
        <v>0</v>
      </c>
      <c r="AR659" s="2">
        <f t="shared" si="247"/>
        <v>8.8950385451670288E-4</v>
      </c>
      <c r="AS659" s="2">
        <f t="shared" si="248"/>
        <v>2.7673453251630758E-3</v>
      </c>
      <c r="AT659" s="2">
        <f t="shared" si="249"/>
        <v>5.9300256967780192E-4</v>
      </c>
      <c r="AU659" s="2">
        <f t="shared" si="250"/>
        <v>0</v>
      </c>
      <c r="AW659" t="s">
        <v>2070</v>
      </c>
      <c r="AX659" t="s">
        <v>352</v>
      </c>
      <c r="BA659" s="127">
        <v>17</v>
      </c>
      <c r="BB659" s="130">
        <v>53</v>
      </c>
      <c r="BC659" s="131">
        <f t="shared" si="240"/>
        <v>17053</v>
      </c>
      <c r="BE659" s="7" t="s">
        <v>3271</v>
      </c>
    </row>
    <row r="660" spans="1:57" hidden="1" outlineLevel="1" x14ac:dyDescent="0.2">
      <c r="A660" t="s">
        <v>1331</v>
      </c>
      <c r="B660" t="s">
        <v>352</v>
      </c>
      <c r="C660" s="1">
        <f t="shared" si="241"/>
        <v>6481</v>
      </c>
      <c r="D660" s="7">
        <f>RANK(N660,(N660:P660,Q660:AL660))</f>
        <v>2</v>
      </c>
      <c r="E660" s="7">
        <f>RANK(O660,(N660:P660,Q660:AL660))</f>
        <v>1</v>
      </c>
      <c r="F660" s="7">
        <f>IF(P660&gt;0,RANK(P660,(N660:P660,Q660:AL660)),0)</f>
        <v>3</v>
      </c>
      <c r="G660" s="1">
        <f t="shared" si="242"/>
        <v>871</v>
      </c>
      <c r="H660" s="2">
        <f t="shared" si="238"/>
        <v>0.13439284061101681</v>
      </c>
      <c r="I660" s="2"/>
      <c r="J660" s="2">
        <f t="shared" si="243"/>
        <v>0.33559635858663789</v>
      </c>
      <c r="K660" s="2">
        <f t="shared" si="244"/>
        <v>0.46998919919765469</v>
      </c>
      <c r="L660" s="2">
        <f t="shared" si="245"/>
        <v>0.1885511495139639</v>
      </c>
      <c r="M660" s="2">
        <f t="shared" si="246"/>
        <v>5.8632927017434611E-3</v>
      </c>
      <c r="N660" s="1">
        <v>2175</v>
      </c>
      <c r="O660" s="1">
        <v>3046</v>
      </c>
      <c r="P660" s="1">
        <v>1222</v>
      </c>
      <c r="Q660" s="1">
        <v>14</v>
      </c>
      <c r="R660" s="1">
        <v>13</v>
      </c>
      <c r="S660" s="1">
        <v>3</v>
      </c>
      <c r="U660" s="1">
        <v>7</v>
      </c>
      <c r="X660" s="1">
        <v>1</v>
      </c>
      <c r="AN660" s="7">
        <f>IF(Q660&gt;0,RANK(Q660,(N660:P660,Q660:AL660)),0)</f>
        <v>4</v>
      </c>
      <c r="AO660" s="7">
        <f>IF(R660&gt;0,RANK(R660,(N660:P660,Q660:AL660)),0)</f>
        <v>5</v>
      </c>
      <c r="AP660" s="7">
        <f>IF(S660&gt;0,RANK(S660,(N660:P660,Q660:AL660)),0)</f>
        <v>7</v>
      </c>
      <c r="AQ660" s="7">
        <f>IF(T660&gt;0,RANK(T660,(N660:P660,Q660:AL660)),0)</f>
        <v>0</v>
      </c>
      <c r="AR660" s="2">
        <f t="shared" si="247"/>
        <v>2.1601604690634161E-3</v>
      </c>
      <c r="AS660" s="2">
        <f t="shared" si="248"/>
        <v>2.0058632927017436E-3</v>
      </c>
      <c r="AT660" s="2">
        <f t="shared" si="249"/>
        <v>4.6289152908501776E-4</v>
      </c>
      <c r="AU660" s="2">
        <f t="shared" si="250"/>
        <v>0</v>
      </c>
      <c r="AW660" t="s">
        <v>1331</v>
      </c>
      <c r="AX660" t="s">
        <v>352</v>
      </c>
      <c r="BA660" s="127">
        <v>17</v>
      </c>
      <c r="BB660" s="130">
        <v>55</v>
      </c>
      <c r="BC660" s="131">
        <f t="shared" si="240"/>
        <v>17055</v>
      </c>
      <c r="BE660" s="7" t="s">
        <v>3271</v>
      </c>
    </row>
    <row r="661" spans="1:57" hidden="1" outlineLevel="1" x14ac:dyDescent="0.2">
      <c r="A661" t="s">
        <v>1494</v>
      </c>
      <c r="B661" t="s">
        <v>352</v>
      </c>
      <c r="C661" s="1">
        <f t="shared" si="241"/>
        <v>21481</v>
      </c>
      <c r="D661" s="7">
        <f>RANK(N661,(N661:P661,Q661:AL661))</f>
        <v>1</v>
      </c>
      <c r="E661" s="7">
        <f>RANK(O661,(N661:P661,Q661:AL661))</f>
        <v>2</v>
      </c>
      <c r="F661" s="7">
        <f>IF(P661&gt;0,RANK(P661,(N661:P661,Q661:AL661)),0)</f>
        <v>3</v>
      </c>
      <c r="G661" s="1">
        <f t="shared" si="242"/>
        <v>7240</v>
      </c>
      <c r="H661" s="2">
        <f t="shared" si="238"/>
        <v>0.33704203714910852</v>
      </c>
      <c r="I661" s="2"/>
      <c r="J661" s="2">
        <f t="shared" si="243"/>
        <v>0.59326846981053027</v>
      </c>
      <c r="K661" s="2">
        <f t="shared" si="244"/>
        <v>0.2562264326614217</v>
      </c>
      <c r="L661" s="2">
        <f t="shared" si="245"/>
        <v>0.14803780084726037</v>
      </c>
      <c r="M661" s="2">
        <f t="shared" si="246"/>
        <v>2.4672966807876562E-3</v>
      </c>
      <c r="N661" s="1">
        <v>12744</v>
      </c>
      <c r="O661" s="1">
        <v>5504</v>
      </c>
      <c r="P661" s="1">
        <v>3180</v>
      </c>
      <c r="Q661" s="1">
        <v>13</v>
      </c>
      <c r="R661" s="1">
        <v>11</v>
      </c>
      <c r="S661" s="1">
        <v>19</v>
      </c>
      <c r="U661" s="1">
        <v>8</v>
      </c>
      <c r="X661" s="1">
        <v>2</v>
      </c>
      <c r="AN661" s="7">
        <f>IF(Q661&gt;0,RANK(Q661,(N661:P661,Q661:AL661)),0)</f>
        <v>5</v>
      </c>
      <c r="AO661" s="7">
        <f>IF(R661&gt;0,RANK(R661,(N661:P661,Q661:AL661)),0)</f>
        <v>6</v>
      </c>
      <c r="AP661" s="7">
        <f>IF(S661&gt;0,RANK(S661,(N661:P661,Q661:AL661)),0)</f>
        <v>4</v>
      </c>
      <c r="AQ661" s="7">
        <f>IF(T661&gt;0,RANK(T661,(N661:P661,Q661:AL661)),0)</f>
        <v>0</v>
      </c>
      <c r="AR661" s="2">
        <f t="shared" si="247"/>
        <v>6.0518597830641033E-4</v>
      </c>
      <c r="AS661" s="2">
        <f t="shared" si="248"/>
        <v>5.120804431823472E-4</v>
      </c>
      <c r="AT661" s="2">
        <f t="shared" si="249"/>
        <v>8.8450258367859971E-4</v>
      </c>
      <c r="AU661" s="2">
        <f t="shared" si="250"/>
        <v>0</v>
      </c>
      <c r="AW661" t="s">
        <v>1494</v>
      </c>
      <c r="AX661" t="s">
        <v>352</v>
      </c>
      <c r="BA661" s="127">
        <v>17</v>
      </c>
      <c r="BB661" s="130">
        <v>57</v>
      </c>
      <c r="BC661" s="131">
        <f t="shared" si="240"/>
        <v>17057</v>
      </c>
      <c r="BE661" s="7" t="s">
        <v>3271</v>
      </c>
    </row>
    <row r="662" spans="1:57" hidden="1" outlineLevel="1" x14ac:dyDescent="0.2">
      <c r="A662" t="s">
        <v>2946</v>
      </c>
      <c r="B662" t="s">
        <v>352</v>
      </c>
      <c r="C662" s="1">
        <f t="shared" si="241"/>
        <v>17701</v>
      </c>
      <c r="D662" s="7">
        <f>RANK(N662,(N662:P662,Q662:AL662))</f>
        <v>1</v>
      </c>
      <c r="E662" s="7">
        <f>RANK(O662,(N662:P662,Q662:AL662))</f>
        <v>2</v>
      </c>
      <c r="F662" s="7">
        <f>IF(P662&gt;0,RANK(P662,(N662:P662,Q662:AL662)),0)</f>
        <v>3</v>
      </c>
      <c r="G662" s="1">
        <f t="shared" si="242"/>
        <v>4663</v>
      </c>
      <c r="H662" s="2">
        <f t="shared" si="238"/>
        <v>0.2634314445511553</v>
      </c>
      <c r="I662" s="2"/>
      <c r="J662" s="2">
        <f t="shared" si="243"/>
        <v>0.54940398847522742</v>
      </c>
      <c r="K662" s="2">
        <f t="shared" si="244"/>
        <v>0.28597254392407206</v>
      </c>
      <c r="L662" s="2">
        <f t="shared" si="245"/>
        <v>0.16236370826506977</v>
      </c>
      <c r="M662" s="2">
        <f t="shared" si="246"/>
        <v>2.2597593356307455E-3</v>
      </c>
      <c r="N662" s="1">
        <v>9725</v>
      </c>
      <c r="O662" s="1">
        <v>5062</v>
      </c>
      <c r="P662" s="1">
        <v>2874</v>
      </c>
      <c r="Q662" s="1">
        <v>9</v>
      </c>
      <c r="R662" s="1">
        <v>6</v>
      </c>
      <c r="S662" s="1">
        <v>9</v>
      </c>
      <c r="U662" s="1">
        <v>8</v>
      </c>
      <c r="X662" s="1">
        <v>8</v>
      </c>
      <c r="AN662" s="7">
        <f>IF(Q662&gt;0,RANK(Q662,(N662:P662,Q662:AL662)),0)</f>
        <v>4</v>
      </c>
      <c r="AO662" s="7">
        <f>IF(R662&gt;0,RANK(R662,(N662:P662,Q662:AL662)),0)</f>
        <v>8</v>
      </c>
      <c r="AP662" s="7">
        <f>IF(S662&gt;0,RANK(S662,(N662:P662,Q662:AL662)),0)</f>
        <v>4</v>
      </c>
      <c r="AQ662" s="7">
        <f>IF(T662&gt;0,RANK(T662,(N662:P662,Q662:AL662)),0)</f>
        <v>0</v>
      </c>
      <c r="AR662" s="2">
        <f t="shared" si="247"/>
        <v>5.0844585051691997E-4</v>
      </c>
      <c r="AS662" s="2">
        <f t="shared" si="248"/>
        <v>3.3896390034461328E-4</v>
      </c>
      <c r="AT662" s="2">
        <f t="shared" si="249"/>
        <v>5.0844585051691997E-4</v>
      </c>
      <c r="AU662" s="2">
        <f t="shared" si="250"/>
        <v>0</v>
      </c>
      <c r="AW662" t="s">
        <v>2946</v>
      </c>
      <c r="AX662" t="s">
        <v>352</v>
      </c>
      <c r="BA662" s="127">
        <v>17</v>
      </c>
      <c r="BB662" s="130">
        <v>59</v>
      </c>
      <c r="BC662" s="131">
        <f t="shared" si="240"/>
        <v>17059</v>
      </c>
      <c r="BE662" s="7" t="s">
        <v>3271</v>
      </c>
    </row>
    <row r="663" spans="1:57" hidden="1" outlineLevel="1" x14ac:dyDescent="0.2">
      <c r="A663" t="s">
        <v>1288</v>
      </c>
      <c r="B663" t="s">
        <v>352</v>
      </c>
      <c r="C663" s="1">
        <f t="shared" si="241"/>
        <v>3944</v>
      </c>
      <c r="D663" s="7">
        <f>RANK(N663,(N663:P663,Q663:AL663))</f>
        <v>1</v>
      </c>
      <c r="E663" s="7">
        <f>RANK(O663,(N663:P663,Q663:AL663))</f>
        <v>2</v>
      </c>
      <c r="F663" s="7">
        <f>IF(P663&gt;0,RANK(P663,(N663:P663,Q663:AL663)),0)</f>
        <v>3</v>
      </c>
      <c r="G663" s="1">
        <f t="shared" si="242"/>
        <v>1381</v>
      </c>
      <c r="H663" s="2">
        <f t="shared" si="238"/>
        <v>0.3501521298174442</v>
      </c>
      <c r="I663" s="2"/>
      <c r="J663" s="2">
        <f t="shared" si="243"/>
        <v>0.60116632860040564</v>
      </c>
      <c r="K663" s="2">
        <f t="shared" si="244"/>
        <v>0.25101419878296144</v>
      </c>
      <c r="L663" s="2">
        <f t="shared" si="245"/>
        <v>0.1440162271805274</v>
      </c>
      <c r="M663" s="2">
        <f t="shared" si="246"/>
        <v>3.8032454361055235E-3</v>
      </c>
      <c r="N663" s="1">
        <v>2371</v>
      </c>
      <c r="O663" s="1">
        <v>990</v>
      </c>
      <c r="P663" s="1">
        <v>568</v>
      </c>
      <c r="Q663" s="1">
        <v>1</v>
      </c>
      <c r="R663" s="1">
        <v>6</v>
      </c>
      <c r="S663" s="1">
        <v>6</v>
      </c>
      <c r="U663" s="1">
        <v>1</v>
      </c>
      <c r="X663" s="1">
        <v>1</v>
      </c>
      <c r="AN663" s="7">
        <f>IF(Q663&gt;0,RANK(Q663,(N663:P663,Q663:AL663)),0)</f>
        <v>6</v>
      </c>
      <c r="AO663" s="7">
        <f>IF(R663&gt;0,RANK(R663,(N663:P663,Q663:AL663)),0)</f>
        <v>4</v>
      </c>
      <c r="AP663" s="7">
        <f>IF(S663&gt;0,RANK(S663,(N663:P663,Q663:AL663)),0)</f>
        <v>4</v>
      </c>
      <c r="AQ663" s="7">
        <f>IF(T663&gt;0,RANK(T663,(N663:P663,Q663:AL663)),0)</f>
        <v>0</v>
      </c>
      <c r="AR663" s="2">
        <f t="shared" si="247"/>
        <v>2.5354969574036511E-4</v>
      </c>
      <c r="AS663" s="2">
        <f t="shared" si="248"/>
        <v>1.5212981744421906E-3</v>
      </c>
      <c r="AT663" s="2">
        <f t="shared" si="249"/>
        <v>1.5212981744421906E-3</v>
      </c>
      <c r="AU663" s="2">
        <f t="shared" si="250"/>
        <v>0</v>
      </c>
      <c r="AW663" t="s">
        <v>1288</v>
      </c>
      <c r="AX663" t="s">
        <v>352</v>
      </c>
      <c r="BA663" s="127">
        <v>17</v>
      </c>
      <c r="BB663" s="130">
        <v>61</v>
      </c>
      <c r="BC663" s="131">
        <f t="shared" si="240"/>
        <v>17061</v>
      </c>
      <c r="BE663" s="7" t="s">
        <v>3271</v>
      </c>
    </row>
    <row r="664" spans="1:57" hidden="1" outlineLevel="1" x14ac:dyDescent="0.2">
      <c r="A664" t="s">
        <v>833</v>
      </c>
      <c r="B664" t="s">
        <v>352</v>
      </c>
      <c r="C664" s="1">
        <f t="shared" si="241"/>
        <v>7032</v>
      </c>
      <c r="D664" s="7">
        <f>RANK(N664,(N664:P664,Q664:AL664))</f>
        <v>1</v>
      </c>
      <c r="E664" s="7">
        <f>RANK(O664,(N664:P664,Q664:AL664))</f>
        <v>2</v>
      </c>
      <c r="F664" s="7">
        <f>IF(P664&gt;0,RANK(P664,(N664:P664,Q664:AL664)),0)</f>
        <v>3</v>
      </c>
      <c r="G664" s="1">
        <f t="shared" si="242"/>
        <v>773</v>
      </c>
      <c r="H664" s="2">
        <f t="shared" si="238"/>
        <v>0.10992605233219567</v>
      </c>
      <c r="I664" s="2"/>
      <c r="J664" s="2">
        <f t="shared" si="243"/>
        <v>0.44994311717861207</v>
      </c>
      <c r="K664" s="2">
        <f t="shared" si="244"/>
        <v>0.34001706484641636</v>
      </c>
      <c r="L664" s="2">
        <f t="shared" si="245"/>
        <v>0.20776450511945393</v>
      </c>
      <c r="M664" s="2">
        <f t="shared" si="246"/>
        <v>2.275312855517575E-3</v>
      </c>
      <c r="N664" s="1">
        <v>3164</v>
      </c>
      <c r="O664" s="1">
        <v>2391</v>
      </c>
      <c r="P664" s="1">
        <v>1461</v>
      </c>
      <c r="Q664" s="1">
        <v>2</v>
      </c>
      <c r="R664" s="1">
        <v>5</v>
      </c>
      <c r="S664" s="1">
        <v>5</v>
      </c>
      <c r="U664" s="1">
        <v>2</v>
      </c>
      <c r="X664" s="1">
        <v>2</v>
      </c>
      <c r="AN664" s="7">
        <f>IF(Q664&gt;0,RANK(Q664,(N664:P664,Q664:AL664)),0)</f>
        <v>6</v>
      </c>
      <c r="AO664" s="7">
        <f>IF(R664&gt;0,RANK(R664,(N664:P664,Q664:AL664)),0)</f>
        <v>4</v>
      </c>
      <c r="AP664" s="7">
        <f>IF(S664&gt;0,RANK(S664,(N664:P664,Q664:AL664)),0)</f>
        <v>4</v>
      </c>
      <c r="AQ664" s="7">
        <f>IF(T664&gt;0,RANK(T664,(N664:P664,Q664:AL664)),0)</f>
        <v>0</v>
      </c>
      <c r="AR664" s="2">
        <f t="shared" si="247"/>
        <v>2.8441410693970419E-4</v>
      </c>
      <c r="AS664" s="2">
        <f t="shared" si="248"/>
        <v>7.1103526734926051E-4</v>
      </c>
      <c r="AT664" s="2">
        <f t="shared" si="249"/>
        <v>7.1103526734926051E-4</v>
      </c>
      <c r="AU664" s="2">
        <f t="shared" si="250"/>
        <v>0</v>
      </c>
      <c r="AW664" t="s">
        <v>833</v>
      </c>
      <c r="AX664" t="s">
        <v>352</v>
      </c>
      <c r="BA664" s="127">
        <v>17</v>
      </c>
      <c r="BB664" s="130">
        <v>63</v>
      </c>
      <c r="BC664" s="131">
        <f t="shared" si="240"/>
        <v>17063</v>
      </c>
      <c r="BE664" s="7" t="s">
        <v>3271</v>
      </c>
    </row>
    <row r="665" spans="1:57" hidden="1" outlineLevel="1" x14ac:dyDescent="0.2">
      <c r="A665" t="s">
        <v>1884</v>
      </c>
      <c r="B665" t="s">
        <v>352</v>
      </c>
      <c r="C665" s="1">
        <f t="shared" si="241"/>
        <v>16265</v>
      </c>
      <c r="D665" s="7">
        <f>RANK(N665,(N665:P665,Q665:AL665))</f>
        <v>2</v>
      </c>
      <c r="E665" s="7">
        <f>RANK(O665,(N665:P665,Q665:AL665))</f>
        <v>1</v>
      </c>
      <c r="F665" s="7">
        <f>IF(P665&gt;0,RANK(P665,(N665:P665,Q665:AL665)),0)</f>
        <v>3</v>
      </c>
      <c r="G665" s="1">
        <f t="shared" si="242"/>
        <v>224</v>
      </c>
      <c r="H665" s="2">
        <f t="shared" si="238"/>
        <v>1.3771902858899477E-2</v>
      </c>
      <c r="I665" s="2"/>
      <c r="J665" s="2">
        <f t="shared" si="243"/>
        <v>0.37639102367045801</v>
      </c>
      <c r="K665" s="2">
        <f t="shared" si="244"/>
        <v>0.39016292652935752</v>
      </c>
      <c r="L665" s="2">
        <f t="shared" si="245"/>
        <v>0.22895788502920381</v>
      </c>
      <c r="M665" s="2">
        <f t="shared" si="246"/>
        <v>4.4881647709807126E-3</v>
      </c>
      <c r="N665" s="1">
        <v>6122</v>
      </c>
      <c r="O665" s="1">
        <v>6346</v>
      </c>
      <c r="P665" s="1">
        <v>3724</v>
      </c>
      <c r="Q665" s="1">
        <v>26</v>
      </c>
      <c r="R665" s="1">
        <v>26</v>
      </c>
      <c r="S665" s="1">
        <v>10</v>
      </c>
      <c r="U665" s="1">
        <v>9</v>
      </c>
      <c r="X665" s="1">
        <v>2</v>
      </c>
      <c r="AN665" s="7">
        <f>IF(Q665&gt;0,RANK(Q665,(N665:P665,Q665:AL665)),0)</f>
        <v>4</v>
      </c>
      <c r="AO665" s="7">
        <f>IF(R665&gt;0,RANK(R665,(N665:P665,Q665:AL665)),0)</f>
        <v>4</v>
      </c>
      <c r="AP665" s="7">
        <f>IF(S665&gt;0,RANK(S665,(N665:P665,Q665:AL665)),0)</f>
        <v>6</v>
      </c>
      <c r="AQ665" s="7">
        <f>IF(T665&gt;0,RANK(T665,(N665:P665,Q665:AL665)),0)</f>
        <v>0</v>
      </c>
      <c r="AR665" s="2">
        <f t="shared" si="247"/>
        <v>1.5985244389794036E-3</v>
      </c>
      <c r="AS665" s="2">
        <f t="shared" si="248"/>
        <v>1.5985244389794036E-3</v>
      </c>
      <c r="AT665" s="2">
        <f t="shared" si="249"/>
        <v>6.1481709191515521E-4</v>
      </c>
      <c r="AU665" s="2">
        <f t="shared" si="250"/>
        <v>0</v>
      </c>
      <c r="AW665" t="s">
        <v>1884</v>
      </c>
      <c r="AX665" t="s">
        <v>352</v>
      </c>
      <c r="BA665" s="127">
        <v>17</v>
      </c>
      <c r="BB665" s="130">
        <v>65</v>
      </c>
      <c r="BC665" s="131">
        <f t="shared" si="240"/>
        <v>17065</v>
      </c>
      <c r="BE665" s="7" t="s">
        <v>3271</v>
      </c>
    </row>
    <row r="666" spans="1:57" hidden="1" outlineLevel="1" x14ac:dyDescent="0.2">
      <c r="A666" t="s">
        <v>1471</v>
      </c>
      <c r="B666" t="s">
        <v>352</v>
      </c>
      <c r="C666" s="1">
        <f t="shared" ref="C666:C697" si="251">SUM(N666:AL666)</f>
        <v>4974</v>
      </c>
      <c r="D666" s="7">
        <f>RANK(N666,(N666:P666,Q666:AL666))</f>
        <v>1</v>
      </c>
      <c r="E666" s="7">
        <f>RANK(O666,(N666:P666,Q666:AL666))</f>
        <v>2</v>
      </c>
      <c r="F666" s="7">
        <f>IF(P666&gt;0,RANK(P666,(N666:P666,Q666:AL666)),0)</f>
        <v>3</v>
      </c>
      <c r="G666" s="1">
        <f t="shared" ref="G666:G697" si="252">MAX(N666:P666)-LARGE(N666:P666,2)</f>
        <v>1061</v>
      </c>
      <c r="H666" s="2">
        <f t="shared" si="238"/>
        <v>0.21330920788098109</v>
      </c>
      <c r="I666" s="2"/>
      <c r="J666" s="2">
        <f t="shared" ref="J666:J697" si="253">IF($C666=0,"-",N666/$C666)</f>
        <v>0.51909931644551666</v>
      </c>
      <c r="K666" s="2">
        <f t="shared" ref="K666:K697" si="254">IF($C666=0,"-",O666/$C666)</f>
        <v>0.30579010856453559</v>
      </c>
      <c r="L666" s="2">
        <f t="shared" ref="L666:L697" si="255">IF($C666=0,"-",P666/$C666)</f>
        <v>0.17330116606353035</v>
      </c>
      <c r="M666" s="2">
        <f t="shared" ref="M666:M697" si="256">IF(C666=0,"-",(1-J666-K666-L666))</f>
        <v>1.8094089264173996E-3</v>
      </c>
      <c r="N666" s="1">
        <v>2582</v>
      </c>
      <c r="O666" s="1">
        <v>1521</v>
      </c>
      <c r="P666" s="1">
        <v>862</v>
      </c>
      <c r="Q666" s="1">
        <v>2</v>
      </c>
      <c r="R666" s="1">
        <v>5</v>
      </c>
      <c r="S666" s="1">
        <v>1</v>
      </c>
      <c r="U666" s="1">
        <v>1</v>
      </c>
      <c r="AN666" s="7">
        <f>IF(Q666&gt;0,RANK(Q666,(N666:P666,Q666:AL666)),0)</f>
        <v>5</v>
      </c>
      <c r="AO666" s="7">
        <f>IF(R666&gt;0,RANK(R666,(N666:P666,Q666:AL666)),0)</f>
        <v>4</v>
      </c>
      <c r="AP666" s="7">
        <f>IF(S666&gt;0,RANK(S666,(N666:P666,Q666:AL666)),0)</f>
        <v>6</v>
      </c>
      <c r="AQ666" s="7">
        <f>IF(T666&gt;0,RANK(T666,(N666:P666,Q666:AL666)),0)</f>
        <v>0</v>
      </c>
      <c r="AR666" s="2">
        <f t="shared" ref="AR666:AR697" si="257">IF($C666=0,"-",Q666/$C666)</f>
        <v>4.020908725371934E-4</v>
      </c>
      <c r="AS666" s="2">
        <f t="shared" ref="AS666:AS697" si="258">IF($C666=0,"-",R666/$C666)</f>
        <v>1.0052271813429834E-3</v>
      </c>
      <c r="AT666" s="2">
        <f t="shared" ref="AT666:AT697" si="259">IF($C666=0,"-",S666/$C666)</f>
        <v>2.010454362685967E-4</v>
      </c>
      <c r="AU666" s="2">
        <f t="shared" ref="AU666:AU697" si="260">IF($C666=0,"-",T666/$C666)</f>
        <v>0</v>
      </c>
      <c r="AW666" t="s">
        <v>1471</v>
      </c>
      <c r="AX666" t="s">
        <v>352</v>
      </c>
      <c r="BA666" s="127">
        <v>17</v>
      </c>
      <c r="BB666" s="130">
        <v>67</v>
      </c>
      <c r="BC666" s="131">
        <f t="shared" si="240"/>
        <v>17067</v>
      </c>
      <c r="BE666" s="7" t="s">
        <v>3271</v>
      </c>
    </row>
    <row r="667" spans="1:57" hidden="1" outlineLevel="1" x14ac:dyDescent="0.2">
      <c r="A667" t="s">
        <v>1111</v>
      </c>
      <c r="B667" t="s">
        <v>352</v>
      </c>
      <c r="C667" s="1">
        <f t="shared" si="251"/>
        <v>10069</v>
      </c>
      <c r="D667" s="7">
        <f>RANK(N667,(N667:P667,Q667:AL667))</f>
        <v>1</v>
      </c>
      <c r="E667" s="7">
        <f>RANK(O667,(N667:P667,Q667:AL667))</f>
        <v>2</v>
      </c>
      <c r="F667" s="7">
        <f>IF(P667&gt;0,RANK(P667,(N667:P667,Q667:AL667)),0)</f>
        <v>3</v>
      </c>
      <c r="G667" s="1">
        <f t="shared" si="252"/>
        <v>499</v>
      </c>
      <c r="H667" s="2">
        <f t="shared" si="238"/>
        <v>4.9558049458734731E-2</v>
      </c>
      <c r="I667" s="2"/>
      <c r="J667" s="2">
        <f t="shared" si="253"/>
        <v>0.41841295064057998</v>
      </c>
      <c r="K667" s="2">
        <f t="shared" si="254"/>
        <v>0.36885490118184527</v>
      </c>
      <c r="L667" s="2">
        <f t="shared" si="255"/>
        <v>0.20766709703048963</v>
      </c>
      <c r="M667" s="2">
        <f t="shared" si="256"/>
        <v>5.0650511470850534E-3</v>
      </c>
      <c r="N667" s="1">
        <v>4213</v>
      </c>
      <c r="O667" s="1">
        <v>3714</v>
      </c>
      <c r="P667" s="1">
        <v>2091</v>
      </c>
      <c r="Q667" s="1">
        <v>15</v>
      </c>
      <c r="R667" s="1">
        <v>10</v>
      </c>
      <c r="S667" s="1">
        <v>16</v>
      </c>
      <c r="U667" s="1">
        <v>8</v>
      </c>
      <c r="X667" s="1">
        <v>2</v>
      </c>
      <c r="AN667" s="7">
        <f>IF(Q667&gt;0,RANK(Q667,(N667:P667,Q667:AL667)),0)</f>
        <v>5</v>
      </c>
      <c r="AO667" s="7">
        <f>IF(R667&gt;0,RANK(R667,(N667:P667,Q667:AL667)),0)</f>
        <v>6</v>
      </c>
      <c r="AP667" s="7">
        <f>IF(S667&gt;0,RANK(S667,(N667:P667,Q667:AL667)),0)</f>
        <v>4</v>
      </c>
      <c r="AQ667" s="7">
        <f>IF(T667&gt;0,RANK(T667,(N667:P667,Q667:AL667)),0)</f>
        <v>0</v>
      </c>
      <c r="AR667" s="2">
        <f t="shared" si="257"/>
        <v>1.4897209256132685E-3</v>
      </c>
      <c r="AS667" s="2">
        <f t="shared" si="258"/>
        <v>9.9314728374217905E-4</v>
      </c>
      <c r="AT667" s="2">
        <f t="shared" si="259"/>
        <v>1.5890356539874863E-3</v>
      </c>
      <c r="AU667" s="2">
        <f t="shared" si="260"/>
        <v>0</v>
      </c>
      <c r="AW667" t="s">
        <v>1111</v>
      </c>
      <c r="AX667" t="s">
        <v>352</v>
      </c>
      <c r="BA667" s="127">
        <v>17</v>
      </c>
      <c r="BB667" s="130">
        <v>69</v>
      </c>
      <c r="BC667" s="131">
        <f t="shared" si="240"/>
        <v>17069</v>
      </c>
      <c r="BE667" s="7" t="s">
        <v>3271</v>
      </c>
    </row>
    <row r="668" spans="1:57" hidden="1" outlineLevel="1" x14ac:dyDescent="0.2">
      <c r="A668" t="s">
        <v>2130</v>
      </c>
      <c r="B668" t="s">
        <v>352</v>
      </c>
      <c r="C668" s="1">
        <f t="shared" si="251"/>
        <v>3173</v>
      </c>
      <c r="D668" s="7">
        <f>RANK(N668,(N668:P668,Q668:AL668))</f>
        <v>1</v>
      </c>
      <c r="E668" s="7">
        <f>RANK(O668,(N668:P668,Q668:AL668))</f>
        <v>2</v>
      </c>
      <c r="F668" s="7">
        <f>IF(P668&gt;0,RANK(P668,(N668:P668,Q668:AL668)),0)</f>
        <v>3</v>
      </c>
      <c r="G668" s="1">
        <f t="shared" si="252"/>
        <v>680</v>
      </c>
      <c r="H668" s="2">
        <f t="shared" si="238"/>
        <v>0.21430822565395524</v>
      </c>
      <c r="I668" s="2"/>
      <c r="J668" s="2">
        <f t="shared" si="253"/>
        <v>0.5247399936968169</v>
      </c>
      <c r="K668" s="2">
        <f t="shared" si="254"/>
        <v>0.31043176804286166</v>
      </c>
      <c r="L668" s="2">
        <f t="shared" si="255"/>
        <v>0.16230696501733374</v>
      </c>
      <c r="M668" s="2">
        <f t="shared" si="256"/>
        <v>2.5212732429877038E-3</v>
      </c>
      <c r="N668" s="1">
        <v>1665</v>
      </c>
      <c r="O668" s="1">
        <v>985</v>
      </c>
      <c r="P668" s="1">
        <v>515</v>
      </c>
      <c r="Q668" s="1">
        <v>1</v>
      </c>
      <c r="S668" s="1">
        <v>5</v>
      </c>
      <c r="U668" s="1">
        <v>2</v>
      </c>
      <c r="AN668" s="7">
        <f>IF(Q668&gt;0,RANK(Q668,(N668:P668,Q668:AL668)),0)</f>
        <v>6</v>
      </c>
      <c r="AO668" s="7">
        <f>IF(R668&gt;0,RANK(R668,(N668:P668,Q668:AL668)),0)</f>
        <v>0</v>
      </c>
      <c r="AP668" s="7">
        <f>IF(S668&gt;0,RANK(S668,(N668:P668,Q668:AL668)),0)</f>
        <v>4</v>
      </c>
      <c r="AQ668" s="7">
        <f>IF(T668&gt;0,RANK(T668,(N668:P668,Q668:AL668)),0)</f>
        <v>0</v>
      </c>
      <c r="AR668" s="2">
        <f t="shared" si="257"/>
        <v>3.1515915537346358E-4</v>
      </c>
      <c r="AS668" s="2">
        <f t="shared" si="258"/>
        <v>0</v>
      </c>
      <c r="AT668" s="2">
        <f t="shared" si="259"/>
        <v>1.5757957768673179E-3</v>
      </c>
      <c r="AU668" s="2">
        <f t="shared" si="260"/>
        <v>0</v>
      </c>
      <c r="AW668" t="s">
        <v>2130</v>
      </c>
      <c r="AX668" t="s">
        <v>352</v>
      </c>
      <c r="BA668" s="127">
        <v>17</v>
      </c>
      <c r="BB668" s="130">
        <v>71</v>
      </c>
      <c r="BC668" s="131">
        <f t="shared" si="240"/>
        <v>17071</v>
      </c>
      <c r="BE668" s="7" t="s">
        <v>3271</v>
      </c>
    </row>
    <row r="669" spans="1:57" hidden="1" outlineLevel="1" x14ac:dyDescent="0.2">
      <c r="A669" t="s">
        <v>360</v>
      </c>
      <c r="B669" t="s">
        <v>352</v>
      </c>
      <c r="C669" s="1">
        <f t="shared" si="251"/>
        <v>4048</v>
      </c>
      <c r="D669" s="7">
        <f>RANK(N669,(N669:P669,Q669:AL669))</f>
        <v>1</v>
      </c>
      <c r="E669" s="7">
        <f>RANK(O669,(N669:P669,Q669:AL669))</f>
        <v>2</v>
      </c>
      <c r="F669" s="7">
        <f>IF(P669&gt;0,RANK(P669,(N669:P669,Q669:AL669)),0)</f>
        <v>3</v>
      </c>
      <c r="G669" s="1">
        <f t="shared" si="252"/>
        <v>703</v>
      </c>
      <c r="H669" s="2">
        <f t="shared" si="238"/>
        <v>0.17366600790513834</v>
      </c>
      <c r="I669" s="2"/>
      <c r="J669" s="2">
        <f t="shared" si="253"/>
        <v>0.49728260869565216</v>
      </c>
      <c r="K669" s="2">
        <f t="shared" si="254"/>
        <v>0.32361660079051385</v>
      </c>
      <c r="L669" s="2">
        <f t="shared" si="255"/>
        <v>0.1766304347826087</v>
      </c>
      <c r="M669" s="2">
        <f t="shared" si="256"/>
        <v>2.4703557312253377E-3</v>
      </c>
      <c r="N669" s="1">
        <v>2013</v>
      </c>
      <c r="O669" s="1">
        <v>1310</v>
      </c>
      <c r="P669" s="1">
        <v>715</v>
      </c>
      <c r="Q669" s="1">
        <v>2</v>
      </c>
      <c r="R669" s="1">
        <v>1</v>
      </c>
      <c r="S669" s="1">
        <v>3</v>
      </c>
      <c r="U669" s="1">
        <v>2</v>
      </c>
      <c r="X669" s="1">
        <v>2</v>
      </c>
      <c r="AN669" s="7">
        <f>IF(Q669&gt;0,RANK(Q669,(N669:P669,Q669:AL669)),0)</f>
        <v>5</v>
      </c>
      <c r="AO669" s="7">
        <f>IF(R669&gt;0,RANK(R669,(N669:P669,Q669:AL669)),0)</f>
        <v>8</v>
      </c>
      <c r="AP669" s="7">
        <f>IF(S669&gt;0,RANK(S669,(N669:P669,Q669:AL669)),0)</f>
        <v>4</v>
      </c>
      <c r="AQ669" s="7">
        <f>IF(T669&gt;0,RANK(T669,(N669:P669,Q669:AL669)),0)</f>
        <v>0</v>
      </c>
      <c r="AR669" s="2">
        <f t="shared" si="257"/>
        <v>4.9407114624505926E-4</v>
      </c>
      <c r="AS669" s="2">
        <f t="shared" si="258"/>
        <v>2.4703557312252963E-4</v>
      </c>
      <c r="AT669" s="2">
        <f t="shared" si="259"/>
        <v>7.4110671936758888E-4</v>
      </c>
      <c r="AU669" s="2">
        <f t="shared" si="260"/>
        <v>0</v>
      </c>
      <c r="AW669" t="s">
        <v>360</v>
      </c>
      <c r="AX669" t="s">
        <v>352</v>
      </c>
      <c r="BA669" s="127">
        <v>17</v>
      </c>
      <c r="BB669" s="130">
        <v>73</v>
      </c>
      <c r="BC669" s="131">
        <f t="shared" si="240"/>
        <v>17073</v>
      </c>
      <c r="BE669" s="7" t="s">
        <v>3271</v>
      </c>
    </row>
    <row r="670" spans="1:57" hidden="1" outlineLevel="1" x14ac:dyDescent="0.2">
      <c r="A670" t="s">
        <v>1280</v>
      </c>
      <c r="B670" t="s">
        <v>352</v>
      </c>
      <c r="C670" s="1">
        <f t="shared" si="251"/>
        <v>24371</v>
      </c>
      <c r="D670" s="7">
        <f>RANK(N670,(N670:P670,Q670:AL670))</f>
        <v>1</v>
      </c>
      <c r="E670" s="7">
        <f>RANK(O670,(N670:P670,Q670:AL670))</f>
        <v>2</v>
      </c>
      <c r="F670" s="7">
        <f>IF(P670&gt;0,RANK(P670,(N670:P670,Q670:AL670)),0)</f>
        <v>3</v>
      </c>
      <c r="G670" s="1">
        <f t="shared" si="252"/>
        <v>2088</v>
      </c>
      <c r="H670" s="2">
        <f t="shared" si="238"/>
        <v>8.5675598046858967E-2</v>
      </c>
      <c r="I670" s="2"/>
      <c r="J670" s="2">
        <f t="shared" si="253"/>
        <v>0.45451561281851383</v>
      </c>
      <c r="K670" s="2">
        <f t="shared" si="254"/>
        <v>0.36884001477165484</v>
      </c>
      <c r="L670" s="2">
        <f t="shared" si="255"/>
        <v>0.17360797669361125</v>
      </c>
      <c r="M670" s="2">
        <f t="shared" si="256"/>
        <v>3.0363957162200805E-3</v>
      </c>
      <c r="N670" s="1">
        <v>11077</v>
      </c>
      <c r="O670" s="1">
        <v>8989</v>
      </c>
      <c r="P670" s="1">
        <v>4231</v>
      </c>
      <c r="Q670" s="1">
        <v>24</v>
      </c>
      <c r="R670" s="1">
        <v>9</v>
      </c>
      <c r="S670" s="1">
        <v>21</v>
      </c>
      <c r="U670" s="1">
        <v>16</v>
      </c>
      <c r="X670" s="1">
        <v>4</v>
      </c>
      <c r="AN670" s="7">
        <f>IF(Q670&gt;0,RANK(Q670,(N670:P670,Q670:AL670)),0)</f>
        <v>4</v>
      </c>
      <c r="AO670" s="7">
        <f>IF(R670&gt;0,RANK(R670,(N670:P670,Q670:AL670)),0)</f>
        <v>7</v>
      </c>
      <c r="AP670" s="7">
        <f>IF(S670&gt;0,RANK(S670,(N670:P670,Q670:AL670)),0)</f>
        <v>5</v>
      </c>
      <c r="AQ670" s="7">
        <f>IF(T670&gt;0,RANK(T670,(N670:P670,Q670:AL670)),0)</f>
        <v>0</v>
      </c>
      <c r="AR670" s="2">
        <f t="shared" si="257"/>
        <v>9.847769890443561E-4</v>
      </c>
      <c r="AS670" s="2">
        <f t="shared" si="258"/>
        <v>3.6929137089163348E-4</v>
      </c>
      <c r="AT670" s="2">
        <f t="shared" si="259"/>
        <v>8.6167986541381154E-4</v>
      </c>
      <c r="AU670" s="2">
        <f t="shared" si="260"/>
        <v>0</v>
      </c>
      <c r="AW670" t="s">
        <v>1280</v>
      </c>
      <c r="AX670" t="s">
        <v>352</v>
      </c>
      <c r="BA670" s="127">
        <v>17</v>
      </c>
      <c r="BB670" s="130">
        <v>75</v>
      </c>
      <c r="BC670" s="131">
        <f t="shared" si="240"/>
        <v>17075</v>
      </c>
      <c r="BE670" s="7" t="s">
        <v>3271</v>
      </c>
    </row>
    <row r="671" spans="1:57" hidden="1" outlineLevel="1" x14ac:dyDescent="0.2">
      <c r="A671" t="s">
        <v>1530</v>
      </c>
      <c r="B671" t="s">
        <v>352</v>
      </c>
      <c r="C671" s="1">
        <f t="shared" si="251"/>
        <v>14530</v>
      </c>
      <c r="D671" s="7">
        <f>RANK(N671,(N671:P671,Q671:AL671))</f>
        <v>2</v>
      </c>
      <c r="E671" s="7">
        <f>RANK(O671,(N671:P671,Q671:AL671))</f>
        <v>1</v>
      </c>
      <c r="F671" s="7">
        <f>IF(P671&gt;0,RANK(P671,(N671:P671,Q671:AL671)),0)</f>
        <v>3</v>
      </c>
      <c r="G671" s="1">
        <f t="shared" si="252"/>
        <v>2508</v>
      </c>
      <c r="H671" s="2">
        <f t="shared" si="238"/>
        <v>0.17260839642119752</v>
      </c>
      <c r="I671" s="2"/>
      <c r="J671" s="2">
        <f t="shared" si="253"/>
        <v>0.30557467309015829</v>
      </c>
      <c r="K671" s="2">
        <f t="shared" si="254"/>
        <v>0.47818306951135581</v>
      </c>
      <c r="L671" s="2">
        <f t="shared" si="255"/>
        <v>0.21149346180316586</v>
      </c>
      <c r="M671" s="2">
        <f t="shared" si="256"/>
        <v>4.7487955953200434E-3</v>
      </c>
      <c r="N671" s="1">
        <v>4440</v>
      </c>
      <c r="O671" s="1">
        <v>6948</v>
      </c>
      <c r="P671" s="1">
        <v>3073</v>
      </c>
      <c r="Q671" s="1">
        <v>15</v>
      </c>
      <c r="R671" s="1">
        <v>36</v>
      </c>
      <c r="S671" s="1">
        <v>11</v>
      </c>
      <c r="U671" s="1">
        <v>2</v>
      </c>
      <c r="X671" s="1">
        <v>5</v>
      </c>
      <c r="AN671" s="7">
        <f>IF(Q671&gt;0,RANK(Q671,(N671:P671,Q671:AL671)),0)</f>
        <v>5</v>
      </c>
      <c r="AO671" s="7">
        <f>IF(R671&gt;0,RANK(R671,(N671:P671,Q671:AL671)),0)</f>
        <v>4</v>
      </c>
      <c r="AP671" s="7">
        <f>IF(S671&gt;0,RANK(S671,(N671:P671,Q671:AL671)),0)</f>
        <v>6</v>
      </c>
      <c r="AQ671" s="7">
        <f>IF(T671&gt;0,RANK(T671,(N671:P671,Q671:AL671)),0)</f>
        <v>0</v>
      </c>
      <c r="AR671" s="2">
        <f t="shared" si="257"/>
        <v>1.0323468685478321E-3</v>
      </c>
      <c r="AS671" s="2">
        <f t="shared" si="258"/>
        <v>2.4776324845147968E-3</v>
      </c>
      <c r="AT671" s="2">
        <f t="shared" si="259"/>
        <v>7.5705437026841018E-4</v>
      </c>
      <c r="AU671" s="2">
        <f t="shared" si="260"/>
        <v>0</v>
      </c>
      <c r="AW671" t="s">
        <v>1530</v>
      </c>
      <c r="AX671" t="s">
        <v>352</v>
      </c>
      <c r="BA671" s="127">
        <v>17</v>
      </c>
      <c r="BB671" s="130">
        <v>77</v>
      </c>
      <c r="BC671" s="131">
        <f t="shared" si="240"/>
        <v>17077</v>
      </c>
      <c r="BE671" s="7" t="s">
        <v>3271</v>
      </c>
    </row>
    <row r="672" spans="1:57" hidden="1" outlineLevel="1" x14ac:dyDescent="0.2">
      <c r="A672" t="s">
        <v>1768</v>
      </c>
      <c r="B672" t="s">
        <v>352</v>
      </c>
      <c r="C672" s="1">
        <f t="shared" si="251"/>
        <v>24434</v>
      </c>
      <c r="D672" s="7">
        <f>RANK(N672,(N672:P672,Q672:AL672))</f>
        <v>1</v>
      </c>
      <c r="E672" s="7">
        <f>RANK(O672,(N672:P672,Q672:AL672))</f>
        <v>2</v>
      </c>
      <c r="F672" s="7">
        <f>IF(P672&gt;0,RANK(P672,(N672:P672,Q672:AL672)),0)</f>
        <v>3</v>
      </c>
      <c r="G672" s="1">
        <f t="shared" si="252"/>
        <v>6474</v>
      </c>
      <c r="H672" s="2">
        <f t="shared" si="238"/>
        <v>0.26495866415650321</v>
      </c>
      <c r="I672" s="2"/>
      <c r="J672" s="2">
        <f t="shared" si="253"/>
        <v>0.54731112384382419</v>
      </c>
      <c r="K672" s="2">
        <f t="shared" si="254"/>
        <v>0.28235245968732092</v>
      </c>
      <c r="L672" s="2">
        <f t="shared" si="255"/>
        <v>0.16350167798968651</v>
      </c>
      <c r="M672" s="2">
        <f t="shared" si="256"/>
        <v>6.8347384791683785E-3</v>
      </c>
      <c r="N672" s="1">
        <v>13373</v>
      </c>
      <c r="O672" s="1">
        <v>6899</v>
      </c>
      <c r="P672" s="1">
        <v>3995</v>
      </c>
      <c r="Q672" s="1">
        <v>48</v>
      </c>
      <c r="R672" s="1">
        <v>50</v>
      </c>
      <c r="S672" s="1">
        <v>33</v>
      </c>
      <c r="U672" s="1">
        <v>20</v>
      </c>
      <c r="X672" s="1">
        <v>16</v>
      </c>
      <c r="AN672" s="7">
        <f>IF(Q672&gt;0,RANK(Q672,(N672:P672,Q672:AL672)),0)</f>
        <v>5</v>
      </c>
      <c r="AO672" s="7">
        <f>IF(R672&gt;0,RANK(R672,(N672:P672,Q672:AL672)),0)</f>
        <v>4</v>
      </c>
      <c r="AP672" s="7">
        <f>IF(S672&gt;0,RANK(S672,(N672:P672,Q672:AL672)),0)</f>
        <v>6</v>
      </c>
      <c r="AQ672" s="7">
        <f>IF(T672&gt;0,RANK(T672,(N672:P672,Q672:AL672)),0)</f>
        <v>0</v>
      </c>
      <c r="AR672" s="2">
        <f t="shared" si="257"/>
        <v>1.9644757305394122E-3</v>
      </c>
      <c r="AS672" s="2">
        <f t="shared" si="258"/>
        <v>2.0463288859785544E-3</v>
      </c>
      <c r="AT672" s="2">
        <f t="shared" si="259"/>
        <v>1.350577064745846E-3</v>
      </c>
      <c r="AU672" s="2">
        <f t="shared" si="260"/>
        <v>0</v>
      </c>
      <c r="AW672" t="s">
        <v>1768</v>
      </c>
      <c r="AX672" t="s">
        <v>352</v>
      </c>
      <c r="BA672" s="127">
        <v>17</v>
      </c>
      <c r="BB672" s="130">
        <v>79</v>
      </c>
      <c r="BC672" s="131">
        <f t="shared" si="240"/>
        <v>17079</v>
      </c>
      <c r="BE672" s="7" t="s">
        <v>3271</v>
      </c>
    </row>
    <row r="673" spans="1:57" hidden="1" outlineLevel="1" x14ac:dyDescent="0.2">
      <c r="A673" t="s">
        <v>3108</v>
      </c>
      <c r="B673" t="s">
        <v>352</v>
      </c>
      <c r="C673" s="1">
        <f t="shared" si="251"/>
        <v>5480</v>
      </c>
      <c r="D673" s="7">
        <f>RANK(N673,(N673:P673,Q673:AL673))</f>
        <v>1</v>
      </c>
      <c r="E673" s="7">
        <f>RANK(O673,(N673:P673,Q673:AL673))</f>
        <v>2</v>
      </c>
      <c r="F673" s="7">
        <f>IF(P673&gt;0,RANK(P673,(N673:P673,Q673:AL673)),0)</f>
        <v>3</v>
      </c>
      <c r="G673" s="1">
        <f t="shared" si="252"/>
        <v>288</v>
      </c>
      <c r="H673" s="2">
        <f t="shared" si="238"/>
        <v>5.2554744525547446E-2</v>
      </c>
      <c r="I673" s="2"/>
      <c r="J673" s="2">
        <f t="shared" si="253"/>
        <v>0.41678832116788322</v>
      </c>
      <c r="K673" s="2">
        <f t="shared" si="254"/>
        <v>0.36423357664233574</v>
      </c>
      <c r="L673" s="2">
        <f t="shared" si="255"/>
        <v>0.21167883211678831</v>
      </c>
      <c r="M673" s="2">
        <f t="shared" si="256"/>
        <v>7.2992700729927196E-3</v>
      </c>
      <c r="N673" s="1">
        <v>2284</v>
      </c>
      <c r="O673" s="1">
        <v>1996</v>
      </c>
      <c r="P673" s="1">
        <v>1160</v>
      </c>
      <c r="Q673" s="1">
        <v>6</v>
      </c>
      <c r="R673" s="1">
        <v>27</v>
      </c>
      <c r="S673" s="1">
        <v>6</v>
      </c>
      <c r="X673" s="1">
        <v>1</v>
      </c>
      <c r="AN673" s="7">
        <f>IF(Q673&gt;0,RANK(Q673,(N673:P673,Q673:AL673)),0)</f>
        <v>5</v>
      </c>
      <c r="AO673" s="7">
        <f>IF(R673&gt;0,RANK(R673,(N673:P673,Q673:AL673)),0)</f>
        <v>4</v>
      </c>
      <c r="AP673" s="7">
        <f>IF(S673&gt;0,RANK(S673,(N673:P673,Q673:AL673)),0)</f>
        <v>5</v>
      </c>
      <c r="AQ673" s="7">
        <f>IF(T673&gt;0,RANK(T673,(N673:P673,Q673:AL673)),0)</f>
        <v>0</v>
      </c>
      <c r="AR673" s="2">
        <f t="shared" si="257"/>
        <v>1.0948905109489052E-3</v>
      </c>
      <c r="AS673" s="2">
        <f t="shared" si="258"/>
        <v>4.9270072992700729E-3</v>
      </c>
      <c r="AT673" s="2">
        <f t="shared" si="259"/>
        <v>1.0948905109489052E-3</v>
      </c>
      <c r="AU673" s="2">
        <f t="shared" si="260"/>
        <v>0</v>
      </c>
      <c r="AW673" t="s">
        <v>3108</v>
      </c>
      <c r="AX673" t="s">
        <v>352</v>
      </c>
      <c r="BA673" s="127">
        <v>17</v>
      </c>
      <c r="BB673" s="130">
        <v>81</v>
      </c>
      <c r="BC673" s="131">
        <f t="shared" si="240"/>
        <v>17081</v>
      </c>
      <c r="BE673" s="7" t="s">
        <v>3271</v>
      </c>
    </row>
    <row r="674" spans="1:57" hidden="1" outlineLevel="1" x14ac:dyDescent="0.2">
      <c r="A674" t="s">
        <v>1500</v>
      </c>
      <c r="B674" t="s">
        <v>352</v>
      </c>
      <c r="C674" s="1">
        <f t="shared" si="251"/>
        <v>17597</v>
      </c>
      <c r="D674" s="7">
        <f>RANK(N674,(N674:P674,Q674:AL674))</f>
        <v>1</v>
      </c>
      <c r="E674" s="7">
        <f>RANK(O674,(N674:P674,Q674:AL674))</f>
        <v>2</v>
      </c>
      <c r="F674" s="7">
        <f>IF(P674&gt;0,RANK(P674,(N674:P674,Q674:AL674)),0)</f>
        <v>3</v>
      </c>
      <c r="G674" s="1">
        <f t="shared" si="252"/>
        <v>3168</v>
      </c>
      <c r="H674" s="2">
        <f t="shared" si="238"/>
        <v>0.1800306870489288</v>
      </c>
      <c r="I674" s="2"/>
      <c r="J674" s="2">
        <f t="shared" si="253"/>
        <v>0.49241347957038134</v>
      </c>
      <c r="K674" s="2">
        <f t="shared" si="254"/>
        <v>0.31238279252145251</v>
      </c>
      <c r="L674" s="2">
        <f t="shared" si="255"/>
        <v>0.19338523611979314</v>
      </c>
      <c r="M674" s="2">
        <f t="shared" si="256"/>
        <v>1.8184917883729557E-3</v>
      </c>
      <c r="N674" s="1">
        <v>8665</v>
      </c>
      <c r="O674" s="1">
        <v>5497</v>
      </c>
      <c r="P674" s="1">
        <v>3403</v>
      </c>
      <c r="Q674" s="1">
        <v>12</v>
      </c>
      <c r="R674" s="1">
        <v>9</v>
      </c>
      <c r="S674" s="1">
        <v>6</v>
      </c>
      <c r="U674" s="1">
        <v>3</v>
      </c>
      <c r="X674" s="1">
        <v>2</v>
      </c>
      <c r="AN674" s="7">
        <f>IF(Q674&gt;0,RANK(Q674,(N674:P674,Q674:AL674)),0)</f>
        <v>4</v>
      </c>
      <c r="AO674" s="7">
        <f>IF(R674&gt;0,RANK(R674,(N674:P674,Q674:AL674)),0)</f>
        <v>5</v>
      </c>
      <c r="AP674" s="7">
        <f>IF(S674&gt;0,RANK(S674,(N674:P674,Q674:AL674)),0)</f>
        <v>6</v>
      </c>
      <c r="AQ674" s="7">
        <f>IF(T674&gt;0,RANK(T674,(N674:P674,Q674:AL674)),0)</f>
        <v>0</v>
      </c>
      <c r="AR674" s="2">
        <f t="shared" si="257"/>
        <v>6.8193442063988179E-4</v>
      </c>
      <c r="AS674" s="2">
        <f t="shared" si="258"/>
        <v>5.1145081547991134E-4</v>
      </c>
      <c r="AT674" s="2">
        <f t="shared" si="259"/>
        <v>3.409672103199409E-4</v>
      </c>
      <c r="AU674" s="2">
        <f t="shared" si="260"/>
        <v>0</v>
      </c>
      <c r="AW674" t="s">
        <v>1500</v>
      </c>
      <c r="AX674" t="s">
        <v>352</v>
      </c>
      <c r="BA674" s="127">
        <v>17</v>
      </c>
      <c r="BB674" s="130">
        <v>83</v>
      </c>
      <c r="BC674" s="131">
        <f t="shared" si="240"/>
        <v>17083</v>
      </c>
      <c r="BE674" s="7" t="s">
        <v>3271</v>
      </c>
    </row>
    <row r="675" spans="1:57" hidden="1" outlineLevel="1" x14ac:dyDescent="0.2">
      <c r="A675" t="s">
        <v>1531</v>
      </c>
      <c r="B675" t="s">
        <v>352</v>
      </c>
      <c r="C675" s="1">
        <f t="shared" si="251"/>
        <v>10093</v>
      </c>
      <c r="D675" s="7">
        <f>RANK(N675,(N675:P675,Q675:AL675))</f>
        <v>1</v>
      </c>
      <c r="E675" s="7">
        <f>RANK(O675,(N675:P675,Q675:AL675))</f>
        <v>2</v>
      </c>
      <c r="F675" s="7">
        <f>IF(P675&gt;0,RANK(P675,(N675:P675,Q675:AL675)),0)</f>
        <v>3</v>
      </c>
      <c r="G675" s="1">
        <f t="shared" si="252"/>
        <v>1816</v>
      </c>
      <c r="H675" s="2">
        <f t="shared" si="238"/>
        <v>0.17992668185871397</v>
      </c>
      <c r="I675" s="2"/>
      <c r="J675" s="2">
        <f t="shared" si="253"/>
        <v>0.47052412563162588</v>
      </c>
      <c r="K675" s="2">
        <f t="shared" si="254"/>
        <v>0.29059744377291191</v>
      </c>
      <c r="L675" s="2">
        <f t="shared" si="255"/>
        <v>0.23412265926880016</v>
      </c>
      <c r="M675" s="2">
        <f t="shared" si="256"/>
        <v>4.755771326661995E-3</v>
      </c>
      <c r="N675" s="1">
        <v>4749</v>
      </c>
      <c r="O675" s="1">
        <v>2933</v>
      </c>
      <c r="P675" s="1">
        <v>2363</v>
      </c>
      <c r="Q675" s="1">
        <v>14</v>
      </c>
      <c r="R675" s="1">
        <v>18</v>
      </c>
      <c r="S675" s="1">
        <v>10</v>
      </c>
      <c r="U675" s="1">
        <v>4</v>
      </c>
      <c r="X675" s="1">
        <v>2</v>
      </c>
      <c r="AN675" s="7">
        <f>IF(Q675&gt;0,RANK(Q675,(N675:P675,Q675:AL675)),0)</f>
        <v>5</v>
      </c>
      <c r="AO675" s="7">
        <f>IF(R675&gt;0,RANK(R675,(N675:P675,Q675:AL675)),0)</f>
        <v>4</v>
      </c>
      <c r="AP675" s="7">
        <f>IF(S675&gt;0,RANK(S675,(N675:P675,Q675:AL675)),0)</f>
        <v>6</v>
      </c>
      <c r="AQ675" s="7">
        <f>IF(T675&gt;0,RANK(T675,(N675:P675,Q675:AL675)),0)</f>
        <v>0</v>
      </c>
      <c r="AR675" s="2">
        <f t="shared" si="257"/>
        <v>1.3870999702764292E-3</v>
      </c>
      <c r="AS675" s="2">
        <f t="shared" si="258"/>
        <v>1.7834142474982661E-3</v>
      </c>
      <c r="AT675" s="2">
        <f t="shared" si="259"/>
        <v>9.9078569305459233E-4</v>
      </c>
      <c r="AU675" s="2">
        <f t="shared" si="260"/>
        <v>0</v>
      </c>
      <c r="AW675" t="s">
        <v>1531</v>
      </c>
      <c r="AX675" t="s">
        <v>352</v>
      </c>
      <c r="BA675" s="127">
        <v>17</v>
      </c>
      <c r="BB675" s="130">
        <v>85</v>
      </c>
      <c r="BC675" s="131">
        <f t="shared" si="240"/>
        <v>17085</v>
      </c>
      <c r="BE675" s="7" t="s">
        <v>3271</v>
      </c>
    </row>
    <row r="676" spans="1:57" hidden="1" outlineLevel="1" x14ac:dyDescent="0.2">
      <c r="A676" t="s">
        <v>1003</v>
      </c>
      <c r="B676" t="s">
        <v>352</v>
      </c>
      <c r="C676" s="1">
        <f t="shared" si="251"/>
        <v>10454</v>
      </c>
      <c r="D676" s="7">
        <f>RANK(N676,(N676:P676,Q676:AL676))</f>
        <v>2</v>
      </c>
      <c r="E676" s="7">
        <f>RANK(O676,(N676:P676,Q676:AL676))</f>
        <v>1</v>
      </c>
      <c r="F676" s="7">
        <f>IF(P676&gt;0,RANK(P676,(N676:P676,Q676:AL676)),0)</f>
        <v>3</v>
      </c>
      <c r="G676" s="1">
        <f t="shared" si="252"/>
        <v>205</v>
      </c>
      <c r="H676" s="2">
        <f t="shared" si="238"/>
        <v>1.9609718767935717E-2</v>
      </c>
      <c r="I676" s="2"/>
      <c r="J676" s="2">
        <f t="shared" si="253"/>
        <v>0.38683757413430264</v>
      </c>
      <c r="K676" s="2">
        <f t="shared" si="254"/>
        <v>0.40644729290223836</v>
      </c>
      <c r="L676" s="2">
        <f t="shared" si="255"/>
        <v>0.20107136024488234</v>
      </c>
      <c r="M676" s="2">
        <f t="shared" si="256"/>
        <v>5.6437727185766617E-3</v>
      </c>
      <c r="N676" s="1">
        <v>4044</v>
      </c>
      <c r="O676" s="1">
        <v>4249</v>
      </c>
      <c r="P676" s="1">
        <v>2102</v>
      </c>
      <c r="Q676" s="1">
        <v>15</v>
      </c>
      <c r="R676" s="1">
        <v>20</v>
      </c>
      <c r="S676" s="1">
        <v>16</v>
      </c>
      <c r="U676" s="1">
        <v>6</v>
      </c>
      <c r="X676" s="1">
        <v>2</v>
      </c>
      <c r="AN676" s="7">
        <f>IF(Q676&gt;0,RANK(Q676,(N676:P676,Q676:AL676)),0)</f>
        <v>6</v>
      </c>
      <c r="AO676" s="7">
        <f>IF(R676&gt;0,RANK(R676,(N676:P676,Q676:AL676)),0)</f>
        <v>4</v>
      </c>
      <c r="AP676" s="7">
        <f>IF(S676&gt;0,RANK(S676,(N676:P676,Q676:AL676)),0)</f>
        <v>5</v>
      </c>
      <c r="AQ676" s="7">
        <f>IF(T676&gt;0,RANK(T676,(N676:P676,Q676:AL676)),0)</f>
        <v>0</v>
      </c>
      <c r="AR676" s="2">
        <f t="shared" si="257"/>
        <v>1.4348574708245648E-3</v>
      </c>
      <c r="AS676" s="2">
        <f t="shared" si="258"/>
        <v>1.9131432944327531E-3</v>
      </c>
      <c r="AT676" s="2">
        <f t="shared" si="259"/>
        <v>1.5305146355462024E-3</v>
      </c>
      <c r="AU676" s="2">
        <f t="shared" si="260"/>
        <v>0</v>
      </c>
      <c r="AW676" t="s">
        <v>1003</v>
      </c>
      <c r="AX676" t="s">
        <v>352</v>
      </c>
      <c r="BA676" s="127">
        <v>17</v>
      </c>
      <c r="BB676" s="130">
        <v>87</v>
      </c>
      <c r="BC676" s="131">
        <f t="shared" si="240"/>
        <v>17087</v>
      </c>
      <c r="BE676" s="7" t="s">
        <v>3271</v>
      </c>
    </row>
    <row r="677" spans="1:57" hidden="1" outlineLevel="1" x14ac:dyDescent="0.2">
      <c r="A677" t="s">
        <v>2636</v>
      </c>
      <c r="B677" t="s">
        <v>352</v>
      </c>
      <c r="C677" s="1">
        <f t="shared" si="251"/>
        <v>5391</v>
      </c>
      <c r="D677" s="7">
        <f>RANK(N677,(N677:P677,Q677:AL677))</f>
        <v>1</v>
      </c>
      <c r="E677" s="7">
        <f>RANK(O677,(N677:P677,Q677:AL677))</f>
        <v>2</v>
      </c>
      <c r="F677" s="7">
        <f>IF(P677&gt;0,RANK(P677,(N677:P677,Q677:AL677)),0)</f>
        <v>3</v>
      </c>
      <c r="G677" s="1">
        <f t="shared" si="252"/>
        <v>175</v>
      </c>
      <c r="H677" s="2">
        <f t="shared" si="238"/>
        <v>3.2461509923947321E-2</v>
      </c>
      <c r="I677" s="2"/>
      <c r="J677" s="2">
        <f t="shared" si="253"/>
        <v>0.42645149322945652</v>
      </c>
      <c r="K677" s="2">
        <f t="shared" si="254"/>
        <v>0.39398998330550916</v>
      </c>
      <c r="L677" s="2">
        <f t="shared" si="255"/>
        <v>0.17510665924689298</v>
      </c>
      <c r="M677" s="2">
        <f t="shared" si="256"/>
        <v>4.4518642181413381E-3</v>
      </c>
      <c r="N677" s="1">
        <v>2299</v>
      </c>
      <c r="O677" s="1">
        <v>2124</v>
      </c>
      <c r="P677" s="1">
        <v>944</v>
      </c>
      <c r="Q677" s="1">
        <v>9</v>
      </c>
      <c r="R677" s="1">
        <v>2</v>
      </c>
      <c r="S677" s="1">
        <v>10</v>
      </c>
      <c r="U677" s="1">
        <v>3</v>
      </c>
      <c r="AN677" s="7">
        <f>IF(Q677&gt;0,RANK(Q677,(N677:P677,Q677:AL677)),0)</f>
        <v>5</v>
      </c>
      <c r="AO677" s="7">
        <f>IF(R677&gt;0,RANK(R677,(N677:P677,Q677:AL677)),0)</f>
        <v>7</v>
      </c>
      <c r="AP677" s="7">
        <f>IF(S677&gt;0,RANK(S677,(N677:P677,Q677:AL677)),0)</f>
        <v>4</v>
      </c>
      <c r="AQ677" s="7">
        <f>IF(T677&gt;0,RANK(T677,(N677:P677,Q677:AL677)),0)</f>
        <v>0</v>
      </c>
      <c r="AR677" s="2">
        <f t="shared" si="257"/>
        <v>1.6694490818030051E-3</v>
      </c>
      <c r="AS677" s="2">
        <f t="shared" si="258"/>
        <v>3.709886848451122E-4</v>
      </c>
      <c r="AT677" s="2">
        <f t="shared" si="259"/>
        <v>1.8549434242255611E-3</v>
      </c>
      <c r="AU677" s="2">
        <f t="shared" si="260"/>
        <v>0</v>
      </c>
      <c r="AW677" t="s">
        <v>2636</v>
      </c>
      <c r="AX677" t="s">
        <v>352</v>
      </c>
      <c r="BA677" s="127">
        <v>17</v>
      </c>
      <c r="BB677" s="130">
        <v>89</v>
      </c>
      <c r="BC677" s="131">
        <f t="shared" si="240"/>
        <v>17089</v>
      </c>
      <c r="BE677" s="7" t="s">
        <v>3271</v>
      </c>
    </row>
    <row r="678" spans="1:57" hidden="1" outlineLevel="1" x14ac:dyDescent="0.2">
      <c r="A678" t="s">
        <v>597</v>
      </c>
      <c r="B678" t="s">
        <v>352</v>
      </c>
      <c r="C678" s="1">
        <f t="shared" si="251"/>
        <v>127938</v>
      </c>
      <c r="D678" s="7">
        <f>RANK(N678,(N678:P678,Q678:AL678))</f>
        <v>2</v>
      </c>
      <c r="E678" s="7">
        <f>RANK(O678,(N678:P678,Q678:AL678))</f>
        <v>1</v>
      </c>
      <c r="F678" s="7">
        <f>IF(P678&gt;0,RANK(P678,(N678:P678,Q678:AL678)),0)</f>
        <v>3</v>
      </c>
      <c r="G678" s="1">
        <f t="shared" si="252"/>
        <v>11116</v>
      </c>
      <c r="H678" s="2">
        <f t="shared" si="238"/>
        <v>8.6885835326486263E-2</v>
      </c>
      <c r="I678" s="2"/>
      <c r="J678" s="2">
        <f t="shared" si="253"/>
        <v>0.34835623505135299</v>
      </c>
      <c r="K678" s="2">
        <f t="shared" si="254"/>
        <v>0.43524207037783924</v>
      </c>
      <c r="L678" s="2">
        <f t="shared" si="255"/>
        <v>0.21243883756194407</v>
      </c>
      <c r="M678" s="2">
        <f t="shared" si="256"/>
        <v>3.9628570088637571E-3</v>
      </c>
      <c r="N678" s="1">
        <v>44568</v>
      </c>
      <c r="O678" s="1">
        <v>55684</v>
      </c>
      <c r="P678" s="1">
        <v>27179</v>
      </c>
      <c r="Q678" s="1">
        <v>243</v>
      </c>
      <c r="R678" s="1">
        <v>65</v>
      </c>
      <c r="S678" s="1">
        <v>76</v>
      </c>
      <c r="U678" s="1">
        <v>69</v>
      </c>
      <c r="X678" s="1">
        <v>54</v>
      </c>
      <c r="AN678" s="7">
        <f>IF(Q678&gt;0,RANK(Q678,(N678:P678,Q678:AL678)),0)</f>
        <v>4</v>
      </c>
      <c r="AO678" s="7">
        <f>IF(R678&gt;0,RANK(R678,(N678:P678,Q678:AL678)),0)</f>
        <v>7</v>
      </c>
      <c r="AP678" s="7">
        <f>IF(S678&gt;0,RANK(S678,(N678:P678,Q678:AL678)),0)</f>
        <v>5</v>
      </c>
      <c r="AQ678" s="7">
        <f>IF(T678&gt;0,RANK(T678,(N678:P678,Q678:AL678)),0)</f>
        <v>0</v>
      </c>
      <c r="AR678" s="2">
        <f t="shared" si="257"/>
        <v>1.8993575012896872E-3</v>
      </c>
      <c r="AS678" s="2">
        <f t="shared" si="258"/>
        <v>5.0805859087995752E-4</v>
      </c>
      <c r="AT678" s="2">
        <f t="shared" si="259"/>
        <v>5.9403773702887332E-4</v>
      </c>
      <c r="AU678" s="2">
        <f t="shared" si="260"/>
        <v>0</v>
      </c>
      <c r="AW678" t="s">
        <v>597</v>
      </c>
      <c r="AX678" t="s">
        <v>352</v>
      </c>
      <c r="BA678" s="127">
        <v>17</v>
      </c>
      <c r="BB678" s="130">
        <v>91</v>
      </c>
      <c r="BC678" s="131">
        <f t="shared" si="240"/>
        <v>17091</v>
      </c>
      <c r="BE678" s="7" t="s">
        <v>3271</v>
      </c>
    </row>
    <row r="679" spans="1:57" hidden="1" outlineLevel="1" x14ac:dyDescent="0.2">
      <c r="A679" t="s">
        <v>1170</v>
      </c>
      <c r="B679" t="s">
        <v>352</v>
      </c>
      <c r="C679" s="1">
        <f t="shared" si="251"/>
        <v>40071</v>
      </c>
      <c r="D679" s="7">
        <f>RANK(N679,(N679:P679,Q679:AL679))</f>
        <v>1</v>
      </c>
      <c r="E679" s="7">
        <f>RANK(O679,(N679:P679,Q679:AL679))</f>
        <v>2</v>
      </c>
      <c r="F679" s="7">
        <f>IF(P679&gt;0,RANK(P679,(N679:P679,Q679:AL679)),0)</f>
        <v>3</v>
      </c>
      <c r="G679" s="1">
        <f t="shared" si="252"/>
        <v>1818</v>
      </c>
      <c r="H679" s="2">
        <f t="shared" si="238"/>
        <v>4.5369469192183876E-2</v>
      </c>
      <c r="I679" s="2"/>
      <c r="J679" s="2">
        <f t="shared" si="253"/>
        <v>0.4299618177734521</v>
      </c>
      <c r="K679" s="2">
        <f t="shared" si="254"/>
        <v>0.38459234858126823</v>
      </c>
      <c r="L679" s="2">
        <f t="shared" si="255"/>
        <v>0.18127823113972699</v>
      </c>
      <c r="M679" s="2">
        <f t="shared" si="256"/>
        <v>4.1676025055526755E-3</v>
      </c>
      <c r="N679" s="1">
        <v>17229</v>
      </c>
      <c r="O679" s="1">
        <v>15411</v>
      </c>
      <c r="P679" s="1">
        <v>7264</v>
      </c>
      <c r="Q679" s="1">
        <v>40</v>
      </c>
      <c r="R679" s="1">
        <v>66</v>
      </c>
      <c r="S679" s="1">
        <v>35</v>
      </c>
      <c r="U679" s="1">
        <v>16</v>
      </c>
      <c r="X679" s="1">
        <v>10</v>
      </c>
      <c r="AN679" s="7">
        <f>IF(Q679&gt;0,RANK(Q679,(N679:P679,Q679:AL679)),0)</f>
        <v>5</v>
      </c>
      <c r="AO679" s="7">
        <f>IF(R679&gt;0,RANK(R679,(N679:P679,Q679:AL679)),0)</f>
        <v>4</v>
      </c>
      <c r="AP679" s="7">
        <f>IF(S679&gt;0,RANK(S679,(N679:P679,Q679:AL679)),0)</f>
        <v>6</v>
      </c>
      <c r="AQ679" s="7">
        <f>IF(T679&gt;0,RANK(T679,(N679:P679,Q679:AL679)),0)</f>
        <v>0</v>
      </c>
      <c r="AR679" s="2">
        <f t="shared" si="257"/>
        <v>9.9822814504254946E-4</v>
      </c>
      <c r="AS679" s="2">
        <f t="shared" si="258"/>
        <v>1.6470764393202067E-3</v>
      </c>
      <c r="AT679" s="2">
        <f t="shared" si="259"/>
        <v>8.7344962691223078E-4</v>
      </c>
      <c r="AU679" s="2">
        <f t="shared" si="260"/>
        <v>0</v>
      </c>
      <c r="AW679" t="s">
        <v>1170</v>
      </c>
      <c r="AX679" t="s">
        <v>352</v>
      </c>
      <c r="BA679" s="127">
        <v>17</v>
      </c>
      <c r="BB679" s="130">
        <v>93</v>
      </c>
      <c r="BC679" s="131">
        <f t="shared" si="240"/>
        <v>17093</v>
      </c>
      <c r="BE679" s="7" t="s">
        <v>3271</v>
      </c>
    </row>
    <row r="680" spans="1:57" hidden="1" outlineLevel="1" x14ac:dyDescent="0.2">
      <c r="A680" t="s">
        <v>2056</v>
      </c>
      <c r="B680" t="s">
        <v>352</v>
      </c>
      <c r="C680" s="1">
        <f t="shared" si="251"/>
        <v>18406</v>
      </c>
      <c r="D680" s="7">
        <f>RANK(N680,(N680:P680,Q680:AL680))</f>
        <v>2</v>
      </c>
      <c r="E680" s="7">
        <f>RANK(O680,(N680:P680,Q680:AL680))</f>
        <v>1</v>
      </c>
      <c r="F680" s="7">
        <f>IF(P680&gt;0,RANK(P680,(N680:P680,Q680:AL680)),0)</f>
        <v>3</v>
      </c>
      <c r="G680" s="1">
        <f t="shared" si="252"/>
        <v>3098</v>
      </c>
      <c r="H680" s="2">
        <f t="shared" si="238"/>
        <v>0.16831467999565358</v>
      </c>
      <c r="I680" s="2"/>
      <c r="J680" s="2">
        <f t="shared" si="253"/>
        <v>0.294632185157014</v>
      </c>
      <c r="K680" s="2">
        <f t="shared" si="254"/>
        <v>0.46294686515266759</v>
      </c>
      <c r="L680" s="2">
        <f t="shared" si="255"/>
        <v>0.2387265022275345</v>
      </c>
      <c r="M680" s="2">
        <f t="shared" si="256"/>
        <v>3.6944474627839674E-3</v>
      </c>
      <c r="N680" s="1">
        <v>5423</v>
      </c>
      <c r="O680" s="1">
        <v>8521</v>
      </c>
      <c r="P680" s="1">
        <v>4394</v>
      </c>
      <c r="Q680" s="1">
        <v>31</v>
      </c>
      <c r="R680" s="1">
        <v>12</v>
      </c>
      <c r="S680" s="1">
        <v>17</v>
      </c>
      <c r="U680" s="1">
        <v>6</v>
      </c>
      <c r="X680" s="1">
        <v>2</v>
      </c>
      <c r="AN680" s="7">
        <f>IF(Q680&gt;0,RANK(Q680,(N680:P680,Q680:AL680)),0)</f>
        <v>4</v>
      </c>
      <c r="AO680" s="7">
        <f>IF(R680&gt;0,RANK(R680,(N680:P680,Q680:AL680)),0)</f>
        <v>6</v>
      </c>
      <c r="AP680" s="7">
        <f>IF(S680&gt;0,RANK(S680,(N680:P680,Q680:AL680)),0)</f>
        <v>5</v>
      </c>
      <c r="AQ680" s="7">
        <f>IF(T680&gt;0,RANK(T680,(N680:P680,Q680:AL680)),0)</f>
        <v>0</v>
      </c>
      <c r="AR680" s="2">
        <f t="shared" si="257"/>
        <v>1.6842334021514723E-3</v>
      </c>
      <c r="AS680" s="2">
        <f t="shared" si="258"/>
        <v>6.5196131696186024E-4</v>
      </c>
      <c r="AT680" s="2">
        <f t="shared" si="259"/>
        <v>9.2361186569596876E-4</v>
      </c>
      <c r="AU680" s="2">
        <f t="shared" si="260"/>
        <v>0</v>
      </c>
      <c r="AW680" t="s">
        <v>2056</v>
      </c>
      <c r="AX680" t="s">
        <v>352</v>
      </c>
      <c r="BA680" s="127">
        <v>17</v>
      </c>
      <c r="BB680" s="130">
        <v>95</v>
      </c>
      <c r="BC680" s="131">
        <f t="shared" si="240"/>
        <v>17095</v>
      </c>
      <c r="BE680" s="7" t="s">
        <v>3271</v>
      </c>
    </row>
    <row r="681" spans="1:57" hidden="1" outlineLevel="1" x14ac:dyDescent="0.2">
      <c r="A681" t="s">
        <v>857</v>
      </c>
      <c r="B681" t="s">
        <v>352</v>
      </c>
      <c r="C681" s="1">
        <f t="shared" si="251"/>
        <v>25296</v>
      </c>
      <c r="D681" s="7">
        <f>RANK(N681,(N681:P681,Q681:AL681))</f>
        <v>1</v>
      </c>
      <c r="E681" s="7">
        <f>RANK(O681,(N681:P681,Q681:AL681))</f>
        <v>2</v>
      </c>
      <c r="F681" s="7">
        <f>IF(P681&gt;0,RANK(P681,(N681:P681,Q681:AL681)),0)</f>
        <v>3</v>
      </c>
      <c r="G681" s="1">
        <f t="shared" si="252"/>
        <v>4193</v>
      </c>
      <c r="H681" s="2">
        <f t="shared" si="238"/>
        <v>0.1657574320050601</v>
      </c>
      <c r="I681" s="2"/>
      <c r="J681" s="2">
        <f t="shared" si="253"/>
        <v>0.49509803921568629</v>
      </c>
      <c r="K681" s="2">
        <f t="shared" si="254"/>
        <v>0.32934060721062619</v>
      </c>
      <c r="L681" s="2">
        <f t="shared" si="255"/>
        <v>0.17224067046173308</v>
      </c>
      <c r="M681" s="2">
        <f t="shared" si="256"/>
        <v>3.3206831119544367E-3</v>
      </c>
      <c r="N681" s="1">
        <v>12524</v>
      </c>
      <c r="O681" s="1">
        <v>8331</v>
      </c>
      <c r="P681" s="1">
        <v>4357</v>
      </c>
      <c r="Q681" s="1">
        <v>30</v>
      </c>
      <c r="R681" s="1">
        <v>13</v>
      </c>
      <c r="S681" s="1">
        <v>20</v>
      </c>
      <c r="U681" s="1">
        <v>13</v>
      </c>
      <c r="X681" s="1">
        <v>8</v>
      </c>
      <c r="AN681" s="7">
        <f>IF(Q681&gt;0,RANK(Q681,(N681:P681,Q681:AL681)),0)</f>
        <v>4</v>
      </c>
      <c r="AO681" s="7">
        <f>IF(R681&gt;0,RANK(R681,(N681:P681,Q681:AL681)),0)</f>
        <v>6</v>
      </c>
      <c r="AP681" s="7">
        <f>IF(S681&gt;0,RANK(S681,(N681:P681,Q681:AL681)),0)</f>
        <v>5</v>
      </c>
      <c r="AQ681" s="7">
        <f>IF(T681&gt;0,RANK(T681,(N681:P681,Q681:AL681)),0)</f>
        <v>0</v>
      </c>
      <c r="AR681" s="2">
        <f t="shared" si="257"/>
        <v>1.1859582542694497E-3</v>
      </c>
      <c r="AS681" s="2">
        <f t="shared" si="258"/>
        <v>5.1391524351676154E-4</v>
      </c>
      <c r="AT681" s="2">
        <f t="shared" si="259"/>
        <v>7.906388361796331E-4</v>
      </c>
      <c r="AU681" s="2">
        <f t="shared" si="260"/>
        <v>0</v>
      </c>
      <c r="AW681" t="s">
        <v>857</v>
      </c>
      <c r="AX681" t="s">
        <v>352</v>
      </c>
      <c r="BA681" s="127">
        <v>17</v>
      </c>
      <c r="BB681" s="130">
        <v>97</v>
      </c>
      <c r="BC681" s="131">
        <f t="shared" si="240"/>
        <v>17097</v>
      </c>
      <c r="BE681" s="7" t="s">
        <v>3271</v>
      </c>
    </row>
    <row r="682" spans="1:57" hidden="1" outlineLevel="1" x14ac:dyDescent="0.2">
      <c r="A682" t="s">
        <v>581</v>
      </c>
      <c r="B682" t="s">
        <v>352</v>
      </c>
      <c r="C682" s="1">
        <f t="shared" si="251"/>
        <v>223987</v>
      </c>
      <c r="D682" s="7">
        <f>RANK(N682,(N682:P682,Q682:AL682))</f>
        <v>2</v>
      </c>
      <c r="E682" s="7">
        <f>RANK(O682,(N682:P682,Q682:AL682))</f>
        <v>1</v>
      </c>
      <c r="F682" s="7">
        <f>IF(P682&gt;0,RANK(P682,(N682:P682,Q682:AL682)),0)</f>
        <v>3</v>
      </c>
      <c r="G682" s="1">
        <f t="shared" si="252"/>
        <v>17307</v>
      </c>
      <c r="H682" s="2">
        <f t="shared" si="238"/>
        <v>7.726787715358481E-2</v>
      </c>
      <c r="I682" s="2"/>
      <c r="J682" s="2">
        <f t="shared" si="253"/>
        <v>0.36472205976239691</v>
      </c>
      <c r="K682" s="2">
        <f t="shared" si="254"/>
        <v>0.44198993691598171</v>
      </c>
      <c r="L682" s="2">
        <f t="shared" si="255"/>
        <v>0.18922526753784819</v>
      </c>
      <c r="M682" s="2">
        <f t="shared" si="256"/>
        <v>4.062735783773197E-3</v>
      </c>
      <c r="N682" s="1">
        <v>81693</v>
      </c>
      <c r="O682" s="1">
        <v>99000</v>
      </c>
      <c r="P682" s="1">
        <v>42384</v>
      </c>
      <c r="Q682" s="1">
        <v>405</v>
      </c>
      <c r="R682" s="1">
        <v>129</v>
      </c>
      <c r="S682" s="1">
        <v>211</v>
      </c>
      <c r="U682" s="1">
        <v>111</v>
      </c>
      <c r="X682" s="1">
        <v>54</v>
      </c>
      <c r="AN682" s="7">
        <f>IF(Q682&gt;0,RANK(Q682,(N682:P682,Q682:AL682)),0)</f>
        <v>4</v>
      </c>
      <c r="AO682" s="7">
        <f>IF(R682&gt;0,RANK(R682,(N682:P682,Q682:AL682)),0)</f>
        <v>6</v>
      </c>
      <c r="AP682" s="7">
        <f>IF(S682&gt;0,RANK(S682,(N682:P682,Q682:AL682)),0)</f>
        <v>5</v>
      </c>
      <c r="AQ682" s="7">
        <f>IF(T682&gt;0,RANK(T682,(N682:P682,Q682:AL682)),0)</f>
        <v>0</v>
      </c>
      <c r="AR682" s="2">
        <f t="shared" si="257"/>
        <v>1.8081406510199252E-3</v>
      </c>
      <c r="AS682" s="2">
        <f t="shared" si="258"/>
        <v>5.7592628143597624E-4</v>
      </c>
      <c r="AT682" s="2">
        <f t="shared" si="259"/>
        <v>9.4201895645729442E-4</v>
      </c>
      <c r="AU682" s="2">
        <f t="shared" si="260"/>
        <v>0</v>
      </c>
      <c r="AW682" t="s">
        <v>581</v>
      </c>
      <c r="AX682" t="s">
        <v>352</v>
      </c>
      <c r="BA682" s="127">
        <v>17</v>
      </c>
      <c r="BB682" s="130">
        <v>99</v>
      </c>
      <c r="BC682" s="131">
        <f t="shared" si="240"/>
        <v>17099</v>
      </c>
      <c r="BE682" s="7" t="s">
        <v>3271</v>
      </c>
    </row>
    <row r="683" spans="1:57" hidden="1" outlineLevel="1" x14ac:dyDescent="0.2">
      <c r="A683" t="s">
        <v>2583</v>
      </c>
      <c r="B683" t="s">
        <v>352</v>
      </c>
      <c r="C683" s="1">
        <f t="shared" si="251"/>
        <v>49931</v>
      </c>
      <c r="D683" s="7">
        <f>RANK(N683,(N683:P683,Q683:AL683))</f>
        <v>1</v>
      </c>
      <c r="E683" s="7">
        <f>RANK(O683,(N683:P683,Q683:AL683))</f>
        <v>2</v>
      </c>
      <c r="F683" s="7">
        <f>IF(P683&gt;0,RANK(P683,(N683:P683,Q683:AL683)),0)</f>
        <v>3</v>
      </c>
      <c r="G683" s="1">
        <f t="shared" si="252"/>
        <v>7198</v>
      </c>
      <c r="H683" s="2">
        <f t="shared" si="238"/>
        <v>0.14415893933628407</v>
      </c>
      <c r="I683" s="2"/>
      <c r="J683" s="2">
        <f t="shared" si="253"/>
        <v>0.46616330536139872</v>
      </c>
      <c r="K683" s="2">
        <f t="shared" si="254"/>
        <v>0.32200436602511467</v>
      </c>
      <c r="L683" s="2">
        <f t="shared" si="255"/>
        <v>0.20896837635937593</v>
      </c>
      <c r="M683" s="2">
        <f t="shared" si="256"/>
        <v>2.8639522541106799E-3</v>
      </c>
      <c r="N683" s="1">
        <v>23276</v>
      </c>
      <c r="O683" s="1">
        <v>16078</v>
      </c>
      <c r="P683" s="1">
        <v>10434</v>
      </c>
      <c r="Q683" s="1">
        <v>53</v>
      </c>
      <c r="R683" s="1">
        <v>30</v>
      </c>
      <c r="S683" s="1">
        <v>33</v>
      </c>
      <c r="U683" s="1">
        <v>19</v>
      </c>
      <c r="X683" s="1">
        <v>8</v>
      </c>
      <c r="AN683" s="7">
        <f>IF(Q683&gt;0,RANK(Q683,(N683:P683,Q683:AL683)),0)</f>
        <v>4</v>
      </c>
      <c r="AO683" s="7">
        <f>IF(R683&gt;0,RANK(R683,(N683:P683,Q683:AL683)),0)</f>
        <v>6</v>
      </c>
      <c r="AP683" s="7">
        <f>IF(S683&gt;0,RANK(S683,(N683:P683,Q683:AL683)),0)</f>
        <v>5</v>
      </c>
      <c r="AQ683" s="7">
        <f>IF(T683&gt;0,RANK(T683,(N683:P683,Q683:AL683)),0)</f>
        <v>0</v>
      </c>
      <c r="AR683" s="2">
        <f t="shared" si="257"/>
        <v>1.0614648214536059E-3</v>
      </c>
      <c r="AS683" s="2">
        <f t="shared" si="258"/>
        <v>6.0082914421902224E-4</v>
      </c>
      <c r="AT683" s="2">
        <f t="shared" si="259"/>
        <v>6.6091205864092452E-4</v>
      </c>
      <c r="AU683" s="2">
        <f t="shared" si="260"/>
        <v>0</v>
      </c>
      <c r="AW683" t="s">
        <v>2583</v>
      </c>
      <c r="AX683" t="s">
        <v>352</v>
      </c>
      <c r="BA683" s="127">
        <v>17</v>
      </c>
      <c r="BB683" s="130">
        <v>101</v>
      </c>
      <c r="BC683" s="131">
        <f t="shared" si="240"/>
        <v>17101</v>
      </c>
      <c r="BE683" s="7" t="s">
        <v>3271</v>
      </c>
    </row>
    <row r="684" spans="1:57" hidden="1" outlineLevel="1" x14ac:dyDescent="0.2">
      <c r="A684" t="s">
        <v>939</v>
      </c>
      <c r="B684" t="s">
        <v>352</v>
      </c>
      <c r="C684" s="1">
        <f t="shared" si="251"/>
        <v>7488</v>
      </c>
      <c r="D684" s="7">
        <f>RANK(N684,(N684:P684,Q684:AL684))</f>
        <v>1</v>
      </c>
      <c r="E684" s="7">
        <f>RANK(O684,(N684:P684,Q684:AL684))</f>
        <v>2</v>
      </c>
      <c r="F684" s="7">
        <f>IF(P684&gt;0,RANK(P684,(N684:P684,Q684:AL684)),0)</f>
        <v>3</v>
      </c>
      <c r="G684" s="1">
        <f t="shared" si="252"/>
        <v>589</v>
      </c>
      <c r="H684" s="2">
        <f t="shared" si="238"/>
        <v>7.8659188034188032E-2</v>
      </c>
      <c r="I684" s="2"/>
      <c r="J684" s="2">
        <f t="shared" si="253"/>
        <v>0.43669871794871795</v>
      </c>
      <c r="K684" s="2">
        <f t="shared" si="254"/>
        <v>0.35803952991452992</v>
      </c>
      <c r="L684" s="2">
        <f t="shared" si="255"/>
        <v>0.20005341880341881</v>
      </c>
      <c r="M684" s="2">
        <f t="shared" si="256"/>
        <v>5.2083333333333148E-3</v>
      </c>
      <c r="N684" s="1">
        <v>3270</v>
      </c>
      <c r="O684" s="1">
        <v>2681</v>
      </c>
      <c r="P684" s="1">
        <v>1498</v>
      </c>
      <c r="Q684" s="1">
        <v>4</v>
      </c>
      <c r="R684" s="1">
        <v>18</v>
      </c>
      <c r="S684" s="1">
        <v>11</v>
      </c>
      <c r="U684" s="1">
        <v>4</v>
      </c>
      <c r="X684" s="1">
        <v>2</v>
      </c>
      <c r="AN684" s="7">
        <f>IF(Q684&gt;0,RANK(Q684,(N684:P684,Q684:AL684)),0)</f>
        <v>6</v>
      </c>
      <c r="AO684" s="7">
        <f>IF(R684&gt;0,RANK(R684,(N684:P684,Q684:AL684)),0)</f>
        <v>4</v>
      </c>
      <c r="AP684" s="7">
        <f>IF(S684&gt;0,RANK(S684,(N684:P684,Q684:AL684)),0)</f>
        <v>5</v>
      </c>
      <c r="AQ684" s="7">
        <f>IF(T684&gt;0,RANK(T684,(N684:P684,Q684:AL684)),0)</f>
        <v>0</v>
      </c>
      <c r="AR684" s="2">
        <f t="shared" si="257"/>
        <v>5.3418803418803424E-4</v>
      </c>
      <c r="AS684" s="2">
        <f t="shared" si="258"/>
        <v>2.403846153846154E-3</v>
      </c>
      <c r="AT684" s="2">
        <f t="shared" si="259"/>
        <v>1.469017094017094E-3</v>
      </c>
      <c r="AU684" s="2">
        <f t="shared" si="260"/>
        <v>0</v>
      </c>
      <c r="AW684" t="s">
        <v>939</v>
      </c>
      <c r="AX684" t="s">
        <v>352</v>
      </c>
      <c r="BA684" s="127">
        <v>17</v>
      </c>
      <c r="BB684" s="130">
        <v>103</v>
      </c>
      <c r="BC684" s="131">
        <f t="shared" si="240"/>
        <v>17103</v>
      </c>
      <c r="BE684" s="7" t="s">
        <v>3271</v>
      </c>
    </row>
    <row r="685" spans="1:57" hidden="1" outlineLevel="1" x14ac:dyDescent="0.2">
      <c r="A685" t="s">
        <v>940</v>
      </c>
      <c r="B685" t="s">
        <v>352</v>
      </c>
      <c r="C685" s="1">
        <f t="shared" si="251"/>
        <v>15417</v>
      </c>
      <c r="D685" s="7">
        <f>RANK(N685,(N685:P685,Q685:AL685))</f>
        <v>2</v>
      </c>
      <c r="E685" s="7">
        <f>RANK(O685,(N685:P685,Q685:AL685))</f>
        <v>1</v>
      </c>
      <c r="F685" s="7">
        <f>IF(P685&gt;0,RANK(P685,(N685:P685,Q685:AL685)),0)</f>
        <v>3</v>
      </c>
      <c r="G685" s="1">
        <f t="shared" si="252"/>
        <v>1122</v>
      </c>
      <c r="H685" s="2">
        <f t="shared" si="238"/>
        <v>7.2776804825841604E-2</v>
      </c>
      <c r="I685" s="2"/>
      <c r="J685" s="2">
        <f t="shared" si="253"/>
        <v>0.35869494713627814</v>
      </c>
      <c r="K685" s="2">
        <f t="shared" si="254"/>
        <v>0.43147175196211973</v>
      </c>
      <c r="L685" s="2">
        <f t="shared" si="255"/>
        <v>0.20697930855549068</v>
      </c>
      <c r="M685" s="2">
        <f t="shared" si="256"/>
        <v>2.8539923461114447E-3</v>
      </c>
      <c r="N685" s="1">
        <v>5530</v>
      </c>
      <c r="O685" s="1">
        <v>6652</v>
      </c>
      <c r="P685" s="1">
        <v>3191</v>
      </c>
      <c r="Q685" s="1">
        <v>21</v>
      </c>
      <c r="R685" s="1">
        <v>8</v>
      </c>
      <c r="S685" s="1">
        <v>7</v>
      </c>
      <c r="U685" s="1">
        <v>6</v>
      </c>
      <c r="X685" s="1">
        <v>2</v>
      </c>
      <c r="AN685" s="7">
        <f>IF(Q685&gt;0,RANK(Q685,(N685:P685,Q685:AL685)),0)</f>
        <v>4</v>
      </c>
      <c r="AO685" s="7">
        <f>IF(R685&gt;0,RANK(R685,(N685:P685,Q685:AL685)),0)</f>
        <v>5</v>
      </c>
      <c r="AP685" s="7">
        <f>IF(S685&gt;0,RANK(S685,(N685:P685,Q685:AL685)),0)</f>
        <v>6</v>
      </c>
      <c r="AQ685" s="7">
        <f>IF(T685&gt;0,RANK(T685,(N685:P685,Q685:AL685)),0)</f>
        <v>0</v>
      </c>
      <c r="AR685" s="2">
        <f t="shared" si="257"/>
        <v>1.3621327106440942E-3</v>
      </c>
      <c r="AS685" s="2">
        <f t="shared" si="258"/>
        <v>5.189076992929883E-4</v>
      </c>
      <c r="AT685" s="2">
        <f t="shared" si="259"/>
        <v>4.5404423688136475E-4</v>
      </c>
      <c r="AU685" s="2">
        <f t="shared" si="260"/>
        <v>0</v>
      </c>
      <c r="AW685" t="s">
        <v>940</v>
      </c>
      <c r="AX685" t="s">
        <v>352</v>
      </c>
      <c r="BA685" s="127">
        <v>17</v>
      </c>
      <c r="BB685" s="130">
        <v>105</v>
      </c>
      <c r="BC685" s="131">
        <f t="shared" si="240"/>
        <v>17105</v>
      </c>
      <c r="BE685" s="7" t="s">
        <v>3271</v>
      </c>
    </row>
    <row r="686" spans="1:57" hidden="1" outlineLevel="1" x14ac:dyDescent="0.2">
      <c r="A686" t="s">
        <v>1507</v>
      </c>
      <c r="B686" t="s">
        <v>352</v>
      </c>
      <c r="C686" s="1">
        <f t="shared" si="251"/>
        <v>17098</v>
      </c>
      <c r="D686" s="7">
        <f>RANK(N686,(N686:P686,Q686:AL686))</f>
        <v>2</v>
      </c>
      <c r="E686" s="7">
        <f>RANK(O686,(N686:P686,Q686:AL686))</f>
        <v>1</v>
      </c>
      <c r="F686" s="7">
        <f>IF(P686&gt;0,RANK(P686,(N686:P686,Q686:AL686)),0)</f>
        <v>3</v>
      </c>
      <c r="G686" s="1">
        <f t="shared" si="252"/>
        <v>1997</v>
      </c>
      <c r="H686" s="2">
        <f t="shared" si="238"/>
        <v>0.11679728623230787</v>
      </c>
      <c r="I686" s="2"/>
      <c r="J686" s="2">
        <f t="shared" si="253"/>
        <v>0.35132764065972627</v>
      </c>
      <c r="K686" s="2">
        <f t="shared" si="254"/>
        <v>0.46812492689203417</v>
      </c>
      <c r="L686" s="2">
        <f t="shared" si="255"/>
        <v>0.17715522283307988</v>
      </c>
      <c r="M686" s="2">
        <f t="shared" si="256"/>
        <v>3.3922096151596248E-3</v>
      </c>
      <c r="N686" s="1">
        <v>6007</v>
      </c>
      <c r="O686" s="1">
        <v>8004</v>
      </c>
      <c r="P686" s="1">
        <v>3029</v>
      </c>
      <c r="Q686" s="1">
        <v>19</v>
      </c>
      <c r="R686" s="1">
        <v>9</v>
      </c>
      <c r="S686" s="1">
        <v>21</v>
      </c>
      <c r="U686" s="1">
        <v>3</v>
      </c>
      <c r="X686" s="1">
        <v>6</v>
      </c>
      <c r="AN686" s="7">
        <f>IF(Q686&gt;0,RANK(Q686,(N686:P686,Q686:AL686)),0)</f>
        <v>5</v>
      </c>
      <c r="AO686" s="7">
        <f>IF(R686&gt;0,RANK(R686,(N686:P686,Q686:AL686)),0)</f>
        <v>6</v>
      </c>
      <c r="AP686" s="7">
        <f>IF(S686&gt;0,RANK(S686,(N686:P686,Q686:AL686)),0)</f>
        <v>4</v>
      </c>
      <c r="AQ686" s="7">
        <f>IF(T686&gt;0,RANK(T686,(N686:P686,Q686:AL686)),0)</f>
        <v>0</v>
      </c>
      <c r="AR686" s="2">
        <f t="shared" si="257"/>
        <v>1.1112410808281671E-3</v>
      </c>
      <c r="AS686" s="2">
        <f t="shared" si="258"/>
        <v>5.2637735407650018E-4</v>
      </c>
      <c r="AT686" s="2">
        <f t="shared" si="259"/>
        <v>1.2282138261785003E-3</v>
      </c>
      <c r="AU686" s="2">
        <f t="shared" si="260"/>
        <v>0</v>
      </c>
      <c r="AW686" t="s">
        <v>1507</v>
      </c>
      <c r="AX686" t="s">
        <v>352</v>
      </c>
      <c r="BA686" s="127">
        <v>17</v>
      </c>
      <c r="BB686" s="130">
        <v>107</v>
      </c>
      <c r="BC686" s="131">
        <f t="shared" si="240"/>
        <v>17107</v>
      </c>
      <c r="BE686" s="7" t="s">
        <v>3271</v>
      </c>
    </row>
    <row r="687" spans="1:57" hidden="1" outlineLevel="1" x14ac:dyDescent="0.2">
      <c r="A687" t="s">
        <v>682</v>
      </c>
      <c r="B687" t="s">
        <v>352</v>
      </c>
      <c r="C687" s="1">
        <f t="shared" si="251"/>
        <v>14195</v>
      </c>
      <c r="D687" s="7">
        <f>RANK(N687,(N687:P687,Q687:AL687))</f>
        <v>2</v>
      </c>
      <c r="E687" s="7">
        <f>RANK(O687,(N687:P687,Q687:AL687))</f>
        <v>1</v>
      </c>
      <c r="F687" s="7">
        <f>IF(P687&gt;0,RANK(P687,(N687:P687,Q687:AL687)),0)</f>
        <v>3</v>
      </c>
      <c r="G687" s="1">
        <f t="shared" si="252"/>
        <v>1398</v>
      </c>
      <c r="H687" s="2">
        <f t="shared" si="238"/>
        <v>9.848538217682283E-2</v>
      </c>
      <c r="I687" s="2"/>
      <c r="J687" s="2">
        <f t="shared" si="253"/>
        <v>0.36414230362803807</v>
      </c>
      <c r="K687" s="2">
        <f t="shared" si="254"/>
        <v>0.46262768580486086</v>
      </c>
      <c r="L687" s="2">
        <f t="shared" si="255"/>
        <v>0.1704825642831983</v>
      </c>
      <c r="M687" s="2">
        <f t="shared" si="256"/>
        <v>2.7474462839028324E-3</v>
      </c>
      <c r="N687" s="1">
        <v>5169</v>
      </c>
      <c r="O687" s="1">
        <v>6567</v>
      </c>
      <c r="P687" s="1">
        <v>2420</v>
      </c>
      <c r="Q687" s="1">
        <v>17</v>
      </c>
      <c r="R687" s="1">
        <v>8</v>
      </c>
      <c r="S687" s="1">
        <v>6</v>
      </c>
      <c r="U687" s="1">
        <v>4</v>
      </c>
      <c r="X687" s="1">
        <v>4</v>
      </c>
      <c r="AN687" s="7">
        <f>IF(Q687&gt;0,RANK(Q687,(N687:P687,Q687:AL687)),0)</f>
        <v>4</v>
      </c>
      <c r="AO687" s="7">
        <f>IF(R687&gt;0,RANK(R687,(N687:P687,Q687:AL687)),0)</f>
        <v>5</v>
      </c>
      <c r="AP687" s="7">
        <f>IF(S687&gt;0,RANK(S687,(N687:P687,Q687:AL687)),0)</f>
        <v>6</v>
      </c>
      <c r="AQ687" s="7">
        <f>IF(T687&gt;0,RANK(T687,(N687:P687,Q687:AL687)),0)</f>
        <v>0</v>
      </c>
      <c r="AR687" s="2">
        <f t="shared" si="257"/>
        <v>1.1976047904191617E-3</v>
      </c>
      <c r="AS687" s="2">
        <f t="shared" si="258"/>
        <v>5.6357872490313493E-4</v>
      </c>
      <c r="AT687" s="2">
        <f t="shared" si="259"/>
        <v>4.2268404367735117E-4</v>
      </c>
      <c r="AU687" s="2">
        <f t="shared" si="260"/>
        <v>0</v>
      </c>
      <c r="AW687" t="s">
        <v>682</v>
      </c>
      <c r="AX687" t="s">
        <v>352</v>
      </c>
      <c r="BA687" s="127">
        <v>17</v>
      </c>
      <c r="BB687" s="130">
        <v>109</v>
      </c>
      <c r="BC687" s="131">
        <f t="shared" si="240"/>
        <v>17109</v>
      </c>
      <c r="BE687" s="7" t="s">
        <v>3271</v>
      </c>
    </row>
    <row r="688" spans="1:57" hidden="1" outlineLevel="1" x14ac:dyDescent="0.2">
      <c r="A688" t="s">
        <v>1713</v>
      </c>
      <c r="B688" t="s">
        <v>352</v>
      </c>
      <c r="C688" s="1">
        <f t="shared" si="251"/>
        <v>13922</v>
      </c>
      <c r="D688" s="7">
        <f>RANK(N688,(N688:P688,Q688:AL688))</f>
        <v>1</v>
      </c>
      <c r="E688" s="7">
        <f>RANK(O688,(N688:P688,Q688:AL688))</f>
        <v>2</v>
      </c>
      <c r="F688" s="7">
        <f>IF(P688&gt;0,RANK(P688,(N688:P688,Q688:AL688)),0)</f>
        <v>3</v>
      </c>
      <c r="G688" s="1">
        <f t="shared" si="252"/>
        <v>517</v>
      </c>
      <c r="H688" s="2">
        <f t="shared" si="238"/>
        <v>3.7135469041804335E-2</v>
      </c>
      <c r="I688" s="2"/>
      <c r="J688" s="2">
        <f t="shared" si="253"/>
        <v>0.41761241200976873</v>
      </c>
      <c r="K688" s="2">
        <f t="shared" si="254"/>
        <v>0.38047694296796436</v>
      </c>
      <c r="L688" s="2">
        <f t="shared" si="255"/>
        <v>0.19896566585260739</v>
      </c>
      <c r="M688" s="2">
        <f t="shared" si="256"/>
        <v>2.9449791696595229E-3</v>
      </c>
      <c r="N688" s="1">
        <v>5814</v>
      </c>
      <c r="O688" s="1">
        <v>5297</v>
      </c>
      <c r="P688" s="1">
        <v>2770</v>
      </c>
      <c r="Q688" s="1">
        <v>21</v>
      </c>
      <c r="R688" s="1">
        <v>7</v>
      </c>
      <c r="S688" s="1">
        <v>7</v>
      </c>
      <c r="U688" s="1">
        <v>6</v>
      </c>
      <c r="AN688" s="7">
        <f>IF(Q688&gt;0,RANK(Q688,(N688:P688,Q688:AL688)),0)</f>
        <v>4</v>
      </c>
      <c r="AO688" s="7">
        <f>IF(R688&gt;0,RANK(R688,(N688:P688,Q688:AL688)),0)</f>
        <v>5</v>
      </c>
      <c r="AP688" s="7">
        <f>IF(S688&gt;0,RANK(S688,(N688:P688,Q688:AL688)),0)</f>
        <v>5</v>
      </c>
      <c r="AQ688" s="7">
        <f>IF(T688&gt;0,RANK(T688,(N688:P688,Q688:AL688)),0)</f>
        <v>0</v>
      </c>
      <c r="AR688" s="2">
        <f t="shared" si="257"/>
        <v>1.508403964947565E-3</v>
      </c>
      <c r="AS688" s="2">
        <f t="shared" si="258"/>
        <v>5.0280132164918828E-4</v>
      </c>
      <c r="AT688" s="2">
        <f t="shared" si="259"/>
        <v>5.0280132164918828E-4</v>
      </c>
      <c r="AU688" s="2">
        <f t="shared" si="260"/>
        <v>0</v>
      </c>
      <c r="AW688" t="s">
        <v>1713</v>
      </c>
      <c r="AX688" t="s">
        <v>352</v>
      </c>
      <c r="BA688" s="127">
        <v>17</v>
      </c>
      <c r="BB688" s="130">
        <v>111</v>
      </c>
      <c r="BC688" s="131">
        <f t="shared" si="240"/>
        <v>17111</v>
      </c>
      <c r="BE688" s="7" t="s">
        <v>3271</v>
      </c>
    </row>
    <row r="689" spans="1:57" hidden="1" outlineLevel="1" x14ac:dyDescent="0.2">
      <c r="A689" t="s">
        <v>399</v>
      </c>
      <c r="B689" t="s">
        <v>352</v>
      </c>
      <c r="C689" s="1">
        <f t="shared" si="251"/>
        <v>88294</v>
      </c>
      <c r="D689" s="7">
        <f>RANK(N689,(N689:P689,Q689:AL689))</f>
        <v>2</v>
      </c>
      <c r="E689" s="7">
        <f>RANK(O689,(N689:P689,Q689:AL689))</f>
        <v>1</v>
      </c>
      <c r="F689" s="7">
        <f>IF(P689&gt;0,RANK(P689,(N689:P689,Q689:AL689)),0)</f>
        <v>3</v>
      </c>
      <c r="G689" s="1">
        <f t="shared" si="252"/>
        <v>16573</v>
      </c>
      <c r="H689" s="2">
        <f t="shared" ref="H689:H752" si="261">G689/C689</f>
        <v>0.18770244863750651</v>
      </c>
      <c r="I689" s="2"/>
      <c r="J689" s="2">
        <f t="shared" si="253"/>
        <v>0.28068724941672141</v>
      </c>
      <c r="K689" s="2">
        <f t="shared" si="254"/>
        <v>0.46838969805422792</v>
      </c>
      <c r="L689" s="2">
        <f t="shared" si="255"/>
        <v>0.24709493283801845</v>
      </c>
      <c r="M689" s="2">
        <f t="shared" si="256"/>
        <v>3.8281196910322224E-3</v>
      </c>
      <c r="N689" s="1">
        <v>24783</v>
      </c>
      <c r="O689" s="1">
        <v>41356</v>
      </c>
      <c r="P689" s="1">
        <v>21817</v>
      </c>
      <c r="Q689" s="1">
        <v>161</v>
      </c>
      <c r="R689" s="1">
        <v>63</v>
      </c>
      <c r="S689" s="1">
        <v>47</v>
      </c>
      <c r="U689" s="1">
        <v>51</v>
      </c>
      <c r="X689" s="1">
        <v>16</v>
      </c>
      <c r="AN689" s="7">
        <f>IF(Q689&gt;0,RANK(Q689,(N689:P689,Q689:AL689)),0)</f>
        <v>4</v>
      </c>
      <c r="AO689" s="7">
        <f>IF(R689&gt;0,RANK(R689,(N689:P689,Q689:AL689)),0)</f>
        <v>5</v>
      </c>
      <c r="AP689" s="7">
        <f>IF(S689&gt;0,RANK(S689,(N689:P689,Q689:AL689)),0)</f>
        <v>7</v>
      </c>
      <c r="AQ689" s="7">
        <f>IF(T689&gt;0,RANK(T689,(N689:P689,Q689:AL689)),0)</f>
        <v>0</v>
      </c>
      <c r="AR689" s="2">
        <f t="shared" si="257"/>
        <v>1.8234534622964189E-3</v>
      </c>
      <c r="AS689" s="2">
        <f t="shared" si="258"/>
        <v>7.1352526785512036E-4</v>
      </c>
      <c r="AT689" s="2">
        <f t="shared" si="259"/>
        <v>5.3231250141572476E-4</v>
      </c>
      <c r="AU689" s="2">
        <f t="shared" si="260"/>
        <v>0</v>
      </c>
      <c r="AW689" t="s">
        <v>399</v>
      </c>
      <c r="AX689" t="s">
        <v>352</v>
      </c>
      <c r="BA689" s="127">
        <v>17</v>
      </c>
      <c r="BB689" s="130">
        <v>113</v>
      </c>
      <c r="BC689" s="131">
        <f t="shared" si="240"/>
        <v>17113</v>
      </c>
      <c r="BE689" s="7" t="s">
        <v>3271</v>
      </c>
    </row>
    <row r="690" spans="1:57" hidden="1" outlineLevel="1" x14ac:dyDescent="0.2">
      <c r="A690" t="s">
        <v>512</v>
      </c>
      <c r="B690" t="s">
        <v>352</v>
      </c>
      <c r="C690" s="1">
        <f t="shared" si="251"/>
        <v>59285</v>
      </c>
      <c r="D690" s="7">
        <f>RANK(N690,(N690:P690,Q690:AL690))</f>
        <v>2</v>
      </c>
      <c r="E690" s="7">
        <f>RANK(O690,(N690:P690,Q690:AL690))</f>
        <v>1</v>
      </c>
      <c r="F690" s="7">
        <f>IF(P690&gt;0,RANK(P690,(N690:P690,Q690:AL690)),0)</f>
        <v>3</v>
      </c>
      <c r="G690" s="1">
        <f t="shared" si="252"/>
        <v>2636</v>
      </c>
      <c r="H690" s="2">
        <f t="shared" si="261"/>
        <v>4.4463186303449441E-2</v>
      </c>
      <c r="I690" s="2"/>
      <c r="J690" s="2">
        <f t="shared" si="253"/>
        <v>0.38947457198279495</v>
      </c>
      <c r="K690" s="2">
        <f t="shared" si="254"/>
        <v>0.43393775828624442</v>
      </c>
      <c r="L690" s="2">
        <f t="shared" si="255"/>
        <v>0.17343341486041999</v>
      </c>
      <c r="M690" s="2">
        <f t="shared" si="256"/>
        <v>3.1542548705405793E-3</v>
      </c>
      <c r="N690" s="1">
        <v>23090</v>
      </c>
      <c r="O690" s="1">
        <v>25726</v>
      </c>
      <c r="P690" s="1">
        <v>10282</v>
      </c>
      <c r="Q690" s="1">
        <v>86</v>
      </c>
      <c r="R690" s="1">
        <v>22</v>
      </c>
      <c r="S690" s="1">
        <v>44</v>
      </c>
      <c r="U690" s="1">
        <v>23</v>
      </c>
      <c r="X690" s="1">
        <v>12</v>
      </c>
      <c r="AN690" s="7">
        <f>IF(Q690&gt;0,RANK(Q690,(N690:P690,Q690:AL690)),0)</f>
        <v>4</v>
      </c>
      <c r="AO690" s="7">
        <f>IF(R690&gt;0,RANK(R690,(N690:P690,Q690:AL690)),0)</f>
        <v>7</v>
      </c>
      <c r="AP690" s="7">
        <f>IF(S690&gt;0,RANK(S690,(N690:P690,Q690:AL690)),0)</f>
        <v>5</v>
      </c>
      <c r="AQ690" s="7">
        <f>IF(T690&gt;0,RANK(T690,(N690:P690,Q690:AL690)),0)</f>
        <v>0</v>
      </c>
      <c r="AR690" s="2">
        <f t="shared" si="257"/>
        <v>1.4506198869865903E-3</v>
      </c>
      <c r="AS690" s="2">
        <f t="shared" si="258"/>
        <v>3.7108880829889515E-4</v>
      </c>
      <c r="AT690" s="2">
        <f t="shared" si="259"/>
        <v>7.421776165977903E-4</v>
      </c>
      <c r="AU690" s="2">
        <f t="shared" si="260"/>
        <v>0</v>
      </c>
      <c r="AW690" t="s">
        <v>512</v>
      </c>
      <c r="AX690" t="s">
        <v>352</v>
      </c>
      <c r="BA690" s="127">
        <v>17</v>
      </c>
      <c r="BB690" s="130">
        <v>115</v>
      </c>
      <c r="BC690" s="131">
        <f t="shared" si="240"/>
        <v>17115</v>
      </c>
      <c r="BE690" s="7" t="s">
        <v>3271</v>
      </c>
    </row>
    <row r="691" spans="1:57" hidden="1" outlineLevel="1" x14ac:dyDescent="0.2">
      <c r="A691" t="s">
        <v>1319</v>
      </c>
      <c r="B691" t="s">
        <v>352</v>
      </c>
      <c r="C691" s="1">
        <f t="shared" si="251"/>
        <v>55580</v>
      </c>
      <c r="D691" s="7">
        <f>RANK(N691,(N691:P691,Q691:AL691))</f>
        <v>1</v>
      </c>
      <c r="E691" s="7">
        <f>RANK(O691,(N691:P691,Q691:AL691))</f>
        <v>2</v>
      </c>
      <c r="F691" s="7">
        <f>IF(P691&gt;0,RANK(P691,(N691:P691,Q691:AL691)),0)</f>
        <v>3</v>
      </c>
      <c r="G691" s="1">
        <f t="shared" si="252"/>
        <v>8765</v>
      </c>
      <c r="H691" s="2">
        <f t="shared" si="261"/>
        <v>0.15770061173083844</v>
      </c>
      <c r="I691" s="2"/>
      <c r="J691" s="2">
        <f t="shared" si="253"/>
        <v>0.49386469953220585</v>
      </c>
      <c r="K691" s="2">
        <f t="shared" si="254"/>
        <v>0.33616408780136742</v>
      </c>
      <c r="L691" s="2">
        <f t="shared" si="255"/>
        <v>0.16617488305145736</v>
      </c>
      <c r="M691" s="2">
        <f t="shared" si="256"/>
        <v>3.7963296149694237E-3</v>
      </c>
      <c r="N691" s="1">
        <v>27449</v>
      </c>
      <c r="O691" s="1">
        <v>18684</v>
      </c>
      <c r="P691" s="1">
        <v>9236</v>
      </c>
      <c r="Q691" s="1">
        <v>77</v>
      </c>
      <c r="R691" s="1">
        <v>29</v>
      </c>
      <c r="S691" s="1">
        <v>61</v>
      </c>
      <c r="U691" s="1">
        <v>30</v>
      </c>
      <c r="X691" s="1">
        <v>14</v>
      </c>
      <c r="AN691" s="7">
        <f>IF(Q691&gt;0,RANK(Q691,(N691:P691,Q691:AL691)),0)</f>
        <v>4</v>
      </c>
      <c r="AO691" s="7">
        <f>IF(R691&gt;0,RANK(R691,(N691:P691,Q691:AL691)),0)</f>
        <v>7</v>
      </c>
      <c r="AP691" s="7">
        <f>IF(S691&gt;0,RANK(S691,(N691:P691,Q691:AL691)),0)</f>
        <v>5</v>
      </c>
      <c r="AQ691" s="7">
        <f>IF(T691&gt;0,RANK(T691,(N691:P691,Q691:AL691)),0)</f>
        <v>0</v>
      </c>
      <c r="AR691" s="2">
        <f t="shared" si="257"/>
        <v>1.3853904282115869E-3</v>
      </c>
      <c r="AS691" s="2">
        <f t="shared" si="258"/>
        <v>5.2177042101475351E-4</v>
      </c>
      <c r="AT691" s="2">
        <f t="shared" si="259"/>
        <v>1.097517092479309E-3</v>
      </c>
      <c r="AU691" s="2">
        <f t="shared" si="260"/>
        <v>0</v>
      </c>
      <c r="AW691" t="s">
        <v>1319</v>
      </c>
      <c r="AX691" t="s">
        <v>352</v>
      </c>
      <c r="BA691" s="127">
        <v>17</v>
      </c>
      <c r="BB691" s="130">
        <v>117</v>
      </c>
      <c r="BC691" s="131">
        <f t="shared" si="240"/>
        <v>17117</v>
      </c>
      <c r="BE691" s="7" t="s">
        <v>3271</v>
      </c>
    </row>
    <row r="692" spans="1:57" hidden="1" outlineLevel="1" x14ac:dyDescent="0.2">
      <c r="A692" t="s">
        <v>1171</v>
      </c>
      <c r="B692" t="s">
        <v>352</v>
      </c>
      <c r="C692" s="1">
        <f t="shared" si="251"/>
        <v>23661</v>
      </c>
      <c r="D692" s="7">
        <f>RANK(N692,(N692:P692,Q692:AL692))</f>
        <v>1</v>
      </c>
      <c r="E692" s="7">
        <f>RANK(O692,(N692:P692,Q692:AL692))</f>
        <v>2</v>
      </c>
      <c r="F692" s="7">
        <f>IF(P692&gt;0,RANK(P692,(N692:P692,Q692:AL692)),0)</f>
        <v>3</v>
      </c>
      <c r="G692" s="1">
        <f t="shared" si="252"/>
        <v>5532</v>
      </c>
      <c r="H692" s="2">
        <f t="shared" si="261"/>
        <v>0.23380245974388233</v>
      </c>
      <c r="I692" s="2"/>
      <c r="J692" s="2">
        <f t="shared" si="253"/>
        <v>0.50927686910950509</v>
      </c>
      <c r="K692" s="2">
        <f t="shared" si="254"/>
        <v>0.27547440936562273</v>
      </c>
      <c r="L692" s="2">
        <f t="shared" si="255"/>
        <v>0.21207894848062211</v>
      </c>
      <c r="M692" s="2">
        <f t="shared" si="256"/>
        <v>3.1697730442500627E-3</v>
      </c>
      <c r="N692" s="1">
        <v>12050</v>
      </c>
      <c r="O692" s="1">
        <v>6518</v>
      </c>
      <c r="P692" s="1">
        <v>5018</v>
      </c>
      <c r="Q692" s="1">
        <v>26</v>
      </c>
      <c r="R692" s="1">
        <v>19</v>
      </c>
      <c r="S692" s="1">
        <v>20</v>
      </c>
      <c r="U692" s="1">
        <v>5</v>
      </c>
      <c r="X692" s="1">
        <v>5</v>
      </c>
      <c r="AN692" s="7">
        <f>IF(Q692&gt;0,RANK(Q692,(N692:P692,Q692:AL692)),0)</f>
        <v>4</v>
      </c>
      <c r="AO692" s="7">
        <f>IF(R692&gt;0,RANK(R692,(N692:P692,Q692:AL692)),0)</f>
        <v>6</v>
      </c>
      <c r="AP692" s="7">
        <f>IF(S692&gt;0,RANK(S692,(N692:P692,Q692:AL692)),0)</f>
        <v>5</v>
      </c>
      <c r="AQ692" s="7">
        <f>IF(T692&gt;0,RANK(T692,(N692:P692,Q692:AL692)),0)</f>
        <v>0</v>
      </c>
      <c r="AR692" s="2">
        <f t="shared" si="257"/>
        <v>1.098854655340011E-3</v>
      </c>
      <c r="AS692" s="2">
        <f t="shared" si="258"/>
        <v>8.0300917121000801E-4</v>
      </c>
      <c r="AT692" s="2">
        <f t="shared" si="259"/>
        <v>8.452728118000085E-4</v>
      </c>
      <c r="AU692" s="2">
        <f t="shared" si="260"/>
        <v>0</v>
      </c>
      <c r="AW692" t="s">
        <v>1171</v>
      </c>
      <c r="AX692" t="s">
        <v>352</v>
      </c>
      <c r="BA692" s="127">
        <v>17</v>
      </c>
      <c r="BB692" s="130">
        <v>119</v>
      </c>
      <c r="BC692" s="131">
        <f t="shared" si="240"/>
        <v>17119</v>
      </c>
      <c r="BE692" s="7" t="s">
        <v>3271</v>
      </c>
    </row>
    <row r="693" spans="1:57" hidden="1" outlineLevel="1" x14ac:dyDescent="0.2">
      <c r="A693" t="s">
        <v>1320</v>
      </c>
      <c r="B693" t="s">
        <v>352</v>
      </c>
      <c r="C693" s="1">
        <f t="shared" si="251"/>
        <v>114095</v>
      </c>
      <c r="D693" s="7">
        <f>RANK(N693,(N693:P693,Q693:AL693))</f>
        <v>1</v>
      </c>
      <c r="E693" s="7">
        <f>RANK(O693,(N693:P693,Q693:AL693))</f>
        <v>2</v>
      </c>
      <c r="F693" s="7">
        <f>IF(P693&gt;0,RANK(P693,(N693:P693,Q693:AL693)),0)</f>
        <v>3</v>
      </c>
      <c r="G693" s="1">
        <f t="shared" si="252"/>
        <v>26317</v>
      </c>
      <c r="H693" s="2">
        <f t="shared" si="261"/>
        <v>0.23065866164161444</v>
      </c>
      <c r="I693" s="2"/>
      <c r="J693" s="2">
        <f t="shared" si="253"/>
        <v>0.51259038520531142</v>
      </c>
      <c r="K693" s="2">
        <f t="shared" si="254"/>
        <v>0.28193172356369695</v>
      </c>
      <c r="L693" s="2">
        <f t="shared" si="255"/>
        <v>0.20255050615714976</v>
      </c>
      <c r="M693" s="2">
        <f t="shared" si="256"/>
        <v>2.9273850738418816E-3</v>
      </c>
      <c r="N693" s="1">
        <v>58484</v>
      </c>
      <c r="O693" s="1">
        <v>32167</v>
      </c>
      <c r="P693" s="1">
        <v>23110</v>
      </c>
      <c r="Q693" s="1">
        <v>137</v>
      </c>
      <c r="R693" s="1">
        <v>82</v>
      </c>
      <c r="S693" s="1">
        <v>64</v>
      </c>
      <c r="U693" s="1">
        <v>26</v>
      </c>
      <c r="X693" s="1">
        <v>13</v>
      </c>
      <c r="Y693" s="1">
        <v>12</v>
      </c>
      <c r="AN693" s="7">
        <f>IF(Q693&gt;0,RANK(Q693,(N693:P693,Q693:AL693)),0)</f>
        <v>4</v>
      </c>
      <c r="AO693" s="7">
        <f>IF(R693&gt;0,RANK(R693,(N693:P693,Q693:AL693)),0)</f>
        <v>5</v>
      </c>
      <c r="AP693" s="7">
        <f>IF(S693&gt;0,RANK(S693,(N693:P693,Q693:AL693)),0)</f>
        <v>6</v>
      </c>
      <c r="AQ693" s="7">
        <f>IF(T693&gt;0,RANK(T693,(N693:P693,Q693:AL693)),0)</f>
        <v>0</v>
      </c>
      <c r="AR693" s="2">
        <f t="shared" si="257"/>
        <v>1.2007537578333845E-3</v>
      </c>
      <c r="AS693" s="2">
        <f t="shared" si="258"/>
        <v>7.1869932950611331E-4</v>
      </c>
      <c r="AT693" s="2">
        <f t="shared" si="259"/>
        <v>5.6093606205355191E-4</v>
      </c>
      <c r="AU693" s="2">
        <f t="shared" si="260"/>
        <v>0</v>
      </c>
      <c r="AW693" t="s">
        <v>1320</v>
      </c>
      <c r="AX693" t="s">
        <v>352</v>
      </c>
      <c r="BA693" s="127">
        <v>17</v>
      </c>
      <c r="BB693" s="130">
        <v>121</v>
      </c>
      <c r="BC693" s="131">
        <f t="shared" si="240"/>
        <v>17121</v>
      </c>
      <c r="BE693" s="7" t="s">
        <v>3271</v>
      </c>
    </row>
    <row r="694" spans="1:57" hidden="1" outlineLevel="1" x14ac:dyDescent="0.2">
      <c r="A694" t="s">
        <v>2071</v>
      </c>
      <c r="B694" t="s">
        <v>352</v>
      </c>
      <c r="C694" s="1">
        <f t="shared" si="251"/>
        <v>18883</v>
      </c>
      <c r="D694" s="7">
        <f>RANK(N694,(N694:P694,Q694:AL694))</f>
        <v>1</v>
      </c>
      <c r="E694" s="7">
        <f>RANK(O694,(N694:P694,Q694:AL694))</f>
        <v>2</v>
      </c>
      <c r="F694" s="7">
        <f>IF(P694&gt;0,RANK(P694,(N694:P694,Q694:AL694)),0)</f>
        <v>3</v>
      </c>
      <c r="G694" s="1">
        <f t="shared" si="252"/>
        <v>3905</v>
      </c>
      <c r="H694" s="2">
        <f t="shared" si="261"/>
        <v>0.20679976698617805</v>
      </c>
      <c r="I694" s="2"/>
      <c r="J694" s="2">
        <f t="shared" si="253"/>
        <v>0.51204787374887462</v>
      </c>
      <c r="K694" s="2">
        <f t="shared" si="254"/>
        <v>0.30524810676269659</v>
      </c>
      <c r="L694" s="2">
        <f t="shared" si="255"/>
        <v>0.18042683895567441</v>
      </c>
      <c r="M694" s="2">
        <f t="shared" si="256"/>
        <v>2.2771805327543859E-3</v>
      </c>
      <c r="N694" s="1">
        <v>9669</v>
      </c>
      <c r="O694" s="1">
        <v>5764</v>
      </c>
      <c r="P694" s="1">
        <v>3407</v>
      </c>
      <c r="Q694" s="1">
        <v>20</v>
      </c>
      <c r="R694" s="1">
        <v>12</v>
      </c>
      <c r="S694" s="1">
        <v>4</v>
      </c>
      <c r="U694" s="1">
        <v>4</v>
      </c>
      <c r="X694" s="1">
        <v>3</v>
      </c>
      <c r="AN694" s="7">
        <f>IF(Q694&gt;0,RANK(Q694,(N694:P694,Q694:AL694)),0)</f>
        <v>4</v>
      </c>
      <c r="AO694" s="7">
        <f>IF(R694&gt;0,RANK(R694,(N694:P694,Q694:AL694)),0)</f>
        <v>5</v>
      </c>
      <c r="AP694" s="7">
        <f>IF(S694&gt;0,RANK(S694,(N694:P694,Q694:AL694)),0)</f>
        <v>6</v>
      </c>
      <c r="AQ694" s="7">
        <f>IF(T694&gt;0,RANK(T694,(N694:P694,Q694:AL694)),0)</f>
        <v>0</v>
      </c>
      <c r="AR694" s="2">
        <f t="shared" si="257"/>
        <v>1.0591537361648044E-3</v>
      </c>
      <c r="AS694" s="2">
        <f t="shared" si="258"/>
        <v>6.3549224169888257E-4</v>
      </c>
      <c r="AT694" s="2">
        <f t="shared" si="259"/>
        <v>2.1183074723296087E-4</v>
      </c>
      <c r="AU694" s="2">
        <f t="shared" si="260"/>
        <v>0</v>
      </c>
      <c r="AW694" t="s">
        <v>2071</v>
      </c>
      <c r="AX694" t="s">
        <v>352</v>
      </c>
      <c r="BA694" s="127">
        <v>17</v>
      </c>
      <c r="BB694" s="130">
        <v>123</v>
      </c>
      <c r="BC694" s="131">
        <f t="shared" si="240"/>
        <v>17123</v>
      </c>
      <c r="BE694" s="7" t="s">
        <v>3271</v>
      </c>
    </row>
    <row r="695" spans="1:57" hidden="1" outlineLevel="1" x14ac:dyDescent="0.2">
      <c r="A695" t="s">
        <v>526</v>
      </c>
      <c r="B695" t="s">
        <v>352</v>
      </c>
      <c r="C695" s="1">
        <f t="shared" si="251"/>
        <v>6496</v>
      </c>
      <c r="D695" s="7">
        <f>RANK(N695,(N695:P695,Q695:AL695))</f>
        <v>1</v>
      </c>
      <c r="E695" s="7">
        <f>RANK(O695,(N695:P695,Q695:AL695))</f>
        <v>2</v>
      </c>
      <c r="F695" s="7">
        <f>IF(P695&gt;0,RANK(P695,(N695:P695,Q695:AL695)),0)</f>
        <v>3</v>
      </c>
      <c r="G695" s="1">
        <f t="shared" si="252"/>
        <v>328</v>
      </c>
      <c r="H695" s="2">
        <f t="shared" si="261"/>
        <v>5.0492610837438424E-2</v>
      </c>
      <c r="I695" s="2"/>
      <c r="J695" s="2">
        <f t="shared" si="253"/>
        <v>0.43395935960591131</v>
      </c>
      <c r="K695" s="2">
        <f t="shared" si="254"/>
        <v>0.38346674876847292</v>
      </c>
      <c r="L695" s="2">
        <f t="shared" si="255"/>
        <v>0.17995689655172414</v>
      </c>
      <c r="M695" s="2">
        <f t="shared" si="256"/>
        <v>2.6169950738916814E-3</v>
      </c>
      <c r="N695" s="1">
        <v>2819</v>
      </c>
      <c r="O695" s="1">
        <v>2491</v>
      </c>
      <c r="P695" s="1">
        <v>1169</v>
      </c>
      <c r="Q695" s="1">
        <v>4</v>
      </c>
      <c r="R695" s="1">
        <v>1</v>
      </c>
      <c r="S695" s="1">
        <v>6</v>
      </c>
      <c r="U695" s="1">
        <v>6</v>
      </c>
      <c r="AN695" s="7">
        <f>IF(Q695&gt;0,RANK(Q695,(N695:P695,Q695:AL695)),0)</f>
        <v>6</v>
      </c>
      <c r="AO695" s="7">
        <f>IF(R695&gt;0,RANK(R695,(N695:P695,Q695:AL695)),0)</f>
        <v>7</v>
      </c>
      <c r="AP695" s="7">
        <f>IF(S695&gt;0,RANK(S695,(N695:P695,Q695:AL695)),0)</f>
        <v>4</v>
      </c>
      <c r="AQ695" s="7">
        <f>IF(T695&gt;0,RANK(T695,(N695:P695,Q695:AL695)),0)</f>
        <v>0</v>
      </c>
      <c r="AR695" s="2">
        <f t="shared" si="257"/>
        <v>6.1576354679802956E-4</v>
      </c>
      <c r="AS695" s="2">
        <f t="shared" si="258"/>
        <v>1.5394088669950739E-4</v>
      </c>
      <c r="AT695" s="2">
        <f t="shared" si="259"/>
        <v>9.2364532019704429E-4</v>
      </c>
      <c r="AU695" s="2">
        <f t="shared" si="260"/>
        <v>0</v>
      </c>
      <c r="AW695" t="s">
        <v>526</v>
      </c>
      <c r="AX695" t="s">
        <v>352</v>
      </c>
      <c r="BA695" s="127">
        <v>17</v>
      </c>
      <c r="BB695" s="130">
        <v>125</v>
      </c>
      <c r="BC695" s="131">
        <f t="shared" si="240"/>
        <v>17125</v>
      </c>
      <c r="BE695" s="7" t="s">
        <v>3271</v>
      </c>
    </row>
    <row r="696" spans="1:57" hidden="1" outlineLevel="1" x14ac:dyDescent="0.2">
      <c r="A696" t="s">
        <v>1656</v>
      </c>
      <c r="B696" t="s">
        <v>352</v>
      </c>
      <c r="C696" s="1">
        <f t="shared" si="251"/>
        <v>7702</v>
      </c>
      <c r="D696" s="7">
        <f>RANK(N696,(N696:P696,Q696:AL696))</f>
        <v>1</v>
      </c>
      <c r="E696" s="7">
        <f>RANK(O696,(N696:P696,Q696:AL696))</f>
        <v>2</v>
      </c>
      <c r="F696" s="7">
        <f>IF(P696&gt;0,RANK(P696,(N696:P696,Q696:AL696)),0)</f>
        <v>3</v>
      </c>
      <c r="G696" s="1">
        <f t="shared" si="252"/>
        <v>1496</v>
      </c>
      <c r="H696" s="2">
        <f t="shared" si="261"/>
        <v>0.19423526356790444</v>
      </c>
      <c r="I696" s="2"/>
      <c r="J696" s="2">
        <f t="shared" si="253"/>
        <v>0.5153206959231369</v>
      </c>
      <c r="K696" s="2">
        <f t="shared" si="254"/>
        <v>0.3210854323552324</v>
      </c>
      <c r="L696" s="2">
        <f t="shared" si="255"/>
        <v>0.16164632562970657</v>
      </c>
      <c r="M696" s="2">
        <f t="shared" si="256"/>
        <v>1.9475460919241294E-3</v>
      </c>
      <c r="N696" s="1">
        <v>3969</v>
      </c>
      <c r="O696" s="1">
        <v>2473</v>
      </c>
      <c r="P696" s="1">
        <v>1245</v>
      </c>
      <c r="Q696" s="1">
        <v>6</v>
      </c>
      <c r="R696" s="1">
        <v>2</v>
      </c>
      <c r="S696" s="1">
        <v>4</v>
      </c>
      <c r="U696" s="1">
        <v>3</v>
      </c>
      <c r="AN696" s="7">
        <f>IF(Q696&gt;0,RANK(Q696,(N696:P696,Q696:AL696)),0)</f>
        <v>4</v>
      </c>
      <c r="AO696" s="7">
        <f>IF(R696&gt;0,RANK(R696,(N696:P696,Q696:AL696)),0)</f>
        <v>7</v>
      </c>
      <c r="AP696" s="7">
        <f>IF(S696&gt;0,RANK(S696,(N696:P696,Q696:AL696)),0)</f>
        <v>5</v>
      </c>
      <c r="AQ696" s="7">
        <f>IF(T696&gt;0,RANK(T696,(N696:P696,Q696:AL696)),0)</f>
        <v>0</v>
      </c>
      <c r="AR696" s="2">
        <f t="shared" si="257"/>
        <v>7.7901843676967026E-4</v>
      </c>
      <c r="AS696" s="2">
        <f t="shared" si="258"/>
        <v>2.5967281225655674E-4</v>
      </c>
      <c r="AT696" s="2">
        <f t="shared" si="259"/>
        <v>5.1934562451311347E-4</v>
      </c>
      <c r="AU696" s="2">
        <f t="shared" si="260"/>
        <v>0</v>
      </c>
      <c r="AW696" t="s">
        <v>1656</v>
      </c>
      <c r="AX696" t="s">
        <v>352</v>
      </c>
      <c r="BA696" s="127">
        <v>17</v>
      </c>
      <c r="BB696" s="130">
        <v>127</v>
      </c>
      <c r="BC696" s="131">
        <f t="shared" si="240"/>
        <v>17127</v>
      </c>
      <c r="BE696" s="7" t="s">
        <v>3271</v>
      </c>
    </row>
    <row r="697" spans="1:57" hidden="1" outlineLevel="1" x14ac:dyDescent="0.2">
      <c r="A697" t="s">
        <v>1172</v>
      </c>
      <c r="B697" t="s">
        <v>352</v>
      </c>
      <c r="C697" s="1">
        <f t="shared" si="251"/>
        <v>7056</v>
      </c>
      <c r="D697" s="7">
        <f>RANK(N697,(N697:P697,Q697:AL697))</f>
        <v>1</v>
      </c>
      <c r="E697" s="7">
        <f>RANK(O697,(N697:P697,Q697:AL697))</f>
        <v>2</v>
      </c>
      <c r="F697" s="7">
        <f>IF(P697&gt;0,RANK(P697,(N697:P697,Q697:AL697)),0)</f>
        <v>3</v>
      </c>
      <c r="G697" s="1">
        <f t="shared" si="252"/>
        <v>593</v>
      </c>
      <c r="H697" s="2">
        <f t="shared" si="261"/>
        <v>8.4041950113378686E-2</v>
      </c>
      <c r="I697" s="2"/>
      <c r="J697" s="2">
        <f t="shared" si="253"/>
        <v>0.47434807256235828</v>
      </c>
      <c r="K697" s="2">
        <f t="shared" si="254"/>
        <v>0.39030612244897961</v>
      </c>
      <c r="L697" s="2">
        <f t="shared" si="255"/>
        <v>0.12641723356009071</v>
      </c>
      <c r="M697" s="2">
        <f t="shared" si="256"/>
        <v>8.9285714285713413E-3</v>
      </c>
      <c r="N697" s="1">
        <v>3347</v>
      </c>
      <c r="O697" s="1">
        <v>2754</v>
      </c>
      <c r="P697" s="1">
        <v>892</v>
      </c>
      <c r="Q697" s="1">
        <v>9</v>
      </c>
      <c r="R697" s="1">
        <v>25</v>
      </c>
      <c r="S697" s="1">
        <v>27</v>
      </c>
      <c r="U697" s="1">
        <v>1</v>
      </c>
      <c r="X697" s="1">
        <v>1</v>
      </c>
      <c r="AN697" s="7">
        <f>IF(Q697&gt;0,RANK(Q697,(N697:P697,Q697:AL697)),0)</f>
        <v>6</v>
      </c>
      <c r="AO697" s="7">
        <f>IF(R697&gt;0,RANK(R697,(N697:P697,Q697:AL697)),0)</f>
        <v>5</v>
      </c>
      <c r="AP697" s="7">
        <f>IF(S697&gt;0,RANK(S697,(N697:P697,Q697:AL697)),0)</f>
        <v>4</v>
      </c>
      <c r="AQ697" s="7">
        <f>IF(T697&gt;0,RANK(T697,(N697:P697,Q697:AL697)),0)</f>
        <v>0</v>
      </c>
      <c r="AR697" s="2">
        <f t="shared" si="257"/>
        <v>1.2755102040816326E-3</v>
      </c>
      <c r="AS697" s="2">
        <f t="shared" si="258"/>
        <v>3.5430839002267575E-3</v>
      </c>
      <c r="AT697" s="2">
        <f t="shared" si="259"/>
        <v>3.8265306122448979E-3</v>
      </c>
      <c r="AU697" s="2">
        <f t="shared" si="260"/>
        <v>0</v>
      </c>
      <c r="AW697" t="s">
        <v>1172</v>
      </c>
      <c r="AX697" t="s">
        <v>352</v>
      </c>
      <c r="BA697" s="127">
        <v>17</v>
      </c>
      <c r="BB697" s="130">
        <v>129</v>
      </c>
      <c r="BC697" s="131">
        <f t="shared" ref="BC697:BC734" si="262">BA697*1000+BB697</f>
        <v>17129</v>
      </c>
      <c r="BE697" s="7" t="s">
        <v>3271</v>
      </c>
    </row>
    <row r="698" spans="1:57" hidden="1" outlineLevel="1" x14ac:dyDescent="0.2">
      <c r="A698" t="s">
        <v>3206</v>
      </c>
      <c r="B698" t="s">
        <v>352</v>
      </c>
      <c r="C698" s="1">
        <f t="shared" ref="C698:C729" si="263">SUM(N698:AL698)</f>
        <v>6299</v>
      </c>
      <c r="D698" s="7">
        <f>RANK(N698,(N698:P698,Q698:AL698))</f>
        <v>2</v>
      </c>
      <c r="E698" s="7">
        <f>RANK(O698,(N698:P698,Q698:AL698))</f>
        <v>1</v>
      </c>
      <c r="F698" s="7">
        <f>IF(P698&gt;0,RANK(P698,(N698:P698,Q698:AL698)),0)</f>
        <v>3</v>
      </c>
      <c r="G698" s="1">
        <f t="shared" ref="G698:G729" si="264">MAX(N698:P698)-LARGE(N698:P698,2)</f>
        <v>570</v>
      </c>
      <c r="H698" s="2">
        <f t="shared" si="261"/>
        <v>9.0490554056199393E-2</v>
      </c>
      <c r="I698" s="2"/>
      <c r="J698" s="2">
        <f t="shared" ref="J698:J729" si="265">IF($C698=0,"-",N698/$C698)</f>
        <v>0.35942213049690425</v>
      </c>
      <c r="K698" s="2">
        <f t="shared" ref="K698:K729" si="266">IF($C698=0,"-",O698/$C698)</f>
        <v>0.44991268455310368</v>
      </c>
      <c r="L698" s="2">
        <f t="shared" ref="L698:L729" si="267">IF($C698=0,"-",P698/$C698)</f>
        <v>0.18717256707413876</v>
      </c>
      <c r="M698" s="2">
        <f t="shared" ref="M698:M729" si="268">IF(C698=0,"-",(1-J698-K698-L698))</f>
        <v>3.4926178758532544E-3</v>
      </c>
      <c r="N698" s="1">
        <v>2264</v>
      </c>
      <c r="O698" s="1">
        <v>2834</v>
      </c>
      <c r="P698" s="1">
        <v>1179</v>
      </c>
      <c r="Q698" s="1">
        <v>4</v>
      </c>
      <c r="R698" s="1">
        <v>7</v>
      </c>
      <c r="S698" s="1">
        <v>8</v>
      </c>
      <c r="U698" s="1">
        <v>2</v>
      </c>
      <c r="X698" s="1">
        <v>1</v>
      </c>
      <c r="AN698" s="7">
        <f>IF(Q698&gt;0,RANK(Q698,(N698:P698,Q698:AL698)),0)</f>
        <v>6</v>
      </c>
      <c r="AO698" s="7">
        <f>IF(R698&gt;0,RANK(R698,(N698:P698,Q698:AL698)),0)</f>
        <v>5</v>
      </c>
      <c r="AP698" s="7">
        <f>IF(S698&gt;0,RANK(S698,(N698:P698,Q698:AL698)),0)</f>
        <v>4</v>
      </c>
      <c r="AQ698" s="7">
        <f>IF(T698&gt;0,RANK(T698,(N698:P698,Q698:AL698)),0)</f>
        <v>0</v>
      </c>
      <c r="AR698" s="2">
        <f t="shared" ref="AR698:AR729" si="269">IF($C698=0,"-",Q698/$C698)</f>
        <v>6.3502143197332911E-4</v>
      </c>
      <c r="AS698" s="2">
        <f t="shared" ref="AS698:AS729" si="270">IF($C698=0,"-",R698/$C698)</f>
        <v>1.111287505953326E-3</v>
      </c>
      <c r="AT698" s="2">
        <f t="shared" ref="AT698:AT729" si="271">IF($C698=0,"-",S698/$C698)</f>
        <v>1.2700428639466582E-3</v>
      </c>
      <c r="AU698" s="2">
        <f t="shared" ref="AU698:AU729" si="272">IF($C698=0,"-",T698/$C698)</f>
        <v>0</v>
      </c>
      <c r="AW698" t="s">
        <v>3206</v>
      </c>
      <c r="AX698" t="s">
        <v>352</v>
      </c>
      <c r="BA698" s="127">
        <v>17</v>
      </c>
      <c r="BB698" s="130">
        <v>131</v>
      </c>
      <c r="BC698" s="131">
        <f t="shared" si="262"/>
        <v>17131</v>
      </c>
      <c r="BE698" s="7" t="s">
        <v>3271</v>
      </c>
    </row>
    <row r="699" spans="1:57" hidden="1" outlineLevel="1" x14ac:dyDescent="0.2">
      <c r="A699" t="s">
        <v>284</v>
      </c>
      <c r="B699" t="s">
        <v>352</v>
      </c>
      <c r="C699" s="1">
        <f t="shared" si="263"/>
        <v>8540</v>
      </c>
      <c r="D699" s="7">
        <f>RANK(N699,(N699:P699,Q699:AL699))</f>
        <v>1</v>
      </c>
      <c r="E699" s="7">
        <f>RANK(O699,(N699:P699,Q699:AL699))</f>
        <v>2</v>
      </c>
      <c r="F699" s="7">
        <f>IF(P699&gt;0,RANK(P699,(N699:P699,Q699:AL699)),0)</f>
        <v>3</v>
      </c>
      <c r="G699" s="1">
        <f t="shared" si="264"/>
        <v>1007</v>
      </c>
      <c r="H699" s="2">
        <f t="shared" si="261"/>
        <v>0.11791569086651053</v>
      </c>
      <c r="I699" s="2"/>
      <c r="J699" s="2">
        <f t="shared" si="265"/>
        <v>0.46721311475409838</v>
      </c>
      <c r="K699" s="2">
        <f t="shared" si="266"/>
        <v>0.34929742388758783</v>
      </c>
      <c r="L699" s="2">
        <f t="shared" si="267"/>
        <v>0.17974238875878221</v>
      </c>
      <c r="M699" s="2">
        <f t="shared" si="268"/>
        <v>3.7470725995316367E-3</v>
      </c>
      <c r="N699" s="1">
        <v>3990</v>
      </c>
      <c r="O699" s="1">
        <v>2983</v>
      </c>
      <c r="P699" s="1">
        <v>1535</v>
      </c>
      <c r="Q699" s="1">
        <v>10</v>
      </c>
      <c r="R699" s="1">
        <v>6</v>
      </c>
      <c r="S699" s="1">
        <v>13</v>
      </c>
      <c r="U699" s="1">
        <v>2</v>
      </c>
      <c r="X699" s="1">
        <v>1</v>
      </c>
      <c r="AN699" s="7">
        <f>IF(Q699&gt;0,RANK(Q699,(N699:P699,Q699:AL699)),0)</f>
        <v>5</v>
      </c>
      <c r="AO699" s="7">
        <f>IF(R699&gt;0,RANK(R699,(N699:P699,Q699:AL699)),0)</f>
        <v>6</v>
      </c>
      <c r="AP699" s="7">
        <f>IF(S699&gt;0,RANK(S699,(N699:P699,Q699:AL699)),0)</f>
        <v>4</v>
      </c>
      <c r="AQ699" s="7">
        <f>IF(T699&gt;0,RANK(T699,(N699:P699,Q699:AL699)),0)</f>
        <v>0</v>
      </c>
      <c r="AR699" s="2">
        <f t="shared" si="269"/>
        <v>1.17096018735363E-3</v>
      </c>
      <c r="AS699" s="2">
        <f t="shared" si="270"/>
        <v>7.0257611241217799E-4</v>
      </c>
      <c r="AT699" s="2">
        <f t="shared" si="271"/>
        <v>1.522248243559719E-3</v>
      </c>
      <c r="AU699" s="2">
        <f t="shared" si="272"/>
        <v>0</v>
      </c>
      <c r="AW699" t="s">
        <v>284</v>
      </c>
      <c r="AX699" t="s">
        <v>352</v>
      </c>
      <c r="BA699" s="127">
        <v>17</v>
      </c>
      <c r="BB699" s="130">
        <v>133</v>
      </c>
      <c r="BC699" s="131">
        <f t="shared" si="262"/>
        <v>17133</v>
      </c>
      <c r="BE699" s="7" t="s">
        <v>3271</v>
      </c>
    </row>
    <row r="700" spans="1:57" hidden="1" outlineLevel="1" x14ac:dyDescent="0.2">
      <c r="A700" t="s">
        <v>1371</v>
      </c>
      <c r="B700" t="s">
        <v>352</v>
      </c>
      <c r="C700" s="1">
        <f t="shared" si="263"/>
        <v>12542</v>
      </c>
      <c r="D700" s="7">
        <f>RANK(N700,(N700:P700,Q700:AL700))</f>
        <v>1</v>
      </c>
      <c r="E700" s="7">
        <f>RANK(O700,(N700:P700,Q700:AL700))</f>
        <v>2</v>
      </c>
      <c r="F700" s="7">
        <f>IF(P700&gt;0,RANK(P700,(N700:P700,Q700:AL700)),0)</f>
        <v>3</v>
      </c>
      <c r="G700" s="1">
        <f t="shared" si="264"/>
        <v>87</v>
      </c>
      <c r="H700" s="2">
        <f t="shared" si="261"/>
        <v>6.9366927124860471E-3</v>
      </c>
      <c r="I700" s="2"/>
      <c r="J700" s="2">
        <f t="shared" si="265"/>
        <v>0.39020889810237602</v>
      </c>
      <c r="K700" s="2">
        <f t="shared" si="266"/>
        <v>0.38327220538988999</v>
      </c>
      <c r="L700" s="2">
        <f t="shared" si="267"/>
        <v>0.22428639770371553</v>
      </c>
      <c r="M700" s="2">
        <f t="shared" si="268"/>
        <v>2.2324988040184623E-3</v>
      </c>
      <c r="N700" s="1">
        <v>4894</v>
      </c>
      <c r="O700" s="1">
        <v>4807</v>
      </c>
      <c r="P700" s="1">
        <v>2813</v>
      </c>
      <c r="Q700" s="1">
        <v>11</v>
      </c>
      <c r="R700" s="1">
        <v>10</v>
      </c>
      <c r="S700" s="1">
        <v>3</v>
      </c>
      <c r="U700" s="1">
        <v>1</v>
      </c>
      <c r="X700" s="1">
        <v>3</v>
      </c>
      <c r="AN700" s="7">
        <f>IF(Q700&gt;0,RANK(Q700,(N700:P700,Q700:AL700)),0)</f>
        <v>4</v>
      </c>
      <c r="AO700" s="7">
        <f>IF(R700&gt;0,RANK(R700,(N700:P700,Q700:AL700)),0)</f>
        <v>5</v>
      </c>
      <c r="AP700" s="7">
        <f>IF(S700&gt;0,RANK(S700,(N700:P700,Q700:AL700)),0)</f>
        <v>6</v>
      </c>
      <c r="AQ700" s="7">
        <f>IF(T700&gt;0,RANK(T700,(N700:P700,Q700:AL700)),0)</f>
        <v>0</v>
      </c>
      <c r="AR700" s="2">
        <f t="shared" si="269"/>
        <v>8.7705310157869558E-4</v>
      </c>
      <c r="AS700" s="2">
        <f t="shared" si="270"/>
        <v>7.9732100143517786E-4</v>
      </c>
      <c r="AT700" s="2">
        <f t="shared" si="271"/>
        <v>2.3919630043055335E-4</v>
      </c>
      <c r="AU700" s="2">
        <f t="shared" si="272"/>
        <v>0</v>
      </c>
      <c r="AW700" t="s">
        <v>1371</v>
      </c>
      <c r="AX700" t="s">
        <v>352</v>
      </c>
      <c r="BA700" s="127">
        <v>17</v>
      </c>
      <c r="BB700" s="130">
        <v>135</v>
      </c>
      <c r="BC700" s="131">
        <f t="shared" si="262"/>
        <v>17135</v>
      </c>
      <c r="BE700" s="7" t="s">
        <v>3271</v>
      </c>
    </row>
    <row r="701" spans="1:57" hidden="1" outlineLevel="1" x14ac:dyDescent="0.2">
      <c r="A701" t="s">
        <v>2256</v>
      </c>
      <c r="B701" t="s">
        <v>352</v>
      </c>
      <c r="C701" s="1">
        <f t="shared" si="263"/>
        <v>14837</v>
      </c>
      <c r="D701" s="7">
        <f>RANK(N701,(N701:P701,Q701:AL701))</f>
        <v>1</v>
      </c>
      <c r="E701" s="7">
        <f>RANK(O701,(N701:P701,Q701:AL701))</f>
        <v>2</v>
      </c>
      <c r="F701" s="7">
        <f>IF(P701&gt;0,RANK(P701,(N701:P701,Q701:AL701)),0)</f>
        <v>3</v>
      </c>
      <c r="G701" s="1">
        <f t="shared" si="264"/>
        <v>3017</v>
      </c>
      <c r="H701" s="2">
        <f t="shared" si="261"/>
        <v>0.20334299386668464</v>
      </c>
      <c r="I701" s="2"/>
      <c r="J701" s="2">
        <f t="shared" si="265"/>
        <v>0.50037069488441055</v>
      </c>
      <c r="K701" s="2">
        <f t="shared" si="266"/>
        <v>0.29702770101772596</v>
      </c>
      <c r="L701" s="2">
        <f t="shared" si="267"/>
        <v>0.19923165060322168</v>
      </c>
      <c r="M701" s="2">
        <f t="shared" si="268"/>
        <v>3.3699534946418086E-3</v>
      </c>
      <c r="N701" s="1">
        <v>7424</v>
      </c>
      <c r="O701" s="1">
        <v>4407</v>
      </c>
      <c r="P701" s="1">
        <v>2956</v>
      </c>
      <c r="Q701" s="1">
        <v>18</v>
      </c>
      <c r="R701" s="1">
        <v>16</v>
      </c>
      <c r="S701" s="1">
        <v>11</v>
      </c>
      <c r="U701" s="1">
        <v>2</v>
      </c>
      <c r="X701" s="1">
        <v>3</v>
      </c>
      <c r="AN701" s="7">
        <f>IF(Q701&gt;0,RANK(Q701,(N701:P701,Q701:AL701)),0)</f>
        <v>4</v>
      </c>
      <c r="AO701" s="7">
        <f>IF(R701&gt;0,RANK(R701,(N701:P701,Q701:AL701)),0)</f>
        <v>5</v>
      </c>
      <c r="AP701" s="7">
        <f>IF(S701&gt;0,RANK(S701,(N701:P701,Q701:AL701)),0)</f>
        <v>6</v>
      </c>
      <c r="AQ701" s="7">
        <f>IF(T701&gt;0,RANK(T701,(N701:P701,Q701:AL701)),0)</f>
        <v>0</v>
      </c>
      <c r="AR701" s="2">
        <f t="shared" si="269"/>
        <v>1.2131832580710386E-3</v>
      </c>
      <c r="AS701" s="2">
        <f t="shared" si="270"/>
        <v>1.0783851182853677E-3</v>
      </c>
      <c r="AT701" s="2">
        <f t="shared" si="271"/>
        <v>7.4138976882119026E-4</v>
      </c>
      <c r="AU701" s="2">
        <f t="shared" si="272"/>
        <v>0</v>
      </c>
      <c r="AW701" t="s">
        <v>2256</v>
      </c>
      <c r="AX701" t="s">
        <v>352</v>
      </c>
      <c r="BA701" s="127">
        <v>17</v>
      </c>
      <c r="BB701" s="130">
        <v>137</v>
      </c>
      <c r="BC701" s="131">
        <f t="shared" si="262"/>
        <v>17137</v>
      </c>
      <c r="BE701" s="7" t="s">
        <v>3271</v>
      </c>
    </row>
    <row r="702" spans="1:57" hidden="1" outlineLevel="1" x14ac:dyDescent="0.2">
      <c r="A702" t="s">
        <v>2257</v>
      </c>
      <c r="B702" t="s">
        <v>352</v>
      </c>
      <c r="C702" s="1">
        <f t="shared" si="263"/>
        <v>16297</v>
      </c>
      <c r="D702" s="7">
        <f>RANK(N702,(N702:P702,Q702:AL702))</f>
        <v>2</v>
      </c>
      <c r="E702" s="7">
        <f>RANK(O702,(N702:P702,Q702:AL702))</f>
        <v>1</v>
      </c>
      <c r="F702" s="7">
        <f>IF(P702&gt;0,RANK(P702,(N702:P702,Q702:AL702)),0)</f>
        <v>3</v>
      </c>
      <c r="G702" s="1">
        <f t="shared" si="264"/>
        <v>215</v>
      </c>
      <c r="H702" s="2">
        <f t="shared" si="261"/>
        <v>1.3192612137203167E-2</v>
      </c>
      <c r="I702" s="2"/>
      <c r="J702" s="2">
        <f t="shared" si="265"/>
        <v>0.38970362643431306</v>
      </c>
      <c r="K702" s="2">
        <f t="shared" si="266"/>
        <v>0.40289623857151624</v>
      </c>
      <c r="L702" s="2">
        <f t="shared" si="267"/>
        <v>0.20353439283303676</v>
      </c>
      <c r="M702" s="2">
        <f t="shared" si="268"/>
        <v>3.8657421611340004E-3</v>
      </c>
      <c r="N702" s="1">
        <v>6351</v>
      </c>
      <c r="O702" s="1">
        <v>6566</v>
      </c>
      <c r="P702" s="1">
        <v>3317</v>
      </c>
      <c r="Q702" s="1">
        <v>19</v>
      </c>
      <c r="R702" s="1">
        <v>5</v>
      </c>
      <c r="S702" s="1">
        <v>31</v>
      </c>
      <c r="U702" s="1">
        <v>6</v>
      </c>
      <c r="X702" s="1">
        <v>2</v>
      </c>
      <c r="AN702" s="7">
        <f>IF(Q702&gt;0,RANK(Q702,(N702:P702,Q702:AL702)),0)</f>
        <v>5</v>
      </c>
      <c r="AO702" s="7">
        <f>IF(R702&gt;0,RANK(R702,(N702:P702,Q702:AL702)),0)</f>
        <v>7</v>
      </c>
      <c r="AP702" s="7">
        <f>IF(S702&gt;0,RANK(S702,(N702:P702,Q702:AL702)),0)</f>
        <v>4</v>
      </c>
      <c r="AQ702" s="7">
        <f>IF(T702&gt;0,RANK(T702,(N702:P702,Q702:AL702)),0)</f>
        <v>0</v>
      </c>
      <c r="AR702" s="2">
        <f t="shared" si="269"/>
        <v>1.1658587470086519E-3</v>
      </c>
      <c r="AS702" s="2">
        <f t="shared" si="270"/>
        <v>3.0680493342332945E-4</v>
      </c>
      <c r="AT702" s="2">
        <f t="shared" si="271"/>
        <v>1.9021905872246426E-3</v>
      </c>
      <c r="AU702" s="2">
        <f t="shared" si="272"/>
        <v>0</v>
      </c>
      <c r="AW702" t="s">
        <v>2257</v>
      </c>
      <c r="AX702" t="s">
        <v>352</v>
      </c>
      <c r="BA702" s="127">
        <v>17</v>
      </c>
      <c r="BB702" s="130">
        <v>139</v>
      </c>
      <c r="BC702" s="131">
        <f t="shared" si="262"/>
        <v>17139</v>
      </c>
      <c r="BE702" s="7" t="s">
        <v>3271</v>
      </c>
    </row>
    <row r="703" spans="1:57" hidden="1" outlineLevel="1" x14ac:dyDescent="0.2">
      <c r="A703" t="s">
        <v>1173</v>
      </c>
      <c r="B703" t="s">
        <v>352</v>
      </c>
      <c r="C703" s="1">
        <f t="shared" si="263"/>
        <v>6465</v>
      </c>
      <c r="D703" s="7">
        <f>RANK(N703,(N703:P703,Q703:AL703))</f>
        <v>1</v>
      </c>
      <c r="E703" s="7">
        <f>RANK(O703,(N703:P703,Q703:AL703))</f>
        <v>2</v>
      </c>
      <c r="F703" s="7">
        <f>IF(P703&gt;0,RANK(P703,(N703:P703,Q703:AL703)),0)</f>
        <v>3</v>
      </c>
      <c r="G703" s="1">
        <f t="shared" si="264"/>
        <v>991</v>
      </c>
      <c r="H703" s="2">
        <f t="shared" si="261"/>
        <v>0.15328692962103635</v>
      </c>
      <c r="I703" s="2"/>
      <c r="J703" s="2">
        <f t="shared" si="265"/>
        <v>0.47269914926527457</v>
      </c>
      <c r="K703" s="2">
        <f t="shared" si="266"/>
        <v>0.31941221964423822</v>
      </c>
      <c r="L703" s="2">
        <f t="shared" si="267"/>
        <v>0.20448569218870843</v>
      </c>
      <c r="M703" s="2">
        <f t="shared" si="268"/>
        <v>3.4029389017787848E-3</v>
      </c>
      <c r="N703" s="1">
        <v>3056</v>
      </c>
      <c r="O703" s="1">
        <v>2065</v>
      </c>
      <c r="P703" s="1">
        <v>1322</v>
      </c>
      <c r="Q703" s="1">
        <v>10</v>
      </c>
      <c r="R703" s="1">
        <v>4</v>
      </c>
      <c r="S703" s="1">
        <v>4</v>
      </c>
      <c r="U703" s="1">
        <v>3</v>
      </c>
      <c r="X703" s="1">
        <v>1</v>
      </c>
      <c r="AN703" s="7">
        <f>IF(Q703&gt;0,RANK(Q703,(N703:P703,Q703:AL703)),0)</f>
        <v>4</v>
      </c>
      <c r="AO703" s="7">
        <f>IF(R703&gt;0,RANK(R703,(N703:P703,Q703:AL703)),0)</f>
        <v>5</v>
      </c>
      <c r="AP703" s="7">
        <f>IF(S703&gt;0,RANK(S703,(N703:P703,Q703:AL703)),0)</f>
        <v>5</v>
      </c>
      <c r="AQ703" s="7">
        <f>IF(T703&gt;0,RANK(T703,(N703:P703,Q703:AL703)),0)</f>
        <v>0</v>
      </c>
      <c r="AR703" s="2">
        <f t="shared" si="269"/>
        <v>1.5467904098994587E-3</v>
      </c>
      <c r="AS703" s="2">
        <f t="shared" si="270"/>
        <v>6.1871616395978342E-4</v>
      </c>
      <c r="AT703" s="2">
        <f t="shared" si="271"/>
        <v>6.1871616395978342E-4</v>
      </c>
      <c r="AU703" s="2">
        <f t="shared" si="272"/>
        <v>0</v>
      </c>
      <c r="AW703" t="s">
        <v>1173</v>
      </c>
      <c r="AX703" t="s">
        <v>352</v>
      </c>
      <c r="BA703" s="127">
        <v>17</v>
      </c>
      <c r="BB703" s="130">
        <v>141</v>
      </c>
      <c r="BC703" s="131">
        <f t="shared" si="262"/>
        <v>17141</v>
      </c>
      <c r="BE703" s="7" t="s">
        <v>3271</v>
      </c>
    </row>
    <row r="704" spans="1:57" hidden="1" outlineLevel="1" x14ac:dyDescent="0.2">
      <c r="A704" t="s">
        <v>1486</v>
      </c>
      <c r="B704" t="s">
        <v>352</v>
      </c>
      <c r="C704" s="1">
        <f t="shared" si="263"/>
        <v>20109</v>
      </c>
      <c r="D704" s="7">
        <f>RANK(N704,(N704:P704,Q704:AL704))</f>
        <v>2</v>
      </c>
      <c r="E704" s="7">
        <f>RANK(O704,(N704:P704,Q704:AL704))</f>
        <v>1</v>
      </c>
      <c r="F704" s="7">
        <f>IF(P704&gt;0,RANK(P704,(N704:P704,Q704:AL704)),0)</f>
        <v>3</v>
      </c>
      <c r="G704" s="1">
        <f t="shared" si="264"/>
        <v>2496</v>
      </c>
      <c r="H704" s="2">
        <f t="shared" si="261"/>
        <v>0.12412352677905415</v>
      </c>
      <c r="I704" s="2"/>
      <c r="J704" s="2">
        <f t="shared" si="265"/>
        <v>0.32383509871201949</v>
      </c>
      <c r="K704" s="2">
        <f t="shared" si="266"/>
        <v>0.44795862549107363</v>
      </c>
      <c r="L704" s="2">
        <f t="shared" si="267"/>
        <v>0.22154259286886469</v>
      </c>
      <c r="M704" s="2">
        <f t="shared" si="268"/>
        <v>6.6636829280421472E-3</v>
      </c>
      <c r="N704" s="1">
        <v>6512</v>
      </c>
      <c r="O704" s="1">
        <v>9008</v>
      </c>
      <c r="P704" s="1">
        <v>4455</v>
      </c>
      <c r="Q704" s="1">
        <v>26</v>
      </c>
      <c r="R704" s="1">
        <v>6</v>
      </c>
      <c r="S704" s="1">
        <v>93</v>
      </c>
      <c r="U704" s="1">
        <v>4</v>
      </c>
      <c r="X704" s="1">
        <v>5</v>
      </c>
      <c r="AN704" s="7">
        <f>IF(Q704&gt;0,RANK(Q704,(N704:P704,Q704:AL704)),0)</f>
        <v>5</v>
      </c>
      <c r="AO704" s="7">
        <f>IF(R704&gt;0,RANK(R704,(N704:P704,Q704:AL704)),0)</f>
        <v>6</v>
      </c>
      <c r="AP704" s="7">
        <f>IF(S704&gt;0,RANK(S704,(N704:P704,Q704:AL704)),0)</f>
        <v>4</v>
      </c>
      <c r="AQ704" s="7">
        <f>IF(T704&gt;0,RANK(T704,(N704:P704,Q704:AL704)),0)</f>
        <v>0</v>
      </c>
      <c r="AR704" s="2">
        <f t="shared" si="269"/>
        <v>1.2929534039484807E-3</v>
      </c>
      <c r="AS704" s="2">
        <f t="shared" si="270"/>
        <v>2.983738624496494E-4</v>
      </c>
      <c r="AT704" s="2">
        <f t="shared" si="271"/>
        <v>4.6247948679695658E-3</v>
      </c>
      <c r="AU704" s="2">
        <f t="shared" si="272"/>
        <v>0</v>
      </c>
      <c r="AW704" t="s">
        <v>1486</v>
      </c>
      <c r="AX704" t="s">
        <v>352</v>
      </c>
      <c r="BA704" s="127">
        <v>17</v>
      </c>
      <c r="BB704" s="130">
        <v>143</v>
      </c>
      <c r="BC704" s="131">
        <f t="shared" si="262"/>
        <v>17143</v>
      </c>
      <c r="BE704" s="7" t="s">
        <v>3271</v>
      </c>
    </row>
    <row r="705" spans="1:57" hidden="1" outlineLevel="1" x14ac:dyDescent="0.2">
      <c r="A705" t="s">
        <v>1206</v>
      </c>
      <c r="B705" t="s">
        <v>352</v>
      </c>
      <c r="C705" s="1">
        <f t="shared" si="263"/>
        <v>81328</v>
      </c>
      <c r="D705" s="7">
        <f>RANK(N705,(N705:P705,Q705:AL705))</f>
        <v>1</v>
      </c>
      <c r="E705" s="7">
        <f>RANK(O705,(N705:P705,Q705:AL705))</f>
        <v>2</v>
      </c>
      <c r="F705" s="7">
        <f>IF(P705&gt;0,RANK(P705,(N705:P705,Q705:AL705)),0)</f>
        <v>3</v>
      </c>
      <c r="G705" s="1">
        <f t="shared" si="264"/>
        <v>7381</v>
      </c>
      <c r="H705" s="2">
        <f t="shared" si="261"/>
        <v>9.0755951209915406E-2</v>
      </c>
      <c r="I705" s="2"/>
      <c r="J705" s="2">
        <f t="shared" si="265"/>
        <v>0.46846104662600824</v>
      </c>
      <c r="K705" s="2">
        <f t="shared" si="266"/>
        <v>0.37770509541609287</v>
      </c>
      <c r="L705" s="2">
        <f t="shared" si="267"/>
        <v>0.14994835726932915</v>
      </c>
      <c r="M705" s="2">
        <f t="shared" si="268"/>
        <v>3.8855006885697985E-3</v>
      </c>
      <c r="N705" s="1">
        <v>38099</v>
      </c>
      <c r="O705" s="1">
        <v>30718</v>
      </c>
      <c r="P705" s="1">
        <v>12195</v>
      </c>
      <c r="Q705" s="1">
        <v>137</v>
      </c>
      <c r="R705" s="1">
        <v>16</v>
      </c>
      <c r="S705" s="1">
        <v>108</v>
      </c>
      <c r="U705" s="1">
        <v>33</v>
      </c>
      <c r="X705" s="1">
        <v>22</v>
      </c>
      <c r="AN705" s="7">
        <f>IF(Q705&gt;0,RANK(Q705,(N705:P705,Q705:AL705)),0)</f>
        <v>4</v>
      </c>
      <c r="AO705" s="7">
        <f>IF(R705&gt;0,RANK(R705,(N705:P705,Q705:AL705)),0)</f>
        <v>8</v>
      </c>
      <c r="AP705" s="7">
        <f>IF(S705&gt;0,RANK(S705,(N705:P705,Q705:AL705)),0)</f>
        <v>5</v>
      </c>
      <c r="AQ705" s="7">
        <f>IF(T705&gt;0,RANK(T705,(N705:P705,Q705:AL705)),0)</f>
        <v>0</v>
      </c>
      <c r="AR705" s="2">
        <f t="shared" si="269"/>
        <v>1.6845366909305527E-3</v>
      </c>
      <c r="AS705" s="2">
        <f t="shared" si="270"/>
        <v>1.9673421207948061E-4</v>
      </c>
      <c r="AT705" s="2">
        <f t="shared" si="271"/>
        <v>1.3279559315364942E-3</v>
      </c>
      <c r="AU705" s="2">
        <f t="shared" si="272"/>
        <v>0</v>
      </c>
      <c r="AW705" t="s">
        <v>1206</v>
      </c>
      <c r="AX705" t="s">
        <v>352</v>
      </c>
      <c r="BA705" s="127">
        <v>17</v>
      </c>
      <c r="BB705" s="130">
        <v>145</v>
      </c>
      <c r="BC705" s="131">
        <f t="shared" si="262"/>
        <v>17145</v>
      </c>
      <c r="BE705" s="7" t="s">
        <v>3271</v>
      </c>
    </row>
    <row r="706" spans="1:57" hidden="1" outlineLevel="1" x14ac:dyDescent="0.2">
      <c r="A706" t="s">
        <v>1579</v>
      </c>
      <c r="B706" t="s">
        <v>352</v>
      </c>
      <c r="C706" s="1">
        <f t="shared" si="263"/>
        <v>11086</v>
      </c>
      <c r="D706" s="7">
        <f>RANK(N706,(N706:P706,Q706:AL706))</f>
        <v>1</v>
      </c>
      <c r="E706" s="7">
        <f>RANK(O706,(N706:P706,Q706:AL706))</f>
        <v>2</v>
      </c>
      <c r="F706" s="7">
        <f>IF(P706&gt;0,RANK(P706,(N706:P706,Q706:AL706)),0)</f>
        <v>3</v>
      </c>
      <c r="G706" s="1">
        <f t="shared" si="264"/>
        <v>2904</v>
      </c>
      <c r="H706" s="2">
        <f t="shared" si="261"/>
        <v>0.26195201154609415</v>
      </c>
      <c r="I706" s="2"/>
      <c r="J706" s="2">
        <f t="shared" si="265"/>
        <v>0.54203499909796138</v>
      </c>
      <c r="K706" s="2">
        <f t="shared" si="266"/>
        <v>0.28008298755186722</v>
      </c>
      <c r="L706" s="2">
        <f t="shared" si="267"/>
        <v>0.17634854771784234</v>
      </c>
      <c r="M706" s="2">
        <f t="shared" si="268"/>
        <v>1.5334656323290619E-3</v>
      </c>
      <c r="N706" s="1">
        <v>6009</v>
      </c>
      <c r="O706" s="1">
        <v>3105</v>
      </c>
      <c r="P706" s="1">
        <v>1955</v>
      </c>
      <c r="Q706" s="1">
        <v>2</v>
      </c>
      <c r="R706" s="1">
        <v>5</v>
      </c>
      <c r="S706" s="1">
        <v>5</v>
      </c>
      <c r="U706" s="1">
        <v>3</v>
      </c>
      <c r="X706" s="1">
        <v>2</v>
      </c>
      <c r="AN706" s="7">
        <f>IF(Q706&gt;0,RANK(Q706,(N706:P706,Q706:AL706)),0)</f>
        <v>7</v>
      </c>
      <c r="AO706" s="7">
        <f>IF(R706&gt;0,RANK(R706,(N706:P706,Q706:AL706)),0)</f>
        <v>4</v>
      </c>
      <c r="AP706" s="7">
        <f>IF(S706&gt;0,RANK(S706,(N706:P706,Q706:AL706)),0)</f>
        <v>4</v>
      </c>
      <c r="AQ706" s="7">
        <f>IF(T706&gt;0,RANK(T706,(N706:P706,Q706:AL706)),0)</f>
        <v>0</v>
      </c>
      <c r="AR706" s="2">
        <f t="shared" si="269"/>
        <v>1.8040772145047808E-4</v>
      </c>
      <c r="AS706" s="2">
        <f t="shared" si="270"/>
        <v>4.5101930362619519E-4</v>
      </c>
      <c r="AT706" s="2">
        <f t="shared" si="271"/>
        <v>4.5101930362619519E-4</v>
      </c>
      <c r="AU706" s="2">
        <f t="shared" si="272"/>
        <v>0</v>
      </c>
      <c r="AW706" t="s">
        <v>1579</v>
      </c>
      <c r="AX706" t="s">
        <v>352</v>
      </c>
      <c r="BA706" s="127">
        <v>17</v>
      </c>
      <c r="BB706" s="130">
        <v>147</v>
      </c>
      <c r="BC706" s="131">
        <f t="shared" si="262"/>
        <v>17147</v>
      </c>
      <c r="BE706" s="7" t="s">
        <v>3271</v>
      </c>
    </row>
    <row r="707" spans="1:57" hidden="1" outlineLevel="1" x14ac:dyDescent="0.2">
      <c r="A707" t="s">
        <v>1178</v>
      </c>
      <c r="B707" t="s">
        <v>352</v>
      </c>
      <c r="C707" s="1">
        <f t="shared" si="263"/>
        <v>8447</v>
      </c>
      <c r="D707" s="7">
        <f>RANK(N707,(N707:P707,Q707:AL707))</f>
        <v>1</v>
      </c>
      <c r="E707" s="7">
        <f>RANK(O707,(N707:P707,Q707:AL707))</f>
        <v>2</v>
      </c>
      <c r="F707" s="7">
        <f>IF(P707&gt;0,RANK(P707,(N707:P707,Q707:AL707)),0)</f>
        <v>3</v>
      </c>
      <c r="G707" s="1">
        <f t="shared" si="264"/>
        <v>444</v>
      </c>
      <c r="H707" s="2">
        <f t="shared" si="261"/>
        <v>5.256304013259145E-2</v>
      </c>
      <c r="I707" s="2"/>
      <c r="J707" s="2">
        <f t="shared" si="265"/>
        <v>0.41671599384396829</v>
      </c>
      <c r="K707" s="2">
        <f t="shared" si="266"/>
        <v>0.36415295371137685</v>
      </c>
      <c r="L707" s="2">
        <f t="shared" si="267"/>
        <v>0.21569788090446312</v>
      </c>
      <c r="M707" s="2">
        <f t="shared" si="268"/>
        <v>3.4331715401917373E-3</v>
      </c>
      <c r="N707" s="1">
        <v>3520</v>
      </c>
      <c r="O707" s="1">
        <v>3076</v>
      </c>
      <c r="P707" s="1">
        <v>1822</v>
      </c>
      <c r="Q707" s="1">
        <v>10</v>
      </c>
      <c r="R707" s="1">
        <v>8</v>
      </c>
      <c r="S707" s="1">
        <v>7</v>
      </c>
      <c r="U707" s="1">
        <v>2</v>
      </c>
      <c r="X707" s="1">
        <v>2</v>
      </c>
      <c r="AN707" s="7">
        <f>IF(Q707&gt;0,RANK(Q707,(N707:P707,Q707:AL707)),0)</f>
        <v>4</v>
      </c>
      <c r="AO707" s="7">
        <f>IF(R707&gt;0,RANK(R707,(N707:P707,Q707:AL707)),0)</f>
        <v>5</v>
      </c>
      <c r="AP707" s="7">
        <f>IF(S707&gt;0,RANK(S707,(N707:P707,Q707:AL707)),0)</f>
        <v>6</v>
      </c>
      <c r="AQ707" s="7">
        <f>IF(T707&gt;0,RANK(T707,(N707:P707,Q707:AL707)),0)</f>
        <v>0</v>
      </c>
      <c r="AR707" s="2">
        <f t="shared" si="269"/>
        <v>1.1838522552385462E-3</v>
      </c>
      <c r="AS707" s="2">
        <f t="shared" si="270"/>
        <v>9.4708180419083698E-4</v>
      </c>
      <c r="AT707" s="2">
        <f t="shared" si="271"/>
        <v>8.2869657866698236E-4</v>
      </c>
      <c r="AU707" s="2">
        <f t="shared" si="272"/>
        <v>0</v>
      </c>
      <c r="AW707" t="s">
        <v>1178</v>
      </c>
      <c r="AX707" t="s">
        <v>352</v>
      </c>
      <c r="BA707" s="127">
        <v>17</v>
      </c>
      <c r="BB707" s="130">
        <v>149</v>
      </c>
      <c r="BC707" s="131">
        <f t="shared" si="262"/>
        <v>17149</v>
      </c>
      <c r="BE707" s="7" t="s">
        <v>3271</v>
      </c>
    </row>
    <row r="708" spans="1:57" hidden="1" outlineLevel="1" x14ac:dyDescent="0.2">
      <c r="A708" t="s">
        <v>2486</v>
      </c>
      <c r="B708" t="s">
        <v>352</v>
      </c>
      <c r="C708" s="1">
        <f t="shared" si="263"/>
        <v>9037</v>
      </c>
      <c r="D708" s="7">
        <f>RANK(N708,(N708:P708,Q708:AL708))</f>
        <v>1</v>
      </c>
      <c r="E708" s="7">
        <f>RANK(O708,(N708:P708,Q708:AL708))</f>
        <v>2</v>
      </c>
      <c r="F708" s="7">
        <f>IF(P708&gt;0,RANK(P708,(N708:P708,Q708:AL708)),0)</f>
        <v>3</v>
      </c>
      <c r="G708" s="1">
        <f t="shared" si="264"/>
        <v>674</v>
      </c>
      <c r="H708" s="2">
        <f t="shared" si="261"/>
        <v>7.458227287816753E-2</v>
      </c>
      <c r="I708" s="2"/>
      <c r="J708" s="2">
        <f t="shared" si="265"/>
        <v>0.44439526391501605</v>
      </c>
      <c r="K708" s="2">
        <f t="shared" si="266"/>
        <v>0.3698129910368485</v>
      </c>
      <c r="L708" s="2">
        <f t="shared" si="267"/>
        <v>0.18180812216443509</v>
      </c>
      <c r="M708" s="2">
        <f t="shared" si="268"/>
        <v>3.9836228837003551E-3</v>
      </c>
      <c r="N708" s="1">
        <v>4016</v>
      </c>
      <c r="O708" s="1">
        <v>3342</v>
      </c>
      <c r="P708" s="1">
        <v>1643</v>
      </c>
      <c r="Q708" s="1">
        <v>11</v>
      </c>
      <c r="R708" s="1">
        <v>8</v>
      </c>
      <c r="S708" s="1">
        <v>12</v>
      </c>
      <c r="U708" s="1">
        <v>5</v>
      </c>
      <c r="AN708" s="7">
        <f>IF(Q708&gt;0,RANK(Q708,(N708:P708,Q708:AL708)),0)</f>
        <v>5</v>
      </c>
      <c r="AO708" s="7">
        <f>IF(R708&gt;0,RANK(R708,(N708:P708,Q708:AL708)),0)</f>
        <v>6</v>
      </c>
      <c r="AP708" s="7">
        <f>IF(S708&gt;0,RANK(S708,(N708:P708,Q708:AL708)),0)</f>
        <v>4</v>
      </c>
      <c r="AQ708" s="7">
        <f>IF(T708&gt;0,RANK(T708,(N708:P708,Q708:AL708)),0)</f>
        <v>0</v>
      </c>
      <c r="AR708" s="2">
        <f t="shared" si="269"/>
        <v>1.2172181033528826E-3</v>
      </c>
      <c r="AS708" s="2">
        <f t="shared" si="270"/>
        <v>8.852495297111873E-4</v>
      </c>
      <c r="AT708" s="2">
        <f t="shared" si="271"/>
        <v>1.3278742945667811E-3</v>
      </c>
      <c r="AU708" s="2">
        <f t="shared" si="272"/>
        <v>0</v>
      </c>
      <c r="AW708" t="s">
        <v>2486</v>
      </c>
      <c r="AX708" t="s">
        <v>352</v>
      </c>
      <c r="BA708" s="127">
        <v>17</v>
      </c>
      <c r="BB708" s="130">
        <v>151</v>
      </c>
      <c r="BC708" s="131">
        <f t="shared" si="262"/>
        <v>17151</v>
      </c>
      <c r="BE708" s="7" t="s">
        <v>3271</v>
      </c>
    </row>
    <row r="709" spans="1:57" hidden="1" outlineLevel="1" x14ac:dyDescent="0.2">
      <c r="A709" t="s">
        <v>1151</v>
      </c>
      <c r="B709" t="s">
        <v>352</v>
      </c>
      <c r="C709" s="1">
        <f t="shared" si="263"/>
        <v>2411</v>
      </c>
      <c r="D709" s="7">
        <f>RANK(N709,(N709:P709,Q709:AL709))</f>
        <v>1</v>
      </c>
      <c r="E709" s="7">
        <f>RANK(O709,(N709:P709,Q709:AL709))</f>
        <v>2</v>
      </c>
      <c r="F709" s="7">
        <f>IF(P709&gt;0,RANK(P709,(N709:P709,Q709:AL709)),0)</f>
        <v>3</v>
      </c>
      <c r="G709" s="1">
        <f t="shared" si="264"/>
        <v>112</v>
      </c>
      <c r="H709" s="2">
        <f t="shared" si="261"/>
        <v>4.6453753629199505E-2</v>
      </c>
      <c r="I709" s="2"/>
      <c r="J709" s="2">
        <f t="shared" si="265"/>
        <v>0.44089589381999172</v>
      </c>
      <c r="K709" s="2">
        <f t="shared" si="266"/>
        <v>0.39444214019079221</v>
      </c>
      <c r="L709" s="2">
        <f t="shared" si="267"/>
        <v>0.16217337204479468</v>
      </c>
      <c r="M709" s="2">
        <f t="shared" si="268"/>
        <v>2.4885939444213856E-3</v>
      </c>
      <c r="N709" s="1">
        <v>1063</v>
      </c>
      <c r="O709" s="1">
        <v>951</v>
      </c>
      <c r="P709" s="1">
        <v>391</v>
      </c>
      <c r="Q709" s="1">
        <v>1</v>
      </c>
      <c r="R709" s="1">
        <v>2</v>
      </c>
      <c r="S709" s="1">
        <v>2</v>
      </c>
      <c r="U709" s="1">
        <v>1</v>
      </c>
      <c r="AN709" s="7">
        <f>IF(Q709&gt;0,RANK(Q709,(N709:P709,Q709:AL709)),0)</f>
        <v>6</v>
      </c>
      <c r="AO709" s="7">
        <f>IF(R709&gt;0,RANK(R709,(N709:P709,Q709:AL709)),0)</f>
        <v>4</v>
      </c>
      <c r="AP709" s="7">
        <f>IF(S709&gt;0,RANK(S709,(N709:P709,Q709:AL709)),0)</f>
        <v>4</v>
      </c>
      <c r="AQ709" s="7">
        <f>IF(T709&gt;0,RANK(T709,(N709:P709,Q709:AL709)),0)</f>
        <v>0</v>
      </c>
      <c r="AR709" s="2">
        <f t="shared" si="269"/>
        <v>4.1476565740356696E-4</v>
      </c>
      <c r="AS709" s="2">
        <f t="shared" si="270"/>
        <v>8.2953131480713392E-4</v>
      </c>
      <c r="AT709" s="2">
        <f t="shared" si="271"/>
        <v>8.2953131480713392E-4</v>
      </c>
      <c r="AU709" s="2">
        <f t="shared" si="272"/>
        <v>0</v>
      </c>
      <c r="AW709" t="s">
        <v>1151</v>
      </c>
      <c r="AX709" t="s">
        <v>352</v>
      </c>
      <c r="BA709" s="127">
        <v>17</v>
      </c>
      <c r="BB709" s="130">
        <v>153</v>
      </c>
      <c r="BC709" s="131">
        <f t="shared" si="262"/>
        <v>17153</v>
      </c>
      <c r="BE709" s="7" t="s">
        <v>3271</v>
      </c>
    </row>
    <row r="710" spans="1:57" hidden="1" outlineLevel="1" x14ac:dyDescent="0.2">
      <c r="A710" t="s">
        <v>216</v>
      </c>
      <c r="B710" t="s">
        <v>352</v>
      </c>
      <c r="C710" s="1">
        <f t="shared" si="263"/>
        <v>3549</v>
      </c>
      <c r="D710" s="7">
        <f>RANK(N710,(N710:P710,Q710:AL710))</f>
        <v>1</v>
      </c>
      <c r="E710" s="7">
        <f>RANK(O710,(N710:P710,Q710:AL710))</f>
        <v>2</v>
      </c>
      <c r="F710" s="7">
        <f>IF(P710&gt;0,RANK(P710,(N710:P710,Q710:AL710)),0)</f>
        <v>3</v>
      </c>
      <c r="G710" s="1">
        <f t="shared" si="264"/>
        <v>818</v>
      </c>
      <c r="H710" s="2">
        <f t="shared" si="261"/>
        <v>0.23048746125669203</v>
      </c>
      <c r="I710" s="2"/>
      <c r="J710" s="2">
        <f t="shared" si="265"/>
        <v>0.559876021414483</v>
      </c>
      <c r="K710" s="2">
        <f t="shared" si="266"/>
        <v>0.32938856015779094</v>
      </c>
      <c r="L710" s="2">
        <f t="shared" si="267"/>
        <v>0.10679064525218371</v>
      </c>
      <c r="M710" s="2">
        <f t="shared" si="268"/>
        <v>3.9447731755423432E-3</v>
      </c>
      <c r="N710" s="1">
        <v>1987</v>
      </c>
      <c r="O710" s="1">
        <v>1169</v>
      </c>
      <c r="P710" s="1">
        <v>379</v>
      </c>
      <c r="Q710" s="1">
        <v>3</v>
      </c>
      <c r="S710" s="1">
        <v>5</v>
      </c>
      <c r="U710" s="1">
        <v>4</v>
      </c>
      <c r="X710" s="1">
        <v>2</v>
      </c>
      <c r="AN710" s="7">
        <f>IF(Q710&gt;0,RANK(Q710,(N710:P710,Q710:AL710)),0)</f>
        <v>6</v>
      </c>
      <c r="AO710" s="7">
        <f>IF(R710&gt;0,RANK(R710,(N710:P710,Q710:AL710)),0)</f>
        <v>0</v>
      </c>
      <c r="AP710" s="7">
        <f>IF(S710&gt;0,RANK(S710,(N710:P710,Q710:AL710)),0)</f>
        <v>4</v>
      </c>
      <c r="AQ710" s="7">
        <f>IF(T710&gt;0,RANK(T710,(N710:P710,Q710:AL710)),0)</f>
        <v>0</v>
      </c>
      <c r="AR710" s="2">
        <f t="shared" si="269"/>
        <v>8.4530853761622987E-4</v>
      </c>
      <c r="AS710" s="2">
        <f t="shared" si="270"/>
        <v>0</v>
      </c>
      <c r="AT710" s="2">
        <f t="shared" si="271"/>
        <v>1.4088475626937165E-3</v>
      </c>
      <c r="AU710" s="2">
        <f t="shared" si="272"/>
        <v>0</v>
      </c>
      <c r="AW710" t="s">
        <v>216</v>
      </c>
      <c r="AX710" t="s">
        <v>352</v>
      </c>
      <c r="BA710" s="127">
        <v>17</v>
      </c>
      <c r="BB710" s="130">
        <v>155</v>
      </c>
      <c r="BC710" s="131">
        <f t="shared" si="262"/>
        <v>17155</v>
      </c>
      <c r="BE710" s="7" t="s">
        <v>3271</v>
      </c>
    </row>
    <row r="711" spans="1:57" hidden="1" outlineLevel="1" x14ac:dyDescent="0.2">
      <c r="A711" t="s">
        <v>1878</v>
      </c>
      <c r="B711" t="s">
        <v>352</v>
      </c>
      <c r="C711" s="1">
        <f t="shared" si="263"/>
        <v>3308</v>
      </c>
      <c r="D711" s="7">
        <f>RANK(N711,(N711:P711,Q711:AL711))</f>
        <v>1</v>
      </c>
      <c r="E711" s="7">
        <f>RANK(O711,(N711:P711,Q711:AL711))</f>
        <v>2</v>
      </c>
      <c r="F711" s="7">
        <f>IF(P711&gt;0,RANK(P711,(N711:P711,Q711:AL711)),0)</f>
        <v>3</v>
      </c>
      <c r="G711" s="1">
        <f t="shared" si="264"/>
        <v>605</v>
      </c>
      <c r="H711" s="2">
        <f t="shared" si="261"/>
        <v>0.18288996372430472</v>
      </c>
      <c r="I711" s="2"/>
      <c r="J711" s="2">
        <f t="shared" si="265"/>
        <v>0.47581620314389361</v>
      </c>
      <c r="K711" s="2">
        <f t="shared" si="266"/>
        <v>0.2929262394195889</v>
      </c>
      <c r="L711" s="2">
        <f t="shared" si="267"/>
        <v>0.22732769044740025</v>
      </c>
      <c r="M711" s="2">
        <f t="shared" si="268"/>
        <v>3.9298669891172366E-3</v>
      </c>
      <c r="N711" s="1">
        <v>1574</v>
      </c>
      <c r="O711" s="1">
        <v>969</v>
      </c>
      <c r="P711" s="1">
        <v>752</v>
      </c>
      <c r="Q711" s="1">
        <v>4</v>
      </c>
      <c r="S711" s="1">
        <v>8</v>
      </c>
      <c r="U711" s="1">
        <v>1</v>
      </c>
      <c r="AN711" s="7">
        <f>IF(Q711&gt;0,RANK(Q711,(N711:P711,Q711:AL711)),0)</f>
        <v>5</v>
      </c>
      <c r="AO711" s="7">
        <f>IF(R711&gt;0,RANK(R711,(N711:P711,Q711:AL711)),0)</f>
        <v>0</v>
      </c>
      <c r="AP711" s="7">
        <f>IF(S711&gt;0,RANK(S711,(N711:P711,Q711:AL711)),0)</f>
        <v>4</v>
      </c>
      <c r="AQ711" s="7">
        <f>IF(T711&gt;0,RANK(T711,(N711:P711,Q711:AL711)),0)</f>
        <v>0</v>
      </c>
      <c r="AR711" s="2">
        <f t="shared" si="269"/>
        <v>1.2091898428053204E-3</v>
      </c>
      <c r="AS711" s="2">
        <f t="shared" si="270"/>
        <v>0</v>
      </c>
      <c r="AT711" s="2">
        <f t="shared" si="271"/>
        <v>2.4183796856106408E-3</v>
      </c>
      <c r="AU711" s="2">
        <f t="shared" si="272"/>
        <v>0</v>
      </c>
      <c r="AW711" t="s">
        <v>1878</v>
      </c>
      <c r="AX711" t="s">
        <v>352</v>
      </c>
      <c r="BA711" s="127">
        <v>17</v>
      </c>
      <c r="BB711" s="130">
        <v>157</v>
      </c>
      <c r="BC711" s="131">
        <f t="shared" si="262"/>
        <v>17157</v>
      </c>
      <c r="BE711" s="7" t="s">
        <v>3271</v>
      </c>
    </row>
    <row r="712" spans="1:57" hidden="1" outlineLevel="1" x14ac:dyDescent="0.2">
      <c r="A712" t="s">
        <v>2150</v>
      </c>
      <c r="B712" t="s">
        <v>352</v>
      </c>
      <c r="C712" s="1">
        <f t="shared" si="263"/>
        <v>16565</v>
      </c>
      <c r="D712" s="7">
        <f>RANK(N712,(N712:P712,Q712:AL712))</f>
        <v>1</v>
      </c>
      <c r="E712" s="7">
        <f>RANK(O712,(N712:P712,Q712:AL712))</f>
        <v>2</v>
      </c>
      <c r="F712" s="7">
        <f>IF(P712&gt;0,RANK(P712,(N712:P712,Q712:AL712)),0)</f>
        <v>3</v>
      </c>
      <c r="G712" s="1">
        <f t="shared" si="264"/>
        <v>3630</v>
      </c>
      <c r="H712" s="2">
        <f t="shared" si="261"/>
        <v>0.21913673407787504</v>
      </c>
      <c r="I712" s="2"/>
      <c r="J712" s="2">
        <f t="shared" si="265"/>
        <v>0.5148807727135527</v>
      </c>
      <c r="K712" s="2">
        <f t="shared" si="266"/>
        <v>0.29574403863567761</v>
      </c>
      <c r="L712" s="2">
        <f t="shared" si="267"/>
        <v>0.18665861756715968</v>
      </c>
      <c r="M712" s="2">
        <f t="shared" si="268"/>
        <v>2.7165710836100088E-3</v>
      </c>
      <c r="N712" s="1">
        <v>8529</v>
      </c>
      <c r="O712" s="1">
        <v>4899</v>
      </c>
      <c r="P712" s="1">
        <v>3092</v>
      </c>
      <c r="Q712" s="1">
        <v>16</v>
      </c>
      <c r="R712" s="1">
        <v>11</v>
      </c>
      <c r="S712" s="1">
        <v>7</v>
      </c>
      <c r="U712" s="1">
        <v>7</v>
      </c>
      <c r="X712" s="1">
        <v>4</v>
      </c>
      <c r="AN712" s="7">
        <f>IF(Q712&gt;0,RANK(Q712,(N712:P712,Q712:AL712)),0)</f>
        <v>4</v>
      </c>
      <c r="AO712" s="7">
        <f>IF(R712&gt;0,RANK(R712,(N712:P712,Q712:AL712)),0)</f>
        <v>5</v>
      </c>
      <c r="AP712" s="7">
        <f>IF(S712&gt;0,RANK(S712,(N712:P712,Q712:AL712)),0)</f>
        <v>6</v>
      </c>
      <c r="AQ712" s="7">
        <f>IF(T712&gt;0,RANK(T712,(N712:P712,Q712:AL712)),0)</f>
        <v>0</v>
      </c>
      <c r="AR712" s="2">
        <f t="shared" si="269"/>
        <v>9.6589194083911861E-4</v>
      </c>
      <c r="AS712" s="2">
        <f t="shared" si="270"/>
        <v>6.64050709326894E-4</v>
      </c>
      <c r="AT712" s="2">
        <f t="shared" si="271"/>
        <v>4.225777241171144E-4</v>
      </c>
      <c r="AU712" s="2">
        <f t="shared" si="272"/>
        <v>0</v>
      </c>
      <c r="AW712" t="s">
        <v>2150</v>
      </c>
      <c r="AX712" t="s">
        <v>352</v>
      </c>
      <c r="BA712" s="127">
        <v>17</v>
      </c>
      <c r="BB712" s="130">
        <v>159</v>
      </c>
      <c r="BC712" s="131">
        <f t="shared" si="262"/>
        <v>17159</v>
      </c>
      <c r="BE712" s="7" t="s">
        <v>3271</v>
      </c>
    </row>
    <row r="713" spans="1:57" hidden="1" outlineLevel="1" x14ac:dyDescent="0.2">
      <c r="A713" t="s">
        <v>644</v>
      </c>
      <c r="B713" t="s">
        <v>352</v>
      </c>
      <c r="C713" s="1">
        <f t="shared" si="263"/>
        <v>8061</v>
      </c>
      <c r="D713" s="7">
        <f>RANK(N713,(N713:P713,Q713:AL713))</f>
        <v>1</v>
      </c>
      <c r="E713" s="7">
        <f>RANK(O713,(N713:P713,Q713:AL713))</f>
        <v>2</v>
      </c>
      <c r="F713" s="7">
        <f>IF(P713&gt;0,RANK(P713,(N713:P713,Q713:AL713)),0)</f>
        <v>3</v>
      </c>
      <c r="G713" s="1">
        <f t="shared" si="264"/>
        <v>233</v>
      </c>
      <c r="H713" s="2">
        <f t="shared" si="261"/>
        <v>2.8904602406649299E-2</v>
      </c>
      <c r="I713" s="2"/>
      <c r="J713" s="2">
        <f t="shared" si="265"/>
        <v>0.40764173179506263</v>
      </c>
      <c r="K713" s="2">
        <f t="shared" si="266"/>
        <v>0.37873712938841336</v>
      </c>
      <c r="L713" s="2">
        <f t="shared" si="267"/>
        <v>0.20952735392631186</v>
      </c>
      <c r="M713" s="2">
        <f t="shared" si="268"/>
        <v>4.0937848902120877E-3</v>
      </c>
      <c r="N713" s="1">
        <v>3286</v>
      </c>
      <c r="O713" s="1">
        <v>3053</v>
      </c>
      <c r="P713" s="1">
        <v>1689</v>
      </c>
      <c r="Q713" s="1">
        <v>5</v>
      </c>
      <c r="R713" s="1">
        <v>13</v>
      </c>
      <c r="S713" s="1">
        <v>6</v>
      </c>
      <c r="U713" s="1">
        <v>4</v>
      </c>
      <c r="X713" s="1">
        <v>5</v>
      </c>
      <c r="AN713" s="7">
        <f>IF(Q713&gt;0,RANK(Q713,(N713:P713,Q713:AL713)),0)</f>
        <v>6</v>
      </c>
      <c r="AO713" s="7">
        <f>IF(R713&gt;0,RANK(R713,(N713:P713,Q713:AL713)),0)</f>
        <v>4</v>
      </c>
      <c r="AP713" s="7">
        <f>IF(S713&gt;0,RANK(S713,(N713:P713,Q713:AL713)),0)</f>
        <v>5</v>
      </c>
      <c r="AQ713" s="7">
        <f>IF(T713&gt;0,RANK(T713,(N713:P713,Q713:AL713)),0)</f>
        <v>0</v>
      </c>
      <c r="AR713" s="2">
        <f t="shared" si="269"/>
        <v>6.2027043791092911E-4</v>
      </c>
      <c r="AS713" s="2">
        <f t="shared" si="270"/>
        <v>1.6127031385684159E-3</v>
      </c>
      <c r="AT713" s="2">
        <f t="shared" si="271"/>
        <v>7.4432452549311504E-4</v>
      </c>
      <c r="AU713" s="2">
        <f t="shared" si="272"/>
        <v>0</v>
      </c>
      <c r="AW713" t="s">
        <v>644</v>
      </c>
      <c r="AX713" t="s">
        <v>352</v>
      </c>
      <c r="BA713" s="127">
        <v>17</v>
      </c>
      <c r="BB713" s="130">
        <v>161</v>
      </c>
      <c r="BC713" s="131">
        <f t="shared" si="262"/>
        <v>17161</v>
      </c>
      <c r="BE713" s="7" t="s">
        <v>3271</v>
      </c>
    </row>
    <row r="714" spans="1:57" hidden="1" outlineLevel="1" x14ac:dyDescent="0.2">
      <c r="A714" t="s">
        <v>888</v>
      </c>
      <c r="B714" t="s">
        <v>352</v>
      </c>
      <c r="C714" s="1">
        <f t="shared" si="263"/>
        <v>72039</v>
      </c>
      <c r="D714" s="7">
        <f>RANK(N714,(N714:P714,Q714:AL714))</f>
        <v>1</v>
      </c>
      <c r="E714" s="7">
        <f>RANK(O714,(N714:P714,Q714:AL714))</f>
        <v>2</v>
      </c>
      <c r="F714" s="7">
        <f>IF(P714&gt;0,RANK(P714,(N714:P714,Q714:AL714)),0)</f>
        <v>3</v>
      </c>
      <c r="G714" s="1">
        <f t="shared" si="264"/>
        <v>14200</v>
      </c>
      <c r="H714" s="2">
        <f t="shared" si="261"/>
        <v>0.1971154513527395</v>
      </c>
      <c r="I714" s="2"/>
      <c r="J714" s="2">
        <f t="shared" si="265"/>
        <v>0.51932980746540069</v>
      </c>
      <c r="K714" s="2">
        <f t="shared" si="266"/>
        <v>0.32221435611266119</v>
      </c>
      <c r="L714" s="2">
        <f t="shared" si="267"/>
        <v>0.14458834797817849</v>
      </c>
      <c r="M714" s="2">
        <f t="shared" si="268"/>
        <v>1.3867488443759624E-2</v>
      </c>
      <c r="N714" s="1">
        <v>37412</v>
      </c>
      <c r="O714" s="1">
        <v>23212</v>
      </c>
      <c r="P714" s="1">
        <v>10416</v>
      </c>
      <c r="Q714" s="1">
        <v>124</v>
      </c>
      <c r="R714" s="1">
        <v>52</v>
      </c>
      <c r="S714" s="1">
        <v>755</v>
      </c>
      <c r="U714" s="1">
        <v>45</v>
      </c>
      <c r="X714" s="1">
        <v>23</v>
      </c>
      <c r="AN714" s="7">
        <f>IF(Q714&gt;0,RANK(Q714,(N714:P714,Q714:AL714)),0)</f>
        <v>5</v>
      </c>
      <c r="AO714" s="7">
        <f>IF(R714&gt;0,RANK(R714,(N714:P714,Q714:AL714)),0)</f>
        <v>6</v>
      </c>
      <c r="AP714" s="7">
        <f>IF(S714&gt;0,RANK(S714,(N714:P714,Q714:AL714)),0)</f>
        <v>4</v>
      </c>
      <c r="AQ714" s="7">
        <f>IF(T714&gt;0,RANK(T714,(N714:P714,Q714:AL714)),0)</f>
        <v>0</v>
      </c>
      <c r="AR714" s="2">
        <f t="shared" si="269"/>
        <v>1.7212898568830773E-3</v>
      </c>
      <c r="AS714" s="2">
        <f t="shared" si="270"/>
        <v>7.2183123030580658E-4</v>
      </c>
      <c r="AT714" s="2">
        <f t="shared" si="271"/>
        <v>1.0480434209247769E-2</v>
      </c>
      <c r="AU714" s="2">
        <f t="shared" si="272"/>
        <v>0</v>
      </c>
      <c r="AW714" t="s">
        <v>888</v>
      </c>
      <c r="AX714" t="s">
        <v>352</v>
      </c>
      <c r="BA714" s="127">
        <v>17</v>
      </c>
      <c r="BB714" s="130">
        <v>163</v>
      </c>
      <c r="BC714" s="131">
        <f t="shared" si="262"/>
        <v>17163</v>
      </c>
      <c r="BE714" s="7" t="s">
        <v>3271</v>
      </c>
    </row>
    <row r="715" spans="1:57" hidden="1" outlineLevel="1" x14ac:dyDescent="0.2">
      <c r="A715" t="s">
        <v>1301</v>
      </c>
      <c r="B715" t="s">
        <v>352</v>
      </c>
      <c r="C715" s="1">
        <f t="shared" si="263"/>
        <v>107541</v>
      </c>
      <c r="D715" s="7">
        <f>RANK(N715,(N715:P715,Q715:AL715))</f>
        <v>1</v>
      </c>
      <c r="E715" s="7">
        <f>RANK(O715,(N715:P715,Q715:AL715))</f>
        <v>2</v>
      </c>
      <c r="F715" s="7">
        <f>IF(P715&gt;0,RANK(P715,(N715:P715,Q715:AL715)),0)</f>
        <v>3</v>
      </c>
      <c r="G715" s="1">
        <f t="shared" si="264"/>
        <v>25674</v>
      </c>
      <c r="H715" s="2">
        <f t="shared" si="261"/>
        <v>0.23873685385108936</v>
      </c>
      <c r="I715" s="2"/>
      <c r="J715" s="2">
        <f t="shared" si="265"/>
        <v>0.53584214392650242</v>
      </c>
      <c r="K715" s="2">
        <f t="shared" si="266"/>
        <v>0.29710529007541309</v>
      </c>
      <c r="L715" s="2">
        <f t="shared" si="267"/>
        <v>0.16358412140485953</v>
      </c>
      <c r="M715" s="2">
        <f t="shared" si="268"/>
        <v>3.4684445932249564E-3</v>
      </c>
      <c r="N715" s="1">
        <v>57625</v>
      </c>
      <c r="O715" s="1">
        <v>31951</v>
      </c>
      <c r="P715" s="1">
        <v>17592</v>
      </c>
      <c r="Q715" s="1">
        <v>116</v>
      </c>
      <c r="R715" s="1">
        <v>40</v>
      </c>
      <c r="S715" s="1">
        <v>149</v>
      </c>
      <c r="U715" s="1">
        <v>39</v>
      </c>
      <c r="X715" s="1">
        <v>29</v>
      </c>
      <c r="AN715" s="7">
        <f>IF(Q715&gt;0,RANK(Q715,(N715:P715,Q715:AL715)),0)</f>
        <v>5</v>
      </c>
      <c r="AO715" s="7">
        <f>IF(R715&gt;0,RANK(R715,(N715:P715,Q715:AL715)),0)</f>
        <v>6</v>
      </c>
      <c r="AP715" s="7">
        <f>IF(S715&gt;0,RANK(S715,(N715:P715,Q715:AL715)),0)</f>
        <v>4</v>
      </c>
      <c r="AQ715" s="7">
        <f>IF(T715&gt;0,RANK(T715,(N715:P715,Q715:AL715)),0)</f>
        <v>0</v>
      </c>
      <c r="AR715" s="2">
        <f t="shared" si="269"/>
        <v>1.078658372155736E-3</v>
      </c>
      <c r="AS715" s="2">
        <f t="shared" si="270"/>
        <v>3.7195116281232274E-4</v>
      </c>
      <c r="AT715" s="2">
        <f t="shared" si="271"/>
        <v>1.3855180814759023E-3</v>
      </c>
      <c r="AU715" s="2">
        <f t="shared" si="272"/>
        <v>0</v>
      </c>
      <c r="AW715" t="s">
        <v>1301</v>
      </c>
      <c r="AX715" t="s">
        <v>352</v>
      </c>
      <c r="BA715" s="127">
        <v>17</v>
      </c>
      <c r="BB715" s="130">
        <v>165</v>
      </c>
      <c r="BC715" s="131">
        <f t="shared" si="262"/>
        <v>17165</v>
      </c>
      <c r="BE715" s="7" t="s">
        <v>3271</v>
      </c>
    </row>
    <row r="716" spans="1:57" hidden="1" outlineLevel="1" x14ac:dyDescent="0.2">
      <c r="A716" t="s">
        <v>1569</v>
      </c>
      <c r="B716" t="s">
        <v>352</v>
      </c>
      <c r="C716" s="1">
        <f t="shared" si="263"/>
        <v>13254</v>
      </c>
      <c r="D716" s="7">
        <f>RANK(N716,(N716:P716,Q716:AL716))</f>
        <v>1</v>
      </c>
      <c r="E716" s="7">
        <f>RANK(O716,(N716:P716,Q716:AL716))</f>
        <v>2</v>
      </c>
      <c r="F716" s="7">
        <f>IF(P716&gt;0,RANK(P716,(N716:P716,Q716:AL716)),0)</f>
        <v>3</v>
      </c>
      <c r="G716" s="1">
        <f t="shared" si="264"/>
        <v>3591</v>
      </c>
      <c r="H716" s="2">
        <f t="shared" si="261"/>
        <v>0.27093707559981894</v>
      </c>
      <c r="I716" s="2"/>
      <c r="J716" s="2">
        <f t="shared" si="265"/>
        <v>0.54760826920175043</v>
      </c>
      <c r="K716" s="2">
        <f t="shared" si="266"/>
        <v>0.27667119360193149</v>
      </c>
      <c r="L716" s="2">
        <f t="shared" si="267"/>
        <v>0.17368341632714651</v>
      </c>
      <c r="M716" s="2">
        <f t="shared" si="268"/>
        <v>2.0371208691715714E-3</v>
      </c>
      <c r="N716" s="1">
        <v>7258</v>
      </c>
      <c r="O716" s="1">
        <v>3667</v>
      </c>
      <c r="P716" s="1">
        <v>2302</v>
      </c>
      <c r="Q716" s="1">
        <v>7</v>
      </c>
      <c r="R716" s="1">
        <v>7</v>
      </c>
      <c r="S716" s="1">
        <v>7</v>
      </c>
      <c r="U716" s="1">
        <v>5</v>
      </c>
      <c r="X716" s="1">
        <v>1</v>
      </c>
      <c r="AN716" s="7">
        <f>IF(Q716&gt;0,RANK(Q716,(N716:P716,Q716:AL716)),0)</f>
        <v>4</v>
      </c>
      <c r="AO716" s="7">
        <f>IF(R716&gt;0,RANK(R716,(N716:P716,Q716:AL716)),0)</f>
        <v>4</v>
      </c>
      <c r="AP716" s="7">
        <f>IF(S716&gt;0,RANK(S716,(N716:P716,Q716:AL716)),0)</f>
        <v>4</v>
      </c>
      <c r="AQ716" s="7">
        <f>IF(T716&gt;0,RANK(T716,(N716:P716,Q716:AL716)),0)</f>
        <v>0</v>
      </c>
      <c r="AR716" s="2">
        <f t="shared" si="269"/>
        <v>5.281424475629999E-4</v>
      </c>
      <c r="AS716" s="2">
        <f t="shared" si="270"/>
        <v>5.281424475629999E-4</v>
      </c>
      <c r="AT716" s="2">
        <f t="shared" si="271"/>
        <v>5.281424475629999E-4</v>
      </c>
      <c r="AU716" s="2">
        <f t="shared" si="272"/>
        <v>0</v>
      </c>
      <c r="AW716" t="s">
        <v>1569</v>
      </c>
      <c r="AX716" t="s">
        <v>352</v>
      </c>
      <c r="BA716" s="127">
        <v>17</v>
      </c>
      <c r="BB716" s="130">
        <v>167</v>
      </c>
      <c r="BC716" s="131">
        <f t="shared" si="262"/>
        <v>17167</v>
      </c>
      <c r="BE716" s="7" t="s">
        <v>3271</v>
      </c>
    </row>
    <row r="717" spans="1:57" hidden="1" outlineLevel="1" x14ac:dyDescent="0.2">
      <c r="A717" t="s">
        <v>1472</v>
      </c>
      <c r="B717" t="s">
        <v>352</v>
      </c>
      <c r="C717" s="1">
        <f t="shared" si="263"/>
        <v>96860</v>
      </c>
      <c r="D717" s="7">
        <f>RANK(N717,(N717:P717,Q717:AL717))</f>
        <v>1</v>
      </c>
      <c r="E717" s="7">
        <f>RANK(O717,(N717:P717,Q717:AL717))</f>
        <v>2</v>
      </c>
      <c r="F717" s="7">
        <f>IF(P717&gt;0,RANK(P717,(N717:P717,Q717:AL717)),0)</f>
        <v>3</v>
      </c>
      <c r="G717" s="1">
        <f t="shared" si="264"/>
        <v>411</v>
      </c>
      <c r="H717" s="2">
        <f t="shared" si="261"/>
        <v>4.243237662605823E-3</v>
      </c>
      <c r="I717" s="2"/>
      <c r="J717" s="2">
        <f t="shared" si="265"/>
        <v>0.41350402642989881</v>
      </c>
      <c r="K717" s="2">
        <f t="shared" si="266"/>
        <v>0.40926078876729299</v>
      </c>
      <c r="L717" s="2">
        <f t="shared" si="267"/>
        <v>0.17407598595911625</v>
      </c>
      <c r="M717" s="2">
        <f t="shared" si="268"/>
        <v>3.1591988436919516E-3</v>
      </c>
      <c r="N717" s="1">
        <v>40052</v>
      </c>
      <c r="O717" s="1">
        <v>39641</v>
      </c>
      <c r="P717" s="1">
        <v>16861</v>
      </c>
      <c r="Q717" s="1">
        <v>113</v>
      </c>
      <c r="R717" s="1">
        <v>73</v>
      </c>
      <c r="S717" s="1">
        <v>71</v>
      </c>
      <c r="U717" s="1">
        <v>35</v>
      </c>
      <c r="X717" s="1">
        <v>14</v>
      </c>
      <c r="AN717" s="7">
        <f>IF(Q717&gt;0,RANK(Q717,(N717:P717,Q717:AL717)),0)</f>
        <v>4</v>
      </c>
      <c r="AO717" s="7">
        <f>IF(R717&gt;0,RANK(R717,(N717:P717,Q717:AL717)),0)</f>
        <v>5</v>
      </c>
      <c r="AP717" s="7">
        <f>IF(S717&gt;0,RANK(S717,(N717:P717,Q717:AL717)),0)</f>
        <v>6</v>
      </c>
      <c r="AQ717" s="7">
        <f>IF(T717&gt;0,RANK(T717,(N717:P717,Q717:AL717)),0)</f>
        <v>0</v>
      </c>
      <c r="AR717" s="2">
        <f t="shared" si="269"/>
        <v>1.1666322527359074E-3</v>
      </c>
      <c r="AS717" s="2">
        <f t="shared" si="270"/>
        <v>7.5366508362585173E-4</v>
      </c>
      <c r="AT717" s="2">
        <f t="shared" si="271"/>
        <v>7.3301672517034897E-4</v>
      </c>
      <c r="AU717" s="2">
        <f t="shared" si="272"/>
        <v>0</v>
      </c>
      <c r="AW717" t="s">
        <v>1472</v>
      </c>
      <c r="AX717" t="s">
        <v>352</v>
      </c>
      <c r="BA717" s="127">
        <v>17</v>
      </c>
      <c r="BB717" s="130">
        <v>169</v>
      </c>
      <c r="BC717" s="131">
        <f t="shared" si="262"/>
        <v>17169</v>
      </c>
      <c r="BE717" s="7" t="s">
        <v>3271</v>
      </c>
    </row>
    <row r="718" spans="1:57" hidden="1" outlineLevel="1" x14ac:dyDescent="0.2">
      <c r="A718" t="s">
        <v>990</v>
      </c>
      <c r="B718" t="s">
        <v>352</v>
      </c>
      <c r="C718" s="1">
        <f t="shared" si="263"/>
        <v>3995</v>
      </c>
      <c r="D718" s="7">
        <f>RANK(N718,(N718:P718,Q718:AL718))</f>
        <v>1</v>
      </c>
      <c r="E718" s="7">
        <f>RANK(O718,(N718:P718,Q718:AL718))</f>
        <v>2</v>
      </c>
      <c r="F718" s="7">
        <f>IF(P718&gt;0,RANK(P718,(N718:P718,Q718:AL718)),0)</f>
        <v>3</v>
      </c>
      <c r="G718" s="1">
        <f t="shared" si="264"/>
        <v>138</v>
      </c>
      <c r="H718" s="2">
        <f t="shared" si="261"/>
        <v>3.4543178973717149E-2</v>
      </c>
      <c r="I718" s="2"/>
      <c r="J718" s="2">
        <f t="shared" si="265"/>
        <v>0.41301627033792238</v>
      </c>
      <c r="K718" s="2">
        <f t="shared" si="266"/>
        <v>0.37847309136420526</v>
      </c>
      <c r="L718" s="2">
        <f t="shared" si="267"/>
        <v>0.20400500625782228</v>
      </c>
      <c r="M718" s="2">
        <f t="shared" si="268"/>
        <v>4.5056320400501393E-3</v>
      </c>
      <c r="N718" s="1">
        <v>1650</v>
      </c>
      <c r="O718" s="1">
        <v>1512</v>
      </c>
      <c r="P718" s="1">
        <v>815</v>
      </c>
      <c r="Q718" s="1">
        <v>5</v>
      </c>
      <c r="R718" s="1">
        <v>7</v>
      </c>
      <c r="S718" s="1">
        <v>5</v>
      </c>
      <c r="X718" s="1">
        <v>1</v>
      </c>
      <c r="AN718" s="7">
        <f>IF(Q718&gt;0,RANK(Q718,(N718:P718,Q718:AL718)),0)</f>
        <v>5</v>
      </c>
      <c r="AO718" s="7">
        <f>IF(R718&gt;0,RANK(R718,(N718:P718,Q718:AL718)),0)</f>
        <v>4</v>
      </c>
      <c r="AP718" s="7">
        <f>IF(S718&gt;0,RANK(S718,(N718:P718,Q718:AL718)),0)</f>
        <v>5</v>
      </c>
      <c r="AQ718" s="7">
        <f>IF(T718&gt;0,RANK(T718,(N718:P718,Q718:AL718)),0)</f>
        <v>0</v>
      </c>
      <c r="AR718" s="2">
        <f t="shared" si="269"/>
        <v>1.2515644555694619E-3</v>
      </c>
      <c r="AS718" s="2">
        <f t="shared" si="270"/>
        <v>1.7521902377972466E-3</v>
      </c>
      <c r="AT718" s="2">
        <f t="shared" si="271"/>
        <v>1.2515644555694619E-3</v>
      </c>
      <c r="AU718" s="2">
        <f t="shared" si="272"/>
        <v>0</v>
      </c>
      <c r="AW718" t="s">
        <v>990</v>
      </c>
      <c r="AX718" t="s">
        <v>352</v>
      </c>
      <c r="BA718" s="127">
        <v>17</v>
      </c>
      <c r="BB718" s="130">
        <v>171</v>
      </c>
      <c r="BC718" s="131">
        <f t="shared" si="262"/>
        <v>17171</v>
      </c>
      <c r="BE718" s="7" t="s">
        <v>3271</v>
      </c>
    </row>
    <row r="719" spans="1:57" hidden="1" outlineLevel="1" x14ac:dyDescent="0.2">
      <c r="A719" t="s">
        <v>1465</v>
      </c>
      <c r="B719" t="s">
        <v>352</v>
      </c>
      <c r="C719" s="1">
        <f t="shared" si="263"/>
        <v>2783</v>
      </c>
      <c r="D719" s="7">
        <f>RANK(N719,(N719:P719,Q719:AL719))</f>
        <v>2</v>
      </c>
      <c r="E719" s="7">
        <f>RANK(O719,(N719:P719,Q719:AL719))</f>
        <v>1</v>
      </c>
      <c r="F719" s="7">
        <f>IF(P719&gt;0,RANK(P719,(N719:P719,Q719:AL719)),0)</f>
        <v>3</v>
      </c>
      <c r="G719" s="1">
        <f t="shared" si="264"/>
        <v>75</v>
      </c>
      <c r="H719" s="2">
        <f t="shared" si="261"/>
        <v>2.6949335249730505E-2</v>
      </c>
      <c r="I719" s="2"/>
      <c r="J719" s="2">
        <f t="shared" si="265"/>
        <v>0.37980596478620193</v>
      </c>
      <c r="K719" s="2">
        <f t="shared" si="266"/>
        <v>0.40675530003593247</v>
      </c>
      <c r="L719" s="2">
        <f t="shared" si="267"/>
        <v>0.21128278835788716</v>
      </c>
      <c r="M719" s="2">
        <f t="shared" si="268"/>
        <v>2.1559468199783827E-3</v>
      </c>
      <c r="N719" s="1">
        <v>1057</v>
      </c>
      <c r="O719" s="1">
        <v>1132</v>
      </c>
      <c r="P719" s="1">
        <v>588</v>
      </c>
      <c r="S719" s="1">
        <v>5</v>
      </c>
      <c r="U719" s="1">
        <v>1</v>
      </c>
      <c r="AN719" s="7">
        <f>IF(Q719&gt;0,RANK(Q719,(N719:P719,Q719:AL719)),0)</f>
        <v>0</v>
      </c>
      <c r="AO719" s="7">
        <f>IF(R719&gt;0,RANK(R719,(N719:P719,Q719:AL719)),0)</f>
        <v>0</v>
      </c>
      <c r="AP719" s="7">
        <f>IF(S719&gt;0,RANK(S719,(N719:P719,Q719:AL719)),0)</f>
        <v>4</v>
      </c>
      <c r="AQ719" s="7">
        <f>IF(T719&gt;0,RANK(T719,(N719:P719,Q719:AL719)),0)</f>
        <v>0</v>
      </c>
      <c r="AR719" s="2">
        <f t="shared" si="269"/>
        <v>0</v>
      </c>
      <c r="AS719" s="2">
        <f t="shared" si="270"/>
        <v>0</v>
      </c>
      <c r="AT719" s="2">
        <f t="shared" si="271"/>
        <v>1.7966223499820337E-3</v>
      </c>
      <c r="AU719" s="2">
        <f t="shared" si="272"/>
        <v>0</v>
      </c>
      <c r="AW719" t="s">
        <v>1465</v>
      </c>
      <c r="AX719" t="s">
        <v>352</v>
      </c>
      <c r="BA719" s="127">
        <v>17</v>
      </c>
      <c r="BB719" s="130">
        <v>173</v>
      </c>
      <c r="BC719" s="131">
        <f t="shared" si="262"/>
        <v>17173</v>
      </c>
      <c r="BE719" s="7" t="s">
        <v>3271</v>
      </c>
    </row>
    <row r="720" spans="1:57" hidden="1" outlineLevel="1" x14ac:dyDescent="0.2">
      <c r="A720" t="s">
        <v>1816</v>
      </c>
      <c r="B720" t="s">
        <v>352</v>
      </c>
      <c r="C720" s="1">
        <f t="shared" si="263"/>
        <v>11175</v>
      </c>
      <c r="D720" s="7">
        <f>RANK(N720,(N720:P720,Q720:AL720))</f>
        <v>1</v>
      </c>
      <c r="E720" s="7">
        <f>RANK(O720,(N720:P720,Q720:AL720))</f>
        <v>2</v>
      </c>
      <c r="F720" s="7">
        <f>IF(P720&gt;0,RANK(P720,(N720:P720,Q720:AL720)),0)</f>
        <v>3</v>
      </c>
      <c r="G720" s="1">
        <f t="shared" si="264"/>
        <v>1470</v>
      </c>
      <c r="H720" s="2">
        <f t="shared" si="261"/>
        <v>0.13154362416107382</v>
      </c>
      <c r="I720" s="2"/>
      <c r="J720" s="2">
        <f t="shared" si="265"/>
        <v>0.45646532438478749</v>
      </c>
      <c r="K720" s="2">
        <f t="shared" si="266"/>
        <v>0.32492170022371364</v>
      </c>
      <c r="L720" s="2">
        <f t="shared" si="267"/>
        <v>0.21485458612975392</v>
      </c>
      <c r="M720" s="2">
        <f t="shared" si="268"/>
        <v>3.7583892617449599E-3</v>
      </c>
      <c r="N720" s="1">
        <v>5101</v>
      </c>
      <c r="O720" s="1">
        <v>3631</v>
      </c>
      <c r="P720" s="1">
        <v>2401</v>
      </c>
      <c r="Q720" s="1">
        <v>17</v>
      </c>
      <c r="R720" s="1">
        <v>18</v>
      </c>
      <c r="S720" s="1">
        <v>4</v>
      </c>
      <c r="U720" s="1">
        <v>2</v>
      </c>
      <c r="X720" s="1">
        <v>1</v>
      </c>
      <c r="AN720" s="7">
        <f>IF(Q720&gt;0,RANK(Q720,(N720:P720,Q720:AL720)),0)</f>
        <v>5</v>
      </c>
      <c r="AO720" s="7">
        <f>IF(R720&gt;0,RANK(R720,(N720:P720,Q720:AL720)),0)</f>
        <v>4</v>
      </c>
      <c r="AP720" s="7">
        <f>IF(S720&gt;0,RANK(S720,(N720:P720,Q720:AL720)),0)</f>
        <v>6</v>
      </c>
      <c r="AQ720" s="7">
        <f>IF(T720&gt;0,RANK(T720,(N720:P720,Q720:AL720)),0)</f>
        <v>0</v>
      </c>
      <c r="AR720" s="2">
        <f t="shared" si="269"/>
        <v>1.5212527964205817E-3</v>
      </c>
      <c r="AS720" s="2">
        <f t="shared" si="270"/>
        <v>1.610738255033557E-3</v>
      </c>
      <c r="AT720" s="2">
        <f t="shared" si="271"/>
        <v>3.5794183445190159E-4</v>
      </c>
      <c r="AU720" s="2">
        <f t="shared" si="272"/>
        <v>0</v>
      </c>
      <c r="AW720" t="s">
        <v>1816</v>
      </c>
      <c r="AX720" t="s">
        <v>352</v>
      </c>
      <c r="BA720" s="127">
        <v>17</v>
      </c>
      <c r="BB720" s="130">
        <v>175</v>
      </c>
      <c r="BC720" s="131">
        <f t="shared" si="262"/>
        <v>17175</v>
      </c>
      <c r="BE720" s="7" t="s">
        <v>3271</v>
      </c>
    </row>
    <row r="721" spans="1:57" hidden="1" outlineLevel="1" x14ac:dyDescent="0.2">
      <c r="A721" t="s">
        <v>1108</v>
      </c>
      <c r="B721" t="s">
        <v>352</v>
      </c>
      <c r="C721" s="1">
        <f t="shared" si="263"/>
        <v>3351</v>
      </c>
      <c r="D721" s="7">
        <f>RANK(N721,(N721:P721,Q721:AL721))</f>
        <v>2</v>
      </c>
      <c r="E721" s="7">
        <f>RANK(O721,(N721:P721,Q721:AL721))</f>
        <v>1</v>
      </c>
      <c r="F721" s="7">
        <f>IF(P721&gt;0,RANK(P721,(N721:P721,Q721:AL721)),0)</f>
        <v>3</v>
      </c>
      <c r="G721" s="1">
        <f t="shared" si="264"/>
        <v>48</v>
      </c>
      <c r="H721" s="2">
        <f t="shared" si="261"/>
        <v>1.432408236347359E-2</v>
      </c>
      <c r="I721" s="2"/>
      <c r="J721" s="2">
        <f t="shared" si="265"/>
        <v>0.39868695911668156</v>
      </c>
      <c r="K721" s="2">
        <f t="shared" si="266"/>
        <v>0.41301104148015516</v>
      </c>
      <c r="L721" s="2">
        <f t="shared" si="267"/>
        <v>0.18651148910772902</v>
      </c>
      <c r="M721" s="2">
        <f t="shared" si="268"/>
        <v>1.7905102954343111E-3</v>
      </c>
      <c r="N721" s="1">
        <v>1336</v>
      </c>
      <c r="O721" s="1">
        <v>1384</v>
      </c>
      <c r="P721" s="1">
        <v>625</v>
      </c>
      <c r="Q721" s="1">
        <v>1</v>
      </c>
      <c r="R721" s="1">
        <v>2</v>
      </c>
      <c r="S721" s="1">
        <v>2</v>
      </c>
      <c r="T721" s="68"/>
      <c r="U721" s="1">
        <v>1</v>
      </c>
      <c r="AN721" s="7">
        <f>IF(Q721&gt;0,RANK(Q721,(N721:P721,Q721:AL721)),0)</f>
        <v>6</v>
      </c>
      <c r="AO721" s="7">
        <f>IF(R721&gt;0,RANK(R721,(N721:P721,Q721:AL721)),0)</f>
        <v>4</v>
      </c>
      <c r="AP721" s="7">
        <f>IF(S721&gt;0,RANK(S721,(N721:P721,Q721:AL721)),0)</f>
        <v>4</v>
      </c>
      <c r="AQ721" s="7">
        <f>IF(T721&gt;0,RANK(T721,(N721:P721,Q721:AL721)),0)</f>
        <v>0</v>
      </c>
      <c r="AR721" s="2">
        <f t="shared" si="269"/>
        <v>2.9841838257236647E-4</v>
      </c>
      <c r="AS721" s="2">
        <f t="shared" si="270"/>
        <v>5.9683676514473295E-4</v>
      </c>
      <c r="AT721" s="2">
        <f t="shared" si="271"/>
        <v>5.9683676514473295E-4</v>
      </c>
      <c r="AU721" s="2">
        <f t="shared" si="272"/>
        <v>0</v>
      </c>
      <c r="AW721" t="s">
        <v>1108</v>
      </c>
      <c r="AX721" t="s">
        <v>352</v>
      </c>
      <c r="BA721" s="127">
        <v>17</v>
      </c>
      <c r="BB721" s="130">
        <v>177</v>
      </c>
      <c r="BC721" s="131">
        <f t="shared" si="262"/>
        <v>17177</v>
      </c>
      <c r="BE721" s="7" t="s">
        <v>3271</v>
      </c>
    </row>
    <row r="722" spans="1:57" hidden="1" outlineLevel="1" x14ac:dyDescent="0.2">
      <c r="A722" t="s">
        <v>929</v>
      </c>
      <c r="B722" t="s">
        <v>352</v>
      </c>
      <c r="C722" s="1">
        <f t="shared" si="263"/>
        <v>21656</v>
      </c>
      <c r="D722" s="7">
        <f>RANK(N722,(N722:P722,Q722:AL722))</f>
        <v>2</v>
      </c>
      <c r="E722" s="7">
        <f>RANK(O722,(N722:P722,Q722:AL722))</f>
        <v>1</v>
      </c>
      <c r="F722" s="7">
        <f>IF(P722&gt;0,RANK(P722,(N722:P722,Q722:AL722)),0)</f>
        <v>3</v>
      </c>
      <c r="G722" s="1">
        <f t="shared" si="264"/>
        <v>1106</v>
      </c>
      <c r="H722" s="2">
        <f t="shared" si="261"/>
        <v>5.1071296638345032E-2</v>
      </c>
      <c r="I722" s="2"/>
      <c r="J722" s="2">
        <f t="shared" si="265"/>
        <v>0.36474879940893978</v>
      </c>
      <c r="K722" s="2">
        <f t="shared" si="266"/>
        <v>0.41582009604728482</v>
      </c>
      <c r="L722" s="2">
        <f t="shared" si="267"/>
        <v>0.21596786110084965</v>
      </c>
      <c r="M722" s="2">
        <f t="shared" si="268"/>
        <v>3.4632434429257564E-3</v>
      </c>
      <c r="N722" s="1">
        <v>7899</v>
      </c>
      <c r="O722" s="1">
        <v>9005</v>
      </c>
      <c r="P722" s="1">
        <v>4677</v>
      </c>
      <c r="Q722" s="1">
        <v>20</v>
      </c>
      <c r="R722" s="1">
        <v>19</v>
      </c>
      <c r="S722" s="1">
        <v>28</v>
      </c>
      <c r="T722" s="68"/>
      <c r="U722" s="1">
        <v>5</v>
      </c>
      <c r="X722" s="1">
        <v>3</v>
      </c>
      <c r="AN722" s="7">
        <f>IF(Q722&gt;0,RANK(Q722,(N722:P722,Q722:AL722)),0)</f>
        <v>5</v>
      </c>
      <c r="AO722" s="7">
        <f>IF(R722&gt;0,RANK(R722,(N722:P722,Q722:AL722)),0)</f>
        <v>6</v>
      </c>
      <c r="AP722" s="7">
        <f>IF(S722&gt;0,RANK(S722,(N722:P722,Q722:AL722)),0)</f>
        <v>4</v>
      </c>
      <c r="AQ722" s="7">
        <f>IF(T722&gt;0,RANK(T722,(N722:P722,Q722:AL722)),0)</f>
        <v>0</v>
      </c>
      <c r="AR722" s="2">
        <f t="shared" si="269"/>
        <v>9.2353158478019953E-4</v>
      </c>
      <c r="AS722" s="2">
        <f t="shared" si="270"/>
        <v>8.7735500554118949E-4</v>
      </c>
      <c r="AT722" s="2">
        <f t="shared" si="271"/>
        <v>1.2929442186922792E-3</v>
      </c>
      <c r="AU722" s="2">
        <f t="shared" si="272"/>
        <v>0</v>
      </c>
      <c r="AW722" t="s">
        <v>929</v>
      </c>
      <c r="AX722" t="s">
        <v>352</v>
      </c>
      <c r="BA722" s="127">
        <v>17</v>
      </c>
      <c r="BB722" s="130">
        <v>179</v>
      </c>
      <c r="BC722" s="131">
        <f t="shared" si="262"/>
        <v>17179</v>
      </c>
      <c r="BE722" s="7" t="s">
        <v>3271</v>
      </c>
    </row>
    <row r="723" spans="1:57" hidden="1" outlineLevel="1" x14ac:dyDescent="0.2">
      <c r="A723" t="s">
        <v>2377</v>
      </c>
      <c r="B723" t="s">
        <v>352</v>
      </c>
      <c r="C723" s="1">
        <f t="shared" si="263"/>
        <v>59994</v>
      </c>
      <c r="D723" s="7">
        <f>RANK(N723,(N723:P723,Q723:AL723))</f>
        <v>1</v>
      </c>
      <c r="E723" s="7">
        <f>RANK(O723,(N723:P723,Q723:AL723))</f>
        <v>2</v>
      </c>
      <c r="F723" s="7">
        <f>IF(P723&gt;0,RANK(P723,(N723:P723,Q723:AL723)),0)</f>
        <v>3</v>
      </c>
      <c r="G723" s="1">
        <f t="shared" si="264"/>
        <v>2959</v>
      </c>
      <c r="H723" s="2">
        <f t="shared" si="261"/>
        <v>4.9321598826549323E-2</v>
      </c>
      <c r="I723" s="2"/>
      <c r="J723" s="2">
        <f t="shared" si="265"/>
        <v>0.44051071773844053</v>
      </c>
      <c r="K723" s="2">
        <f t="shared" si="266"/>
        <v>0.39118911891189118</v>
      </c>
      <c r="L723" s="2">
        <f t="shared" si="267"/>
        <v>0.16546654665466545</v>
      </c>
      <c r="M723" s="2">
        <f t="shared" si="268"/>
        <v>2.8336166950028441E-3</v>
      </c>
      <c r="N723" s="1">
        <v>26428</v>
      </c>
      <c r="O723" s="1">
        <v>23469</v>
      </c>
      <c r="P723" s="1">
        <v>9927</v>
      </c>
      <c r="Q723" s="1">
        <v>75</v>
      </c>
      <c r="R723" s="1">
        <v>29</v>
      </c>
      <c r="S723" s="1">
        <v>33</v>
      </c>
      <c r="T723" s="68"/>
      <c r="U723" s="1">
        <v>16</v>
      </c>
      <c r="X723" s="1">
        <v>12</v>
      </c>
      <c r="Y723" s="1">
        <v>4</v>
      </c>
      <c r="AB723" s="1">
        <v>1</v>
      </c>
      <c r="AN723" s="7">
        <f>IF(Q723&gt;0,RANK(Q723,(N723:P723,Q723:AL723)),0)</f>
        <v>4</v>
      </c>
      <c r="AO723" s="7">
        <f>IF(R723&gt;0,RANK(R723,(N723:P723,Q723:AL723)),0)</f>
        <v>6</v>
      </c>
      <c r="AP723" s="7">
        <f>IF(S723&gt;0,RANK(S723,(N723:P723,Q723:AL723)),0)</f>
        <v>5</v>
      </c>
      <c r="AQ723" s="7">
        <f>IF(T723&gt;0,RANK(T723,(N723:P723,Q723:AL723)),0)</f>
        <v>0</v>
      </c>
      <c r="AR723" s="2">
        <f t="shared" si="269"/>
        <v>1.2501250125012502E-3</v>
      </c>
      <c r="AS723" s="2">
        <f t="shared" si="270"/>
        <v>4.8338167150048338E-4</v>
      </c>
      <c r="AT723" s="2">
        <f t="shared" si="271"/>
        <v>5.5005500550055003E-4</v>
      </c>
      <c r="AU723" s="2">
        <f t="shared" si="272"/>
        <v>0</v>
      </c>
      <c r="AW723" t="s">
        <v>2377</v>
      </c>
      <c r="AX723" t="s">
        <v>352</v>
      </c>
      <c r="BA723" s="127">
        <v>17</v>
      </c>
      <c r="BB723" s="130">
        <v>181</v>
      </c>
      <c r="BC723" s="131">
        <f t="shared" si="262"/>
        <v>17181</v>
      </c>
      <c r="BE723" s="7" t="s">
        <v>3271</v>
      </c>
    </row>
    <row r="724" spans="1:57" hidden="1" outlineLevel="1" x14ac:dyDescent="0.2">
      <c r="A724" t="s">
        <v>845</v>
      </c>
      <c r="B724" t="s">
        <v>352</v>
      </c>
      <c r="C724" s="1">
        <f t="shared" si="263"/>
        <v>9083</v>
      </c>
      <c r="D724" s="7">
        <f>RANK(N724,(N724:P724,Q724:AL724))</f>
        <v>1</v>
      </c>
      <c r="E724" s="7">
        <f>RANK(O724,(N724:P724,Q724:AL724))</f>
        <v>2</v>
      </c>
      <c r="F724" s="7">
        <f>IF(P724&gt;0,RANK(P724,(N724:P724,Q724:AL724)),0)</f>
        <v>3</v>
      </c>
      <c r="G724" s="1">
        <f t="shared" si="264"/>
        <v>1678</v>
      </c>
      <c r="H724" s="2">
        <f t="shared" si="261"/>
        <v>0.18474072443025433</v>
      </c>
      <c r="I724" s="2"/>
      <c r="J724" s="2">
        <f t="shared" si="265"/>
        <v>0.51535836177474403</v>
      </c>
      <c r="K724" s="2">
        <f t="shared" si="266"/>
        <v>0.33061763734448968</v>
      </c>
      <c r="L724" s="2">
        <f t="shared" si="267"/>
        <v>0.15116151051414731</v>
      </c>
      <c r="M724" s="2">
        <f t="shared" si="268"/>
        <v>2.8624903666189805E-3</v>
      </c>
      <c r="N724" s="1">
        <v>4681</v>
      </c>
      <c r="O724" s="1">
        <v>3003</v>
      </c>
      <c r="P724" s="1">
        <v>1373</v>
      </c>
      <c r="Q724" s="1">
        <v>4</v>
      </c>
      <c r="R724" s="1">
        <v>11</v>
      </c>
      <c r="S724" s="1">
        <v>6</v>
      </c>
      <c r="T724" s="68"/>
      <c r="U724" s="1">
        <v>3</v>
      </c>
      <c r="X724" s="1">
        <v>2</v>
      </c>
      <c r="AN724" s="7">
        <f>IF(Q724&gt;0,RANK(Q724,(N724:P724,Q724:AL724)),0)</f>
        <v>6</v>
      </c>
      <c r="AO724" s="7">
        <f>IF(R724&gt;0,RANK(R724,(N724:P724,Q724:AL724)),0)</f>
        <v>4</v>
      </c>
      <c r="AP724" s="7">
        <f>IF(S724&gt;0,RANK(S724,(N724:P724,Q724:AL724)),0)</f>
        <v>5</v>
      </c>
      <c r="AQ724" s="7">
        <f>IF(T724&gt;0,RANK(T724,(N724:P724,Q724:AL724)),0)</f>
        <v>0</v>
      </c>
      <c r="AR724" s="2">
        <f t="shared" si="269"/>
        <v>4.4038313332599361E-4</v>
      </c>
      <c r="AS724" s="2">
        <f t="shared" si="270"/>
        <v>1.2110536166464825E-3</v>
      </c>
      <c r="AT724" s="2">
        <f t="shared" si="271"/>
        <v>6.6057469998899042E-4</v>
      </c>
      <c r="AU724" s="2">
        <f t="shared" si="272"/>
        <v>0</v>
      </c>
      <c r="AW724" t="s">
        <v>845</v>
      </c>
      <c r="AX724" t="s">
        <v>352</v>
      </c>
      <c r="BA724" s="127">
        <v>17</v>
      </c>
      <c r="BB724" s="130">
        <v>183</v>
      </c>
      <c r="BC724" s="131">
        <f t="shared" si="262"/>
        <v>17183</v>
      </c>
      <c r="BE724" s="7" t="s">
        <v>3271</v>
      </c>
    </row>
    <row r="725" spans="1:57" hidden="1" outlineLevel="1" x14ac:dyDescent="0.2">
      <c r="A725" t="s">
        <v>1145</v>
      </c>
      <c r="B725" t="s">
        <v>352</v>
      </c>
      <c r="C725" s="1">
        <f t="shared" si="263"/>
        <v>38461</v>
      </c>
      <c r="D725" s="7">
        <f>RANK(N725,(N725:P725,Q725:AL725))</f>
        <v>1</v>
      </c>
      <c r="E725" s="7">
        <f>RANK(O725,(N725:P725,Q725:AL725))</f>
        <v>2</v>
      </c>
      <c r="F725" s="7">
        <f>IF(P725&gt;0,RANK(P725,(N725:P725,Q725:AL725)),0)</f>
        <v>3</v>
      </c>
      <c r="G725" s="1">
        <f t="shared" si="264"/>
        <v>6680</v>
      </c>
      <c r="H725" s="2">
        <f t="shared" si="261"/>
        <v>0.17368243155404176</v>
      </c>
      <c r="I725" s="2"/>
      <c r="J725" s="2">
        <f t="shared" si="265"/>
        <v>0.47796469150568111</v>
      </c>
      <c r="K725" s="2">
        <f t="shared" si="266"/>
        <v>0.30428225995163932</v>
      </c>
      <c r="L725" s="2">
        <f t="shared" si="267"/>
        <v>0.21221497100959413</v>
      </c>
      <c r="M725" s="2">
        <f t="shared" si="268"/>
        <v>5.5380775330854393E-3</v>
      </c>
      <c r="N725" s="1">
        <v>18383</v>
      </c>
      <c r="O725" s="1">
        <v>11703</v>
      </c>
      <c r="P725" s="1">
        <v>8162</v>
      </c>
      <c r="Q725" s="1">
        <v>29</v>
      </c>
      <c r="R725" s="1">
        <v>100</v>
      </c>
      <c r="S725" s="1">
        <v>62</v>
      </c>
      <c r="T725" s="68"/>
      <c r="U725" s="1">
        <v>14</v>
      </c>
      <c r="X725" s="1">
        <v>8</v>
      </c>
      <c r="AN725" s="7">
        <f>IF(Q725&gt;0,RANK(Q725,(N725:P725,Q725:AL725)),0)</f>
        <v>6</v>
      </c>
      <c r="AO725" s="7">
        <f>IF(R725&gt;0,RANK(R725,(N725:P725,Q725:AL725)),0)</f>
        <v>4</v>
      </c>
      <c r="AP725" s="7">
        <f>IF(S725&gt;0,RANK(S725,(N725:P725,Q725:AL725)),0)</f>
        <v>5</v>
      </c>
      <c r="AQ725" s="7">
        <f>IF(T725&gt;0,RANK(T725,(N725:P725,Q725:AL725)),0)</f>
        <v>0</v>
      </c>
      <c r="AR725" s="2">
        <f t="shared" si="269"/>
        <v>7.5401055614778608E-4</v>
      </c>
      <c r="AS725" s="2">
        <f t="shared" si="270"/>
        <v>2.6000364005096073E-3</v>
      </c>
      <c r="AT725" s="2">
        <f t="shared" si="271"/>
        <v>1.6120225683159564E-3</v>
      </c>
      <c r="AU725" s="2">
        <f t="shared" si="272"/>
        <v>0</v>
      </c>
      <c r="AW725" t="s">
        <v>1145</v>
      </c>
      <c r="AX725" t="s">
        <v>352</v>
      </c>
      <c r="BA725" s="127">
        <v>17</v>
      </c>
      <c r="BB725" s="130">
        <v>185</v>
      </c>
      <c r="BC725" s="131">
        <f t="shared" si="262"/>
        <v>17185</v>
      </c>
      <c r="BE725" s="7" t="s">
        <v>3271</v>
      </c>
    </row>
    <row r="726" spans="1:57" hidden="1" outlineLevel="1" x14ac:dyDescent="0.2">
      <c r="A726" t="s">
        <v>2165</v>
      </c>
      <c r="B726" t="s">
        <v>352</v>
      </c>
      <c r="C726" s="1">
        <f t="shared" si="263"/>
        <v>6240</v>
      </c>
      <c r="D726" s="7">
        <f>RANK(N726,(N726:P726,Q726:AL726))</f>
        <v>2</v>
      </c>
      <c r="E726" s="7">
        <f>RANK(O726,(N726:P726,Q726:AL726))</f>
        <v>1</v>
      </c>
      <c r="F726" s="7">
        <f>IF(P726&gt;0,RANK(P726,(N726:P726,Q726:AL726)),0)</f>
        <v>3</v>
      </c>
      <c r="G726" s="1">
        <f t="shared" si="264"/>
        <v>49</v>
      </c>
      <c r="H726" s="2">
        <f t="shared" si="261"/>
        <v>7.8525641025641024E-3</v>
      </c>
      <c r="I726" s="2"/>
      <c r="J726" s="2">
        <f t="shared" si="265"/>
        <v>0.39038461538461539</v>
      </c>
      <c r="K726" s="2">
        <f t="shared" si="266"/>
        <v>0.39823717948717946</v>
      </c>
      <c r="L726" s="2">
        <f t="shared" si="267"/>
        <v>0.20865384615384616</v>
      </c>
      <c r="M726" s="2">
        <f t="shared" si="268"/>
        <v>2.7243589743590479E-3</v>
      </c>
      <c r="N726" s="1">
        <v>2436</v>
      </c>
      <c r="O726" s="1">
        <v>2485</v>
      </c>
      <c r="P726" s="1">
        <v>1302</v>
      </c>
      <c r="Q726" s="1">
        <v>4</v>
      </c>
      <c r="R726" s="1">
        <v>4</v>
      </c>
      <c r="S726" s="1">
        <v>6</v>
      </c>
      <c r="T726" s="68"/>
      <c r="U726" s="1">
        <v>2</v>
      </c>
      <c r="X726" s="1">
        <v>1</v>
      </c>
      <c r="AN726" s="7">
        <f>IF(Q726&gt;0,RANK(Q726,(N726:P726,Q726:AL726)),0)</f>
        <v>5</v>
      </c>
      <c r="AO726" s="7">
        <f>IF(R726&gt;0,RANK(R726,(N726:P726,Q726:AL726)),0)</f>
        <v>5</v>
      </c>
      <c r="AP726" s="7">
        <f>IF(S726&gt;0,RANK(S726,(N726:P726,Q726:AL726)),0)</f>
        <v>4</v>
      </c>
      <c r="AQ726" s="7">
        <f>IF(T726&gt;0,RANK(T726,(N726:P726,Q726:AL726)),0)</f>
        <v>0</v>
      </c>
      <c r="AR726" s="2">
        <f t="shared" si="269"/>
        <v>6.4102564102564103E-4</v>
      </c>
      <c r="AS726" s="2">
        <f t="shared" si="270"/>
        <v>6.4102564102564103E-4</v>
      </c>
      <c r="AT726" s="2">
        <f t="shared" si="271"/>
        <v>9.6153846153846159E-4</v>
      </c>
      <c r="AU726" s="2">
        <f t="shared" si="272"/>
        <v>0</v>
      </c>
      <c r="AW726" t="s">
        <v>2165</v>
      </c>
      <c r="AX726" t="s">
        <v>352</v>
      </c>
      <c r="BA726" s="127">
        <v>17</v>
      </c>
      <c r="BB726" s="130">
        <v>187</v>
      </c>
      <c r="BC726" s="131">
        <f t="shared" si="262"/>
        <v>17187</v>
      </c>
      <c r="BE726" s="7" t="s">
        <v>3271</v>
      </c>
    </row>
    <row r="727" spans="1:57" hidden="1" outlineLevel="1" x14ac:dyDescent="0.2">
      <c r="A727" t="s">
        <v>821</v>
      </c>
      <c r="B727" t="s">
        <v>352</v>
      </c>
      <c r="C727" s="1">
        <f t="shared" si="263"/>
        <v>8446</v>
      </c>
      <c r="D727" s="7">
        <f>RANK(N727,(N727:P727,Q727:AL727))</f>
        <v>1</v>
      </c>
      <c r="E727" s="7">
        <f>RANK(O727,(N727:P727,Q727:AL727))</f>
        <v>2</v>
      </c>
      <c r="F727" s="7">
        <f>IF(P727&gt;0,RANK(P727,(N727:P727,Q727:AL727)),0)</f>
        <v>3</v>
      </c>
      <c r="G727" s="1">
        <f t="shared" si="264"/>
        <v>336</v>
      </c>
      <c r="H727" s="2">
        <f t="shared" si="261"/>
        <v>3.9782145394269476E-2</v>
      </c>
      <c r="I727" s="2"/>
      <c r="J727" s="2">
        <f t="shared" si="265"/>
        <v>0.43345962585839448</v>
      </c>
      <c r="K727" s="2">
        <f t="shared" si="266"/>
        <v>0.39367748046412504</v>
      </c>
      <c r="L727" s="2">
        <f t="shared" si="267"/>
        <v>0.17002131186360409</v>
      </c>
      <c r="M727" s="2">
        <f t="shared" si="268"/>
        <v>2.8415818138763926E-3</v>
      </c>
      <c r="N727" s="1">
        <v>3661</v>
      </c>
      <c r="O727" s="1">
        <v>3325</v>
      </c>
      <c r="P727" s="1">
        <v>1436</v>
      </c>
      <c r="Q727" s="1">
        <v>10</v>
      </c>
      <c r="R727" s="1">
        <v>2</v>
      </c>
      <c r="S727" s="1">
        <v>8</v>
      </c>
      <c r="T727" s="68"/>
      <c r="U727" s="1">
        <v>3</v>
      </c>
      <c r="X727" s="1">
        <v>1</v>
      </c>
      <c r="AN727" s="7">
        <f>IF(Q727&gt;0,RANK(Q727,(N727:P727,Q727:AL727)),0)</f>
        <v>4</v>
      </c>
      <c r="AO727" s="7">
        <f>IF(R727&gt;0,RANK(R727,(N727:P727,Q727:AL727)),0)</f>
        <v>7</v>
      </c>
      <c r="AP727" s="7">
        <f>IF(S727&gt;0,RANK(S727,(N727:P727,Q727:AL727)),0)</f>
        <v>5</v>
      </c>
      <c r="AQ727" s="7">
        <f>IF(T727&gt;0,RANK(T727,(N727:P727,Q727:AL727)),0)</f>
        <v>0</v>
      </c>
      <c r="AR727" s="2">
        <f t="shared" si="269"/>
        <v>1.1839924224484964E-3</v>
      </c>
      <c r="AS727" s="2">
        <f t="shared" si="270"/>
        <v>2.3679848448969926E-4</v>
      </c>
      <c r="AT727" s="2">
        <f t="shared" si="271"/>
        <v>9.4719393795879704E-4</v>
      </c>
      <c r="AU727" s="2">
        <f t="shared" si="272"/>
        <v>0</v>
      </c>
      <c r="AW727" t="s">
        <v>821</v>
      </c>
      <c r="AX727" t="s">
        <v>352</v>
      </c>
      <c r="BA727" s="127">
        <v>17</v>
      </c>
      <c r="BB727" s="130">
        <v>189</v>
      </c>
      <c r="BC727" s="131">
        <f t="shared" si="262"/>
        <v>17189</v>
      </c>
      <c r="BE727" s="7" t="s">
        <v>3271</v>
      </c>
    </row>
    <row r="728" spans="1:57" hidden="1" outlineLevel="1" x14ac:dyDescent="0.2">
      <c r="A728" t="s">
        <v>563</v>
      </c>
      <c r="B728" t="s">
        <v>352</v>
      </c>
      <c r="C728" s="1">
        <f t="shared" si="263"/>
        <v>7555</v>
      </c>
      <c r="D728" s="7">
        <f>RANK(N728,(N728:P728,Q728:AL728))</f>
        <v>2</v>
      </c>
      <c r="E728" s="7">
        <f>RANK(O728,(N728:P728,Q728:AL728))</f>
        <v>1</v>
      </c>
      <c r="F728" s="7">
        <f>IF(P728&gt;0,RANK(P728,(N728:P728,Q728:AL728)),0)</f>
        <v>3</v>
      </c>
      <c r="G728" s="1">
        <f t="shared" si="264"/>
        <v>17</v>
      </c>
      <c r="H728" s="2">
        <f t="shared" si="261"/>
        <v>2.2501654533421574E-3</v>
      </c>
      <c r="I728" s="2"/>
      <c r="J728" s="2">
        <f t="shared" si="265"/>
        <v>0.39523494374586365</v>
      </c>
      <c r="K728" s="2">
        <f t="shared" si="266"/>
        <v>0.39748510919920582</v>
      </c>
      <c r="L728" s="2">
        <f t="shared" si="267"/>
        <v>0.2041032428855063</v>
      </c>
      <c r="M728" s="2">
        <f t="shared" si="268"/>
        <v>3.1767041694242271E-3</v>
      </c>
      <c r="N728" s="1">
        <v>2986</v>
      </c>
      <c r="O728" s="1">
        <v>3003</v>
      </c>
      <c r="P728" s="1">
        <v>1542</v>
      </c>
      <c r="Q728" s="1">
        <v>10</v>
      </c>
      <c r="R728" s="1">
        <v>6</v>
      </c>
      <c r="S728" s="1">
        <v>6</v>
      </c>
      <c r="T728" s="68"/>
      <c r="U728" s="1">
        <v>2</v>
      </c>
      <c r="AN728" s="7">
        <f>IF(Q728&gt;0,RANK(Q728,(N728:P728,Q728:AL728)),0)</f>
        <v>4</v>
      </c>
      <c r="AO728" s="7">
        <f>IF(R728&gt;0,RANK(R728,(N728:P728,Q728:AL728)),0)</f>
        <v>5</v>
      </c>
      <c r="AP728" s="7">
        <f>IF(S728&gt;0,RANK(S728,(N728:P728,Q728:AL728)),0)</f>
        <v>5</v>
      </c>
      <c r="AQ728" s="7">
        <f>IF(T728&gt;0,RANK(T728,(N728:P728,Q728:AL728)),0)</f>
        <v>0</v>
      </c>
      <c r="AR728" s="2">
        <f t="shared" si="269"/>
        <v>1.3236267372600927E-3</v>
      </c>
      <c r="AS728" s="2">
        <f t="shared" si="270"/>
        <v>7.9417604235605557E-4</v>
      </c>
      <c r="AT728" s="2">
        <f t="shared" si="271"/>
        <v>7.9417604235605557E-4</v>
      </c>
      <c r="AU728" s="2">
        <f t="shared" si="272"/>
        <v>0</v>
      </c>
      <c r="AW728" t="s">
        <v>563</v>
      </c>
      <c r="AX728" t="s">
        <v>352</v>
      </c>
      <c r="BA728" s="127">
        <v>17</v>
      </c>
      <c r="BB728" s="130">
        <v>191</v>
      </c>
      <c r="BC728" s="131">
        <f t="shared" si="262"/>
        <v>17191</v>
      </c>
      <c r="BE728" s="7" t="s">
        <v>3271</v>
      </c>
    </row>
    <row r="729" spans="1:57" hidden="1" outlineLevel="1" x14ac:dyDescent="0.2">
      <c r="A729" t="s">
        <v>822</v>
      </c>
      <c r="B729" t="s">
        <v>352</v>
      </c>
      <c r="C729" s="1">
        <f t="shared" si="263"/>
        <v>8872</v>
      </c>
      <c r="D729" s="7">
        <f>RANK(N729,(N729:P729,Q729:AL729))</f>
        <v>2</v>
      </c>
      <c r="E729" s="7">
        <f>RANK(O729,(N729:P729,Q729:AL729))</f>
        <v>1</v>
      </c>
      <c r="F729" s="7">
        <f>IF(P729&gt;0,RANK(P729,(N729:P729,Q729:AL729)),0)</f>
        <v>3</v>
      </c>
      <c r="G729" s="1">
        <f t="shared" si="264"/>
        <v>477</v>
      </c>
      <c r="H729" s="2">
        <f t="shared" si="261"/>
        <v>5.3764652840396755E-2</v>
      </c>
      <c r="I729" s="2"/>
      <c r="J729" s="2">
        <f t="shared" si="265"/>
        <v>0.37556357078449054</v>
      </c>
      <c r="K729" s="2">
        <f t="shared" si="266"/>
        <v>0.42932822362488726</v>
      </c>
      <c r="L729" s="2">
        <f t="shared" si="267"/>
        <v>0.1918394950405771</v>
      </c>
      <c r="M729" s="2">
        <f t="shared" si="268"/>
        <v>3.2687105500451008E-3</v>
      </c>
      <c r="N729" s="1">
        <v>3332</v>
      </c>
      <c r="O729" s="1">
        <v>3809</v>
      </c>
      <c r="P729" s="1">
        <v>1702</v>
      </c>
      <c r="Q729" s="1">
        <v>3</v>
      </c>
      <c r="R729" s="1">
        <v>12</v>
      </c>
      <c r="S729" s="1">
        <v>9</v>
      </c>
      <c r="T729" s="68"/>
      <c r="U729" s="1">
        <v>5</v>
      </c>
      <c r="AN729" s="7">
        <f>IF(Q729&gt;0,RANK(Q729,(N729:P729,Q729:AL729)),0)</f>
        <v>7</v>
      </c>
      <c r="AO729" s="7">
        <f>IF(R729&gt;0,RANK(R729,(N729:P729,Q729:AL729)),0)</f>
        <v>4</v>
      </c>
      <c r="AP729" s="7">
        <f>IF(S729&gt;0,RANK(S729,(N729:P729,Q729:AL729)),0)</f>
        <v>5</v>
      </c>
      <c r="AQ729" s="7">
        <f>IF(T729&gt;0,RANK(T729,(N729:P729,Q729:AL729)),0)</f>
        <v>0</v>
      </c>
      <c r="AR729" s="2">
        <f t="shared" si="269"/>
        <v>3.3814247069431923E-4</v>
      </c>
      <c r="AS729" s="2">
        <f t="shared" si="270"/>
        <v>1.3525698827772769E-3</v>
      </c>
      <c r="AT729" s="2">
        <f t="shared" si="271"/>
        <v>1.0144274120829576E-3</v>
      </c>
      <c r="AU729" s="2">
        <f t="shared" si="272"/>
        <v>0</v>
      </c>
      <c r="AW729" t="s">
        <v>822</v>
      </c>
      <c r="AX729" t="s">
        <v>352</v>
      </c>
      <c r="BA729" s="127">
        <v>17</v>
      </c>
      <c r="BB729" s="130">
        <v>193</v>
      </c>
      <c r="BC729" s="131">
        <f t="shared" si="262"/>
        <v>17193</v>
      </c>
      <c r="BE729" s="7" t="s">
        <v>3271</v>
      </c>
    </row>
    <row r="730" spans="1:57" hidden="1" outlineLevel="1" x14ac:dyDescent="0.2">
      <c r="A730" t="s">
        <v>1402</v>
      </c>
      <c r="B730" t="s">
        <v>352</v>
      </c>
      <c r="C730" s="1">
        <f t="shared" ref="C730:C736" si="273">SUM(N730:AL730)</f>
        <v>8811</v>
      </c>
      <c r="D730" s="7">
        <f>RANK(N730,(N730:P730,Q730:AL730))</f>
        <v>1</v>
      </c>
      <c r="E730" s="7">
        <f>RANK(O730,(N730:P730,Q730:AL730))</f>
        <v>2</v>
      </c>
      <c r="F730" s="7">
        <f>IF(P730&gt;0,RANK(P730,(N730:P730,Q730:AL730)),0)</f>
        <v>3</v>
      </c>
      <c r="G730" s="1">
        <f t="shared" ref="G730:G736" si="274">MAX(N730:P730)-LARGE(N730:P730,2)</f>
        <v>1251</v>
      </c>
      <c r="H730" s="2">
        <f t="shared" si="261"/>
        <v>0.14198161389172625</v>
      </c>
      <c r="I730" s="2"/>
      <c r="J730" s="2">
        <f t="shared" ref="J730:J736" si="275">IF($C730=0,"-",N730/$C730)</f>
        <v>0.48893428668709565</v>
      </c>
      <c r="K730" s="2">
        <f t="shared" ref="K730:K736" si="276">IF($C730=0,"-",O730/$C730)</f>
        <v>0.3469526727953694</v>
      </c>
      <c r="L730" s="2">
        <f t="shared" ref="L730:L736" si="277">IF($C730=0,"-",P730/$C730)</f>
        <v>0.1620701395982295</v>
      </c>
      <c r="M730" s="2">
        <f t="shared" ref="M730:M736" si="278">IF(C730=0,"-",(1-J730-K730-L730))</f>
        <v>2.042900919305507E-3</v>
      </c>
      <c r="N730" s="1">
        <v>4308</v>
      </c>
      <c r="O730" s="1">
        <v>3057</v>
      </c>
      <c r="P730" s="1">
        <v>1428</v>
      </c>
      <c r="Q730" s="1">
        <v>5</v>
      </c>
      <c r="R730" s="1">
        <v>6</v>
      </c>
      <c r="S730" s="1">
        <v>4</v>
      </c>
      <c r="T730" s="68"/>
      <c r="U730" s="1">
        <v>1</v>
      </c>
      <c r="X730" s="1">
        <v>2</v>
      </c>
      <c r="AN730" s="7">
        <f>IF(Q730&gt;0,RANK(Q730,(N730:P730,Q730:AL730)),0)</f>
        <v>5</v>
      </c>
      <c r="AO730" s="7">
        <f>IF(R730&gt;0,RANK(R730,(N730:P730,Q730:AL730)),0)</f>
        <v>4</v>
      </c>
      <c r="AP730" s="7">
        <f>IF(S730&gt;0,RANK(S730,(N730:P730,Q730:AL730)),0)</f>
        <v>6</v>
      </c>
      <c r="AQ730" s="7">
        <f>IF(T730&gt;0,RANK(T730,(N730:P730,Q730:AL730)),0)</f>
        <v>0</v>
      </c>
      <c r="AR730" s="2">
        <f t="shared" ref="AR730:AR736" si="279">IF($C730=0,"-",Q730/$C730)</f>
        <v>5.6747247758483709E-4</v>
      </c>
      <c r="AS730" s="2">
        <f t="shared" ref="AS730:AS736" si="280">IF($C730=0,"-",R730/$C730)</f>
        <v>6.8096697310180451E-4</v>
      </c>
      <c r="AT730" s="2">
        <f t="shared" ref="AT730:AT736" si="281">IF($C730=0,"-",S730/$C730)</f>
        <v>4.5397798206786973E-4</v>
      </c>
      <c r="AU730" s="2">
        <f t="shared" ref="AU730:AU736" si="282">IF($C730=0,"-",T730/$C730)</f>
        <v>0</v>
      </c>
      <c r="AW730" t="s">
        <v>1402</v>
      </c>
      <c r="AX730" t="s">
        <v>352</v>
      </c>
      <c r="BA730" s="127">
        <v>17</v>
      </c>
      <c r="BB730" s="130">
        <v>195</v>
      </c>
      <c r="BC730" s="131">
        <f t="shared" si="262"/>
        <v>17195</v>
      </c>
      <c r="BE730" s="7" t="s">
        <v>3271</v>
      </c>
    </row>
    <row r="731" spans="1:57" hidden="1" outlineLevel="1" x14ac:dyDescent="0.2">
      <c r="A731" t="s">
        <v>1146</v>
      </c>
      <c r="B731" t="s">
        <v>352</v>
      </c>
      <c r="C731" s="1">
        <f t="shared" si="273"/>
        <v>27153</v>
      </c>
      <c r="D731" s="7">
        <f>RANK(N731,(N731:P731,Q731:AL731))</f>
        <v>1</v>
      </c>
      <c r="E731" s="7">
        <f>RANK(O731,(N731:P731,Q731:AL731))</f>
        <v>2</v>
      </c>
      <c r="F731" s="7">
        <f>IF(P731&gt;0,RANK(P731,(N731:P731,Q731:AL731)),0)</f>
        <v>3</v>
      </c>
      <c r="G731" s="1">
        <f t="shared" si="274"/>
        <v>2183</v>
      </c>
      <c r="H731" s="2">
        <f t="shared" si="261"/>
        <v>8.0396272971679006E-2</v>
      </c>
      <c r="I731" s="2"/>
      <c r="J731" s="2">
        <f t="shared" si="275"/>
        <v>0.45405664199167678</v>
      </c>
      <c r="K731" s="2">
        <f t="shared" si="276"/>
        <v>0.37366036901999777</v>
      </c>
      <c r="L731" s="2">
        <f t="shared" si="277"/>
        <v>0.16900526645306227</v>
      </c>
      <c r="M731" s="2">
        <f t="shared" si="278"/>
        <v>3.2777225352632333E-3</v>
      </c>
      <c r="N731" s="1">
        <v>12329</v>
      </c>
      <c r="O731" s="1">
        <v>10146</v>
      </c>
      <c r="P731" s="1">
        <v>4589</v>
      </c>
      <c r="Q731" s="1">
        <v>28</v>
      </c>
      <c r="R731" s="1">
        <v>11</v>
      </c>
      <c r="S731" s="1">
        <v>29</v>
      </c>
      <c r="T731" s="68"/>
      <c r="U731" s="1">
        <v>16</v>
      </c>
      <c r="X731" s="1">
        <v>5</v>
      </c>
      <c r="AN731" s="7">
        <f>IF(Q731&gt;0,RANK(Q731,(N731:P731,Q731:AL731)),0)</f>
        <v>5</v>
      </c>
      <c r="AO731" s="7">
        <f>IF(R731&gt;0,RANK(R731,(N731:P731,Q731:AL731)),0)</f>
        <v>7</v>
      </c>
      <c r="AP731" s="7">
        <f>IF(S731&gt;0,RANK(S731,(N731:P731,Q731:AL731)),0)</f>
        <v>4</v>
      </c>
      <c r="AQ731" s="7">
        <f>IF(T731&gt;0,RANK(T731,(N731:P731,Q731:AL731)),0)</f>
        <v>0</v>
      </c>
      <c r="AR731" s="2">
        <f t="shared" si="279"/>
        <v>1.0311936065996391E-3</v>
      </c>
      <c r="AS731" s="2">
        <f t="shared" si="280"/>
        <v>4.0511177402128678E-4</v>
      </c>
      <c r="AT731" s="2">
        <f t="shared" si="281"/>
        <v>1.0680219496924832E-3</v>
      </c>
      <c r="AU731" s="2">
        <f t="shared" si="282"/>
        <v>0</v>
      </c>
      <c r="AW731" t="s">
        <v>1146</v>
      </c>
      <c r="AX731" t="s">
        <v>352</v>
      </c>
      <c r="BA731" s="127">
        <v>17</v>
      </c>
      <c r="BB731" s="130">
        <v>197</v>
      </c>
      <c r="BC731" s="131">
        <f t="shared" si="262"/>
        <v>17197</v>
      </c>
      <c r="BE731" s="7" t="s">
        <v>3271</v>
      </c>
    </row>
    <row r="732" spans="1:57" hidden="1" outlineLevel="1" x14ac:dyDescent="0.2">
      <c r="A732" t="s">
        <v>1147</v>
      </c>
      <c r="B732" t="s">
        <v>352</v>
      </c>
      <c r="C732" s="1">
        <f t="shared" si="273"/>
        <v>152123</v>
      </c>
      <c r="D732" s="7">
        <f>RANK(N732,(N732:P732,Q732:AL732))</f>
        <v>1</v>
      </c>
      <c r="E732" s="7">
        <f>RANK(O732,(N732:P732,Q732:AL732))</f>
        <v>2</v>
      </c>
      <c r="F732" s="7">
        <f>IF(P732&gt;0,RANK(P732,(N732:P732,Q732:AL732)),0)</f>
        <v>3</v>
      </c>
      <c r="G732" s="1">
        <f t="shared" si="274"/>
        <v>1296</v>
      </c>
      <c r="H732" s="2">
        <f t="shared" si="261"/>
        <v>8.5194217836882004E-3</v>
      </c>
      <c r="I732" s="2"/>
      <c r="J732" s="2">
        <f t="shared" si="275"/>
        <v>0.3920051537242889</v>
      </c>
      <c r="K732" s="2">
        <f t="shared" si="276"/>
        <v>0.3834857319406007</v>
      </c>
      <c r="L732" s="2">
        <f t="shared" si="277"/>
        <v>0.21553611222497585</v>
      </c>
      <c r="M732" s="2">
        <f t="shared" si="278"/>
        <v>8.9730021101345481E-3</v>
      </c>
      <c r="N732" s="1">
        <v>59633</v>
      </c>
      <c r="O732" s="1">
        <v>58337</v>
      </c>
      <c r="P732" s="1">
        <v>32788</v>
      </c>
      <c r="Q732" s="1">
        <v>715</v>
      </c>
      <c r="R732" s="1">
        <v>298</v>
      </c>
      <c r="S732" s="1">
        <v>248</v>
      </c>
      <c r="T732" s="68"/>
      <c r="U732" s="1">
        <v>76</v>
      </c>
      <c r="X732" s="1">
        <v>28</v>
      </c>
      <c r="AN732" s="7">
        <f>IF(Q732&gt;0,RANK(Q732,(N732:P732,Q732:AL732)),0)</f>
        <v>4</v>
      </c>
      <c r="AO732" s="7">
        <f>IF(R732&gt;0,RANK(R732,(N732:P732,Q732:AL732)),0)</f>
        <v>5</v>
      </c>
      <c r="AP732" s="7">
        <f>IF(S732&gt;0,RANK(S732,(N732:P732,Q732:AL732)),0)</f>
        <v>6</v>
      </c>
      <c r="AQ732" s="7">
        <f>IF(T732&gt;0,RANK(T732,(N732:P732,Q732:AL732)),0)</f>
        <v>0</v>
      </c>
      <c r="AR732" s="2">
        <f t="shared" si="279"/>
        <v>4.7001439624514375E-3</v>
      </c>
      <c r="AS732" s="2">
        <f t="shared" si="280"/>
        <v>1.9589411200147248E-3</v>
      </c>
      <c r="AT732" s="2">
        <f t="shared" si="281"/>
        <v>1.6302597240390999E-3</v>
      </c>
      <c r="AU732" s="2">
        <f t="shared" si="282"/>
        <v>0</v>
      </c>
      <c r="AW732" t="s">
        <v>1147</v>
      </c>
      <c r="AX732" t="s">
        <v>352</v>
      </c>
      <c r="BA732" s="127">
        <v>17</v>
      </c>
      <c r="BB732" s="130">
        <v>199</v>
      </c>
      <c r="BC732" s="131">
        <f t="shared" si="262"/>
        <v>17199</v>
      </c>
      <c r="BE732" s="7" t="s">
        <v>3271</v>
      </c>
    </row>
    <row r="733" spans="1:57" hidden="1" outlineLevel="1" x14ac:dyDescent="0.2">
      <c r="A733" t="s">
        <v>774</v>
      </c>
      <c r="B733" t="s">
        <v>352</v>
      </c>
      <c r="C733" s="1">
        <f t="shared" si="273"/>
        <v>28760</v>
      </c>
      <c r="D733" s="7">
        <f>RANK(N733,(N733:P733,Q733:AL733))</f>
        <v>1</v>
      </c>
      <c r="E733" s="7">
        <f>RANK(O733,(N733:P733,Q733:AL733))</f>
        <v>2</v>
      </c>
      <c r="F733" s="7">
        <f>IF(P733&gt;0,RANK(P733,(N733:P733,Q733:AL733)),0)</f>
        <v>3</v>
      </c>
      <c r="G733" s="1">
        <f t="shared" si="274"/>
        <v>4899</v>
      </c>
      <c r="H733" s="2">
        <f t="shared" si="261"/>
        <v>0.17034075104311544</v>
      </c>
      <c r="I733" s="2"/>
      <c r="J733" s="2">
        <f t="shared" si="275"/>
        <v>0.49933936022253128</v>
      </c>
      <c r="K733" s="2">
        <f t="shared" si="276"/>
        <v>0.32899860917941587</v>
      </c>
      <c r="L733" s="2">
        <f t="shared" si="277"/>
        <v>0.1661682892906815</v>
      </c>
      <c r="M733" s="2">
        <f t="shared" si="278"/>
        <v>5.4937413073712915E-3</v>
      </c>
      <c r="N733" s="1">
        <v>14361</v>
      </c>
      <c r="O733" s="1">
        <v>9462</v>
      </c>
      <c r="P733" s="1">
        <v>4779</v>
      </c>
      <c r="Q733" s="1">
        <v>23</v>
      </c>
      <c r="R733" s="1">
        <v>40</v>
      </c>
      <c r="S733" s="1">
        <v>74</v>
      </c>
      <c r="T733" s="68"/>
      <c r="U733" s="1">
        <v>11</v>
      </c>
      <c r="X733" s="1">
        <v>10</v>
      </c>
      <c r="AN733" s="7">
        <f>IF(Q733&gt;0,RANK(Q733,(N733:P733,Q733:AL733)),0)</f>
        <v>6</v>
      </c>
      <c r="AO733" s="7">
        <f>IF(R733&gt;0,RANK(R733,(N733:P733,Q733:AL733)),0)</f>
        <v>5</v>
      </c>
      <c r="AP733" s="7">
        <f>IF(S733&gt;0,RANK(S733,(N733:P733,Q733:AL733)),0)</f>
        <v>4</v>
      </c>
      <c r="AQ733" s="7">
        <f>IF(T733&gt;0,RANK(T733,(N733:P733,Q733:AL733)),0)</f>
        <v>0</v>
      </c>
      <c r="AR733" s="2">
        <f t="shared" si="279"/>
        <v>7.9972183588317104E-4</v>
      </c>
      <c r="AS733" s="2">
        <f t="shared" si="280"/>
        <v>1.3908205841446453E-3</v>
      </c>
      <c r="AT733" s="2">
        <f t="shared" si="281"/>
        <v>2.573018080667594E-3</v>
      </c>
      <c r="AU733" s="2">
        <f t="shared" si="282"/>
        <v>0</v>
      </c>
      <c r="AW733" t="s">
        <v>774</v>
      </c>
      <c r="AX733" t="s">
        <v>352</v>
      </c>
      <c r="BA733" s="127">
        <v>17</v>
      </c>
      <c r="BB733" s="130">
        <v>201</v>
      </c>
      <c r="BC733" s="131">
        <f t="shared" si="262"/>
        <v>17201</v>
      </c>
      <c r="BE733" s="7" t="s">
        <v>3271</v>
      </c>
    </row>
    <row r="734" spans="1:57" hidden="1" outlineLevel="1" x14ac:dyDescent="0.2">
      <c r="A734" t="s">
        <v>2027</v>
      </c>
      <c r="B734" t="s">
        <v>352</v>
      </c>
      <c r="C734" s="1">
        <f t="shared" si="273"/>
        <v>112215</v>
      </c>
      <c r="D734" s="7">
        <f>RANK(N734,(N734:P734,Q734:AL734))</f>
        <v>1</v>
      </c>
      <c r="E734" s="7">
        <f>RANK(O734,(N734:P734,Q734:AL734))</f>
        <v>2</v>
      </c>
      <c r="F734" s="7">
        <f>IF(P734&gt;0,RANK(P734,(N734:P734,Q734:AL734)),0)</f>
        <v>3</v>
      </c>
      <c r="G734" s="1">
        <f t="shared" si="274"/>
        <v>6077</v>
      </c>
      <c r="H734" s="2">
        <f t="shared" si="261"/>
        <v>5.4154970369380211E-2</v>
      </c>
      <c r="I734" s="2"/>
      <c r="J734" s="2">
        <f t="shared" si="275"/>
        <v>0.43040591721249388</v>
      </c>
      <c r="K734" s="2">
        <f t="shared" si="276"/>
        <v>0.37625094684311366</v>
      </c>
      <c r="L734" s="2">
        <f t="shared" si="277"/>
        <v>0.18916365904736443</v>
      </c>
      <c r="M734" s="2">
        <f t="shared" si="278"/>
        <v>4.1794768970280227E-3</v>
      </c>
      <c r="N734" s="1">
        <v>48298</v>
      </c>
      <c r="O734" s="1">
        <v>42221</v>
      </c>
      <c r="P734" s="1">
        <v>21227</v>
      </c>
      <c r="Q734" s="1">
        <v>244</v>
      </c>
      <c r="R734" s="1">
        <v>58</v>
      </c>
      <c r="S734" s="1">
        <v>102</v>
      </c>
      <c r="T734" s="68"/>
      <c r="U734" s="1">
        <v>47</v>
      </c>
      <c r="X734" s="1">
        <v>18</v>
      </c>
      <c r="AN734" s="7">
        <f>IF(Q734&gt;0,RANK(Q734,(N734:P734,Q734:AL734)),0)</f>
        <v>4</v>
      </c>
      <c r="AO734" s="7">
        <f>IF(R734&gt;0,RANK(R734,(N734:P734,Q734:AL734)),0)</f>
        <v>6</v>
      </c>
      <c r="AP734" s="7">
        <f>IF(S734&gt;0,RANK(S734,(N734:P734,Q734:AL734)),0)</f>
        <v>5</v>
      </c>
      <c r="AQ734" s="7">
        <f>IF(T734&gt;0,RANK(T734,(N734:P734,Q734:AL734)),0)</f>
        <v>0</v>
      </c>
      <c r="AR734" s="2">
        <f t="shared" si="279"/>
        <v>2.1743973622064786E-3</v>
      </c>
      <c r="AS734" s="2">
        <f t="shared" si="280"/>
        <v>5.16864946753999E-4</v>
      </c>
      <c r="AT734" s="2">
        <f t="shared" si="281"/>
        <v>9.0896938911910177E-4</v>
      </c>
      <c r="AU734" s="2">
        <f t="shared" si="282"/>
        <v>0</v>
      </c>
      <c r="AW734" t="s">
        <v>2027</v>
      </c>
      <c r="AX734" t="s">
        <v>352</v>
      </c>
      <c r="BA734" s="127">
        <v>17</v>
      </c>
      <c r="BB734" s="130">
        <v>203</v>
      </c>
      <c r="BC734" s="131">
        <f t="shared" si="262"/>
        <v>17203</v>
      </c>
      <c r="BE734" s="7" t="s">
        <v>3271</v>
      </c>
    </row>
    <row r="735" spans="1:57" hidden="1" outlineLevel="1" x14ac:dyDescent="0.2">
      <c r="A735" t="s">
        <v>1962</v>
      </c>
      <c r="B735" t="s">
        <v>352</v>
      </c>
      <c r="C735" s="1">
        <f t="shared" si="273"/>
        <v>16305</v>
      </c>
      <c r="D735" s="7">
        <f>RANK(N735,(N735:P735,Q735:AL735))</f>
        <v>2</v>
      </c>
      <c r="E735" s="7">
        <f>RANK(O735,(N735:P735,Q735:AL735))</f>
        <v>1</v>
      </c>
      <c r="F735" s="7">
        <f>IF(P735&gt;0,RANK(P735,(N735:P735,Q735:AL735)),0)</f>
        <v>3</v>
      </c>
      <c r="G735" s="1">
        <f t="shared" si="274"/>
        <v>2542</v>
      </c>
      <c r="H735" s="2">
        <f t="shared" si="261"/>
        <v>0.15590309720944495</v>
      </c>
      <c r="I735" s="2"/>
      <c r="J735" s="2">
        <f t="shared" si="275"/>
        <v>0.33670653173873044</v>
      </c>
      <c r="K735" s="2">
        <f t="shared" si="276"/>
        <v>0.49260962894817539</v>
      </c>
      <c r="L735" s="2">
        <f t="shared" si="277"/>
        <v>0.16761729530818767</v>
      </c>
      <c r="M735" s="2">
        <f t="shared" si="278"/>
        <v>3.0665440049064963E-3</v>
      </c>
      <c r="N735" s="1">
        <v>5490</v>
      </c>
      <c r="O735" s="1">
        <v>8032</v>
      </c>
      <c r="P735" s="1">
        <v>2733</v>
      </c>
      <c r="Q735" s="1">
        <v>15</v>
      </c>
      <c r="R735" s="1">
        <v>13</v>
      </c>
      <c r="S735" s="1">
        <v>8</v>
      </c>
      <c r="T735" s="68"/>
      <c r="U735" s="1">
        <v>8</v>
      </c>
      <c r="X735" s="1">
        <v>5</v>
      </c>
      <c r="AB735" s="1">
        <v>1</v>
      </c>
      <c r="AN735" s="7">
        <f>IF(Q735&gt;0,RANK(Q735,(N735:P735,Q735:AL735)),0)</f>
        <v>4</v>
      </c>
      <c r="AO735" s="7">
        <f>IF(R735&gt;0,RANK(R735,(N735:P735,Q735:AL735)),0)</f>
        <v>5</v>
      </c>
      <c r="AP735" s="7">
        <f>IF(S735&gt;0,RANK(S735,(N735:P735,Q735:AL735)),0)</f>
        <v>6</v>
      </c>
      <c r="AQ735" s="7">
        <f>IF(T735&gt;0,RANK(T735,(N735:P735,Q735:AL735)),0)</f>
        <v>0</v>
      </c>
      <c r="AR735" s="2">
        <f t="shared" si="279"/>
        <v>9.1996320147194111E-4</v>
      </c>
      <c r="AS735" s="2">
        <f t="shared" si="280"/>
        <v>7.9730144127568227E-4</v>
      </c>
      <c r="AT735" s="2">
        <f t="shared" si="281"/>
        <v>4.9064704078503527E-4</v>
      </c>
      <c r="AU735" s="2">
        <f t="shared" si="282"/>
        <v>0</v>
      </c>
      <c r="AW735" t="s">
        <v>1962</v>
      </c>
      <c r="AX735" t="s">
        <v>352</v>
      </c>
      <c r="BA735" s="127">
        <v>17</v>
      </c>
      <c r="BB735" s="130"/>
      <c r="BC735" s="127">
        <v>17</v>
      </c>
      <c r="BE735" s="7" t="s">
        <v>2095</v>
      </c>
    </row>
    <row r="736" spans="1:57" collapsed="1" x14ac:dyDescent="0.2">
      <c r="A736" t="s">
        <v>350</v>
      </c>
      <c r="B736" t="s">
        <v>566</v>
      </c>
      <c r="C736" s="1">
        <f t="shared" si="273"/>
        <v>5050157</v>
      </c>
      <c r="D736" s="7">
        <f>RANK(N736,(N736:P736,Q736:AL736))</f>
        <v>1</v>
      </c>
      <c r="E736" s="7">
        <f>RANK(O736,(N736:P736,Q736:AL736))</f>
        <v>2</v>
      </c>
      <c r="F736" s="7">
        <f>IF(P736&gt;0,RANK(P736,(N736:P736,Q736:AL736)),0)</f>
        <v>3</v>
      </c>
      <c r="G736" s="1">
        <f t="shared" si="274"/>
        <v>719254</v>
      </c>
      <c r="H736" s="2">
        <f t="shared" si="261"/>
        <v>0.14242210687707332</v>
      </c>
      <c r="I736" s="2"/>
      <c r="J736" s="2">
        <f t="shared" si="275"/>
        <v>0.48579677819917283</v>
      </c>
      <c r="K736" s="2">
        <f t="shared" si="276"/>
        <v>0.34337467132209948</v>
      </c>
      <c r="L736" s="2">
        <f t="shared" si="277"/>
        <v>0.16643343959405618</v>
      </c>
      <c r="M736" s="2">
        <f t="shared" si="278"/>
        <v>4.3951108846715659E-3</v>
      </c>
      <c r="N736" s="1">
        <f t="shared" ref="N736:S736" si="283">SUM(N634:N735)</f>
        <v>2453350</v>
      </c>
      <c r="O736" s="1">
        <f t="shared" si="283"/>
        <v>1734096</v>
      </c>
      <c r="P736" s="1">
        <f t="shared" si="283"/>
        <v>840515</v>
      </c>
      <c r="Q736" s="1">
        <f t="shared" si="283"/>
        <v>9218</v>
      </c>
      <c r="R736" s="1">
        <f t="shared" si="283"/>
        <v>3577</v>
      </c>
      <c r="S736" s="1">
        <f t="shared" si="283"/>
        <v>5267</v>
      </c>
      <c r="U736" s="1">
        <f>SUM(U634:U735)</f>
        <v>2751</v>
      </c>
      <c r="W736" s="1">
        <f>SUM(W634:W735)</f>
        <v>1</v>
      </c>
      <c r="X736" s="1">
        <f>SUM(X634:X735)</f>
        <v>1361</v>
      </c>
      <c r="Y736" s="1">
        <f>SUM(Y634:Y735)</f>
        <v>17</v>
      </c>
      <c r="AB736" s="1">
        <f>SUM(AB634:AB735)</f>
        <v>4</v>
      </c>
      <c r="AN736" s="7">
        <f>IF(Q736&gt;0,RANK(Q736,(N736:P736,Q736:AL736)),0)</f>
        <v>4</v>
      </c>
      <c r="AO736" s="7">
        <f>IF(R736&gt;0,RANK(R736,(N736:P736,Q736:AL736)),0)</f>
        <v>6</v>
      </c>
      <c r="AP736" s="7">
        <f>IF(S736&gt;0,RANK(S736,(N736:P736,Q736:AL736)),0)</f>
        <v>5</v>
      </c>
      <c r="AQ736" s="7">
        <f>IF(T736&gt;0,RANK(T736,(N736:P736,Q736:AL736)),0)</f>
        <v>0</v>
      </c>
      <c r="AR736" s="2">
        <f t="shared" si="279"/>
        <v>1.8252897880204517E-3</v>
      </c>
      <c r="AS736" s="2">
        <f t="shared" si="280"/>
        <v>7.0829481142863483E-4</v>
      </c>
      <c r="AT736" s="2">
        <f t="shared" si="281"/>
        <v>1.0429378730205812E-3</v>
      </c>
      <c r="AU736" s="2">
        <f t="shared" si="282"/>
        <v>0</v>
      </c>
      <c r="AW736" t="s">
        <v>350</v>
      </c>
      <c r="AX736" t="s">
        <v>566</v>
      </c>
      <c r="BA736" s="127"/>
      <c r="BB736" s="130"/>
    </row>
    <row r="737" spans="1:57" x14ac:dyDescent="0.2">
      <c r="C737" s="1"/>
      <c r="E737" s="7"/>
      <c r="F737" s="7"/>
      <c r="I737" s="2"/>
      <c r="AN737" s="7"/>
      <c r="AO737" s="7"/>
      <c r="AP737" s="7"/>
      <c r="AQ737" s="7"/>
      <c r="BA737" s="127">
        <v>18</v>
      </c>
      <c r="BB737" s="130">
        <v>1</v>
      </c>
      <c r="BC737" s="131">
        <f t="shared" ref="BC737:BC800" si="284">BA737*1000+BB737</f>
        <v>18001</v>
      </c>
      <c r="BE737" s="7" t="s">
        <v>3271</v>
      </c>
    </row>
    <row r="738" spans="1:57" hidden="1" outlineLevel="1" x14ac:dyDescent="0.2">
      <c r="A738" t="s">
        <v>1179</v>
      </c>
      <c r="B738" t="s">
        <v>354</v>
      </c>
      <c r="C738" s="1">
        <f t="shared" ref="C738:C769" si="285">SUM(N738:AL738)</f>
        <v>12708</v>
      </c>
      <c r="D738" s="7">
        <f>RANK(N738,(N738:P738,Q738:AL738))</f>
        <v>2</v>
      </c>
      <c r="E738" s="7">
        <f>RANK(O738,(N738:P738,Q738:AL738))</f>
        <v>1</v>
      </c>
      <c r="F738" s="7">
        <f>IF(P738&gt;0,RANK(P738,(N738:P738,Q738:AL738)),0)</f>
        <v>3</v>
      </c>
      <c r="G738" s="1">
        <f t="shared" ref="G738:G769" si="286">MAX(N738:P738)-LARGE(N738:P738,2)</f>
        <v>2370</v>
      </c>
      <c r="H738" s="2">
        <f t="shared" si="261"/>
        <v>0.18649669499527857</v>
      </c>
      <c r="I738" s="2"/>
      <c r="J738" s="2">
        <f t="shared" ref="J738:J769" si="287">IF($C738=0,"-",N738/$C738)</f>
        <v>0.29178470254957506</v>
      </c>
      <c r="K738" s="2">
        <f t="shared" ref="K738:K769" si="288">IF($C738=0,"-",O738/$C738)</f>
        <v>0.47828139754485366</v>
      </c>
      <c r="L738" s="2">
        <f t="shared" ref="L738:L769" si="289">IF($C738=0,"-",P738/$C738)</f>
        <v>0.22544853635505194</v>
      </c>
      <c r="M738" s="2">
        <f t="shared" ref="M738:M769" si="290">IF(C738=0,"-",(1-J738-K738-L738))</f>
        <v>4.4853635505194001E-3</v>
      </c>
      <c r="N738" s="1">
        <v>3708</v>
      </c>
      <c r="O738" s="1">
        <v>6078</v>
      </c>
      <c r="P738" s="1">
        <v>2865</v>
      </c>
      <c r="Q738" s="1">
        <v>37</v>
      </c>
      <c r="R738" s="1">
        <v>9</v>
      </c>
      <c r="S738" s="1">
        <v>11</v>
      </c>
      <c r="AN738" s="7">
        <f>IF(Q738&gt;0,RANK(Q738,(N738:P738,Q738:AL738)),0)</f>
        <v>4</v>
      </c>
      <c r="AO738" s="7">
        <f>IF(R738&gt;0,RANK(R738,(N738:P738,Q738:AL738)),0)</f>
        <v>6</v>
      </c>
      <c r="AP738" s="7">
        <f>IF(S738&gt;0,RANK(S738,(N738:P738,Q738:AL738)),0)</f>
        <v>5</v>
      </c>
      <c r="AQ738" s="7">
        <f>IF(T738&gt;0,RANK(T738,(N738:P738,Q738:AL738)),0)</f>
        <v>0</v>
      </c>
      <c r="AR738" s="2">
        <f t="shared" ref="AR738:AR769" si="291">IF($C738=0,"-",Q738/$C738)</f>
        <v>2.9115517784073027E-3</v>
      </c>
      <c r="AS738" s="2">
        <f t="shared" ref="AS738:AS769" si="292">IF($C738=0,"-",R738/$C738)</f>
        <v>7.0821529745042496E-4</v>
      </c>
      <c r="AT738" s="2">
        <f t="shared" ref="AT738:AT769" si="293">IF($C738=0,"-",S738/$C738)</f>
        <v>8.6559647466163047E-4</v>
      </c>
      <c r="AU738" s="2">
        <f t="shared" ref="AU738:AU769" si="294">IF($C738=0,"-",T738/$C738)</f>
        <v>0</v>
      </c>
      <c r="AW738" t="s">
        <v>1179</v>
      </c>
      <c r="AX738" t="s">
        <v>354</v>
      </c>
      <c r="BA738" s="127">
        <v>18</v>
      </c>
      <c r="BB738" s="130">
        <v>3</v>
      </c>
      <c r="BC738" s="131">
        <f t="shared" si="284"/>
        <v>18003</v>
      </c>
      <c r="BE738" s="7" t="s">
        <v>3271</v>
      </c>
    </row>
    <row r="739" spans="1:57" hidden="1" outlineLevel="1" x14ac:dyDescent="0.2">
      <c r="A739" t="s">
        <v>355</v>
      </c>
      <c r="B739" t="s">
        <v>354</v>
      </c>
      <c r="C739" s="1">
        <f t="shared" si="285"/>
        <v>121577</v>
      </c>
      <c r="D739" s="7">
        <f>RANK(N739,(N739:P739,Q739:AL739))</f>
        <v>2</v>
      </c>
      <c r="E739" s="7">
        <f>RANK(O739,(N739:P739,Q739:AL739))</f>
        <v>1</v>
      </c>
      <c r="F739" s="7">
        <f>IF(P739&gt;0,RANK(P739,(N739:P739,Q739:AL739)),0)</f>
        <v>3</v>
      </c>
      <c r="G739" s="1">
        <f t="shared" si="286"/>
        <v>15374</v>
      </c>
      <c r="H739" s="2">
        <f t="shared" si="261"/>
        <v>0.12645483931993715</v>
      </c>
      <c r="I739" s="2"/>
      <c r="J739" s="2">
        <f t="shared" si="287"/>
        <v>0.32595803482566604</v>
      </c>
      <c r="K739" s="2">
        <f t="shared" si="288"/>
        <v>0.45241287414560322</v>
      </c>
      <c r="L739" s="2">
        <f t="shared" si="289"/>
        <v>0.21228521842124745</v>
      </c>
      <c r="M739" s="2">
        <f t="shared" si="290"/>
        <v>9.3438726074832335E-3</v>
      </c>
      <c r="N739" s="1">
        <v>39629</v>
      </c>
      <c r="O739" s="1">
        <v>55003</v>
      </c>
      <c r="P739" s="1">
        <v>25809</v>
      </c>
      <c r="Q739" s="1">
        <v>582</v>
      </c>
      <c r="R739" s="1">
        <v>402</v>
      </c>
      <c r="S739" s="1">
        <v>150</v>
      </c>
      <c r="U739" s="1">
        <v>2</v>
      </c>
      <c r="AN739" s="7">
        <f>IF(Q739&gt;0,RANK(Q739,(N739:P739,Q739:AL739)),0)</f>
        <v>4</v>
      </c>
      <c r="AO739" s="7">
        <f>IF(R739&gt;0,RANK(R739,(N739:P739,Q739:AL739)),0)</f>
        <v>5</v>
      </c>
      <c r="AP739" s="7">
        <f>IF(S739&gt;0,RANK(S739,(N739:P739,Q739:AL739)),0)</f>
        <v>6</v>
      </c>
      <c r="AQ739" s="7">
        <f>IF(T739&gt;0,RANK(T739,(N739:P739,Q739:AL739)),0)</f>
        <v>0</v>
      </c>
      <c r="AR739" s="2">
        <f t="shared" si="291"/>
        <v>4.7870896633409278E-3</v>
      </c>
      <c r="AS739" s="2">
        <f t="shared" si="292"/>
        <v>3.3065464684932182E-3</v>
      </c>
      <c r="AT739" s="2">
        <f t="shared" si="293"/>
        <v>1.2337859957064247E-3</v>
      </c>
      <c r="AU739" s="2">
        <f t="shared" si="294"/>
        <v>0</v>
      </c>
      <c r="AW739" t="s">
        <v>355</v>
      </c>
      <c r="AX739" t="s">
        <v>354</v>
      </c>
      <c r="BA739" s="127">
        <v>18</v>
      </c>
      <c r="BB739" s="130">
        <v>5</v>
      </c>
      <c r="BC739" s="131">
        <f t="shared" si="284"/>
        <v>18005</v>
      </c>
      <c r="BE739" s="7" t="s">
        <v>3271</v>
      </c>
    </row>
    <row r="740" spans="1:57" hidden="1" outlineLevel="1" x14ac:dyDescent="0.2">
      <c r="A740" t="s">
        <v>1380</v>
      </c>
      <c r="B740" t="s">
        <v>354</v>
      </c>
      <c r="C740" s="1">
        <f t="shared" si="285"/>
        <v>27440</v>
      </c>
      <c r="D740" s="7">
        <f>RANK(N740,(N740:P740,Q740:AL740))</f>
        <v>2</v>
      </c>
      <c r="E740" s="7">
        <f>RANK(O740,(N740:P740,Q740:AL740))</f>
        <v>1</v>
      </c>
      <c r="F740" s="7">
        <f>IF(P740&gt;0,RANK(P740,(N740:P740,Q740:AL740)),0)</f>
        <v>3</v>
      </c>
      <c r="G740" s="1">
        <f t="shared" si="286"/>
        <v>4862</v>
      </c>
      <c r="H740" s="2">
        <f t="shared" si="261"/>
        <v>0.17718658892128281</v>
      </c>
      <c r="I740" s="2"/>
      <c r="J740" s="2">
        <f t="shared" si="287"/>
        <v>0.30189504373177845</v>
      </c>
      <c r="K740" s="2">
        <f t="shared" si="288"/>
        <v>0.47908163265306125</v>
      </c>
      <c r="L740" s="2">
        <f t="shared" si="289"/>
        <v>0.21435860058309039</v>
      </c>
      <c r="M740" s="2">
        <f t="shared" si="290"/>
        <v>4.6647230320699118E-3</v>
      </c>
      <c r="N740" s="1">
        <v>8284</v>
      </c>
      <c r="O740" s="1">
        <v>13146</v>
      </c>
      <c r="P740" s="1">
        <v>5882</v>
      </c>
      <c r="Q740" s="1">
        <v>100</v>
      </c>
      <c r="R740" s="1">
        <v>1</v>
      </c>
      <c r="S740" s="1">
        <v>27</v>
      </c>
      <c r="AN740" s="7">
        <f>IF(Q740&gt;0,RANK(Q740,(N740:P740,Q740:AL740)),0)</f>
        <v>4</v>
      </c>
      <c r="AO740" s="7">
        <f>IF(R740&gt;0,RANK(R740,(N740:P740,Q740:AL740)),0)</f>
        <v>6</v>
      </c>
      <c r="AP740" s="7">
        <f>IF(S740&gt;0,RANK(S740,(N740:P740,Q740:AL740)),0)</f>
        <v>5</v>
      </c>
      <c r="AQ740" s="7">
        <f>IF(T740&gt;0,RANK(T740,(N740:P740,Q740:AL740)),0)</f>
        <v>0</v>
      </c>
      <c r="AR740" s="2">
        <f t="shared" si="291"/>
        <v>3.6443148688046646E-3</v>
      </c>
      <c r="AS740" s="2">
        <f t="shared" si="292"/>
        <v>3.6443148688046647E-5</v>
      </c>
      <c r="AT740" s="2">
        <f t="shared" si="293"/>
        <v>9.8396501457725938E-4</v>
      </c>
      <c r="AU740" s="2">
        <f t="shared" si="294"/>
        <v>0</v>
      </c>
      <c r="AW740" t="s">
        <v>1380</v>
      </c>
      <c r="AX740" t="s">
        <v>354</v>
      </c>
      <c r="BA740" s="127">
        <v>18</v>
      </c>
      <c r="BB740" s="130">
        <v>7</v>
      </c>
      <c r="BC740" s="131">
        <f t="shared" si="284"/>
        <v>18007</v>
      </c>
      <c r="BE740" s="7" t="s">
        <v>3271</v>
      </c>
    </row>
    <row r="741" spans="1:57" hidden="1" outlineLevel="1" x14ac:dyDescent="0.2">
      <c r="A741" t="s">
        <v>356</v>
      </c>
      <c r="B741" t="s">
        <v>354</v>
      </c>
      <c r="C741" s="1">
        <f t="shared" si="285"/>
        <v>4323</v>
      </c>
      <c r="D741" s="7">
        <f>RANK(N741,(N741:P741,Q741:AL741))</f>
        <v>2</v>
      </c>
      <c r="E741" s="7">
        <f>RANK(O741,(N741:P741,Q741:AL741))</f>
        <v>1</v>
      </c>
      <c r="F741" s="7">
        <f>IF(P741&gt;0,RANK(P741,(N741:P741,Q741:AL741)),0)</f>
        <v>3</v>
      </c>
      <c r="G741" s="1">
        <f t="shared" si="286"/>
        <v>809</v>
      </c>
      <c r="H741" s="2">
        <f t="shared" si="261"/>
        <v>0.1871385611843627</v>
      </c>
      <c r="I741" s="2"/>
      <c r="J741" s="2">
        <f t="shared" si="287"/>
        <v>0.28244274809160308</v>
      </c>
      <c r="K741" s="2">
        <f t="shared" si="288"/>
        <v>0.46958130927596575</v>
      </c>
      <c r="L741" s="2">
        <f t="shared" si="289"/>
        <v>0.24427480916030533</v>
      </c>
      <c r="M741" s="2">
        <f t="shared" si="290"/>
        <v>3.7011334721258338E-3</v>
      </c>
      <c r="N741" s="1">
        <v>1221</v>
      </c>
      <c r="O741" s="1">
        <v>2030</v>
      </c>
      <c r="P741" s="1">
        <v>1056</v>
      </c>
      <c r="Q741" s="1">
        <v>12</v>
      </c>
      <c r="S741" s="1">
        <v>4</v>
      </c>
      <c r="AN741" s="7">
        <f>IF(Q741&gt;0,RANK(Q741,(N741:P741,Q741:AL741)),0)</f>
        <v>4</v>
      </c>
      <c r="AO741" s="7">
        <f>IF(R741&gt;0,RANK(R741,(N741:P741,Q741:AL741)),0)</f>
        <v>0</v>
      </c>
      <c r="AP741" s="7">
        <f>IF(S741&gt;0,RANK(S741,(N741:P741,Q741:AL741)),0)</f>
        <v>5</v>
      </c>
      <c r="AQ741" s="7">
        <f>IF(T741&gt;0,RANK(T741,(N741:P741,Q741:AL741)),0)</f>
        <v>0</v>
      </c>
      <c r="AR741" s="2">
        <f t="shared" si="291"/>
        <v>2.7758501040943788E-3</v>
      </c>
      <c r="AS741" s="2">
        <f t="shared" si="292"/>
        <v>0</v>
      </c>
      <c r="AT741" s="2">
        <f t="shared" si="293"/>
        <v>9.2528336803145963E-4</v>
      </c>
      <c r="AU741" s="2">
        <f t="shared" si="294"/>
        <v>0</v>
      </c>
      <c r="AW741" t="s">
        <v>356</v>
      </c>
      <c r="AX741" t="s">
        <v>354</v>
      </c>
      <c r="BA741" s="127">
        <v>18</v>
      </c>
      <c r="BB741" s="130">
        <v>9</v>
      </c>
      <c r="BC741" s="131">
        <f t="shared" si="284"/>
        <v>18009</v>
      </c>
      <c r="BE741" s="7" t="s">
        <v>3271</v>
      </c>
    </row>
    <row r="742" spans="1:57" hidden="1" outlineLevel="1" x14ac:dyDescent="0.2">
      <c r="A742" t="s">
        <v>345</v>
      </c>
      <c r="B742" t="s">
        <v>354</v>
      </c>
      <c r="C742" s="1">
        <f t="shared" si="285"/>
        <v>5778</v>
      </c>
      <c r="D742" s="7">
        <f>RANK(N742,(N742:P742,Q742:AL742))</f>
        <v>2</v>
      </c>
      <c r="E742" s="7">
        <f>RANK(O742,(N742:P742,Q742:AL742))</f>
        <v>1</v>
      </c>
      <c r="F742" s="7">
        <f>IF(P742&gt;0,RANK(P742,(N742:P742,Q742:AL742)),0)</f>
        <v>3</v>
      </c>
      <c r="G742" s="1">
        <f t="shared" si="286"/>
        <v>259</v>
      </c>
      <c r="H742" s="2">
        <f t="shared" si="261"/>
        <v>4.4825199030806506E-2</v>
      </c>
      <c r="I742" s="2"/>
      <c r="J742" s="2">
        <f t="shared" si="287"/>
        <v>0.36137071651090341</v>
      </c>
      <c r="K742" s="2">
        <f t="shared" si="288"/>
        <v>0.40619591554170992</v>
      </c>
      <c r="L742" s="2">
        <f t="shared" si="289"/>
        <v>0.2282796815507096</v>
      </c>
      <c r="M742" s="2">
        <f t="shared" si="290"/>
        <v>4.1536863966770143E-3</v>
      </c>
      <c r="N742" s="1">
        <v>2088</v>
      </c>
      <c r="O742" s="1">
        <v>2347</v>
      </c>
      <c r="P742" s="1">
        <v>1319</v>
      </c>
      <c r="Q742" s="1">
        <v>18</v>
      </c>
      <c r="S742" s="1">
        <v>6</v>
      </c>
      <c r="AN742" s="7">
        <f>IF(Q742&gt;0,RANK(Q742,(N742:P742,Q742:AL742)),0)</f>
        <v>4</v>
      </c>
      <c r="AO742" s="7">
        <f>IF(R742&gt;0,RANK(R742,(N742:P742,Q742:AL742)),0)</f>
        <v>0</v>
      </c>
      <c r="AP742" s="7">
        <f>IF(S742&gt;0,RANK(S742,(N742:P742,Q742:AL742)),0)</f>
        <v>5</v>
      </c>
      <c r="AQ742" s="7">
        <f>IF(T742&gt;0,RANK(T742,(N742:P742,Q742:AL742)),0)</f>
        <v>0</v>
      </c>
      <c r="AR742" s="2">
        <f t="shared" si="291"/>
        <v>3.1152647975077881E-3</v>
      </c>
      <c r="AS742" s="2">
        <f t="shared" si="292"/>
        <v>0</v>
      </c>
      <c r="AT742" s="2">
        <f t="shared" si="293"/>
        <v>1.0384215991692627E-3</v>
      </c>
      <c r="AU742" s="2">
        <f t="shared" si="294"/>
        <v>0</v>
      </c>
      <c r="AW742" t="s">
        <v>345</v>
      </c>
      <c r="AX742" t="s">
        <v>354</v>
      </c>
      <c r="BA742" s="127">
        <v>18</v>
      </c>
      <c r="BB742" s="130">
        <v>11</v>
      </c>
      <c r="BC742" s="131">
        <f t="shared" si="284"/>
        <v>18011</v>
      </c>
      <c r="BE742" s="7" t="s">
        <v>3271</v>
      </c>
    </row>
    <row r="743" spans="1:57" hidden="1" outlineLevel="1" x14ac:dyDescent="0.2">
      <c r="A743" t="s">
        <v>1434</v>
      </c>
      <c r="B743" t="s">
        <v>354</v>
      </c>
      <c r="C743" s="1">
        <f t="shared" si="285"/>
        <v>17358</v>
      </c>
      <c r="D743" s="7">
        <f>RANK(N743,(N743:P743,Q743:AL743))</f>
        <v>2</v>
      </c>
      <c r="E743" s="7">
        <f>RANK(O743,(N743:P743,Q743:AL743))</f>
        <v>1</v>
      </c>
      <c r="F743" s="7">
        <f>IF(P743&gt;0,RANK(P743,(N743:P743,Q743:AL743)),0)</f>
        <v>3</v>
      </c>
      <c r="G743" s="1">
        <f t="shared" si="286"/>
        <v>5503</v>
      </c>
      <c r="H743" s="2">
        <f t="shared" si="261"/>
        <v>0.3170296117064178</v>
      </c>
      <c r="I743" s="2"/>
      <c r="J743" s="2">
        <f t="shared" si="287"/>
        <v>0.229404309252218</v>
      </c>
      <c r="K743" s="2">
        <f t="shared" si="288"/>
        <v>0.54643392095863574</v>
      </c>
      <c r="L743" s="2">
        <f t="shared" si="289"/>
        <v>0.22041709874409493</v>
      </c>
      <c r="M743" s="2">
        <f t="shared" si="290"/>
        <v>3.7446710450513288E-3</v>
      </c>
      <c r="N743" s="1">
        <v>3982</v>
      </c>
      <c r="O743" s="1">
        <v>9485</v>
      </c>
      <c r="P743" s="1">
        <v>3826</v>
      </c>
      <c r="Q743" s="1">
        <v>56</v>
      </c>
      <c r="S743" s="1">
        <v>6</v>
      </c>
      <c r="U743" s="1">
        <v>3</v>
      </c>
      <c r="AN743" s="7">
        <f>IF(Q743&gt;0,RANK(Q743,(N743:P743,Q743:AL743)),0)</f>
        <v>4</v>
      </c>
      <c r="AO743" s="7">
        <f>IF(R743&gt;0,RANK(R743,(N743:P743,Q743:AL743)),0)</f>
        <v>0</v>
      </c>
      <c r="AP743" s="7">
        <f>IF(S743&gt;0,RANK(S743,(N743:P743,Q743:AL743)),0)</f>
        <v>5</v>
      </c>
      <c r="AQ743" s="7">
        <f>IF(T743&gt;0,RANK(T743,(N743:P743,Q743:AL743)),0)</f>
        <v>0</v>
      </c>
      <c r="AR743" s="2">
        <f t="shared" si="291"/>
        <v>3.2261781311210967E-3</v>
      </c>
      <c r="AS743" s="2">
        <f t="shared" si="292"/>
        <v>0</v>
      </c>
      <c r="AT743" s="2">
        <f t="shared" si="293"/>
        <v>3.4566194262011752E-4</v>
      </c>
      <c r="AU743" s="2">
        <f t="shared" si="294"/>
        <v>0</v>
      </c>
      <c r="AW743" t="s">
        <v>1434</v>
      </c>
      <c r="AX743" t="s">
        <v>354</v>
      </c>
      <c r="BA743" s="127">
        <v>18</v>
      </c>
      <c r="BB743" s="130">
        <v>13</v>
      </c>
      <c r="BC743" s="131">
        <f t="shared" si="284"/>
        <v>18013</v>
      </c>
      <c r="BE743" s="7" t="s">
        <v>3271</v>
      </c>
    </row>
    <row r="744" spans="1:57" hidden="1" outlineLevel="1" x14ac:dyDescent="0.2">
      <c r="A744" t="s">
        <v>1087</v>
      </c>
      <c r="B744" t="s">
        <v>354</v>
      </c>
      <c r="C744" s="1">
        <f t="shared" si="285"/>
        <v>6325</v>
      </c>
      <c r="D744" s="7">
        <f>RANK(N744,(N744:P744,Q744:AL744))</f>
        <v>2</v>
      </c>
      <c r="E744" s="7">
        <f>RANK(O744,(N744:P744,Q744:AL744))</f>
        <v>1</v>
      </c>
      <c r="F744" s="7">
        <f>IF(P744&gt;0,RANK(P744,(N744:P744,Q744:AL744)),0)</f>
        <v>3</v>
      </c>
      <c r="G744" s="1">
        <f t="shared" si="286"/>
        <v>604</v>
      </c>
      <c r="H744" s="2">
        <f t="shared" si="261"/>
        <v>9.5494071146245058E-2</v>
      </c>
      <c r="I744" s="2"/>
      <c r="J744" s="2">
        <f t="shared" si="287"/>
        <v>0.3207905138339921</v>
      </c>
      <c r="K744" s="2">
        <f t="shared" si="288"/>
        <v>0.41628458498023713</v>
      </c>
      <c r="L744" s="2">
        <f t="shared" si="289"/>
        <v>0.25849802371541503</v>
      </c>
      <c r="M744" s="2">
        <f t="shared" si="290"/>
        <v>4.4268774703556946E-3</v>
      </c>
      <c r="N744" s="1">
        <v>2029</v>
      </c>
      <c r="O744" s="1">
        <v>2633</v>
      </c>
      <c r="P744" s="1">
        <v>1635</v>
      </c>
      <c r="Q744" s="1">
        <v>26</v>
      </c>
      <c r="S744" s="1">
        <v>2</v>
      </c>
      <c r="AN744" s="7">
        <f>IF(Q744&gt;0,RANK(Q744,(N744:P744,Q744:AL744)),0)</f>
        <v>4</v>
      </c>
      <c r="AO744" s="7">
        <f>IF(R744&gt;0,RANK(R744,(N744:P744,Q744:AL744)),0)</f>
        <v>0</v>
      </c>
      <c r="AP744" s="7">
        <f>IF(S744&gt;0,RANK(S744,(N744:P744,Q744:AL744)),0)</f>
        <v>5</v>
      </c>
      <c r="AQ744" s="7">
        <f>IF(T744&gt;0,RANK(T744,(N744:P744,Q744:AL744)),0)</f>
        <v>0</v>
      </c>
      <c r="AR744" s="2">
        <f t="shared" si="291"/>
        <v>4.1106719367588933E-3</v>
      </c>
      <c r="AS744" s="2">
        <f t="shared" si="292"/>
        <v>0</v>
      </c>
      <c r="AT744" s="2">
        <f t="shared" si="293"/>
        <v>3.1620553359683795E-4</v>
      </c>
      <c r="AU744" s="2">
        <f t="shared" si="294"/>
        <v>0</v>
      </c>
      <c r="AW744" t="s">
        <v>1087</v>
      </c>
      <c r="AX744" t="s">
        <v>354</v>
      </c>
      <c r="BA744" s="127">
        <v>18</v>
      </c>
      <c r="BB744" s="130">
        <v>15</v>
      </c>
      <c r="BC744" s="131">
        <f t="shared" si="284"/>
        <v>18015</v>
      </c>
      <c r="BE744" s="7" t="s">
        <v>3271</v>
      </c>
    </row>
    <row r="745" spans="1:57" hidden="1" outlineLevel="1" x14ac:dyDescent="0.2">
      <c r="A745" t="s">
        <v>972</v>
      </c>
      <c r="B745" t="s">
        <v>354</v>
      </c>
      <c r="C745" s="1">
        <f t="shared" si="285"/>
        <v>8562</v>
      </c>
      <c r="D745" s="7">
        <f>RANK(N745,(N745:P745,Q745:AL745))</f>
        <v>2</v>
      </c>
      <c r="E745" s="7">
        <f>RANK(O745,(N745:P745,Q745:AL745))</f>
        <v>1</v>
      </c>
      <c r="F745" s="7">
        <f>IF(P745&gt;0,RANK(P745,(N745:P745,Q745:AL745)),0)</f>
        <v>3</v>
      </c>
      <c r="G745" s="1">
        <f t="shared" si="286"/>
        <v>1239</v>
      </c>
      <c r="H745" s="2">
        <f t="shared" si="261"/>
        <v>0.14470918009810793</v>
      </c>
      <c r="I745" s="2"/>
      <c r="J745" s="2">
        <f t="shared" si="287"/>
        <v>0.29911235692595189</v>
      </c>
      <c r="K745" s="2">
        <f t="shared" si="288"/>
        <v>0.4438215370240598</v>
      </c>
      <c r="L745" s="2">
        <f t="shared" si="289"/>
        <v>0.25379584209296896</v>
      </c>
      <c r="M745" s="2">
        <f t="shared" si="290"/>
        <v>3.2702639570192926E-3</v>
      </c>
      <c r="N745" s="1">
        <v>2561</v>
      </c>
      <c r="O745" s="1">
        <v>3800</v>
      </c>
      <c r="P745" s="1">
        <v>2173</v>
      </c>
      <c r="Q745" s="1">
        <v>16</v>
      </c>
      <c r="R745" s="1">
        <v>9</v>
      </c>
      <c r="S745" s="1">
        <v>2</v>
      </c>
      <c r="U745" s="1">
        <v>1</v>
      </c>
      <c r="AN745" s="7">
        <f>IF(Q745&gt;0,RANK(Q745,(N745:P745,Q745:AL745)),0)</f>
        <v>4</v>
      </c>
      <c r="AO745" s="7">
        <f>IF(R745&gt;0,RANK(R745,(N745:P745,Q745:AL745)),0)</f>
        <v>5</v>
      </c>
      <c r="AP745" s="7">
        <f>IF(S745&gt;0,RANK(S745,(N745:P745,Q745:AL745)),0)</f>
        <v>6</v>
      </c>
      <c r="AQ745" s="7">
        <f>IF(T745&gt;0,RANK(T745,(N745:P745,Q745:AL745)),0)</f>
        <v>0</v>
      </c>
      <c r="AR745" s="2">
        <f t="shared" si="291"/>
        <v>1.8687222611539359E-3</v>
      </c>
      <c r="AS745" s="2">
        <f t="shared" si="292"/>
        <v>1.0511562718990891E-3</v>
      </c>
      <c r="AT745" s="2">
        <f t="shared" si="293"/>
        <v>2.3359028264424199E-4</v>
      </c>
      <c r="AU745" s="2">
        <f t="shared" si="294"/>
        <v>0</v>
      </c>
      <c r="AW745" t="s">
        <v>972</v>
      </c>
      <c r="AX745" t="s">
        <v>354</v>
      </c>
      <c r="BA745" s="127">
        <v>18</v>
      </c>
      <c r="BB745" s="130">
        <v>17</v>
      </c>
      <c r="BC745" s="131">
        <f t="shared" si="284"/>
        <v>18017</v>
      </c>
      <c r="BE745" s="7" t="s">
        <v>3271</v>
      </c>
    </row>
    <row r="746" spans="1:57" hidden="1" outlineLevel="1" x14ac:dyDescent="0.2">
      <c r="A746" t="s">
        <v>1130</v>
      </c>
      <c r="B746" t="s">
        <v>354</v>
      </c>
      <c r="C746" s="1">
        <f t="shared" si="285"/>
        <v>16237</v>
      </c>
      <c r="D746" s="7">
        <f>RANK(N746,(N746:P746,Q746:AL746))</f>
        <v>2</v>
      </c>
      <c r="E746" s="7">
        <f>RANK(O746,(N746:P746,Q746:AL746))</f>
        <v>1</v>
      </c>
      <c r="F746" s="7">
        <f>IF(P746&gt;0,RANK(P746,(N746:P746,Q746:AL746)),0)</f>
        <v>3</v>
      </c>
      <c r="G746" s="1">
        <f t="shared" si="286"/>
        <v>2664</v>
      </c>
      <c r="H746" s="2">
        <f t="shared" si="261"/>
        <v>0.16406971731231138</v>
      </c>
      <c r="I746" s="2"/>
      <c r="J746" s="2">
        <f t="shared" si="287"/>
        <v>0.2929728398103098</v>
      </c>
      <c r="K746" s="2">
        <f t="shared" si="288"/>
        <v>0.45704255712262115</v>
      </c>
      <c r="L746" s="2">
        <f t="shared" si="289"/>
        <v>0.24290201391882738</v>
      </c>
      <c r="M746" s="2">
        <f t="shared" si="290"/>
        <v>7.0825891482417247E-3</v>
      </c>
      <c r="N746" s="1">
        <v>4757</v>
      </c>
      <c r="O746" s="1">
        <v>7421</v>
      </c>
      <c r="P746" s="1">
        <v>3944</v>
      </c>
      <c r="Q746" s="1">
        <v>73</v>
      </c>
      <c r="R746" s="1">
        <v>3</v>
      </c>
      <c r="S746" s="1">
        <v>38</v>
      </c>
      <c r="U746" s="1">
        <v>1</v>
      </c>
      <c r="AN746" s="7">
        <f>IF(Q746&gt;0,RANK(Q746,(N746:P746,Q746:AL746)),0)</f>
        <v>4</v>
      </c>
      <c r="AO746" s="7">
        <f>IF(R746&gt;0,RANK(R746,(N746:P746,Q746:AL746)),0)</f>
        <v>6</v>
      </c>
      <c r="AP746" s="7">
        <f>IF(S746&gt;0,RANK(S746,(N746:P746,Q746:AL746)),0)</f>
        <v>5</v>
      </c>
      <c r="AQ746" s="7">
        <f>IF(T746&gt;0,RANK(T746,(N746:P746,Q746:AL746)),0)</f>
        <v>0</v>
      </c>
      <c r="AR746" s="2">
        <f t="shared" si="291"/>
        <v>4.495904415840365E-3</v>
      </c>
      <c r="AS746" s="2">
        <f t="shared" si="292"/>
        <v>1.8476319517152183E-4</v>
      </c>
      <c r="AT746" s="2">
        <f t="shared" si="293"/>
        <v>2.3403338055059432E-3</v>
      </c>
      <c r="AU746" s="2">
        <f t="shared" si="294"/>
        <v>0</v>
      </c>
      <c r="AW746" t="s">
        <v>1130</v>
      </c>
      <c r="AX746" t="s">
        <v>354</v>
      </c>
      <c r="BA746" s="127">
        <v>18</v>
      </c>
      <c r="BB746" s="130">
        <v>19</v>
      </c>
      <c r="BC746" s="131">
        <f t="shared" si="284"/>
        <v>18019</v>
      </c>
      <c r="BE746" s="7" t="s">
        <v>3271</v>
      </c>
    </row>
    <row r="747" spans="1:57" hidden="1" outlineLevel="1" x14ac:dyDescent="0.2">
      <c r="A747" t="s">
        <v>2288</v>
      </c>
      <c r="B747" t="s">
        <v>354</v>
      </c>
      <c r="C747" s="1">
        <f t="shared" si="285"/>
        <v>36694</v>
      </c>
      <c r="D747" s="7">
        <f>RANK(N747,(N747:P747,Q747:AL747))</f>
        <v>1</v>
      </c>
      <c r="E747" s="7">
        <f>RANK(O747,(N747:P747,Q747:AL747))</f>
        <v>2</v>
      </c>
      <c r="F747" s="7">
        <f>IF(P747&gt;0,RANK(P747,(N747:P747,Q747:AL747)),0)</f>
        <v>3</v>
      </c>
      <c r="G747" s="1">
        <f t="shared" si="286"/>
        <v>4127</v>
      </c>
      <c r="H747" s="2">
        <f t="shared" si="261"/>
        <v>0.11247070365727367</v>
      </c>
      <c r="I747" s="2"/>
      <c r="J747" s="2">
        <f t="shared" si="287"/>
        <v>0.4758271106992969</v>
      </c>
      <c r="K747" s="2">
        <f t="shared" si="288"/>
        <v>0.36335640704202321</v>
      </c>
      <c r="L747" s="2">
        <f t="shared" si="289"/>
        <v>0.15405788412274488</v>
      </c>
      <c r="M747" s="2">
        <f t="shared" si="290"/>
        <v>6.7585981359350733E-3</v>
      </c>
      <c r="N747" s="1">
        <v>17460</v>
      </c>
      <c r="O747" s="1">
        <v>13333</v>
      </c>
      <c r="P747" s="1">
        <v>5653</v>
      </c>
      <c r="Q747" s="1">
        <v>190</v>
      </c>
      <c r="R747" s="1">
        <v>3</v>
      </c>
      <c r="S747" s="1">
        <v>55</v>
      </c>
      <c r="AN747" s="7">
        <f>IF(Q747&gt;0,RANK(Q747,(N747:P747,Q747:AL747)),0)</f>
        <v>4</v>
      </c>
      <c r="AO747" s="7">
        <f>IF(R747&gt;0,RANK(R747,(N747:P747,Q747:AL747)),0)</f>
        <v>6</v>
      </c>
      <c r="AP747" s="7">
        <f>IF(S747&gt;0,RANK(S747,(N747:P747,Q747:AL747)),0)</f>
        <v>5</v>
      </c>
      <c r="AQ747" s="7">
        <f>IF(T747&gt;0,RANK(T747,(N747:P747,Q747:AL747)),0)</f>
        <v>0</v>
      </c>
      <c r="AR747" s="2">
        <f t="shared" si="291"/>
        <v>5.1779582493050634E-3</v>
      </c>
      <c r="AS747" s="2">
        <f t="shared" si="292"/>
        <v>8.1757235515343105E-5</v>
      </c>
      <c r="AT747" s="2">
        <f t="shared" si="293"/>
        <v>1.4988826511146236E-3</v>
      </c>
      <c r="AU747" s="2">
        <f t="shared" si="294"/>
        <v>0</v>
      </c>
      <c r="AW747" t="s">
        <v>2288</v>
      </c>
      <c r="AX747" t="s">
        <v>354</v>
      </c>
      <c r="BA747" s="127">
        <v>18</v>
      </c>
      <c r="BB747" s="130">
        <v>21</v>
      </c>
      <c r="BC747" s="131">
        <f t="shared" si="284"/>
        <v>18021</v>
      </c>
      <c r="BE747" s="7" t="s">
        <v>3271</v>
      </c>
    </row>
    <row r="748" spans="1:57" hidden="1" outlineLevel="1" x14ac:dyDescent="0.2">
      <c r="A748" t="s">
        <v>2437</v>
      </c>
      <c r="B748" t="s">
        <v>354</v>
      </c>
      <c r="C748" s="1">
        <f t="shared" si="285"/>
        <v>10164</v>
      </c>
      <c r="D748" s="7">
        <f>RANK(N748,(N748:P748,Q748:AL748))</f>
        <v>2</v>
      </c>
      <c r="E748" s="7">
        <f>RANK(O748,(N748:P748,Q748:AL748))</f>
        <v>1</v>
      </c>
      <c r="F748" s="7">
        <f>IF(P748&gt;0,RANK(P748,(N748:P748,Q748:AL748)),0)</f>
        <v>3</v>
      </c>
      <c r="G748" s="1">
        <f t="shared" si="286"/>
        <v>1390</v>
      </c>
      <c r="H748" s="2">
        <f t="shared" si="261"/>
        <v>0.13675718221172767</v>
      </c>
      <c r="I748" s="2"/>
      <c r="J748" s="2">
        <f t="shared" si="287"/>
        <v>0.32526564344746162</v>
      </c>
      <c r="K748" s="2">
        <f t="shared" si="288"/>
        <v>0.46202282565918928</v>
      </c>
      <c r="L748" s="2">
        <f t="shared" si="289"/>
        <v>0.20995670995670995</v>
      </c>
      <c r="M748" s="2">
        <f t="shared" si="290"/>
        <v>2.7548209366390908E-3</v>
      </c>
      <c r="N748" s="1">
        <v>3306</v>
      </c>
      <c r="O748" s="1">
        <v>4696</v>
      </c>
      <c r="P748" s="1">
        <v>2134</v>
      </c>
      <c r="Q748" s="1">
        <v>22</v>
      </c>
      <c r="R748" s="1">
        <v>2</v>
      </c>
      <c r="S748" s="1">
        <v>4</v>
      </c>
      <c r="AN748" s="7">
        <f>IF(Q748&gt;0,RANK(Q748,(N748:P748,Q748:AL748)),0)</f>
        <v>4</v>
      </c>
      <c r="AO748" s="7">
        <f>IF(R748&gt;0,RANK(R748,(N748:P748,Q748:AL748)),0)</f>
        <v>6</v>
      </c>
      <c r="AP748" s="7">
        <f>IF(S748&gt;0,RANK(S748,(N748:P748,Q748:AL748)),0)</f>
        <v>5</v>
      </c>
      <c r="AQ748" s="7">
        <f>IF(T748&gt;0,RANK(T748,(N748:P748,Q748:AL748)),0)</f>
        <v>0</v>
      </c>
      <c r="AR748" s="2">
        <f t="shared" si="291"/>
        <v>2.1645021645021645E-3</v>
      </c>
      <c r="AS748" s="2">
        <f t="shared" si="292"/>
        <v>1.9677292404565131E-4</v>
      </c>
      <c r="AT748" s="2">
        <f t="shared" si="293"/>
        <v>3.9354584809130262E-4</v>
      </c>
      <c r="AU748" s="2">
        <f t="shared" si="294"/>
        <v>0</v>
      </c>
      <c r="AW748" t="s">
        <v>2437</v>
      </c>
      <c r="AX748" t="s">
        <v>354</v>
      </c>
      <c r="BA748" s="127">
        <v>18</v>
      </c>
      <c r="BB748" s="130">
        <v>23</v>
      </c>
      <c r="BC748" s="131">
        <f t="shared" si="284"/>
        <v>18023</v>
      </c>
      <c r="BE748" s="7" t="s">
        <v>3271</v>
      </c>
    </row>
    <row r="749" spans="1:57" hidden="1" outlineLevel="1" x14ac:dyDescent="0.2">
      <c r="A749" t="s">
        <v>1368</v>
      </c>
      <c r="B749" t="s">
        <v>354</v>
      </c>
      <c r="C749" s="1">
        <f t="shared" si="285"/>
        <v>12224</v>
      </c>
      <c r="D749" s="7">
        <f>RANK(N749,(N749:P749,Q749:AL749))</f>
        <v>2</v>
      </c>
      <c r="E749" s="7">
        <f>RANK(O749,(N749:P749,Q749:AL749))</f>
        <v>1</v>
      </c>
      <c r="F749" s="7">
        <f>IF(P749&gt;0,RANK(P749,(N749:P749,Q749:AL749)),0)</f>
        <v>3</v>
      </c>
      <c r="G749" s="1">
        <f t="shared" si="286"/>
        <v>2651</v>
      </c>
      <c r="H749" s="2">
        <f t="shared" si="261"/>
        <v>0.21686845549738221</v>
      </c>
      <c r="I749" s="2"/>
      <c r="J749" s="2">
        <f t="shared" si="287"/>
        <v>0.28550392670157065</v>
      </c>
      <c r="K749" s="2">
        <f t="shared" si="288"/>
        <v>0.50237238219895286</v>
      </c>
      <c r="L749" s="2">
        <f t="shared" si="289"/>
        <v>0.20737892670157068</v>
      </c>
      <c r="M749" s="2">
        <f t="shared" si="290"/>
        <v>4.7447643979058041E-3</v>
      </c>
      <c r="N749" s="1">
        <v>3490</v>
      </c>
      <c r="O749" s="1">
        <v>6141</v>
      </c>
      <c r="P749" s="1">
        <v>2535</v>
      </c>
      <c r="Q749" s="1">
        <v>47</v>
      </c>
      <c r="R749" s="1">
        <v>1</v>
      </c>
      <c r="S749" s="1">
        <v>10</v>
      </c>
      <c r="AN749" s="7">
        <f>IF(Q749&gt;0,RANK(Q749,(N749:P749,Q749:AL749)),0)</f>
        <v>4</v>
      </c>
      <c r="AO749" s="7">
        <f>IF(R749&gt;0,RANK(R749,(N749:P749,Q749:AL749)),0)</f>
        <v>6</v>
      </c>
      <c r="AP749" s="7">
        <f>IF(S749&gt;0,RANK(S749,(N749:P749,Q749:AL749)),0)</f>
        <v>5</v>
      </c>
      <c r="AQ749" s="7">
        <f>IF(T749&gt;0,RANK(T749,(N749:P749,Q749:AL749)),0)</f>
        <v>0</v>
      </c>
      <c r="AR749" s="2">
        <f t="shared" si="291"/>
        <v>3.8448952879581153E-3</v>
      </c>
      <c r="AS749" s="2">
        <f t="shared" si="292"/>
        <v>8.1806282722513094E-5</v>
      </c>
      <c r="AT749" s="2">
        <f t="shared" si="293"/>
        <v>8.1806282722513089E-4</v>
      </c>
      <c r="AU749" s="2">
        <f t="shared" si="294"/>
        <v>0</v>
      </c>
      <c r="AW749" t="s">
        <v>1368</v>
      </c>
      <c r="AX749" t="s">
        <v>354</v>
      </c>
      <c r="BA749" s="127">
        <v>18</v>
      </c>
      <c r="BB749" s="130">
        <v>25</v>
      </c>
      <c r="BC749" s="131">
        <f t="shared" si="284"/>
        <v>18025</v>
      </c>
      <c r="BE749" s="7" t="s">
        <v>3271</v>
      </c>
    </row>
    <row r="750" spans="1:57" hidden="1" outlineLevel="1" x14ac:dyDescent="0.2">
      <c r="A750" t="s">
        <v>1437</v>
      </c>
      <c r="B750" t="s">
        <v>354</v>
      </c>
      <c r="C750" s="1">
        <f t="shared" si="285"/>
        <v>4994</v>
      </c>
      <c r="D750" s="7">
        <f>RANK(N750,(N750:P750,Q750:AL750))</f>
        <v>1</v>
      </c>
      <c r="E750" s="7">
        <f>RANK(O750,(N750:P750,Q750:AL750))</f>
        <v>2</v>
      </c>
      <c r="F750" s="7">
        <f>IF(P750&gt;0,RANK(P750,(N750:P750,Q750:AL750)),0)</f>
        <v>3</v>
      </c>
      <c r="G750" s="1">
        <f t="shared" si="286"/>
        <v>357</v>
      </c>
      <c r="H750" s="2">
        <f t="shared" si="261"/>
        <v>7.148578293952744E-2</v>
      </c>
      <c r="I750" s="2"/>
      <c r="J750" s="2">
        <f t="shared" si="287"/>
        <v>0.45254305166199438</v>
      </c>
      <c r="K750" s="2">
        <f t="shared" si="288"/>
        <v>0.38105726872246698</v>
      </c>
      <c r="L750" s="2">
        <f t="shared" si="289"/>
        <v>0.16399679615538645</v>
      </c>
      <c r="M750" s="2">
        <f t="shared" si="290"/>
        <v>2.4028834601521887E-3</v>
      </c>
      <c r="N750" s="1">
        <v>2260</v>
      </c>
      <c r="O750" s="1">
        <v>1903</v>
      </c>
      <c r="P750" s="1">
        <v>819</v>
      </c>
      <c r="Q750" s="1">
        <v>10</v>
      </c>
      <c r="S750" s="1">
        <v>2</v>
      </c>
      <c r="AN750" s="7">
        <f>IF(Q750&gt;0,RANK(Q750,(N750:P750,Q750:AL750)),0)</f>
        <v>4</v>
      </c>
      <c r="AO750" s="7">
        <f>IF(R750&gt;0,RANK(R750,(N750:P750,Q750:AL750)),0)</f>
        <v>0</v>
      </c>
      <c r="AP750" s="7">
        <f>IF(S750&gt;0,RANK(S750,(N750:P750,Q750:AL750)),0)</f>
        <v>5</v>
      </c>
      <c r="AQ750" s="7">
        <f>IF(T750&gt;0,RANK(T750,(N750:P750,Q750:AL750)),0)</f>
        <v>0</v>
      </c>
      <c r="AR750" s="2">
        <f t="shared" si="291"/>
        <v>2.0024028834601522E-3</v>
      </c>
      <c r="AS750" s="2">
        <f t="shared" si="292"/>
        <v>0</v>
      </c>
      <c r="AT750" s="2">
        <f t="shared" si="293"/>
        <v>4.0048057669203043E-4</v>
      </c>
      <c r="AU750" s="2">
        <f t="shared" si="294"/>
        <v>0</v>
      </c>
      <c r="AW750" t="s">
        <v>1437</v>
      </c>
      <c r="AX750" t="s">
        <v>354</v>
      </c>
      <c r="BA750" s="127">
        <v>18</v>
      </c>
      <c r="BB750" s="130">
        <v>27</v>
      </c>
      <c r="BC750" s="131">
        <f t="shared" si="284"/>
        <v>18027</v>
      </c>
      <c r="BE750" s="7" t="s">
        <v>3271</v>
      </c>
    </row>
    <row r="751" spans="1:57" hidden="1" outlineLevel="1" x14ac:dyDescent="0.2">
      <c r="A751" t="s">
        <v>2704</v>
      </c>
      <c r="B751" t="s">
        <v>354</v>
      </c>
      <c r="C751" s="1">
        <f t="shared" si="285"/>
        <v>10520</v>
      </c>
      <c r="D751" s="7">
        <f>RANK(N751,(N751:P751,Q751:AL751))</f>
        <v>2</v>
      </c>
      <c r="E751" s="7">
        <f>RANK(O751,(N751:P751,Q751:AL751))</f>
        <v>1</v>
      </c>
      <c r="F751" s="7">
        <f>IF(P751&gt;0,RANK(P751,(N751:P751,Q751:AL751)),0)</f>
        <v>3</v>
      </c>
      <c r="G751" s="1">
        <f t="shared" si="286"/>
        <v>2390</v>
      </c>
      <c r="H751" s="2">
        <f t="shared" si="261"/>
        <v>0.22718631178707224</v>
      </c>
      <c r="I751" s="2"/>
      <c r="J751" s="2">
        <f t="shared" si="287"/>
        <v>0.30427756653992394</v>
      </c>
      <c r="K751" s="2">
        <f t="shared" si="288"/>
        <v>0.53146387832699615</v>
      </c>
      <c r="L751" s="2">
        <f t="shared" si="289"/>
        <v>0.16112167300380228</v>
      </c>
      <c r="M751" s="2">
        <f t="shared" si="290"/>
        <v>3.1368821292775684E-3</v>
      </c>
      <c r="N751" s="1">
        <v>3201</v>
      </c>
      <c r="O751" s="1">
        <v>5591</v>
      </c>
      <c r="P751" s="1">
        <v>1695</v>
      </c>
      <c r="Q751" s="1">
        <v>24</v>
      </c>
      <c r="S751" s="1">
        <v>8</v>
      </c>
      <c r="U751" s="1">
        <v>1</v>
      </c>
      <c r="AN751" s="7">
        <f>IF(Q751&gt;0,RANK(Q751,(N751:P751,Q751:AL751)),0)</f>
        <v>4</v>
      </c>
      <c r="AO751" s="7">
        <f>IF(R751&gt;0,RANK(R751,(N751:P751,Q751:AL751)),0)</f>
        <v>0</v>
      </c>
      <c r="AP751" s="7">
        <f>IF(S751&gt;0,RANK(S751,(N751:P751,Q751:AL751)),0)</f>
        <v>5</v>
      </c>
      <c r="AQ751" s="7">
        <f>IF(T751&gt;0,RANK(T751,(N751:P751,Q751:AL751)),0)</f>
        <v>0</v>
      </c>
      <c r="AR751" s="2">
        <f t="shared" si="291"/>
        <v>2.2813688212927757E-3</v>
      </c>
      <c r="AS751" s="2">
        <f t="shared" si="292"/>
        <v>0</v>
      </c>
      <c r="AT751" s="2">
        <f t="shared" si="293"/>
        <v>7.6045627376425851E-4</v>
      </c>
      <c r="AU751" s="2">
        <f t="shared" si="294"/>
        <v>0</v>
      </c>
      <c r="AW751" t="s">
        <v>2704</v>
      </c>
      <c r="AX751" t="s">
        <v>354</v>
      </c>
      <c r="BA751" s="127">
        <v>18</v>
      </c>
      <c r="BB751" s="130">
        <v>29</v>
      </c>
      <c r="BC751" s="131">
        <f t="shared" si="284"/>
        <v>18029</v>
      </c>
      <c r="BE751" s="7" t="s">
        <v>3271</v>
      </c>
    </row>
    <row r="752" spans="1:57" hidden="1" outlineLevel="1" x14ac:dyDescent="0.2">
      <c r="A752" t="s">
        <v>2705</v>
      </c>
      <c r="B752" t="s">
        <v>354</v>
      </c>
      <c r="C752" s="1">
        <f t="shared" si="285"/>
        <v>15567</v>
      </c>
      <c r="D752" s="7">
        <f>RANK(N752,(N752:P752,Q752:AL752))</f>
        <v>2</v>
      </c>
      <c r="E752" s="7">
        <f>RANK(O752,(N752:P752,Q752:AL752))</f>
        <v>1</v>
      </c>
      <c r="F752" s="7">
        <f>IF(P752&gt;0,RANK(P752,(N752:P752,Q752:AL752)),0)</f>
        <v>3</v>
      </c>
      <c r="G752" s="1">
        <f t="shared" si="286"/>
        <v>1858</v>
      </c>
      <c r="H752" s="2">
        <f t="shared" si="261"/>
        <v>0.11935504593049399</v>
      </c>
      <c r="I752" s="2"/>
      <c r="J752" s="2">
        <f t="shared" si="287"/>
        <v>0.32864392625425581</v>
      </c>
      <c r="K752" s="2">
        <f t="shared" si="288"/>
        <v>0.44799897218474977</v>
      </c>
      <c r="L752" s="2">
        <f t="shared" si="289"/>
        <v>0.21738292541915591</v>
      </c>
      <c r="M752" s="2">
        <f t="shared" si="290"/>
        <v>5.9741761418385664E-3</v>
      </c>
      <c r="N752" s="1">
        <v>5116</v>
      </c>
      <c r="O752" s="1">
        <v>6974</v>
      </c>
      <c r="P752" s="1">
        <v>3384</v>
      </c>
      <c r="Q752" s="1">
        <v>77</v>
      </c>
      <c r="R752" s="1">
        <v>2</v>
      </c>
      <c r="S752" s="1">
        <v>13</v>
      </c>
      <c r="W752" s="1">
        <v>1</v>
      </c>
      <c r="AN752" s="7">
        <f>IF(Q752&gt;0,RANK(Q752,(N752:P752,Q752:AL752)),0)</f>
        <v>4</v>
      </c>
      <c r="AO752" s="7">
        <f>IF(R752&gt;0,RANK(R752,(N752:P752,Q752:AL752)),0)</f>
        <v>6</v>
      </c>
      <c r="AP752" s="7">
        <f>IF(S752&gt;0,RANK(S752,(N752:P752,Q752:AL752)),0)</f>
        <v>5</v>
      </c>
      <c r="AQ752" s="7">
        <f>IF(T752&gt;0,RANK(T752,(N752:P752,Q752:AL752)),0)</f>
        <v>0</v>
      </c>
      <c r="AR752" s="2">
        <f t="shared" si="291"/>
        <v>4.9463608916297296E-3</v>
      </c>
      <c r="AS752" s="2">
        <f t="shared" si="292"/>
        <v>1.2847690627609687E-4</v>
      </c>
      <c r="AT752" s="2">
        <f t="shared" si="293"/>
        <v>8.3509989079462964E-4</v>
      </c>
      <c r="AU752" s="2">
        <f t="shared" si="294"/>
        <v>0</v>
      </c>
      <c r="AW752" t="s">
        <v>2705</v>
      </c>
      <c r="AX752" t="s">
        <v>354</v>
      </c>
      <c r="BA752" s="127">
        <v>18</v>
      </c>
      <c r="BB752" s="130">
        <v>31</v>
      </c>
      <c r="BC752" s="131">
        <f t="shared" si="284"/>
        <v>18031</v>
      </c>
      <c r="BE752" s="7" t="s">
        <v>3271</v>
      </c>
    </row>
    <row r="753" spans="1:57" hidden="1" outlineLevel="1" x14ac:dyDescent="0.2">
      <c r="A753" t="s">
        <v>723</v>
      </c>
      <c r="B753" t="s">
        <v>354</v>
      </c>
      <c r="C753" s="1">
        <f t="shared" si="285"/>
        <v>10291</v>
      </c>
      <c r="D753" s="7">
        <f>RANK(N753,(N753:P753,Q753:AL753))</f>
        <v>2</v>
      </c>
      <c r="E753" s="7">
        <f>RANK(O753,(N753:P753,Q753:AL753))</f>
        <v>1</v>
      </c>
      <c r="F753" s="7">
        <f>IF(P753&gt;0,RANK(P753,(N753:P753,Q753:AL753)),0)</f>
        <v>3</v>
      </c>
      <c r="G753" s="1">
        <f t="shared" si="286"/>
        <v>2421</v>
      </c>
      <c r="H753" s="2">
        <f t="shared" ref="H753:H816" si="295">G753/C753</f>
        <v>0.23525410552910311</v>
      </c>
      <c r="I753" s="2"/>
      <c r="J753" s="2">
        <f t="shared" si="287"/>
        <v>0.26955592265085998</v>
      </c>
      <c r="K753" s="2">
        <f t="shared" si="288"/>
        <v>0.50481002817996312</v>
      </c>
      <c r="L753" s="2">
        <f t="shared" si="289"/>
        <v>0.22339908658050725</v>
      </c>
      <c r="M753" s="2">
        <f t="shared" si="290"/>
        <v>2.2349625886697033E-3</v>
      </c>
      <c r="N753" s="1">
        <v>2774</v>
      </c>
      <c r="O753" s="1">
        <v>5195</v>
      </c>
      <c r="P753" s="1">
        <v>2299</v>
      </c>
      <c r="Q753" s="1">
        <v>18</v>
      </c>
      <c r="S753" s="1">
        <v>5</v>
      </c>
      <c r="AN753" s="7">
        <f>IF(Q753&gt;0,RANK(Q753,(N753:P753,Q753:AL753)),0)</f>
        <v>4</v>
      </c>
      <c r="AO753" s="7">
        <f>IF(R753&gt;0,RANK(R753,(N753:P753,Q753:AL753)),0)</f>
        <v>0</v>
      </c>
      <c r="AP753" s="7">
        <f>IF(S753&gt;0,RANK(S753,(N753:P753,Q753:AL753)),0)</f>
        <v>5</v>
      </c>
      <c r="AQ753" s="7">
        <f>IF(T753&gt;0,RANK(T753,(N753:P753,Q753:AL753)),0)</f>
        <v>0</v>
      </c>
      <c r="AR753" s="2">
        <f t="shared" si="291"/>
        <v>1.7491011563502089E-3</v>
      </c>
      <c r="AS753" s="2">
        <f t="shared" si="292"/>
        <v>0</v>
      </c>
      <c r="AT753" s="2">
        <f t="shared" si="293"/>
        <v>4.8586143231950249E-4</v>
      </c>
      <c r="AU753" s="2">
        <f t="shared" si="294"/>
        <v>0</v>
      </c>
      <c r="AW753" t="s">
        <v>723</v>
      </c>
      <c r="AX753" t="s">
        <v>354</v>
      </c>
      <c r="BA753" s="127">
        <v>18</v>
      </c>
      <c r="BB753" s="130">
        <v>33</v>
      </c>
      <c r="BC753" s="131">
        <f t="shared" si="284"/>
        <v>18033</v>
      </c>
      <c r="BE753" s="7" t="s">
        <v>3271</v>
      </c>
    </row>
    <row r="754" spans="1:57" hidden="1" outlineLevel="1" x14ac:dyDescent="0.2">
      <c r="A754" t="s">
        <v>1737</v>
      </c>
      <c r="B754" t="s">
        <v>354</v>
      </c>
      <c r="C754" s="1">
        <f t="shared" si="285"/>
        <v>15022</v>
      </c>
      <c r="D754" s="7">
        <f>RANK(N754,(N754:P754,Q754:AL754))</f>
        <v>2</v>
      </c>
      <c r="E754" s="7">
        <f>RANK(O754,(N754:P754,Q754:AL754))</f>
        <v>1</v>
      </c>
      <c r="F754" s="7">
        <f>IF(P754&gt;0,RANK(P754,(N754:P754,Q754:AL754)),0)</f>
        <v>3</v>
      </c>
      <c r="G754" s="1">
        <f t="shared" si="286"/>
        <v>2030</v>
      </c>
      <c r="H754" s="2">
        <f t="shared" si="295"/>
        <v>0.13513513513513514</v>
      </c>
      <c r="I754" s="2"/>
      <c r="J754" s="2">
        <f t="shared" si="287"/>
        <v>0.30967913726534418</v>
      </c>
      <c r="K754" s="2">
        <f t="shared" si="288"/>
        <v>0.44481427240047927</v>
      </c>
      <c r="L754" s="2">
        <f t="shared" si="289"/>
        <v>0.2365863400346159</v>
      </c>
      <c r="M754" s="2">
        <f t="shared" si="290"/>
        <v>8.9202502995605892E-3</v>
      </c>
      <c r="N754" s="1">
        <v>4652</v>
      </c>
      <c r="O754" s="1">
        <v>6682</v>
      </c>
      <c r="P754" s="1">
        <v>3554</v>
      </c>
      <c r="Q754" s="1">
        <v>84</v>
      </c>
      <c r="R754" s="1">
        <v>34</v>
      </c>
      <c r="S754" s="1">
        <v>16</v>
      </c>
      <c r="AN754" s="7">
        <f>IF(Q754&gt;0,RANK(Q754,(N754:P754,Q754:AL754)),0)</f>
        <v>4</v>
      </c>
      <c r="AO754" s="7">
        <f>IF(R754&gt;0,RANK(R754,(N754:P754,Q754:AL754)),0)</f>
        <v>5</v>
      </c>
      <c r="AP754" s="7">
        <f>IF(S754&gt;0,RANK(S754,(N754:P754,Q754:AL754)),0)</f>
        <v>6</v>
      </c>
      <c r="AQ754" s="7">
        <f>IF(T754&gt;0,RANK(T754,(N754:P754,Q754:AL754)),0)</f>
        <v>0</v>
      </c>
      <c r="AR754" s="2">
        <f t="shared" si="291"/>
        <v>5.5917986952469714E-3</v>
      </c>
      <c r="AS754" s="2">
        <f t="shared" si="292"/>
        <v>2.263347090933298E-3</v>
      </c>
      <c r="AT754" s="2">
        <f t="shared" si="293"/>
        <v>1.0651045133803754E-3</v>
      </c>
      <c r="AU754" s="2">
        <f t="shared" si="294"/>
        <v>0</v>
      </c>
      <c r="AW754" t="s">
        <v>1737</v>
      </c>
      <c r="AX754" t="s">
        <v>354</v>
      </c>
      <c r="BA754" s="127">
        <v>18</v>
      </c>
      <c r="BB754" s="130">
        <v>35</v>
      </c>
      <c r="BC754" s="131">
        <f t="shared" si="284"/>
        <v>18035</v>
      </c>
      <c r="BE754" s="7" t="s">
        <v>3271</v>
      </c>
    </row>
    <row r="755" spans="1:57" hidden="1" outlineLevel="1" x14ac:dyDescent="0.2">
      <c r="A755" t="s">
        <v>2235</v>
      </c>
      <c r="B755" t="s">
        <v>354</v>
      </c>
      <c r="C755" s="1">
        <f t="shared" si="285"/>
        <v>50721</v>
      </c>
      <c r="D755" s="7">
        <f>RANK(N755,(N755:P755,Q755:AL755))</f>
        <v>2</v>
      </c>
      <c r="E755" s="7">
        <f>RANK(O755,(N755:P755,Q755:AL755))</f>
        <v>1</v>
      </c>
      <c r="F755" s="7">
        <f>IF(P755&gt;0,RANK(P755,(N755:P755,Q755:AL755)),0)</f>
        <v>3</v>
      </c>
      <c r="G755" s="1">
        <f t="shared" si="286"/>
        <v>917</v>
      </c>
      <c r="H755" s="2">
        <f t="shared" si="295"/>
        <v>1.8079296543837858E-2</v>
      </c>
      <c r="I755" s="2"/>
      <c r="J755" s="2">
        <f t="shared" si="287"/>
        <v>0.38556022160446363</v>
      </c>
      <c r="K755" s="2">
        <f t="shared" si="288"/>
        <v>0.40363951814830151</v>
      </c>
      <c r="L755" s="2">
        <f t="shared" si="289"/>
        <v>0.20608820804006231</v>
      </c>
      <c r="M755" s="2">
        <f t="shared" si="290"/>
        <v>4.7120522071726068E-3</v>
      </c>
      <c r="N755" s="1">
        <v>19556</v>
      </c>
      <c r="O755" s="1">
        <v>20473</v>
      </c>
      <c r="P755" s="1">
        <v>10453</v>
      </c>
      <c r="Q755" s="1">
        <v>188</v>
      </c>
      <c r="R755" s="1">
        <v>1</v>
      </c>
      <c r="S755" s="1">
        <v>48</v>
      </c>
      <c r="U755" s="1">
        <v>1</v>
      </c>
      <c r="W755" s="1">
        <v>1</v>
      </c>
      <c r="AN755" s="7">
        <f>IF(Q755&gt;0,RANK(Q755,(N755:P755,Q755:AL755)),0)</f>
        <v>4</v>
      </c>
      <c r="AO755" s="7">
        <f>IF(R755&gt;0,RANK(R755,(N755:P755,Q755:AL755)),0)</f>
        <v>6</v>
      </c>
      <c r="AP755" s="7">
        <f>IF(S755&gt;0,RANK(S755,(N755:P755,Q755:AL755)),0)</f>
        <v>5</v>
      </c>
      <c r="AQ755" s="7">
        <f>IF(T755&gt;0,RANK(T755,(N755:P755,Q755:AL755)),0)</f>
        <v>0</v>
      </c>
      <c r="AR755" s="2">
        <f t="shared" si="291"/>
        <v>3.7065515269809348E-3</v>
      </c>
      <c r="AS755" s="2">
        <f t="shared" si="292"/>
        <v>1.9715699611600718E-5</v>
      </c>
      <c r="AT755" s="2">
        <f t="shared" si="293"/>
        <v>9.4635358135683446E-4</v>
      </c>
      <c r="AU755" s="2">
        <f t="shared" si="294"/>
        <v>0</v>
      </c>
      <c r="AW755" t="s">
        <v>2235</v>
      </c>
      <c r="AX755" t="s">
        <v>354</v>
      </c>
      <c r="BA755" s="127">
        <v>18</v>
      </c>
      <c r="BB755" s="130">
        <v>37</v>
      </c>
      <c r="BC755" s="131">
        <f t="shared" si="284"/>
        <v>18037</v>
      </c>
      <c r="BE755" s="7" t="s">
        <v>3271</v>
      </c>
    </row>
    <row r="756" spans="1:57" hidden="1" outlineLevel="1" x14ac:dyDescent="0.2">
      <c r="A756" t="s">
        <v>658</v>
      </c>
      <c r="B756" t="s">
        <v>354</v>
      </c>
      <c r="C756" s="1">
        <f t="shared" si="285"/>
        <v>15989</v>
      </c>
      <c r="D756" s="7">
        <f>RANK(N756,(N756:P756,Q756:AL756))</f>
        <v>2</v>
      </c>
      <c r="E756" s="7">
        <f>RANK(O756,(N756:P756,Q756:AL756))</f>
        <v>1</v>
      </c>
      <c r="F756" s="7">
        <f>IF(P756&gt;0,RANK(P756,(N756:P756,Q756:AL756)),0)</f>
        <v>3</v>
      </c>
      <c r="G756" s="1">
        <f t="shared" si="286"/>
        <v>907</v>
      </c>
      <c r="H756" s="2">
        <f t="shared" si="295"/>
        <v>5.6726499468384511E-2</v>
      </c>
      <c r="I756" s="2"/>
      <c r="J756" s="2">
        <f t="shared" si="287"/>
        <v>0.36762774407405091</v>
      </c>
      <c r="K756" s="2">
        <f t="shared" si="288"/>
        <v>0.42435424354243545</v>
      </c>
      <c r="L756" s="2">
        <f t="shared" si="289"/>
        <v>0.19982487960472825</v>
      </c>
      <c r="M756" s="2">
        <f t="shared" si="290"/>
        <v>8.1931327787853336E-3</v>
      </c>
      <c r="N756" s="1">
        <v>5878</v>
      </c>
      <c r="O756" s="1">
        <v>6785</v>
      </c>
      <c r="P756" s="1">
        <v>3195</v>
      </c>
      <c r="Q756" s="1">
        <v>112</v>
      </c>
      <c r="R756" s="1">
        <v>1</v>
      </c>
      <c r="S756" s="1">
        <v>16</v>
      </c>
      <c r="U756" s="1">
        <v>2</v>
      </c>
      <c r="AN756" s="7">
        <f>IF(Q756&gt;0,RANK(Q756,(N756:P756,Q756:AL756)),0)</f>
        <v>4</v>
      </c>
      <c r="AO756" s="7">
        <f>IF(R756&gt;0,RANK(R756,(N756:P756,Q756:AL756)),0)</f>
        <v>7</v>
      </c>
      <c r="AP756" s="7">
        <f>IF(S756&gt;0,RANK(S756,(N756:P756,Q756:AL756)),0)</f>
        <v>5</v>
      </c>
      <c r="AQ756" s="7">
        <f>IF(T756&gt;0,RANK(T756,(N756:P756,Q756:AL756)),0)</f>
        <v>0</v>
      </c>
      <c r="AR756" s="2">
        <f t="shared" si="291"/>
        <v>7.0048158108699729E-3</v>
      </c>
      <c r="AS756" s="2">
        <f t="shared" si="292"/>
        <v>6.2542998311339044E-5</v>
      </c>
      <c r="AT756" s="2">
        <f t="shared" si="293"/>
        <v>1.0006879729814247E-3</v>
      </c>
      <c r="AU756" s="2">
        <f t="shared" si="294"/>
        <v>0</v>
      </c>
      <c r="AW756" t="s">
        <v>658</v>
      </c>
      <c r="AX756" t="s">
        <v>354</v>
      </c>
      <c r="BA756" s="127">
        <v>18</v>
      </c>
      <c r="BB756" s="130">
        <v>39</v>
      </c>
      <c r="BC756" s="131">
        <f t="shared" si="284"/>
        <v>18039</v>
      </c>
      <c r="BE756" s="7" t="s">
        <v>3271</v>
      </c>
    </row>
    <row r="757" spans="1:57" hidden="1" outlineLevel="1" x14ac:dyDescent="0.2">
      <c r="A757" t="s">
        <v>2826</v>
      </c>
      <c r="B757" t="s">
        <v>354</v>
      </c>
      <c r="C757" s="1">
        <f t="shared" si="285"/>
        <v>52184</v>
      </c>
      <c r="D757" s="7">
        <f>RANK(N757,(N757:P757,Q757:AL757))</f>
        <v>2</v>
      </c>
      <c r="E757" s="7">
        <f>RANK(O757,(N757:P757,Q757:AL757))</f>
        <v>1</v>
      </c>
      <c r="F757" s="7">
        <f>IF(P757&gt;0,RANK(P757,(N757:P757,Q757:AL757)),0)</f>
        <v>3</v>
      </c>
      <c r="G757" s="1">
        <f t="shared" si="286"/>
        <v>13260</v>
      </c>
      <c r="H757" s="2">
        <f t="shared" si="295"/>
        <v>0.25410087383105934</v>
      </c>
      <c r="I757" s="2"/>
      <c r="J757" s="2">
        <f t="shared" si="287"/>
        <v>0.28092902038939138</v>
      </c>
      <c r="K757" s="2">
        <f t="shared" si="288"/>
        <v>0.53502989422045066</v>
      </c>
      <c r="L757" s="2">
        <f t="shared" si="289"/>
        <v>0.18108998926874137</v>
      </c>
      <c r="M757" s="2">
        <f t="shared" si="290"/>
        <v>2.9510961214165854E-3</v>
      </c>
      <c r="N757" s="1">
        <v>14660</v>
      </c>
      <c r="O757" s="1">
        <v>27920</v>
      </c>
      <c r="P757" s="1">
        <v>9450</v>
      </c>
      <c r="Q757" s="1">
        <v>115</v>
      </c>
      <c r="R757" s="1">
        <v>5</v>
      </c>
      <c r="S757" s="1">
        <v>30</v>
      </c>
      <c r="U757" s="1">
        <v>4</v>
      </c>
      <c r="AN757" s="7">
        <f>IF(Q757&gt;0,RANK(Q757,(N757:P757,Q757:AL757)),0)</f>
        <v>4</v>
      </c>
      <c r="AO757" s="7">
        <f>IF(R757&gt;0,RANK(R757,(N757:P757,Q757:AL757)),0)</f>
        <v>6</v>
      </c>
      <c r="AP757" s="7">
        <f>IF(S757&gt;0,RANK(S757,(N757:P757,Q757:AL757)),0)</f>
        <v>5</v>
      </c>
      <c r="AQ757" s="7">
        <f>IF(T757&gt;0,RANK(T757,(N757:P757,Q757:AL757)),0)</f>
        <v>0</v>
      </c>
      <c r="AR757" s="2">
        <f t="shared" si="291"/>
        <v>2.2037406101487046E-3</v>
      </c>
      <c r="AS757" s="2">
        <f t="shared" si="292"/>
        <v>9.5814809136900197E-5</v>
      </c>
      <c r="AT757" s="2">
        <f t="shared" si="293"/>
        <v>5.7488885482140123E-4</v>
      </c>
      <c r="AU757" s="2">
        <f t="shared" si="294"/>
        <v>0</v>
      </c>
      <c r="AW757" t="s">
        <v>2826</v>
      </c>
      <c r="AX757" t="s">
        <v>354</v>
      </c>
      <c r="BA757" s="127">
        <v>18</v>
      </c>
      <c r="BB757" s="130">
        <v>41</v>
      </c>
      <c r="BC757" s="131">
        <f t="shared" si="284"/>
        <v>18041</v>
      </c>
      <c r="BE757" s="7" t="s">
        <v>3271</v>
      </c>
    </row>
    <row r="758" spans="1:57" hidden="1" outlineLevel="1" x14ac:dyDescent="0.2">
      <c r="A758" t="s">
        <v>2070</v>
      </c>
      <c r="B758" t="s">
        <v>354</v>
      </c>
      <c r="C758" s="1">
        <f t="shared" si="285"/>
        <v>10710</v>
      </c>
      <c r="D758" s="7">
        <f>RANK(N758,(N758:P758,Q758:AL758))</f>
        <v>2</v>
      </c>
      <c r="E758" s="7">
        <f>RANK(O758,(N758:P758,Q758:AL758))</f>
        <v>1</v>
      </c>
      <c r="F758" s="7">
        <f>IF(P758&gt;0,RANK(P758,(N758:P758,Q758:AL758)),0)</f>
        <v>3</v>
      </c>
      <c r="G758" s="1">
        <f t="shared" si="286"/>
        <v>407</v>
      </c>
      <c r="H758" s="2">
        <f t="shared" si="295"/>
        <v>3.8001867413632116E-2</v>
      </c>
      <c r="I758" s="2"/>
      <c r="J758" s="2">
        <f t="shared" si="287"/>
        <v>0.37058823529411766</v>
      </c>
      <c r="K758" s="2">
        <f t="shared" si="288"/>
        <v>0.40859010270774976</v>
      </c>
      <c r="L758" s="2">
        <f t="shared" si="289"/>
        <v>0.21465919701213818</v>
      </c>
      <c r="M758" s="2">
        <f t="shared" si="290"/>
        <v>6.1624649859944036E-3</v>
      </c>
      <c r="N758" s="1">
        <v>3969</v>
      </c>
      <c r="O758" s="1">
        <v>4376</v>
      </c>
      <c r="P758" s="1">
        <v>2299</v>
      </c>
      <c r="Q758" s="1">
        <v>47</v>
      </c>
      <c r="S758" s="1">
        <v>19</v>
      </c>
      <c r="AN758" s="7">
        <f>IF(Q758&gt;0,RANK(Q758,(N758:P758,Q758:AL758)),0)</f>
        <v>4</v>
      </c>
      <c r="AO758" s="7">
        <f>IF(R758&gt;0,RANK(R758,(N758:P758,Q758:AL758)),0)</f>
        <v>0</v>
      </c>
      <c r="AP758" s="7">
        <f>IF(S758&gt;0,RANK(S758,(N758:P758,Q758:AL758)),0)</f>
        <v>5</v>
      </c>
      <c r="AQ758" s="7">
        <f>IF(T758&gt;0,RANK(T758,(N758:P758,Q758:AL758)),0)</f>
        <v>0</v>
      </c>
      <c r="AR758" s="2">
        <f t="shared" si="291"/>
        <v>4.388422035480859E-3</v>
      </c>
      <c r="AS758" s="2">
        <f t="shared" si="292"/>
        <v>0</v>
      </c>
      <c r="AT758" s="2">
        <f t="shared" si="293"/>
        <v>1.7740429505135387E-3</v>
      </c>
      <c r="AU758" s="2">
        <f t="shared" si="294"/>
        <v>0</v>
      </c>
      <c r="AW758" t="s">
        <v>2070</v>
      </c>
      <c r="AX758" t="s">
        <v>354</v>
      </c>
      <c r="BA758" s="127">
        <v>18</v>
      </c>
      <c r="BB758" s="130">
        <v>43</v>
      </c>
      <c r="BC758" s="131">
        <f t="shared" si="284"/>
        <v>18043</v>
      </c>
      <c r="BE758" s="7" t="s">
        <v>3271</v>
      </c>
    </row>
    <row r="759" spans="1:57" hidden="1" outlineLevel="1" x14ac:dyDescent="0.2">
      <c r="A759" t="s">
        <v>2848</v>
      </c>
      <c r="B759" t="s">
        <v>354</v>
      </c>
      <c r="C759" s="1">
        <f t="shared" si="285"/>
        <v>29651</v>
      </c>
      <c r="D759" s="7">
        <f>RANK(N759,(N759:P759,Q759:AL759))</f>
        <v>1</v>
      </c>
      <c r="E759" s="7">
        <f>RANK(O759,(N759:P759,Q759:AL759))</f>
        <v>2</v>
      </c>
      <c r="F759" s="7">
        <f>IF(P759&gt;0,RANK(P759,(N759:P759,Q759:AL759)),0)</f>
        <v>3</v>
      </c>
      <c r="G759" s="1">
        <f t="shared" si="286"/>
        <v>1234</v>
      </c>
      <c r="H759" s="2">
        <f t="shared" si="295"/>
        <v>4.161748339010489E-2</v>
      </c>
      <c r="I759" s="2"/>
      <c r="J759" s="2">
        <f t="shared" si="287"/>
        <v>0.44403224174564093</v>
      </c>
      <c r="K759" s="2">
        <f t="shared" si="288"/>
        <v>0.40241475835553608</v>
      </c>
      <c r="L759" s="2">
        <f t="shared" si="289"/>
        <v>0.14910121075174532</v>
      </c>
      <c r="M759" s="2">
        <f t="shared" si="290"/>
        <v>4.4517891470776672E-3</v>
      </c>
      <c r="N759" s="1">
        <v>13166</v>
      </c>
      <c r="O759" s="1">
        <v>11932</v>
      </c>
      <c r="P759" s="1">
        <v>4421</v>
      </c>
      <c r="Q759" s="1">
        <v>110</v>
      </c>
      <c r="S759" s="1">
        <v>22</v>
      </c>
      <c r="AN759" s="7">
        <f>IF(Q759&gt;0,RANK(Q759,(N759:P759,Q759:AL759)),0)</f>
        <v>4</v>
      </c>
      <c r="AO759" s="7">
        <f>IF(R759&gt;0,RANK(R759,(N759:P759,Q759:AL759)),0)</f>
        <v>0</v>
      </c>
      <c r="AP759" s="7">
        <f>IF(S759&gt;0,RANK(S759,(N759:P759,Q759:AL759)),0)</f>
        <v>5</v>
      </c>
      <c r="AQ759" s="7">
        <f>IF(T759&gt;0,RANK(T759,(N759:P759,Q759:AL759)),0)</f>
        <v>0</v>
      </c>
      <c r="AR759" s="2">
        <f t="shared" si="291"/>
        <v>3.7098242892313919E-3</v>
      </c>
      <c r="AS759" s="2">
        <f t="shared" si="292"/>
        <v>0</v>
      </c>
      <c r="AT759" s="2">
        <f t="shared" si="293"/>
        <v>7.419648578462784E-4</v>
      </c>
      <c r="AU759" s="2">
        <f t="shared" si="294"/>
        <v>0</v>
      </c>
      <c r="AW759" t="s">
        <v>2848</v>
      </c>
      <c r="AX759" t="s">
        <v>354</v>
      </c>
      <c r="BA759" s="127">
        <v>18</v>
      </c>
      <c r="BB759" s="130">
        <v>45</v>
      </c>
      <c r="BC759" s="131">
        <f t="shared" si="284"/>
        <v>18045</v>
      </c>
      <c r="BE759" s="7" t="s">
        <v>3271</v>
      </c>
    </row>
    <row r="760" spans="1:57" hidden="1" outlineLevel="1" x14ac:dyDescent="0.2">
      <c r="A760" t="s">
        <v>2827</v>
      </c>
      <c r="B760" t="s">
        <v>354</v>
      </c>
      <c r="C760" s="1">
        <f t="shared" si="285"/>
        <v>8410</v>
      </c>
      <c r="D760" s="7">
        <f>RANK(N760,(N760:P760,Q760:AL760))</f>
        <v>2</v>
      </c>
      <c r="E760" s="7">
        <f>RANK(O760,(N760:P760,Q760:AL760))</f>
        <v>1</v>
      </c>
      <c r="F760" s="7">
        <f>IF(P760&gt;0,RANK(P760,(N760:P760,Q760:AL760)),0)</f>
        <v>3</v>
      </c>
      <c r="G760" s="1">
        <f t="shared" si="286"/>
        <v>562</v>
      </c>
      <c r="H760" s="2">
        <f t="shared" si="295"/>
        <v>6.6825208085612361E-2</v>
      </c>
      <c r="I760" s="2"/>
      <c r="J760" s="2">
        <f t="shared" si="287"/>
        <v>0.33638525564803806</v>
      </c>
      <c r="K760" s="2">
        <f t="shared" si="288"/>
        <v>0.40321046373365044</v>
      </c>
      <c r="L760" s="2">
        <f t="shared" si="289"/>
        <v>0.25707491082045186</v>
      </c>
      <c r="M760" s="2">
        <f t="shared" si="290"/>
        <v>3.3293697978596937E-3</v>
      </c>
      <c r="N760" s="1">
        <v>2829</v>
      </c>
      <c r="O760" s="1">
        <v>3391</v>
      </c>
      <c r="P760" s="1">
        <v>2162</v>
      </c>
      <c r="Q760" s="1">
        <v>24</v>
      </c>
      <c r="R760" s="1">
        <v>2</v>
      </c>
      <c r="S760" s="1">
        <v>2</v>
      </c>
      <c r="AN760" s="7">
        <f>IF(Q760&gt;0,RANK(Q760,(N760:P760,Q760:AL760)),0)</f>
        <v>4</v>
      </c>
      <c r="AO760" s="7">
        <f>IF(R760&gt;0,RANK(R760,(N760:P760,Q760:AL760)),0)</f>
        <v>5</v>
      </c>
      <c r="AP760" s="7">
        <f>IF(S760&gt;0,RANK(S760,(N760:P760,Q760:AL760)),0)</f>
        <v>5</v>
      </c>
      <c r="AQ760" s="7">
        <f>IF(T760&gt;0,RANK(T760,(N760:P760,Q760:AL760)),0)</f>
        <v>0</v>
      </c>
      <c r="AR760" s="2">
        <f t="shared" si="291"/>
        <v>2.8537455410225922E-3</v>
      </c>
      <c r="AS760" s="2">
        <f t="shared" si="292"/>
        <v>2.3781212841854935E-4</v>
      </c>
      <c r="AT760" s="2">
        <f t="shared" si="293"/>
        <v>2.3781212841854935E-4</v>
      </c>
      <c r="AU760" s="2">
        <f t="shared" si="294"/>
        <v>0</v>
      </c>
      <c r="AW760" t="s">
        <v>2827</v>
      </c>
      <c r="AX760" t="s">
        <v>354</v>
      </c>
      <c r="BA760" s="127">
        <v>18</v>
      </c>
      <c r="BB760" s="130">
        <v>47</v>
      </c>
      <c r="BC760" s="131">
        <f t="shared" si="284"/>
        <v>18047</v>
      </c>
      <c r="BE760" s="7" t="s">
        <v>3271</v>
      </c>
    </row>
    <row r="761" spans="1:57" hidden="1" outlineLevel="1" x14ac:dyDescent="0.2">
      <c r="A761" t="s">
        <v>1494</v>
      </c>
      <c r="B761" t="s">
        <v>354</v>
      </c>
      <c r="C761" s="1">
        <f t="shared" si="285"/>
        <v>8167</v>
      </c>
      <c r="D761" s="7">
        <f>RANK(N761,(N761:P761,Q761:AL761))</f>
        <v>2</v>
      </c>
      <c r="E761" s="7">
        <f>RANK(O761,(N761:P761,Q761:AL761))</f>
        <v>1</v>
      </c>
      <c r="F761" s="7">
        <f>IF(P761&gt;0,RANK(P761,(N761:P761,Q761:AL761)),0)</f>
        <v>3</v>
      </c>
      <c r="G761" s="1">
        <f t="shared" si="286"/>
        <v>1375</v>
      </c>
      <c r="H761" s="2">
        <f t="shared" si="295"/>
        <v>0.16836047508264967</v>
      </c>
      <c r="I761" s="2"/>
      <c r="J761" s="2">
        <f t="shared" si="287"/>
        <v>0.30072241949308193</v>
      </c>
      <c r="K761" s="2">
        <f t="shared" si="288"/>
        <v>0.4690828945757316</v>
      </c>
      <c r="L761" s="2">
        <f t="shared" si="289"/>
        <v>0.22750091832986408</v>
      </c>
      <c r="M761" s="2">
        <f t="shared" si="290"/>
        <v>2.6937676013223388E-3</v>
      </c>
      <c r="N761" s="1">
        <v>2456</v>
      </c>
      <c r="O761" s="1">
        <v>3831</v>
      </c>
      <c r="P761" s="1">
        <v>1858</v>
      </c>
      <c r="Q761" s="1">
        <v>19</v>
      </c>
      <c r="S761" s="1">
        <v>2</v>
      </c>
      <c r="U761" s="1">
        <v>1</v>
      </c>
      <c r="AN761" s="7">
        <f>IF(Q761&gt;0,RANK(Q761,(N761:P761,Q761:AL761)),0)</f>
        <v>4</v>
      </c>
      <c r="AO761" s="7">
        <f>IF(R761&gt;0,RANK(R761,(N761:P761,Q761:AL761)),0)</f>
        <v>0</v>
      </c>
      <c r="AP761" s="7">
        <f>IF(S761&gt;0,RANK(S761,(N761:P761,Q761:AL761)),0)</f>
        <v>5</v>
      </c>
      <c r="AQ761" s="7">
        <f>IF(T761&gt;0,RANK(T761,(N761:P761,Q761:AL761)),0)</f>
        <v>0</v>
      </c>
      <c r="AR761" s="2">
        <f t="shared" si="291"/>
        <v>2.3264356556875229E-3</v>
      </c>
      <c r="AS761" s="2">
        <f t="shared" si="292"/>
        <v>0</v>
      </c>
      <c r="AT761" s="2">
        <f t="shared" si="293"/>
        <v>2.4488796375658138E-4</v>
      </c>
      <c r="AU761" s="2">
        <f t="shared" si="294"/>
        <v>0</v>
      </c>
      <c r="AW761" t="s">
        <v>1494</v>
      </c>
      <c r="AX761" t="s">
        <v>354</v>
      </c>
      <c r="BA761" s="127">
        <v>18</v>
      </c>
      <c r="BB761" s="130">
        <v>49</v>
      </c>
      <c r="BC761" s="131">
        <f t="shared" si="284"/>
        <v>18049</v>
      </c>
      <c r="BE761" s="7" t="s">
        <v>3271</v>
      </c>
    </row>
    <row r="762" spans="1:57" hidden="1" outlineLevel="1" x14ac:dyDescent="0.2">
      <c r="A762" t="s">
        <v>2946</v>
      </c>
      <c r="B762" t="s">
        <v>354</v>
      </c>
      <c r="C762" s="1">
        <f t="shared" si="285"/>
        <v>8527</v>
      </c>
      <c r="D762" s="7">
        <f>RANK(N762,(N762:P762,Q762:AL762))</f>
        <v>2</v>
      </c>
      <c r="E762" s="7">
        <f>RANK(O762,(N762:P762,Q762:AL762))</f>
        <v>1</v>
      </c>
      <c r="F762" s="7">
        <f>IF(P762&gt;0,RANK(P762,(N762:P762,Q762:AL762)),0)</f>
        <v>3</v>
      </c>
      <c r="G762" s="1">
        <f t="shared" si="286"/>
        <v>1430</v>
      </c>
      <c r="H762" s="2">
        <f t="shared" si="295"/>
        <v>0.16770259176732732</v>
      </c>
      <c r="I762" s="2"/>
      <c r="J762" s="2">
        <f t="shared" si="287"/>
        <v>0.29928462530784566</v>
      </c>
      <c r="K762" s="2">
        <f t="shared" si="288"/>
        <v>0.46698721707517299</v>
      </c>
      <c r="L762" s="2">
        <f t="shared" si="289"/>
        <v>0.23020992142605839</v>
      </c>
      <c r="M762" s="2">
        <f t="shared" si="290"/>
        <v>3.5182361909230075E-3</v>
      </c>
      <c r="N762" s="1">
        <v>2552</v>
      </c>
      <c r="O762" s="1">
        <v>3982</v>
      </c>
      <c r="P762" s="1">
        <v>1963</v>
      </c>
      <c r="Q762" s="1">
        <v>21</v>
      </c>
      <c r="R762" s="1">
        <v>5</v>
      </c>
      <c r="S762" s="1">
        <v>4</v>
      </c>
      <c r="AN762" s="7">
        <f>IF(Q762&gt;0,RANK(Q762,(N762:P762,Q762:AL762)),0)</f>
        <v>4</v>
      </c>
      <c r="AO762" s="7">
        <f>IF(R762&gt;0,RANK(R762,(N762:P762,Q762:AL762)),0)</f>
        <v>5</v>
      </c>
      <c r="AP762" s="7">
        <f>IF(S762&gt;0,RANK(S762,(N762:P762,Q762:AL762)),0)</f>
        <v>6</v>
      </c>
      <c r="AQ762" s="7">
        <f>IF(T762&gt;0,RANK(T762,(N762:P762,Q762:AL762)),0)</f>
        <v>0</v>
      </c>
      <c r="AR762" s="2">
        <f t="shared" si="291"/>
        <v>2.4627653336460656E-3</v>
      </c>
      <c r="AS762" s="2">
        <f t="shared" si="292"/>
        <v>5.8637269848715846E-4</v>
      </c>
      <c r="AT762" s="2">
        <f t="shared" si="293"/>
        <v>4.6909815878972674E-4</v>
      </c>
      <c r="AU762" s="2">
        <f t="shared" si="294"/>
        <v>0</v>
      </c>
      <c r="AW762" t="s">
        <v>2946</v>
      </c>
      <c r="AX762" t="s">
        <v>354</v>
      </c>
      <c r="BA762" s="127">
        <v>18</v>
      </c>
      <c r="BB762" s="130">
        <v>51</v>
      </c>
      <c r="BC762" s="131">
        <f t="shared" si="284"/>
        <v>18051</v>
      </c>
      <c r="BE762" s="7" t="s">
        <v>3271</v>
      </c>
    </row>
    <row r="763" spans="1:57" hidden="1" outlineLevel="1" x14ac:dyDescent="0.2">
      <c r="A763" t="s">
        <v>1561</v>
      </c>
      <c r="B763" t="s">
        <v>354</v>
      </c>
      <c r="C763" s="1">
        <f t="shared" si="285"/>
        <v>14800</v>
      </c>
      <c r="D763" s="7">
        <f>RANK(N763,(N763:P763,Q763:AL763))</f>
        <v>1</v>
      </c>
      <c r="E763" s="7">
        <f>RANK(O763,(N763:P763,Q763:AL763))</f>
        <v>2</v>
      </c>
      <c r="F763" s="7">
        <f>IF(P763&gt;0,RANK(P763,(N763:P763,Q763:AL763)),0)</f>
        <v>3</v>
      </c>
      <c r="G763" s="1">
        <f t="shared" si="286"/>
        <v>1737</v>
      </c>
      <c r="H763" s="2">
        <f t="shared" si="295"/>
        <v>0.11736486486486486</v>
      </c>
      <c r="I763" s="2"/>
      <c r="J763" s="2">
        <f t="shared" si="287"/>
        <v>0.4668243243243243</v>
      </c>
      <c r="K763" s="2">
        <f t="shared" si="288"/>
        <v>0.34945945945945944</v>
      </c>
      <c r="L763" s="2">
        <f t="shared" si="289"/>
        <v>0.18108108108108109</v>
      </c>
      <c r="M763" s="2">
        <f t="shared" si="290"/>
        <v>2.6351351351351637E-3</v>
      </c>
      <c r="N763" s="1">
        <v>6909</v>
      </c>
      <c r="O763" s="1">
        <v>5172</v>
      </c>
      <c r="P763" s="1">
        <v>2680</v>
      </c>
      <c r="Q763" s="1">
        <v>21</v>
      </c>
      <c r="R763" s="1">
        <v>8</v>
      </c>
      <c r="S763" s="1">
        <v>10</v>
      </c>
      <c r="AN763" s="7">
        <f>IF(Q763&gt;0,RANK(Q763,(N763:P763,Q763:AL763)),0)</f>
        <v>4</v>
      </c>
      <c r="AO763" s="7">
        <f>IF(R763&gt;0,RANK(R763,(N763:P763,Q763:AL763)),0)</f>
        <v>6</v>
      </c>
      <c r="AP763" s="7">
        <f>IF(S763&gt;0,RANK(S763,(N763:P763,Q763:AL763)),0)</f>
        <v>5</v>
      </c>
      <c r="AQ763" s="7">
        <f>IF(T763&gt;0,RANK(T763,(N763:P763,Q763:AL763)),0)</f>
        <v>0</v>
      </c>
      <c r="AR763" s="2">
        <f t="shared" si="291"/>
        <v>1.418918918918919E-3</v>
      </c>
      <c r="AS763" s="2">
        <f t="shared" si="292"/>
        <v>5.4054054054054055E-4</v>
      </c>
      <c r="AT763" s="2">
        <f t="shared" si="293"/>
        <v>6.7567567567567571E-4</v>
      </c>
      <c r="AU763" s="2">
        <f t="shared" si="294"/>
        <v>0</v>
      </c>
      <c r="AW763" t="s">
        <v>1561</v>
      </c>
      <c r="AX763" t="s">
        <v>354</v>
      </c>
      <c r="BA763" s="127">
        <v>18</v>
      </c>
      <c r="BB763" s="130">
        <v>53</v>
      </c>
      <c r="BC763" s="131">
        <f t="shared" si="284"/>
        <v>18053</v>
      </c>
      <c r="BE763" s="7" t="s">
        <v>3271</v>
      </c>
    </row>
    <row r="764" spans="1:57" hidden="1" outlineLevel="1" x14ac:dyDescent="0.2">
      <c r="A764" t="s">
        <v>2410</v>
      </c>
      <c r="B764" t="s">
        <v>354</v>
      </c>
      <c r="C764" s="1">
        <f t="shared" si="285"/>
        <v>28738</v>
      </c>
      <c r="D764" s="7">
        <f>RANK(N764,(N764:P764,Q764:AL764))</f>
        <v>2</v>
      </c>
      <c r="E764" s="7">
        <f>RANK(O764,(N764:P764,Q764:AL764))</f>
        <v>1</v>
      </c>
      <c r="F764" s="7">
        <f>IF(P764&gt;0,RANK(P764,(N764:P764,Q764:AL764)),0)</f>
        <v>3</v>
      </c>
      <c r="G764" s="1">
        <f t="shared" si="286"/>
        <v>4595</v>
      </c>
      <c r="H764" s="2">
        <f t="shared" si="295"/>
        <v>0.1598928248312339</v>
      </c>
      <c r="I764" s="2"/>
      <c r="J764" s="2">
        <f t="shared" si="287"/>
        <v>0.32051638944950939</v>
      </c>
      <c r="K764" s="2">
        <f t="shared" si="288"/>
        <v>0.48040921428074329</v>
      </c>
      <c r="L764" s="2">
        <f t="shared" si="289"/>
        <v>0.19475955181293061</v>
      </c>
      <c r="M764" s="2">
        <f t="shared" si="290"/>
        <v>4.3148444568167632E-3</v>
      </c>
      <c r="N764" s="1">
        <v>9211</v>
      </c>
      <c r="O764" s="1">
        <v>13806</v>
      </c>
      <c r="P764" s="1">
        <v>5597</v>
      </c>
      <c r="Q764" s="1">
        <v>90</v>
      </c>
      <c r="R764" s="1">
        <v>3</v>
      </c>
      <c r="S764" s="1">
        <v>31</v>
      </c>
      <c r="AN764" s="7">
        <f>IF(Q764&gt;0,RANK(Q764,(N764:P764,Q764:AL764)),0)</f>
        <v>4</v>
      </c>
      <c r="AO764" s="7">
        <f>IF(R764&gt;0,RANK(R764,(N764:P764,Q764:AL764)),0)</f>
        <v>6</v>
      </c>
      <c r="AP764" s="7">
        <f>IF(S764&gt;0,RANK(S764,(N764:P764,Q764:AL764)),0)</f>
        <v>5</v>
      </c>
      <c r="AQ764" s="7">
        <f>IF(T764&gt;0,RANK(T764,(N764:P764,Q764:AL764)),0)</f>
        <v>0</v>
      </c>
      <c r="AR764" s="2">
        <f t="shared" si="291"/>
        <v>3.1317419444637762E-3</v>
      </c>
      <c r="AS764" s="2">
        <f t="shared" si="292"/>
        <v>1.0439139814879254E-4</v>
      </c>
      <c r="AT764" s="2">
        <f t="shared" si="293"/>
        <v>1.0787111142041895E-3</v>
      </c>
      <c r="AU764" s="2">
        <f t="shared" si="294"/>
        <v>0</v>
      </c>
      <c r="AW764" t="s">
        <v>2410</v>
      </c>
      <c r="AX764" t="s">
        <v>354</v>
      </c>
      <c r="BA764" s="127">
        <v>18</v>
      </c>
      <c r="BB764" s="130">
        <v>55</v>
      </c>
      <c r="BC764" s="131">
        <f t="shared" si="284"/>
        <v>18055</v>
      </c>
      <c r="BE764" s="7" t="s">
        <v>3271</v>
      </c>
    </row>
    <row r="765" spans="1:57" hidden="1" outlineLevel="1" x14ac:dyDescent="0.2">
      <c r="A765" t="s">
        <v>833</v>
      </c>
      <c r="B765" t="s">
        <v>354</v>
      </c>
      <c r="C765" s="1">
        <f t="shared" si="285"/>
        <v>13608</v>
      </c>
      <c r="D765" s="7">
        <f>RANK(N765,(N765:P765,Q765:AL765))</f>
        <v>1</v>
      </c>
      <c r="E765" s="7">
        <f>RANK(O765,(N765:P765,Q765:AL765))</f>
        <v>2</v>
      </c>
      <c r="F765" s="7">
        <f>IF(P765&gt;0,RANK(P765,(N765:P765,Q765:AL765)),0)</f>
        <v>3</v>
      </c>
      <c r="G765" s="1">
        <f t="shared" si="286"/>
        <v>21</v>
      </c>
      <c r="H765" s="2">
        <f t="shared" si="295"/>
        <v>1.5432098765432098E-3</v>
      </c>
      <c r="I765" s="2"/>
      <c r="J765" s="2">
        <f t="shared" si="287"/>
        <v>0.39910346854791301</v>
      </c>
      <c r="K765" s="2">
        <f t="shared" si="288"/>
        <v>0.39756025867136979</v>
      </c>
      <c r="L765" s="2">
        <f t="shared" si="289"/>
        <v>0.1917989417989418</v>
      </c>
      <c r="M765" s="2">
        <f t="shared" si="290"/>
        <v>1.1537330981775396E-2</v>
      </c>
      <c r="N765" s="1">
        <v>5431</v>
      </c>
      <c r="O765" s="1">
        <v>5410</v>
      </c>
      <c r="P765" s="1">
        <v>2610</v>
      </c>
      <c r="Q765" s="1">
        <v>99</v>
      </c>
      <c r="R765" s="1">
        <v>3</v>
      </c>
      <c r="S765" s="1">
        <v>55</v>
      </c>
      <c r="AN765" s="7">
        <f>IF(Q765&gt;0,RANK(Q765,(N765:P765,Q765:AL765)),0)</f>
        <v>4</v>
      </c>
      <c r="AO765" s="7">
        <f>IF(R765&gt;0,RANK(R765,(N765:P765,Q765:AL765)),0)</f>
        <v>6</v>
      </c>
      <c r="AP765" s="7">
        <f>IF(S765&gt;0,RANK(S765,(N765:P765,Q765:AL765)),0)</f>
        <v>5</v>
      </c>
      <c r="AQ765" s="7">
        <f>IF(T765&gt;0,RANK(T765,(N765:P765,Q765:AL765)),0)</f>
        <v>0</v>
      </c>
      <c r="AR765" s="2">
        <f t="shared" si="291"/>
        <v>7.2751322751322747E-3</v>
      </c>
      <c r="AS765" s="2">
        <f t="shared" si="292"/>
        <v>2.2045855379188711E-4</v>
      </c>
      <c r="AT765" s="2">
        <f t="shared" si="293"/>
        <v>4.041740152851264E-3</v>
      </c>
      <c r="AU765" s="2">
        <f t="shared" si="294"/>
        <v>0</v>
      </c>
      <c r="AW765" t="s">
        <v>833</v>
      </c>
      <c r="AX765" t="s">
        <v>354</v>
      </c>
      <c r="BA765" s="127">
        <v>18</v>
      </c>
      <c r="BB765" s="130">
        <v>57</v>
      </c>
      <c r="BC765" s="131">
        <f t="shared" si="284"/>
        <v>18057</v>
      </c>
      <c r="BE765" s="7" t="s">
        <v>3271</v>
      </c>
    </row>
    <row r="766" spans="1:57" hidden="1" outlineLevel="1" x14ac:dyDescent="0.2">
      <c r="A766" t="s">
        <v>1471</v>
      </c>
      <c r="B766" t="s">
        <v>354</v>
      </c>
      <c r="C766" s="1">
        <f t="shared" si="285"/>
        <v>55434</v>
      </c>
      <c r="D766" s="7">
        <f>RANK(N766,(N766:P766,Q766:AL766))</f>
        <v>3</v>
      </c>
      <c r="E766" s="7">
        <f>RANK(O766,(N766:P766,Q766:AL766))</f>
        <v>1</v>
      </c>
      <c r="F766" s="7">
        <f>IF(P766&gt;0,RANK(P766,(N766:P766,Q766:AL766)),0)</f>
        <v>2</v>
      </c>
      <c r="G766" s="1">
        <f t="shared" si="286"/>
        <v>24257</v>
      </c>
      <c r="H766" s="2">
        <f t="shared" si="295"/>
        <v>0.43758343255042031</v>
      </c>
      <c r="I766" s="2"/>
      <c r="J766" s="2">
        <f t="shared" si="287"/>
        <v>0.18427318973914925</v>
      </c>
      <c r="K766" s="2">
        <f t="shared" si="288"/>
        <v>0.62456254284374213</v>
      </c>
      <c r="L766" s="2">
        <f t="shared" si="289"/>
        <v>0.18697911029332179</v>
      </c>
      <c r="M766" s="2">
        <f t="shared" si="290"/>
        <v>4.1851571237868923E-3</v>
      </c>
      <c r="N766" s="1">
        <v>10215</v>
      </c>
      <c r="O766" s="1">
        <v>34622</v>
      </c>
      <c r="P766" s="1">
        <v>10365</v>
      </c>
      <c r="Q766" s="1">
        <v>204</v>
      </c>
      <c r="R766" s="1">
        <v>7</v>
      </c>
      <c r="S766" s="1">
        <v>21</v>
      </c>
      <c r="AN766" s="7">
        <f>IF(Q766&gt;0,RANK(Q766,(N766:P766,Q766:AL766)),0)</f>
        <v>4</v>
      </c>
      <c r="AO766" s="7">
        <f>IF(R766&gt;0,RANK(R766,(N766:P766,Q766:AL766)),0)</f>
        <v>6</v>
      </c>
      <c r="AP766" s="7">
        <f>IF(S766&gt;0,RANK(S766,(N766:P766,Q766:AL766)),0)</f>
        <v>5</v>
      </c>
      <c r="AQ766" s="7">
        <f>IF(T766&gt;0,RANK(T766,(N766:P766,Q766:AL766)),0)</f>
        <v>0</v>
      </c>
      <c r="AR766" s="2">
        <f t="shared" si="291"/>
        <v>3.6800519536746403E-3</v>
      </c>
      <c r="AS766" s="2">
        <f t="shared" si="292"/>
        <v>1.2627629252805138E-4</v>
      </c>
      <c r="AT766" s="2">
        <f t="shared" si="293"/>
        <v>3.7882887758415411E-4</v>
      </c>
      <c r="AU766" s="2">
        <f t="shared" si="294"/>
        <v>0</v>
      </c>
      <c r="AW766" t="s">
        <v>1471</v>
      </c>
      <c r="AX766" t="s">
        <v>354</v>
      </c>
      <c r="BA766" s="127">
        <v>18</v>
      </c>
      <c r="BB766" s="130">
        <v>59</v>
      </c>
      <c r="BC766" s="131">
        <f t="shared" si="284"/>
        <v>18059</v>
      </c>
      <c r="BE766" s="7" t="s">
        <v>3271</v>
      </c>
    </row>
    <row r="767" spans="1:57" hidden="1" outlineLevel="1" x14ac:dyDescent="0.2">
      <c r="A767" t="s">
        <v>1111</v>
      </c>
      <c r="B767" t="s">
        <v>354</v>
      </c>
      <c r="C767" s="1">
        <f t="shared" si="285"/>
        <v>20639</v>
      </c>
      <c r="D767" s="7">
        <f>RANK(N767,(N767:P767,Q767:AL767))</f>
        <v>2</v>
      </c>
      <c r="E767" s="7">
        <f>RANK(O767,(N767:P767,Q767:AL767))</f>
        <v>1</v>
      </c>
      <c r="F767" s="7">
        <f>IF(P767&gt;0,RANK(P767,(N767:P767,Q767:AL767)),0)</f>
        <v>2</v>
      </c>
      <c r="G767" s="1">
        <f t="shared" si="286"/>
        <v>6320</v>
      </c>
      <c r="H767" s="2">
        <f t="shared" si="295"/>
        <v>0.306216386452832</v>
      </c>
      <c r="I767" s="2"/>
      <c r="J767" s="2">
        <f t="shared" si="287"/>
        <v>0.23024371335820534</v>
      </c>
      <c r="K767" s="2">
        <f t="shared" si="288"/>
        <v>0.53646009981103737</v>
      </c>
      <c r="L767" s="2">
        <f t="shared" si="289"/>
        <v>0.23024371335820534</v>
      </c>
      <c r="M767" s="2">
        <f t="shared" si="290"/>
        <v>3.0524734725519143E-3</v>
      </c>
      <c r="N767" s="1">
        <v>4752</v>
      </c>
      <c r="O767" s="1">
        <v>11072</v>
      </c>
      <c r="P767" s="1">
        <v>4752</v>
      </c>
      <c r="Q767" s="1">
        <v>51</v>
      </c>
      <c r="R767" s="1">
        <v>2</v>
      </c>
      <c r="S767" s="1">
        <v>8</v>
      </c>
      <c r="U767" s="1">
        <v>2</v>
      </c>
      <c r="AN767" s="7">
        <f>IF(Q767&gt;0,RANK(Q767,(N767:P767,Q767:AL767)),0)</f>
        <v>4</v>
      </c>
      <c r="AO767" s="7">
        <f>IF(R767&gt;0,RANK(R767,(N767:P767,Q767:AL767)),0)</f>
        <v>6</v>
      </c>
      <c r="AP767" s="7">
        <f>IF(S767&gt;0,RANK(S767,(N767:P767,Q767:AL767)),0)</f>
        <v>5</v>
      </c>
      <c r="AQ767" s="7">
        <f>IF(T767&gt;0,RANK(T767,(N767:P767,Q767:AL767)),0)</f>
        <v>0</v>
      </c>
      <c r="AR767" s="2">
        <f t="shared" si="291"/>
        <v>2.4710499539706381E-3</v>
      </c>
      <c r="AS767" s="2">
        <f t="shared" si="292"/>
        <v>9.6903919763554439E-5</v>
      </c>
      <c r="AT767" s="2">
        <f t="shared" si="293"/>
        <v>3.8761567905421776E-4</v>
      </c>
      <c r="AU767" s="2">
        <f t="shared" si="294"/>
        <v>0</v>
      </c>
      <c r="AW767" t="s">
        <v>1111</v>
      </c>
      <c r="AX767" t="s">
        <v>354</v>
      </c>
      <c r="BA767" s="127">
        <v>18</v>
      </c>
      <c r="BB767" s="130">
        <v>61</v>
      </c>
      <c r="BC767" s="131">
        <f t="shared" si="284"/>
        <v>18061</v>
      </c>
      <c r="BE767" s="7" t="s">
        <v>3271</v>
      </c>
    </row>
    <row r="768" spans="1:57" hidden="1" outlineLevel="1" x14ac:dyDescent="0.2">
      <c r="A768" t="s">
        <v>2320</v>
      </c>
      <c r="B768" t="s">
        <v>354</v>
      </c>
      <c r="C768" s="1">
        <f t="shared" si="285"/>
        <v>13671</v>
      </c>
      <c r="D768" s="7">
        <f>RANK(N768,(N768:P768,Q768:AL768))</f>
        <v>1</v>
      </c>
      <c r="E768" s="7">
        <f>RANK(O768,(N768:P768,Q768:AL768))</f>
        <v>2</v>
      </c>
      <c r="F768" s="7">
        <f>IF(P768&gt;0,RANK(P768,(N768:P768,Q768:AL768)),0)</f>
        <v>3</v>
      </c>
      <c r="G768" s="1">
        <f t="shared" si="286"/>
        <v>365</v>
      </c>
      <c r="H768" s="2">
        <f t="shared" si="295"/>
        <v>2.6698851583644212E-2</v>
      </c>
      <c r="I768" s="2"/>
      <c r="J768" s="2">
        <f t="shared" si="287"/>
        <v>0.42191500256016384</v>
      </c>
      <c r="K768" s="2">
        <f t="shared" si="288"/>
        <v>0.39521615097651963</v>
      </c>
      <c r="L768" s="2">
        <f t="shared" si="289"/>
        <v>0.18060127276717139</v>
      </c>
      <c r="M768" s="2">
        <f t="shared" si="290"/>
        <v>2.267573696145081E-3</v>
      </c>
      <c r="N768" s="1">
        <v>5768</v>
      </c>
      <c r="O768" s="1">
        <v>5403</v>
      </c>
      <c r="P768" s="1">
        <v>2469</v>
      </c>
      <c r="Q768" s="1">
        <v>22</v>
      </c>
      <c r="R768" s="1">
        <v>1</v>
      </c>
      <c r="S768" s="1">
        <v>8</v>
      </c>
      <c r="AN768" s="7">
        <f>IF(Q768&gt;0,RANK(Q768,(N768:P768,Q768:AL768)),0)</f>
        <v>4</v>
      </c>
      <c r="AO768" s="7">
        <f>IF(R768&gt;0,RANK(R768,(N768:P768,Q768:AL768)),0)</f>
        <v>6</v>
      </c>
      <c r="AP768" s="7">
        <f>IF(S768&gt;0,RANK(S768,(N768:P768,Q768:AL768)),0)</f>
        <v>5</v>
      </c>
      <c r="AQ768" s="7">
        <f>IF(T768&gt;0,RANK(T768,(N768:P768,Q768:AL768)),0)</f>
        <v>0</v>
      </c>
      <c r="AR768" s="2">
        <f t="shared" si="291"/>
        <v>1.6092458488771854E-3</v>
      </c>
      <c r="AS768" s="2">
        <f t="shared" si="292"/>
        <v>7.3147538585326602E-5</v>
      </c>
      <c r="AT768" s="2">
        <f t="shared" si="293"/>
        <v>5.8518030868261281E-4</v>
      </c>
      <c r="AU768" s="2">
        <f t="shared" si="294"/>
        <v>0</v>
      </c>
      <c r="AW768" t="s">
        <v>2320</v>
      </c>
      <c r="AX768" t="s">
        <v>354</v>
      </c>
      <c r="BA768" s="127">
        <v>18</v>
      </c>
      <c r="BB768" s="130">
        <v>63</v>
      </c>
      <c r="BC768" s="131">
        <f t="shared" si="284"/>
        <v>18063</v>
      </c>
      <c r="BE768" s="7" t="s">
        <v>3271</v>
      </c>
    </row>
    <row r="769" spans="1:63" hidden="1" outlineLevel="1" x14ac:dyDescent="0.2">
      <c r="A769" t="s">
        <v>459</v>
      </c>
      <c r="B769" t="s">
        <v>354</v>
      </c>
      <c r="C769" s="1">
        <f t="shared" si="285"/>
        <v>33136</v>
      </c>
      <c r="D769" s="7">
        <f>RANK(N769,(N769:P769,Q769:AL769))</f>
        <v>3</v>
      </c>
      <c r="E769" s="7">
        <f>RANK(O769,(N769:P769,Q769:AL769))</f>
        <v>1</v>
      </c>
      <c r="F769" s="7">
        <f>IF(P769&gt;0,RANK(P769,(N769:P769,Q769:AL769)),0)</f>
        <v>2</v>
      </c>
      <c r="G769" s="1">
        <f t="shared" si="286"/>
        <v>10854</v>
      </c>
      <c r="H769" s="2">
        <f t="shared" si="295"/>
        <v>0.3275591501690005</v>
      </c>
      <c r="I769" s="2"/>
      <c r="J769" s="2">
        <f t="shared" si="287"/>
        <v>0.21339328826653792</v>
      </c>
      <c r="K769" s="2">
        <f t="shared" si="288"/>
        <v>0.5544724770642202</v>
      </c>
      <c r="L769" s="2">
        <f t="shared" si="289"/>
        <v>0.2269133268952197</v>
      </c>
      <c r="M769" s="2">
        <f t="shared" si="290"/>
        <v>5.2209077740221765E-3</v>
      </c>
      <c r="N769" s="1">
        <v>7071</v>
      </c>
      <c r="O769" s="1">
        <v>18373</v>
      </c>
      <c r="P769" s="1">
        <v>7519</v>
      </c>
      <c r="Q769" s="1">
        <v>147</v>
      </c>
      <c r="R769" s="1">
        <v>6</v>
      </c>
      <c r="S769" s="1">
        <v>18</v>
      </c>
      <c r="U769" s="1">
        <v>1</v>
      </c>
      <c r="AB769" s="1">
        <v>1</v>
      </c>
      <c r="AN769" s="7">
        <f>IF(Q769&gt;0,RANK(Q769,(N769:P769,Q769:AL769)),0)</f>
        <v>4</v>
      </c>
      <c r="AO769" s="7">
        <f>IF(R769&gt;0,RANK(R769,(N769:P769,Q769:AL769)),0)</f>
        <v>6</v>
      </c>
      <c r="AP769" s="7">
        <f>IF(S769&gt;0,RANK(S769,(N769:P769,Q769:AL769)),0)</f>
        <v>5</v>
      </c>
      <c r="AQ769" s="7">
        <f>IF(T769&gt;0,RANK(T769,(N769:P769,Q769:AL769)),0)</f>
        <v>0</v>
      </c>
      <c r="AR769" s="2">
        <f t="shared" si="291"/>
        <v>4.4362626750362143E-3</v>
      </c>
      <c r="AS769" s="2">
        <f t="shared" si="292"/>
        <v>1.8107194591984548E-4</v>
      </c>
      <c r="AT769" s="2">
        <f t="shared" si="293"/>
        <v>5.4321583775953643E-4</v>
      </c>
      <c r="AU769" s="2">
        <f t="shared" si="294"/>
        <v>0</v>
      </c>
      <c r="AW769" t="s">
        <v>459</v>
      </c>
      <c r="AX769" t="s">
        <v>354</v>
      </c>
      <c r="BA769" s="127">
        <v>18</v>
      </c>
      <c r="BB769" s="130">
        <v>65</v>
      </c>
      <c r="BC769" s="131">
        <f t="shared" si="284"/>
        <v>18065</v>
      </c>
      <c r="BE769" s="7" t="s">
        <v>3271</v>
      </c>
    </row>
    <row r="770" spans="1:63" hidden="1" outlineLevel="1" x14ac:dyDescent="0.2">
      <c r="A770" t="s">
        <v>1280</v>
      </c>
      <c r="B770" t="s">
        <v>354</v>
      </c>
      <c r="C770" s="1">
        <f t="shared" ref="C770:C801" si="296">SUM(N770:AL770)</f>
        <v>19989</v>
      </c>
      <c r="D770" s="7">
        <f>RANK(N770,(N770:P770,Q770:AL770))</f>
        <v>2</v>
      </c>
      <c r="E770" s="7">
        <f>RANK(O770,(N770:P770,Q770:AL770))</f>
        <v>1</v>
      </c>
      <c r="F770" s="7">
        <f>IF(P770&gt;0,RANK(P770,(N770:P770,Q770:AL770)),0)</f>
        <v>3</v>
      </c>
      <c r="G770" s="1">
        <f t="shared" ref="G770:G801" si="297">MAX(N770:P770)-LARGE(N770:P770,2)</f>
        <v>1926</v>
      </c>
      <c r="H770" s="2">
        <f t="shared" si="295"/>
        <v>9.6352994146780724E-2</v>
      </c>
      <c r="I770" s="2"/>
      <c r="J770" s="2">
        <f t="shared" ref="J770:J801" si="298">IF($C770=0,"-",N770/$C770)</f>
        <v>0.33988693781579871</v>
      </c>
      <c r="K770" s="2">
        <f t="shared" ref="K770:K801" si="299">IF($C770=0,"-",O770/$C770)</f>
        <v>0.43623993196257943</v>
      </c>
      <c r="L770" s="2">
        <f t="shared" ref="L770:L801" si="300">IF($C770=0,"-",P770/$C770)</f>
        <v>0.2209215068287558</v>
      </c>
      <c r="M770" s="2">
        <f t="shared" ref="M770:M801" si="301">IF(C770=0,"-",(1-J770-K770-L770))</f>
        <v>2.9516233928660596E-3</v>
      </c>
      <c r="N770" s="1">
        <v>6794</v>
      </c>
      <c r="O770" s="1">
        <v>8720</v>
      </c>
      <c r="P770" s="1">
        <v>4416</v>
      </c>
      <c r="Q770" s="1">
        <v>51</v>
      </c>
      <c r="R770" s="1">
        <v>1</v>
      </c>
      <c r="S770" s="1">
        <v>7</v>
      </c>
      <c r="AN770" s="7">
        <f>IF(Q770&gt;0,RANK(Q770,(N770:P770,Q770:AL770)),0)</f>
        <v>4</v>
      </c>
      <c r="AO770" s="7">
        <f>IF(R770&gt;0,RANK(R770,(N770:P770,Q770:AL770)),0)</f>
        <v>6</v>
      </c>
      <c r="AP770" s="7">
        <f>IF(S770&gt;0,RANK(S770,(N770:P770,Q770:AL770)),0)</f>
        <v>5</v>
      </c>
      <c r="AQ770" s="7">
        <f>IF(T770&gt;0,RANK(T770,(N770:P770,Q770:AL770)),0)</f>
        <v>0</v>
      </c>
      <c r="AR770" s="2">
        <f t="shared" ref="AR770:AR801" si="302">IF($C770=0,"-",Q770/$C770)</f>
        <v>2.5514032717994899E-3</v>
      </c>
      <c r="AS770" s="2">
        <f t="shared" ref="AS770:AS801" si="303">IF($C770=0,"-",R770/$C770)</f>
        <v>5.0027515133323327E-5</v>
      </c>
      <c r="AT770" s="2">
        <f t="shared" ref="AT770:AT801" si="304">IF($C770=0,"-",S770/$C770)</f>
        <v>3.5019260593326329E-4</v>
      </c>
      <c r="AU770" s="2">
        <f t="shared" ref="AU770:AU801" si="305">IF($C770=0,"-",T770/$C770)</f>
        <v>0</v>
      </c>
      <c r="AW770" t="s">
        <v>1280</v>
      </c>
      <c r="AX770" t="s">
        <v>354</v>
      </c>
      <c r="BA770" s="127">
        <v>18</v>
      </c>
      <c r="BB770" s="130">
        <v>67</v>
      </c>
      <c r="BC770" s="131">
        <f t="shared" si="284"/>
        <v>18067</v>
      </c>
      <c r="BE770" s="7" t="s">
        <v>3271</v>
      </c>
    </row>
    <row r="771" spans="1:63" hidden="1" outlineLevel="1" x14ac:dyDescent="0.2">
      <c r="A771" t="s">
        <v>460</v>
      </c>
      <c r="B771" t="s">
        <v>354</v>
      </c>
      <c r="C771" s="1">
        <f t="shared" si="296"/>
        <v>34340</v>
      </c>
      <c r="D771" s="7">
        <f>RANK(N771,(N771:P771,Q771:AL771))</f>
        <v>2</v>
      </c>
      <c r="E771" s="7">
        <f>RANK(O771,(N771:P771,Q771:AL771))</f>
        <v>1</v>
      </c>
      <c r="F771" s="7">
        <f>IF(P771&gt;0,RANK(P771,(N771:P771,Q771:AL771)),0)</f>
        <v>3</v>
      </c>
      <c r="G771" s="1">
        <f t="shared" si="297"/>
        <v>5018</v>
      </c>
      <c r="H771" s="2">
        <f t="shared" si="295"/>
        <v>0.14612696563774025</v>
      </c>
      <c r="I771" s="2"/>
      <c r="J771" s="2">
        <f t="shared" si="298"/>
        <v>0.29959231217239374</v>
      </c>
      <c r="K771" s="2">
        <f t="shared" si="299"/>
        <v>0.44571927781013393</v>
      </c>
      <c r="L771" s="2">
        <f t="shared" si="300"/>
        <v>0.24970879440885266</v>
      </c>
      <c r="M771" s="2">
        <f t="shared" si="301"/>
        <v>4.9796156086196197E-3</v>
      </c>
      <c r="N771" s="1">
        <v>10288</v>
      </c>
      <c r="O771" s="1">
        <v>15306</v>
      </c>
      <c r="P771" s="1">
        <v>8575</v>
      </c>
      <c r="Q771" s="1">
        <v>135</v>
      </c>
      <c r="R771" s="1">
        <v>7</v>
      </c>
      <c r="S771" s="1">
        <v>28</v>
      </c>
      <c r="U771" s="1">
        <v>1</v>
      </c>
      <c r="AN771" s="7">
        <f>IF(Q771&gt;0,RANK(Q771,(N771:P771,Q771:AL771)),0)</f>
        <v>4</v>
      </c>
      <c r="AO771" s="7">
        <f>IF(R771&gt;0,RANK(R771,(N771:P771,Q771:AL771)),0)</f>
        <v>6</v>
      </c>
      <c r="AP771" s="7">
        <f>IF(S771&gt;0,RANK(S771,(N771:P771,Q771:AL771)),0)</f>
        <v>5</v>
      </c>
      <c r="AQ771" s="7">
        <f>IF(T771&gt;0,RANK(T771,(N771:P771,Q771:AL771)),0)</f>
        <v>0</v>
      </c>
      <c r="AR771" s="2">
        <f t="shared" si="302"/>
        <v>3.9312754804892254E-3</v>
      </c>
      <c r="AS771" s="2">
        <f t="shared" si="303"/>
        <v>2.0384391380314502E-4</v>
      </c>
      <c r="AT771" s="2">
        <f t="shared" si="304"/>
        <v>8.1537565521258007E-4</v>
      </c>
      <c r="AU771" s="2">
        <f t="shared" si="305"/>
        <v>0</v>
      </c>
      <c r="AW771" t="s">
        <v>460</v>
      </c>
      <c r="AX771" t="s">
        <v>354</v>
      </c>
      <c r="BA771" s="127">
        <v>18</v>
      </c>
      <c r="BB771" s="130">
        <v>69</v>
      </c>
      <c r="BC771" s="131">
        <f t="shared" si="284"/>
        <v>18069</v>
      </c>
      <c r="BE771" s="7" t="s">
        <v>3271</v>
      </c>
    </row>
    <row r="772" spans="1:63" s="1" customFormat="1" hidden="1" outlineLevel="1" x14ac:dyDescent="0.2">
      <c r="A772" t="s">
        <v>2873</v>
      </c>
      <c r="B772" t="s">
        <v>354</v>
      </c>
      <c r="C772" s="1">
        <f t="shared" si="296"/>
        <v>16013</v>
      </c>
      <c r="D772" s="7">
        <f>RANK(N772,(N772:P772,Q772:AL772))</f>
        <v>2</v>
      </c>
      <c r="E772" s="7">
        <f>RANK(O772,(N772:P772,Q772:AL772))</f>
        <v>1</v>
      </c>
      <c r="F772" s="7">
        <f>IF(P772&gt;0,RANK(P772,(N772:P772,Q772:AL772)),0)</f>
        <v>3</v>
      </c>
      <c r="G772" s="1">
        <f t="shared" si="297"/>
        <v>5238</v>
      </c>
      <c r="H772" s="2">
        <f t="shared" si="295"/>
        <v>0.32710922375569851</v>
      </c>
      <c r="I772" s="2"/>
      <c r="J772" s="2">
        <f t="shared" si="298"/>
        <v>0.24074189720851807</v>
      </c>
      <c r="K772" s="2">
        <f t="shared" si="299"/>
        <v>0.56785112096421653</v>
      </c>
      <c r="L772" s="2">
        <f t="shared" si="300"/>
        <v>0.18528695434959097</v>
      </c>
      <c r="M772" s="2">
        <f t="shared" si="301"/>
        <v>6.1200274776744834E-3</v>
      </c>
      <c r="N772" s="1">
        <v>3855</v>
      </c>
      <c r="O772" s="1">
        <v>9093</v>
      </c>
      <c r="P772" s="1">
        <v>2967</v>
      </c>
      <c r="Q772" s="1">
        <v>37</v>
      </c>
      <c r="R772" s="1">
        <v>10</v>
      </c>
      <c r="S772" s="1">
        <v>47</v>
      </c>
      <c r="U772" s="1">
        <v>1</v>
      </c>
      <c r="W772" s="1">
        <v>3</v>
      </c>
      <c r="AN772" s="7">
        <f>IF(Q772&gt;0,RANK(Q772,(N772:P772,Q772:AL772)),0)</f>
        <v>5</v>
      </c>
      <c r="AO772" s="7">
        <f>IF(R772&gt;0,RANK(R772,(N772:P772,Q772:AL772)),0)</f>
        <v>6</v>
      </c>
      <c r="AP772" s="7">
        <f>IF(S772&gt;0,RANK(S772,(N772:P772,Q772:AL772)),0)</f>
        <v>4</v>
      </c>
      <c r="AQ772" s="7">
        <f>IF(T772&gt;0,RANK(T772,(N772:P772,Q772:AL772)),0)</f>
        <v>0</v>
      </c>
      <c r="AR772" s="2">
        <f t="shared" si="302"/>
        <v>2.3106226191219634E-3</v>
      </c>
      <c r="AS772" s="2">
        <f t="shared" si="303"/>
        <v>6.2449259976269278E-4</v>
      </c>
      <c r="AT772" s="2">
        <f t="shared" si="304"/>
        <v>2.9351152188846564E-3</v>
      </c>
      <c r="AU772" s="2">
        <f t="shared" si="305"/>
        <v>0</v>
      </c>
      <c r="AV772" s="2"/>
      <c r="AW772" t="s">
        <v>2873</v>
      </c>
      <c r="AX772" t="s">
        <v>354</v>
      </c>
      <c r="BA772" s="127">
        <v>18</v>
      </c>
      <c r="BB772" s="130">
        <v>71</v>
      </c>
      <c r="BC772" s="131">
        <f t="shared" si="284"/>
        <v>18071</v>
      </c>
      <c r="BD772"/>
      <c r="BE772" s="7" t="s">
        <v>3271</v>
      </c>
      <c r="BJ772"/>
      <c r="BK772"/>
    </row>
    <row r="773" spans="1:63" s="1" customFormat="1" hidden="1" outlineLevel="1" x14ac:dyDescent="0.2">
      <c r="A773" t="s">
        <v>1768</v>
      </c>
      <c r="B773" t="s">
        <v>354</v>
      </c>
      <c r="C773" s="1">
        <f t="shared" si="296"/>
        <v>16170</v>
      </c>
      <c r="D773" s="7">
        <f>RANK(N773,(N773:P773,Q773:AL773))</f>
        <v>2</v>
      </c>
      <c r="E773" s="7">
        <f>RANK(O773,(N773:P773,Q773:AL773))</f>
        <v>1</v>
      </c>
      <c r="F773" s="7">
        <f>IF(P773&gt;0,RANK(P773,(N773:P773,Q773:AL773)),0)</f>
        <v>3</v>
      </c>
      <c r="G773" s="1">
        <f t="shared" si="297"/>
        <v>1583</v>
      </c>
      <c r="H773" s="2">
        <f t="shared" si="295"/>
        <v>9.7897340754483614E-2</v>
      </c>
      <c r="I773" s="2"/>
      <c r="J773" s="2">
        <f t="shared" si="298"/>
        <v>0.3502164502164502</v>
      </c>
      <c r="K773" s="2">
        <f t="shared" si="299"/>
        <v>0.44811379097093385</v>
      </c>
      <c r="L773" s="2">
        <f t="shared" si="300"/>
        <v>0.19468150896722325</v>
      </c>
      <c r="M773" s="2">
        <f t="shared" si="301"/>
        <v>6.9882498453927022E-3</v>
      </c>
      <c r="N773" s="1">
        <v>5663</v>
      </c>
      <c r="O773" s="1">
        <v>7246</v>
      </c>
      <c r="P773" s="1">
        <v>3148</v>
      </c>
      <c r="Q773" s="1">
        <v>90</v>
      </c>
      <c r="S773" s="1">
        <v>23</v>
      </c>
      <c r="AN773" s="7">
        <f>IF(Q773&gt;0,RANK(Q773,(N773:P773,Q773:AL773)),0)</f>
        <v>4</v>
      </c>
      <c r="AO773" s="7">
        <f>IF(R773&gt;0,RANK(R773,(N773:P773,Q773:AL773)),0)</f>
        <v>0</v>
      </c>
      <c r="AP773" s="7">
        <f>IF(S773&gt;0,RANK(S773,(N773:P773,Q773:AL773)),0)</f>
        <v>5</v>
      </c>
      <c r="AQ773" s="7">
        <f>IF(T773&gt;0,RANK(T773,(N773:P773,Q773:AL773)),0)</f>
        <v>0</v>
      </c>
      <c r="AR773" s="2">
        <f t="shared" si="302"/>
        <v>5.5658627087198514E-3</v>
      </c>
      <c r="AS773" s="2">
        <f t="shared" si="303"/>
        <v>0</v>
      </c>
      <c r="AT773" s="2">
        <f t="shared" si="304"/>
        <v>1.422387136672851E-3</v>
      </c>
      <c r="AU773" s="2">
        <f t="shared" si="305"/>
        <v>0</v>
      </c>
      <c r="AV773" s="2"/>
      <c r="AW773" t="s">
        <v>1768</v>
      </c>
      <c r="AX773" t="s">
        <v>354</v>
      </c>
      <c r="BA773" s="127">
        <v>18</v>
      </c>
      <c r="BB773" s="130">
        <v>73</v>
      </c>
      <c r="BC773" s="131">
        <f t="shared" si="284"/>
        <v>18073</v>
      </c>
      <c r="BD773"/>
      <c r="BE773" s="7" t="s">
        <v>3271</v>
      </c>
      <c r="BJ773"/>
      <c r="BK773"/>
    </row>
    <row r="774" spans="1:63" s="1" customFormat="1" hidden="1" outlineLevel="1" x14ac:dyDescent="0.2">
      <c r="A774" t="s">
        <v>3108</v>
      </c>
      <c r="B774" t="s">
        <v>354</v>
      </c>
      <c r="C774" s="1">
        <f t="shared" si="296"/>
        <v>9890</v>
      </c>
      <c r="D774" s="7">
        <f>RANK(N774,(N774:P774,Q774:AL774))</f>
        <v>2</v>
      </c>
      <c r="E774" s="7">
        <f>RANK(O774,(N774:P774,Q774:AL774))</f>
        <v>1</v>
      </c>
      <c r="F774" s="7">
        <f>IF(P774&gt;0,RANK(P774,(N774:P774,Q774:AL774)),0)</f>
        <v>3</v>
      </c>
      <c r="G774" s="1">
        <f t="shared" si="297"/>
        <v>1776</v>
      </c>
      <c r="H774" s="2">
        <f t="shared" si="295"/>
        <v>0.17957532861476239</v>
      </c>
      <c r="I774" s="2"/>
      <c r="J774" s="2">
        <f t="shared" si="298"/>
        <v>0.30667340748230537</v>
      </c>
      <c r="K774" s="2">
        <f t="shared" si="299"/>
        <v>0.48624873609706776</v>
      </c>
      <c r="L774" s="2">
        <f t="shared" si="300"/>
        <v>0.20414560161779574</v>
      </c>
      <c r="M774" s="2">
        <f t="shared" si="301"/>
        <v>2.9322548028310746E-3</v>
      </c>
      <c r="N774" s="1">
        <v>3033</v>
      </c>
      <c r="O774" s="1">
        <v>4809</v>
      </c>
      <c r="P774" s="1">
        <v>2019</v>
      </c>
      <c r="Q774" s="1">
        <v>18</v>
      </c>
      <c r="S774" s="1">
        <v>11</v>
      </c>
      <c r="AN774" s="7">
        <f>IF(Q774&gt;0,RANK(Q774,(N774:P774,Q774:AL774)),0)</f>
        <v>4</v>
      </c>
      <c r="AO774" s="7">
        <f>IF(R774&gt;0,RANK(R774,(N774:P774,Q774:AL774)),0)</f>
        <v>0</v>
      </c>
      <c r="AP774" s="7">
        <f>IF(S774&gt;0,RANK(S774,(N774:P774,Q774:AL774)),0)</f>
        <v>5</v>
      </c>
      <c r="AQ774" s="7">
        <f>IF(T774&gt;0,RANK(T774,(N774:P774,Q774:AL774)),0)</f>
        <v>0</v>
      </c>
      <c r="AR774" s="2">
        <f t="shared" si="302"/>
        <v>1.820020222446916E-3</v>
      </c>
      <c r="AS774" s="2">
        <f t="shared" si="303"/>
        <v>0</v>
      </c>
      <c r="AT774" s="2">
        <f t="shared" si="304"/>
        <v>1.1122345803842265E-3</v>
      </c>
      <c r="AU774" s="2">
        <f t="shared" si="305"/>
        <v>0</v>
      </c>
      <c r="AV774" s="2"/>
      <c r="AW774" t="s">
        <v>3108</v>
      </c>
      <c r="AX774" t="s">
        <v>354</v>
      </c>
      <c r="BA774" s="127">
        <v>18</v>
      </c>
      <c r="BB774" s="130">
        <v>75</v>
      </c>
      <c r="BC774" s="131">
        <f t="shared" si="284"/>
        <v>18075</v>
      </c>
      <c r="BD774"/>
      <c r="BE774" s="7" t="s">
        <v>3271</v>
      </c>
      <c r="BJ774"/>
      <c r="BK774"/>
    </row>
    <row r="775" spans="1:63" s="1" customFormat="1" hidden="1" outlineLevel="1" x14ac:dyDescent="0.2">
      <c r="A775" t="s">
        <v>540</v>
      </c>
      <c r="B775" t="s">
        <v>354</v>
      </c>
      <c r="C775" s="1">
        <f t="shared" si="296"/>
        <v>8836</v>
      </c>
      <c r="D775" s="7">
        <f>RANK(N775,(N775:P775,Q775:AL775))</f>
        <v>2</v>
      </c>
      <c r="E775" s="7">
        <f>RANK(O775,(N775:P775,Q775:AL775))</f>
        <v>1</v>
      </c>
      <c r="F775" s="7">
        <f>IF(P775&gt;0,RANK(P775,(N775:P775,Q775:AL775)),0)</f>
        <v>3</v>
      </c>
      <c r="G775" s="1">
        <f t="shared" si="297"/>
        <v>401</v>
      </c>
      <c r="H775" s="2">
        <f t="shared" si="295"/>
        <v>4.5382526029877773E-2</v>
      </c>
      <c r="I775" s="2"/>
      <c r="J775" s="2">
        <f t="shared" si="298"/>
        <v>0.36306020823902219</v>
      </c>
      <c r="K775" s="2">
        <f t="shared" si="299"/>
        <v>0.40844273426889993</v>
      </c>
      <c r="L775" s="2">
        <f t="shared" si="300"/>
        <v>0.22566772295156179</v>
      </c>
      <c r="M775" s="2">
        <f t="shared" si="301"/>
        <v>2.829334540516093E-3</v>
      </c>
      <c r="N775" s="1">
        <v>3208</v>
      </c>
      <c r="O775" s="1">
        <v>3609</v>
      </c>
      <c r="P775" s="1">
        <v>1994</v>
      </c>
      <c r="Q775" s="1">
        <v>21</v>
      </c>
      <c r="R775" s="1">
        <v>1</v>
      </c>
      <c r="S775" s="1">
        <v>3</v>
      </c>
      <c r="AN775" s="7">
        <f>IF(Q775&gt;0,RANK(Q775,(N775:P775,Q775:AL775)),0)</f>
        <v>4</v>
      </c>
      <c r="AO775" s="7">
        <f>IF(R775&gt;0,RANK(R775,(N775:P775,Q775:AL775)),0)</f>
        <v>6</v>
      </c>
      <c r="AP775" s="7">
        <f>IF(S775&gt;0,RANK(S775,(N775:P775,Q775:AL775)),0)</f>
        <v>5</v>
      </c>
      <c r="AQ775" s="7">
        <f>IF(T775&gt;0,RANK(T775,(N775:P775,Q775:AL775)),0)</f>
        <v>0</v>
      </c>
      <c r="AR775" s="2">
        <f t="shared" si="302"/>
        <v>2.3766410140334993E-3</v>
      </c>
      <c r="AS775" s="2">
        <f t="shared" si="303"/>
        <v>1.1317338162064282E-4</v>
      </c>
      <c r="AT775" s="2">
        <f t="shared" si="304"/>
        <v>3.395201448619285E-4</v>
      </c>
      <c r="AU775" s="2">
        <f t="shared" si="305"/>
        <v>0</v>
      </c>
      <c r="AV775" s="2"/>
      <c r="AW775" t="s">
        <v>540</v>
      </c>
      <c r="AX775" t="s">
        <v>354</v>
      </c>
      <c r="BA775" s="127">
        <v>18</v>
      </c>
      <c r="BB775" s="130">
        <v>77</v>
      </c>
      <c r="BC775" s="131">
        <f t="shared" si="284"/>
        <v>18077</v>
      </c>
      <c r="BD775"/>
      <c r="BE775" s="7" t="s">
        <v>3271</v>
      </c>
      <c r="BJ775"/>
      <c r="BK775"/>
    </row>
    <row r="776" spans="1:63" hidden="1" outlineLevel="1" x14ac:dyDescent="0.2">
      <c r="A776" t="s">
        <v>1500</v>
      </c>
      <c r="B776" t="s">
        <v>354</v>
      </c>
      <c r="C776" s="1">
        <f t="shared" si="296"/>
        <v>13191</v>
      </c>
      <c r="D776" s="7">
        <f>RANK(N776,(N776:P776,Q776:AL776))</f>
        <v>1</v>
      </c>
      <c r="E776" s="7">
        <f>RANK(O776,(N776:P776,Q776:AL776))</f>
        <v>2</v>
      </c>
      <c r="F776" s="7">
        <f>IF(P776&gt;0,RANK(P776,(N776:P776,Q776:AL776)),0)</f>
        <v>3</v>
      </c>
      <c r="G776" s="1">
        <f t="shared" si="297"/>
        <v>573</v>
      </c>
      <c r="H776" s="2">
        <f t="shared" si="295"/>
        <v>4.3438708210143277E-2</v>
      </c>
      <c r="I776" s="2"/>
      <c r="J776" s="2">
        <f t="shared" si="298"/>
        <v>0.41770904404518233</v>
      </c>
      <c r="K776" s="2">
        <f t="shared" si="299"/>
        <v>0.37427033583503905</v>
      </c>
      <c r="L776" s="2">
        <f t="shared" si="300"/>
        <v>0.19445076188310212</v>
      </c>
      <c r="M776" s="2">
        <f t="shared" si="301"/>
        <v>1.3569858236676557E-2</v>
      </c>
      <c r="N776" s="1">
        <v>5510</v>
      </c>
      <c r="O776" s="1">
        <v>4937</v>
      </c>
      <c r="P776" s="1">
        <v>2565</v>
      </c>
      <c r="Q776" s="1">
        <v>124</v>
      </c>
      <c r="S776" s="1">
        <v>55</v>
      </c>
      <c r="AN776" s="7">
        <f>IF(Q776&gt;0,RANK(Q776,(N776:P776,Q776:AL776)),0)</f>
        <v>4</v>
      </c>
      <c r="AO776" s="7">
        <f>IF(R776&gt;0,RANK(R776,(N776:P776,Q776:AL776)),0)</f>
        <v>0</v>
      </c>
      <c r="AP776" s="7">
        <f>IF(S776&gt;0,RANK(S776,(N776:P776,Q776:AL776)),0)</f>
        <v>5</v>
      </c>
      <c r="AQ776" s="7">
        <f>IF(T776&gt;0,RANK(T776,(N776:P776,Q776:AL776)),0)</f>
        <v>0</v>
      </c>
      <c r="AR776" s="2">
        <f t="shared" si="302"/>
        <v>9.4003487226139038E-3</v>
      </c>
      <c r="AS776" s="2">
        <f t="shared" si="303"/>
        <v>0</v>
      </c>
      <c r="AT776" s="2">
        <f t="shared" si="304"/>
        <v>4.1695095140626181E-3</v>
      </c>
      <c r="AU776" s="2">
        <f t="shared" si="305"/>
        <v>0</v>
      </c>
      <c r="AW776" t="s">
        <v>1500</v>
      </c>
      <c r="AX776" t="s">
        <v>354</v>
      </c>
      <c r="BA776" s="127">
        <v>18</v>
      </c>
      <c r="BB776" s="130">
        <v>79</v>
      </c>
      <c r="BC776" s="131">
        <f t="shared" si="284"/>
        <v>18079</v>
      </c>
      <c r="BE776" s="7" t="s">
        <v>3271</v>
      </c>
    </row>
    <row r="777" spans="1:63" hidden="1" outlineLevel="1" x14ac:dyDescent="0.2">
      <c r="A777" t="s">
        <v>856</v>
      </c>
      <c r="B777" t="s">
        <v>354</v>
      </c>
      <c r="C777" s="1">
        <f t="shared" si="296"/>
        <v>10295</v>
      </c>
      <c r="D777" s="7">
        <f>RANK(N777,(N777:P777,Q777:AL777))</f>
        <v>2</v>
      </c>
      <c r="E777" s="7">
        <f>RANK(O777,(N777:P777,Q777:AL777))</f>
        <v>1</v>
      </c>
      <c r="F777" s="7">
        <f>IF(P777&gt;0,RANK(P777,(N777:P777,Q777:AL777)),0)</f>
        <v>3</v>
      </c>
      <c r="G777" s="1">
        <f t="shared" si="297"/>
        <v>921</v>
      </c>
      <c r="H777" s="2">
        <f t="shared" si="295"/>
        <v>8.9460903351141333E-2</v>
      </c>
      <c r="I777" s="2"/>
      <c r="J777" s="2">
        <f t="shared" si="298"/>
        <v>0.33715395823215155</v>
      </c>
      <c r="K777" s="2">
        <f t="shared" si="299"/>
        <v>0.42661486158329287</v>
      </c>
      <c r="L777" s="2">
        <f t="shared" si="300"/>
        <v>0.23020883924235067</v>
      </c>
      <c r="M777" s="2">
        <f t="shared" si="301"/>
        <v>6.0223409422049123E-3</v>
      </c>
      <c r="N777" s="1">
        <v>3471</v>
      </c>
      <c r="O777" s="1">
        <v>4392</v>
      </c>
      <c r="P777" s="1">
        <v>2370</v>
      </c>
      <c r="Q777" s="1">
        <v>60</v>
      </c>
      <c r="R777" s="1">
        <v>2</v>
      </c>
      <c r="AN777" s="7">
        <f>IF(Q777&gt;0,RANK(Q777,(N777:P777,Q777:AL777)),0)</f>
        <v>4</v>
      </c>
      <c r="AO777" s="7">
        <f>IF(R777&gt;0,RANK(R777,(N777:P777,Q777:AL777)),0)</f>
        <v>5</v>
      </c>
      <c r="AP777" s="7">
        <f>IF(S777&gt;0,RANK(S777,(N777:P777,Q777:AL777)),0)</f>
        <v>0</v>
      </c>
      <c r="AQ777" s="7">
        <f>IF(T777&gt;0,RANK(T777,(N777:P777,Q777:AL777)),0)</f>
        <v>0</v>
      </c>
      <c r="AR777" s="2">
        <f t="shared" si="302"/>
        <v>5.8280718795531809E-3</v>
      </c>
      <c r="AS777" s="2">
        <f t="shared" si="303"/>
        <v>1.9426906265177269E-4</v>
      </c>
      <c r="AT777" s="2">
        <f t="shared" si="304"/>
        <v>0</v>
      </c>
      <c r="AU777" s="2">
        <f t="shared" si="305"/>
        <v>0</v>
      </c>
      <c r="AW777" t="s">
        <v>856</v>
      </c>
      <c r="AX777" t="s">
        <v>354</v>
      </c>
      <c r="BA777" s="127">
        <v>18</v>
      </c>
      <c r="BB777" s="130">
        <v>81</v>
      </c>
      <c r="BC777" s="131">
        <f t="shared" si="284"/>
        <v>18081</v>
      </c>
      <c r="BE777" s="7" t="s">
        <v>3271</v>
      </c>
    </row>
    <row r="778" spans="1:63" hidden="1" outlineLevel="1" x14ac:dyDescent="0.2">
      <c r="A778" t="s">
        <v>2636</v>
      </c>
      <c r="B778" t="s">
        <v>354</v>
      </c>
      <c r="C778" s="1">
        <f t="shared" si="296"/>
        <v>37438</v>
      </c>
      <c r="D778" s="7">
        <f>RANK(N778,(N778:P778,Q778:AL778))</f>
        <v>2</v>
      </c>
      <c r="E778" s="7">
        <f>RANK(O778,(N778:P778,Q778:AL778))</f>
        <v>1</v>
      </c>
      <c r="F778" s="7">
        <f>IF(P778&gt;0,RANK(P778,(N778:P778,Q778:AL778)),0)</f>
        <v>3</v>
      </c>
      <c r="G778" s="1">
        <f t="shared" si="297"/>
        <v>11641</v>
      </c>
      <c r="H778" s="2">
        <f t="shared" si="295"/>
        <v>0.31094075538223198</v>
      </c>
      <c r="I778" s="2"/>
      <c r="J778" s="2">
        <f t="shared" si="298"/>
        <v>0.2327047385009883</v>
      </c>
      <c r="K778" s="2">
        <f t="shared" si="299"/>
        <v>0.54364549388322025</v>
      </c>
      <c r="L778" s="2">
        <f t="shared" si="300"/>
        <v>0.22025749238741385</v>
      </c>
      <c r="M778" s="2">
        <f t="shared" si="301"/>
        <v>3.3922752283776225E-3</v>
      </c>
      <c r="N778" s="1">
        <v>8712</v>
      </c>
      <c r="O778" s="1">
        <v>20353</v>
      </c>
      <c r="P778" s="1">
        <v>8246</v>
      </c>
      <c r="Q778" s="1">
        <v>91</v>
      </c>
      <c r="R778" s="1">
        <v>6</v>
      </c>
      <c r="S778" s="1">
        <v>29</v>
      </c>
      <c r="U778" s="1">
        <v>1</v>
      </c>
      <c r="AN778" s="7">
        <f>IF(Q778&gt;0,RANK(Q778,(N778:P778,Q778:AL778)),0)</f>
        <v>4</v>
      </c>
      <c r="AO778" s="7">
        <f>IF(R778&gt;0,RANK(R778,(N778:P778,Q778:AL778)),0)</f>
        <v>6</v>
      </c>
      <c r="AP778" s="7">
        <f>IF(S778&gt;0,RANK(S778,(N778:P778,Q778:AL778)),0)</f>
        <v>5</v>
      </c>
      <c r="AQ778" s="7">
        <f>IF(T778&gt;0,RANK(T778,(N778:P778,Q778:AL778)),0)</f>
        <v>0</v>
      </c>
      <c r="AR778" s="2">
        <f t="shared" si="302"/>
        <v>2.4306853998611036E-3</v>
      </c>
      <c r="AS778" s="2">
        <f t="shared" si="303"/>
        <v>1.6026497141941344E-4</v>
      </c>
      <c r="AT778" s="2">
        <f t="shared" si="304"/>
        <v>7.7461402852716486E-4</v>
      </c>
      <c r="AU778" s="2">
        <f t="shared" si="305"/>
        <v>0</v>
      </c>
      <c r="AW778" t="s">
        <v>2636</v>
      </c>
      <c r="AX778" t="s">
        <v>354</v>
      </c>
      <c r="BA778" s="127">
        <v>18</v>
      </c>
      <c r="BB778" s="130">
        <v>83</v>
      </c>
      <c r="BC778" s="131">
        <f t="shared" si="284"/>
        <v>18083</v>
      </c>
      <c r="BE778" s="7" t="s">
        <v>3271</v>
      </c>
    </row>
    <row r="779" spans="1:63" hidden="1" outlineLevel="1" x14ac:dyDescent="0.2">
      <c r="A779" t="s">
        <v>857</v>
      </c>
      <c r="B779" t="s">
        <v>354</v>
      </c>
      <c r="C779" s="1">
        <f t="shared" si="296"/>
        <v>17284</v>
      </c>
      <c r="D779" s="7">
        <f>RANK(N779,(N779:P779,Q779:AL779))</f>
        <v>1</v>
      </c>
      <c r="E779" s="7">
        <f>RANK(O779,(N779:P779,Q779:AL779))</f>
        <v>2</v>
      </c>
      <c r="F779" s="7">
        <f>IF(P779&gt;0,RANK(P779,(N779:P779,Q779:AL779)),0)</f>
        <v>3</v>
      </c>
      <c r="G779" s="1">
        <f t="shared" si="297"/>
        <v>35</v>
      </c>
      <c r="H779" s="2">
        <f t="shared" si="295"/>
        <v>2.0249942143022448E-3</v>
      </c>
      <c r="I779" s="2"/>
      <c r="J779" s="2">
        <f t="shared" si="298"/>
        <v>0.38868317519092804</v>
      </c>
      <c r="K779" s="2">
        <f t="shared" si="299"/>
        <v>0.3866581809766258</v>
      </c>
      <c r="L779" s="2">
        <f t="shared" si="300"/>
        <v>0.2151700995140014</v>
      </c>
      <c r="M779" s="2">
        <f t="shared" si="301"/>
        <v>9.4885443184447027E-3</v>
      </c>
      <c r="N779" s="1">
        <v>6718</v>
      </c>
      <c r="O779" s="1">
        <v>6683</v>
      </c>
      <c r="P779" s="1">
        <v>3719</v>
      </c>
      <c r="Q779" s="1">
        <v>57</v>
      </c>
      <c r="S779" s="1">
        <v>107</v>
      </c>
      <c r="AN779" s="7">
        <f>IF(Q779&gt;0,RANK(Q779,(N779:P779,Q779:AL779)),0)</f>
        <v>5</v>
      </c>
      <c r="AO779" s="7">
        <f>IF(R779&gt;0,RANK(R779,(N779:P779,Q779:AL779)),0)</f>
        <v>0</v>
      </c>
      <c r="AP779" s="7">
        <f>IF(S779&gt;0,RANK(S779,(N779:P779,Q779:AL779)),0)</f>
        <v>4</v>
      </c>
      <c r="AQ779" s="7">
        <f>IF(T779&gt;0,RANK(T779,(N779:P779,Q779:AL779)),0)</f>
        <v>0</v>
      </c>
      <c r="AR779" s="2">
        <f t="shared" si="302"/>
        <v>3.2978477204350844E-3</v>
      </c>
      <c r="AS779" s="2">
        <f t="shared" si="303"/>
        <v>0</v>
      </c>
      <c r="AT779" s="2">
        <f t="shared" si="304"/>
        <v>6.1906965980097197E-3</v>
      </c>
      <c r="AU779" s="2">
        <f t="shared" si="305"/>
        <v>0</v>
      </c>
      <c r="AW779" t="s">
        <v>857</v>
      </c>
      <c r="AX779" t="s">
        <v>354</v>
      </c>
      <c r="BA779" s="127">
        <v>18</v>
      </c>
      <c r="BB779" s="130">
        <v>85</v>
      </c>
      <c r="BC779" s="131">
        <f t="shared" si="284"/>
        <v>18085</v>
      </c>
      <c r="BE779" s="7" t="s">
        <v>3271</v>
      </c>
    </row>
    <row r="780" spans="1:63" hidden="1" outlineLevel="1" x14ac:dyDescent="0.2">
      <c r="A780" t="s">
        <v>784</v>
      </c>
      <c r="B780" t="s">
        <v>354</v>
      </c>
      <c r="C780" s="1">
        <f t="shared" si="296"/>
        <v>24683</v>
      </c>
      <c r="D780" s="7">
        <f>RANK(N780,(N780:P780,Q780:AL780))</f>
        <v>2</v>
      </c>
      <c r="E780" s="7">
        <f>RANK(O780,(N780:P780,Q780:AL780))</f>
        <v>1</v>
      </c>
      <c r="F780" s="7">
        <f>IF(P780&gt;0,RANK(P780,(N780:P780,Q780:AL780)),0)</f>
        <v>3</v>
      </c>
      <c r="G780" s="1">
        <f t="shared" si="297"/>
        <v>8872</v>
      </c>
      <c r="H780" s="2">
        <f t="shared" si="295"/>
        <v>0.35943766965117691</v>
      </c>
      <c r="I780" s="2"/>
      <c r="J780" s="2">
        <f t="shared" si="298"/>
        <v>0.21500627962565327</v>
      </c>
      <c r="K780" s="2">
        <f t="shared" si="299"/>
        <v>0.57444394927683018</v>
      </c>
      <c r="L780" s="2">
        <f t="shared" si="300"/>
        <v>0.20722764655836001</v>
      </c>
      <c r="M780" s="2">
        <f t="shared" si="301"/>
        <v>3.3221245391564791E-3</v>
      </c>
      <c r="N780" s="1">
        <v>5307</v>
      </c>
      <c r="O780" s="1">
        <v>14179</v>
      </c>
      <c r="P780" s="1">
        <v>5115</v>
      </c>
      <c r="Q780" s="1">
        <v>54</v>
      </c>
      <c r="R780" s="1">
        <v>17</v>
      </c>
      <c r="S780" s="1">
        <v>11</v>
      </c>
      <c r="AN780" s="7">
        <f>IF(Q780&gt;0,RANK(Q780,(N780:P780,Q780:AL780)),0)</f>
        <v>4</v>
      </c>
      <c r="AO780" s="7">
        <f>IF(R780&gt;0,RANK(R780,(N780:P780,Q780:AL780)),0)</f>
        <v>5</v>
      </c>
      <c r="AP780" s="7">
        <f>IF(S780&gt;0,RANK(S780,(N780:P780,Q780:AL780)),0)</f>
        <v>6</v>
      </c>
      <c r="AQ780" s="7">
        <f>IF(T780&gt;0,RANK(T780,(N780:P780,Q780:AL780)),0)</f>
        <v>0</v>
      </c>
      <c r="AR780" s="2">
        <f t="shared" si="302"/>
        <v>2.1877405501762345E-3</v>
      </c>
      <c r="AS780" s="2">
        <f t="shared" si="303"/>
        <v>6.887331361665924E-4</v>
      </c>
      <c r="AT780" s="2">
        <f t="shared" si="304"/>
        <v>4.4565085281367744E-4</v>
      </c>
      <c r="AU780" s="2">
        <f t="shared" si="305"/>
        <v>0</v>
      </c>
      <c r="AW780" t="s">
        <v>784</v>
      </c>
      <c r="AX780" t="s">
        <v>354</v>
      </c>
      <c r="BA780" s="127">
        <v>18</v>
      </c>
      <c r="BB780" s="130">
        <v>87</v>
      </c>
      <c r="BC780" s="131">
        <f t="shared" si="284"/>
        <v>18087</v>
      </c>
      <c r="BE780" s="7" t="s">
        <v>3271</v>
      </c>
    </row>
    <row r="781" spans="1:63" hidden="1" outlineLevel="1" x14ac:dyDescent="0.2">
      <c r="A781" t="s">
        <v>852</v>
      </c>
      <c r="B781" t="s">
        <v>354</v>
      </c>
      <c r="C781" s="1">
        <f t="shared" si="296"/>
        <v>7444</v>
      </c>
      <c r="D781" s="7">
        <f>RANK(N781,(N781:P781,Q781:AL781))</f>
        <v>2</v>
      </c>
      <c r="E781" s="7">
        <f>RANK(O781,(N781:P781,Q781:AL781))</f>
        <v>1</v>
      </c>
      <c r="F781" s="7">
        <f>IF(P781&gt;0,RANK(P781,(N781:P781,Q781:AL781)),0)</f>
        <v>3</v>
      </c>
      <c r="G781" s="1">
        <f t="shared" si="297"/>
        <v>1491</v>
      </c>
      <c r="H781" s="2">
        <f t="shared" si="295"/>
        <v>0.20029554003224073</v>
      </c>
      <c r="I781" s="2"/>
      <c r="J781" s="2">
        <f t="shared" si="298"/>
        <v>0.28116603976356797</v>
      </c>
      <c r="K781" s="2">
        <f t="shared" si="299"/>
        <v>0.48146157979580873</v>
      </c>
      <c r="L781" s="2">
        <f t="shared" si="300"/>
        <v>0.23320795271359485</v>
      </c>
      <c r="M781" s="2">
        <f t="shared" si="301"/>
        <v>4.164427727028408E-3</v>
      </c>
      <c r="N781" s="1">
        <v>2093</v>
      </c>
      <c r="O781" s="1">
        <v>3584</v>
      </c>
      <c r="P781" s="1">
        <v>1736</v>
      </c>
      <c r="Q781" s="1">
        <v>17</v>
      </c>
      <c r="R781" s="1">
        <v>11</v>
      </c>
      <c r="S781" s="1">
        <v>3</v>
      </c>
      <c r="AN781" s="7">
        <f>IF(Q781&gt;0,RANK(Q781,(N781:P781,Q781:AL781)),0)</f>
        <v>4</v>
      </c>
      <c r="AO781" s="7">
        <f>IF(R781&gt;0,RANK(R781,(N781:P781,Q781:AL781)),0)</f>
        <v>5</v>
      </c>
      <c r="AP781" s="7">
        <f>IF(S781&gt;0,RANK(S781,(N781:P781,Q781:AL781)),0)</f>
        <v>6</v>
      </c>
      <c r="AQ781" s="7">
        <f>IF(T781&gt;0,RANK(T781,(N781:P781,Q781:AL781)),0)</f>
        <v>0</v>
      </c>
      <c r="AR781" s="2">
        <f t="shared" si="302"/>
        <v>2.2837184309511017E-3</v>
      </c>
      <c r="AS781" s="2">
        <f t="shared" si="303"/>
        <v>1.4777001612036539E-3</v>
      </c>
      <c r="AT781" s="2">
        <f t="shared" si="304"/>
        <v>4.0300913487372381E-4</v>
      </c>
      <c r="AU781" s="2">
        <f t="shared" si="305"/>
        <v>0</v>
      </c>
      <c r="AW781" t="s">
        <v>852</v>
      </c>
      <c r="AX781" t="s">
        <v>354</v>
      </c>
      <c r="BA781" s="127">
        <v>18</v>
      </c>
      <c r="BB781" s="130">
        <v>89</v>
      </c>
      <c r="BC781" s="131">
        <f t="shared" si="284"/>
        <v>18089</v>
      </c>
      <c r="BE781" s="7" t="s">
        <v>3271</v>
      </c>
    </row>
    <row r="782" spans="1:63" hidden="1" outlineLevel="1" x14ac:dyDescent="0.2">
      <c r="A782" t="s">
        <v>581</v>
      </c>
      <c r="B782" t="s">
        <v>354</v>
      </c>
      <c r="C782" s="1">
        <f t="shared" si="296"/>
        <v>186298</v>
      </c>
      <c r="D782" s="7">
        <f>RANK(N782,(N782:P782,Q782:AL782))</f>
        <v>1</v>
      </c>
      <c r="E782" s="7">
        <f>RANK(O782,(N782:P782,Q782:AL782))</f>
        <v>2</v>
      </c>
      <c r="F782" s="7">
        <f>IF(P782&gt;0,RANK(P782,(N782:P782,Q782:AL782)),0)</f>
        <v>3</v>
      </c>
      <c r="G782" s="1">
        <f t="shared" si="297"/>
        <v>48911</v>
      </c>
      <c r="H782" s="2">
        <f t="shared" si="295"/>
        <v>0.26254173421078059</v>
      </c>
      <c r="I782" s="2"/>
      <c r="J782" s="2">
        <f t="shared" si="298"/>
        <v>0.55168600843809379</v>
      </c>
      <c r="K782" s="2">
        <f t="shared" si="299"/>
        <v>0.2891442742273132</v>
      </c>
      <c r="L782" s="2">
        <f t="shared" si="300"/>
        <v>0.15370535378801706</v>
      </c>
      <c r="M782" s="2">
        <f t="shared" si="301"/>
        <v>5.464363546575951E-3</v>
      </c>
      <c r="N782" s="1">
        <v>102778</v>
      </c>
      <c r="O782" s="1">
        <v>53867</v>
      </c>
      <c r="P782" s="1">
        <v>28635</v>
      </c>
      <c r="Q782" s="1">
        <v>591</v>
      </c>
      <c r="R782" s="1">
        <v>210</v>
      </c>
      <c r="S782" s="1">
        <v>214</v>
      </c>
      <c r="U782" s="1">
        <v>3</v>
      </c>
      <c r="AN782" s="7">
        <f>IF(Q782&gt;0,RANK(Q782,(N782:P782,Q782:AL782)),0)</f>
        <v>4</v>
      </c>
      <c r="AO782" s="7">
        <f>IF(R782&gt;0,RANK(R782,(N782:P782,Q782:AL782)),0)</f>
        <v>6</v>
      </c>
      <c r="AP782" s="7">
        <f>IF(S782&gt;0,RANK(S782,(N782:P782,Q782:AL782)),0)</f>
        <v>5</v>
      </c>
      <c r="AQ782" s="7">
        <f>IF(T782&gt;0,RANK(T782,(N782:P782,Q782:AL782)),0)</f>
        <v>0</v>
      </c>
      <c r="AR782" s="2">
        <f t="shared" si="302"/>
        <v>3.1723367937390632E-3</v>
      </c>
      <c r="AS782" s="2">
        <f t="shared" si="303"/>
        <v>1.1272262718869767E-3</v>
      </c>
      <c r="AT782" s="2">
        <f t="shared" si="304"/>
        <v>1.1486972484943477E-3</v>
      </c>
      <c r="AU782" s="2">
        <f t="shared" si="305"/>
        <v>0</v>
      </c>
      <c r="AW782" t="s">
        <v>581</v>
      </c>
      <c r="AX782" t="s">
        <v>354</v>
      </c>
      <c r="BA782" s="127">
        <v>18</v>
      </c>
      <c r="BB782" s="130">
        <v>91</v>
      </c>
      <c r="BC782" s="131">
        <f t="shared" si="284"/>
        <v>18091</v>
      </c>
      <c r="BE782" s="7" t="s">
        <v>3271</v>
      </c>
    </row>
    <row r="783" spans="1:63" hidden="1" outlineLevel="1" x14ac:dyDescent="0.2">
      <c r="A783" t="s">
        <v>187</v>
      </c>
      <c r="B783" t="s">
        <v>354</v>
      </c>
      <c r="C783" s="1">
        <f t="shared" si="296"/>
        <v>42463</v>
      </c>
      <c r="D783" s="7">
        <f>RANK(N783,(N783:P783,Q783:AL783))</f>
        <v>1</v>
      </c>
      <c r="E783" s="7">
        <f>RANK(O783,(N783:P783,Q783:AL783))</f>
        <v>2</v>
      </c>
      <c r="F783" s="7">
        <f>IF(P783&gt;0,RANK(P783,(N783:P783,Q783:AL783)),0)</f>
        <v>3</v>
      </c>
      <c r="G783" s="1">
        <f t="shared" si="297"/>
        <v>2755</v>
      </c>
      <c r="H783" s="2">
        <f t="shared" si="295"/>
        <v>6.4880013187951863E-2</v>
      </c>
      <c r="I783" s="2"/>
      <c r="J783" s="2">
        <f t="shared" si="298"/>
        <v>0.41723382709653112</v>
      </c>
      <c r="K783" s="2">
        <f t="shared" si="299"/>
        <v>0.35235381390857923</v>
      </c>
      <c r="L783" s="2">
        <f t="shared" si="300"/>
        <v>0.22704472128676731</v>
      </c>
      <c r="M783" s="2">
        <f t="shared" si="301"/>
        <v>3.3676377081223452E-3</v>
      </c>
      <c r="N783" s="1">
        <v>17717</v>
      </c>
      <c r="O783" s="1">
        <v>14962</v>
      </c>
      <c r="P783" s="1">
        <v>9641</v>
      </c>
      <c r="Q783" s="1">
        <v>73</v>
      </c>
      <c r="R783" s="1">
        <v>45</v>
      </c>
      <c r="S783" s="1">
        <v>23</v>
      </c>
      <c r="U783" s="1">
        <v>2</v>
      </c>
      <c r="AN783" s="7">
        <f>IF(Q783&gt;0,RANK(Q783,(N783:P783,Q783:AL783)),0)</f>
        <v>4</v>
      </c>
      <c r="AO783" s="7">
        <f>IF(R783&gt;0,RANK(R783,(N783:P783,Q783:AL783)),0)</f>
        <v>5</v>
      </c>
      <c r="AP783" s="7">
        <f>IF(S783&gt;0,RANK(S783,(N783:P783,Q783:AL783)),0)</f>
        <v>6</v>
      </c>
      <c r="AQ783" s="7">
        <f>IF(T783&gt;0,RANK(T783,(N783:P783,Q783:AL783)),0)</f>
        <v>0</v>
      </c>
      <c r="AR783" s="2">
        <f t="shared" si="302"/>
        <v>1.7191437251254033E-3</v>
      </c>
      <c r="AS783" s="2">
        <f t="shared" si="303"/>
        <v>1.0597461319266184E-3</v>
      </c>
      <c r="AT783" s="2">
        <f t="shared" si="304"/>
        <v>5.4164802298471606E-4</v>
      </c>
      <c r="AU783" s="2">
        <f t="shared" si="305"/>
        <v>0</v>
      </c>
      <c r="AW783" t="s">
        <v>187</v>
      </c>
      <c r="AX783" t="s">
        <v>354</v>
      </c>
      <c r="BA783" s="127">
        <v>18</v>
      </c>
      <c r="BB783" s="130">
        <v>93</v>
      </c>
      <c r="BC783" s="131">
        <f t="shared" si="284"/>
        <v>18093</v>
      </c>
      <c r="BE783" s="7" t="s">
        <v>3271</v>
      </c>
    </row>
    <row r="784" spans="1:63" hidden="1" outlineLevel="1" x14ac:dyDescent="0.2">
      <c r="A784" t="s">
        <v>939</v>
      </c>
      <c r="B784" t="s">
        <v>354</v>
      </c>
      <c r="C784" s="1">
        <f t="shared" si="296"/>
        <v>16781</v>
      </c>
      <c r="D784" s="7">
        <f>RANK(N784,(N784:P784,Q784:AL784))</f>
        <v>2</v>
      </c>
      <c r="E784" s="7">
        <f>RANK(O784,(N784:P784,Q784:AL784))</f>
        <v>1</v>
      </c>
      <c r="F784" s="7">
        <f>IF(P784&gt;0,RANK(P784,(N784:P784,Q784:AL784)),0)</f>
        <v>3</v>
      </c>
      <c r="G784" s="1">
        <f t="shared" si="297"/>
        <v>2155</v>
      </c>
      <c r="H784" s="2">
        <f t="shared" si="295"/>
        <v>0.1284190453489065</v>
      </c>
      <c r="I784" s="2"/>
      <c r="J784" s="2">
        <f t="shared" si="298"/>
        <v>0.3311483225075979</v>
      </c>
      <c r="K784" s="2">
        <f t="shared" si="299"/>
        <v>0.45956736785650437</v>
      </c>
      <c r="L784" s="2">
        <f t="shared" si="300"/>
        <v>0.20570883737560336</v>
      </c>
      <c r="M784" s="2">
        <f t="shared" si="301"/>
        <v>3.5754722602943101E-3</v>
      </c>
      <c r="N784" s="1">
        <v>5557</v>
      </c>
      <c r="O784" s="1">
        <v>7712</v>
      </c>
      <c r="P784" s="1">
        <v>3452</v>
      </c>
      <c r="Q784" s="1">
        <v>38</v>
      </c>
      <c r="R784" s="1">
        <v>6</v>
      </c>
      <c r="S784" s="1">
        <v>14</v>
      </c>
      <c r="U784" s="1">
        <v>2</v>
      </c>
      <c r="AN784" s="7">
        <f>IF(Q784&gt;0,RANK(Q784,(N784:P784,Q784:AL784)),0)</f>
        <v>4</v>
      </c>
      <c r="AO784" s="7">
        <f>IF(R784&gt;0,RANK(R784,(N784:P784,Q784:AL784)),0)</f>
        <v>6</v>
      </c>
      <c r="AP784" s="7">
        <f>IF(S784&gt;0,RANK(S784,(N784:P784,Q784:AL784)),0)</f>
        <v>5</v>
      </c>
      <c r="AQ784" s="7">
        <f>IF(T784&gt;0,RANK(T784,(N784:P784,Q784:AL784)),0)</f>
        <v>0</v>
      </c>
      <c r="AR784" s="2">
        <f t="shared" si="302"/>
        <v>2.2644657648531077E-3</v>
      </c>
      <c r="AS784" s="2">
        <f t="shared" si="303"/>
        <v>3.5754722602943806E-4</v>
      </c>
      <c r="AT784" s="2">
        <f t="shared" si="304"/>
        <v>8.342768607353555E-4</v>
      </c>
      <c r="AU784" s="2">
        <f t="shared" si="305"/>
        <v>0</v>
      </c>
      <c r="AW784" t="s">
        <v>939</v>
      </c>
      <c r="AX784" t="s">
        <v>354</v>
      </c>
      <c r="BA784" s="127">
        <v>18</v>
      </c>
      <c r="BB784" s="130">
        <v>95</v>
      </c>
      <c r="BC784" s="131">
        <f t="shared" si="284"/>
        <v>18095</v>
      </c>
      <c r="BE784" s="7" t="s">
        <v>3271</v>
      </c>
    </row>
    <row r="785" spans="1:57" hidden="1" outlineLevel="1" x14ac:dyDescent="0.2">
      <c r="A785" t="s">
        <v>1320</v>
      </c>
      <c r="B785" t="s">
        <v>354</v>
      </c>
      <c r="C785" s="1">
        <f t="shared" si="296"/>
        <v>59058</v>
      </c>
      <c r="D785" s="7">
        <f>RANK(N785,(N785:P785,Q785:AL785))</f>
        <v>2</v>
      </c>
      <c r="E785" s="7">
        <f>RANK(O785,(N785:P785,Q785:AL785))</f>
        <v>1</v>
      </c>
      <c r="F785" s="7">
        <f>IF(P785&gt;0,RANK(P785,(N785:P785,Q785:AL785)),0)</f>
        <v>3</v>
      </c>
      <c r="G785" s="1">
        <f t="shared" si="297"/>
        <v>1203</v>
      </c>
      <c r="H785" s="2">
        <f t="shared" si="295"/>
        <v>2.0369805953469471E-2</v>
      </c>
      <c r="I785" s="2"/>
      <c r="J785" s="2">
        <f t="shared" si="298"/>
        <v>0.37718852653323853</v>
      </c>
      <c r="K785" s="2">
        <f t="shared" si="299"/>
        <v>0.39755833248670797</v>
      </c>
      <c r="L785" s="2">
        <f t="shared" si="300"/>
        <v>0.22181584205357446</v>
      </c>
      <c r="M785" s="2">
        <f t="shared" si="301"/>
        <v>3.4372989264790377E-3</v>
      </c>
      <c r="N785" s="1">
        <v>22276</v>
      </c>
      <c r="O785" s="1">
        <v>23479</v>
      </c>
      <c r="P785" s="1">
        <v>13100</v>
      </c>
      <c r="Q785" s="1">
        <v>160</v>
      </c>
      <c r="R785" s="1">
        <v>2</v>
      </c>
      <c r="S785" s="1">
        <v>38</v>
      </c>
      <c r="U785" s="1">
        <v>3</v>
      </c>
      <c r="AN785" s="7">
        <f>IF(Q785&gt;0,RANK(Q785,(N785:P785,Q785:AL785)),0)</f>
        <v>4</v>
      </c>
      <c r="AO785" s="7">
        <f>IF(R785&gt;0,RANK(R785,(N785:P785,Q785:AL785)),0)</f>
        <v>7</v>
      </c>
      <c r="AP785" s="7">
        <f>IF(S785&gt;0,RANK(S785,(N785:P785,Q785:AL785)),0)</f>
        <v>5</v>
      </c>
      <c r="AQ785" s="7">
        <f>IF(T785&gt;0,RANK(T785,(N785:P785,Q785:AL785)),0)</f>
        <v>0</v>
      </c>
      <c r="AR785" s="2">
        <f t="shared" si="302"/>
        <v>2.7092011243184666E-3</v>
      </c>
      <c r="AS785" s="2">
        <f t="shared" si="303"/>
        <v>3.3865014053980834E-5</v>
      </c>
      <c r="AT785" s="2">
        <f t="shared" si="304"/>
        <v>6.434352670256358E-4</v>
      </c>
      <c r="AU785" s="2">
        <f t="shared" si="305"/>
        <v>0</v>
      </c>
      <c r="AW785" t="s">
        <v>1320</v>
      </c>
      <c r="AX785" t="s">
        <v>354</v>
      </c>
      <c r="BA785" s="127">
        <v>18</v>
      </c>
      <c r="BB785" s="130">
        <v>97</v>
      </c>
      <c r="BC785" s="131">
        <f t="shared" si="284"/>
        <v>18097</v>
      </c>
      <c r="BE785" s="7" t="s">
        <v>3271</v>
      </c>
    </row>
    <row r="786" spans="1:57" hidden="1" outlineLevel="1" x14ac:dyDescent="0.2">
      <c r="A786" t="s">
        <v>2071</v>
      </c>
      <c r="B786" t="s">
        <v>354</v>
      </c>
      <c r="C786" s="1">
        <f t="shared" si="296"/>
        <v>323790</v>
      </c>
      <c r="D786" s="7">
        <f>RANK(N786,(N786:P786,Q786:AL786))</f>
        <v>2</v>
      </c>
      <c r="E786" s="7">
        <f>RANK(O786,(N786:P786,Q786:AL786))</f>
        <v>1</v>
      </c>
      <c r="F786" s="7">
        <f>IF(P786&gt;0,RANK(P786,(N786:P786,Q786:AL786)),0)</f>
        <v>3</v>
      </c>
      <c r="G786" s="1">
        <f t="shared" si="297"/>
        <v>19135</v>
      </c>
      <c r="H786" s="2">
        <f t="shared" si="295"/>
        <v>5.9096945551128821E-2</v>
      </c>
      <c r="I786" s="2"/>
      <c r="J786" s="2">
        <f t="shared" si="298"/>
        <v>0.37751011458043793</v>
      </c>
      <c r="K786" s="2">
        <f t="shared" si="299"/>
        <v>0.43660706013156675</v>
      </c>
      <c r="L786" s="2">
        <f t="shared" si="300"/>
        <v>0.17875166002656043</v>
      </c>
      <c r="M786" s="2">
        <f t="shared" si="301"/>
        <v>7.1311652614348964E-3</v>
      </c>
      <c r="N786" s="1">
        <v>122234</v>
      </c>
      <c r="O786" s="1">
        <v>141369</v>
      </c>
      <c r="P786" s="1">
        <v>57878</v>
      </c>
      <c r="Q786" s="1">
        <v>1495</v>
      </c>
      <c r="R786" s="1">
        <v>180</v>
      </c>
      <c r="S786" s="1">
        <v>600</v>
      </c>
      <c r="U786" s="1">
        <v>31</v>
      </c>
      <c r="W786" s="1">
        <v>1</v>
      </c>
      <c r="AB786" s="1">
        <v>2</v>
      </c>
      <c r="AN786" s="7">
        <f>IF(Q786&gt;0,RANK(Q786,(N786:P786,Q786:AL786)),0)</f>
        <v>4</v>
      </c>
      <c r="AO786" s="7">
        <f>IF(R786&gt;0,RANK(R786,(N786:P786,Q786:AL786)),0)</f>
        <v>6</v>
      </c>
      <c r="AP786" s="7">
        <f>IF(S786&gt;0,RANK(S786,(N786:P786,Q786:AL786)),0)</f>
        <v>5</v>
      </c>
      <c r="AQ786" s="7">
        <f>IF(T786&gt;0,RANK(T786,(N786:P786,Q786:AL786)),0)</f>
        <v>0</v>
      </c>
      <c r="AR786" s="2">
        <f t="shared" si="302"/>
        <v>4.6171901541122336E-3</v>
      </c>
      <c r="AS786" s="2">
        <f t="shared" si="303"/>
        <v>5.5591587139812838E-4</v>
      </c>
      <c r="AT786" s="2">
        <f t="shared" si="304"/>
        <v>1.8530529046604279E-3</v>
      </c>
      <c r="AU786" s="2">
        <f t="shared" si="305"/>
        <v>0</v>
      </c>
      <c r="AW786" t="s">
        <v>2071</v>
      </c>
      <c r="AX786" t="s">
        <v>354</v>
      </c>
      <c r="BA786" s="127">
        <v>18</v>
      </c>
      <c r="BB786" s="130">
        <v>99</v>
      </c>
      <c r="BC786" s="131">
        <f t="shared" si="284"/>
        <v>18099</v>
      </c>
      <c r="BE786" s="7" t="s">
        <v>3271</v>
      </c>
    </row>
    <row r="787" spans="1:57" hidden="1" outlineLevel="1" x14ac:dyDescent="0.2">
      <c r="A787" t="s">
        <v>526</v>
      </c>
      <c r="B787" t="s">
        <v>354</v>
      </c>
      <c r="C787" s="1">
        <f t="shared" si="296"/>
        <v>16567</v>
      </c>
      <c r="D787" s="7">
        <f>RANK(N787,(N787:P787,Q787:AL787))</f>
        <v>2</v>
      </c>
      <c r="E787" s="7">
        <f>RANK(O787,(N787:P787,Q787:AL787))</f>
        <v>1</v>
      </c>
      <c r="F787" s="7">
        <f>IF(P787&gt;0,RANK(P787,(N787:P787,Q787:AL787)),0)</f>
        <v>3</v>
      </c>
      <c r="G787" s="1">
        <f t="shared" si="297"/>
        <v>3136</v>
      </c>
      <c r="H787" s="2">
        <f t="shared" si="295"/>
        <v>0.18929196595641939</v>
      </c>
      <c r="I787" s="2"/>
      <c r="J787" s="2">
        <f t="shared" si="298"/>
        <v>0.29649302830928953</v>
      </c>
      <c r="K787" s="2">
        <f t="shared" si="299"/>
        <v>0.48578499426570892</v>
      </c>
      <c r="L787" s="2">
        <f t="shared" si="300"/>
        <v>0.21259129594977969</v>
      </c>
      <c r="M787" s="2">
        <f t="shared" si="301"/>
        <v>5.1306814752219154E-3</v>
      </c>
      <c r="N787" s="1">
        <v>4912</v>
      </c>
      <c r="O787" s="1">
        <v>8048</v>
      </c>
      <c r="P787" s="1">
        <v>3522</v>
      </c>
      <c r="Q787" s="1">
        <v>45</v>
      </c>
      <c r="R787" s="1">
        <v>23</v>
      </c>
      <c r="S787" s="1">
        <v>16</v>
      </c>
      <c r="W787" s="1">
        <v>1</v>
      </c>
      <c r="AN787" s="7">
        <f>IF(Q787&gt;0,RANK(Q787,(N787:P787,Q787:AL787)),0)</f>
        <v>4</v>
      </c>
      <c r="AO787" s="7">
        <f>IF(R787&gt;0,RANK(R787,(N787:P787,Q787:AL787)),0)</f>
        <v>5</v>
      </c>
      <c r="AP787" s="7">
        <f>IF(S787&gt;0,RANK(S787,(N787:P787,Q787:AL787)),0)</f>
        <v>6</v>
      </c>
      <c r="AQ787" s="7">
        <f>IF(T787&gt;0,RANK(T787,(N787:P787,Q787:AL787)),0)</f>
        <v>0</v>
      </c>
      <c r="AR787" s="2">
        <f t="shared" si="302"/>
        <v>2.716243133940967E-3</v>
      </c>
      <c r="AS787" s="2">
        <f t="shared" si="303"/>
        <v>1.3883020462364941E-3</v>
      </c>
      <c r="AT787" s="2">
        <f t="shared" si="304"/>
        <v>9.657753365123438E-4</v>
      </c>
      <c r="AU787" s="2">
        <f t="shared" si="305"/>
        <v>0</v>
      </c>
      <c r="AW787" t="s">
        <v>526</v>
      </c>
      <c r="AX787" t="s">
        <v>354</v>
      </c>
      <c r="BA787" s="127">
        <v>18</v>
      </c>
      <c r="BB787" s="130">
        <v>101</v>
      </c>
      <c r="BC787" s="131">
        <f t="shared" si="284"/>
        <v>18101</v>
      </c>
      <c r="BE787" s="7" t="s">
        <v>3271</v>
      </c>
    </row>
    <row r="788" spans="1:57" hidden="1" outlineLevel="1" x14ac:dyDescent="0.2">
      <c r="A788" t="s">
        <v>1608</v>
      </c>
      <c r="B788" t="s">
        <v>354</v>
      </c>
      <c r="C788" s="1">
        <f t="shared" si="296"/>
        <v>5438</v>
      </c>
      <c r="D788" s="7">
        <f>RANK(N788,(N788:P788,Q788:AL788))</f>
        <v>2</v>
      </c>
      <c r="E788" s="7">
        <f>RANK(O788,(N788:P788,Q788:AL788))</f>
        <v>1</v>
      </c>
      <c r="F788" s="7">
        <f>IF(P788&gt;0,RANK(P788,(N788:P788,Q788:AL788)),0)</f>
        <v>3</v>
      </c>
      <c r="G788" s="1">
        <f t="shared" si="297"/>
        <v>505</v>
      </c>
      <c r="H788" s="2">
        <f t="shared" si="295"/>
        <v>9.2865023905847735E-2</v>
      </c>
      <c r="I788" s="2"/>
      <c r="J788" s="2">
        <f t="shared" si="298"/>
        <v>0.37109231335049653</v>
      </c>
      <c r="K788" s="2">
        <f t="shared" si="299"/>
        <v>0.46395733725634425</v>
      </c>
      <c r="L788" s="2">
        <f t="shared" si="300"/>
        <v>0.16237587348289811</v>
      </c>
      <c r="M788" s="2">
        <f t="shared" si="301"/>
        <v>2.5744759102611092E-3</v>
      </c>
      <c r="N788" s="1">
        <v>2018</v>
      </c>
      <c r="O788" s="1">
        <v>2523</v>
      </c>
      <c r="P788" s="1">
        <v>883</v>
      </c>
      <c r="Q788" s="1">
        <v>13</v>
      </c>
      <c r="S788" s="1">
        <v>1</v>
      </c>
      <c r="AN788" s="7">
        <f>IF(Q788&gt;0,RANK(Q788,(N788:P788,Q788:AL788)),0)</f>
        <v>4</v>
      </c>
      <c r="AO788" s="7">
        <f>IF(R788&gt;0,RANK(R788,(N788:P788,Q788:AL788)),0)</f>
        <v>0</v>
      </c>
      <c r="AP788" s="7">
        <f>IF(S788&gt;0,RANK(S788,(N788:P788,Q788:AL788)),0)</f>
        <v>5</v>
      </c>
      <c r="AQ788" s="7">
        <f>IF(T788&gt;0,RANK(T788,(N788:P788,Q788:AL788)),0)</f>
        <v>0</v>
      </c>
      <c r="AR788" s="2">
        <f t="shared" si="302"/>
        <v>2.3905847738139021E-3</v>
      </c>
      <c r="AS788" s="2">
        <f t="shared" si="303"/>
        <v>0</v>
      </c>
      <c r="AT788" s="2">
        <f t="shared" si="304"/>
        <v>1.8389113644722325E-4</v>
      </c>
      <c r="AU788" s="2">
        <f t="shared" si="305"/>
        <v>0</v>
      </c>
      <c r="AW788" t="s">
        <v>1608</v>
      </c>
      <c r="AX788" t="s">
        <v>354</v>
      </c>
      <c r="BA788" s="127">
        <v>18</v>
      </c>
      <c r="BB788" s="130">
        <v>103</v>
      </c>
      <c r="BC788" s="131">
        <f t="shared" si="284"/>
        <v>18103</v>
      </c>
      <c r="BE788" s="7" t="s">
        <v>3271</v>
      </c>
    </row>
    <row r="789" spans="1:57" hidden="1" outlineLevel="1" x14ac:dyDescent="0.2">
      <c r="A789" t="s">
        <v>188</v>
      </c>
      <c r="B789" t="s">
        <v>354</v>
      </c>
      <c r="C789" s="1">
        <f t="shared" si="296"/>
        <v>13918</v>
      </c>
      <c r="D789" s="7">
        <f>RANK(N789,(N789:P789,Q789:AL789))</f>
        <v>2</v>
      </c>
      <c r="E789" s="7">
        <f>RANK(O789,(N789:P789,Q789:AL789))</f>
        <v>1</v>
      </c>
      <c r="F789" s="7">
        <f>IF(P789&gt;0,RANK(P789,(N789:P789,Q789:AL789)),0)</f>
        <v>3</v>
      </c>
      <c r="G789" s="1">
        <f t="shared" si="297"/>
        <v>2449</v>
      </c>
      <c r="H789" s="2">
        <f t="shared" si="295"/>
        <v>0.17595918953872683</v>
      </c>
      <c r="I789" s="2"/>
      <c r="J789" s="2">
        <f t="shared" si="298"/>
        <v>0.28502658427935046</v>
      </c>
      <c r="K789" s="2">
        <f t="shared" si="299"/>
        <v>0.46098577381807732</v>
      </c>
      <c r="L789" s="2">
        <f t="shared" si="300"/>
        <v>0.24629975571202758</v>
      </c>
      <c r="M789" s="2">
        <f t="shared" si="301"/>
        <v>7.6878861905446405E-3</v>
      </c>
      <c r="N789" s="1">
        <v>3967</v>
      </c>
      <c r="O789" s="1">
        <v>6416</v>
      </c>
      <c r="P789" s="1">
        <v>3428</v>
      </c>
      <c r="Q789" s="1">
        <v>64</v>
      </c>
      <c r="R789" s="1">
        <v>16</v>
      </c>
      <c r="S789" s="1">
        <v>27</v>
      </c>
      <c r="AN789" s="7">
        <f>IF(Q789&gt;0,RANK(Q789,(N789:P789,Q789:AL789)),0)</f>
        <v>4</v>
      </c>
      <c r="AO789" s="7">
        <f>IF(R789&gt;0,RANK(R789,(N789:P789,Q789:AL789)),0)</f>
        <v>6</v>
      </c>
      <c r="AP789" s="7">
        <f>IF(S789&gt;0,RANK(S789,(N789:P789,Q789:AL789)),0)</f>
        <v>5</v>
      </c>
      <c r="AQ789" s="7">
        <f>IF(T789&gt;0,RANK(T789,(N789:P789,Q789:AL789)),0)</f>
        <v>0</v>
      </c>
      <c r="AR789" s="2">
        <f t="shared" si="302"/>
        <v>4.5983618335967815E-3</v>
      </c>
      <c r="AS789" s="2">
        <f t="shared" si="303"/>
        <v>1.1495904583991954E-3</v>
      </c>
      <c r="AT789" s="2">
        <f t="shared" si="304"/>
        <v>1.939933898548642E-3</v>
      </c>
      <c r="AU789" s="2">
        <f t="shared" si="305"/>
        <v>0</v>
      </c>
      <c r="AW789" t="s">
        <v>188</v>
      </c>
      <c r="AX789" t="s">
        <v>354</v>
      </c>
      <c r="BA789" s="127">
        <v>18</v>
      </c>
      <c r="BB789" s="130">
        <v>105</v>
      </c>
      <c r="BC789" s="131">
        <f t="shared" si="284"/>
        <v>18105</v>
      </c>
      <c r="BE789" s="7" t="s">
        <v>3271</v>
      </c>
    </row>
    <row r="790" spans="1:57" hidden="1" outlineLevel="1" x14ac:dyDescent="0.2">
      <c r="A790" t="s">
        <v>1371</v>
      </c>
      <c r="B790" t="s">
        <v>354</v>
      </c>
      <c r="C790" s="1">
        <f t="shared" si="296"/>
        <v>43587</v>
      </c>
      <c r="D790" s="7">
        <f>RANK(N790,(N790:P790,Q790:AL790))</f>
        <v>1</v>
      </c>
      <c r="E790" s="7">
        <f>RANK(O790,(N790:P790,Q790:AL790))</f>
        <v>2</v>
      </c>
      <c r="F790" s="7">
        <f>IF(P790&gt;0,RANK(P790,(N790:P790,Q790:AL790)),0)</f>
        <v>3</v>
      </c>
      <c r="G790" s="1">
        <f t="shared" si="297"/>
        <v>3051</v>
      </c>
      <c r="H790" s="2">
        <f t="shared" si="295"/>
        <v>6.9997935164154451E-2</v>
      </c>
      <c r="I790" s="2"/>
      <c r="J790" s="2">
        <f t="shared" si="298"/>
        <v>0.45224493541652327</v>
      </c>
      <c r="K790" s="2">
        <f t="shared" si="299"/>
        <v>0.38224700025236885</v>
      </c>
      <c r="L790" s="2">
        <f t="shared" si="300"/>
        <v>0.15929061417395096</v>
      </c>
      <c r="M790" s="2">
        <f t="shared" si="301"/>
        <v>6.2174501571569674E-3</v>
      </c>
      <c r="N790" s="1">
        <v>19712</v>
      </c>
      <c r="O790" s="1">
        <v>16661</v>
      </c>
      <c r="P790" s="1">
        <v>6943</v>
      </c>
      <c r="Q790" s="1">
        <v>187</v>
      </c>
      <c r="R790" s="1">
        <v>5</v>
      </c>
      <c r="S790" s="1">
        <v>62</v>
      </c>
      <c r="U790" s="1">
        <v>7</v>
      </c>
      <c r="AB790" s="1">
        <v>10</v>
      </c>
      <c r="AN790" s="7">
        <f>IF(Q790&gt;0,RANK(Q790,(N790:P790,Q790:AL790)),0)</f>
        <v>4</v>
      </c>
      <c r="AO790" s="7">
        <f>IF(R790&gt;0,RANK(R790,(N790:P790,Q790:AL790)),0)</f>
        <v>8</v>
      </c>
      <c r="AP790" s="7">
        <f>IF(S790&gt;0,RANK(S790,(N790:P790,Q790:AL790)),0)</f>
        <v>5</v>
      </c>
      <c r="AQ790" s="7">
        <f>IF(T790&gt;0,RANK(T790,(N790:P790,Q790:AL790)),0)</f>
        <v>0</v>
      </c>
      <c r="AR790" s="2">
        <f t="shared" si="302"/>
        <v>4.2902700346433573E-3</v>
      </c>
      <c r="AS790" s="2">
        <f t="shared" si="303"/>
        <v>1.1471310253057104E-4</v>
      </c>
      <c r="AT790" s="2">
        <f t="shared" si="304"/>
        <v>1.4224424713790808E-3</v>
      </c>
      <c r="AU790" s="2">
        <f t="shared" si="305"/>
        <v>0</v>
      </c>
      <c r="AW790" t="s">
        <v>1371</v>
      </c>
      <c r="AX790" t="s">
        <v>354</v>
      </c>
      <c r="BA790" s="127">
        <v>18</v>
      </c>
      <c r="BB790" s="130">
        <v>107</v>
      </c>
      <c r="BC790" s="131">
        <f t="shared" si="284"/>
        <v>18107</v>
      </c>
      <c r="BE790" s="7" t="s">
        <v>3271</v>
      </c>
    </row>
    <row r="791" spans="1:57" hidden="1" outlineLevel="1" x14ac:dyDescent="0.2">
      <c r="A791" t="s">
        <v>2256</v>
      </c>
      <c r="B791" t="s">
        <v>354</v>
      </c>
      <c r="C791" s="1">
        <f t="shared" si="296"/>
        <v>14564</v>
      </c>
      <c r="D791" s="7">
        <f>RANK(N791,(N791:P791,Q791:AL791))</f>
        <v>3</v>
      </c>
      <c r="E791" s="7">
        <f>RANK(O791,(N791:P791,Q791:AL791))</f>
        <v>1</v>
      </c>
      <c r="F791" s="7">
        <f>IF(P791&gt;0,RANK(P791,(N791:P791,Q791:AL791)),0)</f>
        <v>2</v>
      </c>
      <c r="G791" s="1">
        <f t="shared" si="297"/>
        <v>4091</v>
      </c>
      <c r="H791" s="2">
        <f t="shared" si="295"/>
        <v>0.28089810491623179</v>
      </c>
      <c r="I791" s="2"/>
      <c r="J791" s="2">
        <f t="shared" si="298"/>
        <v>0.23146113705026092</v>
      </c>
      <c r="K791" s="2">
        <f t="shared" si="299"/>
        <v>0.52197198571820924</v>
      </c>
      <c r="L791" s="2">
        <f t="shared" si="300"/>
        <v>0.24107388080197747</v>
      </c>
      <c r="M791" s="2">
        <f t="shared" si="301"/>
        <v>5.4929964295523381E-3</v>
      </c>
      <c r="N791" s="1">
        <v>3371</v>
      </c>
      <c r="O791" s="1">
        <v>7602</v>
      </c>
      <c r="P791" s="1">
        <v>3511</v>
      </c>
      <c r="Q791" s="1">
        <v>46</v>
      </c>
      <c r="R791" s="1">
        <v>21</v>
      </c>
      <c r="S791" s="1">
        <v>13</v>
      </c>
      <c r="AN791" s="7">
        <f>IF(Q791&gt;0,RANK(Q791,(N791:P791,Q791:AL791)),0)</f>
        <v>4</v>
      </c>
      <c r="AO791" s="7">
        <f>IF(R791&gt;0,RANK(R791,(N791:P791,Q791:AL791)),0)</f>
        <v>5</v>
      </c>
      <c r="AP791" s="7">
        <f>IF(S791&gt;0,RANK(S791,(N791:P791,Q791:AL791)),0)</f>
        <v>6</v>
      </c>
      <c r="AQ791" s="7">
        <f>IF(T791&gt;0,RANK(T791,(N791:P791,Q791:AL791)),0)</f>
        <v>0</v>
      </c>
      <c r="AR791" s="2">
        <f t="shared" si="302"/>
        <v>3.1584729469925845E-3</v>
      </c>
      <c r="AS791" s="2">
        <f t="shared" si="303"/>
        <v>1.4419115627574842E-3</v>
      </c>
      <c r="AT791" s="2">
        <f t="shared" si="304"/>
        <v>8.9261191980225213E-4</v>
      </c>
      <c r="AU791" s="2">
        <f t="shared" si="305"/>
        <v>0</v>
      </c>
      <c r="AW791" t="s">
        <v>2256</v>
      </c>
      <c r="AX791" t="s">
        <v>354</v>
      </c>
      <c r="BA791" s="127">
        <v>18</v>
      </c>
      <c r="BB791" s="130">
        <v>109</v>
      </c>
      <c r="BC791" s="131">
        <f t="shared" si="284"/>
        <v>18109</v>
      </c>
      <c r="BE791" s="7" t="s">
        <v>3271</v>
      </c>
    </row>
    <row r="792" spans="1:57" hidden="1" outlineLevel="1" x14ac:dyDescent="0.2">
      <c r="A792" t="s">
        <v>2257</v>
      </c>
      <c r="B792" t="s">
        <v>354</v>
      </c>
      <c r="C792" s="1">
        <f t="shared" si="296"/>
        <v>21107</v>
      </c>
      <c r="D792" s="7">
        <f>RANK(N792,(N792:P792,Q792:AL792))</f>
        <v>3</v>
      </c>
      <c r="E792" s="7">
        <f>RANK(O792,(N792:P792,Q792:AL792))</f>
        <v>1</v>
      </c>
      <c r="F792" s="7">
        <f>IF(P792&gt;0,RANK(P792,(N792:P792,Q792:AL792)),0)</f>
        <v>2</v>
      </c>
      <c r="G792" s="1">
        <f t="shared" si="297"/>
        <v>5564</v>
      </c>
      <c r="H792" s="2">
        <f t="shared" si="295"/>
        <v>0.26360922916567964</v>
      </c>
      <c r="I792" s="2"/>
      <c r="J792" s="2">
        <f t="shared" si="298"/>
        <v>0.22220116549012175</v>
      </c>
      <c r="K792" s="2">
        <f t="shared" si="299"/>
        <v>0.51826408300563798</v>
      </c>
      <c r="L792" s="2">
        <f t="shared" si="300"/>
        <v>0.25465485383995828</v>
      </c>
      <c r="M792" s="2">
        <f t="shared" si="301"/>
        <v>4.8798976642820402E-3</v>
      </c>
      <c r="N792" s="1">
        <v>4690</v>
      </c>
      <c r="O792" s="1">
        <v>10939</v>
      </c>
      <c r="P792" s="1">
        <v>5375</v>
      </c>
      <c r="Q792" s="1">
        <v>52</v>
      </c>
      <c r="R792" s="1">
        <v>36</v>
      </c>
      <c r="S792" s="1">
        <v>15</v>
      </c>
      <c r="AN792" s="7">
        <f>IF(Q792&gt;0,RANK(Q792,(N792:P792,Q792:AL792)),0)</f>
        <v>4</v>
      </c>
      <c r="AO792" s="7">
        <f>IF(R792&gt;0,RANK(R792,(N792:P792,Q792:AL792)),0)</f>
        <v>5</v>
      </c>
      <c r="AP792" s="7">
        <f>IF(S792&gt;0,RANK(S792,(N792:P792,Q792:AL792)),0)</f>
        <v>6</v>
      </c>
      <c r="AQ792" s="7">
        <f>IF(T792&gt;0,RANK(T792,(N792:P792,Q792:AL792)),0)</f>
        <v>0</v>
      </c>
      <c r="AR792" s="2">
        <f t="shared" si="302"/>
        <v>2.4636376557540152E-3</v>
      </c>
      <c r="AS792" s="2">
        <f t="shared" si="303"/>
        <v>1.7055953001373953E-3</v>
      </c>
      <c r="AT792" s="2">
        <f t="shared" si="304"/>
        <v>7.1066470839058129E-4</v>
      </c>
      <c r="AU792" s="2">
        <f t="shared" si="305"/>
        <v>0</v>
      </c>
      <c r="AW792" t="s">
        <v>2257</v>
      </c>
      <c r="AX792" t="s">
        <v>354</v>
      </c>
      <c r="BA792" s="127">
        <v>18</v>
      </c>
      <c r="BB792" s="130">
        <v>111</v>
      </c>
      <c r="BC792" s="131">
        <f t="shared" si="284"/>
        <v>18111</v>
      </c>
      <c r="BE792" s="7" t="s">
        <v>3271</v>
      </c>
    </row>
    <row r="793" spans="1:57" hidden="1" outlineLevel="1" x14ac:dyDescent="0.2">
      <c r="A793" t="s">
        <v>293</v>
      </c>
      <c r="B793" t="s">
        <v>354</v>
      </c>
      <c r="C793" s="1">
        <f t="shared" si="296"/>
        <v>5344</v>
      </c>
      <c r="D793" s="7">
        <f>RANK(N793,(N793:P793,Q793:AL793))</f>
        <v>2</v>
      </c>
      <c r="E793" s="7">
        <f>RANK(O793,(N793:P793,Q793:AL793))</f>
        <v>1</v>
      </c>
      <c r="F793" s="7">
        <f>IF(P793&gt;0,RANK(P793,(N793:P793,Q793:AL793)),0)</f>
        <v>3</v>
      </c>
      <c r="G793" s="1">
        <f t="shared" si="297"/>
        <v>538</v>
      </c>
      <c r="H793" s="2">
        <f t="shared" si="295"/>
        <v>0.10067365269461077</v>
      </c>
      <c r="I793" s="2"/>
      <c r="J793" s="2">
        <f t="shared" si="298"/>
        <v>0.32877994011976047</v>
      </c>
      <c r="K793" s="2">
        <f t="shared" si="299"/>
        <v>0.42945359281437123</v>
      </c>
      <c r="L793" s="2">
        <f t="shared" si="300"/>
        <v>0.23839820359281438</v>
      </c>
      <c r="M793" s="2">
        <f t="shared" si="301"/>
        <v>3.3682634730539673E-3</v>
      </c>
      <c r="N793" s="1">
        <v>1757</v>
      </c>
      <c r="O793" s="1">
        <v>2295</v>
      </c>
      <c r="P793" s="1">
        <v>1274</v>
      </c>
      <c r="Q793" s="1">
        <v>11</v>
      </c>
      <c r="R793" s="1">
        <v>1</v>
      </c>
      <c r="S793" s="1">
        <v>6</v>
      </c>
      <c r="AN793" s="7">
        <f>IF(Q793&gt;0,RANK(Q793,(N793:P793,Q793:AL793)),0)</f>
        <v>4</v>
      </c>
      <c r="AO793" s="7">
        <f>IF(R793&gt;0,RANK(R793,(N793:P793,Q793:AL793)),0)</f>
        <v>6</v>
      </c>
      <c r="AP793" s="7">
        <f>IF(S793&gt;0,RANK(S793,(N793:P793,Q793:AL793)),0)</f>
        <v>5</v>
      </c>
      <c r="AQ793" s="7">
        <f>IF(T793&gt;0,RANK(T793,(N793:P793,Q793:AL793)),0)</f>
        <v>0</v>
      </c>
      <c r="AR793" s="2">
        <f t="shared" si="302"/>
        <v>2.0583832335329343E-3</v>
      </c>
      <c r="AS793" s="2">
        <f t="shared" si="303"/>
        <v>1.8712574850299402E-4</v>
      </c>
      <c r="AT793" s="2">
        <f t="shared" si="304"/>
        <v>1.122754491017964E-3</v>
      </c>
      <c r="AU793" s="2">
        <f t="shared" si="305"/>
        <v>0</v>
      </c>
      <c r="AW793" t="s">
        <v>293</v>
      </c>
      <c r="AX793" t="s">
        <v>354</v>
      </c>
      <c r="BA793" s="127">
        <v>18</v>
      </c>
      <c r="BB793" s="130">
        <v>113</v>
      </c>
      <c r="BC793" s="131">
        <f t="shared" si="284"/>
        <v>18113</v>
      </c>
      <c r="BE793" s="7" t="s">
        <v>3271</v>
      </c>
    </row>
    <row r="794" spans="1:57" hidden="1" outlineLevel="1" x14ac:dyDescent="0.2">
      <c r="A794" t="s">
        <v>213</v>
      </c>
      <c r="B794" t="s">
        <v>354</v>
      </c>
      <c r="C794" s="1">
        <f t="shared" si="296"/>
        <v>13713</v>
      </c>
      <c r="D794" s="7">
        <f>RANK(N794,(N794:P794,Q794:AL794))</f>
        <v>2</v>
      </c>
      <c r="E794" s="7">
        <f>RANK(O794,(N794:P794,Q794:AL794))</f>
        <v>1</v>
      </c>
      <c r="F794" s="7">
        <f>IF(P794&gt;0,RANK(P794,(N794:P794,Q794:AL794)),0)</f>
        <v>3</v>
      </c>
      <c r="G794" s="1">
        <f t="shared" si="297"/>
        <v>1472</v>
      </c>
      <c r="H794" s="2">
        <f t="shared" si="295"/>
        <v>0.10734339677678116</v>
      </c>
      <c r="I794" s="2"/>
      <c r="J794" s="2">
        <f t="shared" si="298"/>
        <v>0.32166557281411801</v>
      </c>
      <c r="K794" s="2">
        <f t="shared" si="299"/>
        <v>0.42900896959089913</v>
      </c>
      <c r="L794" s="2">
        <f t="shared" si="300"/>
        <v>0.24268941879967915</v>
      </c>
      <c r="M794" s="2">
        <f t="shared" si="301"/>
        <v>6.6360387953037225E-3</v>
      </c>
      <c r="N794" s="1">
        <v>4411</v>
      </c>
      <c r="O794" s="1">
        <v>5883</v>
      </c>
      <c r="P794" s="1">
        <v>3328</v>
      </c>
      <c r="Q794" s="1">
        <v>61</v>
      </c>
      <c r="R794" s="1">
        <v>19</v>
      </c>
      <c r="S794" s="1">
        <v>10</v>
      </c>
      <c r="W794" s="1">
        <v>1</v>
      </c>
      <c r="AN794" s="7">
        <f>IF(Q794&gt;0,RANK(Q794,(N794:P794,Q794:AL794)),0)</f>
        <v>4</v>
      </c>
      <c r="AO794" s="7">
        <f>IF(R794&gt;0,RANK(R794,(N794:P794,Q794:AL794)),0)</f>
        <v>5</v>
      </c>
      <c r="AP794" s="7">
        <f>IF(S794&gt;0,RANK(S794,(N794:P794,Q794:AL794)),0)</f>
        <v>6</v>
      </c>
      <c r="AQ794" s="7">
        <f>IF(T794&gt;0,RANK(T794,(N794:P794,Q794:AL794)),0)</f>
        <v>0</v>
      </c>
      <c r="AR794" s="2">
        <f t="shared" si="302"/>
        <v>4.4483336979508495E-3</v>
      </c>
      <c r="AS794" s="2">
        <f t="shared" si="303"/>
        <v>1.385546561656822E-3</v>
      </c>
      <c r="AT794" s="2">
        <f t="shared" si="304"/>
        <v>7.2923503245095897E-4</v>
      </c>
      <c r="AU794" s="2">
        <f t="shared" si="305"/>
        <v>0</v>
      </c>
      <c r="AW794" t="s">
        <v>213</v>
      </c>
      <c r="AX794" t="s">
        <v>354</v>
      </c>
      <c r="BA794" s="127">
        <v>18</v>
      </c>
      <c r="BB794" s="130">
        <v>115</v>
      </c>
      <c r="BC794" s="131">
        <f t="shared" si="284"/>
        <v>18115</v>
      </c>
      <c r="BE794" s="7" t="s">
        <v>3271</v>
      </c>
    </row>
    <row r="795" spans="1:57" hidden="1" outlineLevel="1" x14ac:dyDescent="0.2">
      <c r="A795" t="s">
        <v>599</v>
      </c>
      <c r="B795" t="s">
        <v>354</v>
      </c>
      <c r="C795" s="1">
        <f t="shared" si="296"/>
        <v>2514</v>
      </c>
      <c r="D795" s="7">
        <f>RANK(N795,(N795:P795,Q795:AL795))</f>
        <v>2</v>
      </c>
      <c r="E795" s="7">
        <f>RANK(O795,(N795:P795,Q795:AL795))</f>
        <v>1</v>
      </c>
      <c r="F795" s="7">
        <f>IF(P795&gt;0,RANK(P795,(N795:P795,Q795:AL795)),0)</f>
        <v>3</v>
      </c>
      <c r="G795" s="1">
        <f t="shared" si="297"/>
        <v>39</v>
      </c>
      <c r="H795" s="2">
        <f t="shared" si="295"/>
        <v>1.5513126491646777E-2</v>
      </c>
      <c r="I795" s="2"/>
      <c r="J795" s="2">
        <f t="shared" si="298"/>
        <v>0.38583929992044552</v>
      </c>
      <c r="K795" s="2">
        <f t="shared" si="299"/>
        <v>0.40135242641209229</v>
      </c>
      <c r="L795" s="2">
        <f t="shared" si="300"/>
        <v>0.20962609387430389</v>
      </c>
      <c r="M795" s="2">
        <f t="shared" si="301"/>
        <v>3.1821797931582962E-3</v>
      </c>
      <c r="N795" s="1">
        <v>970</v>
      </c>
      <c r="O795" s="1">
        <v>1009</v>
      </c>
      <c r="P795" s="1">
        <v>527</v>
      </c>
      <c r="Q795" s="1">
        <v>7</v>
      </c>
      <c r="S795" s="1">
        <v>1</v>
      </c>
      <c r="AN795" s="7">
        <f>IF(Q795&gt;0,RANK(Q795,(N795:P795,Q795:AL795)),0)</f>
        <v>4</v>
      </c>
      <c r="AO795" s="7">
        <f>IF(R795&gt;0,RANK(R795,(N795:P795,Q795:AL795)),0)</f>
        <v>0</v>
      </c>
      <c r="AP795" s="7">
        <f>IF(S795&gt;0,RANK(S795,(N795:P795,Q795:AL795)),0)</f>
        <v>5</v>
      </c>
      <c r="AQ795" s="7">
        <f>IF(T795&gt;0,RANK(T795,(N795:P795,Q795:AL795)),0)</f>
        <v>0</v>
      </c>
      <c r="AR795" s="2">
        <f t="shared" si="302"/>
        <v>2.7844073190135244E-3</v>
      </c>
      <c r="AS795" s="2">
        <f t="shared" si="303"/>
        <v>0</v>
      </c>
      <c r="AT795" s="2">
        <f t="shared" si="304"/>
        <v>3.977724741447892E-4</v>
      </c>
      <c r="AU795" s="2">
        <f t="shared" si="305"/>
        <v>0</v>
      </c>
      <c r="AW795" t="s">
        <v>599</v>
      </c>
      <c r="AX795" t="s">
        <v>354</v>
      </c>
      <c r="BA795" s="127">
        <v>18</v>
      </c>
      <c r="BB795" s="130">
        <v>117</v>
      </c>
      <c r="BC795" s="131">
        <f t="shared" si="284"/>
        <v>18117</v>
      </c>
      <c r="BE795" s="7" t="s">
        <v>3271</v>
      </c>
    </row>
    <row r="796" spans="1:57" hidden="1" outlineLevel="1" x14ac:dyDescent="0.2">
      <c r="A796" t="s">
        <v>678</v>
      </c>
      <c r="B796" t="s">
        <v>354</v>
      </c>
      <c r="C796" s="1">
        <f t="shared" si="296"/>
        <v>8015</v>
      </c>
      <c r="D796" s="7">
        <f>RANK(N796,(N796:P796,Q796:AL796))</f>
        <v>2</v>
      </c>
      <c r="E796" s="7">
        <f>RANK(O796,(N796:P796,Q796:AL796))</f>
        <v>1</v>
      </c>
      <c r="F796" s="7">
        <f>IF(P796&gt;0,RANK(P796,(N796:P796,Q796:AL796)),0)</f>
        <v>3</v>
      </c>
      <c r="G796" s="1">
        <f t="shared" si="297"/>
        <v>790</v>
      </c>
      <c r="H796" s="2">
        <f t="shared" si="295"/>
        <v>9.8565190268247033E-2</v>
      </c>
      <c r="I796" s="2"/>
      <c r="J796" s="2">
        <f t="shared" si="298"/>
        <v>0.36781035558328135</v>
      </c>
      <c r="K796" s="2">
        <f t="shared" si="299"/>
        <v>0.46637554585152841</v>
      </c>
      <c r="L796" s="2">
        <f t="shared" si="300"/>
        <v>0.16169681846537742</v>
      </c>
      <c r="M796" s="2">
        <f t="shared" si="301"/>
        <v>4.1172800998128256E-3</v>
      </c>
      <c r="N796" s="1">
        <v>2948</v>
      </c>
      <c r="O796" s="1">
        <v>3738</v>
      </c>
      <c r="P796" s="1">
        <v>1296</v>
      </c>
      <c r="Q796" s="1">
        <v>23</v>
      </c>
      <c r="S796" s="1">
        <v>10</v>
      </c>
      <c r="AN796" s="7">
        <f>IF(Q796&gt;0,RANK(Q796,(N796:P796,Q796:AL796)),0)</f>
        <v>4</v>
      </c>
      <c r="AO796" s="7">
        <f>IF(R796&gt;0,RANK(R796,(N796:P796,Q796:AL796)),0)</f>
        <v>0</v>
      </c>
      <c r="AP796" s="7">
        <f>IF(S796&gt;0,RANK(S796,(N796:P796,Q796:AL796)),0)</f>
        <v>5</v>
      </c>
      <c r="AQ796" s="7">
        <f>IF(T796&gt;0,RANK(T796,(N796:P796,Q796:AL796)),0)</f>
        <v>0</v>
      </c>
      <c r="AR796" s="2">
        <f t="shared" si="302"/>
        <v>2.8696194635059263E-3</v>
      </c>
      <c r="AS796" s="2">
        <f t="shared" si="303"/>
        <v>0</v>
      </c>
      <c r="AT796" s="2">
        <f t="shared" si="304"/>
        <v>1.2476606363069245E-3</v>
      </c>
      <c r="AU796" s="2">
        <f t="shared" si="305"/>
        <v>0</v>
      </c>
      <c r="AW796" t="s">
        <v>678</v>
      </c>
      <c r="AX796" t="s">
        <v>354</v>
      </c>
      <c r="BA796" s="127">
        <v>18</v>
      </c>
      <c r="BB796" s="130">
        <v>119</v>
      </c>
      <c r="BC796" s="131">
        <f t="shared" si="284"/>
        <v>18119</v>
      </c>
      <c r="BE796" s="7" t="s">
        <v>3271</v>
      </c>
    </row>
    <row r="797" spans="1:57" hidden="1" outlineLevel="1" x14ac:dyDescent="0.2">
      <c r="A797" t="s">
        <v>2554</v>
      </c>
      <c r="B797" t="s">
        <v>354</v>
      </c>
      <c r="C797" s="1">
        <f t="shared" si="296"/>
        <v>6555</v>
      </c>
      <c r="D797" s="7">
        <f>RANK(N797,(N797:P797,Q797:AL797))</f>
        <v>2</v>
      </c>
      <c r="E797" s="7">
        <f>RANK(O797,(N797:P797,Q797:AL797))</f>
        <v>1</v>
      </c>
      <c r="F797" s="7">
        <f>IF(P797&gt;0,RANK(P797,(N797:P797,Q797:AL797)),0)</f>
        <v>3</v>
      </c>
      <c r="G797" s="1">
        <f t="shared" si="297"/>
        <v>546</v>
      </c>
      <c r="H797" s="2">
        <f t="shared" si="295"/>
        <v>8.3295194508009152E-2</v>
      </c>
      <c r="I797" s="2"/>
      <c r="J797" s="2">
        <f t="shared" si="298"/>
        <v>0.33668954996186118</v>
      </c>
      <c r="K797" s="2">
        <f t="shared" si="299"/>
        <v>0.41998474446987033</v>
      </c>
      <c r="L797" s="2">
        <f t="shared" si="300"/>
        <v>0.23844393592677346</v>
      </c>
      <c r="M797" s="2">
        <f t="shared" si="301"/>
        <v>4.8817696414950318E-3</v>
      </c>
      <c r="N797" s="1">
        <v>2207</v>
      </c>
      <c r="O797" s="1">
        <v>2753</v>
      </c>
      <c r="P797" s="1">
        <v>1563</v>
      </c>
      <c r="Q797" s="1">
        <v>21</v>
      </c>
      <c r="R797" s="1">
        <v>3</v>
      </c>
      <c r="S797" s="1">
        <v>8</v>
      </c>
      <c r="AN797" s="7">
        <f>IF(Q797&gt;0,RANK(Q797,(N797:P797,Q797:AL797)),0)</f>
        <v>4</v>
      </c>
      <c r="AO797" s="7">
        <f>IF(R797&gt;0,RANK(R797,(N797:P797,Q797:AL797)),0)</f>
        <v>6</v>
      </c>
      <c r="AP797" s="7">
        <f>IF(S797&gt;0,RANK(S797,(N797:P797,Q797:AL797)),0)</f>
        <v>5</v>
      </c>
      <c r="AQ797" s="7">
        <f>IF(T797&gt;0,RANK(T797,(N797:P797,Q797:AL797)),0)</f>
        <v>0</v>
      </c>
      <c r="AR797" s="2">
        <f t="shared" si="302"/>
        <v>3.2036613272311211E-3</v>
      </c>
      <c r="AS797" s="2">
        <f t="shared" si="303"/>
        <v>4.5766590389016021E-4</v>
      </c>
      <c r="AT797" s="2">
        <f t="shared" si="304"/>
        <v>1.2204424103737605E-3</v>
      </c>
      <c r="AU797" s="2">
        <f t="shared" si="305"/>
        <v>0</v>
      </c>
      <c r="AW797" t="s">
        <v>2554</v>
      </c>
      <c r="AX797" t="s">
        <v>354</v>
      </c>
      <c r="BA797" s="127">
        <v>18</v>
      </c>
      <c r="BB797" s="130">
        <v>121</v>
      </c>
      <c r="BC797" s="131">
        <f t="shared" si="284"/>
        <v>18121</v>
      </c>
      <c r="BE797" s="7" t="s">
        <v>3271</v>
      </c>
    </row>
    <row r="798" spans="1:57" hidden="1" outlineLevel="1" x14ac:dyDescent="0.2">
      <c r="A798" t="s">
        <v>2555</v>
      </c>
      <c r="B798" t="s">
        <v>354</v>
      </c>
      <c r="C798" s="1">
        <f t="shared" si="296"/>
        <v>7099</v>
      </c>
      <c r="D798" s="7">
        <f>RANK(N798,(N798:P798,Q798:AL798))</f>
        <v>2</v>
      </c>
      <c r="E798" s="7">
        <f>RANK(O798,(N798:P798,Q798:AL798))</f>
        <v>1</v>
      </c>
      <c r="F798" s="7">
        <f>IF(P798&gt;0,RANK(P798,(N798:P798,Q798:AL798)),0)</f>
        <v>3</v>
      </c>
      <c r="G798" s="1">
        <f t="shared" si="297"/>
        <v>524</v>
      </c>
      <c r="H798" s="2">
        <f t="shared" si="295"/>
        <v>7.3813213128609667E-2</v>
      </c>
      <c r="I798" s="2"/>
      <c r="J798" s="2">
        <f t="shared" si="298"/>
        <v>0.34216086772784898</v>
      </c>
      <c r="K798" s="2">
        <f t="shared" si="299"/>
        <v>0.41597408085645865</v>
      </c>
      <c r="L798" s="2">
        <f t="shared" si="300"/>
        <v>0.23890688829412593</v>
      </c>
      <c r="M798" s="2">
        <f t="shared" si="301"/>
        <v>2.9581631215664927E-3</v>
      </c>
      <c r="N798" s="1">
        <v>2429</v>
      </c>
      <c r="O798" s="1">
        <v>2953</v>
      </c>
      <c r="P798" s="1">
        <v>1696</v>
      </c>
      <c r="Q798" s="1">
        <v>12</v>
      </c>
      <c r="R798" s="1">
        <v>3</v>
      </c>
      <c r="S798" s="1">
        <v>6</v>
      </c>
      <c r="AN798" s="7">
        <f>IF(Q798&gt;0,RANK(Q798,(N798:P798,Q798:AL798)),0)</f>
        <v>4</v>
      </c>
      <c r="AO798" s="7">
        <f>IF(R798&gt;0,RANK(R798,(N798:P798,Q798:AL798)),0)</f>
        <v>6</v>
      </c>
      <c r="AP798" s="7">
        <f>IF(S798&gt;0,RANK(S798,(N798:P798,Q798:AL798)),0)</f>
        <v>5</v>
      </c>
      <c r="AQ798" s="7">
        <f>IF(T798&gt;0,RANK(T798,(N798:P798,Q798:AL798)),0)</f>
        <v>0</v>
      </c>
      <c r="AR798" s="2">
        <f t="shared" si="302"/>
        <v>1.6903789266093816E-3</v>
      </c>
      <c r="AS798" s="2">
        <f t="shared" si="303"/>
        <v>4.2259473165234541E-4</v>
      </c>
      <c r="AT798" s="2">
        <f t="shared" si="304"/>
        <v>8.4518946330469082E-4</v>
      </c>
      <c r="AU798" s="2">
        <f t="shared" si="305"/>
        <v>0</v>
      </c>
      <c r="AW798" t="s">
        <v>2555</v>
      </c>
      <c r="AX798" t="s">
        <v>354</v>
      </c>
      <c r="BA798" s="127">
        <v>18</v>
      </c>
      <c r="BB798" s="130">
        <v>123</v>
      </c>
      <c r="BC798" s="131">
        <f t="shared" si="284"/>
        <v>18123</v>
      </c>
      <c r="BE798" s="7" t="s">
        <v>3271</v>
      </c>
    </row>
    <row r="799" spans="1:57" hidden="1" outlineLevel="1" x14ac:dyDescent="0.2">
      <c r="A799" t="s">
        <v>1579</v>
      </c>
      <c r="B799" t="s">
        <v>354</v>
      </c>
      <c r="C799" s="1">
        <f t="shared" si="296"/>
        <v>9382</v>
      </c>
      <c r="D799" s="7">
        <f>RANK(N799,(N799:P799,Q799:AL799))</f>
        <v>1</v>
      </c>
      <c r="E799" s="7">
        <f>RANK(O799,(N799:P799,Q799:AL799))</f>
        <v>2</v>
      </c>
      <c r="F799" s="7">
        <f>IF(P799&gt;0,RANK(P799,(N799:P799,Q799:AL799)),0)</f>
        <v>3</v>
      </c>
      <c r="G799" s="1">
        <f t="shared" si="297"/>
        <v>1856</v>
      </c>
      <c r="H799" s="2">
        <f t="shared" si="295"/>
        <v>0.19782562353442762</v>
      </c>
      <c r="I799" s="2"/>
      <c r="J799" s="2">
        <f t="shared" si="298"/>
        <v>0.51470901726710727</v>
      </c>
      <c r="K799" s="2">
        <f t="shared" si="299"/>
        <v>0.3168833937326796</v>
      </c>
      <c r="L799" s="2">
        <f t="shared" si="300"/>
        <v>0.16627584736729908</v>
      </c>
      <c r="M799" s="2">
        <f t="shared" si="301"/>
        <v>2.1317416329140471E-3</v>
      </c>
      <c r="N799" s="1">
        <v>4829</v>
      </c>
      <c r="O799" s="1">
        <v>2973</v>
      </c>
      <c r="P799" s="1">
        <v>1560</v>
      </c>
      <c r="Q799" s="1">
        <v>15</v>
      </c>
      <c r="S799" s="1">
        <v>5</v>
      </c>
      <c r="AN799" s="7">
        <f>IF(Q799&gt;0,RANK(Q799,(N799:P799,Q799:AL799)),0)</f>
        <v>4</v>
      </c>
      <c r="AO799" s="7">
        <f>IF(R799&gt;0,RANK(R799,(N799:P799,Q799:AL799)),0)</f>
        <v>0</v>
      </c>
      <c r="AP799" s="7">
        <f>IF(S799&gt;0,RANK(S799,(N799:P799,Q799:AL799)),0)</f>
        <v>5</v>
      </c>
      <c r="AQ799" s="7">
        <f>IF(T799&gt;0,RANK(T799,(N799:P799,Q799:AL799)),0)</f>
        <v>0</v>
      </c>
      <c r="AR799" s="2">
        <f t="shared" si="302"/>
        <v>1.598806224685568E-3</v>
      </c>
      <c r="AS799" s="2">
        <f t="shared" si="303"/>
        <v>0</v>
      </c>
      <c r="AT799" s="2">
        <f t="shared" si="304"/>
        <v>5.3293540822852271E-4</v>
      </c>
      <c r="AU799" s="2">
        <f t="shared" si="305"/>
        <v>0</v>
      </c>
      <c r="AW799" t="s">
        <v>1579</v>
      </c>
      <c r="AX799" t="s">
        <v>354</v>
      </c>
      <c r="BA799" s="127">
        <v>18</v>
      </c>
      <c r="BB799" s="130">
        <v>125</v>
      </c>
      <c r="BC799" s="131">
        <f t="shared" si="284"/>
        <v>18125</v>
      </c>
      <c r="BE799" s="7" t="s">
        <v>3271</v>
      </c>
    </row>
    <row r="800" spans="1:57" hidden="1" outlineLevel="1" x14ac:dyDescent="0.2">
      <c r="A800" t="s">
        <v>2486</v>
      </c>
      <c r="B800" t="s">
        <v>354</v>
      </c>
      <c r="C800" s="1">
        <f t="shared" si="296"/>
        <v>6371</v>
      </c>
      <c r="D800" s="7">
        <f>RANK(N800,(N800:P800,Q800:AL800))</f>
        <v>1</v>
      </c>
      <c r="E800" s="7">
        <f>RANK(O800,(N800:P800,Q800:AL800))</f>
        <v>2</v>
      </c>
      <c r="F800" s="7">
        <f>IF(P800&gt;0,RANK(P800,(N800:P800,Q800:AL800)),0)</f>
        <v>3</v>
      </c>
      <c r="G800" s="1">
        <f t="shared" si="297"/>
        <v>804</v>
      </c>
      <c r="H800" s="2">
        <f t="shared" si="295"/>
        <v>0.12619682938314236</v>
      </c>
      <c r="I800" s="2"/>
      <c r="J800" s="2">
        <f t="shared" si="298"/>
        <v>0.46460524250510121</v>
      </c>
      <c r="K800" s="2">
        <f t="shared" si="299"/>
        <v>0.33840841312195885</v>
      </c>
      <c r="L800" s="2">
        <f t="shared" si="300"/>
        <v>0.19431800345314706</v>
      </c>
      <c r="M800" s="2">
        <f t="shared" si="301"/>
        <v>2.6683409197928165E-3</v>
      </c>
      <c r="N800" s="1">
        <v>2960</v>
      </c>
      <c r="O800" s="1">
        <v>2156</v>
      </c>
      <c r="P800" s="1">
        <v>1238</v>
      </c>
      <c r="Q800" s="1">
        <v>8</v>
      </c>
      <c r="S800" s="1">
        <v>9</v>
      </c>
      <c r="AN800" s="7">
        <f>IF(Q800&gt;0,RANK(Q800,(N800:P800,Q800:AL800)),0)</f>
        <v>5</v>
      </c>
      <c r="AO800" s="7">
        <f>IF(R800&gt;0,RANK(R800,(N800:P800,Q800:AL800)),0)</f>
        <v>0</v>
      </c>
      <c r="AP800" s="7">
        <f>IF(S800&gt;0,RANK(S800,(N800:P800,Q800:AL800)),0)</f>
        <v>4</v>
      </c>
      <c r="AQ800" s="7">
        <f>IF(T800&gt;0,RANK(T800,(N800:P800,Q800:AL800)),0)</f>
        <v>0</v>
      </c>
      <c r="AR800" s="2">
        <f t="shared" si="302"/>
        <v>1.2556898446083817E-3</v>
      </c>
      <c r="AS800" s="2">
        <f t="shared" si="303"/>
        <v>0</v>
      </c>
      <c r="AT800" s="2">
        <f t="shared" si="304"/>
        <v>1.4126510751844294E-3</v>
      </c>
      <c r="AU800" s="2">
        <f t="shared" si="305"/>
        <v>0</v>
      </c>
      <c r="AW800" t="s">
        <v>2486</v>
      </c>
      <c r="AX800" t="s">
        <v>354</v>
      </c>
      <c r="BA800" s="127">
        <v>18</v>
      </c>
      <c r="BB800" s="130">
        <v>127</v>
      </c>
      <c r="BC800" s="131">
        <f t="shared" si="284"/>
        <v>18127</v>
      </c>
      <c r="BE800" s="7" t="s">
        <v>3271</v>
      </c>
    </row>
    <row r="801" spans="1:57" hidden="1" outlineLevel="1" x14ac:dyDescent="0.2">
      <c r="A801" t="s">
        <v>468</v>
      </c>
      <c r="B801" t="s">
        <v>354</v>
      </c>
      <c r="C801" s="1">
        <f t="shared" si="296"/>
        <v>57067</v>
      </c>
      <c r="D801" s="7">
        <f>RANK(N801,(N801:P801,Q801:AL801))</f>
        <v>2</v>
      </c>
      <c r="E801" s="7">
        <f>RANK(O801,(N801:P801,Q801:AL801))</f>
        <v>1</v>
      </c>
      <c r="F801" s="7">
        <f>IF(P801&gt;0,RANK(P801,(N801:P801,Q801:AL801)),0)</f>
        <v>3</v>
      </c>
      <c r="G801" s="1">
        <f t="shared" si="297"/>
        <v>1622</v>
      </c>
      <c r="H801" s="2">
        <f t="shared" si="295"/>
        <v>2.8422731175635655E-2</v>
      </c>
      <c r="I801" s="2"/>
      <c r="J801" s="2">
        <f t="shared" si="298"/>
        <v>0.36837401650691293</v>
      </c>
      <c r="K801" s="2">
        <f t="shared" si="299"/>
        <v>0.39679674768254858</v>
      </c>
      <c r="L801" s="2">
        <f t="shared" si="300"/>
        <v>0.22948464086074263</v>
      </c>
      <c r="M801" s="2">
        <f t="shared" si="301"/>
        <v>5.3445949497958611E-3</v>
      </c>
      <c r="N801" s="1">
        <v>21022</v>
      </c>
      <c r="O801" s="1">
        <v>22644</v>
      </c>
      <c r="P801" s="1">
        <v>13096</v>
      </c>
      <c r="Q801" s="1">
        <v>145</v>
      </c>
      <c r="R801" s="1">
        <v>102</v>
      </c>
      <c r="S801" s="1">
        <v>30</v>
      </c>
      <c r="U801" s="1">
        <v>25</v>
      </c>
      <c r="AB801" s="1">
        <v>3</v>
      </c>
      <c r="AN801" s="7">
        <f>IF(Q801&gt;0,RANK(Q801,(N801:P801,Q801:AL801)),0)</f>
        <v>4</v>
      </c>
      <c r="AO801" s="7">
        <f>IF(R801&gt;0,RANK(R801,(N801:P801,Q801:AL801)),0)</f>
        <v>5</v>
      </c>
      <c r="AP801" s="7">
        <f>IF(S801&gt;0,RANK(S801,(N801:P801,Q801:AL801)),0)</f>
        <v>6</v>
      </c>
      <c r="AQ801" s="7">
        <f>IF(T801&gt;0,RANK(T801,(N801:P801,Q801:AL801)),0)</f>
        <v>0</v>
      </c>
      <c r="AR801" s="2">
        <f t="shared" si="302"/>
        <v>2.5408730089193404E-3</v>
      </c>
      <c r="AS801" s="2">
        <f t="shared" si="303"/>
        <v>1.7873727373087774E-3</v>
      </c>
      <c r="AT801" s="2">
        <f t="shared" si="304"/>
        <v>5.256978639143463E-4</v>
      </c>
      <c r="AU801" s="2">
        <f t="shared" si="305"/>
        <v>0</v>
      </c>
      <c r="AW801" t="s">
        <v>468</v>
      </c>
      <c r="AX801" t="s">
        <v>354</v>
      </c>
      <c r="BA801" s="127">
        <v>18</v>
      </c>
      <c r="BB801" s="130">
        <v>129</v>
      </c>
      <c r="BC801" s="131">
        <f t="shared" ref="BC801:BC828" si="306">BA801*1000+BB801</f>
        <v>18129</v>
      </c>
      <c r="BE801" s="7" t="s">
        <v>3271</v>
      </c>
    </row>
    <row r="802" spans="1:57" hidden="1" outlineLevel="1" x14ac:dyDescent="0.2">
      <c r="A802" t="s">
        <v>2413</v>
      </c>
      <c r="B802" t="s">
        <v>354</v>
      </c>
      <c r="C802" s="1">
        <f t="shared" ref="C802:C830" si="307">SUM(N802:AL802)</f>
        <v>11453</v>
      </c>
      <c r="D802" s="7">
        <f>RANK(N802,(N802:P802,Q802:AL802))</f>
        <v>1</v>
      </c>
      <c r="E802" s="7">
        <f>RANK(O802,(N802:P802,Q802:AL802))</f>
        <v>2</v>
      </c>
      <c r="F802" s="7">
        <f>IF(P802&gt;0,RANK(P802,(N802:P802,Q802:AL802)),0)</f>
        <v>3</v>
      </c>
      <c r="G802" s="1">
        <f t="shared" ref="G802:G830" si="308">MAX(N802:P802)-LARGE(N802:P802,2)</f>
        <v>197</v>
      </c>
      <c r="H802" s="2">
        <f t="shared" si="295"/>
        <v>1.7200733432288482E-2</v>
      </c>
      <c r="I802" s="2"/>
      <c r="J802" s="2">
        <f t="shared" ref="J802:J830" si="309">IF($C802=0,"-",N802/$C802)</f>
        <v>0.40443551907797082</v>
      </c>
      <c r="K802" s="2">
        <f t="shared" ref="K802:K830" si="310">IF($C802=0,"-",O802/$C802)</f>
        <v>0.38723478564568237</v>
      </c>
      <c r="L802" s="2">
        <f t="shared" ref="L802:L830" si="311">IF($C802=0,"-",P802/$C802)</f>
        <v>0.20579760761372567</v>
      </c>
      <c r="M802" s="2">
        <f t="shared" ref="M802:M830" si="312">IF(C802=0,"-",(1-J802-K802-L802))</f>
        <v>2.5320876626211408E-3</v>
      </c>
      <c r="N802" s="1">
        <v>4632</v>
      </c>
      <c r="O802" s="1">
        <v>4435</v>
      </c>
      <c r="P802" s="1">
        <v>2357</v>
      </c>
      <c r="Q802" s="1">
        <v>20</v>
      </c>
      <c r="R802" s="1">
        <v>3</v>
      </c>
      <c r="S802" s="1">
        <v>6</v>
      </c>
      <c r="AN802" s="7">
        <f>IF(Q802&gt;0,RANK(Q802,(N802:P802,Q802:AL802)),0)</f>
        <v>4</v>
      </c>
      <c r="AO802" s="7">
        <f>IF(R802&gt;0,RANK(R802,(N802:P802,Q802:AL802)),0)</f>
        <v>6</v>
      </c>
      <c r="AP802" s="7">
        <f>IF(S802&gt;0,RANK(S802,(N802:P802,Q802:AL802)),0)</f>
        <v>5</v>
      </c>
      <c r="AQ802" s="7">
        <f>IF(T802&gt;0,RANK(T802,(N802:P802,Q802:AL802)),0)</f>
        <v>0</v>
      </c>
      <c r="AR802" s="2">
        <f t="shared" ref="AR802:AR830" si="313">IF($C802=0,"-",Q802/$C802)</f>
        <v>1.7462673535318257E-3</v>
      </c>
      <c r="AS802" s="2">
        <f t="shared" ref="AS802:AS830" si="314">IF($C802=0,"-",R802/$C802)</f>
        <v>2.6194010302977384E-4</v>
      </c>
      <c r="AT802" s="2">
        <f t="shared" ref="AT802:AT830" si="315">IF($C802=0,"-",S802/$C802)</f>
        <v>5.2388020605954769E-4</v>
      </c>
      <c r="AU802" s="2">
        <f t="shared" ref="AU802:AU830" si="316">IF($C802=0,"-",T802/$C802)</f>
        <v>0</v>
      </c>
      <c r="AW802" t="s">
        <v>2413</v>
      </c>
      <c r="AX802" t="s">
        <v>354</v>
      </c>
      <c r="BA802" s="127">
        <v>18</v>
      </c>
      <c r="BB802" s="130">
        <v>131</v>
      </c>
      <c r="BC802" s="131">
        <f t="shared" si="306"/>
        <v>18131</v>
      </c>
      <c r="BE802" s="7" t="s">
        <v>3271</v>
      </c>
    </row>
    <row r="803" spans="1:57" hidden="1" outlineLevel="1" x14ac:dyDescent="0.2">
      <c r="A803" t="s">
        <v>216</v>
      </c>
      <c r="B803" t="s">
        <v>354</v>
      </c>
      <c r="C803" s="1">
        <f t="shared" si="307"/>
        <v>5916</v>
      </c>
      <c r="D803" s="7">
        <f>RANK(N803,(N803:P803,Q803:AL803))</f>
        <v>2</v>
      </c>
      <c r="E803" s="7">
        <f>RANK(O803,(N803:P803,Q803:AL803))</f>
        <v>1</v>
      </c>
      <c r="F803" s="7">
        <f>IF(P803&gt;0,RANK(P803,(N803:P803,Q803:AL803)),0)</f>
        <v>3</v>
      </c>
      <c r="G803" s="1">
        <f t="shared" si="308"/>
        <v>762</v>
      </c>
      <c r="H803" s="2">
        <f t="shared" si="295"/>
        <v>0.12880324543610547</v>
      </c>
      <c r="I803" s="2"/>
      <c r="J803" s="2">
        <f t="shared" si="309"/>
        <v>0.32961460446247465</v>
      </c>
      <c r="K803" s="2">
        <f t="shared" si="310"/>
        <v>0.45841784989858014</v>
      </c>
      <c r="L803" s="2">
        <f t="shared" si="311"/>
        <v>0.20520622041920217</v>
      </c>
      <c r="M803" s="2">
        <f t="shared" si="312"/>
        <v>6.7613252197430973E-3</v>
      </c>
      <c r="N803" s="1">
        <v>1950</v>
      </c>
      <c r="O803" s="1">
        <v>2712</v>
      </c>
      <c r="P803" s="1">
        <v>1214</v>
      </c>
      <c r="Q803" s="1">
        <v>26</v>
      </c>
      <c r="R803" s="1">
        <v>5</v>
      </c>
      <c r="S803" s="1">
        <v>9</v>
      </c>
      <c r="AN803" s="7">
        <f>IF(Q803&gt;0,RANK(Q803,(N803:P803,Q803:AL803)),0)</f>
        <v>4</v>
      </c>
      <c r="AO803" s="7">
        <f>IF(R803&gt;0,RANK(R803,(N803:P803,Q803:AL803)),0)</f>
        <v>6</v>
      </c>
      <c r="AP803" s="7">
        <f>IF(S803&gt;0,RANK(S803,(N803:P803,Q803:AL803)),0)</f>
        <v>5</v>
      </c>
      <c r="AQ803" s="7">
        <f>IF(T803&gt;0,RANK(T803,(N803:P803,Q803:AL803)),0)</f>
        <v>0</v>
      </c>
      <c r="AR803" s="2">
        <f t="shared" si="313"/>
        <v>4.3948613928329952E-3</v>
      </c>
      <c r="AS803" s="2">
        <f t="shared" si="314"/>
        <v>8.4516565246788369E-4</v>
      </c>
      <c r="AT803" s="2">
        <f t="shared" si="315"/>
        <v>1.5212981744421906E-3</v>
      </c>
      <c r="AU803" s="2">
        <f t="shared" si="316"/>
        <v>0</v>
      </c>
      <c r="AW803" t="s">
        <v>216</v>
      </c>
      <c r="AX803" t="s">
        <v>354</v>
      </c>
      <c r="BA803" s="127">
        <v>18</v>
      </c>
      <c r="BB803" s="130">
        <v>133</v>
      </c>
      <c r="BC803" s="131">
        <f t="shared" si="306"/>
        <v>18133</v>
      </c>
      <c r="BE803" s="7" t="s">
        <v>3271</v>
      </c>
    </row>
    <row r="804" spans="1:57" hidden="1" outlineLevel="1" x14ac:dyDescent="0.2">
      <c r="A804" t="s">
        <v>1878</v>
      </c>
      <c r="B804" t="s">
        <v>354</v>
      </c>
      <c r="C804" s="1">
        <f t="shared" si="307"/>
        <v>12048</v>
      </c>
      <c r="D804" s="7">
        <f>RANK(N804,(N804:P804,Q804:AL804))</f>
        <v>2</v>
      </c>
      <c r="E804" s="7">
        <f>RANK(O804,(N804:P804,Q804:AL804))</f>
        <v>1</v>
      </c>
      <c r="F804" s="7">
        <f>IF(P804&gt;0,RANK(P804,(N804:P804,Q804:AL804)),0)</f>
        <v>3</v>
      </c>
      <c r="G804" s="1">
        <f t="shared" si="308"/>
        <v>1854</v>
      </c>
      <c r="H804" s="2">
        <f t="shared" si="295"/>
        <v>0.15388446215139442</v>
      </c>
      <c r="I804" s="2"/>
      <c r="J804" s="2">
        <f t="shared" si="309"/>
        <v>0.28942563081009298</v>
      </c>
      <c r="K804" s="2">
        <f t="shared" si="310"/>
        <v>0.44331009296148738</v>
      </c>
      <c r="L804" s="2">
        <f t="shared" si="311"/>
        <v>0.26344621513944222</v>
      </c>
      <c r="M804" s="2">
        <f t="shared" si="312"/>
        <v>3.8180610889774202E-3</v>
      </c>
      <c r="N804" s="1">
        <v>3487</v>
      </c>
      <c r="O804" s="1">
        <v>5341</v>
      </c>
      <c r="P804" s="1">
        <v>3174</v>
      </c>
      <c r="Q804" s="1">
        <v>35</v>
      </c>
      <c r="R804" s="1">
        <v>3</v>
      </c>
      <c r="S804" s="1">
        <v>8</v>
      </c>
      <c r="AN804" s="7">
        <f>IF(Q804&gt;0,RANK(Q804,(N804:P804,Q804:AL804)),0)</f>
        <v>4</v>
      </c>
      <c r="AO804" s="7">
        <f>IF(R804&gt;0,RANK(R804,(N804:P804,Q804:AL804)),0)</f>
        <v>6</v>
      </c>
      <c r="AP804" s="7">
        <f>IF(S804&gt;0,RANK(S804,(N804:P804,Q804:AL804)),0)</f>
        <v>5</v>
      </c>
      <c r="AQ804" s="7">
        <f>IF(T804&gt;0,RANK(T804,(N804:P804,Q804:AL804)),0)</f>
        <v>0</v>
      </c>
      <c r="AR804" s="2">
        <f t="shared" si="313"/>
        <v>2.9050464807436919E-3</v>
      </c>
      <c r="AS804" s="2">
        <f t="shared" si="314"/>
        <v>2.4900398406374502E-4</v>
      </c>
      <c r="AT804" s="2">
        <f t="shared" si="315"/>
        <v>6.6401062416998667E-4</v>
      </c>
      <c r="AU804" s="2">
        <f t="shared" si="316"/>
        <v>0</v>
      </c>
      <c r="AW804" t="s">
        <v>1878</v>
      </c>
      <c r="AX804" t="s">
        <v>354</v>
      </c>
      <c r="BA804" s="127">
        <v>18</v>
      </c>
      <c r="BB804" s="130">
        <v>135</v>
      </c>
      <c r="BC804" s="131">
        <f t="shared" si="306"/>
        <v>18135</v>
      </c>
      <c r="BE804" s="7" t="s">
        <v>3271</v>
      </c>
    </row>
    <row r="805" spans="1:57" hidden="1" outlineLevel="1" x14ac:dyDescent="0.2">
      <c r="A805" t="s">
        <v>2150</v>
      </c>
      <c r="B805" t="s">
        <v>354</v>
      </c>
      <c r="C805" s="1">
        <f t="shared" si="307"/>
        <v>11784</v>
      </c>
      <c r="D805" s="7">
        <f>RANK(N805,(N805:P805,Q805:AL805))</f>
        <v>2</v>
      </c>
      <c r="E805" s="7">
        <f>RANK(O805,(N805:P805,Q805:AL805))</f>
        <v>1</v>
      </c>
      <c r="F805" s="7">
        <f>IF(P805&gt;0,RANK(P805,(N805:P805,Q805:AL805)),0)</f>
        <v>3</v>
      </c>
      <c r="G805" s="1">
        <f t="shared" si="308"/>
        <v>1067</v>
      </c>
      <c r="H805" s="2">
        <f t="shared" si="295"/>
        <v>9.0546503733876446E-2</v>
      </c>
      <c r="I805" s="2"/>
      <c r="J805" s="2">
        <f t="shared" si="309"/>
        <v>0.32841140529531571</v>
      </c>
      <c r="K805" s="2">
        <f t="shared" si="310"/>
        <v>0.41895790902919211</v>
      </c>
      <c r="L805" s="2">
        <f t="shared" si="311"/>
        <v>0.24940597420230823</v>
      </c>
      <c r="M805" s="2">
        <f t="shared" si="312"/>
        <v>3.2247114731838999E-3</v>
      </c>
      <c r="N805" s="1">
        <v>3870</v>
      </c>
      <c r="O805" s="1">
        <v>4937</v>
      </c>
      <c r="P805" s="1">
        <v>2939</v>
      </c>
      <c r="Q805" s="1">
        <v>24</v>
      </c>
      <c r="R805" s="1">
        <v>5</v>
      </c>
      <c r="S805" s="1">
        <v>9</v>
      </c>
      <c r="AN805" s="7">
        <f>IF(Q805&gt;0,RANK(Q805,(N805:P805,Q805:AL805)),0)</f>
        <v>4</v>
      </c>
      <c r="AO805" s="7">
        <f>IF(R805&gt;0,RANK(R805,(N805:P805,Q805:AL805)),0)</f>
        <v>6</v>
      </c>
      <c r="AP805" s="7">
        <f>IF(S805&gt;0,RANK(S805,(N805:P805,Q805:AL805)),0)</f>
        <v>5</v>
      </c>
      <c r="AQ805" s="7">
        <f>IF(T805&gt;0,RANK(T805,(N805:P805,Q805:AL805)),0)</f>
        <v>0</v>
      </c>
      <c r="AR805" s="2">
        <f t="shared" si="313"/>
        <v>2.0366598778004071E-3</v>
      </c>
      <c r="AS805" s="2">
        <f t="shared" si="314"/>
        <v>4.2430414120841819E-4</v>
      </c>
      <c r="AT805" s="2">
        <f t="shared" si="315"/>
        <v>7.6374745417515273E-4</v>
      </c>
      <c r="AU805" s="2">
        <f t="shared" si="316"/>
        <v>0</v>
      </c>
      <c r="AW805" t="s">
        <v>2150</v>
      </c>
      <c r="AX805" t="s">
        <v>354</v>
      </c>
      <c r="BA805" s="127">
        <v>18</v>
      </c>
      <c r="BB805" s="130">
        <v>137</v>
      </c>
      <c r="BC805" s="131">
        <f t="shared" si="306"/>
        <v>18137</v>
      </c>
      <c r="BE805" s="7" t="s">
        <v>3271</v>
      </c>
    </row>
    <row r="806" spans="1:57" hidden="1" outlineLevel="1" x14ac:dyDescent="0.2">
      <c r="A806" t="s">
        <v>3100</v>
      </c>
      <c r="B806" t="s">
        <v>354</v>
      </c>
      <c r="C806" s="1">
        <f t="shared" si="307"/>
        <v>10937</v>
      </c>
      <c r="D806" s="7">
        <f>RANK(N806,(N806:P806,Q806:AL806))</f>
        <v>2</v>
      </c>
      <c r="E806" s="7">
        <f>RANK(O806,(N806:P806,Q806:AL806))</f>
        <v>1</v>
      </c>
      <c r="F806" s="7">
        <f>IF(P806&gt;0,RANK(P806,(N806:P806,Q806:AL806)),0)</f>
        <v>3</v>
      </c>
      <c r="G806" s="1">
        <f t="shared" si="308"/>
        <v>1553</v>
      </c>
      <c r="H806" s="2">
        <f t="shared" si="295"/>
        <v>0.14199506263143458</v>
      </c>
      <c r="I806" s="2"/>
      <c r="J806" s="2">
        <f t="shared" si="309"/>
        <v>0.31818597421596417</v>
      </c>
      <c r="K806" s="2">
        <f t="shared" si="310"/>
        <v>0.46018103684739875</v>
      </c>
      <c r="L806" s="2">
        <f t="shared" si="311"/>
        <v>0.21998719941483039</v>
      </c>
      <c r="M806" s="2">
        <f t="shared" si="312"/>
        <v>1.6457895218066898E-3</v>
      </c>
      <c r="N806" s="1">
        <v>3480</v>
      </c>
      <c r="O806" s="1">
        <v>5033</v>
      </c>
      <c r="P806" s="1">
        <v>2406</v>
      </c>
      <c r="Q806" s="1">
        <v>10</v>
      </c>
      <c r="R806" s="1">
        <v>3</v>
      </c>
      <c r="S806" s="1">
        <v>5</v>
      </c>
      <c r="AN806" s="7">
        <f>IF(Q806&gt;0,RANK(Q806,(N806:P806,Q806:AL806)),0)</f>
        <v>4</v>
      </c>
      <c r="AO806" s="7">
        <f>IF(R806&gt;0,RANK(R806,(N806:P806,Q806:AL806)),0)</f>
        <v>6</v>
      </c>
      <c r="AP806" s="7">
        <f>IF(S806&gt;0,RANK(S806,(N806:P806,Q806:AL806)),0)</f>
        <v>5</v>
      </c>
      <c r="AQ806" s="7">
        <f>IF(T806&gt;0,RANK(T806,(N806:P806,Q806:AL806)),0)</f>
        <v>0</v>
      </c>
      <c r="AR806" s="2">
        <f t="shared" si="313"/>
        <v>9.1432751211483951E-4</v>
      </c>
      <c r="AS806" s="2">
        <f t="shared" si="314"/>
        <v>2.7429825363445184E-4</v>
      </c>
      <c r="AT806" s="2">
        <f t="shared" si="315"/>
        <v>4.5716375605741976E-4</v>
      </c>
      <c r="AU806" s="2">
        <f t="shared" si="316"/>
        <v>0</v>
      </c>
      <c r="AW806" t="s">
        <v>3100</v>
      </c>
      <c r="AX806" t="s">
        <v>354</v>
      </c>
      <c r="BA806" s="127">
        <v>18</v>
      </c>
      <c r="BB806" s="130">
        <v>139</v>
      </c>
      <c r="BC806" s="131">
        <f t="shared" si="306"/>
        <v>18139</v>
      </c>
      <c r="BE806" s="7" t="s">
        <v>3271</v>
      </c>
    </row>
    <row r="807" spans="1:57" hidden="1" outlineLevel="1" x14ac:dyDescent="0.2">
      <c r="A807" t="s">
        <v>2374</v>
      </c>
      <c r="B807" t="s">
        <v>354</v>
      </c>
      <c r="C807" s="1">
        <f t="shared" si="307"/>
        <v>8008</v>
      </c>
      <c r="D807" s="7">
        <f>RANK(N807,(N807:P807,Q807:AL807))</f>
        <v>2</v>
      </c>
      <c r="E807" s="7">
        <f>RANK(O807,(N807:P807,Q807:AL807))</f>
        <v>1</v>
      </c>
      <c r="F807" s="7">
        <f>IF(P807&gt;0,RANK(P807,(N807:P807,Q807:AL807)),0)</f>
        <v>3</v>
      </c>
      <c r="G807" s="1">
        <f t="shared" si="308"/>
        <v>1705</v>
      </c>
      <c r="H807" s="2">
        <f t="shared" si="295"/>
        <v>0.21291208791208791</v>
      </c>
      <c r="I807" s="2"/>
      <c r="J807" s="2">
        <f t="shared" si="309"/>
        <v>0.27072927072927072</v>
      </c>
      <c r="K807" s="2">
        <f t="shared" si="310"/>
        <v>0.48364135864135865</v>
      </c>
      <c r="L807" s="2">
        <f t="shared" si="311"/>
        <v>0.24325674325674326</v>
      </c>
      <c r="M807" s="2">
        <f t="shared" si="312"/>
        <v>2.3726273726273062E-3</v>
      </c>
      <c r="N807" s="1">
        <v>2168</v>
      </c>
      <c r="O807" s="1">
        <v>3873</v>
      </c>
      <c r="P807" s="1">
        <v>1948</v>
      </c>
      <c r="Q807" s="1">
        <v>17</v>
      </c>
      <c r="S807" s="1">
        <v>2</v>
      </c>
      <c r="AN807" s="7">
        <f>IF(Q807&gt;0,RANK(Q807,(N807:P807,Q807:AL807)),0)</f>
        <v>4</v>
      </c>
      <c r="AO807" s="7">
        <f>IF(R807&gt;0,RANK(R807,(N807:P807,Q807:AL807)),0)</f>
        <v>0</v>
      </c>
      <c r="AP807" s="7">
        <f>IF(S807&gt;0,RANK(S807,(N807:P807,Q807:AL807)),0)</f>
        <v>5</v>
      </c>
      <c r="AQ807" s="7">
        <f>IF(T807&gt;0,RANK(T807,(N807:P807,Q807:AL807)),0)</f>
        <v>0</v>
      </c>
      <c r="AR807" s="2">
        <f t="shared" si="313"/>
        <v>2.122877122877123E-3</v>
      </c>
      <c r="AS807" s="2">
        <f t="shared" si="314"/>
        <v>0</v>
      </c>
      <c r="AT807" s="2">
        <f t="shared" si="315"/>
        <v>2.4975024975024975E-4</v>
      </c>
      <c r="AU807" s="2">
        <f t="shared" si="316"/>
        <v>0</v>
      </c>
      <c r="AW807" t="s">
        <v>2374</v>
      </c>
      <c r="AX807" t="s">
        <v>354</v>
      </c>
      <c r="BA807" s="127">
        <v>18</v>
      </c>
      <c r="BB807" s="130">
        <v>141</v>
      </c>
      <c r="BC807" s="131">
        <f t="shared" si="306"/>
        <v>18141</v>
      </c>
      <c r="BE807" s="7" t="s">
        <v>3271</v>
      </c>
    </row>
    <row r="808" spans="1:57" hidden="1" outlineLevel="1" x14ac:dyDescent="0.2">
      <c r="A808" t="s">
        <v>2972</v>
      </c>
      <c r="B808" t="s">
        <v>354</v>
      </c>
      <c r="C808" s="1">
        <f t="shared" si="307"/>
        <v>104465</v>
      </c>
      <c r="D808" s="7">
        <f>RANK(N808,(N808:P808,Q808:AL808))</f>
        <v>1</v>
      </c>
      <c r="E808" s="7">
        <f>RANK(O808,(N808:P808,Q808:AL808))</f>
        <v>2</v>
      </c>
      <c r="F808" s="7">
        <f>IF(P808&gt;0,RANK(P808,(N808:P808,Q808:AL808)),0)</f>
        <v>3</v>
      </c>
      <c r="G808" s="1">
        <f t="shared" si="308"/>
        <v>7269</v>
      </c>
      <c r="H808" s="2">
        <f t="shared" si="295"/>
        <v>6.9583113961613943E-2</v>
      </c>
      <c r="I808" s="2"/>
      <c r="J808" s="2">
        <f t="shared" si="309"/>
        <v>0.44228210405398938</v>
      </c>
      <c r="K808" s="2">
        <f t="shared" si="310"/>
        <v>0.37269899009237545</v>
      </c>
      <c r="L808" s="2">
        <f t="shared" si="311"/>
        <v>0.18023261379409372</v>
      </c>
      <c r="M808" s="2">
        <f t="shared" si="312"/>
        <v>4.7862920595414526E-3</v>
      </c>
      <c r="N808" s="1">
        <v>46203</v>
      </c>
      <c r="O808" s="1">
        <v>38934</v>
      </c>
      <c r="P808" s="1">
        <v>18828</v>
      </c>
      <c r="Q808" s="1">
        <v>320</v>
      </c>
      <c r="R808" s="1">
        <v>46</v>
      </c>
      <c r="S808" s="1">
        <v>125</v>
      </c>
      <c r="U808" s="1">
        <v>9</v>
      </c>
      <c r="AN808" s="7">
        <f>IF(Q808&gt;0,RANK(Q808,(N808:P808,Q808:AL808)),0)</f>
        <v>4</v>
      </c>
      <c r="AO808" s="7">
        <f>IF(R808&gt;0,RANK(R808,(N808:P808,Q808:AL808)),0)</f>
        <v>6</v>
      </c>
      <c r="AP808" s="7">
        <f>IF(S808&gt;0,RANK(S808,(N808:P808,Q808:AL808)),0)</f>
        <v>5</v>
      </c>
      <c r="AQ808" s="7">
        <f>IF(T808&gt;0,RANK(T808,(N808:P808,Q808:AL808)),0)</f>
        <v>0</v>
      </c>
      <c r="AR808" s="2">
        <f t="shared" si="313"/>
        <v>3.0632269181065427E-3</v>
      </c>
      <c r="AS808" s="2">
        <f t="shared" si="314"/>
        <v>4.4033886947781556E-4</v>
      </c>
      <c r="AT808" s="2">
        <f t="shared" si="315"/>
        <v>1.1965730148853684E-3</v>
      </c>
      <c r="AU808" s="2">
        <f t="shared" si="316"/>
        <v>0</v>
      </c>
      <c r="AW808" t="s">
        <v>2972</v>
      </c>
      <c r="AX808" t="s">
        <v>354</v>
      </c>
      <c r="BA808" s="127">
        <v>18</v>
      </c>
      <c r="BB808" s="130">
        <v>143</v>
      </c>
      <c r="BC808" s="131">
        <f t="shared" si="306"/>
        <v>18143</v>
      </c>
      <c r="BE808" s="7" t="s">
        <v>3271</v>
      </c>
    </row>
    <row r="809" spans="1:57" hidden="1" outlineLevel="1" x14ac:dyDescent="0.2">
      <c r="A809" t="s">
        <v>1465</v>
      </c>
      <c r="B809" t="s">
        <v>354</v>
      </c>
      <c r="C809" s="1">
        <f t="shared" si="307"/>
        <v>7859</v>
      </c>
      <c r="D809" s="7">
        <f>RANK(N809,(N809:P809,Q809:AL809))</f>
        <v>1</v>
      </c>
      <c r="E809" s="7">
        <f>RANK(O809,(N809:P809,Q809:AL809))</f>
        <v>2</v>
      </c>
      <c r="F809" s="7">
        <f>IF(P809&gt;0,RANK(P809,(N809:P809,Q809:AL809)),0)</f>
        <v>3</v>
      </c>
      <c r="G809" s="1">
        <f t="shared" si="308"/>
        <v>1436</v>
      </c>
      <c r="H809" s="2">
        <f t="shared" si="295"/>
        <v>0.18272044789413411</v>
      </c>
      <c r="I809" s="2"/>
      <c r="J809" s="2">
        <f t="shared" si="309"/>
        <v>0.51978623234508203</v>
      </c>
      <c r="K809" s="2">
        <f t="shared" si="310"/>
        <v>0.33706578445094798</v>
      </c>
      <c r="L809" s="2">
        <f t="shared" si="311"/>
        <v>0.13894897569665351</v>
      </c>
      <c r="M809" s="2">
        <f t="shared" si="312"/>
        <v>4.1990075073164712E-3</v>
      </c>
      <c r="N809" s="1">
        <v>4085</v>
      </c>
      <c r="O809" s="1">
        <v>2649</v>
      </c>
      <c r="P809" s="1">
        <v>1092</v>
      </c>
      <c r="Q809" s="1">
        <v>18</v>
      </c>
      <c r="R809" s="1">
        <v>6</v>
      </c>
      <c r="S809" s="1">
        <v>9</v>
      </c>
      <c r="AN809" s="7">
        <f>IF(Q809&gt;0,RANK(Q809,(N809:P809,Q809:AL809)),0)</f>
        <v>4</v>
      </c>
      <c r="AO809" s="7">
        <f>IF(R809&gt;0,RANK(R809,(N809:P809,Q809:AL809)),0)</f>
        <v>6</v>
      </c>
      <c r="AP809" s="7">
        <f>IF(S809&gt;0,RANK(S809,(N809:P809,Q809:AL809)),0)</f>
        <v>5</v>
      </c>
      <c r="AQ809" s="7">
        <f>IF(T809&gt;0,RANK(T809,(N809:P809,Q809:AL809)),0)</f>
        <v>0</v>
      </c>
      <c r="AR809" s="2">
        <f t="shared" si="313"/>
        <v>2.2903677312635195E-3</v>
      </c>
      <c r="AS809" s="2">
        <f t="shared" si="314"/>
        <v>7.6345591042117314E-4</v>
      </c>
      <c r="AT809" s="2">
        <f t="shared" si="315"/>
        <v>1.1451838656317598E-3</v>
      </c>
      <c r="AU809" s="2">
        <f t="shared" si="316"/>
        <v>0</v>
      </c>
      <c r="AW809" t="s">
        <v>1465</v>
      </c>
      <c r="AX809" t="s">
        <v>354</v>
      </c>
      <c r="BA809" s="127">
        <v>18</v>
      </c>
      <c r="BB809" s="130">
        <v>145</v>
      </c>
      <c r="BC809" s="131">
        <f t="shared" si="306"/>
        <v>18145</v>
      </c>
      <c r="BE809" s="7" t="s">
        <v>3271</v>
      </c>
    </row>
    <row r="810" spans="1:57" hidden="1" outlineLevel="1" x14ac:dyDescent="0.2">
      <c r="A810" t="s">
        <v>1816</v>
      </c>
      <c r="B810" t="s">
        <v>354</v>
      </c>
      <c r="C810" s="1">
        <f t="shared" si="307"/>
        <v>16211</v>
      </c>
      <c r="D810" s="7">
        <f>RANK(N810,(N810:P810,Q810:AL810))</f>
        <v>2</v>
      </c>
      <c r="E810" s="7">
        <f>RANK(O810,(N810:P810,Q810:AL810))</f>
        <v>1</v>
      </c>
      <c r="F810" s="7">
        <f>IF(P810&gt;0,RANK(P810,(N810:P810,Q810:AL810)),0)</f>
        <v>3</v>
      </c>
      <c r="G810" s="1">
        <f t="shared" si="308"/>
        <v>3515</v>
      </c>
      <c r="H810" s="2">
        <f t="shared" si="295"/>
        <v>0.21682807969896983</v>
      </c>
      <c r="I810" s="2"/>
      <c r="J810" s="2">
        <f t="shared" si="309"/>
        <v>0.28129048177163657</v>
      </c>
      <c r="K810" s="2">
        <f t="shared" si="310"/>
        <v>0.4981185614706064</v>
      </c>
      <c r="L810" s="2">
        <f t="shared" si="311"/>
        <v>0.21719819875393251</v>
      </c>
      <c r="M810" s="2">
        <f t="shared" si="312"/>
        <v>3.3927580038244642E-3</v>
      </c>
      <c r="N810" s="1">
        <v>4560</v>
      </c>
      <c r="O810" s="1">
        <v>8075</v>
      </c>
      <c r="P810" s="1">
        <v>3521</v>
      </c>
      <c r="Q810" s="1">
        <v>45</v>
      </c>
      <c r="R810" s="1">
        <v>5</v>
      </c>
      <c r="S810" s="1">
        <v>5</v>
      </c>
      <c r="AN810" s="7">
        <f>IF(Q810&gt;0,RANK(Q810,(N810:P810,Q810:AL810)),0)</f>
        <v>4</v>
      </c>
      <c r="AO810" s="7">
        <f>IF(R810&gt;0,RANK(R810,(N810:P810,Q810:AL810)),0)</f>
        <v>5</v>
      </c>
      <c r="AP810" s="7">
        <f>IF(S810&gt;0,RANK(S810,(N810:P810,Q810:AL810)),0)</f>
        <v>5</v>
      </c>
      <c r="AQ810" s="7">
        <f>IF(T810&gt;0,RANK(T810,(N810:P810,Q810:AL810)),0)</f>
        <v>0</v>
      </c>
      <c r="AR810" s="2">
        <f t="shared" si="313"/>
        <v>2.7758929122200975E-3</v>
      </c>
      <c r="AS810" s="2">
        <f t="shared" si="314"/>
        <v>3.0843254580223303E-4</v>
      </c>
      <c r="AT810" s="2">
        <f t="shared" si="315"/>
        <v>3.0843254580223303E-4</v>
      </c>
      <c r="AU810" s="2">
        <f t="shared" si="316"/>
        <v>0</v>
      </c>
      <c r="AW810" t="s">
        <v>1816</v>
      </c>
      <c r="AX810" t="s">
        <v>354</v>
      </c>
      <c r="BA810" s="127">
        <v>18</v>
      </c>
      <c r="BB810" s="130">
        <v>147</v>
      </c>
      <c r="BC810" s="131">
        <f t="shared" si="306"/>
        <v>18147</v>
      </c>
      <c r="BE810" s="7" t="s">
        <v>3271</v>
      </c>
    </row>
    <row r="811" spans="1:57" hidden="1" outlineLevel="1" x14ac:dyDescent="0.2">
      <c r="A811" t="s">
        <v>154</v>
      </c>
      <c r="B811" t="s">
        <v>354</v>
      </c>
      <c r="C811" s="1">
        <f t="shared" si="307"/>
        <v>9579</v>
      </c>
      <c r="D811" s="7">
        <f>RANK(N811,(N811:P811,Q811:AL811))</f>
        <v>1</v>
      </c>
      <c r="E811" s="7">
        <f>RANK(O811,(N811:P811,Q811:AL811))</f>
        <v>2</v>
      </c>
      <c r="F811" s="7">
        <f>IF(P811&gt;0,RANK(P811,(N811:P811,Q811:AL811)),0)</f>
        <v>3</v>
      </c>
      <c r="G811" s="1">
        <f t="shared" si="308"/>
        <v>512</v>
      </c>
      <c r="H811" s="2">
        <f t="shared" si="295"/>
        <v>5.3450255767825451E-2</v>
      </c>
      <c r="I811" s="2"/>
      <c r="J811" s="2">
        <f t="shared" si="309"/>
        <v>0.4490030274558931</v>
      </c>
      <c r="K811" s="2">
        <f t="shared" si="310"/>
        <v>0.39555277168806763</v>
      </c>
      <c r="L811" s="2">
        <f t="shared" si="311"/>
        <v>0.15283432508612591</v>
      </c>
      <c r="M811" s="2">
        <f t="shared" si="312"/>
        <v>2.6098757699133113E-3</v>
      </c>
      <c r="N811" s="1">
        <v>4301</v>
      </c>
      <c r="O811" s="1">
        <v>3789</v>
      </c>
      <c r="P811" s="1">
        <v>1464</v>
      </c>
      <c r="Q811" s="1">
        <v>16</v>
      </c>
      <c r="S811" s="1">
        <v>9</v>
      </c>
      <c r="AN811" s="7">
        <f>IF(Q811&gt;0,RANK(Q811,(N811:P811,Q811:AL811)),0)</f>
        <v>4</v>
      </c>
      <c r="AO811" s="7">
        <f>IF(R811&gt;0,RANK(R811,(N811:P811,Q811:AL811)),0)</f>
        <v>0</v>
      </c>
      <c r="AP811" s="7">
        <f>IF(S811&gt;0,RANK(S811,(N811:P811,Q811:AL811)),0)</f>
        <v>5</v>
      </c>
      <c r="AQ811" s="7">
        <f>IF(T811&gt;0,RANK(T811,(N811:P811,Q811:AL811)),0)</f>
        <v>0</v>
      </c>
      <c r="AR811" s="2">
        <f t="shared" si="313"/>
        <v>1.6703204927445453E-3</v>
      </c>
      <c r="AS811" s="2">
        <f t="shared" si="314"/>
        <v>0</v>
      </c>
      <c r="AT811" s="2">
        <f t="shared" si="315"/>
        <v>9.395552771688068E-4</v>
      </c>
      <c r="AU811" s="2">
        <f t="shared" si="316"/>
        <v>0</v>
      </c>
      <c r="AW811" t="s">
        <v>154</v>
      </c>
      <c r="AX811" t="s">
        <v>354</v>
      </c>
      <c r="BA811" s="127">
        <v>18</v>
      </c>
      <c r="BB811" s="130">
        <v>149</v>
      </c>
      <c r="BC811" s="131">
        <f t="shared" si="306"/>
        <v>18149</v>
      </c>
      <c r="BE811" s="7" t="s">
        <v>3271</v>
      </c>
    </row>
    <row r="812" spans="1:57" hidden="1" outlineLevel="1" x14ac:dyDescent="0.2">
      <c r="A812" t="s">
        <v>878</v>
      </c>
      <c r="B812" t="s">
        <v>354</v>
      </c>
      <c r="C812" s="1">
        <f t="shared" si="307"/>
        <v>8758</v>
      </c>
      <c r="D812" s="7">
        <f>RANK(N812,(N812:P812,Q812:AL812))</f>
        <v>1</v>
      </c>
      <c r="E812" s="7">
        <f>RANK(O812,(N812:P812,Q812:AL812))</f>
        <v>2</v>
      </c>
      <c r="F812" s="7">
        <f>IF(P812&gt;0,RANK(P812,(N812:P812,Q812:AL812)),0)</f>
        <v>3</v>
      </c>
      <c r="G812" s="1">
        <f t="shared" si="308"/>
        <v>595</v>
      </c>
      <c r="H812" s="2">
        <f t="shared" si="295"/>
        <v>6.7937885361954789E-2</v>
      </c>
      <c r="I812" s="2"/>
      <c r="J812" s="2">
        <f t="shared" si="309"/>
        <v>0.42189997716373601</v>
      </c>
      <c r="K812" s="2">
        <f t="shared" si="310"/>
        <v>0.35396209180178123</v>
      </c>
      <c r="L812" s="2">
        <f t="shared" si="311"/>
        <v>0.21523178807947019</v>
      </c>
      <c r="M812" s="2">
        <f t="shared" si="312"/>
        <v>8.9061429550126303E-3</v>
      </c>
      <c r="N812" s="1">
        <v>3695</v>
      </c>
      <c r="O812" s="1">
        <v>3100</v>
      </c>
      <c r="P812" s="1">
        <v>1885</v>
      </c>
      <c r="Q812" s="1">
        <v>47</v>
      </c>
      <c r="R812" s="1">
        <v>15</v>
      </c>
      <c r="S812" s="1">
        <v>16</v>
      </c>
      <c r="AN812" s="7">
        <f>IF(Q812&gt;0,RANK(Q812,(N812:P812,Q812:AL812)),0)</f>
        <v>4</v>
      </c>
      <c r="AO812" s="7">
        <f>IF(R812&gt;0,RANK(R812,(N812:P812,Q812:AL812)),0)</f>
        <v>6</v>
      </c>
      <c r="AP812" s="7">
        <f>IF(S812&gt;0,RANK(S812,(N812:P812,Q812:AL812)),0)</f>
        <v>5</v>
      </c>
      <c r="AQ812" s="7">
        <f>IF(T812&gt;0,RANK(T812,(N812:P812,Q812:AL812)),0)</f>
        <v>0</v>
      </c>
      <c r="AR812" s="2">
        <f t="shared" si="313"/>
        <v>5.3665220369947478E-3</v>
      </c>
      <c r="AS812" s="2">
        <f t="shared" si="314"/>
        <v>1.712719799040877E-3</v>
      </c>
      <c r="AT812" s="2">
        <f t="shared" si="315"/>
        <v>1.8269011189769354E-3</v>
      </c>
      <c r="AU812" s="2">
        <f t="shared" si="316"/>
        <v>0</v>
      </c>
      <c r="AW812" t="s">
        <v>878</v>
      </c>
      <c r="AX812" t="s">
        <v>354</v>
      </c>
      <c r="BA812" s="127">
        <v>18</v>
      </c>
      <c r="BB812" s="130">
        <v>151</v>
      </c>
      <c r="BC812" s="131">
        <f t="shared" si="306"/>
        <v>18151</v>
      </c>
      <c r="BE812" s="7" t="s">
        <v>3271</v>
      </c>
    </row>
    <row r="813" spans="1:57" hidden="1" outlineLevel="1" x14ac:dyDescent="0.2">
      <c r="A813" t="s">
        <v>617</v>
      </c>
      <c r="B813" t="s">
        <v>354</v>
      </c>
      <c r="C813" s="1">
        <f t="shared" si="307"/>
        <v>11469</v>
      </c>
      <c r="D813" s="7">
        <f>RANK(N813,(N813:P813,Q813:AL813))</f>
        <v>2</v>
      </c>
      <c r="E813" s="7">
        <f>RANK(O813,(N813:P813,Q813:AL813))</f>
        <v>1</v>
      </c>
      <c r="F813" s="7">
        <f>IF(P813&gt;0,RANK(P813,(N813:P813,Q813:AL813)),0)</f>
        <v>3</v>
      </c>
      <c r="G813" s="1">
        <f t="shared" si="308"/>
        <v>1238</v>
      </c>
      <c r="H813" s="2">
        <f t="shared" si="295"/>
        <v>0.10794315110297323</v>
      </c>
      <c r="I813" s="2"/>
      <c r="J813" s="2">
        <f t="shared" si="309"/>
        <v>0.31650536228093118</v>
      </c>
      <c r="K813" s="2">
        <f t="shared" si="310"/>
        <v>0.42444851338390444</v>
      </c>
      <c r="L813" s="2">
        <f t="shared" si="311"/>
        <v>0.2525067573458889</v>
      </c>
      <c r="M813" s="2">
        <f t="shared" si="312"/>
        <v>6.5393669892754858E-3</v>
      </c>
      <c r="N813" s="1">
        <v>3630</v>
      </c>
      <c r="O813" s="1">
        <v>4868</v>
      </c>
      <c r="P813" s="1">
        <v>2896</v>
      </c>
      <c r="Q813" s="1">
        <v>35</v>
      </c>
      <c r="R813" s="1">
        <v>33</v>
      </c>
      <c r="S813" s="1">
        <v>7</v>
      </c>
      <c r="AN813" s="7">
        <f>IF(Q813&gt;0,RANK(Q813,(N813:P813,Q813:AL813)),0)</f>
        <v>4</v>
      </c>
      <c r="AO813" s="7">
        <f>IF(R813&gt;0,RANK(R813,(N813:P813,Q813:AL813)),0)</f>
        <v>5</v>
      </c>
      <c r="AP813" s="7">
        <f>IF(S813&gt;0,RANK(S813,(N813:P813,Q813:AL813)),0)</f>
        <v>6</v>
      </c>
      <c r="AQ813" s="7">
        <f>IF(T813&gt;0,RANK(T813,(N813:P813,Q813:AL813)),0)</f>
        <v>0</v>
      </c>
      <c r="AR813" s="2">
        <f t="shared" si="313"/>
        <v>3.0517045949952043E-3</v>
      </c>
      <c r="AS813" s="2">
        <f t="shared" si="314"/>
        <v>2.8773214752811928E-3</v>
      </c>
      <c r="AT813" s="2">
        <f t="shared" si="315"/>
        <v>6.1034091899904094E-4</v>
      </c>
      <c r="AU813" s="2">
        <f t="shared" si="316"/>
        <v>0</v>
      </c>
      <c r="AW813" t="s">
        <v>617</v>
      </c>
      <c r="AX813" t="s">
        <v>354</v>
      </c>
      <c r="BA813" s="127">
        <v>18</v>
      </c>
      <c r="BB813" s="130">
        <v>153</v>
      </c>
      <c r="BC813" s="131">
        <f t="shared" si="306"/>
        <v>18153</v>
      </c>
      <c r="BE813" s="7" t="s">
        <v>3271</v>
      </c>
    </row>
    <row r="814" spans="1:57" hidden="1" outlineLevel="1" x14ac:dyDescent="0.2">
      <c r="A814" t="s">
        <v>618</v>
      </c>
      <c r="B814" t="s">
        <v>354</v>
      </c>
      <c r="C814" s="1">
        <f t="shared" si="307"/>
        <v>9168</v>
      </c>
      <c r="D814" s="7">
        <f>RANK(N814,(N814:P814,Q814:AL814))</f>
        <v>1</v>
      </c>
      <c r="E814" s="7">
        <f>RANK(O814,(N814:P814,Q814:AL814))</f>
        <v>2</v>
      </c>
      <c r="F814" s="7">
        <f>IF(P814&gt;0,RANK(P814,(N814:P814,Q814:AL814)),0)</f>
        <v>3</v>
      </c>
      <c r="G814" s="1">
        <f t="shared" si="308"/>
        <v>1159</v>
      </c>
      <c r="H814" s="2">
        <f t="shared" si="295"/>
        <v>0.12641797556719023</v>
      </c>
      <c r="I814" s="2"/>
      <c r="J814" s="2">
        <f t="shared" si="309"/>
        <v>0.4593150087260035</v>
      </c>
      <c r="K814" s="2">
        <f t="shared" si="310"/>
        <v>0.33289703315881325</v>
      </c>
      <c r="L814" s="2">
        <f t="shared" si="311"/>
        <v>0.2025523560209424</v>
      </c>
      <c r="M814" s="2">
        <f t="shared" si="312"/>
        <v>5.2356020942408432E-3</v>
      </c>
      <c r="N814" s="1">
        <v>4211</v>
      </c>
      <c r="O814" s="1">
        <v>3052</v>
      </c>
      <c r="P814" s="1">
        <v>1857</v>
      </c>
      <c r="Q814" s="1">
        <v>41</v>
      </c>
      <c r="R814" s="1">
        <v>2</v>
      </c>
      <c r="S814" s="1">
        <v>5</v>
      </c>
      <c r="AN814" s="7">
        <f>IF(Q814&gt;0,RANK(Q814,(N814:P814,Q814:AL814)),0)</f>
        <v>4</v>
      </c>
      <c r="AO814" s="7">
        <f>IF(R814&gt;0,RANK(R814,(N814:P814,Q814:AL814)),0)</f>
        <v>6</v>
      </c>
      <c r="AP814" s="7">
        <f>IF(S814&gt;0,RANK(S814,(N814:P814,Q814:AL814)),0)</f>
        <v>5</v>
      </c>
      <c r="AQ814" s="7">
        <f>IF(T814&gt;0,RANK(T814,(N814:P814,Q814:AL814)),0)</f>
        <v>0</v>
      </c>
      <c r="AR814" s="2">
        <f t="shared" si="313"/>
        <v>4.4720767888307153E-3</v>
      </c>
      <c r="AS814" s="2">
        <f t="shared" si="314"/>
        <v>2.1815008726003491E-4</v>
      </c>
      <c r="AT814" s="2">
        <f t="shared" si="315"/>
        <v>5.4537521815008726E-4</v>
      </c>
      <c r="AU814" s="2">
        <f t="shared" si="316"/>
        <v>0</v>
      </c>
      <c r="AW814" t="s">
        <v>618</v>
      </c>
      <c r="AX814" t="s">
        <v>354</v>
      </c>
      <c r="BA814" s="127">
        <v>18</v>
      </c>
      <c r="BB814" s="130">
        <v>155</v>
      </c>
      <c r="BC814" s="131">
        <f t="shared" si="306"/>
        <v>18155</v>
      </c>
      <c r="BE814" s="7" t="s">
        <v>3271</v>
      </c>
    </row>
    <row r="815" spans="1:57" hidden="1" outlineLevel="1" x14ac:dyDescent="0.2">
      <c r="A815" t="s">
        <v>619</v>
      </c>
      <c r="B815" t="s">
        <v>354</v>
      </c>
      <c r="C815" s="1">
        <f t="shared" si="307"/>
        <v>3388</v>
      </c>
      <c r="D815" s="7">
        <f>RANK(N815,(N815:P815,Q815:AL815))</f>
        <v>1</v>
      </c>
      <c r="E815" s="7">
        <f>RANK(O815,(N815:P815,Q815:AL815))</f>
        <v>2</v>
      </c>
      <c r="F815" s="7">
        <f>IF(P815&gt;0,RANK(P815,(N815:P815,Q815:AL815)),0)</f>
        <v>3</v>
      </c>
      <c r="G815" s="1">
        <f t="shared" si="308"/>
        <v>324</v>
      </c>
      <c r="H815" s="2">
        <f t="shared" si="295"/>
        <v>9.5631641086186547E-2</v>
      </c>
      <c r="I815" s="2"/>
      <c r="J815" s="2">
        <f t="shared" si="309"/>
        <v>0.45306965761511214</v>
      </c>
      <c r="K815" s="2">
        <f t="shared" si="310"/>
        <v>0.3574380165289256</v>
      </c>
      <c r="L815" s="2">
        <f t="shared" si="311"/>
        <v>0.18772136953955135</v>
      </c>
      <c r="M815" s="2">
        <f t="shared" si="312"/>
        <v>1.770956316410971E-3</v>
      </c>
      <c r="N815" s="1">
        <v>1535</v>
      </c>
      <c r="O815" s="1">
        <v>1211</v>
      </c>
      <c r="P815" s="1">
        <v>636</v>
      </c>
      <c r="Q815" s="1">
        <v>4</v>
      </c>
      <c r="S815" s="1">
        <v>2</v>
      </c>
      <c r="AN815" s="7">
        <f>IF(Q815&gt;0,RANK(Q815,(N815:P815,Q815:AL815)),0)</f>
        <v>4</v>
      </c>
      <c r="AO815" s="7">
        <f>IF(R815&gt;0,RANK(R815,(N815:P815,Q815:AL815)),0)</f>
        <v>0</v>
      </c>
      <c r="AP815" s="7">
        <f>IF(S815&gt;0,RANK(S815,(N815:P815,Q815:AL815)),0)</f>
        <v>5</v>
      </c>
      <c r="AQ815" s="7">
        <f>IF(T815&gt;0,RANK(T815,(N815:P815,Q815:AL815)),0)</f>
        <v>0</v>
      </c>
      <c r="AR815" s="2">
        <f t="shared" si="313"/>
        <v>1.1806375442739079E-3</v>
      </c>
      <c r="AS815" s="2">
        <f t="shared" si="314"/>
        <v>0</v>
      </c>
      <c r="AT815" s="2">
        <f t="shared" si="315"/>
        <v>5.9031877213695393E-4</v>
      </c>
      <c r="AU815" s="2">
        <f t="shared" si="316"/>
        <v>0</v>
      </c>
      <c r="AW815" t="s">
        <v>619</v>
      </c>
      <c r="AX815" t="s">
        <v>354</v>
      </c>
      <c r="BA815" s="127">
        <v>18</v>
      </c>
      <c r="BB815" s="130">
        <v>157</v>
      </c>
      <c r="BC815" s="131">
        <f t="shared" si="306"/>
        <v>18157</v>
      </c>
      <c r="BE815" s="7" t="s">
        <v>3271</v>
      </c>
    </row>
    <row r="816" spans="1:57" hidden="1" outlineLevel="1" x14ac:dyDescent="0.2">
      <c r="A816" t="s">
        <v>1121</v>
      </c>
      <c r="B816" t="s">
        <v>354</v>
      </c>
      <c r="C816" s="1">
        <f t="shared" si="307"/>
        <v>50334</v>
      </c>
      <c r="D816" s="7">
        <f>RANK(N816,(N816:P816,Q816:AL816))</f>
        <v>2</v>
      </c>
      <c r="E816" s="7">
        <f>RANK(O816,(N816:P816,Q816:AL816))</f>
        <v>1</v>
      </c>
      <c r="F816" s="7">
        <f>IF(P816&gt;0,RANK(P816,(N816:P816,Q816:AL816)),0)</f>
        <v>3</v>
      </c>
      <c r="G816" s="1">
        <f t="shared" si="308"/>
        <v>5707</v>
      </c>
      <c r="H816" s="2">
        <f t="shared" si="295"/>
        <v>0.11338260420391783</v>
      </c>
      <c r="I816" s="2"/>
      <c r="J816" s="2">
        <f t="shared" si="309"/>
        <v>0.34455835022052689</v>
      </c>
      <c r="K816" s="2">
        <f t="shared" si="310"/>
        <v>0.45794095442444471</v>
      </c>
      <c r="L816" s="2">
        <f t="shared" si="311"/>
        <v>0.19239480271784479</v>
      </c>
      <c r="M816" s="2">
        <f t="shared" si="312"/>
        <v>5.1058926371835567E-3</v>
      </c>
      <c r="N816" s="1">
        <v>17343</v>
      </c>
      <c r="O816" s="1">
        <v>23050</v>
      </c>
      <c r="P816" s="1">
        <v>9684</v>
      </c>
      <c r="Q816" s="1">
        <v>187</v>
      </c>
      <c r="R816" s="1">
        <v>15</v>
      </c>
      <c r="S816" s="1">
        <v>51</v>
      </c>
      <c r="U816" s="1">
        <v>4</v>
      </c>
      <c r="AN816" s="7">
        <f>IF(Q816&gt;0,RANK(Q816,(N816:P816,Q816:AL816)),0)</f>
        <v>4</v>
      </c>
      <c r="AO816" s="7">
        <f>IF(R816&gt;0,RANK(R816,(N816:P816,Q816:AL816)),0)</f>
        <v>6</v>
      </c>
      <c r="AP816" s="7">
        <f>IF(S816&gt;0,RANK(S816,(N816:P816,Q816:AL816)),0)</f>
        <v>5</v>
      </c>
      <c r="AQ816" s="7">
        <f>IF(T816&gt;0,RANK(T816,(N816:P816,Q816:AL816)),0)</f>
        <v>0</v>
      </c>
      <c r="AR816" s="2">
        <f t="shared" si="313"/>
        <v>3.7151825803631738E-3</v>
      </c>
      <c r="AS816" s="2">
        <f t="shared" si="314"/>
        <v>2.9800929789009417E-4</v>
      </c>
      <c r="AT816" s="2">
        <f t="shared" si="315"/>
        <v>1.0132316128263201E-3</v>
      </c>
      <c r="AU816" s="2">
        <f t="shared" si="316"/>
        <v>0</v>
      </c>
      <c r="AW816" t="s">
        <v>1121</v>
      </c>
      <c r="AX816" t="s">
        <v>354</v>
      </c>
      <c r="BA816" s="127">
        <v>18</v>
      </c>
      <c r="BB816" s="130">
        <v>159</v>
      </c>
      <c r="BC816" s="131">
        <f t="shared" si="306"/>
        <v>18159</v>
      </c>
      <c r="BE816" s="7" t="s">
        <v>3271</v>
      </c>
    </row>
    <row r="817" spans="1:63" hidden="1" outlineLevel="1" x14ac:dyDescent="0.2">
      <c r="A817" t="s">
        <v>1122</v>
      </c>
      <c r="B817" t="s">
        <v>354</v>
      </c>
      <c r="C817" s="1">
        <f t="shared" si="307"/>
        <v>7883</v>
      </c>
      <c r="D817" s="7">
        <f>RANK(N817,(N817:P817,Q817:AL817))</f>
        <v>2</v>
      </c>
      <c r="E817" s="7">
        <f>RANK(O817,(N817:P817,Q817:AL817))</f>
        <v>1</v>
      </c>
      <c r="F817" s="7">
        <f>IF(P817&gt;0,RANK(P817,(N817:P817,Q817:AL817)),0)</f>
        <v>3</v>
      </c>
      <c r="G817" s="1">
        <f t="shared" si="308"/>
        <v>1781</v>
      </c>
      <c r="H817" s="2">
        <f t="shared" ref="H817:H880" si="317">G817/C817</f>
        <v>0.22592921476595204</v>
      </c>
      <c r="I817" s="2"/>
      <c r="J817" s="2">
        <f t="shared" si="309"/>
        <v>0.26956742356970698</v>
      </c>
      <c r="K817" s="2">
        <f t="shared" si="310"/>
        <v>0.49549663833565899</v>
      </c>
      <c r="L817" s="2">
        <f t="shared" si="311"/>
        <v>0.23036914880121781</v>
      </c>
      <c r="M817" s="2">
        <f t="shared" si="312"/>
        <v>4.5667892934162235E-3</v>
      </c>
      <c r="N817" s="1">
        <v>2125</v>
      </c>
      <c r="O817" s="1">
        <v>3906</v>
      </c>
      <c r="P817" s="1">
        <v>1816</v>
      </c>
      <c r="Q817" s="1">
        <v>27</v>
      </c>
      <c r="R817" s="1">
        <v>6</v>
      </c>
      <c r="S817" s="1">
        <v>3</v>
      </c>
      <c r="AN817" s="7">
        <f>IF(Q817&gt;0,RANK(Q817,(N817:P817,Q817:AL817)),0)</f>
        <v>4</v>
      </c>
      <c r="AO817" s="7">
        <f>IF(R817&gt;0,RANK(R817,(N817:P817,Q817:AL817)),0)</f>
        <v>5</v>
      </c>
      <c r="AP817" s="7">
        <f>IF(S817&gt;0,RANK(S817,(N817:P817,Q817:AL817)),0)</f>
        <v>6</v>
      </c>
      <c r="AQ817" s="7">
        <f>IF(T817&gt;0,RANK(T817,(N817:P817,Q817:AL817)),0)</f>
        <v>0</v>
      </c>
      <c r="AR817" s="2">
        <f t="shared" si="313"/>
        <v>3.425091970062159E-3</v>
      </c>
      <c r="AS817" s="2">
        <f t="shared" si="314"/>
        <v>7.6113154890270201E-4</v>
      </c>
      <c r="AT817" s="2">
        <f t="shared" si="315"/>
        <v>3.80565774451351E-4</v>
      </c>
      <c r="AU817" s="2">
        <f t="shared" si="316"/>
        <v>0</v>
      </c>
      <c r="AW817" t="s">
        <v>1122</v>
      </c>
      <c r="AX817" t="s">
        <v>354</v>
      </c>
      <c r="BA817" s="127">
        <v>18</v>
      </c>
      <c r="BB817" s="130">
        <v>161</v>
      </c>
      <c r="BC817" s="131">
        <f t="shared" si="306"/>
        <v>18161</v>
      </c>
      <c r="BE817" s="7" t="s">
        <v>3271</v>
      </c>
    </row>
    <row r="818" spans="1:63" hidden="1" outlineLevel="1" x14ac:dyDescent="0.2">
      <c r="A818" t="s">
        <v>845</v>
      </c>
      <c r="B818" t="s">
        <v>354</v>
      </c>
      <c r="C818" s="1">
        <f t="shared" si="307"/>
        <v>2968</v>
      </c>
      <c r="D818" s="7">
        <f>RANK(N818,(N818:P818,Q818:AL818))</f>
        <v>2</v>
      </c>
      <c r="E818" s="7">
        <f>RANK(O818,(N818:P818,Q818:AL818))</f>
        <v>1</v>
      </c>
      <c r="F818" s="7">
        <f>IF(P818&gt;0,RANK(P818,(N818:P818,Q818:AL818)),0)</f>
        <v>3</v>
      </c>
      <c r="G818" s="1">
        <f t="shared" si="308"/>
        <v>496</v>
      </c>
      <c r="H818" s="2">
        <f t="shared" si="317"/>
        <v>0.16711590296495957</v>
      </c>
      <c r="I818" s="2"/>
      <c r="J818" s="2">
        <f t="shared" si="309"/>
        <v>0.30256064690026951</v>
      </c>
      <c r="K818" s="2">
        <f t="shared" si="310"/>
        <v>0.46967654986522911</v>
      </c>
      <c r="L818" s="2">
        <f t="shared" si="311"/>
        <v>0.22371967654986524</v>
      </c>
      <c r="M818" s="2">
        <f t="shared" si="312"/>
        <v>4.0431266846361336E-3</v>
      </c>
      <c r="N818" s="1">
        <v>898</v>
      </c>
      <c r="O818" s="1">
        <v>1394</v>
      </c>
      <c r="P818" s="1">
        <v>664</v>
      </c>
      <c r="Q818" s="1">
        <v>8</v>
      </c>
      <c r="R818" s="1">
        <v>2</v>
      </c>
      <c r="S818" s="1">
        <v>1</v>
      </c>
      <c r="U818" s="1">
        <v>1</v>
      </c>
      <c r="AN818" s="7">
        <f>IF(Q818&gt;0,RANK(Q818,(N818:P818,Q818:AL818)),0)</f>
        <v>4</v>
      </c>
      <c r="AO818" s="7">
        <f>IF(R818&gt;0,RANK(R818,(N818:P818,Q818:AL818)),0)</f>
        <v>5</v>
      </c>
      <c r="AP818" s="7">
        <f>IF(S818&gt;0,RANK(S818,(N818:P818,Q818:AL818)),0)</f>
        <v>6</v>
      </c>
      <c r="AQ818" s="7">
        <f>IF(T818&gt;0,RANK(T818,(N818:P818,Q818:AL818)),0)</f>
        <v>0</v>
      </c>
      <c r="AR818" s="2">
        <f t="shared" si="313"/>
        <v>2.6954177897574125E-3</v>
      </c>
      <c r="AS818" s="2">
        <f t="shared" si="314"/>
        <v>6.7385444743935314E-4</v>
      </c>
      <c r="AT818" s="2">
        <f t="shared" si="315"/>
        <v>3.3692722371967657E-4</v>
      </c>
      <c r="AU818" s="2">
        <f t="shared" si="316"/>
        <v>0</v>
      </c>
      <c r="AW818" t="s">
        <v>845</v>
      </c>
      <c r="AX818" t="s">
        <v>354</v>
      </c>
      <c r="BA818" s="127">
        <v>18</v>
      </c>
      <c r="BB818" s="130">
        <v>163</v>
      </c>
      <c r="BC818" s="131">
        <f t="shared" si="306"/>
        <v>18163</v>
      </c>
      <c r="BE818" s="7" t="s">
        <v>3271</v>
      </c>
    </row>
    <row r="819" spans="1:63" hidden="1" outlineLevel="1" x14ac:dyDescent="0.2">
      <c r="A819" t="s">
        <v>2948</v>
      </c>
      <c r="B819" t="s">
        <v>354</v>
      </c>
      <c r="C819" s="1">
        <f t="shared" si="307"/>
        <v>76840</v>
      </c>
      <c r="D819" s="7">
        <f>RANK(N819,(N819:P819,Q819:AL819))</f>
        <v>1</v>
      </c>
      <c r="E819" s="7">
        <f>RANK(O819,(N819:P819,Q819:AL819))</f>
        <v>2</v>
      </c>
      <c r="F819" s="7">
        <f>IF(P819&gt;0,RANK(P819,(N819:P819,Q819:AL819)),0)</f>
        <v>3</v>
      </c>
      <c r="G819" s="1">
        <f t="shared" si="308"/>
        <v>3528</v>
      </c>
      <c r="H819" s="2">
        <f t="shared" si="317"/>
        <v>4.5913586673607495E-2</v>
      </c>
      <c r="I819" s="2"/>
      <c r="J819" s="2">
        <f t="shared" si="309"/>
        <v>0.43986205101509629</v>
      </c>
      <c r="K819" s="2">
        <f t="shared" si="310"/>
        <v>0.39394846434148884</v>
      </c>
      <c r="L819" s="2">
        <f t="shared" si="311"/>
        <v>0.16284487246225923</v>
      </c>
      <c r="M819" s="2">
        <f t="shared" si="312"/>
        <v>3.3446121811555873E-3</v>
      </c>
      <c r="N819" s="1">
        <v>33799</v>
      </c>
      <c r="O819" s="1">
        <v>30271</v>
      </c>
      <c r="P819" s="1">
        <v>12513</v>
      </c>
      <c r="Q819" s="1">
        <v>171</v>
      </c>
      <c r="S819" s="1">
        <v>66</v>
      </c>
      <c r="U819" s="1">
        <v>14</v>
      </c>
      <c r="W819" s="1">
        <v>6</v>
      </c>
      <c r="AN819" s="7">
        <f>IF(Q819&gt;0,RANK(Q819,(N819:P819,Q819:AL819)),0)</f>
        <v>4</v>
      </c>
      <c r="AO819" s="7">
        <f>IF(R819&gt;0,RANK(R819,(N819:P819,Q819:AL819)),0)</f>
        <v>0</v>
      </c>
      <c r="AP819" s="7">
        <f>IF(S819&gt;0,RANK(S819,(N819:P819,Q819:AL819)),0)</f>
        <v>5</v>
      </c>
      <c r="AQ819" s="7">
        <f>IF(T819&gt;0,RANK(T819,(N819:P819,Q819:AL819)),0)</f>
        <v>0</v>
      </c>
      <c r="AR819" s="2">
        <f t="shared" si="313"/>
        <v>2.2254034357105674E-3</v>
      </c>
      <c r="AS819" s="2">
        <f t="shared" si="314"/>
        <v>0</v>
      </c>
      <c r="AT819" s="2">
        <f t="shared" si="315"/>
        <v>8.5892764185320145E-4</v>
      </c>
      <c r="AU819" s="2">
        <f t="shared" si="316"/>
        <v>0</v>
      </c>
      <c r="AW819" t="s">
        <v>2948</v>
      </c>
      <c r="AX819" t="s">
        <v>354</v>
      </c>
      <c r="BA819" s="127">
        <v>18</v>
      </c>
      <c r="BB819" s="130">
        <v>165</v>
      </c>
      <c r="BC819" s="131">
        <f t="shared" si="306"/>
        <v>18165</v>
      </c>
      <c r="BE819" s="7" t="s">
        <v>3271</v>
      </c>
    </row>
    <row r="820" spans="1:63" hidden="1" outlineLevel="1" x14ac:dyDescent="0.2">
      <c r="A820" t="s">
        <v>1936</v>
      </c>
      <c r="B820" t="s">
        <v>354</v>
      </c>
      <c r="C820" s="1">
        <f t="shared" si="307"/>
        <v>7832</v>
      </c>
      <c r="D820" s="7">
        <f>RANK(N820,(N820:P820,Q820:AL820))</f>
        <v>1</v>
      </c>
      <c r="E820" s="7">
        <f>RANK(O820,(N820:P820,Q820:AL820))</f>
        <v>2</v>
      </c>
      <c r="F820" s="7">
        <f>IF(P820&gt;0,RANK(P820,(N820:P820,Q820:AL820)),0)</f>
        <v>3</v>
      </c>
      <c r="G820" s="1">
        <f t="shared" si="308"/>
        <v>1292</v>
      </c>
      <c r="H820" s="2">
        <f t="shared" si="317"/>
        <v>0.16496424923391215</v>
      </c>
      <c r="I820" s="2"/>
      <c r="J820" s="2">
        <f t="shared" si="309"/>
        <v>0.46629213483146065</v>
      </c>
      <c r="K820" s="2">
        <f t="shared" si="310"/>
        <v>0.30132788559754853</v>
      </c>
      <c r="L820" s="2">
        <f t="shared" si="311"/>
        <v>0.2290602655771195</v>
      </c>
      <c r="M820" s="2">
        <f t="shared" si="312"/>
        <v>3.319713993871376E-3</v>
      </c>
      <c r="N820" s="1">
        <v>3652</v>
      </c>
      <c r="O820" s="1">
        <v>2360</v>
      </c>
      <c r="P820" s="1">
        <v>1794</v>
      </c>
      <c r="Q820" s="1">
        <v>17</v>
      </c>
      <c r="R820" s="1">
        <v>3</v>
      </c>
      <c r="S820" s="1">
        <v>6</v>
      </c>
      <c r="AN820" s="7">
        <f>IF(Q820&gt;0,RANK(Q820,(N820:P820,Q820:AL820)),0)</f>
        <v>4</v>
      </c>
      <c r="AO820" s="7">
        <f>IF(R820&gt;0,RANK(R820,(N820:P820,Q820:AL820)),0)</f>
        <v>6</v>
      </c>
      <c r="AP820" s="7">
        <f>IF(S820&gt;0,RANK(S820,(N820:P820,Q820:AL820)),0)</f>
        <v>5</v>
      </c>
      <c r="AQ820" s="7">
        <f>IF(T820&gt;0,RANK(T820,(N820:P820,Q820:AL820)),0)</f>
        <v>0</v>
      </c>
      <c r="AR820" s="2">
        <f t="shared" si="313"/>
        <v>2.1705822267620019E-3</v>
      </c>
      <c r="AS820" s="2">
        <f t="shared" si="314"/>
        <v>3.8304392236976505E-4</v>
      </c>
      <c r="AT820" s="2">
        <f t="shared" si="315"/>
        <v>7.660878447395301E-4</v>
      </c>
      <c r="AU820" s="2">
        <f t="shared" si="316"/>
        <v>0</v>
      </c>
      <c r="AW820" t="s">
        <v>1936</v>
      </c>
      <c r="AX820" t="s">
        <v>354</v>
      </c>
      <c r="BA820" s="127">
        <v>18</v>
      </c>
      <c r="BB820" s="130">
        <v>167</v>
      </c>
      <c r="BC820" s="131">
        <f t="shared" si="306"/>
        <v>18167</v>
      </c>
      <c r="BE820" s="7" t="s">
        <v>3271</v>
      </c>
    </row>
    <row r="821" spans="1:63" hidden="1" outlineLevel="1" x14ac:dyDescent="0.2">
      <c r="A821" t="s">
        <v>2441</v>
      </c>
      <c r="B821" t="s">
        <v>354</v>
      </c>
      <c r="C821" s="1">
        <f t="shared" si="307"/>
        <v>42161</v>
      </c>
      <c r="D821" s="7">
        <f>RANK(N821,(N821:P821,Q821:AL821))</f>
        <v>1</v>
      </c>
      <c r="E821" s="7">
        <f>RANK(O821,(N821:P821,Q821:AL821))</f>
        <v>2</v>
      </c>
      <c r="F821" s="7">
        <f>IF(P821&gt;0,RANK(P821,(N821:P821,Q821:AL821)),0)</f>
        <v>3</v>
      </c>
      <c r="G821" s="1">
        <f t="shared" si="308"/>
        <v>2216</v>
      </c>
      <c r="H821" s="2">
        <f t="shared" si="317"/>
        <v>5.2560423139868598E-2</v>
      </c>
      <c r="I821" s="2"/>
      <c r="J821" s="2">
        <f t="shared" si="309"/>
        <v>0.42812077512392971</v>
      </c>
      <c r="K821" s="2">
        <f t="shared" si="310"/>
        <v>0.37556035198406112</v>
      </c>
      <c r="L821" s="2">
        <f t="shared" si="311"/>
        <v>0.19309314295201727</v>
      </c>
      <c r="M821" s="2">
        <f t="shared" si="312"/>
        <v>3.2257299399918449E-3</v>
      </c>
      <c r="N821" s="1">
        <v>18050</v>
      </c>
      <c r="O821" s="1">
        <v>15834</v>
      </c>
      <c r="P821" s="1">
        <v>8141</v>
      </c>
      <c r="Q821" s="1">
        <v>92</v>
      </c>
      <c r="R821" s="1">
        <v>5</v>
      </c>
      <c r="S821" s="1">
        <v>38</v>
      </c>
      <c r="U821" s="1">
        <v>1</v>
      </c>
      <c r="AN821" s="7">
        <f>IF(Q821&gt;0,RANK(Q821,(N821:P821,Q821:AL821)),0)</f>
        <v>4</v>
      </c>
      <c r="AO821" s="7">
        <f>IF(R821&gt;0,RANK(R821,(N821:P821,Q821:AL821)),0)</f>
        <v>6</v>
      </c>
      <c r="AP821" s="7">
        <f>IF(S821&gt;0,RANK(S821,(N821:P821,Q821:AL821)),0)</f>
        <v>5</v>
      </c>
      <c r="AQ821" s="7">
        <f>IF(T821&gt;0,RANK(T821,(N821:P821,Q821:AL821)),0)</f>
        <v>0</v>
      </c>
      <c r="AR821" s="2">
        <f t="shared" si="313"/>
        <v>2.1821114299945448E-3</v>
      </c>
      <c r="AS821" s="2">
        <f t="shared" si="314"/>
        <v>1.1859301249970352E-4</v>
      </c>
      <c r="AT821" s="2">
        <f t="shared" si="315"/>
        <v>9.0130689499774675E-4</v>
      </c>
      <c r="AU821" s="2">
        <f t="shared" si="316"/>
        <v>0</v>
      </c>
      <c r="AW821" t="s">
        <v>2441</v>
      </c>
      <c r="AX821" t="s">
        <v>354</v>
      </c>
      <c r="BA821" s="127">
        <v>18</v>
      </c>
      <c r="BB821" s="130">
        <v>169</v>
      </c>
      <c r="BC821" s="131">
        <f t="shared" si="306"/>
        <v>18169</v>
      </c>
      <c r="BE821" s="7" t="s">
        <v>3271</v>
      </c>
    </row>
    <row r="822" spans="1:63" hidden="1" outlineLevel="1" x14ac:dyDescent="0.2">
      <c r="A822" t="s">
        <v>2165</v>
      </c>
      <c r="B822" t="s">
        <v>354</v>
      </c>
      <c r="C822" s="1">
        <f t="shared" si="307"/>
        <v>15101</v>
      </c>
      <c r="D822" s="7">
        <f>RANK(N822,(N822:P822,Q822:AL822))</f>
        <v>2</v>
      </c>
      <c r="E822" s="7">
        <f>RANK(O822,(N822:P822,Q822:AL822))</f>
        <v>1</v>
      </c>
      <c r="F822" s="7">
        <f>IF(P822&gt;0,RANK(P822,(N822:P822,Q822:AL822)),0)</f>
        <v>3</v>
      </c>
      <c r="G822" s="1">
        <f t="shared" si="308"/>
        <v>2544</v>
      </c>
      <c r="H822" s="2">
        <f t="shared" si="317"/>
        <v>0.16846566452552811</v>
      </c>
      <c r="I822" s="2"/>
      <c r="J822" s="2">
        <f t="shared" si="309"/>
        <v>0.29918548440500631</v>
      </c>
      <c r="K822" s="2">
        <f t="shared" si="310"/>
        <v>0.46765114893053439</v>
      </c>
      <c r="L822" s="2">
        <f t="shared" si="311"/>
        <v>0.22673995099662275</v>
      </c>
      <c r="M822" s="2">
        <f t="shared" si="312"/>
        <v>6.4234156678364962E-3</v>
      </c>
      <c r="N822" s="1">
        <v>4518</v>
      </c>
      <c r="O822" s="1">
        <v>7062</v>
      </c>
      <c r="P822" s="1">
        <v>3424</v>
      </c>
      <c r="Q822" s="1">
        <v>62</v>
      </c>
      <c r="R822" s="1">
        <v>6</v>
      </c>
      <c r="S822" s="1">
        <v>29</v>
      </c>
      <c r="AN822" s="7">
        <f>IF(Q822&gt;0,RANK(Q822,(N822:P822,Q822:AL822)),0)</f>
        <v>4</v>
      </c>
      <c r="AO822" s="7">
        <f>IF(R822&gt;0,RANK(R822,(N822:P822,Q822:AL822)),0)</f>
        <v>6</v>
      </c>
      <c r="AP822" s="7">
        <f>IF(S822&gt;0,RANK(S822,(N822:P822,Q822:AL822)),0)</f>
        <v>5</v>
      </c>
      <c r="AQ822" s="7">
        <f>IF(T822&gt;0,RANK(T822,(N822:P822,Q822:AL822)),0)</f>
        <v>0</v>
      </c>
      <c r="AR822" s="2">
        <f t="shared" si="313"/>
        <v>4.1056883650089394E-3</v>
      </c>
      <c r="AS822" s="2">
        <f t="shared" si="314"/>
        <v>3.9732468048473611E-4</v>
      </c>
      <c r="AT822" s="2">
        <f t="shared" si="315"/>
        <v>1.9204026223428913E-3</v>
      </c>
      <c r="AU822" s="2">
        <f t="shared" si="316"/>
        <v>0</v>
      </c>
      <c r="AW822" t="s">
        <v>2165</v>
      </c>
      <c r="AX822" t="s">
        <v>354</v>
      </c>
      <c r="BA822" s="127">
        <v>18</v>
      </c>
      <c r="BB822" s="130">
        <v>171</v>
      </c>
      <c r="BC822" s="131">
        <f t="shared" si="306"/>
        <v>18171</v>
      </c>
      <c r="BE822" s="7" t="s">
        <v>3271</v>
      </c>
    </row>
    <row r="823" spans="1:63" hidden="1" outlineLevel="1" x14ac:dyDescent="0.2">
      <c r="A823" t="s">
        <v>821</v>
      </c>
      <c r="B823" t="s">
        <v>354</v>
      </c>
      <c r="C823" s="1">
        <f t="shared" si="307"/>
        <v>4003</v>
      </c>
      <c r="D823" s="7">
        <f>RANK(N823,(N823:P823,Q823:AL823))</f>
        <v>2</v>
      </c>
      <c r="E823" s="7">
        <f>RANK(O823,(N823:P823,Q823:AL823))</f>
        <v>1</v>
      </c>
      <c r="F823" s="7">
        <f>IF(P823&gt;0,RANK(P823,(N823:P823,Q823:AL823)),0)</f>
        <v>3</v>
      </c>
      <c r="G823" s="1">
        <f t="shared" si="308"/>
        <v>234</v>
      </c>
      <c r="H823" s="2">
        <f t="shared" si="317"/>
        <v>5.8456157881588811E-2</v>
      </c>
      <c r="I823" s="2"/>
      <c r="J823" s="2">
        <f t="shared" si="309"/>
        <v>0.34149387959030725</v>
      </c>
      <c r="K823" s="2">
        <f t="shared" si="310"/>
        <v>0.39995003747189606</v>
      </c>
      <c r="L823" s="2">
        <f t="shared" si="311"/>
        <v>0.25480889333000251</v>
      </c>
      <c r="M823" s="2">
        <f t="shared" si="312"/>
        <v>3.7471896077941325E-3</v>
      </c>
      <c r="N823" s="1">
        <v>1367</v>
      </c>
      <c r="O823" s="1">
        <v>1601</v>
      </c>
      <c r="P823" s="1">
        <v>1020</v>
      </c>
      <c r="Q823" s="1">
        <v>8</v>
      </c>
      <c r="R823" s="1">
        <v>3</v>
      </c>
      <c r="S823" s="1">
        <v>4</v>
      </c>
      <c r="AN823" s="7">
        <f>IF(Q823&gt;0,RANK(Q823,(N823:P823,Q823:AL823)),0)</f>
        <v>4</v>
      </c>
      <c r="AO823" s="7">
        <f>IF(R823&gt;0,RANK(R823,(N823:P823,Q823:AL823)),0)</f>
        <v>6</v>
      </c>
      <c r="AP823" s="7">
        <f>IF(S823&gt;0,RANK(S823,(N823:P823,Q823:AL823)),0)</f>
        <v>5</v>
      </c>
      <c r="AQ823" s="7">
        <f>IF(T823&gt;0,RANK(T823,(N823:P823,Q823:AL823)),0)</f>
        <v>0</v>
      </c>
      <c r="AR823" s="2">
        <f t="shared" si="313"/>
        <v>1.9985011241568824E-3</v>
      </c>
      <c r="AS823" s="2">
        <f t="shared" si="314"/>
        <v>7.4943792155883092E-4</v>
      </c>
      <c r="AT823" s="2">
        <f t="shared" si="315"/>
        <v>9.9925056207844122E-4</v>
      </c>
      <c r="AU823" s="2">
        <f t="shared" si="316"/>
        <v>0</v>
      </c>
      <c r="AW823" t="s">
        <v>821</v>
      </c>
      <c r="AX823" t="s">
        <v>354</v>
      </c>
      <c r="BA823" s="127">
        <v>18</v>
      </c>
      <c r="BB823" s="130">
        <v>173</v>
      </c>
      <c r="BC823" s="131">
        <f t="shared" si="306"/>
        <v>18173</v>
      </c>
      <c r="BE823" s="7" t="s">
        <v>3271</v>
      </c>
    </row>
    <row r="824" spans="1:63" s="1" customFormat="1" hidden="1" outlineLevel="1" x14ac:dyDescent="0.2">
      <c r="A824" t="s">
        <v>836</v>
      </c>
      <c r="B824" t="s">
        <v>354</v>
      </c>
      <c r="C824" s="1">
        <f t="shared" si="307"/>
        <v>20614</v>
      </c>
      <c r="D824" s="7">
        <f>RANK(N824,(N824:P824,Q824:AL824))</f>
        <v>1</v>
      </c>
      <c r="E824" s="7">
        <f>RANK(O824,(N824:P824,Q824:AL824))</f>
        <v>2</v>
      </c>
      <c r="F824" s="7">
        <f>IF(P824&gt;0,RANK(P824,(N824:P824,Q824:AL824)),0)</f>
        <v>3</v>
      </c>
      <c r="G824" s="1">
        <f t="shared" si="308"/>
        <v>525</v>
      </c>
      <c r="H824" s="2">
        <f t="shared" si="317"/>
        <v>2.546812845638886E-2</v>
      </c>
      <c r="I824" s="2"/>
      <c r="J824" s="2">
        <f t="shared" si="309"/>
        <v>0.41777432812651594</v>
      </c>
      <c r="K824" s="2">
        <f t="shared" si="310"/>
        <v>0.39230619967012709</v>
      </c>
      <c r="L824" s="2">
        <f t="shared" si="311"/>
        <v>0.18734840399728339</v>
      </c>
      <c r="M824" s="2">
        <f t="shared" si="312"/>
        <v>2.5710682060735845E-3</v>
      </c>
      <c r="N824" s="1">
        <v>8612</v>
      </c>
      <c r="O824" s="1">
        <v>8087</v>
      </c>
      <c r="P824" s="1">
        <v>3862</v>
      </c>
      <c r="Q824" s="1">
        <v>43</v>
      </c>
      <c r="S824" s="1">
        <v>10</v>
      </c>
      <c r="AN824" s="7">
        <f>IF(Q824&gt;0,RANK(Q824,(N824:P824,Q824:AL824)),0)</f>
        <v>4</v>
      </c>
      <c r="AO824" s="7">
        <f>IF(R824&gt;0,RANK(R824,(N824:P824,Q824:AL824)),0)</f>
        <v>0</v>
      </c>
      <c r="AP824" s="7">
        <f>IF(S824&gt;0,RANK(S824,(N824:P824,Q824:AL824)),0)</f>
        <v>5</v>
      </c>
      <c r="AQ824" s="7">
        <f>IF(T824&gt;0,RANK(T824,(N824:P824,Q824:AL824)),0)</f>
        <v>0</v>
      </c>
      <c r="AR824" s="2">
        <f t="shared" si="313"/>
        <v>2.0859609973804209E-3</v>
      </c>
      <c r="AS824" s="2">
        <f t="shared" si="314"/>
        <v>0</v>
      </c>
      <c r="AT824" s="2">
        <f t="shared" si="315"/>
        <v>4.8510720869312119E-4</v>
      </c>
      <c r="AU824" s="2">
        <f t="shared" si="316"/>
        <v>0</v>
      </c>
      <c r="AV824" s="2"/>
      <c r="AW824" t="s">
        <v>836</v>
      </c>
      <c r="AX824" t="s">
        <v>354</v>
      </c>
      <c r="BA824" s="127">
        <v>18</v>
      </c>
      <c r="BB824" s="130">
        <v>175</v>
      </c>
      <c r="BC824" s="131">
        <f t="shared" si="306"/>
        <v>18175</v>
      </c>
      <c r="BD824"/>
      <c r="BE824" s="7" t="s">
        <v>3271</v>
      </c>
      <c r="BJ824"/>
      <c r="BK824"/>
    </row>
    <row r="825" spans="1:63" s="1" customFormat="1" hidden="1" outlineLevel="1" x14ac:dyDescent="0.2">
      <c r="A825" t="s">
        <v>563</v>
      </c>
      <c r="B825" t="s">
        <v>354</v>
      </c>
      <c r="C825" s="1">
        <f t="shared" si="307"/>
        <v>10057</v>
      </c>
      <c r="D825" s="7">
        <f>RANK(N825,(N825:P825,Q825:AL825))</f>
        <v>1</v>
      </c>
      <c r="E825" s="7">
        <f>RANK(O825,(N825:P825,Q825:AL825))</f>
        <v>2</v>
      </c>
      <c r="F825" s="7">
        <f>IF(P825&gt;0,RANK(P825,(N825:P825,Q825:AL825)),0)</f>
        <v>3</v>
      </c>
      <c r="G825" s="1">
        <f t="shared" si="308"/>
        <v>49</v>
      </c>
      <c r="H825" s="2">
        <f t="shared" si="317"/>
        <v>4.8722282986974246E-3</v>
      </c>
      <c r="I825" s="2"/>
      <c r="J825" s="2">
        <f t="shared" si="309"/>
        <v>0.40688077955652779</v>
      </c>
      <c r="K825" s="2">
        <f t="shared" si="310"/>
        <v>0.40200855125783036</v>
      </c>
      <c r="L825" s="2">
        <f t="shared" si="311"/>
        <v>0.18355374366113156</v>
      </c>
      <c r="M825" s="2">
        <f t="shared" si="312"/>
        <v>7.5569255245102884E-3</v>
      </c>
      <c r="N825" s="1">
        <v>4092</v>
      </c>
      <c r="O825" s="1">
        <v>4043</v>
      </c>
      <c r="P825" s="1">
        <v>1846</v>
      </c>
      <c r="Q825" s="1">
        <v>45</v>
      </c>
      <c r="R825" s="1">
        <v>7</v>
      </c>
      <c r="S825" s="1">
        <v>24</v>
      </c>
      <c r="AN825" s="7">
        <f>IF(Q825&gt;0,RANK(Q825,(N825:P825,Q825:AL825)),0)</f>
        <v>4</v>
      </c>
      <c r="AO825" s="7">
        <f>IF(R825&gt;0,RANK(R825,(N825:P825,Q825:AL825)),0)</f>
        <v>6</v>
      </c>
      <c r="AP825" s="7">
        <f>IF(S825&gt;0,RANK(S825,(N825:P825,Q825:AL825)),0)</f>
        <v>5</v>
      </c>
      <c r="AQ825" s="7">
        <f>IF(T825&gt;0,RANK(T825,(N825:P825,Q825:AL825)),0)</f>
        <v>0</v>
      </c>
      <c r="AR825" s="2">
        <f t="shared" si="313"/>
        <v>4.4744953763547774E-3</v>
      </c>
      <c r="AS825" s="2">
        <f t="shared" si="314"/>
        <v>6.9603261409963211E-4</v>
      </c>
      <c r="AT825" s="2">
        <f t="shared" si="315"/>
        <v>2.3863975340558813E-3</v>
      </c>
      <c r="AU825" s="2">
        <f t="shared" si="316"/>
        <v>0</v>
      </c>
      <c r="AV825" s="2"/>
      <c r="AW825" t="s">
        <v>563</v>
      </c>
      <c r="AX825" t="s">
        <v>354</v>
      </c>
      <c r="BA825" s="127">
        <v>18</v>
      </c>
      <c r="BB825" s="130">
        <v>177</v>
      </c>
      <c r="BC825" s="131">
        <f t="shared" si="306"/>
        <v>18177</v>
      </c>
      <c r="BD825"/>
      <c r="BE825" s="7" t="s">
        <v>3271</v>
      </c>
      <c r="BJ825"/>
      <c r="BK825"/>
    </row>
    <row r="826" spans="1:63" s="1" customFormat="1" hidden="1" outlineLevel="1" x14ac:dyDescent="0.2">
      <c r="A826" t="s">
        <v>822</v>
      </c>
      <c r="B826" t="s">
        <v>354</v>
      </c>
      <c r="C826" s="1">
        <f t="shared" si="307"/>
        <v>27346</v>
      </c>
      <c r="D826" s="7">
        <f>RANK(N826,(N826:P826,Q826:AL826))</f>
        <v>2</v>
      </c>
      <c r="E826" s="7">
        <f>RANK(O826,(N826:P826,Q826:AL826))</f>
        <v>1</v>
      </c>
      <c r="F826" s="7">
        <f>IF(P826&gt;0,RANK(P826,(N826:P826,Q826:AL826)),0)</f>
        <v>3</v>
      </c>
      <c r="G826" s="1">
        <f t="shared" si="308"/>
        <v>2261</v>
      </c>
      <c r="H826" s="2">
        <f t="shared" si="317"/>
        <v>8.2681196518686467E-2</v>
      </c>
      <c r="I826" s="2"/>
      <c r="J826" s="2">
        <f t="shared" si="309"/>
        <v>0.36422145834857017</v>
      </c>
      <c r="K826" s="2">
        <f t="shared" si="310"/>
        <v>0.44690265486725661</v>
      </c>
      <c r="L826" s="2">
        <f t="shared" si="311"/>
        <v>0.18631609741826957</v>
      </c>
      <c r="M826" s="2">
        <f t="shared" si="312"/>
        <v>2.559789365903703E-3</v>
      </c>
      <c r="N826" s="1">
        <v>9960</v>
      </c>
      <c r="O826" s="1">
        <v>12221</v>
      </c>
      <c r="P826" s="1">
        <v>5095</v>
      </c>
      <c r="Q826" s="1">
        <v>47</v>
      </c>
      <c r="R826" s="1">
        <v>2</v>
      </c>
      <c r="S826" s="1">
        <v>20</v>
      </c>
      <c r="U826" s="1">
        <v>1</v>
      </c>
      <c r="AN826" s="7">
        <f>IF(Q826&gt;0,RANK(Q826,(N826:P826,Q826:AL826)),0)</f>
        <v>4</v>
      </c>
      <c r="AO826" s="7">
        <f>IF(R826&gt;0,RANK(R826,(N826:P826,Q826:AL826)),0)</f>
        <v>6</v>
      </c>
      <c r="AP826" s="7">
        <f>IF(S826&gt;0,RANK(S826,(N826:P826,Q826:AL826)),0)</f>
        <v>5</v>
      </c>
      <c r="AQ826" s="7">
        <f>IF(T826&gt;0,RANK(T826,(N826:P826,Q826:AL826)),0)</f>
        <v>0</v>
      </c>
      <c r="AR826" s="2">
        <f t="shared" si="313"/>
        <v>1.7187157171067067E-3</v>
      </c>
      <c r="AS826" s="2">
        <f t="shared" si="314"/>
        <v>7.3136839025817301E-5</v>
      </c>
      <c r="AT826" s="2">
        <f t="shared" si="315"/>
        <v>7.3136839025817304E-4</v>
      </c>
      <c r="AU826" s="2">
        <f t="shared" si="316"/>
        <v>0</v>
      </c>
      <c r="AV826" s="2"/>
      <c r="AW826" t="s">
        <v>822</v>
      </c>
      <c r="AX826" t="s">
        <v>354</v>
      </c>
      <c r="BA826" s="127">
        <v>18</v>
      </c>
      <c r="BB826" s="130">
        <v>179</v>
      </c>
      <c r="BC826" s="131">
        <f t="shared" si="306"/>
        <v>18179</v>
      </c>
      <c r="BD826"/>
      <c r="BE826" s="7" t="s">
        <v>3271</v>
      </c>
      <c r="BJ826"/>
      <c r="BK826"/>
    </row>
    <row r="827" spans="1:63" s="1" customFormat="1" hidden="1" outlineLevel="1" x14ac:dyDescent="0.2">
      <c r="A827" t="s">
        <v>837</v>
      </c>
      <c r="B827" t="s">
        <v>354</v>
      </c>
      <c r="C827" s="1">
        <f t="shared" si="307"/>
        <v>12039</v>
      </c>
      <c r="D827" s="7">
        <f>RANK(N827,(N827:P827,Q827:AL827))</f>
        <v>2</v>
      </c>
      <c r="E827" s="7">
        <f>RANK(O827,(N827:P827,Q827:AL827))</f>
        <v>1</v>
      </c>
      <c r="F827" s="7">
        <f>IF(P827&gt;0,RANK(P827,(N827:P827,Q827:AL827)),0)</f>
        <v>3</v>
      </c>
      <c r="G827" s="1">
        <f t="shared" si="308"/>
        <v>2517</v>
      </c>
      <c r="H827" s="2">
        <f t="shared" si="317"/>
        <v>0.20907052080737604</v>
      </c>
      <c r="I827" s="2"/>
      <c r="J827" s="2">
        <f t="shared" si="309"/>
        <v>0.27261400448542239</v>
      </c>
      <c r="K827" s="2">
        <f t="shared" si="310"/>
        <v>0.48168452529279843</v>
      </c>
      <c r="L827" s="2">
        <f t="shared" si="311"/>
        <v>0.24005316056150844</v>
      </c>
      <c r="M827" s="2">
        <f t="shared" si="312"/>
        <v>5.648309660270745E-3</v>
      </c>
      <c r="N827" s="1">
        <v>3282</v>
      </c>
      <c r="O827" s="1">
        <v>5799</v>
      </c>
      <c r="P827" s="1">
        <v>2890</v>
      </c>
      <c r="Q827" s="1">
        <v>23</v>
      </c>
      <c r="R827" s="1">
        <v>33</v>
      </c>
      <c r="S827" s="1">
        <v>12</v>
      </c>
      <c r="AN827" s="7">
        <f>IF(Q827&gt;0,RANK(Q827,(N827:P827,Q827:AL827)),0)</f>
        <v>5</v>
      </c>
      <c r="AO827" s="7">
        <f>IF(R827&gt;0,RANK(R827,(N827:P827,Q827:AL827)),0)</f>
        <v>4</v>
      </c>
      <c r="AP827" s="7">
        <f>IF(S827&gt;0,RANK(S827,(N827:P827,Q827:AL827)),0)</f>
        <v>6</v>
      </c>
      <c r="AQ827" s="7">
        <f>IF(T827&gt;0,RANK(T827,(N827:P827,Q827:AL827)),0)</f>
        <v>0</v>
      </c>
      <c r="AR827" s="2">
        <f t="shared" si="313"/>
        <v>1.9104576792092366E-3</v>
      </c>
      <c r="AS827" s="2">
        <f t="shared" si="314"/>
        <v>2.7410914527784699E-3</v>
      </c>
      <c r="AT827" s="2">
        <f t="shared" si="315"/>
        <v>9.9676052828308001E-4</v>
      </c>
      <c r="AU827" s="2">
        <f t="shared" si="316"/>
        <v>0</v>
      </c>
      <c r="AV827" s="2"/>
      <c r="AW827" t="s">
        <v>837</v>
      </c>
      <c r="AX827" t="s">
        <v>354</v>
      </c>
      <c r="BA827" s="127">
        <v>18</v>
      </c>
      <c r="BB827" s="130">
        <v>181</v>
      </c>
      <c r="BC827" s="131">
        <f t="shared" si="306"/>
        <v>18181</v>
      </c>
      <c r="BD827"/>
      <c r="BE827" s="7" t="s">
        <v>3271</v>
      </c>
      <c r="BJ827"/>
      <c r="BK827"/>
    </row>
    <row r="828" spans="1:63" s="1" customFormat="1" hidden="1" outlineLevel="1" x14ac:dyDescent="0.2">
      <c r="A828" t="s">
        <v>1402</v>
      </c>
      <c r="B828" t="s">
        <v>354</v>
      </c>
      <c r="C828" s="1">
        <f t="shared" si="307"/>
        <v>10221</v>
      </c>
      <c r="D828" s="7">
        <f>RANK(N828,(N828:P828,Q828:AL828))</f>
        <v>2</v>
      </c>
      <c r="E828" s="7">
        <f>RANK(O828,(N828:P828,Q828:AL828))</f>
        <v>1</v>
      </c>
      <c r="F828" s="7">
        <f>IF(P828&gt;0,RANK(P828,(N828:P828,Q828:AL828)),0)</f>
        <v>3</v>
      </c>
      <c r="G828" s="1">
        <f t="shared" si="308"/>
        <v>1634</v>
      </c>
      <c r="H828" s="2">
        <f t="shared" si="317"/>
        <v>0.15986694061246454</v>
      </c>
      <c r="I828" s="2"/>
      <c r="J828" s="2">
        <f t="shared" si="309"/>
        <v>0.29233930143821546</v>
      </c>
      <c r="K828" s="2">
        <f t="shared" si="310"/>
        <v>0.45220624205068</v>
      </c>
      <c r="L828" s="2">
        <f t="shared" si="311"/>
        <v>0.2526171607474807</v>
      </c>
      <c r="M828" s="2">
        <f t="shared" si="312"/>
        <v>2.8372957636239038E-3</v>
      </c>
      <c r="N828" s="1">
        <v>2988</v>
      </c>
      <c r="O828" s="1">
        <v>4622</v>
      </c>
      <c r="P828" s="1">
        <v>2582</v>
      </c>
      <c r="Q828" s="1">
        <v>20</v>
      </c>
      <c r="S828" s="1">
        <v>9</v>
      </c>
      <c r="AN828" s="7">
        <f>IF(Q828&gt;0,RANK(Q828,(N828:P828,Q828:AL828)),0)</f>
        <v>4</v>
      </c>
      <c r="AO828" s="7">
        <f>IF(R828&gt;0,RANK(R828,(N828:P828,Q828:AL828)),0)</f>
        <v>0</v>
      </c>
      <c r="AP828" s="7">
        <f>IF(S828&gt;0,RANK(S828,(N828:P828,Q828:AL828)),0)</f>
        <v>5</v>
      </c>
      <c r="AQ828" s="7">
        <f>IF(T828&gt;0,RANK(T828,(N828:P828,Q828:AL828)),0)</f>
        <v>0</v>
      </c>
      <c r="AR828" s="2">
        <f t="shared" si="313"/>
        <v>1.9567556990509735E-3</v>
      </c>
      <c r="AS828" s="2">
        <f t="shared" si="314"/>
        <v>0</v>
      </c>
      <c r="AT828" s="2">
        <f t="shared" si="315"/>
        <v>8.8054006457293811E-4</v>
      </c>
      <c r="AU828" s="2">
        <f t="shared" si="316"/>
        <v>0</v>
      </c>
      <c r="AV828" s="2"/>
      <c r="AW828" t="s">
        <v>1402</v>
      </c>
      <c r="AX828" t="s">
        <v>354</v>
      </c>
      <c r="BA828" s="127">
        <v>18</v>
      </c>
      <c r="BB828" s="130">
        <v>183</v>
      </c>
      <c r="BC828" s="131">
        <f t="shared" si="306"/>
        <v>18183</v>
      </c>
      <c r="BD828"/>
      <c r="BE828" s="7" t="s">
        <v>3271</v>
      </c>
      <c r="BJ828"/>
      <c r="BK828"/>
    </row>
    <row r="829" spans="1:63" s="1" customFormat="1" hidden="1" outlineLevel="1" x14ac:dyDescent="0.2">
      <c r="A829" t="s">
        <v>1540</v>
      </c>
      <c r="B829" t="s">
        <v>354</v>
      </c>
      <c r="C829" s="1">
        <f t="shared" si="307"/>
        <v>12056</v>
      </c>
      <c r="D829" s="7">
        <f>RANK(N829,(N829:P829,Q829:AL829))</f>
        <v>2</v>
      </c>
      <c r="E829" s="7">
        <f>RANK(O829,(N829:P829,Q829:AL829))</f>
        <v>1</v>
      </c>
      <c r="F829" s="7">
        <f>IF(P829&gt;0,RANK(P829,(N829:P829,Q829:AL829)),0)</f>
        <v>3</v>
      </c>
      <c r="G829" s="1">
        <f t="shared" si="308"/>
        <v>1648</v>
      </c>
      <c r="H829" s="2">
        <f t="shared" si="317"/>
        <v>0.1366954213669542</v>
      </c>
      <c r="I829" s="2"/>
      <c r="J829" s="2">
        <f t="shared" si="309"/>
        <v>0.29603516921035167</v>
      </c>
      <c r="K829" s="2">
        <f t="shared" si="310"/>
        <v>0.4327305905773059</v>
      </c>
      <c r="L829" s="2">
        <f t="shared" si="311"/>
        <v>0.2650132714001327</v>
      </c>
      <c r="M829" s="2">
        <f t="shared" si="312"/>
        <v>6.2209688122097373E-3</v>
      </c>
      <c r="N829" s="1">
        <v>3569</v>
      </c>
      <c r="O829" s="1">
        <v>5217</v>
      </c>
      <c r="P829" s="1">
        <v>3195</v>
      </c>
      <c r="Q829" s="1">
        <v>44</v>
      </c>
      <c r="R829" s="1">
        <v>22</v>
      </c>
      <c r="S829" s="1">
        <v>8</v>
      </c>
      <c r="U829" s="1">
        <v>1</v>
      </c>
      <c r="AN829" s="7">
        <f>IF(Q829&gt;0,RANK(Q829,(N829:P829,Q829:AL829)),0)</f>
        <v>4</v>
      </c>
      <c r="AO829" s="7">
        <f>IF(R829&gt;0,RANK(R829,(N829:P829,Q829:AL829)),0)</f>
        <v>5</v>
      </c>
      <c r="AP829" s="7">
        <f>IF(S829&gt;0,RANK(S829,(N829:P829,Q829:AL829)),0)</f>
        <v>6</v>
      </c>
      <c r="AQ829" s="7">
        <f>IF(T829&gt;0,RANK(T829,(N829:P829,Q829:AL829)),0)</f>
        <v>0</v>
      </c>
      <c r="AR829" s="2">
        <f t="shared" si="313"/>
        <v>3.6496350364963502E-3</v>
      </c>
      <c r="AS829" s="2">
        <f t="shared" si="314"/>
        <v>1.8248175182481751E-3</v>
      </c>
      <c r="AT829" s="2">
        <f t="shared" si="315"/>
        <v>6.6357000663570006E-4</v>
      </c>
      <c r="AU829" s="2">
        <f t="shared" si="316"/>
        <v>0</v>
      </c>
      <c r="AV829" s="2"/>
      <c r="AW829" t="s">
        <v>1540</v>
      </c>
      <c r="AX829" t="s">
        <v>354</v>
      </c>
      <c r="BA829" s="127">
        <v>18</v>
      </c>
      <c r="BB829" s="130"/>
      <c r="BC829" s="127">
        <v>18</v>
      </c>
      <c r="BD829"/>
      <c r="BE829" s="7" t="s">
        <v>2095</v>
      </c>
      <c r="BJ829"/>
      <c r="BK829"/>
    </row>
    <row r="830" spans="1:63" s="1" customFormat="1" collapsed="1" x14ac:dyDescent="0.2">
      <c r="A830" t="s">
        <v>353</v>
      </c>
      <c r="B830" t="s">
        <v>566</v>
      </c>
      <c r="C830" s="1">
        <f t="shared" si="307"/>
        <v>2305871</v>
      </c>
      <c r="D830" s="7">
        <f>RANK(N830,(N830:P830,Q830:AL830))</f>
        <v>2</v>
      </c>
      <c r="E830" s="7">
        <f>RANK(O830,(N830:P830,Q830:AL830))</f>
        <v>1</v>
      </c>
      <c r="F830" s="7">
        <f>IF(P830&gt;0,RANK(P830,(N830:P830,Q830:AL830)),0)</f>
        <v>3</v>
      </c>
      <c r="G830" s="1">
        <f t="shared" si="308"/>
        <v>140955</v>
      </c>
      <c r="H830" s="2">
        <f t="shared" si="317"/>
        <v>6.1128744843054965E-2</v>
      </c>
      <c r="I830" s="2"/>
      <c r="J830" s="2">
        <f t="shared" si="309"/>
        <v>0.36793905643464009</v>
      </c>
      <c r="K830" s="2">
        <f t="shared" si="310"/>
        <v>0.42906780127769506</v>
      </c>
      <c r="L830" s="2">
        <f t="shared" si="311"/>
        <v>0.19772745309689918</v>
      </c>
      <c r="M830" s="2">
        <f t="shared" si="312"/>
        <v>5.2656891907656711E-3</v>
      </c>
      <c r="N830" s="1">
        <f>SUM(N738:N829)</f>
        <v>848420</v>
      </c>
      <c r="O830" s="1">
        <f>SUM(O738:O829)</f>
        <v>989375</v>
      </c>
      <c r="P830" s="1">
        <f t="shared" ref="P830:U830" si="318">SUM(P738:P829)</f>
        <v>455934</v>
      </c>
      <c r="Q830" s="1">
        <f t="shared" si="318"/>
        <v>7936</v>
      </c>
      <c r="R830" s="1">
        <f t="shared" si="318"/>
        <v>1467</v>
      </c>
      <c r="S830" s="1">
        <f t="shared" si="318"/>
        <v>2583</v>
      </c>
      <c r="U830" s="1">
        <f t="shared" si="318"/>
        <v>126</v>
      </c>
      <c r="W830" s="1">
        <f>SUM(W738:W829)</f>
        <v>14</v>
      </c>
      <c r="AB830" s="1">
        <f>SUM(AB738:AB829)</f>
        <v>16</v>
      </c>
      <c r="AN830" s="7">
        <f>IF(Q830&gt;0,RANK(Q830,(N830:P830,Q830:AL830)),0)</f>
        <v>4</v>
      </c>
      <c r="AO830" s="7">
        <f>IF(R830&gt;0,RANK(R830,(N830:P830,Q830:AL830)),0)</f>
        <v>6</v>
      </c>
      <c r="AP830" s="7">
        <f>IF(S830&gt;0,RANK(S830,(N830:P830,Q830:AL830)),0)</f>
        <v>5</v>
      </c>
      <c r="AQ830" s="7">
        <f>IF(T830&gt;0,RANK(T830,(N830:P830,Q830:AL830)),0)</f>
        <v>0</v>
      </c>
      <c r="AR830" s="2">
        <f t="shared" si="313"/>
        <v>3.441649597917663E-3</v>
      </c>
      <c r="AS830" s="2">
        <f t="shared" si="314"/>
        <v>6.3620211191345918E-4</v>
      </c>
      <c r="AT830" s="2">
        <f t="shared" si="315"/>
        <v>1.1201840866206306E-3</v>
      </c>
      <c r="AU830" s="2">
        <f t="shared" si="316"/>
        <v>0</v>
      </c>
      <c r="AV830" s="2"/>
      <c r="AW830" t="s">
        <v>353</v>
      </c>
      <c r="AX830" t="s">
        <v>566</v>
      </c>
      <c r="BA830" s="127"/>
      <c r="BB830" s="130"/>
      <c r="BC830" s="131"/>
      <c r="BD830"/>
      <c r="BE830" s="7"/>
      <c r="BJ830"/>
      <c r="BK830"/>
    </row>
    <row r="831" spans="1:63" x14ac:dyDescent="0.2">
      <c r="C831" s="1"/>
      <c r="E831" s="7"/>
      <c r="F831" s="7"/>
      <c r="I831" s="2"/>
      <c r="AN831" s="7"/>
      <c r="AO831" s="7"/>
      <c r="AP831" s="7"/>
      <c r="AQ831" s="7"/>
      <c r="BA831" s="127">
        <v>19</v>
      </c>
      <c r="BB831" s="130">
        <v>1</v>
      </c>
      <c r="BC831" s="131">
        <f t="shared" ref="BC831:BC894" si="319">BA831*1000+BB831</f>
        <v>19001</v>
      </c>
      <c r="BE831" s="7" t="s">
        <v>3271</v>
      </c>
    </row>
    <row r="832" spans="1:63" hidden="1" outlineLevel="1" x14ac:dyDescent="0.2">
      <c r="A832" t="s">
        <v>1740</v>
      </c>
      <c r="B832" t="s">
        <v>2795</v>
      </c>
      <c r="C832" s="1">
        <f t="shared" ref="C832:C863" si="320">SUM(N832:AL832)</f>
        <v>4194</v>
      </c>
      <c r="D832" s="7">
        <f>RANK(N832,(N832:P832,Q832:AL832))</f>
        <v>2</v>
      </c>
      <c r="E832" s="7">
        <f>RANK(O832,(N832:P832,Q832:AL832))</f>
        <v>1</v>
      </c>
      <c r="F832" s="7">
        <f>IF(P832&gt;0,RANK(P832,(N832:P832,Q832:AL832)),0)</f>
        <v>3</v>
      </c>
      <c r="G832" s="1">
        <f t="shared" ref="G832:G863" si="321">MAX(N832:P832)-LARGE(N832:P832,2)</f>
        <v>58</v>
      </c>
      <c r="H832" s="2">
        <f t="shared" si="317"/>
        <v>1.3829279923700524E-2</v>
      </c>
      <c r="I832" s="2"/>
      <c r="J832" s="2">
        <f t="shared" ref="J832:J863" si="322">IF($C832=0,"-",N832/$C832)</f>
        <v>0.39461134954697186</v>
      </c>
      <c r="K832" s="2">
        <f t="shared" ref="K832:K863" si="323">IF($C832=0,"-",O832/$C832)</f>
        <v>0.40844062947067239</v>
      </c>
      <c r="L832" s="2">
        <f t="shared" ref="L832:L863" si="324">IF($C832=0,"-",P832/$C832)</f>
        <v>0.19408679065331425</v>
      </c>
      <c r="M832" s="2">
        <f t="shared" ref="M832:M863" si="325">IF(C832=0,"-",(1-J832-K832-L832))</f>
        <v>2.8612303290415086E-3</v>
      </c>
      <c r="N832" s="1">
        <v>1655</v>
      </c>
      <c r="O832" s="1">
        <v>1713</v>
      </c>
      <c r="P832" s="1">
        <v>814</v>
      </c>
      <c r="Q832" s="1">
        <v>3</v>
      </c>
      <c r="R832" s="1">
        <v>1</v>
      </c>
      <c r="T832" s="1">
        <v>2</v>
      </c>
      <c r="AE832" s="1">
        <v>6</v>
      </c>
      <c r="AN832" s="7">
        <f>IF(Q832&gt;0,RANK(Q832,(N832:P832,Q832:AL832)),0)</f>
        <v>5</v>
      </c>
      <c r="AO832" s="7">
        <f>IF(R832&gt;0,RANK(R832,(N832:P832,Q832:AL832)),0)</f>
        <v>7</v>
      </c>
      <c r="AP832" s="7">
        <f>IF(S832&gt;0,RANK(S832,(N832:P832,Q832:AL832)),0)</f>
        <v>0</v>
      </c>
      <c r="AQ832" s="7">
        <f>IF(T832&gt;0,RANK(T832,(N832:P832,Q832:AL832)),0)</f>
        <v>6</v>
      </c>
      <c r="AR832" s="2">
        <f t="shared" ref="AR832:AR863" si="326">IF($C832=0,"-",Q832/$C832)</f>
        <v>7.1530758226037196E-4</v>
      </c>
      <c r="AS832" s="2">
        <f t="shared" ref="AS832:AS863" si="327">IF($C832=0,"-",R832/$C832)</f>
        <v>2.3843586075345731E-4</v>
      </c>
      <c r="AT832" s="2">
        <f t="shared" ref="AT832:AT863" si="328">IF($C832=0,"-",S832/$C832)</f>
        <v>0</v>
      </c>
      <c r="AU832" s="2">
        <f t="shared" ref="AU832:AU863" si="329">IF($C832=0,"-",T832/$C832)</f>
        <v>4.7687172150691462E-4</v>
      </c>
      <c r="AW832" t="s">
        <v>1740</v>
      </c>
      <c r="AX832" t="s">
        <v>2795</v>
      </c>
      <c r="AY832">
        <v>4</v>
      </c>
      <c r="BA832" s="127">
        <v>19</v>
      </c>
      <c r="BB832" s="130">
        <v>3</v>
      </c>
      <c r="BC832" s="131">
        <f t="shared" si="319"/>
        <v>19003</v>
      </c>
      <c r="BE832" s="7" t="s">
        <v>3271</v>
      </c>
    </row>
    <row r="833" spans="1:57" hidden="1" outlineLevel="1" x14ac:dyDescent="0.2">
      <c r="A833" t="s">
        <v>1179</v>
      </c>
      <c r="B833" t="s">
        <v>2795</v>
      </c>
      <c r="C833" s="1">
        <f t="shared" si="320"/>
        <v>2596</v>
      </c>
      <c r="D833" s="7">
        <f>RANK(N833,(N833:P833,Q833:AL833))</f>
        <v>1</v>
      </c>
      <c r="E833" s="7">
        <f>RANK(O833,(N833:P833,Q833:AL833))</f>
        <v>2</v>
      </c>
      <c r="F833" s="7">
        <f>IF(P833&gt;0,RANK(P833,(N833:P833,Q833:AL833)),0)</f>
        <v>3</v>
      </c>
      <c r="G833" s="1">
        <f t="shared" si="321"/>
        <v>171</v>
      </c>
      <c r="H833" s="2">
        <f t="shared" si="317"/>
        <v>6.587057010785824E-2</v>
      </c>
      <c r="I833" s="2"/>
      <c r="J833" s="2">
        <f t="shared" si="322"/>
        <v>0.39830508474576271</v>
      </c>
      <c r="K833" s="2">
        <f t="shared" si="323"/>
        <v>0.33243451463790447</v>
      </c>
      <c r="L833" s="2">
        <f t="shared" si="324"/>
        <v>0.26155624036979969</v>
      </c>
      <c r="M833" s="2">
        <f t="shared" si="325"/>
        <v>7.7041602465330872E-3</v>
      </c>
      <c r="N833" s="1">
        <v>1034</v>
      </c>
      <c r="O833" s="1">
        <v>863</v>
      </c>
      <c r="P833" s="1">
        <v>679</v>
      </c>
      <c r="Q833" s="1">
        <v>1</v>
      </c>
      <c r="R833" s="1">
        <v>10</v>
      </c>
      <c r="U833" s="1">
        <v>2</v>
      </c>
      <c r="Y833" s="1">
        <v>2</v>
      </c>
      <c r="AE833" s="1">
        <v>3</v>
      </c>
      <c r="AF833" s="1">
        <v>2</v>
      </c>
      <c r="AN833" s="7">
        <f>IF(Q833&gt;0,RANK(Q833,(N833:P833,Q833:AL833)),0)</f>
        <v>9</v>
      </c>
      <c r="AO833" s="7">
        <f>IF(R833&gt;0,RANK(R833,(N833:P833,Q833:AL833)),0)</f>
        <v>4</v>
      </c>
      <c r="AP833" s="7">
        <f>IF(S833&gt;0,RANK(S833,(N833:P833,Q833:AL833)),0)</f>
        <v>0</v>
      </c>
      <c r="AQ833" s="7">
        <f>IF(T833&gt;0,RANK(T833,(N833:P833,Q833:AL833)),0)</f>
        <v>0</v>
      </c>
      <c r="AR833" s="2">
        <f t="shared" si="326"/>
        <v>3.8520801232665641E-4</v>
      </c>
      <c r="AS833" s="2">
        <f t="shared" si="327"/>
        <v>3.852080123266564E-3</v>
      </c>
      <c r="AT833" s="2">
        <f t="shared" si="328"/>
        <v>0</v>
      </c>
      <c r="AU833" s="2">
        <f t="shared" si="329"/>
        <v>0</v>
      </c>
      <c r="AW833" t="s">
        <v>1179</v>
      </c>
      <c r="AX833" t="s">
        <v>2795</v>
      </c>
      <c r="AY833">
        <v>3</v>
      </c>
      <c r="BA833" s="127">
        <v>19</v>
      </c>
      <c r="BB833" s="130">
        <v>5</v>
      </c>
      <c r="BC833" s="131">
        <f t="shared" si="319"/>
        <v>19005</v>
      </c>
      <c r="BE833" s="7" t="s">
        <v>3271</v>
      </c>
    </row>
    <row r="834" spans="1:57" hidden="1" outlineLevel="1" x14ac:dyDescent="0.2">
      <c r="A834" t="s">
        <v>1517</v>
      </c>
      <c r="B834" t="s">
        <v>2795</v>
      </c>
      <c r="C834" s="1">
        <f t="shared" si="320"/>
        <v>6679</v>
      </c>
      <c r="D834" s="7">
        <f>RANK(N834,(N834:P834,Q834:AL834))</f>
        <v>2</v>
      </c>
      <c r="E834" s="7">
        <f>RANK(O834,(N834:P834,Q834:AL834))</f>
        <v>1</v>
      </c>
      <c r="F834" s="7">
        <f>IF(P834&gt;0,RANK(P834,(N834:P834,Q834:AL834)),0)</f>
        <v>3</v>
      </c>
      <c r="G834" s="1">
        <f t="shared" si="321"/>
        <v>265</v>
      </c>
      <c r="H834" s="2">
        <f t="shared" si="317"/>
        <v>3.9676598293157658E-2</v>
      </c>
      <c r="I834" s="2"/>
      <c r="J834" s="2">
        <f t="shared" si="322"/>
        <v>0.35364575535259768</v>
      </c>
      <c r="K834" s="2">
        <f t="shared" si="323"/>
        <v>0.39332235364575535</v>
      </c>
      <c r="L834" s="2">
        <f t="shared" si="324"/>
        <v>0.23102260817487646</v>
      </c>
      <c r="M834" s="2">
        <f t="shared" si="325"/>
        <v>2.2009282826770504E-2</v>
      </c>
      <c r="N834" s="1">
        <v>2362</v>
      </c>
      <c r="O834" s="1">
        <v>2627</v>
      </c>
      <c r="P834" s="1">
        <v>1543</v>
      </c>
      <c r="Q834" s="1">
        <v>1</v>
      </c>
      <c r="R834" s="1">
        <v>111</v>
      </c>
      <c r="T834" s="1">
        <v>3</v>
      </c>
      <c r="U834" s="1">
        <v>4</v>
      </c>
      <c r="V834" s="1">
        <v>1</v>
      </c>
      <c r="W834" s="1">
        <v>1</v>
      </c>
      <c r="X834" s="1">
        <v>1</v>
      </c>
      <c r="Y834" s="1">
        <v>1</v>
      </c>
      <c r="AA834" s="1">
        <v>3</v>
      </c>
      <c r="AE834" s="1">
        <v>1</v>
      </c>
      <c r="AF834" s="1">
        <v>20</v>
      </c>
      <c r="AN834" s="7">
        <f>IF(Q834&gt;0,RANK(Q834,(N834:P834,Q834:AL834)),0)</f>
        <v>9</v>
      </c>
      <c r="AO834" s="7">
        <f>IF(R834&gt;0,RANK(R834,(N834:P834,Q834:AL834)),0)</f>
        <v>4</v>
      </c>
      <c r="AP834" s="7">
        <f>IF(S834&gt;0,RANK(S834,(N834:P834,Q834:AL834)),0)</f>
        <v>0</v>
      </c>
      <c r="AQ834" s="7">
        <f>IF(T834&gt;0,RANK(T834,(N834:P834,Q834:AL834)),0)</f>
        <v>7</v>
      </c>
      <c r="AR834" s="2">
        <f t="shared" si="326"/>
        <v>1.4972301242701004E-4</v>
      </c>
      <c r="AS834" s="2">
        <f t="shared" si="327"/>
        <v>1.6619254379398114E-2</v>
      </c>
      <c r="AT834" s="2">
        <f t="shared" si="328"/>
        <v>0</v>
      </c>
      <c r="AU834" s="2">
        <f t="shared" si="329"/>
        <v>4.4916903728103012E-4</v>
      </c>
      <c r="AW834" t="s">
        <v>1517</v>
      </c>
      <c r="AX834" t="s">
        <v>2795</v>
      </c>
      <c r="AY834">
        <v>2</v>
      </c>
      <c r="BA834" s="127">
        <v>19</v>
      </c>
      <c r="BB834" s="130">
        <v>7</v>
      </c>
      <c r="BC834" s="131">
        <f t="shared" si="319"/>
        <v>19007</v>
      </c>
      <c r="BE834" s="7" t="s">
        <v>3271</v>
      </c>
    </row>
    <row r="835" spans="1:57" hidden="1" outlineLevel="1" x14ac:dyDescent="0.2">
      <c r="A835" t="s">
        <v>733</v>
      </c>
      <c r="B835" t="s">
        <v>2795</v>
      </c>
      <c r="C835" s="1">
        <f t="shared" si="320"/>
        <v>6373</v>
      </c>
      <c r="D835" s="7">
        <f>RANK(N835,(N835:P835,Q835:AL835))</f>
        <v>1</v>
      </c>
      <c r="E835" s="7">
        <f>RANK(O835,(N835:P835,Q835:AL835))</f>
        <v>2</v>
      </c>
      <c r="F835" s="7">
        <f>IF(P835&gt;0,RANK(P835,(N835:P835,Q835:AL835)),0)</f>
        <v>3</v>
      </c>
      <c r="G835" s="1">
        <f t="shared" si="321"/>
        <v>464</v>
      </c>
      <c r="H835" s="2">
        <f t="shared" si="317"/>
        <v>7.2807155185940692E-2</v>
      </c>
      <c r="I835" s="2"/>
      <c r="J835" s="2">
        <f t="shared" si="322"/>
        <v>0.44092264239761492</v>
      </c>
      <c r="K835" s="2">
        <f t="shared" si="323"/>
        <v>0.36811548721167425</v>
      </c>
      <c r="L835" s="2">
        <f t="shared" si="324"/>
        <v>0.1821747999372352</v>
      </c>
      <c r="M835" s="2">
        <f t="shared" si="325"/>
        <v>8.7870704534756261E-3</v>
      </c>
      <c r="N835" s="1">
        <v>2810</v>
      </c>
      <c r="O835" s="1">
        <v>2346</v>
      </c>
      <c r="P835" s="1">
        <v>1161</v>
      </c>
      <c r="Q835" s="1">
        <v>3</v>
      </c>
      <c r="R835" s="1">
        <v>4</v>
      </c>
      <c r="S835" s="1">
        <v>2</v>
      </c>
      <c r="T835" s="1">
        <v>4</v>
      </c>
      <c r="U835" s="1">
        <v>6</v>
      </c>
      <c r="W835" s="1">
        <v>1</v>
      </c>
      <c r="X835" s="1">
        <v>3</v>
      </c>
      <c r="AA835" s="1">
        <v>4</v>
      </c>
      <c r="AE835" s="1">
        <v>4</v>
      </c>
      <c r="AF835" s="1">
        <v>25</v>
      </c>
      <c r="AN835" s="7">
        <f>IF(Q835&gt;0,RANK(Q835,(N835:P835,Q835:AL835)),0)</f>
        <v>10</v>
      </c>
      <c r="AO835" s="7">
        <f>IF(R835&gt;0,RANK(R835,(N835:P835,Q835:AL835)),0)</f>
        <v>6</v>
      </c>
      <c r="AP835" s="7">
        <f>IF(S835&gt;0,RANK(S835,(N835:P835,Q835:AL835)),0)</f>
        <v>12</v>
      </c>
      <c r="AQ835" s="7">
        <f>IF(T835&gt;0,RANK(T835,(N835:P835,Q835:AL835)),0)</f>
        <v>6</v>
      </c>
      <c r="AR835" s="2">
        <f t="shared" si="326"/>
        <v>4.7073591715047857E-4</v>
      </c>
      <c r="AS835" s="2">
        <f t="shared" si="327"/>
        <v>6.276478895339715E-4</v>
      </c>
      <c r="AT835" s="2">
        <f t="shared" si="328"/>
        <v>3.1382394476698575E-4</v>
      </c>
      <c r="AU835" s="2">
        <f t="shared" si="329"/>
        <v>6.276478895339715E-4</v>
      </c>
      <c r="AW835" t="s">
        <v>733</v>
      </c>
      <c r="AX835" t="s">
        <v>2795</v>
      </c>
      <c r="AY835">
        <v>3</v>
      </c>
      <c r="BA835" s="127">
        <v>19</v>
      </c>
      <c r="BB835" s="130">
        <v>9</v>
      </c>
      <c r="BC835" s="131">
        <f t="shared" si="319"/>
        <v>19009</v>
      </c>
      <c r="BE835" s="7" t="s">
        <v>3271</v>
      </c>
    </row>
    <row r="836" spans="1:57" hidden="1" outlineLevel="1" x14ac:dyDescent="0.2">
      <c r="A836" t="s">
        <v>1528</v>
      </c>
      <c r="B836" t="s">
        <v>2795</v>
      </c>
      <c r="C836" s="1">
        <f t="shared" si="320"/>
        <v>3873</v>
      </c>
      <c r="D836" s="7">
        <f>RANK(N836,(N836:P836,Q836:AL836))</f>
        <v>1</v>
      </c>
      <c r="E836" s="7">
        <f>RANK(O836,(N836:P836,Q836:AL836))</f>
        <v>2</v>
      </c>
      <c r="F836" s="7">
        <f>IF(P836&gt;0,RANK(P836,(N836:P836,Q836:AL836)),0)</f>
        <v>3</v>
      </c>
      <c r="G836" s="1">
        <f t="shared" si="321"/>
        <v>216</v>
      </c>
      <c r="H836" s="2">
        <f t="shared" si="317"/>
        <v>5.5770720371804805E-2</v>
      </c>
      <c r="I836" s="2"/>
      <c r="J836" s="2">
        <f t="shared" si="322"/>
        <v>0.41027627162406405</v>
      </c>
      <c r="K836" s="2">
        <f t="shared" si="323"/>
        <v>0.35450555125225924</v>
      </c>
      <c r="L836" s="2">
        <f t="shared" si="324"/>
        <v>0.22902143041569842</v>
      </c>
      <c r="M836" s="2">
        <f t="shared" si="325"/>
        <v>6.1967467079783456E-3</v>
      </c>
      <c r="N836" s="1">
        <v>1589</v>
      </c>
      <c r="O836" s="1">
        <v>1373</v>
      </c>
      <c r="P836" s="1">
        <v>887</v>
      </c>
      <c r="Q836" s="1">
        <v>1</v>
      </c>
      <c r="R836" s="1">
        <v>4</v>
      </c>
      <c r="T836" s="1">
        <v>1</v>
      </c>
      <c r="U836" s="1">
        <v>7</v>
      </c>
      <c r="X836" s="1">
        <v>1</v>
      </c>
      <c r="AA836" s="1">
        <v>2</v>
      </c>
      <c r="AE836" s="1">
        <v>2</v>
      </c>
      <c r="AF836" s="1">
        <v>6</v>
      </c>
      <c r="AN836" s="7">
        <f>IF(Q836&gt;0,RANK(Q836,(N836:P836,Q836:AL836)),0)</f>
        <v>9</v>
      </c>
      <c r="AO836" s="7">
        <f>IF(R836&gt;0,RANK(R836,(N836:P836,Q836:AL836)),0)</f>
        <v>6</v>
      </c>
      <c r="AP836" s="7">
        <f>IF(S836&gt;0,RANK(S836,(N836:P836,Q836:AL836)),0)</f>
        <v>0</v>
      </c>
      <c r="AQ836" s="7">
        <f>IF(T836&gt;0,RANK(T836,(N836:P836,Q836:AL836)),0)</f>
        <v>9</v>
      </c>
      <c r="AR836" s="2">
        <f t="shared" si="326"/>
        <v>2.5819777949909629E-4</v>
      </c>
      <c r="AS836" s="2">
        <f t="shared" si="327"/>
        <v>1.0327911179963851E-3</v>
      </c>
      <c r="AT836" s="2">
        <f t="shared" si="328"/>
        <v>0</v>
      </c>
      <c r="AU836" s="2">
        <f t="shared" si="329"/>
        <v>2.5819777949909629E-4</v>
      </c>
      <c r="AW836" t="s">
        <v>1528</v>
      </c>
      <c r="AX836" t="s">
        <v>2795</v>
      </c>
      <c r="AY836">
        <v>4</v>
      </c>
      <c r="BA836" s="127">
        <v>19</v>
      </c>
      <c r="BB836" s="130">
        <v>11</v>
      </c>
      <c r="BC836" s="131">
        <f t="shared" si="319"/>
        <v>19011</v>
      </c>
      <c r="BE836" s="7" t="s">
        <v>3271</v>
      </c>
    </row>
    <row r="837" spans="1:57" hidden="1" outlineLevel="1" x14ac:dyDescent="0.2">
      <c r="A837" t="s">
        <v>356</v>
      </c>
      <c r="B837" t="s">
        <v>2795</v>
      </c>
      <c r="C837" s="1">
        <f t="shared" si="320"/>
        <v>10439</v>
      </c>
      <c r="D837" s="7">
        <f>RANK(N837,(N837:P837,Q837:AL837))</f>
        <v>1</v>
      </c>
      <c r="E837" s="7">
        <f>RANK(O837,(N837:P837,Q837:AL837))</f>
        <v>2</v>
      </c>
      <c r="F837" s="7">
        <f>IF(P837&gt;0,RANK(P837,(N837:P837,Q837:AL837)),0)</f>
        <v>3</v>
      </c>
      <c r="G837" s="1">
        <f t="shared" si="321"/>
        <v>998</v>
      </c>
      <c r="H837" s="2">
        <f t="shared" si="317"/>
        <v>9.5603027109876421E-2</v>
      </c>
      <c r="I837" s="2"/>
      <c r="J837" s="2">
        <f t="shared" si="322"/>
        <v>0.42791455120222244</v>
      </c>
      <c r="K837" s="2">
        <f t="shared" si="323"/>
        <v>0.33231152409234599</v>
      </c>
      <c r="L837" s="2">
        <f t="shared" si="324"/>
        <v>0.23507998850464604</v>
      </c>
      <c r="M837" s="2">
        <f t="shared" si="325"/>
        <v>4.6939362007855367E-3</v>
      </c>
      <c r="N837" s="1">
        <v>4467</v>
      </c>
      <c r="O837" s="1">
        <v>3469</v>
      </c>
      <c r="P837" s="1">
        <v>2454</v>
      </c>
      <c r="Q837" s="1">
        <v>3</v>
      </c>
      <c r="R837" s="1">
        <v>19</v>
      </c>
      <c r="S837" s="1">
        <v>1</v>
      </c>
      <c r="T837" s="1">
        <v>2</v>
      </c>
      <c r="U837" s="1">
        <v>8</v>
      </c>
      <c r="V837" s="1">
        <v>1</v>
      </c>
      <c r="W837" s="1">
        <v>1</v>
      </c>
      <c r="X837" s="1">
        <v>1</v>
      </c>
      <c r="Y837" s="1">
        <v>6</v>
      </c>
      <c r="AA837" s="1">
        <v>5</v>
      </c>
      <c r="AE837" s="1">
        <v>1</v>
      </c>
      <c r="AF837" s="1">
        <v>1</v>
      </c>
      <c r="AN837" s="7">
        <f>IF(Q837&gt;0,RANK(Q837,(N837:P837,Q837:AL837)),0)</f>
        <v>8</v>
      </c>
      <c r="AO837" s="7">
        <f>IF(R837&gt;0,RANK(R837,(N837:P837,Q837:AL837)),0)</f>
        <v>4</v>
      </c>
      <c r="AP837" s="7">
        <f>IF(S837&gt;0,RANK(S837,(N837:P837,Q837:AL837)),0)</f>
        <v>10</v>
      </c>
      <c r="AQ837" s="7">
        <f>IF(T837&gt;0,RANK(T837,(N837:P837,Q837:AL837)),0)</f>
        <v>9</v>
      </c>
      <c r="AR837" s="2">
        <f t="shared" si="326"/>
        <v>2.8738384902768463E-4</v>
      </c>
      <c r="AS837" s="2">
        <f t="shared" si="327"/>
        <v>1.8200977105086694E-3</v>
      </c>
      <c r="AT837" s="2">
        <f t="shared" si="328"/>
        <v>9.5794616342561554E-5</v>
      </c>
      <c r="AU837" s="2">
        <f t="shared" si="329"/>
        <v>1.9158923268512311E-4</v>
      </c>
      <c r="AW837" t="s">
        <v>356</v>
      </c>
      <c r="AX837" t="s">
        <v>2795</v>
      </c>
      <c r="AY837">
        <v>2</v>
      </c>
      <c r="BA837" s="127">
        <v>19</v>
      </c>
      <c r="BB837" s="130">
        <v>13</v>
      </c>
      <c r="BC837" s="131">
        <f t="shared" si="319"/>
        <v>19013</v>
      </c>
      <c r="BE837" s="7" t="s">
        <v>3271</v>
      </c>
    </row>
    <row r="838" spans="1:57" hidden="1" outlineLevel="1" x14ac:dyDescent="0.2">
      <c r="A838" t="s">
        <v>2247</v>
      </c>
      <c r="B838" t="s">
        <v>2795</v>
      </c>
      <c r="C838" s="1">
        <f t="shared" si="320"/>
        <v>61550</v>
      </c>
      <c r="D838" s="7">
        <f>RANK(N838,(N838:P838,Q838:AL838))</f>
        <v>1</v>
      </c>
      <c r="E838" s="7">
        <f>RANK(O838,(N838:P838,Q838:AL838))</f>
        <v>2</v>
      </c>
      <c r="F838" s="7">
        <f>IF(P838&gt;0,RANK(P838,(N838:P838,Q838:AL838)),0)</f>
        <v>3</v>
      </c>
      <c r="G838" s="1">
        <f t="shared" si="321"/>
        <v>8186</v>
      </c>
      <c r="H838" s="2">
        <f t="shared" si="317"/>
        <v>0.13299756295694556</v>
      </c>
      <c r="I838" s="2"/>
      <c r="J838" s="2">
        <f t="shared" si="322"/>
        <v>0.48064987814784726</v>
      </c>
      <c r="K838" s="2">
        <f t="shared" si="323"/>
        <v>0.34765231519090173</v>
      </c>
      <c r="L838" s="2">
        <f t="shared" si="324"/>
        <v>0.16542648253452477</v>
      </c>
      <c r="M838" s="2">
        <f t="shared" si="325"/>
        <v>6.2713241267262909E-3</v>
      </c>
      <c r="N838" s="1">
        <v>29584</v>
      </c>
      <c r="O838" s="1">
        <v>21398</v>
      </c>
      <c r="P838" s="1">
        <v>10182</v>
      </c>
      <c r="Q838" s="1">
        <v>40</v>
      </c>
      <c r="R838" s="1">
        <v>51</v>
      </c>
      <c r="S838" s="1">
        <v>12</v>
      </c>
      <c r="T838" s="1">
        <v>23</v>
      </c>
      <c r="U838" s="1">
        <v>64</v>
      </c>
      <c r="V838" s="1">
        <v>11</v>
      </c>
      <c r="W838" s="1">
        <v>14</v>
      </c>
      <c r="X838" s="1">
        <v>15</v>
      </c>
      <c r="Y838" s="1">
        <v>17</v>
      </c>
      <c r="AA838" s="1">
        <v>71</v>
      </c>
      <c r="AE838" s="1">
        <v>18</v>
      </c>
      <c r="AF838" s="1">
        <v>50</v>
      </c>
      <c r="AN838" s="7">
        <f>IF(Q838&gt;0,RANK(Q838,(N838:P838,Q838:AL838)),0)</f>
        <v>8</v>
      </c>
      <c r="AO838" s="7">
        <f>IF(R838&gt;0,RANK(R838,(N838:P838,Q838:AL838)),0)</f>
        <v>6</v>
      </c>
      <c r="AP838" s="7">
        <f>IF(S838&gt;0,RANK(S838,(N838:P838,Q838:AL838)),0)</f>
        <v>14</v>
      </c>
      <c r="AQ838" s="7">
        <f>IF(T838&gt;0,RANK(T838,(N838:P838,Q838:AL838)),0)</f>
        <v>9</v>
      </c>
      <c r="AR838" s="2">
        <f t="shared" si="326"/>
        <v>6.4987814784727858E-4</v>
      </c>
      <c r="AS838" s="2">
        <f t="shared" si="327"/>
        <v>8.2859463850528021E-4</v>
      </c>
      <c r="AT838" s="2">
        <f t="shared" si="328"/>
        <v>1.9496344435418359E-4</v>
      </c>
      <c r="AU838" s="2">
        <f t="shared" si="329"/>
        <v>3.7367993501218522E-4</v>
      </c>
      <c r="AW838" t="s">
        <v>2247</v>
      </c>
      <c r="AX838" t="s">
        <v>2795</v>
      </c>
      <c r="AY838">
        <v>2</v>
      </c>
      <c r="BA838" s="127">
        <v>19</v>
      </c>
      <c r="BB838" s="130">
        <v>15</v>
      </c>
      <c r="BC838" s="131">
        <f t="shared" si="319"/>
        <v>19015</v>
      </c>
      <c r="BE838" s="7" t="s">
        <v>3271</v>
      </c>
    </row>
    <row r="839" spans="1:57" hidden="1" outlineLevel="1" x14ac:dyDescent="0.2">
      <c r="A839" t="s">
        <v>1434</v>
      </c>
      <c r="B839" t="s">
        <v>2795</v>
      </c>
      <c r="C839" s="1">
        <f t="shared" si="320"/>
        <v>12219</v>
      </c>
      <c r="D839" s="7">
        <f>RANK(N839,(N839:P839,Q839:AL839))</f>
        <v>1</v>
      </c>
      <c r="E839" s="7">
        <f>RANK(O839,(N839:P839,Q839:AL839))</f>
        <v>2</v>
      </c>
      <c r="F839" s="7">
        <f>IF(P839&gt;0,RANK(P839,(N839:P839,Q839:AL839)),0)</f>
        <v>3</v>
      </c>
      <c r="G839" s="1">
        <f t="shared" si="321"/>
        <v>1765</v>
      </c>
      <c r="H839" s="2">
        <f t="shared" si="317"/>
        <v>0.14444717243636959</v>
      </c>
      <c r="I839" s="2"/>
      <c r="J839" s="2">
        <f t="shared" si="322"/>
        <v>0.4839184876012767</v>
      </c>
      <c r="K839" s="2">
        <f t="shared" si="323"/>
        <v>0.33947131516490714</v>
      </c>
      <c r="L839" s="2">
        <f t="shared" si="324"/>
        <v>0.1694082985514363</v>
      </c>
      <c r="M839" s="2">
        <f t="shared" si="325"/>
        <v>7.2018986823798037E-3</v>
      </c>
      <c r="N839" s="1">
        <v>5913</v>
      </c>
      <c r="O839" s="1">
        <v>4148</v>
      </c>
      <c r="P839" s="1">
        <v>2070</v>
      </c>
      <c r="Q839" s="1">
        <v>6</v>
      </c>
      <c r="R839" s="1">
        <v>24</v>
      </c>
      <c r="S839" s="1">
        <v>2</v>
      </c>
      <c r="T839" s="1">
        <v>7</v>
      </c>
      <c r="U839" s="1">
        <v>12</v>
      </c>
      <c r="V839" s="1">
        <v>1</v>
      </c>
      <c r="W839" s="1">
        <v>1</v>
      </c>
      <c r="X839" s="1">
        <v>3</v>
      </c>
      <c r="Y839" s="1">
        <v>4</v>
      </c>
      <c r="AA839" s="1">
        <v>16</v>
      </c>
      <c r="AE839" s="1">
        <v>8</v>
      </c>
      <c r="AF839" s="1">
        <v>4</v>
      </c>
      <c r="AN839" s="7">
        <f>IF(Q839&gt;0,RANK(Q839,(N839:P839,Q839:AL839)),0)</f>
        <v>9</v>
      </c>
      <c r="AO839" s="7">
        <f>IF(R839&gt;0,RANK(R839,(N839:P839,Q839:AL839)),0)</f>
        <v>4</v>
      </c>
      <c r="AP839" s="7">
        <f>IF(S839&gt;0,RANK(S839,(N839:P839,Q839:AL839)),0)</f>
        <v>13</v>
      </c>
      <c r="AQ839" s="7">
        <f>IF(T839&gt;0,RANK(T839,(N839:P839,Q839:AL839)),0)</f>
        <v>8</v>
      </c>
      <c r="AR839" s="2">
        <f t="shared" si="326"/>
        <v>4.9103854652590229E-4</v>
      </c>
      <c r="AS839" s="2">
        <f t="shared" si="327"/>
        <v>1.9641541861036092E-3</v>
      </c>
      <c r="AT839" s="2">
        <f t="shared" si="328"/>
        <v>1.6367951550863409E-4</v>
      </c>
      <c r="AU839" s="2">
        <f t="shared" si="329"/>
        <v>5.7287830428021937E-4</v>
      </c>
      <c r="AW839" t="s">
        <v>1434</v>
      </c>
      <c r="AX839" t="s">
        <v>2795</v>
      </c>
      <c r="AY839">
        <v>5</v>
      </c>
      <c r="BA839" s="127">
        <v>19</v>
      </c>
      <c r="BB839" s="130">
        <v>17</v>
      </c>
      <c r="BC839" s="131">
        <f t="shared" si="319"/>
        <v>19017</v>
      </c>
      <c r="BE839" s="7" t="s">
        <v>3271</v>
      </c>
    </row>
    <row r="840" spans="1:57" hidden="1" outlineLevel="1" x14ac:dyDescent="0.2">
      <c r="A840" t="s">
        <v>1529</v>
      </c>
      <c r="B840" t="s">
        <v>2795</v>
      </c>
      <c r="C840" s="1">
        <f t="shared" si="320"/>
        <v>11714</v>
      </c>
      <c r="D840" s="7">
        <f>RANK(N840,(N840:P840,Q840:AL840))</f>
        <v>1</v>
      </c>
      <c r="E840" s="7">
        <f>RANK(O840,(N840:P840,Q840:AL840))</f>
        <v>2</v>
      </c>
      <c r="F840" s="7">
        <f>IF(P840&gt;0,RANK(P840,(N840:P840,Q840:AL840)),0)</f>
        <v>3</v>
      </c>
      <c r="G840" s="1">
        <f t="shared" si="321"/>
        <v>292</v>
      </c>
      <c r="H840" s="2">
        <f t="shared" si="317"/>
        <v>2.4927437254567184E-2</v>
      </c>
      <c r="I840" s="2"/>
      <c r="J840" s="2">
        <f t="shared" si="322"/>
        <v>0.4075465255250128</v>
      </c>
      <c r="K840" s="2">
        <f t="shared" si="323"/>
        <v>0.38261908827044561</v>
      </c>
      <c r="L840" s="2">
        <f t="shared" si="324"/>
        <v>0.19959023390814409</v>
      </c>
      <c r="M840" s="2">
        <f t="shared" si="325"/>
        <v>1.0244152296397496E-2</v>
      </c>
      <c r="N840" s="1">
        <v>4774</v>
      </c>
      <c r="O840" s="1">
        <v>4482</v>
      </c>
      <c r="P840" s="1">
        <v>2338</v>
      </c>
      <c r="Q840" s="1">
        <v>6</v>
      </c>
      <c r="R840" s="1">
        <v>13</v>
      </c>
      <c r="S840" s="1">
        <v>6</v>
      </c>
      <c r="T840" s="1">
        <v>6</v>
      </c>
      <c r="U840" s="1">
        <v>7</v>
      </c>
      <c r="V840" s="1">
        <v>4</v>
      </c>
      <c r="W840" s="1">
        <v>3</v>
      </c>
      <c r="X840" s="1">
        <v>3</v>
      </c>
      <c r="Y840" s="1">
        <v>2</v>
      </c>
      <c r="AA840" s="1">
        <v>25</v>
      </c>
      <c r="AE840" s="1">
        <v>14</v>
      </c>
      <c r="AF840" s="1">
        <v>31</v>
      </c>
      <c r="AN840" s="7">
        <f>IF(Q840&gt;0,RANK(Q840,(N840:P840,Q840:AL840)),0)</f>
        <v>9</v>
      </c>
      <c r="AO840" s="7">
        <f>IF(R840&gt;0,RANK(R840,(N840:P840,Q840:AL840)),0)</f>
        <v>7</v>
      </c>
      <c r="AP840" s="7">
        <f>IF(S840&gt;0,RANK(S840,(N840:P840,Q840:AL840)),0)</f>
        <v>9</v>
      </c>
      <c r="AQ840" s="7">
        <f>IF(T840&gt;0,RANK(T840,(N840:P840,Q840:AL840)),0)</f>
        <v>9</v>
      </c>
      <c r="AR840" s="2">
        <f t="shared" si="326"/>
        <v>5.1220761481987371E-4</v>
      </c>
      <c r="AS840" s="2">
        <f t="shared" si="327"/>
        <v>1.1097831654430597E-3</v>
      </c>
      <c r="AT840" s="2">
        <f t="shared" si="328"/>
        <v>5.1220761481987371E-4</v>
      </c>
      <c r="AU840" s="2">
        <f t="shared" si="329"/>
        <v>5.1220761481987371E-4</v>
      </c>
      <c r="AW840" t="s">
        <v>1529</v>
      </c>
      <c r="AX840" t="s">
        <v>2795</v>
      </c>
      <c r="AY840">
        <v>2</v>
      </c>
      <c r="BA840" s="127">
        <v>19</v>
      </c>
      <c r="BB840" s="130">
        <v>19</v>
      </c>
      <c r="BC840" s="131">
        <f t="shared" si="319"/>
        <v>19019</v>
      </c>
      <c r="BE840" s="7" t="s">
        <v>3271</v>
      </c>
    </row>
    <row r="841" spans="1:57" hidden="1" outlineLevel="1" x14ac:dyDescent="0.2">
      <c r="A841" t="s">
        <v>2099</v>
      </c>
      <c r="B841" t="s">
        <v>2795</v>
      </c>
      <c r="C841" s="1">
        <f t="shared" si="320"/>
        <v>9654</v>
      </c>
      <c r="D841" s="7">
        <f>RANK(N841,(N841:P841,Q841:AL841))</f>
        <v>1</v>
      </c>
      <c r="E841" s="7">
        <f>RANK(O841,(N841:P841,Q841:AL841))</f>
        <v>2</v>
      </c>
      <c r="F841" s="7">
        <f>IF(P841&gt;0,RANK(P841,(N841:P841,Q841:AL841)),0)</f>
        <v>3</v>
      </c>
      <c r="G841" s="1">
        <f t="shared" si="321"/>
        <v>853</v>
      </c>
      <c r="H841" s="2">
        <f t="shared" si="317"/>
        <v>8.835715765485809E-2</v>
      </c>
      <c r="I841" s="2"/>
      <c r="J841" s="2">
        <f t="shared" si="322"/>
        <v>0.43153097161798221</v>
      </c>
      <c r="K841" s="2">
        <f t="shared" si="323"/>
        <v>0.34317381396312407</v>
      </c>
      <c r="L841" s="2">
        <f t="shared" si="324"/>
        <v>0.22021959809405428</v>
      </c>
      <c r="M841" s="2">
        <f t="shared" si="325"/>
        <v>5.0756163248393826E-3</v>
      </c>
      <c r="N841" s="1">
        <v>4166</v>
      </c>
      <c r="O841" s="1">
        <v>3313</v>
      </c>
      <c r="P841" s="1">
        <v>2126</v>
      </c>
      <c r="Q841" s="1">
        <v>4</v>
      </c>
      <c r="R841" s="1">
        <v>18</v>
      </c>
      <c r="S841" s="1">
        <v>2</v>
      </c>
      <c r="T841" s="1">
        <v>1</v>
      </c>
      <c r="U841" s="1">
        <v>6</v>
      </c>
      <c r="W841" s="1">
        <v>1</v>
      </c>
      <c r="X841" s="1">
        <v>2</v>
      </c>
      <c r="Y841" s="1">
        <v>6</v>
      </c>
      <c r="AA841" s="1">
        <v>5</v>
      </c>
      <c r="AE841" s="1">
        <v>2</v>
      </c>
      <c r="AF841" s="1">
        <v>2</v>
      </c>
      <c r="AN841" s="7">
        <f>IF(Q841&gt;0,RANK(Q841,(N841:P841,Q841:AL841)),0)</f>
        <v>8</v>
      </c>
      <c r="AO841" s="7">
        <f>IF(R841&gt;0,RANK(R841,(N841:P841,Q841:AL841)),0)</f>
        <v>4</v>
      </c>
      <c r="AP841" s="7">
        <f>IF(S841&gt;0,RANK(S841,(N841:P841,Q841:AL841)),0)</f>
        <v>9</v>
      </c>
      <c r="AQ841" s="7">
        <f>IF(T841&gt;0,RANK(T841,(N841:P841,Q841:AL841)),0)</f>
        <v>13</v>
      </c>
      <c r="AR841" s="2">
        <f t="shared" si="326"/>
        <v>4.1433602651750571E-4</v>
      </c>
      <c r="AS841" s="2">
        <f t="shared" si="327"/>
        <v>1.8645121193287756E-3</v>
      </c>
      <c r="AT841" s="2">
        <f t="shared" si="328"/>
        <v>2.0716801325875285E-4</v>
      </c>
      <c r="AU841" s="2">
        <f t="shared" si="329"/>
        <v>1.0358400662937643E-4</v>
      </c>
      <c r="AW841" t="s">
        <v>2099</v>
      </c>
      <c r="AX841" t="s">
        <v>2795</v>
      </c>
      <c r="AY841">
        <v>2</v>
      </c>
      <c r="BA841" s="127">
        <v>19</v>
      </c>
      <c r="BB841" s="130">
        <v>21</v>
      </c>
      <c r="BC841" s="131">
        <f t="shared" si="319"/>
        <v>19021</v>
      </c>
      <c r="BE841" s="7" t="s">
        <v>3271</v>
      </c>
    </row>
    <row r="842" spans="1:57" hidden="1" outlineLevel="1" x14ac:dyDescent="0.2">
      <c r="A842" t="s">
        <v>1865</v>
      </c>
      <c r="B842" t="s">
        <v>2795</v>
      </c>
      <c r="C842" s="1">
        <f t="shared" si="320"/>
        <v>9257</v>
      </c>
      <c r="D842" s="7">
        <f>RANK(N842,(N842:P842,Q842:AL842))</f>
        <v>2</v>
      </c>
      <c r="E842" s="7">
        <f>RANK(O842,(N842:P842,Q842:AL842))</f>
        <v>1</v>
      </c>
      <c r="F842" s="7">
        <f>IF(P842&gt;0,RANK(P842,(N842:P842,Q842:AL842)),0)</f>
        <v>3</v>
      </c>
      <c r="G842" s="1">
        <f t="shared" si="321"/>
        <v>489</v>
      </c>
      <c r="H842" s="2">
        <f t="shared" si="317"/>
        <v>5.2824889272982609E-2</v>
      </c>
      <c r="I842" s="2"/>
      <c r="J842" s="2">
        <f t="shared" si="322"/>
        <v>0.36448093334773685</v>
      </c>
      <c r="K842" s="2">
        <f t="shared" si="323"/>
        <v>0.41730582262071947</v>
      </c>
      <c r="L842" s="2">
        <f t="shared" si="324"/>
        <v>0.21119153073349897</v>
      </c>
      <c r="M842" s="2">
        <f t="shared" si="325"/>
        <v>7.0217132980447683E-3</v>
      </c>
      <c r="N842" s="1">
        <v>3374</v>
      </c>
      <c r="O842" s="1">
        <v>3863</v>
      </c>
      <c r="P842" s="1">
        <v>1955</v>
      </c>
      <c r="Q842" s="1">
        <v>8</v>
      </c>
      <c r="R842" s="1">
        <v>8</v>
      </c>
      <c r="T842" s="1">
        <v>3</v>
      </c>
      <c r="U842" s="1">
        <v>13</v>
      </c>
      <c r="X842" s="1">
        <v>3</v>
      </c>
      <c r="Y842" s="1">
        <v>1</v>
      </c>
      <c r="AA842" s="1">
        <v>8</v>
      </c>
      <c r="AE842" s="1">
        <v>4</v>
      </c>
      <c r="AF842" s="1">
        <v>17</v>
      </c>
      <c r="AN842" s="7">
        <f>IF(Q842&gt;0,RANK(Q842,(N842:P842,Q842:AL842)),0)</f>
        <v>6</v>
      </c>
      <c r="AO842" s="7">
        <f>IF(R842&gt;0,RANK(R842,(N842:P842,Q842:AL842)),0)</f>
        <v>6</v>
      </c>
      <c r="AP842" s="7">
        <f>IF(S842&gt;0,RANK(S842,(N842:P842,Q842:AL842)),0)</f>
        <v>0</v>
      </c>
      <c r="AQ842" s="7">
        <f>IF(T842&gt;0,RANK(T842,(N842:P842,Q842:AL842)),0)</f>
        <v>10</v>
      </c>
      <c r="AR842" s="2">
        <f t="shared" si="326"/>
        <v>8.6421086745165816E-4</v>
      </c>
      <c r="AS842" s="2">
        <f t="shared" si="327"/>
        <v>8.6421086745165816E-4</v>
      </c>
      <c r="AT842" s="2">
        <f t="shared" si="328"/>
        <v>0</v>
      </c>
      <c r="AU842" s="2">
        <f t="shared" si="329"/>
        <v>3.2407907529437182E-4</v>
      </c>
      <c r="AW842" t="s">
        <v>1865</v>
      </c>
      <c r="AX842" t="s">
        <v>2795</v>
      </c>
      <c r="AY842">
        <v>5</v>
      </c>
      <c r="BA842" s="127">
        <v>19</v>
      </c>
      <c r="BB842" s="130">
        <v>23</v>
      </c>
      <c r="BC842" s="131">
        <f t="shared" si="319"/>
        <v>19023</v>
      </c>
      <c r="BE842" s="7" t="s">
        <v>3271</v>
      </c>
    </row>
    <row r="843" spans="1:57" hidden="1" outlineLevel="1" x14ac:dyDescent="0.2">
      <c r="A843" t="s">
        <v>2532</v>
      </c>
      <c r="B843" t="s">
        <v>2795</v>
      </c>
      <c r="C843" s="1">
        <f t="shared" si="320"/>
        <v>7137</v>
      </c>
      <c r="D843" s="7">
        <f>RANK(N843,(N843:P843,Q843:AL843))</f>
        <v>2</v>
      </c>
      <c r="E843" s="7">
        <f>RANK(O843,(N843:P843,Q843:AL843))</f>
        <v>1</v>
      </c>
      <c r="F843" s="7">
        <f>IF(P843&gt;0,RANK(P843,(N843:P843,Q843:AL843)),0)</f>
        <v>3</v>
      </c>
      <c r="G843" s="1">
        <f t="shared" si="321"/>
        <v>661</v>
      </c>
      <c r="H843" s="2">
        <f t="shared" si="317"/>
        <v>9.2615945074961473E-2</v>
      </c>
      <c r="I843" s="2"/>
      <c r="J843" s="2">
        <f t="shared" si="322"/>
        <v>0.3570127504553734</v>
      </c>
      <c r="K843" s="2">
        <f t="shared" si="323"/>
        <v>0.44962869553033485</v>
      </c>
      <c r="L843" s="2">
        <f t="shared" si="324"/>
        <v>0.18677315398626873</v>
      </c>
      <c r="M843" s="2">
        <f t="shared" si="325"/>
        <v>6.5854000280230196E-3</v>
      </c>
      <c r="N843" s="1">
        <v>2548</v>
      </c>
      <c r="O843" s="1">
        <v>3209</v>
      </c>
      <c r="P843" s="1">
        <v>1333</v>
      </c>
      <c r="Q843" s="1">
        <v>1</v>
      </c>
      <c r="R843" s="1">
        <v>3</v>
      </c>
      <c r="T843" s="1">
        <v>3</v>
      </c>
      <c r="U843" s="1">
        <v>10</v>
      </c>
      <c r="V843" s="1">
        <v>2</v>
      </c>
      <c r="W843" s="1">
        <v>2</v>
      </c>
      <c r="X843" s="1">
        <v>4</v>
      </c>
      <c r="AA843" s="1">
        <v>14</v>
      </c>
      <c r="AE843" s="1">
        <v>7</v>
      </c>
      <c r="AF843" s="1">
        <v>1</v>
      </c>
      <c r="AN843" s="7">
        <f>IF(Q843&gt;0,RANK(Q843,(N843:P843,Q843:AL843)),0)</f>
        <v>12</v>
      </c>
      <c r="AO843" s="7">
        <f>IF(R843&gt;0,RANK(R843,(N843:P843,Q843:AL843)),0)</f>
        <v>8</v>
      </c>
      <c r="AP843" s="7">
        <f>IF(S843&gt;0,RANK(S843,(N843:P843,Q843:AL843)),0)</f>
        <v>0</v>
      </c>
      <c r="AQ843" s="7">
        <f>IF(T843&gt;0,RANK(T843,(N843:P843,Q843:AL843)),0)</f>
        <v>8</v>
      </c>
      <c r="AR843" s="2">
        <f t="shared" si="326"/>
        <v>1.4011489421325487E-4</v>
      </c>
      <c r="AS843" s="2">
        <f t="shared" si="327"/>
        <v>4.2034468263976461E-4</v>
      </c>
      <c r="AT843" s="2">
        <f t="shared" si="328"/>
        <v>0</v>
      </c>
      <c r="AU843" s="2">
        <f t="shared" si="329"/>
        <v>4.2034468263976461E-4</v>
      </c>
      <c r="AW843" t="s">
        <v>2532</v>
      </c>
      <c r="AX843" t="s">
        <v>2795</v>
      </c>
      <c r="AY843">
        <v>2</v>
      </c>
      <c r="BA843" s="127">
        <v>19</v>
      </c>
      <c r="BB843" s="130">
        <v>25</v>
      </c>
      <c r="BC843" s="131">
        <f t="shared" si="319"/>
        <v>19025</v>
      </c>
      <c r="BE843" s="7" t="s">
        <v>3271</v>
      </c>
    </row>
    <row r="844" spans="1:57" hidden="1" outlineLevel="1" x14ac:dyDescent="0.2">
      <c r="A844" t="s">
        <v>2617</v>
      </c>
      <c r="B844" t="s">
        <v>2795</v>
      </c>
      <c r="C844" s="1">
        <f t="shared" si="320"/>
        <v>5274</v>
      </c>
      <c r="D844" s="7">
        <f>RANK(N844,(N844:P844,Q844:AL844))</f>
        <v>2</v>
      </c>
      <c r="E844" s="7">
        <f>RANK(O844,(N844:P844,Q844:AL844))</f>
        <v>1</v>
      </c>
      <c r="F844" s="7">
        <f>IF(P844&gt;0,RANK(P844,(N844:P844,Q844:AL844)),0)</f>
        <v>3</v>
      </c>
      <c r="G844" s="1">
        <f t="shared" si="321"/>
        <v>29</v>
      </c>
      <c r="H844" s="2">
        <f t="shared" si="317"/>
        <v>5.4986727341676143E-3</v>
      </c>
      <c r="I844" s="2"/>
      <c r="J844" s="2">
        <f t="shared" si="322"/>
        <v>0.40576412590064465</v>
      </c>
      <c r="K844" s="2">
        <f t="shared" si="323"/>
        <v>0.4112627986348123</v>
      </c>
      <c r="L844" s="2">
        <f t="shared" si="324"/>
        <v>0.17937049677664013</v>
      </c>
      <c r="M844" s="2">
        <f t="shared" si="325"/>
        <v>3.6025786879029797E-3</v>
      </c>
      <c r="N844" s="1">
        <v>2140</v>
      </c>
      <c r="O844" s="1">
        <v>2169</v>
      </c>
      <c r="P844" s="1">
        <v>946</v>
      </c>
      <c r="Q844" s="1">
        <v>2</v>
      </c>
      <c r="R844" s="1">
        <v>5</v>
      </c>
      <c r="T844" s="1">
        <v>1</v>
      </c>
      <c r="U844" s="1">
        <v>5</v>
      </c>
      <c r="AA844" s="1">
        <v>2</v>
      </c>
      <c r="AE844" s="1">
        <v>1</v>
      </c>
      <c r="AF844" s="1">
        <v>3</v>
      </c>
      <c r="AN844" s="7">
        <f>IF(Q844&gt;0,RANK(Q844,(N844:P844,Q844:AL844)),0)</f>
        <v>7</v>
      </c>
      <c r="AO844" s="7">
        <f>IF(R844&gt;0,RANK(R844,(N844:P844,Q844:AL844)),0)</f>
        <v>4</v>
      </c>
      <c r="AP844" s="7">
        <f>IF(S844&gt;0,RANK(S844,(N844:P844,Q844:AL844)),0)</f>
        <v>0</v>
      </c>
      <c r="AQ844" s="7">
        <f>IF(T844&gt;0,RANK(T844,(N844:P844,Q844:AL844)),0)</f>
        <v>9</v>
      </c>
      <c r="AR844" s="2">
        <f t="shared" si="326"/>
        <v>3.7921880925293893E-4</v>
      </c>
      <c r="AS844" s="2">
        <f t="shared" si="327"/>
        <v>9.4804702313234731E-4</v>
      </c>
      <c r="AT844" s="2">
        <f t="shared" si="328"/>
        <v>0</v>
      </c>
      <c r="AU844" s="2">
        <f t="shared" si="329"/>
        <v>1.8960940462646946E-4</v>
      </c>
      <c r="AW844" t="s">
        <v>2617</v>
      </c>
      <c r="AX844" t="s">
        <v>2795</v>
      </c>
      <c r="AY844">
        <v>5</v>
      </c>
      <c r="BA844" s="127">
        <v>19</v>
      </c>
      <c r="BB844" s="130">
        <v>27</v>
      </c>
      <c r="BC844" s="131">
        <f t="shared" si="319"/>
        <v>19027</v>
      </c>
      <c r="BE844" s="7" t="s">
        <v>3271</v>
      </c>
    </row>
    <row r="845" spans="1:57" hidden="1" outlineLevel="1" x14ac:dyDescent="0.2">
      <c r="A845" t="s">
        <v>972</v>
      </c>
      <c r="B845" t="s">
        <v>2795</v>
      </c>
      <c r="C845" s="1">
        <f t="shared" si="320"/>
        <v>9475</v>
      </c>
      <c r="D845" s="7">
        <f>RANK(N845,(N845:P845,Q845:AL845))</f>
        <v>1</v>
      </c>
      <c r="E845" s="7">
        <f>RANK(O845,(N845:P845,Q845:AL845))</f>
        <v>2</v>
      </c>
      <c r="F845" s="7">
        <f>IF(P845&gt;0,RANK(P845,(N845:P845,Q845:AL845)),0)</f>
        <v>3</v>
      </c>
      <c r="G845" s="1">
        <f t="shared" si="321"/>
        <v>361</v>
      </c>
      <c r="H845" s="2">
        <f t="shared" si="317"/>
        <v>3.8100263852242744E-2</v>
      </c>
      <c r="I845" s="2"/>
      <c r="J845" s="2">
        <f t="shared" si="322"/>
        <v>0.40105540897097625</v>
      </c>
      <c r="K845" s="2">
        <f t="shared" si="323"/>
        <v>0.3629551451187335</v>
      </c>
      <c r="L845" s="2">
        <f t="shared" si="324"/>
        <v>0.23134564643799471</v>
      </c>
      <c r="M845" s="2">
        <f t="shared" si="325"/>
        <v>4.64379947229554E-3</v>
      </c>
      <c r="N845" s="1">
        <v>3800</v>
      </c>
      <c r="O845" s="1">
        <v>3439</v>
      </c>
      <c r="P845" s="1">
        <v>2192</v>
      </c>
      <c r="Q845" s="1">
        <v>1</v>
      </c>
      <c r="R845" s="1">
        <v>6</v>
      </c>
      <c r="S845" s="1">
        <v>1</v>
      </c>
      <c r="T845" s="1">
        <v>6</v>
      </c>
      <c r="U845" s="1">
        <v>3</v>
      </c>
      <c r="Y845" s="1">
        <v>23</v>
      </c>
      <c r="AE845" s="1">
        <v>3</v>
      </c>
      <c r="AF845" s="1">
        <v>1</v>
      </c>
      <c r="AN845" s="7">
        <f>IF(Q845&gt;0,RANK(Q845,(N845:P845,Q845:AL845)),0)</f>
        <v>9</v>
      </c>
      <c r="AO845" s="7">
        <f>IF(R845&gt;0,RANK(R845,(N845:P845,Q845:AL845)),0)</f>
        <v>5</v>
      </c>
      <c r="AP845" s="7">
        <f>IF(S845&gt;0,RANK(S845,(N845:P845,Q845:AL845)),0)</f>
        <v>9</v>
      </c>
      <c r="AQ845" s="7">
        <f>IF(T845&gt;0,RANK(T845,(N845:P845,Q845:AL845)),0)</f>
        <v>5</v>
      </c>
      <c r="AR845" s="2">
        <f t="shared" si="326"/>
        <v>1.0554089709762533E-4</v>
      </c>
      <c r="AS845" s="2">
        <f t="shared" si="327"/>
        <v>6.3324538258575198E-4</v>
      </c>
      <c r="AT845" s="2">
        <f t="shared" si="328"/>
        <v>1.0554089709762533E-4</v>
      </c>
      <c r="AU845" s="2">
        <f t="shared" si="329"/>
        <v>6.3324538258575198E-4</v>
      </c>
      <c r="AW845" t="s">
        <v>972</v>
      </c>
      <c r="AX845" t="s">
        <v>2795</v>
      </c>
      <c r="AY845">
        <v>5</v>
      </c>
      <c r="BA845" s="127">
        <v>19</v>
      </c>
      <c r="BB845" s="130">
        <v>29</v>
      </c>
      <c r="BC845" s="131">
        <f t="shared" si="319"/>
        <v>19029</v>
      </c>
      <c r="BE845" s="7" t="s">
        <v>3271</v>
      </c>
    </row>
    <row r="846" spans="1:57" hidden="1" outlineLevel="1" x14ac:dyDescent="0.2">
      <c r="A846" t="s">
        <v>1130</v>
      </c>
      <c r="B846" t="s">
        <v>2795</v>
      </c>
      <c r="C846" s="1">
        <f t="shared" si="320"/>
        <v>7058</v>
      </c>
      <c r="D846" s="7">
        <f>RANK(N846,(N846:P846,Q846:AL846))</f>
        <v>2</v>
      </c>
      <c r="E846" s="7">
        <f>RANK(O846,(N846:P846,Q846:AL846))</f>
        <v>1</v>
      </c>
      <c r="F846" s="7">
        <f>IF(P846&gt;0,RANK(P846,(N846:P846,Q846:AL846)),0)</f>
        <v>3</v>
      </c>
      <c r="G846" s="1">
        <f t="shared" si="321"/>
        <v>945</v>
      </c>
      <c r="H846" s="2">
        <f t="shared" si="317"/>
        <v>0.13389062057240012</v>
      </c>
      <c r="I846" s="2"/>
      <c r="J846" s="2">
        <f t="shared" si="322"/>
        <v>0.31609521110796257</v>
      </c>
      <c r="K846" s="2">
        <f t="shared" si="323"/>
        <v>0.44998583168036271</v>
      </c>
      <c r="L846" s="2">
        <f t="shared" si="324"/>
        <v>0.22782657976763956</v>
      </c>
      <c r="M846" s="2">
        <f t="shared" si="325"/>
        <v>6.0923774440351519E-3</v>
      </c>
      <c r="N846" s="1">
        <v>2231</v>
      </c>
      <c r="O846" s="1">
        <v>3176</v>
      </c>
      <c r="P846" s="1">
        <v>1608</v>
      </c>
      <c r="Q846" s="1">
        <v>2</v>
      </c>
      <c r="R846" s="1">
        <v>8</v>
      </c>
      <c r="T846" s="1">
        <v>2</v>
      </c>
      <c r="U846" s="1">
        <v>3</v>
      </c>
      <c r="W846" s="1">
        <v>1</v>
      </c>
      <c r="X846" s="1">
        <v>1</v>
      </c>
      <c r="Y846" s="1">
        <v>7</v>
      </c>
      <c r="AA846" s="1">
        <v>4</v>
      </c>
      <c r="AE846" s="1">
        <v>4</v>
      </c>
      <c r="AF846" s="1">
        <v>11</v>
      </c>
      <c r="AN846" s="7">
        <f>IF(Q846&gt;0,RANK(Q846,(N846:P846,Q846:AL846)),0)</f>
        <v>10</v>
      </c>
      <c r="AO846" s="7">
        <f>IF(R846&gt;0,RANK(R846,(N846:P846,Q846:AL846)),0)</f>
        <v>5</v>
      </c>
      <c r="AP846" s="7">
        <f>IF(S846&gt;0,RANK(S846,(N846:P846,Q846:AL846)),0)</f>
        <v>0</v>
      </c>
      <c r="AQ846" s="7">
        <f>IF(T846&gt;0,RANK(T846,(N846:P846,Q846:AL846)),0)</f>
        <v>10</v>
      </c>
      <c r="AR846" s="2">
        <f t="shared" si="326"/>
        <v>2.8336639274582036E-4</v>
      </c>
      <c r="AS846" s="2">
        <f t="shared" si="327"/>
        <v>1.1334655709832814E-3</v>
      </c>
      <c r="AT846" s="2">
        <f t="shared" si="328"/>
        <v>0</v>
      </c>
      <c r="AU846" s="2">
        <f t="shared" si="329"/>
        <v>2.8336639274582036E-4</v>
      </c>
      <c r="AW846" t="s">
        <v>1130</v>
      </c>
      <c r="AX846" t="s">
        <v>2795</v>
      </c>
      <c r="AY846">
        <v>4</v>
      </c>
      <c r="BA846" s="127">
        <v>19</v>
      </c>
      <c r="BB846" s="130">
        <v>31</v>
      </c>
      <c r="BC846" s="131">
        <f t="shared" si="319"/>
        <v>19031</v>
      </c>
      <c r="BE846" s="7" t="s">
        <v>3271</v>
      </c>
    </row>
    <row r="847" spans="1:57" hidden="1" outlineLevel="1" x14ac:dyDescent="0.2">
      <c r="A847" t="s">
        <v>437</v>
      </c>
      <c r="B847" t="s">
        <v>2795</v>
      </c>
      <c r="C847" s="1">
        <f t="shared" si="320"/>
        <v>8240</v>
      </c>
      <c r="D847" s="7">
        <f>RANK(N847,(N847:P847,Q847:AL847))</f>
        <v>1</v>
      </c>
      <c r="E847" s="7">
        <f>RANK(O847,(N847:P847,Q847:AL847))</f>
        <v>2</v>
      </c>
      <c r="F847" s="7">
        <f>IF(P847&gt;0,RANK(P847,(N847:P847,Q847:AL847)),0)</f>
        <v>3</v>
      </c>
      <c r="G847" s="1">
        <f t="shared" si="321"/>
        <v>331</v>
      </c>
      <c r="H847" s="2">
        <f t="shared" si="317"/>
        <v>4.0169902912621361E-2</v>
      </c>
      <c r="I847" s="2"/>
      <c r="J847" s="2">
        <f t="shared" si="322"/>
        <v>0.4</v>
      </c>
      <c r="K847" s="2">
        <f t="shared" si="323"/>
        <v>0.35983009708737862</v>
      </c>
      <c r="L847" s="2">
        <f t="shared" si="324"/>
        <v>0.23604368932038836</v>
      </c>
      <c r="M847" s="2">
        <f t="shared" si="325"/>
        <v>4.1262135922330023E-3</v>
      </c>
      <c r="N847" s="1">
        <v>3296</v>
      </c>
      <c r="O847" s="1">
        <v>2965</v>
      </c>
      <c r="P847" s="1">
        <v>1945</v>
      </c>
      <c r="Q847" s="1">
        <v>4</v>
      </c>
      <c r="R847" s="1">
        <v>4</v>
      </c>
      <c r="T847" s="1">
        <v>2</v>
      </c>
      <c r="U847" s="1">
        <v>10</v>
      </c>
      <c r="W847" s="1">
        <v>2</v>
      </c>
      <c r="X847" s="1">
        <v>1</v>
      </c>
      <c r="Y847" s="1">
        <v>2</v>
      </c>
      <c r="AA847" s="1">
        <v>1</v>
      </c>
      <c r="AE847" s="1">
        <v>3</v>
      </c>
      <c r="AF847" s="1">
        <v>5</v>
      </c>
      <c r="AN847" s="7">
        <f>IF(Q847&gt;0,RANK(Q847,(N847:P847,Q847:AL847)),0)</f>
        <v>6</v>
      </c>
      <c r="AO847" s="7">
        <f>IF(R847&gt;0,RANK(R847,(N847:P847,Q847:AL847)),0)</f>
        <v>6</v>
      </c>
      <c r="AP847" s="7">
        <f>IF(S847&gt;0,RANK(S847,(N847:P847,Q847:AL847)),0)</f>
        <v>0</v>
      </c>
      <c r="AQ847" s="7">
        <f>IF(T847&gt;0,RANK(T847,(N847:P847,Q847:AL847)),0)</f>
        <v>9</v>
      </c>
      <c r="AR847" s="2">
        <f t="shared" si="326"/>
        <v>4.8543689320388347E-4</v>
      </c>
      <c r="AS847" s="2">
        <f t="shared" si="327"/>
        <v>4.8543689320388347E-4</v>
      </c>
      <c r="AT847" s="2">
        <f t="shared" si="328"/>
        <v>0</v>
      </c>
      <c r="AU847" s="2">
        <f t="shared" si="329"/>
        <v>2.4271844660194174E-4</v>
      </c>
      <c r="AW847" t="s">
        <v>437</v>
      </c>
      <c r="AX847" t="s">
        <v>2795</v>
      </c>
      <c r="AY847">
        <v>1</v>
      </c>
      <c r="BA847" s="127">
        <v>19</v>
      </c>
      <c r="BB847" s="130">
        <v>33</v>
      </c>
      <c r="BC847" s="131">
        <f t="shared" si="319"/>
        <v>19033</v>
      </c>
      <c r="BE847" s="7" t="s">
        <v>3271</v>
      </c>
    </row>
    <row r="848" spans="1:57" hidden="1" outlineLevel="1" x14ac:dyDescent="0.2">
      <c r="A848" t="s">
        <v>1208</v>
      </c>
      <c r="B848" t="s">
        <v>2795</v>
      </c>
      <c r="C848" s="1">
        <f t="shared" si="320"/>
        <v>24293</v>
      </c>
      <c r="D848" s="7">
        <f>RANK(N848,(N848:P848,Q848:AL848))</f>
        <v>1</v>
      </c>
      <c r="E848" s="7">
        <f>RANK(O848,(N848:P848,Q848:AL848))</f>
        <v>2</v>
      </c>
      <c r="F848" s="7">
        <f>IF(P848&gt;0,RANK(P848,(N848:P848,Q848:AL848)),0)</f>
        <v>3</v>
      </c>
      <c r="G848" s="1">
        <f t="shared" si="321"/>
        <v>3165</v>
      </c>
      <c r="H848" s="2">
        <f t="shared" si="317"/>
        <v>0.13028444407854115</v>
      </c>
      <c r="I848" s="2"/>
      <c r="J848" s="2">
        <f t="shared" si="322"/>
        <v>0.46988844523113654</v>
      </c>
      <c r="K848" s="2">
        <f t="shared" si="323"/>
        <v>0.33960400115259542</v>
      </c>
      <c r="L848" s="2">
        <f t="shared" si="324"/>
        <v>0.18515621784053019</v>
      </c>
      <c r="M848" s="2">
        <f t="shared" si="325"/>
        <v>5.3513357757379032E-3</v>
      </c>
      <c r="N848" s="1">
        <v>11415</v>
      </c>
      <c r="O848" s="1">
        <v>8250</v>
      </c>
      <c r="P848" s="1">
        <v>4498</v>
      </c>
      <c r="Q848" s="1">
        <v>4</v>
      </c>
      <c r="R848" s="1">
        <v>12</v>
      </c>
      <c r="S848" s="1">
        <v>5</v>
      </c>
      <c r="T848" s="1">
        <v>3</v>
      </c>
      <c r="U848" s="1">
        <v>24</v>
      </c>
      <c r="W848" s="1">
        <v>2</v>
      </c>
      <c r="X848" s="1">
        <v>5</v>
      </c>
      <c r="Y848" s="1">
        <v>12</v>
      </c>
      <c r="AA848" s="1">
        <v>20</v>
      </c>
      <c r="AE848" s="1">
        <v>8</v>
      </c>
      <c r="AF848" s="1">
        <v>35</v>
      </c>
      <c r="AN848" s="7">
        <f>IF(Q848&gt;0,RANK(Q848,(N848:P848,Q848:AL848)),0)</f>
        <v>12</v>
      </c>
      <c r="AO848" s="7">
        <f>IF(R848&gt;0,RANK(R848,(N848:P848,Q848:AL848)),0)</f>
        <v>7</v>
      </c>
      <c r="AP848" s="7">
        <f>IF(S848&gt;0,RANK(S848,(N848:P848,Q848:AL848)),0)</f>
        <v>10</v>
      </c>
      <c r="AQ848" s="7">
        <f>IF(T848&gt;0,RANK(T848,(N848:P848,Q848:AL848)),0)</f>
        <v>13</v>
      </c>
      <c r="AR848" s="2">
        <f t="shared" si="326"/>
        <v>1.6465648540731897E-4</v>
      </c>
      <c r="AS848" s="2">
        <f t="shared" si="327"/>
        <v>4.9396945622195694E-4</v>
      </c>
      <c r="AT848" s="2">
        <f t="shared" si="328"/>
        <v>2.0582060675914873E-4</v>
      </c>
      <c r="AU848" s="2">
        <f t="shared" si="329"/>
        <v>1.2349236405548924E-4</v>
      </c>
      <c r="AW848" t="s">
        <v>1208</v>
      </c>
      <c r="AX848" t="s">
        <v>2795</v>
      </c>
      <c r="AY848">
        <v>2</v>
      </c>
      <c r="BA848" s="127">
        <v>19</v>
      </c>
      <c r="BB848" s="130">
        <v>35</v>
      </c>
      <c r="BC848" s="131">
        <f t="shared" si="319"/>
        <v>19035</v>
      </c>
      <c r="BE848" s="7" t="s">
        <v>3271</v>
      </c>
    </row>
    <row r="849" spans="1:57" hidden="1" outlineLevel="1" x14ac:dyDescent="0.2">
      <c r="A849" t="s">
        <v>1915</v>
      </c>
      <c r="B849" t="s">
        <v>2795</v>
      </c>
      <c r="C849" s="1">
        <f t="shared" si="320"/>
        <v>6893</v>
      </c>
      <c r="D849" s="7">
        <f>RANK(N849,(N849:P849,Q849:AL849))</f>
        <v>2</v>
      </c>
      <c r="E849" s="7">
        <f>RANK(O849,(N849:P849,Q849:AL849))</f>
        <v>1</v>
      </c>
      <c r="F849" s="7">
        <f>IF(P849&gt;0,RANK(P849,(N849:P849,Q849:AL849)),0)</f>
        <v>3</v>
      </c>
      <c r="G849" s="1">
        <f t="shared" si="321"/>
        <v>178</v>
      </c>
      <c r="H849" s="2">
        <f t="shared" si="317"/>
        <v>2.5823298998984476E-2</v>
      </c>
      <c r="I849" s="2"/>
      <c r="J849" s="2">
        <f t="shared" si="322"/>
        <v>0.37574350790657191</v>
      </c>
      <c r="K849" s="2">
        <f t="shared" si="323"/>
        <v>0.40156680690555635</v>
      </c>
      <c r="L849" s="2">
        <f t="shared" si="324"/>
        <v>0.21804729435659365</v>
      </c>
      <c r="M849" s="2">
        <f t="shared" si="325"/>
        <v>4.6423908312781537E-3</v>
      </c>
      <c r="N849" s="1">
        <v>2590</v>
      </c>
      <c r="O849" s="1">
        <v>2768</v>
      </c>
      <c r="P849" s="1">
        <v>1503</v>
      </c>
      <c r="Q849" s="1">
        <v>4</v>
      </c>
      <c r="R849" s="1">
        <v>14</v>
      </c>
      <c r="T849" s="1">
        <v>2</v>
      </c>
      <c r="U849" s="1">
        <v>5</v>
      </c>
      <c r="W849" s="1">
        <v>3</v>
      </c>
      <c r="Y849" s="1">
        <v>2</v>
      </c>
      <c r="AE849" s="1">
        <v>2</v>
      </c>
      <c r="AN849" s="7">
        <f>IF(Q849&gt;0,RANK(Q849,(N849:P849,Q849:AL849)),0)</f>
        <v>6</v>
      </c>
      <c r="AO849" s="7">
        <f>IF(R849&gt;0,RANK(R849,(N849:P849,Q849:AL849)),0)</f>
        <v>4</v>
      </c>
      <c r="AP849" s="7">
        <f>IF(S849&gt;0,RANK(S849,(N849:P849,Q849:AL849)),0)</f>
        <v>0</v>
      </c>
      <c r="AQ849" s="7">
        <f>IF(T849&gt;0,RANK(T849,(N849:P849,Q849:AL849)),0)</f>
        <v>8</v>
      </c>
      <c r="AR849" s="2">
        <f t="shared" si="326"/>
        <v>5.8029885390976357E-4</v>
      </c>
      <c r="AS849" s="2">
        <f t="shared" si="327"/>
        <v>2.0310459886841723E-3</v>
      </c>
      <c r="AT849" s="2">
        <f t="shared" si="328"/>
        <v>0</v>
      </c>
      <c r="AU849" s="2">
        <f t="shared" si="329"/>
        <v>2.9014942695488178E-4</v>
      </c>
      <c r="AW849" t="s">
        <v>1915</v>
      </c>
      <c r="AX849" t="s">
        <v>2795</v>
      </c>
      <c r="AY849">
        <v>5</v>
      </c>
      <c r="BA849" s="127">
        <v>19</v>
      </c>
      <c r="BB849" s="130">
        <v>37</v>
      </c>
      <c r="BC849" s="131">
        <f t="shared" si="319"/>
        <v>19037</v>
      </c>
      <c r="BE849" s="7" t="s">
        <v>3271</v>
      </c>
    </row>
    <row r="850" spans="1:57" hidden="1" outlineLevel="1" x14ac:dyDescent="0.2">
      <c r="A850" t="s">
        <v>1115</v>
      </c>
      <c r="B850" t="s">
        <v>2795</v>
      </c>
      <c r="C850" s="1">
        <f t="shared" si="320"/>
        <v>6640</v>
      </c>
      <c r="D850" s="7">
        <f>RANK(N850,(N850:P850,Q850:AL850))</f>
        <v>1</v>
      </c>
      <c r="E850" s="7">
        <f>RANK(O850,(N850:P850,Q850:AL850))</f>
        <v>2</v>
      </c>
      <c r="F850" s="7">
        <f>IF(P850&gt;0,RANK(P850,(N850:P850,Q850:AL850)),0)</f>
        <v>3</v>
      </c>
      <c r="G850" s="1">
        <f t="shared" si="321"/>
        <v>784</v>
      </c>
      <c r="H850" s="2">
        <f t="shared" si="317"/>
        <v>0.1180722891566265</v>
      </c>
      <c r="I850" s="2"/>
      <c r="J850" s="2">
        <f t="shared" si="322"/>
        <v>0.43870481927710842</v>
      </c>
      <c r="K850" s="2">
        <f t="shared" si="323"/>
        <v>0.32063253012048193</v>
      </c>
      <c r="L850" s="2">
        <f t="shared" si="324"/>
        <v>0.23584337349397591</v>
      </c>
      <c r="M850" s="2">
        <f t="shared" si="325"/>
        <v>4.8192771084338004E-3</v>
      </c>
      <c r="N850" s="1">
        <v>2913</v>
      </c>
      <c r="O850" s="1">
        <v>2129</v>
      </c>
      <c r="P850" s="1">
        <v>1566</v>
      </c>
      <c r="Q850" s="1">
        <v>1</v>
      </c>
      <c r="R850" s="1">
        <v>6</v>
      </c>
      <c r="T850" s="1">
        <v>10</v>
      </c>
      <c r="U850" s="1">
        <v>2</v>
      </c>
      <c r="W850" s="1">
        <v>1</v>
      </c>
      <c r="X850" s="1">
        <v>3</v>
      </c>
      <c r="Y850" s="1">
        <v>2</v>
      </c>
      <c r="AA850" s="1">
        <v>2</v>
      </c>
      <c r="AE850" s="1">
        <v>2</v>
      </c>
      <c r="AF850" s="1">
        <v>3</v>
      </c>
      <c r="AN850" s="7">
        <f>IF(Q850&gt;0,RANK(Q850,(N850:P850,Q850:AL850)),0)</f>
        <v>12</v>
      </c>
      <c r="AO850" s="7">
        <f>IF(R850&gt;0,RANK(R850,(N850:P850,Q850:AL850)),0)</f>
        <v>5</v>
      </c>
      <c r="AP850" s="7">
        <f>IF(S850&gt;0,RANK(S850,(N850:P850,Q850:AL850)),0)</f>
        <v>0</v>
      </c>
      <c r="AQ850" s="7">
        <f>IF(T850&gt;0,RANK(T850,(N850:P850,Q850:AL850)),0)</f>
        <v>4</v>
      </c>
      <c r="AR850" s="2">
        <f t="shared" si="326"/>
        <v>1.5060240963855423E-4</v>
      </c>
      <c r="AS850" s="2">
        <f t="shared" si="327"/>
        <v>9.0361445783132533E-4</v>
      </c>
      <c r="AT850" s="2">
        <f t="shared" si="328"/>
        <v>0</v>
      </c>
      <c r="AU850" s="2">
        <f t="shared" si="329"/>
        <v>1.5060240963855422E-3</v>
      </c>
      <c r="AW850" t="s">
        <v>1115</v>
      </c>
      <c r="AX850" t="s">
        <v>2795</v>
      </c>
      <c r="AY850">
        <v>2</v>
      </c>
      <c r="BA850" s="127">
        <v>19</v>
      </c>
      <c r="BB850" s="130">
        <v>39</v>
      </c>
      <c r="BC850" s="131">
        <f t="shared" si="319"/>
        <v>19039</v>
      </c>
      <c r="BE850" s="7" t="s">
        <v>3271</v>
      </c>
    </row>
    <row r="851" spans="1:57" hidden="1" outlineLevel="1" x14ac:dyDescent="0.2">
      <c r="A851" t="s">
        <v>2436</v>
      </c>
      <c r="B851" t="s">
        <v>2795</v>
      </c>
      <c r="C851" s="1">
        <f t="shared" si="320"/>
        <v>4260</v>
      </c>
      <c r="D851" s="7">
        <f>RANK(N851,(N851:P851,Q851:AL851))</f>
        <v>1</v>
      </c>
      <c r="E851" s="7">
        <f>RANK(O851,(N851:P851,Q851:AL851))</f>
        <v>2</v>
      </c>
      <c r="F851" s="7">
        <f>IF(P851&gt;0,RANK(P851,(N851:P851,Q851:AL851)),0)</f>
        <v>3</v>
      </c>
      <c r="G851" s="1">
        <f t="shared" si="321"/>
        <v>504</v>
      </c>
      <c r="H851" s="2">
        <f t="shared" si="317"/>
        <v>0.11830985915492957</v>
      </c>
      <c r="I851" s="2"/>
      <c r="J851" s="2">
        <f t="shared" si="322"/>
        <v>0.45093896713615023</v>
      </c>
      <c r="K851" s="2">
        <f t="shared" si="323"/>
        <v>0.33262910798122064</v>
      </c>
      <c r="L851" s="2">
        <f t="shared" si="324"/>
        <v>0.21103286384976525</v>
      </c>
      <c r="M851" s="2">
        <f t="shared" si="325"/>
        <v>5.3990610328638888E-3</v>
      </c>
      <c r="N851" s="1">
        <v>1921</v>
      </c>
      <c r="O851" s="1">
        <v>1417</v>
      </c>
      <c r="P851" s="1">
        <v>899</v>
      </c>
      <c r="R851" s="1">
        <v>2</v>
      </c>
      <c r="S851" s="1">
        <v>1</v>
      </c>
      <c r="T851" s="1">
        <v>2</v>
      </c>
      <c r="U851" s="1">
        <v>9</v>
      </c>
      <c r="Y851" s="1">
        <v>3</v>
      </c>
      <c r="AA851" s="1">
        <v>2</v>
      </c>
      <c r="AE851" s="1">
        <v>3</v>
      </c>
      <c r="AF851" s="1">
        <v>1</v>
      </c>
      <c r="AN851" s="7">
        <f>IF(Q851&gt;0,RANK(Q851,(N851:P851,Q851:AL851)),0)</f>
        <v>0</v>
      </c>
      <c r="AO851" s="7">
        <f>IF(R851&gt;0,RANK(R851,(N851:P851,Q851:AL851)),0)</f>
        <v>7</v>
      </c>
      <c r="AP851" s="7">
        <f>IF(S851&gt;0,RANK(S851,(N851:P851,Q851:AL851)),0)</f>
        <v>10</v>
      </c>
      <c r="AQ851" s="7">
        <f>IF(T851&gt;0,RANK(T851,(N851:P851,Q851:AL851)),0)</f>
        <v>7</v>
      </c>
      <c r="AR851" s="2">
        <f t="shared" si="326"/>
        <v>0</v>
      </c>
      <c r="AS851" s="2">
        <f t="shared" si="327"/>
        <v>4.6948356807511736E-4</v>
      </c>
      <c r="AT851" s="2">
        <f t="shared" si="328"/>
        <v>2.3474178403755868E-4</v>
      </c>
      <c r="AU851" s="2">
        <f t="shared" si="329"/>
        <v>4.6948356807511736E-4</v>
      </c>
      <c r="AW851" t="s">
        <v>2436</v>
      </c>
      <c r="AX851" t="s">
        <v>2795</v>
      </c>
      <c r="AY851">
        <v>3</v>
      </c>
      <c r="BA851" s="127">
        <v>19</v>
      </c>
      <c r="BB851" s="130">
        <v>41</v>
      </c>
      <c r="BC851" s="131">
        <f t="shared" si="319"/>
        <v>19041</v>
      </c>
      <c r="BE851" s="7" t="s">
        <v>3271</v>
      </c>
    </row>
    <row r="852" spans="1:57" hidden="1" outlineLevel="1" x14ac:dyDescent="0.2">
      <c r="A852" t="s">
        <v>2437</v>
      </c>
      <c r="B852" t="s">
        <v>2795</v>
      </c>
      <c r="C852" s="1">
        <f t="shared" si="320"/>
        <v>8380</v>
      </c>
      <c r="D852" s="7">
        <f>RANK(N852,(N852:P852,Q852:AL852))</f>
        <v>1</v>
      </c>
      <c r="E852" s="7">
        <f>RANK(O852,(N852:P852,Q852:AL852))</f>
        <v>2</v>
      </c>
      <c r="F852" s="7">
        <f>IF(P852&gt;0,RANK(P852,(N852:P852,Q852:AL852)),0)</f>
        <v>3</v>
      </c>
      <c r="G852" s="1">
        <f t="shared" si="321"/>
        <v>335</v>
      </c>
      <c r="H852" s="2">
        <f t="shared" si="317"/>
        <v>3.997613365155131E-2</v>
      </c>
      <c r="I852" s="2"/>
      <c r="J852" s="2">
        <f t="shared" si="322"/>
        <v>0.39928400954653936</v>
      </c>
      <c r="K852" s="2">
        <f t="shared" si="323"/>
        <v>0.35930787589498808</v>
      </c>
      <c r="L852" s="2">
        <f t="shared" si="324"/>
        <v>0.23436754176610977</v>
      </c>
      <c r="M852" s="2">
        <f t="shared" si="325"/>
        <v>7.040572792362837E-3</v>
      </c>
      <c r="N852" s="1">
        <v>3346</v>
      </c>
      <c r="O852" s="1">
        <v>3011</v>
      </c>
      <c r="P852" s="1">
        <v>1964</v>
      </c>
      <c r="Q852" s="1">
        <v>11</v>
      </c>
      <c r="R852" s="1">
        <v>10</v>
      </c>
      <c r="S852" s="1">
        <v>2</v>
      </c>
      <c r="T852" s="1">
        <v>2</v>
      </c>
      <c r="U852" s="1">
        <v>6</v>
      </c>
      <c r="V852" s="1">
        <v>2</v>
      </c>
      <c r="X852" s="1">
        <v>3</v>
      </c>
      <c r="Y852" s="1">
        <v>3</v>
      </c>
      <c r="AA852" s="1">
        <v>7</v>
      </c>
      <c r="AF852" s="1">
        <v>13</v>
      </c>
      <c r="AN852" s="7">
        <f>IF(Q852&gt;0,RANK(Q852,(N852:P852,Q852:AL852)),0)</f>
        <v>5</v>
      </c>
      <c r="AO852" s="7">
        <f>IF(R852&gt;0,RANK(R852,(N852:P852,Q852:AL852)),0)</f>
        <v>6</v>
      </c>
      <c r="AP852" s="7">
        <f>IF(S852&gt;0,RANK(S852,(N852:P852,Q852:AL852)),0)</f>
        <v>11</v>
      </c>
      <c r="AQ852" s="7">
        <f>IF(T852&gt;0,RANK(T852,(N852:P852,Q852:AL852)),0)</f>
        <v>11</v>
      </c>
      <c r="AR852" s="2">
        <f t="shared" si="326"/>
        <v>1.3126491646778043E-3</v>
      </c>
      <c r="AS852" s="2">
        <f t="shared" si="327"/>
        <v>1.1933174224343676E-3</v>
      </c>
      <c r="AT852" s="2">
        <f t="shared" si="328"/>
        <v>2.3866348448687351E-4</v>
      </c>
      <c r="AU852" s="2">
        <f t="shared" si="329"/>
        <v>2.3866348448687351E-4</v>
      </c>
      <c r="AW852" t="s">
        <v>2437</v>
      </c>
      <c r="AX852" t="s">
        <v>2795</v>
      </c>
      <c r="AY852">
        <v>5</v>
      </c>
      <c r="BA852" s="127">
        <v>19</v>
      </c>
      <c r="BB852" s="130">
        <v>43</v>
      </c>
      <c r="BC852" s="131">
        <f t="shared" si="319"/>
        <v>19043</v>
      </c>
      <c r="BE852" s="7" t="s">
        <v>3271</v>
      </c>
    </row>
    <row r="853" spans="1:57" hidden="1" outlineLevel="1" x14ac:dyDescent="0.2">
      <c r="A853" t="s">
        <v>2082</v>
      </c>
      <c r="B853" t="s">
        <v>2795</v>
      </c>
      <c r="C853" s="1">
        <f t="shared" si="320"/>
        <v>9190</v>
      </c>
      <c r="D853" s="7">
        <f>RANK(N853,(N853:P853,Q853:AL853))</f>
        <v>1</v>
      </c>
      <c r="E853" s="7">
        <f>RANK(O853,(N853:P853,Q853:AL853))</f>
        <v>2</v>
      </c>
      <c r="F853" s="7">
        <f>IF(P853&gt;0,RANK(P853,(N853:P853,Q853:AL853)),0)</f>
        <v>3</v>
      </c>
      <c r="G853" s="1">
        <f t="shared" si="321"/>
        <v>698</v>
      </c>
      <c r="H853" s="2">
        <f t="shared" si="317"/>
        <v>7.5952121871599568E-2</v>
      </c>
      <c r="I853" s="2"/>
      <c r="J853" s="2">
        <f t="shared" si="322"/>
        <v>0.4071817192600653</v>
      </c>
      <c r="K853" s="2">
        <f t="shared" si="323"/>
        <v>0.33122959738846575</v>
      </c>
      <c r="L853" s="2">
        <f t="shared" si="324"/>
        <v>0.25125136017410227</v>
      </c>
      <c r="M853" s="2">
        <f t="shared" si="325"/>
        <v>1.0337323177366686E-2</v>
      </c>
      <c r="N853" s="1">
        <v>3742</v>
      </c>
      <c r="O853" s="1">
        <v>3044</v>
      </c>
      <c r="P853" s="1">
        <v>2309</v>
      </c>
      <c r="Q853" s="1">
        <v>3</v>
      </c>
      <c r="R853" s="1">
        <v>55</v>
      </c>
      <c r="S853" s="1">
        <v>2</v>
      </c>
      <c r="U853" s="1">
        <v>13</v>
      </c>
      <c r="W853" s="1">
        <v>3</v>
      </c>
      <c r="Y853" s="1">
        <v>2</v>
      </c>
      <c r="AA853" s="1">
        <v>1</v>
      </c>
      <c r="AE853" s="1">
        <v>5</v>
      </c>
      <c r="AF853" s="1">
        <v>11</v>
      </c>
      <c r="AN853" s="7">
        <f>IF(Q853&gt;0,RANK(Q853,(N853:P853,Q853:AL853)),0)</f>
        <v>8</v>
      </c>
      <c r="AO853" s="7">
        <f>IF(R853&gt;0,RANK(R853,(N853:P853,Q853:AL853)),0)</f>
        <v>4</v>
      </c>
      <c r="AP853" s="7">
        <f>IF(S853&gt;0,RANK(S853,(N853:P853,Q853:AL853)),0)</f>
        <v>10</v>
      </c>
      <c r="AQ853" s="7">
        <f>IF(T853&gt;0,RANK(T853,(N853:P853,Q853:AL853)),0)</f>
        <v>0</v>
      </c>
      <c r="AR853" s="2">
        <f t="shared" si="326"/>
        <v>3.2644178454842217E-4</v>
      </c>
      <c r="AS853" s="2">
        <f t="shared" si="327"/>
        <v>5.9847660500544067E-3</v>
      </c>
      <c r="AT853" s="2">
        <f t="shared" si="328"/>
        <v>2.1762785636561481E-4</v>
      </c>
      <c r="AU853" s="2">
        <f t="shared" si="329"/>
        <v>0</v>
      </c>
      <c r="AW853" t="s">
        <v>2082</v>
      </c>
      <c r="AX853" t="s">
        <v>2795</v>
      </c>
      <c r="AY853">
        <v>2</v>
      </c>
      <c r="BA853" s="127">
        <v>19</v>
      </c>
      <c r="BB853" s="130">
        <v>45</v>
      </c>
      <c r="BC853" s="131">
        <f t="shared" si="319"/>
        <v>19045</v>
      </c>
      <c r="BE853" s="7" t="s">
        <v>3271</v>
      </c>
    </row>
    <row r="854" spans="1:57" hidden="1" outlineLevel="1" x14ac:dyDescent="0.2">
      <c r="A854" t="s">
        <v>1368</v>
      </c>
      <c r="B854" t="s">
        <v>2795</v>
      </c>
      <c r="C854" s="1">
        <f t="shared" si="320"/>
        <v>24960</v>
      </c>
      <c r="D854" s="7">
        <f>RANK(N854,(N854:P854,Q854:AL854))</f>
        <v>1</v>
      </c>
      <c r="E854" s="7">
        <f>RANK(O854,(N854:P854,Q854:AL854))</f>
        <v>2</v>
      </c>
      <c r="F854" s="7">
        <f>IF(P854&gt;0,RANK(P854,(N854:P854,Q854:AL854)),0)</f>
        <v>3</v>
      </c>
      <c r="G854" s="1">
        <f t="shared" si="321"/>
        <v>2937</v>
      </c>
      <c r="H854" s="2">
        <f t="shared" si="317"/>
        <v>0.11766826923076923</v>
      </c>
      <c r="I854" s="2"/>
      <c r="J854" s="2">
        <f t="shared" si="322"/>
        <v>0.46806891025641023</v>
      </c>
      <c r="K854" s="2">
        <f t="shared" si="323"/>
        <v>0.350400641025641</v>
      </c>
      <c r="L854" s="2">
        <f t="shared" si="324"/>
        <v>0.17684294871794873</v>
      </c>
      <c r="M854" s="2">
        <f t="shared" si="325"/>
        <v>4.6875000000000944E-3</v>
      </c>
      <c r="N854" s="1">
        <v>11683</v>
      </c>
      <c r="O854" s="1">
        <v>8746</v>
      </c>
      <c r="P854" s="1">
        <v>4414</v>
      </c>
      <c r="Q854" s="1">
        <v>29</v>
      </c>
      <c r="R854" s="1">
        <v>4</v>
      </c>
      <c r="S854" s="1">
        <v>3</v>
      </c>
      <c r="T854" s="1">
        <v>3</v>
      </c>
      <c r="U854" s="1">
        <v>13</v>
      </c>
      <c r="V854" s="1">
        <v>5</v>
      </c>
      <c r="W854" s="1">
        <v>4</v>
      </c>
      <c r="X854" s="1">
        <v>6</v>
      </c>
      <c r="Y854" s="1">
        <v>10</v>
      </c>
      <c r="AA854" s="1">
        <v>15</v>
      </c>
      <c r="AE854" s="1">
        <v>8</v>
      </c>
      <c r="AF854" s="1">
        <v>17</v>
      </c>
      <c r="AN854" s="7">
        <f>IF(Q854&gt;0,RANK(Q854,(N854:P854,Q854:AL854)),0)</f>
        <v>4</v>
      </c>
      <c r="AO854" s="7">
        <f>IF(R854&gt;0,RANK(R854,(N854:P854,Q854:AL854)),0)</f>
        <v>12</v>
      </c>
      <c r="AP854" s="7">
        <f>IF(S854&gt;0,RANK(S854,(N854:P854,Q854:AL854)),0)</f>
        <v>14</v>
      </c>
      <c r="AQ854" s="7">
        <f>IF(T854&gt;0,RANK(T854,(N854:P854,Q854:AL854)),0)</f>
        <v>14</v>
      </c>
      <c r="AR854" s="2">
        <f t="shared" si="326"/>
        <v>1.1618589743589744E-3</v>
      </c>
      <c r="AS854" s="2">
        <f t="shared" si="327"/>
        <v>1.6025641025641026E-4</v>
      </c>
      <c r="AT854" s="2">
        <f t="shared" si="328"/>
        <v>1.201923076923077E-4</v>
      </c>
      <c r="AU854" s="2">
        <f t="shared" si="329"/>
        <v>1.201923076923077E-4</v>
      </c>
      <c r="AW854" t="s">
        <v>1368</v>
      </c>
      <c r="AX854" t="s">
        <v>2795</v>
      </c>
      <c r="AY854">
        <v>1</v>
      </c>
      <c r="BA854" s="127">
        <v>19</v>
      </c>
      <c r="BB854" s="130">
        <v>47</v>
      </c>
      <c r="BC854" s="131">
        <f t="shared" si="319"/>
        <v>19047</v>
      </c>
      <c r="BE854" s="7" t="s">
        <v>3271</v>
      </c>
    </row>
    <row r="855" spans="1:57" hidden="1" outlineLevel="1" x14ac:dyDescent="0.2">
      <c r="A855" t="s">
        <v>1437</v>
      </c>
      <c r="B855" t="s">
        <v>2795</v>
      </c>
      <c r="C855" s="1">
        <f t="shared" si="320"/>
        <v>7672</v>
      </c>
      <c r="D855" s="7">
        <f>RANK(N855,(N855:P855,Q855:AL855))</f>
        <v>1</v>
      </c>
      <c r="E855" s="7">
        <f>RANK(O855,(N855:P855,Q855:AL855))</f>
        <v>2</v>
      </c>
      <c r="F855" s="7">
        <f>IF(P855&gt;0,RANK(P855,(N855:P855,Q855:AL855)),0)</f>
        <v>3</v>
      </c>
      <c r="G855" s="1">
        <f t="shared" si="321"/>
        <v>311</v>
      </c>
      <c r="H855" s="2">
        <f t="shared" si="317"/>
        <v>4.0537017726798748E-2</v>
      </c>
      <c r="I855" s="2"/>
      <c r="J855" s="2">
        <f t="shared" si="322"/>
        <v>0.3915537017726799</v>
      </c>
      <c r="K855" s="2">
        <f t="shared" si="323"/>
        <v>0.3510166840458811</v>
      </c>
      <c r="L855" s="2">
        <f t="shared" si="324"/>
        <v>0.24830552659019811</v>
      </c>
      <c r="M855" s="2">
        <f t="shared" si="325"/>
        <v>9.1240875912408925E-3</v>
      </c>
      <c r="N855" s="1">
        <v>3004</v>
      </c>
      <c r="O855" s="1">
        <v>2693</v>
      </c>
      <c r="P855" s="1">
        <v>1905</v>
      </c>
      <c r="Q855" s="1">
        <v>8</v>
      </c>
      <c r="R855" s="1">
        <v>3</v>
      </c>
      <c r="S855" s="1">
        <v>4</v>
      </c>
      <c r="T855" s="1">
        <v>2</v>
      </c>
      <c r="U855" s="1">
        <v>5</v>
      </c>
      <c r="W855" s="1">
        <v>5</v>
      </c>
      <c r="X855" s="1">
        <v>2</v>
      </c>
      <c r="Y855" s="1">
        <v>3</v>
      </c>
      <c r="AA855" s="1">
        <v>4</v>
      </c>
      <c r="AE855" s="1">
        <v>8</v>
      </c>
      <c r="AF855" s="1">
        <v>26</v>
      </c>
      <c r="AN855" s="7">
        <f>IF(Q855&gt;0,RANK(Q855,(N855:P855,Q855:AL855)),0)</f>
        <v>5</v>
      </c>
      <c r="AO855" s="7">
        <f>IF(R855&gt;0,RANK(R855,(N855:P855,Q855:AL855)),0)</f>
        <v>11</v>
      </c>
      <c r="AP855" s="7">
        <f>IF(S855&gt;0,RANK(S855,(N855:P855,Q855:AL855)),0)</f>
        <v>9</v>
      </c>
      <c r="AQ855" s="7">
        <f>IF(T855&gt;0,RANK(T855,(N855:P855,Q855:AL855)),0)</f>
        <v>13</v>
      </c>
      <c r="AR855" s="2">
        <f t="shared" si="326"/>
        <v>1.0427528675703858E-3</v>
      </c>
      <c r="AS855" s="2">
        <f t="shared" si="327"/>
        <v>3.9103232533889469E-4</v>
      </c>
      <c r="AT855" s="2">
        <f t="shared" si="328"/>
        <v>5.2137643378519292E-4</v>
      </c>
      <c r="AU855" s="2">
        <f t="shared" si="329"/>
        <v>2.6068821689259646E-4</v>
      </c>
      <c r="AW855" t="s">
        <v>1437</v>
      </c>
      <c r="AX855" t="s">
        <v>2795</v>
      </c>
      <c r="AY855">
        <v>5</v>
      </c>
      <c r="BA855" s="127">
        <v>19</v>
      </c>
      <c r="BB855" s="130">
        <v>49</v>
      </c>
      <c r="BC855" s="131">
        <f t="shared" si="319"/>
        <v>19049</v>
      </c>
      <c r="BE855" s="7" t="s">
        <v>3271</v>
      </c>
    </row>
    <row r="856" spans="1:57" hidden="1" outlineLevel="1" x14ac:dyDescent="0.2">
      <c r="A856" t="s">
        <v>1736</v>
      </c>
      <c r="B856" t="s">
        <v>2795</v>
      </c>
      <c r="C856" s="1">
        <f t="shared" si="320"/>
        <v>14861</v>
      </c>
      <c r="D856" s="7">
        <f>RANK(N856,(N856:P856,Q856:AL856))</f>
        <v>1</v>
      </c>
      <c r="E856" s="7">
        <f>RANK(O856,(N856:P856,Q856:AL856))</f>
        <v>2</v>
      </c>
      <c r="F856" s="7">
        <f>IF(P856&gt;0,RANK(P856,(N856:P856,Q856:AL856)),0)</f>
        <v>3</v>
      </c>
      <c r="G856" s="1">
        <f t="shared" si="321"/>
        <v>967</v>
      </c>
      <c r="H856" s="2">
        <f t="shared" si="317"/>
        <v>6.5069645380526203E-2</v>
      </c>
      <c r="I856" s="2"/>
      <c r="J856" s="2">
        <f t="shared" si="322"/>
        <v>0.44102011977659644</v>
      </c>
      <c r="K856" s="2">
        <f t="shared" si="323"/>
        <v>0.37595047439607027</v>
      </c>
      <c r="L856" s="2">
        <f t="shared" si="324"/>
        <v>0.17932844357714825</v>
      </c>
      <c r="M856" s="2">
        <f t="shared" si="325"/>
        <v>3.7009622501850969E-3</v>
      </c>
      <c r="N856" s="1">
        <v>6554</v>
      </c>
      <c r="O856" s="1">
        <v>5587</v>
      </c>
      <c r="P856" s="1">
        <v>2665</v>
      </c>
      <c r="Q856" s="1">
        <v>6</v>
      </c>
      <c r="R856" s="1">
        <v>11</v>
      </c>
      <c r="T856" s="1">
        <v>5</v>
      </c>
      <c r="U856" s="1">
        <v>10</v>
      </c>
      <c r="V856" s="1">
        <v>1</v>
      </c>
      <c r="W856" s="1">
        <v>1</v>
      </c>
      <c r="Y856" s="1">
        <v>8</v>
      </c>
      <c r="AA856" s="1">
        <v>6</v>
      </c>
      <c r="AE856" s="1">
        <v>4</v>
      </c>
      <c r="AF856" s="1">
        <v>3</v>
      </c>
      <c r="AN856" s="7">
        <f>IF(Q856&gt;0,RANK(Q856,(N856:P856,Q856:AL856)),0)</f>
        <v>7</v>
      </c>
      <c r="AO856" s="7">
        <f>IF(R856&gt;0,RANK(R856,(N856:P856,Q856:AL856)),0)</f>
        <v>4</v>
      </c>
      <c r="AP856" s="7">
        <f>IF(S856&gt;0,RANK(S856,(N856:P856,Q856:AL856)),0)</f>
        <v>0</v>
      </c>
      <c r="AQ856" s="7">
        <f>IF(T856&gt;0,RANK(T856,(N856:P856,Q856:AL856)),0)</f>
        <v>9</v>
      </c>
      <c r="AR856" s="2">
        <f t="shared" si="326"/>
        <v>4.0374133638382341E-4</v>
      </c>
      <c r="AS856" s="2">
        <f t="shared" si="327"/>
        <v>7.4019245003700959E-4</v>
      </c>
      <c r="AT856" s="2">
        <f t="shared" si="328"/>
        <v>0</v>
      </c>
      <c r="AU856" s="2">
        <f t="shared" si="329"/>
        <v>3.3645111365318618E-4</v>
      </c>
      <c r="AW856" t="s">
        <v>1736</v>
      </c>
      <c r="AX856" t="s">
        <v>2795</v>
      </c>
      <c r="AY856">
        <v>4</v>
      </c>
      <c r="BA856" s="127">
        <v>19</v>
      </c>
      <c r="BB856" s="130">
        <v>51</v>
      </c>
      <c r="BC856" s="131">
        <f t="shared" si="319"/>
        <v>19051</v>
      </c>
      <c r="BE856" s="7" t="s">
        <v>3271</v>
      </c>
    </row>
    <row r="857" spans="1:57" hidden="1" outlineLevel="1" x14ac:dyDescent="0.2">
      <c r="A857" t="s">
        <v>13</v>
      </c>
      <c r="B857" t="s">
        <v>2795</v>
      </c>
      <c r="C857" s="1">
        <f t="shared" si="320"/>
        <v>4041</v>
      </c>
      <c r="D857" s="7">
        <f>RANK(N857,(N857:P857,Q857:AL857))</f>
        <v>1</v>
      </c>
      <c r="E857" s="7">
        <f>RANK(O857,(N857:P857,Q857:AL857))</f>
        <v>2</v>
      </c>
      <c r="F857" s="7">
        <f>IF(P857&gt;0,RANK(P857,(N857:P857,Q857:AL857)),0)</f>
        <v>3</v>
      </c>
      <c r="G857" s="1">
        <f t="shared" si="321"/>
        <v>618</v>
      </c>
      <c r="H857" s="2">
        <f t="shared" si="317"/>
        <v>0.15293244246473645</v>
      </c>
      <c r="I857" s="2"/>
      <c r="J857" s="2">
        <f t="shared" si="322"/>
        <v>0.48552338530066813</v>
      </c>
      <c r="K857" s="2">
        <f t="shared" si="323"/>
        <v>0.33259094283593171</v>
      </c>
      <c r="L857" s="2">
        <f t="shared" si="324"/>
        <v>0.17767879237812423</v>
      </c>
      <c r="M857" s="2">
        <f t="shared" si="325"/>
        <v>4.2068794852758717E-3</v>
      </c>
      <c r="N857" s="1">
        <v>1962</v>
      </c>
      <c r="O857" s="1">
        <v>1344</v>
      </c>
      <c r="P857" s="1">
        <v>718</v>
      </c>
      <c r="Q857" s="1">
        <v>2</v>
      </c>
      <c r="R857" s="1">
        <v>2</v>
      </c>
      <c r="U857" s="1">
        <v>3</v>
      </c>
      <c r="W857" s="1">
        <v>2</v>
      </c>
      <c r="Y857" s="1">
        <v>4</v>
      </c>
      <c r="AE857" s="1">
        <v>2</v>
      </c>
      <c r="AF857" s="1">
        <v>2</v>
      </c>
      <c r="AN857" s="7">
        <f>IF(Q857&gt;0,RANK(Q857,(N857:P857,Q857:AL857)),0)</f>
        <v>6</v>
      </c>
      <c r="AO857" s="7">
        <f>IF(R857&gt;0,RANK(R857,(N857:P857,Q857:AL857)),0)</f>
        <v>6</v>
      </c>
      <c r="AP857" s="7">
        <f>IF(S857&gt;0,RANK(S857,(N857:P857,Q857:AL857)),0)</f>
        <v>0</v>
      </c>
      <c r="AQ857" s="7">
        <f>IF(T857&gt;0,RANK(T857,(N857:P857,Q857:AL857)),0)</f>
        <v>0</v>
      </c>
      <c r="AR857" s="2">
        <f t="shared" si="326"/>
        <v>4.9492699826775548E-4</v>
      </c>
      <c r="AS857" s="2">
        <f t="shared" si="327"/>
        <v>4.9492699826775548E-4</v>
      </c>
      <c r="AT857" s="2">
        <f t="shared" si="328"/>
        <v>0</v>
      </c>
      <c r="AU857" s="2">
        <f t="shared" si="329"/>
        <v>0</v>
      </c>
      <c r="AW857" t="s">
        <v>13</v>
      </c>
      <c r="AX857" t="s">
        <v>2795</v>
      </c>
      <c r="AY857">
        <v>3</v>
      </c>
      <c r="BA857" s="127">
        <v>19</v>
      </c>
      <c r="BB857" s="130">
        <v>53</v>
      </c>
      <c r="BC857" s="131">
        <f t="shared" si="319"/>
        <v>19053</v>
      </c>
      <c r="BE857" s="7" t="s">
        <v>3271</v>
      </c>
    </row>
    <row r="858" spans="1:57" hidden="1" outlineLevel="1" x14ac:dyDescent="0.2">
      <c r="A858" t="s">
        <v>723</v>
      </c>
      <c r="B858" t="s">
        <v>2795</v>
      </c>
      <c r="C858" s="1">
        <f t="shared" si="320"/>
        <v>3986</v>
      </c>
      <c r="D858" s="7">
        <f>RANK(N858,(N858:P858,Q858:AL858))</f>
        <v>1</v>
      </c>
      <c r="E858" s="7">
        <f>RANK(O858,(N858:P858,Q858:AL858))</f>
        <v>2</v>
      </c>
      <c r="F858" s="7">
        <f>IF(P858&gt;0,RANK(P858,(N858:P858,Q858:AL858)),0)</f>
        <v>3</v>
      </c>
      <c r="G858" s="1">
        <f t="shared" si="321"/>
        <v>550</v>
      </c>
      <c r="H858" s="2">
        <f t="shared" si="317"/>
        <v>0.13798294029101857</v>
      </c>
      <c r="I858" s="2"/>
      <c r="J858" s="2">
        <f t="shared" si="322"/>
        <v>0.46813848469643754</v>
      </c>
      <c r="K858" s="2">
        <f t="shared" si="323"/>
        <v>0.33015554440541894</v>
      </c>
      <c r="L858" s="2">
        <f t="shared" si="324"/>
        <v>0.19719016557952834</v>
      </c>
      <c r="M858" s="2">
        <f t="shared" si="325"/>
        <v>4.5158053186151181E-3</v>
      </c>
      <c r="N858" s="1">
        <v>1866</v>
      </c>
      <c r="O858" s="1">
        <v>1316</v>
      </c>
      <c r="P858" s="1">
        <v>786</v>
      </c>
      <c r="Q858" s="1">
        <v>2</v>
      </c>
      <c r="R858" s="1">
        <v>5</v>
      </c>
      <c r="S858" s="1">
        <v>2</v>
      </c>
      <c r="T858" s="1">
        <v>1</v>
      </c>
      <c r="U858" s="1">
        <v>1</v>
      </c>
      <c r="W858" s="1">
        <v>2</v>
      </c>
      <c r="X858" s="1">
        <v>1</v>
      </c>
      <c r="Y858" s="1">
        <v>2</v>
      </c>
      <c r="AA858" s="1">
        <v>1</v>
      </c>
      <c r="AE858" s="1">
        <v>1</v>
      </c>
      <c r="AN858" s="7">
        <f>IF(Q858&gt;0,RANK(Q858,(N858:P858,Q858:AL858)),0)</f>
        <v>5</v>
      </c>
      <c r="AO858" s="7">
        <f>IF(R858&gt;0,RANK(R858,(N858:P858,Q858:AL858)),0)</f>
        <v>4</v>
      </c>
      <c r="AP858" s="7">
        <f>IF(S858&gt;0,RANK(S858,(N858:P858,Q858:AL858)),0)</f>
        <v>5</v>
      </c>
      <c r="AQ858" s="7">
        <f>IF(T858&gt;0,RANK(T858,(N858:P858,Q858:AL858)),0)</f>
        <v>9</v>
      </c>
      <c r="AR858" s="2">
        <f t="shared" si="326"/>
        <v>5.0175614651279475E-4</v>
      </c>
      <c r="AS858" s="2">
        <f t="shared" si="327"/>
        <v>1.2543903662819869E-3</v>
      </c>
      <c r="AT858" s="2">
        <f t="shared" si="328"/>
        <v>5.0175614651279475E-4</v>
      </c>
      <c r="AU858" s="2">
        <f t="shared" si="329"/>
        <v>2.5087807325639737E-4</v>
      </c>
      <c r="AW858" t="s">
        <v>723</v>
      </c>
      <c r="AX858" t="s">
        <v>2795</v>
      </c>
      <c r="AY858">
        <v>3</v>
      </c>
      <c r="BA858" s="127">
        <v>19</v>
      </c>
      <c r="BB858" s="130">
        <v>55</v>
      </c>
      <c r="BC858" s="131">
        <f t="shared" si="319"/>
        <v>19055</v>
      </c>
      <c r="BE858" s="7" t="s">
        <v>3271</v>
      </c>
    </row>
    <row r="859" spans="1:57" hidden="1" outlineLevel="1" x14ac:dyDescent="0.2">
      <c r="A859" t="s">
        <v>2235</v>
      </c>
      <c r="B859" t="s">
        <v>2795</v>
      </c>
      <c r="C859" s="1">
        <f t="shared" si="320"/>
        <v>8492</v>
      </c>
      <c r="D859" s="7">
        <f>RANK(N859,(N859:P859,Q859:AL859))</f>
        <v>2</v>
      </c>
      <c r="E859" s="7">
        <f>RANK(O859,(N859:P859,Q859:AL859))</f>
        <v>1</v>
      </c>
      <c r="F859" s="7">
        <f>IF(P859&gt;0,RANK(P859,(N859:P859,Q859:AL859)),0)</f>
        <v>3</v>
      </c>
      <c r="G859" s="1">
        <f t="shared" si="321"/>
        <v>102</v>
      </c>
      <c r="H859" s="2">
        <f t="shared" si="317"/>
        <v>1.2011304757418746E-2</v>
      </c>
      <c r="I859" s="2"/>
      <c r="J859" s="2">
        <f t="shared" si="322"/>
        <v>0.36422515308525671</v>
      </c>
      <c r="K859" s="2">
        <f t="shared" si="323"/>
        <v>0.37623645784267545</v>
      </c>
      <c r="L859" s="2">
        <f t="shared" si="324"/>
        <v>0.25247291568535091</v>
      </c>
      <c r="M859" s="2">
        <f t="shared" si="325"/>
        <v>7.065473386716925E-3</v>
      </c>
      <c r="N859" s="1">
        <v>3093</v>
      </c>
      <c r="O859" s="1">
        <v>3195</v>
      </c>
      <c r="P859" s="1">
        <v>2144</v>
      </c>
      <c r="Q859" s="1">
        <v>1</v>
      </c>
      <c r="R859" s="1">
        <v>15</v>
      </c>
      <c r="S859" s="1">
        <v>2</v>
      </c>
      <c r="U859" s="1">
        <v>12</v>
      </c>
      <c r="V859" s="1">
        <v>1</v>
      </c>
      <c r="W859" s="1">
        <v>1</v>
      </c>
      <c r="X859" s="1">
        <v>1</v>
      </c>
      <c r="AA859" s="1">
        <v>3</v>
      </c>
      <c r="AE859" s="1">
        <v>4</v>
      </c>
      <c r="AF859" s="1">
        <v>20</v>
      </c>
      <c r="AN859" s="7">
        <f>IF(Q859&gt;0,RANK(Q859,(N859:P859,Q859:AL859)),0)</f>
        <v>10</v>
      </c>
      <c r="AO859" s="7">
        <f>IF(R859&gt;0,RANK(R859,(N859:P859,Q859:AL859)),0)</f>
        <v>5</v>
      </c>
      <c r="AP859" s="7">
        <f>IF(S859&gt;0,RANK(S859,(N859:P859,Q859:AL859)),0)</f>
        <v>9</v>
      </c>
      <c r="AQ859" s="7">
        <f>IF(T859&gt;0,RANK(T859,(N859:P859,Q859:AL859)),0)</f>
        <v>0</v>
      </c>
      <c r="AR859" s="2">
        <f t="shared" si="326"/>
        <v>1.1775788977861517E-4</v>
      </c>
      <c r="AS859" s="2">
        <f t="shared" si="327"/>
        <v>1.7663683466792276E-3</v>
      </c>
      <c r="AT859" s="2">
        <f t="shared" si="328"/>
        <v>2.3551577955723034E-4</v>
      </c>
      <c r="AU859" s="2">
        <f t="shared" si="329"/>
        <v>0</v>
      </c>
      <c r="AW859" t="s">
        <v>2235</v>
      </c>
      <c r="AX859" t="s">
        <v>2795</v>
      </c>
      <c r="AY859">
        <v>2</v>
      </c>
      <c r="BA859" s="127">
        <v>19</v>
      </c>
      <c r="BB859" s="130">
        <v>57</v>
      </c>
      <c r="BC859" s="131">
        <f t="shared" si="319"/>
        <v>19057</v>
      </c>
      <c r="BE859" s="7" t="s">
        <v>3271</v>
      </c>
    </row>
    <row r="860" spans="1:57" hidden="1" outlineLevel="1" x14ac:dyDescent="0.2">
      <c r="A860" t="s">
        <v>2494</v>
      </c>
      <c r="B860" t="s">
        <v>2795</v>
      </c>
      <c r="C860" s="1">
        <f t="shared" si="320"/>
        <v>21190</v>
      </c>
      <c r="D860" s="7">
        <f>RANK(N860,(N860:P860,Q860:AL860))</f>
        <v>1</v>
      </c>
      <c r="E860" s="7">
        <f>RANK(O860,(N860:P860,Q860:AL860))</f>
        <v>2</v>
      </c>
      <c r="F860" s="7">
        <f>IF(P860&gt;0,RANK(P860,(N860:P860,Q860:AL860)),0)</f>
        <v>3</v>
      </c>
      <c r="G860" s="1">
        <f t="shared" si="321"/>
        <v>4931</v>
      </c>
      <c r="H860" s="2">
        <f t="shared" si="317"/>
        <v>0.23270410571024067</v>
      </c>
      <c r="I860" s="2"/>
      <c r="J860" s="2">
        <f t="shared" si="322"/>
        <v>0.5336951392166116</v>
      </c>
      <c r="K860" s="2">
        <f t="shared" si="323"/>
        <v>0.30099103350637091</v>
      </c>
      <c r="L860" s="2">
        <f t="shared" si="324"/>
        <v>0.15979235488437943</v>
      </c>
      <c r="M860" s="2">
        <f t="shared" si="325"/>
        <v>5.5214723926380604E-3</v>
      </c>
      <c r="N860" s="1">
        <v>11309</v>
      </c>
      <c r="O860" s="1">
        <v>6378</v>
      </c>
      <c r="P860" s="1">
        <v>3386</v>
      </c>
      <c r="Q860" s="1">
        <v>17</v>
      </c>
      <c r="R860" s="1">
        <v>13</v>
      </c>
      <c r="S860" s="1">
        <v>5</v>
      </c>
      <c r="T860" s="1">
        <v>4</v>
      </c>
      <c r="U860" s="1">
        <v>17</v>
      </c>
      <c r="V860" s="1">
        <v>3</v>
      </c>
      <c r="W860" s="1">
        <v>5</v>
      </c>
      <c r="X860" s="1">
        <v>5</v>
      </c>
      <c r="Y860" s="1">
        <v>6</v>
      </c>
      <c r="AA860" s="1">
        <v>6</v>
      </c>
      <c r="AE860" s="1">
        <v>9</v>
      </c>
      <c r="AF860" s="1">
        <v>27</v>
      </c>
      <c r="AN860" s="7">
        <f>IF(Q860&gt;0,RANK(Q860,(N860:P860,Q860:AL860)),0)</f>
        <v>5</v>
      </c>
      <c r="AO860" s="7">
        <f>IF(R860&gt;0,RANK(R860,(N860:P860,Q860:AL860)),0)</f>
        <v>7</v>
      </c>
      <c r="AP860" s="7">
        <f>IF(S860&gt;0,RANK(S860,(N860:P860,Q860:AL860)),0)</f>
        <v>11</v>
      </c>
      <c r="AQ860" s="7">
        <f>IF(T860&gt;0,RANK(T860,(N860:P860,Q860:AL860)),0)</f>
        <v>14</v>
      </c>
      <c r="AR860" s="2">
        <f t="shared" si="326"/>
        <v>8.0226521944313351E-4</v>
      </c>
      <c r="AS860" s="2">
        <f t="shared" si="327"/>
        <v>6.1349693251533746E-4</v>
      </c>
      <c r="AT860" s="2">
        <f t="shared" si="328"/>
        <v>2.3596035865974517E-4</v>
      </c>
      <c r="AU860" s="2">
        <f t="shared" si="329"/>
        <v>1.8876828692779613E-4</v>
      </c>
      <c r="AW860" t="s">
        <v>2494</v>
      </c>
      <c r="AX860" t="s">
        <v>2795</v>
      </c>
      <c r="AY860">
        <v>3</v>
      </c>
      <c r="BA860" s="127">
        <v>19</v>
      </c>
      <c r="BB860" s="130">
        <v>59</v>
      </c>
      <c r="BC860" s="131">
        <f t="shared" si="319"/>
        <v>19059</v>
      </c>
      <c r="BE860" s="7" t="s">
        <v>3271</v>
      </c>
    </row>
    <row r="861" spans="1:57" hidden="1" outlineLevel="1" x14ac:dyDescent="0.2">
      <c r="A861" t="s">
        <v>987</v>
      </c>
      <c r="B861" t="s">
        <v>2795</v>
      </c>
      <c r="C861" s="1">
        <f t="shared" si="320"/>
        <v>8304</v>
      </c>
      <c r="D861" s="7">
        <f>RANK(N861,(N861:P861,Q861:AL861))</f>
        <v>2</v>
      </c>
      <c r="E861" s="7">
        <f>RANK(O861,(N861:P861,Q861:AL861))</f>
        <v>1</v>
      </c>
      <c r="F861" s="7">
        <f>IF(P861&gt;0,RANK(P861,(N861:P861,Q861:AL861)),0)</f>
        <v>3</v>
      </c>
      <c r="G861" s="1">
        <f t="shared" si="321"/>
        <v>90</v>
      </c>
      <c r="H861" s="2">
        <f t="shared" si="317"/>
        <v>1.0838150289017341E-2</v>
      </c>
      <c r="I861" s="2"/>
      <c r="J861" s="2">
        <f t="shared" si="322"/>
        <v>0.37403660886319845</v>
      </c>
      <c r="K861" s="2">
        <f t="shared" si="323"/>
        <v>0.38487475915221581</v>
      </c>
      <c r="L861" s="2">
        <f t="shared" si="324"/>
        <v>0.23771676300578035</v>
      </c>
      <c r="M861" s="2">
        <f t="shared" si="325"/>
        <v>3.3718689788053979E-3</v>
      </c>
      <c r="N861" s="1">
        <v>3106</v>
      </c>
      <c r="O861" s="1">
        <v>3196</v>
      </c>
      <c r="P861" s="1">
        <v>1974</v>
      </c>
      <c r="Q861" s="1">
        <v>6</v>
      </c>
      <c r="R861" s="1">
        <v>6</v>
      </c>
      <c r="S861" s="1">
        <v>2</v>
      </c>
      <c r="U861" s="1">
        <v>3</v>
      </c>
      <c r="X861" s="1">
        <v>1</v>
      </c>
      <c r="AA861" s="1">
        <v>4</v>
      </c>
      <c r="AF861" s="1">
        <v>6</v>
      </c>
      <c r="AN861" s="7">
        <f>IF(Q861&gt;0,RANK(Q861,(N861:P861,Q861:AL861)),0)</f>
        <v>4</v>
      </c>
      <c r="AO861" s="7">
        <f>IF(R861&gt;0,RANK(R861,(N861:P861,Q861:AL861)),0)</f>
        <v>4</v>
      </c>
      <c r="AP861" s="7">
        <f>IF(S861&gt;0,RANK(S861,(N861:P861,Q861:AL861)),0)</f>
        <v>9</v>
      </c>
      <c r="AQ861" s="7">
        <f>IF(T861&gt;0,RANK(T861,(N861:P861,Q861:AL861)),0)</f>
        <v>0</v>
      </c>
      <c r="AR861" s="2">
        <f t="shared" si="326"/>
        <v>7.2254335260115603E-4</v>
      </c>
      <c r="AS861" s="2">
        <f t="shared" si="327"/>
        <v>7.2254335260115603E-4</v>
      </c>
      <c r="AT861" s="2">
        <f t="shared" si="328"/>
        <v>2.4084778420038535E-4</v>
      </c>
      <c r="AU861" s="2">
        <f t="shared" si="329"/>
        <v>0</v>
      </c>
      <c r="AW861" t="s">
        <v>987</v>
      </c>
      <c r="AX861" t="s">
        <v>2795</v>
      </c>
      <c r="AY861">
        <v>5</v>
      </c>
      <c r="BA861" s="127">
        <v>19</v>
      </c>
      <c r="BB861" s="130">
        <v>61</v>
      </c>
      <c r="BC861" s="131">
        <f t="shared" si="319"/>
        <v>19061</v>
      </c>
      <c r="BE861" s="7" t="s">
        <v>3271</v>
      </c>
    </row>
    <row r="862" spans="1:57" hidden="1" outlineLevel="1" x14ac:dyDescent="0.2">
      <c r="A862" t="s">
        <v>1900</v>
      </c>
      <c r="B862" t="s">
        <v>2795</v>
      </c>
      <c r="C862" s="1">
        <f t="shared" si="320"/>
        <v>42968</v>
      </c>
      <c r="D862" s="7">
        <f>RANK(N862,(N862:P862,Q862:AL862))</f>
        <v>1</v>
      </c>
      <c r="E862" s="7">
        <f>RANK(O862,(N862:P862,Q862:AL862))</f>
        <v>2</v>
      </c>
      <c r="F862" s="7">
        <f>IF(P862&gt;0,RANK(P862,(N862:P862,Q862:AL862)),0)</f>
        <v>3</v>
      </c>
      <c r="G862" s="1">
        <f t="shared" si="321"/>
        <v>6532</v>
      </c>
      <c r="H862" s="2">
        <f t="shared" si="317"/>
        <v>0.15202010798733942</v>
      </c>
      <c r="I862" s="2"/>
      <c r="J862" s="2">
        <f t="shared" si="322"/>
        <v>0.47800688884751441</v>
      </c>
      <c r="K862" s="2">
        <f t="shared" si="323"/>
        <v>0.32598678086017502</v>
      </c>
      <c r="L862" s="2">
        <f t="shared" si="324"/>
        <v>0.1910258797244461</v>
      </c>
      <c r="M862" s="2">
        <f t="shared" si="325"/>
        <v>4.980450567864475E-3</v>
      </c>
      <c r="N862" s="1">
        <v>20539</v>
      </c>
      <c r="O862" s="1">
        <v>14007</v>
      </c>
      <c r="P862" s="1">
        <v>8208</v>
      </c>
      <c r="Q862" s="1">
        <v>30</v>
      </c>
      <c r="R862" s="1">
        <v>23</v>
      </c>
      <c r="S862" s="1">
        <v>5</v>
      </c>
      <c r="T862" s="1">
        <v>4</v>
      </c>
      <c r="U862" s="1">
        <v>46</v>
      </c>
      <c r="V862" s="1">
        <v>3</v>
      </c>
      <c r="W862" s="1">
        <v>8</v>
      </c>
      <c r="X862" s="1">
        <v>3</v>
      </c>
      <c r="Y862" s="1">
        <v>54</v>
      </c>
      <c r="AA862" s="1">
        <v>11</v>
      </c>
      <c r="AE862" s="1">
        <v>10</v>
      </c>
      <c r="AF862" s="1">
        <v>17</v>
      </c>
      <c r="AN862" s="7">
        <f>IF(Q862&gt;0,RANK(Q862,(N862:P862,Q862:AL862)),0)</f>
        <v>6</v>
      </c>
      <c r="AO862" s="7">
        <f>IF(R862&gt;0,RANK(R862,(N862:P862,Q862:AL862)),0)</f>
        <v>7</v>
      </c>
      <c r="AP862" s="7">
        <f>IF(S862&gt;0,RANK(S862,(N862:P862,Q862:AL862)),0)</f>
        <v>12</v>
      </c>
      <c r="AQ862" s="7">
        <f>IF(T862&gt;0,RANK(T862,(N862:P862,Q862:AL862)),0)</f>
        <v>13</v>
      </c>
      <c r="AR862" s="2">
        <f t="shared" si="326"/>
        <v>6.9819400484081174E-4</v>
      </c>
      <c r="AS862" s="2">
        <f t="shared" si="327"/>
        <v>5.3528207037795573E-4</v>
      </c>
      <c r="AT862" s="2">
        <f t="shared" si="328"/>
        <v>1.1636566747346863E-4</v>
      </c>
      <c r="AU862" s="2">
        <f t="shared" si="329"/>
        <v>9.3092533978774903E-5</v>
      </c>
      <c r="AW862" t="s">
        <v>1900</v>
      </c>
      <c r="AX862" t="s">
        <v>2795</v>
      </c>
      <c r="AY862">
        <v>2</v>
      </c>
      <c r="BA862" s="127">
        <v>19</v>
      </c>
      <c r="BB862" s="130">
        <v>63</v>
      </c>
      <c r="BC862" s="131">
        <f t="shared" si="319"/>
        <v>19063</v>
      </c>
      <c r="BE862" s="7" t="s">
        <v>3271</v>
      </c>
    </row>
    <row r="863" spans="1:57" hidden="1" outlineLevel="1" x14ac:dyDescent="0.2">
      <c r="A863" t="s">
        <v>1711</v>
      </c>
      <c r="B863" t="s">
        <v>2795</v>
      </c>
      <c r="C863" s="1">
        <f t="shared" si="320"/>
        <v>5032</v>
      </c>
      <c r="D863" s="7">
        <f>RANK(N863,(N863:P863,Q863:AL863))</f>
        <v>1</v>
      </c>
      <c r="E863" s="7">
        <f>RANK(O863,(N863:P863,Q863:AL863))</f>
        <v>2</v>
      </c>
      <c r="F863" s="7">
        <f>IF(P863&gt;0,RANK(P863,(N863:P863,Q863:AL863)),0)</f>
        <v>3</v>
      </c>
      <c r="G863" s="1">
        <f t="shared" si="321"/>
        <v>490</v>
      </c>
      <c r="H863" s="2">
        <f t="shared" si="317"/>
        <v>9.7376788553259139E-2</v>
      </c>
      <c r="I863" s="2"/>
      <c r="J863" s="2">
        <f t="shared" si="322"/>
        <v>0.44495230524642287</v>
      </c>
      <c r="K863" s="2">
        <f t="shared" si="323"/>
        <v>0.34757551669316378</v>
      </c>
      <c r="L863" s="2">
        <f t="shared" si="324"/>
        <v>0.2007154213036566</v>
      </c>
      <c r="M863" s="2">
        <f t="shared" si="325"/>
        <v>6.7567567567567988E-3</v>
      </c>
      <c r="N863" s="1">
        <v>2239</v>
      </c>
      <c r="O863" s="1">
        <v>1749</v>
      </c>
      <c r="P863" s="1">
        <v>1010</v>
      </c>
      <c r="Q863" s="1">
        <v>3</v>
      </c>
      <c r="R863" s="1">
        <v>2</v>
      </c>
      <c r="S863" s="1">
        <v>1</v>
      </c>
      <c r="U863" s="1">
        <v>9</v>
      </c>
      <c r="V863" s="1">
        <v>1</v>
      </c>
      <c r="X863" s="1">
        <v>1</v>
      </c>
      <c r="Y863" s="1">
        <v>3</v>
      </c>
      <c r="AA863" s="1">
        <v>10</v>
      </c>
      <c r="AF863" s="1">
        <v>4</v>
      </c>
      <c r="AN863" s="7">
        <f>IF(Q863&gt;0,RANK(Q863,(N863:P863,Q863:AL863)),0)</f>
        <v>7</v>
      </c>
      <c r="AO863" s="7">
        <f>IF(R863&gt;0,RANK(R863,(N863:P863,Q863:AL863)),0)</f>
        <v>9</v>
      </c>
      <c r="AP863" s="7">
        <f>IF(S863&gt;0,RANK(S863,(N863:P863,Q863:AL863)),0)</f>
        <v>10</v>
      </c>
      <c r="AQ863" s="7">
        <f>IF(T863&gt;0,RANK(T863,(N863:P863,Q863:AL863)),0)</f>
        <v>0</v>
      </c>
      <c r="AR863" s="2">
        <f t="shared" si="326"/>
        <v>5.9618441971383144E-4</v>
      </c>
      <c r="AS863" s="2">
        <f t="shared" si="327"/>
        <v>3.9745627980922101E-4</v>
      </c>
      <c r="AT863" s="2">
        <f t="shared" si="328"/>
        <v>1.9872813990461051E-4</v>
      </c>
      <c r="AU863" s="2">
        <f t="shared" si="329"/>
        <v>0</v>
      </c>
      <c r="AW863" t="s">
        <v>1711</v>
      </c>
      <c r="AX863" t="s">
        <v>2795</v>
      </c>
      <c r="AY863">
        <v>5</v>
      </c>
      <c r="BA863" s="127">
        <v>19</v>
      </c>
      <c r="BB863" s="130">
        <v>65</v>
      </c>
      <c r="BC863" s="131">
        <f t="shared" si="319"/>
        <v>19065</v>
      </c>
      <c r="BE863" s="7" t="s">
        <v>3271</v>
      </c>
    </row>
    <row r="864" spans="1:57" hidden="1" outlineLevel="1" x14ac:dyDescent="0.2">
      <c r="A864" t="s">
        <v>2070</v>
      </c>
      <c r="B864" t="s">
        <v>2795</v>
      </c>
      <c r="C864" s="1">
        <f t="shared" ref="C864:C895" si="330">SUM(N864:AL864)</f>
        <v>10861</v>
      </c>
      <c r="D864" s="7">
        <f>RANK(N864,(N864:P864,Q864:AL864))</f>
        <v>1</v>
      </c>
      <c r="E864" s="7">
        <f>RANK(O864,(N864:P864,Q864:AL864))</f>
        <v>2</v>
      </c>
      <c r="F864" s="7">
        <f>IF(P864&gt;0,RANK(P864,(N864:P864,Q864:AL864)),0)</f>
        <v>3</v>
      </c>
      <c r="G864" s="1">
        <f t="shared" ref="G864:G895" si="331">MAX(N864:P864)-LARGE(N864:P864,2)</f>
        <v>533</v>
      </c>
      <c r="H864" s="2">
        <f t="shared" si="317"/>
        <v>4.9074670840622413E-2</v>
      </c>
      <c r="I864" s="2"/>
      <c r="J864" s="2">
        <f t="shared" ref="J864:J895" si="332">IF($C864=0,"-",N864/$C864)</f>
        <v>0.40622410459442038</v>
      </c>
      <c r="K864" s="2">
        <f t="shared" ref="K864:K895" si="333">IF($C864=0,"-",O864/$C864)</f>
        <v>0.35714943375379798</v>
      </c>
      <c r="L864" s="2">
        <f t="shared" ref="L864:L895" si="334">IF($C864=0,"-",P864/$C864)</f>
        <v>0.22953687505754536</v>
      </c>
      <c r="M864" s="2">
        <f t="shared" ref="M864:M895" si="335">IF(C864=0,"-",(1-J864-K864-L864))</f>
        <v>7.0895865942362801E-3</v>
      </c>
      <c r="N864" s="1">
        <v>4412</v>
      </c>
      <c r="O864" s="1">
        <v>3879</v>
      </c>
      <c r="P864" s="1">
        <v>2493</v>
      </c>
      <c r="Q864" s="1">
        <v>8</v>
      </c>
      <c r="R864" s="1">
        <v>29</v>
      </c>
      <c r="S864" s="1">
        <v>1</v>
      </c>
      <c r="T864" s="1">
        <v>1</v>
      </c>
      <c r="U864" s="1">
        <v>10</v>
      </c>
      <c r="V864" s="1">
        <v>1</v>
      </c>
      <c r="W864" s="1">
        <v>2</v>
      </c>
      <c r="X864" s="1">
        <v>3</v>
      </c>
      <c r="AA864" s="1">
        <v>6</v>
      </c>
      <c r="AE864" s="1">
        <v>7</v>
      </c>
      <c r="AF864" s="1">
        <v>9</v>
      </c>
      <c r="AN864" s="7">
        <f>IF(Q864&gt;0,RANK(Q864,(N864:P864,Q864:AL864)),0)</f>
        <v>7</v>
      </c>
      <c r="AO864" s="7">
        <f>IF(R864&gt;0,RANK(R864,(N864:P864,Q864:AL864)),0)</f>
        <v>4</v>
      </c>
      <c r="AP864" s="7">
        <f>IF(S864&gt;0,RANK(S864,(N864:P864,Q864:AL864)),0)</f>
        <v>12</v>
      </c>
      <c r="AQ864" s="7">
        <f>IF(T864&gt;0,RANK(T864,(N864:P864,Q864:AL864)),0)</f>
        <v>12</v>
      </c>
      <c r="AR864" s="2">
        <f t="shared" ref="AR864:AR895" si="336">IF($C864=0,"-",Q864/$C864)</f>
        <v>7.365804253751957E-4</v>
      </c>
      <c r="AS864" s="2">
        <f t="shared" ref="AS864:AS895" si="337">IF($C864=0,"-",R864/$C864)</f>
        <v>2.6701040419850842E-3</v>
      </c>
      <c r="AT864" s="2">
        <f t="shared" ref="AT864:AT895" si="338">IF($C864=0,"-",S864/$C864)</f>
        <v>9.2072553171899463E-5</v>
      </c>
      <c r="AU864" s="2">
        <f t="shared" ref="AU864:AU895" si="339">IF($C864=0,"-",T864/$C864)</f>
        <v>9.2072553171899463E-5</v>
      </c>
      <c r="AW864" t="s">
        <v>2070</v>
      </c>
      <c r="AX864" t="s">
        <v>2795</v>
      </c>
      <c r="AY864">
        <v>2</v>
      </c>
      <c r="BA864" s="127">
        <v>19</v>
      </c>
      <c r="BB864" s="130">
        <v>67</v>
      </c>
      <c r="BC864" s="131">
        <f t="shared" si="319"/>
        <v>19067</v>
      </c>
      <c r="BE864" s="7" t="s">
        <v>3271</v>
      </c>
    </row>
    <row r="865" spans="1:57" hidden="1" outlineLevel="1" x14ac:dyDescent="0.2">
      <c r="A865" t="s">
        <v>2848</v>
      </c>
      <c r="B865" t="s">
        <v>2795</v>
      </c>
      <c r="C865" s="1">
        <f t="shared" si="330"/>
        <v>7750</v>
      </c>
      <c r="D865" s="7">
        <f>RANK(N865,(N865:P865,Q865:AL865))</f>
        <v>1</v>
      </c>
      <c r="E865" s="7">
        <f>RANK(O865,(N865:P865,Q865:AL865))</f>
        <v>2</v>
      </c>
      <c r="F865" s="7">
        <f>IF(P865&gt;0,RANK(P865,(N865:P865,Q865:AL865)),0)</f>
        <v>3</v>
      </c>
      <c r="G865" s="1">
        <f t="shared" si="331"/>
        <v>1284</v>
      </c>
      <c r="H865" s="2">
        <f t="shared" si="317"/>
        <v>0.16567741935483871</v>
      </c>
      <c r="I865" s="2"/>
      <c r="J865" s="2">
        <f t="shared" si="332"/>
        <v>0.47587096774193549</v>
      </c>
      <c r="K865" s="2">
        <f t="shared" si="333"/>
        <v>0.31019354838709678</v>
      </c>
      <c r="L865" s="2">
        <f t="shared" si="334"/>
        <v>0.20787096774193548</v>
      </c>
      <c r="M865" s="2">
        <f t="shared" si="335"/>
        <v>6.0645161290322491E-3</v>
      </c>
      <c r="N865" s="1">
        <v>3688</v>
      </c>
      <c r="O865" s="1">
        <v>2404</v>
      </c>
      <c r="P865" s="1">
        <v>1611</v>
      </c>
      <c r="Q865" s="1">
        <v>5</v>
      </c>
      <c r="R865" s="1">
        <v>18</v>
      </c>
      <c r="T865" s="1">
        <v>1</v>
      </c>
      <c r="U865" s="1">
        <v>6</v>
      </c>
      <c r="V865" s="1">
        <v>2</v>
      </c>
      <c r="W865" s="1">
        <v>1</v>
      </c>
      <c r="X865" s="1">
        <v>2</v>
      </c>
      <c r="Y865" s="1">
        <v>1</v>
      </c>
      <c r="AA865" s="1">
        <v>7</v>
      </c>
      <c r="AE865" s="1">
        <v>1</v>
      </c>
      <c r="AF865" s="1">
        <v>3</v>
      </c>
      <c r="AN865" s="7">
        <f>IF(Q865&gt;0,RANK(Q865,(N865:P865,Q865:AL865)),0)</f>
        <v>7</v>
      </c>
      <c r="AO865" s="7">
        <f>IF(R865&gt;0,RANK(R865,(N865:P865,Q865:AL865)),0)</f>
        <v>4</v>
      </c>
      <c r="AP865" s="7">
        <f>IF(S865&gt;0,RANK(S865,(N865:P865,Q865:AL865)),0)</f>
        <v>0</v>
      </c>
      <c r="AQ865" s="7">
        <f>IF(T865&gt;0,RANK(T865,(N865:P865,Q865:AL865)),0)</f>
        <v>11</v>
      </c>
      <c r="AR865" s="2">
        <f t="shared" si="336"/>
        <v>6.4516129032258064E-4</v>
      </c>
      <c r="AS865" s="2">
        <f t="shared" si="337"/>
        <v>2.3225806451612901E-3</v>
      </c>
      <c r="AT865" s="2">
        <f t="shared" si="338"/>
        <v>0</v>
      </c>
      <c r="AU865" s="2">
        <f t="shared" si="339"/>
        <v>1.2903225806451613E-4</v>
      </c>
      <c r="AW865" t="s">
        <v>2848</v>
      </c>
      <c r="AX865" t="s">
        <v>2795</v>
      </c>
      <c r="AY865">
        <v>2</v>
      </c>
      <c r="BA865" s="127">
        <v>19</v>
      </c>
      <c r="BB865" s="130">
        <v>69</v>
      </c>
      <c r="BC865" s="131">
        <f t="shared" si="319"/>
        <v>19069</v>
      </c>
      <c r="BE865" s="7" t="s">
        <v>3271</v>
      </c>
    </row>
    <row r="866" spans="1:57" hidden="1" outlineLevel="1" x14ac:dyDescent="0.2">
      <c r="A866" t="s">
        <v>1494</v>
      </c>
      <c r="B866" t="s">
        <v>2795</v>
      </c>
      <c r="C866" s="1">
        <f t="shared" si="330"/>
        <v>5266</v>
      </c>
      <c r="D866" s="7">
        <f>RANK(N866,(N866:P866,Q866:AL866))</f>
        <v>2</v>
      </c>
      <c r="E866" s="7">
        <f>RANK(O866,(N866:P866,Q866:AL866))</f>
        <v>1</v>
      </c>
      <c r="F866" s="7">
        <f>IF(P866&gt;0,RANK(P866,(N866:P866,Q866:AL866)),0)</f>
        <v>3</v>
      </c>
      <c r="G866" s="1">
        <f t="shared" si="331"/>
        <v>88</v>
      </c>
      <c r="H866" s="2">
        <f t="shared" si="317"/>
        <v>1.6710976072920623E-2</v>
      </c>
      <c r="I866" s="2"/>
      <c r="J866" s="2">
        <f t="shared" si="332"/>
        <v>0.38909988606152679</v>
      </c>
      <c r="K866" s="2">
        <f t="shared" si="333"/>
        <v>0.40581086213444739</v>
      </c>
      <c r="L866" s="2">
        <f t="shared" si="334"/>
        <v>0.19844284086593239</v>
      </c>
      <c r="M866" s="2">
        <f t="shared" si="335"/>
        <v>6.6464109380934278E-3</v>
      </c>
      <c r="N866" s="1">
        <v>2049</v>
      </c>
      <c r="O866" s="1">
        <v>2137</v>
      </c>
      <c r="P866" s="1">
        <v>1045</v>
      </c>
      <c r="Q866" s="1">
        <v>2</v>
      </c>
      <c r="R866" s="1">
        <v>6</v>
      </c>
      <c r="S866" s="1">
        <v>1</v>
      </c>
      <c r="U866" s="1">
        <v>2</v>
      </c>
      <c r="V866" s="1">
        <v>2</v>
      </c>
      <c r="X866" s="1">
        <v>1</v>
      </c>
      <c r="Y866" s="1">
        <v>3</v>
      </c>
      <c r="AA866" s="1">
        <v>6</v>
      </c>
      <c r="AE866" s="1">
        <v>3</v>
      </c>
      <c r="AF866" s="1">
        <v>9</v>
      </c>
      <c r="AN866" s="7">
        <f>IF(Q866&gt;0,RANK(Q866,(N866:P866,Q866:AL866)),0)</f>
        <v>9</v>
      </c>
      <c r="AO866" s="7">
        <f>IF(R866&gt;0,RANK(R866,(N866:P866,Q866:AL866)),0)</f>
        <v>5</v>
      </c>
      <c r="AP866" s="7">
        <f>IF(S866&gt;0,RANK(S866,(N866:P866,Q866:AL866)),0)</f>
        <v>12</v>
      </c>
      <c r="AQ866" s="7">
        <f>IF(T866&gt;0,RANK(T866,(N866:P866,Q866:AL866)),0)</f>
        <v>0</v>
      </c>
      <c r="AR866" s="2">
        <f t="shared" si="336"/>
        <v>3.7979491074819596E-4</v>
      </c>
      <c r="AS866" s="2">
        <f t="shared" si="337"/>
        <v>1.1393847322445879E-3</v>
      </c>
      <c r="AT866" s="2">
        <f t="shared" si="338"/>
        <v>1.8989745537409798E-4</v>
      </c>
      <c r="AU866" s="2">
        <f t="shared" si="339"/>
        <v>0</v>
      </c>
      <c r="AW866" t="s">
        <v>1494</v>
      </c>
      <c r="AX866" t="s">
        <v>2795</v>
      </c>
      <c r="AY866">
        <v>5</v>
      </c>
      <c r="BA866" s="127">
        <v>19</v>
      </c>
      <c r="BB866" s="130">
        <v>71</v>
      </c>
      <c r="BC866" s="131">
        <f t="shared" si="319"/>
        <v>19071</v>
      </c>
      <c r="BE866" s="7" t="s">
        <v>3271</v>
      </c>
    </row>
    <row r="867" spans="1:57" hidden="1" outlineLevel="1" x14ac:dyDescent="0.2">
      <c r="A867" t="s">
        <v>1886</v>
      </c>
      <c r="B867" t="s">
        <v>2795</v>
      </c>
      <c r="C867" s="1">
        <f t="shared" si="330"/>
        <v>3911</v>
      </c>
      <c r="D867" s="7">
        <f>RANK(N867,(N867:P867,Q867:AL867))</f>
        <v>2</v>
      </c>
      <c r="E867" s="7">
        <f>RANK(O867,(N867:P867,Q867:AL867))</f>
        <v>1</v>
      </c>
      <c r="F867" s="7">
        <f>IF(P867&gt;0,RANK(P867,(N867:P867,Q867:AL867)),0)</f>
        <v>3</v>
      </c>
      <c r="G867" s="1">
        <f t="shared" si="331"/>
        <v>37</v>
      </c>
      <c r="H867" s="2">
        <f t="shared" si="317"/>
        <v>9.460496036819227E-3</v>
      </c>
      <c r="I867" s="2"/>
      <c r="J867" s="2">
        <f t="shared" si="332"/>
        <v>0.36358987471234977</v>
      </c>
      <c r="K867" s="2">
        <f t="shared" si="333"/>
        <v>0.37305037074916902</v>
      </c>
      <c r="L867" s="2">
        <f t="shared" si="334"/>
        <v>0.25645614932242394</v>
      </c>
      <c r="M867" s="2">
        <f t="shared" si="335"/>
        <v>6.903605216057207E-3</v>
      </c>
      <c r="N867" s="1">
        <v>1422</v>
      </c>
      <c r="O867" s="1">
        <v>1459</v>
      </c>
      <c r="P867" s="1">
        <v>1003</v>
      </c>
      <c r="Q867" s="1">
        <v>3</v>
      </c>
      <c r="R867" s="1">
        <v>5</v>
      </c>
      <c r="S867" s="1">
        <v>1</v>
      </c>
      <c r="T867" s="1">
        <v>1</v>
      </c>
      <c r="U867" s="1">
        <v>7</v>
      </c>
      <c r="Y867" s="1">
        <v>2</v>
      </c>
      <c r="AA867" s="1">
        <v>6</v>
      </c>
      <c r="AF867" s="1">
        <v>2</v>
      </c>
      <c r="AN867" s="7">
        <f>IF(Q867&gt;0,RANK(Q867,(N867:P867,Q867:AL867)),0)</f>
        <v>7</v>
      </c>
      <c r="AO867" s="7">
        <f>IF(R867&gt;0,RANK(R867,(N867:P867,Q867:AL867)),0)</f>
        <v>6</v>
      </c>
      <c r="AP867" s="7">
        <f>IF(S867&gt;0,RANK(S867,(N867:P867,Q867:AL867)),0)</f>
        <v>10</v>
      </c>
      <c r="AQ867" s="7">
        <f>IF(T867&gt;0,RANK(T867,(N867:P867,Q867:AL867)),0)</f>
        <v>10</v>
      </c>
      <c r="AR867" s="2">
        <f t="shared" si="336"/>
        <v>7.6706724622858599E-4</v>
      </c>
      <c r="AS867" s="2">
        <f t="shared" si="337"/>
        <v>1.2784454103809768E-3</v>
      </c>
      <c r="AT867" s="2">
        <f t="shared" si="338"/>
        <v>2.5568908207619537E-4</v>
      </c>
      <c r="AU867" s="2">
        <f t="shared" si="339"/>
        <v>2.5568908207619537E-4</v>
      </c>
      <c r="AW867" t="s">
        <v>1886</v>
      </c>
      <c r="AX867" t="s">
        <v>2795</v>
      </c>
      <c r="AY867">
        <v>4</v>
      </c>
      <c r="BA867" s="127">
        <v>19</v>
      </c>
      <c r="BB867" s="130">
        <v>73</v>
      </c>
      <c r="BC867" s="131">
        <f t="shared" si="319"/>
        <v>19073</v>
      </c>
      <c r="BE867" s="7" t="s">
        <v>3271</v>
      </c>
    </row>
    <row r="868" spans="1:57" hidden="1" outlineLevel="1" x14ac:dyDescent="0.2">
      <c r="A868" t="s">
        <v>833</v>
      </c>
      <c r="B868" t="s">
        <v>2795</v>
      </c>
      <c r="C868" s="1">
        <f t="shared" si="330"/>
        <v>5353</v>
      </c>
      <c r="D868" s="7">
        <f>RANK(N868,(N868:P868,Q868:AL868))</f>
        <v>1</v>
      </c>
      <c r="E868" s="7">
        <f>RANK(O868,(N868:P868,Q868:AL868))</f>
        <v>2</v>
      </c>
      <c r="F868" s="7">
        <f>IF(P868&gt;0,RANK(P868,(N868:P868,Q868:AL868)),0)</f>
        <v>3</v>
      </c>
      <c r="G868" s="1">
        <f t="shared" si="331"/>
        <v>470</v>
      </c>
      <c r="H868" s="2">
        <f t="shared" si="317"/>
        <v>8.7801232953484021E-2</v>
      </c>
      <c r="I868" s="2"/>
      <c r="J868" s="2">
        <f t="shared" si="332"/>
        <v>0.45245656641135812</v>
      </c>
      <c r="K868" s="2">
        <f t="shared" si="333"/>
        <v>0.3646553334578741</v>
      </c>
      <c r="L868" s="2">
        <f t="shared" si="334"/>
        <v>0.17859144405006538</v>
      </c>
      <c r="M868" s="2">
        <f t="shared" si="335"/>
        <v>4.296656080702399E-3</v>
      </c>
      <c r="N868" s="1">
        <v>2422</v>
      </c>
      <c r="O868" s="1">
        <v>1952</v>
      </c>
      <c r="P868" s="1">
        <v>956</v>
      </c>
      <c r="Q868" s="1">
        <v>1</v>
      </c>
      <c r="R868" s="1">
        <v>6</v>
      </c>
      <c r="T868" s="1">
        <v>4</v>
      </c>
      <c r="U868" s="1">
        <v>1</v>
      </c>
      <c r="V868" s="1">
        <v>1</v>
      </c>
      <c r="X868" s="1">
        <v>4</v>
      </c>
      <c r="Y868" s="1">
        <v>2</v>
      </c>
      <c r="AA868" s="1">
        <v>3</v>
      </c>
      <c r="AE868" s="1">
        <v>1</v>
      </c>
      <c r="AN868" s="7">
        <f>IF(Q868&gt;0,RANK(Q868,(N868:P868,Q868:AL868)),0)</f>
        <v>9</v>
      </c>
      <c r="AO868" s="7">
        <f>IF(R868&gt;0,RANK(R868,(N868:P868,Q868:AL868)),0)</f>
        <v>4</v>
      </c>
      <c r="AP868" s="7">
        <f>IF(S868&gt;0,RANK(S868,(N868:P868,Q868:AL868)),0)</f>
        <v>0</v>
      </c>
      <c r="AQ868" s="7">
        <f>IF(T868&gt;0,RANK(T868,(N868:P868,Q868:AL868)),0)</f>
        <v>5</v>
      </c>
      <c r="AR868" s="2">
        <f t="shared" si="336"/>
        <v>1.8681113394358303E-4</v>
      </c>
      <c r="AS868" s="2">
        <f t="shared" si="337"/>
        <v>1.1208668036614981E-3</v>
      </c>
      <c r="AT868" s="2">
        <f t="shared" si="338"/>
        <v>0</v>
      </c>
      <c r="AU868" s="2">
        <f t="shared" si="339"/>
        <v>7.4724453577433212E-4</v>
      </c>
      <c r="AW868" t="s">
        <v>833</v>
      </c>
      <c r="AX868" t="s">
        <v>2795</v>
      </c>
      <c r="AY868">
        <v>5</v>
      </c>
      <c r="BA868" s="127">
        <v>19</v>
      </c>
      <c r="BB868" s="130">
        <v>75</v>
      </c>
      <c r="BC868" s="131">
        <f t="shared" si="319"/>
        <v>19075</v>
      </c>
      <c r="BE868" s="7" t="s">
        <v>3271</v>
      </c>
    </row>
    <row r="869" spans="1:57" hidden="1" outlineLevel="1" x14ac:dyDescent="0.2">
      <c r="A869" t="s">
        <v>1884</v>
      </c>
      <c r="B869" t="s">
        <v>2795</v>
      </c>
      <c r="C869" s="1">
        <f t="shared" si="330"/>
        <v>6156</v>
      </c>
      <c r="D869" s="7">
        <f>RANK(N869,(N869:P869,Q869:AL869))</f>
        <v>2</v>
      </c>
      <c r="E869" s="7">
        <f>RANK(O869,(N869:P869,Q869:AL869))</f>
        <v>1</v>
      </c>
      <c r="F869" s="7">
        <f>IF(P869&gt;0,RANK(P869,(N869:P869,Q869:AL869)),0)</f>
        <v>3</v>
      </c>
      <c r="G869" s="1">
        <f t="shared" si="331"/>
        <v>1265</v>
      </c>
      <c r="H869" s="2">
        <f t="shared" si="317"/>
        <v>0.20549057829759584</v>
      </c>
      <c r="I869" s="2"/>
      <c r="J869" s="2">
        <f t="shared" si="332"/>
        <v>0.30782975958414555</v>
      </c>
      <c r="K869" s="2">
        <f t="shared" si="333"/>
        <v>0.51332033788174136</v>
      </c>
      <c r="L869" s="2">
        <f t="shared" si="334"/>
        <v>0.17365172189733594</v>
      </c>
      <c r="M869" s="2">
        <f t="shared" si="335"/>
        <v>5.198180636777211E-3</v>
      </c>
      <c r="N869" s="1">
        <v>1895</v>
      </c>
      <c r="O869" s="1">
        <v>3160</v>
      </c>
      <c r="P869" s="1">
        <v>1069</v>
      </c>
      <c r="Q869" s="1">
        <v>3</v>
      </c>
      <c r="R869" s="1">
        <v>6</v>
      </c>
      <c r="T869" s="1">
        <v>1</v>
      </c>
      <c r="U869" s="1">
        <v>3</v>
      </c>
      <c r="V869" s="1">
        <v>1</v>
      </c>
      <c r="W869" s="1">
        <v>2</v>
      </c>
      <c r="AA869" s="1">
        <v>2</v>
      </c>
      <c r="AE869" s="1">
        <v>1</v>
      </c>
      <c r="AF869" s="1">
        <v>13</v>
      </c>
      <c r="AN869" s="7">
        <f>IF(Q869&gt;0,RANK(Q869,(N869:P869,Q869:AL869)),0)</f>
        <v>6</v>
      </c>
      <c r="AO869" s="7">
        <f>IF(R869&gt;0,RANK(R869,(N869:P869,Q869:AL869)),0)</f>
        <v>5</v>
      </c>
      <c r="AP869" s="7">
        <f>IF(S869&gt;0,RANK(S869,(N869:P869,Q869:AL869)),0)</f>
        <v>0</v>
      </c>
      <c r="AQ869" s="7">
        <f>IF(T869&gt;0,RANK(T869,(N869:P869,Q869:AL869)),0)</f>
        <v>10</v>
      </c>
      <c r="AR869" s="2">
        <f t="shared" si="336"/>
        <v>4.8732943469785572E-4</v>
      </c>
      <c r="AS869" s="2">
        <f t="shared" si="337"/>
        <v>9.7465886939571145E-4</v>
      </c>
      <c r="AT869" s="2">
        <f t="shared" si="338"/>
        <v>0</v>
      </c>
      <c r="AU869" s="2">
        <f t="shared" si="339"/>
        <v>1.6244314489928524E-4</v>
      </c>
      <c r="AW869" t="s">
        <v>1884</v>
      </c>
      <c r="AX869" t="s">
        <v>2795</v>
      </c>
      <c r="AY869">
        <v>2</v>
      </c>
      <c r="BA869" s="127">
        <v>19</v>
      </c>
      <c r="BB869" s="130">
        <v>77</v>
      </c>
      <c r="BC869" s="131">
        <f t="shared" si="319"/>
        <v>19077</v>
      </c>
      <c r="BE869" s="7" t="s">
        <v>3271</v>
      </c>
    </row>
    <row r="870" spans="1:57" hidden="1" outlineLevel="1" x14ac:dyDescent="0.2">
      <c r="A870" t="s">
        <v>1143</v>
      </c>
      <c r="B870" t="s">
        <v>2795</v>
      </c>
      <c r="C870" s="1">
        <f t="shared" si="330"/>
        <v>5453</v>
      </c>
      <c r="D870" s="7">
        <f>RANK(N870,(N870:P870,Q870:AL870))</f>
        <v>1</v>
      </c>
      <c r="E870" s="7">
        <f>RANK(O870,(N870:P870,Q870:AL870))</f>
        <v>2</v>
      </c>
      <c r="F870" s="7">
        <f>IF(P870&gt;0,RANK(P870,(N870:P870,Q870:AL870)),0)</f>
        <v>3</v>
      </c>
      <c r="G870" s="1">
        <f t="shared" si="331"/>
        <v>272</v>
      </c>
      <c r="H870" s="2">
        <f t="shared" si="317"/>
        <v>4.9880799559875295E-2</v>
      </c>
      <c r="I870" s="2"/>
      <c r="J870" s="2">
        <f t="shared" si="332"/>
        <v>0.40968274344397582</v>
      </c>
      <c r="K870" s="2">
        <f t="shared" si="333"/>
        <v>0.35980194388410047</v>
      </c>
      <c r="L870" s="2">
        <f t="shared" si="334"/>
        <v>0.22299651567944251</v>
      </c>
      <c r="M870" s="2">
        <f t="shared" si="335"/>
        <v>7.5187969924812026E-3</v>
      </c>
      <c r="N870" s="1">
        <v>2234</v>
      </c>
      <c r="O870" s="1">
        <v>1962</v>
      </c>
      <c r="P870" s="1">
        <v>1216</v>
      </c>
      <c r="Q870" s="1">
        <v>5</v>
      </c>
      <c r="R870" s="1">
        <v>2</v>
      </c>
      <c r="S870" s="1">
        <v>1</v>
      </c>
      <c r="T870" s="1">
        <v>4</v>
      </c>
      <c r="U870" s="1">
        <v>5</v>
      </c>
      <c r="AE870" s="1">
        <v>21</v>
      </c>
      <c r="AF870" s="1">
        <v>3</v>
      </c>
      <c r="AN870" s="7">
        <f>IF(Q870&gt;0,RANK(Q870,(N870:P870,Q870:AL870)),0)</f>
        <v>5</v>
      </c>
      <c r="AO870" s="7">
        <f>IF(R870&gt;0,RANK(R870,(N870:P870,Q870:AL870)),0)</f>
        <v>9</v>
      </c>
      <c r="AP870" s="7">
        <f>IF(S870&gt;0,RANK(S870,(N870:P870,Q870:AL870)),0)</f>
        <v>10</v>
      </c>
      <c r="AQ870" s="7">
        <f>IF(T870&gt;0,RANK(T870,(N870:P870,Q870:AL870)),0)</f>
        <v>7</v>
      </c>
      <c r="AR870" s="2">
        <f t="shared" si="336"/>
        <v>9.1692646249770765E-4</v>
      </c>
      <c r="AS870" s="2">
        <f t="shared" si="337"/>
        <v>3.6677058499908307E-4</v>
      </c>
      <c r="AT870" s="2">
        <f t="shared" si="338"/>
        <v>1.8338529249954154E-4</v>
      </c>
      <c r="AU870" s="2">
        <f t="shared" si="339"/>
        <v>7.3354116999816614E-4</v>
      </c>
      <c r="AW870" t="s">
        <v>1143</v>
      </c>
      <c r="AX870" t="s">
        <v>2795</v>
      </c>
      <c r="AY870">
        <v>4</v>
      </c>
      <c r="BA870" s="127">
        <v>19</v>
      </c>
      <c r="BB870" s="130">
        <v>79</v>
      </c>
      <c r="BC870" s="131">
        <f t="shared" si="319"/>
        <v>19079</v>
      </c>
      <c r="BE870" s="7" t="s">
        <v>3271</v>
      </c>
    </row>
    <row r="871" spans="1:57" hidden="1" outlineLevel="1" x14ac:dyDescent="0.2">
      <c r="A871" t="s">
        <v>1471</v>
      </c>
      <c r="B871" t="s">
        <v>2795</v>
      </c>
      <c r="C871" s="1">
        <f t="shared" si="330"/>
        <v>7681</v>
      </c>
      <c r="D871" s="7">
        <f>RANK(N871,(N871:P871,Q871:AL871))</f>
        <v>1</v>
      </c>
      <c r="E871" s="7">
        <f>RANK(O871,(N871:P871,Q871:AL871))</f>
        <v>2</v>
      </c>
      <c r="F871" s="7">
        <f>IF(P871&gt;0,RANK(P871,(N871:P871,Q871:AL871)),0)</f>
        <v>3</v>
      </c>
      <c r="G871" s="1">
        <f t="shared" si="331"/>
        <v>231</v>
      </c>
      <c r="H871" s="2">
        <f t="shared" si="317"/>
        <v>3.0074209087358417E-2</v>
      </c>
      <c r="I871" s="2"/>
      <c r="J871" s="2">
        <f t="shared" si="332"/>
        <v>0.42468428590027341</v>
      </c>
      <c r="K871" s="2">
        <f t="shared" si="333"/>
        <v>0.39461007681291499</v>
      </c>
      <c r="L871" s="2">
        <f t="shared" si="334"/>
        <v>0.17549798203358938</v>
      </c>
      <c r="M871" s="2">
        <f t="shared" si="335"/>
        <v>5.2076552532222264E-3</v>
      </c>
      <c r="N871" s="1">
        <v>3262</v>
      </c>
      <c r="O871" s="1">
        <v>3031</v>
      </c>
      <c r="P871" s="1">
        <v>1348</v>
      </c>
      <c r="Q871" s="1">
        <v>3</v>
      </c>
      <c r="R871" s="1">
        <v>2</v>
      </c>
      <c r="T871" s="1">
        <v>5</v>
      </c>
      <c r="U871" s="1">
        <v>11</v>
      </c>
      <c r="V871" s="1">
        <v>1</v>
      </c>
      <c r="W871" s="1">
        <v>1</v>
      </c>
      <c r="X871" s="1">
        <v>1</v>
      </c>
      <c r="Y871" s="1">
        <v>5</v>
      </c>
      <c r="AA871" s="1">
        <v>3</v>
      </c>
      <c r="AE871" s="1">
        <v>5</v>
      </c>
      <c r="AF871" s="1">
        <v>3</v>
      </c>
      <c r="AN871" s="7">
        <f>IF(Q871&gt;0,RANK(Q871,(N871:P871,Q871:AL871)),0)</f>
        <v>8</v>
      </c>
      <c r="AO871" s="7">
        <f>IF(R871&gt;0,RANK(R871,(N871:P871,Q871:AL871)),0)</f>
        <v>11</v>
      </c>
      <c r="AP871" s="7">
        <f>IF(S871&gt;0,RANK(S871,(N871:P871,Q871:AL871)),0)</f>
        <v>0</v>
      </c>
      <c r="AQ871" s="7">
        <f>IF(T871&gt;0,RANK(T871,(N871:P871,Q871:AL871)),0)</f>
        <v>5</v>
      </c>
      <c r="AR871" s="2">
        <f t="shared" si="336"/>
        <v>3.9057414399166774E-4</v>
      </c>
      <c r="AS871" s="2">
        <f t="shared" si="337"/>
        <v>2.6038276266111181E-4</v>
      </c>
      <c r="AT871" s="2">
        <f t="shared" si="338"/>
        <v>0</v>
      </c>
      <c r="AU871" s="2">
        <f t="shared" si="339"/>
        <v>6.5095690665277961E-4</v>
      </c>
      <c r="AW871" t="s">
        <v>1471</v>
      </c>
      <c r="AX871" t="s">
        <v>2795</v>
      </c>
      <c r="AY871">
        <v>5</v>
      </c>
      <c r="BA871" s="127">
        <v>19</v>
      </c>
      <c r="BB871" s="130">
        <v>81</v>
      </c>
      <c r="BC871" s="131">
        <f t="shared" si="319"/>
        <v>19081</v>
      </c>
      <c r="BE871" s="7" t="s">
        <v>3271</v>
      </c>
    </row>
    <row r="872" spans="1:57" hidden="1" outlineLevel="1" x14ac:dyDescent="0.2">
      <c r="A872" t="s">
        <v>1111</v>
      </c>
      <c r="B872" t="s">
        <v>2795</v>
      </c>
      <c r="C872" s="1">
        <f t="shared" si="330"/>
        <v>5806</v>
      </c>
      <c r="D872" s="7">
        <f>RANK(N872,(N872:P872,Q872:AL872))</f>
        <v>2</v>
      </c>
      <c r="E872" s="7">
        <f>RANK(O872,(N872:P872,Q872:AL872))</f>
        <v>1</v>
      </c>
      <c r="F872" s="7">
        <f>IF(P872&gt;0,RANK(P872,(N872:P872,Q872:AL872)),0)</f>
        <v>3</v>
      </c>
      <c r="G872" s="1">
        <f t="shared" si="331"/>
        <v>253</v>
      </c>
      <c r="H872" s="2">
        <f t="shared" si="317"/>
        <v>4.3575611436445054E-2</v>
      </c>
      <c r="I872" s="2"/>
      <c r="J872" s="2">
        <f t="shared" si="332"/>
        <v>0.37461246985876678</v>
      </c>
      <c r="K872" s="2">
        <f t="shared" si="333"/>
        <v>0.41818808129521184</v>
      </c>
      <c r="L872" s="2">
        <f t="shared" si="334"/>
        <v>0.20151567344126767</v>
      </c>
      <c r="M872" s="2">
        <f t="shared" si="335"/>
        <v>5.6837754047537603E-3</v>
      </c>
      <c r="N872" s="1">
        <v>2175</v>
      </c>
      <c r="O872" s="1">
        <v>2428</v>
      </c>
      <c r="P872" s="1">
        <v>1170</v>
      </c>
      <c r="Q872" s="1">
        <v>2</v>
      </c>
      <c r="R872" s="1">
        <v>12</v>
      </c>
      <c r="S872" s="1">
        <v>1</v>
      </c>
      <c r="T872" s="1">
        <v>2</v>
      </c>
      <c r="U872" s="1">
        <v>6</v>
      </c>
      <c r="W872" s="1">
        <v>3</v>
      </c>
      <c r="X872" s="1">
        <v>1</v>
      </c>
      <c r="Y872" s="1">
        <v>2</v>
      </c>
      <c r="AA872" s="1">
        <v>1</v>
      </c>
      <c r="AE872" s="1">
        <v>2</v>
      </c>
      <c r="AF872" s="1">
        <v>1</v>
      </c>
      <c r="AN872" s="7">
        <f>IF(Q872&gt;0,RANK(Q872,(N872:P872,Q872:AL872)),0)</f>
        <v>7</v>
      </c>
      <c r="AO872" s="7">
        <f>IF(R872&gt;0,RANK(R872,(N872:P872,Q872:AL872)),0)</f>
        <v>4</v>
      </c>
      <c r="AP872" s="7">
        <f>IF(S872&gt;0,RANK(S872,(N872:P872,Q872:AL872)),0)</f>
        <v>11</v>
      </c>
      <c r="AQ872" s="7">
        <f>IF(T872&gt;0,RANK(T872,(N872:P872,Q872:AL872)),0)</f>
        <v>7</v>
      </c>
      <c r="AR872" s="2">
        <f t="shared" si="336"/>
        <v>3.444712366517396E-4</v>
      </c>
      <c r="AS872" s="2">
        <f t="shared" si="337"/>
        <v>2.0668274199104374E-3</v>
      </c>
      <c r="AT872" s="2">
        <f t="shared" si="338"/>
        <v>1.722356183258698E-4</v>
      </c>
      <c r="AU872" s="2">
        <f t="shared" si="339"/>
        <v>3.444712366517396E-4</v>
      </c>
      <c r="AW872" t="s">
        <v>1111</v>
      </c>
      <c r="AX872" t="s">
        <v>2795</v>
      </c>
      <c r="AY872">
        <v>5</v>
      </c>
      <c r="BA872" s="127">
        <v>19</v>
      </c>
      <c r="BB872" s="130">
        <v>83</v>
      </c>
      <c r="BC872" s="131">
        <f t="shared" si="319"/>
        <v>19083</v>
      </c>
      <c r="BE872" s="7" t="s">
        <v>3271</v>
      </c>
    </row>
    <row r="873" spans="1:57" hidden="1" outlineLevel="1" x14ac:dyDescent="0.2">
      <c r="A873" t="s">
        <v>2130</v>
      </c>
      <c r="B873" t="s">
        <v>2795</v>
      </c>
      <c r="C873" s="1">
        <f t="shared" si="330"/>
        <v>8979</v>
      </c>
      <c r="D873" s="7">
        <f>RANK(N873,(N873:P873,Q873:AL873))</f>
        <v>1</v>
      </c>
      <c r="E873" s="7">
        <f>RANK(O873,(N873:P873,Q873:AL873))</f>
        <v>2</v>
      </c>
      <c r="F873" s="7">
        <f>IF(P873&gt;0,RANK(P873,(N873:P873,Q873:AL873)),0)</f>
        <v>3</v>
      </c>
      <c r="G873" s="1">
        <f t="shared" si="331"/>
        <v>202</v>
      </c>
      <c r="H873" s="2">
        <f t="shared" si="317"/>
        <v>2.2496937298140104E-2</v>
      </c>
      <c r="I873" s="2"/>
      <c r="J873" s="2">
        <f t="shared" si="332"/>
        <v>0.42231874373538258</v>
      </c>
      <c r="K873" s="2">
        <f t="shared" si="333"/>
        <v>0.39982180643724247</v>
      </c>
      <c r="L873" s="2">
        <f t="shared" si="334"/>
        <v>0.1722909009912017</v>
      </c>
      <c r="M873" s="2">
        <f t="shared" si="335"/>
        <v>5.5685488361732483E-3</v>
      </c>
      <c r="N873" s="1">
        <v>3792</v>
      </c>
      <c r="O873" s="1">
        <v>3590</v>
      </c>
      <c r="P873" s="1">
        <v>1547</v>
      </c>
      <c r="Q873" s="1">
        <v>11</v>
      </c>
      <c r="R873" s="1">
        <v>4</v>
      </c>
      <c r="T873" s="1">
        <v>6</v>
      </c>
      <c r="U873" s="1">
        <v>7</v>
      </c>
      <c r="X873" s="1">
        <v>2</v>
      </c>
      <c r="Y873" s="1">
        <v>8</v>
      </c>
      <c r="AA873" s="1">
        <v>4</v>
      </c>
      <c r="AE873" s="1">
        <v>3</v>
      </c>
      <c r="AF873" s="1">
        <v>5</v>
      </c>
      <c r="AN873" s="7">
        <f>IF(Q873&gt;0,RANK(Q873,(N873:P873,Q873:AL873)),0)</f>
        <v>4</v>
      </c>
      <c r="AO873" s="7">
        <f>IF(R873&gt;0,RANK(R873,(N873:P873,Q873:AL873)),0)</f>
        <v>9</v>
      </c>
      <c r="AP873" s="7">
        <f>IF(S873&gt;0,RANK(S873,(N873:P873,Q873:AL873)),0)</f>
        <v>0</v>
      </c>
      <c r="AQ873" s="7">
        <f>IF(T873&gt;0,RANK(T873,(N873:P873,Q873:AL873)),0)</f>
        <v>7</v>
      </c>
      <c r="AR873" s="2">
        <f t="shared" si="336"/>
        <v>1.2250807439581244E-3</v>
      </c>
      <c r="AS873" s="2">
        <f t="shared" si="337"/>
        <v>4.4548390689386344E-4</v>
      </c>
      <c r="AT873" s="2">
        <f t="shared" si="338"/>
        <v>0</v>
      </c>
      <c r="AU873" s="2">
        <f t="shared" si="339"/>
        <v>6.6822586034079518E-4</v>
      </c>
      <c r="AW873" t="s">
        <v>2130</v>
      </c>
      <c r="AX873" t="s">
        <v>2795</v>
      </c>
      <c r="AY873">
        <v>5</v>
      </c>
      <c r="BA873" s="127">
        <v>19</v>
      </c>
      <c r="BB873" s="130">
        <v>85</v>
      </c>
      <c r="BC873" s="131">
        <f t="shared" si="319"/>
        <v>19085</v>
      </c>
      <c r="BE873" s="7" t="s">
        <v>3271</v>
      </c>
    </row>
    <row r="874" spans="1:57" hidden="1" outlineLevel="1" x14ac:dyDescent="0.2">
      <c r="A874" t="s">
        <v>2320</v>
      </c>
      <c r="B874" t="s">
        <v>2795</v>
      </c>
      <c r="C874" s="1">
        <f t="shared" si="330"/>
        <v>6868</v>
      </c>
      <c r="D874" s="7">
        <f>RANK(N874,(N874:P874,Q874:AL874))</f>
        <v>2</v>
      </c>
      <c r="E874" s="7">
        <f>RANK(O874,(N874:P874,Q874:AL874))</f>
        <v>1</v>
      </c>
      <c r="F874" s="7">
        <f>IF(P874&gt;0,RANK(P874,(N874:P874,Q874:AL874)),0)</f>
        <v>3</v>
      </c>
      <c r="G874" s="1">
        <f t="shared" si="331"/>
        <v>414</v>
      </c>
      <c r="H874" s="2">
        <f t="shared" si="317"/>
        <v>6.0279557367501457E-2</v>
      </c>
      <c r="I874" s="2"/>
      <c r="J874" s="2">
        <f t="shared" si="332"/>
        <v>0.34202096680256261</v>
      </c>
      <c r="K874" s="2">
        <f t="shared" si="333"/>
        <v>0.40230052417006407</v>
      </c>
      <c r="L874" s="2">
        <f t="shared" si="334"/>
        <v>0.24621432731508444</v>
      </c>
      <c r="M874" s="2">
        <f t="shared" si="335"/>
        <v>9.4641817122888272E-3</v>
      </c>
      <c r="N874" s="1">
        <v>2349</v>
      </c>
      <c r="O874" s="1">
        <v>2763</v>
      </c>
      <c r="P874" s="1">
        <v>1691</v>
      </c>
      <c r="Q874" s="1">
        <v>3</v>
      </c>
      <c r="R874" s="1">
        <v>2</v>
      </c>
      <c r="S874" s="1">
        <v>1</v>
      </c>
      <c r="T874" s="1">
        <v>3</v>
      </c>
      <c r="U874" s="1">
        <v>6</v>
      </c>
      <c r="V874" s="1">
        <v>1</v>
      </c>
      <c r="X874" s="1">
        <v>2</v>
      </c>
      <c r="Y874" s="1">
        <v>13</v>
      </c>
      <c r="AA874" s="1">
        <v>3</v>
      </c>
      <c r="AE874" s="1">
        <v>28</v>
      </c>
      <c r="AF874" s="1">
        <v>3</v>
      </c>
      <c r="AN874" s="7">
        <f>IF(Q874&gt;0,RANK(Q874,(N874:P874,Q874:AL874)),0)</f>
        <v>7</v>
      </c>
      <c r="AO874" s="7">
        <f>IF(R874&gt;0,RANK(R874,(N874:P874,Q874:AL874)),0)</f>
        <v>11</v>
      </c>
      <c r="AP874" s="7">
        <f>IF(S874&gt;0,RANK(S874,(N874:P874,Q874:AL874)),0)</f>
        <v>13</v>
      </c>
      <c r="AQ874" s="7">
        <f>IF(T874&gt;0,RANK(T874,(N874:P874,Q874:AL874)),0)</f>
        <v>7</v>
      </c>
      <c r="AR874" s="2">
        <f t="shared" si="336"/>
        <v>4.3680838672102506E-4</v>
      </c>
      <c r="AS874" s="2">
        <f t="shared" si="337"/>
        <v>2.9120559114735004E-4</v>
      </c>
      <c r="AT874" s="2">
        <f t="shared" si="338"/>
        <v>1.4560279557367502E-4</v>
      </c>
      <c r="AU874" s="2">
        <f t="shared" si="339"/>
        <v>4.3680838672102506E-4</v>
      </c>
      <c r="AW874" t="s">
        <v>2320</v>
      </c>
      <c r="AX874" t="s">
        <v>2795</v>
      </c>
      <c r="AY874">
        <v>4</v>
      </c>
      <c r="BA874" s="127">
        <v>19</v>
      </c>
      <c r="BB874" s="130">
        <v>87</v>
      </c>
      <c r="BC874" s="131">
        <f t="shared" si="319"/>
        <v>19087</v>
      </c>
      <c r="BE874" s="7" t="s">
        <v>3271</v>
      </c>
    </row>
    <row r="875" spans="1:57" hidden="1" outlineLevel="1" x14ac:dyDescent="0.2">
      <c r="A875" t="s">
        <v>1280</v>
      </c>
      <c r="B875" t="s">
        <v>2795</v>
      </c>
      <c r="C875" s="1">
        <f t="shared" si="330"/>
        <v>8628</v>
      </c>
      <c r="D875" s="7">
        <f>RANK(N875,(N875:P875,Q875:AL875))</f>
        <v>1</v>
      </c>
      <c r="E875" s="7">
        <f>RANK(O875,(N875:P875,Q875:AL875))</f>
        <v>2</v>
      </c>
      <c r="F875" s="7">
        <f>IF(P875&gt;0,RANK(P875,(N875:P875,Q875:AL875)),0)</f>
        <v>3</v>
      </c>
      <c r="G875" s="1">
        <f t="shared" si="331"/>
        <v>109</v>
      </c>
      <c r="H875" s="2">
        <f t="shared" si="317"/>
        <v>1.2633286972647196E-2</v>
      </c>
      <c r="I875" s="2"/>
      <c r="J875" s="2">
        <f t="shared" si="332"/>
        <v>0.41075567918405193</v>
      </c>
      <c r="K875" s="2">
        <f t="shared" si="333"/>
        <v>0.39812239221140472</v>
      </c>
      <c r="L875" s="2">
        <f t="shared" si="334"/>
        <v>0.1764024107556792</v>
      </c>
      <c r="M875" s="2">
        <f t="shared" si="335"/>
        <v>1.4719517848864216E-2</v>
      </c>
      <c r="N875" s="1">
        <v>3544</v>
      </c>
      <c r="O875" s="1">
        <v>3435</v>
      </c>
      <c r="P875" s="1">
        <v>1522</v>
      </c>
      <c r="Q875" s="1">
        <v>10</v>
      </c>
      <c r="R875" s="1">
        <v>4</v>
      </c>
      <c r="T875" s="1">
        <v>5</v>
      </c>
      <c r="U875" s="1">
        <v>34</v>
      </c>
      <c r="V875" s="1">
        <v>1</v>
      </c>
      <c r="W875" s="1">
        <v>3</v>
      </c>
      <c r="X875" s="1">
        <v>3</v>
      </c>
      <c r="Y875" s="1">
        <v>1</v>
      </c>
      <c r="AA875" s="1">
        <v>13</v>
      </c>
      <c r="AE875" s="1">
        <v>3</v>
      </c>
      <c r="AF875" s="1">
        <v>50</v>
      </c>
      <c r="AN875" s="7">
        <f>IF(Q875&gt;0,RANK(Q875,(N875:P875,Q875:AL875)),0)</f>
        <v>7</v>
      </c>
      <c r="AO875" s="7">
        <f>IF(R875&gt;0,RANK(R875,(N875:P875,Q875:AL875)),0)</f>
        <v>9</v>
      </c>
      <c r="AP875" s="7">
        <f>IF(S875&gt;0,RANK(S875,(N875:P875,Q875:AL875)),0)</f>
        <v>0</v>
      </c>
      <c r="AQ875" s="7">
        <f>IF(T875&gt;0,RANK(T875,(N875:P875,Q875:AL875)),0)</f>
        <v>8</v>
      </c>
      <c r="AR875" s="2">
        <f t="shared" si="336"/>
        <v>1.1590171534538712E-3</v>
      </c>
      <c r="AS875" s="2">
        <f t="shared" si="337"/>
        <v>4.6360686138154843E-4</v>
      </c>
      <c r="AT875" s="2">
        <f t="shared" si="338"/>
        <v>0</v>
      </c>
      <c r="AU875" s="2">
        <f t="shared" si="339"/>
        <v>5.7950857672693559E-4</v>
      </c>
      <c r="AW875" t="s">
        <v>1280</v>
      </c>
      <c r="AX875" t="s">
        <v>2795</v>
      </c>
      <c r="AY875">
        <v>3</v>
      </c>
      <c r="BA875" s="127">
        <v>19</v>
      </c>
      <c r="BB875" s="130">
        <v>89</v>
      </c>
      <c r="BC875" s="131">
        <f t="shared" si="319"/>
        <v>19089</v>
      </c>
      <c r="BE875" s="7" t="s">
        <v>3271</v>
      </c>
    </row>
    <row r="876" spans="1:57" hidden="1" outlineLevel="1" x14ac:dyDescent="0.2">
      <c r="A876" t="s">
        <v>460</v>
      </c>
      <c r="B876" t="s">
        <v>2795</v>
      </c>
      <c r="C876" s="1">
        <f t="shared" si="330"/>
        <v>4862</v>
      </c>
      <c r="D876" s="7">
        <f>RANK(N876,(N876:P876,Q876:AL876))</f>
        <v>1</v>
      </c>
      <c r="E876" s="7">
        <f>RANK(O876,(N876:P876,Q876:AL876))</f>
        <v>2</v>
      </c>
      <c r="F876" s="7">
        <f>IF(P876&gt;0,RANK(P876,(N876:P876,Q876:AL876)),0)</f>
        <v>3</v>
      </c>
      <c r="G876" s="1">
        <f t="shared" si="331"/>
        <v>583</v>
      </c>
      <c r="H876" s="2">
        <f t="shared" si="317"/>
        <v>0.11990950226244344</v>
      </c>
      <c r="I876" s="2"/>
      <c r="J876" s="2">
        <f t="shared" si="332"/>
        <v>0.43171534348004936</v>
      </c>
      <c r="K876" s="2">
        <f t="shared" si="333"/>
        <v>0.31180584121760591</v>
      </c>
      <c r="L876" s="2">
        <f t="shared" si="334"/>
        <v>0.2453722747840395</v>
      </c>
      <c r="M876" s="2">
        <f t="shared" si="335"/>
        <v>1.110654051830523E-2</v>
      </c>
      <c r="N876" s="1">
        <v>2099</v>
      </c>
      <c r="O876" s="1">
        <v>1516</v>
      </c>
      <c r="P876" s="1">
        <v>1193</v>
      </c>
      <c r="Q876" s="1">
        <v>1</v>
      </c>
      <c r="R876" s="1">
        <v>28</v>
      </c>
      <c r="S876" s="1">
        <v>2</v>
      </c>
      <c r="T876" s="1">
        <v>5</v>
      </c>
      <c r="U876" s="1">
        <v>3</v>
      </c>
      <c r="V876" s="1">
        <v>1</v>
      </c>
      <c r="W876" s="1">
        <v>3</v>
      </c>
      <c r="X876" s="1">
        <v>1</v>
      </c>
      <c r="Y876" s="1">
        <v>2</v>
      </c>
      <c r="AA876" s="1">
        <v>1</v>
      </c>
      <c r="AE876" s="1">
        <v>1</v>
      </c>
      <c r="AF876" s="1">
        <v>6</v>
      </c>
      <c r="AN876" s="7">
        <f>IF(Q876&gt;0,RANK(Q876,(N876:P876,Q876:AL876)),0)</f>
        <v>11</v>
      </c>
      <c r="AO876" s="7">
        <f>IF(R876&gt;0,RANK(R876,(N876:P876,Q876:AL876)),0)</f>
        <v>4</v>
      </c>
      <c r="AP876" s="7">
        <f>IF(S876&gt;0,RANK(S876,(N876:P876,Q876:AL876)),0)</f>
        <v>9</v>
      </c>
      <c r="AQ876" s="7">
        <f>IF(T876&gt;0,RANK(T876,(N876:P876,Q876:AL876)),0)</f>
        <v>6</v>
      </c>
      <c r="AR876" s="2">
        <f t="shared" si="336"/>
        <v>2.0567667626491157E-4</v>
      </c>
      <c r="AS876" s="2">
        <f t="shared" si="337"/>
        <v>5.7589469354175239E-3</v>
      </c>
      <c r="AT876" s="2">
        <f t="shared" si="338"/>
        <v>4.1135335252982314E-4</v>
      </c>
      <c r="AU876" s="2">
        <f t="shared" si="339"/>
        <v>1.0283833813245578E-3</v>
      </c>
      <c r="AW876" t="s">
        <v>460</v>
      </c>
      <c r="AX876" t="s">
        <v>2795</v>
      </c>
      <c r="AY876">
        <v>2</v>
      </c>
      <c r="BA876" s="127">
        <v>19</v>
      </c>
      <c r="BB876" s="130">
        <v>91</v>
      </c>
      <c r="BC876" s="131">
        <f t="shared" si="319"/>
        <v>19091</v>
      </c>
      <c r="BE876" s="7" t="s">
        <v>3271</v>
      </c>
    </row>
    <row r="877" spans="1:57" hidden="1" outlineLevel="1" x14ac:dyDescent="0.2">
      <c r="A877" t="s">
        <v>1773</v>
      </c>
      <c r="B877" t="s">
        <v>2795</v>
      </c>
      <c r="C877" s="1">
        <f t="shared" si="330"/>
        <v>5185</v>
      </c>
      <c r="D877" s="7">
        <f>RANK(N877,(N877:P877,Q877:AL877))</f>
        <v>2</v>
      </c>
      <c r="E877" s="7">
        <f>RANK(O877,(N877:P877,Q877:AL877))</f>
        <v>1</v>
      </c>
      <c r="F877" s="7">
        <f>IF(P877&gt;0,RANK(P877,(N877:P877,Q877:AL877)),0)</f>
        <v>3</v>
      </c>
      <c r="G877" s="1">
        <f t="shared" si="331"/>
        <v>534</v>
      </c>
      <c r="H877" s="2">
        <f t="shared" si="317"/>
        <v>0.1029893924783028</v>
      </c>
      <c r="I877" s="2"/>
      <c r="J877" s="2">
        <f t="shared" si="332"/>
        <v>0.34040501446480231</v>
      </c>
      <c r="K877" s="2">
        <f t="shared" si="333"/>
        <v>0.44339440694310511</v>
      </c>
      <c r="L877" s="2">
        <f t="shared" si="334"/>
        <v>0.21080038572806173</v>
      </c>
      <c r="M877" s="2">
        <f t="shared" si="335"/>
        <v>5.400192864030845E-3</v>
      </c>
      <c r="N877" s="1">
        <v>1765</v>
      </c>
      <c r="O877" s="1">
        <v>2299</v>
      </c>
      <c r="P877" s="1">
        <v>1093</v>
      </c>
      <c r="R877" s="1">
        <v>6</v>
      </c>
      <c r="T877" s="1">
        <v>1</v>
      </c>
      <c r="U877" s="1">
        <v>3</v>
      </c>
      <c r="Y877" s="1">
        <v>5</v>
      </c>
      <c r="AA877" s="1">
        <v>8</v>
      </c>
      <c r="AE877" s="1">
        <v>4</v>
      </c>
      <c r="AF877" s="1">
        <v>1</v>
      </c>
      <c r="AN877" s="7">
        <f>IF(Q877&gt;0,RANK(Q877,(N877:P877,Q877:AL877)),0)</f>
        <v>0</v>
      </c>
      <c r="AO877" s="7">
        <f>IF(R877&gt;0,RANK(R877,(N877:P877,Q877:AL877)),0)</f>
        <v>5</v>
      </c>
      <c r="AP877" s="7">
        <f>IF(S877&gt;0,RANK(S877,(N877:P877,Q877:AL877)),0)</f>
        <v>0</v>
      </c>
      <c r="AQ877" s="7">
        <f>IF(T877&gt;0,RANK(T877,(N877:P877,Q877:AL877)),0)</f>
        <v>9</v>
      </c>
      <c r="AR877" s="2">
        <f t="shared" si="336"/>
        <v>0</v>
      </c>
      <c r="AS877" s="2">
        <f t="shared" si="337"/>
        <v>1.1571841851494697E-3</v>
      </c>
      <c r="AT877" s="2">
        <f t="shared" si="338"/>
        <v>0</v>
      </c>
      <c r="AU877" s="2">
        <f t="shared" si="339"/>
        <v>1.9286403085824494E-4</v>
      </c>
      <c r="AW877" t="s">
        <v>1773</v>
      </c>
      <c r="AX877" t="s">
        <v>2795</v>
      </c>
      <c r="AY877">
        <v>5</v>
      </c>
      <c r="BA877" s="127">
        <v>19</v>
      </c>
      <c r="BB877" s="130">
        <v>93</v>
      </c>
      <c r="BC877" s="131">
        <f t="shared" si="319"/>
        <v>19093</v>
      </c>
      <c r="BE877" s="7" t="s">
        <v>3271</v>
      </c>
    </row>
    <row r="878" spans="1:57" hidden="1" outlineLevel="1" x14ac:dyDescent="0.2">
      <c r="A878" t="s">
        <v>1144</v>
      </c>
      <c r="B878" t="s">
        <v>2795</v>
      </c>
      <c r="C878" s="1">
        <f t="shared" si="330"/>
        <v>4239</v>
      </c>
      <c r="D878" s="7">
        <f>RANK(N878,(N878:P878,Q878:AL878))</f>
        <v>2</v>
      </c>
      <c r="E878" s="7">
        <f>RANK(O878,(N878:P878,Q878:AL878))</f>
        <v>1</v>
      </c>
      <c r="F878" s="7">
        <f>IF(P878&gt;0,RANK(P878,(N878:P878,Q878:AL878)),0)</f>
        <v>3</v>
      </c>
      <c r="G878" s="1">
        <f t="shared" si="331"/>
        <v>265</v>
      </c>
      <c r="H878" s="2">
        <f t="shared" si="317"/>
        <v>6.251474404340647E-2</v>
      </c>
      <c r="I878" s="2"/>
      <c r="J878" s="2">
        <f t="shared" si="332"/>
        <v>0.34182590233545646</v>
      </c>
      <c r="K878" s="2">
        <f t="shared" si="333"/>
        <v>0.40434064637886297</v>
      </c>
      <c r="L878" s="2">
        <f t="shared" si="334"/>
        <v>0.25029488086812929</v>
      </c>
      <c r="M878" s="2">
        <f t="shared" si="335"/>
        <v>3.5385704175513455E-3</v>
      </c>
      <c r="N878" s="1">
        <v>1449</v>
      </c>
      <c r="O878" s="1">
        <v>1714</v>
      </c>
      <c r="P878" s="1">
        <v>1061</v>
      </c>
      <c r="R878" s="1">
        <v>1</v>
      </c>
      <c r="U878" s="1">
        <v>1</v>
      </c>
      <c r="X878" s="1">
        <v>1</v>
      </c>
      <c r="AA878" s="1">
        <v>3</v>
      </c>
      <c r="AF878" s="1">
        <v>9</v>
      </c>
      <c r="AN878" s="7">
        <f>IF(Q878&gt;0,RANK(Q878,(N878:P878,Q878:AL878)),0)</f>
        <v>0</v>
      </c>
      <c r="AO878" s="7">
        <f>IF(R878&gt;0,RANK(R878,(N878:P878,Q878:AL878)),0)</f>
        <v>6</v>
      </c>
      <c r="AP878" s="7">
        <f>IF(S878&gt;0,RANK(S878,(N878:P878,Q878:AL878)),0)</f>
        <v>0</v>
      </c>
      <c r="AQ878" s="7">
        <f>IF(T878&gt;0,RANK(T878,(N878:P878,Q878:AL878)),0)</f>
        <v>0</v>
      </c>
      <c r="AR878" s="2">
        <f t="shared" si="336"/>
        <v>0</v>
      </c>
      <c r="AS878" s="2">
        <f t="shared" si="337"/>
        <v>2.3590469450342062E-4</v>
      </c>
      <c r="AT878" s="2">
        <f t="shared" si="338"/>
        <v>0</v>
      </c>
      <c r="AU878" s="2">
        <f t="shared" si="339"/>
        <v>0</v>
      </c>
      <c r="AW878" t="s">
        <v>1144</v>
      </c>
      <c r="AX878" t="s">
        <v>2795</v>
      </c>
      <c r="AY878">
        <v>5</v>
      </c>
      <c r="BA878" s="127">
        <v>19</v>
      </c>
      <c r="BB878" s="130">
        <v>95</v>
      </c>
      <c r="BC878" s="131">
        <f t="shared" si="319"/>
        <v>19095</v>
      </c>
      <c r="BE878" s="7" t="s">
        <v>3271</v>
      </c>
    </row>
    <row r="879" spans="1:57" hidden="1" outlineLevel="1" x14ac:dyDescent="0.2">
      <c r="A879" t="s">
        <v>2794</v>
      </c>
      <c r="B879" t="s">
        <v>2795</v>
      </c>
      <c r="C879" s="1">
        <f t="shared" si="330"/>
        <v>6965</v>
      </c>
      <c r="D879" s="7">
        <f>RANK(N879,(N879:P879,Q879:AL879))</f>
        <v>2</v>
      </c>
      <c r="E879" s="7">
        <f>RANK(O879,(N879:P879,Q879:AL879))</f>
        <v>1</v>
      </c>
      <c r="F879" s="7">
        <f>IF(P879&gt;0,RANK(P879,(N879:P879,Q879:AL879)),0)</f>
        <v>3</v>
      </c>
      <c r="G879" s="1">
        <f t="shared" si="331"/>
        <v>96</v>
      </c>
      <c r="H879" s="2">
        <f t="shared" si="317"/>
        <v>1.3783201722900216E-2</v>
      </c>
      <c r="I879" s="2"/>
      <c r="J879" s="2">
        <f t="shared" si="332"/>
        <v>0.36755204594400576</v>
      </c>
      <c r="K879" s="2">
        <f t="shared" si="333"/>
        <v>0.38133524766690596</v>
      </c>
      <c r="L879" s="2">
        <f t="shared" si="334"/>
        <v>0.24536970567121322</v>
      </c>
      <c r="M879" s="2">
        <f t="shared" si="335"/>
        <v>5.7430007178750075E-3</v>
      </c>
      <c r="N879" s="1">
        <v>2560</v>
      </c>
      <c r="O879" s="1">
        <v>2656</v>
      </c>
      <c r="P879" s="1">
        <v>1709</v>
      </c>
      <c r="Q879" s="1">
        <v>3</v>
      </c>
      <c r="R879" s="1">
        <v>22</v>
      </c>
      <c r="S879" s="1">
        <v>2</v>
      </c>
      <c r="T879" s="1">
        <v>1</v>
      </c>
      <c r="U879" s="1">
        <v>6</v>
      </c>
      <c r="W879" s="1">
        <v>3</v>
      </c>
      <c r="Y879" s="1">
        <v>2</v>
      </c>
      <c r="AE879" s="1">
        <v>1</v>
      </c>
      <c r="AN879" s="7">
        <f>IF(Q879&gt;0,RANK(Q879,(N879:P879,Q879:AL879)),0)</f>
        <v>6</v>
      </c>
      <c r="AO879" s="7">
        <f>IF(R879&gt;0,RANK(R879,(N879:P879,Q879:AL879)),0)</f>
        <v>4</v>
      </c>
      <c r="AP879" s="7">
        <f>IF(S879&gt;0,RANK(S879,(N879:P879,Q879:AL879)),0)</f>
        <v>8</v>
      </c>
      <c r="AQ879" s="7">
        <f>IF(T879&gt;0,RANK(T879,(N879:P879,Q879:AL879)),0)</f>
        <v>10</v>
      </c>
      <c r="AR879" s="2">
        <f t="shared" si="336"/>
        <v>4.3072505384063173E-4</v>
      </c>
      <c r="AS879" s="2">
        <f t="shared" si="337"/>
        <v>3.1586503948312994E-3</v>
      </c>
      <c r="AT879" s="2">
        <f t="shared" si="338"/>
        <v>2.8715003589375451E-4</v>
      </c>
      <c r="AU879" s="2">
        <f t="shared" si="339"/>
        <v>1.4357501794687725E-4</v>
      </c>
      <c r="AW879" t="s">
        <v>2794</v>
      </c>
      <c r="AX879" t="s">
        <v>2795</v>
      </c>
      <c r="AY879">
        <v>2</v>
      </c>
      <c r="BA879" s="127">
        <v>19</v>
      </c>
      <c r="BB879" s="130">
        <v>97</v>
      </c>
      <c r="BC879" s="131">
        <f t="shared" si="319"/>
        <v>19097</v>
      </c>
      <c r="BE879" s="7" t="s">
        <v>3271</v>
      </c>
    </row>
    <row r="880" spans="1:57" hidden="1" outlineLevel="1" x14ac:dyDescent="0.2">
      <c r="A880" t="s">
        <v>1768</v>
      </c>
      <c r="B880" t="s">
        <v>2795</v>
      </c>
      <c r="C880" s="1">
        <f t="shared" si="330"/>
        <v>9305</v>
      </c>
      <c r="D880" s="7">
        <f>RANK(N880,(N880:P880,Q880:AL880))</f>
        <v>1</v>
      </c>
      <c r="E880" s="7">
        <f>RANK(O880,(N880:P880,Q880:AL880))</f>
        <v>2</v>
      </c>
      <c r="F880" s="7">
        <f>IF(P880&gt;0,RANK(P880,(N880:P880,Q880:AL880)),0)</f>
        <v>3</v>
      </c>
      <c r="G880" s="1">
        <f t="shared" si="331"/>
        <v>1748</v>
      </c>
      <c r="H880" s="2">
        <f t="shared" si="317"/>
        <v>0.18785599140247178</v>
      </c>
      <c r="I880" s="2"/>
      <c r="J880" s="2">
        <f t="shared" si="332"/>
        <v>0.47512090274046209</v>
      </c>
      <c r="K880" s="2">
        <f t="shared" si="333"/>
        <v>0.28726491133799031</v>
      </c>
      <c r="L880" s="2">
        <f t="shared" si="334"/>
        <v>0.22525523911875336</v>
      </c>
      <c r="M880" s="2">
        <f t="shared" si="335"/>
        <v>1.2358946802794174E-2</v>
      </c>
      <c r="N880" s="1">
        <v>4421</v>
      </c>
      <c r="O880" s="1">
        <v>2673</v>
      </c>
      <c r="P880" s="1">
        <v>2096</v>
      </c>
      <c r="Q880" s="1">
        <v>14</v>
      </c>
      <c r="R880" s="1">
        <v>4</v>
      </c>
      <c r="S880" s="1">
        <v>2</v>
      </c>
      <c r="T880" s="1">
        <v>1</v>
      </c>
      <c r="U880" s="1">
        <v>10</v>
      </c>
      <c r="V880" s="1">
        <v>1</v>
      </c>
      <c r="W880" s="1">
        <v>5</v>
      </c>
      <c r="X880" s="1">
        <v>2</v>
      </c>
      <c r="Y880" s="1">
        <v>3</v>
      </c>
      <c r="AA880" s="1">
        <v>9</v>
      </c>
      <c r="AE880" s="1">
        <v>62</v>
      </c>
      <c r="AF880" s="1">
        <v>2</v>
      </c>
      <c r="AN880" s="7">
        <f>IF(Q880&gt;0,RANK(Q880,(N880:P880,Q880:AL880)),0)</f>
        <v>5</v>
      </c>
      <c r="AO880" s="7">
        <f>IF(R880&gt;0,RANK(R880,(N880:P880,Q880:AL880)),0)</f>
        <v>9</v>
      </c>
      <c r="AP880" s="7">
        <f>IF(S880&gt;0,RANK(S880,(N880:P880,Q880:AL880)),0)</f>
        <v>11</v>
      </c>
      <c r="AQ880" s="7">
        <f>IF(T880&gt;0,RANK(T880,(N880:P880,Q880:AL880)),0)</f>
        <v>14</v>
      </c>
      <c r="AR880" s="2">
        <f t="shared" si="336"/>
        <v>1.5045674368619022E-3</v>
      </c>
      <c r="AS880" s="2">
        <f t="shared" si="337"/>
        <v>4.2987641053197207E-4</v>
      </c>
      <c r="AT880" s="2">
        <f t="shared" si="338"/>
        <v>2.1493820526598603E-4</v>
      </c>
      <c r="AU880" s="2">
        <f t="shared" si="339"/>
        <v>1.0746910263299302E-4</v>
      </c>
      <c r="AW880" t="s">
        <v>1768</v>
      </c>
      <c r="AX880" t="s">
        <v>2795</v>
      </c>
      <c r="AY880">
        <v>2</v>
      </c>
      <c r="BA880" s="127">
        <v>19</v>
      </c>
      <c r="BB880" s="130">
        <v>99</v>
      </c>
      <c r="BC880" s="131">
        <f t="shared" si="319"/>
        <v>19099</v>
      </c>
      <c r="BE880" s="7" t="s">
        <v>3271</v>
      </c>
    </row>
    <row r="881" spans="1:57" hidden="1" outlineLevel="1" x14ac:dyDescent="0.2">
      <c r="A881" t="s">
        <v>3108</v>
      </c>
      <c r="B881" t="s">
        <v>2795</v>
      </c>
      <c r="C881" s="1">
        <f t="shared" si="330"/>
        <v>18012</v>
      </c>
      <c r="D881" s="7">
        <f>RANK(N881,(N881:P881,Q881:AL881))</f>
        <v>1</v>
      </c>
      <c r="E881" s="7">
        <f>RANK(O881,(N881:P881,Q881:AL881))</f>
        <v>2</v>
      </c>
      <c r="F881" s="7">
        <f>IF(P881&gt;0,RANK(P881,(N881:P881,Q881:AL881)),0)</f>
        <v>3</v>
      </c>
      <c r="G881" s="1">
        <f t="shared" si="331"/>
        <v>1254</v>
      </c>
      <c r="H881" s="2">
        <f t="shared" ref="H881:H931" si="340">G881/C881</f>
        <v>6.9620253164556958E-2</v>
      </c>
      <c r="I881" s="2"/>
      <c r="J881" s="2">
        <f t="shared" si="332"/>
        <v>0.45081057073062403</v>
      </c>
      <c r="K881" s="2">
        <f t="shared" si="333"/>
        <v>0.38119031756606708</v>
      </c>
      <c r="L881" s="2">
        <f t="shared" si="334"/>
        <v>0.16500111037086387</v>
      </c>
      <c r="M881" s="2">
        <f t="shared" si="335"/>
        <v>2.9980013324450161E-3</v>
      </c>
      <c r="N881" s="1">
        <v>8120</v>
      </c>
      <c r="O881" s="1">
        <v>6866</v>
      </c>
      <c r="P881" s="1">
        <v>2972</v>
      </c>
      <c r="Q881" s="1">
        <v>6</v>
      </c>
      <c r="R881" s="1">
        <v>8</v>
      </c>
      <c r="T881" s="1">
        <v>9</v>
      </c>
      <c r="U881" s="1">
        <v>12</v>
      </c>
      <c r="V881" s="1">
        <v>2</v>
      </c>
      <c r="W881" s="1">
        <v>3</v>
      </c>
      <c r="Y881" s="1">
        <v>4</v>
      </c>
      <c r="AA881" s="1">
        <v>5</v>
      </c>
      <c r="AE881" s="1">
        <v>1</v>
      </c>
      <c r="AF881" s="1">
        <v>4</v>
      </c>
      <c r="AN881" s="7">
        <f>IF(Q881&gt;0,RANK(Q881,(N881:P881,Q881:AL881)),0)</f>
        <v>7</v>
      </c>
      <c r="AO881" s="7">
        <f>IF(R881&gt;0,RANK(R881,(N881:P881,Q881:AL881)),0)</f>
        <v>6</v>
      </c>
      <c r="AP881" s="7">
        <f>IF(S881&gt;0,RANK(S881,(N881:P881,Q881:AL881)),0)</f>
        <v>0</v>
      </c>
      <c r="AQ881" s="7">
        <f>IF(T881&gt;0,RANK(T881,(N881:P881,Q881:AL881)),0)</f>
        <v>5</v>
      </c>
      <c r="AR881" s="2">
        <f t="shared" si="336"/>
        <v>3.3311125916055963E-4</v>
      </c>
      <c r="AS881" s="2">
        <f t="shared" si="337"/>
        <v>4.4414834554741284E-4</v>
      </c>
      <c r="AT881" s="2">
        <f t="shared" si="338"/>
        <v>0</v>
      </c>
      <c r="AU881" s="2">
        <f t="shared" si="339"/>
        <v>4.9966688874083945E-4</v>
      </c>
      <c r="AW881" t="s">
        <v>3108</v>
      </c>
      <c r="AX881" t="s">
        <v>2795</v>
      </c>
      <c r="AY881">
        <v>3</v>
      </c>
      <c r="BA881" s="127">
        <v>19</v>
      </c>
      <c r="BB881" s="130">
        <v>101</v>
      </c>
      <c r="BC881" s="131">
        <f t="shared" si="319"/>
        <v>19101</v>
      </c>
      <c r="BE881" s="7" t="s">
        <v>3271</v>
      </c>
    </row>
    <row r="882" spans="1:57" hidden="1" outlineLevel="1" x14ac:dyDescent="0.2">
      <c r="A882" t="s">
        <v>1500</v>
      </c>
      <c r="B882" t="s">
        <v>2795</v>
      </c>
      <c r="C882" s="1">
        <f t="shared" si="330"/>
        <v>8341</v>
      </c>
      <c r="D882" s="7">
        <f>RANK(N882,(N882:P882,Q882:AL882))</f>
        <v>1</v>
      </c>
      <c r="E882" s="7">
        <f>RANK(O882,(N882:P882,Q882:AL882))</f>
        <v>2</v>
      </c>
      <c r="F882" s="7">
        <f>IF(P882&gt;0,RANK(P882,(N882:P882,Q882:AL882)),0)</f>
        <v>4</v>
      </c>
      <c r="G882" s="1">
        <f t="shared" si="331"/>
        <v>21</v>
      </c>
      <c r="H882" s="2">
        <f t="shared" si="340"/>
        <v>2.5176837309675098E-3</v>
      </c>
      <c r="I882" s="2"/>
      <c r="J882" s="2">
        <f t="shared" si="332"/>
        <v>0.30715741517803619</v>
      </c>
      <c r="K882" s="2">
        <f t="shared" si="333"/>
        <v>0.30463973144706868</v>
      </c>
      <c r="L882" s="2">
        <f t="shared" si="334"/>
        <v>0.14878311953003237</v>
      </c>
      <c r="M882" s="2">
        <f t="shared" si="335"/>
        <v>0.23941973384486276</v>
      </c>
      <c r="N882" s="1">
        <v>2562</v>
      </c>
      <c r="O882" s="1">
        <v>2541</v>
      </c>
      <c r="P882" s="1">
        <v>1241</v>
      </c>
      <c r="Q882" s="1">
        <v>11</v>
      </c>
      <c r="R882" s="1">
        <v>5</v>
      </c>
      <c r="S882" s="1">
        <v>4</v>
      </c>
      <c r="T882" s="1">
        <v>3</v>
      </c>
      <c r="U882" s="1">
        <v>1899</v>
      </c>
      <c r="V882" s="1">
        <v>4</v>
      </c>
      <c r="W882" s="1">
        <v>5</v>
      </c>
      <c r="X882" s="1">
        <v>3</v>
      </c>
      <c r="Y882" s="1">
        <v>15</v>
      </c>
      <c r="AA882" s="1">
        <v>11</v>
      </c>
      <c r="AE882" s="1">
        <v>2</v>
      </c>
      <c r="AF882" s="1">
        <v>35</v>
      </c>
      <c r="AN882" s="7">
        <f>IF(Q882&gt;0,RANK(Q882,(N882:P882,Q882:AL882)),0)</f>
        <v>7</v>
      </c>
      <c r="AO882" s="7">
        <f>IF(R882&gt;0,RANK(R882,(N882:P882,Q882:AL882)),0)</f>
        <v>9</v>
      </c>
      <c r="AP882" s="7">
        <f>IF(S882&gt;0,RANK(S882,(N882:P882,Q882:AL882)),0)</f>
        <v>11</v>
      </c>
      <c r="AQ882" s="7">
        <f>IF(T882&gt;0,RANK(T882,(N882:P882,Q882:AL882)),0)</f>
        <v>13</v>
      </c>
      <c r="AR882" s="2">
        <f t="shared" si="336"/>
        <v>1.3187867162210765E-3</v>
      </c>
      <c r="AS882" s="2">
        <f t="shared" si="337"/>
        <v>5.9944850737321661E-4</v>
      </c>
      <c r="AT882" s="2">
        <f t="shared" si="338"/>
        <v>4.7955880589857329E-4</v>
      </c>
      <c r="AU882" s="2">
        <f t="shared" si="339"/>
        <v>3.5966910442392997E-4</v>
      </c>
      <c r="AW882" t="s">
        <v>1500</v>
      </c>
      <c r="AX882" t="s">
        <v>2795</v>
      </c>
      <c r="AY882">
        <v>3</v>
      </c>
      <c r="BA882" s="127">
        <v>19</v>
      </c>
      <c r="BB882" s="130">
        <v>103</v>
      </c>
      <c r="BC882" s="131">
        <f t="shared" si="319"/>
        <v>19103</v>
      </c>
      <c r="BE882" s="7" t="s">
        <v>3271</v>
      </c>
    </row>
    <row r="883" spans="1:57" hidden="1" outlineLevel="1" x14ac:dyDescent="0.2">
      <c r="A883" t="s">
        <v>2636</v>
      </c>
      <c r="B883" t="s">
        <v>2795</v>
      </c>
      <c r="C883" s="1">
        <f t="shared" si="330"/>
        <v>51774</v>
      </c>
      <c r="D883" s="7">
        <f>RANK(N883,(N883:P883,Q883:AL883))</f>
        <v>1</v>
      </c>
      <c r="E883" s="7">
        <f>RANK(O883,(N883:P883,Q883:AL883))</f>
        <v>2</v>
      </c>
      <c r="F883" s="7">
        <f>IF(P883&gt;0,RANK(P883,(N883:P883,Q883:AL883)),0)</f>
        <v>3</v>
      </c>
      <c r="G883" s="1">
        <f t="shared" si="331"/>
        <v>14615</v>
      </c>
      <c r="H883" s="2">
        <f t="shared" si="340"/>
        <v>0.28228454436589795</v>
      </c>
      <c r="I883" s="2"/>
      <c r="J883" s="2">
        <f t="shared" si="332"/>
        <v>0.55348244292502025</v>
      </c>
      <c r="K883" s="2">
        <f t="shared" si="333"/>
        <v>0.27119789855912235</v>
      </c>
      <c r="L883" s="2">
        <f t="shared" si="334"/>
        <v>0.16658940781087031</v>
      </c>
      <c r="M883" s="2">
        <f t="shared" si="335"/>
        <v>8.7302507049870914E-3</v>
      </c>
      <c r="N883" s="1">
        <v>28656</v>
      </c>
      <c r="O883" s="1">
        <v>14041</v>
      </c>
      <c r="P883" s="1">
        <v>8625</v>
      </c>
      <c r="Q883" s="1">
        <v>100</v>
      </c>
      <c r="R883" s="1">
        <v>23</v>
      </c>
      <c r="S883" s="1">
        <v>30</v>
      </c>
      <c r="T883" s="1">
        <v>10</v>
      </c>
      <c r="U883" s="1">
        <v>69</v>
      </c>
      <c r="V883" s="1">
        <v>31</v>
      </c>
      <c r="W883" s="1">
        <v>5</v>
      </c>
      <c r="X883" s="1">
        <v>31</v>
      </c>
      <c r="Y883" s="1">
        <v>74</v>
      </c>
      <c r="AA883" s="1">
        <v>26</v>
      </c>
      <c r="AE883" s="1">
        <v>5</v>
      </c>
      <c r="AF883" s="1">
        <v>48</v>
      </c>
      <c r="AN883" s="7">
        <f>IF(Q883&gt;0,RANK(Q883,(N883:P883,Q883:AL883)),0)</f>
        <v>4</v>
      </c>
      <c r="AO883" s="7">
        <f>IF(R883&gt;0,RANK(R883,(N883:P883,Q883:AL883)),0)</f>
        <v>12</v>
      </c>
      <c r="AP883" s="7">
        <f>IF(S883&gt;0,RANK(S883,(N883:P883,Q883:AL883)),0)</f>
        <v>10</v>
      </c>
      <c r="AQ883" s="7">
        <f>IF(T883&gt;0,RANK(T883,(N883:P883,Q883:AL883)),0)</f>
        <v>13</v>
      </c>
      <c r="AR883" s="2">
        <f t="shared" si="336"/>
        <v>1.9314713949086413E-3</v>
      </c>
      <c r="AS883" s="2">
        <f t="shared" si="337"/>
        <v>4.442384208289875E-4</v>
      </c>
      <c r="AT883" s="2">
        <f t="shared" si="338"/>
        <v>5.7944141847259239E-4</v>
      </c>
      <c r="AU883" s="2">
        <f t="shared" si="339"/>
        <v>1.9314713949086413E-4</v>
      </c>
      <c r="AW883" t="s">
        <v>2636</v>
      </c>
      <c r="AX883" t="s">
        <v>2795</v>
      </c>
      <c r="AY883">
        <v>1</v>
      </c>
      <c r="BA883" s="127">
        <v>19</v>
      </c>
      <c r="BB883" s="130">
        <v>105</v>
      </c>
      <c r="BC883" s="131">
        <f t="shared" si="319"/>
        <v>19105</v>
      </c>
      <c r="BE883" s="7" t="s">
        <v>3271</v>
      </c>
    </row>
    <row r="884" spans="1:57" hidden="1" outlineLevel="1" x14ac:dyDescent="0.2">
      <c r="A884" t="s">
        <v>726</v>
      </c>
      <c r="B884" t="s">
        <v>2795</v>
      </c>
      <c r="C884" s="1">
        <f t="shared" si="330"/>
        <v>8900</v>
      </c>
      <c r="D884" s="7">
        <f>RANK(N884,(N884:P884,Q884:AL884))</f>
        <v>1</v>
      </c>
      <c r="E884" s="7">
        <f>RANK(O884,(N884:P884,Q884:AL884))</f>
        <v>2</v>
      </c>
      <c r="F884" s="7">
        <f>IF(P884&gt;0,RANK(P884,(N884:P884,Q884:AL884)),0)</f>
        <v>3</v>
      </c>
      <c r="G884" s="1">
        <f t="shared" si="331"/>
        <v>437</v>
      </c>
      <c r="H884" s="2">
        <f t="shared" si="340"/>
        <v>4.9101123595505621E-2</v>
      </c>
      <c r="I884" s="2"/>
      <c r="J884" s="2">
        <f t="shared" si="332"/>
        <v>0.39415730337078653</v>
      </c>
      <c r="K884" s="2">
        <f t="shared" si="333"/>
        <v>0.34505617977528091</v>
      </c>
      <c r="L884" s="2">
        <f t="shared" si="334"/>
        <v>0.25910112359550563</v>
      </c>
      <c r="M884" s="2">
        <f t="shared" si="335"/>
        <v>1.6853932584268705E-3</v>
      </c>
      <c r="N884" s="1">
        <v>3508</v>
      </c>
      <c r="O884" s="1">
        <v>3071</v>
      </c>
      <c r="P884" s="1">
        <v>2306</v>
      </c>
      <c r="Q884" s="1">
        <v>3</v>
      </c>
      <c r="R884" s="1">
        <v>1</v>
      </c>
      <c r="U884" s="1">
        <v>3</v>
      </c>
      <c r="W884" s="1">
        <v>1</v>
      </c>
      <c r="X884" s="1">
        <v>1</v>
      </c>
      <c r="Y884" s="1">
        <v>3</v>
      </c>
      <c r="AA884" s="1">
        <v>1</v>
      </c>
      <c r="AE884" s="1">
        <v>1</v>
      </c>
      <c r="AF884" s="1">
        <v>1</v>
      </c>
      <c r="AN884" s="7">
        <f>IF(Q884&gt;0,RANK(Q884,(N884:P884,Q884:AL884)),0)</f>
        <v>4</v>
      </c>
      <c r="AO884" s="7">
        <f>IF(R884&gt;0,RANK(R884,(N884:P884,Q884:AL884)),0)</f>
        <v>7</v>
      </c>
      <c r="AP884" s="7">
        <f>IF(S884&gt;0,RANK(S884,(N884:P884,Q884:AL884)),0)</f>
        <v>0</v>
      </c>
      <c r="AQ884" s="7">
        <f>IF(T884&gt;0,RANK(T884,(N884:P884,Q884:AL884)),0)</f>
        <v>0</v>
      </c>
      <c r="AR884" s="2">
        <f t="shared" si="336"/>
        <v>3.3707865168539324E-4</v>
      </c>
      <c r="AS884" s="2">
        <f t="shared" si="337"/>
        <v>1.1235955056179776E-4</v>
      </c>
      <c r="AT884" s="2">
        <f t="shared" si="338"/>
        <v>0</v>
      </c>
      <c r="AU884" s="2">
        <f t="shared" si="339"/>
        <v>0</v>
      </c>
      <c r="AW884" t="s">
        <v>726</v>
      </c>
      <c r="AX884" t="s">
        <v>2795</v>
      </c>
      <c r="AY884">
        <v>1</v>
      </c>
      <c r="BA884" s="127">
        <v>19</v>
      </c>
      <c r="BB884" s="130">
        <v>107</v>
      </c>
      <c r="BC884" s="131">
        <f t="shared" si="319"/>
        <v>19107</v>
      </c>
      <c r="BE884" s="7" t="s">
        <v>3271</v>
      </c>
    </row>
    <row r="885" spans="1:57" hidden="1" outlineLevel="1" x14ac:dyDescent="0.2">
      <c r="A885" t="s">
        <v>1838</v>
      </c>
      <c r="B885" t="s">
        <v>2795</v>
      </c>
      <c r="C885" s="1">
        <f t="shared" si="330"/>
        <v>5577</v>
      </c>
      <c r="D885" s="7">
        <f>RANK(N885,(N885:P885,Q885:AL885))</f>
        <v>1</v>
      </c>
      <c r="E885" s="7">
        <f>RANK(O885,(N885:P885,Q885:AL885))</f>
        <v>2</v>
      </c>
      <c r="F885" s="7">
        <f>IF(P885&gt;0,RANK(P885,(N885:P885,Q885:AL885)),0)</f>
        <v>3</v>
      </c>
      <c r="G885" s="1">
        <f t="shared" si="331"/>
        <v>348</v>
      </c>
      <c r="H885" s="2">
        <f t="shared" si="340"/>
        <v>6.2399139322216246E-2</v>
      </c>
      <c r="I885" s="2"/>
      <c r="J885" s="2">
        <f t="shared" si="332"/>
        <v>0.41760803299264837</v>
      </c>
      <c r="K885" s="2">
        <f t="shared" si="333"/>
        <v>0.35520889367043212</v>
      </c>
      <c r="L885" s="2">
        <f t="shared" si="334"/>
        <v>0.22198314506006814</v>
      </c>
      <c r="M885" s="2">
        <f t="shared" si="335"/>
        <v>5.1999282768513677E-3</v>
      </c>
      <c r="N885" s="1">
        <v>2329</v>
      </c>
      <c r="O885" s="1">
        <v>1981</v>
      </c>
      <c r="P885" s="1">
        <v>1238</v>
      </c>
      <c r="Q885" s="1">
        <v>1</v>
      </c>
      <c r="S885" s="1">
        <v>2</v>
      </c>
      <c r="U885" s="1">
        <v>11</v>
      </c>
      <c r="V885" s="1">
        <v>2</v>
      </c>
      <c r="W885" s="1">
        <v>5</v>
      </c>
      <c r="X885" s="1">
        <v>1</v>
      </c>
      <c r="AE885" s="1">
        <v>2</v>
      </c>
      <c r="AF885" s="1">
        <v>5</v>
      </c>
      <c r="AN885" s="7">
        <f>IF(Q885&gt;0,RANK(Q885,(N885:P885,Q885:AL885)),0)</f>
        <v>10</v>
      </c>
      <c r="AO885" s="7">
        <f>IF(R885&gt;0,RANK(R885,(N885:P885,Q885:AL885)),0)</f>
        <v>0</v>
      </c>
      <c r="AP885" s="7">
        <f>IF(S885&gt;0,RANK(S885,(N885:P885,Q885:AL885)),0)</f>
        <v>7</v>
      </c>
      <c r="AQ885" s="7">
        <f>IF(T885&gt;0,RANK(T885,(N885:P885,Q885:AL885)),0)</f>
        <v>0</v>
      </c>
      <c r="AR885" s="2">
        <f t="shared" si="336"/>
        <v>1.7930787161556393E-4</v>
      </c>
      <c r="AS885" s="2">
        <f t="shared" si="337"/>
        <v>0</v>
      </c>
      <c r="AT885" s="2">
        <f t="shared" si="338"/>
        <v>3.5861574323112785E-4</v>
      </c>
      <c r="AU885" s="2">
        <f t="shared" si="339"/>
        <v>0</v>
      </c>
      <c r="AW885" t="s">
        <v>1838</v>
      </c>
      <c r="AX885" t="s">
        <v>2795</v>
      </c>
      <c r="AY885">
        <v>3</v>
      </c>
      <c r="BA885" s="127">
        <v>19</v>
      </c>
      <c r="BB885" s="130">
        <v>109</v>
      </c>
      <c r="BC885" s="131">
        <f t="shared" si="319"/>
        <v>19109</v>
      </c>
      <c r="BE885" s="7" t="s">
        <v>3271</v>
      </c>
    </row>
    <row r="886" spans="1:57" hidden="1" outlineLevel="1" x14ac:dyDescent="0.2">
      <c r="A886" t="s">
        <v>1781</v>
      </c>
      <c r="B886" t="s">
        <v>2795</v>
      </c>
      <c r="C886" s="1">
        <f t="shared" si="330"/>
        <v>9059</v>
      </c>
      <c r="D886" s="7">
        <f>RANK(N886,(N886:P886,Q886:AL886))</f>
        <v>1</v>
      </c>
      <c r="E886" s="7">
        <f>RANK(O886,(N886:P886,Q886:AL886))</f>
        <v>2</v>
      </c>
      <c r="F886" s="7">
        <f>IF(P886&gt;0,RANK(P886,(N886:P886,Q886:AL886)),0)</f>
        <v>3</v>
      </c>
      <c r="G886" s="1">
        <f t="shared" si="331"/>
        <v>196</v>
      </c>
      <c r="H886" s="2">
        <f t="shared" si="340"/>
        <v>2.1635942156970969E-2</v>
      </c>
      <c r="I886" s="2"/>
      <c r="J886" s="2">
        <f t="shared" si="332"/>
        <v>0.40401810354343748</v>
      </c>
      <c r="K886" s="2">
        <f t="shared" si="333"/>
        <v>0.38238216138646652</v>
      </c>
      <c r="L886" s="2">
        <f t="shared" si="334"/>
        <v>0.2103984987305442</v>
      </c>
      <c r="M886" s="2">
        <f t="shared" si="335"/>
        <v>3.2012363395517995E-3</v>
      </c>
      <c r="N886" s="1">
        <v>3660</v>
      </c>
      <c r="O886" s="1">
        <v>3464</v>
      </c>
      <c r="P886" s="1">
        <v>1906</v>
      </c>
      <c r="Q886" s="1">
        <v>4</v>
      </c>
      <c r="R886" s="1">
        <v>1</v>
      </c>
      <c r="T886" s="1">
        <v>1</v>
      </c>
      <c r="U886" s="1">
        <v>6</v>
      </c>
      <c r="W886" s="1">
        <v>2</v>
      </c>
      <c r="X886" s="1">
        <v>2</v>
      </c>
      <c r="Y886" s="1">
        <v>4</v>
      </c>
      <c r="AA886" s="1">
        <v>2</v>
      </c>
      <c r="AE886" s="1">
        <v>4</v>
      </c>
      <c r="AF886" s="1">
        <v>3</v>
      </c>
      <c r="AN886" s="7">
        <f>IF(Q886&gt;0,RANK(Q886,(N886:P886,Q886:AL886)),0)</f>
        <v>5</v>
      </c>
      <c r="AO886" s="7">
        <f>IF(R886&gt;0,RANK(R886,(N886:P886,Q886:AL886)),0)</f>
        <v>12</v>
      </c>
      <c r="AP886" s="7">
        <f>IF(S886&gt;0,RANK(S886,(N886:P886,Q886:AL886)),0)</f>
        <v>0</v>
      </c>
      <c r="AQ886" s="7">
        <f>IF(T886&gt;0,RANK(T886,(N886:P886,Q886:AL886)),0)</f>
        <v>12</v>
      </c>
      <c r="AR886" s="2">
        <f t="shared" si="336"/>
        <v>4.4154983993818304E-4</v>
      </c>
      <c r="AS886" s="2">
        <f t="shared" si="337"/>
        <v>1.1038745998454576E-4</v>
      </c>
      <c r="AT886" s="2">
        <f t="shared" si="338"/>
        <v>0</v>
      </c>
      <c r="AU886" s="2">
        <f t="shared" si="339"/>
        <v>1.1038745998454576E-4</v>
      </c>
      <c r="AW886" t="s">
        <v>1781</v>
      </c>
      <c r="AX886" t="s">
        <v>2795</v>
      </c>
      <c r="AY886">
        <v>5</v>
      </c>
      <c r="BA886" s="127">
        <v>19</v>
      </c>
      <c r="BB886" s="130">
        <v>111</v>
      </c>
      <c r="BC886" s="131">
        <f t="shared" si="319"/>
        <v>19111</v>
      </c>
      <c r="BE886" s="7" t="s">
        <v>3271</v>
      </c>
    </row>
    <row r="887" spans="1:57" hidden="1" outlineLevel="1" x14ac:dyDescent="0.2">
      <c r="A887" t="s">
        <v>940</v>
      </c>
      <c r="B887" t="s">
        <v>2795</v>
      </c>
      <c r="C887" s="1">
        <f t="shared" si="330"/>
        <v>17152</v>
      </c>
      <c r="D887" s="7">
        <f>RANK(N887,(N887:P887,Q887:AL887))</f>
        <v>1</v>
      </c>
      <c r="E887" s="7">
        <f>RANK(O887,(N887:P887,Q887:AL887))</f>
        <v>2</v>
      </c>
      <c r="F887" s="7">
        <f>IF(P887&gt;0,RANK(P887,(N887:P887,Q887:AL887)),0)</f>
        <v>3</v>
      </c>
      <c r="G887" s="1">
        <f t="shared" si="331"/>
        <v>4589</v>
      </c>
      <c r="H887" s="2">
        <f t="shared" si="340"/>
        <v>0.26754897388059701</v>
      </c>
      <c r="I887" s="2"/>
      <c r="J887" s="2">
        <f t="shared" si="332"/>
        <v>0.54605876865671643</v>
      </c>
      <c r="K887" s="2">
        <f t="shared" si="333"/>
        <v>0.27850979477611942</v>
      </c>
      <c r="L887" s="2">
        <f t="shared" si="334"/>
        <v>0.17024253731343283</v>
      </c>
      <c r="M887" s="2">
        <f t="shared" si="335"/>
        <v>5.1888992537313106E-3</v>
      </c>
      <c r="N887" s="1">
        <v>9366</v>
      </c>
      <c r="O887" s="1">
        <v>4777</v>
      </c>
      <c r="P887" s="1">
        <v>2920</v>
      </c>
      <c r="Q887" s="1">
        <v>27</v>
      </c>
      <c r="R887" s="1">
        <v>9</v>
      </c>
      <c r="S887" s="1">
        <v>1</v>
      </c>
      <c r="T887" s="1">
        <v>8</v>
      </c>
      <c r="U887" s="1">
        <v>11</v>
      </c>
      <c r="W887" s="1">
        <v>1</v>
      </c>
      <c r="Y887" s="1">
        <v>6</v>
      </c>
      <c r="AA887" s="1">
        <v>5</v>
      </c>
      <c r="AE887" s="1">
        <v>9</v>
      </c>
      <c r="AF887" s="1">
        <v>12</v>
      </c>
      <c r="AN887" s="7">
        <f>IF(Q887&gt;0,RANK(Q887,(N887:P887,Q887:AL887)),0)</f>
        <v>4</v>
      </c>
      <c r="AO887" s="7">
        <f>IF(R887&gt;0,RANK(R887,(N887:P887,Q887:AL887)),0)</f>
        <v>7</v>
      </c>
      <c r="AP887" s="7">
        <f>IF(S887&gt;0,RANK(S887,(N887:P887,Q887:AL887)),0)</f>
        <v>12</v>
      </c>
      <c r="AQ887" s="7">
        <f>IF(T887&gt;0,RANK(T887,(N887:P887,Q887:AL887)),0)</f>
        <v>9</v>
      </c>
      <c r="AR887" s="2">
        <f t="shared" si="336"/>
        <v>1.574160447761194E-3</v>
      </c>
      <c r="AS887" s="2">
        <f t="shared" si="337"/>
        <v>5.2472014925373134E-4</v>
      </c>
      <c r="AT887" s="2">
        <f t="shared" si="338"/>
        <v>5.8302238805970148E-5</v>
      </c>
      <c r="AU887" s="2">
        <f t="shared" si="339"/>
        <v>4.6641791044776119E-4</v>
      </c>
      <c r="AW887" t="s">
        <v>940</v>
      </c>
      <c r="AX887" t="s">
        <v>2795</v>
      </c>
      <c r="AY887">
        <v>3</v>
      </c>
      <c r="BA887" s="127">
        <v>19</v>
      </c>
      <c r="BB887" s="130">
        <v>113</v>
      </c>
      <c r="BC887" s="131">
        <f t="shared" si="319"/>
        <v>19113</v>
      </c>
      <c r="BE887" s="7" t="s">
        <v>3271</v>
      </c>
    </row>
    <row r="888" spans="1:57" hidden="1" outlineLevel="1" x14ac:dyDescent="0.2">
      <c r="A888" t="s">
        <v>1817</v>
      </c>
      <c r="B888" t="s">
        <v>2795</v>
      </c>
      <c r="C888" s="1">
        <f t="shared" si="330"/>
        <v>88885</v>
      </c>
      <c r="D888" s="7">
        <f>RANK(N888,(N888:P888,Q888:AL888))</f>
        <v>1</v>
      </c>
      <c r="E888" s="7">
        <f>RANK(O888,(N888:P888,Q888:AL888))</f>
        <v>2</v>
      </c>
      <c r="F888" s="7">
        <f>IF(P888&gt;0,RANK(P888,(N888:P888,Q888:AL888)),0)</f>
        <v>3</v>
      </c>
      <c r="G888" s="1">
        <f t="shared" si="331"/>
        <v>8352</v>
      </c>
      <c r="H888" s="2">
        <f t="shared" si="340"/>
        <v>9.3964110929853184E-2</v>
      </c>
      <c r="I888" s="2"/>
      <c r="J888" s="2">
        <f t="shared" si="332"/>
        <v>0.43389773302581985</v>
      </c>
      <c r="K888" s="2">
        <f t="shared" si="333"/>
        <v>0.33993362209596673</v>
      </c>
      <c r="L888" s="2">
        <f t="shared" si="334"/>
        <v>0.22099341846205772</v>
      </c>
      <c r="M888" s="2">
        <f t="shared" si="335"/>
        <v>5.1752264161557537E-3</v>
      </c>
      <c r="N888" s="1">
        <v>38567</v>
      </c>
      <c r="O888" s="1">
        <v>30215</v>
      </c>
      <c r="P888" s="1">
        <v>19643</v>
      </c>
      <c r="Q888" s="1">
        <v>81</v>
      </c>
      <c r="R888" s="1">
        <v>86</v>
      </c>
      <c r="S888" s="1">
        <v>9</v>
      </c>
      <c r="T888" s="1">
        <v>16</v>
      </c>
      <c r="U888" s="1">
        <v>101</v>
      </c>
      <c r="V888" s="1">
        <v>27</v>
      </c>
      <c r="W888" s="1">
        <v>9</v>
      </c>
      <c r="X888" s="1">
        <v>9</v>
      </c>
      <c r="Y888" s="1">
        <v>64</v>
      </c>
      <c r="AA888" s="1">
        <v>25</v>
      </c>
      <c r="AE888" s="1">
        <v>12</v>
      </c>
      <c r="AF888" s="1">
        <v>21</v>
      </c>
      <c r="AN888" s="7">
        <f>IF(Q888&gt;0,RANK(Q888,(N888:P888,Q888:AL888)),0)</f>
        <v>6</v>
      </c>
      <c r="AO888" s="7">
        <f>IF(R888&gt;0,RANK(R888,(N888:P888,Q888:AL888)),0)</f>
        <v>5</v>
      </c>
      <c r="AP888" s="7">
        <f>IF(S888&gt;0,RANK(S888,(N888:P888,Q888:AL888)),0)</f>
        <v>13</v>
      </c>
      <c r="AQ888" s="7">
        <f>IF(T888&gt;0,RANK(T888,(N888:P888,Q888:AL888)),0)</f>
        <v>11</v>
      </c>
      <c r="AR888" s="2">
        <f t="shared" si="336"/>
        <v>9.1128986893176576E-4</v>
      </c>
      <c r="AS888" s="2">
        <f t="shared" si="337"/>
        <v>9.6754232997693645E-4</v>
      </c>
      <c r="AT888" s="2">
        <f t="shared" si="338"/>
        <v>1.0125442988130731E-4</v>
      </c>
      <c r="AU888" s="2">
        <f t="shared" si="339"/>
        <v>1.8000787534454632E-4</v>
      </c>
      <c r="AW888" t="s">
        <v>1817</v>
      </c>
      <c r="AX888" t="s">
        <v>2795</v>
      </c>
      <c r="AY888">
        <v>1</v>
      </c>
      <c r="BA888" s="127">
        <v>19</v>
      </c>
      <c r="BB888" s="130">
        <v>115</v>
      </c>
      <c r="BC888" s="131">
        <f t="shared" si="319"/>
        <v>19115</v>
      </c>
      <c r="BE888" s="7" t="s">
        <v>3271</v>
      </c>
    </row>
    <row r="889" spans="1:57" hidden="1" outlineLevel="1" x14ac:dyDescent="0.2">
      <c r="A889" t="s">
        <v>2186</v>
      </c>
      <c r="B889" t="s">
        <v>2795</v>
      </c>
      <c r="C889" s="1">
        <f t="shared" si="330"/>
        <v>4844</v>
      </c>
      <c r="D889" s="7">
        <f>RANK(N889,(N889:P889,Q889:AL889))</f>
        <v>1</v>
      </c>
      <c r="E889" s="7">
        <f>RANK(O889,(N889:P889,Q889:AL889))</f>
        <v>2</v>
      </c>
      <c r="F889" s="7">
        <f>IF(P889&gt;0,RANK(P889,(N889:P889,Q889:AL889)),0)</f>
        <v>3</v>
      </c>
      <c r="G889" s="1">
        <f t="shared" si="331"/>
        <v>400</v>
      </c>
      <c r="H889" s="2">
        <f t="shared" si="340"/>
        <v>8.2576383154417843E-2</v>
      </c>
      <c r="I889" s="2"/>
      <c r="J889" s="2">
        <f t="shared" si="332"/>
        <v>0.43166804293971922</v>
      </c>
      <c r="K889" s="2">
        <f t="shared" si="333"/>
        <v>0.34909165978530138</v>
      </c>
      <c r="L889" s="2">
        <f t="shared" si="334"/>
        <v>0.21552436003303055</v>
      </c>
      <c r="M889" s="2">
        <f t="shared" si="335"/>
        <v>3.7159372419487968E-3</v>
      </c>
      <c r="N889" s="1">
        <v>2091</v>
      </c>
      <c r="O889" s="1">
        <v>1691</v>
      </c>
      <c r="P889" s="1">
        <v>1044</v>
      </c>
      <c r="R889" s="1">
        <v>4</v>
      </c>
      <c r="S889" s="1">
        <v>1</v>
      </c>
      <c r="U889" s="1">
        <v>2</v>
      </c>
      <c r="W889" s="1">
        <v>1</v>
      </c>
      <c r="Y889" s="1">
        <v>3</v>
      </c>
      <c r="AA889" s="1">
        <v>2</v>
      </c>
      <c r="AE889" s="1">
        <v>2</v>
      </c>
      <c r="AF889" s="1">
        <v>3</v>
      </c>
      <c r="AN889" s="7">
        <f>IF(Q889&gt;0,RANK(Q889,(N889:P889,Q889:AL889)),0)</f>
        <v>0</v>
      </c>
      <c r="AO889" s="7">
        <f>IF(R889&gt;0,RANK(R889,(N889:P889,Q889:AL889)),0)</f>
        <v>4</v>
      </c>
      <c r="AP889" s="7">
        <f>IF(S889&gt;0,RANK(S889,(N889:P889,Q889:AL889)),0)</f>
        <v>10</v>
      </c>
      <c r="AQ889" s="7">
        <f>IF(T889&gt;0,RANK(T889,(N889:P889,Q889:AL889)),0)</f>
        <v>0</v>
      </c>
      <c r="AR889" s="2">
        <f t="shared" si="336"/>
        <v>0</v>
      </c>
      <c r="AS889" s="2">
        <f t="shared" si="337"/>
        <v>8.2576383154417832E-4</v>
      </c>
      <c r="AT889" s="2">
        <f t="shared" si="338"/>
        <v>2.0644095788604458E-4</v>
      </c>
      <c r="AU889" s="2">
        <f t="shared" si="339"/>
        <v>0</v>
      </c>
      <c r="AW889" t="s">
        <v>2186</v>
      </c>
      <c r="AX889" t="s">
        <v>2795</v>
      </c>
      <c r="AY889">
        <v>1</v>
      </c>
      <c r="BA889" s="127">
        <v>19</v>
      </c>
      <c r="BB889" s="130">
        <v>117</v>
      </c>
      <c r="BC889" s="131">
        <f t="shared" si="319"/>
        <v>19117</v>
      </c>
      <c r="BE889" s="7" t="s">
        <v>3271</v>
      </c>
    </row>
    <row r="890" spans="1:57" hidden="1" outlineLevel="1" x14ac:dyDescent="0.2">
      <c r="A890" t="s">
        <v>1825</v>
      </c>
      <c r="B890" t="s">
        <v>2795</v>
      </c>
      <c r="C890" s="1">
        <f t="shared" si="330"/>
        <v>4674</v>
      </c>
      <c r="D890" s="7">
        <f>RANK(N890,(N890:P890,Q890:AL890))</f>
        <v>1</v>
      </c>
      <c r="E890" s="7">
        <f>RANK(O890,(N890:P890,Q890:AL890))</f>
        <v>2</v>
      </c>
      <c r="F890" s="7">
        <f>IF(P890&gt;0,RANK(P890,(N890:P890,Q890:AL890)),0)</f>
        <v>3</v>
      </c>
      <c r="G890" s="1">
        <f t="shared" si="331"/>
        <v>338</v>
      </c>
      <c r="H890" s="2">
        <f t="shared" si="340"/>
        <v>7.2314933675652546E-2</v>
      </c>
      <c r="I890" s="2"/>
      <c r="J890" s="2">
        <f t="shared" si="332"/>
        <v>0.44330338040222506</v>
      </c>
      <c r="K890" s="2">
        <f t="shared" si="333"/>
        <v>0.37098844672657255</v>
      </c>
      <c r="L890" s="2">
        <f t="shared" si="334"/>
        <v>0.18142918271287975</v>
      </c>
      <c r="M890" s="2">
        <f t="shared" si="335"/>
        <v>4.2789901583226431E-3</v>
      </c>
      <c r="N890" s="1">
        <v>2072</v>
      </c>
      <c r="O890" s="1">
        <v>1734</v>
      </c>
      <c r="P890" s="1">
        <v>848</v>
      </c>
      <c r="Q890" s="1">
        <v>2</v>
      </c>
      <c r="R890" s="1">
        <v>1</v>
      </c>
      <c r="T890" s="1">
        <v>5</v>
      </c>
      <c r="U890" s="1">
        <v>4</v>
      </c>
      <c r="W890" s="1">
        <v>1</v>
      </c>
      <c r="Y890" s="1">
        <v>7</v>
      </c>
      <c r="AN890" s="7">
        <f>IF(Q890&gt;0,RANK(Q890,(N890:P890,Q890:AL890)),0)</f>
        <v>7</v>
      </c>
      <c r="AO890" s="7">
        <f>IF(R890&gt;0,RANK(R890,(N890:P890,Q890:AL890)),0)</f>
        <v>8</v>
      </c>
      <c r="AP890" s="7">
        <f>IF(S890&gt;0,RANK(S890,(N890:P890,Q890:AL890)),0)</f>
        <v>0</v>
      </c>
      <c r="AQ890" s="7">
        <f>IF(T890&gt;0,RANK(T890,(N890:P890,Q890:AL890)),0)</f>
        <v>5</v>
      </c>
      <c r="AR890" s="2">
        <f t="shared" si="336"/>
        <v>4.2789901583226359E-4</v>
      </c>
      <c r="AS890" s="2">
        <f t="shared" si="337"/>
        <v>2.139495079161318E-4</v>
      </c>
      <c r="AT890" s="2">
        <f t="shared" si="338"/>
        <v>0</v>
      </c>
      <c r="AU890" s="2">
        <f t="shared" si="339"/>
        <v>1.069747539580659E-3</v>
      </c>
      <c r="AW890" t="s">
        <v>1825</v>
      </c>
      <c r="AX890" t="s">
        <v>2795</v>
      </c>
      <c r="AY890">
        <v>3</v>
      </c>
      <c r="BA890" s="127">
        <v>19</v>
      </c>
      <c r="BB890" s="130">
        <v>119</v>
      </c>
      <c r="BC890" s="131">
        <f t="shared" si="319"/>
        <v>19119</v>
      </c>
      <c r="BE890" s="7" t="s">
        <v>3271</v>
      </c>
    </row>
    <row r="891" spans="1:57" hidden="1" outlineLevel="1" x14ac:dyDescent="0.2">
      <c r="A891" t="s">
        <v>1818</v>
      </c>
      <c r="B891" t="s">
        <v>2795</v>
      </c>
      <c r="C891" s="1">
        <f t="shared" si="330"/>
        <v>5726</v>
      </c>
      <c r="D891" s="7">
        <f>RANK(N891,(N891:P891,Q891:AL891))</f>
        <v>2</v>
      </c>
      <c r="E891" s="7">
        <f>RANK(O891,(N891:P891,Q891:AL891))</f>
        <v>1</v>
      </c>
      <c r="F891" s="7">
        <f>IF(P891&gt;0,RANK(P891,(N891:P891,Q891:AL891)),0)</f>
        <v>3</v>
      </c>
      <c r="G891" s="1">
        <f t="shared" si="331"/>
        <v>1941</v>
      </c>
      <c r="H891" s="2">
        <f t="shared" si="340"/>
        <v>0.33898009081383162</v>
      </c>
      <c r="I891" s="2"/>
      <c r="J891" s="2">
        <f t="shared" si="332"/>
        <v>0.23244848061473977</v>
      </c>
      <c r="K891" s="2">
        <f t="shared" si="333"/>
        <v>0.5714285714285714</v>
      </c>
      <c r="L891" s="2">
        <f t="shared" si="334"/>
        <v>0.18651763884037723</v>
      </c>
      <c r="M891" s="2">
        <f t="shared" si="335"/>
        <v>9.6053091163116056E-3</v>
      </c>
      <c r="N891" s="1">
        <v>1331</v>
      </c>
      <c r="O891" s="1">
        <v>3272</v>
      </c>
      <c r="P891" s="1">
        <v>1068</v>
      </c>
      <c r="Q891" s="1">
        <v>2</v>
      </c>
      <c r="R891" s="1">
        <v>8</v>
      </c>
      <c r="T891" s="1">
        <v>4</v>
      </c>
      <c r="U891" s="1">
        <v>2</v>
      </c>
      <c r="X891" s="1">
        <v>2</v>
      </c>
      <c r="Y891" s="1">
        <v>1</v>
      </c>
      <c r="AA891" s="1">
        <v>4</v>
      </c>
      <c r="AE891" s="1">
        <v>14</v>
      </c>
      <c r="AF891" s="1">
        <v>18</v>
      </c>
      <c r="AN891" s="7">
        <f>IF(Q891&gt;0,RANK(Q891,(N891:P891,Q891:AL891)),0)</f>
        <v>9</v>
      </c>
      <c r="AO891" s="7">
        <f>IF(R891&gt;0,RANK(R891,(N891:P891,Q891:AL891)),0)</f>
        <v>6</v>
      </c>
      <c r="AP891" s="7">
        <f>IF(S891&gt;0,RANK(S891,(N891:P891,Q891:AL891)),0)</f>
        <v>0</v>
      </c>
      <c r="AQ891" s="7">
        <f>IF(T891&gt;0,RANK(T891,(N891:P891,Q891:AL891)),0)</f>
        <v>7</v>
      </c>
      <c r="AR891" s="2">
        <f t="shared" si="336"/>
        <v>3.4928396786587494E-4</v>
      </c>
      <c r="AS891" s="2">
        <f t="shared" si="337"/>
        <v>1.3971358714634998E-3</v>
      </c>
      <c r="AT891" s="2">
        <f t="shared" si="338"/>
        <v>0</v>
      </c>
      <c r="AU891" s="2">
        <f t="shared" si="339"/>
        <v>6.9856793573174988E-4</v>
      </c>
      <c r="AW891" t="s">
        <v>1818</v>
      </c>
      <c r="AX891" t="s">
        <v>2795</v>
      </c>
      <c r="AY891">
        <v>5</v>
      </c>
      <c r="BA891" s="127">
        <v>19</v>
      </c>
      <c r="BB891" s="130">
        <v>121</v>
      </c>
      <c r="BC891" s="131">
        <f t="shared" si="319"/>
        <v>19121</v>
      </c>
      <c r="BE891" s="7" t="s">
        <v>3271</v>
      </c>
    </row>
    <row r="892" spans="1:57" hidden="1" outlineLevel="1" x14ac:dyDescent="0.2">
      <c r="A892" t="s">
        <v>1320</v>
      </c>
      <c r="B892" t="s">
        <v>2795</v>
      </c>
      <c r="C892" s="1">
        <f t="shared" si="330"/>
        <v>6149</v>
      </c>
      <c r="D892" s="7">
        <f>RANK(N892,(N892:P892,Q892:AL892))</f>
        <v>1</v>
      </c>
      <c r="E892" s="7">
        <f>RANK(O892,(N892:P892,Q892:AL892))</f>
        <v>2</v>
      </c>
      <c r="F892" s="7">
        <f>IF(P892&gt;0,RANK(P892,(N892:P892,Q892:AL892)),0)</f>
        <v>3</v>
      </c>
      <c r="G892" s="1">
        <f t="shared" si="331"/>
        <v>104</v>
      </c>
      <c r="H892" s="2">
        <f t="shared" si="340"/>
        <v>1.6913319238900635E-2</v>
      </c>
      <c r="I892" s="2"/>
      <c r="J892" s="2">
        <f t="shared" si="332"/>
        <v>0.41063587575215482</v>
      </c>
      <c r="K892" s="2">
        <f t="shared" si="333"/>
        <v>0.39372255651325416</v>
      </c>
      <c r="L892" s="2">
        <f t="shared" si="334"/>
        <v>0.18994958529842251</v>
      </c>
      <c r="M892" s="2">
        <f t="shared" si="335"/>
        <v>5.6919824361684468E-3</v>
      </c>
      <c r="N892" s="1">
        <v>2525</v>
      </c>
      <c r="O892" s="1">
        <v>2421</v>
      </c>
      <c r="P892" s="1">
        <v>1168</v>
      </c>
      <c r="Q892" s="1">
        <v>2</v>
      </c>
      <c r="R892" s="1">
        <v>4</v>
      </c>
      <c r="S892" s="1">
        <v>2</v>
      </c>
      <c r="T892" s="1">
        <v>5</v>
      </c>
      <c r="U892" s="1">
        <v>6</v>
      </c>
      <c r="W892" s="1">
        <v>2</v>
      </c>
      <c r="Y892" s="1">
        <v>6</v>
      </c>
      <c r="AA892" s="1">
        <v>3</v>
      </c>
      <c r="AF892" s="1">
        <v>5</v>
      </c>
      <c r="AN892" s="7">
        <f>IF(Q892&gt;0,RANK(Q892,(N892:P892,Q892:AL892)),0)</f>
        <v>10</v>
      </c>
      <c r="AO892" s="7">
        <f>IF(R892&gt;0,RANK(R892,(N892:P892,Q892:AL892)),0)</f>
        <v>8</v>
      </c>
      <c r="AP892" s="7">
        <f>IF(S892&gt;0,RANK(S892,(N892:P892,Q892:AL892)),0)</f>
        <v>10</v>
      </c>
      <c r="AQ892" s="7">
        <f>IF(T892&gt;0,RANK(T892,(N892:P892,Q892:AL892)),0)</f>
        <v>6</v>
      </c>
      <c r="AR892" s="2">
        <f t="shared" si="336"/>
        <v>3.2525613920962761E-4</v>
      </c>
      <c r="AS892" s="2">
        <f t="shared" si="337"/>
        <v>6.5051227841925522E-4</v>
      </c>
      <c r="AT892" s="2">
        <f t="shared" si="338"/>
        <v>3.2525613920962761E-4</v>
      </c>
      <c r="AU892" s="2">
        <f t="shared" si="339"/>
        <v>8.1314034802406894E-4</v>
      </c>
      <c r="AW892" t="s">
        <v>1320</v>
      </c>
      <c r="AX892" t="s">
        <v>2795</v>
      </c>
      <c r="AY892">
        <v>4</v>
      </c>
      <c r="BA892" s="127">
        <v>19</v>
      </c>
      <c r="BB892" s="130">
        <v>123</v>
      </c>
      <c r="BC892" s="131">
        <f t="shared" si="319"/>
        <v>19123</v>
      </c>
      <c r="BE892" s="7" t="s">
        <v>3271</v>
      </c>
    </row>
    <row r="893" spans="1:57" hidden="1" outlineLevel="1" x14ac:dyDescent="0.2">
      <c r="A893" t="s">
        <v>148</v>
      </c>
      <c r="B893" t="s">
        <v>2795</v>
      </c>
      <c r="C893" s="1">
        <f t="shared" si="330"/>
        <v>10247</v>
      </c>
      <c r="D893" s="7">
        <f>RANK(N893,(N893:P893,Q893:AL893))</f>
        <v>2</v>
      </c>
      <c r="E893" s="7">
        <f>RANK(O893,(N893:P893,Q893:AL893))</f>
        <v>1</v>
      </c>
      <c r="F893" s="7">
        <f>IF(P893&gt;0,RANK(P893,(N893:P893,Q893:AL893)),0)</f>
        <v>3</v>
      </c>
      <c r="G893" s="1">
        <f t="shared" si="331"/>
        <v>1239</v>
      </c>
      <c r="H893" s="2">
        <f t="shared" si="340"/>
        <v>0.12091343807943788</v>
      </c>
      <c r="I893" s="2"/>
      <c r="J893" s="2">
        <f t="shared" si="332"/>
        <v>0.36244754562310921</v>
      </c>
      <c r="K893" s="2">
        <f t="shared" si="333"/>
        <v>0.4833609837025471</v>
      </c>
      <c r="L893" s="2">
        <f t="shared" si="334"/>
        <v>0.14716502390943692</v>
      </c>
      <c r="M893" s="2">
        <f t="shared" si="335"/>
        <v>7.0264467649067686E-3</v>
      </c>
      <c r="N893" s="1">
        <v>3714</v>
      </c>
      <c r="O893" s="1">
        <v>4953</v>
      </c>
      <c r="P893" s="1">
        <v>1508</v>
      </c>
      <c r="Q893" s="1">
        <v>10</v>
      </c>
      <c r="R893" s="1">
        <v>7</v>
      </c>
      <c r="S893" s="1">
        <v>3</v>
      </c>
      <c r="T893" s="1">
        <v>6</v>
      </c>
      <c r="U893" s="1">
        <v>8</v>
      </c>
      <c r="W893" s="1">
        <v>3</v>
      </c>
      <c r="X893" s="1">
        <v>3</v>
      </c>
      <c r="Y893" s="1">
        <v>5</v>
      </c>
      <c r="AA893" s="1">
        <v>4</v>
      </c>
      <c r="AE893" s="1">
        <v>3</v>
      </c>
      <c r="AF893" s="1">
        <v>20</v>
      </c>
      <c r="AN893" s="7">
        <f>IF(Q893&gt;0,RANK(Q893,(N893:P893,Q893:AL893)),0)</f>
        <v>5</v>
      </c>
      <c r="AO893" s="7">
        <f>IF(R893&gt;0,RANK(R893,(N893:P893,Q893:AL893)),0)</f>
        <v>7</v>
      </c>
      <c r="AP893" s="7">
        <f>IF(S893&gt;0,RANK(S893,(N893:P893,Q893:AL893)),0)</f>
        <v>11</v>
      </c>
      <c r="AQ893" s="7">
        <f>IF(T893&gt;0,RANK(T893,(N893:P893,Q893:AL893)),0)</f>
        <v>8</v>
      </c>
      <c r="AR893" s="2">
        <f t="shared" si="336"/>
        <v>9.7589538401483356E-4</v>
      </c>
      <c r="AS893" s="2">
        <f t="shared" si="337"/>
        <v>6.8312676881038357E-4</v>
      </c>
      <c r="AT893" s="2">
        <f t="shared" si="338"/>
        <v>2.927686152044501E-4</v>
      </c>
      <c r="AU893" s="2">
        <f t="shared" si="339"/>
        <v>5.855372304089002E-4</v>
      </c>
      <c r="AW893" t="s">
        <v>148</v>
      </c>
      <c r="AX893" t="s">
        <v>2795</v>
      </c>
      <c r="AY893">
        <v>3</v>
      </c>
      <c r="BA893" s="127">
        <v>19</v>
      </c>
      <c r="BB893" s="130">
        <v>125</v>
      </c>
      <c r="BC893" s="131">
        <f t="shared" si="319"/>
        <v>19125</v>
      </c>
      <c r="BE893" s="7" t="s">
        <v>3271</v>
      </c>
    </row>
    <row r="894" spans="1:57" hidden="1" outlineLevel="1" x14ac:dyDescent="0.2">
      <c r="A894" t="s">
        <v>2071</v>
      </c>
      <c r="B894" t="s">
        <v>2795</v>
      </c>
      <c r="C894" s="1">
        <f t="shared" si="330"/>
        <v>13533</v>
      </c>
      <c r="D894" s="7">
        <f>RANK(N894,(N894:P894,Q894:AL894))</f>
        <v>2</v>
      </c>
      <c r="E894" s="7">
        <f>RANK(O894,(N894:P894,Q894:AL894))</f>
        <v>1</v>
      </c>
      <c r="F894" s="7">
        <f>IF(P894&gt;0,RANK(P894,(N894:P894,Q894:AL894)),0)</f>
        <v>3</v>
      </c>
      <c r="G894" s="1">
        <f t="shared" si="331"/>
        <v>531</v>
      </c>
      <c r="H894" s="2">
        <f t="shared" si="340"/>
        <v>3.9237419640877853E-2</v>
      </c>
      <c r="I894" s="2"/>
      <c r="J894" s="2">
        <f t="shared" si="332"/>
        <v>0.40870464789773148</v>
      </c>
      <c r="K894" s="2">
        <f t="shared" si="333"/>
        <v>0.44794206753860932</v>
      </c>
      <c r="L894" s="2">
        <f t="shared" si="334"/>
        <v>0.1401019729549989</v>
      </c>
      <c r="M894" s="2">
        <f t="shared" si="335"/>
        <v>3.2513116086603511E-3</v>
      </c>
      <c r="N894" s="1">
        <v>5531</v>
      </c>
      <c r="O894" s="1">
        <v>6062</v>
      </c>
      <c r="P894" s="1">
        <v>1896</v>
      </c>
      <c r="Q894" s="1">
        <v>4</v>
      </c>
      <c r="R894" s="1">
        <v>4</v>
      </c>
      <c r="T894" s="1">
        <v>7</v>
      </c>
      <c r="U894" s="1">
        <v>6</v>
      </c>
      <c r="V894" s="1">
        <v>3</v>
      </c>
      <c r="W894" s="1">
        <v>2</v>
      </c>
      <c r="X894" s="1">
        <v>3</v>
      </c>
      <c r="Y894" s="1">
        <v>3</v>
      </c>
      <c r="AA894" s="1">
        <v>6</v>
      </c>
      <c r="AE894" s="1">
        <v>3</v>
      </c>
      <c r="AF894" s="1">
        <v>3</v>
      </c>
      <c r="AN894" s="7">
        <f>IF(Q894&gt;0,RANK(Q894,(N894:P894,Q894:AL894)),0)</f>
        <v>7</v>
      </c>
      <c r="AO894" s="7">
        <f>IF(R894&gt;0,RANK(R894,(N894:P894,Q894:AL894)),0)</f>
        <v>7</v>
      </c>
      <c r="AP894" s="7">
        <f>IF(S894&gt;0,RANK(S894,(N894:P894,Q894:AL894)),0)</f>
        <v>0</v>
      </c>
      <c r="AQ894" s="7">
        <f>IF(T894&gt;0,RANK(T894,(N894:P894,Q894:AL894)),0)</f>
        <v>4</v>
      </c>
      <c r="AR894" s="2">
        <f t="shared" si="336"/>
        <v>2.955737826054829E-4</v>
      </c>
      <c r="AS894" s="2">
        <f t="shared" si="337"/>
        <v>2.955737826054829E-4</v>
      </c>
      <c r="AT894" s="2">
        <f t="shared" si="338"/>
        <v>0</v>
      </c>
      <c r="AU894" s="2">
        <f t="shared" si="339"/>
        <v>5.1725411955959506E-4</v>
      </c>
      <c r="AW894" t="s">
        <v>2071</v>
      </c>
      <c r="AX894" t="s">
        <v>2795</v>
      </c>
      <c r="AY894">
        <v>3</v>
      </c>
      <c r="BA894" s="127">
        <v>19</v>
      </c>
      <c r="BB894" s="130">
        <v>127</v>
      </c>
      <c r="BC894" s="131">
        <f t="shared" si="319"/>
        <v>19127</v>
      </c>
      <c r="BE894" s="7" t="s">
        <v>3271</v>
      </c>
    </row>
    <row r="895" spans="1:57" hidden="1" outlineLevel="1" x14ac:dyDescent="0.2">
      <c r="A895" t="s">
        <v>526</v>
      </c>
      <c r="B895" t="s">
        <v>2795</v>
      </c>
      <c r="C895" s="1">
        <f t="shared" si="330"/>
        <v>18289</v>
      </c>
      <c r="D895" s="7">
        <f>RANK(N895,(N895:P895,Q895:AL895))</f>
        <v>1</v>
      </c>
      <c r="E895" s="7">
        <f>RANK(O895,(N895:P895,Q895:AL895))</f>
        <v>2</v>
      </c>
      <c r="F895" s="7">
        <f>IF(P895&gt;0,RANK(P895,(N895:P895,Q895:AL895)),0)</f>
        <v>3</v>
      </c>
      <c r="G895" s="1">
        <f t="shared" si="331"/>
        <v>1519</v>
      </c>
      <c r="H895" s="2">
        <f t="shared" si="340"/>
        <v>8.3055388484881629E-2</v>
      </c>
      <c r="I895" s="2"/>
      <c r="J895" s="2">
        <f t="shared" si="332"/>
        <v>0.45398873639892834</v>
      </c>
      <c r="K895" s="2">
        <f t="shared" si="333"/>
        <v>0.3709333479140467</v>
      </c>
      <c r="L895" s="2">
        <f t="shared" si="334"/>
        <v>0.16950079282628902</v>
      </c>
      <c r="M895" s="2">
        <f t="shared" si="335"/>
        <v>5.5771228607359447E-3</v>
      </c>
      <c r="N895" s="1">
        <v>8303</v>
      </c>
      <c r="O895" s="1">
        <v>6784</v>
      </c>
      <c r="P895" s="1">
        <v>3100</v>
      </c>
      <c r="Q895" s="1">
        <v>10</v>
      </c>
      <c r="R895" s="1">
        <v>25</v>
      </c>
      <c r="T895" s="1">
        <v>19</v>
      </c>
      <c r="U895" s="1">
        <v>17</v>
      </c>
      <c r="W895" s="1">
        <v>1</v>
      </c>
      <c r="X895" s="1">
        <v>4</v>
      </c>
      <c r="Y895" s="1">
        <v>10</v>
      </c>
      <c r="AA895" s="1">
        <v>7</v>
      </c>
      <c r="AE895" s="1">
        <v>5</v>
      </c>
      <c r="AF895" s="1">
        <v>4</v>
      </c>
      <c r="AN895" s="7">
        <f>IF(Q895&gt;0,RANK(Q895,(N895:P895,Q895:AL895)),0)</f>
        <v>7</v>
      </c>
      <c r="AO895" s="7">
        <f>IF(R895&gt;0,RANK(R895,(N895:P895,Q895:AL895)),0)</f>
        <v>4</v>
      </c>
      <c r="AP895" s="7">
        <f>IF(S895&gt;0,RANK(S895,(N895:P895,Q895:AL895)),0)</f>
        <v>0</v>
      </c>
      <c r="AQ895" s="7">
        <f>IF(T895&gt;0,RANK(T895,(N895:P895,Q895:AL895)),0)</f>
        <v>5</v>
      </c>
      <c r="AR895" s="2">
        <f t="shared" si="336"/>
        <v>5.4677675105254525E-4</v>
      </c>
      <c r="AS895" s="2">
        <f t="shared" si="337"/>
        <v>1.3669418776313632E-3</v>
      </c>
      <c r="AT895" s="2">
        <f t="shared" si="338"/>
        <v>0</v>
      </c>
      <c r="AU895" s="2">
        <f t="shared" si="339"/>
        <v>1.0388758269998359E-3</v>
      </c>
      <c r="AW895" t="s">
        <v>526</v>
      </c>
      <c r="AX895" t="s">
        <v>2795</v>
      </c>
      <c r="AY895">
        <v>3</v>
      </c>
      <c r="BA895" s="127">
        <v>19</v>
      </c>
      <c r="BB895" s="130">
        <v>129</v>
      </c>
      <c r="BC895" s="131">
        <f t="shared" ref="BC895:BC926" si="341">BA895*1000+BB895</f>
        <v>19129</v>
      </c>
      <c r="BE895" s="7" t="s">
        <v>3271</v>
      </c>
    </row>
    <row r="896" spans="1:57" hidden="1" outlineLevel="1" x14ac:dyDescent="0.2">
      <c r="A896" t="s">
        <v>1360</v>
      </c>
      <c r="B896" t="s">
        <v>2795</v>
      </c>
      <c r="C896" s="1">
        <f t="shared" ref="C896:C931" si="342">SUM(N896:AL896)</f>
        <v>6166</v>
      </c>
      <c r="D896" s="7">
        <f>RANK(N896,(N896:P896,Q896:AL896))</f>
        <v>2</v>
      </c>
      <c r="E896" s="7">
        <f>RANK(O896,(N896:P896,Q896:AL896))</f>
        <v>1</v>
      </c>
      <c r="F896" s="7">
        <f>IF(P896&gt;0,RANK(P896,(N896:P896,Q896:AL896)),0)</f>
        <v>3</v>
      </c>
      <c r="G896" s="1">
        <f t="shared" ref="G896:G931" si="343">MAX(N896:P896)-LARGE(N896:P896,2)</f>
        <v>901</v>
      </c>
      <c r="H896" s="2">
        <f t="shared" si="340"/>
        <v>0.14612390528705807</v>
      </c>
      <c r="I896" s="2"/>
      <c r="J896" s="2">
        <f t="shared" ref="J896:J931" si="344">IF($C896=0,"-",N896/$C896)</f>
        <v>0.29159909179370741</v>
      </c>
      <c r="K896" s="2">
        <f t="shared" ref="K896:K931" si="345">IF($C896=0,"-",O896/$C896)</f>
        <v>0.43772299708076551</v>
      </c>
      <c r="L896" s="2">
        <f t="shared" ref="L896:L931" si="346">IF($C896=0,"-",P896/$C896)</f>
        <v>0.2656503405773597</v>
      </c>
      <c r="M896" s="2">
        <f t="shared" ref="M896:M927" si="347">IF(C896=0,"-",(1-J896-K896-L896))</f>
        <v>5.0275705481673261E-3</v>
      </c>
      <c r="N896" s="1">
        <v>1798</v>
      </c>
      <c r="O896" s="1">
        <v>2699</v>
      </c>
      <c r="P896" s="1">
        <v>1638</v>
      </c>
      <c r="Q896" s="1">
        <v>7</v>
      </c>
      <c r="R896" s="1">
        <v>7</v>
      </c>
      <c r="S896" s="1">
        <v>1</v>
      </c>
      <c r="U896" s="1">
        <v>3</v>
      </c>
      <c r="X896" s="1">
        <v>2</v>
      </c>
      <c r="Y896" s="1">
        <v>2</v>
      </c>
      <c r="AE896" s="1">
        <v>1</v>
      </c>
      <c r="AF896" s="1">
        <v>8</v>
      </c>
      <c r="AN896" s="7">
        <f>IF(Q896&gt;0,RANK(Q896,(N896:P896,Q896:AL896)),0)</f>
        <v>5</v>
      </c>
      <c r="AO896" s="7">
        <f>IF(R896&gt;0,RANK(R896,(N896:P896,Q896:AL896)),0)</f>
        <v>5</v>
      </c>
      <c r="AP896" s="7">
        <f>IF(S896&gt;0,RANK(S896,(N896:P896,Q896:AL896)),0)</f>
        <v>10</v>
      </c>
      <c r="AQ896" s="7">
        <f>IF(T896&gt;0,RANK(T896,(N896:P896,Q896:AL896)),0)</f>
        <v>0</v>
      </c>
      <c r="AR896" s="2">
        <f t="shared" ref="AR896:AR931" si="348">IF($C896=0,"-",Q896/$C896)</f>
        <v>1.1352578657152124E-3</v>
      </c>
      <c r="AS896" s="2">
        <f t="shared" ref="AS896:AS931" si="349">IF($C896=0,"-",R896/$C896)</f>
        <v>1.1352578657152124E-3</v>
      </c>
      <c r="AT896" s="2">
        <f t="shared" ref="AT896:AT931" si="350">IF($C896=0,"-",S896/$C896)</f>
        <v>1.621796951021732E-4</v>
      </c>
      <c r="AU896" s="2">
        <f t="shared" ref="AU896:AU931" si="351">IF($C896=0,"-",T896/$C896)</f>
        <v>0</v>
      </c>
      <c r="AW896" t="s">
        <v>1360</v>
      </c>
      <c r="AX896" t="s">
        <v>2795</v>
      </c>
      <c r="AY896">
        <v>4</v>
      </c>
      <c r="BA896" s="127">
        <v>19</v>
      </c>
      <c r="BB896" s="130">
        <v>131</v>
      </c>
      <c r="BC896" s="131">
        <f t="shared" si="341"/>
        <v>19131</v>
      </c>
      <c r="BE896" s="7" t="s">
        <v>3271</v>
      </c>
    </row>
    <row r="897" spans="1:57" hidden="1" outlineLevel="1" x14ac:dyDescent="0.2">
      <c r="A897" t="s">
        <v>1499</v>
      </c>
      <c r="B897" t="s">
        <v>2795</v>
      </c>
      <c r="C897" s="1">
        <f t="shared" si="342"/>
        <v>5347</v>
      </c>
      <c r="D897" s="7">
        <f>RANK(N897,(N897:P897,Q897:AL897))</f>
        <v>1</v>
      </c>
      <c r="E897" s="7">
        <f>RANK(O897,(N897:P897,Q897:AL897))</f>
        <v>2</v>
      </c>
      <c r="F897" s="7">
        <f>IF(P897&gt;0,RANK(P897,(N897:P897,Q897:AL897)),0)</f>
        <v>3</v>
      </c>
      <c r="G897" s="1">
        <f t="shared" si="343"/>
        <v>244</v>
      </c>
      <c r="H897" s="2">
        <f t="shared" si="340"/>
        <v>4.5633065270245E-2</v>
      </c>
      <c r="I897" s="2"/>
      <c r="J897" s="2">
        <f t="shared" si="344"/>
        <v>0.40714419300542359</v>
      </c>
      <c r="K897" s="2">
        <f t="shared" si="345"/>
        <v>0.36151112773517863</v>
      </c>
      <c r="L897" s="2">
        <f t="shared" si="346"/>
        <v>0.22423789040583506</v>
      </c>
      <c r="M897" s="2">
        <f t="shared" si="347"/>
        <v>7.1067888535627233E-3</v>
      </c>
      <c r="N897" s="1">
        <v>2177</v>
      </c>
      <c r="O897" s="1">
        <v>1933</v>
      </c>
      <c r="P897" s="1">
        <v>1199</v>
      </c>
      <c r="Q897" s="1">
        <v>3</v>
      </c>
      <c r="R897" s="1">
        <v>17</v>
      </c>
      <c r="S897" s="1">
        <v>1</v>
      </c>
      <c r="U897" s="1">
        <v>4</v>
      </c>
      <c r="Y897" s="1">
        <v>3</v>
      </c>
      <c r="AA897" s="1">
        <v>3</v>
      </c>
      <c r="AE897" s="1">
        <v>3</v>
      </c>
      <c r="AF897" s="1">
        <v>4</v>
      </c>
      <c r="AN897" s="7">
        <f>IF(Q897&gt;0,RANK(Q897,(N897:P897,Q897:AL897)),0)</f>
        <v>7</v>
      </c>
      <c r="AO897" s="7">
        <f>IF(R897&gt;0,RANK(R897,(N897:P897,Q897:AL897)),0)</f>
        <v>4</v>
      </c>
      <c r="AP897" s="7">
        <f>IF(S897&gt;0,RANK(S897,(N897:P897,Q897:AL897)),0)</f>
        <v>11</v>
      </c>
      <c r="AQ897" s="7">
        <f>IF(T897&gt;0,RANK(T897,(N897:P897,Q897:AL897)),0)</f>
        <v>0</v>
      </c>
      <c r="AR897" s="2">
        <f t="shared" si="348"/>
        <v>5.6106227791284831E-4</v>
      </c>
      <c r="AS897" s="2">
        <f t="shared" si="349"/>
        <v>3.1793529081728072E-3</v>
      </c>
      <c r="AT897" s="2">
        <f t="shared" si="350"/>
        <v>1.8702075930428279E-4</v>
      </c>
      <c r="AU897" s="2">
        <f t="shared" si="351"/>
        <v>0</v>
      </c>
      <c r="AW897" t="s">
        <v>1499</v>
      </c>
      <c r="AX897" t="s">
        <v>2795</v>
      </c>
      <c r="AY897">
        <v>2</v>
      </c>
      <c r="BA897" s="127">
        <v>19</v>
      </c>
      <c r="BB897" s="130">
        <v>133</v>
      </c>
      <c r="BC897" s="131">
        <f t="shared" si="341"/>
        <v>19133</v>
      </c>
      <c r="BE897" s="7" t="s">
        <v>3271</v>
      </c>
    </row>
    <row r="898" spans="1:57" hidden="1" outlineLevel="1" x14ac:dyDescent="0.2">
      <c r="A898" t="s">
        <v>1013</v>
      </c>
      <c r="B898" t="s">
        <v>2795</v>
      </c>
      <c r="C898" s="1">
        <f t="shared" si="342"/>
        <v>4849</v>
      </c>
      <c r="D898" s="7">
        <f>RANK(N898,(N898:P898,Q898:AL898))</f>
        <v>1</v>
      </c>
      <c r="E898" s="7">
        <f>RANK(O898,(N898:P898,Q898:AL898))</f>
        <v>2</v>
      </c>
      <c r="F898" s="7">
        <f>IF(P898&gt;0,RANK(P898,(N898:P898,Q898:AL898)),0)</f>
        <v>3</v>
      </c>
      <c r="G898" s="1">
        <f t="shared" si="343"/>
        <v>279</v>
      </c>
      <c r="H898" s="2">
        <f t="shared" si="340"/>
        <v>5.7537636626108474E-2</v>
      </c>
      <c r="I898" s="2"/>
      <c r="J898" s="2">
        <f t="shared" si="344"/>
        <v>0.39987626314704061</v>
      </c>
      <c r="K898" s="2">
        <f t="shared" si="345"/>
        <v>0.34233862652093217</v>
      </c>
      <c r="L898" s="2">
        <f t="shared" si="346"/>
        <v>0.25386677665498042</v>
      </c>
      <c r="M898" s="2">
        <f t="shared" si="347"/>
        <v>3.9183336770468036E-3</v>
      </c>
      <c r="N898" s="1">
        <v>1939</v>
      </c>
      <c r="O898" s="1">
        <v>1660</v>
      </c>
      <c r="P898" s="1">
        <v>1231</v>
      </c>
      <c r="Q898" s="1">
        <v>1</v>
      </c>
      <c r="R898" s="1">
        <v>1</v>
      </c>
      <c r="T898" s="1">
        <v>2</v>
      </c>
      <c r="U898" s="1">
        <v>1</v>
      </c>
      <c r="X898" s="1">
        <v>1</v>
      </c>
      <c r="Y898" s="1">
        <v>1</v>
      </c>
      <c r="AA898" s="1">
        <v>1</v>
      </c>
      <c r="AE898" s="1">
        <v>8</v>
      </c>
      <c r="AF898" s="1">
        <v>3</v>
      </c>
      <c r="AN898" s="7">
        <f>IF(Q898&gt;0,RANK(Q898,(N898:P898,Q898:AL898)),0)</f>
        <v>7</v>
      </c>
      <c r="AO898" s="7">
        <f>IF(R898&gt;0,RANK(R898,(N898:P898,Q898:AL898)),0)</f>
        <v>7</v>
      </c>
      <c r="AP898" s="7">
        <f>IF(S898&gt;0,RANK(S898,(N898:P898,Q898:AL898)),0)</f>
        <v>0</v>
      </c>
      <c r="AQ898" s="7">
        <f>IF(T898&gt;0,RANK(T898,(N898:P898,Q898:AL898)),0)</f>
        <v>6</v>
      </c>
      <c r="AR898" s="2">
        <f t="shared" si="348"/>
        <v>2.0622808826562179E-4</v>
      </c>
      <c r="AS898" s="2">
        <f t="shared" si="349"/>
        <v>2.0622808826562179E-4</v>
      </c>
      <c r="AT898" s="2">
        <f t="shared" si="350"/>
        <v>0</v>
      </c>
      <c r="AU898" s="2">
        <f t="shared" si="351"/>
        <v>4.1245617653124357E-4</v>
      </c>
      <c r="AW898" t="s">
        <v>1013</v>
      </c>
      <c r="AX898" t="s">
        <v>2795</v>
      </c>
      <c r="AY898">
        <v>5</v>
      </c>
      <c r="BA898" s="127">
        <v>19</v>
      </c>
      <c r="BB898" s="130">
        <v>135</v>
      </c>
      <c r="BC898" s="131">
        <f t="shared" si="341"/>
        <v>19135</v>
      </c>
      <c r="BE898" s="7" t="s">
        <v>3271</v>
      </c>
    </row>
    <row r="899" spans="1:57" hidden="1" outlineLevel="1" x14ac:dyDescent="0.2">
      <c r="A899" t="s">
        <v>1371</v>
      </c>
      <c r="B899" t="s">
        <v>2795</v>
      </c>
      <c r="C899" s="1">
        <f t="shared" si="342"/>
        <v>3782</v>
      </c>
      <c r="D899" s="7">
        <f>RANK(N899,(N899:P899,Q899:AL899))</f>
        <v>1</v>
      </c>
      <c r="E899" s="7">
        <f>RANK(O899,(N899:P899,Q899:AL899))</f>
        <v>2</v>
      </c>
      <c r="F899" s="7">
        <f>IF(P899&gt;0,RANK(P899,(N899:P899,Q899:AL899)),0)</f>
        <v>3</v>
      </c>
      <c r="G899" s="1">
        <f t="shared" si="343"/>
        <v>506</v>
      </c>
      <c r="H899" s="2">
        <f t="shared" si="340"/>
        <v>0.13379164463246959</v>
      </c>
      <c r="I899" s="2"/>
      <c r="J899" s="2">
        <f t="shared" si="344"/>
        <v>0.48360655737704916</v>
      </c>
      <c r="K899" s="2">
        <f t="shared" si="345"/>
        <v>0.3498149127445796</v>
      </c>
      <c r="L899" s="2">
        <f t="shared" si="346"/>
        <v>0.16181914331041777</v>
      </c>
      <c r="M899" s="2">
        <f t="shared" si="347"/>
        <v>4.7593865679534664E-3</v>
      </c>
      <c r="N899" s="1">
        <v>1829</v>
      </c>
      <c r="O899" s="1">
        <v>1323</v>
      </c>
      <c r="P899" s="1">
        <v>612</v>
      </c>
      <c r="Q899" s="1">
        <v>2</v>
      </c>
      <c r="R899" s="1">
        <v>2</v>
      </c>
      <c r="T899" s="1">
        <v>4</v>
      </c>
      <c r="U899" s="1">
        <v>4</v>
      </c>
      <c r="Y899" s="1">
        <v>2</v>
      </c>
      <c r="AE899" s="1">
        <v>4</v>
      </c>
      <c r="AN899" s="7">
        <f>IF(Q899&gt;0,RANK(Q899,(N899:P899,Q899:AL899)),0)</f>
        <v>7</v>
      </c>
      <c r="AO899" s="7">
        <f>IF(R899&gt;0,RANK(R899,(N899:P899,Q899:AL899)),0)</f>
        <v>7</v>
      </c>
      <c r="AP899" s="7">
        <f>IF(S899&gt;0,RANK(S899,(N899:P899,Q899:AL899)),0)</f>
        <v>0</v>
      </c>
      <c r="AQ899" s="7">
        <f>IF(T899&gt;0,RANK(T899,(N899:P899,Q899:AL899)),0)</f>
        <v>4</v>
      </c>
      <c r="AR899" s="2">
        <f t="shared" si="348"/>
        <v>5.2882072977260709E-4</v>
      </c>
      <c r="AS899" s="2">
        <f t="shared" si="349"/>
        <v>5.2882072977260709E-4</v>
      </c>
      <c r="AT899" s="2">
        <f t="shared" si="350"/>
        <v>0</v>
      </c>
      <c r="AU899" s="2">
        <f t="shared" si="351"/>
        <v>1.0576414595452142E-3</v>
      </c>
      <c r="AW899" t="s">
        <v>1371</v>
      </c>
      <c r="AX899" t="s">
        <v>2795</v>
      </c>
      <c r="AY899">
        <v>3</v>
      </c>
      <c r="BA899" s="127">
        <v>19</v>
      </c>
      <c r="BB899" s="130">
        <v>137</v>
      </c>
      <c r="BC899" s="131">
        <f t="shared" si="341"/>
        <v>19137</v>
      </c>
      <c r="BE899" s="7" t="s">
        <v>3271</v>
      </c>
    </row>
    <row r="900" spans="1:57" hidden="1" outlineLevel="1" x14ac:dyDescent="0.2">
      <c r="A900" t="s">
        <v>2256</v>
      </c>
      <c r="B900" t="s">
        <v>2795</v>
      </c>
      <c r="C900" s="1">
        <f t="shared" si="342"/>
        <v>5369</v>
      </c>
      <c r="D900" s="7">
        <f>RANK(N900,(N900:P900,Q900:AL900))</f>
        <v>2</v>
      </c>
      <c r="E900" s="7">
        <f>RANK(O900,(N900:P900,Q900:AL900))</f>
        <v>1</v>
      </c>
      <c r="F900" s="7">
        <f>IF(P900&gt;0,RANK(P900,(N900:P900,Q900:AL900)),0)</f>
        <v>3</v>
      </c>
      <c r="G900" s="1">
        <f t="shared" si="343"/>
        <v>805</v>
      </c>
      <c r="H900" s="2">
        <f t="shared" si="340"/>
        <v>0.14993481095176012</v>
      </c>
      <c r="I900" s="2"/>
      <c r="J900" s="2">
        <f t="shared" si="344"/>
        <v>0.29782082324455206</v>
      </c>
      <c r="K900" s="2">
        <f t="shared" si="345"/>
        <v>0.44775563419631215</v>
      </c>
      <c r="L900" s="2">
        <f t="shared" si="346"/>
        <v>0.24976718197057179</v>
      </c>
      <c r="M900" s="2">
        <f t="shared" si="347"/>
        <v>4.6563605885640014E-3</v>
      </c>
      <c r="N900" s="1">
        <v>1599</v>
      </c>
      <c r="O900" s="1">
        <v>2404</v>
      </c>
      <c r="P900" s="1">
        <v>1341</v>
      </c>
      <c r="Q900" s="1">
        <v>7</v>
      </c>
      <c r="R900" s="1">
        <v>1</v>
      </c>
      <c r="S900" s="1">
        <v>1</v>
      </c>
      <c r="T900" s="1">
        <v>2</v>
      </c>
      <c r="U900" s="1">
        <v>7</v>
      </c>
      <c r="W900" s="1">
        <v>1</v>
      </c>
      <c r="Y900" s="1">
        <v>1</v>
      </c>
      <c r="AA900" s="1">
        <v>2</v>
      </c>
      <c r="AF900" s="1">
        <v>3</v>
      </c>
      <c r="AN900" s="7">
        <f>IF(Q900&gt;0,RANK(Q900,(N900:P900,Q900:AL900)),0)</f>
        <v>4</v>
      </c>
      <c r="AO900" s="7">
        <f>IF(R900&gt;0,RANK(R900,(N900:P900,Q900:AL900)),0)</f>
        <v>9</v>
      </c>
      <c r="AP900" s="7">
        <f>IF(S900&gt;0,RANK(S900,(N900:P900,Q900:AL900)),0)</f>
        <v>9</v>
      </c>
      <c r="AQ900" s="7">
        <f>IF(T900&gt;0,RANK(T900,(N900:P900,Q900:AL900)),0)</f>
        <v>7</v>
      </c>
      <c r="AR900" s="2">
        <f t="shared" si="348"/>
        <v>1.3037809647979139E-3</v>
      </c>
      <c r="AS900" s="2">
        <f t="shared" si="349"/>
        <v>1.8625442354255913E-4</v>
      </c>
      <c r="AT900" s="2">
        <f t="shared" si="350"/>
        <v>1.8625442354255913E-4</v>
      </c>
      <c r="AU900" s="2">
        <f t="shared" si="351"/>
        <v>3.7250884708511827E-4</v>
      </c>
      <c r="AW900" t="s">
        <v>2256</v>
      </c>
      <c r="AX900" t="s">
        <v>2795</v>
      </c>
      <c r="AY900">
        <v>4</v>
      </c>
      <c r="BA900" s="127">
        <v>19</v>
      </c>
      <c r="BB900" s="130">
        <v>139</v>
      </c>
      <c r="BC900" s="131">
        <f t="shared" si="341"/>
        <v>19139</v>
      </c>
      <c r="BE900" s="7" t="s">
        <v>3271</v>
      </c>
    </row>
    <row r="901" spans="1:57" hidden="1" outlineLevel="1" x14ac:dyDescent="0.2">
      <c r="A901" t="s">
        <v>215</v>
      </c>
      <c r="B901" t="s">
        <v>2795</v>
      </c>
      <c r="C901" s="1">
        <f t="shared" si="342"/>
        <v>16864</v>
      </c>
      <c r="D901" s="7">
        <f>RANK(N901,(N901:P901,Q901:AL901))</f>
        <v>1</v>
      </c>
      <c r="E901" s="7">
        <f>RANK(O901,(N901:P901,Q901:AL901))</f>
        <v>2</v>
      </c>
      <c r="F901" s="7">
        <f>IF(P901&gt;0,RANK(P901,(N901:P901,Q901:AL901)),0)</f>
        <v>3</v>
      </c>
      <c r="G901" s="1">
        <f t="shared" si="343"/>
        <v>1002</v>
      </c>
      <c r="H901" s="2">
        <f t="shared" si="340"/>
        <v>5.9416508538899432E-2</v>
      </c>
      <c r="I901" s="2"/>
      <c r="J901" s="2">
        <f t="shared" si="344"/>
        <v>0.42036290322580644</v>
      </c>
      <c r="K901" s="2">
        <f t="shared" si="345"/>
        <v>0.36094639468690703</v>
      </c>
      <c r="L901" s="2">
        <f t="shared" si="346"/>
        <v>0.21246442125237192</v>
      </c>
      <c r="M901" s="2">
        <f t="shared" si="347"/>
        <v>6.2262808349145549E-3</v>
      </c>
      <c r="N901" s="1">
        <v>7089</v>
      </c>
      <c r="O901" s="1">
        <v>6087</v>
      </c>
      <c r="P901" s="1">
        <v>3583</v>
      </c>
      <c r="Q901" s="1">
        <v>9</v>
      </c>
      <c r="R901" s="1">
        <v>5</v>
      </c>
      <c r="S901" s="1">
        <v>2</v>
      </c>
      <c r="T901" s="1">
        <v>4</v>
      </c>
      <c r="U901" s="1">
        <v>15</v>
      </c>
      <c r="V901" s="1">
        <v>1</v>
      </c>
      <c r="W901" s="1">
        <v>5</v>
      </c>
      <c r="X901" s="1">
        <v>6</v>
      </c>
      <c r="Y901" s="1">
        <v>13</v>
      </c>
      <c r="AA901" s="1">
        <v>2</v>
      </c>
      <c r="AE901" s="1">
        <v>9</v>
      </c>
      <c r="AF901" s="1">
        <v>34</v>
      </c>
      <c r="AN901" s="7">
        <f>IF(Q901&gt;0,RANK(Q901,(N901:P901,Q901:AL901)),0)</f>
        <v>7</v>
      </c>
      <c r="AO901" s="7">
        <f>IF(R901&gt;0,RANK(R901,(N901:P901,Q901:AL901)),0)</f>
        <v>10</v>
      </c>
      <c r="AP901" s="7">
        <f>IF(S901&gt;0,RANK(S901,(N901:P901,Q901:AL901)),0)</f>
        <v>13</v>
      </c>
      <c r="AQ901" s="7">
        <f>IF(T901&gt;0,RANK(T901,(N901:P901,Q901:AL901)),0)</f>
        <v>12</v>
      </c>
      <c r="AR901" s="2">
        <f t="shared" si="348"/>
        <v>5.3368121442125239E-4</v>
      </c>
      <c r="AS901" s="2">
        <f t="shared" si="349"/>
        <v>2.9648956356736241E-4</v>
      </c>
      <c r="AT901" s="2">
        <f t="shared" si="350"/>
        <v>1.1859582542694497E-4</v>
      </c>
      <c r="AU901" s="2">
        <f t="shared" si="351"/>
        <v>2.3719165085388995E-4</v>
      </c>
      <c r="AW901" t="s">
        <v>215</v>
      </c>
      <c r="AX901" t="s">
        <v>2795</v>
      </c>
      <c r="AY901">
        <v>1</v>
      </c>
      <c r="BA901" s="127">
        <v>19</v>
      </c>
      <c r="BB901" s="130">
        <v>141</v>
      </c>
      <c r="BC901" s="131">
        <f t="shared" si="341"/>
        <v>19141</v>
      </c>
      <c r="BE901" s="7" t="s">
        <v>3271</v>
      </c>
    </row>
    <row r="902" spans="1:57" hidden="1" outlineLevel="1" x14ac:dyDescent="0.2">
      <c r="A902" t="s">
        <v>1267</v>
      </c>
      <c r="B902" t="s">
        <v>2795</v>
      </c>
      <c r="C902" s="1">
        <f t="shared" si="342"/>
        <v>7578</v>
      </c>
      <c r="D902" s="7">
        <f>RANK(N902,(N902:P902,Q902:AL902))</f>
        <v>2</v>
      </c>
      <c r="E902" s="7">
        <f>RANK(O902,(N902:P902,Q902:AL902))</f>
        <v>1</v>
      </c>
      <c r="F902" s="7">
        <f>IF(P902&gt;0,RANK(P902,(N902:P902,Q902:AL902)),0)</f>
        <v>3</v>
      </c>
      <c r="G902" s="1">
        <f t="shared" si="343"/>
        <v>1747</v>
      </c>
      <c r="H902" s="2">
        <f t="shared" si="340"/>
        <v>0.23053576141462126</v>
      </c>
      <c r="I902" s="2"/>
      <c r="J902" s="2">
        <f t="shared" si="344"/>
        <v>0.2800211137503299</v>
      </c>
      <c r="K902" s="2">
        <f t="shared" si="345"/>
        <v>0.51055687516495118</v>
      </c>
      <c r="L902" s="2">
        <f t="shared" si="346"/>
        <v>0.20546318289786222</v>
      </c>
      <c r="M902" s="2">
        <f t="shared" si="347"/>
        <v>3.9588281868566944E-3</v>
      </c>
      <c r="N902" s="1">
        <v>2122</v>
      </c>
      <c r="O902" s="1">
        <v>3869</v>
      </c>
      <c r="P902" s="1">
        <v>1557</v>
      </c>
      <c r="Q902" s="1">
        <v>3</v>
      </c>
      <c r="R902" s="1">
        <v>12</v>
      </c>
      <c r="T902" s="1">
        <v>2</v>
      </c>
      <c r="U902" s="1">
        <v>4</v>
      </c>
      <c r="W902" s="1">
        <v>2</v>
      </c>
      <c r="Y902" s="1">
        <v>1</v>
      </c>
      <c r="AA902" s="1">
        <v>3</v>
      </c>
      <c r="AF902" s="1">
        <v>3</v>
      </c>
      <c r="AN902" s="7">
        <f>IF(Q902&gt;0,RANK(Q902,(N902:P902,Q902:AL902)),0)</f>
        <v>6</v>
      </c>
      <c r="AO902" s="7">
        <f>IF(R902&gt;0,RANK(R902,(N902:P902,Q902:AL902)),0)</f>
        <v>4</v>
      </c>
      <c r="AP902" s="7">
        <f>IF(S902&gt;0,RANK(S902,(N902:P902,Q902:AL902)),0)</f>
        <v>0</v>
      </c>
      <c r="AQ902" s="7">
        <f>IF(T902&gt;0,RANK(T902,(N902:P902,Q902:AL902)),0)</f>
        <v>9</v>
      </c>
      <c r="AR902" s="2">
        <f t="shared" si="348"/>
        <v>3.9588281868566902E-4</v>
      </c>
      <c r="AS902" s="2">
        <f t="shared" si="349"/>
        <v>1.5835312747426761E-3</v>
      </c>
      <c r="AT902" s="2">
        <f t="shared" si="350"/>
        <v>0</v>
      </c>
      <c r="AU902" s="2">
        <f t="shared" si="351"/>
        <v>2.6392187912377939E-4</v>
      </c>
      <c r="AW902" t="s">
        <v>1267</v>
      </c>
      <c r="AX902" t="s">
        <v>2795</v>
      </c>
      <c r="AY902">
        <v>5</v>
      </c>
      <c r="BA902" s="127">
        <v>19</v>
      </c>
      <c r="BB902" s="130">
        <v>143</v>
      </c>
      <c r="BC902" s="131">
        <f t="shared" si="341"/>
        <v>19143</v>
      </c>
      <c r="BE902" s="7" t="s">
        <v>3271</v>
      </c>
    </row>
    <row r="903" spans="1:57" hidden="1" outlineLevel="1" x14ac:dyDescent="0.2">
      <c r="A903" t="s">
        <v>471</v>
      </c>
      <c r="B903" t="s">
        <v>2795</v>
      </c>
      <c r="C903" s="1">
        <f t="shared" si="342"/>
        <v>3600</v>
      </c>
      <c r="D903" s="7">
        <f>RANK(N903,(N903:P903,Q903:AL903))</f>
        <v>2</v>
      </c>
      <c r="E903" s="7">
        <f>RANK(O903,(N903:P903,Q903:AL903))</f>
        <v>1</v>
      </c>
      <c r="F903" s="7">
        <f>IF(P903&gt;0,RANK(P903,(N903:P903,Q903:AL903)),0)</f>
        <v>3</v>
      </c>
      <c r="G903" s="1">
        <f t="shared" si="343"/>
        <v>766</v>
      </c>
      <c r="H903" s="2">
        <f t="shared" si="340"/>
        <v>0.21277777777777779</v>
      </c>
      <c r="I903" s="2"/>
      <c r="J903" s="2">
        <f t="shared" si="344"/>
        <v>0.27500000000000002</v>
      </c>
      <c r="K903" s="2">
        <f t="shared" si="345"/>
        <v>0.48777777777777775</v>
      </c>
      <c r="L903" s="2">
        <f t="shared" si="346"/>
        <v>0.22583333333333333</v>
      </c>
      <c r="M903" s="2">
        <f t="shared" si="347"/>
        <v>1.1388888888888893E-2</v>
      </c>
      <c r="N903" s="1">
        <v>990</v>
      </c>
      <c r="O903" s="1">
        <v>1756</v>
      </c>
      <c r="P903" s="1">
        <v>813</v>
      </c>
      <c r="Q903" s="1">
        <v>1</v>
      </c>
      <c r="R903" s="1">
        <v>3</v>
      </c>
      <c r="T903" s="1">
        <v>5</v>
      </c>
      <c r="U903" s="1">
        <v>2</v>
      </c>
      <c r="W903" s="1">
        <v>2</v>
      </c>
      <c r="X903" s="1">
        <v>2</v>
      </c>
      <c r="AA903" s="1">
        <v>1</v>
      </c>
      <c r="AE903" s="1">
        <v>9</v>
      </c>
      <c r="AF903" s="1">
        <v>16</v>
      </c>
      <c r="AN903" s="7">
        <f>IF(Q903&gt;0,RANK(Q903,(N903:P903,Q903:AL903)),0)</f>
        <v>11</v>
      </c>
      <c r="AO903" s="7">
        <f>IF(R903&gt;0,RANK(R903,(N903:P903,Q903:AL903)),0)</f>
        <v>7</v>
      </c>
      <c r="AP903" s="7">
        <f>IF(S903&gt;0,RANK(S903,(N903:P903,Q903:AL903)),0)</f>
        <v>0</v>
      </c>
      <c r="AQ903" s="7">
        <f>IF(T903&gt;0,RANK(T903,(N903:P903,Q903:AL903)),0)</f>
        <v>6</v>
      </c>
      <c r="AR903" s="2">
        <f t="shared" si="348"/>
        <v>2.7777777777777778E-4</v>
      </c>
      <c r="AS903" s="2">
        <f t="shared" si="349"/>
        <v>8.3333333333333339E-4</v>
      </c>
      <c r="AT903" s="2">
        <f t="shared" si="350"/>
        <v>0</v>
      </c>
      <c r="AU903" s="2">
        <f t="shared" si="351"/>
        <v>1.3888888888888889E-3</v>
      </c>
      <c r="AW903" t="s">
        <v>471</v>
      </c>
      <c r="AX903" t="s">
        <v>2795</v>
      </c>
      <c r="AY903">
        <v>5</v>
      </c>
      <c r="BA903" s="127">
        <v>19</v>
      </c>
      <c r="BB903" s="130">
        <v>145</v>
      </c>
      <c r="BC903" s="131">
        <f t="shared" si="341"/>
        <v>19145</v>
      </c>
      <c r="BE903" s="7" t="s">
        <v>3271</v>
      </c>
    </row>
    <row r="904" spans="1:57" hidden="1" outlineLevel="1" x14ac:dyDescent="0.2">
      <c r="A904" t="s">
        <v>2341</v>
      </c>
      <c r="B904" t="s">
        <v>2795</v>
      </c>
      <c r="C904" s="1">
        <f t="shared" si="342"/>
        <v>7310</v>
      </c>
      <c r="D904" s="7">
        <f>RANK(N904,(N904:P904,Q904:AL904))</f>
        <v>2</v>
      </c>
      <c r="E904" s="7">
        <f>RANK(O904,(N904:P904,Q904:AL904))</f>
        <v>1</v>
      </c>
      <c r="F904" s="7">
        <f>IF(P904&gt;0,RANK(P904,(N904:P904,Q904:AL904)),0)</f>
        <v>3</v>
      </c>
      <c r="G904" s="1">
        <f t="shared" si="343"/>
        <v>1719</v>
      </c>
      <c r="H904" s="2">
        <f t="shared" si="340"/>
        <v>0.23515731874145007</v>
      </c>
      <c r="I904" s="2"/>
      <c r="J904" s="2">
        <f t="shared" si="344"/>
        <v>0.26689466484268126</v>
      </c>
      <c r="K904" s="2">
        <f t="shared" si="345"/>
        <v>0.50205198358413128</v>
      </c>
      <c r="L904" s="2">
        <f t="shared" si="346"/>
        <v>0.2283173734610123</v>
      </c>
      <c r="M904" s="2">
        <f t="shared" si="347"/>
        <v>2.7359781121751026E-3</v>
      </c>
      <c r="N904" s="1">
        <v>1951</v>
      </c>
      <c r="O904" s="1">
        <v>3670</v>
      </c>
      <c r="P904" s="1">
        <v>1669</v>
      </c>
      <c r="Q904" s="1">
        <v>7</v>
      </c>
      <c r="R904" s="1">
        <v>2</v>
      </c>
      <c r="T904" s="1">
        <v>1</v>
      </c>
      <c r="U904" s="1">
        <v>7</v>
      </c>
      <c r="AA904" s="1">
        <v>1</v>
      </c>
      <c r="AE904" s="1">
        <v>1</v>
      </c>
      <c r="AF904" s="1">
        <v>1</v>
      </c>
      <c r="AN904" s="7">
        <f>IF(Q904&gt;0,RANK(Q904,(N904:P904,Q904:AL904)),0)</f>
        <v>4</v>
      </c>
      <c r="AO904" s="7">
        <f>IF(R904&gt;0,RANK(R904,(N904:P904,Q904:AL904)),0)</f>
        <v>6</v>
      </c>
      <c r="AP904" s="7">
        <f>IF(S904&gt;0,RANK(S904,(N904:P904,Q904:AL904)),0)</f>
        <v>0</v>
      </c>
      <c r="AQ904" s="7">
        <f>IF(T904&gt;0,RANK(T904,(N904:P904,Q904:AL904)),0)</f>
        <v>7</v>
      </c>
      <c r="AR904" s="2">
        <f t="shared" si="348"/>
        <v>9.575923392612859E-4</v>
      </c>
      <c r="AS904" s="2">
        <f t="shared" si="349"/>
        <v>2.7359781121751026E-4</v>
      </c>
      <c r="AT904" s="2">
        <f t="shared" si="350"/>
        <v>0</v>
      </c>
      <c r="AU904" s="2">
        <f t="shared" si="351"/>
        <v>1.3679890560875513E-4</v>
      </c>
      <c r="AW904" t="s">
        <v>2341</v>
      </c>
      <c r="AX904" t="s">
        <v>2795</v>
      </c>
      <c r="AY904">
        <v>3</v>
      </c>
      <c r="BA904" s="127">
        <v>19</v>
      </c>
      <c r="BB904" s="130">
        <v>147</v>
      </c>
      <c r="BC904" s="131">
        <f t="shared" si="341"/>
        <v>19147</v>
      </c>
      <c r="BE904" s="7" t="s">
        <v>3271</v>
      </c>
    </row>
    <row r="905" spans="1:57" hidden="1" outlineLevel="1" x14ac:dyDescent="0.2">
      <c r="A905" t="s">
        <v>262</v>
      </c>
      <c r="B905" t="s">
        <v>2795</v>
      </c>
      <c r="C905" s="1">
        <f t="shared" si="342"/>
        <v>5379</v>
      </c>
      <c r="D905" s="7">
        <f>RANK(N905,(N905:P905,Q905:AL905))</f>
        <v>1</v>
      </c>
      <c r="E905" s="7">
        <f>RANK(O905,(N905:P905,Q905:AL905))</f>
        <v>2</v>
      </c>
      <c r="F905" s="7">
        <f>IF(P905&gt;0,RANK(P905,(N905:P905,Q905:AL905)),0)</f>
        <v>3</v>
      </c>
      <c r="G905" s="1">
        <f t="shared" si="343"/>
        <v>585</v>
      </c>
      <c r="H905" s="2">
        <f t="shared" si="340"/>
        <v>0.10875627440044618</v>
      </c>
      <c r="I905" s="2"/>
      <c r="J905" s="2">
        <f t="shared" si="344"/>
        <v>0.44134597508830636</v>
      </c>
      <c r="K905" s="2">
        <f t="shared" si="345"/>
        <v>0.3325897006878602</v>
      </c>
      <c r="L905" s="2">
        <f t="shared" si="346"/>
        <v>0.22048707938278492</v>
      </c>
      <c r="M905" s="2">
        <f t="shared" si="347"/>
        <v>5.5772448410484621E-3</v>
      </c>
      <c r="N905" s="1">
        <v>2374</v>
      </c>
      <c r="O905" s="1">
        <v>1789</v>
      </c>
      <c r="P905" s="1">
        <v>1186</v>
      </c>
      <c r="Q905" s="1">
        <v>1</v>
      </c>
      <c r="R905" s="1">
        <v>4</v>
      </c>
      <c r="T905" s="1">
        <v>3</v>
      </c>
      <c r="U905" s="1">
        <v>4</v>
      </c>
      <c r="AA905" s="1">
        <v>2</v>
      </c>
      <c r="AE905" s="1">
        <v>6</v>
      </c>
      <c r="AF905" s="1">
        <v>10</v>
      </c>
      <c r="AN905" s="7">
        <f>IF(Q905&gt;0,RANK(Q905,(N905:P905,Q905:AL905)),0)</f>
        <v>10</v>
      </c>
      <c r="AO905" s="7">
        <f>IF(R905&gt;0,RANK(R905,(N905:P905,Q905:AL905)),0)</f>
        <v>6</v>
      </c>
      <c r="AP905" s="7">
        <f>IF(S905&gt;0,RANK(S905,(N905:P905,Q905:AL905)),0)</f>
        <v>0</v>
      </c>
      <c r="AQ905" s="7">
        <f>IF(T905&gt;0,RANK(T905,(N905:P905,Q905:AL905)),0)</f>
        <v>8</v>
      </c>
      <c r="AR905" s="2">
        <f t="shared" si="348"/>
        <v>1.8590816136828406E-4</v>
      </c>
      <c r="AS905" s="2">
        <f t="shared" si="349"/>
        <v>7.4363264547313624E-4</v>
      </c>
      <c r="AT905" s="2">
        <f t="shared" si="350"/>
        <v>0</v>
      </c>
      <c r="AU905" s="2">
        <f t="shared" si="351"/>
        <v>5.5772448410485224E-4</v>
      </c>
      <c r="AW905" t="s">
        <v>262</v>
      </c>
      <c r="AX905" t="s">
        <v>2795</v>
      </c>
      <c r="AY905">
        <v>5</v>
      </c>
      <c r="BA905" s="127">
        <v>19</v>
      </c>
      <c r="BB905" s="130">
        <v>149</v>
      </c>
      <c r="BC905" s="131">
        <f t="shared" si="341"/>
        <v>19149</v>
      </c>
      <c r="BE905" s="7" t="s">
        <v>3271</v>
      </c>
    </row>
    <row r="906" spans="1:57" hidden="1" outlineLevel="1" x14ac:dyDescent="0.2">
      <c r="A906" t="s">
        <v>458</v>
      </c>
      <c r="B906" t="s">
        <v>2795</v>
      </c>
      <c r="C906" s="1">
        <f t="shared" si="342"/>
        <v>10484</v>
      </c>
      <c r="D906" s="7">
        <f>RANK(N906,(N906:P906,Q906:AL906))</f>
        <v>2</v>
      </c>
      <c r="E906" s="7">
        <f>RANK(O906,(N906:P906,Q906:AL906))</f>
        <v>1</v>
      </c>
      <c r="F906" s="7">
        <f>IF(P906&gt;0,RANK(P906,(N906:P906,Q906:AL906)),0)</f>
        <v>3</v>
      </c>
      <c r="G906" s="1">
        <f t="shared" si="343"/>
        <v>2025</v>
      </c>
      <c r="H906" s="2">
        <f t="shared" si="340"/>
        <v>0.1931514689049981</v>
      </c>
      <c r="I906" s="2"/>
      <c r="J906" s="2">
        <f t="shared" si="344"/>
        <v>0.30246089278901184</v>
      </c>
      <c r="K906" s="2">
        <f t="shared" si="345"/>
        <v>0.49561236169400991</v>
      </c>
      <c r="L906" s="2">
        <f t="shared" si="346"/>
        <v>0.19448683708508202</v>
      </c>
      <c r="M906" s="2">
        <f t="shared" si="347"/>
        <v>7.4399084318962916E-3</v>
      </c>
      <c r="N906" s="1">
        <v>3171</v>
      </c>
      <c r="O906" s="1">
        <v>5196</v>
      </c>
      <c r="P906" s="1">
        <v>2039</v>
      </c>
      <c r="Q906" s="1">
        <v>6</v>
      </c>
      <c r="R906" s="1">
        <v>9</v>
      </c>
      <c r="S906" s="1">
        <v>1</v>
      </c>
      <c r="T906" s="1">
        <v>3</v>
      </c>
      <c r="U906" s="1">
        <v>8</v>
      </c>
      <c r="V906" s="1">
        <v>1</v>
      </c>
      <c r="X906" s="1">
        <v>2</v>
      </c>
      <c r="AA906" s="1">
        <v>4</v>
      </c>
      <c r="AE906" s="1">
        <v>3</v>
      </c>
      <c r="AF906" s="1">
        <v>41</v>
      </c>
      <c r="AN906" s="7">
        <f>IF(Q906&gt;0,RANK(Q906,(N906:P906,Q906:AL906)),0)</f>
        <v>7</v>
      </c>
      <c r="AO906" s="7">
        <f>IF(R906&gt;0,RANK(R906,(N906:P906,Q906:AL906)),0)</f>
        <v>5</v>
      </c>
      <c r="AP906" s="7">
        <f>IF(S906&gt;0,RANK(S906,(N906:P906,Q906:AL906)),0)</f>
        <v>12</v>
      </c>
      <c r="AQ906" s="7">
        <f>IF(T906&gt;0,RANK(T906,(N906:P906,Q906:AL906)),0)</f>
        <v>9</v>
      </c>
      <c r="AR906" s="2">
        <f t="shared" si="348"/>
        <v>5.7230064860740171E-4</v>
      </c>
      <c r="AS906" s="2">
        <f t="shared" si="349"/>
        <v>8.5845097291110267E-4</v>
      </c>
      <c r="AT906" s="2">
        <f t="shared" si="350"/>
        <v>9.5383441434566965E-5</v>
      </c>
      <c r="AU906" s="2">
        <f t="shared" si="351"/>
        <v>2.8615032430370085E-4</v>
      </c>
      <c r="AW906" t="s">
        <v>458</v>
      </c>
      <c r="AX906" t="s">
        <v>2795</v>
      </c>
      <c r="AY906">
        <v>5</v>
      </c>
      <c r="BA906" s="127">
        <v>19</v>
      </c>
      <c r="BB906" s="130">
        <v>151</v>
      </c>
      <c r="BC906" s="131">
        <f t="shared" si="341"/>
        <v>19151</v>
      </c>
      <c r="BE906" s="7" t="s">
        <v>3271</v>
      </c>
    </row>
    <row r="907" spans="1:57" hidden="1" outlineLevel="1" x14ac:dyDescent="0.2">
      <c r="A907" t="s">
        <v>2455</v>
      </c>
      <c r="B907" t="s">
        <v>2795</v>
      </c>
      <c r="C907" s="1">
        <f t="shared" si="342"/>
        <v>4669</v>
      </c>
      <c r="D907" s="7">
        <f>RANK(N907,(N907:P907,Q907:AL907))</f>
        <v>1</v>
      </c>
      <c r="E907" s="7">
        <f>RANK(O907,(N907:P907,Q907:AL907))</f>
        <v>2</v>
      </c>
      <c r="F907" s="7">
        <f>IF(P907&gt;0,RANK(P907,(N907:P907,Q907:AL907)),0)</f>
        <v>3</v>
      </c>
      <c r="G907" s="1">
        <f t="shared" si="343"/>
        <v>176</v>
      </c>
      <c r="H907" s="2">
        <f t="shared" si="340"/>
        <v>3.7695437995288072E-2</v>
      </c>
      <c r="I907" s="2"/>
      <c r="J907" s="2">
        <f t="shared" si="344"/>
        <v>0.4110087813236239</v>
      </c>
      <c r="K907" s="2">
        <f t="shared" si="345"/>
        <v>0.37331334332833582</v>
      </c>
      <c r="L907" s="2">
        <f t="shared" si="346"/>
        <v>0.20175626472478048</v>
      </c>
      <c r="M907" s="2">
        <f t="shared" si="347"/>
        <v>1.3921610623259861E-2</v>
      </c>
      <c r="N907" s="1">
        <v>1919</v>
      </c>
      <c r="O907" s="1">
        <v>1743</v>
      </c>
      <c r="P907" s="1">
        <v>942</v>
      </c>
      <c r="Q907" s="1">
        <v>13</v>
      </c>
      <c r="R907" s="1">
        <v>4</v>
      </c>
      <c r="T907" s="1">
        <v>5</v>
      </c>
      <c r="U907" s="1">
        <v>13</v>
      </c>
      <c r="W907" s="1">
        <v>2</v>
      </c>
      <c r="X907" s="1">
        <v>2</v>
      </c>
      <c r="Y907" s="1">
        <v>3</v>
      </c>
      <c r="AA907" s="1">
        <v>5</v>
      </c>
      <c r="AE907" s="1">
        <v>2</v>
      </c>
      <c r="AF907" s="1">
        <v>16</v>
      </c>
      <c r="AN907" s="7">
        <f>IF(Q907&gt;0,RANK(Q907,(N907:P907,Q907:AL907)),0)</f>
        <v>5</v>
      </c>
      <c r="AO907" s="7">
        <f>IF(R907&gt;0,RANK(R907,(N907:P907,Q907:AL907)),0)</f>
        <v>9</v>
      </c>
      <c r="AP907" s="7">
        <f>IF(S907&gt;0,RANK(S907,(N907:P907,Q907:AL907)),0)</f>
        <v>0</v>
      </c>
      <c r="AQ907" s="7">
        <f>IF(T907&gt;0,RANK(T907,(N907:P907,Q907:AL907)),0)</f>
        <v>7</v>
      </c>
      <c r="AR907" s="2">
        <f t="shared" si="348"/>
        <v>2.7843221246519599E-3</v>
      </c>
      <c r="AS907" s="2">
        <f t="shared" si="349"/>
        <v>8.5671449989291066E-4</v>
      </c>
      <c r="AT907" s="2">
        <f t="shared" si="350"/>
        <v>0</v>
      </c>
      <c r="AU907" s="2">
        <f t="shared" si="351"/>
        <v>1.0708931248661383E-3</v>
      </c>
      <c r="AW907" t="s">
        <v>2455</v>
      </c>
      <c r="AX907" t="s">
        <v>2795</v>
      </c>
      <c r="AY907">
        <v>5</v>
      </c>
      <c r="BA907" s="127">
        <v>19</v>
      </c>
      <c r="BB907" s="130">
        <v>153</v>
      </c>
      <c r="BC907" s="131">
        <f t="shared" si="341"/>
        <v>19153</v>
      </c>
      <c r="BE907" s="7" t="s">
        <v>3271</v>
      </c>
    </row>
    <row r="908" spans="1:57" hidden="1" outlineLevel="1" x14ac:dyDescent="0.2">
      <c r="A908" t="s">
        <v>1877</v>
      </c>
      <c r="B908" t="s">
        <v>2795</v>
      </c>
      <c r="C908" s="1">
        <f t="shared" si="342"/>
        <v>167258</v>
      </c>
      <c r="D908" s="7">
        <f>RANK(N908,(N908:P908,Q908:AL908))</f>
        <v>1</v>
      </c>
      <c r="E908" s="7">
        <f>RANK(O908,(N908:P908,Q908:AL908))</f>
        <v>2</v>
      </c>
      <c r="F908" s="7">
        <f>IF(P908&gt;0,RANK(P908,(N908:P908,Q908:AL908)),0)</f>
        <v>3</v>
      </c>
      <c r="G908" s="1">
        <f t="shared" si="343"/>
        <v>14877</v>
      </c>
      <c r="H908" s="2">
        <f t="shared" si="340"/>
        <v>8.8946418108550862E-2</v>
      </c>
      <c r="I908" s="2"/>
      <c r="J908" s="2">
        <f t="shared" si="344"/>
        <v>0.46984299704647908</v>
      </c>
      <c r="K908" s="2">
        <f t="shared" si="345"/>
        <v>0.38089657893792822</v>
      </c>
      <c r="L908" s="2">
        <f t="shared" si="346"/>
        <v>0.14441760633273146</v>
      </c>
      <c r="M908" s="2">
        <f t="shared" si="347"/>
        <v>4.8428176828612945E-3</v>
      </c>
      <c r="N908" s="1">
        <v>78585</v>
      </c>
      <c r="O908" s="1">
        <v>63708</v>
      </c>
      <c r="P908" s="1">
        <v>24155</v>
      </c>
      <c r="Q908" s="1">
        <v>189</v>
      </c>
      <c r="R908" s="1">
        <v>74</v>
      </c>
      <c r="S908" s="1">
        <v>24</v>
      </c>
      <c r="T908" s="1">
        <v>100</v>
      </c>
      <c r="U908" s="1">
        <v>94</v>
      </c>
      <c r="V908" s="1">
        <v>49</v>
      </c>
      <c r="W908" s="1">
        <v>42</v>
      </c>
      <c r="X908" s="1">
        <v>29</v>
      </c>
      <c r="Y908" s="1">
        <v>96</v>
      </c>
      <c r="AA908" s="1">
        <v>63</v>
      </c>
      <c r="AE908" s="1">
        <v>23</v>
      </c>
      <c r="AF908" s="1">
        <v>27</v>
      </c>
      <c r="AN908" s="7">
        <f>IF(Q908&gt;0,RANK(Q908,(N908:P908,Q908:AL908)),0)</f>
        <v>4</v>
      </c>
      <c r="AO908" s="7">
        <f>IF(R908&gt;0,RANK(R908,(N908:P908,Q908:AL908)),0)</f>
        <v>8</v>
      </c>
      <c r="AP908" s="7">
        <f>IF(S908&gt;0,RANK(S908,(N908:P908,Q908:AL908)),0)</f>
        <v>14</v>
      </c>
      <c r="AQ908" s="7">
        <f>IF(T908&gt;0,RANK(T908,(N908:P908,Q908:AL908)),0)</f>
        <v>5</v>
      </c>
      <c r="AR908" s="2">
        <f t="shared" si="348"/>
        <v>1.1299907926676153E-3</v>
      </c>
      <c r="AS908" s="2">
        <f t="shared" si="349"/>
        <v>4.4243025744657952E-4</v>
      </c>
      <c r="AT908" s="2">
        <f t="shared" si="350"/>
        <v>1.4349089430699876E-4</v>
      </c>
      <c r="AU908" s="2">
        <f t="shared" si="351"/>
        <v>5.9787872627916152E-4</v>
      </c>
      <c r="AW908" t="s">
        <v>1877</v>
      </c>
      <c r="AX908" t="s">
        <v>2795</v>
      </c>
      <c r="AY908">
        <v>4</v>
      </c>
      <c r="BA908" s="127">
        <v>19</v>
      </c>
      <c r="BB908" s="130">
        <v>155</v>
      </c>
      <c r="BC908" s="131">
        <f t="shared" si="341"/>
        <v>19155</v>
      </c>
      <c r="BE908" s="7" t="s">
        <v>3271</v>
      </c>
    </row>
    <row r="909" spans="1:57" hidden="1" outlineLevel="1" x14ac:dyDescent="0.2">
      <c r="A909" t="s">
        <v>1268</v>
      </c>
      <c r="B909" t="s">
        <v>2795</v>
      </c>
      <c r="C909" s="1">
        <f t="shared" si="342"/>
        <v>37115</v>
      </c>
      <c r="D909" s="7">
        <f>RANK(N909,(N909:P909,Q909:AL909))</f>
        <v>2</v>
      </c>
      <c r="E909" s="7">
        <f>RANK(O909,(N909:P909,Q909:AL909))</f>
        <v>1</v>
      </c>
      <c r="F909" s="7">
        <f>IF(P909&gt;0,RANK(P909,(N909:P909,Q909:AL909)),0)</f>
        <v>3</v>
      </c>
      <c r="G909" s="1">
        <f t="shared" si="343"/>
        <v>2443</v>
      </c>
      <c r="H909" s="2">
        <f t="shared" si="340"/>
        <v>6.5822443755893842E-2</v>
      </c>
      <c r="I909" s="2"/>
      <c r="J909" s="2">
        <f t="shared" si="344"/>
        <v>0.35640576586285866</v>
      </c>
      <c r="K909" s="2">
        <f t="shared" si="345"/>
        <v>0.42222820961875251</v>
      </c>
      <c r="L909" s="2">
        <f t="shared" si="346"/>
        <v>0.21648929004445641</v>
      </c>
      <c r="M909" s="2">
        <f t="shared" si="347"/>
        <v>4.8767344739324148E-3</v>
      </c>
      <c r="N909" s="1">
        <v>13228</v>
      </c>
      <c r="O909" s="1">
        <v>15671</v>
      </c>
      <c r="P909" s="1">
        <v>8035</v>
      </c>
      <c r="Q909" s="1">
        <v>22</v>
      </c>
      <c r="R909" s="1">
        <v>7</v>
      </c>
      <c r="S909" s="1">
        <v>5</v>
      </c>
      <c r="T909" s="1">
        <v>6</v>
      </c>
      <c r="U909" s="1">
        <v>44</v>
      </c>
      <c r="V909" s="1">
        <v>2</v>
      </c>
      <c r="W909" s="1">
        <v>8</v>
      </c>
      <c r="X909" s="1">
        <v>7</v>
      </c>
      <c r="Y909" s="1">
        <v>19</v>
      </c>
      <c r="AA909" s="1">
        <v>18</v>
      </c>
      <c r="AE909" s="1">
        <v>36</v>
      </c>
      <c r="AF909" s="1">
        <v>7</v>
      </c>
      <c r="AN909" s="7">
        <f>IF(Q909&gt;0,RANK(Q909,(N909:P909,Q909:AL909)),0)</f>
        <v>6</v>
      </c>
      <c r="AO909" s="7">
        <f>IF(R909&gt;0,RANK(R909,(N909:P909,Q909:AL909)),0)</f>
        <v>10</v>
      </c>
      <c r="AP909" s="7">
        <f>IF(S909&gt;0,RANK(S909,(N909:P909,Q909:AL909)),0)</f>
        <v>14</v>
      </c>
      <c r="AQ909" s="7">
        <f>IF(T909&gt;0,RANK(T909,(N909:P909,Q909:AL909)),0)</f>
        <v>13</v>
      </c>
      <c r="AR909" s="2">
        <f t="shared" si="348"/>
        <v>5.9275225650006738E-4</v>
      </c>
      <c r="AS909" s="2">
        <f t="shared" si="349"/>
        <v>1.8860299070456689E-4</v>
      </c>
      <c r="AT909" s="2">
        <f t="shared" si="350"/>
        <v>1.347164219318335E-4</v>
      </c>
      <c r="AU909" s="2">
        <f t="shared" si="351"/>
        <v>1.6165970631820019E-4</v>
      </c>
      <c r="AW909" t="s">
        <v>1268</v>
      </c>
      <c r="AX909" t="s">
        <v>2795</v>
      </c>
      <c r="AY909">
        <v>4</v>
      </c>
      <c r="BA909" s="127">
        <v>19</v>
      </c>
      <c r="BB909" s="130">
        <v>157</v>
      </c>
      <c r="BC909" s="131">
        <f t="shared" si="341"/>
        <v>19157</v>
      </c>
      <c r="BE909" s="7" t="s">
        <v>3271</v>
      </c>
    </row>
    <row r="910" spans="1:57" hidden="1" outlineLevel="1" x14ac:dyDescent="0.2">
      <c r="A910" t="s">
        <v>752</v>
      </c>
      <c r="B910" t="s">
        <v>2795</v>
      </c>
      <c r="C910" s="1">
        <f t="shared" si="342"/>
        <v>9047</v>
      </c>
      <c r="D910" s="7">
        <f>RANK(N910,(N910:P910,Q910:AL910))</f>
        <v>1</v>
      </c>
      <c r="E910" s="7">
        <f>RANK(O910,(N910:P910,Q910:AL910))</f>
        <v>2</v>
      </c>
      <c r="F910" s="7">
        <f>IF(P910&gt;0,RANK(P910,(N910:P910,Q910:AL910)),0)</f>
        <v>3</v>
      </c>
      <c r="G910" s="1">
        <f t="shared" si="343"/>
        <v>811</v>
      </c>
      <c r="H910" s="2">
        <f t="shared" si="340"/>
        <v>8.9642975572012826E-2</v>
      </c>
      <c r="I910" s="2"/>
      <c r="J910" s="2">
        <f t="shared" si="344"/>
        <v>0.44832541173869789</v>
      </c>
      <c r="K910" s="2">
        <f t="shared" si="345"/>
        <v>0.3586824361666851</v>
      </c>
      <c r="L910" s="2">
        <f t="shared" si="346"/>
        <v>0.18569691610478611</v>
      </c>
      <c r="M910" s="2">
        <f t="shared" si="347"/>
        <v>7.2952359898308949E-3</v>
      </c>
      <c r="N910" s="1">
        <v>4056</v>
      </c>
      <c r="O910" s="1">
        <v>3245</v>
      </c>
      <c r="P910" s="1">
        <v>1680</v>
      </c>
      <c r="Q910" s="1">
        <v>7</v>
      </c>
      <c r="R910" s="1">
        <v>10</v>
      </c>
      <c r="S910" s="1">
        <v>1</v>
      </c>
      <c r="T910" s="1">
        <v>7</v>
      </c>
      <c r="U910" s="1">
        <v>10</v>
      </c>
      <c r="V910" s="1">
        <v>2</v>
      </c>
      <c r="W910" s="1">
        <v>2</v>
      </c>
      <c r="X910" s="1">
        <v>3</v>
      </c>
      <c r="Y910" s="1">
        <v>3</v>
      </c>
      <c r="AA910" s="1">
        <v>5</v>
      </c>
      <c r="AE910" s="1">
        <v>5</v>
      </c>
      <c r="AF910" s="1">
        <v>11</v>
      </c>
      <c r="AN910" s="7">
        <f>IF(Q910&gt;0,RANK(Q910,(N910:P910,Q910:AL910)),0)</f>
        <v>7</v>
      </c>
      <c r="AO910" s="7">
        <f>IF(R910&gt;0,RANK(R910,(N910:P910,Q910:AL910)),0)</f>
        <v>5</v>
      </c>
      <c r="AP910" s="7">
        <f>IF(S910&gt;0,RANK(S910,(N910:P910,Q910:AL910)),0)</f>
        <v>15</v>
      </c>
      <c r="AQ910" s="7">
        <f>IF(T910&gt;0,RANK(T910,(N910:P910,Q910:AL910)),0)</f>
        <v>7</v>
      </c>
      <c r="AR910" s="2">
        <f t="shared" si="348"/>
        <v>7.7373715043660884E-4</v>
      </c>
      <c r="AS910" s="2">
        <f t="shared" si="349"/>
        <v>1.1053387863380127E-3</v>
      </c>
      <c r="AT910" s="2">
        <f t="shared" si="350"/>
        <v>1.1053387863380126E-4</v>
      </c>
      <c r="AU910" s="2">
        <f t="shared" si="351"/>
        <v>7.7373715043660884E-4</v>
      </c>
      <c r="AW910" t="s">
        <v>752</v>
      </c>
      <c r="AX910" t="s">
        <v>2795</v>
      </c>
      <c r="AY910">
        <v>3</v>
      </c>
      <c r="BA910" s="127">
        <v>19</v>
      </c>
      <c r="BB910" s="130">
        <v>159</v>
      </c>
      <c r="BC910" s="131">
        <f t="shared" si="341"/>
        <v>19159</v>
      </c>
      <c r="BE910" s="7" t="s">
        <v>3271</v>
      </c>
    </row>
    <row r="911" spans="1:57" hidden="1" outlineLevel="1" x14ac:dyDescent="0.2">
      <c r="A911" t="s">
        <v>1034</v>
      </c>
      <c r="B911" t="s">
        <v>2795</v>
      </c>
      <c r="C911" s="1">
        <f t="shared" si="342"/>
        <v>2869</v>
      </c>
      <c r="D911" s="7">
        <f>RANK(N911,(N911:P911,Q911:AL911))</f>
        <v>1</v>
      </c>
      <c r="E911" s="7">
        <f>RANK(O911,(N911:P911,Q911:AL911))</f>
        <v>2</v>
      </c>
      <c r="F911" s="7">
        <f>IF(P911&gt;0,RANK(P911,(N911:P911,Q911:AL911)),0)</f>
        <v>3</v>
      </c>
      <c r="G911" s="1">
        <f t="shared" si="343"/>
        <v>374</v>
      </c>
      <c r="H911" s="2">
        <f t="shared" si="340"/>
        <v>0.13035901010805159</v>
      </c>
      <c r="I911" s="2"/>
      <c r="J911" s="2">
        <f t="shared" si="344"/>
        <v>0.46741024747298709</v>
      </c>
      <c r="K911" s="2">
        <f t="shared" si="345"/>
        <v>0.33705123736493553</v>
      </c>
      <c r="L911" s="2">
        <f t="shared" si="346"/>
        <v>0.19205298013245034</v>
      </c>
      <c r="M911" s="2">
        <f t="shared" si="347"/>
        <v>3.4855350296270349E-3</v>
      </c>
      <c r="N911" s="1">
        <v>1341</v>
      </c>
      <c r="O911" s="1">
        <v>967</v>
      </c>
      <c r="P911" s="1">
        <v>551</v>
      </c>
      <c r="R911" s="1">
        <v>2</v>
      </c>
      <c r="T911" s="1">
        <v>2</v>
      </c>
      <c r="U911" s="1">
        <v>3</v>
      </c>
      <c r="Y911" s="1">
        <v>1</v>
      </c>
      <c r="AA911" s="1">
        <v>2</v>
      </c>
      <c r="AN911" s="7">
        <f>IF(Q911&gt;0,RANK(Q911,(N911:P911,Q911:AL911)),0)</f>
        <v>0</v>
      </c>
      <c r="AO911" s="7">
        <f>IF(R911&gt;0,RANK(R911,(N911:P911,Q911:AL911)),0)</f>
        <v>5</v>
      </c>
      <c r="AP911" s="7">
        <f>IF(S911&gt;0,RANK(S911,(N911:P911,Q911:AL911)),0)</f>
        <v>0</v>
      </c>
      <c r="AQ911" s="7">
        <f>IF(T911&gt;0,RANK(T911,(N911:P911,Q911:AL911)),0)</f>
        <v>5</v>
      </c>
      <c r="AR911" s="2">
        <f t="shared" si="348"/>
        <v>0</v>
      </c>
      <c r="AS911" s="2">
        <f t="shared" si="349"/>
        <v>6.9710700592540956E-4</v>
      </c>
      <c r="AT911" s="2">
        <f t="shared" si="350"/>
        <v>0</v>
      </c>
      <c r="AU911" s="2">
        <f t="shared" si="351"/>
        <v>6.9710700592540956E-4</v>
      </c>
      <c r="AW911" t="s">
        <v>1034</v>
      </c>
      <c r="AX911" t="s">
        <v>2795</v>
      </c>
      <c r="AY911">
        <v>3</v>
      </c>
      <c r="BA911" s="127">
        <v>19</v>
      </c>
      <c r="BB911" s="130">
        <v>161</v>
      </c>
      <c r="BC911" s="131">
        <f t="shared" si="341"/>
        <v>19161</v>
      </c>
      <c r="BE911" s="7" t="s">
        <v>3271</v>
      </c>
    </row>
    <row r="912" spans="1:57" hidden="1" outlineLevel="1" x14ac:dyDescent="0.2">
      <c r="A912" t="s">
        <v>1627</v>
      </c>
      <c r="B912" t="s">
        <v>2795</v>
      </c>
      <c r="C912" s="1">
        <f t="shared" si="342"/>
        <v>5215</v>
      </c>
      <c r="D912" s="7">
        <f>RANK(N912,(N912:P912,Q912:AL912))</f>
        <v>2</v>
      </c>
      <c r="E912" s="7">
        <f>RANK(O912,(N912:P912,Q912:AL912))</f>
        <v>1</v>
      </c>
      <c r="F912" s="7">
        <f>IF(P912&gt;0,RANK(P912,(N912:P912,Q912:AL912)),0)</f>
        <v>3</v>
      </c>
      <c r="G912" s="1">
        <f t="shared" si="343"/>
        <v>242</v>
      </c>
      <c r="H912" s="2">
        <f t="shared" si="340"/>
        <v>4.6404602109300093E-2</v>
      </c>
      <c r="I912" s="2"/>
      <c r="J912" s="2">
        <f t="shared" si="344"/>
        <v>0.36356663470757433</v>
      </c>
      <c r="K912" s="2">
        <f t="shared" si="345"/>
        <v>0.40997123681687442</v>
      </c>
      <c r="L912" s="2">
        <f t="shared" si="346"/>
        <v>0.22186001917545542</v>
      </c>
      <c r="M912" s="2">
        <f t="shared" si="347"/>
        <v>4.6021093000958302E-3</v>
      </c>
      <c r="N912" s="1">
        <v>1896</v>
      </c>
      <c r="O912" s="1">
        <v>2138</v>
      </c>
      <c r="P912" s="1">
        <v>1157</v>
      </c>
      <c r="Q912" s="1">
        <v>1</v>
      </c>
      <c r="R912" s="1">
        <v>3</v>
      </c>
      <c r="S912" s="1">
        <v>1</v>
      </c>
      <c r="T912" s="1">
        <v>2</v>
      </c>
      <c r="U912" s="1">
        <v>5</v>
      </c>
      <c r="W912" s="1">
        <v>1</v>
      </c>
      <c r="X912" s="1">
        <v>1</v>
      </c>
      <c r="AA912" s="1">
        <v>1</v>
      </c>
      <c r="AE912" s="1">
        <v>5</v>
      </c>
      <c r="AF912" s="1">
        <v>4</v>
      </c>
      <c r="AN912" s="7">
        <f>IF(Q912&gt;0,RANK(Q912,(N912:P912,Q912:AL912)),0)</f>
        <v>9</v>
      </c>
      <c r="AO912" s="7">
        <f>IF(R912&gt;0,RANK(R912,(N912:P912,Q912:AL912)),0)</f>
        <v>7</v>
      </c>
      <c r="AP912" s="7">
        <f>IF(S912&gt;0,RANK(S912,(N912:P912,Q912:AL912)),0)</f>
        <v>9</v>
      </c>
      <c r="AQ912" s="7">
        <f>IF(T912&gt;0,RANK(T912,(N912:P912,Q912:AL912)),0)</f>
        <v>8</v>
      </c>
      <c r="AR912" s="2">
        <f t="shared" si="348"/>
        <v>1.9175455417066154E-4</v>
      </c>
      <c r="AS912" s="2">
        <f t="shared" si="349"/>
        <v>5.7526366251198463E-4</v>
      </c>
      <c r="AT912" s="2">
        <f t="shared" si="350"/>
        <v>1.9175455417066154E-4</v>
      </c>
      <c r="AU912" s="2">
        <f t="shared" si="351"/>
        <v>3.8350910834132309E-4</v>
      </c>
      <c r="AW912" t="s">
        <v>1627</v>
      </c>
      <c r="AX912" t="s">
        <v>2795</v>
      </c>
      <c r="AY912">
        <v>5</v>
      </c>
      <c r="BA912" s="127">
        <v>19</v>
      </c>
      <c r="BB912" s="130">
        <v>163</v>
      </c>
      <c r="BC912" s="131">
        <f t="shared" si="341"/>
        <v>19163</v>
      </c>
      <c r="BE912" s="7" t="s">
        <v>3271</v>
      </c>
    </row>
    <row r="913" spans="1:57" hidden="1" outlineLevel="1" x14ac:dyDescent="0.2">
      <c r="A913" t="s">
        <v>1465</v>
      </c>
      <c r="B913" t="s">
        <v>2795</v>
      </c>
      <c r="C913" s="1">
        <f t="shared" si="342"/>
        <v>74662</v>
      </c>
      <c r="D913" s="7">
        <f>RANK(N913,(N913:P913,Q913:AL913))</f>
        <v>1</v>
      </c>
      <c r="E913" s="7">
        <f>RANK(O913,(N913:P913,Q913:AL913))</f>
        <v>2</v>
      </c>
      <c r="F913" s="7">
        <f>IF(P913&gt;0,RANK(P913,(N913:P913,Q913:AL913)),0)</f>
        <v>3</v>
      </c>
      <c r="G913" s="1">
        <f t="shared" si="343"/>
        <v>4921</v>
      </c>
      <c r="H913" s="2">
        <f t="shared" si="340"/>
        <v>6.5910369398087379E-2</v>
      </c>
      <c r="I913" s="2"/>
      <c r="J913" s="2">
        <f t="shared" si="344"/>
        <v>0.45223808630896573</v>
      </c>
      <c r="K913" s="2">
        <f t="shared" si="345"/>
        <v>0.38632771691087836</v>
      </c>
      <c r="L913" s="2">
        <f t="shared" si="346"/>
        <v>0.15299616940344485</v>
      </c>
      <c r="M913" s="2">
        <f t="shared" si="347"/>
        <v>8.4380273767111214E-3</v>
      </c>
      <c r="N913" s="1">
        <v>33765</v>
      </c>
      <c r="O913" s="1">
        <v>28844</v>
      </c>
      <c r="P913" s="1">
        <v>11423</v>
      </c>
      <c r="Q913" s="1">
        <v>112</v>
      </c>
      <c r="R913" s="1">
        <v>26</v>
      </c>
      <c r="S913" s="1">
        <v>10</v>
      </c>
      <c r="T913" s="1">
        <v>22</v>
      </c>
      <c r="U913" s="1">
        <v>80</v>
      </c>
      <c r="V913" s="1">
        <v>6</v>
      </c>
      <c r="W913" s="1">
        <v>25</v>
      </c>
      <c r="X913" s="1">
        <v>25</v>
      </c>
      <c r="Y913" s="1">
        <v>36</v>
      </c>
      <c r="AA913" s="1">
        <v>46</v>
      </c>
      <c r="AE913" s="1">
        <v>43</v>
      </c>
      <c r="AF913" s="1">
        <v>199</v>
      </c>
      <c r="AN913" s="7">
        <f>IF(Q913&gt;0,RANK(Q913,(N913:P913,Q913:AL913)),0)</f>
        <v>5</v>
      </c>
      <c r="AO913" s="7">
        <f>IF(R913&gt;0,RANK(R913,(N913:P913,Q913:AL913)),0)</f>
        <v>10</v>
      </c>
      <c r="AP913" s="7">
        <f>IF(S913&gt;0,RANK(S913,(N913:P913,Q913:AL913)),0)</f>
        <v>14</v>
      </c>
      <c r="AQ913" s="7">
        <f>IF(T913&gt;0,RANK(T913,(N913:P913,Q913:AL913)),0)</f>
        <v>13</v>
      </c>
      <c r="AR913" s="2">
        <f t="shared" si="348"/>
        <v>1.5000937558597412E-3</v>
      </c>
      <c r="AS913" s="2">
        <f t="shared" si="349"/>
        <v>3.4823605046743994E-4</v>
      </c>
      <c r="AT913" s="2">
        <f t="shared" si="350"/>
        <v>1.339369424874769E-4</v>
      </c>
      <c r="AU913" s="2">
        <f t="shared" si="351"/>
        <v>2.9466127347244916E-4</v>
      </c>
      <c r="AW913" t="s">
        <v>1465</v>
      </c>
      <c r="AX913" t="s">
        <v>2795</v>
      </c>
      <c r="AY913">
        <v>1</v>
      </c>
      <c r="BA913" s="127">
        <v>19</v>
      </c>
      <c r="BB913" s="130">
        <v>165</v>
      </c>
      <c r="BC913" s="131">
        <f t="shared" si="341"/>
        <v>19165</v>
      </c>
      <c r="BE913" s="7" t="s">
        <v>3271</v>
      </c>
    </row>
    <row r="914" spans="1:57" hidden="1" outlineLevel="1" x14ac:dyDescent="0.2">
      <c r="A914" t="s">
        <v>1816</v>
      </c>
      <c r="B914" t="s">
        <v>2795</v>
      </c>
      <c r="C914" s="1">
        <f t="shared" si="342"/>
        <v>6544</v>
      </c>
      <c r="D914" s="7">
        <f>RANK(N914,(N914:P914,Q914:AL914))</f>
        <v>2</v>
      </c>
      <c r="E914" s="7">
        <f>RANK(O914,(N914:P914,Q914:AL914))</f>
        <v>1</v>
      </c>
      <c r="F914" s="7">
        <f>IF(P914&gt;0,RANK(P914,(N914:P914,Q914:AL914)),0)</f>
        <v>3</v>
      </c>
      <c r="G914" s="1">
        <f t="shared" si="343"/>
        <v>715</v>
      </c>
      <c r="H914" s="2">
        <f t="shared" si="340"/>
        <v>0.10926039119804401</v>
      </c>
      <c r="I914" s="2"/>
      <c r="J914" s="2">
        <f t="shared" si="344"/>
        <v>0.31998777506112469</v>
      </c>
      <c r="K914" s="2">
        <f t="shared" si="345"/>
        <v>0.42924816625916873</v>
      </c>
      <c r="L914" s="2">
        <f t="shared" si="346"/>
        <v>0.24663814180929094</v>
      </c>
      <c r="M914" s="2">
        <f t="shared" si="347"/>
        <v>4.1259168704156912E-3</v>
      </c>
      <c r="N914" s="1">
        <v>2094</v>
      </c>
      <c r="O914" s="1">
        <v>2809</v>
      </c>
      <c r="P914" s="1">
        <v>1614</v>
      </c>
      <c r="Q914" s="1">
        <v>5</v>
      </c>
      <c r="R914" s="1">
        <v>1</v>
      </c>
      <c r="T914" s="1">
        <v>2</v>
      </c>
      <c r="U914" s="1">
        <v>1</v>
      </c>
      <c r="X914" s="1">
        <v>2</v>
      </c>
      <c r="AA914" s="1">
        <v>3</v>
      </c>
      <c r="AE914" s="1">
        <v>2</v>
      </c>
      <c r="AF914" s="1">
        <v>11</v>
      </c>
      <c r="AN914" s="7">
        <f>IF(Q914&gt;0,RANK(Q914,(N914:P914,Q914:AL914)),0)</f>
        <v>5</v>
      </c>
      <c r="AO914" s="7">
        <f>IF(R914&gt;0,RANK(R914,(N914:P914,Q914:AL914)),0)</f>
        <v>10</v>
      </c>
      <c r="AP914" s="7">
        <f>IF(S914&gt;0,RANK(S914,(N914:P914,Q914:AL914)),0)</f>
        <v>0</v>
      </c>
      <c r="AQ914" s="7">
        <f>IF(T914&gt;0,RANK(T914,(N914:P914,Q914:AL914)),0)</f>
        <v>7</v>
      </c>
      <c r="AR914" s="2">
        <f t="shared" si="348"/>
        <v>7.6405867970660152E-4</v>
      </c>
      <c r="AS914" s="2">
        <f t="shared" si="349"/>
        <v>1.5281173594132029E-4</v>
      </c>
      <c r="AT914" s="2">
        <f t="shared" si="350"/>
        <v>0</v>
      </c>
      <c r="AU914" s="2">
        <f t="shared" si="351"/>
        <v>3.0562347188264059E-4</v>
      </c>
      <c r="AW914" t="s">
        <v>1816</v>
      </c>
      <c r="AX914" t="s">
        <v>2795</v>
      </c>
      <c r="AY914">
        <v>4</v>
      </c>
      <c r="BA914" s="127">
        <v>19</v>
      </c>
      <c r="BB914" s="130">
        <v>167</v>
      </c>
      <c r="BC914" s="131">
        <f t="shared" si="341"/>
        <v>19167</v>
      </c>
      <c r="BE914" s="7" t="s">
        <v>3271</v>
      </c>
    </row>
    <row r="915" spans="1:57" hidden="1" outlineLevel="1" x14ac:dyDescent="0.2">
      <c r="A915" t="s">
        <v>231</v>
      </c>
      <c r="B915" t="s">
        <v>2795</v>
      </c>
      <c r="C915" s="1">
        <f t="shared" si="342"/>
        <v>14730</v>
      </c>
      <c r="D915" s="7">
        <f>RANK(N915,(N915:P915,Q915:AL915))</f>
        <v>2</v>
      </c>
      <c r="E915" s="7">
        <f>RANK(O915,(N915:P915,Q915:AL915))</f>
        <v>1</v>
      </c>
      <c r="F915" s="7">
        <f>IF(P915&gt;0,RANK(P915,(N915:P915,Q915:AL915)),0)</f>
        <v>3</v>
      </c>
      <c r="G915" s="1">
        <f t="shared" si="343"/>
        <v>8411</v>
      </c>
      <c r="H915" s="2">
        <f t="shared" si="340"/>
        <v>0.57101154107264085</v>
      </c>
      <c r="I915" s="2"/>
      <c r="J915" s="2">
        <f t="shared" si="344"/>
        <v>0.15112016293279024</v>
      </c>
      <c r="K915" s="2">
        <f t="shared" si="345"/>
        <v>0.72213170400543114</v>
      </c>
      <c r="L915" s="2">
        <f t="shared" si="346"/>
        <v>0.12023082145281738</v>
      </c>
      <c r="M915" s="2">
        <f t="shared" si="347"/>
        <v>6.5173116089611849E-3</v>
      </c>
      <c r="N915" s="1">
        <v>2226</v>
      </c>
      <c r="O915" s="1">
        <v>10637</v>
      </c>
      <c r="P915" s="1">
        <v>1771</v>
      </c>
      <c r="Q915" s="1">
        <v>7</v>
      </c>
      <c r="R915" s="1">
        <v>30</v>
      </c>
      <c r="S915" s="1">
        <v>1</v>
      </c>
      <c r="T915" s="1">
        <v>4</v>
      </c>
      <c r="U915" s="1">
        <v>5</v>
      </c>
      <c r="W915" s="1">
        <v>1</v>
      </c>
      <c r="X915" s="1">
        <v>4</v>
      </c>
      <c r="Y915" s="1">
        <v>2</v>
      </c>
      <c r="AA915" s="1">
        <v>2</v>
      </c>
      <c r="AE915" s="1">
        <v>39</v>
      </c>
      <c r="AF915" s="1">
        <v>1</v>
      </c>
      <c r="AN915" s="7">
        <f>IF(Q915&gt;0,RANK(Q915,(N915:P915,Q915:AL915)),0)</f>
        <v>6</v>
      </c>
      <c r="AO915" s="7">
        <f>IF(R915&gt;0,RANK(R915,(N915:P915,Q915:AL915)),0)</f>
        <v>5</v>
      </c>
      <c r="AP915" s="7">
        <f>IF(S915&gt;0,RANK(S915,(N915:P915,Q915:AL915)),0)</f>
        <v>12</v>
      </c>
      <c r="AQ915" s="7">
        <f>IF(T915&gt;0,RANK(T915,(N915:P915,Q915:AL915)),0)</f>
        <v>8</v>
      </c>
      <c r="AR915" s="2">
        <f t="shared" si="348"/>
        <v>4.7522063815342837E-4</v>
      </c>
      <c r="AS915" s="2">
        <f t="shared" si="349"/>
        <v>2.0366598778004071E-3</v>
      </c>
      <c r="AT915" s="2">
        <f t="shared" si="350"/>
        <v>6.7888662593346914E-5</v>
      </c>
      <c r="AU915" s="2">
        <f t="shared" si="351"/>
        <v>2.7155465037338765E-4</v>
      </c>
      <c r="AW915" t="s">
        <v>231</v>
      </c>
      <c r="AX915" t="s">
        <v>2795</v>
      </c>
      <c r="AY915">
        <v>5</v>
      </c>
      <c r="BA915" s="127">
        <v>19</v>
      </c>
      <c r="BB915" s="130">
        <v>169</v>
      </c>
      <c r="BC915" s="131">
        <f t="shared" si="341"/>
        <v>19169</v>
      </c>
      <c r="BE915" s="7" t="s">
        <v>3271</v>
      </c>
    </row>
    <row r="916" spans="1:57" hidden="1" outlineLevel="1" x14ac:dyDescent="0.2">
      <c r="A916" t="s">
        <v>1603</v>
      </c>
      <c r="B916" t="s">
        <v>2795</v>
      </c>
      <c r="C916" s="1">
        <f t="shared" si="342"/>
        <v>36311</v>
      </c>
      <c r="D916" s="7">
        <f>RANK(N916,(N916:P916,Q916:AL916))</f>
        <v>1</v>
      </c>
      <c r="E916" s="7">
        <f>RANK(O916,(N916:P916,Q916:AL916))</f>
        <v>2</v>
      </c>
      <c r="F916" s="7">
        <f>IF(P916&gt;0,RANK(P916,(N916:P916,Q916:AL916)),0)</f>
        <v>3</v>
      </c>
      <c r="G916" s="1">
        <f t="shared" si="343"/>
        <v>4416</v>
      </c>
      <c r="H916" s="2">
        <f t="shared" si="340"/>
        <v>0.12161603921676627</v>
      </c>
      <c r="I916" s="2"/>
      <c r="J916" s="2">
        <f t="shared" si="344"/>
        <v>0.4714273911486877</v>
      </c>
      <c r="K916" s="2">
        <f t="shared" si="345"/>
        <v>0.34981135193192148</v>
      </c>
      <c r="L916" s="2">
        <f t="shared" si="346"/>
        <v>0.17281264630552726</v>
      </c>
      <c r="M916" s="2">
        <f t="shared" si="347"/>
        <v>5.9486106138635642E-3</v>
      </c>
      <c r="N916" s="1">
        <v>17118</v>
      </c>
      <c r="O916" s="1">
        <v>12702</v>
      </c>
      <c r="P916" s="1">
        <v>6275</v>
      </c>
      <c r="Q916" s="1">
        <v>50</v>
      </c>
      <c r="R916" s="1">
        <v>16</v>
      </c>
      <c r="S916" s="1">
        <v>7</v>
      </c>
      <c r="T916" s="1">
        <v>7</v>
      </c>
      <c r="U916" s="1">
        <v>24</v>
      </c>
      <c r="V916" s="1">
        <v>21</v>
      </c>
      <c r="W916" s="1">
        <v>3</v>
      </c>
      <c r="X916" s="1">
        <v>11</v>
      </c>
      <c r="Y916" s="1">
        <v>31</v>
      </c>
      <c r="AA916" s="1">
        <v>40</v>
      </c>
      <c r="AE916" s="1">
        <v>3</v>
      </c>
      <c r="AF916" s="1">
        <v>3</v>
      </c>
      <c r="AN916" s="7">
        <f>IF(Q916&gt;0,RANK(Q916,(N916:P916,Q916:AL916)),0)</f>
        <v>4</v>
      </c>
      <c r="AO916" s="7">
        <f>IF(R916&gt;0,RANK(R916,(N916:P916,Q916:AL916)),0)</f>
        <v>9</v>
      </c>
      <c r="AP916" s="7">
        <f>IF(S916&gt;0,RANK(S916,(N916:P916,Q916:AL916)),0)</f>
        <v>11</v>
      </c>
      <c r="AQ916" s="7">
        <f>IF(T916&gt;0,RANK(T916,(N916:P916,Q916:AL916)),0)</f>
        <v>11</v>
      </c>
      <c r="AR916" s="2">
        <f t="shared" si="348"/>
        <v>1.3769931976536035E-3</v>
      </c>
      <c r="AS916" s="2">
        <f t="shared" si="349"/>
        <v>4.4063782324915316E-4</v>
      </c>
      <c r="AT916" s="2">
        <f t="shared" si="350"/>
        <v>1.9277904767150451E-4</v>
      </c>
      <c r="AU916" s="2">
        <f t="shared" si="351"/>
        <v>1.9277904767150451E-4</v>
      </c>
      <c r="AW916" t="s">
        <v>1603</v>
      </c>
      <c r="AX916" t="s">
        <v>2795</v>
      </c>
      <c r="AY916">
        <v>3</v>
      </c>
      <c r="BA916" s="127">
        <v>19</v>
      </c>
      <c r="BB916" s="130">
        <v>171</v>
      </c>
      <c r="BC916" s="131">
        <f t="shared" si="341"/>
        <v>19171</v>
      </c>
      <c r="BE916" s="7" t="s">
        <v>3271</v>
      </c>
    </row>
    <row r="917" spans="1:57" hidden="1" outlineLevel="1" x14ac:dyDescent="0.2">
      <c r="A917" t="s">
        <v>1604</v>
      </c>
      <c r="B917" t="s">
        <v>2795</v>
      </c>
      <c r="C917" s="1">
        <f t="shared" si="342"/>
        <v>8330</v>
      </c>
      <c r="D917" s="7">
        <f>RANK(N917,(N917:P917,Q917:AL917))</f>
        <v>1</v>
      </c>
      <c r="E917" s="7">
        <f>RANK(O917,(N917:P917,Q917:AL917))</f>
        <v>2</v>
      </c>
      <c r="F917" s="7">
        <f>IF(P917&gt;0,RANK(P917,(N917:P917,Q917:AL917)),0)</f>
        <v>3</v>
      </c>
      <c r="G917" s="1">
        <f t="shared" si="343"/>
        <v>625</v>
      </c>
      <c r="H917" s="2">
        <f t="shared" si="340"/>
        <v>7.5030012004801916E-2</v>
      </c>
      <c r="I917" s="2"/>
      <c r="J917" s="2">
        <f t="shared" si="344"/>
        <v>0.42893157262905163</v>
      </c>
      <c r="K917" s="2">
        <f t="shared" si="345"/>
        <v>0.35390156062424971</v>
      </c>
      <c r="L917" s="2">
        <f t="shared" si="346"/>
        <v>0.20984393757503</v>
      </c>
      <c r="M917" s="2">
        <f t="shared" si="347"/>
        <v>7.3229291716686018E-3</v>
      </c>
      <c r="N917" s="1">
        <v>3573</v>
      </c>
      <c r="O917" s="1">
        <v>2948</v>
      </c>
      <c r="P917" s="1">
        <v>1748</v>
      </c>
      <c r="Q917" s="1">
        <v>4</v>
      </c>
      <c r="R917" s="1">
        <v>12</v>
      </c>
      <c r="T917" s="1">
        <v>2</v>
      </c>
      <c r="U917" s="1">
        <v>18</v>
      </c>
      <c r="W917" s="1">
        <v>2</v>
      </c>
      <c r="X917" s="1">
        <v>4</v>
      </c>
      <c r="Y917" s="1">
        <v>5</v>
      </c>
      <c r="AA917" s="1">
        <v>6</v>
      </c>
      <c r="AE917" s="1">
        <v>4</v>
      </c>
      <c r="AF917" s="1">
        <v>4</v>
      </c>
      <c r="AN917" s="7">
        <f>IF(Q917&gt;0,RANK(Q917,(N917:P917,Q917:AL917)),0)</f>
        <v>8</v>
      </c>
      <c r="AO917" s="7">
        <f>IF(R917&gt;0,RANK(R917,(N917:P917,Q917:AL917)),0)</f>
        <v>5</v>
      </c>
      <c r="AP917" s="7">
        <f>IF(S917&gt;0,RANK(S917,(N917:P917,Q917:AL917)),0)</f>
        <v>0</v>
      </c>
      <c r="AQ917" s="7">
        <f>IF(T917&gt;0,RANK(T917,(N917:P917,Q917:AL917)),0)</f>
        <v>12</v>
      </c>
      <c r="AR917" s="2">
        <f t="shared" si="348"/>
        <v>4.8019207683073231E-4</v>
      </c>
      <c r="AS917" s="2">
        <f t="shared" si="349"/>
        <v>1.4405762304921968E-3</v>
      </c>
      <c r="AT917" s="2">
        <f t="shared" si="350"/>
        <v>0</v>
      </c>
      <c r="AU917" s="2">
        <f t="shared" si="351"/>
        <v>2.4009603841536616E-4</v>
      </c>
      <c r="AW917" t="s">
        <v>1604</v>
      </c>
      <c r="AX917" t="s">
        <v>2795</v>
      </c>
      <c r="AY917">
        <v>2</v>
      </c>
      <c r="BA917" s="127">
        <v>19</v>
      </c>
      <c r="BB917" s="130">
        <v>173</v>
      </c>
      <c r="BC917" s="131">
        <f t="shared" si="341"/>
        <v>19173</v>
      </c>
      <c r="BE917" s="7" t="s">
        <v>3271</v>
      </c>
    </row>
    <row r="918" spans="1:57" hidden="1" outlineLevel="1" x14ac:dyDescent="0.2">
      <c r="A918" t="s">
        <v>844</v>
      </c>
      <c r="B918" t="s">
        <v>2795</v>
      </c>
      <c r="C918" s="1">
        <f t="shared" si="342"/>
        <v>3551</v>
      </c>
      <c r="D918" s="7">
        <f>RANK(N918,(N918:P918,Q918:AL918))</f>
        <v>1</v>
      </c>
      <c r="E918" s="7">
        <f>RANK(O918,(N918:P918,Q918:AL918))</f>
        <v>2</v>
      </c>
      <c r="F918" s="7">
        <f>IF(P918&gt;0,RANK(P918,(N918:P918,Q918:AL918)),0)</f>
        <v>3</v>
      </c>
      <c r="G918" s="1">
        <f t="shared" si="343"/>
        <v>230</v>
      </c>
      <c r="H918" s="2">
        <f t="shared" si="340"/>
        <v>6.477048718670797E-2</v>
      </c>
      <c r="I918" s="2"/>
      <c r="J918" s="2">
        <f t="shared" si="344"/>
        <v>0.40270346381301042</v>
      </c>
      <c r="K918" s="2">
        <f t="shared" si="345"/>
        <v>0.33793297662630245</v>
      </c>
      <c r="L918" s="2">
        <f t="shared" si="346"/>
        <v>0.25626584060827934</v>
      </c>
      <c r="M918" s="2">
        <f t="shared" si="347"/>
        <v>3.0977189524077353E-3</v>
      </c>
      <c r="N918" s="1">
        <v>1430</v>
      </c>
      <c r="O918" s="1">
        <v>1200</v>
      </c>
      <c r="P918" s="1">
        <v>910</v>
      </c>
      <c r="Q918" s="1">
        <v>1</v>
      </c>
      <c r="R918" s="1">
        <v>2</v>
      </c>
      <c r="U918" s="1">
        <v>2</v>
      </c>
      <c r="X918" s="1">
        <v>1</v>
      </c>
      <c r="Y918" s="1">
        <v>2</v>
      </c>
      <c r="AA918" s="1">
        <v>2</v>
      </c>
      <c r="AF918" s="1">
        <v>1</v>
      </c>
      <c r="AN918" s="7">
        <f>IF(Q918&gt;0,RANK(Q918,(N918:P918,Q918:AL918)),0)</f>
        <v>8</v>
      </c>
      <c r="AO918" s="7">
        <f>IF(R918&gt;0,RANK(R918,(N918:P918,Q918:AL918)),0)</f>
        <v>4</v>
      </c>
      <c r="AP918" s="7">
        <f>IF(S918&gt;0,RANK(S918,(N918:P918,Q918:AL918)),0)</f>
        <v>0</v>
      </c>
      <c r="AQ918" s="7">
        <f>IF(T918&gt;0,RANK(T918,(N918:P918,Q918:AL918)),0)</f>
        <v>0</v>
      </c>
      <c r="AR918" s="2">
        <f t="shared" si="348"/>
        <v>2.8161081385525203E-4</v>
      </c>
      <c r="AS918" s="2">
        <f t="shared" si="349"/>
        <v>5.6322162771050405E-4</v>
      </c>
      <c r="AT918" s="2">
        <f t="shared" si="350"/>
        <v>0</v>
      </c>
      <c r="AU918" s="2">
        <f t="shared" si="351"/>
        <v>0</v>
      </c>
      <c r="AW918" t="s">
        <v>844</v>
      </c>
      <c r="AX918" t="s">
        <v>2795</v>
      </c>
      <c r="AY918">
        <v>3</v>
      </c>
      <c r="BA918" s="127">
        <v>19</v>
      </c>
      <c r="BB918" s="130">
        <v>175</v>
      </c>
      <c r="BC918" s="131">
        <f t="shared" si="341"/>
        <v>19175</v>
      </c>
      <c r="BE918" s="7" t="s">
        <v>3271</v>
      </c>
    </row>
    <row r="919" spans="1:57" hidden="1" outlineLevel="1" x14ac:dyDescent="0.2">
      <c r="A919" t="s">
        <v>845</v>
      </c>
      <c r="B919" t="s">
        <v>2795</v>
      </c>
      <c r="C919" s="1">
        <f t="shared" si="342"/>
        <v>6102</v>
      </c>
      <c r="D919" s="7">
        <f>RANK(N919,(N919:P919,Q919:AL919))</f>
        <v>1</v>
      </c>
      <c r="E919" s="7">
        <f>RANK(O919,(N919:P919,Q919:AL919))</f>
        <v>2</v>
      </c>
      <c r="F919" s="7">
        <f>IF(P919&gt;0,RANK(P919,(N919:P919,Q919:AL919)),0)</f>
        <v>3</v>
      </c>
      <c r="G919" s="1">
        <f t="shared" si="343"/>
        <v>341</v>
      </c>
      <c r="H919" s="2">
        <f t="shared" si="340"/>
        <v>5.5883316945263849E-2</v>
      </c>
      <c r="I919" s="2"/>
      <c r="J919" s="2">
        <f t="shared" si="344"/>
        <v>0.42035398230088494</v>
      </c>
      <c r="K919" s="2">
        <f t="shared" si="345"/>
        <v>0.36447066535562112</v>
      </c>
      <c r="L919" s="2">
        <f t="shared" si="346"/>
        <v>0.20976728941330711</v>
      </c>
      <c r="M919" s="2">
        <f t="shared" si="347"/>
        <v>5.4080629301868355E-3</v>
      </c>
      <c r="N919" s="1">
        <v>2565</v>
      </c>
      <c r="O919" s="1">
        <v>2224</v>
      </c>
      <c r="P919" s="1">
        <v>1280</v>
      </c>
      <c r="Q919" s="1">
        <v>1</v>
      </c>
      <c r="R919" s="1">
        <v>5</v>
      </c>
      <c r="S919" s="1">
        <v>1</v>
      </c>
      <c r="T919" s="1">
        <v>4</v>
      </c>
      <c r="U919" s="1">
        <v>7</v>
      </c>
      <c r="Y919" s="1">
        <v>2</v>
      </c>
      <c r="AE919" s="1">
        <v>6</v>
      </c>
      <c r="AF919" s="1">
        <v>7</v>
      </c>
      <c r="AN919" s="7">
        <f>IF(Q919&gt;0,RANK(Q919,(N919:P919,Q919:AL919)),0)</f>
        <v>10</v>
      </c>
      <c r="AO919" s="7">
        <f>IF(R919&gt;0,RANK(R919,(N919:P919,Q919:AL919)),0)</f>
        <v>7</v>
      </c>
      <c r="AP919" s="7">
        <f>IF(S919&gt;0,RANK(S919,(N919:P919,Q919:AL919)),0)</f>
        <v>10</v>
      </c>
      <c r="AQ919" s="7">
        <f>IF(T919&gt;0,RANK(T919,(N919:P919,Q919:AL919)),0)</f>
        <v>8</v>
      </c>
      <c r="AR919" s="2">
        <f t="shared" si="348"/>
        <v>1.6388069485414618E-4</v>
      </c>
      <c r="AS919" s="2">
        <f t="shared" si="349"/>
        <v>8.1940347427073088E-4</v>
      </c>
      <c r="AT919" s="2">
        <f t="shared" si="350"/>
        <v>1.6388069485414618E-4</v>
      </c>
      <c r="AU919" s="2">
        <f t="shared" si="351"/>
        <v>6.5552277941658473E-4</v>
      </c>
      <c r="AW919" t="s">
        <v>845</v>
      </c>
      <c r="AX919" t="s">
        <v>2795</v>
      </c>
      <c r="AY919">
        <v>3</v>
      </c>
      <c r="BA919" s="127">
        <v>19</v>
      </c>
      <c r="BB919" s="130">
        <v>177</v>
      </c>
      <c r="BC919" s="131">
        <f t="shared" si="341"/>
        <v>19177</v>
      </c>
      <c r="BE919" s="7" t="s">
        <v>3271</v>
      </c>
    </row>
    <row r="920" spans="1:57" hidden="1" outlineLevel="1" x14ac:dyDescent="0.2">
      <c r="A920" t="s">
        <v>569</v>
      </c>
      <c r="B920" t="s">
        <v>2795</v>
      </c>
      <c r="C920" s="1">
        <f t="shared" si="342"/>
        <v>3710</v>
      </c>
      <c r="D920" s="7">
        <f>RANK(N920,(N920:P920,Q920:AL920))</f>
        <v>1</v>
      </c>
      <c r="E920" s="7">
        <f>RANK(O920,(N920:P920,Q920:AL920))</f>
        <v>2</v>
      </c>
      <c r="F920" s="7">
        <f>IF(P920&gt;0,RANK(P920,(N920:P920,Q920:AL920)),0)</f>
        <v>3</v>
      </c>
      <c r="G920" s="1">
        <f t="shared" si="343"/>
        <v>46</v>
      </c>
      <c r="H920" s="2">
        <f t="shared" si="340"/>
        <v>1.2398921832884097E-2</v>
      </c>
      <c r="I920" s="2"/>
      <c r="J920" s="2">
        <f t="shared" si="344"/>
        <v>0.39460916442048516</v>
      </c>
      <c r="K920" s="2">
        <f t="shared" si="345"/>
        <v>0.38221024258760106</v>
      </c>
      <c r="L920" s="2">
        <f t="shared" si="346"/>
        <v>0.21859838274932614</v>
      </c>
      <c r="M920" s="2">
        <f t="shared" si="347"/>
        <v>4.5822102425875921E-3</v>
      </c>
      <c r="N920" s="1">
        <v>1464</v>
      </c>
      <c r="O920" s="1">
        <v>1418</v>
      </c>
      <c r="P920" s="1">
        <v>811</v>
      </c>
      <c r="Q920" s="1">
        <v>2</v>
      </c>
      <c r="R920" s="1">
        <v>1</v>
      </c>
      <c r="U920" s="1">
        <v>6</v>
      </c>
      <c r="Y920" s="1">
        <v>6</v>
      </c>
      <c r="AE920" s="1">
        <v>1</v>
      </c>
      <c r="AF920" s="1">
        <v>1</v>
      </c>
      <c r="AN920" s="7">
        <f>IF(Q920&gt;0,RANK(Q920,(N920:P920,Q920:AL920)),0)</f>
        <v>6</v>
      </c>
      <c r="AO920" s="7">
        <f>IF(R920&gt;0,RANK(R920,(N920:P920,Q920:AL920)),0)</f>
        <v>7</v>
      </c>
      <c r="AP920" s="7">
        <f>IF(S920&gt;0,RANK(S920,(N920:P920,Q920:AL920)),0)</f>
        <v>0</v>
      </c>
      <c r="AQ920" s="7">
        <f>IF(T920&gt;0,RANK(T920,(N920:P920,Q920:AL920)),0)</f>
        <v>0</v>
      </c>
      <c r="AR920" s="2">
        <f t="shared" si="348"/>
        <v>5.3908355795148253E-4</v>
      </c>
      <c r="AS920" s="2">
        <f t="shared" si="349"/>
        <v>2.6954177897574127E-4</v>
      </c>
      <c r="AT920" s="2">
        <f t="shared" si="350"/>
        <v>0</v>
      </c>
      <c r="AU920" s="2">
        <f t="shared" si="351"/>
        <v>0</v>
      </c>
      <c r="AW920" t="s">
        <v>569</v>
      </c>
      <c r="AX920" t="s">
        <v>2795</v>
      </c>
      <c r="AY920">
        <v>3</v>
      </c>
      <c r="BA920" s="127">
        <v>19</v>
      </c>
      <c r="BB920" s="130">
        <v>179</v>
      </c>
      <c r="BC920" s="131">
        <f t="shared" si="341"/>
        <v>19179</v>
      </c>
      <c r="BE920" s="7" t="s">
        <v>3271</v>
      </c>
    </row>
    <row r="921" spans="1:57" hidden="1" outlineLevel="1" x14ac:dyDescent="0.2">
      <c r="A921" t="s">
        <v>1775</v>
      </c>
      <c r="B921" t="s">
        <v>2795</v>
      </c>
      <c r="C921" s="1">
        <f t="shared" si="342"/>
        <v>16083</v>
      </c>
      <c r="D921" s="7">
        <f>RANK(N921,(N921:P921,Q921:AL921))</f>
        <v>1</v>
      </c>
      <c r="E921" s="7">
        <f>RANK(O921,(N921:P921,Q921:AL921))</f>
        <v>2</v>
      </c>
      <c r="F921" s="7">
        <f>IF(P921&gt;0,RANK(P921,(N921:P921,Q921:AL921)),0)</f>
        <v>3</v>
      </c>
      <c r="G921" s="1">
        <f t="shared" si="343"/>
        <v>3818</v>
      </c>
      <c r="H921" s="2">
        <f t="shared" si="340"/>
        <v>0.23739352110924578</v>
      </c>
      <c r="I921" s="2"/>
      <c r="J921" s="2">
        <f t="shared" si="344"/>
        <v>0.53907853012497664</v>
      </c>
      <c r="K921" s="2">
        <f t="shared" si="345"/>
        <v>0.30168500901573092</v>
      </c>
      <c r="L921" s="2">
        <f t="shared" si="346"/>
        <v>0.15625194304545173</v>
      </c>
      <c r="M921" s="2">
        <f t="shared" si="347"/>
        <v>2.9845178138407091E-3</v>
      </c>
      <c r="N921" s="1">
        <v>8670</v>
      </c>
      <c r="O921" s="1">
        <v>4852</v>
      </c>
      <c r="P921" s="1">
        <v>2513</v>
      </c>
      <c r="Q921" s="1">
        <v>9</v>
      </c>
      <c r="R921" s="1">
        <v>1</v>
      </c>
      <c r="S921" s="1">
        <v>2</v>
      </c>
      <c r="T921" s="1">
        <v>4</v>
      </c>
      <c r="U921" s="1">
        <v>12</v>
      </c>
      <c r="V921" s="1">
        <v>1</v>
      </c>
      <c r="W921" s="1">
        <v>2</v>
      </c>
      <c r="X921" s="1">
        <v>2</v>
      </c>
      <c r="Y921" s="1">
        <v>9</v>
      </c>
      <c r="AA921" s="1">
        <v>2</v>
      </c>
      <c r="AE921" s="1">
        <v>2</v>
      </c>
      <c r="AF921" s="1">
        <v>2</v>
      </c>
      <c r="AN921" s="7">
        <f>IF(Q921&gt;0,RANK(Q921,(N921:P921,Q921:AL921)),0)</f>
        <v>5</v>
      </c>
      <c r="AO921" s="7">
        <f>IF(R921&gt;0,RANK(R921,(N921:P921,Q921:AL921)),0)</f>
        <v>14</v>
      </c>
      <c r="AP921" s="7">
        <f>IF(S921&gt;0,RANK(S921,(N921:P921,Q921:AL921)),0)</f>
        <v>8</v>
      </c>
      <c r="AQ921" s="7">
        <f>IF(T921&gt;0,RANK(T921,(N921:P921,Q921:AL921)),0)</f>
        <v>7</v>
      </c>
      <c r="AR921" s="2">
        <f t="shared" si="348"/>
        <v>5.5959709009513155E-4</v>
      </c>
      <c r="AS921" s="2">
        <f t="shared" si="349"/>
        <v>6.2177454455014606E-5</v>
      </c>
      <c r="AT921" s="2">
        <f t="shared" si="350"/>
        <v>1.2435490891002921E-4</v>
      </c>
      <c r="AU921" s="2">
        <f t="shared" si="351"/>
        <v>2.4870981782005843E-4</v>
      </c>
      <c r="AW921" t="s">
        <v>1775</v>
      </c>
      <c r="AX921" t="s">
        <v>2795</v>
      </c>
      <c r="AY921">
        <v>3</v>
      </c>
      <c r="BA921" s="127">
        <v>19</v>
      </c>
      <c r="BB921" s="130">
        <v>181</v>
      </c>
      <c r="BC921" s="131">
        <f t="shared" si="341"/>
        <v>19181</v>
      </c>
      <c r="BE921" s="7" t="s">
        <v>3271</v>
      </c>
    </row>
    <row r="922" spans="1:57" hidden="1" outlineLevel="1" x14ac:dyDescent="0.2">
      <c r="A922" t="s">
        <v>821</v>
      </c>
      <c r="B922" t="s">
        <v>2795</v>
      </c>
      <c r="C922" s="1">
        <f t="shared" si="342"/>
        <v>19157</v>
      </c>
      <c r="D922" s="7">
        <f>RANK(N922,(N922:P922,Q922:AL922))</f>
        <v>1</v>
      </c>
      <c r="E922" s="7">
        <f>RANK(O922,(N922:P922,Q922:AL922))</f>
        <v>2</v>
      </c>
      <c r="F922" s="7">
        <f>IF(P922&gt;0,RANK(P922,(N922:P922,Q922:AL922)),0)</f>
        <v>3</v>
      </c>
      <c r="G922" s="1">
        <f t="shared" si="343"/>
        <v>1370</v>
      </c>
      <c r="H922" s="2">
        <f t="shared" si="340"/>
        <v>7.151432896591324E-2</v>
      </c>
      <c r="I922" s="2"/>
      <c r="J922" s="2">
        <f t="shared" si="344"/>
        <v>0.44954846792295244</v>
      </c>
      <c r="K922" s="2">
        <f t="shared" si="345"/>
        <v>0.37803413895703919</v>
      </c>
      <c r="L922" s="2">
        <f t="shared" si="346"/>
        <v>0.16792817246959335</v>
      </c>
      <c r="M922" s="2">
        <f t="shared" si="347"/>
        <v>4.4892206504150156E-3</v>
      </c>
      <c r="N922" s="1">
        <v>8612</v>
      </c>
      <c r="O922" s="1">
        <v>7242</v>
      </c>
      <c r="P922" s="1">
        <v>3217</v>
      </c>
      <c r="Q922" s="1">
        <v>9</v>
      </c>
      <c r="R922" s="1">
        <v>12</v>
      </c>
      <c r="S922" s="1">
        <v>3</v>
      </c>
      <c r="T922" s="1">
        <v>14</v>
      </c>
      <c r="U922" s="1">
        <v>12</v>
      </c>
      <c r="V922" s="1">
        <v>3</v>
      </c>
      <c r="W922" s="1">
        <v>1</v>
      </c>
      <c r="X922" s="1">
        <v>7</v>
      </c>
      <c r="Y922" s="1">
        <v>4</v>
      </c>
      <c r="AA922" s="1">
        <v>4</v>
      </c>
      <c r="AE922" s="1">
        <v>5</v>
      </c>
      <c r="AF922" s="1">
        <v>12</v>
      </c>
      <c r="AN922" s="7">
        <f>IF(Q922&gt;0,RANK(Q922,(N922:P922,Q922:AL922)),0)</f>
        <v>8</v>
      </c>
      <c r="AO922" s="7">
        <f>IF(R922&gt;0,RANK(R922,(N922:P922,Q922:AL922)),0)</f>
        <v>5</v>
      </c>
      <c r="AP922" s="7">
        <f>IF(S922&gt;0,RANK(S922,(N922:P922,Q922:AL922)),0)</f>
        <v>13</v>
      </c>
      <c r="AQ922" s="7">
        <f>IF(T922&gt;0,RANK(T922,(N922:P922,Q922:AL922)),0)</f>
        <v>4</v>
      </c>
      <c r="AR922" s="2">
        <f t="shared" si="348"/>
        <v>4.6980216108994099E-4</v>
      </c>
      <c r="AS922" s="2">
        <f t="shared" si="349"/>
        <v>6.2640288145325465E-4</v>
      </c>
      <c r="AT922" s="2">
        <f t="shared" si="350"/>
        <v>1.5660072036331366E-4</v>
      </c>
      <c r="AU922" s="2">
        <f t="shared" si="351"/>
        <v>7.3080336169546376E-4</v>
      </c>
      <c r="AW922" t="s">
        <v>821</v>
      </c>
      <c r="AX922" t="s">
        <v>2795</v>
      </c>
      <c r="AY922">
        <v>3</v>
      </c>
      <c r="BA922" s="127">
        <v>19</v>
      </c>
      <c r="BB922" s="130">
        <v>183</v>
      </c>
      <c r="BC922" s="131">
        <f t="shared" si="341"/>
        <v>19183</v>
      </c>
      <c r="BE922" s="7" t="s">
        <v>3271</v>
      </c>
    </row>
    <row r="923" spans="1:57" hidden="1" outlineLevel="1" x14ac:dyDescent="0.2">
      <c r="A923" t="s">
        <v>563</v>
      </c>
      <c r="B923" t="s">
        <v>2795</v>
      </c>
      <c r="C923" s="1">
        <f t="shared" si="342"/>
        <v>9018</v>
      </c>
      <c r="D923" s="7">
        <f>RANK(N923,(N923:P923,Q923:AL923))</f>
        <v>2</v>
      </c>
      <c r="E923" s="7">
        <f>RANK(O923,(N923:P923,Q923:AL923))</f>
        <v>1</v>
      </c>
      <c r="F923" s="7">
        <f>IF(P923&gt;0,RANK(P923,(N923:P923,Q923:AL923)),0)</f>
        <v>3</v>
      </c>
      <c r="G923" s="1">
        <f t="shared" si="343"/>
        <v>192</v>
      </c>
      <c r="H923" s="2">
        <f t="shared" si="340"/>
        <v>2.1290751829673986E-2</v>
      </c>
      <c r="I923" s="2"/>
      <c r="J923" s="2">
        <f t="shared" si="344"/>
        <v>0.37524950099800397</v>
      </c>
      <c r="K923" s="2">
        <f t="shared" si="345"/>
        <v>0.39654025282767796</v>
      </c>
      <c r="L923" s="2">
        <f t="shared" si="346"/>
        <v>0.22111332889776003</v>
      </c>
      <c r="M923" s="2">
        <f t="shared" si="347"/>
        <v>7.0969172765580901E-3</v>
      </c>
      <c r="N923" s="1">
        <v>3384</v>
      </c>
      <c r="O923" s="1">
        <v>3576</v>
      </c>
      <c r="P923" s="1">
        <v>1994</v>
      </c>
      <c r="Q923" s="1">
        <v>9</v>
      </c>
      <c r="R923" s="1">
        <v>13</v>
      </c>
      <c r="S923" s="1">
        <v>2</v>
      </c>
      <c r="T923" s="1">
        <v>5</v>
      </c>
      <c r="U923" s="1">
        <v>15</v>
      </c>
      <c r="V923" s="1">
        <v>2</v>
      </c>
      <c r="W923" s="1">
        <v>1</v>
      </c>
      <c r="X923" s="1">
        <v>1</v>
      </c>
      <c r="Y923" s="1">
        <v>1</v>
      </c>
      <c r="AA923" s="1">
        <v>3</v>
      </c>
      <c r="AE923" s="1">
        <v>2</v>
      </c>
      <c r="AF923" s="1">
        <v>10</v>
      </c>
      <c r="AN923" s="7">
        <f>IF(Q923&gt;0,RANK(Q923,(N923:P923,Q923:AL923)),0)</f>
        <v>7</v>
      </c>
      <c r="AO923" s="7">
        <f>IF(R923&gt;0,RANK(R923,(N923:P923,Q923:AL923)),0)</f>
        <v>5</v>
      </c>
      <c r="AP923" s="7">
        <f>IF(S923&gt;0,RANK(S923,(N923:P923,Q923:AL923)),0)</f>
        <v>10</v>
      </c>
      <c r="AQ923" s="7">
        <f>IF(T923&gt;0,RANK(T923,(N923:P923,Q923:AL923)),0)</f>
        <v>8</v>
      </c>
      <c r="AR923" s="2">
        <f t="shared" si="348"/>
        <v>9.9800399201596798E-4</v>
      </c>
      <c r="AS923" s="2">
        <f t="shared" si="349"/>
        <v>1.4415613218008428E-3</v>
      </c>
      <c r="AT923" s="2">
        <f t="shared" si="350"/>
        <v>2.2177866489243733E-4</v>
      </c>
      <c r="AU923" s="2">
        <f t="shared" si="351"/>
        <v>5.5444666223109342E-4</v>
      </c>
      <c r="AW923" t="s">
        <v>563</v>
      </c>
      <c r="AX923" t="s">
        <v>2795</v>
      </c>
      <c r="AY923">
        <v>3</v>
      </c>
      <c r="BA923" s="127">
        <v>19</v>
      </c>
      <c r="BB923" s="130">
        <v>185</v>
      </c>
      <c r="BC923" s="131">
        <f t="shared" si="341"/>
        <v>19185</v>
      </c>
      <c r="BE923" s="7" t="s">
        <v>3271</v>
      </c>
    </row>
    <row r="924" spans="1:57" hidden="1" outlineLevel="1" x14ac:dyDescent="0.2">
      <c r="A924" t="s">
        <v>822</v>
      </c>
      <c r="B924" t="s">
        <v>2795</v>
      </c>
      <c r="C924" s="1">
        <f t="shared" si="342"/>
        <v>3584</v>
      </c>
      <c r="D924" s="7">
        <f>RANK(N924,(N924:P924,Q924:AL924))</f>
        <v>1</v>
      </c>
      <c r="E924" s="7">
        <f>RANK(O924,(N924:P924,Q924:AL924))</f>
        <v>2</v>
      </c>
      <c r="F924" s="7">
        <f>IF(P924&gt;0,RANK(P924,(N924:P924,Q924:AL924)),0)</f>
        <v>3</v>
      </c>
      <c r="G924" s="1">
        <f t="shared" si="343"/>
        <v>333</v>
      </c>
      <c r="H924" s="2">
        <f t="shared" si="340"/>
        <v>9.2912946428571425E-2</v>
      </c>
      <c r="I924" s="2"/>
      <c r="J924" s="2">
        <f t="shared" si="344"/>
        <v>0.45535714285714285</v>
      </c>
      <c r="K924" s="2">
        <f t="shared" si="345"/>
        <v>0.36244419642857145</v>
      </c>
      <c r="L924" s="2">
        <f t="shared" si="346"/>
        <v>0.17912946428571427</v>
      </c>
      <c r="M924" s="2">
        <f t="shared" si="347"/>
        <v>3.0691964285714801E-3</v>
      </c>
      <c r="N924" s="1">
        <v>1632</v>
      </c>
      <c r="O924" s="1">
        <v>1299</v>
      </c>
      <c r="P924" s="1">
        <v>642</v>
      </c>
      <c r="Q924" s="1">
        <v>1</v>
      </c>
      <c r="R924" s="1">
        <v>2</v>
      </c>
      <c r="T924" s="1">
        <v>2</v>
      </c>
      <c r="Y924" s="1">
        <v>5</v>
      </c>
      <c r="AF924" s="1">
        <v>1</v>
      </c>
      <c r="AN924" s="7">
        <f>IF(Q924&gt;0,RANK(Q924,(N924:P924,Q924:AL924)),0)</f>
        <v>7</v>
      </c>
      <c r="AO924" s="7">
        <f>IF(R924&gt;0,RANK(R924,(N924:P924,Q924:AL924)),0)</f>
        <v>5</v>
      </c>
      <c r="AP924" s="7">
        <f>IF(S924&gt;0,RANK(S924,(N924:P924,Q924:AL924)),0)</f>
        <v>0</v>
      </c>
      <c r="AQ924" s="7">
        <f>IF(T924&gt;0,RANK(T924,(N924:P924,Q924:AL924)),0)</f>
        <v>5</v>
      </c>
      <c r="AR924" s="2">
        <f t="shared" si="348"/>
        <v>2.7901785714285713E-4</v>
      </c>
      <c r="AS924" s="2">
        <f t="shared" si="349"/>
        <v>5.5803571428571425E-4</v>
      </c>
      <c r="AT924" s="2">
        <f t="shared" si="350"/>
        <v>0</v>
      </c>
      <c r="AU924" s="2">
        <f t="shared" si="351"/>
        <v>5.5803571428571425E-4</v>
      </c>
      <c r="AW924" t="s">
        <v>822</v>
      </c>
      <c r="AX924" t="s">
        <v>2795</v>
      </c>
      <c r="AY924">
        <v>3</v>
      </c>
      <c r="BA924" s="127">
        <v>19</v>
      </c>
      <c r="BB924" s="130">
        <v>187</v>
      </c>
      <c r="BC924" s="131">
        <f t="shared" si="341"/>
        <v>19187</v>
      </c>
      <c r="BE924" s="7" t="s">
        <v>3271</v>
      </c>
    </row>
    <row r="925" spans="1:57" hidden="1" outlineLevel="1" x14ac:dyDescent="0.2">
      <c r="A925" t="s">
        <v>2361</v>
      </c>
      <c r="B925" t="s">
        <v>2795</v>
      </c>
      <c r="C925" s="1">
        <f t="shared" si="342"/>
        <v>18921</v>
      </c>
      <c r="D925" s="7">
        <f>RANK(N925,(N925:P925,Q925:AL925))</f>
        <v>1</v>
      </c>
      <c r="E925" s="7">
        <f>RANK(O925,(N925:P925,Q925:AL925))</f>
        <v>2</v>
      </c>
      <c r="F925" s="7">
        <f>IF(P925&gt;0,RANK(P925,(N925:P925,Q925:AL925)),0)</f>
        <v>3</v>
      </c>
      <c r="G925" s="1">
        <f t="shared" si="343"/>
        <v>1570</v>
      </c>
      <c r="H925" s="2">
        <f t="shared" si="340"/>
        <v>8.2976586861159551E-2</v>
      </c>
      <c r="I925" s="2"/>
      <c r="J925" s="2">
        <f t="shared" si="344"/>
        <v>0.45251308070397972</v>
      </c>
      <c r="K925" s="2">
        <f t="shared" si="345"/>
        <v>0.36953649384282017</v>
      </c>
      <c r="L925" s="2">
        <f t="shared" si="346"/>
        <v>0.17292954917816183</v>
      </c>
      <c r="M925" s="2">
        <f t="shared" si="347"/>
        <v>5.0208762750383329E-3</v>
      </c>
      <c r="N925" s="1">
        <v>8562</v>
      </c>
      <c r="O925" s="1">
        <v>6992</v>
      </c>
      <c r="P925" s="1">
        <v>3272</v>
      </c>
      <c r="Q925" s="1">
        <v>8</v>
      </c>
      <c r="R925" s="1">
        <v>8</v>
      </c>
      <c r="S925" s="1">
        <v>2</v>
      </c>
      <c r="T925" s="1">
        <v>6</v>
      </c>
      <c r="U925" s="1">
        <v>18</v>
      </c>
      <c r="V925" s="1">
        <v>3</v>
      </c>
      <c r="W925" s="1">
        <v>1</v>
      </c>
      <c r="X925" s="1">
        <v>5</v>
      </c>
      <c r="Y925" s="1">
        <v>6</v>
      </c>
      <c r="AA925" s="1">
        <v>2</v>
      </c>
      <c r="AE925" s="1">
        <v>10</v>
      </c>
      <c r="AF925" s="1">
        <v>26</v>
      </c>
      <c r="AN925" s="7">
        <f>IF(Q925&gt;0,RANK(Q925,(N925:P925,Q925:AL925)),0)</f>
        <v>7</v>
      </c>
      <c r="AO925" s="7">
        <f>IF(R925&gt;0,RANK(R925,(N925:P925,Q925:AL925)),0)</f>
        <v>7</v>
      </c>
      <c r="AP925" s="7">
        <f>IF(S925&gt;0,RANK(S925,(N925:P925,Q925:AL925)),0)</f>
        <v>13</v>
      </c>
      <c r="AQ925" s="7">
        <f>IF(T925&gt;0,RANK(T925,(N925:P925,Q925:AL925)),0)</f>
        <v>9</v>
      </c>
      <c r="AR925" s="2">
        <f t="shared" si="348"/>
        <v>4.2281063368743724E-4</v>
      </c>
      <c r="AS925" s="2">
        <f t="shared" si="349"/>
        <v>4.2281063368743724E-4</v>
      </c>
      <c r="AT925" s="2">
        <f t="shared" si="350"/>
        <v>1.0570265842185931E-4</v>
      </c>
      <c r="AU925" s="2">
        <f t="shared" si="351"/>
        <v>3.1710797526557794E-4</v>
      </c>
      <c r="AW925" t="s">
        <v>2361</v>
      </c>
      <c r="AX925" t="s">
        <v>2795</v>
      </c>
      <c r="AY925">
        <v>5</v>
      </c>
      <c r="BA925" s="127">
        <v>19</v>
      </c>
      <c r="BB925" s="130">
        <v>189</v>
      </c>
      <c r="BC925" s="131">
        <f t="shared" si="341"/>
        <v>19189</v>
      </c>
      <c r="BE925" s="7" t="s">
        <v>3271</v>
      </c>
    </row>
    <row r="926" spans="1:57" hidden="1" outlineLevel="1" x14ac:dyDescent="0.2">
      <c r="A926" t="s">
        <v>2027</v>
      </c>
      <c r="B926" t="s">
        <v>2795</v>
      </c>
      <c r="C926" s="1">
        <f t="shared" si="342"/>
        <v>6078</v>
      </c>
      <c r="D926" s="7">
        <f>RANK(N926,(N926:P926,Q926:AL926))</f>
        <v>2</v>
      </c>
      <c r="E926" s="7">
        <f>RANK(O926,(N926:P926,Q926:AL926))</f>
        <v>1</v>
      </c>
      <c r="F926" s="7">
        <f>IF(P926&gt;0,RANK(P926,(N926:P926,Q926:AL926)),0)</f>
        <v>3</v>
      </c>
      <c r="G926" s="1">
        <f t="shared" si="343"/>
        <v>85</v>
      </c>
      <c r="H926" s="2">
        <f t="shared" si="340"/>
        <v>1.3984863441921685E-2</v>
      </c>
      <c r="I926" s="2"/>
      <c r="J926" s="2">
        <f t="shared" si="344"/>
        <v>0.3820335636722606</v>
      </c>
      <c r="K926" s="2">
        <f t="shared" si="345"/>
        <v>0.39601842711418228</v>
      </c>
      <c r="L926" s="2">
        <f t="shared" si="346"/>
        <v>0.21865745310957552</v>
      </c>
      <c r="M926" s="2">
        <f t="shared" si="347"/>
        <v>3.2905561039816011E-3</v>
      </c>
      <c r="N926" s="1">
        <v>2322</v>
      </c>
      <c r="O926" s="1">
        <v>2407</v>
      </c>
      <c r="P926" s="1">
        <v>1329</v>
      </c>
      <c r="Q926" s="1">
        <v>1</v>
      </c>
      <c r="R926" s="1">
        <v>5</v>
      </c>
      <c r="S926" s="1">
        <v>1</v>
      </c>
      <c r="U926" s="1">
        <v>2</v>
      </c>
      <c r="X926" s="1">
        <v>1</v>
      </c>
      <c r="Y926" s="1">
        <v>7</v>
      </c>
      <c r="AA926" s="1">
        <v>1</v>
      </c>
      <c r="AE926" s="1">
        <v>1</v>
      </c>
      <c r="AF926" s="1">
        <v>1</v>
      </c>
      <c r="AN926" s="7">
        <f>IF(Q926&gt;0,RANK(Q926,(N926:P926,Q926:AL926)),0)</f>
        <v>7</v>
      </c>
      <c r="AO926" s="7">
        <f>IF(R926&gt;0,RANK(R926,(N926:P926,Q926:AL926)),0)</f>
        <v>5</v>
      </c>
      <c r="AP926" s="7">
        <f>IF(S926&gt;0,RANK(S926,(N926:P926,Q926:AL926)),0)</f>
        <v>7</v>
      </c>
      <c r="AQ926" s="7">
        <f>IF(T926&gt;0,RANK(T926,(N926:P926,Q926:AL926)),0)</f>
        <v>0</v>
      </c>
      <c r="AR926" s="2">
        <f t="shared" si="348"/>
        <v>1.6452780519907864E-4</v>
      </c>
      <c r="AS926" s="2">
        <f t="shared" si="349"/>
        <v>8.2263902599539324E-4</v>
      </c>
      <c r="AT926" s="2">
        <f t="shared" si="350"/>
        <v>1.6452780519907864E-4</v>
      </c>
      <c r="AU926" s="2">
        <f t="shared" si="351"/>
        <v>0</v>
      </c>
      <c r="AW926" t="s">
        <v>2027</v>
      </c>
      <c r="AX926" t="s">
        <v>2795</v>
      </c>
      <c r="AY926">
        <v>5</v>
      </c>
      <c r="BA926" s="127">
        <v>19</v>
      </c>
      <c r="BB926" s="130">
        <v>191</v>
      </c>
      <c r="BC926" s="131">
        <f t="shared" si="341"/>
        <v>19191</v>
      </c>
      <c r="BE926" s="7" t="s">
        <v>3271</v>
      </c>
    </row>
    <row r="927" spans="1:57" hidden="1" outlineLevel="1" x14ac:dyDescent="0.2">
      <c r="A927" t="s">
        <v>2730</v>
      </c>
      <c r="B927" t="s">
        <v>2795</v>
      </c>
      <c r="C927" s="1">
        <f t="shared" si="342"/>
        <v>9624</v>
      </c>
      <c r="D927" s="7">
        <f>RANK(N927,(N927:P927,Q927:AL927))</f>
        <v>1</v>
      </c>
      <c r="E927" s="7">
        <f>RANK(O927,(N927:P927,Q927:AL927))</f>
        <v>2</v>
      </c>
      <c r="F927" s="7">
        <f>IF(P927&gt;0,RANK(P927,(N927:P927,Q927:AL927)),0)</f>
        <v>3</v>
      </c>
      <c r="G927" s="1">
        <f t="shared" si="343"/>
        <v>460</v>
      </c>
      <c r="H927" s="2">
        <f t="shared" si="340"/>
        <v>4.7797173732335829E-2</v>
      </c>
      <c r="I927" s="2"/>
      <c r="J927" s="2">
        <f t="shared" si="344"/>
        <v>0.39391105569409807</v>
      </c>
      <c r="K927" s="2">
        <f t="shared" si="345"/>
        <v>0.34611388196176224</v>
      </c>
      <c r="L927" s="2">
        <f t="shared" si="346"/>
        <v>0.25103906899418121</v>
      </c>
      <c r="M927" s="2">
        <f t="shared" si="347"/>
        <v>8.9359933499584265E-3</v>
      </c>
      <c r="N927" s="1">
        <v>3791</v>
      </c>
      <c r="O927" s="1">
        <v>3331</v>
      </c>
      <c r="P927" s="1">
        <v>2416</v>
      </c>
      <c r="Q927" s="1">
        <v>7</v>
      </c>
      <c r="R927" s="1">
        <v>41</v>
      </c>
      <c r="S927" s="1">
        <v>2</v>
      </c>
      <c r="T927" s="1">
        <v>8</v>
      </c>
      <c r="U927" s="1">
        <v>5</v>
      </c>
      <c r="W927" s="1">
        <v>2</v>
      </c>
      <c r="Y927" s="1">
        <v>6</v>
      </c>
      <c r="AA927" s="1">
        <v>2</v>
      </c>
      <c r="AE927" s="1">
        <v>7</v>
      </c>
      <c r="AF927" s="1">
        <v>6</v>
      </c>
      <c r="AN927" s="7">
        <f>IF(Q927&gt;0,RANK(Q927,(N927:P927,Q927:AL927)),0)</f>
        <v>6</v>
      </c>
      <c r="AO927" s="7">
        <f>IF(R927&gt;0,RANK(R927,(N927:P927,Q927:AL927)),0)</f>
        <v>4</v>
      </c>
      <c r="AP927" s="7">
        <f>IF(S927&gt;0,RANK(S927,(N927:P927,Q927:AL927)),0)</f>
        <v>11</v>
      </c>
      <c r="AQ927" s="7">
        <f>IF(T927&gt;0,RANK(T927,(N927:P927,Q927:AL927)),0)</f>
        <v>5</v>
      </c>
      <c r="AR927" s="2">
        <f t="shared" si="348"/>
        <v>7.273482959268496E-4</v>
      </c>
      <c r="AS927" s="2">
        <f t="shared" si="349"/>
        <v>4.2601828761429763E-3</v>
      </c>
      <c r="AT927" s="2">
        <f t="shared" si="350"/>
        <v>2.0781379883624273E-4</v>
      </c>
      <c r="AU927" s="2">
        <f t="shared" si="351"/>
        <v>8.3125519534497092E-4</v>
      </c>
      <c r="AW927" t="s">
        <v>2730</v>
      </c>
      <c r="AX927" t="s">
        <v>2795</v>
      </c>
      <c r="AY927">
        <v>2</v>
      </c>
      <c r="BA927" s="127">
        <v>19</v>
      </c>
      <c r="BB927" s="130">
        <v>193</v>
      </c>
      <c r="BC927" s="131">
        <f>BA927*1000+BB927</f>
        <v>19193</v>
      </c>
      <c r="BE927" s="7" t="s">
        <v>3271</v>
      </c>
    </row>
    <row r="928" spans="1:57" hidden="1" outlineLevel="1" x14ac:dyDescent="0.2">
      <c r="A928" t="s">
        <v>2731</v>
      </c>
      <c r="B928" t="s">
        <v>2795</v>
      </c>
      <c r="C928" s="1">
        <f t="shared" si="342"/>
        <v>42864</v>
      </c>
      <c r="D928" s="7">
        <f>RANK(N928,(N928:P928,Q928:AL928))</f>
        <v>2</v>
      </c>
      <c r="E928" s="7">
        <f>RANK(O928,(N928:P928,Q928:AL928))</f>
        <v>1</v>
      </c>
      <c r="F928" s="7">
        <f>IF(P928&gt;0,RANK(P928,(N928:P928,Q928:AL928)),0)</f>
        <v>3</v>
      </c>
      <c r="G928" s="1">
        <f t="shared" si="343"/>
        <v>750</v>
      </c>
      <c r="H928" s="2">
        <f t="shared" si="340"/>
        <v>1.7497200447928331E-2</v>
      </c>
      <c r="I928" s="2"/>
      <c r="J928" s="2">
        <f t="shared" si="344"/>
        <v>0.40588839119074283</v>
      </c>
      <c r="K928" s="2">
        <f t="shared" si="345"/>
        <v>0.42338559163867112</v>
      </c>
      <c r="L928" s="2">
        <f t="shared" si="346"/>
        <v>0.16755319148936171</v>
      </c>
      <c r="M928" s="2">
        <f>IF(C928=0,"-",(1-J928-K928-L928))</f>
        <v>3.1728256812243449E-3</v>
      </c>
      <c r="N928" s="1">
        <v>17398</v>
      </c>
      <c r="O928" s="1">
        <v>18148</v>
      </c>
      <c r="P928" s="1">
        <v>7182</v>
      </c>
      <c r="Q928" s="1">
        <v>18</v>
      </c>
      <c r="R928" s="1">
        <v>16</v>
      </c>
      <c r="S928" s="1">
        <v>5</v>
      </c>
      <c r="T928" s="1">
        <v>10</v>
      </c>
      <c r="U928" s="1">
        <v>19</v>
      </c>
      <c r="V928" s="1">
        <v>1</v>
      </c>
      <c r="W928" s="1">
        <v>5</v>
      </c>
      <c r="X928" s="1">
        <v>4</v>
      </c>
      <c r="Y928" s="1">
        <v>32</v>
      </c>
      <c r="AA928" s="1">
        <v>12</v>
      </c>
      <c r="AE928" s="1">
        <v>7</v>
      </c>
      <c r="AF928" s="1">
        <v>7</v>
      </c>
      <c r="AN928" s="7">
        <f>IF(Q928&gt;0,RANK(Q928,(N928:P928,Q928:AL928)),0)</f>
        <v>6</v>
      </c>
      <c r="AO928" s="7">
        <f>IF(R928&gt;0,RANK(R928,(N928:P928,Q928:AL928)),0)</f>
        <v>7</v>
      </c>
      <c r="AP928" s="7">
        <f>IF(S928&gt;0,RANK(S928,(N928:P928,Q928:AL928)),0)</f>
        <v>12</v>
      </c>
      <c r="AQ928" s="7">
        <f>IF(T928&gt;0,RANK(T928,(N928:P928,Q928:AL928)),0)</f>
        <v>9</v>
      </c>
      <c r="AR928" s="2">
        <f t="shared" si="348"/>
        <v>4.1993281075027993E-4</v>
      </c>
      <c r="AS928" s="2">
        <f t="shared" si="349"/>
        <v>3.7327360955580441E-4</v>
      </c>
      <c r="AT928" s="2">
        <f t="shared" si="350"/>
        <v>1.1664800298618888E-4</v>
      </c>
      <c r="AU928" s="2">
        <f t="shared" si="351"/>
        <v>2.3329600597237775E-4</v>
      </c>
      <c r="AW928" t="s">
        <v>2731</v>
      </c>
      <c r="AX928" t="s">
        <v>2795</v>
      </c>
      <c r="AY928">
        <v>5</v>
      </c>
      <c r="BA928" s="127">
        <v>19</v>
      </c>
      <c r="BB928" s="130">
        <v>195</v>
      </c>
      <c r="BC928" s="131">
        <f>BA928*1000+BB928</f>
        <v>19195</v>
      </c>
      <c r="BE928" s="7" t="s">
        <v>3271</v>
      </c>
    </row>
    <row r="929" spans="1:57" hidden="1" outlineLevel="1" x14ac:dyDescent="0.2">
      <c r="A929" t="s">
        <v>1139</v>
      </c>
      <c r="B929" t="s">
        <v>2795</v>
      </c>
      <c r="C929" s="1">
        <f t="shared" si="342"/>
        <v>4448</v>
      </c>
      <c r="D929" s="7">
        <f>RANK(N929,(N929:P929,Q929:AL929))</f>
        <v>1</v>
      </c>
      <c r="E929" s="7">
        <f>RANK(O929,(N929:P929,Q929:AL929))</f>
        <v>2</v>
      </c>
      <c r="F929" s="7">
        <f>IF(P929&gt;0,RANK(P929,(N929:P929,Q929:AL929)),0)</f>
        <v>3</v>
      </c>
      <c r="G929" s="1">
        <f t="shared" si="343"/>
        <v>627</v>
      </c>
      <c r="H929" s="2">
        <f t="shared" si="340"/>
        <v>0.14096223021582735</v>
      </c>
      <c r="I929" s="2"/>
      <c r="J929" s="2">
        <f t="shared" si="344"/>
        <v>0.4516636690647482</v>
      </c>
      <c r="K929" s="2">
        <f t="shared" si="345"/>
        <v>0.31070143884892087</v>
      </c>
      <c r="L929" s="2">
        <f t="shared" si="346"/>
        <v>0.23471223021582735</v>
      </c>
      <c r="M929" s="2">
        <f>IF(C929=0,"-",(1-J929-K929-L929))</f>
        <v>2.922661870503579E-3</v>
      </c>
      <c r="N929" s="1">
        <v>2009</v>
      </c>
      <c r="O929" s="1">
        <v>1382</v>
      </c>
      <c r="P929" s="1">
        <v>1044</v>
      </c>
      <c r="Q929" s="1">
        <v>1</v>
      </c>
      <c r="R929" s="1">
        <v>4</v>
      </c>
      <c r="T929" s="1">
        <v>2</v>
      </c>
      <c r="U929" s="1">
        <v>3</v>
      </c>
      <c r="Y929" s="1">
        <v>1</v>
      </c>
      <c r="AE929" s="1">
        <v>1</v>
      </c>
      <c r="AF929" s="1">
        <v>1</v>
      </c>
      <c r="AN929" s="7">
        <f>IF(Q929&gt;0,RANK(Q929,(N929:P929,Q929:AL929)),0)</f>
        <v>7</v>
      </c>
      <c r="AO929" s="7">
        <f>IF(R929&gt;0,RANK(R929,(N929:P929,Q929:AL929)),0)</f>
        <v>4</v>
      </c>
      <c r="AP929" s="7">
        <f>IF(S929&gt;0,RANK(S929,(N929:P929,Q929:AL929)),0)</f>
        <v>0</v>
      </c>
      <c r="AQ929" s="7">
        <f>IF(T929&gt;0,RANK(T929,(N929:P929,Q929:AL929)),0)</f>
        <v>6</v>
      </c>
      <c r="AR929" s="2">
        <f t="shared" si="348"/>
        <v>2.248201438848921E-4</v>
      </c>
      <c r="AS929" s="2">
        <f t="shared" si="349"/>
        <v>8.9928057553956839E-4</v>
      </c>
      <c r="AT929" s="2">
        <f t="shared" si="350"/>
        <v>0</v>
      </c>
      <c r="AU929" s="2">
        <f t="shared" si="351"/>
        <v>4.496402877697842E-4</v>
      </c>
      <c r="AW929" t="s">
        <v>1139</v>
      </c>
      <c r="AX929" t="s">
        <v>2795</v>
      </c>
      <c r="AY929">
        <v>2</v>
      </c>
      <c r="BA929" s="127">
        <v>19</v>
      </c>
      <c r="BB929" s="130">
        <v>197</v>
      </c>
      <c r="BC929" s="131">
        <f>BA929*1000+BB929</f>
        <v>19197</v>
      </c>
      <c r="BE929" s="7" t="s">
        <v>3271</v>
      </c>
    </row>
    <row r="930" spans="1:57" hidden="1" outlineLevel="1" x14ac:dyDescent="0.2">
      <c r="A930" t="s">
        <v>442</v>
      </c>
      <c r="B930" t="s">
        <v>2795</v>
      </c>
      <c r="C930" s="1">
        <f t="shared" si="342"/>
        <v>6665</v>
      </c>
      <c r="D930" s="7">
        <f>RANK(N930,(N930:P930,Q930:AL930))</f>
        <v>1</v>
      </c>
      <c r="E930" s="7">
        <f>RANK(O930,(N930:P930,Q930:AL930))</f>
        <v>2</v>
      </c>
      <c r="F930" s="7">
        <f>IF(P930&gt;0,RANK(P930,(N930:P930,Q930:AL930)),0)</f>
        <v>3</v>
      </c>
      <c r="G930" s="1">
        <f t="shared" si="343"/>
        <v>68</v>
      </c>
      <c r="H930" s="2">
        <f t="shared" si="340"/>
        <v>1.0202550637659414E-2</v>
      </c>
      <c r="I930" s="2"/>
      <c r="J930" s="2">
        <f t="shared" si="344"/>
        <v>0.41650412603150788</v>
      </c>
      <c r="K930" s="2">
        <f t="shared" si="345"/>
        <v>0.40630157539384848</v>
      </c>
      <c r="L930" s="2">
        <f t="shared" si="346"/>
        <v>0.17269317329332334</v>
      </c>
      <c r="M930" s="2">
        <f>IF(C930=0,"-",(1-J930-K930-L930))</f>
        <v>4.5011252813202951E-3</v>
      </c>
      <c r="N930" s="1">
        <v>2776</v>
      </c>
      <c r="O930" s="1">
        <v>2708</v>
      </c>
      <c r="P930" s="1">
        <v>1151</v>
      </c>
      <c r="Q930" s="1">
        <v>2</v>
      </c>
      <c r="R930" s="1">
        <v>4</v>
      </c>
      <c r="T930" s="1">
        <v>2</v>
      </c>
      <c r="U930" s="1">
        <v>6</v>
      </c>
      <c r="V930" s="1">
        <v>3</v>
      </c>
      <c r="W930" s="1">
        <v>2</v>
      </c>
      <c r="Y930" s="1">
        <v>2</v>
      </c>
      <c r="AA930" s="1">
        <v>3</v>
      </c>
      <c r="AE930" s="1">
        <v>3</v>
      </c>
      <c r="AF930" s="1">
        <v>3</v>
      </c>
      <c r="AN930" s="7">
        <f>IF(Q930&gt;0,RANK(Q930,(N930:P930,Q930:AL930)),0)</f>
        <v>10</v>
      </c>
      <c r="AO930" s="7">
        <f>IF(R930&gt;0,RANK(R930,(N930:P930,Q930:AL930)),0)</f>
        <v>5</v>
      </c>
      <c r="AP930" s="7">
        <f>IF(S930&gt;0,RANK(S930,(N930:P930,Q930:AL930)),0)</f>
        <v>0</v>
      </c>
      <c r="AQ930" s="7">
        <f>IF(T930&gt;0,RANK(T930,(N930:P930,Q930:AL930)),0)</f>
        <v>10</v>
      </c>
      <c r="AR930" s="2">
        <f t="shared" si="348"/>
        <v>3.0007501875468868E-4</v>
      </c>
      <c r="AS930" s="2">
        <f t="shared" si="349"/>
        <v>6.0015003750937736E-4</v>
      </c>
      <c r="AT930" s="2">
        <f t="shared" si="350"/>
        <v>0</v>
      </c>
      <c r="AU930" s="2">
        <f t="shared" si="351"/>
        <v>3.0007501875468868E-4</v>
      </c>
      <c r="AW930" t="s">
        <v>442</v>
      </c>
      <c r="AX930" t="s">
        <v>2795</v>
      </c>
      <c r="AY930">
        <v>5</v>
      </c>
      <c r="BA930" s="127">
        <v>19</v>
      </c>
      <c r="BB930" s="130"/>
      <c r="BC930" s="127">
        <v>19</v>
      </c>
      <c r="BE930" s="7" t="s">
        <v>2095</v>
      </c>
    </row>
    <row r="931" spans="1:57" collapsed="1" x14ac:dyDescent="0.2">
      <c r="A931" t="s">
        <v>2794</v>
      </c>
      <c r="B931" t="s">
        <v>566</v>
      </c>
      <c r="C931" s="1">
        <f t="shared" si="342"/>
        <v>1354607</v>
      </c>
      <c r="D931" s="7">
        <f>RANK(N931,(N931:P931,Q931:AL931))</f>
        <v>1</v>
      </c>
      <c r="E931" s="7">
        <f>RANK(O931,(N931:P931,Q931:AL931))</f>
        <v>2</v>
      </c>
      <c r="F931" s="7">
        <f>IF(P931&gt;0,RANK(P931,(N931:P931,Q931:AL931)),0)</f>
        <v>3</v>
      </c>
      <c r="G931" s="1">
        <f t="shared" si="343"/>
        <v>81462</v>
      </c>
      <c r="H931" s="2">
        <f t="shared" si="340"/>
        <v>6.0136999144401293E-2</v>
      </c>
      <c r="I931" s="2"/>
      <c r="J931" s="2">
        <f t="shared" si="344"/>
        <v>0.43285838623305506</v>
      </c>
      <c r="K931" s="2">
        <f t="shared" si="345"/>
        <v>0.37272138708865377</v>
      </c>
      <c r="L931" s="2">
        <f t="shared" si="346"/>
        <v>0.18711552501943368</v>
      </c>
      <c r="M931" s="2">
        <f>IF(C931=0,"-",(1-J931-K931-L931))</f>
        <v>7.3047016588574931E-3</v>
      </c>
      <c r="N931" s="1">
        <f>SUM(N832:N930)</f>
        <v>586353</v>
      </c>
      <c r="O931" s="1">
        <f>SUM(O832:O930)</f>
        <v>504891</v>
      </c>
      <c r="P931" s="1">
        <f>SUM(P832:P930)</f>
        <v>253468</v>
      </c>
      <c r="Q931" s="1">
        <f t="shared" ref="Q931:W931" si="352">SUM(Q832:Q930)</f>
        <v>1076</v>
      </c>
      <c r="R931" s="1">
        <f t="shared" si="352"/>
        <v>1177</v>
      </c>
      <c r="S931" s="1">
        <f t="shared" si="352"/>
        <v>197</v>
      </c>
      <c r="T931" s="1">
        <f t="shared" si="352"/>
        <v>480</v>
      </c>
      <c r="U931" s="1">
        <f t="shared" si="352"/>
        <v>3079</v>
      </c>
      <c r="V931" s="1">
        <f t="shared" si="352"/>
        <v>212</v>
      </c>
      <c r="W931" s="1">
        <f t="shared" si="352"/>
        <v>238</v>
      </c>
      <c r="X931" s="1">
        <f>SUM(X832:X930)</f>
        <v>273</v>
      </c>
      <c r="Y931" s="1">
        <f>SUM(Y832:Y930)</f>
        <v>741</v>
      </c>
      <c r="AA931" s="1">
        <f>SUM(AA832:AA930)</f>
        <v>669</v>
      </c>
      <c r="AE931" s="1">
        <f>SUM(AE832:AE930)</f>
        <v>604</v>
      </c>
      <c r="AF931" s="1">
        <f>SUM(AF832:AF930)</f>
        <v>1149</v>
      </c>
      <c r="AN931" s="7">
        <f>IF(Q931&gt;0,RANK(Q931,(N931:P931,Q931:AL931)),0)</f>
        <v>7</v>
      </c>
      <c r="AO931" s="7">
        <f>IF(R931&gt;0,RANK(R931,(N931:P931,Q931:AL931)),0)</f>
        <v>5</v>
      </c>
      <c r="AP931" s="7">
        <f>IF(S931&gt;0,RANK(S931,(N931:P931,Q931:AL931)),0)</f>
        <v>15</v>
      </c>
      <c r="AQ931" s="7">
        <f>IF(T931&gt;0,RANK(T931,(N931:P931,Q931:AL931)),0)</f>
        <v>11</v>
      </c>
      <c r="AR931" s="2">
        <f t="shared" si="348"/>
        <v>7.943263249045664E-4</v>
      </c>
      <c r="AS931" s="2">
        <f t="shared" si="349"/>
        <v>8.6888669555081294E-4</v>
      </c>
      <c r="AT931" s="2">
        <f t="shared" si="350"/>
        <v>1.4542963383475799E-4</v>
      </c>
      <c r="AU931" s="2">
        <f t="shared" si="351"/>
        <v>3.543463159425575E-4</v>
      </c>
      <c r="AW931" t="s">
        <v>2794</v>
      </c>
      <c r="AX931" t="s">
        <v>566</v>
      </c>
      <c r="BA931" s="127"/>
      <c r="BB931" s="130"/>
    </row>
    <row r="932" spans="1:57" x14ac:dyDescent="0.2">
      <c r="C932" s="1"/>
      <c r="E932" s="7"/>
      <c r="F932" s="7"/>
      <c r="I932" s="2"/>
      <c r="AN932" s="7"/>
      <c r="AO932" s="7"/>
      <c r="AP932" s="7"/>
      <c r="AQ932" s="7"/>
      <c r="BA932" s="127">
        <v>20</v>
      </c>
      <c r="BB932" s="130">
        <v>1</v>
      </c>
      <c r="BC932" s="131">
        <f t="shared" ref="BC932:BC995" si="353">BA932*1000+BB932</f>
        <v>20001</v>
      </c>
      <c r="BE932" s="7" t="s">
        <v>3271</v>
      </c>
    </row>
    <row r="933" spans="1:57" hidden="1" outlineLevel="1" x14ac:dyDescent="0.2">
      <c r="A933" t="s">
        <v>355</v>
      </c>
      <c r="B933" t="s">
        <v>538</v>
      </c>
      <c r="C933" s="1">
        <f t="shared" ref="C933:C964" si="354">SUM(N933:AL933)</f>
        <v>6430</v>
      </c>
      <c r="D933" s="7">
        <f>RANK(N933,(N933:P933,Q933:AL933))</f>
        <v>2</v>
      </c>
      <c r="E933" s="7">
        <f>RANK(O933,(N933:P933,Q933:AL933))</f>
        <v>1</v>
      </c>
      <c r="F933" s="7">
        <f>IF(P933&gt;0,RANK(P933,(N933:P933,Q933:AL933)),0)</f>
        <v>3</v>
      </c>
      <c r="G933" s="1">
        <f t="shared" ref="G933:G996" si="355">MAX(N933:P933)-LARGE(N933:P933,2)</f>
        <v>39</v>
      </c>
      <c r="H933" s="2">
        <f t="shared" ref="H933:H996" si="356">G933/C933</f>
        <v>6.0653188180404358E-3</v>
      </c>
      <c r="I933" s="2"/>
      <c r="J933" s="2">
        <f t="shared" ref="J933:J964" si="357">IF($C933=0,"-",N933/$C933)</f>
        <v>0.35956454121306375</v>
      </c>
      <c r="K933" s="2">
        <f t="shared" ref="K933:K964" si="358">IF($C933=0,"-",O933/$C933)</f>
        <v>0.3656298600311042</v>
      </c>
      <c r="L933" s="2">
        <f t="shared" ref="L933:L964" si="359">IF($C933=0,"-",P933/$C933)</f>
        <v>0.27153965785381029</v>
      </c>
      <c r="M933" s="2">
        <f t="shared" ref="M933:M964" si="360">IF(C933=0,"-",(1-J933-K933-L933))</f>
        <v>3.2659409020218133E-3</v>
      </c>
      <c r="N933" s="1">
        <v>2312</v>
      </c>
      <c r="O933" s="1">
        <v>2351</v>
      </c>
      <c r="P933" s="1">
        <v>1746</v>
      </c>
      <c r="Q933" s="1">
        <v>21</v>
      </c>
      <c r="AN933" s="7">
        <f>IF(Q933&gt;0,RANK(Q933,(N933:P933,Q933:AL933)),0)</f>
        <v>4</v>
      </c>
      <c r="AO933" s="7">
        <f>IF(R933&gt;0,RANK(R933,(N933:P933,Q933:AL933)),0)</f>
        <v>0</v>
      </c>
      <c r="AP933" s="7">
        <f>IF(S933&gt;0,RANK(S933,(N933:P933,Q933:AL933)),0)</f>
        <v>0</v>
      </c>
      <c r="AQ933" s="7">
        <f>IF(T933&gt;0,RANK(T933,(N933:P933,Q933:AL933)),0)</f>
        <v>0</v>
      </c>
      <c r="AR933" s="2">
        <f t="shared" ref="AR933:AR964" si="361">IF($C933=0,"-",Q933/$C933)</f>
        <v>3.265940902021773E-3</v>
      </c>
      <c r="AS933" s="2">
        <f t="shared" ref="AS933:AS964" si="362">IF($C933=0,"-",R933/$C933)</f>
        <v>0</v>
      </c>
      <c r="AT933" s="2">
        <f t="shared" ref="AT933:AT964" si="363">IF($C933=0,"-",S933/$C933)</f>
        <v>0</v>
      </c>
      <c r="AU933" s="2">
        <f t="shared" ref="AU933:AU964" si="364">IF($C933=0,"-",T933/$C933)</f>
        <v>0</v>
      </c>
      <c r="AW933" t="s">
        <v>355</v>
      </c>
      <c r="AX933" t="s">
        <v>538</v>
      </c>
      <c r="AY933">
        <v>2</v>
      </c>
      <c r="BA933" s="127">
        <v>20</v>
      </c>
      <c r="BB933" s="130">
        <v>3</v>
      </c>
      <c r="BC933" s="131">
        <f t="shared" si="353"/>
        <v>20003</v>
      </c>
      <c r="BE933" s="7" t="s">
        <v>3271</v>
      </c>
    </row>
    <row r="934" spans="1:57" hidden="1" outlineLevel="1" x14ac:dyDescent="0.2">
      <c r="A934" t="s">
        <v>1861</v>
      </c>
      <c r="B934" t="s">
        <v>538</v>
      </c>
      <c r="C934" s="1">
        <f t="shared" si="354"/>
        <v>3687</v>
      </c>
      <c r="D934" s="7">
        <f>RANK(N934,(N934:P934,Q934:AL934))</f>
        <v>3</v>
      </c>
      <c r="E934" s="7">
        <f>RANK(O934,(N934:P934,Q934:AL934))</f>
        <v>2</v>
      </c>
      <c r="F934" s="7">
        <f>IF(P934&gt;0,RANK(P934,(N934:P934,Q934:AL934)),0)</f>
        <v>1</v>
      </c>
      <c r="G934" s="1">
        <f t="shared" si="355"/>
        <v>64</v>
      </c>
      <c r="H934" s="2">
        <f t="shared" si="356"/>
        <v>1.735828586927041E-2</v>
      </c>
      <c r="I934" s="2"/>
      <c r="J934" s="2">
        <f t="shared" si="357"/>
        <v>0.3195009492812585</v>
      </c>
      <c r="K934" s="2">
        <f t="shared" si="358"/>
        <v>0.33034987794955251</v>
      </c>
      <c r="L934" s="2">
        <f t="shared" si="359"/>
        <v>0.34770816381882291</v>
      </c>
      <c r="M934" s="2">
        <f t="shared" si="360"/>
        <v>2.4410089503660859E-3</v>
      </c>
      <c r="N934" s="1">
        <v>1178</v>
      </c>
      <c r="O934" s="1">
        <v>1218</v>
      </c>
      <c r="P934" s="1">
        <v>1282</v>
      </c>
      <c r="Q934" s="1">
        <v>9</v>
      </c>
      <c r="AN934" s="7">
        <f>IF(Q934&gt;0,RANK(Q934,(N934:P934,Q934:AL934)),0)</f>
        <v>4</v>
      </c>
      <c r="AO934" s="7">
        <f>IF(R934&gt;0,RANK(R934,(N934:P934,Q934:AL934)),0)</f>
        <v>0</v>
      </c>
      <c r="AP934" s="7">
        <f>IF(S934&gt;0,RANK(S934,(N934:P934,Q934:AL934)),0)</f>
        <v>0</v>
      </c>
      <c r="AQ934" s="7">
        <f>IF(T934&gt;0,RANK(T934,(N934:P934,Q934:AL934)),0)</f>
        <v>0</v>
      </c>
      <c r="AR934" s="2">
        <f t="shared" si="361"/>
        <v>2.4410089503661514E-3</v>
      </c>
      <c r="AS934" s="2">
        <f t="shared" si="362"/>
        <v>0</v>
      </c>
      <c r="AT934" s="2">
        <f t="shared" si="363"/>
        <v>0</v>
      </c>
      <c r="AU934" s="2">
        <f t="shared" si="364"/>
        <v>0</v>
      </c>
      <c r="AW934" t="s">
        <v>1861</v>
      </c>
      <c r="AX934" t="s">
        <v>538</v>
      </c>
      <c r="AY934">
        <v>2</v>
      </c>
      <c r="BA934" s="127">
        <v>20</v>
      </c>
      <c r="BB934" s="130">
        <v>5</v>
      </c>
      <c r="BC934" s="131">
        <f t="shared" si="353"/>
        <v>20005</v>
      </c>
      <c r="BE934" s="7" t="s">
        <v>3271</v>
      </c>
    </row>
    <row r="935" spans="1:57" hidden="1" outlineLevel="1" x14ac:dyDescent="0.2">
      <c r="A935" t="s">
        <v>2187</v>
      </c>
      <c r="B935" t="s">
        <v>538</v>
      </c>
      <c r="C935" s="1">
        <f t="shared" si="354"/>
        <v>7530</v>
      </c>
      <c r="D935" s="7">
        <f>RANK(N935,(N935:P935,Q935:AL935))</f>
        <v>1</v>
      </c>
      <c r="E935" s="7">
        <f>RANK(O935,(N935:P935,Q935:AL935))</f>
        <v>2</v>
      </c>
      <c r="F935" s="7">
        <f>IF(P935&gt;0,RANK(P935,(N935:P935,Q935:AL935)),0)</f>
        <v>3</v>
      </c>
      <c r="G935" s="1">
        <f t="shared" si="355"/>
        <v>438</v>
      </c>
      <c r="H935" s="2">
        <f t="shared" si="356"/>
        <v>5.8167330677290838E-2</v>
      </c>
      <c r="I935" s="2"/>
      <c r="J935" s="2">
        <f t="shared" si="357"/>
        <v>0.39296148738379816</v>
      </c>
      <c r="K935" s="2">
        <f t="shared" si="358"/>
        <v>0.33479415670650731</v>
      </c>
      <c r="L935" s="2">
        <f t="shared" si="359"/>
        <v>0.26826029216467462</v>
      </c>
      <c r="M935" s="2">
        <f t="shared" si="360"/>
        <v>3.9840637450199723E-3</v>
      </c>
      <c r="N935" s="1">
        <v>2959</v>
      </c>
      <c r="O935" s="1">
        <v>2521</v>
      </c>
      <c r="P935" s="1">
        <v>2020</v>
      </c>
      <c r="Q935" s="1">
        <v>30</v>
      </c>
      <c r="AN935" s="7">
        <f>IF(Q935&gt;0,RANK(Q935,(N935:P935,Q935:AL935)),0)</f>
        <v>4</v>
      </c>
      <c r="AO935" s="7">
        <f>IF(R935&gt;0,RANK(R935,(N935:P935,Q935:AL935)),0)</f>
        <v>0</v>
      </c>
      <c r="AP935" s="7">
        <f>IF(S935&gt;0,RANK(S935,(N935:P935,Q935:AL935)),0)</f>
        <v>0</v>
      </c>
      <c r="AQ935" s="7">
        <f>IF(T935&gt;0,RANK(T935,(N935:P935,Q935:AL935)),0)</f>
        <v>0</v>
      </c>
      <c r="AR935" s="2">
        <f t="shared" si="361"/>
        <v>3.9840637450199202E-3</v>
      </c>
      <c r="AS935" s="2">
        <f t="shared" si="362"/>
        <v>0</v>
      </c>
      <c r="AT935" s="2">
        <f t="shared" si="363"/>
        <v>0</v>
      </c>
      <c r="AU935" s="2">
        <f t="shared" si="364"/>
        <v>0</v>
      </c>
      <c r="AW935" t="s">
        <v>2187</v>
      </c>
      <c r="AX935" t="s">
        <v>538</v>
      </c>
      <c r="AY935">
        <v>2</v>
      </c>
      <c r="BA935" s="127">
        <v>20</v>
      </c>
      <c r="BB935" s="130">
        <v>7</v>
      </c>
      <c r="BC935" s="131">
        <f t="shared" si="353"/>
        <v>20007</v>
      </c>
      <c r="BE935" s="7" t="s">
        <v>3271</v>
      </c>
    </row>
    <row r="936" spans="1:57" hidden="1" outlineLevel="1" x14ac:dyDescent="0.2">
      <c r="A936" t="s">
        <v>2188</v>
      </c>
      <c r="B936" t="s">
        <v>538</v>
      </c>
      <c r="C936" s="1">
        <f t="shared" si="354"/>
        <v>2881</v>
      </c>
      <c r="D936" s="7">
        <f>RANK(N936,(N936:P936,Q936:AL936))</f>
        <v>3</v>
      </c>
      <c r="E936" s="7">
        <f>RANK(O936,(N936:P936,Q936:AL936))</f>
        <v>1</v>
      </c>
      <c r="F936" s="7">
        <f>IF(P936&gt;0,RANK(P936,(N936:P936,Q936:AL936)),0)</f>
        <v>2</v>
      </c>
      <c r="G936" s="1">
        <f t="shared" si="355"/>
        <v>332</v>
      </c>
      <c r="H936" s="2">
        <f t="shared" si="356"/>
        <v>0.11523776466504686</v>
      </c>
      <c r="I936" s="2"/>
      <c r="J936" s="2">
        <f t="shared" si="357"/>
        <v>0.26345019090593547</v>
      </c>
      <c r="K936" s="2">
        <f t="shared" si="358"/>
        <v>0.42519958347795905</v>
      </c>
      <c r="L936" s="2">
        <f t="shared" si="359"/>
        <v>0.30996181881291218</v>
      </c>
      <c r="M936" s="2">
        <f t="shared" si="360"/>
        <v>1.3884068031932983E-3</v>
      </c>
      <c r="N936" s="1">
        <v>759</v>
      </c>
      <c r="O936" s="1">
        <v>1225</v>
      </c>
      <c r="P936" s="1">
        <v>893</v>
      </c>
      <c r="Q936" s="1">
        <v>4</v>
      </c>
      <c r="AN936" s="7">
        <f>IF(Q936&gt;0,RANK(Q936,(N936:P936,Q936:AL936)),0)</f>
        <v>4</v>
      </c>
      <c r="AO936" s="7">
        <f>IF(R936&gt;0,RANK(R936,(N936:P936,Q936:AL936)),0)</f>
        <v>0</v>
      </c>
      <c r="AP936" s="7">
        <f>IF(S936&gt;0,RANK(S936,(N936:P936,Q936:AL936)),0)</f>
        <v>0</v>
      </c>
      <c r="AQ936" s="7">
        <f>IF(T936&gt;0,RANK(T936,(N936:P936,Q936:AL936)),0)</f>
        <v>0</v>
      </c>
      <c r="AR936" s="2">
        <f t="shared" si="361"/>
        <v>1.3884068031933356E-3</v>
      </c>
      <c r="AS936" s="2">
        <f t="shared" si="362"/>
        <v>0</v>
      </c>
      <c r="AT936" s="2">
        <f t="shared" si="363"/>
        <v>0</v>
      </c>
      <c r="AU936" s="2">
        <f t="shared" si="364"/>
        <v>0</v>
      </c>
      <c r="AW936" t="s">
        <v>2188</v>
      </c>
      <c r="AX936" t="s">
        <v>538</v>
      </c>
      <c r="AY936">
        <v>1</v>
      </c>
      <c r="BA936" s="127">
        <v>20</v>
      </c>
      <c r="BB936" s="130">
        <v>9</v>
      </c>
      <c r="BC936" s="131">
        <f t="shared" si="353"/>
        <v>20009</v>
      </c>
      <c r="BE936" s="7" t="s">
        <v>3271</v>
      </c>
    </row>
    <row r="937" spans="1:57" hidden="1" outlineLevel="1" x14ac:dyDescent="0.2">
      <c r="A937" t="s">
        <v>2611</v>
      </c>
      <c r="B937" t="s">
        <v>538</v>
      </c>
      <c r="C937" s="1">
        <f t="shared" si="354"/>
        <v>13582</v>
      </c>
      <c r="D937" s="7">
        <f>RANK(N937,(N937:P937,Q937:AL937))</f>
        <v>3</v>
      </c>
      <c r="E937" s="7">
        <f>RANK(O937,(N937:P937,Q937:AL937))</f>
        <v>1</v>
      </c>
      <c r="F937" s="7">
        <f>IF(P937&gt;0,RANK(P937,(N937:P937,Q937:AL937)),0)</f>
        <v>2</v>
      </c>
      <c r="G937" s="1">
        <f t="shared" si="355"/>
        <v>539</v>
      </c>
      <c r="H937" s="2">
        <f t="shared" si="356"/>
        <v>3.9684877043145342E-2</v>
      </c>
      <c r="I937" s="2"/>
      <c r="J937" s="2">
        <f t="shared" si="357"/>
        <v>0.28316890001472539</v>
      </c>
      <c r="K937" s="2">
        <f t="shared" si="358"/>
        <v>0.37645413046679427</v>
      </c>
      <c r="L937" s="2">
        <f t="shared" si="359"/>
        <v>0.33676925342364894</v>
      </c>
      <c r="M937" s="2">
        <f t="shared" si="360"/>
        <v>3.6077160948314035E-3</v>
      </c>
      <c r="N937" s="1">
        <v>3846</v>
      </c>
      <c r="O937" s="1">
        <v>5113</v>
      </c>
      <c r="P937" s="1">
        <v>4574</v>
      </c>
      <c r="Q937" s="1">
        <v>49</v>
      </c>
      <c r="AN937" s="7">
        <f>IF(Q937&gt;0,RANK(Q937,(N937:P937,Q937:AL937)),0)</f>
        <v>4</v>
      </c>
      <c r="AO937" s="7">
        <f>IF(R937&gt;0,RANK(R937,(N937:P937,Q937:AL937)),0)</f>
        <v>0</v>
      </c>
      <c r="AP937" s="7">
        <f>IF(S937&gt;0,RANK(S937,(N937:P937,Q937:AL937)),0)</f>
        <v>0</v>
      </c>
      <c r="AQ937" s="7">
        <f>IF(T937&gt;0,RANK(T937,(N937:P937,Q937:AL937)),0)</f>
        <v>0</v>
      </c>
      <c r="AR937" s="2">
        <f t="shared" si="361"/>
        <v>3.6077160948313944E-3</v>
      </c>
      <c r="AS937" s="2">
        <f t="shared" si="362"/>
        <v>0</v>
      </c>
      <c r="AT937" s="2">
        <f t="shared" si="363"/>
        <v>0</v>
      </c>
      <c r="AU937" s="2">
        <f t="shared" si="364"/>
        <v>0</v>
      </c>
      <c r="AW937" t="s">
        <v>2611</v>
      </c>
      <c r="AX937" t="s">
        <v>538</v>
      </c>
      <c r="AY937">
        <v>1</v>
      </c>
      <c r="BA937" s="127">
        <v>20</v>
      </c>
      <c r="BB937" s="130">
        <v>11</v>
      </c>
      <c r="BC937" s="131">
        <f t="shared" si="353"/>
        <v>20011</v>
      </c>
      <c r="BE937" s="7" t="s">
        <v>3271</v>
      </c>
    </row>
    <row r="938" spans="1:57" hidden="1" outlineLevel="1" x14ac:dyDescent="0.2">
      <c r="A938" t="s">
        <v>2612</v>
      </c>
      <c r="B938" t="s">
        <v>538</v>
      </c>
      <c r="C938" s="1">
        <f t="shared" si="354"/>
        <v>7159</v>
      </c>
      <c r="D938" s="7">
        <f>RANK(N938,(N938:P938,Q938:AL938))</f>
        <v>2</v>
      </c>
      <c r="E938" s="7">
        <f>RANK(O938,(N938:P938,Q938:AL938))</f>
        <v>1</v>
      </c>
      <c r="F938" s="7">
        <f>IF(P938&gt;0,RANK(P938,(N938:P938,Q938:AL938)),0)</f>
        <v>3</v>
      </c>
      <c r="G938" s="1">
        <f t="shared" si="355"/>
        <v>367</v>
      </c>
      <c r="H938" s="2">
        <f t="shared" si="356"/>
        <v>5.1264143036736973E-2</v>
      </c>
      <c r="I938" s="2"/>
      <c r="J938" s="2">
        <f t="shared" si="357"/>
        <v>0.35046794245006285</v>
      </c>
      <c r="K938" s="2">
        <f t="shared" si="358"/>
        <v>0.40173208548679984</v>
      </c>
      <c r="L938" s="2">
        <f t="shared" si="359"/>
        <v>0.24626344461516972</v>
      </c>
      <c r="M938" s="2">
        <f t="shared" si="360"/>
        <v>1.5365274479675894E-3</v>
      </c>
      <c r="N938" s="1">
        <v>2509</v>
      </c>
      <c r="O938" s="1">
        <v>2876</v>
      </c>
      <c r="P938" s="1">
        <v>1763</v>
      </c>
      <c r="Q938" s="1">
        <v>11</v>
      </c>
      <c r="AN938" s="7">
        <f>IF(Q938&gt;0,RANK(Q938,(N938:P938,Q938:AL938)),0)</f>
        <v>4</v>
      </c>
      <c r="AO938" s="7">
        <f>IF(R938&gt;0,RANK(R938,(N938:P938,Q938:AL938)),0)</f>
        <v>0</v>
      </c>
      <c r="AP938" s="7">
        <f>IF(S938&gt;0,RANK(S938,(N938:P938,Q938:AL938)),0)</f>
        <v>0</v>
      </c>
      <c r="AQ938" s="7">
        <f>IF(T938&gt;0,RANK(T938,(N938:P938,Q938:AL938)),0)</f>
        <v>0</v>
      </c>
      <c r="AR938" s="2">
        <f t="shared" si="361"/>
        <v>1.5365274479675933E-3</v>
      </c>
      <c r="AS938" s="2">
        <f t="shared" si="362"/>
        <v>0</v>
      </c>
      <c r="AT938" s="2">
        <f t="shared" si="363"/>
        <v>0</v>
      </c>
      <c r="AU938" s="2">
        <f t="shared" si="364"/>
        <v>0</v>
      </c>
      <c r="AW938" t="s">
        <v>2612</v>
      </c>
      <c r="AX938" t="s">
        <v>538</v>
      </c>
      <c r="AY938">
        <v>2</v>
      </c>
      <c r="BA938" s="127">
        <v>20</v>
      </c>
      <c r="BB938" s="130">
        <v>13</v>
      </c>
      <c r="BC938" s="131">
        <f t="shared" si="353"/>
        <v>20013</v>
      </c>
      <c r="BE938" s="7" t="s">
        <v>3271</v>
      </c>
    </row>
    <row r="939" spans="1:57" hidden="1" outlineLevel="1" x14ac:dyDescent="0.2">
      <c r="A939" t="s">
        <v>1087</v>
      </c>
      <c r="B939" t="s">
        <v>538</v>
      </c>
      <c r="C939" s="1">
        <f t="shared" si="354"/>
        <v>5294</v>
      </c>
      <c r="D939" s="7">
        <f>RANK(N939,(N939:P939,Q939:AL939))</f>
        <v>3</v>
      </c>
      <c r="E939" s="7">
        <f>RANK(O939,(N939:P939,Q939:AL939))</f>
        <v>1</v>
      </c>
      <c r="F939" s="7">
        <f>IF(P939&gt;0,RANK(P939,(N939:P939,Q939:AL939)),0)</f>
        <v>2</v>
      </c>
      <c r="G939" s="1">
        <f t="shared" si="355"/>
        <v>600</v>
      </c>
      <c r="H939" s="2">
        <f t="shared" si="356"/>
        <v>0.11333585190782017</v>
      </c>
      <c r="I939" s="2"/>
      <c r="J939" s="2">
        <f t="shared" si="357"/>
        <v>0.27880619569323761</v>
      </c>
      <c r="K939" s="2">
        <f t="shared" si="358"/>
        <v>0.41613146958821307</v>
      </c>
      <c r="L939" s="2">
        <f t="shared" si="359"/>
        <v>0.30279561768039287</v>
      </c>
      <c r="M939" s="2">
        <f t="shared" si="360"/>
        <v>2.2667170381564516E-3</v>
      </c>
      <c r="N939" s="1">
        <v>1476</v>
      </c>
      <c r="O939" s="1">
        <v>2203</v>
      </c>
      <c r="P939" s="1">
        <v>1603</v>
      </c>
      <c r="Q939" s="1">
        <v>12</v>
      </c>
      <c r="AN939" s="7">
        <f>IF(Q939&gt;0,RANK(Q939,(N939:P939,Q939:AL939)),0)</f>
        <v>4</v>
      </c>
      <c r="AO939" s="7">
        <f>IF(R939&gt;0,RANK(R939,(N939:P939,Q939:AL939)),0)</f>
        <v>0</v>
      </c>
      <c r="AP939" s="7">
        <f>IF(S939&gt;0,RANK(S939,(N939:P939,Q939:AL939)),0)</f>
        <v>0</v>
      </c>
      <c r="AQ939" s="7">
        <f>IF(T939&gt;0,RANK(T939,(N939:P939,Q939:AL939)),0)</f>
        <v>0</v>
      </c>
      <c r="AR939" s="2">
        <f t="shared" si="361"/>
        <v>2.2667170381564035E-3</v>
      </c>
      <c r="AS939" s="2">
        <f t="shared" si="362"/>
        <v>0</v>
      </c>
      <c r="AT939" s="2">
        <f t="shared" si="363"/>
        <v>0</v>
      </c>
      <c r="AU939" s="2">
        <f t="shared" si="364"/>
        <v>0</v>
      </c>
      <c r="AW939" t="s">
        <v>1087</v>
      </c>
      <c r="AX939" t="s">
        <v>538</v>
      </c>
      <c r="AY939">
        <v>2</v>
      </c>
      <c r="BA939" s="127">
        <v>20</v>
      </c>
      <c r="BB939" s="130">
        <v>15</v>
      </c>
      <c r="BC939" s="131">
        <f t="shared" si="353"/>
        <v>20015</v>
      </c>
      <c r="BE939" s="7" t="s">
        <v>3271</v>
      </c>
    </row>
    <row r="940" spans="1:57" hidden="1" outlineLevel="1" x14ac:dyDescent="0.2">
      <c r="A940" t="s">
        <v>2532</v>
      </c>
      <c r="B940" t="s">
        <v>538</v>
      </c>
      <c r="C940" s="1">
        <f t="shared" si="354"/>
        <v>23629</v>
      </c>
      <c r="D940" s="7">
        <f>RANK(N940,(N940:P940,Q940:AL940))</f>
        <v>3</v>
      </c>
      <c r="E940" s="7">
        <f>RANK(O940,(N940:P940,Q940:AL940))</f>
        <v>1</v>
      </c>
      <c r="F940" s="7">
        <f>IF(P940&gt;0,RANK(P940,(N940:P940,Q940:AL940)),0)</f>
        <v>2</v>
      </c>
      <c r="G940" s="1">
        <f t="shared" si="355"/>
        <v>1811</v>
      </c>
      <c r="H940" s="2">
        <f t="shared" si="356"/>
        <v>7.6643108045198693E-2</v>
      </c>
      <c r="I940" s="2"/>
      <c r="J940" s="2">
        <f t="shared" si="357"/>
        <v>0.29747344364975242</v>
      </c>
      <c r="K940" s="2">
        <f t="shared" si="358"/>
        <v>0.38791315756062467</v>
      </c>
      <c r="L940" s="2">
        <f t="shared" si="359"/>
        <v>0.31127004951542597</v>
      </c>
      <c r="M940" s="2">
        <f t="shared" si="360"/>
        <v>3.3433492741969939E-3</v>
      </c>
      <c r="N940" s="1">
        <v>7029</v>
      </c>
      <c r="O940" s="1">
        <v>9166</v>
      </c>
      <c r="P940" s="1">
        <v>7355</v>
      </c>
      <c r="Q940" s="1">
        <v>79</v>
      </c>
      <c r="AN940" s="7">
        <f>IF(Q940&gt;0,RANK(Q940,(N940:P940,Q940:AL940)),0)</f>
        <v>4</v>
      </c>
      <c r="AO940" s="7">
        <f>IF(R940&gt;0,RANK(R940,(N940:P940,Q940:AL940)),0)</f>
        <v>0</v>
      </c>
      <c r="AP940" s="7">
        <f>IF(S940&gt;0,RANK(S940,(N940:P940,Q940:AL940)),0)</f>
        <v>0</v>
      </c>
      <c r="AQ940" s="7">
        <f>IF(T940&gt;0,RANK(T940,(N940:P940,Q940:AL940)),0)</f>
        <v>0</v>
      </c>
      <c r="AR940" s="2">
        <f t="shared" si="361"/>
        <v>3.3433492741969614E-3</v>
      </c>
      <c r="AS940" s="2">
        <f t="shared" si="362"/>
        <v>0</v>
      </c>
      <c r="AT940" s="2">
        <f t="shared" si="363"/>
        <v>0</v>
      </c>
      <c r="AU940" s="2">
        <f t="shared" si="364"/>
        <v>0</v>
      </c>
      <c r="AW940" t="s">
        <v>2532</v>
      </c>
      <c r="AX940" t="s">
        <v>538</v>
      </c>
      <c r="AY940">
        <v>4</v>
      </c>
      <c r="BA940" s="127">
        <v>20</v>
      </c>
      <c r="BB940" s="130">
        <v>17</v>
      </c>
      <c r="BC940" s="131">
        <f t="shared" si="353"/>
        <v>20017</v>
      </c>
      <c r="BE940" s="7" t="s">
        <v>3271</v>
      </c>
    </row>
    <row r="941" spans="1:57" hidden="1" outlineLevel="1" x14ac:dyDescent="0.2">
      <c r="A941" t="s">
        <v>2613</v>
      </c>
      <c r="B941" t="s">
        <v>538</v>
      </c>
      <c r="C941" s="1">
        <f t="shared" si="354"/>
        <v>1685</v>
      </c>
      <c r="D941" s="7">
        <f>RANK(N941,(N941:P941,Q941:AL941))</f>
        <v>3</v>
      </c>
      <c r="E941" s="7">
        <f>RANK(O941,(N941:P941,Q941:AL941))</f>
        <v>1</v>
      </c>
      <c r="F941" s="7">
        <f>IF(P941&gt;0,RANK(P941,(N941:P941,Q941:AL941)),0)</f>
        <v>2</v>
      </c>
      <c r="G941" s="1">
        <f t="shared" si="355"/>
        <v>10</v>
      </c>
      <c r="H941" s="2">
        <f t="shared" si="356"/>
        <v>5.9347181008902079E-3</v>
      </c>
      <c r="I941" s="2"/>
      <c r="J941" s="2">
        <f t="shared" si="357"/>
        <v>0.27893175074183979</v>
      </c>
      <c r="K941" s="2">
        <f t="shared" si="358"/>
        <v>0.36201780415430268</v>
      </c>
      <c r="L941" s="2">
        <f t="shared" si="359"/>
        <v>0.35608308605341249</v>
      </c>
      <c r="M941" s="2">
        <f t="shared" si="360"/>
        <v>2.9673590504449843E-3</v>
      </c>
      <c r="N941" s="1">
        <v>470</v>
      </c>
      <c r="O941" s="1">
        <v>610</v>
      </c>
      <c r="P941" s="1">
        <v>600</v>
      </c>
      <c r="Q941" s="1">
        <v>5</v>
      </c>
      <c r="AN941" s="7">
        <f>IF(Q941&gt;0,RANK(Q941,(N941:P941,Q941:AL941)),0)</f>
        <v>4</v>
      </c>
      <c r="AO941" s="7">
        <f>IF(R941&gt;0,RANK(R941,(N941:P941,Q941:AL941)),0)</f>
        <v>0</v>
      </c>
      <c r="AP941" s="7">
        <f>IF(S941&gt;0,RANK(S941,(N941:P941,Q941:AL941)),0)</f>
        <v>0</v>
      </c>
      <c r="AQ941" s="7">
        <f>IF(T941&gt;0,RANK(T941,(N941:P941,Q941:AL941)),0)</f>
        <v>0</v>
      </c>
      <c r="AR941" s="2">
        <f t="shared" si="361"/>
        <v>2.967359050445104E-3</v>
      </c>
      <c r="AS941" s="2">
        <f t="shared" si="362"/>
        <v>0</v>
      </c>
      <c r="AT941" s="2">
        <f t="shared" si="363"/>
        <v>0</v>
      </c>
      <c r="AU941" s="2">
        <f t="shared" si="364"/>
        <v>0</v>
      </c>
      <c r="AW941" t="s">
        <v>2613</v>
      </c>
      <c r="AX941" t="s">
        <v>538</v>
      </c>
      <c r="AY941">
        <v>1</v>
      </c>
      <c r="BA941" s="127">
        <v>20</v>
      </c>
      <c r="BB941" s="130">
        <v>19</v>
      </c>
      <c r="BC941" s="131">
        <f t="shared" si="353"/>
        <v>20019</v>
      </c>
      <c r="BE941" s="7" t="s">
        <v>3271</v>
      </c>
    </row>
    <row r="942" spans="1:57" hidden="1" outlineLevel="1" x14ac:dyDescent="0.2">
      <c r="A942" t="s">
        <v>2614</v>
      </c>
      <c r="B942" t="s">
        <v>538</v>
      </c>
      <c r="C942" s="1">
        <f t="shared" si="354"/>
        <v>2073</v>
      </c>
      <c r="D942" s="7">
        <f>RANK(N942,(N942:P942,Q942:AL942))</f>
        <v>3</v>
      </c>
      <c r="E942" s="7">
        <f>RANK(O942,(N942:P942,Q942:AL942))</f>
        <v>1</v>
      </c>
      <c r="F942" s="7">
        <f>IF(P942&gt;0,RANK(P942,(N942:P942,Q942:AL942)),0)</f>
        <v>2</v>
      </c>
      <c r="G942" s="1">
        <f t="shared" si="355"/>
        <v>246</v>
      </c>
      <c r="H942" s="2">
        <f t="shared" si="356"/>
        <v>0.11866859623733719</v>
      </c>
      <c r="I942" s="2"/>
      <c r="J942" s="2">
        <f t="shared" si="357"/>
        <v>0.28847081524360829</v>
      </c>
      <c r="K942" s="2">
        <f t="shared" si="358"/>
        <v>0.41148094548962855</v>
      </c>
      <c r="L942" s="2">
        <f t="shared" si="359"/>
        <v>0.29281234925229138</v>
      </c>
      <c r="M942" s="2">
        <f t="shared" si="360"/>
        <v>7.2358900144717797E-3</v>
      </c>
      <c r="N942" s="1">
        <v>598</v>
      </c>
      <c r="O942" s="1">
        <v>853</v>
      </c>
      <c r="P942" s="1">
        <v>607</v>
      </c>
      <c r="Q942" s="1">
        <v>15</v>
      </c>
      <c r="AN942" s="7">
        <f>IF(Q942&gt;0,RANK(Q942,(N942:P942,Q942:AL942)),0)</f>
        <v>4</v>
      </c>
      <c r="AO942" s="7">
        <f>IF(R942&gt;0,RANK(R942,(N942:P942,Q942:AL942)),0)</f>
        <v>0</v>
      </c>
      <c r="AP942" s="7">
        <f>IF(S942&gt;0,RANK(S942,(N942:P942,Q942:AL942)),0)</f>
        <v>0</v>
      </c>
      <c r="AQ942" s="7">
        <f>IF(T942&gt;0,RANK(T942,(N942:P942,Q942:AL942)),0)</f>
        <v>0</v>
      </c>
      <c r="AR942" s="2">
        <f t="shared" si="361"/>
        <v>7.2358900144717797E-3</v>
      </c>
      <c r="AS942" s="2">
        <f t="shared" si="362"/>
        <v>0</v>
      </c>
      <c r="AT942" s="2">
        <f t="shared" si="363"/>
        <v>0</v>
      </c>
      <c r="AU942" s="2">
        <f t="shared" si="364"/>
        <v>0</v>
      </c>
      <c r="AW942" t="s">
        <v>2614</v>
      </c>
      <c r="AX942" t="s">
        <v>538</v>
      </c>
      <c r="AY942">
        <v>4</v>
      </c>
      <c r="BA942" s="127">
        <v>20</v>
      </c>
      <c r="BB942" s="130">
        <v>21</v>
      </c>
      <c r="BC942" s="131">
        <f t="shared" si="353"/>
        <v>20021</v>
      </c>
      <c r="BE942" s="7" t="s">
        <v>3271</v>
      </c>
    </row>
    <row r="943" spans="1:57" hidden="1" outlineLevel="1" x14ac:dyDescent="0.2">
      <c r="A943" t="s">
        <v>1915</v>
      </c>
      <c r="B943" t="s">
        <v>538</v>
      </c>
      <c r="C943" s="1">
        <f t="shared" si="354"/>
        <v>9757</v>
      </c>
      <c r="D943" s="7">
        <f>RANK(N943,(N943:P943,Q943:AL943))</f>
        <v>1</v>
      </c>
      <c r="E943" s="7">
        <f>RANK(O943,(N943:P943,Q943:AL943))</f>
        <v>2</v>
      </c>
      <c r="F943" s="7">
        <f>IF(P943&gt;0,RANK(P943,(N943:P943,Q943:AL943)),0)</f>
        <v>3</v>
      </c>
      <c r="G943" s="1">
        <f t="shared" si="355"/>
        <v>494</v>
      </c>
      <c r="H943" s="2">
        <f t="shared" si="356"/>
        <v>5.0630316695705647E-2</v>
      </c>
      <c r="I943" s="2"/>
      <c r="J943" s="2">
        <f t="shared" si="357"/>
        <v>0.41846879163677358</v>
      </c>
      <c r="K943" s="2">
        <f t="shared" si="358"/>
        <v>0.36783847494106797</v>
      </c>
      <c r="L943" s="2">
        <f t="shared" si="359"/>
        <v>0.21184790406887363</v>
      </c>
      <c r="M943" s="2">
        <f t="shared" si="360"/>
        <v>1.8448293532848659E-3</v>
      </c>
      <c r="N943" s="1">
        <v>4083</v>
      </c>
      <c r="O943" s="1">
        <v>3589</v>
      </c>
      <c r="P943" s="1">
        <v>2067</v>
      </c>
      <c r="Q943" s="1">
        <v>18</v>
      </c>
      <c r="AN943" s="7">
        <f>IF(Q943&gt;0,RANK(Q943,(N943:P943,Q943:AL943)),0)</f>
        <v>4</v>
      </c>
      <c r="AO943" s="7">
        <f>IF(R943&gt;0,RANK(R943,(N943:P943,Q943:AL943)),0)</f>
        <v>0</v>
      </c>
      <c r="AP943" s="7">
        <f>IF(S943&gt;0,RANK(S943,(N943:P943,Q943:AL943)),0)</f>
        <v>0</v>
      </c>
      <c r="AQ943" s="7">
        <f>IF(T943&gt;0,RANK(T943,(N943:P943,Q943:AL943)),0)</f>
        <v>0</v>
      </c>
      <c r="AR943" s="2">
        <f t="shared" si="361"/>
        <v>1.8448293532848212E-3</v>
      </c>
      <c r="AS943" s="2">
        <f t="shared" si="362"/>
        <v>0</v>
      </c>
      <c r="AT943" s="2">
        <f t="shared" si="363"/>
        <v>0</v>
      </c>
      <c r="AU943" s="2">
        <f t="shared" si="364"/>
        <v>0</v>
      </c>
      <c r="AW943" t="s">
        <v>1915</v>
      </c>
      <c r="AX943" t="s">
        <v>538</v>
      </c>
      <c r="AY943">
        <v>2</v>
      </c>
      <c r="BA943" s="127">
        <v>20</v>
      </c>
      <c r="BB943" s="130">
        <v>23</v>
      </c>
      <c r="BC943" s="131">
        <f t="shared" si="353"/>
        <v>20023</v>
      </c>
      <c r="BE943" s="7" t="s">
        <v>3271</v>
      </c>
    </row>
    <row r="944" spans="1:57" hidden="1" outlineLevel="1" x14ac:dyDescent="0.2">
      <c r="A944" t="s">
        <v>1779</v>
      </c>
      <c r="B944" t="s">
        <v>538</v>
      </c>
      <c r="C944" s="1">
        <f t="shared" si="354"/>
        <v>1755</v>
      </c>
      <c r="D944" s="7">
        <f>RANK(N944,(N944:P944,Q944:AL944))</f>
        <v>3</v>
      </c>
      <c r="E944" s="7">
        <f>RANK(O944,(N944:P944,Q944:AL944))</f>
        <v>1</v>
      </c>
      <c r="F944" s="7">
        <f>IF(P944&gt;0,RANK(P944,(N944:P944,Q944:AL944)),0)</f>
        <v>2</v>
      </c>
      <c r="G944" s="1">
        <f t="shared" si="355"/>
        <v>386</v>
      </c>
      <c r="H944" s="2">
        <f t="shared" si="356"/>
        <v>0.21994301994301993</v>
      </c>
      <c r="I944" s="2"/>
      <c r="J944" s="2">
        <f t="shared" si="357"/>
        <v>0.23190883190883191</v>
      </c>
      <c r="K944" s="2">
        <f t="shared" si="358"/>
        <v>0.49173789173789173</v>
      </c>
      <c r="L944" s="2">
        <f t="shared" si="359"/>
        <v>0.27179487179487177</v>
      </c>
      <c r="M944" s="2">
        <f t="shared" si="360"/>
        <v>4.5584045584045607E-3</v>
      </c>
      <c r="N944" s="1">
        <v>407</v>
      </c>
      <c r="O944" s="1">
        <v>863</v>
      </c>
      <c r="P944" s="1">
        <v>477</v>
      </c>
      <c r="Q944" s="1">
        <v>8</v>
      </c>
      <c r="AN944" s="7">
        <f>IF(Q944&gt;0,RANK(Q944,(N944:P944,Q944:AL944)),0)</f>
        <v>4</v>
      </c>
      <c r="AO944" s="7">
        <f>IF(R944&gt;0,RANK(R944,(N944:P944,Q944:AL944)),0)</f>
        <v>0</v>
      </c>
      <c r="AP944" s="7">
        <f>IF(S944&gt;0,RANK(S944,(N944:P944,Q944:AL944)),0)</f>
        <v>0</v>
      </c>
      <c r="AQ944" s="7">
        <f>IF(T944&gt;0,RANK(T944,(N944:P944,Q944:AL944)),0)</f>
        <v>0</v>
      </c>
      <c r="AR944" s="2">
        <f t="shared" si="361"/>
        <v>4.5584045584045581E-3</v>
      </c>
      <c r="AS944" s="2">
        <f t="shared" si="362"/>
        <v>0</v>
      </c>
      <c r="AT944" s="2">
        <f t="shared" si="363"/>
        <v>0</v>
      </c>
      <c r="AU944" s="2">
        <f t="shared" si="364"/>
        <v>0</v>
      </c>
      <c r="AW944" t="s">
        <v>1779</v>
      </c>
      <c r="AX944" t="s">
        <v>538</v>
      </c>
      <c r="AY944">
        <v>1</v>
      </c>
      <c r="BA944" s="127">
        <v>20</v>
      </c>
      <c r="BB944" s="130">
        <v>25</v>
      </c>
      <c r="BC944" s="131">
        <f t="shared" si="353"/>
        <v>20025</v>
      </c>
      <c r="BE944" s="7" t="s">
        <v>3271</v>
      </c>
    </row>
    <row r="945" spans="1:57" hidden="1" outlineLevel="1" x14ac:dyDescent="0.2">
      <c r="A945" t="s">
        <v>2288</v>
      </c>
      <c r="B945" t="s">
        <v>538</v>
      </c>
      <c r="C945" s="1">
        <f t="shared" si="354"/>
        <v>1313</v>
      </c>
      <c r="D945" s="7">
        <f>RANK(N945,(N945:P945,Q945:AL945))</f>
        <v>3</v>
      </c>
      <c r="E945" s="7">
        <f>RANK(O945,(N945:P945,Q945:AL945))</f>
        <v>1</v>
      </c>
      <c r="F945" s="7">
        <f>IF(P945&gt;0,RANK(P945,(N945:P945,Q945:AL945)),0)</f>
        <v>2</v>
      </c>
      <c r="G945" s="1">
        <f t="shared" si="355"/>
        <v>335</v>
      </c>
      <c r="H945" s="2">
        <f t="shared" si="356"/>
        <v>0.25514089870525514</v>
      </c>
      <c r="I945" s="2"/>
      <c r="J945" s="2">
        <f t="shared" si="357"/>
        <v>0.22315308453922314</v>
      </c>
      <c r="K945" s="2">
        <f t="shared" si="358"/>
        <v>0.51485148514851486</v>
      </c>
      <c r="L945" s="2">
        <f t="shared" si="359"/>
        <v>0.25971058644325973</v>
      </c>
      <c r="M945" s="2">
        <f t="shared" si="360"/>
        <v>2.2848438690022954E-3</v>
      </c>
      <c r="N945" s="1">
        <v>293</v>
      </c>
      <c r="O945" s="1">
        <v>676</v>
      </c>
      <c r="P945" s="1">
        <v>341</v>
      </c>
      <c r="Q945" s="1">
        <v>3</v>
      </c>
      <c r="AN945" s="7">
        <f>IF(Q945&gt;0,RANK(Q945,(N945:P945,Q945:AL945)),0)</f>
        <v>4</v>
      </c>
      <c r="AO945" s="7">
        <f>IF(R945&gt;0,RANK(R945,(N945:P945,Q945:AL945)),0)</f>
        <v>0</v>
      </c>
      <c r="AP945" s="7">
        <f>IF(S945&gt;0,RANK(S945,(N945:P945,Q945:AL945)),0)</f>
        <v>0</v>
      </c>
      <c r="AQ945" s="7">
        <f>IF(T945&gt;0,RANK(T945,(N945:P945,Q945:AL945)),0)</f>
        <v>0</v>
      </c>
      <c r="AR945" s="2">
        <f t="shared" si="361"/>
        <v>2.284843869002285E-3</v>
      </c>
      <c r="AS945" s="2">
        <f t="shared" si="362"/>
        <v>0</v>
      </c>
      <c r="AT945" s="2">
        <f t="shared" si="363"/>
        <v>0</v>
      </c>
      <c r="AU945" s="2">
        <f t="shared" si="364"/>
        <v>0</v>
      </c>
      <c r="AW945" t="s">
        <v>2288</v>
      </c>
      <c r="AX945" t="s">
        <v>538</v>
      </c>
      <c r="AY945">
        <v>1</v>
      </c>
      <c r="BA945" s="127">
        <v>20</v>
      </c>
      <c r="BB945" s="130">
        <v>27</v>
      </c>
      <c r="BC945" s="131">
        <f t="shared" si="353"/>
        <v>20027</v>
      </c>
      <c r="BE945" s="7" t="s">
        <v>3271</v>
      </c>
    </row>
    <row r="946" spans="1:57" hidden="1" outlineLevel="1" x14ac:dyDescent="0.2">
      <c r="A946" t="s">
        <v>2437</v>
      </c>
      <c r="B946" t="s">
        <v>538</v>
      </c>
      <c r="C946" s="1">
        <f t="shared" si="354"/>
        <v>4590</v>
      </c>
      <c r="D946" s="7">
        <f>RANK(N946,(N946:P946,Q946:AL946))</f>
        <v>3</v>
      </c>
      <c r="E946" s="7">
        <f>RANK(O946,(N946:P946,Q946:AL946))</f>
        <v>1</v>
      </c>
      <c r="F946" s="7">
        <f>IF(P946&gt;0,RANK(P946,(N946:P946,Q946:AL946)),0)</f>
        <v>2</v>
      </c>
      <c r="G946" s="1">
        <f t="shared" si="355"/>
        <v>764</v>
      </c>
      <c r="H946" s="2">
        <f t="shared" si="356"/>
        <v>0.1664488017429194</v>
      </c>
      <c r="I946" s="2"/>
      <c r="J946" s="2">
        <f t="shared" si="357"/>
        <v>0.20631808278867103</v>
      </c>
      <c r="K946" s="2">
        <f t="shared" si="358"/>
        <v>0.47886710239651414</v>
      </c>
      <c r="L946" s="2">
        <f t="shared" si="359"/>
        <v>0.31241830065359477</v>
      </c>
      <c r="M946" s="2">
        <f t="shared" si="360"/>
        <v>2.3965141612200536E-3</v>
      </c>
      <c r="N946" s="1">
        <v>947</v>
      </c>
      <c r="O946" s="1">
        <v>2198</v>
      </c>
      <c r="P946" s="1">
        <v>1434</v>
      </c>
      <c r="Q946" s="1">
        <v>11</v>
      </c>
      <c r="AN946" s="7">
        <f>IF(Q946&gt;0,RANK(Q946,(N946:P946,Q946:AL946)),0)</f>
        <v>4</v>
      </c>
      <c r="AO946" s="7">
        <f>IF(R946&gt;0,RANK(R946,(N946:P946,Q946:AL946)),0)</f>
        <v>0</v>
      </c>
      <c r="AP946" s="7">
        <f>IF(S946&gt;0,RANK(S946,(N946:P946,Q946:AL946)),0)</f>
        <v>0</v>
      </c>
      <c r="AQ946" s="7">
        <f>IF(T946&gt;0,RANK(T946,(N946:P946,Q946:AL946)),0)</f>
        <v>0</v>
      </c>
      <c r="AR946" s="2">
        <f t="shared" si="361"/>
        <v>2.3965141612200436E-3</v>
      </c>
      <c r="AS946" s="2">
        <f t="shared" si="362"/>
        <v>0</v>
      </c>
      <c r="AT946" s="2">
        <f t="shared" si="363"/>
        <v>0</v>
      </c>
      <c r="AU946" s="2">
        <f t="shared" si="364"/>
        <v>0</v>
      </c>
      <c r="AW946" t="s">
        <v>2437</v>
      </c>
      <c r="AX946" t="s">
        <v>538</v>
      </c>
      <c r="AY946">
        <v>1</v>
      </c>
      <c r="BA946" s="127">
        <v>20</v>
      </c>
      <c r="BB946" s="130">
        <v>29</v>
      </c>
      <c r="BC946" s="131">
        <f t="shared" si="353"/>
        <v>20029</v>
      </c>
      <c r="BE946" s="7" t="s">
        <v>3271</v>
      </c>
    </row>
    <row r="947" spans="1:57" hidden="1" outlineLevel="1" x14ac:dyDescent="0.2">
      <c r="A947" t="s">
        <v>2618</v>
      </c>
      <c r="B947" t="s">
        <v>538</v>
      </c>
      <c r="C947" s="1">
        <f t="shared" si="354"/>
        <v>5448</v>
      </c>
      <c r="D947" s="7">
        <f>RANK(N947,(N947:P947,Q947:AL947))</f>
        <v>2</v>
      </c>
      <c r="E947" s="7">
        <f>RANK(O947,(N947:P947,Q947:AL947))</f>
        <v>1</v>
      </c>
      <c r="F947" s="7">
        <f>IF(P947&gt;0,RANK(P947,(N947:P947,Q947:AL947)),0)</f>
        <v>3</v>
      </c>
      <c r="G947" s="1">
        <f t="shared" si="355"/>
        <v>411</v>
      </c>
      <c r="H947" s="2">
        <f t="shared" si="356"/>
        <v>7.5440528634361237E-2</v>
      </c>
      <c r="I947" s="2"/>
      <c r="J947" s="2">
        <f t="shared" si="357"/>
        <v>0.31571218795888401</v>
      </c>
      <c r="K947" s="2">
        <f t="shared" si="358"/>
        <v>0.39115271659324524</v>
      </c>
      <c r="L947" s="2">
        <f t="shared" si="359"/>
        <v>0.28964757709251099</v>
      </c>
      <c r="M947" s="2">
        <f t="shared" si="360"/>
        <v>3.4875183553597644E-3</v>
      </c>
      <c r="N947" s="1">
        <v>1720</v>
      </c>
      <c r="O947" s="1">
        <v>2131</v>
      </c>
      <c r="P947" s="1">
        <v>1578</v>
      </c>
      <c r="Q947" s="1">
        <v>19</v>
      </c>
      <c r="AN947" s="7">
        <f>IF(Q947&gt;0,RANK(Q947,(N947:P947,Q947:AL947)),0)</f>
        <v>4</v>
      </c>
      <c r="AO947" s="7">
        <f>IF(R947&gt;0,RANK(R947,(N947:P947,Q947:AL947)),0)</f>
        <v>0</v>
      </c>
      <c r="AP947" s="7">
        <f>IF(S947&gt;0,RANK(S947,(N947:P947,Q947:AL947)),0)</f>
        <v>0</v>
      </c>
      <c r="AQ947" s="7">
        <f>IF(T947&gt;0,RANK(T947,(N947:P947,Q947:AL947)),0)</f>
        <v>0</v>
      </c>
      <c r="AR947" s="2">
        <f t="shared" si="361"/>
        <v>3.4875183553597653E-3</v>
      </c>
      <c r="AS947" s="2">
        <f t="shared" si="362"/>
        <v>0</v>
      </c>
      <c r="AT947" s="2">
        <f t="shared" si="363"/>
        <v>0</v>
      </c>
      <c r="AU947" s="2">
        <f t="shared" si="364"/>
        <v>0</v>
      </c>
      <c r="AW947" t="s">
        <v>2618</v>
      </c>
      <c r="AX947" t="s">
        <v>538</v>
      </c>
      <c r="AY947">
        <v>1</v>
      </c>
      <c r="BA947" s="127">
        <v>20</v>
      </c>
      <c r="BB947" s="130">
        <v>31</v>
      </c>
      <c r="BC947" s="131">
        <f t="shared" si="353"/>
        <v>20031</v>
      </c>
      <c r="BE947" s="7" t="s">
        <v>3271</v>
      </c>
    </row>
    <row r="948" spans="1:57" hidden="1" outlineLevel="1" x14ac:dyDescent="0.2">
      <c r="A948" t="s">
        <v>2279</v>
      </c>
      <c r="B948" t="s">
        <v>538</v>
      </c>
      <c r="C948" s="1">
        <f t="shared" si="354"/>
        <v>4298</v>
      </c>
      <c r="D948" s="7">
        <f>RANK(N948,(N948:P948,Q948:AL948))</f>
        <v>3</v>
      </c>
      <c r="E948" s="7">
        <f>RANK(O948,(N948:P948,Q948:AL948))</f>
        <v>1</v>
      </c>
      <c r="F948" s="7">
        <f>IF(P948&gt;0,RANK(P948,(N948:P948,Q948:AL948)),0)</f>
        <v>2</v>
      </c>
      <c r="G948" s="1">
        <f t="shared" si="355"/>
        <v>381</v>
      </c>
      <c r="H948" s="2">
        <f t="shared" si="356"/>
        <v>8.864588180549092E-2</v>
      </c>
      <c r="I948" s="2"/>
      <c r="J948" s="2">
        <f t="shared" si="357"/>
        <v>0.23755234993020008</v>
      </c>
      <c r="K948" s="2">
        <f t="shared" si="358"/>
        <v>0.42438343415542112</v>
      </c>
      <c r="L948" s="2">
        <f t="shared" si="359"/>
        <v>0.33573755234993019</v>
      </c>
      <c r="M948" s="2">
        <f t="shared" si="360"/>
        <v>2.32666356444855E-3</v>
      </c>
      <c r="N948" s="1">
        <v>1021</v>
      </c>
      <c r="O948" s="1">
        <v>1824</v>
      </c>
      <c r="P948" s="1">
        <v>1443</v>
      </c>
      <c r="Q948" s="1">
        <v>10</v>
      </c>
      <c r="AN948" s="7">
        <f>IF(Q948&gt;0,RANK(Q948,(N948:P948,Q948:AL948)),0)</f>
        <v>4</v>
      </c>
      <c r="AO948" s="7">
        <f>IF(R948&gt;0,RANK(R948,(N948:P948,Q948:AL948)),0)</f>
        <v>0</v>
      </c>
      <c r="AP948" s="7">
        <f>IF(S948&gt;0,RANK(S948,(N948:P948,Q948:AL948)),0)</f>
        <v>0</v>
      </c>
      <c r="AQ948" s="7">
        <f>IF(T948&gt;0,RANK(T948,(N948:P948,Q948:AL948)),0)</f>
        <v>0</v>
      </c>
      <c r="AR948" s="2">
        <f t="shared" si="361"/>
        <v>2.3266635644485808E-3</v>
      </c>
      <c r="AS948" s="2">
        <f t="shared" si="362"/>
        <v>0</v>
      </c>
      <c r="AT948" s="2">
        <f t="shared" si="363"/>
        <v>0</v>
      </c>
      <c r="AU948" s="2">
        <f t="shared" si="364"/>
        <v>0</v>
      </c>
      <c r="AW948" t="s">
        <v>2279</v>
      </c>
      <c r="AX948" t="s">
        <v>538</v>
      </c>
      <c r="AY948">
        <v>2</v>
      </c>
      <c r="BA948" s="127">
        <v>20</v>
      </c>
      <c r="BB948" s="130">
        <v>33</v>
      </c>
      <c r="BC948" s="131">
        <f t="shared" si="353"/>
        <v>20033</v>
      </c>
      <c r="BE948" s="7" t="s">
        <v>3271</v>
      </c>
    </row>
    <row r="949" spans="1:57" hidden="1" outlineLevel="1" x14ac:dyDescent="0.2">
      <c r="A949" t="s">
        <v>1576</v>
      </c>
      <c r="B949" t="s">
        <v>538</v>
      </c>
      <c r="C949" s="1">
        <f t="shared" si="354"/>
        <v>1285</v>
      </c>
      <c r="D949" s="7">
        <f>RANK(N949,(N949:P949,Q949:AL949))</f>
        <v>2</v>
      </c>
      <c r="E949" s="7">
        <f>RANK(O949,(N949:P949,Q949:AL949))</f>
        <v>1</v>
      </c>
      <c r="F949" s="7">
        <f>IF(P949&gt;0,RANK(P949,(N949:P949,Q949:AL949)),0)</f>
        <v>3</v>
      </c>
      <c r="G949" s="1">
        <f t="shared" si="355"/>
        <v>311</v>
      </c>
      <c r="H949" s="2">
        <f t="shared" si="356"/>
        <v>0.24202334630350195</v>
      </c>
      <c r="I949" s="2"/>
      <c r="J949" s="2">
        <f t="shared" si="357"/>
        <v>0.25291828793774318</v>
      </c>
      <c r="K949" s="2">
        <f t="shared" si="358"/>
        <v>0.49494163424124515</v>
      </c>
      <c r="L949" s="2">
        <f t="shared" si="359"/>
        <v>0.25214007782101167</v>
      </c>
      <c r="M949" s="2">
        <f t="shared" si="360"/>
        <v>0</v>
      </c>
      <c r="N949" s="1">
        <v>325</v>
      </c>
      <c r="O949" s="1">
        <v>636</v>
      </c>
      <c r="P949" s="1">
        <v>324</v>
      </c>
      <c r="AN949" s="7">
        <f>IF(Q949&gt;0,RANK(Q949,(N949:P949,Q949:AL949)),0)</f>
        <v>0</v>
      </c>
      <c r="AO949" s="7">
        <f>IF(R949&gt;0,RANK(R949,(N949:P949,Q949:AL949)),0)</f>
        <v>0</v>
      </c>
      <c r="AP949" s="7">
        <f>IF(S949&gt;0,RANK(S949,(N949:P949,Q949:AL949)),0)</f>
        <v>0</v>
      </c>
      <c r="AQ949" s="7">
        <f>IF(T949&gt;0,RANK(T949,(N949:P949,Q949:AL949)),0)</f>
        <v>0</v>
      </c>
      <c r="AR949" s="2">
        <f t="shared" si="361"/>
        <v>0</v>
      </c>
      <c r="AS949" s="2">
        <f t="shared" si="362"/>
        <v>0</v>
      </c>
      <c r="AT949" s="2">
        <f t="shared" si="363"/>
        <v>0</v>
      </c>
      <c r="AU949" s="2">
        <f t="shared" si="364"/>
        <v>0</v>
      </c>
      <c r="AW949" t="s">
        <v>1576</v>
      </c>
      <c r="AX949" t="s">
        <v>538</v>
      </c>
      <c r="AY949">
        <v>1</v>
      </c>
      <c r="BA949" s="127">
        <v>20</v>
      </c>
      <c r="BB949" s="130">
        <v>35</v>
      </c>
      <c r="BC949" s="131">
        <f t="shared" si="353"/>
        <v>20035</v>
      </c>
      <c r="BE949" s="7" t="s">
        <v>3271</v>
      </c>
    </row>
    <row r="950" spans="1:57" hidden="1" outlineLevel="1" x14ac:dyDescent="0.2">
      <c r="A950" t="s">
        <v>1577</v>
      </c>
      <c r="B950" t="s">
        <v>538</v>
      </c>
      <c r="C950" s="1">
        <f t="shared" si="354"/>
        <v>15784</v>
      </c>
      <c r="D950" s="7">
        <f>RANK(N950,(N950:P950,Q950:AL950))</f>
        <v>2</v>
      </c>
      <c r="E950" s="7">
        <f>RANK(O950,(N950:P950,Q950:AL950))</f>
        <v>1</v>
      </c>
      <c r="F950" s="7">
        <f>IF(P950&gt;0,RANK(P950,(N950:P950,Q950:AL950)),0)</f>
        <v>3</v>
      </c>
      <c r="G950" s="1">
        <f t="shared" si="355"/>
        <v>17</v>
      </c>
      <c r="H950" s="2">
        <f t="shared" si="356"/>
        <v>1.0770400405473897E-3</v>
      </c>
      <c r="I950" s="2"/>
      <c r="J950" s="2">
        <f t="shared" si="357"/>
        <v>0.34243537759756715</v>
      </c>
      <c r="K950" s="2">
        <f t="shared" si="358"/>
        <v>0.34351241763811452</v>
      </c>
      <c r="L950" s="2">
        <f t="shared" si="359"/>
        <v>0.31113786112519004</v>
      </c>
      <c r="M950" s="2">
        <f t="shared" si="360"/>
        <v>2.9143436391282918E-3</v>
      </c>
      <c r="N950" s="1">
        <v>5405</v>
      </c>
      <c r="O950" s="1">
        <v>5422</v>
      </c>
      <c r="P950" s="1">
        <v>4911</v>
      </c>
      <c r="Q950" s="1">
        <v>46</v>
      </c>
      <c r="AN950" s="7">
        <f>IF(Q950&gt;0,RANK(Q950,(N950:P950,Q950:AL950)),0)</f>
        <v>4</v>
      </c>
      <c r="AO950" s="7">
        <f>IF(R950&gt;0,RANK(R950,(N950:P950,Q950:AL950)),0)</f>
        <v>0</v>
      </c>
      <c r="AP950" s="7">
        <f>IF(S950&gt;0,RANK(S950,(N950:P950,Q950:AL950)),0)</f>
        <v>0</v>
      </c>
      <c r="AQ950" s="7">
        <f>IF(T950&gt;0,RANK(T950,(N950:P950,Q950:AL950)),0)</f>
        <v>0</v>
      </c>
      <c r="AR950" s="2">
        <f t="shared" si="361"/>
        <v>2.914343639128231E-3</v>
      </c>
      <c r="AS950" s="2">
        <f t="shared" si="362"/>
        <v>0</v>
      </c>
      <c r="AT950" s="2">
        <f t="shared" si="363"/>
        <v>0</v>
      </c>
      <c r="AU950" s="2">
        <f t="shared" si="364"/>
        <v>0</v>
      </c>
      <c r="AW950" t="s">
        <v>1577</v>
      </c>
      <c r="AX950" t="s">
        <v>538</v>
      </c>
      <c r="AY950">
        <v>4</v>
      </c>
      <c r="BA950" s="127">
        <v>20</v>
      </c>
      <c r="BB950" s="130">
        <v>37</v>
      </c>
      <c r="BC950" s="131">
        <f t="shared" si="353"/>
        <v>20037</v>
      </c>
      <c r="BE950" s="7" t="s">
        <v>3271</v>
      </c>
    </row>
    <row r="951" spans="1:57" hidden="1" outlineLevel="1" x14ac:dyDescent="0.2">
      <c r="A951" t="s">
        <v>1437</v>
      </c>
      <c r="B951" t="s">
        <v>538</v>
      </c>
      <c r="C951" s="1">
        <f t="shared" si="354"/>
        <v>16591</v>
      </c>
      <c r="D951" s="7">
        <f>RANK(N951,(N951:P951,Q951:AL951))</f>
        <v>1</v>
      </c>
      <c r="E951" s="7">
        <f>RANK(O951,(N951:P951,Q951:AL951))</f>
        <v>2</v>
      </c>
      <c r="F951" s="7">
        <f>IF(P951&gt;0,RANK(P951,(N951:P951,Q951:AL951)),0)</f>
        <v>3</v>
      </c>
      <c r="G951" s="1">
        <f t="shared" si="355"/>
        <v>1898</v>
      </c>
      <c r="H951" s="2">
        <f t="shared" si="356"/>
        <v>0.1143993731541197</v>
      </c>
      <c r="I951" s="2"/>
      <c r="J951" s="2">
        <f t="shared" si="357"/>
        <v>0.44397564944849616</v>
      </c>
      <c r="K951" s="2">
        <f t="shared" si="358"/>
        <v>0.32957627629437647</v>
      </c>
      <c r="L951" s="2">
        <f t="shared" si="359"/>
        <v>0.22337411849798083</v>
      </c>
      <c r="M951" s="2">
        <f t="shared" si="360"/>
        <v>3.073955759146596E-3</v>
      </c>
      <c r="N951" s="1">
        <v>7366</v>
      </c>
      <c r="O951" s="1">
        <v>5468</v>
      </c>
      <c r="P951" s="1">
        <v>3706</v>
      </c>
      <c r="Q951" s="1">
        <v>51</v>
      </c>
      <c r="AN951" s="7">
        <f>IF(Q951&gt;0,RANK(Q951,(N951:P951,Q951:AL951)),0)</f>
        <v>4</v>
      </c>
      <c r="AO951" s="7">
        <f>IF(R951&gt;0,RANK(R951,(N951:P951,Q951:AL951)),0)</f>
        <v>0</v>
      </c>
      <c r="AP951" s="7">
        <f>IF(S951&gt;0,RANK(S951,(N951:P951,Q951:AL951)),0)</f>
        <v>0</v>
      </c>
      <c r="AQ951" s="7">
        <f>IF(T951&gt;0,RANK(T951,(N951:P951,Q951:AL951)),0)</f>
        <v>0</v>
      </c>
      <c r="AR951" s="2">
        <f t="shared" si="361"/>
        <v>3.0739557591465253E-3</v>
      </c>
      <c r="AS951" s="2">
        <f t="shared" si="362"/>
        <v>0</v>
      </c>
      <c r="AT951" s="2">
        <f t="shared" si="363"/>
        <v>0</v>
      </c>
      <c r="AU951" s="2">
        <f t="shared" si="364"/>
        <v>0</v>
      </c>
      <c r="AW951" t="s">
        <v>1437</v>
      </c>
      <c r="AX951" t="s">
        <v>538</v>
      </c>
      <c r="AY951">
        <v>2</v>
      </c>
      <c r="BA951" s="127">
        <v>20</v>
      </c>
      <c r="BB951" s="130">
        <v>39</v>
      </c>
      <c r="BC951" s="131">
        <f t="shared" si="353"/>
        <v>20039</v>
      </c>
      <c r="BE951" s="7" t="s">
        <v>3271</v>
      </c>
    </row>
    <row r="952" spans="1:57" hidden="1" outlineLevel="1" x14ac:dyDescent="0.2">
      <c r="A952" t="s">
        <v>723</v>
      </c>
      <c r="B952" t="s">
        <v>538</v>
      </c>
      <c r="C952" s="1">
        <f t="shared" si="354"/>
        <v>2089</v>
      </c>
      <c r="D952" s="7">
        <f>RANK(N952,(N952:P952,Q952:AL952))</f>
        <v>2</v>
      </c>
      <c r="E952" s="7">
        <f>RANK(O952,(N952:P952,Q952:AL952))</f>
        <v>1</v>
      </c>
      <c r="F952" s="7">
        <f>IF(P952&gt;0,RANK(P952,(N952:P952,Q952:AL952)),0)</f>
        <v>3</v>
      </c>
      <c r="G952" s="1">
        <f t="shared" si="355"/>
        <v>364</v>
      </c>
      <c r="H952" s="2">
        <f t="shared" si="356"/>
        <v>0.17424605074198182</v>
      </c>
      <c r="I952" s="2"/>
      <c r="J952" s="2">
        <f t="shared" si="357"/>
        <v>0.27573001436093825</v>
      </c>
      <c r="K952" s="2">
        <f t="shared" si="358"/>
        <v>0.44997606510292004</v>
      </c>
      <c r="L952" s="2">
        <f t="shared" si="359"/>
        <v>0.27046433700335087</v>
      </c>
      <c r="M952" s="2">
        <f t="shared" si="360"/>
        <v>3.8295835327908367E-3</v>
      </c>
      <c r="N952" s="1">
        <v>576</v>
      </c>
      <c r="O952" s="1">
        <v>940</v>
      </c>
      <c r="P952" s="1">
        <v>565</v>
      </c>
      <c r="Q952" s="1">
        <v>8</v>
      </c>
      <c r="AN952" s="7">
        <f>IF(Q952&gt;0,RANK(Q952,(N952:P952,Q952:AL952)),0)</f>
        <v>4</v>
      </c>
      <c r="AO952" s="7">
        <f>IF(R952&gt;0,RANK(R952,(N952:P952,Q952:AL952)),0)</f>
        <v>0</v>
      </c>
      <c r="AP952" s="7">
        <f>IF(S952&gt;0,RANK(S952,(N952:P952,Q952:AL952)),0)</f>
        <v>0</v>
      </c>
      <c r="AQ952" s="7">
        <f>IF(T952&gt;0,RANK(T952,(N952:P952,Q952:AL952)),0)</f>
        <v>0</v>
      </c>
      <c r="AR952" s="2">
        <f t="shared" si="361"/>
        <v>3.829583532790809E-3</v>
      </c>
      <c r="AS952" s="2">
        <f t="shared" si="362"/>
        <v>0</v>
      </c>
      <c r="AT952" s="2">
        <f t="shared" si="363"/>
        <v>0</v>
      </c>
      <c r="AU952" s="2">
        <f t="shared" si="364"/>
        <v>0</v>
      </c>
      <c r="AW952" t="s">
        <v>723</v>
      </c>
      <c r="AX952" t="s">
        <v>538</v>
      </c>
      <c r="AY952">
        <v>1</v>
      </c>
      <c r="BA952" s="127">
        <v>20</v>
      </c>
      <c r="BB952" s="130">
        <v>41</v>
      </c>
      <c r="BC952" s="131">
        <f t="shared" si="353"/>
        <v>20041</v>
      </c>
      <c r="BE952" s="7" t="s">
        <v>3271</v>
      </c>
    </row>
    <row r="953" spans="1:57" hidden="1" outlineLevel="1" x14ac:dyDescent="0.2">
      <c r="A953" t="s">
        <v>987</v>
      </c>
      <c r="B953" t="s">
        <v>538</v>
      </c>
      <c r="C953" s="1">
        <f t="shared" si="354"/>
        <v>9221</v>
      </c>
      <c r="D953" s="7">
        <f>RANK(N953,(N953:P953,Q953:AL953))</f>
        <v>3</v>
      </c>
      <c r="E953" s="7">
        <f>RANK(O953,(N953:P953,Q953:AL953))</f>
        <v>1</v>
      </c>
      <c r="F953" s="7">
        <f>IF(P953&gt;0,RANK(P953,(N953:P953,Q953:AL953)),0)</f>
        <v>2</v>
      </c>
      <c r="G953" s="1">
        <f t="shared" si="355"/>
        <v>1018</v>
      </c>
      <c r="H953" s="2">
        <f t="shared" si="356"/>
        <v>0.11040017351697212</v>
      </c>
      <c r="I953" s="2"/>
      <c r="J953" s="2">
        <f t="shared" si="357"/>
        <v>0.27307233488775623</v>
      </c>
      <c r="K953" s="2">
        <f t="shared" si="358"/>
        <v>0.41763366229259302</v>
      </c>
      <c r="L953" s="2">
        <f t="shared" si="359"/>
        <v>0.30723348877562084</v>
      </c>
      <c r="M953" s="2">
        <f t="shared" si="360"/>
        <v>2.0605140440299596E-3</v>
      </c>
      <c r="N953" s="1">
        <v>2518</v>
      </c>
      <c r="O953" s="1">
        <v>3851</v>
      </c>
      <c r="P953" s="1">
        <v>2833</v>
      </c>
      <c r="Q953" s="1">
        <v>19</v>
      </c>
      <c r="AN953" s="7">
        <f>IF(Q953&gt;0,RANK(Q953,(N953:P953,Q953:AL953)),0)</f>
        <v>4</v>
      </c>
      <c r="AO953" s="7">
        <f>IF(R953&gt;0,RANK(R953,(N953:P953,Q953:AL953)),0)</f>
        <v>0</v>
      </c>
      <c r="AP953" s="7">
        <f>IF(S953&gt;0,RANK(S953,(N953:P953,Q953:AL953)),0)</f>
        <v>0</v>
      </c>
      <c r="AQ953" s="7">
        <f>IF(T953&gt;0,RANK(T953,(N953:P953,Q953:AL953)),0)</f>
        <v>0</v>
      </c>
      <c r="AR953" s="2">
        <f t="shared" si="361"/>
        <v>2.0605140440299319E-3</v>
      </c>
      <c r="AS953" s="2">
        <f t="shared" si="362"/>
        <v>0</v>
      </c>
      <c r="AT953" s="2">
        <f t="shared" si="363"/>
        <v>0</v>
      </c>
      <c r="AU953" s="2">
        <f t="shared" si="364"/>
        <v>0</v>
      </c>
      <c r="AW953" t="s">
        <v>987</v>
      </c>
      <c r="AX953" t="s">
        <v>538</v>
      </c>
      <c r="AY953">
        <v>1</v>
      </c>
      <c r="BA953" s="127">
        <v>20</v>
      </c>
      <c r="BB953" s="130">
        <v>43</v>
      </c>
      <c r="BC953" s="131">
        <f t="shared" si="353"/>
        <v>20043</v>
      </c>
      <c r="BE953" s="7" t="s">
        <v>3271</v>
      </c>
    </row>
    <row r="954" spans="1:57" hidden="1" outlineLevel="1" x14ac:dyDescent="0.2">
      <c r="A954" t="s">
        <v>1056</v>
      </c>
      <c r="B954" t="s">
        <v>538</v>
      </c>
      <c r="C954" s="1">
        <f t="shared" si="354"/>
        <v>3973</v>
      </c>
      <c r="D954" s="7">
        <f>RANK(N954,(N954:P954,Q954:AL954))</f>
        <v>3</v>
      </c>
      <c r="E954" s="7">
        <f>RANK(O954,(N954:P954,Q954:AL954))</f>
        <v>1</v>
      </c>
      <c r="F954" s="7">
        <f>IF(P954&gt;0,RANK(P954,(N954:P954,Q954:AL954)),0)</f>
        <v>2</v>
      </c>
      <c r="G954" s="1">
        <f t="shared" si="355"/>
        <v>379</v>
      </c>
      <c r="H954" s="2">
        <f t="shared" si="356"/>
        <v>9.5393908884973566E-2</v>
      </c>
      <c r="I954" s="2"/>
      <c r="J954" s="2">
        <f t="shared" si="357"/>
        <v>0.29624968537628998</v>
      </c>
      <c r="K954" s="2">
        <f t="shared" si="358"/>
        <v>0.39743267052605086</v>
      </c>
      <c r="L954" s="2">
        <f t="shared" si="359"/>
        <v>0.30203876164107729</v>
      </c>
      <c r="M954" s="2">
        <f t="shared" si="360"/>
        <v>4.2788824565819228E-3</v>
      </c>
      <c r="N954" s="1">
        <v>1177</v>
      </c>
      <c r="O954" s="1">
        <v>1579</v>
      </c>
      <c r="P954" s="1">
        <v>1200</v>
      </c>
      <c r="Q954" s="1">
        <v>17</v>
      </c>
      <c r="AN954" s="7">
        <f>IF(Q954&gt;0,RANK(Q954,(N954:P954,Q954:AL954)),0)</f>
        <v>4</v>
      </c>
      <c r="AO954" s="7">
        <f>IF(R954&gt;0,RANK(R954,(N954:P954,Q954:AL954)),0)</f>
        <v>0</v>
      </c>
      <c r="AP954" s="7">
        <f>IF(S954&gt;0,RANK(S954,(N954:P954,Q954:AL954)),0)</f>
        <v>0</v>
      </c>
      <c r="AQ954" s="7">
        <f>IF(T954&gt;0,RANK(T954,(N954:P954,Q954:AL954)),0)</f>
        <v>0</v>
      </c>
      <c r="AR954" s="2">
        <f t="shared" si="361"/>
        <v>4.278882456581928E-3</v>
      </c>
      <c r="AS954" s="2">
        <f t="shared" si="362"/>
        <v>0</v>
      </c>
      <c r="AT954" s="2">
        <f t="shared" si="363"/>
        <v>0</v>
      </c>
      <c r="AU954" s="2">
        <f t="shared" si="364"/>
        <v>0</v>
      </c>
      <c r="AW954" t="s">
        <v>1056</v>
      </c>
      <c r="AX954" t="s">
        <v>538</v>
      </c>
      <c r="AY954">
        <v>2</v>
      </c>
      <c r="BA954" s="127">
        <v>20</v>
      </c>
      <c r="BB954" s="130">
        <v>45</v>
      </c>
      <c r="BC954" s="131">
        <f t="shared" si="353"/>
        <v>20045</v>
      </c>
      <c r="BE954" s="7" t="s">
        <v>3271</v>
      </c>
    </row>
    <row r="955" spans="1:57" hidden="1" outlineLevel="1" x14ac:dyDescent="0.2">
      <c r="A955" t="s">
        <v>616</v>
      </c>
      <c r="B955" t="s">
        <v>538</v>
      </c>
      <c r="C955" s="1">
        <f t="shared" si="354"/>
        <v>42248</v>
      </c>
      <c r="D955" s="7">
        <f>RANK(N955,(N955:P955,Q955:AL955))</f>
        <v>1</v>
      </c>
      <c r="E955" s="7">
        <f>RANK(O955,(N955:P955,Q955:AL955))</f>
        <v>2</v>
      </c>
      <c r="F955" s="7">
        <f>IF(P955&gt;0,RANK(P955,(N955:P955,Q955:AL955)),0)</f>
        <v>3</v>
      </c>
      <c r="G955" s="1">
        <f t="shared" si="355"/>
        <v>6490</v>
      </c>
      <c r="H955" s="2">
        <f t="shared" si="356"/>
        <v>0.15361673925392919</v>
      </c>
      <c r="I955" s="2"/>
      <c r="J955" s="2">
        <f t="shared" si="357"/>
        <v>0.46011645521681499</v>
      </c>
      <c r="K955" s="2">
        <f t="shared" si="358"/>
        <v>0.30649971596288583</v>
      </c>
      <c r="L955" s="2">
        <f t="shared" si="359"/>
        <v>0.22793978413179322</v>
      </c>
      <c r="M955" s="2">
        <f t="shared" si="360"/>
        <v>5.4440446885059557E-3</v>
      </c>
      <c r="N955" s="1">
        <v>19439</v>
      </c>
      <c r="O955" s="1">
        <v>12949</v>
      </c>
      <c r="P955" s="1">
        <v>9630</v>
      </c>
      <c r="Q955" s="1">
        <v>230</v>
      </c>
      <c r="AN955" s="7">
        <f>IF(Q955&gt;0,RANK(Q955,(N955:P955,Q955:AL955)),0)</f>
        <v>4</v>
      </c>
      <c r="AO955" s="7">
        <f>IF(R955&gt;0,RANK(R955,(N955:P955,Q955:AL955)),0)</f>
        <v>0</v>
      </c>
      <c r="AP955" s="7">
        <f>IF(S955&gt;0,RANK(S955,(N955:P955,Q955:AL955)),0)</f>
        <v>0</v>
      </c>
      <c r="AQ955" s="7">
        <f>IF(T955&gt;0,RANK(T955,(N955:P955,Q955:AL955)),0)</f>
        <v>0</v>
      </c>
      <c r="AR955" s="2">
        <f t="shared" si="361"/>
        <v>5.4440446885059644E-3</v>
      </c>
      <c r="AS955" s="2">
        <f t="shared" si="362"/>
        <v>0</v>
      </c>
      <c r="AT955" s="2">
        <f t="shared" si="363"/>
        <v>0</v>
      </c>
      <c r="AU955" s="2">
        <f t="shared" si="364"/>
        <v>0</v>
      </c>
      <c r="AW955" t="s">
        <v>616</v>
      </c>
      <c r="AX955" t="s">
        <v>538</v>
      </c>
      <c r="AY955">
        <v>0</v>
      </c>
      <c r="BA955" s="127">
        <v>20</v>
      </c>
      <c r="BB955" s="130">
        <v>47</v>
      </c>
      <c r="BC955" s="131">
        <f t="shared" si="353"/>
        <v>20047</v>
      </c>
      <c r="BE955" s="7" t="s">
        <v>3271</v>
      </c>
    </row>
    <row r="956" spans="1:57" hidden="1" outlineLevel="1" x14ac:dyDescent="0.2">
      <c r="A956" t="s">
        <v>1068</v>
      </c>
      <c r="B956" t="s">
        <v>538</v>
      </c>
      <c r="C956" s="1">
        <f t="shared" si="354"/>
        <v>1925</v>
      </c>
      <c r="D956" s="7">
        <f>RANK(N956,(N956:P956,Q956:AL956))</f>
        <v>3</v>
      </c>
      <c r="E956" s="7">
        <f>RANK(O956,(N956:P956,Q956:AL956))</f>
        <v>1</v>
      </c>
      <c r="F956" s="7">
        <f>IF(P956&gt;0,RANK(P956,(N956:P956,Q956:AL956)),0)</f>
        <v>2</v>
      </c>
      <c r="G956" s="1">
        <f t="shared" si="355"/>
        <v>185</v>
      </c>
      <c r="H956" s="2">
        <f t="shared" si="356"/>
        <v>9.6103896103896108E-2</v>
      </c>
      <c r="I956" s="2"/>
      <c r="J956" s="2">
        <f t="shared" si="357"/>
        <v>0.29454545454545455</v>
      </c>
      <c r="K956" s="2">
        <f t="shared" si="358"/>
        <v>0.39948051948051949</v>
      </c>
      <c r="L956" s="2">
        <f t="shared" si="359"/>
        <v>0.30337662337662336</v>
      </c>
      <c r="M956" s="2">
        <f t="shared" si="360"/>
        <v>2.5974025974025983E-3</v>
      </c>
      <c r="N956" s="1">
        <v>567</v>
      </c>
      <c r="O956" s="1">
        <v>769</v>
      </c>
      <c r="P956" s="1">
        <v>584</v>
      </c>
      <c r="Q956" s="1">
        <v>5</v>
      </c>
      <c r="AN956" s="7">
        <f>IF(Q956&gt;0,RANK(Q956,(N956:P956,Q956:AL956)),0)</f>
        <v>4</v>
      </c>
      <c r="AO956" s="7">
        <f>IF(R956&gt;0,RANK(R956,(N956:P956,Q956:AL956)),0)</f>
        <v>0</v>
      </c>
      <c r="AP956" s="7">
        <f>IF(S956&gt;0,RANK(S956,(N956:P956,Q956:AL956)),0)</f>
        <v>0</v>
      </c>
      <c r="AQ956" s="7">
        <f>IF(T956&gt;0,RANK(T956,(N956:P956,Q956:AL956)),0)</f>
        <v>0</v>
      </c>
      <c r="AR956" s="2">
        <f t="shared" si="361"/>
        <v>2.5974025974025974E-3</v>
      </c>
      <c r="AS956" s="2">
        <f t="shared" si="362"/>
        <v>0</v>
      </c>
      <c r="AT956" s="2">
        <f t="shared" si="363"/>
        <v>0</v>
      </c>
      <c r="AU956" s="2">
        <f t="shared" si="364"/>
        <v>0</v>
      </c>
      <c r="AW956" t="s">
        <v>1068</v>
      </c>
      <c r="AX956" t="s">
        <v>538</v>
      </c>
      <c r="AY956">
        <v>1</v>
      </c>
      <c r="BA956" s="127">
        <v>20</v>
      </c>
      <c r="BB956" s="130">
        <v>49</v>
      </c>
      <c r="BC956" s="131">
        <f t="shared" si="353"/>
        <v>20049</v>
      </c>
      <c r="BE956" s="7" t="s">
        <v>3271</v>
      </c>
    </row>
    <row r="957" spans="1:57" hidden="1" outlineLevel="1" x14ac:dyDescent="0.2">
      <c r="A957" t="s">
        <v>1069</v>
      </c>
      <c r="B957" t="s">
        <v>538</v>
      </c>
      <c r="C957" s="1">
        <f t="shared" si="354"/>
        <v>1742</v>
      </c>
      <c r="D957" s="7">
        <f>RANK(N957,(N957:P957,Q957:AL957))</f>
        <v>3</v>
      </c>
      <c r="E957" s="7">
        <f>RANK(O957,(N957:P957,Q957:AL957))</f>
        <v>1</v>
      </c>
      <c r="F957" s="7">
        <f>IF(P957&gt;0,RANK(P957,(N957:P957,Q957:AL957)),0)</f>
        <v>2</v>
      </c>
      <c r="G957" s="1">
        <f t="shared" si="355"/>
        <v>245</v>
      </c>
      <c r="H957" s="2">
        <f t="shared" si="356"/>
        <v>0.14064293915040182</v>
      </c>
      <c r="I957" s="2"/>
      <c r="J957" s="2">
        <f t="shared" si="357"/>
        <v>0.27841561423650973</v>
      </c>
      <c r="K957" s="2">
        <f t="shared" si="358"/>
        <v>0.42939150401836967</v>
      </c>
      <c r="L957" s="2">
        <f t="shared" si="359"/>
        <v>0.28874856486796785</v>
      </c>
      <c r="M957" s="2">
        <f t="shared" si="360"/>
        <v>3.4443168771527422E-3</v>
      </c>
      <c r="N957" s="1">
        <v>485</v>
      </c>
      <c r="O957" s="1">
        <v>748</v>
      </c>
      <c r="P957" s="1">
        <v>503</v>
      </c>
      <c r="Q957" s="1">
        <v>6</v>
      </c>
      <c r="AN957" s="7">
        <f>IF(Q957&gt;0,RANK(Q957,(N957:P957,Q957:AL957)),0)</f>
        <v>4</v>
      </c>
      <c r="AO957" s="7">
        <f>IF(R957&gt;0,RANK(R957,(N957:P957,Q957:AL957)),0)</f>
        <v>0</v>
      </c>
      <c r="AP957" s="7">
        <f>IF(S957&gt;0,RANK(S957,(N957:P957,Q957:AL957)),0)</f>
        <v>0</v>
      </c>
      <c r="AQ957" s="7">
        <f>IF(T957&gt;0,RANK(T957,(N957:P957,Q957:AL957)),0)</f>
        <v>0</v>
      </c>
      <c r="AR957" s="2">
        <f t="shared" si="361"/>
        <v>3.4443168771526979E-3</v>
      </c>
      <c r="AS957" s="2">
        <f t="shared" si="362"/>
        <v>0</v>
      </c>
      <c r="AT957" s="2">
        <f t="shared" si="363"/>
        <v>0</v>
      </c>
      <c r="AU957" s="2">
        <f t="shared" si="364"/>
        <v>0</v>
      </c>
      <c r="AW957" t="s">
        <v>1069</v>
      </c>
      <c r="AX957" t="s">
        <v>538</v>
      </c>
      <c r="AY957">
        <v>4</v>
      </c>
      <c r="BA957" s="127">
        <v>20</v>
      </c>
      <c r="BB957" s="130">
        <v>51</v>
      </c>
      <c r="BC957" s="131">
        <f t="shared" si="353"/>
        <v>20051</v>
      </c>
      <c r="BE957" s="7" t="s">
        <v>3271</v>
      </c>
    </row>
    <row r="958" spans="1:57" hidden="1" outlineLevel="1" x14ac:dyDescent="0.2">
      <c r="A958" t="s">
        <v>2961</v>
      </c>
      <c r="B958" t="s">
        <v>538</v>
      </c>
      <c r="C958" s="1">
        <f t="shared" si="354"/>
        <v>12453</v>
      </c>
      <c r="D958" s="7">
        <f>RANK(N958,(N958:P958,Q958:AL958))</f>
        <v>1</v>
      </c>
      <c r="E958" s="7">
        <f>RANK(O958,(N958:P958,Q958:AL958))</f>
        <v>2</v>
      </c>
      <c r="F958" s="7">
        <f>IF(P958&gt;0,RANK(P958,(N958:P958,Q958:AL958)),0)</f>
        <v>3</v>
      </c>
      <c r="G958" s="1">
        <f t="shared" si="355"/>
        <v>559</v>
      </c>
      <c r="H958" s="2">
        <f t="shared" si="356"/>
        <v>4.488878181964185E-2</v>
      </c>
      <c r="I958" s="2"/>
      <c r="J958" s="2">
        <f t="shared" si="357"/>
        <v>0.3648919938970529</v>
      </c>
      <c r="K958" s="2">
        <f t="shared" si="358"/>
        <v>0.32000321207741106</v>
      </c>
      <c r="L958" s="2">
        <f t="shared" si="359"/>
        <v>0.31213362242030035</v>
      </c>
      <c r="M958" s="2">
        <f t="shared" si="360"/>
        <v>2.9711716052356341E-3</v>
      </c>
      <c r="N958" s="1">
        <v>4544</v>
      </c>
      <c r="O958" s="1">
        <v>3985</v>
      </c>
      <c r="P958" s="1">
        <v>3887</v>
      </c>
      <c r="Q958" s="1">
        <v>37</v>
      </c>
      <c r="AN958" s="7">
        <f>IF(Q958&gt;0,RANK(Q958,(N958:P958,Q958:AL958)),0)</f>
        <v>4</v>
      </c>
      <c r="AO958" s="7">
        <f>IF(R958&gt;0,RANK(R958,(N958:P958,Q958:AL958)),0)</f>
        <v>0</v>
      </c>
      <c r="AP958" s="7">
        <f>IF(S958&gt;0,RANK(S958,(N958:P958,Q958:AL958)),0)</f>
        <v>0</v>
      </c>
      <c r="AQ958" s="7">
        <f>IF(T958&gt;0,RANK(T958,(N958:P958,Q958:AL958)),0)</f>
        <v>0</v>
      </c>
      <c r="AR958" s="2">
        <f t="shared" si="361"/>
        <v>2.9711716052356861E-3</v>
      </c>
      <c r="AS958" s="2">
        <f t="shared" si="362"/>
        <v>0</v>
      </c>
      <c r="AT958" s="2">
        <f t="shared" si="363"/>
        <v>0</v>
      </c>
      <c r="AU958" s="2">
        <f t="shared" si="364"/>
        <v>0</v>
      </c>
      <c r="AW958" t="s">
        <v>2961</v>
      </c>
      <c r="AX958" t="s">
        <v>538</v>
      </c>
      <c r="AY958">
        <v>1</v>
      </c>
      <c r="BA958" s="127">
        <v>20</v>
      </c>
      <c r="BB958" s="130">
        <v>53</v>
      </c>
      <c r="BC958" s="131">
        <f t="shared" si="353"/>
        <v>20053</v>
      </c>
      <c r="BE958" s="7" t="s">
        <v>3271</v>
      </c>
    </row>
    <row r="959" spans="1:57" hidden="1" outlineLevel="1" x14ac:dyDescent="0.2">
      <c r="A959" t="s">
        <v>1082</v>
      </c>
      <c r="B959" t="s">
        <v>538</v>
      </c>
      <c r="C959" s="1">
        <f t="shared" si="354"/>
        <v>3239</v>
      </c>
      <c r="D959" s="7">
        <f>RANK(N959,(N959:P959,Q959:AL959))</f>
        <v>3</v>
      </c>
      <c r="E959" s="7">
        <f>RANK(O959,(N959:P959,Q959:AL959))</f>
        <v>1</v>
      </c>
      <c r="F959" s="7">
        <f>IF(P959&gt;0,RANK(P959,(N959:P959,Q959:AL959)),0)</f>
        <v>2</v>
      </c>
      <c r="G959" s="1">
        <f t="shared" si="355"/>
        <v>177</v>
      </c>
      <c r="H959" s="2">
        <f t="shared" si="356"/>
        <v>5.4646495832046928E-2</v>
      </c>
      <c r="I959" s="2"/>
      <c r="J959" s="2">
        <f t="shared" si="357"/>
        <v>0.31182463723371412</v>
      </c>
      <c r="K959" s="2">
        <f t="shared" si="358"/>
        <v>0.3695585057116394</v>
      </c>
      <c r="L959" s="2">
        <f t="shared" si="359"/>
        <v>0.31491200987959245</v>
      </c>
      <c r="M959" s="2">
        <f t="shared" si="360"/>
        <v>3.7048471750540379E-3</v>
      </c>
      <c r="N959" s="1">
        <v>1010</v>
      </c>
      <c r="O959" s="1">
        <v>1197</v>
      </c>
      <c r="P959" s="1">
        <v>1020</v>
      </c>
      <c r="Q959" s="1">
        <v>12</v>
      </c>
      <c r="AN959" s="7">
        <f>IF(Q959&gt;0,RANK(Q959,(N959:P959,Q959:AL959)),0)</f>
        <v>4</v>
      </c>
      <c r="AO959" s="7">
        <f>IF(R959&gt;0,RANK(R959,(N959:P959,Q959:AL959)),0)</f>
        <v>0</v>
      </c>
      <c r="AP959" s="7">
        <f>IF(S959&gt;0,RANK(S959,(N959:P959,Q959:AL959)),0)</f>
        <v>0</v>
      </c>
      <c r="AQ959" s="7">
        <f>IF(T959&gt;0,RANK(T959,(N959:P959,Q959:AL959)),0)</f>
        <v>0</v>
      </c>
      <c r="AR959" s="2">
        <f t="shared" si="361"/>
        <v>3.7048471750540288E-3</v>
      </c>
      <c r="AS959" s="2">
        <f t="shared" si="362"/>
        <v>0</v>
      </c>
      <c r="AT959" s="2">
        <f t="shared" si="363"/>
        <v>0</v>
      </c>
      <c r="AU959" s="2">
        <f t="shared" si="364"/>
        <v>0</v>
      </c>
      <c r="AW959" t="s">
        <v>1082</v>
      </c>
      <c r="AX959" t="s">
        <v>538</v>
      </c>
      <c r="AY959">
        <v>1</v>
      </c>
      <c r="BA959" s="127">
        <v>20</v>
      </c>
      <c r="BB959" s="130">
        <v>55</v>
      </c>
      <c r="BC959" s="131">
        <f t="shared" si="353"/>
        <v>20055</v>
      </c>
      <c r="BE959" s="7" t="s">
        <v>3271</v>
      </c>
    </row>
    <row r="960" spans="1:57" hidden="1" outlineLevel="1" x14ac:dyDescent="0.2">
      <c r="A960" t="s">
        <v>2097</v>
      </c>
      <c r="B960" t="s">
        <v>538</v>
      </c>
      <c r="C960" s="1">
        <f t="shared" si="354"/>
        <v>10933</v>
      </c>
      <c r="D960" s="7">
        <f>RANK(N960,(N960:P960,Q960:AL960))</f>
        <v>3</v>
      </c>
      <c r="E960" s="7">
        <f>RANK(O960,(N960:P960,Q960:AL960))</f>
        <v>1</v>
      </c>
      <c r="F960" s="7">
        <f>IF(P960&gt;0,RANK(P960,(N960:P960,Q960:AL960)),0)</f>
        <v>2</v>
      </c>
      <c r="G960" s="1">
        <f t="shared" si="355"/>
        <v>2267</v>
      </c>
      <c r="H960" s="2">
        <f t="shared" si="356"/>
        <v>0.20735388274032746</v>
      </c>
      <c r="I960" s="2"/>
      <c r="J960" s="2">
        <f t="shared" si="357"/>
        <v>0.23890972285740419</v>
      </c>
      <c r="K960" s="2">
        <f t="shared" si="358"/>
        <v>0.48275862068965519</v>
      </c>
      <c r="L960" s="2">
        <f t="shared" si="359"/>
        <v>0.27540473794932774</v>
      </c>
      <c r="M960" s="2">
        <f t="shared" si="360"/>
        <v>2.9269185036128742E-3</v>
      </c>
      <c r="N960" s="1">
        <v>2612</v>
      </c>
      <c r="O960" s="1">
        <v>5278</v>
      </c>
      <c r="P960" s="1">
        <v>3011</v>
      </c>
      <c r="Q960" s="1">
        <v>32</v>
      </c>
      <c r="AN960" s="7">
        <f>IF(Q960&gt;0,RANK(Q960,(N960:P960,Q960:AL960)),0)</f>
        <v>4</v>
      </c>
      <c r="AO960" s="7">
        <f>IF(R960&gt;0,RANK(R960,(N960:P960,Q960:AL960)),0)</f>
        <v>0</v>
      </c>
      <c r="AP960" s="7">
        <f>IF(S960&gt;0,RANK(S960,(N960:P960,Q960:AL960)),0)</f>
        <v>0</v>
      </c>
      <c r="AQ960" s="7">
        <f>IF(T960&gt;0,RANK(T960,(N960:P960,Q960:AL960)),0)</f>
        <v>0</v>
      </c>
      <c r="AR960" s="2">
        <f t="shared" si="361"/>
        <v>2.926918503612915E-3</v>
      </c>
      <c r="AS960" s="2">
        <f t="shared" si="362"/>
        <v>0</v>
      </c>
      <c r="AT960" s="2">
        <f t="shared" si="363"/>
        <v>0</v>
      </c>
      <c r="AU960" s="2">
        <f t="shared" si="364"/>
        <v>0</v>
      </c>
      <c r="AW960" t="s">
        <v>2097</v>
      </c>
      <c r="AX960" t="s">
        <v>538</v>
      </c>
      <c r="AY960">
        <v>1</v>
      </c>
      <c r="BA960" s="127">
        <v>20</v>
      </c>
      <c r="BB960" s="130">
        <v>57</v>
      </c>
      <c r="BC960" s="131">
        <f t="shared" si="353"/>
        <v>20057</v>
      </c>
      <c r="BE960" s="7" t="s">
        <v>3271</v>
      </c>
    </row>
    <row r="961" spans="1:57" hidden="1" outlineLevel="1" x14ac:dyDescent="0.2">
      <c r="A961" t="s">
        <v>1331</v>
      </c>
      <c r="B961" t="s">
        <v>538</v>
      </c>
      <c r="C961" s="1">
        <f t="shared" si="354"/>
        <v>10356</v>
      </c>
      <c r="D961" s="7">
        <f>RANK(N961,(N961:P961,Q961:AL961))</f>
        <v>3</v>
      </c>
      <c r="E961" s="7">
        <f>RANK(O961,(N961:P961,Q961:AL961))</f>
        <v>1</v>
      </c>
      <c r="F961" s="7">
        <f>IF(P961&gt;0,RANK(P961,(N961:P961,Q961:AL961)),0)</f>
        <v>2</v>
      </c>
      <c r="G961" s="1">
        <f t="shared" si="355"/>
        <v>1001</v>
      </c>
      <c r="H961" s="2">
        <f t="shared" si="356"/>
        <v>9.6658941676322899E-2</v>
      </c>
      <c r="I961" s="2"/>
      <c r="J961" s="2">
        <f t="shared" si="357"/>
        <v>0.25444186944766317</v>
      </c>
      <c r="K961" s="2">
        <f t="shared" si="358"/>
        <v>0.41927385090768637</v>
      </c>
      <c r="L961" s="2">
        <f t="shared" si="359"/>
        <v>0.32261490923136343</v>
      </c>
      <c r="M961" s="2">
        <f t="shared" si="360"/>
        <v>3.6693704132870764E-3</v>
      </c>
      <c r="N961" s="1">
        <v>2635</v>
      </c>
      <c r="O961" s="1">
        <v>4342</v>
      </c>
      <c r="P961" s="1">
        <v>3341</v>
      </c>
      <c r="Q961" s="1">
        <v>38</v>
      </c>
      <c r="AN961" s="7">
        <f>IF(Q961&gt;0,RANK(Q961,(N961:P961,Q961:AL961)),0)</f>
        <v>4</v>
      </c>
      <c r="AO961" s="7">
        <f>IF(R961&gt;0,RANK(R961,(N961:P961,Q961:AL961)),0)</f>
        <v>0</v>
      </c>
      <c r="AP961" s="7">
        <f>IF(S961&gt;0,RANK(S961,(N961:P961,Q961:AL961)),0)</f>
        <v>0</v>
      </c>
      <c r="AQ961" s="7">
        <f>IF(T961&gt;0,RANK(T961,(N961:P961,Q961:AL961)),0)</f>
        <v>0</v>
      </c>
      <c r="AR961" s="2">
        <f t="shared" si="361"/>
        <v>3.6693704132869836E-3</v>
      </c>
      <c r="AS961" s="2">
        <f t="shared" si="362"/>
        <v>0</v>
      </c>
      <c r="AT961" s="2">
        <f t="shared" si="363"/>
        <v>0</v>
      </c>
      <c r="AU961" s="2">
        <f t="shared" si="364"/>
        <v>0</v>
      </c>
      <c r="AW961" t="s">
        <v>1331</v>
      </c>
      <c r="AX961" t="s">
        <v>538</v>
      </c>
      <c r="AY961">
        <v>1</v>
      </c>
      <c r="BA961" s="127">
        <v>20</v>
      </c>
      <c r="BB961" s="130">
        <v>59</v>
      </c>
      <c r="BC961" s="131">
        <f t="shared" si="353"/>
        <v>20059</v>
      </c>
      <c r="BE961" s="7" t="s">
        <v>3271</v>
      </c>
    </row>
    <row r="962" spans="1:57" hidden="1" outlineLevel="1" x14ac:dyDescent="0.2">
      <c r="A962" t="s">
        <v>1494</v>
      </c>
      <c r="B962" t="s">
        <v>538</v>
      </c>
      <c r="C962" s="1">
        <f t="shared" si="354"/>
        <v>9883</v>
      </c>
      <c r="D962" s="7">
        <f>RANK(N962,(N962:P962,Q962:AL962))</f>
        <v>3</v>
      </c>
      <c r="E962" s="7">
        <f>RANK(O962,(N962:P962,Q962:AL962))</f>
        <v>1</v>
      </c>
      <c r="F962" s="7">
        <f>IF(P962&gt;0,RANK(P962,(N962:P962,Q962:AL962)),0)</f>
        <v>2</v>
      </c>
      <c r="G962" s="1">
        <f t="shared" si="355"/>
        <v>515</v>
      </c>
      <c r="H962" s="2">
        <f t="shared" si="356"/>
        <v>5.210968329454619E-2</v>
      </c>
      <c r="I962" s="2"/>
      <c r="J962" s="2">
        <f t="shared" si="357"/>
        <v>0.30031366993827785</v>
      </c>
      <c r="K962" s="2">
        <f t="shared" si="358"/>
        <v>0.37427906506121622</v>
      </c>
      <c r="L962" s="2">
        <f t="shared" si="359"/>
        <v>0.32216938176667004</v>
      </c>
      <c r="M962" s="2">
        <f t="shared" si="360"/>
        <v>3.2378832338359476E-3</v>
      </c>
      <c r="N962" s="1">
        <v>2968</v>
      </c>
      <c r="O962" s="1">
        <v>3699</v>
      </c>
      <c r="P962" s="1">
        <v>3184</v>
      </c>
      <c r="Q962" s="1">
        <v>32</v>
      </c>
      <c r="AN962" s="7">
        <f>IF(Q962&gt;0,RANK(Q962,(N962:P962,Q962:AL962)),0)</f>
        <v>4</v>
      </c>
      <c r="AO962" s="7">
        <f>IF(R962&gt;0,RANK(R962,(N962:P962,Q962:AL962)),0)</f>
        <v>0</v>
      </c>
      <c r="AP962" s="7">
        <f>IF(S962&gt;0,RANK(S962,(N962:P962,Q962:AL962)),0)</f>
        <v>0</v>
      </c>
      <c r="AQ962" s="7">
        <f>IF(T962&gt;0,RANK(T962,(N962:P962,Q962:AL962)),0)</f>
        <v>0</v>
      </c>
      <c r="AR962" s="2">
        <f t="shared" si="361"/>
        <v>3.2378832338358799E-3</v>
      </c>
      <c r="AS962" s="2">
        <f t="shared" si="362"/>
        <v>0</v>
      </c>
      <c r="AT962" s="2">
        <f t="shared" si="363"/>
        <v>0</v>
      </c>
      <c r="AU962" s="2">
        <f t="shared" si="364"/>
        <v>0</v>
      </c>
      <c r="AW962" t="s">
        <v>1494</v>
      </c>
      <c r="AX962" t="s">
        <v>538</v>
      </c>
      <c r="AY962">
        <v>2</v>
      </c>
      <c r="BA962" s="127">
        <v>20</v>
      </c>
      <c r="BB962" s="130">
        <v>61</v>
      </c>
      <c r="BC962" s="131">
        <f t="shared" si="353"/>
        <v>20061</v>
      </c>
      <c r="BE962" s="7" t="s">
        <v>3271</v>
      </c>
    </row>
    <row r="963" spans="1:57" hidden="1" outlineLevel="1" x14ac:dyDescent="0.2">
      <c r="A963" t="s">
        <v>1615</v>
      </c>
      <c r="B963" t="s">
        <v>538</v>
      </c>
      <c r="C963" s="1">
        <f t="shared" si="354"/>
        <v>7556</v>
      </c>
      <c r="D963" s="7">
        <f>RANK(N963,(N963:P963,Q963:AL963))</f>
        <v>2</v>
      </c>
      <c r="E963" s="7">
        <f>RANK(O963,(N963:P963,Q963:AL963))</f>
        <v>1</v>
      </c>
      <c r="F963" s="7">
        <f>IF(P963&gt;0,RANK(P963,(N963:P963,Q963:AL963)),0)</f>
        <v>3</v>
      </c>
      <c r="G963" s="1">
        <f t="shared" si="355"/>
        <v>369</v>
      </c>
      <c r="H963" s="2">
        <f t="shared" si="356"/>
        <v>4.88353626257279E-2</v>
      </c>
      <c r="I963" s="2"/>
      <c r="J963" s="2">
        <f t="shared" si="357"/>
        <v>0.33867125463208048</v>
      </c>
      <c r="K963" s="2">
        <f t="shared" si="358"/>
        <v>0.38750661725780838</v>
      </c>
      <c r="L963" s="2">
        <f t="shared" si="359"/>
        <v>0.27223398623610373</v>
      </c>
      <c r="M963" s="2">
        <f t="shared" si="360"/>
        <v>1.5881418740074094E-3</v>
      </c>
      <c r="N963" s="1">
        <v>2559</v>
      </c>
      <c r="O963" s="1">
        <v>2928</v>
      </c>
      <c r="P963" s="1">
        <v>2057</v>
      </c>
      <c r="Q963" s="1">
        <v>12</v>
      </c>
      <c r="AN963" s="7">
        <f>IF(Q963&gt;0,RANK(Q963,(N963:P963,Q963:AL963)),0)</f>
        <v>4</v>
      </c>
      <c r="AO963" s="7">
        <f>IF(R963&gt;0,RANK(R963,(N963:P963,Q963:AL963)),0)</f>
        <v>0</v>
      </c>
      <c r="AP963" s="7">
        <f>IF(S963&gt;0,RANK(S963,(N963:P963,Q963:AL963)),0)</f>
        <v>0</v>
      </c>
      <c r="AQ963" s="7">
        <f>IF(T963&gt;0,RANK(T963,(N963:P963,Q963:AL963)),0)</f>
        <v>0</v>
      </c>
      <c r="AR963" s="2">
        <f t="shared" si="361"/>
        <v>1.5881418740074113E-3</v>
      </c>
      <c r="AS963" s="2">
        <f t="shared" si="362"/>
        <v>0</v>
      </c>
      <c r="AT963" s="2">
        <f t="shared" si="363"/>
        <v>0</v>
      </c>
      <c r="AU963" s="2">
        <f t="shared" si="364"/>
        <v>0</v>
      </c>
      <c r="AW963" t="s">
        <v>1615</v>
      </c>
      <c r="AX963" t="s">
        <v>538</v>
      </c>
      <c r="AY963">
        <v>2</v>
      </c>
      <c r="BA963" s="127">
        <v>20</v>
      </c>
      <c r="BB963" s="130">
        <v>63</v>
      </c>
      <c r="BC963" s="131">
        <f t="shared" si="353"/>
        <v>20063</v>
      </c>
      <c r="BE963" s="7" t="s">
        <v>3271</v>
      </c>
    </row>
    <row r="964" spans="1:57" hidden="1" outlineLevel="1" x14ac:dyDescent="0.2">
      <c r="A964" t="s">
        <v>1616</v>
      </c>
      <c r="B964" t="s">
        <v>538</v>
      </c>
      <c r="C964" s="1">
        <f t="shared" si="354"/>
        <v>1706</v>
      </c>
      <c r="D964" s="7">
        <f>RANK(N964,(N964:P964,Q964:AL964))</f>
        <v>3</v>
      </c>
      <c r="E964" s="7">
        <f>RANK(O964,(N964:P964,Q964:AL964))</f>
        <v>1</v>
      </c>
      <c r="F964" s="7">
        <f>IF(P964&gt;0,RANK(P964,(N964:P964,Q964:AL964)),0)</f>
        <v>2</v>
      </c>
      <c r="G964" s="1">
        <f t="shared" si="355"/>
        <v>260</v>
      </c>
      <c r="H964" s="2">
        <f t="shared" si="356"/>
        <v>0.15240328253223914</v>
      </c>
      <c r="I964" s="2"/>
      <c r="J964" s="2">
        <f t="shared" si="357"/>
        <v>0.22215709261430247</v>
      </c>
      <c r="K964" s="2">
        <f t="shared" si="358"/>
        <v>0.46424384525205159</v>
      </c>
      <c r="L964" s="2">
        <f t="shared" si="359"/>
        <v>0.31184056271981242</v>
      </c>
      <c r="M964" s="2">
        <f t="shared" si="360"/>
        <v>1.758499413833492E-3</v>
      </c>
      <c r="N964" s="1">
        <v>379</v>
      </c>
      <c r="O964" s="1">
        <v>792</v>
      </c>
      <c r="P964" s="1">
        <v>532</v>
      </c>
      <c r="Q964" s="1">
        <v>3</v>
      </c>
      <c r="AN964" s="7">
        <f>IF(Q964&gt;0,RANK(Q964,(N964:P964,Q964:AL964)),0)</f>
        <v>4</v>
      </c>
      <c r="AO964" s="7">
        <f>IF(R964&gt;0,RANK(R964,(N964:P964,Q964:AL964)),0)</f>
        <v>0</v>
      </c>
      <c r="AP964" s="7">
        <f>IF(S964&gt;0,RANK(S964,(N964:P964,Q964:AL964)),0)</f>
        <v>0</v>
      </c>
      <c r="AQ964" s="7">
        <f>IF(T964&gt;0,RANK(T964,(N964:P964,Q964:AL964)),0)</f>
        <v>0</v>
      </c>
      <c r="AR964" s="2">
        <f t="shared" si="361"/>
        <v>1.7584994138335288E-3</v>
      </c>
      <c r="AS964" s="2">
        <f t="shared" si="362"/>
        <v>0</v>
      </c>
      <c r="AT964" s="2">
        <f t="shared" si="363"/>
        <v>0</v>
      </c>
      <c r="AU964" s="2">
        <f t="shared" si="364"/>
        <v>0</v>
      </c>
      <c r="AW964" t="s">
        <v>1616</v>
      </c>
      <c r="AX964" t="s">
        <v>538</v>
      </c>
      <c r="AY964">
        <v>1</v>
      </c>
      <c r="BA964" s="127">
        <v>20</v>
      </c>
      <c r="BB964" s="130">
        <v>65</v>
      </c>
      <c r="BC964" s="131">
        <f t="shared" si="353"/>
        <v>20065</v>
      </c>
      <c r="BE964" s="7" t="s">
        <v>3271</v>
      </c>
    </row>
    <row r="965" spans="1:57" hidden="1" outlineLevel="1" x14ac:dyDescent="0.2">
      <c r="A965" t="s">
        <v>3089</v>
      </c>
      <c r="B965" t="s">
        <v>538</v>
      </c>
      <c r="C965" s="1">
        <f t="shared" ref="C965:C996" si="365">SUM(N965:AL965)</f>
        <v>1912</v>
      </c>
      <c r="D965" s="7">
        <f>RANK(N965,(N965:P965,Q965:AL965))</f>
        <v>3</v>
      </c>
      <c r="E965" s="7">
        <f>RANK(O965,(N965:P965,Q965:AL965))</f>
        <v>1</v>
      </c>
      <c r="F965" s="7">
        <f>IF(P965&gt;0,RANK(P965,(N965:P965,Q965:AL965)),0)</f>
        <v>2</v>
      </c>
      <c r="G965" s="1">
        <f t="shared" si="355"/>
        <v>149</v>
      </c>
      <c r="H965" s="2">
        <f t="shared" si="356"/>
        <v>7.7928870292887031E-2</v>
      </c>
      <c r="I965" s="2"/>
      <c r="J965" s="2">
        <f t="shared" ref="J965:J996" si="366">IF($C965=0,"-",N965/$C965)</f>
        <v>0.28974895397489542</v>
      </c>
      <c r="K965" s="2">
        <f t="shared" ref="K965:K996" si="367">IF($C965=0,"-",O965/$C965)</f>
        <v>0.39330543933054396</v>
      </c>
      <c r="L965" s="2">
        <f t="shared" ref="L965:L996" si="368">IF($C965=0,"-",P965/$C965)</f>
        <v>0.31537656903765693</v>
      </c>
      <c r="M965" s="2">
        <f t="shared" ref="M965:M996" si="369">IF(C965=0,"-",(1-J965-K965-L965))</f>
        <v>1.5690376569036935E-3</v>
      </c>
      <c r="N965" s="1">
        <v>554</v>
      </c>
      <c r="O965" s="1">
        <v>752</v>
      </c>
      <c r="P965" s="1">
        <v>603</v>
      </c>
      <c r="Q965" s="1">
        <v>3</v>
      </c>
      <c r="AN965" s="7">
        <f>IF(Q965&gt;0,RANK(Q965,(N965:P965,Q965:AL965)),0)</f>
        <v>4</v>
      </c>
      <c r="AO965" s="7">
        <f>IF(R965&gt;0,RANK(R965,(N965:P965,Q965:AL965)),0)</f>
        <v>0</v>
      </c>
      <c r="AP965" s="7">
        <f>IF(S965&gt;0,RANK(S965,(N965:P965,Q965:AL965)),0)</f>
        <v>0</v>
      </c>
      <c r="AQ965" s="7">
        <f>IF(T965&gt;0,RANK(T965,(N965:P965,Q965:AL965)),0)</f>
        <v>0</v>
      </c>
      <c r="AR965" s="2">
        <f t="shared" ref="AR965:AR996" si="370">IF($C965=0,"-",Q965/$C965)</f>
        <v>1.5690376569037657E-3</v>
      </c>
      <c r="AS965" s="2">
        <f t="shared" ref="AS965:AS996" si="371">IF($C965=0,"-",R965/$C965)</f>
        <v>0</v>
      </c>
      <c r="AT965" s="2">
        <f t="shared" ref="AT965:AT996" si="372">IF($C965=0,"-",S965/$C965)</f>
        <v>0</v>
      </c>
      <c r="AU965" s="2">
        <f t="shared" ref="AU965:AU996" si="373">IF($C965=0,"-",T965/$C965)</f>
        <v>0</v>
      </c>
      <c r="AW965" t="s">
        <v>3089</v>
      </c>
      <c r="AX965" t="s">
        <v>538</v>
      </c>
      <c r="AY965">
        <v>1</v>
      </c>
      <c r="BA965" s="127">
        <v>20</v>
      </c>
      <c r="BB965" s="130">
        <v>67</v>
      </c>
      <c r="BC965" s="131">
        <f t="shared" si="353"/>
        <v>20067</v>
      </c>
      <c r="BE965" s="7" t="s">
        <v>3271</v>
      </c>
    </row>
    <row r="966" spans="1:57" hidden="1" outlineLevel="1" x14ac:dyDescent="0.2">
      <c r="A966" t="s">
        <v>2410</v>
      </c>
      <c r="B966" t="s">
        <v>538</v>
      </c>
      <c r="C966" s="1">
        <f t="shared" si="365"/>
        <v>3019</v>
      </c>
      <c r="D966" s="7">
        <f>RANK(N966,(N966:P966,Q966:AL966))</f>
        <v>3</v>
      </c>
      <c r="E966" s="7">
        <f>RANK(O966,(N966:P966,Q966:AL966))</f>
        <v>1</v>
      </c>
      <c r="F966" s="7">
        <f>IF(P966&gt;0,RANK(P966,(N966:P966,Q966:AL966)),0)</f>
        <v>2</v>
      </c>
      <c r="G966" s="1">
        <f t="shared" si="355"/>
        <v>726</v>
      </c>
      <c r="H966" s="2">
        <f t="shared" si="356"/>
        <v>0.24047697913216295</v>
      </c>
      <c r="I966" s="2"/>
      <c r="J966" s="2">
        <f t="shared" si="366"/>
        <v>0.20503477972838688</v>
      </c>
      <c r="K966" s="2">
        <f t="shared" si="367"/>
        <v>0.51705862868499508</v>
      </c>
      <c r="L966" s="2">
        <f t="shared" si="368"/>
        <v>0.27658164955283204</v>
      </c>
      <c r="M966" s="2">
        <f t="shared" si="369"/>
        <v>1.3249420337859696E-3</v>
      </c>
      <c r="N966" s="1">
        <v>619</v>
      </c>
      <c r="O966" s="1">
        <v>1561</v>
      </c>
      <c r="P966" s="1">
        <v>835</v>
      </c>
      <c r="Q966" s="1">
        <v>4</v>
      </c>
      <c r="AN966" s="7">
        <f>IF(Q966&gt;0,RANK(Q966,(N966:P966,Q966:AL966)),0)</f>
        <v>4</v>
      </c>
      <c r="AO966" s="7">
        <f>IF(R966&gt;0,RANK(R966,(N966:P966,Q966:AL966)),0)</f>
        <v>0</v>
      </c>
      <c r="AP966" s="7">
        <f>IF(S966&gt;0,RANK(S966,(N966:P966,Q966:AL966)),0)</f>
        <v>0</v>
      </c>
      <c r="AQ966" s="7">
        <f>IF(T966&gt;0,RANK(T966,(N966:P966,Q966:AL966)),0)</f>
        <v>0</v>
      </c>
      <c r="AR966" s="2">
        <f t="shared" si="370"/>
        <v>1.3249420337860219E-3</v>
      </c>
      <c r="AS966" s="2">
        <f t="shared" si="371"/>
        <v>0</v>
      </c>
      <c r="AT966" s="2">
        <f t="shared" si="372"/>
        <v>0</v>
      </c>
      <c r="AU966" s="2">
        <f t="shared" si="373"/>
        <v>0</v>
      </c>
      <c r="AW966" t="s">
        <v>2410</v>
      </c>
      <c r="AX966" t="s">
        <v>538</v>
      </c>
      <c r="AY966">
        <v>1</v>
      </c>
      <c r="BA966" s="127">
        <v>20</v>
      </c>
      <c r="BB966" s="130">
        <v>69</v>
      </c>
      <c r="BC966" s="131">
        <f t="shared" si="353"/>
        <v>20069</v>
      </c>
      <c r="BE966" s="7" t="s">
        <v>3271</v>
      </c>
    </row>
    <row r="967" spans="1:57" hidden="1" outlineLevel="1" x14ac:dyDescent="0.2">
      <c r="A967" t="s">
        <v>2837</v>
      </c>
      <c r="B967" t="s">
        <v>538</v>
      </c>
      <c r="C967" s="1">
        <f t="shared" si="365"/>
        <v>2173</v>
      </c>
      <c r="D967" s="7">
        <f>RANK(N967,(N967:P967,Q967:AL967))</f>
        <v>3</v>
      </c>
      <c r="E967" s="7">
        <f>RANK(O967,(N967:P967,Q967:AL967))</f>
        <v>1</v>
      </c>
      <c r="F967" s="7">
        <f>IF(P967&gt;0,RANK(P967,(N967:P967,Q967:AL967)),0)</f>
        <v>2</v>
      </c>
      <c r="G967" s="1">
        <f t="shared" si="355"/>
        <v>353</v>
      </c>
      <c r="H967" s="2">
        <f t="shared" si="356"/>
        <v>0.16244822825586747</v>
      </c>
      <c r="I967" s="2"/>
      <c r="J967" s="2">
        <f t="shared" si="366"/>
        <v>0.203865623561896</v>
      </c>
      <c r="K967" s="2">
        <f t="shared" si="367"/>
        <v>0.4781408191440405</v>
      </c>
      <c r="L967" s="2">
        <f t="shared" si="368"/>
        <v>0.31569259088817303</v>
      </c>
      <c r="M967" s="2">
        <f t="shared" si="369"/>
        <v>2.3009664058905033E-3</v>
      </c>
      <c r="N967" s="1">
        <v>443</v>
      </c>
      <c r="O967" s="1">
        <v>1039</v>
      </c>
      <c r="P967" s="1">
        <v>686</v>
      </c>
      <c r="Q967" s="1">
        <v>5</v>
      </c>
      <c r="AN967" s="7">
        <f>IF(Q967&gt;0,RANK(Q967,(N967:P967,Q967:AL967)),0)</f>
        <v>4</v>
      </c>
      <c r="AO967" s="7">
        <f>IF(R967&gt;0,RANK(R967,(N967:P967,Q967:AL967)),0)</f>
        <v>0</v>
      </c>
      <c r="AP967" s="7">
        <f>IF(S967&gt;0,RANK(S967,(N967:P967,Q967:AL967)),0)</f>
        <v>0</v>
      </c>
      <c r="AQ967" s="7">
        <f>IF(T967&gt;0,RANK(T967,(N967:P967,Q967:AL967)),0)</f>
        <v>0</v>
      </c>
      <c r="AR967" s="2">
        <f t="shared" si="370"/>
        <v>2.3009664058904738E-3</v>
      </c>
      <c r="AS967" s="2">
        <f t="shared" si="371"/>
        <v>0</v>
      </c>
      <c r="AT967" s="2">
        <f t="shared" si="372"/>
        <v>0</v>
      </c>
      <c r="AU967" s="2">
        <f t="shared" si="373"/>
        <v>0</v>
      </c>
      <c r="AW967" t="s">
        <v>2837</v>
      </c>
      <c r="AX967" t="s">
        <v>538</v>
      </c>
      <c r="AY967">
        <v>1</v>
      </c>
      <c r="BA967" s="127">
        <v>20</v>
      </c>
      <c r="BB967" s="130">
        <v>71</v>
      </c>
      <c r="BC967" s="131">
        <f t="shared" si="353"/>
        <v>20071</v>
      </c>
      <c r="BE967" s="7" t="s">
        <v>3271</v>
      </c>
    </row>
    <row r="968" spans="1:57" hidden="1" outlineLevel="1" x14ac:dyDescent="0.2">
      <c r="A968" t="s">
        <v>2275</v>
      </c>
      <c r="B968" t="s">
        <v>538</v>
      </c>
      <c r="C968" s="1">
        <f t="shared" si="365"/>
        <v>873</v>
      </c>
      <c r="D968" s="7">
        <f>RANK(N968,(N968:P968,Q968:AL968))</f>
        <v>2</v>
      </c>
      <c r="E968" s="7">
        <f>RANK(O968,(N968:P968,Q968:AL968))</f>
        <v>1</v>
      </c>
      <c r="F968" s="7">
        <f>IF(P968&gt;0,RANK(P968,(N968:P968,Q968:AL968)),0)</f>
        <v>3</v>
      </c>
      <c r="G968" s="1">
        <f t="shared" si="355"/>
        <v>313</v>
      </c>
      <c r="H968" s="2">
        <f t="shared" si="356"/>
        <v>0.35853379152348225</v>
      </c>
      <c r="I968" s="2"/>
      <c r="J968" s="2">
        <f t="shared" si="366"/>
        <v>0.21878579610538373</v>
      </c>
      <c r="K968" s="2">
        <f t="shared" si="367"/>
        <v>0.57731958762886593</v>
      </c>
      <c r="L968" s="2">
        <f t="shared" si="368"/>
        <v>0.20045819014891181</v>
      </c>
      <c r="M968" s="2">
        <f t="shared" si="369"/>
        <v>3.4364261168385313E-3</v>
      </c>
      <c r="N968" s="1">
        <v>191</v>
      </c>
      <c r="O968" s="1">
        <v>504</v>
      </c>
      <c r="P968" s="1">
        <v>175</v>
      </c>
      <c r="Q968" s="1">
        <v>3</v>
      </c>
      <c r="AN968" s="7">
        <f>IF(Q968&gt;0,RANK(Q968,(N968:P968,Q968:AL968)),0)</f>
        <v>4</v>
      </c>
      <c r="AO968" s="7">
        <f>IF(R968&gt;0,RANK(R968,(N968:P968,Q968:AL968)),0)</f>
        <v>0</v>
      </c>
      <c r="AP968" s="7">
        <f>IF(S968&gt;0,RANK(S968,(N968:P968,Q968:AL968)),0)</f>
        <v>0</v>
      </c>
      <c r="AQ968" s="7">
        <f>IF(T968&gt;0,RANK(T968,(N968:P968,Q968:AL968)),0)</f>
        <v>0</v>
      </c>
      <c r="AR968" s="2">
        <f t="shared" si="370"/>
        <v>3.4364261168384879E-3</v>
      </c>
      <c r="AS968" s="2">
        <f t="shared" si="371"/>
        <v>0</v>
      </c>
      <c r="AT968" s="2">
        <f t="shared" si="372"/>
        <v>0</v>
      </c>
      <c r="AU968" s="2">
        <f t="shared" si="373"/>
        <v>0</v>
      </c>
      <c r="AW968" t="s">
        <v>2275</v>
      </c>
      <c r="AX968" t="s">
        <v>538</v>
      </c>
      <c r="AY968">
        <v>1</v>
      </c>
      <c r="BA968" s="127">
        <v>20</v>
      </c>
      <c r="BB968" s="130">
        <v>73</v>
      </c>
      <c r="BC968" s="131">
        <f t="shared" si="353"/>
        <v>20073</v>
      </c>
      <c r="BE968" s="7" t="s">
        <v>3271</v>
      </c>
    </row>
    <row r="969" spans="1:57" hidden="1" outlineLevel="1" x14ac:dyDescent="0.2">
      <c r="A969" t="s">
        <v>2718</v>
      </c>
      <c r="B969" t="s">
        <v>538</v>
      </c>
      <c r="C969" s="1">
        <f t="shared" si="365"/>
        <v>3853</v>
      </c>
      <c r="D969" s="7">
        <f>RANK(N969,(N969:P969,Q969:AL969))</f>
        <v>2</v>
      </c>
      <c r="E969" s="7">
        <f>RANK(O969,(N969:P969,Q969:AL969))</f>
        <v>1</v>
      </c>
      <c r="F969" s="7">
        <f>IF(P969&gt;0,RANK(P969,(N969:P969,Q969:AL969)),0)</f>
        <v>3</v>
      </c>
      <c r="G969" s="1">
        <f t="shared" si="355"/>
        <v>149</v>
      </c>
      <c r="H969" s="2">
        <f t="shared" si="356"/>
        <v>3.8671165325720215E-2</v>
      </c>
      <c r="I969" s="2"/>
      <c r="J969" s="2">
        <f t="shared" si="366"/>
        <v>0.32753698416818061</v>
      </c>
      <c r="K969" s="2">
        <f t="shared" si="367"/>
        <v>0.36620814949390085</v>
      </c>
      <c r="L969" s="2">
        <f t="shared" si="368"/>
        <v>0.30288087204775499</v>
      </c>
      <c r="M969" s="2">
        <f t="shared" si="369"/>
        <v>3.3739942901636066E-3</v>
      </c>
      <c r="N969" s="1">
        <v>1262</v>
      </c>
      <c r="O969" s="1">
        <v>1411</v>
      </c>
      <c r="P969" s="1">
        <v>1167</v>
      </c>
      <c r="Q969" s="1">
        <v>13</v>
      </c>
      <c r="AN969" s="7">
        <f>IF(Q969&gt;0,RANK(Q969,(N969:P969,Q969:AL969)),0)</f>
        <v>4</v>
      </c>
      <c r="AO969" s="7">
        <f>IF(R969&gt;0,RANK(R969,(N969:P969,Q969:AL969)),0)</f>
        <v>0</v>
      </c>
      <c r="AP969" s="7">
        <f>IF(S969&gt;0,RANK(S969,(N969:P969,Q969:AL969)),0)</f>
        <v>0</v>
      </c>
      <c r="AQ969" s="7">
        <f>IF(T969&gt;0,RANK(T969,(N969:P969,Q969:AL969)),0)</f>
        <v>0</v>
      </c>
      <c r="AR969" s="2">
        <f t="shared" si="370"/>
        <v>3.3739942901635091E-3</v>
      </c>
      <c r="AS969" s="2">
        <f t="shared" si="371"/>
        <v>0</v>
      </c>
      <c r="AT969" s="2">
        <f t="shared" si="372"/>
        <v>0</v>
      </c>
      <c r="AU969" s="2">
        <f t="shared" si="373"/>
        <v>0</v>
      </c>
      <c r="AW969" t="s">
        <v>2718</v>
      </c>
      <c r="AX969" t="s">
        <v>538</v>
      </c>
      <c r="AY969">
        <v>4</v>
      </c>
      <c r="BA969" s="127">
        <v>20</v>
      </c>
      <c r="BB969" s="130">
        <v>75</v>
      </c>
      <c r="BC969" s="131">
        <f t="shared" si="353"/>
        <v>20075</v>
      </c>
      <c r="BE969" s="7" t="s">
        <v>3271</v>
      </c>
    </row>
    <row r="970" spans="1:57" hidden="1" outlineLevel="1" x14ac:dyDescent="0.2">
      <c r="A970" t="s">
        <v>1471</v>
      </c>
      <c r="B970" t="s">
        <v>538</v>
      </c>
      <c r="C970" s="1">
        <f t="shared" si="365"/>
        <v>1378</v>
      </c>
      <c r="D970" s="7">
        <f>RANK(N970,(N970:P970,Q970:AL970))</f>
        <v>2</v>
      </c>
      <c r="E970" s="7">
        <f>RANK(O970,(N970:P970,Q970:AL970))</f>
        <v>1</v>
      </c>
      <c r="F970" s="7">
        <f>IF(P970&gt;0,RANK(P970,(N970:P970,Q970:AL970)),0)</f>
        <v>3</v>
      </c>
      <c r="G970" s="1">
        <f t="shared" si="355"/>
        <v>330</v>
      </c>
      <c r="H970" s="2">
        <f t="shared" si="356"/>
        <v>0.23947750362844702</v>
      </c>
      <c r="I970" s="2"/>
      <c r="J970" s="2">
        <f t="shared" si="366"/>
        <v>0.28011611030478956</v>
      </c>
      <c r="K970" s="2">
        <f t="shared" si="367"/>
        <v>0.51959361393323655</v>
      </c>
      <c r="L970" s="2">
        <f t="shared" si="368"/>
        <v>0.19666182873730043</v>
      </c>
      <c r="M970" s="2">
        <f t="shared" si="369"/>
        <v>3.6284470246734646E-3</v>
      </c>
      <c r="N970" s="1">
        <v>386</v>
      </c>
      <c r="O970" s="1">
        <v>716</v>
      </c>
      <c r="P970" s="1">
        <v>271</v>
      </c>
      <c r="Q970" s="1">
        <v>5</v>
      </c>
      <c r="AN970" s="7">
        <f>IF(Q970&gt;0,RANK(Q970,(N970:P970,Q970:AL970)),0)</f>
        <v>4</v>
      </c>
      <c r="AO970" s="7">
        <f>IF(R970&gt;0,RANK(R970,(N970:P970,Q970:AL970)),0)</f>
        <v>0</v>
      </c>
      <c r="AP970" s="7">
        <f>IF(S970&gt;0,RANK(S970,(N970:P970,Q970:AL970)),0)</f>
        <v>0</v>
      </c>
      <c r="AQ970" s="7">
        <f>IF(T970&gt;0,RANK(T970,(N970:P970,Q970:AL970)),0)</f>
        <v>0</v>
      </c>
      <c r="AR970" s="2">
        <f t="shared" si="370"/>
        <v>3.6284470246734399E-3</v>
      </c>
      <c r="AS970" s="2">
        <f t="shared" si="371"/>
        <v>0</v>
      </c>
      <c r="AT970" s="2">
        <f t="shared" si="372"/>
        <v>0</v>
      </c>
      <c r="AU970" s="2">
        <f t="shared" si="373"/>
        <v>0</v>
      </c>
      <c r="AW970" t="s">
        <v>1471</v>
      </c>
      <c r="AX970" t="s">
        <v>538</v>
      </c>
      <c r="AY970">
        <v>1</v>
      </c>
      <c r="BA970" s="127">
        <v>20</v>
      </c>
      <c r="BB970" s="130">
        <v>77</v>
      </c>
      <c r="BC970" s="131">
        <f t="shared" si="353"/>
        <v>20077</v>
      </c>
      <c r="BE970" s="7" t="s">
        <v>3271</v>
      </c>
    </row>
    <row r="971" spans="1:57" hidden="1" outlineLevel="1" x14ac:dyDescent="0.2">
      <c r="A971" t="s">
        <v>3208</v>
      </c>
      <c r="B971" t="s">
        <v>538</v>
      </c>
      <c r="C971" s="1">
        <f t="shared" si="365"/>
        <v>3378</v>
      </c>
      <c r="D971" s="7">
        <f>RANK(N971,(N971:P971,Q971:AL971))</f>
        <v>3</v>
      </c>
      <c r="E971" s="7">
        <f>RANK(O971,(N971:P971,Q971:AL971))</f>
        <v>1</v>
      </c>
      <c r="F971" s="7">
        <f>IF(P971&gt;0,RANK(P971,(N971:P971,Q971:AL971)),0)</f>
        <v>2</v>
      </c>
      <c r="G971" s="1">
        <f t="shared" si="355"/>
        <v>220</v>
      </c>
      <c r="H971" s="2">
        <f t="shared" si="356"/>
        <v>6.5127294256956778E-2</v>
      </c>
      <c r="I971" s="2"/>
      <c r="J971" s="2">
        <f t="shared" si="366"/>
        <v>0.25014801657785674</v>
      </c>
      <c r="K971" s="2">
        <f t="shared" si="367"/>
        <v>0.4058614564831261</v>
      </c>
      <c r="L971" s="2">
        <f t="shared" si="368"/>
        <v>0.34073416222616931</v>
      </c>
      <c r="M971" s="2">
        <f t="shared" si="369"/>
        <v>3.2563647128479034E-3</v>
      </c>
      <c r="N971" s="1">
        <v>845</v>
      </c>
      <c r="O971" s="1">
        <v>1371</v>
      </c>
      <c r="P971" s="1">
        <v>1151</v>
      </c>
      <c r="Q971" s="1">
        <v>11</v>
      </c>
      <c r="AN971" s="7">
        <f>IF(Q971&gt;0,RANK(Q971,(N971:P971,Q971:AL971)),0)</f>
        <v>4</v>
      </c>
      <c r="AO971" s="7">
        <f>IF(R971&gt;0,RANK(R971,(N971:P971,Q971:AL971)),0)</f>
        <v>0</v>
      </c>
      <c r="AP971" s="7">
        <f>IF(S971&gt;0,RANK(S971,(N971:P971,Q971:AL971)),0)</f>
        <v>0</v>
      </c>
      <c r="AQ971" s="7">
        <f>IF(T971&gt;0,RANK(T971,(N971:P971,Q971:AL971)),0)</f>
        <v>0</v>
      </c>
      <c r="AR971" s="2">
        <f t="shared" si="370"/>
        <v>3.2563647128478388E-3</v>
      </c>
      <c r="AS971" s="2">
        <f t="shared" si="371"/>
        <v>0</v>
      </c>
      <c r="AT971" s="2">
        <f t="shared" si="372"/>
        <v>0</v>
      </c>
      <c r="AU971" s="2">
        <f t="shared" si="373"/>
        <v>0</v>
      </c>
      <c r="AW971" t="s">
        <v>3208</v>
      </c>
      <c r="AX971" t="s">
        <v>538</v>
      </c>
      <c r="AY971">
        <v>4</v>
      </c>
      <c r="BA971" s="127">
        <v>20</v>
      </c>
      <c r="BB971" s="130">
        <v>79</v>
      </c>
      <c r="BC971" s="131">
        <f t="shared" si="353"/>
        <v>20079</v>
      </c>
      <c r="BE971" s="7" t="s">
        <v>3271</v>
      </c>
    </row>
    <row r="972" spans="1:57" hidden="1" outlineLevel="1" x14ac:dyDescent="0.2">
      <c r="A972" t="s">
        <v>1379</v>
      </c>
      <c r="B972" t="s">
        <v>538</v>
      </c>
      <c r="C972" s="1">
        <f t="shared" si="365"/>
        <v>15006</v>
      </c>
      <c r="D972" s="7">
        <f>RANK(N972,(N972:P972,Q972:AL972))</f>
        <v>2</v>
      </c>
      <c r="E972" s="7">
        <f>RANK(O972,(N972:P972,Q972:AL972))</f>
        <v>1</v>
      </c>
      <c r="F972" s="7">
        <f>IF(P972&gt;0,RANK(P972,(N972:P972,Q972:AL972)),0)</f>
        <v>3</v>
      </c>
      <c r="G972" s="1">
        <f t="shared" si="355"/>
        <v>1212</v>
      </c>
      <c r="H972" s="2">
        <f t="shared" si="356"/>
        <v>8.0767692922830869E-2</v>
      </c>
      <c r="I972" s="2"/>
      <c r="J972" s="2">
        <f t="shared" si="366"/>
        <v>0.33633213381314142</v>
      </c>
      <c r="K972" s="2">
        <f t="shared" si="367"/>
        <v>0.41709982673597229</v>
      </c>
      <c r="L972" s="2">
        <f t="shared" si="368"/>
        <v>0.24343595894975342</v>
      </c>
      <c r="M972" s="2">
        <f t="shared" si="369"/>
        <v>3.1320805011328667E-3</v>
      </c>
      <c r="N972" s="1">
        <v>5047</v>
      </c>
      <c r="O972" s="1">
        <v>6259</v>
      </c>
      <c r="P972" s="1">
        <v>3653</v>
      </c>
      <c r="Q972" s="1">
        <v>47</v>
      </c>
      <c r="AN972" s="7">
        <f>IF(Q972&gt;0,RANK(Q972,(N972:P972,Q972:AL972)),0)</f>
        <v>4</v>
      </c>
      <c r="AO972" s="7">
        <f>IF(R972&gt;0,RANK(R972,(N972:P972,Q972:AL972)),0)</f>
        <v>0</v>
      </c>
      <c r="AP972" s="7">
        <f>IF(S972&gt;0,RANK(S972,(N972:P972,Q972:AL972)),0)</f>
        <v>0</v>
      </c>
      <c r="AQ972" s="7">
        <f>IF(T972&gt;0,RANK(T972,(N972:P972,Q972:AL972)),0)</f>
        <v>0</v>
      </c>
      <c r="AR972" s="2">
        <f t="shared" si="370"/>
        <v>3.1320805011328802E-3</v>
      </c>
      <c r="AS972" s="2">
        <f t="shared" si="371"/>
        <v>0</v>
      </c>
      <c r="AT972" s="2">
        <f t="shared" si="372"/>
        <v>0</v>
      </c>
      <c r="AU972" s="2">
        <f t="shared" si="373"/>
        <v>0</v>
      </c>
      <c r="AW972" t="s">
        <v>1379</v>
      </c>
      <c r="AX972" t="s">
        <v>538</v>
      </c>
      <c r="AY972">
        <v>4</v>
      </c>
      <c r="BA972" s="127">
        <v>20</v>
      </c>
      <c r="BB972" s="130">
        <v>81</v>
      </c>
      <c r="BC972" s="131">
        <f t="shared" si="353"/>
        <v>20081</v>
      </c>
      <c r="BE972" s="7" t="s">
        <v>3271</v>
      </c>
    </row>
    <row r="973" spans="1:57" hidden="1" outlineLevel="1" x14ac:dyDescent="0.2">
      <c r="A973" t="s">
        <v>1897</v>
      </c>
      <c r="B973" t="s">
        <v>538</v>
      </c>
      <c r="C973" s="1">
        <f t="shared" si="365"/>
        <v>1826</v>
      </c>
      <c r="D973" s="7">
        <f>RANK(N973,(N973:P973,Q973:AL973))</f>
        <v>3</v>
      </c>
      <c r="E973" s="7">
        <f>RANK(O973,(N973:P973,Q973:AL973))</f>
        <v>1</v>
      </c>
      <c r="F973" s="7">
        <f>IF(P973&gt;0,RANK(P973,(N973:P973,Q973:AL973)),0)</f>
        <v>2</v>
      </c>
      <c r="G973" s="1">
        <f t="shared" si="355"/>
        <v>561</v>
      </c>
      <c r="H973" s="2">
        <f t="shared" si="356"/>
        <v>0.30722891566265059</v>
      </c>
      <c r="I973" s="2"/>
      <c r="J973" s="2">
        <f t="shared" si="366"/>
        <v>0.18400876232201532</v>
      </c>
      <c r="K973" s="2">
        <f t="shared" si="367"/>
        <v>0.56024096385542166</v>
      </c>
      <c r="L973" s="2">
        <f t="shared" si="368"/>
        <v>0.25301204819277107</v>
      </c>
      <c r="M973" s="2">
        <f t="shared" si="369"/>
        <v>2.7382256297919239E-3</v>
      </c>
      <c r="N973" s="1">
        <v>336</v>
      </c>
      <c r="O973" s="1">
        <v>1023</v>
      </c>
      <c r="P973" s="1">
        <v>462</v>
      </c>
      <c r="Q973" s="1">
        <v>5</v>
      </c>
      <c r="AN973" s="7">
        <f>IF(Q973&gt;0,RANK(Q973,(N973:P973,Q973:AL973)),0)</f>
        <v>4</v>
      </c>
      <c r="AO973" s="7">
        <f>IF(R973&gt;0,RANK(R973,(N973:P973,Q973:AL973)),0)</f>
        <v>0</v>
      </c>
      <c r="AP973" s="7">
        <f>IF(S973&gt;0,RANK(S973,(N973:P973,Q973:AL973)),0)</f>
        <v>0</v>
      </c>
      <c r="AQ973" s="7">
        <f>IF(T973&gt;0,RANK(T973,(N973:P973,Q973:AL973)),0)</f>
        <v>0</v>
      </c>
      <c r="AR973" s="2">
        <f t="shared" si="370"/>
        <v>2.7382256297918948E-3</v>
      </c>
      <c r="AS973" s="2">
        <f t="shared" si="371"/>
        <v>0</v>
      </c>
      <c r="AT973" s="2">
        <f t="shared" si="372"/>
        <v>0</v>
      </c>
      <c r="AU973" s="2">
        <f t="shared" si="373"/>
        <v>0</v>
      </c>
      <c r="AW973" t="s">
        <v>1897</v>
      </c>
      <c r="AX973" t="s">
        <v>538</v>
      </c>
      <c r="AY973">
        <v>1</v>
      </c>
      <c r="BA973" s="127">
        <v>20</v>
      </c>
      <c r="BB973" s="130">
        <v>83</v>
      </c>
      <c r="BC973" s="131">
        <f t="shared" si="353"/>
        <v>20083</v>
      </c>
      <c r="BE973" s="7" t="s">
        <v>3271</v>
      </c>
    </row>
    <row r="974" spans="1:57" hidden="1" outlineLevel="1" x14ac:dyDescent="0.2">
      <c r="A974" t="s">
        <v>1240</v>
      </c>
      <c r="B974" t="s">
        <v>538</v>
      </c>
      <c r="C974" s="1">
        <f t="shared" si="365"/>
        <v>1229</v>
      </c>
      <c r="D974" s="7">
        <f>RANK(N974,(N974:P974,Q974:AL974))</f>
        <v>3</v>
      </c>
      <c r="E974" s="7">
        <f>RANK(O974,(N974:P974,Q974:AL974))</f>
        <v>1</v>
      </c>
      <c r="F974" s="7">
        <f>IF(P974&gt;0,RANK(P974,(N974:P974,Q974:AL974)),0)</f>
        <v>2</v>
      </c>
      <c r="G974" s="1">
        <f t="shared" si="355"/>
        <v>282</v>
      </c>
      <c r="H974" s="2">
        <f t="shared" si="356"/>
        <v>0.22945484133441824</v>
      </c>
      <c r="I974" s="2"/>
      <c r="J974" s="2">
        <f t="shared" si="366"/>
        <v>0.20992676973148902</v>
      </c>
      <c r="K974" s="2">
        <f t="shared" si="367"/>
        <v>0.50854353132628149</v>
      </c>
      <c r="L974" s="2">
        <f t="shared" si="368"/>
        <v>0.27908868999186331</v>
      </c>
      <c r="M974" s="2">
        <f t="shared" si="369"/>
        <v>2.4410089503661414E-3</v>
      </c>
      <c r="N974" s="1">
        <v>258</v>
      </c>
      <c r="O974" s="1">
        <v>625</v>
      </c>
      <c r="P974" s="1">
        <v>343</v>
      </c>
      <c r="Q974" s="1">
        <v>3</v>
      </c>
      <c r="AN974" s="7">
        <f>IF(Q974&gt;0,RANK(Q974,(N974:P974,Q974:AL974)),0)</f>
        <v>4</v>
      </c>
      <c r="AO974" s="7">
        <f>IF(R974&gt;0,RANK(R974,(N974:P974,Q974:AL974)),0)</f>
        <v>0</v>
      </c>
      <c r="AP974" s="7">
        <f>IF(S974&gt;0,RANK(S974,(N974:P974,Q974:AL974)),0)</f>
        <v>0</v>
      </c>
      <c r="AQ974" s="7">
        <f>IF(T974&gt;0,RANK(T974,(N974:P974,Q974:AL974)),0)</f>
        <v>0</v>
      </c>
      <c r="AR974" s="2">
        <f t="shared" si="370"/>
        <v>2.4410089503661514E-3</v>
      </c>
      <c r="AS974" s="2">
        <f t="shared" si="371"/>
        <v>0</v>
      </c>
      <c r="AT974" s="2">
        <f t="shared" si="372"/>
        <v>0</v>
      </c>
      <c r="AU974" s="2">
        <f t="shared" si="373"/>
        <v>0</v>
      </c>
      <c r="AW974" t="s">
        <v>1240</v>
      </c>
      <c r="AX974" t="s">
        <v>538</v>
      </c>
      <c r="AY974">
        <v>1</v>
      </c>
      <c r="BA974" s="127">
        <v>20</v>
      </c>
      <c r="BB974" s="130">
        <v>85</v>
      </c>
      <c r="BC974" s="131">
        <f t="shared" si="353"/>
        <v>20085</v>
      </c>
      <c r="BE974" s="7" t="s">
        <v>3271</v>
      </c>
    </row>
    <row r="975" spans="1:57" hidden="1" outlineLevel="1" x14ac:dyDescent="0.2">
      <c r="A975" t="s">
        <v>1768</v>
      </c>
      <c r="B975" t="s">
        <v>538</v>
      </c>
      <c r="C975" s="1">
        <f t="shared" si="365"/>
        <v>5552</v>
      </c>
      <c r="D975" s="7">
        <f>RANK(N975,(N975:P975,Q975:AL975))</f>
        <v>3</v>
      </c>
      <c r="E975" s="7">
        <f>RANK(O975,(N975:P975,Q975:AL975))</f>
        <v>1</v>
      </c>
      <c r="F975" s="7">
        <f>IF(P975&gt;0,RANK(P975,(N975:P975,Q975:AL975)),0)</f>
        <v>2</v>
      </c>
      <c r="G975" s="1">
        <f t="shared" si="355"/>
        <v>43</v>
      </c>
      <c r="H975" s="2">
        <f t="shared" si="356"/>
        <v>7.7449567723342936E-3</v>
      </c>
      <c r="I975" s="2"/>
      <c r="J975" s="2">
        <f t="shared" si="366"/>
        <v>0.29520893371757922</v>
      </c>
      <c r="K975" s="2">
        <f t="shared" si="367"/>
        <v>0.35482708933717577</v>
      </c>
      <c r="L975" s="2">
        <f t="shared" si="368"/>
        <v>0.34708213256484149</v>
      </c>
      <c r="M975" s="2">
        <f t="shared" si="369"/>
        <v>2.8818443804035643E-3</v>
      </c>
      <c r="N975" s="1">
        <v>1639</v>
      </c>
      <c r="O975" s="1">
        <v>1970</v>
      </c>
      <c r="P975" s="1">
        <v>1927</v>
      </c>
      <c r="Q975" s="1">
        <v>16</v>
      </c>
      <c r="AN975" s="7">
        <f>IF(Q975&gt;0,RANK(Q975,(N975:P975,Q975:AL975)),0)</f>
        <v>4</v>
      </c>
      <c r="AO975" s="7">
        <f>IF(R975&gt;0,RANK(R975,(N975:P975,Q975:AL975)),0)</f>
        <v>0</v>
      </c>
      <c r="AP975" s="7">
        <f>IF(S975&gt;0,RANK(S975,(N975:P975,Q975:AL975)),0)</f>
        <v>0</v>
      </c>
      <c r="AQ975" s="7">
        <f>IF(T975&gt;0,RANK(T975,(N975:P975,Q975:AL975)),0)</f>
        <v>0</v>
      </c>
      <c r="AR975" s="2">
        <f t="shared" si="370"/>
        <v>2.881844380403458E-3</v>
      </c>
      <c r="AS975" s="2">
        <f t="shared" si="371"/>
        <v>0</v>
      </c>
      <c r="AT975" s="2">
        <f t="shared" si="372"/>
        <v>0</v>
      </c>
      <c r="AU975" s="2">
        <f t="shared" si="373"/>
        <v>0</v>
      </c>
      <c r="AW975" t="s">
        <v>1768</v>
      </c>
      <c r="AX975" t="s">
        <v>538</v>
      </c>
      <c r="AY975">
        <v>2</v>
      </c>
      <c r="BA975" s="127">
        <v>20</v>
      </c>
      <c r="BB975" s="130">
        <v>87</v>
      </c>
      <c r="BC975" s="131">
        <f t="shared" si="353"/>
        <v>20087</v>
      </c>
      <c r="BE975" s="7" t="s">
        <v>3271</v>
      </c>
    </row>
    <row r="976" spans="1:57" hidden="1" outlineLevel="1" x14ac:dyDescent="0.2">
      <c r="A976" t="s">
        <v>1500</v>
      </c>
      <c r="B976" t="s">
        <v>538</v>
      </c>
      <c r="C976" s="1">
        <f t="shared" si="365"/>
        <v>7780</v>
      </c>
      <c r="D976" s="7">
        <f>RANK(N976,(N976:P976,Q976:AL976))</f>
        <v>3</v>
      </c>
      <c r="E976" s="7">
        <f>RANK(O976,(N976:P976,Q976:AL976))</f>
        <v>2</v>
      </c>
      <c r="F976" s="7">
        <f>IF(P976&gt;0,RANK(P976,(N976:P976,Q976:AL976)),0)</f>
        <v>1</v>
      </c>
      <c r="G976" s="1">
        <f t="shared" si="355"/>
        <v>73</v>
      </c>
      <c r="H976" s="2">
        <f t="shared" si="356"/>
        <v>9.3830334190231363E-3</v>
      </c>
      <c r="I976" s="2"/>
      <c r="J976" s="2">
        <f t="shared" si="366"/>
        <v>0.3262210796915167</v>
      </c>
      <c r="K976" s="2">
        <f t="shared" si="367"/>
        <v>0.33020565552699227</v>
      </c>
      <c r="L976" s="2">
        <f t="shared" si="368"/>
        <v>0.3395886889460154</v>
      </c>
      <c r="M976" s="2">
        <f t="shared" si="369"/>
        <v>3.9845758354756233E-3</v>
      </c>
      <c r="N976" s="1">
        <v>2538</v>
      </c>
      <c r="O976" s="1">
        <v>2569</v>
      </c>
      <c r="P976" s="1">
        <v>2642</v>
      </c>
      <c r="Q976" s="1">
        <v>31</v>
      </c>
      <c r="AN976" s="7">
        <f>IF(Q976&gt;0,RANK(Q976,(N976:P976,Q976:AL976)),0)</f>
        <v>4</v>
      </c>
      <c r="AO976" s="7">
        <f>IF(R976&gt;0,RANK(R976,(N976:P976,Q976:AL976)),0)</f>
        <v>0</v>
      </c>
      <c r="AP976" s="7">
        <f>IF(S976&gt;0,RANK(S976,(N976:P976,Q976:AL976)),0)</f>
        <v>0</v>
      </c>
      <c r="AQ976" s="7">
        <f>IF(T976&gt;0,RANK(T976,(N976:P976,Q976:AL976)),0)</f>
        <v>0</v>
      </c>
      <c r="AR976" s="2">
        <f t="shared" si="370"/>
        <v>3.9845758354755782E-3</v>
      </c>
      <c r="AS976" s="2">
        <f t="shared" si="371"/>
        <v>0</v>
      </c>
      <c r="AT976" s="2">
        <f t="shared" si="372"/>
        <v>0</v>
      </c>
      <c r="AU976" s="2">
        <f t="shared" si="373"/>
        <v>0</v>
      </c>
      <c r="AW976" t="s">
        <v>1500</v>
      </c>
      <c r="AX976" t="s">
        <v>538</v>
      </c>
      <c r="AY976">
        <v>2</v>
      </c>
      <c r="BA976" s="127">
        <v>20</v>
      </c>
      <c r="BB976" s="130">
        <v>89</v>
      </c>
      <c r="BC976" s="131">
        <f t="shared" si="353"/>
        <v>20089</v>
      </c>
      <c r="BE976" s="7" t="s">
        <v>3271</v>
      </c>
    </row>
    <row r="977" spans="1:57" hidden="1" outlineLevel="1" x14ac:dyDescent="0.2">
      <c r="A977" t="s">
        <v>1241</v>
      </c>
      <c r="B977" t="s">
        <v>538</v>
      </c>
      <c r="C977" s="1">
        <f t="shared" si="365"/>
        <v>2300</v>
      </c>
      <c r="D977" s="7">
        <f>RANK(N977,(N977:P977,Q977:AL977))</f>
        <v>3</v>
      </c>
      <c r="E977" s="7">
        <f>RANK(O977,(N977:P977,Q977:AL977))</f>
        <v>1</v>
      </c>
      <c r="F977" s="7">
        <f>IF(P977&gt;0,RANK(P977,(N977:P977,Q977:AL977)),0)</f>
        <v>2</v>
      </c>
      <c r="G977" s="1">
        <f t="shared" si="355"/>
        <v>352</v>
      </c>
      <c r="H977" s="2">
        <f t="shared" si="356"/>
        <v>0.15304347826086956</v>
      </c>
      <c r="I977" s="2"/>
      <c r="J977" s="2">
        <f t="shared" si="366"/>
        <v>0.2373913043478261</v>
      </c>
      <c r="K977" s="2">
        <f t="shared" si="367"/>
        <v>0.45652173913043476</v>
      </c>
      <c r="L977" s="2">
        <f t="shared" si="368"/>
        <v>0.3034782608695652</v>
      </c>
      <c r="M977" s="2">
        <f t="shared" si="369"/>
        <v>2.6086956521739757E-3</v>
      </c>
      <c r="N977" s="1">
        <v>546</v>
      </c>
      <c r="O977" s="1">
        <v>1050</v>
      </c>
      <c r="P977" s="1">
        <v>698</v>
      </c>
      <c r="Q977" s="1">
        <v>6</v>
      </c>
      <c r="AN977" s="7">
        <f>IF(Q977&gt;0,RANK(Q977,(N977:P977,Q977:AL977)),0)</f>
        <v>4</v>
      </c>
      <c r="AO977" s="7">
        <f>IF(R977&gt;0,RANK(R977,(N977:P977,Q977:AL977)),0)</f>
        <v>0</v>
      </c>
      <c r="AP977" s="7">
        <f>IF(S977&gt;0,RANK(S977,(N977:P977,Q977:AL977)),0)</f>
        <v>0</v>
      </c>
      <c r="AQ977" s="7">
        <f>IF(T977&gt;0,RANK(T977,(N977:P977,Q977:AL977)),0)</f>
        <v>0</v>
      </c>
      <c r="AR977" s="2">
        <f t="shared" si="370"/>
        <v>2.6086956521739132E-3</v>
      </c>
      <c r="AS977" s="2">
        <f t="shared" si="371"/>
        <v>0</v>
      </c>
      <c r="AT977" s="2">
        <f t="shared" si="372"/>
        <v>0</v>
      </c>
      <c r="AU977" s="2">
        <f t="shared" si="373"/>
        <v>0</v>
      </c>
      <c r="AW977" t="s">
        <v>1241</v>
      </c>
      <c r="AX977" t="s">
        <v>538</v>
      </c>
      <c r="AY977">
        <v>1</v>
      </c>
      <c r="BA977" s="127">
        <v>20</v>
      </c>
      <c r="BB977" s="130">
        <v>91</v>
      </c>
      <c r="BC977" s="131">
        <f t="shared" si="353"/>
        <v>20091</v>
      </c>
      <c r="BE977" s="7" t="s">
        <v>3271</v>
      </c>
    </row>
    <row r="978" spans="1:57" hidden="1" outlineLevel="1" x14ac:dyDescent="0.2">
      <c r="A978" t="s">
        <v>2636</v>
      </c>
      <c r="B978" t="s">
        <v>538</v>
      </c>
      <c r="C978" s="1">
        <f t="shared" si="365"/>
        <v>194866</v>
      </c>
      <c r="D978" s="7">
        <f>RANK(N978,(N978:P978,Q978:AL978))</f>
        <v>2</v>
      </c>
      <c r="E978" s="7">
        <f>RANK(O978,(N978:P978,Q978:AL978))</f>
        <v>1</v>
      </c>
      <c r="F978" s="7">
        <f>IF(P978&gt;0,RANK(P978,(N978:P978,Q978:AL978)),0)</f>
        <v>3</v>
      </c>
      <c r="G978" s="1">
        <f t="shared" si="355"/>
        <v>25845</v>
      </c>
      <c r="H978" s="2">
        <f t="shared" si="356"/>
        <v>0.13262960188026643</v>
      </c>
      <c r="I978" s="2"/>
      <c r="J978" s="2">
        <f t="shared" si="366"/>
        <v>0.30571264356019007</v>
      </c>
      <c r="K978" s="2">
        <f t="shared" si="367"/>
        <v>0.43834224544045652</v>
      </c>
      <c r="L978" s="2">
        <f t="shared" si="368"/>
        <v>0.25215276138474646</v>
      </c>
      <c r="M978" s="2">
        <f t="shared" si="369"/>
        <v>3.7923496146070046E-3</v>
      </c>
      <c r="N978" s="1">
        <v>59573</v>
      </c>
      <c r="O978" s="1">
        <v>85418</v>
      </c>
      <c r="P978" s="1">
        <v>49136</v>
      </c>
      <c r="Q978" s="1">
        <v>739</v>
      </c>
      <c r="AN978" s="7">
        <f>IF(Q978&gt;0,RANK(Q978,(N978:P978,Q978:AL978)),0)</f>
        <v>4</v>
      </c>
      <c r="AO978" s="7">
        <f>IF(R978&gt;0,RANK(R978,(N978:P978,Q978:AL978)),0)</f>
        <v>0</v>
      </c>
      <c r="AP978" s="7">
        <f>IF(S978&gt;0,RANK(S978,(N978:P978,Q978:AL978)),0)</f>
        <v>0</v>
      </c>
      <c r="AQ978" s="7">
        <f>IF(T978&gt;0,RANK(T978,(N978:P978,Q978:AL978)),0)</f>
        <v>0</v>
      </c>
      <c r="AR978" s="2">
        <f t="shared" si="370"/>
        <v>3.7923496146069608E-3</v>
      </c>
      <c r="AS978" s="2">
        <f t="shared" si="371"/>
        <v>0</v>
      </c>
      <c r="AT978" s="2">
        <f t="shared" si="372"/>
        <v>0</v>
      </c>
      <c r="AU978" s="2">
        <f t="shared" si="373"/>
        <v>0</v>
      </c>
      <c r="AW978" t="s">
        <v>2636</v>
      </c>
      <c r="AX978" t="s">
        <v>538</v>
      </c>
      <c r="AY978">
        <v>3</v>
      </c>
      <c r="BA978" s="127">
        <v>20</v>
      </c>
      <c r="BB978" s="130">
        <v>93</v>
      </c>
      <c r="BC978" s="131">
        <f t="shared" si="353"/>
        <v>20093</v>
      </c>
      <c r="BE978" s="7" t="s">
        <v>3271</v>
      </c>
    </row>
    <row r="979" spans="1:57" hidden="1" outlineLevel="1" x14ac:dyDescent="0.2">
      <c r="A979" t="s">
        <v>904</v>
      </c>
      <c r="B979" t="s">
        <v>538</v>
      </c>
      <c r="C979" s="1">
        <f t="shared" si="365"/>
        <v>1709</v>
      </c>
      <c r="D979" s="7">
        <f>RANK(N979,(N979:P979,Q979:AL979))</f>
        <v>2</v>
      </c>
      <c r="E979" s="7">
        <f>RANK(O979,(N979:P979,Q979:AL979))</f>
        <v>1</v>
      </c>
      <c r="F979" s="7">
        <f>IF(P979&gt;0,RANK(P979,(N979:P979,Q979:AL979)),0)</f>
        <v>3</v>
      </c>
      <c r="G979" s="1">
        <f t="shared" si="355"/>
        <v>559</v>
      </c>
      <c r="H979" s="2">
        <f t="shared" si="356"/>
        <v>0.32709186658864831</v>
      </c>
      <c r="I979" s="2"/>
      <c r="J979" s="2">
        <f t="shared" si="366"/>
        <v>0.22469280280866002</v>
      </c>
      <c r="K979" s="2">
        <f t="shared" si="367"/>
        <v>0.55178466939730841</v>
      </c>
      <c r="L979" s="2">
        <f t="shared" si="368"/>
        <v>0.22001170275014628</v>
      </c>
      <c r="M979" s="2">
        <f t="shared" si="369"/>
        <v>3.5108250438853073E-3</v>
      </c>
      <c r="N979" s="1">
        <v>384</v>
      </c>
      <c r="O979" s="1">
        <v>943</v>
      </c>
      <c r="P979" s="1">
        <v>376</v>
      </c>
      <c r="Q979" s="1">
        <v>6</v>
      </c>
      <c r="AN979" s="7">
        <f>IF(Q979&gt;0,RANK(Q979,(N979:P979,Q979:AL979)),0)</f>
        <v>4</v>
      </c>
      <c r="AO979" s="7">
        <f>IF(R979&gt;0,RANK(R979,(N979:P979,Q979:AL979)),0)</f>
        <v>0</v>
      </c>
      <c r="AP979" s="7">
        <f>IF(S979&gt;0,RANK(S979,(N979:P979,Q979:AL979)),0)</f>
        <v>0</v>
      </c>
      <c r="AQ979" s="7">
        <f>IF(T979&gt;0,RANK(T979,(N979:P979,Q979:AL979)),0)</f>
        <v>0</v>
      </c>
      <c r="AR979" s="2">
        <f t="shared" si="370"/>
        <v>3.5108250438853129E-3</v>
      </c>
      <c r="AS979" s="2">
        <f t="shared" si="371"/>
        <v>0</v>
      </c>
      <c r="AT979" s="2">
        <f t="shared" si="372"/>
        <v>0</v>
      </c>
      <c r="AU979" s="2">
        <f t="shared" si="373"/>
        <v>0</v>
      </c>
      <c r="AW979" t="s">
        <v>904</v>
      </c>
      <c r="AX979" t="s">
        <v>538</v>
      </c>
      <c r="AY979">
        <v>1</v>
      </c>
      <c r="BA979" s="127">
        <v>20</v>
      </c>
      <c r="BB979" s="130">
        <v>95</v>
      </c>
      <c r="BC979" s="131">
        <f t="shared" si="353"/>
        <v>20095</v>
      </c>
      <c r="BE979" s="7" t="s">
        <v>3271</v>
      </c>
    </row>
    <row r="980" spans="1:57" hidden="1" outlineLevel="1" x14ac:dyDescent="0.2">
      <c r="A980" t="s">
        <v>467</v>
      </c>
      <c r="B980" t="s">
        <v>538</v>
      </c>
      <c r="C980" s="1">
        <f t="shared" si="365"/>
        <v>4163</v>
      </c>
      <c r="D980" s="7">
        <f>RANK(N980,(N980:P980,Q980:AL980))</f>
        <v>3</v>
      </c>
      <c r="E980" s="7">
        <f>RANK(O980,(N980:P980,Q980:AL980))</f>
        <v>1</v>
      </c>
      <c r="F980" s="7">
        <f>IF(P980&gt;0,RANK(P980,(N980:P980,Q980:AL980)),0)</f>
        <v>2</v>
      </c>
      <c r="G980" s="1">
        <f t="shared" si="355"/>
        <v>310</v>
      </c>
      <c r="H980" s="2">
        <f t="shared" si="356"/>
        <v>7.4465529666106173E-2</v>
      </c>
      <c r="I980" s="2"/>
      <c r="J980" s="2">
        <f t="shared" si="366"/>
        <v>0.26423252462166708</v>
      </c>
      <c r="K980" s="2">
        <f t="shared" si="367"/>
        <v>0.4035551285130915</v>
      </c>
      <c r="L980" s="2">
        <f t="shared" si="368"/>
        <v>0.32908959884698535</v>
      </c>
      <c r="M980" s="2">
        <f t="shared" si="369"/>
        <v>3.1227480182561274E-3</v>
      </c>
      <c r="N980" s="1">
        <v>1100</v>
      </c>
      <c r="O980" s="1">
        <v>1680</v>
      </c>
      <c r="P980" s="1">
        <v>1370</v>
      </c>
      <c r="Q980" s="1">
        <v>13</v>
      </c>
      <c r="AN980" s="7">
        <f>IF(Q980&gt;0,RANK(Q980,(N980:P980,Q980:AL980)),0)</f>
        <v>4</v>
      </c>
      <c r="AO980" s="7">
        <f>IF(R980&gt;0,RANK(R980,(N980:P980,Q980:AL980)),0)</f>
        <v>0</v>
      </c>
      <c r="AP980" s="7">
        <f>IF(S980&gt;0,RANK(S980,(N980:P980,Q980:AL980)),0)</f>
        <v>0</v>
      </c>
      <c r="AQ980" s="7">
        <f>IF(T980&gt;0,RANK(T980,(N980:P980,Q980:AL980)),0)</f>
        <v>0</v>
      </c>
      <c r="AR980" s="2">
        <f t="shared" si="370"/>
        <v>3.1227480182560653E-3</v>
      </c>
      <c r="AS980" s="2">
        <f t="shared" si="371"/>
        <v>0</v>
      </c>
      <c r="AT980" s="2">
        <f t="shared" si="372"/>
        <v>0</v>
      </c>
      <c r="AU980" s="2">
        <f t="shared" si="373"/>
        <v>0</v>
      </c>
      <c r="AW980" t="s">
        <v>467</v>
      </c>
      <c r="AX980" t="s">
        <v>538</v>
      </c>
      <c r="AY980">
        <v>4</v>
      </c>
      <c r="BA980" s="127">
        <v>20</v>
      </c>
      <c r="BB980" s="130">
        <v>97</v>
      </c>
      <c r="BC980" s="131">
        <f t="shared" si="353"/>
        <v>20097</v>
      </c>
      <c r="BE980" s="7" t="s">
        <v>3271</v>
      </c>
    </row>
    <row r="981" spans="1:57" hidden="1" outlineLevel="1" x14ac:dyDescent="0.2">
      <c r="A981" t="s">
        <v>378</v>
      </c>
      <c r="B981" t="s">
        <v>538</v>
      </c>
      <c r="C981" s="1">
        <f t="shared" si="365"/>
        <v>1891</v>
      </c>
      <c r="D981" s="7">
        <f>RANK(N981,(N981:P981,Q981:AL981))</f>
        <v>3</v>
      </c>
      <c r="E981" s="7">
        <f>RANK(O981,(N981:P981,Q981:AL981))</f>
        <v>1</v>
      </c>
      <c r="F981" s="7">
        <f>IF(P981&gt;0,RANK(P981,(N981:P981,Q981:AL981)),0)</f>
        <v>2</v>
      </c>
      <c r="G981" s="1">
        <f t="shared" si="355"/>
        <v>582</v>
      </c>
      <c r="H981" s="2">
        <f t="shared" si="356"/>
        <v>0.30777366472765733</v>
      </c>
      <c r="I981" s="2"/>
      <c r="J981" s="2">
        <f t="shared" si="366"/>
        <v>0.18773135906927552</v>
      </c>
      <c r="K981" s="2">
        <f t="shared" si="367"/>
        <v>0.55896351136964573</v>
      </c>
      <c r="L981" s="2">
        <f t="shared" si="368"/>
        <v>0.25118984664198835</v>
      </c>
      <c r="M981" s="2">
        <f t="shared" si="369"/>
        <v>2.115282919090411E-3</v>
      </c>
      <c r="N981" s="1">
        <v>355</v>
      </c>
      <c r="O981" s="1">
        <v>1057</v>
      </c>
      <c r="P981" s="1">
        <v>475</v>
      </c>
      <c r="Q981" s="1">
        <v>4</v>
      </c>
      <c r="AN981" s="7">
        <f>IF(Q981&gt;0,RANK(Q981,(N981:P981,Q981:AL981)),0)</f>
        <v>4</v>
      </c>
      <c r="AO981" s="7">
        <f>IF(R981&gt;0,RANK(R981,(N981:P981,Q981:AL981)),0)</f>
        <v>0</v>
      </c>
      <c r="AP981" s="7">
        <f>IF(S981&gt;0,RANK(S981,(N981:P981,Q981:AL981)),0)</f>
        <v>0</v>
      </c>
      <c r="AQ981" s="7">
        <f>IF(T981&gt;0,RANK(T981,(N981:P981,Q981:AL981)),0)</f>
        <v>0</v>
      </c>
      <c r="AR981" s="2">
        <f t="shared" si="370"/>
        <v>2.1152829190904283E-3</v>
      </c>
      <c r="AS981" s="2">
        <f t="shared" si="371"/>
        <v>0</v>
      </c>
      <c r="AT981" s="2">
        <f t="shared" si="372"/>
        <v>0</v>
      </c>
      <c r="AU981" s="2">
        <f t="shared" si="373"/>
        <v>0</v>
      </c>
      <c r="AW981" t="s">
        <v>378</v>
      </c>
      <c r="AX981" t="s">
        <v>538</v>
      </c>
      <c r="AY981">
        <v>1</v>
      </c>
      <c r="BA981" s="127">
        <v>20</v>
      </c>
      <c r="BB981" s="130">
        <v>99</v>
      </c>
      <c r="BC981" s="131">
        <f t="shared" si="353"/>
        <v>20099</v>
      </c>
      <c r="BE981" s="7" t="s">
        <v>3271</v>
      </c>
    </row>
    <row r="982" spans="1:57" hidden="1" outlineLevel="1" x14ac:dyDescent="0.2">
      <c r="A982" t="s">
        <v>1556</v>
      </c>
      <c r="B982" t="s">
        <v>538</v>
      </c>
      <c r="C982" s="1">
        <f t="shared" si="365"/>
        <v>10177</v>
      </c>
      <c r="D982" s="7">
        <f>RANK(N982,(N982:P982,Q982:AL982))</f>
        <v>1</v>
      </c>
      <c r="E982" s="7">
        <f>RANK(O982,(N982:P982,Q982:AL982))</f>
        <v>2</v>
      </c>
      <c r="F982" s="7">
        <f>IF(P982&gt;0,RANK(P982,(N982:P982,Q982:AL982)),0)</f>
        <v>3</v>
      </c>
      <c r="G982" s="1">
        <f t="shared" si="355"/>
        <v>828</v>
      </c>
      <c r="H982" s="2">
        <f t="shared" si="356"/>
        <v>8.1359929252235438E-2</v>
      </c>
      <c r="I982" s="2"/>
      <c r="J982" s="2">
        <f t="shared" si="366"/>
        <v>0.41230225017195637</v>
      </c>
      <c r="K982" s="2">
        <f t="shared" si="367"/>
        <v>0.33094232091972092</v>
      </c>
      <c r="L982" s="2">
        <f t="shared" si="368"/>
        <v>0.25321804067996462</v>
      </c>
      <c r="M982" s="2">
        <f t="shared" si="369"/>
        <v>3.5373882283580294E-3</v>
      </c>
      <c r="N982" s="1">
        <v>4196</v>
      </c>
      <c r="O982" s="1">
        <v>3368</v>
      </c>
      <c r="P982" s="1">
        <v>2577</v>
      </c>
      <c r="Q982" s="1">
        <v>36</v>
      </c>
      <c r="AN982" s="7">
        <f>IF(Q982&gt;0,RANK(Q982,(N982:P982,Q982:AL982)),0)</f>
        <v>4</v>
      </c>
      <c r="AO982" s="7">
        <f>IF(R982&gt;0,RANK(R982,(N982:P982,Q982:AL982)),0)</f>
        <v>0</v>
      </c>
      <c r="AP982" s="7">
        <f>IF(S982&gt;0,RANK(S982,(N982:P982,Q982:AL982)),0)</f>
        <v>0</v>
      </c>
      <c r="AQ982" s="7">
        <f>IF(T982&gt;0,RANK(T982,(N982:P982,Q982:AL982)),0)</f>
        <v>0</v>
      </c>
      <c r="AR982" s="2">
        <f t="shared" si="370"/>
        <v>3.5373882283580623E-3</v>
      </c>
      <c r="AS982" s="2">
        <f t="shared" si="371"/>
        <v>0</v>
      </c>
      <c r="AT982" s="2">
        <f t="shared" si="372"/>
        <v>0</v>
      </c>
      <c r="AU982" s="2">
        <f t="shared" si="373"/>
        <v>0</v>
      </c>
      <c r="AW982" t="s">
        <v>1556</v>
      </c>
      <c r="AX982" t="s">
        <v>538</v>
      </c>
      <c r="AY982">
        <v>2</v>
      </c>
      <c r="BA982" s="127">
        <v>20</v>
      </c>
      <c r="BB982" s="130">
        <v>101</v>
      </c>
      <c r="BC982" s="131">
        <f t="shared" si="353"/>
        <v>20101</v>
      </c>
      <c r="BE982" s="7" t="s">
        <v>3271</v>
      </c>
    </row>
    <row r="983" spans="1:57" hidden="1" outlineLevel="1" x14ac:dyDescent="0.2">
      <c r="A983" t="s">
        <v>1521</v>
      </c>
      <c r="B983" t="s">
        <v>538</v>
      </c>
      <c r="C983" s="1">
        <f t="shared" si="365"/>
        <v>1299</v>
      </c>
      <c r="D983" s="7">
        <f>RANK(N983,(N983:P983,Q983:AL983))</f>
        <v>3</v>
      </c>
      <c r="E983" s="7">
        <f>RANK(O983,(N983:P983,Q983:AL983))</f>
        <v>1</v>
      </c>
      <c r="F983" s="7">
        <f>IF(P983&gt;0,RANK(P983,(N983:P983,Q983:AL983)),0)</f>
        <v>2</v>
      </c>
      <c r="G983" s="1">
        <f t="shared" si="355"/>
        <v>318</v>
      </c>
      <c r="H983" s="2">
        <f t="shared" si="356"/>
        <v>0.24480369515011546</v>
      </c>
      <c r="I983" s="2"/>
      <c r="J983" s="2">
        <f t="shared" si="366"/>
        <v>0.2040030792917629</v>
      </c>
      <c r="K983" s="2">
        <f t="shared" si="367"/>
        <v>0.51886066204772907</v>
      </c>
      <c r="L983" s="2">
        <f t="shared" si="368"/>
        <v>0.27405696689761355</v>
      </c>
      <c r="M983" s="2">
        <f t="shared" si="369"/>
        <v>3.0792917628945093E-3</v>
      </c>
      <c r="N983" s="1">
        <v>265</v>
      </c>
      <c r="O983" s="1">
        <v>674</v>
      </c>
      <c r="P983" s="1">
        <v>356</v>
      </c>
      <c r="Q983" s="1">
        <v>4</v>
      </c>
      <c r="AN983" s="7">
        <f>IF(Q983&gt;0,RANK(Q983,(N983:P983,Q983:AL983)),0)</f>
        <v>4</v>
      </c>
      <c r="AO983" s="7">
        <f>IF(R983&gt;0,RANK(R983,(N983:P983,Q983:AL983)),0)</f>
        <v>0</v>
      </c>
      <c r="AP983" s="7">
        <f>IF(S983&gt;0,RANK(S983,(N983:P983,Q983:AL983)),0)</f>
        <v>0</v>
      </c>
      <c r="AQ983" s="7">
        <f>IF(T983&gt;0,RANK(T983,(N983:P983,Q983:AL983)),0)</f>
        <v>0</v>
      </c>
      <c r="AR983" s="2">
        <f t="shared" si="370"/>
        <v>3.0792917628945341E-3</v>
      </c>
      <c r="AS983" s="2">
        <f t="shared" si="371"/>
        <v>0</v>
      </c>
      <c r="AT983" s="2">
        <f t="shared" si="372"/>
        <v>0</v>
      </c>
      <c r="AU983" s="2">
        <f t="shared" si="373"/>
        <v>0</v>
      </c>
      <c r="AW983" t="s">
        <v>1521</v>
      </c>
      <c r="AX983" t="s">
        <v>538</v>
      </c>
      <c r="AY983">
        <v>1</v>
      </c>
      <c r="BA983" s="127">
        <v>20</v>
      </c>
      <c r="BB983" s="130">
        <v>103</v>
      </c>
      <c r="BC983" s="131">
        <f t="shared" si="353"/>
        <v>20103</v>
      </c>
      <c r="BE983" s="7" t="s">
        <v>3271</v>
      </c>
    </row>
    <row r="984" spans="1:57" hidden="1" outlineLevel="1" x14ac:dyDescent="0.2">
      <c r="A984" t="s">
        <v>1815</v>
      </c>
      <c r="B984" t="s">
        <v>538</v>
      </c>
      <c r="C984" s="1">
        <f t="shared" si="365"/>
        <v>23172</v>
      </c>
      <c r="D984" s="7">
        <f>RANK(N984,(N984:P984,Q984:AL984))</f>
        <v>1</v>
      </c>
      <c r="E984" s="7">
        <f>RANK(O984,(N984:P984,Q984:AL984))</f>
        <v>2</v>
      </c>
      <c r="F984" s="7">
        <f>IF(P984&gt;0,RANK(P984,(N984:P984,Q984:AL984)),0)</f>
        <v>3</v>
      </c>
      <c r="G984" s="1">
        <f t="shared" si="355"/>
        <v>339</v>
      </c>
      <c r="H984" s="2">
        <f t="shared" si="356"/>
        <v>1.4629725530813049E-2</v>
      </c>
      <c r="I984" s="2"/>
      <c r="J984" s="2">
        <f t="shared" si="366"/>
        <v>0.34856723631969616</v>
      </c>
      <c r="K984" s="2">
        <f t="shared" si="367"/>
        <v>0.33393751078888312</v>
      </c>
      <c r="L984" s="2">
        <f t="shared" si="368"/>
        <v>0.31529432073191782</v>
      </c>
      <c r="M984" s="2">
        <f t="shared" si="369"/>
        <v>2.2009321595029552E-3</v>
      </c>
      <c r="N984" s="1">
        <v>8077</v>
      </c>
      <c r="O984" s="1">
        <v>7738</v>
      </c>
      <c r="P984" s="1">
        <v>7306</v>
      </c>
      <c r="Q984" s="1">
        <v>51</v>
      </c>
      <c r="AN984" s="7">
        <f>IF(Q984&gt;0,RANK(Q984,(N984:P984,Q984:AL984)),0)</f>
        <v>4</v>
      </c>
      <c r="AO984" s="7">
        <f>IF(R984&gt;0,RANK(R984,(N984:P984,Q984:AL984)),0)</f>
        <v>0</v>
      </c>
      <c r="AP984" s="7">
        <f>IF(S984&gt;0,RANK(S984,(N984:P984,Q984:AL984)),0)</f>
        <v>0</v>
      </c>
      <c r="AQ984" s="7">
        <f>IF(T984&gt;0,RANK(T984,(N984:P984,Q984:AL984)),0)</f>
        <v>0</v>
      </c>
      <c r="AR984" s="2">
        <f t="shared" si="370"/>
        <v>2.2009321595028481E-3</v>
      </c>
      <c r="AS984" s="2">
        <f t="shared" si="371"/>
        <v>0</v>
      </c>
      <c r="AT984" s="2">
        <f t="shared" si="372"/>
        <v>0</v>
      </c>
      <c r="AU984" s="2">
        <f t="shared" si="373"/>
        <v>0</v>
      </c>
      <c r="AW984" t="s">
        <v>1815</v>
      </c>
      <c r="AX984" t="s">
        <v>538</v>
      </c>
      <c r="AY984">
        <v>2</v>
      </c>
      <c r="BA984" s="127">
        <v>20</v>
      </c>
      <c r="BB984" s="130">
        <v>105</v>
      </c>
      <c r="BC984" s="131">
        <f t="shared" si="353"/>
        <v>20105</v>
      </c>
      <c r="BE984" s="7" t="s">
        <v>3271</v>
      </c>
    </row>
    <row r="985" spans="1:57" hidden="1" outlineLevel="1" x14ac:dyDescent="0.2">
      <c r="A985" t="s">
        <v>1204</v>
      </c>
      <c r="B985" t="s">
        <v>538</v>
      </c>
      <c r="C985" s="1">
        <f t="shared" si="365"/>
        <v>2172</v>
      </c>
      <c r="D985" s="7">
        <f>RANK(N985,(N985:P985,Q985:AL985))</f>
        <v>3</v>
      </c>
      <c r="E985" s="7">
        <f>RANK(O985,(N985:P985,Q985:AL985))</f>
        <v>1</v>
      </c>
      <c r="F985" s="7">
        <f>IF(P985&gt;0,RANK(P985,(N985:P985,Q985:AL985)),0)</f>
        <v>2</v>
      </c>
      <c r="G985" s="1">
        <f t="shared" si="355"/>
        <v>236</v>
      </c>
      <c r="H985" s="2">
        <f t="shared" si="356"/>
        <v>0.10865561694290976</v>
      </c>
      <c r="I985" s="2"/>
      <c r="J985" s="2">
        <f t="shared" si="366"/>
        <v>0.28176795580110497</v>
      </c>
      <c r="K985" s="2">
        <f t="shared" si="367"/>
        <v>0.41114180478821361</v>
      </c>
      <c r="L985" s="2">
        <f t="shared" si="368"/>
        <v>0.30248618784530384</v>
      </c>
      <c r="M985" s="2">
        <f t="shared" si="369"/>
        <v>4.6040515653775205E-3</v>
      </c>
      <c r="N985" s="1">
        <v>612</v>
      </c>
      <c r="O985" s="1">
        <v>893</v>
      </c>
      <c r="P985" s="1">
        <v>657</v>
      </c>
      <c r="Q985" s="1">
        <v>10</v>
      </c>
      <c r="AN985" s="7">
        <f>IF(Q985&gt;0,RANK(Q985,(N985:P985,Q985:AL985)),0)</f>
        <v>4</v>
      </c>
      <c r="AO985" s="7">
        <f>IF(R985&gt;0,RANK(R985,(N985:P985,Q985:AL985)),0)</f>
        <v>0</v>
      </c>
      <c r="AP985" s="7">
        <f>IF(S985&gt;0,RANK(S985,(N985:P985,Q985:AL985)),0)</f>
        <v>0</v>
      </c>
      <c r="AQ985" s="7">
        <f>IF(T985&gt;0,RANK(T985,(N985:P985,Q985:AL985)),0)</f>
        <v>0</v>
      </c>
      <c r="AR985" s="2">
        <f t="shared" si="370"/>
        <v>4.6040515653775326E-3</v>
      </c>
      <c r="AS985" s="2">
        <f t="shared" si="371"/>
        <v>0</v>
      </c>
      <c r="AT985" s="2">
        <f t="shared" si="372"/>
        <v>0</v>
      </c>
      <c r="AU985" s="2">
        <f t="shared" si="373"/>
        <v>0</v>
      </c>
      <c r="AW985" t="s">
        <v>1204</v>
      </c>
      <c r="AX985" t="s">
        <v>538</v>
      </c>
      <c r="AY985">
        <v>1</v>
      </c>
      <c r="BA985" s="127">
        <v>20</v>
      </c>
      <c r="BB985" s="130">
        <v>107</v>
      </c>
      <c r="BC985" s="131">
        <f t="shared" si="353"/>
        <v>20107</v>
      </c>
      <c r="BE985" s="7" t="s">
        <v>3271</v>
      </c>
    </row>
    <row r="986" spans="1:57" hidden="1" outlineLevel="1" x14ac:dyDescent="0.2">
      <c r="A986" t="s">
        <v>1817</v>
      </c>
      <c r="B986" t="s">
        <v>538</v>
      </c>
      <c r="C986" s="1">
        <f t="shared" si="365"/>
        <v>4131</v>
      </c>
      <c r="D986" s="7">
        <f>RANK(N986,(N986:P986,Q986:AL986))</f>
        <v>3</v>
      </c>
      <c r="E986" s="7">
        <f>RANK(O986,(N986:P986,Q986:AL986))</f>
        <v>1</v>
      </c>
      <c r="F986" s="7">
        <f>IF(P986&gt;0,RANK(P986,(N986:P986,Q986:AL986)),0)</f>
        <v>2</v>
      </c>
      <c r="G986" s="1">
        <f t="shared" si="355"/>
        <v>55</v>
      </c>
      <c r="H986" s="2">
        <f t="shared" si="356"/>
        <v>1.3313967562333575E-2</v>
      </c>
      <c r="I986" s="2"/>
      <c r="J986" s="2">
        <f t="shared" si="366"/>
        <v>0.32752360203340597</v>
      </c>
      <c r="K986" s="2">
        <f t="shared" si="367"/>
        <v>0.34204793028322439</v>
      </c>
      <c r="L986" s="2">
        <f t="shared" si="368"/>
        <v>0.32873396272089084</v>
      </c>
      <c r="M986" s="2">
        <f t="shared" si="369"/>
        <v>1.6945049624787489E-3</v>
      </c>
      <c r="N986" s="1">
        <v>1353</v>
      </c>
      <c r="O986" s="1">
        <v>1413</v>
      </c>
      <c r="P986" s="1">
        <v>1358</v>
      </c>
      <c r="Q986" s="1">
        <v>7</v>
      </c>
      <c r="AN986" s="7">
        <f>IF(Q986&gt;0,RANK(Q986,(N986:P986,Q986:AL986)),0)</f>
        <v>4</v>
      </c>
      <c r="AO986" s="7">
        <f>IF(R986&gt;0,RANK(R986,(N986:P986,Q986:AL986)),0)</f>
        <v>0</v>
      </c>
      <c r="AP986" s="7">
        <f>IF(S986&gt;0,RANK(S986,(N986:P986,Q986:AL986)),0)</f>
        <v>0</v>
      </c>
      <c r="AQ986" s="7">
        <f>IF(T986&gt;0,RANK(T986,(N986:P986,Q986:AL986)),0)</f>
        <v>0</v>
      </c>
      <c r="AR986" s="2">
        <f t="shared" si="370"/>
        <v>1.6945049624788188E-3</v>
      </c>
      <c r="AS986" s="2">
        <f t="shared" si="371"/>
        <v>0</v>
      </c>
      <c r="AT986" s="2">
        <f t="shared" si="372"/>
        <v>0</v>
      </c>
      <c r="AU986" s="2">
        <f t="shared" si="373"/>
        <v>0</v>
      </c>
      <c r="AW986" t="s">
        <v>1817</v>
      </c>
      <c r="AX986" t="s">
        <v>538</v>
      </c>
      <c r="AY986">
        <v>2</v>
      </c>
      <c r="BA986" s="127">
        <v>20</v>
      </c>
      <c r="BB986" s="130">
        <v>109</v>
      </c>
      <c r="BC986" s="131">
        <f t="shared" si="353"/>
        <v>20109</v>
      </c>
      <c r="BE986" s="7" t="s">
        <v>3271</v>
      </c>
    </row>
    <row r="987" spans="1:57" hidden="1" outlineLevel="1" x14ac:dyDescent="0.2">
      <c r="A987" t="s">
        <v>682</v>
      </c>
      <c r="B987" t="s">
        <v>538</v>
      </c>
      <c r="C987" s="1">
        <f t="shared" si="365"/>
        <v>1709</v>
      </c>
      <c r="D987" s="7">
        <f>RANK(N987,(N987:P987,Q987:AL987))</f>
        <v>3</v>
      </c>
      <c r="E987" s="7">
        <f>RANK(O987,(N987:P987,Q987:AL987))</f>
        <v>1</v>
      </c>
      <c r="F987" s="7">
        <f>IF(P987&gt;0,RANK(P987,(N987:P987,Q987:AL987)),0)</f>
        <v>2</v>
      </c>
      <c r="G987" s="1">
        <f t="shared" si="355"/>
        <v>459</v>
      </c>
      <c r="H987" s="2">
        <f t="shared" si="356"/>
        <v>0.26857811585722646</v>
      </c>
      <c r="I987" s="2"/>
      <c r="J987" s="2">
        <f t="shared" si="366"/>
        <v>0.20772381509654769</v>
      </c>
      <c r="K987" s="2">
        <f t="shared" si="367"/>
        <v>0.52954944411936811</v>
      </c>
      <c r="L987" s="2">
        <f t="shared" si="368"/>
        <v>0.26097132826214159</v>
      </c>
      <c r="M987" s="2">
        <f t="shared" si="369"/>
        <v>1.755412521942612E-3</v>
      </c>
      <c r="N987" s="1">
        <v>355</v>
      </c>
      <c r="O987" s="1">
        <v>905</v>
      </c>
      <c r="P987" s="1">
        <v>446</v>
      </c>
      <c r="Q987" s="1">
        <v>3</v>
      </c>
      <c r="AN987" s="7">
        <f>IF(Q987&gt;0,RANK(Q987,(N987:P987,Q987:AL987)),0)</f>
        <v>4</v>
      </c>
      <c r="AO987" s="7">
        <f>IF(R987&gt;0,RANK(R987,(N987:P987,Q987:AL987)),0)</f>
        <v>0</v>
      </c>
      <c r="AP987" s="7">
        <f>IF(S987&gt;0,RANK(S987,(N987:P987,Q987:AL987)),0)</f>
        <v>0</v>
      </c>
      <c r="AQ987" s="7">
        <f>IF(T987&gt;0,RANK(T987,(N987:P987,Q987:AL987)),0)</f>
        <v>0</v>
      </c>
      <c r="AR987" s="2">
        <f t="shared" si="370"/>
        <v>1.7554125219426564E-3</v>
      </c>
      <c r="AS987" s="2">
        <f t="shared" si="371"/>
        <v>0</v>
      </c>
      <c r="AT987" s="2">
        <f t="shared" si="372"/>
        <v>0</v>
      </c>
      <c r="AU987" s="2">
        <f t="shared" si="373"/>
        <v>0</v>
      </c>
      <c r="AW987" t="s">
        <v>682</v>
      </c>
      <c r="AX987" t="s">
        <v>538</v>
      </c>
      <c r="AY987">
        <v>1</v>
      </c>
      <c r="BA987" s="127">
        <v>20</v>
      </c>
      <c r="BB987" s="130">
        <v>111</v>
      </c>
      <c r="BC987" s="131">
        <f t="shared" si="353"/>
        <v>20111</v>
      </c>
      <c r="BE987" s="7" t="s">
        <v>3271</v>
      </c>
    </row>
    <row r="988" spans="1:57" hidden="1" outlineLevel="1" x14ac:dyDescent="0.2">
      <c r="A988" t="s">
        <v>1818</v>
      </c>
      <c r="B988" t="s">
        <v>538</v>
      </c>
      <c r="C988" s="1">
        <f t="shared" si="365"/>
        <v>14656</v>
      </c>
      <c r="D988" s="7">
        <f>RANK(N988,(N988:P988,Q988:AL988))</f>
        <v>2</v>
      </c>
      <c r="E988" s="7">
        <f>RANK(O988,(N988:P988,Q988:AL988))</f>
        <v>1</v>
      </c>
      <c r="F988" s="7">
        <f>IF(P988&gt;0,RANK(P988,(N988:P988,Q988:AL988)),0)</f>
        <v>3</v>
      </c>
      <c r="G988" s="1">
        <f t="shared" si="355"/>
        <v>279</v>
      </c>
      <c r="H988" s="2">
        <f t="shared" si="356"/>
        <v>1.9036572052401748E-2</v>
      </c>
      <c r="I988" s="2"/>
      <c r="J988" s="2">
        <f t="shared" si="366"/>
        <v>0.32826146288209607</v>
      </c>
      <c r="K988" s="2">
        <f t="shared" si="367"/>
        <v>0.34729803493449779</v>
      </c>
      <c r="L988" s="2">
        <f t="shared" si="368"/>
        <v>0.32184770742358076</v>
      </c>
      <c r="M988" s="2">
        <f t="shared" si="369"/>
        <v>2.5927947598253231E-3</v>
      </c>
      <c r="N988" s="1">
        <v>4811</v>
      </c>
      <c r="O988" s="1">
        <v>5090</v>
      </c>
      <c r="P988" s="1">
        <v>4717</v>
      </c>
      <c r="Q988" s="1">
        <v>38</v>
      </c>
      <c r="AN988" s="7">
        <f>IF(Q988&gt;0,RANK(Q988,(N988:P988,Q988:AL988)),0)</f>
        <v>4</v>
      </c>
      <c r="AO988" s="7">
        <f>IF(R988&gt;0,RANK(R988,(N988:P988,Q988:AL988)),0)</f>
        <v>0</v>
      </c>
      <c r="AP988" s="7">
        <f>IF(S988&gt;0,RANK(S988,(N988:P988,Q988:AL988)),0)</f>
        <v>0</v>
      </c>
      <c r="AQ988" s="7">
        <f>IF(T988&gt;0,RANK(T988,(N988:P988,Q988:AL988)),0)</f>
        <v>0</v>
      </c>
      <c r="AR988" s="2">
        <f t="shared" si="370"/>
        <v>2.5927947598253275E-3</v>
      </c>
      <c r="AS988" s="2">
        <f t="shared" si="371"/>
        <v>0</v>
      </c>
      <c r="AT988" s="2">
        <f t="shared" si="372"/>
        <v>0</v>
      </c>
      <c r="AU988" s="2">
        <f t="shared" si="373"/>
        <v>0</v>
      </c>
      <c r="AW988" t="s">
        <v>1818</v>
      </c>
      <c r="AX988" t="s">
        <v>538</v>
      </c>
      <c r="AY988">
        <v>1</v>
      </c>
      <c r="BA988" s="127">
        <v>20</v>
      </c>
      <c r="BB988" s="130">
        <v>113</v>
      </c>
      <c r="BC988" s="131">
        <f t="shared" si="353"/>
        <v>20113</v>
      </c>
      <c r="BE988" s="7" t="s">
        <v>3271</v>
      </c>
    </row>
    <row r="989" spans="1:57" hidden="1" outlineLevel="1" x14ac:dyDescent="0.2">
      <c r="A989" t="s">
        <v>1366</v>
      </c>
      <c r="B989" t="s">
        <v>538</v>
      </c>
      <c r="C989" s="1">
        <f t="shared" si="365"/>
        <v>12991</v>
      </c>
      <c r="D989" s="7">
        <f>RANK(N989,(N989:P989,Q989:AL989))</f>
        <v>2</v>
      </c>
      <c r="E989" s="7">
        <f>RANK(O989,(N989:P989,Q989:AL989))</f>
        <v>1</v>
      </c>
      <c r="F989" s="7">
        <f>IF(P989&gt;0,RANK(P989,(N989:P989,Q989:AL989)),0)</f>
        <v>3</v>
      </c>
      <c r="G989" s="1">
        <f t="shared" si="355"/>
        <v>2100</v>
      </c>
      <c r="H989" s="2">
        <f t="shared" si="356"/>
        <v>0.16165037333538604</v>
      </c>
      <c r="I989" s="2"/>
      <c r="J989" s="2">
        <f t="shared" si="366"/>
        <v>0.2805788622892772</v>
      </c>
      <c r="K989" s="2">
        <f t="shared" si="367"/>
        <v>0.44222923562466321</v>
      </c>
      <c r="L989" s="2">
        <f t="shared" si="368"/>
        <v>0.27411284735586178</v>
      </c>
      <c r="M989" s="2">
        <f t="shared" si="369"/>
        <v>3.0790547301978166E-3</v>
      </c>
      <c r="N989" s="1">
        <v>3645</v>
      </c>
      <c r="O989" s="1">
        <v>5745</v>
      </c>
      <c r="P989" s="1">
        <v>3561</v>
      </c>
      <c r="Q989" s="1">
        <v>40</v>
      </c>
      <c r="AN989" s="7">
        <f>IF(Q989&gt;0,RANK(Q989,(N989:P989,Q989:AL989)),0)</f>
        <v>4</v>
      </c>
      <c r="AO989" s="7">
        <f>IF(R989&gt;0,RANK(R989,(N989:P989,Q989:AL989)),0)</f>
        <v>0</v>
      </c>
      <c r="AP989" s="7">
        <f>IF(S989&gt;0,RANK(S989,(N989:P989,Q989:AL989)),0)</f>
        <v>0</v>
      </c>
      <c r="AQ989" s="7">
        <f>IF(T989&gt;0,RANK(T989,(N989:P989,Q989:AL989)),0)</f>
        <v>0</v>
      </c>
      <c r="AR989" s="2">
        <f t="shared" si="370"/>
        <v>3.0790547301978292E-3</v>
      </c>
      <c r="AS989" s="2">
        <f t="shared" si="371"/>
        <v>0</v>
      </c>
      <c r="AT989" s="2">
        <f t="shared" si="372"/>
        <v>0</v>
      </c>
      <c r="AU989" s="2">
        <f t="shared" si="373"/>
        <v>0</v>
      </c>
      <c r="AW989" t="s">
        <v>1366</v>
      </c>
      <c r="AX989" t="s">
        <v>538</v>
      </c>
      <c r="AY989">
        <v>1</v>
      </c>
      <c r="BA989" s="127">
        <v>20</v>
      </c>
      <c r="BB989" s="130">
        <v>115</v>
      </c>
      <c r="BC989" s="131">
        <f t="shared" si="353"/>
        <v>20115</v>
      </c>
      <c r="BE989" s="7" t="s">
        <v>3271</v>
      </c>
    </row>
    <row r="990" spans="1:57" hidden="1" outlineLevel="1" x14ac:dyDescent="0.2">
      <c r="A990" t="s">
        <v>2071</v>
      </c>
      <c r="B990" t="s">
        <v>538</v>
      </c>
      <c r="C990" s="1">
        <f t="shared" si="365"/>
        <v>6348</v>
      </c>
      <c r="D990" s="7">
        <f>RANK(N990,(N990:P990,Q990:AL990))</f>
        <v>2</v>
      </c>
      <c r="E990" s="7">
        <f>RANK(O990,(N990:P990,Q990:AL990))</f>
        <v>1</v>
      </c>
      <c r="F990" s="7">
        <f>IF(P990&gt;0,RANK(P990,(N990:P990,Q990:AL990)),0)</f>
        <v>3</v>
      </c>
      <c r="G990" s="1">
        <f t="shared" si="355"/>
        <v>1515</v>
      </c>
      <c r="H990" s="2">
        <f t="shared" si="356"/>
        <v>0.23865784499054821</v>
      </c>
      <c r="I990" s="2"/>
      <c r="J990" s="2">
        <f t="shared" si="366"/>
        <v>0.25630119722747324</v>
      </c>
      <c r="K990" s="2">
        <f t="shared" si="367"/>
        <v>0.49495904221802145</v>
      </c>
      <c r="L990" s="2">
        <f t="shared" si="368"/>
        <v>0.2452741020793951</v>
      </c>
      <c r="M990" s="2">
        <f t="shared" si="369"/>
        <v>3.4656584751102115E-3</v>
      </c>
      <c r="N990" s="1">
        <v>1627</v>
      </c>
      <c r="O990" s="1">
        <v>3142</v>
      </c>
      <c r="P990" s="1">
        <v>1557</v>
      </c>
      <c r="Q990" s="1">
        <v>22</v>
      </c>
      <c r="AN990" s="7">
        <f>IF(Q990&gt;0,RANK(Q990,(N990:P990,Q990:AL990)),0)</f>
        <v>4</v>
      </c>
      <c r="AO990" s="7">
        <f>IF(R990&gt;0,RANK(R990,(N990:P990,Q990:AL990)),0)</f>
        <v>0</v>
      </c>
      <c r="AP990" s="7">
        <f>IF(S990&gt;0,RANK(S990,(N990:P990,Q990:AL990)),0)</f>
        <v>0</v>
      </c>
      <c r="AQ990" s="7">
        <f>IF(T990&gt;0,RANK(T990,(N990:P990,Q990:AL990)),0)</f>
        <v>0</v>
      </c>
      <c r="AR990" s="2">
        <f t="shared" si="370"/>
        <v>3.4656584751102709E-3</v>
      </c>
      <c r="AS990" s="2">
        <f t="shared" si="371"/>
        <v>0</v>
      </c>
      <c r="AT990" s="2">
        <f t="shared" si="372"/>
        <v>0</v>
      </c>
      <c r="AU990" s="2">
        <f t="shared" si="373"/>
        <v>0</v>
      </c>
      <c r="AW990" t="s">
        <v>2071</v>
      </c>
      <c r="AX990" t="s">
        <v>538</v>
      </c>
      <c r="AY990">
        <v>0</v>
      </c>
      <c r="BA990" s="127">
        <v>20</v>
      </c>
      <c r="BB990" s="130">
        <v>117</v>
      </c>
      <c r="BC990" s="131">
        <f t="shared" si="353"/>
        <v>20117</v>
      </c>
      <c r="BE990" s="7" t="s">
        <v>3271</v>
      </c>
    </row>
    <row r="991" spans="1:57" hidden="1" outlineLevel="1" x14ac:dyDescent="0.2">
      <c r="A991" t="s">
        <v>526</v>
      </c>
      <c r="B991" t="s">
        <v>538</v>
      </c>
      <c r="C991" s="1">
        <f t="shared" si="365"/>
        <v>5858</v>
      </c>
      <c r="D991" s="7">
        <f>RANK(N991,(N991:P991,Q991:AL991))</f>
        <v>2</v>
      </c>
      <c r="E991" s="7">
        <f>RANK(O991,(N991:P991,Q991:AL991))</f>
        <v>1</v>
      </c>
      <c r="F991" s="7">
        <f>IF(P991&gt;0,RANK(P991,(N991:P991,Q991:AL991)),0)</f>
        <v>3</v>
      </c>
      <c r="G991" s="1">
        <f t="shared" si="355"/>
        <v>8</v>
      </c>
      <c r="H991" s="2">
        <f t="shared" si="356"/>
        <v>1.3656538067599864E-3</v>
      </c>
      <c r="I991" s="2"/>
      <c r="J991" s="2">
        <f t="shared" si="366"/>
        <v>0.34516899965858655</v>
      </c>
      <c r="K991" s="2">
        <f t="shared" si="367"/>
        <v>0.34653465346534651</v>
      </c>
      <c r="L991" s="2">
        <f t="shared" si="368"/>
        <v>0.30488221235916696</v>
      </c>
      <c r="M991" s="2">
        <f t="shared" si="369"/>
        <v>3.4141345169000359E-3</v>
      </c>
      <c r="N991" s="1">
        <v>2022</v>
      </c>
      <c r="O991" s="1">
        <v>2030</v>
      </c>
      <c r="P991" s="1">
        <v>1786</v>
      </c>
      <c r="Q991" s="1">
        <v>20</v>
      </c>
      <c r="AN991" s="7">
        <f>IF(Q991&gt;0,RANK(Q991,(N991:P991,Q991:AL991)),0)</f>
        <v>4</v>
      </c>
      <c r="AO991" s="7">
        <f>IF(R991&gt;0,RANK(R991,(N991:P991,Q991:AL991)),0)</f>
        <v>0</v>
      </c>
      <c r="AP991" s="7">
        <f>IF(S991&gt;0,RANK(S991,(N991:P991,Q991:AL991)),0)</f>
        <v>0</v>
      </c>
      <c r="AQ991" s="7">
        <f>IF(T991&gt;0,RANK(T991,(N991:P991,Q991:AL991)),0)</f>
        <v>0</v>
      </c>
      <c r="AR991" s="2">
        <f t="shared" si="370"/>
        <v>3.4141345168999661E-3</v>
      </c>
      <c r="AS991" s="2">
        <f t="shared" si="371"/>
        <v>0</v>
      </c>
      <c r="AT991" s="2">
        <f t="shared" si="372"/>
        <v>0</v>
      </c>
      <c r="AU991" s="2">
        <f t="shared" si="373"/>
        <v>0</v>
      </c>
      <c r="AW991" t="s">
        <v>526</v>
      </c>
      <c r="AX991" t="s">
        <v>538</v>
      </c>
      <c r="AY991">
        <v>1</v>
      </c>
      <c r="BA991" s="127">
        <v>20</v>
      </c>
      <c r="BB991" s="130">
        <v>119</v>
      </c>
      <c r="BC991" s="131">
        <f t="shared" si="353"/>
        <v>20119</v>
      </c>
      <c r="BE991" s="7" t="s">
        <v>3271</v>
      </c>
    </row>
    <row r="992" spans="1:57" hidden="1" outlineLevel="1" x14ac:dyDescent="0.2">
      <c r="A992" t="s">
        <v>250</v>
      </c>
      <c r="B992" t="s">
        <v>538</v>
      </c>
      <c r="C992" s="1">
        <f t="shared" si="365"/>
        <v>2164</v>
      </c>
      <c r="D992" s="7">
        <f>RANK(N992,(N992:P992,Q992:AL992))</f>
        <v>3</v>
      </c>
      <c r="E992" s="7">
        <f>RANK(O992,(N992:P992,Q992:AL992))</f>
        <v>1</v>
      </c>
      <c r="F992" s="7">
        <f>IF(P992&gt;0,RANK(P992,(N992:P992,Q992:AL992)),0)</f>
        <v>2</v>
      </c>
      <c r="G992" s="1">
        <f t="shared" si="355"/>
        <v>543</v>
      </c>
      <c r="H992" s="2">
        <f t="shared" si="356"/>
        <v>0.25092421441774493</v>
      </c>
      <c r="I992" s="2"/>
      <c r="J992" s="2">
        <f t="shared" si="366"/>
        <v>0.19870609981515711</v>
      </c>
      <c r="K992" s="2">
        <f t="shared" si="367"/>
        <v>0.52449168207024033</v>
      </c>
      <c r="L992" s="2">
        <f t="shared" si="368"/>
        <v>0.2735674676524954</v>
      </c>
      <c r="M992" s="2">
        <f t="shared" si="369"/>
        <v>3.2347504621071943E-3</v>
      </c>
      <c r="N992" s="1">
        <v>430</v>
      </c>
      <c r="O992" s="1">
        <v>1135</v>
      </c>
      <c r="P992" s="1">
        <v>592</v>
      </c>
      <c r="Q992" s="1">
        <v>7</v>
      </c>
      <c r="AN992" s="7">
        <f>IF(Q992&gt;0,RANK(Q992,(N992:P992,Q992:AL992)),0)</f>
        <v>4</v>
      </c>
      <c r="AO992" s="7">
        <f>IF(R992&gt;0,RANK(R992,(N992:P992,Q992:AL992)),0)</f>
        <v>0</v>
      </c>
      <c r="AP992" s="7">
        <f>IF(S992&gt;0,RANK(S992,(N992:P992,Q992:AL992)),0)</f>
        <v>0</v>
      </c>
      <c r="AQ992" s="7">
        <f>IF(T992&gt;0,RANK(T992,(N992:P992,Q992:AL992)),0)</f>
        <v>0</v>
      </c>
      <c r="AR992" s="2">
        <f t="shared" si="370"/>
        <v>3.234750462107209E-3</v>
      </c>
      <c r="AS992" s="2">
        <f t="shared" si="371"/>
        <v>0</v>
      </c>
      <c r="AT992" s="2">
        <f t="shared" si="372"/>
        <v>0</v>
      </c>
      <c r="AU992" s="2">
        <f t="shared" si="373"/>
        <v>0</v>
      </c>
      <c r="AW992" t="s">
        <v>250</v>
      </c>
      <c r="AX992" t="s">
        <v>538</v>
      </c>
      <c r="AY992">
        <v>1</v>
      </c>
      <c r="BA992" s="127">
        <v>20</v>
      </c>
      <c r="BB992" s="130">
        <v>121</v>
      </c>
      <c r="BC992" s="131">
        <f t="shared" si="353"/>
        <v>20121</v>
      </c>
      <c r="BE992" s="7" t="s">
        <v>3271</v>
      </c>
    </row>
    <row r="993" spans="1:57" hidden="1" outlineLevel="1" x14ac:dyDescent="0.2">
      <c r="A993" t="s">
        <v>188</v>
      </c>
      <c r="B993" t="s">
        <v>538</v>
      </c>
      <c r="C993" s="1">
        <f t="shared" si="365"/>
        <v>11096</v>
      </c>
      <c r="D993" s="7">
        <f>RANK(N993,(N993:P993,Q993:AL993))</f>
        <v>1</v>
      </c>
      <c r="E993" s="7">
        <f>RANK(O993,(N993:P993,Q993:AL993))</f>
        <v>3</v>
      </c>
      <c r="F993" s="7">
        <f>IF(P993&gt;0,RANK(P993,(N993:P993,Q993:AL993)),0)</f>
        <v>2</v>
      </c>
      <c r="G993" s="1">
        <f t="shared" si="355"/>
        <v>134</v>
      </c>
      <c r="H993" s="2">
        <f t="shared" si="356"/>
        <v>1.2076423936553712E-2</v>
      </c>
      <c r="I993" s="2"/>
      <c r="J993" s="2">
        <f t="shared" si="366"/>
        <v>0.345620043258832</v>
      </c>
      <c r="K993" s="2">
        <f t="shared" si="367"/>
        <v>0.31795241528478729</v>
      </c>
      <c r="L993" s="2">
        <f t="shared" si="368"/>
        <v>0.33354361932227827</v>
      </c>
      <c r="M993" s="2">
        <f t="shared" si="369"/>
        <v>2.8839221341024346E-3</v>
      </c>
      <c r="N993" s="1">
        <v>3835</v>
      </c>
      <c r="O993" s="1">
        <v>3528</v>
      </c>
      <c r="P993" s="1">
        <v>3701</v>
      </c>
      <c r="Q993" s="1">
        <v>32</v>
      </c>
      <c r="AN993" s="7">
        <f>IF(Q993&gt;0,RANK(Q993,(N993:P993,Q993:AL993)),0)</f>
        <v>4</v>
      </c>
      <c r="AO993" s="7">
        <f>IF(R993&gt;0,RANK(R993,(N993:P993,Q993:AL993)),0)</f>
        <v>0</v>
      </c>
      <c r="AP993" s="7">
        <f>IF(S993&gt;0,RANK(S993,(N993:P993,Q993:AL993)),0)</f>
        <v>0</v>
      </c>
      <c r="AQ993" s="7">
        <f>IF(T993&gt;0,RANK(T993,(N993:P993,Q993:AL993)),0)</f>
        <v>0</v>
      </c>
      <c r="AR993" s="2">
        <f t="shared" si="370"/>
        <v>2.8839221341023791E-3</v>
      </c>
      <c r="AS993" s="2">
        <f t="shared" si="371"/>
        <v>0</v>
      </c>
      <c r="AT993" s="2">
        <f t="shared" si="372"/>
        <v>0</v>
      </c>
      <c r="AU993" s="2">
        <f t="shared" si="373"/>
        <v>0</v>
      </c>
      <c r="AW993" t="s">
        <v>188</v>
      </c>
      <c r="AX993" t="s">
        <v>538</v>
      </c>
      <c r="AY993">
        <v>3</v>
      </c>
      <c r="BA993" s="127">
        <v>20</v>
      </c>
      <c r="BB993" s="130">
        <v>123</v>
      </c>
      <c r="BC993" s="131">
        <f t="shared" si="353"/>
        <v>20123</v>
      </c>
      <c r="BE993" s="7" t="s">
        <v>3271</v>
      </c>
    </row>
    <row r="994" spans="1:57" hidden="1" outlineLevel="1" x14ac:dyDescent="0.2">
      <c r="A994" t="s">
        <v>1499</v>
      </c>
      <c r="B994" t="s">
        <v>538</v>
      </c>
      <c r="C994" s="1">
        <f t="shared" si="365"/>
        <v>3650</v>
      </c>
      <c r="D994" s="7">
        <f>RANK(N994,(N994:P994,Q994:AL994))</f>
        <v>3</v>
      </c>
      <c r="E994" s="7">
        <f>RANK(O994,(N994:P994,Q994:AL994))</f>
        <v>1</v>
      </c>
      <c r="F994" s="7">
        <f>IF(P994&gt;0,RANK(P994,(N994:P994,Q994:AL994)),0)</f>
        <v>2</v>
      </c>
      <c r="G994" s="1">
        <f t="shared" si="355"/>
        <v>503</v>
      </c>
      <c r="H994" s="2">
        <f t="shared" si="356"/>
        <v>0.1378082191780822</v>
      </c>
      <c r="I994" s="2"/>
      <c r="J994" s="2">
        <f t="shared" si="366"/>
        <v>0.256986301369863</v>
      </c>
      <c r="K994" s="2">
        <f t="shared" si="367"/>
        <v>0.43863013698630138</v>
      </c>
      <c r="L994" s="2">
        <f t="shared" si="368"/>
        <v>0.30082191780821915</v>
      </c>
      <c r="M994" s="2">
        <f t="shared" si="369"/>
        <v>3.5616438356164681E-3</v>
      </c>
      <c r="N994" s="1">
        <v>938</v>
      </c>
      <c r="O994" s="1">
        <v>1601</v>
      </c>
      <c r="P994" s="1">
        <v>1098</v>
      </c>
      <c r="Q994" s="1">
        <v>13</v>
      </c>
      <c r="AN994" s="7">
        <f>IF(Q994&gt;0,RANK(Q994,(N994:P994,Q994:AL994)),0)</f>
        <v>4</v>
      </c>
      <c r="AO994" s="7">
        <f>IF(R994&gt;0,RANK(R994,(N994:P994,Q994:AL994)),0)</f>
        <v>0</v>
      </c>
      <c r="AP994" s="7">
        <f>IF(S994&gt;0,RANK(S994,(N994:P994,Q994:AL994)),0)</f>
        <v>0</v>
      </c>
      <c r="AQ994" s="7">
        <f>IF(T994&gt;0,RANK(T994,(N994:P994,Q994:AL994)),0)</f>
        <v>0</v>
      </c>
      <c r="AR994" s="2">
        <f t="shared" si="370"/>
        <v>3.5616438356164382E-3</v>
      </c>
      <c r="AS994" s="2">
        <f t="shared" si="371"/>
        <v>0</v>
      </c>
      <c r="AT994" s="2">
        <f t="shared" si="372"/>
        <v>0</v>
      </c>
      <c r="AU994" s="2">
        <f t="shared" si="373"/>
        <v>0</v>
      </c>
      <c r="AW994" t="s">
        <v>1499</v>
      </c>
      <c r="AX994" t="s">
        <v>538</v>
      </c>
      <c r="AY994">
        <v>1</v>
      </c>
      <c r="BA994" s="127">
        <v>20</v>
      </c>
      <c r="BB994" s="130">
        <v>125</v>
      </c>
      <c r="BC994" s="131">
        <f t="shared" si="353"/>
        <v>20125</v>
      </c>
      <c r="BE994" s="7" t="s">
        <v>3271</v>
      </c>
    </row>
    <row r="995" spans="1:57" hidden="1" outlineLevel="1" x14ac:dyDescent="0.2">
      <c r="A995" t="s">
        <v>2256</v>
      </c>
      <c r="B995" t="s">
        <v>538</v>
      </c>
      <c r="C995" s="1">
        <f t="shared" si="365"/>
        <v>15912</v>
      </c>
      <c r="D995" s="7">
        <f>RANK(N995,(N995:P995,Q995:AL995))</f>
        <v>2</v>
      </c>
      <c r="E995" s="7">
        <f>RANK(O995,(N995:P995,Q995:AL995))</f>
        <v>1</v>
      </c>
      <c r="F995" s="7">
        <f>IF(P995&gt;0,RANK(P995,(N995:P995,Q995:AL995)),0)</f>
        <v>3</v>
      </c>
      <c r="G995" s="1">
        <f t="shared" si="355"/>
        <v>1395</v>
      </c>
      <c r="H995" s="2">
        <f t="shared" si="356"/>
        <v>8.7669683257918546E-2</v>
      </c>
      <c r="I995" s="2"/>
      <c r="J995" s="2">
        <f t="shared" si="366"/>
        <v>0.34269733534439417</v>
      </c>
      <c r="K995" s="2">
        <f t="shared" si="367"/>
        <v>0.43036701860231275</v>
      </c>
      <c r="L995" s="2">
        <f t="shared" si="368"/>
        <v>0.22435897435897437</v>
      </c>
      <c r="M995" s="2">
        <f t="shared" si="369"/>
        <v>2.5766716943187162E-3</v>
      </c>
      <c r="N995" s="1">
        <v>5453</v>
      </c>
      <c r="O995" s="1">
        <v>6848</v>
      </c>
      <c r="P995" s="1">
        <v>3570</v>
      </c>
      <c r="Q995" s="1">
        <v>41</v>
      </c>
      <c r="AN995" s="7">
        <f>IF(Q995&gt;0,RANK(Q995,(N995:P995,Q995:AL995)),0)</f>
        <v>4</v>
      </c>
      <c r="AO995" s="7">
        <f>IF(R995&gt;0,RANK(R995,(N995:P995,Q995:AL995)),0)</f>
        <v>0</v>
      </c>
      <c r="AP995" s="7">
        <f>IF(S995&gt;0,RANK(S995,(N995:P995,Q995:AL995)),0)</f>
        <v>0</v>
      </c>
      <c r="AQ995" s="7">
        <f>IF(T995&gt;0,RANK(T995,(N995:P995,Q995:AL995)),0)</f>
        <v>0</v>
      </c>
      <c r="AR995" s="2">
        <f t="shared" si="370"/>
        <v>2.5766716943187531E-3</v>
      </c>
      <c r="AS995" s="2">
        <f t="shared" si="371"/>
        <v>0</v>
      </c>
      <c r="AT995" s="2">
        <f t="shared" si="372"/>
        <v>0</v>
      </c>
      <c r="AU995" s="2">
        <f t="shared" si="373"/>
        <v>0</v>
      </c>
      <c r="AW995" t="s">
        <v>2256</v>
      </c>
      <c r="AX995" t="s">
        <v>538</v>
      </c>
      <c r="AY995">
        <v>4</v>
      </c>
      <c r="BA995" s="127">
        <v>20</v>
      </c>
      <c r="BB995" s="130">
        <v>127</v>
      </c>
      <c r="BC995" s="131">
        <f t="shared" si="353"/>
        <v>20127</v>
      </c>
      <c r="BE995" s="7" t="s">
        <v>3271</v>
      </c>
    </row>
    <row r="996" spans="1:57" hidden="1" outlineLevel="1" x14ac:dyDescent="0.2">
      <c r="A996" t="s">
        <v>251</v>
      </c>
      <c r="B996" t="s">
        <v>538</v>
      </c>
      <c r="C996" s="1">
        <f t="shared" si="365"/>
        <v>3111</v>
      </c>
      <c r="D996" s="7">
        <f>RANK(N996,(N996:P996,Q996:AL996))</f>
        <v>3</v>
      </c>
      <c r="E996" s="7">
        <f>RANK(O996,(N996:P996,Q996:AL996))</f>
        <v>1</v>
      </c>
      <c r="F996" s="7">
        <f>IF(P996&gt;0,RANK(P996,(N996:P996,Q996:AL996)),0)</f>
        <v>1</v>
      </c>
      <c r="G996" s="1">
        <f t="shared" si="355"/>
        <v>0</v>
      </c>
      <c r="H996" s="2">
        <f t="shared" si="356"/>
        <v>0</v>
      </c>
      <c r="I996" s="2"/>
      <c r="J996" s="2">
        <f t="shared" si="366"/>
        <v>0.30761812921890069</v>
      </c>
      <c r="K996" s="2">
        <f t="shared" si="367"/>
        <v>0.34426229508196721</v>
      </c>
      <c r="L996" s="2">
        <f t="shared" si="368"/>
        <v>0.34426229508196721</v>
      </c>
      <c r="M996" s="2">
        <f t="shared" si="369"/>
        <v>3.8572806171649487E-3</v>
      </c>
      <c r="N996" s="1">
        <v>957</v>
      </c>
      <c r="O996" s="1">
        <v>1071</v>
      </c>
      <c r="P996" s="1">
        <v>1071</v>
      </c>
      <c r="Q996" s="1">
        <v>12</v>
      </c>
      <c r="AN996" s="7">
        <f>IF(Q996&gt;0,RANK(Q996,(N996:P996,Q996:AL996)),0)</f>
        <v>4</v>
      </c>
      <c r="AO996" s="7">
        <f>IF(R996&gt;0,RANK(R996,(N996:P996,Q996:AL996)),0)</f>
        <v>0</v>
      </c>
      <c r="AP996" s="7">
        <f>IF(S996&gt;0,RANK(S996,(N996:P996,Q996:AL996)),0)</f>
        <v>0</v>
      </c>
      <c r="AQ996" s="7">
        <f>IF(T996&gt;0,RANK(T996,(N996:P996,Q996:AL996)),0)</f>
        <v>0</v>
      </c>
      <c r="AR996" s="2">
        <f t="shared" si="370"/>
        <v>3.8572806171648989E-3</v>
      </c>
      <c r="AS996" s="2">
        <f t="shared" si="371"/>
        <v>0</v>
      </c>
      <c r="AT996" s="2">
        <f t="shared" si="372"/>
        <v>0</v>
      </c>
      <c r="AU996" s="2">
        <f t="shared" si="373"/>
        <v>0</v>
      </c>
      <c r="AW996" t="s">
        <v>251</v>
      </c>
      <c r="AX996" t="s">
        <v>538</v>
      </c>
      <c r="AY996">
        <v>1</v>
      </c>
      <c r="BA996" s="127">
        <v>20</v>
      </c>
      <c r="BB996" s="130">
        <v>129</v>
      </c>
      <c r="BC996" s="131">
        <f t="shared" ref="BC996:BC1036" si="374">BA996*1000+BB996</f>
        <v>20129</v>
      </c>
      <c r="BE996" s="7" t="s">
        <v>3271</v>
      </c>
    </row>
    <row r="997" spans="1:57" hidden="1" outlineLevel="1" x14ac:dyDescent="0.2">
      <c r="A997" t="s">
        <v>560</v>
      </c>
      <c r="B997" t="s">
        <v>538</v>
      </c>
      <c r="C997" s="1">
        <f t="shared" ref="C997:C1028" si="375">SUM(N997:AL997)</f>
        <v>1670</v>
      </c>
      <c r="D997" s="7">
        <f>RANK(N997,(N997:P997,Q997:AL997))</f>
        <v>2</v>
      </c>
      <c r="E997" s="7">
        <f>RANK(O997,(N997:P997,Q997:AL997))</f>
        <v>1</v>
      </c>
      <c r="F997" s="7">
        <f>IF(P997&gt;0,RANK(P997,(N997:P997,Q997:AL997)),0)</f>
        <v>3</v>
      </c>
      <c r="G997" s="1">
        <f t="shared" ref="G997:G1038" si="376">MAX(N997:P997)-LARGE(N997:P997,2)</f>
        <v>517</v>
      </c>
      <c r="H997" s="2">
        <f t="shared" ref="H997:H1038" si="377">G997/C997</f>
        <v>0.30958083832335331</v>
      </c>
      <c r="I997" s="2"/>
      <c r="J997" s="2">
        <f t="shared" ref="J997:J1028" si="378">IF($C997=0,"-",N997/$C997)</f>
        <v>0.23832335329341317</v>
      </c>
      <c r="K997" s="2">
        <f t="shared" ref="K997:K1028" si="379">IF($C997=0,"-",O997/$C997)</f>
        <v>0.54790419161676651</v>
      </c>
      <c r="L997" s="2">
        <f t="shared" ref="L997:L1028" si="380">IF($C997=0,"-",P997/$C997)</f>
        <v>0.20958083832335328</v>
      </c>
      <c r="M997" s="2">
        <f t="shared" ref="M997:M1028" si="381">IF(C997=0,"-",(1-J997-K997-L997))</f>
        <v>4.1916167664670656E-3</v>
      </c>
      <c r="N997" s="1">
        <v>398</v>
      </c>
      <c r="O997" s="1">
        <v>915</v>
      </c>
      <c r="P997" s="1">
        <v>350</v>
      </c>
      <c r="Q997" s="1">
        <v>7</v>
      </c>
      <c r="AN997" s="7">
        <f>IF(Q997&gt;0,RANK(Q997,(N997:P997,Q997:AL997)),0)</f>
        <v>4</v>
      </c>
      <c r="AO997" s="7">
        <f>IF(R997&gt;0,RANK(R997,(N997:P997,Q997:AL997)),0)</f>
        <v>0</v>
      </c>
      <c r="AP997" s="7">
        <f>IF(S997&gt;0,RANK(S997,(N997:P997,Q997:AL997)),0)</f>
        <v>0</v>
      </c>
      <c r="AQ997" s="7">
        <f>IF(T997&gt;0,RANK(T997,(N997:P997,Q997:AL997)),0)</f>
        <v>0</v>
      </c>
      <c r="AR997" s="2">
        <f t="shared" ref="AR997:AR1028" si="382">IF($C997=0,"-",Q997/$C997)</f>
        <v>4.1916167664670656E-3</v>
      </c>
      <c r="AS997" s="2">
        <f t="shared" ref="AS997:AS1028" si="383">IF($C997=0,"-",R997/$C997)</f>
        <v>0</v>
      </c>
      <c r="AT997" s="2">
        <f t="shared" ref="AT997:AT1028" si="384">IF($C997=0,"-",S997/$C997)</f>
        <v>0</v>
      </c>
      <c r="AU997" s="2">
        <f t="shared" ref="AU997:AU1028" si="385">IF($C997=0,"-",T997/$C997)</f>
        <v>0</v>
      </c>
      <c r="AW997" t="s">
        <v>560</v>
      </c>
      <c r="AX997" t="s">
        <v>538</v>
      </c>
      <c r="AY997">
        <v>1</v>
      </c>
      <c r="BA997" s="127">
        <v>20</v>
      </c>
      <c r="BB997" s="130">
        <v>131</v>
      </c>
      <c r="BC997" s="131">
        <f t="shared" si="374"/>
        <v>20131</v>
      </c>
      <c r="BE997" s="7" t="s">
        <v>3271</v>
      </c>
    </row>
    <row r="998" spans="1:57" hidden="1" outlineLevel="1" x14ac:dyDescent="0.2">
      <c r="A998" t="s">
        <v>1314</v>
      </c>
      <c r="B998" t="s">
        <v>538</v>
      </c>
      <c r="C998" s="1">
        <f t="shared" si="375"/>
        <v>5619</v>
      </c>
      <c r="D998" s="7">
        <f>RANK(N998,(N998:P998,Q998:AL998))</f>
        <v>3</v>
      </c>
      <c r="E998" s="7">
        <f>RANK(O998,(N998:P998,Q998:AL998))</f>
        <v>1</v>
      </c>
      <c r="F998" s="7">
        <f>IF(P998&gt;0,RANK(P998,(N998:P998,Q998:AL998)),0)</f>
        <v>2</v>
      </c>
      <c r="G998" s="1">
        <f t="shared" si="376"/>
        <v>416</v>
      </c>
      <c r="H998" s="2">
        <f t="shared" si="377"/>
        <v>7.4034525716319632E-2</v>
      </c>
      <c r="I998" s="2"/>
      <c r="J998" s="2">
        <f t="shared" si="378"/>
        <v>0.28118882363409858</v>
      </c>
      <c r="K998" s="2">
        <f t="shared" si="379"/>
        <v>0.39508809396689804</v>
      </c>
      <c r="L998" s="2">
        <f t="shared" si="380"/>
        <v>0.3210535682505784</v>
      </c>
      <c r="M998" s="2">
        <f t="shared" si="381"/>
        <v>2.6695141484249785E-3</v>
      </c>
      <c r="N998" s="1">
        <v>1580</v>
      </c>
      <c r="O998" s="1">
        <v>2220</v>
      </c>
      <c r="P998" s="1">
        <v>1804</v>
      </c>
      <c r="Q998" s="1">
        <v>15</v>
      </c>
      <c r="AN998" s="7">
        <f>IF(Q998&gt;0,RANK(Q998,(N998:P998,Q998:AL998)),0)</f>
        <v>4</v>
      </c>
      <c r="AO998" s="7">
        <f>IF(R998&gt;0,RANK(R998,(N998:P998,Q998:AL998)),0)</f>
        <v>0</v>
      </c>
      <c r="AP998" s="7">
        <f>IF(S998&gt;0,RANK(S998,(N998:P998,Q998:AL998)),0)</f>
        <v>0</v>
      </c>
      <c r="AQ998" s="7">
        <f>IF(T998&gt;0,RANK(T998,(N998:P998,Q998:AL998)),0)</f>
        <v>0</v>
      </c>
      <c r="AR998" s="2">
        <f t="shared" si="382"/>
        <v>2.6695141484249867E-3</v>
      </c>
      <c r="AS998" s="2">
        <f t="shared" si="383"/>
        <v>0</v>
      </c>
      <c r="AT998" s="2">
        <f t="shared" si="384"/>
        <v>0</v>
      </c>
      <c r="AU998" s="2">
        <f t="shared" si="385"/>
        <v>0</v>
      </c>
      <c r="AW998" t="s">
        <v>1314</v>
      </c>
      <c r="AX998" t="s">
        <v>538</v>
      </c>
      <c r="AY998">
        <v>2</v>
      </c>
      <c r="BA998" s="127">
        <v>20</v>
      </c>
      <c r="BB998" s="130">
        <v>133</v>
      </c>
      <c r="BC998" s="131">
        <f t="shared" si="374"/>
        <v>20133</v>
      </c>
      <c r="BE998" s="7" t="s">
        <v>3271</v>
      </c>
    </row>
    <row r="999" spans="1:57" hidden="1" outlineLevel="1" x14ac:dyDescent="0.2">
      <c r="A999" t="s">
        <v>1019</v>
      </c>
      <c r="B999" t="s">
        <v>538</v>
      </c>
      <c r="C999" s="1">
        <f t="shared" si="375"/>
        <v>7893</v>
      </c>
      <c r="D999" s="7">
        <f>RANK(N999,(N999:P999,Q999:AL999))</f>
        <v>2</v>
      </c>
      <c r="E999" s="7">
        <f>RANK(O999,(N999:P999,Q999:AL999))</f>
        <v>1</v>
      </c>
      <c r="F999" s="7">
        <f>IF(P999&gt;0,RANK(P999,(N999:P999,Q999:AL999)),0)</f>
        <v>3</v>
      </c>
      <c r="G999" s="1">
        <f t="shared" si="376"/>
        <v>127</v>
      </c>
      <c r="H999" s="2">
        <f t="shared" si="377"/>
        <v>1.6090206512099327E-2</v>
      </c>
      <c r="I999" s="2"/>
      <c r="J999" s="2">
        <f t="shared" si="378"/>
        <v>0.35461801596351195</v>
      </c>
      <c r="K999" s="2">
        <f t="shared" si="379"/>
        <v>0.3707082224756113</v>
      </c>
      <c r="L999" s="2">
        <f t="shared" si="380"/>
        <v>0.27061953629798557</v>
      </c>
      <c r="M999" s="2">
        <f t="shared" si="381"/>
        <v>4.0542252628911757E-3</v>
      </c>
      <c r="N999" s="1">
        <v>2799</v>
      </c>
      <c r="O999" s="1">
        <v>2926</v>
      </c>
      <c r="P999" s="1">
        <v>2136</v>
      </c>
      <c r="Q999" s="1">
        <v>32</v>
      </c>
      <c r="AN999" s="7">
        <f>IF(Q999&gt;0,RANK(Q999,(N999:P999,Q999:AL999)),0)</f>
        <v>4</v>
      </c>
      <c r="AO999" s="7">
        <f>IF(R999&gt;0,RANK(R999,(N999:P999,Q999:AL999)),0)</f>
        <v>0</v>
      </c>
      <c r="AP999" s="7">
        <f>IF(S999&gt;0,RANK(S999,(N999:P999,Q999:AL999)),0)</f>
        <v>0</v>
      </c>
      <c r="AQ999" s="7">
        <f>IF(T999&gt;0,RANK(T999,(N999:P999,Q999:AL999)),0)</f>
        <v>0</v>
      </c>
      <c r="AR999" s="2">
        <f t="shared" si="382"/>
        <v>4.0542252628911696E-3</v>
      </c>
      <c r="AS999" s="2">
        <f t="shared" si="383"/>
        <v>0</v>
      </c>
      <c r="AT999" s="2">
        <f t="shared" si="384"/>
        <v>0</v>
      </c>
      <c r="AU999" s="2">
        <f t="shared" si="385"/>
        <v>0</v>
      </c>
      <c r="AW999" t="s">
        <v>1019</v>
      </c>
      <c r="AX999" t="s">
        <v>538</v>
      </c>
      <c r="AY999">
        <v>2</v>
      </c>
      <c r="BA999" s="127">
        <v>20</v>
      </c>
      <c r="BB999" s="130">
        <v>135</v>
      </c>
      <c r="BC999" s="131">
        <f t="shared" si="374"/>
        <v>20135</v>
      </c>
      <c r="BE999" s="7" t="s">
        <v>3271</v>
      </c>
    </row>
    <row r="1000" spans="1:57" hidden="1" outlineLevel="1" x14ac:dyDescent="0.2">
      <c r="A1000" t="s">
        <v>1600</v>
      </c>
      <c r="B1000" t="s">
        <v>538</v>
      </c>
      <c r="C1000" s="1">
        <f t="shared" si="375"/>
        <v>2218</v>
      </c>
      <c r="D1000" s="7">
        <f>RANK(N1000,(N1000:P1000,Q1000:AL1000))</f>
        <v>3</v>
      </c>
      <c r="E1000" s="7">
        <f>RANK(O1000,(N1000:P1000,Q1000:AL1000))</f>
        <v>1</v>
      </c>
      <c r="F1000" s="7">
        <f>IF(P1000&gt;0,RANK(P1000,(N1000:P1000,Q1000:AL1000)),0)</f>
        <v>2</v>
      </c>
      <c r="G1000" s="1">
        <f t="shared" si="376"/>
        <v>289</v>
      </c>
      <c r="H1000" s="2">
        <f t="shared" si="377"/>
        <v>0.130297565374211</v>
      </c>
      <c r="I1000" s="2"/>
      <c r="J1000" s="2">
        <f t="shared" si="378"/>
        <v>0.25473399458972046</v>
      </c>
      <c r="K1000" s="2">
        <f t="shared" si="379"/>
        <v>0.43597835888187558</v>
      </c>
      <c r="L1000" s="2">
        <f t="shared" si="380"/>
        <v>0.30568079350766458</v>
      </c>
      <c r="M1000" s="2">
        <f t="shared" si="381"/>
        <v>3.6068530207393756E-3</v>
      </c>
      <c r="N1000" s="1">
        <v>565</v>
      </c>
      <c r="O1000" s="1">
        <v>967</v>
      </c>
      <c r="P1000" s="1">
        <v>678</v>
      </c>
      <c r="Q1000" s="1">
        <v>8</v>
      </c>
      <c r="AN1000" s="7">
        <f>IF(Q1000&gt;0,RANK(Q1000,(N1000:P1000,Q1000:AL1000)),0)</f>
        <v>4</v>
      </c>
      <c r="AO1000" s="7">
        <f>IF(R1000&gt;0,RANK(R1000,(N1000:P1000,Q1000:AL1000)),0)</f>
        <v>0</v>
      </c>
      <c r="AP1000" s="7">
        <f>IF(S1000&gt;0,RANK(S1000,(N1000:P1000,Q1000:AL1000)),0)</f>
        <v>0</v>
      </c>
      <c r="AQ1000" s="7">
        <f>IF(T1000&gt;0,RANK(T1000,(N1000:P1000,Q1000:AL1000)),0)</f>
        <v>0</v>
      </c>
      <c r="AR1000" s="2">
        <f t="shared" si="382"/>
        <v>3.6068530207394047E-3</v>
      </c>
      <c r="AS1000" s="2">
        <f t="shared" si="383"/>
        <v>0</v>
      </c>
      <c r="AT1000" s="2">
        <f t="shared" si="384"/>
        <v>0</v>
      </c>
      <c r="AU1000" s="2">
        <f t="shared" si="385"/>
        <v>0</v>
      </c>
      <c r="AW1000" t="s">
        <v>1600</v>
      </c>
      <c r="AX1000" t="s">
        <v>538</v>
      </c>
      <c r="AY1000">
        <v>1</v>
      </c>
      <c r="BA1000" s="127">
        <v>20</v>
      </c>
      <c r="BB1000" s="130">
        <v>137</v>
      </c>
      <c r="BC1000" s="131">
        <f t="shared" si="374"/>
        <v>20137</v>
      </c>
      <c r="BE1000" s="7" t="s">
        <v>3271</v>
      </c>
    </row>
    <row r="1001" spans="1:57" hidden="1" outlineLevel="1" x14ac:dyDescent="0.2">
      <c r="A1001" t="s">
        <v>1367</v>
      </c>
      <c r="B1001" t="s">
        <v>538</v>
      </c>
      <c r="C1001" s="1">
        <f t="shared" si="375"/>
        <v>3068</v>
      </c>
      <c r="D1001" s="7">
        <f>RANK(N1001,(N1001:P1001,Q1001:AL1001))</f>
        <v>3</v>
      </c>
      <c r="E1001" s="7">
        <f>RANK(O1001,(N1001:P1001,Q1001:AL1001))</f>
        <v>1</v>
      </c>
      <c r="F1001" s="7">
        <f>IF(P1001&gt;0,RANK(P1001,(N1001:P1001,Q1001:AL1001)),0)</f>
        <v>2</v>
      </c>
      <c r="G1001" s="1">
        <f t="shared" si="376"/>
        <v>654</v>
      </c>
      <c r="H1001" s="2">
        <f t="shared" si="377"/>
        <v>0.21316818774445892</v>
      </c>
      <c r="I1001" s="2"/>
      <c r="J1001" s="2">
        <f t="shared" si="378"/>
        <v>0.25391134289439377</v>
      </c>
      <c r="K1001" s="2">
        <f t="shared" si="379"/>
        <v>0.4788135593220339</v>
      </c>
      <c r="L1001" s="2">
        <f t="shared" si="380"/>
        <v>0.26564537157757495</v>
      </c>
      <c r="M1001" s="2">
        <f t="shared" si="381"/>
        <v>1.6297262059973838E-3</v>
      </c>
      <c r="N1001" s="1">
        <v>779</v>
      </c>
      <c r="O1001" s="1">
        <v>1469</v>
      </c>
      <c r="P1001" s="1">
        <v>815</v>
      </c>
      <c r="Q1001" s="1">
        <v>5</v>
      </c>
      <c r="AN1001" s="7">
        <f>IF(Q1001&gt;0,RANK(Q1001,(N1001:P1001,Q1001:AL1001)),0)</f>
        <v>4</v>
      </c>
      <c r="AO1001" s="7">
        <f>IF(R1001&gt;0,RANK(R1001,(N1001:P1001,Q1001:AL1001)),0)</f>
        <v>0</v>
      </c>
      <c r="AP1001" s="7">
        <f>IF(S1001&gt;0,RANK(S1001,(N1001:P1001,Q1001:AL1001)),0)</f>
        <v>0</v>
      </c>
      <c r="AQ1001" s="7">
        <f>IF(T1001&gt;0,RANK(T1001,(N1001:P1001,Q1001:AL1001)),0)</f>
        <v>0</v>
      </c>
      <c r="AR1001" s="2">
        <f t="shared" si="382"/>
        <v>1.6297262059973925E-3</v>
      </c>
      <c r="AS1001" s="2">
        <f t="shared" si="383"/>
        <v>0</v>
      </c>
      <c r="AT1001" s="2">
        <f t="shared" si="384"/>
        <v>0</v>
      </c>
      <c r="AU1001" s="2">
        <f t="shared" si="385"/>
        <v>0</v>
      </c>
      <c r="AW1001" t="s">
        <v>1367</v>
      </c>
      <c r="AX1001" t="s">
        <v>538</v>
      </c>
      <c r="AY1001">
        <v>1</v>
      </c>
      <c r="BA1001" s="127">
        <v>20</v>
      </c>
      <c r="BB1001" s="130">
        <v>139</v>
      </c>
      <c r="BC1001" s="131">
        <f t="shared" si="374"/>
        <v>20139</v>
      </c>
      <c r="BE1001" s="7" t="s">
        <v>3271</v>
      </c>
    </row>
    <row r="1002" spans="1:57" hidden="1" outlineLevel="1" x14ac:dyDescent="0.2">
      <c r="A1002" t="s">
        <v>248</v>
      </c>
      <c r="B1002" t="s">
        <v>538</v>
      </c>
      <c r="C1002" s="1">
        <f t="shared" si="375"/>
        <v>7421</v>
      </c>
      <c r="D1002" s="7">
        <f>RANK(N1002,(N1002:P1002,Q1002:AL1002))</f>
        <v>3</v>
      </c>
      <c r="E1002" s="7">
        <f>RANK(O1002,(N1002:P1002,Q1002:AL1002))</f>
        <v>1</v>
      </c>
      <c r="F1002" s="7">
        <f>IF(P1002&gt;0,RANK(P1002,(N1002:P1002,Q1002:AL1002)),0)</f>
        <v>2</v>
      </c>
      <c r="G1002" s="1">
        <f t="shared" si="376"/>
        <v>29</v>
      </c>
      <c r="H1002" s="2">
        <f t="shared" si="377"/>
        <v>3.9078291335399541E-3</v>
      </c>
      <c r="I1002" s="2"/>
      <c r="J1002" s="2">
        <f t="shared" si="378"/>
        <v>0.3095270179221129</v>
      </c>
      <c r="K1002" s="2">
        <f t="shared" si="379"/>
        <v>0.3451017383102008</v>
      </c>
      <c r="L1002" s="2">
        <f t="shared" si="380"/>
        <v>0.34119390917666081</v>
      </c>
      <c r="M1002" s="2">
        <f t="shared" si="381"/>
        <v>4.1773345910254833E-3</v>
      </c>
      <c r="N1002" s="1">
        <v>2297</v>
      </c>
      <c r="O1002" s="1">
        <v>2561</v>
      </c>
      <c r="P1002" s="1">
        <v>2532</v>
      </c>
      <c r="Q1002" s="1">
        <v>31</v>
      </c>
      <c r="AN1002" s="7">
        <f>IF(Q1002&gt;0,RANK(Q1002,(N1002:P1002,Q1002:AL1002)),0)</f>
        <v>4</v>
      </c>
      <c r="AO1002" s="7">
        <f>IF(R1002&gt;0,RANK(R1002,(N1002:P1002,Q1002:AL1002)),0)</f>
        <v>0</v>
      </c>
      <c r="AP1002" s="7">
        <f>IF(S1002&gt;0,RANK(S1002,(N1002:P1002,Q1002:AL1002)),0)</f>
        <v>0</v>
      </c>
      <c r="AQ1002" s="7">
        <f>IF(T1002&gt;0,RANK(T1002,(N1002:P1002,Q1002:AL1002)),0)</f>
        <v>0</v>
      </c>
      <c r="AR1002" s="2">
        <f t="shared" si="382"/>
        <v>4.1773345910254686E-3</v>
      </c>
      <c r="AS1002" s="2">
        <f t="shared" si="383"/>
        <v>0</v>
      </c>
      <c r="AT1002" s="2">
        <f t="shared" si="384"/>
        <v>0</v>
      </c>
      <c r="AU1002" s="2">
        <f t="shared" si="385"/>
        <v>0</v>
      </c>
      <c r="AW1002" t="s">
        <v>248</v>
      </c>
      <c r="AX1002" t="s">
        <v>538</v>
      </c>
      <c r="AY1002">
        <v>2</v>
      </c>
      <c r="BA1002" s="127">
        <v>20</v>
      </c>
      <c r="BB1002" s="130">
        <v>141</v>
      </c>
      <c r="BC1002" s="131">
        <f t="shared" si="374"/>
        <v>20141</v>
      </c>
      <c r="BE1002" s="7" t="s">
        <v>3271</v>
      </c>
    </row>
    <row r="1003" spans="1:57" hidden="1" outlineLevel="1" x14ac:dyDescent="0.2">
      <c r="A1003" t="s">
        <v>249</v>
      </c>
      <c r="B1003" t="s">
        <v>538</v>
      </c>
      <c r="C1003" s="1">
        <f t="shared" si="375"/>
        <v>2607</v>
      </c>
      <c r="D1003" s="7">
        <f>RANK(N1003,(N1003:P1003,Q1003:AL1003))</f>
        <v>3</v>
      </c>
      <c r="E1003" s="7">
        <f>RANK(O1003,(N1003:P1003,Q1003:AL1003))</f>
        <v>1</v>
      </c>
      <c r="F1003" s="7">
        <f>IF(P1003&gt;0,RANK(P1003,(N1003:P1003,Q1003:AL1003)),0)</f>
        <v>2</v>
      </c>
      <c r="G1003" s="1">
        <f t="shared" si="376"/>
        <v>184</v>
      </c>
      <c r="H1003" s="2">
        <f t="shared" si="377"/>
        <v>7.0579209819716146E-2</v>
      </c>
      <c r="I1003" s="2"/>
      <c r="J1003" s="2">
        <f t="shared" si="378"/>
        <v>0.29881089374760261</v>
      </c>
      <c r="K1003" s="2">
        <f t="shared" si="379"/>
        <v>0.38473341004986572</v>
      </c>
      <c r="L1003" s="2">
        <f t="shared" si="380"/>
        <v>0.31415420023014962</v>
      </c>
      <c r="M1003" s="2">
        <f t="shared" si="381"/>
        <v>2.3014959723820505E-3</v>
      </c>
      <c r="N1003" s="1">
        <v>779</v>
      </c>
      <c r="O1003" s="1">
        <v>1003</v>
      </c>
      <c r="P1003" s="1">
        <v>819</v>
      </c>
      <c r="Q1003" s="1">
        <v>6</v>
      </c>
      <c r="AN1003" s="7">
        <f>IF(Q1003&gt;0,RANK(Q1003,(N1003:P1003,Q1003:AL1003)),0)</f>
        <v>4</v>
      </c>
      <c r="AO1003" s="7">
        <f>IF(R1003&gt;0,RANK(R1003,(N1003:P1003,Q1003:AL1003)),0)</f>
        <v>0</v>
      </c>
      <c r="AP1003" s="7">
        <f>IF(S1003&gt;0,RANK(S1003,(N1003:P1003,Q1003:AL1003)),0)</f>
        <v>0</v>
      </c>
      <c r="AQ1003" s="7">
        <f>IF(T1003&gt;0,RANK(T1003,(N1003:P1003,Q1003:AL1003)),0)</f>
        <v>0</v>
      </c>
      <c r="AR1003" s="2">
        <f t="shared" si="382"/>
        <v>2.3014959723820483E-3</v>
      </c>
      <c r="AS1003" s="2">
        <f t="shared" si="383"/>
        <v>0</v>
      </c>
      <c r="AT1003" s="2">
        <f t="shared" si="384"/>
        <v>0</v>
      </c>
      <c r="AU1003" s="2">
        <f t="shared" si="385"/>
        <v>0</v>
      </c>
      <c r="AW1003" t="s">
        <v>249</v>
      </c>
      <c r="AX1003" t="s">
        <v>538</v>
      </c>
      <c r="AY1003">
        <v>1</v>
      </c>
      <c r="BA1003" s="127">
        <v>20</v>
      </c>
      <c r="BB1003" s="130">
        <v>143</v>
      </c>
      <c r="BC1003" s="131">
        <f t="shared" si="374"/>
        <v>20143</v>
      </c>
      <c r="BE1003" s="7" t="s">
        <v>3271</v>
      </c>
    </row>
    <row r="1004" spans="1:57" hidden="1" outlineLevel="1" x14ac:dyDescent="0.2">
      <c r="A1004" t="s">
        <v>1819</v>
      </c>
      <c r="B1004" t="s">
        <v>538</v>
      </c>
      <c r="C1004" s="1">
        <f t="shared" si="375"/>
        <v>2820</v>
      </c>
      <c r="D1004" s="7">
        <f>RANK(N1004,(N1004:P1004,Q1004:AL1004))</f>
        <v>2</v>
      </c>
      <c r="E1004" s="7">
        <f>RANK(O1004,(N1004:P1004,Q1004:AL1004))</f>
        <v>1</v>
      </c>
      <c r="F1004" s="7">
        <f>IF(P1004&gt;0,RANK(P1004,(N1004:P1004,Q1004:AL1004)),0)</f>
        <v>3</v>
      </c>
      <c r="G1004" s="1">
        <f t="shared" si="376"/>
        <v>520</v>
      </c>
      <c r="H1004" s="2">
        <f t="shared" si="377"/>
        <v>0.18439716312056736</v>
      </c>
      <c r="I1004" s="2"/>
      <c r="J1004" s="2">
        <f t="shared" si="378"/>
        <v>0.27092198581560284</v>
      </c>
      <c r="K1004" s="2">
        <f t="shared" si="379"/>
        <v>0.4553191489361702</v>
      </c>
      <c r="L1004" s="2">
        <f t="shared" si="380"/>
        <v>0.27021276595744681</v>
      </c>
      <c r="M1004" s="2">
        <f t="shared" si="381"/>
        <v>3.5460992907800915E-3</v>
      </c>
      <c r="N1004" s="1">
        <v>764</v>
      </c>
      <c r="O1004" s="1">
        <v>1284</v>
      </c>
      <c r="P1004" s="1">
        <v>762</v>
      </c>
      <c r="Q1004" s="1">
        <v>10</v>
      </c>
      <c r="AN1004" s="7">
        <f>IF(Q1004&gt;0,RANK(Q1004,(N1004:P1004,Q1004:AL1004)),0)</f>
        <v>4</v>
      </c>
      <c r="AO1004" s="7">
        <f>IF(R1004&gt;0,RANK(R1004,(N1004:P1004,Q1004:AL1004)),0)</f>
        <v>0</v>
      </c>
      <c r="AP1004" s="7">
        <f>IF(S1004&gt;0,RANK(S1004,(N1004:P1004,Q1004:AL1004)),0)</f>
        <v>0</v>
      </c>
      <c r="AQ1004" s="7">
        <f>IF(T1004&gt;0,RANK(T1004,(N1004:P1004,Q1004:AL1004)),0)</f>
        <v>0</v>
      </c>
      <c r="AR1004" s="2">
        <f t="shared" si="382"/>
        <v>3.5460992907801418E-3</v>
      </c>
      <c r="AS1004" s="2">
        <f t="shared" si="383"/>
        <v>0</v>
      </c>
      <c r="AT1004" s="2">
        <f t="shared" si="384"/>
        <v>0</v>
      </c>
      <c r="AU1004" s="2">
        <f t="shared" si="385"/>
        <v>0</v>
      </c>
      <c r="AW1004" t="s">
        <v>1819</v>
      </c>
      <c r="AX1004" t="s">
        <v>538</v>
      </c>
      <c r="AY1004">
        <v>1</v>
      </c>
      <c r="BA1004" s="127">
        <v>20</v>
      </c>
      <c r="BB1004" s="130">
        <v>145</v>
      </c>
      <c r="BC1004" s="131">
        <f t="shared" si="374"/>
        <v>20145</v>
      </c>
      <c r="BE1004" s="7" t="s">
        <v>3271</v>
      </c>
    </row>
    <row r="1005" spans="1:57" hidden="1" outlineLevel="1" x14ac:dyDescent="0.2">
      <c r="A1005" t="s">
        <v>938</v>
      </c>
      <c r="B1005" t="s">
        <v>538</v>
      </c>
      <c r="C1005" s="1">
        <f t="shared" si="375"/>
        <v>3585</v>
      </c>
      <c r="D1005" s="7">
        <f>RANK(N1005,(N1005:P1005,Q1005:AL1005))</f>
        <v>2</v>
      </c>
      <c r="E1005" s="7">
        <f>RANK(O1005,(N1005:P1005,Q1005:AL1005))</f>
        <v>1</v>
      </c>
      <c r="F1005" s="7">
        <f>IF(P1005&gt;0,RANK(P1005,(N1005:P1005,Q1005:AL1005)),0)</f>
        <v>3</v>
      </c>
      <c r="G1005" s="1">
        <f t="shared" si="376"/>
        <v>239</v>
      </c>
      <c r="H1005" s="2">
        <f t="shared" si="377"/>
        <v>6.6666666666666666E-2</v>
      </c>
      <c r="I1005" s="2"/>
      <c r="J1005" s="2">
        <f t="shared" si="378"/>
        <v>0.31185495118549511</v>
      </c>
      <c r="K1005" s="2">
        <f t="shared" si="379"/>
        <v>0.37852161785216176</v>
      </c>
      <c r="L1005" s="2">
        <f t="shared" si="380"/>
        <v>0.30599721059972107</v>
      </c>
      <c r="M1005" s="2">
        <f t="shared" si="381"/>
        <v>3.6262203626220568E-3</v>
      </c>
      <c r="N1005" s="1">
        <v>1118</v>
      </c>
      <c r="O1005" s="1">
        <v>1357</v>
      </c>
      <c r="P1005" s="1">
        <v>1097</v>
      </c>
      <c r="Q1005" s="1">
        <v>13</v>
      </c>
      <c r="AN1005" s="7">
        <f>IF(Q1005&gt;0,RANK(Q1005,(N1005:P1005,Q1005:AL1005)),0)</f>
        <v>4</v>
      </c>
      <c r="AO1005" s="7">
        <f>IF(R1005&gt;0,RANK(R1005,(N1005:P1005,Q1005:AL1005)),0)</f>
        <v>0</v>
      </c>
      <c r="AP1005" s="7">
        <f>IF(S1005&gt;0,RANK(S1005,(N1005:P1005,Q1005:AL1005)),0)</f>
        <v>0</v>
      </c>
      <c r="AQ1005" s="7">
        <f>IF(T1005&gt;0,RANK(T1005,(N1005:P1005,Q1005:AL1005)),0)</f>
        <v>0</v>
      </c>
      <c r="AR1005" s="2">
        <f t="shared" si="382"/>
        <v>3.6262203626220364E-3</v>
      </c>
      <c r="AS1005" s="2">
        <f t="shared" si="383"/>
        <v>0</v>
      </c>
      <c r="AT1005" s="2">
        <f t="shared" si="384"/>
        <v>0</v>
      </c>
      <c r="AU1005" s="2">
        <f t="shared" si="385"/>
        <v>0</v>
      </c>
      <c r="AW1005" t="s">
        <v>938</v>
      </c>
      <c r="AX1005" t="s">
        <v>538</v>
      </c>
      <c r="AY1005">
        <v>1</v>
      </c>
      <c r="BA1005" s="127">
        <v>20</v>
      </c>
      <c r="BB1005" s="130">
        <v>147</v>
      </c>
      <c r="BC1005" s="131">
        <f t="shared" si="374"/>
        <v>20147</v>
      </c>
      <c r="BE1005" s="7" t="s">
        <v>3271</v>
      </c>
    </row>
    <row r="1006" spans="1:57" hidden="1" outlineLevel="1" x14ac:dyDescent="0.2">
      <c r="A1006" t="s">
        <v>1088</v>
      </c>
      <c r="B1006" t="s">
        <v>538</v>
      </c>
      <c r="C1006" s="1">
        <f t="shared" si="375"/>
        <v>3388</v>
      </c>
      <c r="D1006" s="7">
        <f>RANK(N1006,(N1006:P1006,Q1006:AL1006))</f>
        <v>3</v>
      </c>
      <c r="E1006" s="7">
        <f>RANK(O1006,(N1006:P1006,Q1006:AL1006))</f>
        <v>1</v>
      </c>
      <c r="F1006" s="7">
        <f>IF(P1006&gt;0,RANK(P1006,(N1006:P1006,Q1006:AL1006)),0)</f>
        <v>2</v>
      </c>
      <c r="G1006" s="1">
        <f t="shared" si="376"/>
        <v>624</v>
      </c>
      <c r="H1006" s="2">
        <f t="shared" si="377"/>
        <v>0.18417945690672963</v>
      </c>
      <c r="I1006" s="2"/>
      <c r="J1006" s="2">
        <f t="shared" si="378"/>
        <v>0.24881936245572608</v>
      </c>
      <c r="K1006" s="2">
        <f t="shared" si="379"/>
        <v>0.46605667060212513</v>
      </c>
      <c r="L1006" s="2">
        <f t="shared" si="380"/>
        <v>0.28187721369539553</v>
      </c>
      <c r="M1006" s="2">
        <f t="shared" si="381"/>
        <v>3.2467532467532201E-3</v>
      </c>
      <c r="N1006" s="1">
        <v>843</v>
      </c>
      <c r="O1006" s="1">
        <v>1579</v>
      </c>
      <c r="P1006" s="1">
        <v>955</v>
      </c>
      <c r="Q1006" s="1">
        <v>11</v>
      </c>
      <c r="AN1006" s="7">
        <f>IF(Q1006&gt;0,RANK(Q1006,(N1006:P1006,Q1006:AL1006)),0)</f>
        <v>4</v>
      </c>
      <c r="AO1006" s="7">
        <f>IF(R1006&gt;0,RANK(R1006,(N1006:P1006,Q1006:AL1006)),0)</f>
        <v>0</v>
      </c>
      <c r="AP1006" s="7">
        <f>IF(S1006&gt;0,RANK(S1006,(N1006:P1006,Q1006:AL1006)),0)</f>
        <v>0</v>
      </c>
      <c r="AQ1006" s="7">
        <f>IF(T1006&gt;0,RANK(T1006,(N1006:P1006,Q1006:AL1006)),0)</f>
        <v>0</v>
      </c>
      <c r="AR1006" s="2">
        <f t="shared" si="382"/>
        <v>3.246753246753247E-3</v>
      </c>
      <c r="AS1006" s="2">
        <f t="shared" si="383"/>
        <v>0</v>
      </c>
      <c r="AT1006" s="2">
        <f t="shared" si="384"/>
        <v>0</v>
      </c>
      <c r="AU1006" s="2">
        <f t="shared" si="385"/>
        <v>0</v>
      </c>
      <c r="AW1006" t="s">
        <v>1088</v>
      </c>
      <c r="AX1006" t="s">
        <v>538</v>
      </c>
      <c r="AY1006">
        <v>1</v>
      </c>
      <c r="BA1006" s="127">
        <v>20</v>
      </c>
      <c r="BB1006" s="130">
        <v>149</v>
      </c>
      <c r="BC1006" s="131">
        <f t="shared" si="374"/>
        <v>20149</v>
      </c>
      <c r="BE1006" s="7" t="s">
        <v>3271</v>
      </c>
    </row>
    <row r="1007" spans="1:57" hidden="1" outlineLevel="1" x14ac:dyDescent="0.2">
      <c r="A1007" t="s">
        <v>577</v>
      </c>
      <c r="B1007" t="s">
        <v>538</v>
      </c>
      <c r="C1007" s="1">
        <f t="shared" si="375"/>
        <v>7990</v>
      </c>
      <c r="D1007" s="7">
        <f>RANK(N1007,(N1007:P1007,Q1007:AL1007))</f>
        <v>3</v>
      </c>
      <c r="E1007" s="7">
        <f>RANK(O1007,(N1007:P1007,Q1007:AL1007))</f>
        <v>1</v>
      </c>
      <c r="F1007" s="7">
        <f>IF(P1007&gt;0,RANK(P1007,(N1007:P1007,Q1007:AL1007)),0)</f>
        <v>2</v>
      </c>
      <c r="G1007" s="1">
        <f t="shared" si="376"/>
        <v>347</v>
      </c>
      <c r="H1007" s="2">
        <f t="shared" si="377"/>
        <v>4.3429286608260328E-2</v>
      </c>
      <c r="I1007" s="2"/>
      <c r="J1007" s="2">
        <f t="shared" si="378"/>
        <v>0.26270337922403003</v>
      </c>
      <c r="K1007" s="2">
        <f t="shared" si="379"/>
        <v>0.38873591989987483</v>
      </c>
      <c r="L1007" s="2">
        <f t="shared" si="380"/>
        <v>0.34530663329161454</v>
      </c>
      <c r="M1007" s="2">
        <f t="shared" si="381"/>
        <v>3.2540675844805467E-3</v>
      </c>
      <c r="N1007" s="1">
        <v>2099</v>
      </c>
      <c r="O1007" s="1">
        <v>3106</v>
      </c>
      <c r="P1007" s="1">
        <v>2759</v>
      </c>
      <c r="Q1007" s="1">
        <v>26</v>
      </c>
      <c r="AN1007" s="7">
        <f>IF(Q1007&gt;0,RANK(Q1007,(N1007:P1007,Q1007:AL1007)),0)</f>
        <v>4</v>
      </c>
      <c r="AO1007" s="7">
        <f>IF(R1007&gt;0,RANK(R1007,(N1007:P1007,Q1007:AL1007)),0)</f>
        <v>0</v>
      </c>
      <c r="AP1007" s="7">
        <f>IF(S1007&gt;0,RANK(S1007,(N1007:P1007,Q1007:AL1007)),0)</f>
        <v>0</v>
      </c>
      <c r="AQ1007" s="7">
        <f>IF(T1007&gt;0,RANK(T1007,(N1007:P1007,Q1007:AL1007)),0)</f>
        <v>0</v>
      </c>
      <c r="AR1007" s="2">
        <f t="shared" si="382"/>
        <v>3.2540675844806009E-3</v>
      </c>
      <c r="AS1007" s="2">
        <f t="shared" si="383"/>
        <v>0</v>
      </c>
      <c r="AT1007" s="2">
        <f t="shared" si="384"/>
        <v>0</v>
      </c>
      <c r="AU1007" s="2">
        <f t="shared" si="385"/>
        <v>0</v>
      </c>
      <c r="AW1007" t="s">
        <v>577</v>
      </c>
      <c r="AX1007" t="s">
        <v>538</v>
      </c>
      <c r="AY1007">
        <v>2</v>
      </c>
      <c r="BA1007" s="127">
        <v>20</v>
      </c>
      <c r="BB1007" s="130">
        <v>151</v>
      </c>
      <c r="BC1007" s="131">
        <f t="shared" si="374"/>
        <v>20151</v>
      </c>
      <c r="BE1007" s="7" t="s">
        <v>3271</v>
      </c>
    </row>
    <row r="1008" spans="1:57" hidden="1" outlineLevel="1" x14ac:dyDescent="0.2">
      <c r="A1008" t="s">
        <v>941</v>
      </c>
      <c r="B1008" t="s">
        <v>538</v>
      </c>
      <c r="C1008" s="1">
        <f t="shared" si="375"/>
        <v>4786</v>
      </c>
      <c r="D1008" s="7">
        <f>RANK(N1008,(N1008:P1008,Q1008:AL1008))</f>
        <v>3</v>
      </c>
      <c r="E1008" s="7">
        <f>RANK(O1008,(N1008:P1008,Q1008:AL1008))</f>
        <v>1</v>
      </c>
      <c r="F1008" s="7">
        <f>IF(P1008&gt;0,RANK(P1008,(N1008:P1008,Q1008:AL1008)),0)</f>
        <v>2</v>
      </c>
      <c r="G1008" s="1">
        <f t="shared" si="376"/>
        <v>251</v>
      </c>
      <c r="H1008" s="2">
        <f t="shared" si="377"/>
        <v>5.2444630171333058E-2</v>
      </c>
      <c r="I1008" s="2"/>
      <c r="J1008" s="2">
        <f t="shared" si="378"/>
        <v>0.30631007104053487</v>
      </c>
      <c r="K1008" s="2">
        <f t="shared" si="379"/>
        <v>0.37170915169243629</v>
      </c>
      <c r="L1008" s="2">
        <f t="shared" si="380"/>
        <v>0.31926452152110324</v>
      </c>
      <c r="M1008" s="2">
        <f t="shared" si="381"/>
        <v>2.7162557459255998E-3</v>
      </c>
      <c r="N1008" s="1">
        <v>1466</v>
      </c>
      <c r="O1008" s="1">
        <v>1779</v>
      </c>
      <c r="P1008" s="1">
        <v>1528</v>
      </c>
      <c r="Q1008" s="1">
        <v>13</v>
      </c>
      <c r="AN1008" s="7">
        <f>IF(Q1008&gt;0,RANK(Q1008,(N1008:P1008,Q1008:AL1008)),0)</f>
        <v>4</v>
      </c>
      <c r="AO1008" s="7">
        <f>IF(R1008&gt;0,RANK(R1008,(N1008:P1008,Q1008:AL1008)),0)</f>
        <v>0</v>
      </c>
      <c r="AP1008" s="7">
        <f>IF(S1008&gt;0,RANK(S1008,(N1008:P1008,Q1008:AL1008)),0)</f>
        <v>0</v>
      </c>
      <c r="AQ1008" s="7">
        <f>IF(T1008&gt;0,RANK(T1008,(N1008:P1008,Q1008:AL1008)),0)</f>
        <v>0</v>
      </c>
      <c r="AR1008" s="2">
        <f t="shared" si="382"/>
        <v>2.7162557459256163E-3</v>
      </c>
      <c r="AS1008" s="2">
        <f t="shared" si="383"/>
        <v>0</v>
      </c>
      <c r="AT1008" s="2">
        <f t="shared" si="384"/>
        <v>0</v>
      </c>
      <c r="AU1008" s="2">
        <f t="shared" si="385"/>
        <v>0</v>
      </c>
      <c r="AW1008" t="s">
        <v>941</v>
      </c>
      <c r="AX1008" t="s">
        <v>538</v>
      </c>
      <c r="AY1008">
        <v>1</v>
      </c>
      <c r="BA1008" s="127">
        <v>20</v>
      </c>
      <c r="BB1008" s="130">
        <v>153</v>
      </c>
      <c r="BC1008" s="131">
        <f t="shared" si="374"/>
        <v>20153</v>
      </c>
      <c r="BE1008" s="7" t="s">
        <v>3271</v>
      </c>
    </row>
    <row r="1009" spans="1:57" hidden="1" outlineLevel="1" x14ac:dyDescent="0.2">
      <c r="A1009" t="s">
        <v>1601</v>
      </c>
      <c r="B1009" t="s">
        <v>538</v>
      </c>
      <c r="C1009" s="1">
        <f t="shared" si="375"/>
        <v>1935</v>
      </c>
      <c r="D1009" s="7">
        <f>RANK(N1009,(N1009:P1009,Q1009:AL1009))</f>
        <v>3</v>
      </c>
      <c r="E1009" s="7">
        <f>RANK(O1009,(N1009:P1009,Q1009:AL1009))</f>
        <v>1</v>
      </c>
      <c r="F1009" s="7">
        <f>IF(P1009&gt;0,RANK(P1009,(N1009:P1009,Q1009:AL1009)),0)</f>
        <v>2</v>
      </c>
      <c r="G1009" s="1">
        <f t="shared" si="376"/>
        <v>506</v>
      </c>
      <c r="H1009" s="2">
        <f t="shared" si="377"/>
        <v>0.26149870801033592</v>
      </c>
      <c r="I1009" s="2"/>
      <c r="J1009" s="2">
        <f t="shared" si="378"/>
        <v>0.20310077519379846</v>
      </c>
      <c r="K1009" s="2">
        <f t="shared" si="379"/>
        <v>0.52868217054263567</v>
      </c>
      <c r="L1009" s="2">
        <f t="shared" si="380"/>
        <v>0.26718346253229974</v>
      </c>
      <c r="M1009" s="2">
        <f t="shared" si="381"/>
        <v>1.0335917312661591E-3</v>
      </c>
      <c r="N1009" s="1">
        <v>393</v>
      </c>
      <c r="O1009" s="1">
        <v>1023</v>
      </c>
      <c r="P1009" s="1">
        <v>517</v>
      </c>
      <c r="Q1009" s="1">
        <v>2</v>
      </c>
      <c r="AN1009" s="7">
        <f>IF(Q1009&gt;0,RANK(Q1009,(N1009:P1009,Q1009:AL1009)),0)</f>
        <v>4</v>
      </c>
      <c r="AO1009" s="7">
        <f>IF(R1009&gt;0,RANK(R1009,(N1009:P1009,Q1009:AL1009)),0)</f>
        <v>0</v>
      </c>
      <c r="AP1009" s="7">
        <f>IF(S1009&gt;0,RANK(S1009,(N1009:P1009,Q1009:AL1009)),0)</f>
        <v>0</v>
      </c>
      <c r="AQ1009" s="7">
        <f>IF(T1009&gt;0,RANK(T1009,(N1009:P1009,Q1009:AL1009)),0)</f>
        <v>0</v>
      </c>
      <c r="AR1009" s="2">
        <f t="shared" si="382"/>
        <v>1.0335917312661498E-3</v>
      </c>
      <c r="AS1009" s="2">
        <f t="shared" si="383"/>
        <v>0</v>
      </c>
      <c r="AT1009" s="2">
        <f t="shared" si="384"/>
        <v>0</v>
      </c>
      <c r="AU1009" s="2">
        <f t="shared" si="385"/>
        <v>0</v>
      </c>
      <c r="AW1009" t="s">
        <v>1601</v>
      </c>
      <c r="AX1009" t="s">
        <v>538</v>
      </c>
      <c r="AY1009">
        <v>1</v>
      </c>
      <c r="BA1009" s="127">
        <v>20</v>
      </c>
      <c r="BB1009" s="130">
        <v>155</v>
      </c>
      <c r="BC1009" s="131">
        <f t="shared" si="374"/>
        <v>20155</v>
      </c>
      <c r="BE1009" s="7" t="s">
        <v>3271</v>
      </c>
    </row>
    <row r="1010" spans="1:57" hidden="1" outlineLevel="1" x14ac:dyDescent="0.2">
      <c r="A1010" t="s">
        <v>1287</v>
      </c>
      <c r="B1010" t="s">
        <v>538</v>
      </c>
      <c r="C1010" s="1">
        <f t="shared" si="375"/>
        <v>28372</v>
      </c>
      <c r="D1010" s="7">
        <f>RANK(N1010,(N1010:P1010,Q1010:AL1010))</f>
        <v>2</v>
      </c>
      <c r="E1010" s="7">
        <f>RANK(O1010,(N1010:P1010,Q1010:AL1010))</f>
        <v>1</v>
      </c>
      <c r="F1010" s="7">
        <f>IF(P1010&gt;0,RANK(P1010,(N1010:P1010,Q1010:AL1010)),0)</f>
        <v>3</v>
      </c>
      <c r="G1010" s="1">
        <f t="shared" si="376"/>
        <v>2120</v>
      </c>
      <c r="H1010" s="2">
        <f t="shared" si="377"/>
        <v>7.4721556464119557E-2</v>
      </c>
      <c r="I1010" s="2"/>
      <c r="J1010" s="2">
        <f t="shared" si="378"/>
        <v>0.32627238122092206</v>
      </c>
      <c r="K1010" s="2">
        <f t="shared" si="379"/>
        <v>0.4009939376850416</v>
      </c>
      <c r="L1010" s="2">
        <f t="shared" si="380"/>
        <v>0.26913858733963064</v>
      </c>
      <c r="M1010" s="2">
        <f t="shared" si="381"/>
        <v>3.5950937544056982E-3</v>
      </c>
      <c r="N1010" s="1">
        <v>9257</v>
      </c>
      <c r="O1010" s="1">
        <v>11377</v>
      </c>
      <c r="P1010" s="1">
        <v>7636</v>
      </c>
      <c r="Q1010" s="1">
        <v>102</v>
      </c>
      <c r="AN1010" s="7">
        <f>IF(Q1010&gt;0,RANK(Q1010,(N1010:P1010,Q1010:AL1010)),0)</f>
        <v>4</v>
      </c>
      <c r="AO1010" s="7">
        <f>IF(R1010&gt;0,RANK(R1010,(N1010:P1010,Q1010:AL1010)),0)</f>
        <v>0</v>
      </c>
      <c r="AP1010" s="7">
        <f>IF(S1010&gt;0,RANK(S1010,(N1010:P1010,Q1010:AL1010)),0)</f>
        <v>0</v>
      </c>
      <c r="AQ1010" s="7">
        <f>IF(T1010&gt;0,RANK(T1010,(N1010:P1010,Q1010:AL1010)),0)</f>
        <v>0</v>
      </c>
      <c r="AR1010" s="2">
        <f t="shared" si="382"/>
        <v>3.595093754405752E-3</v>
      </c>
      <c r="AS1010" s="2">
        <f t="shared" si="383"/>
        <v>0</v>
      </c>
      <c r="AT1010" s="2">
        <f t="shared" si="384"/>
        <v>0</v>
      </c>
      <c r="AU1010" s="2">
        <f t="shared" si="385"/>
        <v>0</v>
      </c>
      <c r="AW1010" t="s">
        <v>1287</v>
      </c>
      <c r="AX1010" t="s">
        <v>538</v>
      </c>
      <c r="AY1010">
        <v>1</v>
      </c>
      <c r="BA1010" s="127">
        <v>20</v>
      </c>
      <c r="BB1010" s="130">
        <v>157</v>
      </c>
      <c r="BC1010" s="131">
        <f t="shared" si="374"/>
        <v>20157</v>
      </c>
      <c r="BE1010" s="7" t="s">
        <v>3271</v>
      </c>
    </row>
    <row r="1011" spans="1:57" hidden="1" outlineLevel="1" x14ac:dyDescent="0.2">
      <c r="A1011" t="s">
        <v>1049</v>
      </c>
      <c r="B1011" t="s">
        <v>538</v>
      </c>
      <c r="C1011" s="1">
        <f t="shared" si="375"/>
        <v>3806</v>
      </c>
      <c r="D1011" s="7">
        <f>RANK(N1011,(N1011:P1011,Q1011:AL1011))</f>
        <v>3</v>
      </c>
      <c r="E1011" s="7">
        <f>RANK(O1011,(N1011:P1011,Q1011:AL1011))</f>
        <v>1</v>
      </c>
      <c r="F1011" s="7">
        <f>IF(P1011&gt;0,RANK(P1011,(N1011:P1011,Q1011:AL1011)),0)</f>
        <v>2</v>
      </c>
      <c r="G1011" s="1">
        <f t="shared" si="376"/>
        <v>683</v>
      </c>
      <c r="H1011" s="2">
        <f t="shared" si="377"/>
        <v>0.17945349448239623</v>
      </c>
      <c r="I1011" s="2"/>
      <c r="J1011" s="2">
        <f t="shared" si="378"/>
        <v>0.2467157120336311</v>
      </c>
      <c r="K1011" s="2">
        <f t="shared" si="379"/>
        <v>0.46426694692590648</v>
      </c>
      <c r="L1011" s="2">
        <f t="shared" si="380"/>
        <v>0.28481345244351025</v>
      </c>
      <c r="M1011" s="2">
        <f t="shared" si="381"/>
        <v>4.2038885969521989E-3</v>
      </c>
      <c r="N1011" s="1">
        <v>939</v>
      </c>
      <c r="O1011" s="1">
        <v>1767</v>
      </c>
      <c r="P1011" s="1">
        <v>1084</v>
      </c>
      <c r="Q1011" s="1">
        <v>16</v>
      </c>
      <c r="AN1011" s="7">
        <f>IF(Q1011&gt;0,RANK(Q1011,(N1011:P1011,Q1011:AL1011)),0)</f>
        <v>4</v>
      </c>
      <c r="AO1011" s="7">
        <f>IF(R1011&gt;0,RANK(R1011,(N1011:P1011,Q1011:AL1011)),0)</f>
        <v>0</v>
      </c>
      <c r="AP1011" s="7">
        <f>IF(S1011&gt;0,RANK(S1011,(N1011:P1011,Q1011:AL1011)),0)</f>
        <v>0</v>
      </c>
      <c r="AQ1011" s="7">
        <f>IF(T1011&gt;0,RANK(T1011,(N1011:P1011,Q1011:AL1011)),0)</f>
        <v>0</v>
      </c>
      <c r="AR1011" s="2">
        <f t="shared" si="382"/>
        <v>4.2038885969521806E-3</v>
      </c>
      <c r="AS1011" s="2">
        <f t="shared" si="383"/>
        <v>0</v>
      </c>
      <c r="AT1011" s="2">
        <f t="shared" si="384"/>
        <v>0</v>
      </c>
      <c r="AU1011" s="2">
        <f t="shared" si="385"/>
        <v>0</v>
      </c>
      <c r="AW1011" t="s">
        <v>1049</v>
      </c>
      <c r="AX1011" t="s">
        <v>538</v>
      </c>
      <c r="AY1011">
        <v>1</v>
      </c>
      <c r="BA1011" s="127">
        <v>20</v>
      </c>
      <c r="BB1011" s="130">
        <v>159</v>
      </c>
      <c r="BC1011" s="131">
        <f t="shared" si="374"/>
        <v>20159</v>
      </c>
      <c r="BE1011" s="7" t="s">
        <v>3271</v>
      </c>
    </row>
    <row r="1012" spans="1:57" hidden="1" outlineLevel="1" x14ac:dyDescent="0.2">
      <c r="A1012" t="s">
        <v>1566</v>
      </c>
      <c r="B1012" t="s">
        <v>538</v>
      </c>
      <c r="C1012" s="1">
        <f t="shared" si="375"/>
        <v>5271</v>
      </c>
      <c r="D1012" s="7">
        <f>RANK(N1012,(N1012:P1012,Q1012:AL1012))</f>
        <v>2</v>
      </c>
      <c r="E1012" s="7">
        <f>RANK(O1012,(N1012:P1012,Q1012:AL1012))</f>
        <v>1</v>
      </c>
      <c r="F1012" s="7">
        <f>IF(P1012&gt;0,RANK(P1012,(N1012:P1012,Q1012:AL1012)),0)</f>
        <v>3</v>
      </c>
      <c r="G1012" s="1">
        <f t="shared" si="376"/>
        <v>603</v>
      </c>
      <c r="H1012" s="2">
        <f t="shared" si="377"/>
        <v>0.11439954467842914</v>
      </c>
      <c r="I1012" s="2"/>
      <c r="J1012" s="2">
        <f t="shared" si="378"/>
        <v>0.2950104344526655</v>
      </c>
      <c r="K1012" s="2">
        <f t="shared" si="379"/>
        <v>0.40940997913109467</v>
      </c>
      <c r="L1012" s="2">
        <f t="shared" si="380"/>
        <v>0.29273382659836844</v>
      </c>
      <c r="M1012" s="2">
        <f t="shared" si="381"/>
        <v>2.845759817871385E-3</v>
      </c>
      <c r="N1012" s="1">
        <v>1555</v>
      </c>
      <c r="O1012" s="1">
        <v>2158</v>
      </c>
      <c r="P1012" s="1">
        <v>1543</v>
      </c>
      <c r="Q1012" s="1">
        <v>15</v>
      </c>
      <c r="AN1012" s="7">
        <f>IF(Q1012&gt;0,RANK(Q1012,(N1012:P1012,Q1012:AL1012)),0)</f>
        <v>4</v>
      </c>
      <c r="AO1012" s="7">
        <f>IF(R1012&gt;0,RANK(R1012,(N1012:P1012,Q1012:AL1012)),0)</f>
        <v>0</v>
      </c>
      <c r="AP1012" s="7">
        <f>IF(S1012&gt;0,RANK(S1012,(N1012:P1012,Q1012:AL1012)),0)</f>
        <v>0</v>
      </c>
      <c r="AQ1012" s="7">
        <f>IF(T1012&gt;0,RANK(T1012,(N1012:P1012,Q1012:AL1012)),0)</f>
        <v>0</v>
      </c>
      <c r="AR1012" s="2">
        <f t="shared" si="382"/>
        <v>2.8457598178713715E-3</v>
      </c>
      <c r="AS1012" s="2">
        <f t="shared" si="383"/>
        <v>0</v>
      </c>
      <c r="AT1012" s="2">
        <f t="shared" si="384"/>
        <v>0</v>
      </c>
      <c r="AU1012" s="2">
        <f t="shared" si="385"/>
        <v>0</v>
      </c>
      <c r="AW1012" t="s">
        <v>1566</v>
      </c>
      <c r="AX1012" t="s">
        <v>538</v>
      </c>
      <c r="AY1012">
        <v>1</v>
      </c>
      <c r="BA1012" s="127">
        <v>20</v>
      </c>
      <c r="BB1012" s="130">
        <v>161</v>
      </c>
      <c r="BC1012" s="131">
        <f t="shared" si="374"/>
        <v>20161</v>
      </c>
      <c r="BE1012" s="7" t="s">
        <v>3271</v>
      </c>
    </row>
    <row r="1013" spans="1:57" hidden="1" outlineLevel="1" x14ac:dyDescent="0.2">
      <c r="A1013" t="s">
        <v>1567</v>
      </c>
      <c r="B1013" t="s">
        <v>538</v>
      </c>
      <c r="C1013" s="1">
        <f t="shared" si="375"/>
        <v>21797</v>
      </c>
      <c r="D1013" s="7">
        <f>RANK(N1013,(N1013:P1013,Q1013:AL1013))</f>
        <v>2</v>
      </c>
      <c r="E1013" s="7">
        <f>RANK(O1013,(N1013:P1013,Q1013:AL1013))</f>
        <v>1</v>
      </c>
      <c r="F1013" s="7">
        <f>IF(P1013&gt;0,RANK(P1013,(N1013:P1013,Q1013:AL1013)),0)</f>
        <v>3</v>
      </c>
      <c r="G1013" s="1">
        <f t="shared" si="376"/>
        <v>461</v>
      </c>
      <c r="H1013" s="2">
        <f t="shared" si="377"/>
        <v>2.1149699499931184E-2</v>
      </c>
      <c r="I1013" s="2"/>
      <c r="J1013" s="2">
        <f t="shared" si="378"/>
        <v>0.36394916731660321</v>
      </c>
      <c r="K1013" s="2">
        <f t="shared" si="379"/>
        <v>0.38509886681653438</v>
      </c>
      <c r="L1013" s="2">
        <f t="shared" si="380"/>
        <v>0.24714410239941276</v>
      </c>
      <c r="M1013" s="2">
        <f t="shared" si="381"/>
        <v>3.807863467449657E-3</v>
      </c>
      <c r="N1013" s="1">
        <v>7933</v>
      </c>
      <c r="O1013" s="1">
        <v>8394</v>
      </c>
      <c r="P1013" s="1">
        <v>5387</v>
      </c>
      <c r="Q1013" s="1">
        <v>83</v>
      </c>
      <c r="AN1013" s="7">
        <f>IF(Q1013&gt;0,RANK(Q1013,(N1013:P1013,Q1013:AL1013)),0)</f>
        <v>4</v>
      </c>
      <c r="AO1013" s="7">
        <f>IF(R1013&gt;0,RANK(R1013,(N1013:P1013,Q1013:AL1013)),0)</f>
        <v>0</v>
      </c>
      <c r="AP1013" s="7">
        <f>IF(S1013&gt;0,RANK(S1013,(N1013:P1013,Q1013:AL1013)),0)</f>
        <v>0</v>
      </c>
      <c r="AQ1013" s="7">
        <f>IF(T1013&gt;0,RANK(T1013,(N1013:P1013,Q1013:AL1013)),0)</f>
        <v>0</v>
      </c>
      <c r="AR1013" s="2">
        <f t="shared" si="382"/>
        <v>3.8078634674496492E-3</v>
      </c>
      <c r="AS1013" s="2">
        <f t="shared" si="383"/>
        <v>0</v>
      </c>
      <c r="AT1013" s="2">
        <f t="shared" si="384"/>
        <v>0</v>
      </c>
      <c r="AU1013" s="2">
        <f t="shared" si="385"/>
        <v>0</v>
      </c>
      <c r="AW1013" t="s">
        <v>1567</v>
      </c>
      <c r="AX1013" t="s">
        <v>538</v>
      </c>
      <c r="AY1013">
        <v>2</v>
      </c>
      <c r="BA1013" s="127">
        <v>20</v>
      </c>
      <c r="BB1013" s="130">
        <v>163</v>
      </c>
      <c r="BC1013" s="131">
        <f t="shared" si="374"/>
        <v>20163</v>
      </c>
      <c r="BE1013" s="7" t="s">
        <v>3271</v>
      </c>
    </row>
    <row r="1014" spans="1:57" hidden="1" outlineLevel="1" x14ac:dyDescent="0.2">
      <c r="A1014" t="s">
        <v>1568</v>
      </c>
      <c r="B1014" t="s">
        <v>538</v>
      </c>
      <c r="C1014" s="1">
        <f t="shared" si="375"/>
        <v>3090</v>
      </c>
      <c r="D1014" s="7">
        <f>RANK(N1014,(N1014:P1014,Q1014:AL1014))</f>
        <v>3</v>
      </c>
      <c r="E1014" s="7">
        <f>RANK(O1014,(N1014:P1014,Q1014:AL1014))</f>
        <v>1</v>
      </c>
      <c r="F1014" s="7">
        <f>IF(P1014&gt;0,RANK(P1014,(N1014:P1014,Q1014:AL1014)),0)</f>
        <v>2</v>
      </c>
      <c r="G1014" s="1">
        <f t="shared" si="376"/>
        <v>186</v>
      </c>
      <c r="H1014" s="2">
        <f t="shared" si="377"/>
        <v>6.0194174757281553E-2</v>
      </c>
      <c r="I1014" s="2"/>
      <c r="J1014" s="2">
        <f t="shared" si="378"/>
        <v>0.24951456310679612</v>
      </c>
      <c r="K1014" s="2">
        <f t="shared" si="379"/>
        <v>0.40420711974110035</v>
      </c>
      <c r="L1014" s="2">
        <f t="shared" si="380"/>
        <v>0.34401294498381879</v>
      </c>
      <c r="M1014" s="2">
        <f t="shared" si="381"/>
        <v>2.2653721682847627E-3</v>
      </c>
      <c r="N1014" s="1">
        <v>771</v>
      </c>
      <c r="O1014" s="1">
        <v>1249</v>
      </c>
      <c r="P1014" s="1">
        <v>1063</v>
      </c>
      <c r="Q1014" s="1">
        <v>7</v>
      </c>
      <c r="AN1014" s="7">
        <f>IF(Q1014&gt;0,RANK(Q1014,(N1014:P1014,Q1014:AL1014)),0)</f>
        <v>4</v>
      </c>
      <c r="AO1014" s="7">
        <f>IF(R1014&gt;0,RANK(R1014,(N1014:P1014,Q1014:AL1014)),0)</f>
        <v>0</v>
      </c>
      <c r="AP1014" s="7">
        <f>IF(S1014&gt;0,RANK(S1014,(N1014:P1014,Q1014:AL1014)),0)</f>
        <v>0</v>
      </c>
      <c r="AQ1014" s="7">
        <f>IF(T1014&gt;0,RANK(T1014,(N1014:P1014,Q1014:AL1014)),0)</f>
        <v>0</v>
      </c>
      <c r="AR1014" s="2">
        <f t="shared" si="382"/>
        <v>2.2653721682847896E-3</v>
      </c>
      <c r="AS1014" s="2">
        <f t="shared" si="383"/>
        <v>0</v>
      </c>
      <c r="AT1014" s="2">
        <f t="shared" si="384"/>
        <v>0</v>
      </c>
      <c r="AU1014" s="2">
        <f t="shared" si="385"/>
        <v>0</v>
      </c>
      <c r="AW1014" t="s">
        <v>1568</v>
      </c>
      <c r="AX1014" t="s">
        <v>538</v>
      </c>
      <c r="AY1014">
        <v>1</v>
      </c>
      <c r="BA1014" s="127">
        <v>20</v>
      </c>
      <c r="BB1014" s="130">
        <v>165</v>
      </c>
      <c r="BC1014" s="131">
        <f t="shared" si="374"/>
        <v>20165</v>
      </c>
      <c r="BE1014" s="7" t="s">
        <v>3271</v>
      </c>
    </row>
    <row r="1015" spans="1:57" hidden="1" outlineLevel="1" x14ac:dyDescent="0.2">
      <c r="A1015" t="s">
        <v>2374</v>
      </c>
      <c r="B1015" t="s">
        <v>538</v>
      </c>
      <c r="C1015" s="1">
        <f t="shared" si="375"/>
        <v>2115</v>
      </c>
      <c r="D1015" s="7">
        <f>RANK(N1015,(N1015:P1015,Q1015:AL1015))</f>
        <v>2</v>
      </c>
      <c r="E1015" s="7">
        <f>RANK(O1015,(N1015:P1015,Q1015:AL1015))</f>
        <v>1</v>
      </c>
      <c r="F1015" s="7">
        <f>IF(P1015&gt;0,RANK(P1015,(N1015:P1015,Q1015:AL1015)),0)</f>
        <v>3</v>
      </c>
      <c r="G1015" s="1">
        <f t="shared" si="376"/>
        <v>67</v>
      </c>
      <c r="H1015" s="2">
        <f t="shared" si="377"/>
        <v>3.1678486997635931E-2</v>
      </c>
      <c r="I1015" s="2"/>
      <c r="J1015" s="2">
        <f t="shared" si="378"/>
        <v>0.32576832151300239</v>
      </c>
      <c r="K1015" s="2">
        <f t="shared" si="379"/>
        <v>0.35744680851063831</v>
      </c>
      <c r="L1015" s="2">
        <f t="shared" si="380"/>
        <v>0.31442080378250592</v>
      </c>
      <c r="M1015" s="2">
        <f t="shared" si="381"/>
        <v>2.3640661938533758E-3</v>
      </c>
      <c r="N1015" s="1">
        <v>689</v>
      </c>
      <c r="O1015" s="1">
        <v>756</v>
      </c>
      <c r="P1015" s="1">
        <v>665</v>
      </c>
      <c r="Q1015" s="1">
        <v>5</v>
      </c>
      <c r="AN1015" s="7">
        <f>IF(Q1015&gt;0,RANK(Q1015,(N1015:P1015,Q1015:AL1015)),0)</f>
        <v>4</v>
      </c>
      <c r="AO1015" s="7">
        <f>IF(R1015&gt;0,RANK(R1015,(N1015:P1015,Q1015:AL1015)),0)</f>
        <v>0</v>
      </c>
      <c r="AP1015" s="7">
        <f>IF(S1015&gt;0,RANK(S1015,(N1015:P1015,Q1015:AL1015)),0)</f>
        <v>0</v>
      </c>
      <c r="AQ1015" s="7">
        <f>IF(T1015&gt;0,RANK(T1015,(N1015:P1015,Q1015:AL1015)),0)</f>
        <v>0</v>
      </c>
      <c r="AR1015" s="2">
        <f t="shared" si="382"/>
        <v>2.3640661938534278E-3</v>
      </c>
      <c r="AS1015" s="2">
        <f t="shared" si="383"/>
        <v>0</v>
      </c>
      <c r="AT1015" s="2">
        <f t="shared" si="384"/>
        <v>0</v>
      </c>
      <c r="AU1015" s="2">
        <f t="shared" si="385"/>
        <v>0</v>
      </c>
      <c r="AW1015" t="s">
        <v>2374</v>
      </c>
      <c r="AX1015" t="s">
        <v>538</v>
      </c>
      <c r="AY1015">
        <v>1</v>
      </c>
      <c r="BA1015" s="127">
        <v>20</v>
      </c>
      <c r="BB1015" s="130">
        <v>167</v>
      </c>
      <c r="BC1015" s="131">
        <f t="shared" si="374"/>
        <v>20167</v>
      </c>
      <c r="BE1015" s="7" t="s">
        <v>3271</v>
      </c>
    </row>
    <row r="1016" spans="1:57" hidden="1" outlineLevel="1" x14ac:dyDescent="0.2">
      <c r="A1016" t="s">
        <v>2151</v>
      </c>
      <c r="B1016" t="s">
        <v>538</v>
      </c>
      <c r="C1016" s="1">
        <f t="shared" si="375"/>
        <v>4015</v>
      </c>
      <c r="D1016" s="7">
        <f>RANK(N1016,(N1016:P1016,Q1016:AL1016))</f>
        <v>3</v>
      </c>
      <c r="E1016" s="7">
        <f>RANK(O1016,(N1016:P1016,Q1016:AL1016))</f>
        <v>1</v>
      </c>
      <c r="F1016" s="7">
        <f>IF(P1016&gt;0,RANK(P1016,(N1016:P1016,Q1016:AL1016)),0)</f>
        <v>2</v>
      </c>
      <c r="G1016" s="1">
        <f t="shared" si="376"/>
        <v>39</v>
      </c>
      <c r="H1016" s="2">
        <f t="shared" si="377"/>
        <v>9.7135740971357413E-3</v>
      </c>
      <c r="I1016" s="2"/>
      <c r="J1016" s="2">
        <f t="shared" si="378"/>
        <v>0.29339975093399751</v>
      </c>
      <c r="K1016" s="2">
        <f t="shared" si="379"/>
        <v>0.35716064757160648</v>
      </c>
      <c r="L1016" s="2">
        <f t="shared" si="380"/>
        <v>0.34744707347447074</v>
      </c>
      <c r="M1016" s="2">
        <f t="shared" si="381"/>
        <v>1.9925280199252771E-3</v>
      </c>
      <c r="N1016" s="1">
        <v>1178</v>
      </c>
      <c r="O1016" s="1">
        <v>1434</v>
      </c>
      <c r="P1016" s="1">
        <v>1395</v>
      </c>
      <c r="Q1016" s="1">
        <v>8</v>
      </c>
      <c r="AN1016" s="7">
        <f>IF(Q1016&gt;0,RANK(Q1016,(N1016:P1016,Q1016:AL1016)),0)</f>
        <v>4</v>
      </c>
      <c r="AO1016" s="7">
        <f>IF(R1016&gt;0,RANK(R1016,(N1016:P1016,Q1016:AL1016)),0)</f>
        <v>0</v>
      </c>
      <c r="AP1016" s="7">
        <f>IF(S1016&gt;0,RANK(S1016,(N1016:P1016,Q1016:AL1016)),0)</f>
        <v>0</v>
      </c>
      <c r="AQ1016" s="7">
        <f>IF(T1016&gt;0,RANK(T1016,(N1016:P1016,Q1016:AL1016)),0)</f>
        <v>0</v>
      </c>
      <c r="AR1016" s="2">
        <f t="shared" si="382"/>
        <v>1.9925280199252801E-3</v>
      </c>
      <c r="AS1016" s="2">
        <f t="shared" si="383"/>
        <v>0</v>
      </c>
      <c r="AT1016" s="2">
        <f t="shared" si="384"/>
        <v>0</v>
      </c>
      <c r="AU1016" s="2">
        <f t="shared" si="385"/>
        <v>0</v>
      </c>
      <c r="AW1016" t="s">
        <v>2151</v>
      </c>
      <c r="AX1016" t="s">
        <v>538</v>
      </c>
      <c r="AY1016">
        <v>1</v>
      </c>
      <c r="BA1016" s="127">
        <v>20</v>
      </c>
      <c r="BB1016" s="130">
        <v>169</v>
      </c>
      <c r="BC1016" s="131">
        <f t="shared" si="374"/>
        <v>20169</v>
      </c>
      <c r="BE1016" s="7" t="s">
        <v>3271</v>
      </c>
    </row>
    <row r="1017" spans="1:57" hidden="1" outlineLevel="1" x14ac:dyDescent="0.2">
      <c r="A1017" t="s">
        <v>1569</v>
      </c>
      <c r="B1017" t="s">
        <v>538</v>
      </c>
      <c r="C1017" s="1">
        <f t="shared" si="375"/>
        <v>23623</v>
      </c>
      <c r="D1017" s="7">
        <f>RANK(N1017,(N1017:P1017,Q1017:AL1017))</f>
        <v>2</v>
      </c>
      <c r="E1017" s="7">
        <f>RANK(O1017,(N1017:P1017,Q1017:AL1017))</f>
        <v>1</v>
      </c>
      <c r="F1017" s="7">
        <f>IF(P1017&gt;0,RANK(P1017,(N1017:P1017,Q1017:AL1017)),0)</f>
        <v>3</v>
      </c>
      <c r="G1017" s="1">
        <f t="shared" si="376"/>
        <v>675</v>
      </c>
      <c r="H1017" s="2">
        <f t="shared" si="377"/>
        <v>2.85738475214833E-2</v>
      </c>
      <c r="I1017" s="2"/>
      <c r="J1017" s="2">
        <f t="shared" si="378"/>
        <v>0.33399652880667147</v>
      </c>
      <c r="K1017" s="2">
        <f t="shared" si="379"/>
        <v>0.36257037632815475</v>
      </c>
      <c r="L1017" s="2">
        <f t="shared" si="380"/>
        <v>0.30089319730770858</v>
      </c>
      <c r="M1017" s="2">
        <f t="shared" si="381"/>
        <v>2.5398975574651428E-3</v>
      </c>
      <c r="N1017" s="1">
        <v>7890</v>
      </c>
      <c r="O1017" s="1">
        <v>8565</v>
      </c>
      <c r="P1017" s="1">
        <v>7108</v>
      </c>
      <c r="Q1017" s="1">
        <v>60</v>
      </c>
      <c r="AN1017" s="7">
        <f>IF(Q1017&gt;0,RANK(Q1017,(N1017:P1017,Q1017:AL1017)),0)</f>
        <v>4</v>
      </c>
      <c r="AO1017" s="7">
        <f>IF(R1017&gt;0,RANK(R1017,(N1017:P1017,Q1017:AL1017)),0)</f>
        <v>0</v>
      </c>
      <c r="AP1017" s="7">
        <f>IF(S1017&gt;0,RANK(S1017,(N1017:P1017,Q1017:AL1017)),0)</f>
        <v>0</v>
      </c>
      <c r="AQ1017" s="7">
        <f>IF(T1017&gt;0,RANK(T1017,(N1017:P1017,Q1017:AL1017)),0)</f>
        <v>0</v>
      </c>
      <c r="AR1017" s="2">
        <f t="shared" si="382"/>
        <v>2.5398975574651823E-3</v>
      </c>
      <c r="AS1017" s="2">
        <f t="shared" si="383"/>
        <v>0</v>
      </c>
      <c r="AT1017" s="2">
        <f t="shared" si="384"/>
        <v>0</v>
      </c>
      <c r="AU1017" s="2">
        <f t="shared" si="385"/>
        <v>0</v>
      </c>
      <c r="AW1017" t="s">
        <v>1569</v>
      </c>
      <c r="AX1017" t="s">
        <v>538</v>
      </c>
      <c r="AY1017">
        <v>1</v>
      </c>
      <c r="BA1017" s="127">
        <v>20</v>
      </c>
      <c r="BB1017" s="130">
        <v>171</v>
      </c>
      <c r="BC1017" s="131">
        <f t="shared" si="374"/>
        <v>20171</v>
      </c>
      <c r="BE1017" s="7" t="s">
        <v>3271</v>
      </c>
    </row>
    <row r="1018" spans="1:57" hidden="1" outlineLevel="1" x14ac:dyDescent="0.2">
      <c r="A1018" t="s">
        <v>1465</v>
      </c>
      <c r="B1018" t="s">
        <v>538</v>
      </c>
      <c r="C1018" s="1">
        <f t="shared" si="375"/>
        <v>2534</v>
      </c>
      <c r="D1018" s="7">
        <f>RANK(N1018,(N1018:P1018,Q1018:AL1018))</f>
        <v>3</v>
      </c>
      <c r="E1018" s="7">
        <f>RANK(O1018,(N1018:P1018,Q1018:AL1018))</f>
        <v>1</v>
      </c>
      <c r="F1018" s="7">
        <f>IF(P1018&gt;0,RANK(P1018,(N1018:P1018,Q1018:AL1018)),0)</f>
        <v>2</v>
      </c>
      <c r="G1018" s="1">
        <f t="shared" si="376"/>
        <v>805</v>
      </c>
      <c r="H1018" s="2">
        <f t="shared" si="377"/>
        <v>0.31767955801104975</v>
      </c>
      <c r="I1018" s="2"/>
      <c r="J1018" s="2">
        <f t="shared" si="378"/>
        <v>0.18942383583267561</v>
      </c>
      <c r="K1018" s="2">
        <f t="shared" si="379"/>
        <v>0.56274664561957377</v>
      </c>
      <c r="L1018" s="2">
        <f t="shared" si="380"/>
        <v>0.24506708760852408</v>
      </c>
      <c r="M1018" s="2">
        <f t="shared" si="381"/>
        <v>2.7624309392265123E-3</v>
      </c>
      <c r="N1018" s="1">
        <v>480</v>
      </c>
      <c r="O1018" s="1">
        <v>1426</v>
      </c>
      <c r="P1018" s="1">
        <v>621</v>
      </c>
      <c r="Q1018" s="1">
        <v>7</v>
      </c>
      <c r="AN1018" s="7">
        <f>IF(Q1018&gt;0,RANK(Q1018,(N1018:P1018,Q1018:AL1018)),0)</f>
        <v>4</v>
      </c>
      <c r="AO1018" s="7">
        <f>IF(R1018&gt;0,RANK(R1018,(N1018:P1018,Q1018:AL1018)),0)</f>
        <v>0</v>
      </c>
      <c r="AP1018" s="7">
        <f>IF(S1018&gt;0,RANK(S1018,(N1018:P1018,Q1018:AL1018)),0)</f>
        <v>0</v>
      </c>
      <c r="AQ1018" s="7">
        <f>IF(T1018&gt;0,RANK(T1018,(N1018:P1018,Q1018:AL1018)),0)</f>
        <v>0</v>
      </c>
      <c r="AR1018" s="2">
        <f t="shared" si="382"/>
        <v>2.7624309392265192E-3</v>
      </c>
      <c r="AS1018" s="2">
        <f t="shared" si="383"/>
        <v>0</v>
      </c>
      <c r="AT1018" s="2">
        <f t="shared" si="384"/>
        <v>0</v>
      </c>
      <c r="AU1018" s="2">
        <f t="shared" si="385"/>
        <v>0</v>
      </c>
      <c r="AW1018" t="s">
        <v>1465</v>
      </c>
      <c r="AX1018" t="s">
        <v>538</v>
      </c>
      <c r="AY1018">
        <v>1</v>
      </c>
      <c r="BA1018" s="127">
        <v>20</v>
      </c>
      <c r="BB1018" s="130">
        <v>173</v>
      </c>
      <c r="BC1018" s="131">
        <f t="shared" si="374"/>
        <v>20173</v>
      </c>
      <c r="BE1018" s="7" t="s">
        <v>3271</v>
      </c>
    </row>
    <row r="1019" spans="1:57" hidden="1" outlineLevel="1" x14ac:dyDescent="0.2">
      <c r="A1019" t="s">
        <v>2693</v>
      </c>
      <c r="B1019" t="s">
        <v>538</v>
      </c>
      <c r="C1019" s="1">
        <f t="shared" si="375"/>
        <v>186475</v>
      </c>
      <c r="D1019" s="7">
        <f>RANK(N1019,(N1019:P1019,Q1019:AL1019))</f>
        <v>2</v>
      </c>
      <c r="E1019" s="7">
        <f>RANK(O1019,(N1019:P1019,Q1019:AL1019))</f>
        <v>1</v>
      </c>
      <c r="F1019" s="7">
        <f>IF(P1019&gt;0,RANK(P1019,(N1019:P1019,Q1019:AL1019)),0)</f>
        <v>3</v>
      </c>
      <c r="G1019" s="1">
        <f t="shared" si="376"/>
        <v>12907</v>
      </c>
      <c r="H1019" s="2">
        <f t="shared" si="377"/>
        <v>6.9215712562005635E-2</v>
      </c>
      <c r="I1019" s="2"/>
      <c r="J1019" s="2">
        <f t="shared" si="378"/>
        <v>0.33607722214774099</v>
      </c>
      <c r="K1019" s="2">
        <f t="shared" si="379"/>
        <v>0.40529293470974659</v>
      </c>
      <c r="L1019" s="2">
        <f t="shared" si="380"/>
        <v>0.25332082048531973</v>
      </c>
      <c r="M1019" s="2">
        <f t="shared" si="381"/>
        <v>5.3090226571926302E-3</v>
      </c>
      <c r="N1019" s="1">
        <v>62670</v>
      </c>
      <c r="O1019" s="1">
        <v>75577</v>
      </c>
      <c r="P1019" s="1">
        <v>47238</v>
      </c>
      <c r="Q1019" s="1">
        <v>990</v>
      </c>
      <c r="AN1019" s="7">
        <f>IF(Q1019&gt;0,RANK(Q1019,(N1019:P1019,Q1019:AL1019)),0)</f>
        <v>4</v>
      </c>
      <c r="AO1019" s="7">
        <f>IF(R1019&gt;0,RANK(R1019,(N1019:P1019,Q1019:AL1019)),0)</f>
        <v>0</v>
      </c>
      <c r="AP1019" s="7">
        <f>IF(S1019&gt;0,RANK(S1019,(N1019:P1019,Q1019:AL1019)),0)</f>
        <v>0</v>
      </c>
      <c r="AQ1019" s="7">
        <f>IF(T1019&gt;0,RANK(T1019,(N1019:P1019,Q1019:AL1019)),0)</f>
        <v>0</v>
      </c>
      <c r="AR1019" s="2">
        <f t="shared" si="382"/>
        <v>5.3090226571926528E-3</v>
      </c>
      <c r="AS1019" s="2">
        <f t="shared" si="383"/>
        <v>0</v>
      </c>
      <c r="AT1019" s="2">
        <f t="shared" si="384"/>
        <v>0</v>
      </c>
      <c r="AU1019" s="2">
        <f t="shared" si="385"/>
        <v>0</v>
      </c>
      <c r="AW1019" t="s">
        <v>2693</v>
      </c>
      <c r="AX1019" t="s">
        <v>538</v>
      </c>
      <c r="AY1019">
        <v>4</v>
      </c>
      <c r="BA1019" s="127">
        <v>20</v>
      </c>
      <c r="BB1019" s="130">
        <v>175</v>
      </c>
      <c r="BC1019" s="131">
        <f t="shared" si="374"/>
        <v>20175</v>
      </c>
      <c r="BE1019" s="7" t="s">
        <v>3271</v>
      </c>
    </row>
    <row r="1020" spans="1:57" hidden="1" outlineLevel="1" x14ac:dyDescent="0.2">
      <c r="A1020" t="s">
        <v>1570</v>
      </c>
      <c r="B1020" t="s">
        <v>538</v>
      </c>
      <c r="C1020" s="1">
        <f t="shared" si="375"/>
        <v>6806</v>
      </c>
      <c r="D1020" s="7">
        <f>RANK(N1020,(N1020:P1020,Q1020:AL1020))</f>
        <v>3</v>
      </c>
      <c r="E1020" s="7">
        <f>RANK(O1020,(N1020:P1020,Q1020:AL1020))</f>
        <v>1</v>
      </c>
      <c r="F1020" s="7">
        <f>IF(P1020&gt;0,RANK(P1020,(N1020:P1020,Q1020:AL1020)),0)</f>
        <v>2</v>
      </c>
      <c r="G1020" s="1">
        <f t="shared" si="376"/>
        <v>1659</v>
      </c>
      <c r="H1020" s="2">
        <f t="shared" si="377"/>
        <v>0.24375550984425506</v>
      </c>
      <c r="I1020" s="2"/>
      <c r="J1020" s="2">
        <f t="shared" si="378"/>
        <v>0.21863062004114017</v>
      </c>
      <c r="K1020" s="2">
        <f t="shared" si="379"/>
        <v>0.51087275933000298</v>
      </c>
      <c r="L1020" s="2">
        <f t="shared" si="380"/>
        <v>0.26711724948574789</v>
      </c>
      <c r="M1020" s="2">
        <f t="shared" si="381"/>
        <v>3.3793711431089335E-3</v>
      </c>
      <c r="N1020" s="1">
        <v>1488</v>
      </c>
      <c r="O1020" s="1">
        <v>3477</v>
      </c>
      <c r="P1020" s="1">
        <v>1818</v>
      </c>
      <c r="Q1020" s="1">
        <v>23</v>
      </c>
      <c r="AN1020" s="7">
        <f>IF(Q1020&gt;0,RANK(Q1020,(N1020:P1020,Q1020:AL1020)),0)</f>
        <v>4</v>
      </c>
      <c r="AO1020" s="7">
        <f>IF(R1020&gt;0,RANK(R1020,(N1020:P1020,Q1020:AL1020)),0)</f>
        <v>0</v>
      </c>
      <c r="AP1020" s="7">
        <f>IF(S1020&gt;0,RANK(S1020,(N1020:P1020,Q1020:AL1020)),0)</f>
        <v>0</v>
      </c>
      <c r="AQ1020" s="7">
        <f>IF(T1020&gt;0,RANK(T1020,(N1020:P1020,Q1020:AL1020)),0)</f>
        <v>0</v>
      </c>
      <c r="AR1020" s="2">
        <f t="shared" si="382"/>
        <v>3.3793711431090215E-3</v>
      </c>
      <c r="AS1020" s="2">
        <f t="shared" si="383"/>
        <v>0</v>
      </c>
      <c r="AT1020" s="2">
        <f t="shared" si="384"/>
        <v>0</v>
      </c>
      <c r="AU1020" s="2">
        <f t="shared" si="385"/>
        <v>0</v>
      </c>
      <c r="AW1020" t="s">
        <v>1570</v>
      </c>
      <c r="AX1020" t="s">
        <v>538</v>
      </c>
      <c r="AY1020">
        <v>1</v>
      </c>
      <c r="BA1020" s="127">
        <v>20</v>
      </c>
      <c r="BB1020" s="130">
        <v>177</v>
      </c>
      <c r="BC1020" s="131">
        <f t="shared" si="374"/>
        <v>20177</v>
      </c>
      <c r="BE1020" s="7" t="s">
        <v>3271</v>
      </c>
    </row>
    <row r="1021" spans="1:57" hidden="1" outlineLevel="1" x14ac:dyDescent="0.2">
      <c r="A1021" t="s">
        <v>1571</v>
      </c>
      <c r="B1021" t="s">
        <v>538</v>
      </c>
      <c r="C1021" s="1">
        <f t="shared" si="375"/>
        <v>82284</v>
      </c>
      <c r="D1021" s="7">
        <f>RANK(N1021,(N1021:P1021,Q1021:AL1021))</f>
        <v>1</v>
      </c>
      <c r="E1021" s="7">
        <f>RANK(O1021,(N1021:P1021,Q1021:AL1021))</f>
        <v>2</v>
      </c>
      <c r="F1021" s="7">
        <f>IF(P1021&gt;0,RANK(P1021,(N1021:P1021,Q1021:AL1021)),0)</f>
        <v>3</v>
      </c>
      <c r="G1021" s="1">
        <f t="shared" si="376"/>
        <v>2628</v>
      </c>
      <c r="H1021" s="2">
        <f t="shared" si="377"/>
        <v>3.1938165378445384E-2</v>
      </c>
      <c r="I1021" s="2"/>
      <c r="J1021" s="2">
        <f t="shared" si="378"/>
        <v>0.38855670604248699</v>
      </c>
      <c r="K1021" s="2">
        <f t="shared" si="379"/>
        <v>0.35661854066404164</v>
      </c>
      <c r="L1021" s="2">
        <f t="shared" si="380"/>
        <v>0.25099654853920567</v>
      </c>
      <c r="M1021" s="2">
        <f t="shared" si="381"/>
        <v>3.8282047542656517E-3</v>
      </c>
      <c r="N1021" s="1">
        <v>31972</v>
      </c>
      <c r="O1021" s="1">
        <v>29344</v>
      </c>
      <c r="P1021" s="1">
        <v>20653</v>
      </c>
      <c r="Q1021" s="1">
        <v>315</v>
      </c>
      <c r="AN1021" s="7">
        <f>IF(Q1021&gt;0,RANK(Q1021,(N1021:P1021,Q1021:AL1021)),0)</f>
        <v>4</v>
      </c>
      <c r="AO1021" s="7">
        <f>IF(R1021&gt;0,RANK(R1021,(N1021:P1021,Q1021:AL1021)),0)</f>
        <v>0</v>
      </c>
      <c r="AP1021" s="7">
        <f>IF(S1021&gt;0,RANK(S1021,(N1021:P1021,Q1021:AL1021)),0)</f>
        <v>0</v>
      </c>
      <c r="AQ1021" s="7">
        <f>IF(T1021&gt;0,RANK(T1021,(N1021:P1021,Q1021:AL1021)),0)</f>
        <v>0</v>
      </c>
      <c r="AR1021" s="2">
        <f t="shared" si="382"/>
        <v>3.8282047542657137E-3</v>
      </c>
      <c r="AS1021" s="2">
        <f t="shared" si="383"/>
        <v>0</v>
      </c>
      <c r="AT1021" s="2">
        <f t="shared" si="384"/>
        <v>0</v>
      </c>
      <c r="AU1021" s="2">
        <f t="shared" si="385"/>
        <v>0</v>
      </c>
      <c r="AW1021" t="s">
        <v>1571</v>
      </c>
      <c r="AX1021" t="s">
        <v>538</v>
      </c>
      <c r="AY1021">
        <v>2</v>
      </c>
      <c r="BA1021" s="127">
        <v>20</v>
      </c>
      <c r="BB1021" s="130">
        <v>179</v>
      </c>
      <c r="BC1021" s="131">
        <f t="shared" si="374"/>
        <v>20179</v>
      </c>
      <c r="BE1021" s="7" t="s">
        <v>3271</v>
      </c>
    </row>
    <row r="1022" spans="1:57" hidden="1" outlineLevel="1" x14ac:dyDescent="0.2">
      <c r="A1022" t="s">
        <v>2506</v>
      </c>
      <c r="B1022" t="s">
        <v>538</v>
      </c>
      <c r="C1022" s="1">
        <f t="shared" si="375"/>
        <v>1636</v>
      </c>
      <c r="D1022" s="7">
        <f>RANK(N1022,(N1022:P1022,Q1022:AL1022))</f>
        <v>3</v>
      </c>
      <c r="E1022" s="7">
        <f>RANK(O1022,(N1022:P1022,Q1022:AL1022))</f>
        <v>1</v>
      </c>
      <c r="F1022" s="7">
        <f>IF(P1022&gt;0,RANK(P1022,(N1022:P1022,Q1022:AL1022)),0)</f>
        <v>2</v>
      </c>
      <c r="G1022" s="1">
        <f t="shared" si="376"/>
        <v>193</v>
      </c>
      <c r="H1022" s="2">
        <f t="shared" si="377"/>
        <v>0.11797066014669927</v>
      </c>
      <c r="I1022" s="2"/>
      <c r="J1022" s="2">
        <f t="shared" si="378"/>
        <v>0.21210268948655256</v>
      </c>
      <c r="K1022" s="2">
        <f t="shared" si="379"/>
        <v>0.4517114914425428</v>
      </c>
      <c r="L1022" s="2">
        <f t="shared" si="380"/>
        <v>0.33374083129584353</v>
      </c>
      <c r="M1022" s="2">
        <f t="shared" si="381"/>
        <v>2.444987775061136E-3</v>
      </c>
      <c r="N1022" s="1">
        <v>347</v>
      </c>
      <c r="O1022" s="1">
        <v>739</v>
      </c>
      <c r="P1022" s="1">
        <v>546</v>
      </c>
      <c r="Q1022" s="1">
        <v>4</v>
      </c>
      <c r="AN1022" s="7">
        <f>IF(Q1022&gt;0,RANK(Q1022,(N1022:P1022,Q1022:AL1022)),0)</f>
        <v>4</v>
      </c>
      <c r="AO1022" s="7">
        <f>IF(R1022&gt;0,RANK(R1022,(N1022:P1022,Q1022:AL1022)),0)</f>
        <v>0</v>
      </c>
      <c r="AP1022" s="7">
        <f>IF(S1022&gt;0,RANK(S1022,(N1022:P1022,Q1022:AL1022)),0)</f>
        <v>0</v>
      </c>
      <c r="AQ1022" s="7">
        <f>IF(T1022&gt;0,RANK(T1022,(N1022:P1022,Q1022:AL1022)),0)</f>
        <v>0</v>
      </c>
      <c r="AR1022" s="2">
        <f t="shared" si="382"/>
        <v>2.4449877750611247E-3</v>
      </c>
      <c r="AS1022" s="2">
        <f t="shared" si="383"/>
        <v>0</v>
      </c>
      <c r="AT1022" s="2">
        <f t="shared" si="384"/>
        <v>0</v>
      </c>
      <c r="AU1022" s="2">
        <f t="shared" si="385"/>
        <v>0</v>
      </c>
      <c r="AW1022" t="s">
        <v>2506</v>
      </c>
      <c r="AX1022" t="s">
        <v>538</v>
      </c>
      <c r="AY1022">
        <v>1</v>
      </c>
      <c r="BA1022" s="127">
        <v>20</v>
      </c>
      <c r="BB1022" s="130">
        <v>181</v>
      </c>
      <c r="BC1022" s="131">
        <f t="shared" si="374"/>
        <v>20181</v>
      </c>
      <c r="BE1022" s="7" t="s">
        <v>3271</v>
      </c>
    </row>
    <row r="1023" spans="1:57" hidden="1" outlineLevel="1" x14ac:dyDescent="0.2">
      <c r="A1023" t="s">
        <v>2252</v>
      </c>
      <c r="B1023" t="s">
        <v>538</v>
      </c>
      <c r="C1023" s="1">
        <f t="shared" si="375"/>
        <v>3278</v>
      </c>
      <c r="D1023" s="7">
        <f>RANK(N1023,(N1023:P1023,Q1023:AL1023))</f>
        <v>3</v>
      </c>
      <c r="E1023" s="7">
        <f>RANK(O1023,(N1023:P1023,Q1023:AL1023))</f>
        <v>1</v>
      </c>
      <c r="F1023" s="7">
        <f>IF(P1023&gt;0,RANK(P1023,(N1023:P1023,Q1023:AL1023)),0)</f>
        <v>2</v>
      </c>
      <c r="G1023" s="1">
        <f t="shared" si="376"/>
        <v>802</v>
      </c>
      <c r="H1023" s="2">
        <f t="shared" si="377"/>
        <v>0.24466137888956682</v>
      </c>
      <c r="I1023" s="2"/>
      <c r="J1023" s="2">
        <f t="shared" si="378"/>
        <v>0.24710189139719341</v>
      </c>
      <c r="K1023" s="2">
        <f t="shared" si="379"/>
        <v>0.49725442342892007</v>
      </c>
      <c r="L1023" s="2">
        <f t="shared" si="380"/>
        <v>0.25259304453935327</v>
      </c>
      <c r="M1023" s="2">
        <f t="shared" si="381"/>
        <v>3.0506406345332526E-3</v>
      </c>
      <c r="N1023" s="1">
        <v>810</v>
      </c>
      <c r="O1023" s="1">
        <v>1630</v>
      </c>
      <c r="P1023" s="1">
        <v>828</v>
      </c>
      <c r="Q1023" s="1">
        <v>10</v>
      </c>
      <c r="AN1023" s="7">
        <f>IF(Q1023&gt;0,RANK(Q1023,(N1023:P1023,Q1023:AL1023)),0)</f>
        <v>4</v>
      </c>
      <c r="AO1023" s="7">
        <f>IF(R1023&gt;0,RANK(R1023,(N1023:P1023,Q1023:AL1023)),0)</f>
        <v>0</v>
      </c>
      <c r="AP1023" s="7">
        <f>IF(S1023&gt;0,RANK(S1023,(N1023:P1023,Q1023:AL1023)),0)</f>
        <v>0</v>
      </c>
      <c r="AQ1023" s="7">
        <f>IF(T1023&gt;0,RANK(T1023,(N1023:P1023,Q1023:AL1023)),0)</f>
        <v>0</v>
      </c>
      <c r="AR1023" s="2">
        <f t="shared" si="382"/>
        <v>3.0506406345332522E-3</v>
      </c>
      <c r="AS1023" s="2">
        <f t="shared" si="383"/>
        <v>0</v>
      </c>
      <c r="AT1023" s="2">
        <f t="shared" si="384"/>
        <v>0</v>
      </c>
      <c r="AU1023" s="2">
        <f t="shared" si="385"/>
        <v>0</v>
      </c>
      <c r="AW1023" t="s">
        <v>2252</v>
      </c>
      <c r="AX1023" t="s">
        <v>538</v>
      </c>
      <c r="AY1023">
        <v>1</v>
      </c>
      <c r="BA1023" s="127">
        <v>20</v>
      </c>
      <c r="BB1023" s="130">
        <v>183</v>
      </c>
      <c r="BC1023" s="131">
        <f t="shared" si="374"/>
        <v>20183</v>
      </c>
      <c r="BE1023" s="7" t="s">
        <v>3271</v>
      </c>
    </row>
    <row r="1024" spans="1:57" hidden="1" outlineLevel="1" x14ac:dyDescent="0.2">
      <c r="A1024" t="s">
        <v>2253</v>
      </c>
      <c r="B1024" t="s">
        <v>538</v>
      </c>
      <c r="C1024" s="1">
        <f t="shared" si="375"/>
        <v>2852</v>
      </c>
      <c r="D1024" s="7">
        <f>RANK(N1024,(N1024:P1024,Q1024:AL1024))</f>
        <v>3</v>
      </c>
      <c r="E1024" s="7">
        <f>RANK(O1024,(N1024:P1024,Q1024:AL1024))</f>
        <v>1</v>
      </c>
      <c r="F1024" s="7">
        <f>IF(P1024&gt;0,RANK(P1024,(N1024:P1024,Q1024:AL1024)),0)</f>
        <v>2</v>
      </c>
      <c r="G1024" s="1">
        <f t="shared" si="376"/>
        <v>420</v>
      </c>
      <c r="H1024" s="2">
        <f t="shared" si="377"/>
        <v>0.14726507713884993</v>
      </c>
      <c r="I1024" s="2"/>
      <c r="J1024" s="2">
        <f t="shared" si="378"/>
        <v>0.27664796633941097</v>
      </c>
      <c r="K1024" s="2">
        <f t="shared" si="379"/>
        <v>0.43338008415147267</v>
      </c>
      <c r="L1024" s="2">
        <f t="shared" si="380"/>
        <v>0.28611500701262271</v>
      </c>
      <c r="M1024" s="2">
        <f t="shared" si="381"/>
        <v>3.8569424964935983E-3</v>
      </c>
      <c r="N1024" s="1">
        <v>789</v>
      </c>
      <c r="O1024" s="1">
        <v>1236</v>
      </c>
      <c r="P1024" s="1">
        <v>816</v>
      </c>
      <c r="Q1024" s="1">
        <v>11</v>
      </c>
      <c r="AN1024" s="7">
        <f>IF(Q1024&gt;0,RANK(Q1024,(N1024:P1024,Q1024:AL1024)),0)</f>
        <v>4</v>
      </c>
      <c r="AO1024" s="7">
        <f>IF(R1024&gt;0,RANK(R1024,(N1024:P1024,Q1024:AL1024)),0)</f>
        <v>0</v>
      </c>
      <c r="AP1024" s="7">
        <f>IF(S1024&gt;0,RANK(S1024,(N1024:P1024,Q1024:AL1024)),0)</f>
        <v>0</v>
      </c>
      <c r="AQ1024" s="7">
        <f>IF(T1024&gt;0,RANK(T1024,(N1024:P1024,Q1024:AL1024)),0)</f>
        <v>0</v>
      </c>
      <c r="AR1024" s="2">
        <f t="shared" si="382"/>
        <v>3.8569424964936885E-3</v>
      </c>
      <c r="AS1024" s="2">
        <f t="shared" si="383"/>
        <v>0</v>
      </c>
      <c r="AT1024" s="2">
        <f t="shared" si="384"/>
        <v>0</v>
      </c>
      <c r="AU1024" s="2">
        <f t="shared" si="385"/>
        <v>0</v>
      </c>
      <c r="AW1024" t="s">
        <v>2253</v>
      </c>
      <c r="AX1024" t="s">
        <v>538</v>
      </c>
      <c r="AY1024">
        <v>1</v>
      </c>
      <c r="BA1024" s="127">
        <v>20</v>
      </c>
      <c r="BB1024" s="130">
        <v>185</v>
      </c>
      <c r="BC1024" s="131">
        <f t="shared" si="374"/>
        <v>20185</v>
      </c>
      <c r="BE1024" s="7" t="s">
        <v>3271</v>
      </c>
    </row>
    <row r="1025" spans="1:57" hidden="1" outlineLevel="1" x14ac:dyDescent="0.2">
      <c r="A1025" t="s">
        <v>2254</v>
      </c>
      <c r="B1025" t="s">
        <v>538</v>
      </c>
      <c r="C1025" s="1">
        <f t="shared" si="375"/>
        <v>2760</v>
      </c>
      <c r="D1025" s="7">
        <f>RANK(N1025,(N1025:P1025,Q1025:AL1025))</f>
        <v>3</v>
      </c>
      <c r="E1025" s="7">
        <f>RANK(O1025,(N1025:P1025,Q1025:AL1025))</f>
        <v>1</v>
      </c>
      <c r="F1025" s="7">
        <f>IF(P1025&gt;0,RANK(P1025,(N1025:P1025,Q1025:AL1025)),0)</f>
        <v>2</v>
      </c>
      <c r="G1025" s="1">
        <f t="shared" si="376"/>
        <v>154</v>
      </c>
      <c r="H1025" s="2">
        <f t="shared" si="377"/>
        <v>5.5797101449275362E-2</v>
      </c>
      <c r="I1025" s="2"/>
      <c r="J1025" s="2">
        <f t="shared" si="378"/>
        <v>0.28152173913043477</v>
      </c>
      <c r="K1025" s="2">
        <f t="shared" si="379"/>
        <v>0.38550724637681161</v>
      </c>
      <c r="L1025" s="2">
        <f t="shared" si="380"/>
        <v>0.32971014492753625</v>
      </c>
      <c r="M1025" s="2">
        <f t="shared" si="381"/>
        <v>3.2608695652173725E-3</v>
      </c>
      <c r="N1025" s="1">
        <v>777</v>
      </c>
      <c r="O1025" s="1">
        <v>1064</v>
      </c>
      <c r="P1025" s="1">
        <v>910</v>
      </c>
      <c r="Q1025" s="1">
        <v>9</v>
      </c>
      <c r="AN1025" s="7">
        <f>IF(Q1025&gt;0,RANK(Q1025,(N1025:P1025,Q1025:AL1025)),0)</f>
        <v>4</v>
      </c>
      <c r="AO1025" s="7">
        <f>IF(R1025&gt;0,RANK(R1025,(N1025:P1025,Q1025:AL1025)),0)</f>
        <v>0</v>
      </c>
      <c r="AP1025" s="7">
        <f>IF(S1025&gt;0,RANK(S1025,(N1025:P1025,Q1025:AL1025)),0)</f>
        <v>0</v>
      </c>
      <c r="AQ1025" s="7">
        <f>IF(T1025&gt;0,RANK(T1025,(N1025:P1025,Q1025:AL1025)),0)</f>
        <v>0</v>
      </c>
      <c r="AR1025" s="2">
        <f t="shared" si="382"/>
        <v>3.2608695652173911E-3</v>
      </c>
      <c r="AS1025" s="2">
        <f t="shared" si="383"/>
        <v>0</v>
      </c>
      <c r="AT1025" s="2">
        <f t="shared" si="384"/>
        <v>0</v>
      </c>
      <c r="AU1025" s="2">
        <f t="shared" si="385"/>
        <v>0</v>
      </c>
      <c r="AW1025" t="s">
        <v>2254</v>
      </c>
      <c r="AX1025" t="s">
        <v>538</v>
      </c>
      <c r="AY1025">
        <v>1</v>
      </c>
      <c r="BA1025" s="127">
        <v>20</v>
      </c>
      <c r="BB1025" s="130">
        <v>187</v>
      </c>
      <c r="BC1025" s="131">
        <f t="shared" si="374"/>
        <v>20187</v>
      </c>
      <c r="BE1025" s="7" t="s">
        <v>3271</v>
      </c>
    </row>
    <row r="1026" spans="1:57" hidden="1" outlineLevel="1" x14ac:dyDescent="0.2">
      <c r="A1026" t="s">
        <v>2421</v>
      </c>
      <c r="B1026" t="s">
        <v>538</v>
      </c>
      <c r="C1026" s="1">
        <f t="shared" si="375"/>
        <v>998</v>
      </c>
      <c r="D1026" s="7">
        <f>RANK(N1026,(N1026:P1026,Q1026:AL1026))</f>
        <v>2</v>
      </c>
      <c r="E1026" s="7">
        <f>RANK(O1026,(N1026:P1026,Q1026:AL1026))</f>
        <v>1</v>
      </c>
      <c r="F1026" s="7">
        <f>IF(P1026&gt;0,RANK(P1026,(N1026:P1026,Q1026:AL1026)),0)</f>
        <v>3</v>
      </c>
      <c r="G1026" s="1">
        <f t="shared" si="376"/>
        <v>332</v>
      </c>
      <c r="H1026" s="2">
        <f t="shared" si="377"/>
        <v>0.33266533066132264</v>
      </c>
      <c r="I1026" s="2"/>
      <c r="J1026" s="2">
        <f t="shared" si="378"/>
        <v>0.22444889779559118</v>
      </c>
      <c r="K1026" s="2">
        <f t="shared" si="379"/>
        <v>0.55711422845691383</v>
      </c>
      <c r="L1026" s="2">
        <f t="shared" si="380"/>
        <v>0.21442885771543085</v>
      </c>
      <c r="M1026" s="2">
        <f t="shared" si="381"/>
        <v>4.0080160320641323E-3</v>
      </c>
      <c r="N1026" s="1">
        <v>224</v>
      </c>
      <c r="O1026" s="1">
        <v>556</v>
      </c>
      <c r="P1026" s="1">
        <v>214</v>
      </c>
      <c r="Q1026" s="1">
        <v>4</v>
      </c>
      <c r="AN1026" s="7">
        <f>IF(Q1026&gt;0,RANK(Q1026,(N1026:P1026,Q1026:AL1026)),0)</f>
        <v>4</v>
      </c>
      <c r="AO1026" s="7">
        <f>IF(R1026&gt;0,RANK(R1026,(N1026:P1026,Q1026:AL1026)),0)</f>
        <v>0</v>
      </c>
      <c r="AP1026" s="7">
        <f>IF(S1026&gt;0,RANK(S1026,(N1026:P1026,Q1026:AL1026)),0)</f>
        <v>0</v>
      </c>
      <c r="AQ1026" s="7">
        <f>IF(T1026&gt;0,RANK(T1026,(N1026:P1026,Q1026:AL1026)),0)</f>
        <v>0</v>
      </c>
      <c r="AR1026" s="2">
        <f t="shared" si="382"/>
        <v>4.0080160320641279E-3</v>
      </c>
      <c r="AS1026" s="2">
        <f t="shared" si="383"/>
        <v>0</v>
      </c>
      <c r="AT1026" s="2">
        <f t="shared" si="384"/>
        <v>0</v>
      </c>
      <c r="AU1026" s="2">
        <f t="shared" si="385"/>
        <v>0</v>
      </c>
      <c r="AW1026" t="s">
        <v>2421</v>
      </c>
      <c r="AX1026" t="s">
        <v>538</v>
      </c>
      <c r="AY1026">
        <v>1</v>
      </c>
      <c r="BA1026" s="127">
        <v>20</v>
      </c>
      <c r="BB1026" s="130">
        <v>189</v>
      </c>
      <c r="BC1026" s="131">
        <f t="shared" si="374"/>
        <v>20189</v>
      </c>
      <c r="BE1026" s="7" t="s">
        <v>3271</v>
      </c>
    </row>
    <row r="1027" spans="1:57" hidden="1" outlineLevel="1" x14ac:dyDescent="0.2">
      <c r="A1027" t="s">
        <v>2422</v>
      </c>
      <c r="B1027" t="s">
        <v>538</v>
      </c>
      <c r="C1027" s="1">
        <f t="shared" si="375"/>
        <v>2477</v>
      </c>
      <c r="D1027" s="7">
        <f>RANK(N1027,(N1027:P1027,Q1027:AL1027))</f>
        <v>3</v>
      </c>
      <c r="E1027" s="7">
        <f>RANK(O1027,(N1027:P1027,Q1027:AL1027))</f>
        <v>1</v>
      </c>
      <c r="F1027" s="7">
        <f>IF(P1027&gt;0,RANK(P1027,(N1027:P1027,Q1027:AL1027)),0)</f>
        <v>2</v>
      </c>
      <c r="G1027" s="1">
        <f t="shared" si="376"/>
        <v>734</v>
      </c>
      <c r="H1027" s="2">
        <f t="shared" si="377"/>
        <v>0.29632620104965685</v>
      </c>
      <c r="I1027" s="2"/>
      <c r="J1027" s="2">
        <f t="shared" si="378"/>
        <v>0.15744852644327817</v>
      </c>
      <c r="K1027" s="2">
        <f t="shared" si="379"/>
        <v>0.56842955187727084</v>
      </c>
      <c r="L1027" s="2">
        <f t="shared" si="380"/>
        <v>0.27210335082761405</v>
      </c>
      <c r="M1027" s="2">
        <f t="shared" si="381"/>
        <v>2.0185708518369871E-3</v>
      </c>
      <c r="N1027" s="1">
        <v>390</v>
      </c>
      <c r="O1027" s="1">
        <v>1408</v>
      </c>
      <c r="P1027" s="1">
        <v>674</v>
      </c>
      <c r="Q1027" s="1">
        <v>5</v>
      </c>
      <c r="AN1027" s="7">
        <f>IF(Q1027&gt;0,RANK(Q1027,(N1027:P1027,Q1027:AL1027)),0)</f>
        <v>4</v>
      </c>
      <c r="AO1027" s="7">
        <f>IF(R1027&gt;0,RANK(R1027,(N1027:P1027,Q1027:AL1027)),0)</f>
        <v>0</v>
      </c>
      <c r="AP1027" s="7">
        <f>IF(S1027&gt;0,RANK(S1027,(N1027:P1027,Q1027:AL1027)),0)</f>
        <v>0</v>
      </c>
      <c r="AQ1027" s="7">
        <f>IF(T1027&gt;0,RANK(T1027,(N1027:P1027,Q1027:AL1027)),0)</f>
        <v>0</v>
      </c>
      <c r="AR1027" s="2">
        <f t="shared" si="382"/>
        <v>2.0185708518368995E-3</v>
      </c>
      <c r="AS1027" s="2">
        <f t="shared" si="383"/>
        <v>0</v>
      </c>
      <c r="AT1027" s="2">
        <f t="shared" si="384"/>
        <v>0</v>
      </c>
      <c r="AU1027" s="2">
        <f t="shared" si="385"/>
        <v>0</v>
      </c>
      <c r="AW1027" t="s">
        <v>2422</v>
      </c>
      <c r="AX1027" t="s">
        <v>538</v>
      </c>
      <c r="AY1027">
        <v>1</v>
      </c>
      <c r="BA1027" s="127">
        <v>20</v>
      </c>
      <c r="BB1027" s="130">
        <v>191</v>
      </c>
      <c r="BC1027" s="131">
        <f t="shared" si="374"/>
        <v>20191</v>
      </c>
      <c r="BE1027" s="7" t="s">
        <v>3271</v>
      </c>
    </row>
    <row r="1028" spans="1:57" hidden="1" outlineLevel="1" x14ac:dyDescent="0.2">
      <c r="A1028" t="s">
        <v>2965</v>
      </c>
      <c r="B1028" t="s">
        <v>538</v>
      </c>
      <c r="C1028" s="1">
        <f t="shared" si="375"/>
        <v>11588</v>
      </c>
      <c r="D1028" s="7">
        <f>RANK(N1028,(N1028:P1028,Q1028:AL1028))</f>
        <v>3</v>
      </c>
      <c r="E1028" s="7">
        <f>RANK(O1028,(N1028:P1028,Q1028:AL1028))</f>
        <v>1</v>
      </c>
      <c r="F1028" s="7">
        <f>IF(P1028&gt;0,RANK(P1028,(N1028:P1028,Q1028:AL1028)),0)</f>
        <v>2</v>
      </c>
      <c r="G1028" s="1">
        <f t="shared" si="376"/>
        <v>200</v>
      </c>
      <c r="H1028" s="2">
        <f t="shared" si="377"/>
        <v>1.7259233690024162E-2</v>
      </c>
      <c r="I1028" s="2"/>
      <c r="J1028" s="2">
        <f t="shared" si="378"/>
        <v>0.30755954435623056</v>
      </c>
      <c r="K1028" s="2">
        <f t="shared" si="379"/>
        <v>0.3526924404556438</v>
      </c>
      <c r="L1028" s="2">
        <f t="shared" si="380"/>
        <v>0.33543320676561961</v>
      </c>
      <c r="M1028" s="2">
        <f t="shared" si="381"/>
        <v>4.3148084225060335E-3</v>
      </c>
      <c r="N1028" s="1">
        <v>3564</v>
      </c>
      <c r="O1028" s="1">
        <v>4087</v>
      </c>
      <c r="P1028" s="1">
        <v>3887</v>
      </c>
      <c r="Q1028" s="1">
        <v>50</v>
      </c>
      <c r="AN1028" s="7">
        <f>IF(Q1028&gt;0,RANK(Q1028,(N1028:P1028,Q1028:AL1028)),0)</f>
        <v>4</v>
      </c>
      <c r="AO1028" s="7">
        <f>IF(R1028&gt;0,RANK(R1028,(N1028:P1028,Q1028:AL1028)),0)</f>
        <v>0</v>
      </c>
      <c r="AP1028" s="7">
        <f>IF(S1028&gt;0,RANK(S1028,(N1028:P1028,Q1028:AL1028)),0)</f>
        <v>0</v>
      </c>
      <c r="AQ1028" s="7">
        <f>IF(T1028&gt;0,RANK(T1028,(N1028:P1028,Q1028:AL1028)),0)</f>
        <v>0</v>
      </c>
      <c r="AR1028" s="2">
        <f t="shared" si="382"/>
        <v>4.3148084225060404E-3</v>
      </c>
      <c r="AS1028" s="2">
        <f t="shared" si="383"/>
        <v>0</v>
      </c>
      <c r="AT1028" s="2">
        <f t="shared" si="384"/>
        <v>0</v>
      </c>
      <c r="AU1028" s="2">
        <f t="shared" si="385"/>
        <v>0</v>
      </c>
      <c r="AW1028" t="s">
        <v>2965</v>
      </c>
      <c r="AX1028" t="s">
        <v>538</v>
      </c>
      <c r="AY1028">
        <v>4</v>
      </c>
      <c r="BA1028" s="127">
        <v>20</v>
      </c>
      <c r="BB1028" s="130">
        <v>193</v>
      </c>
      <c r="BC1028" s="131">
        <f t="shared" si="374"/>
        <v>20193</v>
      </c>
      <c r="BE1028" s="7" t="s">
        <v>3271</v>
      </c>
    </row>
    <row r="1029" spans="1:57" hidden="1" outlineLevel="1" x14ac:dyDescent="0.2">
      <c r="A1029" t="s">
        <v>362</v>
      </c>
      <c r="B1029" t="s">
        <v>538</v>
      </c>
      <c r="C1029" s="1">
        <f t="shared" ref="C1029:C1038" si="386">SUM(N1029:AL1029)</f>
        <v>3922</v>
      </c>
      <c r="D1029" s="7">
        <f>RANK(N1029,(N1029:P1029,Q1029:AL1029))</f>
        <v>3</v>
      </c>
      <c r="E1029" s="7">
        <f>RANK(O1029,(N1029:P1029,Q1029:AL1029))</f>
        <v>1</v>
      </c>
      <c r="F1029" s="7">
        <f>IF(P1029&gt;0,RANK(P1029,(N1029:P1029,Q1029:AL1029)),0)</f>
        <v>2</v>
      </c>
      <c r="G1029" s="1">
        <f t="shared" si="376"/>
        <v>720</v>
      </c>
      <c r="H1029" s="2">
        <f t="shared" si="377"/>
        <v>0.18357980622131564</v>
      </c>
      <c r="I1029" s="2"/>
      <c r="J1029" s="2">
        <f t="shared" ref="J1029:J1038" si="387">IF($C1029=0,"-",N1029/$C1029)</f>
        <v>0.2376338602753697</v>
      </c>
      <c r="K1029" s="2">
        <f t="shared" ref="K1029:K1038" si="388">IF($C1029=0,"-",O1029/$C1029)</f>
        <v>0.47144314125446202</v>
      </c>
      <c r="L1029" s="2">
        <f t="shared" ref="L1029:L1038" si="389">IF($C1029=0,"-",P1029/$C1029)</f>
        <v>0.28786333503314637</v>
      </c>
      <c r="M1029" s="2">
        <f t="shared" ref="M1029:M1038" si="390">IF(C1029=0,"-",(1-J1029-K1029-L1029))</f>
        <v>3.0596634370219089E-3</v>
      </c>
      <c r="N1029" s="1">
        <v>932</v>
      </c>
      <c r="O1029" s="1">
        <v>1849</v>
      </c>
      <c r="P1029" s="1">
        <v>1129</v>
      </c>
      <c r="Q1029" s="1">
        <v>12</v>
      </c>
      <c r="AN1029" s="7">
        <f>IF(Q1029&gt;0,RANK(Q1029,(N1029:P1029,Q1029:AL1029)),0)</f>
        <v>4</v>
      </c>
      <c r="AO1029" s="7">
        <f>IF(R1029&gt;0,RANK(R1029,(N1029:P1029,Q1029:AL1029)),0)</f>
        <v>0</v>
      </c>
      <c r="AP1029" s="7">
        <f>IF(S1029&gt;0,RANK(S1029,(N1029:P1029,Q1029:AL1029)),0)</f>
        <v>0</v>
      </c>
      <c r="AQ1029" s="7">
        <f>IF(T1029&gt;0,RANK(T1029,(N1029:P1029,Q1029:AL1029)),0)</f>
        <v>0</v>
      </c>
      <c r="AR1029" s="2">
        <f t="shared" ref="AR1029:AR1038" si="391">IF($C1029=0,"-",Q1029/$C1029)</f>
        <v>3.0596634370219276E-3</v>
      </c>
      <c r="AS1029" s="2">
        <f t="shared" ref="AS1029:AS1038" si="392">IF($C1029=0,"-",R1029/$C1029)</f>
        <v>0</v>
      </c>
      <c r="AT1029" s="2">
        <f t="shared" ref="AT1029:AT1038" si="393">IF($C1029=0,"-",S1029/$C1029)</f>
        <v>0</v>
      </c>
      <c r="AU1029" s="2">
        <f t="shared" ref="AU1029:AU1038" si="394">IF($C1029=0,"-",T1029/$C1029)</f>
        <v>0</v>
      </c>
      <c r="AW1029" t="s">
        <v>362</v>
      </c>
      <c r="AX1029" t="s">
        <v>538</v>
      </c>
      <c r="AY1029">
        <v>1</v>
      </c>
      <c r="BA1029" s="127">
        <v>20</v>
      </c>
      <c r="BB1029" s="130">
        <v>195</v>
      </c>
      <c r="BC1029" s="131">
        <f t="shared" si="374"/>
        <v>20195</v>
      </c>
      <c r="BE1029" s="7" t="s">
        <v>3271</v>
      </c>
    </row>
    <row r="1030" spans="1:57" hidden="1" outlineLevel="1" x14ac:dyDescent="0.2">
      <c r="A1030" t="s">
        <v>2241</v>
      </c>
      <c r="B1030" t="s">
        <v>538</v>
      </c>
      <c r="C1030" s="1">
        <f t="shared" si="386"/>
        <v>1912</v>
      </c>
      <c r="D1030" s="7">
        <f>RANK(N1030,(N1030:P1030,Q1030:AL1030))</f>
        <v>2</v>
      </c>
      <c r="E1030" s="7">
        <f>RANK(O1030,(N1030:P1030,Q1030:AL1030))</f>
        <v>1</v>
      </c>
      <c r="F1030" s="7">
        <f>IF(P1030&gt;0,RANK(P1030,(N1030:P1030,Q1030:AL1030)),0)</f>
        <v>3</v>
      </c>
      <c r="G1030" s="1">
        <f t="shared" si="376"/>
        <v>119</v>
      </c>
      <c r="H1030" s="2">
        <f t="shared" si="377"/>
        <v>6.2238493723849375E-2</v>
      </c>
      <c r="I1030" s="2"/>
      <c r="J1030" s="2">
        <f t="shared" si="387"/>
        <v>0.31799163179916318</v>
      </c>
      <c r="K1030" s="2">
        <f t="shared" si="388"/>
        <v>0.38023012552301255</v>
      </c>
      <c r="L1030" s="2">
        <f t="shared" si="389"/>
        <v>0.30020920502092052</v>
      </c>
      <c r="M1030" s="2">
        <f t="shared" si="390"/>
        <v>1.5690376569038045E-3</v>
      </c>
      <c r="N1030" s="1">
        <v>608</v>
      </c>
      <c r="O1030" s="1">
        <v>727</v>
      </c>
      <c r="P1030" s="1">
        <v>574</v>
      </c>
      <c r="Q1030" s="1">
        <v>3</v>
      </c>
      <c r="AN1030" s="7">
        <f>IF(Q1030&gt;0,RANK(Q1030,(N1030:P1030,Q1030:AL1030)),0)</f>
        <v>4</v>
      </c>
      <c r="AO1030" s="7">
        <f>IF(R1030&gt;0,RANK(R1030,(N1030:P1030,Q1030:AL1030)),0)</f>
        <v>0</v>
      </c>
      <c r="AP1030" s="7">
        <f>IF(S1030&gt;0,RANK(S1030,(N1030:P1030,Q1030:AL1030)),0)</f>
        <v>0</v>
      </c>
      <c r="AQ1030" s="7">
        <f>IF(T1030&gt;0,RANK(T1030,(N1030:P1030,Q1030:AL1030)),0)</f>
        <v>0</v>
      </c>
      <c r="AR1030" s="2">
        <f t="shared" si="391"/>
        <v>1.5690376569037657E-3</v>
      </c>
      <c r="AS1030" s="2">
        <f t="shared" si="392"/>
        <v>0</v>
      </c>
      <c r="AT1030" s="2">
        <f t="shared" si="393"/>
        <v>0</v>
      </c>
      <c r="AU1030" s="2">
        <f t="shared" si="394"/>
        <v>0</v>
      </c>
      <c r="AW1030" t="s">
        <v>2241</v>
      </c>
      <c r="AX1030" t="s">
        <v>538</v>
      </c>
      <c r="AY1030">
        <v>1</v>
      </c>
      <c r="BA1030" s="127">
        <v>20</v>
      </c>
      <c r="BB1030" s="130">
        <v>197</v>
      </c>
      <c r="BC1030" s="131">
        <f t="shared" si="374"/>
        <v>20197</v>
      </c>
      <c r="BE1030" s="7" t="s">
        <v>3271</v>
      </c>
    </row>
    <row r="1031" spans="1:57" hidden="1" outlineLevel="1" x14ac:dyDescent="0.2">
      <c r="A1031" t="s">
        <v>1050</v>
      </c>
      <c r="B1031" t="s">
        <v>538</v>
      </c>
      <c r="C1031" s="1">
        <f t="shared" si="386"/>
        <v>3374</v>
      </c>
      <c r="D1031" s="7">
        <f>RANK(N1031,(N1031:P1031,Q1031:AL1031))</f>
        <v>3</v>
      </c>
      <c r="E1031" s="7">
        <f>RANK(O1031,(N1031:P1031,Q1031:AL1031))</f>
        <v>2</v>
      </c>
      <c r="F1031" s="7">
        <f>IF(P1031&gt;0,RANK(P1031,(N1031:P1031,Q1031:AL1031)),0)</f>
        <v>1</v>
      </c>
      <c r="G1031" s="1">
        <f t="shared" si="376"/>
        <v>4</v>
      </c>
      <c r="H1031" s="2">
        <f t="shared" si="377"/>
        <v>1.1855364552459987E-3</v>
      </c>
      <c r="I1031" s="2"/>
      <c r="J1031" s="2">
        <f t="shared" si="387"/>
        <v>0.25222288085358624</v>
      </c>
      <c r="K1031" s="2">
        <f t="shared" si="388"/>
        <v>0.37166567871962064</v>
      </c>
      <c r="L1031" s="2">
        <f t="shared" si="389"/>
        <v>0.37285121517486663</v>
      </c>
      <c r="M1031" s="2">
        <f t="shared" si="390"/>
        <v>3.2602252519264852E-3</v>
      </c>
      <c r="N1031" s="1">
        <v>851</v>
      </c>
      <c r="O1031" s="1">
        <v>1254</v>
      </c>
      <c r="P1031" s="1">
        <v>1258</v>
      </c>
      <c r="Q1031" s="1">
        <v>11</v>
      </c>
      <c r="AN1031" s="7">
        <f>IF(Q1031&gt;0,RANK(Q1031,(N1031:P1031,Q1031:AL1031)),0)</f>
        <v>4</v>
      </c>
      <c r="AO1031" s="7">
        <f>IF(R1031&gt;0,RANK(R1031,(N1031:P1031,Q1031:AL1031)),0)</f>
        <v>0</v>
      </c>
      <c r="AP1031" s="7">
        <f>IF(S1031&gt;0,RANK(S1031,(N1031:P1031,Q1031:AL1031)),0)</f>
        <v>0</v>
      </c>
      <c r="AQ1031" s="7">
        <f>IF(T1031&gt;0,RANK(T1031,(N1031:P1031,Q1031:AL1031)),0)</f>
        <v>0</v>
      </c>
      <c r="AR1031" s="2">
        <f t="shared" si="391"/>
        <v>3.2602252519264969E-3</v>
      </c>
      <c r="AS1031" s="2">
        <f t="shared" si="392"/>
        <v>0</v>
      </c>
      <c r="AT1031" s="2">
        <f t="shared" si="393"/>
        <v>0</v>
      </c>
      <c r="AU1031" s="2">
        <f t="shared" si="394"/>
        <v>0</v>
      </c>
      <c r="AW1031" t="s">
        <v>1050</v>
      </c>
      <c r="AX1031" t="s">
        <v>538</v>
      </c>
      <c r="AY1031">
        <v>1</v>
      </c>
      <c r="BA1031" s="127">
        <v>20</v>
      </c>
      <c r="BB1031" s="130">
        <v>199</v>
      </c>
      <c r="BC1031" s="131">
        <f t="shared" si="374"/>
        <v>20199</v>
      </c>
      <c r="BE1031" s="7" t="s">
        <v>3271</v>
      </c>
    </row>
    <row r="1032" spans="1:57" hidden="1" outlineLevel="1" x14ac:dyDescent="0.2">
      <c r="A1032" t="s">
        <v>973</v>
      </c>
      <c r="B1032" t="s">
        <v>538</v>
      </c>
      <c r="C1032" s="1">
        <f t="shared" si="386"/>
        <v>1066</v>
      </c>
      <c r="D1032" s="7">
        <f>RANK(N1032,(N1032:P1032,Q1032:AL1032))</f>
        <v>3</v>
      </c>
      <c r="E1032" s="7">
        <f>RANK(O1032,(N1032:P1032,Q1032:AL1032))</f>
        <v>1</v>
      </c>
      <c r="F1032" s="7">
        <f>IF(P1032&gt;0,RANK(P1032,(N1032:P1032,Q1032:AL1032)),0)</f>
        <v>2</v>
      </c>
      <c r="G1032" s="1">
        <f t="shared" si="376"/>
        <v>460</v>
      </c>
      <c r="H1032" s="2">
        <f t="shared" si="377"/>
        <v>0.43151969981238275</v>
      </c>
      <c r="I1032" s="2"/>
      <c r="J1032" s="2">
        <f t="shared" si="387"/>
        <v>0.15384615384615385</v>
      </c>
      <c r="K1032" s="2">
        <f t="shared" si="388"/>
        <v>0.6369606003752345</v>
      </c>
      <c r="L1032" s="2">
        <f t="shared" si="389"/>
        <v>0.20544090056285177</v>
      </c>
      <c r="M1032" s="2">
        <f t="shared" si="390"/>
        <v>3.7523452157598725E-3</v>
      </c>
      <c r="N1032" s="1">
        <v>164</v>
      </c>
      <c r="O1032" s="1">
        <v>679</v>
      </c>
      <c r="P1032" s="1">
        <v>219</v>
      </c>
      <c r="Q1032" s="1">
        <v>4</v>
      </c>
      <c r="AN1032" s="7">
        <f>IF(Q1032&gt;0,RANK(Q1032,(N1032:P1032,Q1032:AL1032)),0)</f>
        <v>4</v>
      </c>
      <c r="AO1032" s="7">
        <f>IF(R1032&gt;0,RANK(R1032,(N1032:P1032,Q1032:AL1032)),0)</f>
        <v>0</v>
      </c>
      <c r="AP1032" s="7">
        <f>IF(S1032&gt;0,RANK(S1032,(N1032:P1032,Q1032:AL1032)),0)</f>
        <v>0</v>
      </c>
      <c r="AQ1032" s="7">
        <f>IF(T1032&gt;0,RANK(T1032,(N1032:P1032,Q1032:AL1032)),0)</f>
        <v>0</v>
      </c>
      <c r="AR1032" s="2">
        <f t="shared" si="391"/>
        <v>3.7523452157598499E-3</v>
      </c>
      <c r="AS1032" s="2">
        <f t="shared" si="392"/>
        <v>0</v>
      </c>
      <c r="AT1032" s="2">
        <f t="shared" si="393"/>
        <v>0</v>
      </c>
      <c r="AU1032" s="2">
        <f t="shared" si="394"/>
        <v>0</v>
      </c>
      <c r="AW1032" t="s">
        <v>973</v>
      </c>
      <c r="AX1032" t="s">
        <v>538</v>
      </c>
      <c r="AY1032">
        <v>1</v>
      </c>
      <c r="BA1032" s="127">
        <v>20</v>
      </c>
      <c r="BB1032" s="130">
        <v>201</v>
      </c>
      <c r="BC1032" s="131">
        <f t="shared" si="374"/>
        <v>20201</v>
      </c>
      <c r="BE1032" s="7" t="s">
        <v>3271</v>
      </c>
    </row>
    <row r="1033" spans="1:57" hidden="1" outlineLevel="1" x14ac:dyDescent="0.2">
      <c r="A1033" t="s">
        <v>563</v>
      </c>
      <c r="B1033" t="s">
        <v>538</v>
      </c>
      <c r="C1033" s="1">
        <f t="shared" si="386"/>
        <v>3702</v>
      </c>
      <c r="D1033" s="7">
        <f>RANK(N1033,(N1033:P1033,Q1033:AL1033))</f>
        <v>3</v>
      </c>
      <c r="E1033" s="7">
        <f>RANK(O1033,(N1033:P1033,Q1033:AL1033))</f>
        <v>1</v>
      </c>
      <c r="F1033" s="7">
        <f>IF(P1033&gt;0,RANK(P1033,(N1033:P1033,Q1033:AL1033)),0)</f>
        <v>2</v>
      </c>
      <c r="G1033" s="1">
        <f t="shared" si="376"/>
        <v>686</v>
      </c>
      <c r="H1033" s="2">
        <f t="shared" si="377"/>
        <v>0.18530524041058888</v>
      </c>
      <c r="I1033" s="2"/>
      <c r="J1033" s="2">
        <f t="shared" si="387"/>
        <v>0.24122096164235549</v>
      </c>
      <c r="K1033" s="2">
        <f t="shared" si="388"/>
        <v>0.47001620745542949</v>
      </c>
      <c r="L1033" s="2">
        <f t="shared" si="389"/>
        <v>0.28471096704484061</v>
      </c>
      <c r="M1033" s="2">
        <f t="shared" si="390"/>
        <v>4.0518638573743826E-3</v>
      </c>
      <c r="N1033" s="1">
        <v>893</v>
      </c>
      <c r="O1033" s="1">
        <v>1740</v>
      </c>
      <c r="P1033" s="1">
        <v>1054</v>
      </c>
      <c r="Q1033" s="1">
        <v>15</v>
      </c>
      <c r="AN1033" s="7">
        <f>IF(Q1033&gt;0,RANK(Q1033,(N1033:P1033,Q1033:AL1033)),0)</f>
        <v>4</v>
      </c>
      <c r="AO1033" s="7">
        <f>IF(R1033&gt;0,RANK(R1033,(N1033:P1033,Q1033:AL1033)),0)</f>
        <v>0</v>
      </c>
      <c r="AP1033" s="7">
        <f>IF(S1033&gt;0,RANK(S1033,(N1033:P1033,Q1033:AL1033)),0)</f>
        <v>0</v>
      </c>
      <c r="AQ1033" s="7">
        <f>IF(T1033&gt;0,RANK(T1033,(N1033:P1033,Q1033:AL1033)),0)</f>
        <v>0</v>
      </c>
      <c r="AR1033" s="2">
        <f t="shared" si="391"/>
        <v>4.0518638573743921E-3</v>
      </c>
      <c r="AS1033" s="2">
        <f t="shared" si="392"/>
        <v>0</v>
      </c>
      <c r="AT1033" s="2">
        <f t="shared" si="393"/>
        <v>0</v>
      </c>
      <c r="AU1033" s="2">
        <f t="shared" si="394"/>
        <v>0</v>
      </c>
      <c r="AW1033" t="s">
        <v>563</v>
      </c>
      <c r="AX1033" t="s">
        <v>538</v>
      </c>
      <c r="AY1033">
        <v>1</v>
      </c>
      <c r="BA1033" s="127">
        <v>20</v>
      </c>
      <c r="BB1033" s="130">
        <v>203</v>
      </c>
      <c r="BC1033" s="131">
        <f t="shared" si="374"/>
        <v>20203</v>
      </c>
      <c r="BE1033" s="7" t="s">
        <v>3271</v>
      </c>
    </row>
    <row r="1034" spans="1:57" hidden="1" outlineLevel="1" x14ac:dyDescent="0.2">
      <c r="A1034" t="s">
        <v>1628</v>
      </c>
      <c r="B1034" t="s">
        <v>538</v>
      </c>
      <c r="C1034" s="1">
        <f t="shared" si="386"/>
        <v>1230</v>
      </c>
      <c r="D1034" s="7">
        <f>RANK(N1034,(N1034:P1034,Q1034:AL1034))</f>
        <v>3</v>
      </c>
      <c r="E1034" s="7">
        <f>RANK(O1034,(N1034:P1034,Q1034:AL1034))</f>
        <v>1</v>
      </c>
      <c r="F1034" s="7">
        <f>IF(P1034&gt;0,RANK(P1034,(N1034:P1034,Q1034:AL1034)),0)</f>
        <v>2</v>
      </c>
      <c r="G1034" s="1">
        <f t="shared" si="376"/>
        <v>378</v>
      </c>
      <c r="H1034" s="2">
        <f t="shared" si="377"/>
        <v>0.3073170731707317</v>
      </c>
      <c r="I1034" s="2"/>
      <c r="J1034" s="2">
        <f t="shared" si="387"/>
        <v>0.19593495934959348</v>
      </c>
      <c r="K1034" s="2">
        <f t="shared" si="388"/>
        <v>0.5536585365853659</v>
      </c>
      <c r="L1034" s="2">
        <f t="shared" si="389"/>
        <v>0.24634146341463414</v>
      </c>
      <c r="M1034" s="2">
        <f t="shared" si="390"/>
        <v>4.0650406504064707E-3</v>
      </c>
      <c r="N1034" s="1">
        <v>241</v>
      </c>
      <c r="O1034" s="1">
        <v>681</v>
      </c>
      <c r="P1034" s="1">
        <v>303</v>
      </c>
      <c r="Q1034" s="1">
        <v>5</v>
      </c>
      <c r="AN1034" s="7">
        <f>IF(Q1034&gt;0,RANK(Q1034,(N1034:P1034,Q1034:AL1034)),0)</f>
        <v>4</v>
      </c>
      <c r="AO1034" s="7">
        <f>IF(R1034&gt;0,RANK(R1034,(N1034:P1034,Q1034:AL1034)),0)</f>
        <v>0</v>
      </c>
      <c r="AP1034" s="7">
        <f>IF(S1034&gt;0,RANK(S1034,(N1034:P1034,Q1034:AL1034)),0)</f>
        <v>0</v>
      </c>
      <c r="AQ1034" s="7">
        <f>IF(T1034&gt;0,RANK(T1034,(N1034:P1034,Q1034:AL1034)),0)</f>
        <v>0</v>
      </c>
      <c r="AR1034" s="2">
        <f t="shared" si="391"/>
        <v>4.0650406504065045E-3</v>
      </c>
      <c r="AS1034" s="2">
        <f t="shared" si="392"/>
        <v>0</v>
      </c>
      <c r="AT1034" s="2">
        <f t="shared" si="393"/>
        <v>0</v>
      </c>
      <c r="AU1034" s="2">
        <f t="shared" si="394"/>
        <v>0</v>
      </c>
      <c r="AW1034" t="s">
        <v>1628</v>
      </c>
      <c r="AX1034" t="s">
        <v>538</v>
      </c>
      <c r="AY1034">
        <v>1</v>
      </c>
      <c r="BA1034" s="127">
        <v>20</v>
      </c>
      <c r="BB1034" s="130">
        <v>205</v>
      </c>
      <c r="BC1034" s="131">
        <f t="shared" si="374"/>
        <v>20205</v>
      </c>
      <c r="BE1034" s="7" t="s">
        <v>3271</v>
      </c>
    </row>
    <row r="1035" spans="1:57" hidden="1" outlineLevel="1" x14ac:dyDescent="0.2">
      <c r="A1035" t="s">
        <v>1629</v>
      </c>
      <c r="B1035" t="s">
        <v>538</v>
      </c>
      <c r="C1035" s="1">
        <f t="shared" si="386"/>
        <v>4635</v>
      </c>
      <c r="D1035" s="7">
        <f>RANK(N1035,(N1035:P1035,Q1035:AL1035))</f>
        <v>3</v>
      </c>
      <c r="E1035" s="7">
        <f>RANK(O1035,(N1035:P1035,Q1035:AL1035))</f>
        <v>1</v>
      </c>
      <c r="F1035" s="7">
        <f>IF(P1035&gt;0,RANK(P1035,(N1035:P1035,Q1035:AL1035)),0)</f>
        <v>2</v>
      </c>
      <c r="G1035" s="1">
        <f t="shared" si="376"/>
        <v>560</v>
      </c>
      <c r="H1035" s="2">
        <f t="shared" si="377"/>
        <v>0.12081984897518878</v>
      </c>
      <c r="I1035" s="2"/>
      <c r="J1035" s="2">
        <f t="shared" si="387"/>
        <v>0.2871628910463862</v>
      </c>
      <c r="K1035" s="2">
        <f t="shared" si="388"/>
        <v>0.41531823085221142</v>
      </c>
      <c r="L1035" s="2">
        <f t="shared" si="389"/>
        <v>0.29449838187702265</v>
      </c>
      <c r="M1035" s="2">
        <f t="shared" si="390"/>
        <v>3.0204962243797762E-3</v>
      </c>
      <c r="N1035" s="1">
        <v>1331</v>
      </c>
      <c r="O1035" s="1">
        <v>1925</v>
      </c>
      <c r="P1035" s="1">
        <v>1365</v>
      </c>
      <c r="Q1035" s="1">
        <v>14</v>
      </c>
      <c r="AN1035" s="7">
        <f>IF(Q1035&gt;0,RANK(Q1035,(N1035:P1035,Q1035:AL1035)),0)</f>
        <v>4</v>
      </c>
      <c r="AO1035" s="7">
        <f>IF(R1035&gt;0,RANK(R1035,(N1035:P1035,Q1035:AL1035)),0)</f>
        <v>0</v>
      </c>
      <c r="AP1035" s="7">
        <f>IF(S1035&gt;0,RANK(S1035,(N1035:P1035,Q1035:AL1035)),0)</f>
        <v>0</v>
      </c>
      <c r="AQ1035" s="7">
        <f>IF(T1035&gt;0,RANK(T1035,(N1035:P1035,Q1035:AL1035)),0)</f>
        <v>0</v>
      </c>
      <c r="AR1035" s="2">
        <f t="shared" si="391"/>
        <v>3.0204962243797194E-3</v>
      </c>
      <c r="AS1035" s="2">
        <f t="shared" si="392"/>
        <v>0</v>
      </c>
      <c r="AT1035" s="2">
        <f t="shared" si="393"/>
        <v>0</v>
      </c>
      <c r="AU1035" s="2">
        <f t="shared" si="394"/>
        <v>0</v>
      </c>
      <c r="AW1035" t="s">
        <v>1629</v>
      </c>
      <c r="AX1035" t="s">
        <v>538</v>
      </c>
      <c r="AY1035">
        <v>2</v>
      </c>
      <c r="BA1035" s="127">
        <v>20</v>
      </c>
      <c r="BB1035" s="130">
        <v>207</v>
      </c>
      <c r="BC1035" s="131">
        <f t="shared" si="374"/>
        <v>20207</v>
      </c>
      <c r="BE1035" s="7" t="s">
        <v>3271</v>
      </c>
    </row>
    <row r="1036" spans="1:57" hidden="1" outlineLevel="1" x14ac:dyDescent="0.2">
      <c r="A1036" t="s">
        <v>3265</v>
      </c>
      <c r="B1036" t="s">
        <v>538</v>
      </c>
      <c r="C1036" s="1">
        <f t="shared" si="386"/>
        <v>1866</v>
      </c>
      <c r="D1036" s="7">
        <f>RANK(N1036,(N1036:P1036,Q1036:AL1036))</f>
        <v>3</v>
      </c>
      <c r="E1036" s="7">
        <f>RANK(O1036,(N1036:P1036,Q1036:AL1036))</f>
        <v>1</v>
      </c>
      <c r="F1036" s="7">
        <f>IF(P1036&gt;0,RANK(P1036,(N1036:P1036,Q1036:AL1036)),0)</f>
        <v>2</v>
      </c>
      <c r="G1036" s="1">
        <f t="shared" si="376"/>
        <v>58</v>
      </c>
      <c r="H1036" s="2">
        <f t="shared" si="377"/>
        <v>3.1082529474812434E-2</v>
      </c>
      <c r="I1036" s="2"/>
      <c r="J1036" s="2">
        <f t="shared" si="387"/>
        <v>0.3161843515541265</v>
      </c>
      <c r="K1036" s="2">
        <f t="shared" si="388"/>
        <v>0.35476956055734193</v>
      </c>
      <c r="L1036" s="2">
        <f t="shared" si="389"/>
        <v>0.3236870310825295</v>
      </c>
      <c r="M1036" s="2">
        <f t="shared" si="390"/>
        <v>5.3590568060020716E-3</v>
      </c>
      <c r="N1036" s="1">
        <v>590</v>
      </c>
      <c r="O1036" s="1">
        <v>662</v>
      </c>
      <c r="P1036" s="1">
        <v>604</v>
      </c>
      <c r="Q1036" s="1">
        <v>10</v>
      </c>
      <c r="AN1036" s="7">
        <f>IF(Q1036&gt;0,RANK(Q1036,(N1036:P1036,Q1036:AL1036)),0)</f>
        <v>4</v>
      </c>
      <c r="AO1036" s="7">
        <f>IF(R1036&gt;0,RANK(R1036,(N1036:P1036,Q1036:AL1036)),0)</f>
        <v>0</v>
      </c>
      <c r="AP1036" s="7">
        <f>IF(S1036&gt;0,RANK(S1036,(N1036:P1036,Q1036:AL1036)),0)</f>
        <v>0</v>
      </c>
      <c r="AQ1036" s="7">
        <f>IF(T1036&gt;0,RANK(T1036,(N1036:P1036,Q1036:AL1036)),0)</f>
        <v>0</v>
      </c>
      <c r="AR1036" s="2">
        <f t="shared" si="391"/>
        <v>5.3590568060021436E-3</v>
      </c>
      <c r="AS1036" s="2">
        <f t="shared" si="392"/>
        <v>0</v>
      </c>
      <c r="AT1036" s="2">
        <f t="shared" si="393"/>
        <v>0</v>
      </c>
      <c r="AU1036" s="2">
        <f t="shared" si="394"/>
        <v>0</v>
      </c>
      <c r="AW1036" t="s">
        <v>3265</v>
      </c>
      <c r="AX1036" t="s">
        <v>538</v>
      </c>
      <c r="AY1036">
        <v>2</v>
      </c>
      <c r="BA1036" s="127">
        <v>20</v>
      </c>
      <c r="BB1036" s="130">
        <v>209</v>
      </c>
      <c r="BC1036" s="131">
        <f t="shared" si="374"/>
        <v>20209</v>
      </c>
      <c r="BE1036" s="7" t="s">
        <v>3271</v>
      </c>
    </row>
    <row r="1037" spans="1:57" hidden="1" outlineLevel="1" x14ac:dyDescent="0.2">
      <c r="A1037" t="s">
        <v>3196</v>
      </c>
      <c r="B1037" t="s">
        <v>538</v>
      </c>
      <c r="C1037" s="1">
        <f t="shared" si="386"/>
        <v>61124</v>
      </c>
      <c r="D1037" s="7">
        <f>RANK(N1037,(N1037:P1037,Q1037:AL1037))</f>
        <v>1</v>
      </c>
      <c r="E1037" s="7">
        <f>RANK(O1037,(N1037:P1037,Q1037:AL1037))</f>
        <v>3</v>
      </c>
      <c r="F1037" s="7">
        <f>IF(P1037&gt;0,RANK(P1037,(N1037:P1037,Q1037:AL1037)),0)</f>
        <v>2</v>
      </c>
      <c r="G1037" s="1">
        <f t="shared" si="376"/>
        <v>20777</v>
      </c>
      <c r="H1037" s="2">
        <f t="shared" si="377"/>
        <v>0.33991558144100514</v>
      </c>
      <c r="I1037" s="2"/>
      <c r="J1037" s="2">
        <f t="shared" si="387"/>
        <v>0.56274131274131278</v>
      </c>
      <c r="K1037" s="2">
        <f t="shared" si="388"/>
        <v>0.21058831228322752</v>
      </c>
      <c r="L1037" s="2">
        <f t="shared" si="389"/>
        <v>0.22282573130030758</v>
      </c>
      <c r="M1037" s="2">
        <f t="shared" si="390"/>
        <v>3.8446436751521096E-3</v>
      </c>
      <c r="N1037" s="1">
        <v>34397</v>
      </c>
      <c r="O1037" s="1">
        <v>12872</v>
      </c>
      <c r="P1037" s="1">
        <v>13620</v>
      </c>
      <c r="Q1037" s="1">
        <v>235</v>
      </c>
      <c r="AN1037" s="7">
        <f>IF(Q1037&gt;0,RANK(Q1037,(N1037:P1037,Q1037:AL1037)),0)</f>
        <v>4</v>
      </c>
      <c r="AO1037" s="7">
        <f>IF(R1037&gt;0,RANK(R1037,(N1037:P1037,Q1037:AL1037)),0)</f>
        <v>0</v>
      </c>
      <c r="AP1037" s="7">
        <f>IF(S1037&gt;0,RANK(S1037,(N1037:P1037,Q1037:AL1037)),0)</f>
        <v>0</v>
      </c>
      <c r="AQ1037" s="7">
        <f>IF(T1037&gt;0,RANK(T1037,(N1037:P1037,Q1037:AL1037)),0)</f>
        <v>0</v>
      </c>
      <c r="AR1037" s="2">
        <f t="shared" si="391"/>
        <v>3.8446436751521499E-3</v>
      </c>
      <c r="AS1037" s="2">
        <f t="shared" si="392"/>
        <v>0</v>
      </c>
      <c r="AT1037" s="2">
        <f t="shared" si="393"/>
        <v>0</v>
      </c>
      <c r="AU1037" s="2">
        <f t="shared" si="394"/>
        <v>0</v>
      </c>
      <c r="AW1037" t="s">
        <v>3196</v>
      </c>
      <c r="AX1037" t="s">
        <v>538</v>
      </c>
      <c r="AY1037">
        <v>3</v>
      </c>
      <c r="BA1037" s="127">
        <v>20</v>
      </c>
      <c r="BB1037" s="130"/>
      <c r="BC1037" s="127">
        <v>20</v>
      </c>
      <c r="BE1037" s="7" t="s">
        <v>2095</v>
      </c>
    </row>
    <row r="1038" spans="1:57" collapsed="1" x14ac:dyDescent="0.2">
      <c r="A1038" t="s">
        <v>163</v>
      </c>
      <c r="B1038" t="s">
        <v>566</v>
      </c>
      <c r="C1038" s="1">
        <f t="shared" si="386"/>
        <v>1157236</v>
      </c>
      <c r="D1038" s="7">
        <f>RANK(N1038,(N1038:P1038,Q1038:AL1038))</f>
        <v>2</v>
      </c>
      <c r="E1038" s="7">
        <f>RANK(O1038,(N1038:P1038,Q1038:AL1038))</f>
        <v>1</v>
      </c>
      <c r="F1038" s="7">
        <f>IF(P1038&gt;0,RANK(P1038,(N1038:P1038,Q1038:AL1038)),0)</f>
        <v>3</v>
      </c>
      <c r="G1038" s="1">
        <f t="shared" si="376"/>
        <v>59517</v>
      </c>
      <c r="H1038" s="2">
        <f t="shared" si="377"/>
        <v>5.1430304622393355E-2</v>
      </c>
      <c r="I1038" s="2"/>
      <c r="J1038" s="2">
        <f t="shared" si="387"/>
        <v>0.33738494136027569</v>
      </c>
      <c r="K1038" s="2">
        <f t="shared" si="388"/>
        <v>0.38881524598266903</v>
      </c>
      <c r="L1038" s="2">
        <f t="shared" si="389"/>
        <v>0.26991728567033862</v>
      </c>
      <c r="M1038" s="2">
        <f t="shared" si="390"/>
        <v>3.8825269867167056E-3</v>
      </c>
      <c r="N1038" s="1">
        <f>SUM(N933:N1037)</f>
        <v>390434</v>
      </c>
      <c r="O1038" s="1">
        <f>SUM(O933:O1037)</f>
        <v>449951</v>
      </c>
      <c r="P1038" s="1">
        <f>SUM(P933:P1037)</f>
        <v>312358</v>
      </c>
      <c r="Q1038" s="1">
        <f>SUM(Q933:Q1037)</f>
        <v>4314</v>
      </c>
      <c r="R1038" s="3">
        <v>71</v>
      </c>
      <c r="S1038" s="3">
        <v>9</v>
      </c>
      <c r="T1038" s="3">
        <v>28</v>
      </c>
      <c r="U1038" s="3">
        <v>71</v>
      </c>
      <c r="V1038" s="3"/>
      <c r="W1038" s="3"/>
      <c r="X1038" s="3"/>
      <c r="AN1038" s="7">
        <f>IF(Q1038&gt;0,RANK(Q1038,(N1038:P1038,Q1038:AL1038)),0)</f>
        <v>4</v>
      </c>
      <c r="AO1038" s="7">
        <f>IF(R1038&gt;0,RANK(R1038,(N1038:P1038,Q1038:AL1038)),0)</f>
        <v>5</v>
      </c>
      <c r="AP1038" s="7">
        <f>IF(S1038&gt;0,RANK(S1038,(N1038:P1038,Q1038:AL1038)),0)</f>
        <v>8</v>
      </c>
      <c r="AQ1038" s="7">
        <f>IF(T1038&gt;0,RANK(T1038,(N1038:P1038,Q1038:AL1038)),0)</f>
        <v>7</v>
      </c>
      <c r="AR1038" s="2">
        <f t="shared" si="391"/>
        <v>3.7278480793891651E-3</v>
      </c>
      <c r="AS1038" s="2">
        <f t="shared" si="392"/>
        <v>6.1353086146645976E-5</v>
      </c>
      <c r="AT1038" s="2">
        <f t="shared" si="393"/>
        <v>7.7771517650678E-6</v>
      </c>
      <c r="AU1038" s="2">
        <f t="shared" si="394"/>
        <v>2.4195583269099822E-5</v>
      </c>
      <c r="AW1038" t="s">
        <v>163</v>
      </c>
      <c r="AX1038" t="s">
        <v>566</v>
      </c>
      <c r="BA1038" s="127"/>
      <c r="BB1038" s="130"/>
    </row>
    <row r="1039" spans="1:57" x14ac:dyDescent="0.2">
      <c r="C1039" s="1"/>
      <c r="E1039" s="7"/>
      <c r="F1039" s="7"/>
      <c r="I1039" s="2"/>
      <c r="AN1039" s="7"/>
      <c r="AO1039" s="7"/>
      <c r="AP1039" s="7"/>
      <c r="AQ1039" s="7"/>
      <c r="BA1039" s="127">
        <v>21</v>
      </c>
      <c r="BB1039" s="130">
        <v>1</v>
      </c>
      <c r="BC1039" s="131">
        <f t="shared" ref="BC1039:BC1102" si="395">BA1039*1000+BB1039</f>
        <v>21001</v>
      </c>
      <c r="BE1039" s="7" t="s">
        <v>3271</v>
      </c>
    </row>
    <row r="1040" spans="1:57" ht="13" hidden="1" customHeight="1" outlineLevel="1" x14ac:dyDescent="0.2">
      <c r="A1040" t="s">
        <v>1740</v>
      </c>
      <c r="B1040" t="s">
        <v>1739</v>
      </c>
      <c r="C1040" s="1">
        <f t="shared" ref="C1040:C1071" si="396">SUM(N1040:AL1040)</f>
        <v>6424</v>
      </c>
      <c r="D1040" s="7">
        <f>RANK(N1040,(N1040:P1040,Q1040:AL1040))</f>
        <v>2</v>
      </c>
      <c r="E1040" s="7">
        <f>RANK(O1040,(N1040:P1040,Q1040:AL1040))</f>
        <v>1</v>
      </c>
      <c r="F1040" s="7">
        <f>IF(P1040&gt;0,RANK(P1040,(N1040:P1040,Q1040:AL1040)),0)</f>
        <v>3</v>
      </c>
      <c r="G1040" s="1">
        <f t="shared" ref="G1040:G1071" si="397">MAX(N1040:P1040)-LARGE(N1040:P1040,2)</f>
        <v>1696</v>
      </c>
      <c r="H1040" s="2">
        <f t="shared" ref="H1040:H1092" si="398">G1040/C1040</f>
        <v>0.26400996264009963</v>
      </c>
      <c r="I1040" s="2"/>
      <c r="J1040" s="2">
        <f t="shared" ref="J1040:J1071" si="399">IF($C1040=0,"-",N1040/$C1040)</f>
        <v>0.31818181818181818</v>
      </c>
      <c r="K1040" s="2">
        <f t="shared" ref="K1040:K1071" si="400">IF($C1040=0,"-",O1040/$C1040)</f>
        <v>0.5821917808219178</v>
      </c>
      <c r="L1040" s="2">
        <f t="shared" ref="L1040:L1071" si="401">IF($C1040=0,"-",P1040/$C1040)</f>
        <v>9.6046077210460767E-2</v>
      </c>
      <c r="M1040" s="2">
        <f t="shared" ref="M1040:M1071" si="402">IF(C1040=0,"-",(1-J1040-K1040-L1040))</f>
        <v>3.5803237858033077E-3</v>
      </c>
      <c r="N1040" s="1">
        <v>2044</v>
      </c>
      <c r="O1040" s="1">
        <v>3740</v>
      </c>
      <c r="P1040" s="1">
        <v>617</v>
      </c>
      <c r="Q1040" s="1">
        <v>19</v>
      </c>
      <c r="T1040" s="1">
        <v>2</v>
      </c>
      <c r="U1040" s="1">
        <v>2</v>
      </c>
      <c r="AN1040" s="7">
        <f>IF(Q1040&gt;0,RANK(Q1040,(N1040:P1040,Q1040:AL1040)),0)</f>
        <v>4</v>
      </c>
      <c r="AO1040" s="7">
        <f>IF(R1040&gt;0,RANK(R1040,(N1040:P1040,Q1040:AL1040)),0)</f>
        <v>0</v>
      </c>
      <c r="AP1040" s="7">
        <f>IF(S1040&gt;0,RANK(S1040,(N1040:P1040,Q1040:AL1040)),0)</f>
        <v>0</v>
      </c>
      <c r="AQ1040" s="7">
        <f>IF(T1040&gt;0,RANK(T1040,(N1040:P1040,Q1040:AL1040)),0)</f>
        <v>5</v>
      </c>
      <c r="AR1040" s="2">
        <f t="shared" ref="AR1040:AR1071" si="403">IF($C1040=0,"-",Q1040/$C1040)</f>
        <v>2.9576587795765879E-3</v>
      </c>
      <c r="AS1040" s="2">
        <f t="shared" ref="AS1040:AS1071" si="404">IF($C1040=0,"-",R1040/$C1040)</f>
        <v>0</v>
      </c>
      <c r="AT1040" s="2">
        <f t="shared" ref="AT1040:AT1071" si="405">IF($C1040=0,"-",S1040/$C1040)</f>
        <v>0</v>
      </c>
      <c r="AU1040" s="2">
        <f t="shared" ref="AU1040:AU1071" si="406">IF($C1040=0,"-",T1040/$C1040)</f>
        <v>3.1133250311332503E-4</v>
      </c>
      <c r="AW1040" t="s">
        <v>1740</v>
      </c>
      <c r="AX1040" t="s">
        <v>1739</v>
      </c>
      <c r="AY1040">
        <v>1</v>
      </c>
      <c r="BA1040" s="127">
        <v>21</v>
      </c>
      <c r="BB1040" s="130">
        <v>3</v>
      </c>
      <c r="BC1040" s="131">
        <f t="shared" si="395"/>
        <v>21003</v>
      </c>
      <c r="BE1040" s="7" t="s">
        <v>3271</v>
      </c>
    </row>
    <row r="1041" spans="1:57" ht="13" hidden="1" customHeight="1" outlineLevel="1" x14ac:dyDescent="0.2">
      <c r="A1041" t="s">
        <v>355</v>
      </c>
      <c r="B1041" t="s">
        <v>1739</v>
      </c>
      <c r="C1041" s="1">
        <f t="shared" si="396"/>
        <v>5415</v>
      </c>
      <c r="D1041" s="7">
        <f>RANK(N1041,(N1041:P1041,Q1041:AL1041))</f>
        <v>2</v>
      </c>
      <c r="E1041" s="7">
        <f>RANK(O1041,(N1041:P1041,Q1041:AL1041))</f>
        <v>1</v>
      </c>
      <c r="F1041" s="7">
        <f>IF(P1041&gt;0,RANK(P1041,(N1041:P1041,Q1041:AL1041)),0)</f>
        <v>3</v>
      </c>
      <c r="G1041" s="1">
        <f t="shared" si="397"/>
        <v>707</v>
      </c>
      <c r="H1041" s="2">
        <f t="shared" si="398"/>
        <v>0.13056325023084026</v>
      </c>
      <c r="I1041" s="2"/>
      <c r="J1041" s="2">
        <f t="shared" si="399"/>
        <v>0.37673130193905818</v>
      </c>
      <c r="K1041" s="2">
        <f t="shared" si="400"/>
        <v>0.50729455216989838</v>
      </c>
      <c r="L1041" s="2">
        <f t="shared" si="401"/>
        <v>0.11191135734072022</v>
      </c>
      <c r="M1041" s="2">
        <f t="shared" si="402"/>
        <v>4.0627885503232708E-3</v>
      </c>
      <c r="N1041" s="1">
        <v>2040</v>
      </c>
      <c r="O1041" s="1">
        <v>2747</v>
      </c>
      <c r="P1041" s="1">
        <v>606</v>
      </c>
      <c r="Q1041" s="1">
        <v>19</v>
      </c>
      <c r="S1041" s="1">
        <v>1</v>
      </c>
      <c r="U1041" s="1">
        <v>2</v>
      </c>
      <c r="AN1041" s="7">
        <f>IF(Q1041&gt;0,RANK(Q1041,(N1041:P1041,Q1041:AL1041)),0)</f>
        <v>4</v>
      </c>
      <c r="AO1041" s="7">
        <f>IF(R1041&gt;0,RANK(R1041,(N1041:P1041,Q1041:AL1041)),0)</f>
        <v>0</v>
      </c>
      <c r="AP1041" s="7">
        <f>IF(S1041&gt;0,RANK(S1041,(N1041:P1041,Q1041:AL1041)),0)</f>
        <v>6</v>
      </c>
      <c r="AQ1041" s="7">
        <f>IF(T1041&gt;0,RANK(T1041,(N1041:P1041,Q1041:AL1041)),0)</f>
        <v>0</v>
      </c>
      <c r="AR1041" s="2">
        <f t="shared" si="403"/>
        <v>3.5087719298245615E-3</v>
      </c>
      <c r="AS1041" s="2">
        <f t="shared" si="404"/>
        <v>0</v>
      </c>
      <c r="AT1041" s="2">
        <f t="shared" si="405"/>
        <v>1.8467220683287164E-4</v>
      </c>
      <c r="AU1041" s="2">
        <f t="shared" si="406"/>
        <v>0</v>
      </c>
      <c r="AW1041" t="s">
        <v>355</v>
      </c>
      <c r="AX1041" t="s">
        <v>1739</v>
      </c>
      <c r="AY1041">
        <v>1</v>
      </c>
      <c r="BA1041" s="127">
        <v>21</v>
      </c>
      <c r="BB1041" s="130">
        <v>5</v>
      </c>
      <c r="BC1041" s="131">
        <f t="shared" si="395"/>
        <v>21005</v>
      </c>
      <c r="BE1041" s="7" t="s">
        <v>3271</v>
      </c>
    </row>
    <row r="1042" spans="1:57" ht="13" hidden="1" customHeight="1" outlineLevel="1" x14ac:dyDescent="0.2">
      <c r="A1042" t="s">
        <v>1861</v>
      </c>
      <c r="B1042" t="s">
        <v>1739</v>
      </c>
      <c r="C1042" s="1">
        <f t="shared" si="396"/>
        <v>6472</v>
      </c>
      <c r="D1042" s="7">
        <f>RANK(N1042,(N1042:P1042,Q1042:AL1042))</f>
        <v>2</v>
      </c>
      <c r="E1042" s="7">
        <f>RANK(O1042,(N1042:P1042,Q1042:AL1042))</f>
        <v>1</v>
      </c>
      <c r="F1042" s="7">
        <f>IF(P1042&gt;0,RANK(P1042,(N1042:P1042,Q1042:AL1042)),0)</f>
        <v>3</v>
      </c>
      <c r="G1042" s="1">
        <f t="shared" si="397"/>
        <v>240</v>
      </c>
      <c r="H1042" s="2">
        <f t="shared" si="398"/>
        <v>3.7082818294190356E-2</v>
      </c>
      <c r="I1042" s="2"/>
      <c r="J1042" s="2">
        <f t="shared" si="399"/>
        <v>0.38488875154511742</v>
      </c>
      <c r="K1042" s="2">
        <f t="shared" si="400"/>
        <v>0.42197156983930778</v>
      </c>
      <c r="L1042" s="2">
        <f t="shared" si="401"/>
        <v>0.18834981458590852</v>
      </c>
      <c r="M1042" s="2">
        <f t="shared" si="402"/>
        <v>4.7898640296663297E-3</v>
      </c>
      <c r="N1042" s="1">
        <v>2491</v>
      </c>
      <c r="O1042" s="1">
        <v>2731</v>
      </c>
      <c r="P1042" s="1">
        <v>1219</v>
      </c>
      <c r="Q1042" s="1">
        <v>25</v>
      </c>
      <c r="R1042" s="1">
        <v>2</v>
      </c>
      <c r="S1042" s="1">
        <v>2</v>
      </c>
      <c r="T1042" s="1">
        <v>1</v>
      </c>
      <c r="U1042" s="1">
        <v>1</v>
      </c>
      <c r="AN1042" s="7">
        <f>IF(Q1042&gt;0,RANK(Q1042,(N1042:P1042,Q1042:AL1042)),0)</f>
        <v>4</v>
      </c>
      <c r="AO1042" s="7">
        <f>IF(R1042&gt;0,RANK(R1042,(N1042:P1042,Q1042:AL1042)),0)</f>
        <v>5</v>
      </c>
      <c r="AP1042" s="7">
        <f>IF(S1042&gt;0,RANK(S1042,(N1042:P1042,Q1042:AL1042)),0)</f>
        <v>5</v>
      </c>
      <c r="AQ1042" s="7">
        <f>IF(T1042&gt;0,RANK(T1042,(N1042:P1042,Q1042:AL1042)),0)</f>
        <v>7</v>
      </c>
      <c r="AR1042" s="2">
        <f t="shared" si="403"/>
        <v>3.8627935723114957E-3</v>
      </c>
      <c r="AS1042" s="2">
        <f t="shared" si="404"/>
        <v>3.0902348578491963E-4</v>
      </c>
      <c r="AT1042" s="2">
        <f t="shared" si="405"/>
        <v>3.0902348578491963E-4</v>
      </c>
      <c r="AU1042" s="2">
        <f t="shared" si="406"/>
        <v>1.5451174289245981E-4</v>
      </c>
      <c r="AW1042" t="s">
        <v>1861</v>
      </c>
      <c r="AX1042" t="s">
        <v>1739</v>
      </c>
      <c r="AY1042">
        <v>6</v>
      </c>
      <c r="BA1042" s="127">
        <v>21</v>
      </c>
      <c r="BB1042" s="130">
        <v>7</v>
      </c>
      <c r="BC1042" s="131">
        <f t="shared" si="395"/>
        <v>21007</v>
      </c>
      <c r="BE1042" s="7" t="s">
        <v>3271</v>
      </c>
    </row>
    <row r="1043" spans="1:57" ht="13" hidden="1" customHeight="1" outlineLevel="1" x14ac:dyDescent="0.2">
      <c r="A1043" t="s">
        <v>2635</v>
      </c>
      <c r="B1043" t="s">
        <v>1739</v>
      </c>
      <c r="C1043" s="1">
        <f t="shared" si="396"/>
        <v>3880</v>
      </c>
      <c r="D1043" s="7">
        <f>RANK(N1043,(N1043:P1043,Q1043:AL1043))</f>
        <v>1</v>
      </c>
      <c r="E1043" s="7">
        <f>RANK(O1043,(N1043:P1043,Q1043:AL1043))</f>
        <v>2</v>
      </c>
      <c r="F1043" s="7">
        <f>IF(P1043&gt;0,RANK(P1043,(N1043:P1043,Q1043:AL1043)),0)</f>
        <v>3</v>
      </c>
      <c r="G1043" s="1">
        <f t="shared" si="397"/>
        <v>1160</v>
      </c>
      <c r="H1043" s="2">
        <f t="shared" si="398"/>
        <v>0.29896907216494845</v>
      </c>
      <c r="I1043" s="2"/>
      <c r="J1043" s="2">
        <f t="shared" si="399"/>
        <v>0.58453608247422684</v>
      </c>
      <c r="K1043" s="2">
        <f t="shared" si="400"/>
        <v>0.28556701030927834</v>
      </c>
      <c r="L1043" s="2">
        <f t="shared" si="401"/>
        <v>0.12886597938144329</v>
      </c>
      <c r="M1043" s="2">
        <f t="shared" si="402"/>
        <v>1.0309278350515427E-3</v>
      </c>
      <c r="N1043" s="1">
        <v>2268</v>
      </c>
      <c r="O1043" s="1">
        <v>1108</v>
      </c>
      <c r="P1043" s="1">
        <v>500</v>
      </c>
      <c r="Q1043" s="1">
        <v>3</v>
      </c>
      <c r="T1043" s="1">
        <v>1</v>
      </c>
      <c r="AN1043" s="7">
        <f>IF(Q1043&gt;0,RANK(Q1043,(N1043:P1043,Q1043:AL1043)),0)</f>
        <v>4</v>
      </c>
      <c r="AO1043" s="7">
        <f>IF(R1043&gt;0,RANK(R1043,(N1043:P1043,Q1043:AL1043)),0)</f>
        <v>0</v>
      </c>
      <c r="AP1043" s="7">
        <f>IF(S1043&gt;0,RANK(S1043,(N1043:P1043,Q1043:AL1043)),0)</f>
        <v>0</v>
      </c>
      <c r="AQ1043" s="7">
        <f>IF(T1043&gt;0,RANK(T1043,(N1043:P1043,Q1043:AL1043)),0)</f>
        <v>5</v>
      </c>
      <c r="AR1043" s="2">
        <f t="shared" si="403"/>
        <v>7.7319587628865976E-4</v>
      </c>
      <c r="AS1043" s="2">
        <f t="shared" si="404"/>
        <v>0</v>
      </c>
      <c r="AT1043" s="2">
        <f t="shared" si="405"/>
        <v>0</v>
      </c>
      <c r="AU1043" s="2">
        <f t="shared" si="406"/>
        <v>2.577319587628866E-4</v>
      </c>
      <c r="AW1043" t="s">
        <v>2635</v>
      </c>
      <c r="AX1043" t="s">
        <v>1739</v>
      </c>
      <c r="AY1043">
        <v>1</v>
      </c>
      <c r="BA1043" s="127">
        <v>21</v>
      </c>
      <c r="BB1043" s="130">
        <v>9</v>
      </c>
      <c r="BC1043" s="131">
        <f t="shared" si="395"/>
        <v>21009</v>
      </c>
      <c r="BE1043" s="7" t="s">
        <v>3271</v>
      </c>
    </row>
    <row r="1044" spans="1:57" ht="13" hidden="1" customHeight="1" outlineLevel="1" x14ac:dyDescent="0.2">
      <c r="A1044" t="s">
        <v>2539</v>
      </c>
      <c r="B1044" t="s">
        <v>1739</v>
      </c>
      <c r="C1044" s="1">
        <f t="shared" si="396"/>
        <v>12973</v>
      </c>
      <c r="D1044" s="7">
        <f>RANK(N1044,(N1044:P1044,Q1044:AL1044))</f>
        <v>1</v>
      </c>
      <c r="E1044" s="7">
        <f>RANK(O1044,(N1044:P1044,Q1044:AL1044))</f>
        <v>2</v>
      </c>
      <c r="F1044" s="7">
        <f>IF(P1044&gt;0,RANK(P1044,(N1044:P1044,Q1044:AL1044)),0)</f>
        <v>3</v>
      </c>
      <c r="G1044" s="1">
        <f t="shared" si="397"/>
        <v>221</v>
      </c>
      <c r="H1044" s="2">
        <f t="shared" si="398"/>
        <v>1.7035381176289215E-2</v>
      </c>
      <c r="I1044" s="2"/>
      <c r="J1044" s="2">
        <f t="shared" si="399"/>
        <v>0.43844908656440301</v>
      </c>
      <c r="K1044" s="2">
        <f t="shared" si="400"/>
        <v>0.42141370538811379</v>
      </c>
      <c r="L1044" s="2">
        <f t="shared" si="401"/>
        <v>0.13705388113774764</v>
      </c>
      <c r="M1044" s="2">
        <f t="shared" si="402"/>
        <v>3.0833269097355065E-3</v>
      </c>
      <c r="N1044" s="1">
        <v>5688</v>
      </c>
      <c r="O1044" s="1">
        <v>5467</v>
      </c>
      <c r="P1044" s="1">
        <v>1778</v>
      </c>
      <c r="Q1044" s="1">
        <v>30</v>
      </c>
      <c r="S1044" s="1">
        <v>3</v>
      </c>
      <c r="T1044" s="1">
        <v>3</v>
      </c>
      <c r="U1044" s="1">
        <v>4</v>
      </c>
      <c r="AN1044" s="7">
        <f>IF(Q1044&gt;0,RANK(Q1044,(N1044:P1044,Q1044:AL1044)),0)</f>
        <v>4</v>
      </c>
      <c r="AO1044" s="7">
        <f>IF(R1044&gt;0,RANK(R1044,(N1044:P1044,Q1044:AL1044)),0)</f>
        <v>0</v>
      </c>
      <c r="AP1044" s="7">
        <f>IF(S1044&gt;0,RANK(S1044,(N1044:P1044,Q1044:AL1044)),0)</f>
        <v>6</v>
      </c>
      <c r="AQ1044" s="7">
        <f>IF(T1044&gt;0,RANK(T1044,(N1044:P1044,Q1044:AL1044)),0)</f>
        <v>6</v>
      </c>
      <c r="AR1044" s="2">
        <f t="shared" si="403"/>
        <v>2.3124951823017036E-3</v>
      </c>
      <c r="AS1044" s="2">
        <f t="shared" si="404"/>
        <v>0</v>
      </c>
      <c r="AT1044" s="2">
        <f t="shared" si="405"/>
        <v>2.3124951823017036E-4</v>
      </c>
      <c r="AU1044" s="2">
        <f t="shared" si="406"/>
        <v>2.3124951823017036E-4</v>
      </c>
      <c r="AW1044" t="s">
        <v>2539</v>
      </c>
      <c r="AX1044" t="s">
        <v>1739</v>
      </c>
      <c r="AY1044">
        <v>2</v>
      </c>
      <c r="BA1044" s="127">
        <v>21</v>
      </c>
      <c r="BB1044" s="130">
        <v>11</v>
      </c>
      <c r="BC1044" s="131">
        <f t="shared" si="395"/>
        <v>21011</v>
      </c>
      <c r="BE1044" s="7" t="s">
        <v>3271</v>
      </c>
    </row>
    <row r="1045" spans="1:57" ht="13" hidden="1" customHeight="1" outlineLevel="1" x14ac:dyDescent="0.2">
      <c r="A1045" t="s">
        <v>2540</v>
      </c>
      <c r="B1045" t="s">
        <v>1739</v>
      </c>
      <c r="C1045" s="1">
        <f t="shared" si="396"/>
        <v>4204</v>
      </c>
      <c r="D1045" s="7">
        <f>RANK(N1045,(N1045:P1045,Q1045:AL1045))</f>
        <v>1</v>
      </c>
      <c r="E1045" s="7">
        <f>RANK(O1045,(N1045:P1045,Q1045:AL1045))</f>
        <v>2</v>
      </c>
      <c r="F1045" s="7">
        <f>IF(P1045&gt;0,RANK(P1045,(N1045:P1045,Q1045:AL1045)),0)</f>
        <v>3</v>
      </c>
      <c r="G1045" s="1">
        <f t="shared" si="397"/>
        <v>970</v>
      </c>
      <c r="H1045" s="2">
        <f t="shared" si="398"/>
        <v>0.230732635585157</v>
      </c>
      <c r="I1045" s="2"/>
      <c r="J1045" s="2">
        <f t="shared" si="399"/>
        <v>0.53020932445290203</v>
      </c>
      <c r="K1045" s="2">
        <f t="shared" si="400"/>
        <v>0.29947668886774498</v>
      </c>
      <c r="L1045" s="2">
        <f t="shared" si="401"/>
        <v>0.16508087535680305</v>
      </c>
      <c r="M1045" s="2">
        <f t="shared" si="402"/>
        <v>5.2331113225499437E-3</v>
      </c>
      <c r="N1045" s="1">
        <v>2229</v>
      </c>
      <c r="O1045" s="1">
        <v>1259</v>
      </c>
      <c r="P1045" s="1">
        <v>694</v>
      </c>
      <c r="Q1045" s="1">
        <v>14</v>
      </c>
      <c r="S1045" s="1">
        <v>3</v>
      </c>
      <c r="T1045" s="1">
        <v>2</v>
      </c>
      <c r="U1045" s="1">
        <v>3</v>
      </c>
      <c r="AN1045" s="7">
        <f>IF(Q1045&gt;0,RANK(Q1045,(N1045:P1045,Q1045:AL1045)),0)</f>
        <v>4</v>
      </c>
      <c r="AO1045" s="7">
        <f>IF(R1045&gt;0,RANK(R1045,(N1045:P1045,Q1045:AL1045)),0)</f>
        <v>0</v>
      </c>
      <c r="AP1045" s="7">
        <f>IF(S1045&gt;0,RANK(S1045,(N1045:P1045,Q1045:AL1045)),0)</f>
        <v>5</v>
      </c>
      <c r="AQ1045" s="7">
        <f>IF(T1045&gt;0,RANK(T1045,(N1045:P1045,Q1045:AL1045)),0)</f>
        <v>7</v>
      </c>
      <c r="AR1045" s="2">
        <f t="shared" si="403"/>
        <v>3.3301617507136062E-3</v>
      </c>
      <c r="AS1045" s="2">
        <f t="shared" si="404"/>
        <v>0</v>
      </c>
      <c r="AT1045" s="2">
        <f t="shared" si="405"/>
        <v>7.1360608943862988E-4</v>
      </c>
      <c r="AU1045" s="2">
        <f t="shared" si="406"/>
        <v>4.7573739295908661E-4</v>
      </c>
      <c r="AW1045" t="s">
        <v>2540</v>
      </c>
      <c r="AX1045" t="s">
        <v>1739</v>
      </c>
      <c r="AY1045">
        <v>6</v>
      </c>
      <c r="BA1045" s="127">
        <v>21</v>
      </c>
      <c r="BB1045" s="130">
        <v>13</v>
      </c>
      <c r="BC1045" s="131">
        <f t="shared" si="395"/>
        <v>21013</v>
      </c>
      <c r="BE1045" s="7" t="s">
        <v>3271</v>
      </c>
    </row>
    <row r="1046" spans="1:57" ht="13" hidden="1" customHeight="1" outlineLevel="1" x14ac:dyDescent="0.2">
      <c r="A1046" t="s">
        <v>2588</v>
      </c>
      <c r="B1046" t="s">
        <v>1739</v>
      </c>
      <c r="C1046" s="1">
        <f t="shared" si="396"/>
        <v>11575</v>
      </c>
      <c r="D1046" s="7">
        <f>RANK(N1046,(N1046:P1046,Q1046:AL1046))</f>
        <v>1</v>
      </c>
      <c r="E1046" s="7">
        <f>RANK(O1046,(N1046:P1046,Q1046:AL1046))</f>
        <v>2</v>
      </c>
      <c r="F1046" s="7">
        <f>IF(P1046&gt;0,RANK(P1046,(N1046:P1046,Q1046:AL1046)),0)</f>
        <v>3</v>
      </c>
      <c r="G1046" s="1">
        <f t="shared" si="397"/>
        <v>1244</v>
      </c>
      <c r="H1046" s="2">
        <f t="shared" si="398"/>
        <v>0.10747300215982722</v>
      </c>
      <c r="I1046" s="2"/>
      <c r="J1046" s="2">
        <f t="shared" si="399"/>
        <v>0.49632829373650106</v>
      </c>
      <c r="K1046" s="2">
        <f t="shared" si="400"/>
        <v>0.38885529157667387</v>
      </c>
      <c r="L1046" s="2">
        <f t="shared" si="401"/>
        <v>0.10306695464362851</v>
      </c>
      <c r="M1046" s="2">
        <f t="shared" si="402"/>
        <v>1.1749460043196616E-2</v>
      </c>
      <c r="N1046" s="1">
        <v>5745</v>
      </c>
      <c r="O1046" s="1">
        <v>4501</v>
      </c>
      <c r="P1046" s="1">
        <v>1193</v>
      </c>
      <c r="Q1046" s="1">
        <v>110</v>
      </c>
      <c r="S1046" s="1">
        <v>8</v>
      </c>
      <c r="T1046" s="1">
        <v>9</v>
      </c>
      <c r="U1046" s="1">
        <v>9</v>
      </c>
      <c r="AN1046" s="7">
        <f>IF(Q1046&gt;0,RANK(Q1046,(N1046:P1046,Q1046:AL1046)),0)</f>
        <v>4</v>
      </c>
      <c r="AO1046" s="7">
        <f>IF(R1046&gt;0,RANK(R1046,(N1046:P1046,Q1046:AL1046)),0)</f>
        <v>0</v>
      </c>
      <c r="AP1046" s="7">
        <f>IF(S1046&gt;0,RANK(S1046,(N1046:P1046,Q1046:AL1046)),0)</f>
        <v>7</v>
      </c>
      <c r="AQ1046" s="7">
        <f>IF(T1046&gt;0,RANK(T1046,(N1046:P1046,Q1046:AL1046)),0)</f>
        <v>5</v>
      </c>
      <c r="AR1046" s="2">
        <f t="shared" si="403"/>
        <v>9.5032397408207347E-3</v>
      </c>
      <c r="AS1046" s="2">
        <f t="shared" si="404"/>
        <v>0</v>
      </c>
      <c r="AT1046" s="2">
        <f t="shared" si="405"/>
        <v>6.9114470842332617E-4</v>
      </c>
      <c r="AU1046" s="2">
        <f t="shared" si="406"/>
        <v>7.7753779697624186E-4</v>
      </c>
      <c r="AW1046" t="s">
        <v>2588</v>
      </c>
      <c r="AX1046" t="s">
        <v>1739</v>
      </c>
      <c r="AY1046">
        <v>5</v>
      </c>
      <c r="BA1046" s="127">
        <v>21</v>
      </c>
      <c r="BB1046" s="130">
        <v>15</v>
      </c>
      <c r="BC1046" s="131">
        <f t="shared" si="395"/>
        <v>21015</v>
      </c>
      <c r="BE1046" s="7" t="s">
        <v>3271</v>
      </c>
    </row>
    <row r="1047" spans="1:57" ht="13" hidden="1" customHeight="1" outlineLevel="1" x14ac:dyDescent="0.2">
      <c r="A1047" t="s">
        <v>1434</v>
      </c>
      <c r="B1047" t="s">
        <v>1739</v>
      </c>
      <c r="C1047" s="1">
        <f t="shared" si="396"/>
        <v>23575</v>
      </c>
      <c r="D1047" s="7">
        <f>RANK(N1047,(N1047:P1047,Q1047:AL1047))</f>
        <v>2</v>
      </c>
      <c r="E1047" s="7">
        <f>RANK(O1047,(N1047:P1047,Q1047:AL1047))</f>
        <v>1</v>
      </c>
      <c r="F1047" s="7">
        <f>IF(P1047&gt;0,RANK(P1047,(N1047:P1047,Q1047:AL1047)),0)</f>
        <v>3</v>
      </c>
      <c r="G1047" s="1">
        <f t="shared" si="397"/>
        <v>5792</v>
      </c>
      <c r="H1047" s="2">
        <f t="shared" si="398"/>
        <v>0.24568398727465535</v>
      </c>
      <c r="I1047" s="2"/>
      <c r="J1047" s="2">
        <f t="shared" si="399"/>
        <v>0.27630965005302227</v>
      </c>
      <c r="K1047" s="2">
        <f t="shared" si="400"/>
        <v>0.52199363732767767</v>
      </c>
      <c r="L1047" s="2">
        <f t="shared" si="401"/>
        <v>0.19834570519618239</v>
      </c>
      <c r="M1047" s="2">
        <f t="shared" si="402"/>
        <v>3.3510074231177245E-3</v>
      </c>
      <c r="N1047" s="1">
        <v>6514</v>
      </c>
      <c r="O1047" s="1">
        <v>12306</v>
      </c>
      <c r="P1047" s="1">
        <v>4676</v>
      </c>
      <c r="Q1047" s="1">
        <v>60</v>
      </c>
      <c r="S1047" s="1">
        <v>2</v>
      </c>
      <c r="T1047" s="1">
        <v>15</v>
      </c>
      <c r="U1047" s="1">
        <v>2</v>
      </c>
      <c r="AN1047" s="7">
        <f>IF(Q1047&gt;0,RANK(Q1047,(N1047:P1047,Q1047:AL1047)),0)</f>
        <v>4</v>
      </c>
      <c r="AO1047" s="7">
        <f>IF(R1047&gt;0,RANK(R1047,(N1047:P1047,Q1047:AL1047)),0)</f>
        <v>0</v>
      </c>
      <c r="AP1047" s="7">
        <f>IF(S1047&gt;0,RANK(S1047,(N1047:P1047,Q1047:AL1047)),0)</f>
        <v>6</v>
      </c>
      <c r="AQ1047" s="7">
        <f>IF(T1047&gt;0,RANK(T1047,(N1047:P1047,Q1047:AL1047)),0)</f>
        <v>5</v>
      </c>
      <c r="AR1047" s="2">
        <f t="shared" si="403"/>
        <v>2.5450689289501591E-3</v>
      </c>
      <c r="AS1047" s="2">
        <f t="shared" si="404"/>
        <v>0</v>
      </c>
      <c r="AT1047" s="2">
        <f t="shared" si="405"/>
        <v>8.4835630965005297E-5</v>
      </c>
      <c r="AU1047" s="2">
        <f t="shared" si="406"/>
        <v>6.3626723223753979E-4</v>
      </c>
      <c r="AW1047" t="s">
        <v>1434</v>
      </c>
      <c r="AX1047" t="s">
        <v>1739</v>
      </c>
      <c r="AY1047">
        <v>4</v>
      </c>
      <c r="BA1047" s="127">
        <v>21</v>
      </c>
      <c r="BB1047" s="130">
        <v>17</v>
      </c>
      <c r="BC1047" s="131">
        <f t="shared" si="395"/>
        <v>21017</v>
      </c>
      <c r="BE1047" s="7" t="s">
        <v>3271</v>
      </c>
    </row>
    <row r="1048" spans="1:57" ht="13" hidden="1" customHeight="1" outlineLevel="1" x14ac:dyDescent="0.2">
      <c r="A1048" t="s">
        <v>2612</v>
      </c>
      <c r="B1048" t="s">
        <v>1739</v>
      </c>
      <c r="C1048" s="1">
        <f t="shared" si="396"/>
        <v>6920</v>
      </c>
      <c r="D1048" s="7">
        <f>RANK(N1048,(N1048:P1048,Q1048:AL1048))</f>
        <v>1</v>
      </c>
      <c r="E1048" s="7">
        <f>RANK(O1048,(N1048:P1048,Q1048:AL1048))</f>
        <v>2</v>
      </c>
      <c r="F1048" s="7">
        <f>IF(P1048&gt;0,RANK(P1048,(N1048:P1048,Q1048:AL1048)),0)</f>
        <v>3</v>
      </c>
      <c r="G1048" s="1">
        <f t="shared" si="397"/>
        <v>188</v>
      </c>
      <c r="H1048" s="2">
        <f t="shared" si="398"/>
        <v>2.7167630057803469E-2</v>
      </c>
      <c r="I1048" s="2"/>
      <c r="J1048" s="2">
        <f t="shared" si="399"/>
        <v>0.41835260115606937</v>
      </c>
      <c r="K1048" s="2">
        <f t="shared" si="400"/>
        <v>0.39118497109826589</v>
      </c>
      <c r="L1048" s="2">
        <f t="shared" si="401"/>
        <v>0.18641618497109827</v>
      </c>
      <c r="M1048" s="2">
        <f t="shared" si="402"/>
        <v>4.0462427745664165E-3</v>
      </c>
      <c r="N1048" s="1">
        <v>2895</v>
      </c>
      <c r="O1048" s="1">
        <v>2707</v>
      </c>
      <c r="P1048" s="1">
        <v>1290</v>
      </c>
      <c r="Q1048" s="1">
        <v>18</v>
      </c>
      <c r="R1048" s="1">
        <v>4</v>
      </c>
      <c r="S1048" s="1">
        <v>1</v>
      </c>
      <c r="U1048" s="1">
        <v>5</v>
      </c>
      <c r="AN1048" s="7">
        <f>IF(Q1048&gt;0,RANK(Q1048,(N1048:P1048,Q1048:AL1048)),0)</f>
        <v>4</v>
      </c>
      <c r="AO1048" s="7">
        <f>IF(R1048&gt;0,RANK(R1048,(N1048:P1048,Q1048:AL1048)),0)</f>
        <v>6</v>
      </c>
      <c r="AP1048" s="7">
        <f>IF(S1048&gt;0,RANK(S1048,(N1048:P1048,Q1048:AL1048)),0)</f>
        <v>7</v>
      </c>
      <c r="AQ1048" s="7">
        <f>IF(T1048&gt;0,RANK(T1048,(N1048:P1048,Q1048:AL1048)),0)</f>
        <v>0</v>
      </c>
      <c r="AR1048" s="2">
        <f t="shared" si="403"/>
        <v>2.6011560693641619E-3</v>
      </c>
      <c r="AS1048" s="2">
        <f t="shared" si="404"/>
        <v>5.7803468208092489E-4</v>
      </c>
      <c r="AT1048" s="2">
        <f t="shared" si="405"/>
        <v>1.4450867052023122E-4</v>
      </c>
      <c r="AU1048" s="2">
        <f t="shared" si="406"/>
        <v>0</v>
      </c>
      <c r="AW1048" t="s">
        <v>2612</v>
      </c>
      <c r="AX1048" t="s">
        <v>1739</v>
      </c>
      <c r="AY1048">
        <v>6</v>
      </c>
      <c r="BA1048" s="127">
        <v>21</v>
      </c>
      <c r="BB1048" s="130">
        <v>19</v>
      </c>
      <c r="BC1048" s="131">
        <f t="shared" si="395"/>
        <v>21019</v>
      </c>
      <c r="BE1048" s="7" t="s">
        <v>3271</v>
      </c>
    </row>
    <row r="1049" spans="1:57" ht="13" hidden="1" customHeight="1" outlineLevel="1" x14ac:dyDescent="0.2">
      <c r="A1049" t="s">
        <v>2508</v>
      </c>
      <c r="B1049" t="s">
        <v>1739</v>
      </c>
      <c r="C1049" s="1">
        <f t="shared" si="396"/>
        <v>21147</v>
      </c>
      <c r="D1049" s="7">
        <f>RANK(N1049,(N1049:P1049,Q1049:AL1049))</f>
        <v>1</v>
      </c>
      <c r="E1049" s="7">
        <f>RANK(O1049,(N1049:P1049,Q1049:AL1049))</f>
        <v>2</v>
      </c>
      <c r="F1049" s="7">
        <f>IF(P1049&gt;0,RANK(P1049,(N1049:P1049,Q1049:AL1049)),0)</f>
        <v>3</v>
      </c>
      <c r="G1049" s="1">
        <f t="shared" si="397"/>
        <v>3109</v>
      </c>
      <c r="H1049" s="2">
        <f t="shared" si="398"/>
        <v>0.14701848962027711</v>
      </c>
      <c r="I1049" s="2"/>
      <c r="J1049" s="2">
        <f t="shared" si="399"/>
        <v>0.49633517756655793</v>
      </c>
      <c r="K1049" s="2">
        <f t="shared" si="400"/>
        <v>0.34931668794628079</v>
      </c>
      <c r="L1049" s="2">
        <f t="shared" si="401"/>
        <v>0.15108526032061284</v>
      </c>
      <c r="M1049" s="2">
        <f t="shared" si="402"/>
        <v>3.2628741665484962E-3</v>
      </c>
      <c r="N1049" s="1">
        <v>10496</v>
      </c>
      <c r="O1049" s="1">
        <v>7387</v>
      </c>
      <c r="P1049" s="1">
        <v>3195</v>
      </c>
      <c r="Q1049" s="1">
        <v>36</v>
      </c>
      <c r="R1049" s="1">
        <v>5</v>
      </c>
      <c r="S1049" s="1">
        <v>2</v>
      </c>
      <c r="T1049" s="1">
        <v>14</v>
      </c>
      <c r="U1049" s="1">
        <v>12</v>
      </c>
      <c r="AN1049" s="7">
        <f>IF(Q1049&gt;0,RANK(Q1049,(N1049:P1049,Q1049:AL1049)),0)</f>
        <v>4</v>
      </c>
      <c r="AO1049" s="7">
        <f>IF(R1049&gt;0,RANK(R1049,(N1049:P1049,Q1049:AL1049)),0)</f>
        <v>7</v>
      </c>
      <c r="AP1049" s="7">
        <f>IF(S1049&gt;0,RANK(S1049,(N1049:P1049,Q1049:AL1049)),0)</f>
        <v>8</v>
      </c>
      <c r="AQ1049" s="7">
        <f>IF(T1049&gt;0,RANK(T1049,(N1049:P1049,Q1049:AL1049)),0)</f>
        <v>5</v>
      </c>
      <c r="AR1049" s="2">
        <f t="shared" si="403"/>
        <v>1.7023691303731025E-3</v>
      </c>
      <c r="AS1049" s="2">
        <f t="shared" si="404"/>
        <v>2.3644015699626425E-4</v>
      </c>
      <c r="AT1049" s="2">
        <f t="shared" si="405"/>
        <v>9.4576062798505705E-5</v>
      </c>
      <c r="AU1049" s="2">
        <f t="shared" si="406"/>
        <v>6.6203243958953991E-4</v>
      </c>
      <c r="AW1049" t="s">
        <v>2508</v>
      </c>
      <c r="AX1049" t="s">
        <v>1739</v>
      </c>
      <c r="AY1049">
        <v>4</v>
      </c>
      <c r="BA1049" s="127">
        <v>21</v>
      </c>
      <c r="BB1049" s="130">
        <v>21</v>
      </c>
      <c r="BC1049" s="131">
        <f t="shared" si="395"/>
        <v>21021</v>
      </c>
      <c r="BE1049" s="7" t="s">
        <v>3271</v>
      </c>
    </row>
    <row r="1050" spans="1:57" ht="13" hidden="1" customHeight="1" outlineLevel="1" x14ac:dyDescent="0.2">
      <c r="A1050" t="s">
        <v>3086</v>
      </c>
      <c r="B1050" t="s">
        <v>1739</v>
      </c>
      <c r="C1050" s="1">
        <f t="shared" si="396"/>
        <v>9278</v>
      </c>
      <c r="D1050" s="7">
        <f>RANK(N1050,(N1050:P1050,Q1050:AL1050))</f>
        <v>2</v>
      </c>
      <c r="E1050" s="7">
        <f>RANK(O1050,(N1050:P1050,Q1050:AL1050))</f>
        <v>1</v>
      </c>
      <c r="F1050" s="7">
        <f>IF(P1050&gt;0,RANK(P1050,(N1050:P1050,Q1050:AL1050)),0)</f>
        <v>3</v>
      </c>
      <c r="G1050" s="1">
        <f t="shared" si="397"/>
        <v>125</v>
      </c>
      <c r="H1050" s="2">
        <f t="shared" si="398"/>
        <v>1.3472731192067256E-2</v>
      </c>
      <c r="I1050" s="2"/>
      <c r="J1050" s="2">
        <f t="shared" si="399"/>
        <v>0.41970252209527914</v>
      </c>
      <c r="K1050" s="2">
        <f t="shared" si="400"/>
        <v>0.43317525328734641</v>
      </c>
      <c r="L1050" s="2">
        <f t="shared" si="401"/>
        <v>0.14388876913127829</v>
      </c>
      <c r="M1050" s="2">
        <f t="shared" si="402"/>
        <v>3.2334554860961595E-3</v>
      </c>
      <c r="N1050" s="1">
        <v>3894</v>
      </c>
      <c r="O1050" s="1">
        <v>4019</v>
      </c>
      <c r="P1050" s="1">
        <v>1335</v>
      </c>
      <c r="Q1050" s="1">
        <v>19</v>
      </c>
      <c r="T1050" s="1">
        <v>4</v>
      </c>
      <c r="U1050" s="1">
        <v>7</v>
      </c>
      <c r="AN1050" s="7">
        <f>IF(Q1050&gt;0,RANK(Q1050,(N1050:P1050,Q1050:AL1050)),0)</f>
        <v>4</v>
      </c>
      <c r="AO1050" s="7">
        <f>IF(R1050&gt;0,RANK(R1050,(N1050:P1050,Q1050:AL1050)),0)</f>
        <v>0</v>
      </c>
      <c r="AP1050" s="7">
        <f>IF(S1050&gt;0,RANK(S1050,(N1050:P1050,Q1050:AL1050)),0)</f>
        <v>0</v>
      </c>
      <c r="AQ1050" s="7">
        <f>IF(T1050&gt;0,RANK(T1050,(N1050:P1050,Q1050:AL1050)),0)</f>
        <v>6</v>
      </c>
      <c r="AR1050" s="2">
        <f t="shared" si="403"/>
        <v>2.0478551411942229E-3</v>
      </c>
      <c r="AS1050" s="2">
        <f t="shared" si="404"/>
        <v>0</v>
      </c>
      <c r="AT1050" s="2">
        <f t="shared" si="405"/>
        <v>0</v>
      </c>
      <c r="AU1050" s="2">
        <f t="shared" si="406"/>
        <v>4.3112739814615218E-4</v>
      </c>
      <c r="AW1050" t="s">
        <v>3086</v>
      </c>
      <c r="AX1050" t="s">
        <v>1739</v>
      </c>
      <c r="AY1050">
        <v>6</v>
      </c>
      <c r="BA1050" s="127">
        <v>21</v>
      </c>
      <c r="BB1050" s="130">
        <v>23</v>
      </c>
      <c r="BC1050" s="131">
        <f t="shared" si="395"/>
        <v>21023</v>
      </c>
      <c r="BE1050" s="7" t="s">
        <v>3271</v>
      </c>
    </row>
    <row r="1051" spans="1:57" ht="13" hidden="1" customHeight="1" outlineLevel="1" x14ac:dyDescent="0.2">
      <c r="A1051" t="s">
        <v>2464</v>
      </c>
      <c r="B1051" t="s">
        <v>1739</v>
      </c>
      <c r="C1051" s="1">
        <f t="shared" si="396"/>
        <v>2932</v>
      </c>
      <c r="D1051" s="7">
        <f>RANK(N1051,(N1051:P1051,Q1051:AL1051))</f>
        <v>1</v>
      </c>
      <c r="E1051" s="7">
        <f>RANK(O1051,(N1051:P1051,Q1051:AL1051))</f>
        <v>2</v>
      </c>
      <c r="F1051" s="7">
        <f>IF(P1051&gt;0,RANK(P1051,(N1051:P1051,Q1051:AL1051)),0)</f>
        <v>3</v>
      </c>
      <c r="G1051" s="1">
        <f t="shared" si="397"/>
        <v>97</v>
      </c>
      <c r="H1051" s="2">
        <f t="shared" si="398"/>
        <v>3.3083219645293316E-2</v>
      </c>
      <c r="I1051" s="2"/>
      <c r="J1051" s="2">
        <f t="shared" si="399"/>
        <v>0.42939972714870395</v>
      </c>
      <c r="K1051" s="2">
        <f t="shared" si="400"/>
        <v>0.39631650750341063</v>
      </c>
      <c r="L1051" s="2">
        <f t="shared" si="401"/>
        <v>0.17053206002728513</v>
      </c>
      <c r="M1051" s="2">
        <f t="shared" si="402"/>
        <v>3.7517053206002349E-3</v>
      </c>
      <c r="N1051" s="1">
        <v>1259</v>
      </c>
      <c r="O1051" s="1">
        <v>1162</v>
      </c>
      <c r="P1051" s="1">
        <v>500</v>
      </c>
      <c r="Q1051" s="1">
        <v>9</v>
      </c>
      <c r="U1051" s="1">
        <v>2</v>
      </c>
      <c r="AN1051" s="7">
        <f>IF(Q1051&gt;0,RANK(Q1051,(N1051:P1051,Q1051:AL1051)),0)</f>
        <v>4</v>
      </c>
      <c r="AO1051" s="7">
        <f>IF(R1051&gt;0,RANK(R1051,(N1051:P1051,Q1051:AL1051)),0)</f>
        <v>0</v>
      </c>
      <c r="AP1051" s="7">
        <f>IF(S1051&gt;0,RANK(S1051,(N1051:P1051,Q1051:AL1051)),0)</f>
        <v>0</v>
      </c>
      <c r="AQ1051" s="7">
        <f>IF(T1051&gt;0,RANK(T1051,(N1051:P1051,Q1051:AL1051)),0)</f>
        <v>0</v>
      </c>
      <c r="AR1051" s="2">
        <f t="shared" si="403"/>
        <v>3.0695770804911324E-3</v>
      </c>
      <c r="AS1051" s="2">
        <f t="shared" si="404"/>
        <v>0</v>
      </c>
      <c r="AT1051" s="2">
        <f t="shared" si="405"/>
        <v>0</v>
      </c>
      <c r="AU1051" s="2">
        <f t="shared" si="406"/>
        <v>0</v>
      </c>
      <c r="AW1051" t="s">
        <v>2464</v>
      </c>
      <c r="AX1051" t="s">
        <v>1739</v>
      </c>
      <c r="AY1051">
        <v>4</v>
      </c>
      <c r="BA1051" s="127">
        <v>21</v>
      </c>
      <c r="BB1051" s="130">
        <v>25</v>
      </c>
      <c r="BC1051" s="131">
        <f t="shared" si="395"/>
        <v>21025</v>
      </c>
      <c r="BE1051" s="7" t="s">
        <v>3271</v>
      </c>
    </row>
    <row r="1052" spans="1:57" ht="13" hidden="1" customHeight="1" outlineLevel="1" x14ac:dyDescent="0.2">
      <c r="A1052" t="s">
        <v>734</v>
      </c>
      <c r="B1052" t="s">
        <v>1739</v>
      </c>
      <c r="C1052" s="1">
        <f t="shared" si="396"/>
        <v>5336</v>
      </c>
      <c r="D1052" s="7">
        <f>RANK(N1052,(N1052:P1052,Q1052:AL1052))</f>
        <v>1</v>
      </c>
      <c r="E1052" s="7">
        <f>RANK(O1052,(N1052:P1052,Q1052:AL1052))</f>
        <v>2</v>
      </c>
      <c r="F1052" s="7">
        <f>IF(P1052&gt;0,RANK(P1052,(N1052:P1052,Q1052:AL1052)),0)</f>
        <v>3</v>
      </c>
      <c r="G1052" s="1">
        <f t="shared" si="397"/>
        <v>2193</v>
      </c>
      <c r="H1052" s="2">
        <f t="shared" si="398"/>
        <v>0.41098200899550225</v>
      </c>
      <c r="I1052" s="2"/>
      <c r="J1052" s="2">
        <f t="shared" si="399"/>
        <v>0.65517241379310343</v>
      </c>
      <c r="K1052" s="2">
        <f t="shared" si="400"/>
        <v>0.24419040479760121</v>
      </c>
      <c r="L1052" s="2">
        <f t="shared" si="401"/>
        <v>9.6514242878560724E-2</v>
      </c>
      <c r="M1052" s="2">
        <f t="shared" si="402"/>
        <v>4.1229385307346433E-3</v>
      </c>
      <c r="N1052" s="1">
        <v>3496</v>
      </c>
      <c r="O1052" s="1">
        <v>1303</v>
      </c>
      <c r="P1052" s="1">
        <v>515</v>
      </c>
      <c r="Q1052" s="1">
        <v>13</v>
      </c>
      <c r="S1052" s="1">
        <v>2</v>
      </c>
      <c r="T1052" s="1">
        <v>3</v>
      </c>
      <c r="U1052" s="1">
        <v>4</v>
      </c>
      <c r="AN1052" s="7">
        <f>IF(Q1052&gt;0,RANK(Q1052,(N1052:P1052,Q1052:AL1052)),0)</f>
        <v>4</v>
      </c>
      <c r="AO1052" s="7">
        <f>IF(R1052&gt;0,RANK(R1052,(N1052:P1052,Q1052:AL1052)),0)</f>
        <v>0</v>
      </c>
      <c r="AP1052" s="7">
        <f>IF(S1052&gt;0,RANK(S1052,(N1052:P1052,Q1052:AL1052)),0)</f>
        <v>7</v>
      </c>
      <c r="AQ1052" s="7">
        <f>IF(T1052&gt;0,RANK(T1052,(N1052:P1052,Q1052:AL1052)),0)</f>
        <v>6</v>
      </c>
      <c r="AR1052" s="2">
        <f t="shared" si="403"/>
        <v>2.4362818590704647E-3</v>
      </c>
      <c r="AS1052" s="2">
        <f t="shared" si="404"/>
        <v>0</v>
      </c>
      <c r="AT1052" s="2">
        <f t="shared" si="405"/>
        <v>3.7481259370314841E-4</v>
      </c>
      <c r="AU1052" s="2">
        <f t="shared" si="406"/>
        <v>5.6221889055472259E-4</v>
      </c>
      <c r="AW1052" t="s">
        <v>734</v>
      </c>
      <c r="AX1052" t="s">
        <v>1739</v>
      </c>
      <c r="AY1052">
        <v>5</v>
      </c>
      <c r="BA1052" s="127">
        <v>21</v>
      </c>
      <c r="BB1052" s="130">
        <v>27</v>
      </c>
      <c r="BC1052" s="131">
        <f t="shared" si="395"/>
        <v>21027</v>
      </c>
      <c r="BE1052" s="7" t="s">
        <v>3271</v>
      </c>
    </row>
    <row r="1053" spans="1:57" ht="13" hidden="1" customHeight="1" outlineLevel="1" x14ac:dyDescent="0.2">
      <c r="A1053" t="s">
        <v>803</v>
      </c>
      <c r="B1053" t="s">
        <v>1739</v>
      </c>
      <c r="C1053" s="1">
        <f t="shared" si="396"/>
        <v>7013</v>
      </c>
      <c r="D1053" s="7">
        <f>RANK(N1053,(N1053:P1053,Q1053:AL1053))</f>
        <v>1</v>
      </c>
      <c r="E1053" s="7">
        <f>RANK(O1053,(N1053:P1053,Q1053:AL1053))</f>
        <v>2</v>
      </c>
      <c r="F1053" s="7">
        <f>IF(P1053&gt;0,RANK(P1053,(N1053:P1053,Q1053:AL1053)),0)</f>
        <v>3</v>
      </c>
      <c r="G1053" s="1">
        <f t="shared" si="397"/>
        <v>172</v>
      </c>
      <c r="H1053" s="2">
        <f t="shared" si="398"/>
        <v>2.4525880507628689E-2</v>
      </c>
      <c r="I1053" s="2"/>
      <c r="J1053" s="2">
        <f t="shared" si="399"/>
        <v>0.44388991872237271</v>
      </c>
      <c r="K1053" s="2">
        <f t="shared" si="400"/>
        <v>0.41936403821474405</v>
      </c>
      <c r="L1053" s="2">
        <f t="shared" si="401"/>
        <v>0.13474975046342508</v>
      </c>
      <c r="M1053" s="2">
        <f t="shared" si="402"/>
        <v>1.9962925994581604E-3</v>
      </c>
      <c r="N1053" s="1">
        <v>3113</v>
      </c>
      <c r="O1053" s="1">
        <v>2941</v>
      </c>
      <c r="P1053" s="1">
        <v>945</v>
      </c>
      <c r="Q1053" s="1">
        <v>11</v>
      </c>
      <c r="S1053" s="1">
        <v>1</v>
      </c>
      <c r="U1053" s="1">
        <v>2</v>
      </c>
      <c r="AN1053" s="7">
        <f>IF(Q1053&gt;0,RANK(Q1053,(N1053:P1053,Q1053:AL1053)),0)</f>
        <v>4</v>
      </c>
      <c r="AO1053" s="7">
        <f>IF(R1053&gt;0,RANK(R1053,(N1053:P1053,Q1053:AL1053)),0)</f>
        <v>0</v>
      </c>
      <c r="AP1053" s="7">
        <f>IF(S1053&gt;0,RANK(S1053,(N1053:P1053,Q1053:AL1053)),0)</f>
        <v>6</v>
      </c>
      <c r="AQ1053" s="7">
        <f>IF(T1053&gt;0,RANK(T1053,(N1053:P1053,Q1053:AL1053)),0)</f>
        <v>0</v>
      </c>
      <c r="AR1053" s="2">
        <f t="shared" si="403"/>
        <v>1.5685156138599743E-3</v>
      </c>
      <c r="AS1053" s="2">
        <f t="shared" si="404"/>
        <v>0</v>
      </c>
      <c r="AT1053" s="2">
        <f t="shared" si="405"/>
        <v>1.4259232853272493E-4</v>
      </c>
      <c r="AU1053" s="2">
        <f t="shared" si="406"/>
        <v>0</v>
      </c>
      <c r="AW1053" t="s">
        <v>803</v>
      </c>
      <c r="AX1053" t="s">
        <v>1739</v>
      </c>
      <c r="AY1053">
        <v>2</v>
      </c>
      <c r="BA1053" s="127">
        <v>21</v>
      </c>
      <c r="BB1053" s="130">
        <v>29</v>
      </c>
      <c r="BC1053" s="131">
        <f t="shared" si="395"/>
        <v>21029</v>
      </c>
      <c r="BE1053" s="7" t="s">
        <v>3271</v>
      </c>
    </row>
    <row r="1054" spans="1:57" ht="13" hidden="1" customHeight="1" outlineLevel="1" x14ac:dyDescent="0.2">
      <c r="A1054" t="s">
        <v>2515</v>
      </c>
      <c r="B1054" t="s">
        <v>1739</v>
      </c>
      <c r="C1054" s="1">
        <f t="shared" si="396"/>
        <v>18969</v>
      </c>
      <c r="D1054" s="7">
        <f>RANK(N1054,(N1054:P1054,Q1054:AL1054))</f>
        <v>1</v>
      </c>
      <c r="E1054" s="7">
        <f>RANK(O1054,(N1054:P1054,Q1054:AL1054))</f>
        <v>2</v>
      </c>
      <c r="F1054" s="7">
        <f>IF(P1054&gt;0,RANK(P1054,(N1054:P1054,Q1054:AL1054)),0)</f>
        <v>3</v>
      </c>
      <c r="G1054" s="1">
        <f t="shared" si="397"/>
        <v>85</v>
      </c>
      <c r="H1054" s="2">
        <f t="shared" si="398"/>
        <v>4.4809953081343242E-3</v>
      </c>
      <c r="I1054" s="2"/>
      <c r="J1054" s="2">
        <f t="shared" si="399"/>
        <v>0.41277874426696187</v>
      </c>
      <c r="K1054" s="2">
        <f t="shared" si="400"/>
        <v>0.40829774895882753</v>
      </c>
      <c r="L1054" s="2">
        <f t="shared" si="401"/>
        <v>0.17570773367072592</v>
      </c>
      <c r="M1054" s="2">
        <f t="shared" si="402"/>
        <v>3.2157731034846149E-3</v>
      </c>
      <c r="N1054" s="1">
        <v>7830</v>
      </c>
      <c r="O1054" s="1">
        <v>7745</v>
      </c>
      <c r="P1054" s="1">
        <v>3333</v>
      </c>
      <c r="Q1054" s="1">
        <v>46</v>
      </c>
      <c r="R1054" s="1">
        <v>1</v>
      </c>
      <c r="T1054" s="1">
        <v>5</v>
      </c>
      <c r="U1054" s="1">
        <v>9</v>
      </c>
      <c r="AN1054" s="7">
        <f>IF(Q1054&gt;0,RANK(Q1054,(N1054:P1054,Q1054:AL1054)),0)</f>
        <v>4</v>
      </c>
      <c r="AO1054" s="7">
        <f>IF(R1054&gt;0,RANK(R1054,(N1054:P1054,Q1054:AL1054)),0)</f>
        <v>7</v>
      </c>
      <c r="AP1054" s="7">
        <f>IF(S1054&gt;0,RANK(S1054,(N1054:P1054,Q1054:AL1054)),0)</f>
        <v>0</v>
      </c>
      <c r="AQ1054" s="7">
        <f>IF(T1054&gt;0,RANK(T1054,(N1054:P1054,Q1054:AL1054)),0)</f>
        <v>6</v>
      </c>
      <c r="AR1054" s="2">
        <f t="shared" si="403"/>
        <v>2.4250092255785755E-3</v>
      </c>
      <c r="AS1054" s="2">
        <f t="shared" si="404"/>
        <v>5.2717591860403817E-5</v>
      </c>
      <c r="AT1054" s="2">
        <f t="shared" si="405"/>
        <v>0</v>
      </c>
      <c r="AU1054" s="2">
        <f t="shared" si="406"/>
        <v>2.6358795930201908E-4</v>
      </c>
      <c r="AW1054" t="s">
        <v>2515</v>
      </c>
      <c r="AX1054" t="s">
        <v>1739</v>
      </c>
      <c r="AY1054">
        <v>2</v>
      </c>
      <c r="BA1054" s="127">
        <v>21</v>
      </c>
      <c r="BB1054" s="130">
        <v>31</v>
      </c>
      <c r="BC1054" s="131">
        <f t="shared" si="395"/>
        <v>21031</v>
      </c>
      <c r="BE1054" s="7" t="s">
        <v>3271</v>
      </c>
    </row>
    <row r="1055" spans="1:57" ht="13" hidden="1" customHeight="1" outlineLevel="1" x14ac:dyDescent="0.2">
      <c r="A1055" t="s">
        <v>2532</v>
      </c>
      <c r="B1055" t="s">
        <v>1739</v>
      </c>
      <c r="C1055" s="1">
        <f t="shared" si="396"/>
        <v>4806</v>
      </c>
      <c r="D1055" s="7">
        <f>RANK(N1055,(N1055:P1055,Q1055:AL1055))</f>
        <v>2</v>
      </c>
      <c r="E1055" s="7">
        <f>RANK(O1055,(N1055:P1055,Q1055:AL1055))</f>
        <v>1</v>
      </c>
      <c r="F1055" s="7">
        <f>IF(P1055&gt;0,RANK(P1055,(N1055:P1055,Q1055:AL1055)),0)</f>
        <v>3</v>
      </c>
      <c r="G1055" s="1">
        <f t="shared" si="397"/>
        <v>1261</v>
      </c>
      <c r="H1055" s="2">
        <f t="shared" si="398"/>
        <v>0.26238035788597586</v>
      </c>
      <c r="I1055" s="2"/>
      <c r="J1055" s="2">
        <f t="shared" si="399"/>
        <v>0.30545151893466499</v>
      </c>
      <c r="K1055" s="2">
        <f t="shared" si="400"/>
        <v>0.56783187682064085</v>
      </c>
      <c r="L1055" s="2">
        <f t="shared" si="401"/>
        <v>0.12401165210153975</v>
      </c>
      <c r="M1055" s="2">
        <f t="shared" si="402"/>
        <v>2.704952143154471E-3</v>
      </c>
      <c r="N1055" s="1">
        <v>1468</v>
      </c>
      <c r="O1055" s="1">
        <v>2729</v>
      </c>
      <c r="P1055" s="1">
        <v>596</v>
      </c>
      <c r="Q1055" s="1">
        <v>9</v>
      </c>
      <c r="T1055" s="1">
        <v>1</v>
      </c>
      <c r="U1055" s="1">
        <v>3</v>
      </c>
      <c r="AN1055" s="7">
        <f>IF(Q1055&gt;0,RANK(Q1055,(N1055:P1055,Q1055:AL1055)),0)</f>
        <v>4</v>
      </c>
      <c r="AO1055" s="7">
        <f>IF(R1055&gt;0,RANK(R1055,(N1055:P1055,Q1055:AL1055)),0)</f>
        <v>0</v>
      </c>
      <c r="AP1055" s="7">
        <f>IF(S1055&gt;0,RANK(S1055,(N1055:P1055,Q1055:AL1055)),0)</f>
        <v>0</v>
      </c>
      <c r="AQ1055" s="7">
        <f>IF(T1055&gt;0,RANK(T1055,(N1055:P1055,Q1055:AL1055)),0)</f>
        <v>6</v>
      </c>
      <c r="AR1055" s="2">
        <f t="shared" si="403"/>
        <v>1.8726591760299626E-3</v>
      </c>
      <c r="AS1055" s="2">
        <f t="shared" si="404"/>
        <v>0</v>
      </c>
      <c r="AT1055" s="2">
        <f t="shared" si="405"/>
        <v>0</v>
      </c>
      <c r="AU1055" s="2">
        <f t="shared" si="406"/>
        <v>2.0807324178110696E-4</v>
      </c>
      <c r="AW1055" t="s">
        <v>2532</v>
      </c>
      <c r="AX1055" t="s">
        <v>1739</v>
      </c>
      <c r="AY1055">
        <v>1</v>
      </c>
      <c r="BA1055" s="127">
        <v>21</v>
      </c>
      <c r="BB1055" s="130">
        <v>33</v>
      </c>
      <c r="BC1055" s="131">
        <f t="shared" si="395"/>
        <v>21033</v>
      </c>
      <c r="BE1055" s="7" t="s">
        <v>3271</v>
      </c>
    </row>
    <row r="1056" spans="1:57" ht="13" hidden="1" customHeight="1" outlineLevel="1" x14ac:dyDescent="0.2">
      <c r="A1056" t="s">
        <v>983</v>
      </c>
      <c r="B1056" t="s">
        <v>1739</v>
      </c>
      <c r="C1056" s="1">
        <f t="shared" si="396"/>
        <v>5651</v>
      </c>
      <c r="D1056" s="7">
        <f>RANK(N1056,(N1056:P1056,Q1056:AL1056))</f>
        <v>1</v>
      </c>
      <c r="E1056" s="7">
        <f>RANK(O1056,(N1056:P1056,Q1056:AL1056))</f>
        <v>2</v>
      </c>
      <c r="F1056" s="7">
        <f>IF(P1056&gt;0,RANK(P1056,(N1056:P1056,Q1056:AL1056)),0)</f>
        <v>3</v>
      </c>
      <c r="G1056" s="1">
        <f t="shared" si="397"/>
        <v>1034</v>
      </c>
      <c r="H1056" s="2">
        <f t="shared" si="398"/>
        <v>0.18297646434259424</v>
      </c>
      <c r="I1056" s="2"/>
      <c r="J1056" s="2">
        <f t="shared" si="399"/>
        <v>0.53087949035568927</v>
      </c>
      <c r="K1056" s="2">
        <f t="shared" si="400"/>
        <v>0.34790302601309503</v>
      </c>
      <c r="L1056" s="2">
        <f t="shared" si="401"/>
        <v>0.11856308617943727</v>
      </c>
      <c r="M1056" s="2">
        <f t="shared" si="402"/>
        <v>2.6543974517784369E-3</v>
      </c>
      <c r="N1056" s="1">
        <v>3000</v>
      </c>
      <c r="O1056" s="1">
        <v>1966</v>
      </c>
      <c r="P1056" s="1">
        <v>670</v>
      </c>
      <c r="Q1056" s="1">
        <v>8</v>
      </c>
      <c r="S1056" s="1">
        <v>2</v>
      </c>
      <c r="T1056" s="1">
        <v>3</v>
      </c>
      <c r="U1056" s="1">
        <v>2</v>
      </c>
      <c r="AN1056" s="7">
        <f>IF(Q1056&gt;0,RANK(Q1056,(N1056:P1056,Q1056:AL1056)),0)</f>
        <v>4</v>
      </c>
      <c r="AO1056" s="7">
        <f>IF(R1056&gt;0,RANK(R1056,(N1056:P1056,Q1056:AL1056)),0)</f>
        <v>0</v>
      </c>
      <c r="AP1056" s="7">
        <f>IF(S1056&gt;0,RANK(S1056,(N1056:P1056,Q1056:AL1056)),0)</f>
        <v>6</v>
      </c>
      <c r="AQ1056" s="7">
        <f>IF(T1056&gt;0,RANK(T1056,(N1056:P1056,Q1056:AL1056)),0)</f>
        <v>5</v>
      </c>
      <c r="AR1056" s="2">
        <f t="shared" si="403"/>
        <v>1.4156786409485046E-3</v>
      </c>
      <c r="AS1056" s="2">
        <f t="shared" si="404"/>
        <v>0</v>
      </c>
      <c r="AT1056" s="2">
        <f t="shared" si="405"/>
        <v>3.5391966023712616E-4</v>
      </c>
      <c r="AU1056" s="2">
        <f t="shared" si="406"/>
        <v>5.3087949035568926E-4</v>
      </c>
      <c r="AW1056" t="s">
        <v>983</v>
      </c>
      <c r="AX1056" t="s">
        <v>1739</v>
      </c>
      <c r="AY1056">
        <v>1</v>
      </c>
      <c r="BA1056" s="127">
        <v>21</v>
      </c>
      <c r="BB1056" s="130">
        <v>35</v>
      </c>
      <c r="BC1056" s="131">
        <f t="shared" si="395"/>
        <v>21035</v>
      </c>
      <c r="BE1056" s="7" t="s">
        <v>3271</v>
      </c>
    </row>
    <row r="1057" spans="1:57" ht="13" hidden="1" customHeight="1" outlineLevel="1" x14ac:dyDescent="0.2">
      <c r="A1057" t="s">
        <v>984</v>
      </c>
      <c r="B1057" t="s">
        <v>1739</v>
      </c>
      <c r="C1057" s="1">
        <f t="shared" si="396"/>
        <v>12740</v>
      </c>
      <c r="D1057" s="7">
        <f>RANK(N1057,(N1057:P1057,Q1057:AL1057))</f>
        <v>1</v>
      </c>
      <c r="E1057" s="7">
        <f>RANK(O1057,(N1057:P1057,Q1057:AL1057))</f>
        <v>2</v>
      </c>
      <c r="F1057" s="7">
        <f>IF(P1057&gt;0,RANK(P1057,(N1057:P1057,Q1057:AL1057)),0)</f>
        <v>3</v>
      </c>
      <c r="G1057" s="1">
        <f t="shared" si="397"/>
        <v>1527</v>
      </c>
      <c r="H1057" s="2">
        <f t="shared" si="398"/>
        <v>0.11985871271585558</v>
      </c>
      <c r="I1057" s="2"/>
      <c r="J1057" s="2">
        <f t="shared" si="399"/>
        <v>0.48516483516483516</v>
      </c>
      <c r="K1057" s="2">
        <f t="shared" si="400"/>
        <v>0.36530612244897959</v>
      </c>
      <c r="L1057" s="2">
        <f t="shared" si="401"/>
        <v>0.14544740973312401</v>
      </c>
      <c r="M1057" s="2">
        <f t="shared" si="402"/>
        <v>4.0816326530611902E-3</v>
      </c>
      <c r="N1057" s="1">
        <v>6181</v>
      </c>
      <c r="O1057" s="1">
        <v>4654</v>
      </c>
      <c r="P1057" s="1">
        <v>1853</v>
      </c>
      <c r="Q1057" s="1">
        <v>34</v>
      </c>
      <c r="S1057" s="1">
        <v>4</v>
      </c>
      <c r="T1057" s="1">
        <v>9</v>
      </c>
      <c r="U1057" s="1">
        <v>5</v>
      </c>
      <c r="AN1057" s="7">
        <f>IF(Q1057&gt;0,RANK(Q1057,(N1057:P1057,Q1057:AL1057)),0)</f>
        <v>4</v>
      </c>
      <c r="AO1057" s="7">
        <f>IF(R1057&gt;0,RANK(R1057,(N1057:P1057,Q1057:AL1057)),0)</f>
        <v>0</v>
      </c>
      <c r="AP1057" s="7">
        <f>IF(S1057&gt;0,RANK(S1057,(N1057:P1057,Q1057:AL1057)),0)</f>
        <v>7</v>
      </c>
      <c r="AQ1057" s="7">
        <f>IF(T1057&gt;0,RANK(T1057,(N1057:P1057,Q1057:AL1057)),0)</f>
        <v>5</v>
      </c>
      <c r="AR1057" s="2">
        <f t="shared" si="403"/>
        <v>2.6687598116169543E-3</v>
      </c>
      <c r="AS1057" s="2">
        <f t="shared" si="404"/>
        <v>0</v>
      </c>
      <c r="AT1057" s="2">
        <f t="shared" si="405"/>
        <v>3.1397174254317112E-4</v>
      </c>
      <c r="AU1057" s="2">
        <f t="shared" si="406"/>
        <v>7.0643642072213504E-4</v>
      </c>
      <c r="AW1057" t="s">
        <v>984</v>
      </c>
      <c r="AX1057" t="s">
        <v>1739</v>
      </c>
      <c r="AY1057">
        <v>1</v>
      </c>
      <c r="BA1057" s="127">
        <v>21</v>
      </c>
      <c r="BB1057" s="130">
        <v>37</v>
      </c>
      <c r="BC1057" s="131">
        <f t="shared" si="395"/>
        <v>21037</v>
      </c>
      <c r="BE1057" s="7" t="s">
        <v>3271</v>
      </c>
    </row>
    <row r="1058" spans="1:57" ht="13" hidden="1" customHeight="1" outlineLevel="1" x14ac:dyDescent="0.2">
      <c r="A1058" t="s">
        <v>974</v>
      </c>
      <c r="B1058" t="s">
        <v>1739</v>
      </c>
      <c r="C1058" s="1">
        <f t="shared" si="396"/>
        <v>32840</v>
      </c>
      <c r="D1058" s="7">
        <f>RANK(N1058,(N1058:P1058,Q1058:AL1058))</f>
        <v>2</v>
      </c>
      <c r="E1058" s="7">
        <f>RANK(O1058,(N1058:P1058,Q1058:AL1058))</f>
        <v>1</v>
      </c>
      <c r="F1058" s="7">
        <f>IF(P1058&gt;0,RANK(P1058,(N1058:P1058,Q1058:AL1058)),0)</f>
        <v>3</v>
      </c>
      <c r="G1058" s="1">
        <f t="shared" si="397"/>
        <v>5709</v>
      </c>
      <c r="H1058" s="2">
        <f t="shared" si="398"/>
        <v>0.17384287454323996</v>
      </c>
      <c r="I1058" s="2"/>
      <c r="J1058" s="2">
        <f t="shared" si="399"/>
        <v>0.32500000000000001</v>
      </c>
      <c r="K1058" s="2">
        <f t="shared" si="400"/>
        <v>0.49884287454323994</v>
      </c>
      <c r="L1058" s="2">
        <f t="shared" si="401"/>
        <v>0.17232034104750305</v>
      </c>
      <c r="M1058" s="2">
        <f t="shared" si="402"/>
        <v>3.8367844092570547E-3</v>
      </c>
      <c r="N1058" s="1">
        <v>10673</v>
      </c>
      <c r="O1058" s="1">
        <v>16382</v>
      </c>
      <c r="P1058" s="1">
        <v>5659</v>
      </c>
      <c r="Q1058" s="1">
        <v>80</v>
      </c>
      <c r="R1058" s="1">
        <v>1</v>
      </c>
      <c r="S1058" s="1">
        <v>8</v>
      </c>
      <c r="T1058" s="1">
        <v>24</v>
      </c>
      <c r="U1058" s="1">
        <v>13</v>
      </c>
      <c r="AN1058" s="7">
        <f>IF(Q1058&gt;0,RANK(Q1058,(N1058:P1058,Q1058:AL1058)),0)</f>
        <v>4</v>
      </c>
      <c r="AO1058" s="7">
        <f>IF(R1058&gt;0,RANK(R1058,(N1058:P1058,Q1058:AL1058)),0)</f>
        <v>8</v>
      </c>
      <c r="AP1058" s="7">
        <f>IF(S1058&gt;0,RANK(S1058,(N1058:P1058,Q1058:AL1058)),0)</f>
        <v>7</v>
      </c>
      <c r="AQ1058" s="7">
        <f>IF(T1058&gt;0,RANK(T1058,(N1058:P1058,Q1058:AL1058)),0)</f>
        <v>5</v>
      </c>
      <c r="AR1058" s="2">
        <f t="shared" si="403"/>
        <v>2.4360535931790498E-3</v>
      </c>
      <c r="AS1058" s="2">
        <f t="shared" si="404"/>
        <v>3.0450669914738125E-5</v>
      </c>
      <c r="AT1058" s="2">
        <f t="shared" si="405"/>
        <v>2.43605359317905E-4</v>
      </c>
      <c r="AU1058" s="2">
        <f t="shared" si="406"/>
        <v>7.3081607795371501E-4</v>
      </c>
      <c r="AW1058" t="s">
        <v>974</v>
      </c>
      <c r="AX1058" t="s">
        <v>1739</v>
      </c>
      <c r="AY1058">
        <v>4</v>
      </c>
      <c r="BA1058" s="127">
        <v>21</v>
      </c>
      <c r="BB1058" s="130">
        <v>39</v>
      </c>
      <c r="BC1058" s="131">
        <f t="shared" si="395"/>
        <v>21039</v>
      </c>
      <c r="BE1058" s="7" t="s">
        <v>3271</v>
      </c>
    </row>
    <row r="1059" spans="1:57" ht="13" hidden="1" customHeight="1" outlineLevel="1" x14ac:dyDescent="0.2">
      <c r="A1059" t="s">
        <v>975</v>
      </c>
      <c r="B1059" t="s">
        <v>1739</v>
      </c>
      <c r="C1059" s="1">
        <f t="shared" si="396"/>
        <v>2545</v>
      </c>
      <c r="D1059" s="7">
        <f>RANK(N1059,(N1059:P1059,Q1059:AL1059))</f>
        <v>1</v>
      </c>
      <c r="E1059" s="7">
        <f>RANK(O1059,(N1059:P1059,Q1059:AL1059))</f>
        <v>2</v>
      </c>
      <c r="F1059" s="7">
        <f>IF(P1059&gt;0,RANK(P1059,(N1059:P1059,Q1059:AL1059)),0)</f>
        <v>3</v>
      </c>
      <c r="G1059" s="1">
        <f t="shared" si="397"/>
        <v>539</v>
      </c>
      <c r="H1059" s="2">
        <f t="shared" si="398"/>
        <v>0.21178781925343812</v>
      </c>
      <c r="I1059" s="2"/>
      <c r="J1059" s="2">
        <f t="shared" si="399"/>
        <v>0.5434184675834971</v>
      </c>
      <c r="K1059" s="2">
        <f t="shared" si="400"/>
        <v>0.33163064833005895</v>
      </c>
      <c r="L1059" s="2">
        <f t="shared" si="401"/>
        <v>0.12141453831041257</v>
      </c>
      <c r="M1059" s="2">
        <f t="shared" si="402"/>
        <v>3.5363457760313743E-3</v>
      </c>
      <c r="N1059" s="1">
        <v>1383</v>
      </c>
      <c r="O1059" s="1">
        <v>844</v>
      </c>
      <c r="P1059" s="1">
        <v>309</v>
      </c>
      <c r="Q1059" s="1">
        <v>5</v>
      </c>
      <c r="S1059" s="1">
        <v>2</v>
      </c>
      <c r="U1059" s="1">
        <v>2</v>
      </c>
      <c r="AN1059" s="7">
        <f>IF(Q1059&gt;0,RANK(Q1059,(N1059:P1059,Q1059:AL1059)),0)</f>
        <v>4</v>
      </c>
      <c r="AO1059" s="7">
        <f>IF(R1059&gt;0,RANK(R1059,(N1059:P1059,Q1059:AL1059)),0)</f>
        <v>0</v>
      </c>
      <c r="AP1059" s="7">
        <f>IF(S1059&gt;0,RANK(S1059,(N1059:P1059,Q1059:AL1059)),0)</f>
        <v>5</v>
      </c>
      <c r="AQ1059" s="7">
        <f>IF(T1059&gt;0,RANK(T1059,(N1059:P1059,Q1059:AL1059)),0)</f>
        <v>0</v>
      </c>
      <c r="AR1059" s="2">
        <f t="shared" si="403"/>
        <v>1.9646365422396855E-3</v>
      </c>
      <c r="AS1059" s="2">
        <f t="shared" si="404"/>
        <v>0</v>
      </c>
      <c r="AT1059" s="2">
        <f t="shared" si="405"/>
        <v>7.8585461689587423E-4</v>
      </c>
      <c r="AU1059" s="2">
        <f t="shared" si="406"/>
        <v>0</v>
      </c>
      <c r="AW1059" t="s">
        <v>975</v>
      </c>
      <c r="AX1059" t="s">
        <v>1739</v>
      </c>
      <c r="AY1059">
        <v>1</v>
      </c>
      <c r="BA1059" s="127">
        <v>21</v>
      </c>
      <c r="BB1059" s="130">
        <v>41</v>
      </c>
      <c r="BC1059" s="131">
        <f t="shared" si="395"/>
        <v>21041</v>
      </c>
      <c r="BE1059" s="7" t="s">
        <v>3271</v>
      </c>
    </row>
    <row r="1060" spans="1:57" ht="13" hidden="1" customHeight="1" outlineLevel="1" x14ac:dyDescent="0.2">
      <c r="A1060" t="s">
        <v>972</v>
      </c>
      <c r="B1060" t="s">
        <v>1739</v>
      </c>
      <c r="C1060" s="1">
        <f t="shared" si="396"/>
        <v>3746</v>
      </c>
      <c r="D1060" s="7">
        <f>RANK(N1060,(N1060:P1060,Q1060:AL1060))</f>
        <v>1</v>
      </c>
      <c r="E1060" s="7">
        <f>RANK(O1060,(N1060:P1060,Q1060:AL1060))</f>
        <v>2</v>
      </c>
      <c r="F1060" s="7">
        <f>IF(P1060&gt;0,RANK(P1060,(N1060:P1060,Q1060:AL1060)),0)</f>
        <v>3</v>
      </c>
      <c r="G1060" s="1">
        <f t="shared" si="397"/>
        <v>1073</v>
      </c>
      <c r="H1060" s="2">
        <f t="shared" si="398"/>
        <v>0.28643886812600106</v>
      </c>
      <c r="I1060" s="2"/>
      <c r="J1060" s="2">
        <f t="shared" si="399"/>
        <v>0.56567004805125465</v>
      </c>
      <c r="K1060" s="2">
        <f t="shared" si="400"/>
        <v>0.27923117992525359</v>
      </c>
      <c r="L1060" s="2">
        <f t="shared" si="401"/>
        <v>0.15109450080085424</v>
      </c>
      <c r="M1060" s="2">
        <f t="shared" si="402"/>
        <v>4.0042712226375232E-3</v>
      </c>
      <c r="N1060" s="1">
        <v>2119</v>
      </c>
      <c r="O1060" s="1">
        <v>1046</v>
      </c>
      <c r="P1060" s="1">
        <v>566</v>
      </c>
      <c r="Q1060" s="1">
        <v>11</v>
      </c>
      <c r="T1060" s="1">
        <v>3</v>
      </c>
      <c r="U1060" s="1">
        <v>1</v>
      </c>
      <c r="AN1060" s="7">
        <f>IF(Q1060&gt;0,RANK(Q1060,(N1060:P1060,Q1060:AL1060)),0)</f>
        <v>4</v>
      </c>
      <c r="AO1060" s="7">
        <f>IF(R1060&gt;0,RANK(R1060,(N1060:P1060,Q1060:AL1060)),0)</f>
        <v>0</v>
      </c>
      <c r="AP1060" s="7">
        <f>IF(S1060&gt;0,RANK(S1060,(N1060:P1060,Q1060:AL1060)),0)</f>
        <v>0</v>
      </c>
      <c r="AQ1060" s="7">
        <f>IF(T1060&gt;0,RANK(T1060,(N1060:P1060,Q1060:AL1060)),0)</f>
        <v>5</v>
      </c>
      <c r="AR1060" s="2">
        <f t="shared" si="403"/>
        <v>2.9364655632674853E-3</v>
      </c>
      <c r="AS1060" s="2">
        <f t="shared" si="404"/>
        <v>0</v>
      </c>
      <c r="AT1060" s="2">
        <f t="shared" si="405"/>
        <v>0</v>
      </c>
      <c r="AU1060" s="2">
        <f t="shared" si="406"/>
        <v>8.0085424452749595E-4</v>
      </c>
      <c r="AW1060" t="s">
        <v>972</v>
      </c>
      <c r="AX1060" t="s">
        <v>1739</v>
      </c>
      <c r="AY1060">
        <v>4</v>
      </c>
      <c r="BA1060" s="127">
        <v>21</v>
      </c>
      <c r="BB1060" s="130">
        <v>43</v>
      </c>
      <c r="BC1060" s="131">
        <f t="shared" si="395"/>
        <v>21043</v>
      </c>
      <c r="BE1060" s="7" t="s">
        <v>3271</v>
      </c>
    </row>
    <row r="1061" spans="1:57" ht="13" hidden="1" customHeight="1" outlineLevel="1" x14ac:dyDescent="0.2">
      <c r="A1061" t="s">
        <v>218</v>
      </c>
      <c r="B1061" t="s">
        <v>1739</v>
      </c>
      <c r="C1061" s="1">
        <f t="shared" si="396"/>
        <v>8560</v>
      </c>
      <c r="D1061" s="7">
        <f>RANK(N1061,(N1061:P1061,Q1061:AL1061))</f>
        <v>1</v>
      </c>
      <c r="E1061" s="7">
        <f>RANK(O1061,(N1061:P1061,Q1061:AL1061))</f>
        <v>2</v>
      </c>
      <c r="F1061" s="7">
        <f>IF(P1061&gt;0,RANK(P1061,(N1061:P1061,Q1061:AL1061)),0)</f>
        <v>3</v>
      </c>
      <c r="G1061" s="1">
        <f t="shared" si="397"/>
        <v>919</v>
      </c>
      <c r="H1061" s="2">
        <f t="shared" si="398"/>
        <v>0.10735981308411215</v>
      </c>
      <c r="I1061" s="2"/>
      <c r="J1061" s="2">
        <f t="shared" si="399"/>
        <v>0.49345794392523362</v>
      </c>
      <c r="K1061" s="2">
        <f t="shared" si="400"/>
        <v>0.38609813084112149</v>
      </c>
      <c r="L1061" s="2">
        <f t="shared" si="401"/>
        <v>0.11553738317757009</v>
      </c>
      <c r="M1061" s="2">
        <f t="shared" si="402"/>
        <v>4.9065420560748529E-3</v>
      </c>
      <c r="N1061" s="1">
        <v>4224</v>
      </c>
      <c r="O1061" s="1">
        <v>3305</v>
      </c>
      <c r="P1061" s="1">
        <v>989</v>
      </c>
      <c r="Q1061" s="1">
        <v>20</v>
      </c>
      <c r="S1061" s="1">
        <v>3</v>
      </c>
      <c r="T1061" s="1">
        <v>12</v>
      </c>
      <c r="U1061" s="1">
        <v>7</v>
      </c>
      <c r="AN1061" s="7">
        <f>IF(Q1061&gt;0,RANK(Q1061,(N1061:P1061,Q1061:AL1061)),0)</f>
        <v>4</v>
      </c>
      <c r="AO1061" s="7">
        <f>IF(R1061&gt;0,RANK(R1061,(N1061:P1061,Q1061:AL1061)),0)</f>
        <v>0</v>
      </c>
      <c r="AP1061" s="7">
        <f>IF(S1061&gt;0,RANK(S1061,(N1061:P1061,Q1061:AL1061)),0)</f>
        <v>7</v>
      </c>
      <c r="AQ1061" s="7">
        <f>IF(T1061&gt;0,RANK(T1061,(N1061:P1061,Q1061:AL1061)),0)</f>
        <v>5</v>
      </c>
      <c r="AR1061" s="2">
        <f t="shared" si="403"/>
        <v>2.3364485981308409E-3</v>
      </c>
      <c r="AS1061" s="2">
        <f t="shared" si="404"/>
        <v>0</v>
      </c>
      <c r="AT1061" s="2">
        <f t="shared" si="405"/>
        <v>3.5046728971962614E-4</v>
      </c>
      <c r="AU1061" s="2">
        <f t="shared" si="406"/>
        <v>1.4018691588785046E-3</v>
      </c>
      <c r="AW1061" t="s">
        <v>218</v>
      </c>
      <c r="AX1061" t="s">
        <v>1739</v>
      </c>
      <c r="AY1061">
        <v>4</v>
      </c>
      <c r="BA1061" s="127">
        <v>21</v>
      </c>
      <c r="BB1061" s="130">
        <v>45</v>
      </c>
      <c r="BC1061" s="131">
        <f t="shared" si="395"/>
        <v>21045</v>
      </c>
      <c r="BE1061" s="7" t="s">
        <v>3271</v>
      </c>
    </row>
    <row r="1062" spans="1:57" ht="13" hidden="1" customHeight="1" outlineLevel="1" x14ac:dyDescent="0.2">
      <c r="A1062" t="s">
        <v>219</v>
      </c>
      <c r="B1062" t="s">
        <v>1739</v>
      </c>
      <c r="C1062" s="1">
        <f t="shared" si="396"/>
        <v>5302</v>
      </c>
      <c r="D1062" s="7">
        <f>RANK(N1062,(N1062:P1062,Q1062:AL1062))</f>
        <v>2</v>
      </c>
      <c r="E1062" s="7">
        <f>RANK(O1062,(N1062:P1062,Q1062:AL1062))</f>
        <v>1</v>
      </c>
      <c r="F1062" s="7">
        <f>IF(P1062&gt;0,RANK(P1062,(N1062:P1062,Q1062:AL1062)),0)</f>
        <v>3</v>
      </c>
      <c r="G1062" s="1">
        <f t="shared" si="397"/>
        <v>1908</v>
      </c>
      <c r="H1062" s="2">
        <f t="shared" si="398"/>
        <v>0.35986420218785364</v>
      </c>
      <c r="I1062" s="2"/>
      <c r="J1062" s="2">
        <f t="shared" si="399"/>
        <v>0.26574877404752922</v>
      </c>
      <c r="K1062" s="2">
        <f t="shared" si="400"/>
        <v>0.62561297623538292</v>
      </c>
      <c r="L1062" s="2">
        <f t="shared" si="401"/>
        <v>0.10222557525462089</v>
      </c>
      <c r="M1062" s="2">
        <f t="shared" si="402"/>
        <v>6.4126744624669052E-3</v>
      </c>
      <c r="N1062" s="1">
        <v>1409</v>
      </c>
      <c r="O1062" s="1">
        <v>3317</v>
      </c>
      <c r="P1062" s="1">
        <v>542</v>
      </c>
      <c r="Q1062" s="1">
        <v>23</v>
      </c>
      <c r="S1062" s="1">
        <v>2</v>
      </c>
      <c r="T1062" s="1">
        <v>6</v>
      </c>
      <c r="U1062" s="1">
        <v>3</v>
      </c>
      <c r="AN1062" s="7">
        <f>IF(Q1062&gt;0,RANK(Q1062,(N1062:P1062,Q1062:AL1062)),0)</f>
        <v>4</v>
      </c>
      <c r="AO1062" s="7">
        <f>IF(R1062&gt;0,RANK(R1062,(N1062:P1062,Q1062:AL1062)),0)</f>
        <v>0</v>
      </c>
      <c r="AP1062" s="7">
        <f>IF(S1062&gt;0,RANK(S1062,(N1062:P1062,Q1062:AL1062)),0)</f>
        <v>7</v>
      </c>
      <c r="AQ1062" s="7">
        <f>IF(T1062&gt;0,RANK(T1062,(N1062:P1062,Q1062:AL1062)),0)</f>
        <v>5</v>
      </c>
      <c r="AR1062" s="2">
        <f t="shared" si="403"/>
        <v>4.3379856657864953E-3</v>
      </c>
      <c r="AS1062" s="2">
        <f t="shared" si="404"/>
        <v>0</v>
      </c>
      <c r="AT1062" s="2">
        <f t="shared" si="405"/>
        <v>3.7721614485099962E-4</v>
      </c>
      <c r="AU1062" s="2">
        <f t="shared" si="406"/>
        <v>1.1316484345529989E-3</v>
      </c>
      <c r="AW1062" t="s">
        <v>219</v>
      </c>
      <c r="AX1062" t="s">
        <v>1739</v>
      </c>
      <c r="AY1062">
        <v>2</v>
      </c>
      <c r="BA1062" s="127">
        <v>21</v>
      </c>
      <c r="BB1062" s="130">
        <v>47</v>
      </c>
      <c r="BC1062" s="131">
        <f t="shared" si="395"/>
        <v>21047</v>
      </c>
      <c r="BE1062" s="7" t="s">
        <v>3271</v>
      </c>
    </row>
    <row r="1063" spans="1:57" ht="13" hidden="1" customHeight="1" outlineLevel="1" x14ac:dyDescent="0.2">
      <c r="A1063" t="s">
        <v>2177</v>
      </c>
      <c r="B1063" t="s">
        <v>1739</v>
      </c>
      <c r="C1063" s="1">
        <f t="shared" si="396"/>
        <v>16288</v>
      </c>
      <c r="D1063" s="7">
        <f>RANK(N1063,(N1063:P1063,Q1063:AL1063))</f>
        <v>2</v>
      </c>
      <c r="E1063" s="7">
        <f>RANK(O1063,(N1063:P1063,Q1063:AL1063))</f>
        <v>1</v>
      </c>
      <c r="F1063" s="7">
        <f>IF(P1063&gt;0,RANK(P1063,(N1063:P1063,Q1063:AL1063)),0)</f>
        <v>3</v>
      </c>
      <c r="G1063" s="1">
        <f t="shared" si="397"/>
        <v>1028</v>
      </c>
      <c r="H1063" s="2">
        <f t="shared" si="398"/>
        <v>6.3113948919449908E-2</v>
      </c>
      <c r="I1063" s="2"/>
      <c r="J1063" s="2">
        <f t="shared" si="399"/>
        <v>0.41189833005893911</v>
      </c>
      <c r="K1063" s="2">
        <f t="shared" si="400"/>
        <v>0.47501227897838899</v>
      </c>
      <c r="L1063" s="2">
        <f t="shared" si="401"/>
        <v>0.10983546168958742</v>
      </c>
      <c r="M1063" s="2">
        <f t="shared" si="402"/>
        <v>3.2539292730844188E-3</v>
      </c>
      <c r="N1063" s="1">
        <v>6709</v>
      </c>
      <c r="O1063" s="1">
        <v>7737</v>
      </c>
      <c r="P1063" s="1">
        <v>1789</v>
      </c>
      <c r="Q1063" s="1">
        <v>38</v>
      </c>
      <c r="S1063" s="1">
        <v>2</v>
      </c>
      <c r="T1063" s="1">
        <v>4</v>
      </c>
      <c r="U1063" s="1">
        <v>9</v>
      </c>
      <c r="AN1063" s="7">
        <f>IF(Q1063&gt;0,RANK(Q1063,(N1063:P1063,Q1063:AL1063)),0)</f>
        <v>4</v>
      </c>
      <c r="AO1063" s="7">
        <f>IF(R1063&gt;0,RANK(R1063,(N1063:P1063,Q1063:AL1063)),0)</f>
        <v>0</v>
      </c>
      <c r="AP1063" s="7">
        <f>IF(S1063&gt;0,RANK(S1063,(N1063:P1063,Q1063:AL1063)),0)</f>
        <v>7</v>
      </c>
      <c r="AQ1063" s="7">
        <f>IF(T1063&gt;0,RANK(T1063,(N1063:P1063,Q1063:AL1063)),0)</f>
        <v>6</v>
      </c>
      <c r="AR1063" s="2">
        <f t="shared" si="403"/>
        <v>2.3330058939096269E-3</v>
      </c>
      <c r="AS1063" s="2">
        <f t="shared" si="404"/>
        <v>0</v>
      </c>
      <c r="AT1063" s="2">
        <f t="shared" si="405"/>
        <v>1.2278978388998034E-4</v>
      </c>
      <c r="AU1063" s="2">
        <f t="shared" si="406"/>
        <v>2.4557956777996069E-4</v>
      </c>
      <c r="AW1063" t="s">
        <v>2177</v>
      </c>
      <c r="AX1063" t="s">
        <v>1739</v>
      </c>
      <c r="AY1063">
        <v>1</v>
      </c>
      <c r="BA1063" s="127">
        <v>21</v>
      </c>
      <c r="BB1063" s="130">
        <v>49</v>
      </c>
      <c r="BC1063" s="131">
        <f t="shared" si="395"/>
        <v>21049</v>
      </c>
      <c r="BE1063" s="7" t="s">
        <v>3271</v>
      </c>
    </row>
    <row r="1064" spans="1:57" ht="13" hidden="1" customHeight="1" outlineLevel="1" x14ac:dyDescent="0.2">
      <c r="A1064" t="s">
        <v>2288</v>
      </c>
      <c r="B1064" t="s">
        <v>1739</v>
      </c>
      <c r="C1064" s="1">
        <f t="shared" si="396"/>
        <v>11517</v>
      </c>
      <c r="D1064" s="7">
        <f>RANK(N1064,(N1064:P1064,Q1064:AL1064))</f>
        <v>1</v>
      </c>
      <c r="E1064" s="7">
        <f>RANK(O1064,(N1064:P1064,Q1064:AL1064))</f>
        <v>2</v>
      </c>
      <c r="F1064" s="7">
        <f>IF(P1064&gt;0,RANK(P1064,(N1064:P1064,Q1064:AL1064)),0)</f>
        <v>3</v>
      </c>
      <c r="G1064" s="1">
        <f t="shared" si="397"/>
        <v>267</v>
      </c>
      <c r="H1064" s="2">
        <f t="shared" si="398"/>
        <v>2.3183120604324044E-2</v>
      </c>
      <c r="I1064" s="2"/>
      <c r="J1064" s="2">
        <f t="shared" si="399"/>
        <v>0.42476339324476858</v>
      </c>
      <c r="K1064" s="2">
        <f t="shared" si="400"/>
        <v>0.40158027264044455</v>
      </c>
      <c r="L1064" s="2">
        <f t="shared" si="401"/>
        <v>0.16974906659720412</v>
      </c>
      <c r="M1064" s="2">
        <f t="shared" si="402"/>
        <v>3.907267517582802E-3</v>
      </c>
      <c r="N1064" s="1">
        <v>4892</v>
      </c>
      <c r="O1064" s="1">
        <v>4625</v>
      </c>
      <c r="P1064" s="1">
        <v>1955</v>
      </c>
      <c r="Q1064" s="1">
        <v>33</v>
      </c>
      <c r="S1064" s="1">
        <v>1</v>
      </c>
      <c r="T1064" s="1">
        <v>6</v>
      </c>
      <c r="U1064" s="1">
        <v>5</v>
      </c>
      <c r="AN1064" s="7">
        <f>IF(Q1064&gt;0,RANK(Q1064,(N1064:P1064,Q1064:AL1064)),0)</f>
        <v>4</v>
      </c>
      <c r="AO1064" s="7">
        <f>IF(R1064&gt;0,RANK(R1064,(N1064:P1064,Q1064:AL1064)),0)</f>
        <v>0</v>
      </c>
      <c r="AP1064" s="7">
        <f>IF(S1064&gt;0,RANK(S1064,(N1064:P1064,Q1064:AL1064)),0)</f>
        <v>7</v>
      </c>
      <c r="AQ1064" s="7">
        <f>IF(T1064&gt;0,RANK(T1064,(N1064:P1064,Q1064:AL1064)),0)</f>
        <v>5</v>
      </c>
      <c r="AR1064" s="2">
        <f t="shared" si="403"/>
        <v>2.8653295128939827E-3</v>
      </c>
      <c r="AS1064" s="2">
        <f t="shared" si="404"/>
        <v>0</v>
      </c>
      <c r="AT1064" s="2">
        <f t="shared" si="405"/>
        <v>8.6828167057393421E-5</v>
      </c>
      <c r="AU1064" s="2">
        <f t="shared" si="406"/>
        <v>5.2096900234436052E-4</v>
      </c>
      <c r="AW1064" t="s">
        <v>2288</v>
      </c>
      <c r="AX1064" t="s">
        <v>1739</v>
      </c>
      <c r="AY1064">
        <v>6</v>
      </c>
      <c r="BA1064" s="127">
        <v>21</v>
      </c>
      <c r="BB1064" s="130">
        <v>51</v>
      </c>
      <c r="BC1064" s="131">
        <f t="shared" si="395"/>
        <v>21051</v>
      </c>
      <c r="BE1064" s="7" t="s">
        <v>3271</v>
      </c>
    </row>
    <row r="1065" spans="1:57" ht="13" hidden="1" customHeight="1" outlineLevel="1" x14ac:dyDescent="0.2">
      <c r="A1065" t="s">
        <v>2437</v>
      </c>
      <c r="B1065" t="s">
        <v>1739</v>
      </c>
      <c r="C1065" s="1">
        <f t="shared" si="396"/>
        <v>7427</v>
      </c>
      <c r="D1065" s="7">
        <f>RANK(N1065,(N1065:P1065,Q1065:AL1065))</f>
        <v>2</v>
      </c>
      <c r="E1065" s="7">
        <f>RANK(O1065,(N1065:P1065,Q1065:AL1065))</f>
        <v>1</v>
      </c>
      <c r="F1065" s="7">
        <f>IF(P1065&gt;0,RANK(P1065,(N1065:P1065,Q1065:AL1065)),0)</f>
        <v>3</v>
      </c>
      <c r="G1065" s="1">
        <f t="shared" si="397"/>
        <v>2735</v>
      </c>
      <c r="H1065" s="2">
        <f t="shared" si="398"/>
        <v>0.36825097616803554</v>
      </c>
      <c r="I1065" s="2"/>
      <c r="J1065" s="2">
        <f t="shared" si="399"/>
        <v>0.27090346034738116</v>
      </c>
      <c r="K1065" s="2">
        <f t="shared" si="400"/>
        <v>0.6391544365154167</v>
      </c>
      <c r="L1065" s="2">
        <f t="shared" si="401"/>
        <v>8.7249225797764909E-2</v>
      </c>
      <c r="M1065" s="2">
        <f t="shared" si="402"/>
        <v>2.6928773394371691E-3</v>
      </c>
      <c r="N1065" s="1">
        <v>2012</v>
      </c>
      <c r="O1065" s="1">
        <v>4747</v>
      </c>
      <c r="P1065" s="1">
        <v>648</v>
      </c>
      <c r="Q1065" s="1">
        <v>13</v>
      </c>
      <c r="S1065" s="1">
        <v>1</v>
      </c>
      <c r="T1065" s="1">
        <v>1</v>
      </c>
      <c r="U1065" s="1">
        <v>5</v>
      </c>
      <c r="AN1065" s="7">
        <f>IF(Q1065&gt;0,RANK(Q1065,(N1065:P1065,Q1065:AL1065)),0)</f>
        <v>4</v>
      </c>
      <c r="AO1065" s="7">
        <f>IF(R1065&gt;0,RANK(R1065,(N1065:P1065,Q1065:AL1065)),0)</f>
        <v>0</v>
      </c>
      <c r="AP1065" s="7">
        <f>IF(S1065&gt;0,RANK(S1065,(N1065:P1065,Q1065:AL1065)),0)</f>
        <v>6</v>
      </c>
      <c r="AQ1065" s="7">
        <f>IF(T1065&gt;0,RANK(T1065,(N1065:P1065,Q1065:AL1065)),0)</f>
        <v>6</v>
      </c>
      <c r="AR1065" s="2">
        <f t="shared" si="403"/>
        <v>1.7503702706341726E-3</v>
      </c>
      <c r="AS1065" s="2">
        <f t="shared" si="404"/>
        <v>0</v>
      </c>
      <c r="AT1065" s="2">
        <f t="shared" si="405"/>
        <v>1.3464386697185942E-4</v>
      </c>
      <c r="AU1065" s="2">
        <f t="shared" si="406"/>
        <v>1.3464386697185942E-4</v>
      </c>
      <c r="AW1065" t="s">
        <v>2437</v>
      </c>
      <c r="AX1065" t="s">
        <v>1739</v>
      </c>
      <c r="AY1065">
        <v>5</v>
      </c>
      <c r="BA1065" s="127">
        <v>21</v>
      </c>
      <c r="BB1065" s="130">
        <v>53</v>
      </c>
      <c r="BC1065" s="131">
        <f t="shared" si="395"/>
        <v>21053</v>
      </c>
      <c r="BE1065" s="7" t="s">
        <v>3271</v>
      </c>
    </row>
    <row r="1066" spans="1:57" ht="13" hidden="1" customHeight="1" outlineLevel="1" x14ac:dyDescent="0.2">
      <c r="A1066" t="s">
        <v>1368</v>
      </c>
      <c r="B1066" t="s">
        <v>1739</v>
      </c>
      <c r="C1066" s="1">
        <f t="shared" si="396"/>
        <v>4436</v>
      </c>
      <c r="D1066" s="7">
        <f>RANK(N1066,(N1066:P1066,Q1066:AL1066))</f>
        <v>2</v>
      </c>
      <c r="E1066" s="7">
        <f>RANK(O1066,(N1066:P1066,Q1066:AL1066))</f>
        <v>1</v>
      </c>
      <c r="F1066" s="7">
        <f>IF(P1066&gt;0,RANK(P1066,(N1066:P1066,Q1066:AL1066)),0)</f>
        <v>3</v>
      </c>
      <c r="G1066" s="1">
        <f t="shared" si="397"/>
        <v>1589</v>
      </c>
      <c r="H1066" s="2">
        <f t="shared" si="398"/>
        <v>0.35820559062218216</v>
      </c>
      <c r="I1066" s="2"/>
      <c r="J1066" s="2">
        <f t="shared" si="399"/>
        <v>0.27975653742110007</v>
      </c>
      <c r="K1066" s="2">
        <f t="shared" si="400"/>
        <v>0.63796212804328223</v>
      </c>
      <c r="L1066" s="2">
        <f t="shared" si="401"/>
        <v>7.8449053201082058E-2</v>
      </c>
      <c r="M1066" s="2">
        <f t="shared" si="402"/>
        <v>3.8322813345356421E-3</v>
      </c>
      <c r="N1066" s="1">
        <v>1241</v>
      </c>
      <c r="O1066" s="1">
        <v>2830</v>
      </c>
      <c r="P1066" s="1">
        <v>348</v>
      </c>
      <c r="Q1066" s="1">
        <v>14</v>
      </c>
      <c r="T1066" s="1">
        <v>2</v>
      </c>
      <c r="U1066" s="1">
        <v>1</v>
      </c>
      <c r="AN1066" s="7">
        <f>IF(Q1066&gt;0,RANK(Q1066,(N1066:P1066,Q1066:AL1066)),0)</f>
        <v>4</v>
      </c>
      <c r="AO1066" s="7">
        <f>IF(R1066&gt;0,RANK(R1066,(N1066:P1066,Q1066:AL1066)),0)</f>
        <v>0</v>
      </c>
      <c r="AP1066" s="7">
        <f>IF(S1066&gt;0,RANK(S1066,(N1066:P1066,Q1066:AL1066)),0)</f>
        <v>0</v>
      </c>
      <c r="AQ1066" s="7">
        <f>IF(T1066&gt;0,RANK(T1066,(N1066:P1066,Q1066:AL1066)),0)</f>
        <v>5</v>
      </c>
      <c r="AR1066" s="2">
        <f t="shared" si="403"/>
        <v>3.1559963931469793E-3</v>
      </c>
      <c r="AS1066" s="2">
        <f t="shared" si="404"/>
        <v>0</v>
      </c>
      <c r="AT1066" s="2">
        <f t="shared" si="405"/>
        <v>0</v>
      </c>
      <c r="AU1066" s="2">
        <f t="shared" si="406"/>
        <v>4.5085662759242559E-4</v>
      </c>
      <c r="AW1066" t="s">
        <v>1368</v>
      </c>
      <c r="AX1066" t="s">
        <v>1739</v>
      </c>
      <c r="AY1066">
        <v>1</v>
      </c>
      <c r="BA1066" s="127">
        <v>21</v>
      </c>
      <c r="BB1066" s="130">
        <v>55</v>
      </c>
      <c r="BC1066" s="131">
        <f t="shared" si="395"/>
        <v>21055</v>
      </c>
      <c r="BE1066" s="7" t="s">
        <v>3271</v>
      </c>
    </row>
    <row r="1067" spans="1:57" ht="13" hidden="1" customHeight="1" outlineLevel="1" x14ac:dyDescent="0.2">
      <c r="A1067" t="s">
        <v>1898</v>
      </c>
      <c r="B1067" t="s">
        <v>1739</v>
      </c>
      <c r="C1067" s="1">
        <f t="shared" si="396"/>
        <v>3820</v>
      </c>
      <c r="D1067" s="7">
        <f>RANK(N1067,(N1067:P1067,Q1067:AL1067))</f>
        <v>1</v>
      </c>
      <c r="E1067" s="7">
        <f>RANK(O1067,(N1067:P1067,Q1067:AL1067))</f>
        <v>2</v>
      </c>
      <c r="F1067" s="7">
        <f>IF(P1067&gt;0,RANK(P1067,(N1067:P1067,Q1067:AL1067)),0)</f>
        <v>3</v>
      </c>
      <c r="G1067" s="1">
        <f t="shared" si="397"/>
        <v>164</v>
      </c>
      <c r="H1067" s="2">
        <f t="shared" si="398"/>
        <v>4.2931937172774867E-2</v>
      </c>
      <c r="I1067" s="2"/>
      <c r="J1067" s="2">
        <f t="shared" si="399"/>
        <v>0.45549738219895286</v>
      </c>
      <c r="K1067" s="2">
        <f t="shared" si="400"/>
        <v>0.41256544502617803</v>
      </c>
      <c r="L1067" s="2">
        <f t="shared" si="401"/>
        <v>0.12958115183246074</v>
      </c>
      <c r="M1067" s="2">
        <f t="shared" si="402"/>
        <v>2.35602094240836E-3</v>
      </c>
      <c r="N1067" s="1">
        <v>1740</v>
      </c>
      <c r="O1067" s="1">
        <v>1576</v>
      </c>
      <c r="P1067" s="1">
        <v>495</v>
      </c>
      <c r="Q1067" s="1">
        <v>6</v>
      </c>
      <c r="T1067" s="1">
        <v>2</v>
      </c>
      <c r="U1067" s="1">
        <v>1</v>
      </c>
      <c r="AN1067" s="7">
        <f>IF(Q1067&gt;0,RANK(Q1067,(N1067:P1067,Q1067:AL1067)),0)</f>
        <v>4</v>
      </c>
      <c r="AO1067" s="7">
        <f>IF(R1067&gt;0,RANK(R1067,(N1067:P1067,Q1067:AL1067)),0)</f>
        <v>0</v>
      </c>
      <c r="AP1067" s="7">
        <f>IF(S1067&gt;0,RANK(S1067,(N1067:P1067,Q1067:AL1067)),0)</f>
        <v>0</v>
      </c>
      <c r="AQ1067" s="7">
        <f>IF(T1067&gt;0,RANK(T1067,(N1067:P1067,Q1067:AL1067)),0)</f>
        <v>5</v>
      </c>
      <c r="AR1067" s="2">
        <f t="shared" si="403"/>
        <v>1.5706806282722514E-3</v>
      </c>
      <c r="AS1067" s="2">
        <f t="shared" si="404"/>
        <v>0</v>
      </c>
      <c r="AT1067" s="2">
        <f t="shared" si="405"/>
        <v>0</v>
      </c>
      <c r="AU1067" s="2">
        <f t="shared" si="406"/>
        <v>5.2356020942408382E-4</v>
      </c>
      <c r="AW1067" t="s">
        <v>1898</v>
      </c>
      <c r="AX1067" t="s">
        <v>1739</v>
      </c>
      <c r="AY1067">
        <v>1</v>
      </c>
      <c r="BA1067" s="127">
        <v>21</v>
      </c>
      <c r="BB1067" s="130">
        <v>57</v>
      </c>
      <c r="BC1067" s="131">
        <f t="shared" si="395"/>
        <v>21057</v>
      </c>
      <c r="BE1067" s="7" t="s">
        <v>3271</v>
      </c>
    </row>
    <row r="1068" spans="1:57" ht="13" hidden="1" customHeight="1" outlineLevel="1" x14ac:dyDescent="0.2">
      <c r="A1068" t="s">
        <v>1429</v>
      </c>
      <c r="B1068" t="s">
        <v>1739</v>
      </c>
      <c r="C1068" s="1">
        <f t="shared" si="396"/>
        <v>3061</v>
      </c>
      <c r="D1068" s="7">
        <f>RANK(N1068,(N1068:P1068,Q1068:AL1068))</f>
        <v>2</v>
      </c>
      <c r="E1068" s="7">
        <f>RANK(O1068,(N1068:P1068,Q1068:AL1068))</f>
        <v>1</v>
      </c>
      <c r="F1068" s="7">
        <f>IF(P1068&gt;0,RANK(P1068,(N1068:P1068,Q1068:AL1068)),0)</f>
        <v>3</v>
      </c>
      <c r="G1068" s="1">
        <f t="shared" si="397"/>
        <v>949</v>
      </c>
      <c r="H1068" s="2">
        <f t="shared" si="398"/>
        <v>0.3100294021561581</v>
      </c>
      <c r="I1068" s="2"/>
      <c r="J1068" s="2">
        <f t="shared" si="399"/>
        <v>0.29957530218882716</v>
      </c>
      <c r="K1068" s="2">
        <f t="shared" si="400"/>
        <v>0.60960470434498526</v>
      </c>
      <c r="L1068" s="2">
        <f t="shared" si="401"/>
        <v>8.7553087226396598E-2</v>
      </c>
      <c r="M1068" s="2">
        <f t="shared" si="402"/>
        <v>3.2669062397909232E-3</v>
      </c>
      <c r="N1068" s="1">
        <v>917</v>
      </c>
      <c r="O1068" s="1">
        <v>1866</v>
      </c>
      <c r="P1068" s="1">
        <v>268</v>
      </c>
      <c r="Q1068" s="1">
        <v>7</v>
      </c>
      <c r="U1068" s="1">
        <v>3</v>
      </c>
      <c r="AN1068" s="7">
        <f>IF(Q1068&gt;0,RANK(Q1068,(N1068:P1068,Q1068:AL1068)),0)</f>
        <v>4</v>
      </c>
      <c r="AO1068" s="7">
        <f>IF(R1068&gt;0,RANK(R1068,(N1068:P1068,Q1068:AL1068)),0)</f>
        <v>0</v>
      </c>
      <c r="AP1068" s="7">
        <f>IF(S1068&gt;0,RANK(S1068,(N1068:P1068,Q1068:AL1068)),0)</f>
        <v>0</v>
      </c>
      <c r="AQ1068" s="7">
        <f>IF(T1068&gt;0,RANK(T1068,(N1068:P1068,Q1068:AL1068)),0)</f>
        <v>0</v>
      </c>
      <c r="AR1068" s="2">
        <f t="shared" si="403"/>
        <v>2.2868343678536427E-3</v>
      </c>
      <c r="AS1068" s="2">
        <f t="shared" si="404"/>
        <v>0</v>
      </c>
      <c r="AT1068" s="2">
        <f t="shared" si="405"/>
        <v>0</v>
      </c>
      <c r="AU1068" s="2">
        <f t="shared" si="406"/>
        <v>0</v>
      </c>
      <c r="AW1068" t="s">
        <v>1429</v>
      </c>
      <c r="AX1068" t="s">
        <v>1739</v>
      </c>
      <c r="AY1068">
        <v>1</v>
      </c>
      <c r="BA1068" s="127">
        <v>21</v>
      </c>
      <c r="BB1068" s="130">
        <v>59</v>
      </c>
      <c r="BC1068" s="131">
        <f t="shared" si="395"/>
        <v>21059</v>
      </c>
      <c r="BE1068" s="7" t="s">
        <v>3271</v>
      </c>
    </row>
    <row r="1069" spans="1:57" ht="13" hidden="1" customHeight="1" outlineLevel="1" x14ac:dyDescent="0.2">
      <c r="A1069" t="s">
        <v>2704</v>
      </c>
      <c r="B1069" t="s">
        <v>1739</v>
      </c>
      <c r="C1069" s="1">
        <f t="shared" si="396"/>
        <v>36929</v>
      </c>
      <c r="D1069" s="7">
        <f>RANK(N1069,(N1069:P1069,Q1069:AL1069))</f>
        <v>1</v>
      </c>
      <c r="E1069" s="7">
        <f>RANK(O1069,(N1069:P1069,Q1069:AL1069))</f>
        <v>2</v>
      </c>
      <c r="F1069" s="7">
        <f>IF(P1069&gt;0,RANK(P1069,(N1069:P1069,Q1069:AL1069)),0)</f>
        <v>3</v>
      </c>
      <c r="G1069" s="1">
        <f t="shared" si="397"/>
        <v>1656</v>
      </c>
      <c r="H1069" s="2">
        <f t="shared" si="398"/>
        <v>4.4842806466462673E-2</v>
      </c>
      <c r="I1069" s="2"/>
      <c r="J1069" s="2">
        <f t="shared" si="399"/>
        <v>0.44929459232581442</v>
      </c>
      <c r="K1069" s="2">
        <f t="shared" si="400"/>
        <v>0.40445178585935171</v>
      </c>
      <c r="L1069" s="2">
        <f t="shared" si="401"/>
        <v>0.13842779387473259</v>
      </c>
      <c r="M1069" s="2">
        <f t="shared" si="402"/>
        <v>7.8258279401012265E-3</v>
      </c>
      <c r="N1069" s="1">
        <v>16592</v>
      </c>
      <c r="O1069" s="1">
        <v>14936</v>
      </c>
      <c r="P1069" s="1">
        <v>5112</v>
      </c>
      <c r="Q1069" s="1">
        <v>222</v>
      </c>
      <c r="S1069" s="1">
        <v>9</v>
      </c>
      <c r="T1069" s="1">
        <v>39</v>
      </c>
      <c r="U1069" s="1">
        <v>19</v>
      </c>
      <c r="AN1069" s="7">
        <f>IF(Q1069&gt;0,RANK(Q1069,(N1069:P1069,Q1069:AL1069)),0)</f>
        <v>4</v>
      </c>
      <c r="AO1069" s="7">
        <f>IF(R1069&gt;0,RANK(R1069,(N1069:P1069,Q1069:AL1069)),0)</f>
        <v>0</v>
      </c>
      <c r="AP1069" s="7">
        <f>IF(S1069&gt;0,RANK(S1069,(N1069:P1069,Q1069:AL1069)),0)</f>
        <v>7</v>
      </c>
      <c r="AQ1069" s="7">
        <f>IF(T1069&gt;0,RANK(T1069,(N1069:P1069,Q1069:AL1069)),0)</f>
        <v>5</v>
      </c>
      <c r="AR1069" s="2">
        <f t="shared" si="403"/>
        <v>6.0115356494895612E-3</v>
      </c>
      <c r="AS1069" s="2">
        <f t="shared" si="404"/>
        <v>0</v>
      </c>
      <c r="AT1069" s="2">
        <f t="shared" si="405"/>
        <v>2.4371090470903627E-4</v>
      </c>
      <c r="AU1069" s="2">
        <f t="shared" si="406"/>
        <v>1.0560805870724905E-3</v>
      </c>
      <c r="AW1069" t="s">
        <v>2704</v>
      </c>
      <c r="AX1069" t="s">
        <v>1739</v>
      </c>
      <c r="AY1069">
        <v>2</v>
      </c>
      <c r="BA1069" s="127">
        <v>21</v>
      </c>
      <c r="BB1069" s="130">
        <v>61</v>
      </c>
      <c r="BC1069" s="131">
        <f t="shared" si="395"/>
        <v>21061</v>
      </c>
      <c r="BE1069" s="7" t="s">
        <v>3271</v>
      </c>
    </row>
    <row r="1070" spans="1:57" ht="13" hidden="1" customHeight="1" outlineLevel="1" x14ac:dyDescent="0.2">
      <c r="A1070" t="s">
        <v>1430</v>
      </c>
      <c r="B1070" t="s">
        <v>1739</v>
      </c>
      <c r="C1070" s="1">
        <f t="shared" si="396"/>
        <v>4585</v>
      </c>
      <c r="D1070" s="7">
        <f>RANK(N1070,(N1070:P1070,Q1070:AL1070))</f>
        <v>2</v>
      </c>
      <c r="E1070" s="7">
        <f>RANK(O1070,(N1070:P1070,Q1070:AL1070))</f>
        <v>1</v>
      </c>
      <c r="F1070" s="7">
        <f>IF(P1070&gt;0,RANK(P1070,(N1070:P1070,Q1070:AL1070)),0)</f>
        <v>3</v>
      </c>
      <c r="G1070" s="1">
        <f t="shared" si="397"/>
        <v>833</v>
      </c>
      <c r="H1070" s="2">
        <f t="shared" si="398"/>
        <v>0.18167938931297709</v>
      </c>
      <c r="I1070" s="2"/>
      <c r="J1070" s="2">
        <f t="shared" si="399"/>
        <v>0.36052344601962921</v>
      </c>
      <c r="K1070" s="2">
        <f t="shared" si="400"/>
        <v>0.54220283533260627</v>
      </c>
      <c r="L1070" s="2">
        <f t="shared" si="401"/>
        <v>9.5528898582333696E-2</v>
      </c>
      <c r="M1070" s="2">
        <f t="shared" si="402"/>
        <v>1.7448200654308771E-3</v>
      </c>
      <c r="N1070" s="1">
        <v>1653</v>
      </c>
      <c r="O1070" s="1">
        <v>2486</v>
      </c>
      <c r="P1070" s="1">
        <v>438</v>
      </c>
      <c r="Q1070" s="1">
        <v>5</v>
      </c>
      <c r="U1070" s="1">
        <v>3</v>
      </c>
      <c r="AN1070" s="7">
        <f>IF(Q1070&gt;0,RANK(Q1070,(N1070:P1070,Q1070:AL1070)),0)</f>
        <v>4</v>
      </c>
      <c r="AO1070" s="7">
        <f>IF(R1070&gt;0,RANK(R1070,(N1070:P1070,Q1070:AL1070)),0)</f>
        <v>0</v>
      </c>
      <c r="AP1070" s="7">
        <f>IF(S1070&gt;0,RANK(S1070,(N1070:P1070,Q1070:AL1070)),0)</f>
        <v>0</v>
      </c>
      <c r="AQ1070" s="7">
        <f>IF(T1070&gt;0,RANK(T1070,(N1070:P1070,Q1070:AL1070)),0)</f>
        <v>0</v>
      </c>
      <c r="AR1070" s="2">
        <f t="shared" si="403"/>
        <v>1.0905125408942203E-3</v>
      </c>
      <c r="AS1070" s="2">
        <f t="shared" si="404"/>
        <v>0</v>
      </c>
      <c r="AT1070" s="2">
        <f t="shared" si="405"/>
        <v>0</v>
      </c>
      <c r="AU1070" s="2">
        <f t="shared" si="406"/>
        <v>0</v>
      </c>
      <c r="AW1070" t="s">
        <v>1430</v>
      </c>
      <c r="AX1070" t="s">
        <v>1739</v>
      </c>
      <c r="AY1070">
        <v>2</v>
      </c>
      <c r="BA1070" s="127">
        <v>21</v>
      </c>
      <c r="BB1070" s="130">
        <v>63</v>
      </c>
      <c r="BC1070" s="131">
        <f t="shared" si="395"/>
        <v>21063</v>
      </c>
      <c r="BE1070" s="7" t="s">
        <v>3271</v>
      </c>
    </row>
    <row r="1071" spans="1:57" ht="13" hidden="1" customHeight="1" outlineLevel="1" x14ac:dyDescent="0.2">
      <c r="A1071" t="s">
        <v>197</v>
      </c>
      <c r="B1071" t="s">
        <v>1739</v>
      </c>
      <c r="C1071" s="1">
        <f t="shared" si="396"/>
        <v>2525</v>
      </c>
      <c r="D1071" s="7">
        <f>RANK(N1071,(N1071:P1071,Q1071:AL1071))</f>
        <v>1</v>
      </c>
      <c r="E1071" s="7">
        <f>RANK(O1071,(N1071:P1071,Q1071:AL1071))</f>
        <v>2</v>
      </c>
      <c r="F1071" s="7">
        <f>IF(P1071&gt;0,RANK(P1071,(N1071:P1071,Q1071:AL1071)),0)</f>
        <v>3</v>
      </c>
      <c r="G1071" s="1">
        <f t="shared" si="397"/>
        <v>1352</v>
      </c>
      <c r="H1071" s="2">
        <f t="shared" si="398"/>
        <v>0.53544554455445548</v>
      </c>
      <c r="I1071" s="2"/>
      <c r="J1071" s="2">
        <f t="shared" si="399"/>
        <v>0.71128712871287125</v>
      </c>
      <c r="K1071" s="2">
        <f t="shared" si="400"/>
        <v>0.17584158415841583</v>
      </c>
      <c r="L1071" s="2">
        <f t="shared" si="401"/>
        <v>0.10811881188118812</v>
      </c>
      <c r="M1071" s="2">
        <f t="shared" si="402"/>
        <v>4.7524752475247983E-3</v>
      </c>
      <c r="N1071" s="1">
        <v>1796</v>
      </c>
      <c r="O1071" s="1">
        <v>444</v>
      </c>
      <c r="P1071" s="1">
        <v>273</v>
      </c>
      <c r="Q1071" s="1">
        <v>9</v>
      </c>
      <c r="S1071" s="1">
        <v>1</v>
      </c>
      <c r="T1071" s="1">
        <v>1</v>
      </c>
      <c r="U1071" s="1">
        <v>1</v>
      </c>
      <c r="AN1071" s="7">
        <f>IF(Q1071&gt;0,RANK(Q1071,(N1071:P1071,Q1071:AL1071)),0)</f>
        <v>4</v>
      </c>
      <c r="AO1071" s="7">
        <f>IF(R1071&gt;0,RANK(R1071,(N1071:P1071,Q1071:AL1071)),0)</f>
        <v>0</v>
      </c>
      <c r="AP1071" s="7">
        <f>IF(S1071&gt;0,RANK(S1071,(N1071:P1071,Q1071:AL1071)),0)</f>
        <v>5</v>
      </c>
      <c r="AQ1071" s="7">
        <f>IF(T1071&gt;0,RANK(T1071,(N1071:P1071,Q1071:AL1071)),0)</f>
        <v>5</v>
      </c>
      <c r="AR1071" s="2">
        <f t="shared" si="403"/>
        <v>3.5643564356435645E-3</v>
      </c>
      <c r="AS1071" s="2">
        <f t="shared" si="404"/>
        <v>0</v>
      </c>
      <c r="AT1071" s="2">
        <f t="shared" si="405"/>
        <v>3.9603960396039607E-4</v>
      </c>
      <c r="AU1071" s="2">
        <f t="shared" si="406"/>
        <v>3.9603960396039607E-4</v>
      </c>
      <c r="AW1071" t="s">
        <v>197</v>
      </c>
      <c r="AX1071" t="s">
        <v>1739</v>
      </c>
      <c r="AY1071">
        <v>4</v>
      </c>
      <c r="BA1071" s="127">
        <v>21</v>
      </c>
      <c r="BB1071" s="130">
        <v>65</v>
      </c>
      <c r="BC1071" s="131">
        <f t="shared" si="395"/>
        <v>21065</v>
      </c>
      <c r="BE1071" s="7" t="s">
        <v>3271</v>
      </c>
    </row>
    <row r="1072" spans="1:57" ht="13" hidden="1" customHeight="1" outlineLevel="1" x14ac:dyDescent="0.2">
      <c r="A1072" t="s">
        <v>968</v>
      </c>
      <c r="B1072" t="s">
        <v>1739</v>
      </c>
      <c r="C1072" s="1">
        <f t="shared" ref="C1072:C1103" si="407">SUM(N1072:AL1072)</f>
        <v>5039</v>
      </c>
      <c r="D1072" s="7">
        <f>RANK(N1072,(N1072:P1072,Q1072:AL1072))</f>
        <v>2</v>
      </c>
      <c r="E1072" s="7">
        <f>RANK(O1072,(N1072:P1072,Q1072:AL1072))</f>
        <v>1</v>
      </c>
      <c r="F1072" s="7">
        <f>IF(P1072&gt;0,RANK(P1072,(N1072:P1072,Q1072:AL1072)),0)</f>
        <v>3</v>
      </c>
      <c r="G1072" s="1">
        <f t="shared" ref="G1072:G1103" si="408">MAX(N1072:P1072)-LARGE(N1072:P1072,2)</f>
        <v>616</v>
      </c>
      <c r="H1072" s="2">
        <f t="shared" si="398"/>
        <v>0.12224647747568962</v>
      </c>
      <c r="I1072" s="2"/>
      <c r="J1072" s="2">
        <f t="shared" ref="J1072:J1103" si="409">IF($C1072=0,"-",N1072/$C1072)</f>
        <v>0.36455645961500299</v>
      </c>
      <c r="K1072" s="2">
        <f t="shared" ref="K1072:K1103" si="410">IF($C1072=0,"-",O1072/$C1072)</f>
        <v>0.48680293709069261</v>
      </c>
      <c r="L1072" s="2">
        <f t="shared" ref="L1072:L1103" si="411">IF($C1072=0,"-",P1072/$C1072)</f>
        <v>0.14606072633459019</v>
      </c>
      <c r="M1072" s="2">
        <f t="shared" ref="M1072:M1103" si="412">IF(C1072=0,"-",(1-J1072-K1072-L1072))</f>
        <v>2.5798769597141502E-3</v>
      </c>
      <c r="N1072" s="1">
        <v>1837</v>
      </c>
      <c r="O1072" s="1">
        <v>2453</v>
      </c>
      <c r="P1072" s="1">
        <v>736</v>
      </c>
      <c r="Q1072" s="1">
        <v>10</v>
      </c>
      <c r="S1072" s="1">
        <v>1</v>
      </c>
      <c r="T1072" s="1">
        <v>1</v>
      </c>
      <c r="U1072" s="1">
        <v>1</v>
      </c>
      <c r="AN1072" s="7">
        <f>IF(Q1072&gt;0,RANK(Q1072,(N1072:P1072,Q1072:AL1072)),0)</f>
        <v>4</v>
      </c>
      <c r="AO1072" s="7">
        <f>IF(R1072&gt;0,RANK(R1072,(N1072:P1072,Q1072:AL1072)),0)</f>
        <v>0</v>
      </c>
      <c r="AP1072" s="7">
        <f>IF(S1072&gt;0,RANK(S1072,(N1072:P1072,Q1072:AL1072)),0)</f>
        <v>5</v>
      </c>
      <c r="AQ1072" s="7">
        <f>IF(T1072&gt;0,RANK(T1072,(N1072:P1072,Q1072:AL1072)),0)</f>
        <v>5</v>
      </c>
      <c r="AR1072" s="2">
        <f t="shared" ref="AR1072:AR1103" si="413">IF($C1072=0,"-",Q1072/$C1072)</f>
        <v>1.9845207382417148E-3</v>
      </c>
      <c r="AS1072" s="2">
        <f t="shared" ref="AS1072:AS1103" si="414">IF($C1072=0,"-",R1072/$C1072)</f>
        <v>0</v>
      </c>
      <c r="AT1072" s="2">
        <f t="shared" ref="AT1072:AT1103" si="415">IF($C1072=0,"-",S1072/$C1072)</f>
        <v>1.9845207382417147E-4</v>
      </c>
      <c r="AU1072" s="2">
        <f t="shared" ref="AU1072:AU1103" si="416">IF($C1072=0,"-",T1072/$C1072)</f>
        <v>1.9845207382417147E-4</v>
      </c>
      <c r="AW1072" t="s">
        <v>968</v>
      </c>
      <c r="AX1072" t="s">
        <v>1739</v>
      </c>
      <c r="AY1072">
        <v>6</v>
      </c>
      <c r="BA1072" s="127">
        <v>21</v>
      </c>
      <c r="BB1072" s="130">
        <v>67</v>
      </c>
      <c r="BC1072" s="131">
        <f t="shared" si="395"/>
        <v>21067</v>
      </c>
      <c r="BE1072" s="7" t="s">
        <v>3271</v>
      </c>
    </row>
    <row r="1073" spans="1:57" ht="13" hidden="1" customHeight="1" outlineLevel="1" x14ac:dyDescent="0.2">
      <c r="A1073" t="s">
        <v>2070</v>
      </c>
      <c r="B1073" t="s">
        <v>1739</v>
      </c>
      <c r="C1073" s="1">
        <f t="shared" si="407"/>
        <v>95534</v>
      </c>
      <c r="D1073" s="7">
        <f>RANK(N1073,(N1073:P1073,Q1073:AL1073))</f>
        <v>2</v>
      </c>
      <c r="E1073" s="7">
        <f>RANK(O1073,(N1073:P1073,Q1073:AL1073))</f>
        <v>1</v>
      </c>
      <c r="F1073" s="7">
        <f>IF(P1073&gt;0,RANK(P1073,(N1073:P1073,Q1073:AL1073)),0)</f>
        <v>3</v>
      </c>
      <c r="G1073" s="1">
        <f t="shared" si="408"/>
        <v>3602</v>
      </c>
      <c r="H1073" s="2">
        <f t="shared" si="398"/>
        <v>3.7703854125232902E-2</v>
      </c>
      <c r="I1073" s="2"/>
      <c r="J1073" s="2">
        <f t="shared" si="409"/>
        <v>0.40096719492536687</v>
      </c>
      <c r="K1073" s="2">
        <f t="shared" si="410"/>
        <v>0.43867104905059978</v>
      </c>
      <c r="L1073" s="2">
        <f t="shared" si="411"/>
        <v>0.14879519333431029</v>
      </c>
      <c r="M1073" s="2">
        <f t="shared" si="412"/>
        <v>1.1566562689723114E-2</v>
      </c>
      <c r="N1073" s="1">
        <v>38306</v>
      </c>
      <c r="O1073" s="1">
        <v>41908</v>
      </c>
      <c r="P1073" s="1">
        <v>14215</v>
      </c>
      <c r="Q1073" s="1">
        <v>771</v>
      </c>
      <c r="S1073" s="1">
        <v>39</v>
      </c>
      <c r="T1073" s="1">
        <v>240</v>
      </c>
      <c r="U1073" s="1">
        <v>55</v>
      </c>
      <c r="AN1073" s="7">
        <f>IF(Q1073&gt;0,RANK(Q1073,(N1073:P1073,Q1073:AL1073)),0)</f>
        <v>4</v>
      </c>
      <c r="AO1073" s="7">
        <f>IF(R1073&gt;0,RANK(R1073,(N1073:P1073,Q1073:AL1073)),0)</f>
        <v>0</v>
      </c>
      <c r="AP1073" s="7">
        <f>IF(S1073&gt;0,RANK(S1073,(N1073:P1073,Q1073:AL1073)),0)</f>
        <v>7</v>
      </c>
      <c r="AQ1073" s="7">
        <f>IF(T1073&gt;0,RANK(T1073,(N1073:P1073,Q1073:AL1073)),0)</f>
        <v>5</v>
      </c>
      <c r="AR1073" s="2">
        <f t="shared" si="413"/>
        <v>8.0704251889379703E-3</v>
      </c>
      <c r="AS1073" s="2">
        <f t="shared" si="414"/>
        <v>0</v>
      </c>
      <c r="AT1073" s="2">
        <f t="shared" si="415"/>
        <v>4.0823162434316576E-4</v>
      </c>
      <c r="AU1073" s="2">
        <f t="shared" si="416"/>
        <v>2.5121946113425588E-3</v>
      </c>
      <c r="AW1073" t="s">
        <v>2070</v>
      </c>
      <c r="AX1073" t="s">
        <v>1739</v>
      </c>
      <c r="AY1073">
        <v>6</v>
      </c>
      <c r="BA1073" s="127">
        <v>21</v>
      </c>
      <c r="BB1073" s="130">
        <v>69</v>
      </c>
      <c r="BC1073" s="131">
        <f t="shared" si="395"/>
        <v>21069</v>
      </c>
      <c r="BE1073" s="7" t="s">
        <v>3271</v>
      </c>
    </row>
    <row r="1074" spans="1:57" ht="13" hidden="1" customHeight="1" outlineLevel="1" x14ac:dyDescent="0.2">
      <c r="A1074" t="s">
        <v>490</v>
      </c>
      <c r="B1074" t="s">
        <v>1739</v>
      </c>
      <c r="C1074" s="1">
        <f t="shared" si="407"/>
        <v>5135</v>
      </c>
      <c r="D1074" s="7">
        <f>RANK(N1074,(N1074:P1074,Q1074:AL1074))</f>
        <v>1</v>
      </c>
      <c r="E1074" s="7">
        <f>RANK(O1074,(N1074:P1074,Q1074:AL1074))</f>
        <v>2</v>
      </c>
      <c r="F1074" s="7">
        <f>IF(P1074&gt;0,RANK(P1074,(N1074:P1074,Q1074:AL1074)),0)</f>
        <v>3</v>
      </c>
      <c r="G1074" s="1">
        <f t="shared" si="408"/>
        <v>212</v>
      </c>
      <c r="H1074" s="2">
        <f t="shared" si="398"/>
        <v>4.1285296981499513E-2</v>
      </c>
      <c r="I1074" s="2"/>
      <c r="J1074" s="2">
        <f t="shared" si="409"/>
        <v>0.43953261927945469</v>
      </c>
      <c r="K1074" s="2">
        <f t="shared" si="410"/>
        <v>0.39824732229795523</v>
      </c>
      <c r="L1074" s="2">
        <f t="shared" si="411"/>
        <v>0.15871470301850049</v>
      </c>
      <c r="M1074" s="2">
        <f t="shared" si="412"/>
        <v>3.5053554040896384E-3</v>
      </c>
      <c r="N1074" s="1">
        <v>2257</v>
      </c>
      <c r="O1074" s="1">
        <v>2045</v>
      </c>
      <c r="P1074" s="1">
        <v>815</v>
      </c>
      <c r="Q1074" s="1">
        <v>10</v>
      </c>
      <c r="T1074" s="1">
        <v>3</v>
      </c>
      <c r="U1074" s="1">
        <v>5</v>
      </c>
      <c r="AN1074" s="7">
        <f>IF(Q1074&gt;0,RANK(Q1074,(N1074:P1074,Q1074:AL1074)),0)</f>
        <v>4</v>
      </c>
      <c r="AO1074" s="7">
        <f>IF(R1074&gt;0,RANK(R1074,(N1074:P1074,Q1074:AL1074)),0)</f>
        <v>0</v>
      </c>
      <c r="AP1074" s="7">
        <f>IF(S1074&gt;0,RANK(S1074,(N1074:P1074,Q1074:AL1074)),0)</f>
        <v>0</v>
      </c>
      <c r="AQ1074" s="7">
        <f>IF(T1074&gt;0,RANK(T1074,(N1074:P1074,Q1074:AL1074)),0)</f>
        <v>6</v>
      </c>
      <c r="AR1074" s="2">
        <f t="shared" si="413"/>
        <v>1.9474196689386564E-3</v>
      </c>
      <c r="AS1074" s="2">
        <f t="shared" si="414"/>
        <v>0</v>
      </c>
      <c r="AT1074" s="2">
        <f t="shared" si="415"/>
        <v>0</v>
      </c>
      <c r="AU1074" s="2">
        <f t="shared" si="416"/>
        <v>5.8422590068159686E-4</v>
      </c>
      <c r="AW1074" t="s">
        <v>490</v>
      </c>
      <c r="AX1074" t="s">
        <v>1739</v>
      </c>
      <c r="AY1074">
        <v>4</v>
      </c>
      <c r="BA1074" s="127">
        <v>21</v>
      </c>
      <c r="BB1074" s="130">
        <v>71</v>
      </c>
      <c r="BC1074" s="131">
        <f t="shared" si="395"/>
        <v>21071</v>
      </c>
      <c r="BE1074" s="7" t="s">
        <v>3271</v>
      </c>
    </row>
    <row r="1075" spans="1:57" ht="13" hidden="1" customHeight="1" outlineLevel="1" x14ac:dyDescent="0.2">
      <c r="A1075" t="s">
        <v>2848</v>
      </c>
      <c r="B1075" t="s">
        <v>1739</v>
      </c>
      <c r="C1075" s="1">
        <f t="shared" si="407"/>
        <v>18674</v>
      </c>
      <c r="D1075" s="7">
        <f>RANK(N1075,(N1075:P1075,Q1075:AL1075))</f>
        <v>1</v>
      </c>
      <c r="E1075" s="7">
        <f>RANK(O1075,(N1075:P1075,Q1075:AL1075))</f>
        <v>2</v>
      </c>
      <c r="F1075" s="7">
        <f>IF(P1075&gt;0,RANK(P1075,(N1075:P1075,Q1075:AL1075)),0)</f>
        <v>3</v>
      </c>
      <c r="G1075" s="1">
        <f t="shared" si="408"/>
        <v>9811</v>
      </c>
      <c r="H1075" s="2">
        <f t="shared" si="398"/>
        <v>0.52538288529506261</v>
      </c>
      <c r="I1075" s="2"/>
      <c r="J1075" s="2">
        <f t="shared" si="409"/>
        <v>0.71495126914426477</v>
      </c>
      <c r="K1075" s="2">
        <f t="shared" si="410"/>
        <v>0.1895683838492021</v>
      </c>
      <c r="L1075" s="2">
        <f t="shared" si="411"/>
        <v>9.226732355146193E-2</v>
      </c>
      <c r="M1075" s="2">
        <f t="shared" si="412"/>
        <v>3.2130234550711984E-3</v>
      </c>
      <c r="N1075" s="1">
        <v>13351</v>
      </c>
      <c r="O1075" s="1">
        <v>3540</v>
      </c>
      <c r="P1075" s="1">
        <v>1723</v>
      </c>
      <c r="Q1075" s="1">
        <v>48</v>
      </c>
      <c r="S1075" s="1">
        <v>4</v>
      </c>
      <c r="T1075" s="1">
        <v>4</v>
      </c>
      <c r="U1075" s="1">
        <v>4</v>
      </c>
      <c r="AN1075" s="7">
        <f>IF(Q1075&gt;0,RANK(Q1075,(N1075:P1075,Q1075:AL1075)),0)</f>
        <v>4</v>
      </c>
      <c r="AO1075" s="7">
        <f>IF(R1075&gt;0,RANK(R1075,(N1075:P1075,Q1075:AL1075)),0)</f>
        <v>0</v>
      </c>
      <c r="AP1075" s="7">
        <f>IF(S1075&gt;0,RANK(S1075,(N1075:P1075,Q1075:AL1075)),0)</f>
        <v>5</v>
      </c>
      <c r="AQ1075" s="7">
        <f>IF(T1075&gt;0,RANK(T1075,(N1075:P1075,Q1075:AL1075)),0)</f>
        <v>5</v>
      </c>
      <c r="AR1075" s="2">
        <f t="shared" si="413"/>
        <v>2.5704187640569775E-3</v>
      </c>
      <c r="AS1075" s="2">
        <f t="shared" si="414"/>
        <v>0</v>
      </c>
      <c r="AT1075" s="2">
        <f t="shared" si="415"/>
        <v>2.1420156367141479E-4</v>
      </c>
      <c r="AU1075" s="2">
        <f t="shared" si="416"/>
        <v>2.1420156367141479E-4</v>
      </c>
      <c r="AW1075" t="s">
        <v>2848</v>
      </c>
      <c r="AX1075" t="s">
        <v>1739</v>
      </c>
      <c r="AY1075">
        <v>5</v>
      </c>
      <c r="BA1075" s="127">
        <v>21</v>
      </c>
      <c r="BB1075" s="130">
        <v>73</v>
      </c>
      <c r="BC1075" s="131">
        <f t="shared" si="395"/>
        <v>21073</v>
      </c>
      <c r="BE1075" s="7" t="s">
        <v>3271</v>
      </c>
    </row>
    <row r="1076" spans="1:57" ht="13" hidden="1" customHeight="1" outlineLevel="1" x14ac:dyDescent="0.2">
      <c r="A1076" t="s">
        <v>1494</v>
      </c>
      <c r="B1076" t="s">
        <v>1739</v>
      </c>
      <c r="C1076" s="1">
        <f t="shared" si="407"/>
        <v>21031</v>
      </c>
      <c r="D1076" s="7">
        <f>RANK(N1076,(N1076:P1076,Q1076:AL1076))</f>
        <v>1</v>
      </c>
      <c r="E1076" s="7">
        <f>RANK(O1076,(N1076:P1076,Q1076:AL1076))</f>
        <v>2</v>
      </c>
      <c r="F1076" s="7">
        <f>IF(P1076&gt;0,RANK(P1076,(N1076:P1076,Q1076:AL1076)),0)</f>
        <v>3</v>
      </c>
      <c r="G1076" s="1">
        <f t="shared" si="408"/>
        <v>2305</v>
      </c>
      <c r="H1076" s="2">
        <f t="shared" si="398"/>
        <v>0.10960011411725548</v>
      </c>
      <c r="I1076" s="2"/>
      <c r="J1076" s="2">
        <f t="shared" si="409"/>
        <v>0.47054348342922353</v>
      </c>
      <c r="K1076" s="2">
        <f t="shared" si="410"/>
        <v>0.36094336931196802</v>
      </c>
      <c r="L1076" s="2">
        <f t="shared" si="411"/>
        <v>0.15881318054300794</v>
      </c>
      <c r="M1076" s="2">
        <f t="shared" si="412"/>
        <v>9.699966715800562E-3</v>
      </c>
      <c r="N1076" s="1">
        <v>9896</v>
      </c>
      <c r="O1076" s="1">
        <v>7591</v>
      </c>
      <c r="P1076" s="1">
        <v>3340</v>
      </c>
      <c r="Q1076" s="1">
        <v>134</v>
      </c>
      <c r="S1076" s="1">
        <v>9</v>
      </c>
      <c r="T1076" s="1">
        <v>48</v>
      </c>
      <c r="U1076" s="1">
        <v>13</v>
      </c>
      <c r="AN1076" s="7">
        <f>IF(Q1076&gt;0,RANK(Q1076,(N1076:P1076,Q1076:AL1076)),0)</f>
        <v>4</v>
      </c>
      <c r="AO1076" s="7">
        <f>IF(R1076&gt;0,RANK(R1076,(N1076:P1076,Q1076:AL1076)),0)</f>
        <v>0</v>
      </c>
      <c r="AP1076" s="7">
        <f>IF(S1076&gt;0,RANK(S1076,(N1076:P1076,Q1076:AL1076)),0)</f>
        <v>7</v>
      </c>
      <c r="AQ1076" s="7">
        <f>IF(T1076&gt;0,RANK(T1076,(N1076:P1076,Q1076:AL1076)),0)</f>
        <v>5</v>
      </c>
      <c r="AR1076" s="2">
        <f t="shared" si="413"/>
        <v>6.3715467643003188E-3</v>
      </c>
      <c r="AS1076" s="2">
        <f t="shared" si="414"/>
        <v>0</v>
      </c>
      <c r="AT1076" s="2">
        <f t="shared" si="415"/>
        <v>4.279397080500214E-4</v>
      </c>
      <c r="AU1076" s="2">
        <f t="shared" si="416"/>
        <v>2.282345109600114E-3</v>
      </c>
      <c r="AW1076" t="s">
        <v>1494</v>
      </c>
      <c r="AX1076" t="s">
        <v>1739</v>
      </c>
      <c r="AY1076">
        <v>6</v>
      </c>
      <c r="BA1076" s="127">
        <v>21</v>
      </c>
      <c r="BB1076" s="130">
        <v>75</v>
      </c>
      <c r="BC1076" s="131">
        <f t="shared" si="395"/>
        <v>21075</v>
      </c>
      <c r="BE1076" s="7" t="s">
        <v>3271</v>
      </c>
    </row>
    <row r="1077" spans="1:57" ht="13" hidden="1" customHeight="1" outlineLevel="1" x14ac:dyDescent="0.2">
      <c r="A1077" t="s">
        <v>2946</v>
      </c>
      <c r="B1077" t="s">
        <v>1739</v>
      </c>
      <c r="C1077" s="1">
        <f t="shared" si="407"/>
        <v>3204</v>
      </c>
      <c r="D1077" s="7">
        <f>RANK(N1077,(N1077:P1077,Q1077:AL1077))</f>
        <v>1</v>
      </c>
      <c r="E1077" s="7">
        <f>RANK(O1077,(N1077:P1077,Q1077:AL1077))</f>
        <v>2</v>
      </c>
      <c r="F1077" s="7">
        <f>IF(P1077&gt;0,RANK(P1077,(N1077:P1077,Q1077:AL1077)),0)</f>
        <v>3</v>
      </c>
      <c r="G1077" s="1">
        <f t="shared" si="408"/>
        <v>740</v>
      </c>
      <c r="H1077" s="2">
        <f t="shared" si="398"/>
        <v>0.23096129837702872</v>
      </c>
      <c r="I1077" s="2"/>
      <c r="J1077" s="2">
        <f t="shared" si="409"/>
        <v>0.56585518102372034</v>
      </c>
      <c r="K1077" s="2">
        <f t="shared" si="410"/>
        <v>0.33489388264669162</v>
      </c>
      <c r="L1077" s="2">
        <f t="shared" si="411"/>
        <v>9.5505617977528087E-2</v>
      </c>
      <c r="M1077" s="2">
        <f t="shared" si="412"/>
        <v>3.7453183520599481E-3</v>
      </c>
      <c r="N1077" s="1">
        <v>1813</v>
      </c>
      <c r="O1077" s="1">
        <v>1073</v>
      </c>
      <c r="P1077" s="1">
        <v>306</v>
      </c>
      <c r="Q1077" s="1">
        <v>11</v>
      </c>
      <c r="S1077" s="1">
        <v>1</v>
      </c>
      <c r="AN1077" s="7">
        <f>IF(Q1077&gt;0,RANK(Q1077,(N1077:P1077,Q1077:AL1077)),0)</f>
        <v>4</v>
      </c>
      <c r="AO1077" s="7">
        <f>IF(R1077&gt;0,RANK(R1077,(N1077:P1077,Q1077:AL1077)),0)</f>
        <v>0</v>
      </c>
      <c r="AP1077" s="7">
        <f>IF(S1077&gt;0,RANK(S1077,(N1077:P1077,Q1077:AL1077)),0)</f>
        <v>5</v>
      </c>
      <c r="AQ1077" s="7">
        <f>IF(T1077&gt;0,RANK(T1077,(N1077:P1077,Q1077:AL1077)),0)</f>
        <v>0</v>
      </c>
      <c r="AR1077" s="2">
        <f t="shared" si="413"/>
        <v>3.4332084893882648E-3</v>
      </c>
      <c r="AS1077" s="2">
        <f t="shared" si="414"/>
        <v>0</v>
      </c>
      <c r="AT1077" s="2">
        <f t="shared" si="415"/>
        <v>3.1210986267166043E-4</v>
      </c>
      <c r="AU1077" s="2">
        <f t="shared" si="416"/>
        <v>0</v>
      </c>
      <c r="AW1077" t="s">
        <v>2946</v>
      </c>
      <c r="AX1077" t="s">
        <v>1739</v>
      </c>
      <c r="AY1077">
        <v>1</v>
      </c>
      <c r="BA1077" s="127">
        <v>21</v>
      </c>
      <c r="BB1077" s="130">
        <v>77</v>
      </c>
      <c r="BC1077" s="131">
        <f t="shared" si="395"/>
        <v>21077</v>
      </c>
      <c r="BE1077" s="7" t="s">
        <v>3271</v>
      </c>
    </row>
    <row r="1078" spans="1:57" ht="13" hidden="1" customHeight="1" outlineLevel="1" x14ac:dyDescent="0.2">
      <c r="A1078" t="s">
        <v>1288</v>
      </c>
      <c r="B1078" t="s">
        <v>1739</v>
      </c>
      <c r="C1078" s="1">
        <f t="shared" si="407"/>
        <v>2329</v>
      </c>
      <c r="D1078" s="7">
        <f>RANK(N1078,(N1078:P1078,Q1078:AL1078))</f>
        <v>1</v>
      </c>
      <c r="E1078" s="7">
        <f>RANK(O1078,(N1078:P1078,Q1078:AL1078))</f>
        <v>2</v>
      </c>
      <c r="F1078" s="7">
        <f>IF(P1078&gt;0,RANK(P1078,(N1078:P1078,Q1078:AL1078)),0)</f>
        <v>3</v>
      </c>
      <c r="G1078" s="1">
        <f t="shared" si="408"/>
        <v>472</v>
      </c>
      <c r="H1078" s="2">
        <f t="shared" si="398"/>
        <v>0.20266208673250322</v>
      </c>
      <c r="I1078" s="2"/>
      <c r="J1078" s="2">
        <f t="shared" si="409"/>
        <v>0.50279089738085014</v>
      </c>
      <c r="K1078" s="2">
        <f t="shared" si="410"/>
        <v>0.30012881064834696</v>
      </c>
      <c r="L1078" s="2">
        <f t="shared" si="411"/>
        <v>0.19106912838127951</v>
      </c>
      <c r="M1078" s="2">
        <f t="shared" si="412"/>
        <v>6.0111635895233884E-3</v>
      </c>
      <c r="N1078" s="1">
        <v>1171</v>
      </c>
      <c r="O1078" s="1">
        <v>699</v>
      </c>
      <c r="P1078" s="1">
        <v>445</v>
      </c>
      <c r="Q1078" s="1">
        <v>11</v>
      </c>
      <c r="S1078" s="1">
        <v>1</v>
      </c>
      <c r="U1078" s="1">
        <v>2</v>
      </c>
      <c r="AN1078" s="7">
        <f>IF(Q1078&gt;0,RANK(Q1078,(N1078:P1078,Q1078:AL1078)),0)</f>
        <v>4</v>
      </c>
      <c r="AO1078" s="7">
        <f>IF(R1078&gt;0,RANK(R1078,(N1078:P1078,Q1078:AL1078)),0)</f>
        <v>0</v>
      </c>
      <c r="AP1078" s="7">
        <f>IF(S1078&gt;0,RANK(S1078,(N1078:P1078,Q1078:AL1078)),0)</f>
        <v>6</v>
      </c>
      <c r="AQ1078" s="7">
        <f>IF(T1078&gt;0,RANK(T1078,(N1078:P1078,Q1078:AL1078)),0)</f>
        <v>0</v>
      </c>
      <c r="AR1078" s="2">
        <f t="shared" si="413"/>
        <v>4.7230571060541005E-3</v>
      </c>
      <c r="AS1078" s="2">
        <f t="shared" si="414"/>
        <v>0</v>
      </c>
      <c r="AT1078" s="2">
        <f t="shared" si="415"/>
        <v>4.2936882782310007E-4</v>
      </c>
      <c r="AU1078" s="2">
        <f t="shared" si="416"/>
        <v>0</v>
      </c>
      <c r="AW1078" t="s">
        <v>1288</v>
      </c>
      <c r="AX1078" t="s">
        <v>1739</v>
      </c>
      <c r="AY1078">
        <v>4</v>
      </c>
      <c r="BA1078" s="127">
        <v>21</v>
      </c>
      <c r="BB1078" s="130">
        <v>79</v>
      </c>
      <c r="BC1078" s="131">
        <f t="shared" si="395"/>
        <v>21079</v>
      </c>
      <c r="BE1078" s="7" t="s">
        <v>3271</v>
      </c>
    </row>
    <row r="1079" spans="1:57" ht="13" hidden="1" customHeight="1" outlineLevel="1" x14ac:dyDescent="0.2">
      <c r="A1079" t="s">
        <v>736</v>
      </c>
      <c r="B1079" t="s">
        <v>1739</v>
      </c>
      <c r="C1079" s="1">
        <f t="shared" si="407"/>
        <v>4797</v>
      </c>
      <c r="D1079" s="7">
        <f>RANK(N1079,(N1079:P1079,Q1079:AL1079))</f>
        <v>2</v>
      </c>
      <c r="E1079" s="7">
        <f>RANK(O1079,(N1079:P1079,Q1079:AL1079))</f>
        <v>1</v>
      </c>
      <c r="F1079" s="7">
        <f>IF(P1079&gt;0,RANK(P1079,(N1079:P1079,Q1079:AL1079)),0)</f>
        <v>3</v>
      </c>
      <c r="G1079" s="1">
        <f t="shared" si="408"/>
        <v>629</v>
      </c>
      <c r="H1079" s="2">
        <f t="shared" si="398"/>
        <v>0.13112361892849697</v>
      </c>
      <c r="I1079" s="2"/>
      <c r="J1079" s="2">
        <f t="shared" si="409"/>
        <v>0.36064206795914111</v>
      </c>
      <c r="K1079" s="2">
        <f t="shared" si="410"/>
        <v>0.49176568688763811</v>
      </c>
      <c r="L1079" s="2">
        <f t="shared" si="411"/>
        <v>0.14529914529914531</v>
      </c>
      <c r="M1079" s="2">
        <f t="shared" si="412"/>
        <v>2.2930998540754699E-3</v>
      </c>
      <c r="N1079" s="1">
        <v>1730</v>
      </c>
      <c r="O1079" s="1">
        <v>2359</v>
      </c>
      <c r="P1079" s="1">
        <v>697</v>
      </c>
      <c r="Q1079" s="1">
        <v>9</v>
      </c>
      <c r="T1079" s="1">
        <v>1</v>
      </c>
      <c r="U1079" s="1">
        <v>1</v>
      </c>
      <c r="AN1079" s="7">
        <f>IF(Q1079&gt;0,RANK(Q1079,(N1079:P1079,Q1079:AL1079)),0)</f>
        <v>4</v>
      </c>
      <c r="AO1079" s="7">
        <f>IF(R1079&gt;0,RANK(R1079,(N1079:P1079,Q1079:AL1079)),0)</f>
        <v>0</v>
      </c>
      <c r="AP1079" s="7">
        <f>IF(S1079&gt;0,RANK(S1079,(N1079:P1079,Q1079:AL1079)),0)</f>
        <v>0</v>
      </c>
      <c r="AQ1079" s="7">
        <f>IF(T1079&gt;0,RANK(T1079,(N1079:P1079,Q1079:AL1079)),0)</f>
        <v>5</v>
      </c>
      <c r="AR1079" s="2">
        <f t="shared" si="413"/>
        <v>1.876172607879925E-3</v>
      </c>
      <c r="AS1079" s="2">
        <f t="shared" si="414"/>
        <v>0</v>
      </c>
      <c r="AT1079" s="2">
        <f t="shared" si="415"/>
        <v>0</v>
      </c>
      <c r="AU1079" s="2">
        <f t="shared" si="416"/>
        <v>2.0846362309776944E-4</v>
      </c>
      <c r="AW1079" t="s">
        <v>736</v>
      </c>
      <c r="AX1079" t="s">
        <v>1739</v>
      </c>
      <c r="AY1079">
        <v>6</v>
      </c>
      <c r="BA1079" s="127">
        <v>21</v>
      </c>
      <c r="BB1079" s="130">
        <v>81</v>
      </c>
      <c r="BC1079" s="131">
        <f t="shared" si="395"/>
        <v>21081</v>
      </c>
      <c r="BE1079" s="7" t="s">
        <v>3271</v>
      </c>
    </row>
    <row r="1080" spans="1:57" ht="13" hidden="1" customHeight="1" outlineLevel="1" x14ac:dyDescent="0.2">
      <c r="A1080" t="s">
        <v>2410</v>
      </c>
      <c r="B1080" t="s">
        <v>1739</v>
      </c>
      <c r="C1080" s="1">
        <f t="shared" si="407"/>
        <v>5395</v>
      </c>
      <c r="D1080" s="7">
        <f>RANK(N1080,(N1080:P1080,Q1080:AL1080))</f>
        <v>2</v>
      </c>
      <c r="E1080" s="7">
        <f>RANK(O1080,(N1080:P1080,Q1080:AL1080))</f>
        <v>1</v>
      </c>
      <c r="F1080" s="7">
        <f>IF(P1080&gt;0,RANK(P1080,(N1080:P1080,Q1080:AL1080)),0)</f>
        <v>3</v>
      </c>
      <c r="G1080" s="1">
        <f t="shared" si="408"/>
        <v>31</v>
      </c>
      <c r="H1080" s="2">
        <f t="shared" si="398"/>
        <v>5.7460611677479147E-3</v>
      </c>
      <c r="I1080" s="2"/>
      <c r="J1080" s="2">
        <f t="shared" si="409"/>
        <v>0.388693234476367</v>
      </c>
      <c r="K1080" s="2">
        <f t="shared" si="410"/>
        <v>0.3944392956441149</v>
      </c>
      <c r="L1080" s="2">
        <f t="shared" si="411"/>
        <v>0.21297497683039851</v>
      </c>
      <c r="M1080" s="2">
        <f t="shared" si="412"/>
        <v>3.8924930491196497E-3</v>
      </c>
      <c r="N1080" s="1">
        <v>2097</v>
      </c>
      <c r="O1080" s="1">
        <v>2128</v>
      </c>
      <c r="P1080" s="1">
        <v>1149</v>
      </c>
      <c r="Q1080" s="1">
        <v>14</v>
      </c>
      <c r="T1080" s="1">
        <v>4</v>
      </c>
      <c r="U1080" s="1">
        <v>3</v>
      </c>
      <c r="AN1080" s="7">
        <f>IF(Q1080&gt;0,RANK(Q1080,(N1080:P1080,Q1080:AL1080)),0)</f>
        <v>4</v>
      </c>
      <c r="AO1080" s="7">
        <f>IF(R1080&gt;0,RANK(R1080,(N1080:P1080,Q1080:AL1080)),0)</f>
        <v>0</v>
      </c>
      <c r="AP1080" s="7">
        <f>IF(S1080&gt;0,RANK(S1080,(N1080:P1080,Q1080:AL1080)),0)</f>
        <v>0</v>
      </c>
      <c r="AQ1080" s="7">
        <f>IF(T1080&gt;0,RANK(T1080,(N1080:P1080,Q1080:AL1080)),0)</f>
        <v>5</v>
      </c>
      <c r="AR1080" s="2">
        <f t="shared" si="413"/>
        <v>2.5949953660797036E-3</v>
      </c>
      <c r="AS1080" s="2">
        <f t="shared" si="414"/>
        <v>0</v>
      </c>
      <c r="AT1080" s="2">
        <f t="shared" si="415"/>
        <v>0</v>
      </c>
      <c r="AU1080" s="2">
        <f t="shared" si="416"/>
        <v>7.4142724745134383E-4</v>
      </c>
      <c r="AW1080" t="s">
        <v>2410</v>
      </c>
      <c r="AX1080" t="s">
        <v>1739</v>
      </c>
      <c r="AY1080">
        <v>4</v>
      </c>
      <c r="BA1080" s="127">
        <v>21</v>
      </c>
      <c r="BB1080" s="130">
        <v>83</v>
      </c>
      <c r="BC1080" s="131">
        <f t="shared" si="395"/>
        <v>21083</v>
      </c>
      <c r="BE1080" s="7" t="s">
        <v>3271</v>
      </c>
    </row>
    <row r="1081" spans="1:57" ht="13" hidden="1" customHeight="1" outlineLevel="1" x14ac:dyDescent="0.2">
      <c r="A1081" t="s">
        <v>1599</v>
      </c>
      <c r="B1081" t="s">
        <v>1739</v>
      </c>
      <c r="C1081" s="1">
        <f t="shared" si="407"/>
        <v>15341</v>
      </c>
      <c r="D1081" s="7">
        <f>RANK(N1081,(N1081:P1081,Q1081:AL1081))</f>
        <v>1</v>
      </c>
      <c r="E1081" s="7">
        <f>RANK(O1081,(N1081:P1081,Q1081:AL1081))</f>
        <v>2</v>
      </c>
      <c r="F1081" s="7">
        <f>IF(P1081&gt;0,RANK(P1081,(N1081:P1081,Q1081:AL1081)),0)</f>
        <v>3</v>
      </c>
      <c r="G1081" s="1">
        <f t="shared" si="408"/>
        <v>2690</v>
      </c>
      <c r="H1081" s="2">
        <f t="shared" si="398"/>
        <v>0.17534710905416856</v>
      </c>
      <c r="I1081" s="2"/>
      <c r="J1081" s="2">
        <f t="shared" si="409"/>
        <v>0.52154357603806789</v>
      </c>
      <c r="K1081" s="2">
        <f t="shared" si="410"/>
        <v>0.34619646698389933</v>
      </c>
      <c r="L1081" s="2">
        <f t="shared" si="411"/>
        <v>0.12665406427221171</v>
      </c>
      <c r="M1081" s="2">
        <f t="shared" si="412"/>
        <v>5.6058927058210695E-3</v>
      </c>
      <c r="N1081" s="1">
        <v>8001</v>
      </c>
      <c r="O1081" s="1">
        <v>5311</v>
      </c>
      <c r="P1081" s="1">
        <v>1943</v>
      </c>
      <c r="Q1081" s="1">
        <v>64</v>
      </c>
      <c r="R1081" s="1">
        <v>1</v>
      </c>
      <c r="S1081" s="1">
        <v>3</v>
      </c>
      <c r="T1081" s="1">
        <v>15</v>
      </c>
      <c r="U1081" s="1">
        <v>3</v>
      </c>
      <c r="AN1081" s="7">
        <f>IF(Q1081&gt;0,RANK(Q1081,(N1081:P1081,Q1081:AL1081)),0)</f>
        <v>4</v>
      </c>
      <c r="AO1081" s="7">
        <f>IF(R1081&gt;0,RANK(R1081,(N1081:P1081,Q1081:AL1081)),0)</f>
        <v>8</v>
      </c>
      <c r="AP1081" s="7">
        <f>IF(S1081&gt;0,RANK(S1081,(N1081:P1081,Q1081:AL1081)),0)</f>
        <v>6</v>
      </c>
      <c r="AQ1081" s="7">
        <f>IF(T1081&gt;0,RANK(T1081,(N1081:P1081,Q1081:AL1081)),0)</f>
        <v>5</v>
      </c>
      <c r="AR1081" s="2">
        <f t="shared" si="413"/>
        <v>4.1718271299133044E-3</v>
      </c>
      <c r="AS1081" s="2">
        <f t="shared" si="414"/>
        <v>6.5184798904895382E-5</v>
      </c>
      <c r="AT1081" s="2">
        <f t="shared" si="415"/>
        <v>1.9555439671468613E-4</v>
      </c>
      <c r="AU1081" s="2">
        <f t="shared" si="416"/>
        <v>9.7777198357343071E-4</v>
      </c>
      <c r="AW1081" t="s">
        <v>1599</v>
      </c>
      <c r="AX1081" t="s">
        <v>1739</v>
      </c>
      <c r="AY1081">
        <v>1</v>
      </c>
      <c r="BA1081" s="127">
        <v>21</v>
      </c>
      <c r="BB1081" s="130">
        <v>85</v>
      </c>
      <c r="BC1081" s="131">
        <f t="shared" si="395"/>
        <v>21085</v>
      </c>
      <c r="BE1081" s="7" t="s">
        <v>3271</v>
      </c>
    </row>
    <row r="1082" spans="1:57" ht="13" hidden="1" customHeight="1" outlineLevel="1" x14ac:dyDescent="0.2">
      <c r="A1082" t="s">
        <v>510</v>
      </c>
      <c r="B1082" t="s">
        <v>1739</v>
      </c>
      <c r="C1082" s="1">
        <f t="shared" si="407"/>
        <v>8507</v>
      </c>
      <c r="D1082" s="7">
        <f>RANK(N1082,(N1082:P1082,Q1082:AL1082))</f>
        <v>2</v>
      </c>
      <c r="E1082" s="7">
        <f>RANK(O1082,(N1082:P1082,Q1082:AL1082))</f>
        <v>1</v>
      </c>
      <c r="F1082" s="7">
        <f>IF(P1082&gt;0,RANK(P1082,(N1082:P1082,Q1082:AL1082)),0)</f>
        <v>3</v>
      </c>
      <c r="G1082" s="1">
        <f t="shared" si="408"/>
        <v>1624</v>
      </c>
      <c r="H1082" s="2">
        <f t="shared" si="398"/>
        <v>0.19090161043846243</v>
      </c>
      <c r="I1082" s="2"/>
      <c r="J1082" s="2">
        <f t="shared" si="409"/>
        <v>0.34195368520042319</v>
      </c>
      <c r="K1082" s="2">
        <f t="shared" si="410"/>
        <v>0.53285529563888567</v>
      </c>
      <c r="L1082" s="2">
        <f t="shared" si="411"/>
        <v>0.11672740096391207</v>
      </c>
      <c r="M1082" s="2">
        <f t="shared" si="412"/>
        <v>8.4636181967790158E-3</v>
      </c>
      <c r="N1082" s="1">
        <v>2909</v>
      </c>
      <c r="O1082" s="1">
        <v>4533</v>
      </c>
      <c r="P1082" s="1">
        <v>993</v>
      </c>
      <c r="Q1082" s="1">
        <v>60</v>
      </c>
      <c r="S1082" s="1">
        <v>2</v>
      </c>
      <c r="T1082" s="1">
        <v>9</v>
      </c>
      <c r="U1082" s="1">
        <v>1</v>
      </c>
      <c r="AN1082" s="7">
        <f>IF(Q1082&gt;0,RANK(Q1082,(N1082:P1082,Q1082:AL1082)),0)</f>
        <v>4</v>
      </c>
      <c r="AO1082" s="7">
        <f>IF(R1082&gt;0,RANK(R1082,(N1082:P1082,Q1082:AL1082)),0)</f>
        <v>0</v>
      </c>
      <c r="AP1082" s="7">
        <f>IF(S1082&gt;0,RANK(S1082,(N1082:P1082,Q1082:AL1082)),0)</f>
        <v>6</v>
      </c>
      <c r="AQ1082" s="7">
        <f>IF(T1082&gt;0,RANK(T1082,(N1082:P1082,Q1082:AL1082)),0)</f>
        <v>5</v>
      </c>
      <c r="AR1082" s="2">
        <f t="shared" si="413"/>
        <v>7.0530151639826028E-3</v>
      </c>
      <c r="AS1082" s="2">
        <f t="shared" si="414"/>
        <v>0</v>
      </c>
      <c r="AT1082" s="2">
        <f t="shared" si="415"/>
        <v>2.3510050546608676E-4</v>
      </c>
      <c r="AU1082" s="2">
        <f t="shared" si="416"/>
        <v>1.0579522745973904E-3</v>
      </c>
      <c r="AW1082" t="s">
        <v>510</v>
      </c>
      <c r="AX1082" t="s">
        <v>1739</v>
      </c>
      <c r="AY1082">
        <v>2</v>
      </c>
      <c r="BA1082" s="127">
        <v>21</v>
      </c>
      <c r="BB1082" s="130">
        <v>87</v>
      </c>
      <c r="BC1082" s="131">
        <f t="shared" si="395"/>
        <v>21087</v>
      </c>
      <c r="BE1082" s="7" t="s">
        <v>3271</v>
      </c>
    </row>
    <row r="1083" spans="1:57" ht="13" hidden="1" customHeight="1" outlineLevel="1" x14ac:dyDescent="0.2">
      <c r="A1083" t="s">
        <v>2528</v>
      </c>
      <c r="B1083" t="s">
        <v>1739</v>
      </c>
      <c r="C1083" s="1">
        <f t="shared" si="407"/>
        <v>4986</v>
      </c>
      <c r="D1083" s="7">
        <f>RANK(N1083,(N1083:P1083,Q1083:AL1083))</f>
        <v>2</v>
      </c>
      <c r="E1083" s="7">
        <f>RANK(O1083,(N1083:P1083,Q1083:AL1083))</f>
        <v>1</v>
      </c>
      <c r="F1083" s="7">
        <f>IF(P1083&gt;0,RANK(P1083,(N1083:P1083,Q1083:AL1083)),0)</f>
        <v>3</v>
      </c>
      <c r="G1083" s="1">
        <f t="shared" si="408"/>
        <v>949</v>
      </c>
      <c r="H1083" s="2">
        <f t="shared" si="398"/>
        <v>0.19033293221018852</v>
      </c>
      <c r="I1083" s="2"/>
      <c r="J1083" s="2">
        <f t="shared" si="409"/>
        <v>0.35298836742880063</v>
      </c>
      <c r="K1083" s="2">
        <f t="shared" si="410"/>
        <v>0.54332129963898912</v>
      </c>
      <c r="L1083" s="2">
        <f t="shared" si="411"/>
        <v>0.10028078620136383</v>
      </c>
      <c r="M1083" s="2">
        <f t="shared" si="412"/>
        <v>3.40954673084648E-3</v>
      </c>
      <c r="N1083" s="1">
        <v>1760</v>
      </c>
      <c r="O1083" s="1">
        <v>2709</v>
      </c>
      <c r="P1083" s="1">
        <v>500</v>
      </c>
      <c r="Q1083" s="1">
        <v>13</v>
      </c>
      <c r="S1083" s="1">
        <v>2</v>
      </c>
      <c r="T1083" s="1">
        <v>1</v>
      </c>
      <c r="U1083" s="1">
        <v>1</v>
      </c>
      <c r="AN1083" s="7">
        <f>IF(Q1083&gt;0,RANK(Q1083,(N1083:P1083,Q1083:AL1083)),0)</f>
        <v>4</v>
      </c>
      <c r="AO1083" s="7">
        <f>IF(R1083&gt;0,RANK(R1083,(N1083:P1083,Q1083:AL1083)),0)</f>
        <v>0</v>
      </c>
      <c r="AP1083" s="7">
        <f>IF(S1083&gt;0,RANK(S1083,(N1083:P1083,Q1083:AL1083)),0)</f>
        <v>5</v>
      </c>
      <c r="AQ1083" s="7">
        <f>IF(T1083&gt;0,RANK(T1083,(N1083:P1083,Q1083:AL1083)),0)</f>
        <v>6</v>
      </c>
      <c r="AR1083" s="2">
        <f t="shared" si="413"/>
        <v>2.6073004412354591E-3</v>
      </c>
      <c r="AS1083" s="2">
        <f t="shared" si="414"/>
        <v>0</v>
      </c>
      <c r="AT1083" s="2">
        <f t="shared" si="415"/>
        <v>4.0112314480545525E-4</v>
      </c>
      <c r="AU1083" s="2">
        <f t="shared" si="416"/>
        <v>2.0056157240272763E-4</v>
      </c>
      <c r="AW1083" t="s">
        <v>2528</v>
      </c>
      <c r="AX1083" t="s">
        <v>1739</v>
      </c>
      <c r="AY1083">
        <v>2</v>
      </c>
      <c r="BA1083" s="127">
        <v>21</v>
      </c>
      <c r="BB1083" s="130">
        <v>89</v>
      </c>
      <c r="BC1083" s="131">
        <f t="shared" si="395"/>
        <v>21089</v>
      </c>
      <c r="BE1083" s="7" t="s">
        <v>3271</v>
      </c>
    </row>
    <row r="1084" spans="1:57" ht="13" hidden="1" customHeight="1" outlineLevel="1" x14ac:dyDescent="0.2">
      <c r="A1084" t="s">
        <v>2529</v>
      </c>
      <c r="B1084" t="s">
        <v>1739</v>
      </c>
      <c r="C1084" s="1">
        <f t="shared" si="407"/>
        <v>14414</v>
      </c>
      <c r="D1084" s="7">
        <f>RANK(N1084,(N1084:P1084,Q1084:AL1084))</f>
        <v>1</v>
      </c>
      <c r="E1084" s="7">
        <f>RANK(O1084,(N1084:P1084,Q1084:AL1084))</f>
        <v>2</v>
      </c>
      <c r="F1084" s="7">
        <f>IF(P1084&gt;0,RANK(P1084,(N1084:P1084,Q1084:AL1084)),0)</f>
        <v>3</v>
      </c>
      <c r="G1084" s="1">
        <f t="shared" si="408"/>
        <v>2239</v>
      </c>
      <c r="H1084" s="2">
        <f t="shared" si="398"/>
        <v>0.15533509088386291</v>
      </c>
      <c r="I1084" s="2"/>
      <c r="J1084" s="2">
        <f t="shared" si="409"/>
        <v>0.50048563896212017</v>
      </c>
      <c r="K1084" s="2">
        <f t="shared" si="410"/>
        <v>0.34515054807825724</v>
      </c>
      <c r="L1084" s="2">
        <f t="shared" si="411"/>
        <v>0.15179686415984459</v>
      </c>
      <c r="M1084" s="2">
        <f t="shared" si="412"/>
        <v>2.5669487997780072E-3</v>
      </c>
      <c r="N1084" s="1">
        <v>7214</v>
      </c>
      <c r="O1084" s="1">
        <v>4975</v>
      </c>
      <c r="P1084" s="1">
        <v>2188</v>
      </c>
      <c r="Q1084" s="1">
        <v>20</v>
      </c>
      <c r="R1084" s="1">
        <v>3</v>
      </c>
      <c r="S1084" s="1">
        <v>3</v>
      </c>
      <c r="T1084" s="1">
        <v>6</v>
      </c>
      <c r="U1084" s="1">
        <v>5</v>
      </c>
      <c r="AN1084" s="7">
        <f>IF(Q1084&gt;0,RANK(Q1084,(N1084:P1084,Q1084:AL1084)),0)</f>
        <v>4</v>
      </c>
      <c r="AO1084" s="7">
        <f>IF(R1084&gt;0,RANK(R1084,(N1084:P1084,Q1084:AL1084)),0)</f>
        <v>7</v>
      </c>
      <c r="AP1084" s="7">
        <f>IF(S1084&gt;0,RANK(S1084,(N1084:P1084,Q1084:AL1084)),0)</f>
        <v>7</v>
      </c>
      <c r="AQ1084" s="7">
        <f>IF(T1084&gt;0,RANK(T1084,(N1084:P1084,Q1084:AL1084)),0)</f>
        <v>5</v>
      </c>
      <c r="AR1084" s="2">
        <f t="shared" si="413"/>
        <v>1.3875398917718885E-3</v>
      </c>
      <c r="AS1084" s="2">
        <f t="shared" si="414"/>
        <v>2.0813098376578327E-4</v>
      </c>
      <c r="AT1084" s="2">
        <f t="shared" si="415"/>
        <v>2.0813098376578327E-4</v>
      </c>
      <c r="AU1084" s="2">
        <f t="shared" si="416"/>
        <v>4.1626196753156655E-4</v>
      </c>
      <c r="AW1084" t="s">
        <v>2529</v>
      </c>
      <c r="AX1084" t="s">
        <v>1739</v>
      </c>
      <c r="AY1084">
        <v>4</v>
      </c>
      <c r="BA1084" s="127">
        <v>21</v>
      </c>
      <c r="BB1084" s="130">
        <v>91</v>
      </c>
      <c r="BC1084" s="131">
        <f t="shared" si="395"/>
        <v>21091</v>
      </c>
      <c r="BE1084" s="7" t="s">
        <v>3271</v>
      </c>
    </row>
    <row r="1085" spans="1:57" ht="13" hidden="1" customHeight="1" outlineLevel="1" x14ac:dyDescent="0.2">
      <c r="A1085" t="s">
        <v>1111</v>
      </c>
      <c r="B1085" t="s">
        <v>1739</v>
      </c>
      <c r="C1085" s="1">
        <f t="shared" si="407"/>
        <v>3605</v>
      </c>
      <c r="D1085" s="7">
        <f>RANK(N1085,(N1085:P1085,Q1085:AL1085))</f>
        <v>1</v>
      </c>
      <c r="E1085" s="7">
        <f>RANK(O1085,(N1085:P1085,Q1085:AL1085))</f>
        <v>2</v>
      </c>
      <c r="F1085" s="7">
        <f>IF(P1085&gt;0,RANK(P1085,(N1085:P1085,Q1085:AL1085)),0)</f>
        <v>3</v>
      </c>
      <c r="G1085" s="1">
        <f t="shared" si="408"/>
        <v>453</v>
      </c>
      <c r="H1085" s="2">
        <f t="shared" si="398"/>
        <v>0.12565880721220526</v>
      </c>
      <c r="I1085" s="2"/>
      <c r="J1085" s="2">
        <f t="shared" si="409"/>
        <v>0.47545076282940363</v>
      </c>
      <c r="K1085" s="2">
        <f t="shared" si="410"/>
        <v>0.34979195561719834</v>
      </c>
      <c r="L1085" s="2">
        <f t="shared" si="411"/>
        <v>0.15284327323162275</v>
      </c>
      <c r="M1085" s="2">
        <f t="shared" si="412"/>
        <v>2.1914008321775341E-2</v>
      </c>
      <c r="N1085" s="1">
        <v>1714</v>
      </c>
      <c r="O1085" s="1">
        <v>1261</v>
      </c>
      <c r="P1085" s="1">
        <v>551</v>
      </c>
      <c r="Q1085" s="1">
        <v>54</v>
      </c>
      <c r="S1085" s="1">
        <v>2</v>
      </c>
      <c r="T1085" s="1">
        <v>22</v>
      </c>
      <c r="U1085" s="1">
        <v>1</v>
      </c>
      <c r="AN1085" s="7">
        <f>IF(Q1085&gt;0,RANK(Q1085,(N1085:P1085,Q1085:AL1085)),0)</f>
        <v>4</v>
      </c>
      <c r="AO1085" s="7">
        <f>IF(R1085&gt;0,RANK(R1085,(N1085:P1085,Q1085:AL1085)),0)</f>
        <v>0</v>
      </c>
      <c r="AP1085" s="7">
        <f>IF(S1085&gt;0,RANK(S1085,(N1085:P1085,Q1085:AL1085)),0)</f>
        <v>6</v>
      </c>
      <c r="AQ1085" s="7">
        <f>IF(T1085&gt;0,RANK(T1085,(N1085:P1085,Q1085:AL1085)),0)</f>
        <v>5</v>
      </c>
      <c r="AR1085" s="2">
        <f t="shared" si="413"/>
        <v>1.4979195561719833E-2</v>
      </c>
      <c r="AS1085" s="2">
        <f t="shared" si="414"/>
        <v>0</v>
      </c>
      <c r="AT1085" s="2">
        <f t="shared" si="415"/>
        <v>5.5478502080443827E-4</v>
      </c>
      <c r="AU1085" s="2">
        <f t="shared" si="416"/>
        <v>6.1026352288488213E-3</v>
      </c>
      <c r="AW1085" t="s">
        <v>1111</v>
      </c>
      <c r="AX1085" t="s">
        <v>1739</v>
      </c>
      <c r="AY1085">
        <v>2</v>
      </c>
      <c r="BA1085" s="127">
        <v>21</v>
      </c>
      <c r="BB1085" s="130">
        <v>93</v>
      </c>
      <c r="BC1085" s="131">
        <f t="shared" si="395"/>
        <v>21093</v>
      </c>
      <c r="BE1085" s="7" t="s">
        <v>3271</v>
      </c>
    </row>
    <row r="1086" spans="1:57" ht="13" hidden="1" customHeight="1" outlineLevel="1" x14ac:dyDescent="0.2">
      <c r="A1086" t="s">
        <v>2130</v>
      </c>
      <c r="B1086" t="s">
        <v>1739</v>
      </c>
      <c r="C1086" s="1">
        <f t="shared" si="407"/>
        <v>25958</v>
      </c>
      <c r="D1086" s="7">
        <f>RANK(N1086,(N1086:P1086,Q1086:AL1086))</f>
        <v>2</v>
      </c>
      <c r="E1086" s="7">
        <f>RANK(O1086,(N1086:P1086,Q1086:AL1086))</f>
        <v>1</v>
      </c>
      <c r="F1086" s="7">
        <f>IF(P1086&gt;0,RANK(P1086,(N1086:P1086,Q1086:AL1086)),0)</f>
        <v>3</v>
      </c>
      <c r="G1086" s="1">
        <f t="shared" si="408"/>
        <v>2882</v>
      </c>
      <c r="H1086" s="2">
        <f t="shared" si="398"/>
        <v>0.11102550273518762</v>
      </c>
      <c r="I1086" s="2"/>
      <c r="J1086" s="2">
        <f t="shared" si="409"/>
        <v>0.36277833423222128</v>
      </c>
      <c r="K1086" s="2">
        <f t="shared" si="410"/>
        <v>0.47380383696740891</v>
      </c>
      <c r="L1086" s="2">
        <f t="shared" si="411"/>
        <v>0.15509669466060561</v>
      </c>
      <c r="M1086" s="2">
        <f t="shared" si="412"/>
        <v>8.321134139764208E-3</v>
      </c>
      <c r="N1086" s="1">
        <v>9417</v>
      </c>
      <c r="O1086" s="1">
        <v>12299</v>
      </c>
      <c r="P1086" s="1">
        <v>4026</v>
      </c>
      <c r="Q1086" s="1">
        <v>185</v>
      </c>
      <c r="S1086" s="1">
        <v>8</v>
      </c>
      <c r="T1086" s="1">
        <v>10</v>
      </c>
      <c r="U1086" s="1">
        <v>13</v>
      </c>
      <c r="AN1086" s="7">
        <f>IF(Q1086&gt;0,RANK(Q1086,(N1086:P1086,Q1086:AL1086)),0)</f>
        <v>4</v>
      </c>
      <c r="AO1086" s="7">
        <f>IF(R1086&gt;0,RANK(R1086,(N1086:P1086,Q1086:AL1086)),0)</f>
        <v>0</v>
      </c>
      <c r="AP1086" s="7">
        <f>IF(S1086&gt;0,RANK(S1086,(N1086:P1086,Q1086:AL1086)),0)</f>
        <v>7</v>
      </c>
      <c r="AQ1086" s="7">
        <f>IF(T1086&gt;0,RANK(T1086,(N1086:P1086,Q1086:AL1086)),0)</f>
        <v>6</v>
      </c>
      <c r="AR1086" s="2">
        <f t="shared" si="413"/>
        <v>7.1268972956314049E-3</v>
      </c>
      <c r="AS1086" s="2">
        <f t="shared" si="414"/>
        <v>0</v>
      </c>
      <c r="AT1086" s="2">
        <f t="shared" si="415"/>
        <v>3.0819015332460129E-4</v>
      </c>
      <c r="AU1086" s="2">
        <f t="shared" si="416"/>
        <v>3.8523769165575158E-4</v>
      </c>
      <c r="AW1086" t="s">
        <v>2130</v>
      </c>
      <c r="AX1086" t="s">
        <v>1739</v>
      </c>
      <c r="AY1086">
        <v>2</v>
      </c>
      <c r="BA1086" s="127">
        <v>21</v>
      </c>
      <c r="BB1086" s="130">
        <v>95</v>
      </c>
      <c r="BC1086" s="131">
        <f t="shared" si="395"/>
        <v>21095</v>
      </c>
      <c r="BE1086" s="7" t="s">
        <v>3271</v>
      </c>
    </row>
    <row r="1087" spans="1:57" ht="13" hidden="1" customHeight="1" outlineLevel="1" x14ac:dyDescent="0.2">
      <c r="A1087" t="s">
        <v>299</v>
      </c>
      <c r="B1087" t="s">
        <v>1739</v>
      </c>
      <c r="C1087" s="1">
        <f t="shared" si="407"/>
        <v>12203</v>
      </c>
      <c r="D1087" s="7">
        <f>RANK(N1087,(N1087:P1087,Q1087:AL1087))</f>
        <v>1</v>
      </c>
      <c r="E1087" s="7">
        <f>RANK(O1087,(N1087:P1087,Q1087:AL1087))</f>
        <v>2</v>
      </c>
      <c r="F1087" s="7">
        <f>IF(P1087&gt;0,RANK(P1087,(N1087:P1087,Q1087:AL1087)),0)</f>
        <v>3</v>
      </c>
      <c r="G1087" s="1">
        <f t="shared" si="408"/>
        <v>2826</v>
      </c>
      <c r="H1087" s="2">
        <f t="shared" si="398"/>
        <v>0.23158239777103992</v>
      </c>
      <c r="I1087" s="2"/>
      <c r="J1087" s="2">
        <f t="shared" si="409"/>
        <v>0.55691223469638618</v>
      </c>
      <c r="K1087" s="2">
        <f t="shared" si="410"/>
        <v>0.32532983692534623</v>
      </c>
      <c r="L1087" s="2">
        <f t="shared" si="411"/>
        <v>0.11398836351716791</v>
      </c>
      <c r="M1087" s="2">
        <f t="shared" si="412"/>
        <v>3.7695648610996807E-3</v>
      </c>
      <c r="N1087" s="1">
        <v>6796</v>
      </c>
      <c r="O1087" s="1">
        <v>3970</v>
      </c>
      <c r="P1087" s="1">
        <v>1391</v>
      </c>
      <c r="Q1087" s="1">
        <v>21</v>
      </c>
      <c r="S1087" s="1">
        <v>7</v>
      </c>
      <c r="T1087" s="1">
        <v>10</v>
      </c>
      <c r="U1087" s="1">
        <v>8</v>
      </c>
      <c r="AN1087" s="7">
        <f>IF(Q1087&gt;0,RANK(Q1087,(N1087:P1087,Q1087:AL1087)),0)</f>
        <v>4</v>
      </c>
      <c r="AO1087" s="7">
        <f>IF(R1087&gt;0,RANK(R1087,(N1087:P1087,Q1087:AL1087)),0)</f>
        <v>0</v>
      </c>
      <c r="AP1087" s="7">
        <f>IF(S1087&gt;0,RANK(S1087,(N1087:P1087,Q1087:AL1087)),0)</f>
        <v>7</v>
      </c>
      <c r="AQ1087" s="7">
        <f>IF(T1087&gt;0,RANK(T1087,(N1087:P1087,Q1087:AL1087)),0)</f>
        <v>5</v>
      </c>
      <c r="AR1087" s="2">
        <f t="shared" si="413"/>
        <v>1.7208883061542244E-3</v>
      </c>
      <c r="AS1087" s="2">
        <f t="shared" si="414"/>
        <v>0</v>
      </c>
      <c r="AT1087" s="2">
        <f t="shared" si="415"/>
        <v>5.7362943538474148E-4</v>
      </c>
      <c r="AU1087" s="2">
        <f t="shared" si="416"/>
        <v>8.1947062197820211E-4</v>
      </c>
      <c r="AW1087" t="s">
        <v>299</v>
      </c>
      <c r="AX1087" t="s">
        <v>1739</v>
      </c>
      <c r="AY1087">
        <v>5</v>
      </c>
      <c r="BA1087" s="127">
        <v>21</v>
      </c>
      <c r="BB1087" s="130">
        <v>97</v>
      </c>
      <c r="BC1087" s="131">
        <f t="shared" si="395"/>
        <v>21097</v>
      </c>
      <c r="BE1087" s="7" t="s">
        <v>3271</v>
      </c>
    </row>
    <row r="1088" spans="1:57" ht="13" hidden="1" customHeight="1" outlineLevel="1" x14ac:dyDescent="0.2">
      <c r="A1088" t="s">
        <v>2320</v>
      </c>
      <c r="B1088" t="s">
        <v>1739</v>
      </c>
      <c r="C1088" s="1">
        <f t="shared" si="407"/>
        <v>6189</v>
      </c>
      <c r="D1088" s="7">
        <f>RANK(N1088,(N1088:P1088,Q1088:AL1088))</f>
        <v>1</v>
      </c>
      <c r="E1088" s="7">
        <f>RANK(O1088,(N1088:P1088,Q1088:AL1088))</f>
        <v>2</v>
      </c>
      <c r="F1088" s="7">
        <f>IF(P1088&gt;0,RANK(P1088,(N1088:P1088,Q1088:AL1088)),0)</f>
        <v>3</v>
      </c>
      <c r="G1088" s="1">
        <f t="shared" si="408"/>
        <v>647</v>
      </c>
      <c r="H1088" s="2">
        <f t="shared" si="398"/>
        <v>0.10454031345936339</v>
      </c>
      <c r="I1088" s="2"/>
      <c r="J1088" s="2">
        <f t="shared" si="409"/>
        <v>0.45160769106479237</v>
      </c>
      <c r="K1088" s="2">
        <f t="shared" si="410"/>
        <v>0.34706737760542899</v>
      </c>
      <c r="L1088" s="2">
        <f t="shared" si="411"/>
        <v>0.19793181450961383</v>
      </c>
      <c r="M1088" s="2">
        <f t="shared" si="412"/>
        <v>3.3931168201647988E-3</v>
      </c>
      <c r="N1088" s="1">
        <v>2795</v>
      </c>
      <c r="O1088" s="1">
        <v>2148</v>
      </c>
      <c r="P1088" s="1">
        <v>1225</v>
      </c>
      <c r="Q1088" s="1">
        <v>15</v>
      </c>
      <c r="S1088" s="1">
        <v>1</v>
      </c>
      <c r="T1088" s="1">
        <v>2</v>
      </c>
      <c r="U1088" s="1">
        <v>3</v>
      </c>
      <c r="AN1088" s="7">
        <f>IF(Q1088&gt;0,RANK(Q1088,(N1088:P1088,Q1088:AL1088)),0)</f>
        <v>4</v>
      </c>
      <c r="AO1088" s="7">
        <f>IF(R1088&gt;0,RANK(R1088,(N1088:P1088,Q1088:AL1088)),0)</f>
        <v>0</v>
      </c>
      <c r="AP1088" s="7">
        <f>IF(S1088&gt;0,RANK(S1088,(N1088:P1088,Q1088:AL1088)),0)</f>
        <v>7</v>
      </c>
      <c r="AQ1088" s="7">
        <f>IF(T1088&gt;0,RANK(T1088,(N1088:P1088,Q1088:AL1088)),0)</f>
        <v>6</v>
      </c>
      <c r="AR1088" s="2">
        <f t="shared" si="413"/>
        <v>2.4236548715462916E-3</v>
      </c>
      <c r="AS1088" s="2">
        <f t="shared" si="414"/>
        <v>0</v>
      </c>
      <c r="AT1088" s="2">
        <f t="shared" si="415"/>
        <v>1.6157699143641945E-4</v>
      </c>
      <c r="AU1088" s="2">
        <f t="shared" si="416"/>
        <v>3.231539828728389E-4</v>
      </c>
      <c r="AW1088" t="s">
        <v>2320</v>
      </c>
      <c r="AX1088" t="s">
        <v>1739</v>
      </c>
      <c r="AY1088">
        <v>6</v>
      </c>
      <c r="BA1088" s="127">
        <v>21</v>
      </c>
      <c r="BB1088" s="130">
        <v>99</v>
      </c>
      <c r="BC1088" s="131">
        <f t="shared" si="395"/>
        <v>21099</v>
      </c>
      <c r="BE1088" s="7" t="s">
        <v>3271</v>
      </c>
    </row>
    <row r="1089" spans="1:57" ht="13" hidden="1" customHeight="1" outlineLevel="1" x14ac:dyDescent="0.2">
      <c r="A1089" t="s">
        <v>2561</v>
      </c>
      <c r="B1089" t="s">
        <v>1739</v>
      </c>
      <c r="C1089" s="1">
        <f t="shared" si="407"/>
        <v>5858</v>
      </c>
      <c r="D1089" s="7">
        <f>RANK(N1089,(N1089:P1089,Q1089:AL1089))</f>
        <v>1</v>
      </c>
      <c r="E1089" s="7">
        <f>RANK(O1089,(N1089:P1089,Q1089:AL1089))</f>
        <v>2</v>
      </c>
      <c r="F1089" s="7">
        <f>IF(P1089&gt;0,RANK(P1089,(N1089:P1089,Q1089:AL1089)),0)</f>
        <v>3</v>
      </c>
      <c r="G1089" s="1">
        <f t="shared" si="408"/>
        <v>451</v>
      </c>
      <c r="H1089" s="2">
        <f t="shared" si="398"/>
        <v>7.6988733356094227E-2</v>
      </c>
      <c r="I1089" s="2"/>
      <c r="J1089" s="2">
        <f t="shared" si="409"/>
        <v>0.48685558210993513</v>
      </c>
      <c r="K1089" s="2">
        <f t="shared" si="410"/>
        <v>0.40986684875384088</v>
      </c>
      <c r="L1089" s="2">
        <f t="shared" si="411"/>
        <v>9.8839194264254013E-2</v>
      </c>
      <c r="M1089" s="2">
        <f t="shared" si="412"/>
        <v>4.4383748719699218E-3</v>
      </c>
      <c r="N1089" s="1">
        <v>2852</v>
      </c>
      <c r="O1089" s="1">
        <v>2401</v>
      </c>
      <c r="P1089" s="1">
        <v>579</v>
      </c>
      <c r="Q1089" s="1">
        <v>15</v>
      </c>
      <c r="S1089" s="1">
        <v>1</v>
      </c>
      <c r="T1089" s="1">
        <v>7</v>
      </c>
      <c r="U1089" s="1">
        <v>3</v>
      </c>
      <c r="AN1089" s="7">
        <f>IF(Q1089&gt;0,RANK(Q1089,(N1089:P1089,Q1089:AL1089)),0)</f>
        <v>4</v>
      </c>
      <c r="AO1089" s="7">
        <f>IF(R1089&gt;0,RANK(R1089,(N1089:P1089,Q1089:AL1089)),0)</f>
        <v>0</v>
      </c>
      <c r="AP1089" s="7">
        <f>IF(S1089&gt;0,RANK(S1089,(N1089:P1089,Q1089:AL1089)),0)</f>
        <v>7</v>
      </c>
      <c r="AQ1089" s="7">
        <f>IF(T1089&gt;0,RANK(T1089,(N1089:P1089,Q1089:AL1089)),0)</f>
        <v>5</v>
      </c>
      <c r="AR1089" s="2">
        <f t="shared" si="413"/>
        <v>2.5606008876749744E-3</v>
      </c>
      <c r="AS1089" s="2">
        <f t="shared" si="414"/>
        <v>0</v>
      </c>
      <c r="AT1089" s="2">
        <f t="shared" si="415"/>
        <v>1.707067258449983E-4</v>
      </c>
      <c r="AU1089" s="2">
        <f t="shared" si="416"/>
        <v>1.1949470809149881E-3</v>
      </c>
      <c r="AW1089" t="s">
        <v>2561</v>
      </c>
      <c r="AX1089" t="s">
        <v>1739</v>
      </c>
      <c r="AY1089">
        <v>2</v>
      </c>
      <c r="BA1089" s="127">
        <v>21</v>
      </c>
      <c r="BB1089" s="130">
        <v>101</v>
      </c>
      <c r="BC1089" s="131">
        <f t="shared" si="395"/>
        <v>21101</v>
      </c>
      <c r="BE1089" s="7" t="s">
        <v>3271</v>
      </c>
    </row>
    <row r="1090" spans="1:57" ht="13" hidden="1" customHeight="1" outlineLevel="1" x14ac:dyDescent="0.2">
      <c r="A1090" t="s">
        <v>360</v>
      </c>
      <c r="B1090" t="s">
        <v>1739</v>
      </c>
      <c r="C1090" s="1">
        <f t="shared" si="407"/>
        <v>16126</v>
      </c>
      <c r="D1090" s="7">
        <f>RANK(N1090,(N1090:P1090,Q1090:AL1090))</f>
        <v>1</v>
      </c>
      <c r="E1090" s="7">
        <f>RANK(O1090,(N1090:P1090,Q1090:AL1090))</f>
        <v>2</v>
      </c>
      <c r="F1090" s="7">
        <f>IF(P1090&gt;0,RANK(P1090,(N1090:P1090,Q1090:AL1090)),0)</f>
        <v>3</v>
      </c>
      <c r="G1090" s="1">
        <f t="shared" si="408"/>
        <v>3145</v>
      </c>
      <c r="H1090" s="2">
        <f t="shared" si="398"/>
        <v>0.19502666501302246</v>
      </c>
      <c r="I1090" s="2"/>
      <c r="J1090" s="2">
        <f t="shared" si="409"/>
        <v>0.51283641324569018</v>
      </c>
      <c r="K1090" s="2">
        <f t="shared" si="410"/>
        <v>0.31780974823266772</v>
      </c>
      <c r="L1090" s="2">
        <f t="shared" si="411"/>
        <v>0.16606722063747983</v>
      </c>
      <c r="M1090" s="2">
        <f t="shared" si="412"/>
        <v>3.2866178841622629E-3</v>
      </c>
      <c r="N1090" s="1">
        <v>8270</v>
      </c>
      <c r="O1090" s="1">
        <v>5125</v>
      </c>
      <c r="P1090" s="1">
        <v>2678</v>
      </c>
      <c r="Q1090" s="1">
        <v>40</v>
      </c>
      <c r="S1090" s="1">
        <v>4</v>
      </c>
      <c r="T1090" s="1">
        <v>6</v>
      </c>
      <c r="U1090" s="1">
        <v>3</v>
      </c>
      <c r="AN1090" s="7">
        <f>IF(Q1090&gt;0,RANK(Q1090,(N1090:P1090,Q1090:AL1090)),0)</f>
        <v>4</v>
      </c>
      <c r="AO1090" s="7">
        <f>IF(R1090&gt;0,RANK(R1090,(N1090:P1090,Q1090:AL1090)),0)</f>
        <v>0</v>
      </c>
      <c r="AP1090" s="7">
        <f>IF(S1090&gt;0,RANK(S1090,(N1090:P1090,Q1090:AL1090)),0)</f>
        <v>6</v>
      </c>
      <c r="AQ1090" s="7">
        <f>IF(T1090&gt;0,RANK(T1090,(N1090:P1090,Q1090:AL1090)),0)</f>
        <v>5</v>
      </c>
      <c r="AR1090" s="2">
        <f t="shared" si="413"/>
        <v>2.4804663276696017E-3</v>
      </c>
      <c r="AS1090" s="2">
        <f t="shared" si="414"/>
        <v>0</v>
      </c>
      <c r="AT1090" s="2">
        <f t="shared" si="415"/>
        <v>2.4804663276696017E-4</v>
      </c>
      <c r="AU1090" s="2">
        <f t="shared" si="416"/>
        <v>3.7206994915044031E-4</v>
      </c>
      <c r="AW1090" t="s">
        <v>360</v>
      </c>
      <c r="AX1090" t="s">
        <v>1739</v>
      </c>
      <c r="AY1090">
        <v>1</v>
      </c>
      <c r="BA1090" s="127">
        <v>21</v>
      </c>
      <c r="BB1090" s="130">
        <v>103</v>
      </c>
      <c r="BC1090" s="131">
        <f t="shared" si="395"/>
        <v>21103</v>
      </c>
      <c r="BE1090" s="7" t="s">
        <v>3271</v>
      </c>
    </row>
    <row r="1091" spans="1:57" ht="13" hidden="1" customHeight="1" outlineLevel="1" x14ac:dyDescent="0.2">
      <c r="A1091" t="s">
        <v>1280</v>
      </c>
      <c r="B1091" t="s">
        <v>1739</v>
      </c>
      <c r="C1091" s="1">
        <f t="shared" si="407"/>
        <v>5219</v>
      </c>
      <c r="D1091" s="7">
        <f>RANK(N1091,(N1091:P1091,Q1091:AL1091))</f>
        <v>1</v>
      </c>
      <c r="E1091" s="7">
        <f>RANK(O1091,(N1091:P1091,Q1091:AL1091))</f>
        <v>2</v>
      </c>
      <c r="F1091" s="7">
        <f>IF(P1091&gt;0,RANK(P1091,(N1091:P1091,Q1091:AL1091)),0)</f>
        <v>3</v>
      </c>
      <c r="G1091" s="1">
        <f t="shared" si="408"/>
        <v>1198</v>
      </c>
      <c r="H1091" s="2">
        <f t="shared" si="398"/>
        <v>0.22954589001724468</v>
      </c>
      <c r="I1091" s="2"/>
      <c r="J1091" s="2">
        <f t="shared" si="409"/>
        <v>0.54378233378041774</v>
      </c>
      <c r="K1091" s="2">
        <f t="shared" si="410"/>
        <v>0.314236443763173</v>
      </c>
      <c r="L1091" s="2">
        <f t="shared" si="411"/>
        <v>0.13795746311553939</v>
      </c>
      <c r="M1091" s="2">
        <f t="shared" si="412"/>
        <v>4.0237593408698757E-3</v>
      </c>
      <c r="N1091" s="1">
        <v>2838</v>
      </c>
      <c r="O1091" s="1">
        <v>1640</v>
      </c>
      <c r="P1091" s="1">
        <v>720</v>
      </c>
      <c r="Q1091" s="1">
        <v>15</v>
      </c>
      <c r="T1091" s="1">
        <v>5</v>
      </c>
      <c r="U1091" s="1">
        <v>1</v>
      </c>
      <c r="AN1091" s="7">
        <f>IF(Q1091&gt;0,RANK(Q1091,(N1091:P1091,Q1091:AL1091)),0)</f>
        <v>4</v>
      </c>
      <c r="AO1091" s="7">
        <f>IF(R1091&gt;0,RANK(R1091,(N1091:P1091,Q1091:AL1091)),0)</f>
        <v>0</v>
      </c>
      <c r="AP1091" s="7">
        <f>IF(S1091&gt;0,RANK(S1091,(N1091:P1091,Q1091:AL1091)),0)</f>
        <v>0</v>
      </c>
      <c r="AQ1091" s="7">
        <f>IF(T1091&gt;0,RANK(T1091,(N1091:P1091,Q1091:AL1091)),0)</f>
        <v>5</v>
      </c>
      <c r="AR1091" s="2">
        <f t="shared" si="413"/>
        <v>2.8741138149070704E-3</v>
      </c>
      <c r="AS1091" s="2">
        <f t="shared" si="414"/>
        <v>0</v>
      </c>
      <c r="AT1091" s="2">
        <f t="shared" si="415"/>
        <v>0</v>
      </c>
      <c r="AU1091" s="2">
        <f t="shared" si="416"/>
        <v>9.5803793830235673E-4</v>
      </c>
      <c r="AW1091" t="s">
        <v>1280</v>
      </c>
      <c r="AX1091" t="s">
        <v>1739</v>
      </c>
      <c r="AY1091">
        <v>4</v>
      </c>
      <c r="BA1091" s="127">
        <v>21</v>
      </c>
      <c r="BB1091" s="130">
        <v>105</v>
      </c>
      <c r="BC1091" s="131">
        <f t="shared" si="395"/>
        <v>21105</v>
      </c>
      <c r="BE1091" s="7" t="s">
        <v>3271</v>
      </c>
    </row>
    <row r="1092" spans="1:57" ht="13" hidden="1" customHeight="1" outlineLevel="1" x14ac:dyDescent="0.2">
      <c r="A1092" t="s">
        <v>371</v>
      </c>
      <c r="B1092" t="s">
        <v>1739</v>
      </c>
      <c r="C1092" s="1">
        <f t="shared" si="407"/>
        <v>2457</v>
      </c>
      <c r="D1092" s="7">
        <f>RANK(N1092,(N1092:P1092,Q1092:AL1092))</f>
        <v>1</v>
      </c>
      <c r="E1092" s="7">
        <f>RANK(O1092,(N1092:P1092,Q1092:AL1092))</f>
        <v>2</v>
      </c>
      <c r="F1092" s="7">
        <f>IF(P1092&gt;0,RANK(P1092,(N1092:P1092,Q1092:AL1092)),0)</f>
        <v>3</v>
      </c>
      <c r="G1092" s="1">
        <f t="shared" si="408"/>
        <v>435</v>
      </c>
      <c r="H1092" s="2">
        <f t="shared" si="398"/>
        <v>0.17704517704517705</v>
      </c>
      <c r="I1092" s="2"/>
      <c r="J1092" s="2">
        <f t="shared" si="409"/>
        <v>0.52747252747252749</v>
      </c>
      <c r="K1092" s="2">
        <f t="shared" si="410"/>
        <v>0.3504273504273504</v>
      </c>
      <c r="L1092" s="2">
        <f t="shared" si="411"/>
        <v>0.11965811965811966</v>
      </c>
      <c r="M1092" s="2">
        <f t="shared" si="412"/>
        <v>2.4420024420024472E-3</v>
      </c>
      <c r="N1092" s="1">
        <v>1296</v>
      </c>
      <c r="O1092" s="1">
        <v>861</v>
      </c>
      <c r="P1092" s="1">
        <v>294</v>
      </c>
      <c r="Q1092" s="1">
        <v>3</v>
      </c>
      <c r="T1092" s="1">
        <v>2</v>
      </c>
      <c r="U1092" s="1">
        <v>1</v>
      </c>
      <c r="AN1092" s="7">
        <f>IF(Q1092&gt;0,RANK(Q1092,(N1092:P1092,Q1092:AL1092)),0)</f>
        <v>4</v>
      </c>
      <c r="AO1092" s="7">
        <f>IF(R1092&gt;0,RANK(R1092,(N1092:P1092,Q1092:AL1092)),0)</f>
        <v>0</v>
      </c>
      <c r="AP1092" s="7">
        <f>IF(S1092&gt;0,RANK(S1092,(N1092:P1092,Q1092:AL1092)),0)</f>
        <v>0</v>
      </c>
      <c r="AQ1092" s="7">
        <f>IF(T1092&gt;0,RANK(T1092,(N1092:P1092,Q1092:AL1092)),0)</f>
        <v>5</v>
      </c>
      <c r="AR1092" s="2">
        <f t="shared" si="413"/>
        <v>1.221001221001221E-3</v>
      </c>
      <c r="AS1092" s="2">
        <f t="shared" si="414"/>
        <v>0</v>
      </c>
      <c r="AT1092" s="2">
        <f t="shared" si="415"/>
        <v>0</v>
      </c>
      <c r="AU1092" s="2">
        <f t="shared" si="416"/>
        <v>8.1400081400081396E-4</v>
      </c>
      <c r="AW1092" t="s">
        <v>371</v>
      </c>
      <c r="AX1092" t="s">
        <v>1739</v>
      </c>
      <c r="AY1092">
        <v>1</v>
      </c>
      <c r="BA1092" s="127">
        <v>21</v>
      </c>
      <c r="BB1092" s="130">
        <v>107</v>
      </c>
      <c r="BC1092" s="131">
        <f t="shared" si="395"/>
        <v>21107</v>
      </c>
      <c r="BE1092" s="7" t="s">
        <v>3271</v>
      </c>
    </row>
    <row r="1093" spans="1:57" ht="13" hidden="1" customHeight="1" outlineLevel="1" x14ac:dyDescent="0.2">
      <c r="A1093" t="s">
        <v>372</v>
      </c>
      <c r="B1093" t="s">
        <v>1739</v>
      </c>
      <c r="C1093" s="1">
        <f t="shared" si="407"/>
        <v>17531</v>
      </c>
      <c r="D1093" s="7">
        <f>RANK(N1093,(N1093:P1093,Q1093:AL1093))</f>
        <v>1</v>
      </c>
      <c r="E1093" s="7">
        <f>RANK(O1093,(N1093:P1093,Q1093:AL1093))</f>
        <v>2</v>
      </c>
      <c r="F1093" s="7">
        <f>IF(P1093&gt;0,RANK(P1093,(N1093:P1093,Q1093:AL1093)),0)</f>
        <v>3</v>
      </c>
      <c r="G1093" s="1">
        <f t="shared" si="408"/>
        <v>2849</v>
      </c>
      <c r="H1093" s="2">
        <f t="shared" ref="H1093:H1156" si="417">G1093/C1093</f>
        <v>0.1625121213849752</v>
      </c>
      <c r="I1093" s="2"/>
      <c r="J1093" s="2">
        <f t="shared" si="409"/>
        <v>0.50658832924533681</v>
      </c>
      <c r="K1093" s="2">
        <f t="shared" si="410"/>
        <v>0.34407620786036164</v>
      </c>
      <c r="L1093" s="2">
        <f t="shared" si="411"/>
        <v>0.14631224687696082</v>
      </c>
      <c r="M1093" s="2">
        <f t="shared" si="412"/>
        <v>3.0232160173407352E-3</v>
      </c>
      <c r="N1093" s="1">
        <v>8881</v>
      </c>
      <c r="O1093" s="1">
        <v>6032</v>
      </c>
      <c r="P1093" s="1">
        <v>2565</v>
      </c>
      <c r="Q1093" s="1">
        <v>36</v>
      </c>
      <c r="S1093" s="1">
        <v>2</v>
      </c>
      <c r="T1093" s="1">
        <v>12</v>
      </c>
      <c r="U1093" s="1">
        <v>3</v>
      </c>
      <c r="AN1093" s="7">
        <f>IF(Q1093&gt;0,RANK(Q1093,(N1093:P1093,Q1093:AL1093)),0)</f>
        <v>4</v>
      </c>
      <c r="AO1093" s="7">
        <f>IF(R1093&gt;0,RANK(R1093,(N1093:P1093,Q1093:AL1093)),0)</f>
        <v>0</v>
      </c>
      <c r="AP1093" s="7">
        <f>IF(S1093&gt;0,RANK(S1093,(N1093:P1093,Q1093:AL1093)),0)</f>
        <v>7</v>
      </c>
      <c r="AQ1093" s="7">
        <f>IF(T1093&gt;0,RANK(T1093,(N1093:P1093,Q1093:AL1093)),0)</f>
        <v>5</v>
      </c>
      <c r="AR1093" s="2">
        <f t="shared" si="413"/>
        <v>2.0535052193257656E-3</v>
      </c>
      <c r="AS1093" s="2">
        <f t="shared" si="414"/>
        <v>0</v>
      </c>
      <c r="AT1093" s="2">
        <f t="shared" si="415"/>
        <v>1.1408362329587588E-4</v>
      </c>
      <c r="AU1093" s="2">
        <f t="shared" si="416"/>
        <v>6.8450173977525528E-4</v>
      </c>
      <c r="AW1093" t="s">
        <v>372</v>
      </c>
      <c r="AX1093" t="s">
        <v>1739</v>
      </c>
      <c r="AY1093">
        <v>1</v>
      </c>
      <c r="BA1093" s="127">
        <v>21</v>
      </c>
      <c r="BB1093" s="130">
        <v>109</v>
      </c>
      <c r="BC1093" s="131">
        <f t="shared" si="395"/>
        <v>21109</v>
      </c>
      <c r="BE1093" s="7" t="s">
        <v>3271</v>
      </c>
    </row>
    <row r="1094" spans="1:57" ht="13" hidden="1" customHeight="1" outlineLevel="1" x14ac:dyDescent="0.2">
      <c r="A1094" t="s">
        <v>1768</v>
      </c>
      <c r="B1094" t="s">
        <v>1739</v>
      </c>
      <c r="C1094" s="1">
        <f t="shared" si="407"/>
        <v>4533</v>
      </c>
      <c r="D1094" s="7">
        <f>RANK(N1094,(N1094:P1094,Q1094:AL1094))</f>
        <v>2</v>
      </c>
      <c r="E1094" s="7">
        <f>RANK(O1094,(N1094:P1094,Q1094:AL1094))</f>
        <v>1</v>
      </c>
      <c r="F1094" s="7">
        <f>IF(P1094&gt;0,RANK(P1094,(N1094:P1094,Q1094:AL1094)),0)</f>
        <v>3</v>
      </c>
      <c r="G1094" s="1">
        <f t="shared" si="408"/>
        <v>2622</v>
      </c>
      <c r="H1094" s="2">
        <f t="shared" si="417"/>
        <v>0.57842488418266047</v>
      </c>
      <c r="I1094" s="2"/>
      <c r="J1094" s="2">
        <f t="shared" si="409"/>
        <v>0.171189058018972</v>
      </c>
      <c r="K1094" s="2">
        <f t="shared" si="410"/>
        <v>0.74961394220163247</v>
      </c>
      <c r="L1094" s="2">
        <f t="shared" si="411"/>
        <v>7.5226119567615268E-2</v>
      </c>
      <c r="M1094" s="2">
        <f t="shared" si="412"/>
        <v>3.97088021178027E-3</v>
      </c>
      <c r="N1094" s="1">
        <v>776</v>
      </c>
      <c r="O1094" s="1">
        <v>3398</v>
      </c>
      <c r="P1094" s="1">
        <v>341</v>
      </c>
      <c r="Q1094" s="1">
        <v>14</v>
      </c>
      <c r="T1094" s="1">
        <v>1</v>
      </c>
      <c r="U1094" s="1">
        <v>3</v>
      </c>
      <c r="AN1094" s="7">
        <f>IF(Q1094&gt;0,RANK(Q1094,(N1094:P1094,Q1094:AL1094)),0)</f>
        <v>4</v>
      </c>
      <c r="AO1094" s="7">
        <f>IF(R1094&gt;0,RANK(R1094,(N1094:P1094,Q1094:AL1094)),0)</f>
        <v>0</v>
      </c>
      <c r="AP1094" s="7">
        <f>IF(S1094&gt;0,RANK(S1094,(N1094:P1094,Q1094:AL1094)),0)</f>
        <v>0</v>
      </c>
      <c r="AQ1094" s="7">
        <f>IF(T1094&gt;0,RANK(T1094,(N1094:P1094,Q1094:AL1094)),0)</f>
        <v>6</v>
      </c>
      <c r="AR1094" s="2">
        <f t="shared" si="413"/>
        <v>3.0884623869402161E-3</v>
      </c>
      <c r="AS1094" s="2">
        <f t="shared" si="414"/>
        <v>0</v>
      </c>
      <c r="AT1094" s="2">
        <f t="shared" si="415"/>
        <v>0</v>
      </c>
      <c r="AU1094" s="2">
        <f t="shared" si="416"/>
        <v>2.2060445621001543E-4</v>
      </c>
      <c r="AW1094" t="s">
        <v>1768</v>
      </c>
      <c r="AX1094" t="s">
        <v>1739</v>
      </c>
      <c r="AY1094">
        <v>5</v>
      </c>
      <c r="BA1094" s="127">
        <v>21</v>
      </c>
      <c r="BB1094" s="130">
        <v>111</v>
      </c>
      <c r="BC1094" s="131">
        <f t="shared" si="395"/>
        <v>21111</v>
      </c>
      <c r="BE1094" s="7" t="s">
        <v>3271</v>
      </c>
    </row>
    <row r="1095" spans="1:57" ht="13" hidden="1" customHeight="1" outlineLevel="1" x14ac:dyDescent="0.2">
      <c r="A1095" t="s">
        <v>1500</v>
      </c>
      <c r="B1095" t="s">
        <v>1739</v>
      </c>
      <c r="C1095" s="1">
        <f t="shared" si="407"/>
        <v>309793</v>
      </c>
      <c r="D1095" s="7">
        <f>RANK(N1095,(N1095:P1095,Q1095:AL1095))</f>
        <v>1</v>
      </c>
      <c r="E1095" s="7">
        <f>RANK(O1095,(N1095:P1095,Q1095:AL1095))</f>
        <v>2</v>
      </c>
      <c r="F1095" s="7">
        <f>IF(P1095&gt;0,RANK(P1095,(N1095:P1095,Q1095:AL1095)),0)</f>
        <v>3</v>
      </c>
      <c r="G1095" s="1">
        <f t="shared" si="408"/>
        <v>36162</v>
      </c>
      <c r="H1095" s="2">
        <f t="shared" si="417"/>
        <v>0.1167295581242959</v>
      </c>
      <c r="I1095" s="2"/>
      <c r="J1095" s="2">
        <f t="shared" si="409"/>
        <v>0.49300016462605678</v>
      </c>
      <c r="K1095" s="2">
        <f t="shared" si="410"/>
        <v>0.37627060650176086</v>
      </c>
      <c r="L1095" s="2">
        <f t="shared" si="411"/>
        <v>0.12854389866782012</v>
      </c>
      <c r="M1095" s="2">
        <f t="shared" si="412"/>
        <v>2.1853302043622347E-3</v>
      </c>
      <c r="N1095" s="1">
        <v>152728</v>
      </c>
      <c r="O1095" s="1">
        <v>116566</v>
      </c>
      <c r="P1095" s="1">
        <v>39822</v>
      </c>
      <c r="Q1095" s="1">
        <v>358</v>
      </c>
      <c r="R1095" s="1">
        <v>15</v>
      </c>
      <c r="S1095" s="1">
        <v>127</v>
      </c>
      <c r="T1095" s="1">
        <v>63</v>
      </c>
      <c r="U1095" s="1">
        <v>114</v>
      </c>
      <c r="AN1095" s="7">
        <f>IF(Q1095&gt;0,RANK(Q1095,(N1095:P1095,Q1095:AL1095)),0)</f>
        <v>4</v>
      </c>
      <c r="AO1095" s="7">
        <f>IF(R1095&gt;0,RANK(R1095,(N1095:P1095,Q1095:AL1095)),0)</f>
        <v>8</v>
      </c>
      <c r="AP1095" s="7">
        <f>IF(S1095&gt;0,RANK(S1095,(N1095:P1095,Q1095:AL1095)),0)</f>
        <v>5</v>
      </c>
      <c r="AQ1095" s="7">
        <f>IF(T1095&gt;0,RANK(T1095,(N1095:P1095,Q1095:AL1095)),0)</f>
        <v>7</v>
      </c>
      <c r="AR1095" s="2">
        <f t="shared" si="413"/>
        <v>1.1556103591753204E-3</v>
      </c>
      <c r="AS1095" s="2">
        <f t="shared" si="414"/>
        <v>4.8419428457066496E-5</v>
      </c>
      <c r="AT1095" s="2">
        <f t="shared" si="415"/>
        <v>4.0995116093649631E-4</v>
      </c>
      <c r="AU1095" s="2">
        <f t="shared" si="416"/>
        <v>2.0336159951967928E-4</v>
      </c>
      <c r="AW1095" t="s">
        <v>1500</v>
      </c>
      <c r="AX1095" t="s">
        <v>1739</v>
      </c>
      <c r="BA1095" s="127">
        <v>21</v>
      </c>
      <c r="BB1095" s="130">
        <v>113</v>
      </c>
      <c r="BC1095" s="131">
        <f t="shared" si="395"/>
        <v>21113</v>
      </c>
      <c r="BE1095" s="7" t="s">
        <v>3271</v>
      </c>
    </row>
    <row r="1096" spans="1:57" ht="13" hidden="1" customHeight="1" outlineLevel="1" x14ac:dyDescent="0.2">
      <c r="A1096" t="s">
        <v>373</v>
      </c>
      <c r="B1096" t="s">
        <v>1739</v>
      </c>
      <c r="C1096" s="1">
        <f t="shared" si="407"/>
        <v>12339</v>
      </c>
      <c r="D1096" s="7">
        <f>RANK(N1096,(N1096:P1096,Q1096:AL1096))</f>
        <v>2</v>
      </c>
      <c r="E1096" s="7">
        <f>RANK(O1096,(N1096:P1096,Q1096:AL1096))</f>
        <v>1</v>
      </c>
      <c r="F1096" s="7">
        <f>IF(P1096&gt;0,RANK(P1096,(N1096:P1096,Q1096:AL1096)),0)</f>
        <v>3</v>
      </c>
      <c r="G1096" s="1">
        <f t="shared" si="408"/>
        <v>2710</v>
      </c>
      <c r="H1096" s="2">
        <f t="shared" si="417"/>
        <v>0.21962881919118243</v>
      </c>
      <c r="I1096" s="2"/>
      <c r="J1096" s="2">
        <f t="shared" si="409"/>
        <v>0.30504903152605561</v>
      </c>
      <c r="K1096" s="2">
        <f t="shared" si="410"/>
        <v>0.52467785071723805</v>
      </c>
      <c r="L1096" s="2">
        <f t="shared" si="411"/>
        <v>0.16686927627846665</v>
      </c>
      <c r="M1096" s="2">
        <f t="shared" si="412"/>
        <v>3.4038414782396331E-3</v>
      </c>
      <c r="N1096" s="1">
        <v>3764</v>
      </c>
      <c r="O1096" s="1">
        <v>6474</v>
      </c>
      <c r="P1096" s="1">
        <v>2059</v>
      </c>
      <c r="Q1096" s="1">
        <v>29</v>
      </c>
      <c r="S1096" s="1">
        <v>1</v>
      </c>
      <c r="T1096" s="1">
        <v>7</v>
      </c>
      <c r="U1096" s="1">
        <v>5</v>
      </c>
      <c r="AN1096" s="7">
        <f>IF(Q1096&gt;0,RANK(Q1096,(N1096:P1096,Q1096:AL1096)),0)</f>
        <v>4</v>
      </c>
      <c r="AO1096" s="7">
        <f>IF(R1096&gt;0,RANK(R1096,(N1096:P1096,Q1096:AL1096)),0)</f>
        <v>0</v>
      </c>
      <c r="AP1096" s="7">
        <f>IF(S1096&gt;0,RANK(S1096,(N1096:P1096,Q1096:AL1096)),0)</f>
        <v>7</v>
      </c>
      <c r="AQ1096" s="7">
        <f>IF(T1096&gt;0,RANK(T1096,(N1096:P1096,Q1096:AL1096)),0)</f>
        <v>5</v>
      </c>
      <c r="AR1096" s="2">
        <f t="shared" si="413"/>
        <v>2.3502714968798122E-3</v>
      </c>
      <c r="AS1096" s="2">
        <f t="shared" si="414"/>
        <v>0</v>
      </c>
      <c r="AT1096" s="2">
        <f t="shared" si="415"/>
        <v>8.1043844719993515E-5</v>
      </c>
      <c r="AU1096" s="2">
        <f t="shared" si="416"/>
        <v>5.6730691303995457E-4</v>
      </c>
      <c r="AW1096" t="s">
        <v>373</v>
      </c>
      <c r="AX1096" t="s">
        <v>1739</v>
      </c>
      <c r="AY1096">
        <v>6</v>
      </c>
      <c r="BA1096" s="127">
        <v>21</v>
      </c>
      <c r="BB1096" s="130">
        <v>115</v>
      </c>
      <c r="BC1096" s="131">
        <f t="shared" si="395"/>
        <v>21115</v>
      </c>
      <c r="BE1096" s="7" t="s">
        <v>3271</v>
      </c>
    </row>
    <row r="1097" spans="1:57" ht="13" hidden="1" customHeight="1" outlineLevel="1" x14ac:dyDescent="0.2">
      <c r="A1097" t="s">
        <v>2636</v>
      </c>
      <c r="B1097" t="s">
        <v>1739</v>
      </c>
      <c r="C1097" s="1">
        <f t="shared" si="407"/>
        <v>8436</v>
      </c>
      <c r="D1097" s="7">
        <f>RANK(N1097,(N1097:P1097,Q1097:AL1097))</f>
        <v>1</v>
      </c>
      <c r="E1097" s="7">
        <f>RANK(O1097,(N1097:P1097,Q1097:AL1097))</f>
        <v>2</v>
      </c>
      <c r="F1097" s="7">
        <f>IF(P1097&gt;0,RANK(P1097,(N1097:P1097,Q1097:AL1097)),0)</f>
        <v>3</v>
      </c>
      <c r="G1097" s="1">
        <f t="shared" si="408"/>
        <v>55</v>
      </c>
      <c r="H1097" s="2">
        <f t="shared" si="417"/>
        <v>6.5196775723091512E-3</v>
      </c>
      <c r="I1097" s="2"/>
      <c r="J1097" s="2">
        <f t="shared" si="409"/>
        <v>0.43492176386913228</v>
      </c>
      <c r="K1097" s="2">
        <f t="shared" si="410"/>
        <v>0.42840208629682314</v>
      </c>
      <c r="L1097" s="2">
        <f t="shared" si="411"/>
        <v>0.13252726410621146</v>
      </c>
      <c r="M1097" s="2">
        <f t="shared" si="412"/>
        <v>4.1488857278331182E-3</v>
      </c>
      <c r="N1097" s="1">
        <v>3669</v>
      </c>
      <c r="O1097" s="1">
        <v>3614</v>
      </c>
      <c r="P1097" s="1">
        <v>1118</v>
      </c>
      <c r="Q1097" s="1">
        <v>18</v>
      </c>
      <c r="S1097" s="1">
        <v>3</v>
      </c>
      <c r="T1097" s="1">
        <v>7</v>
      </c>
      <c r="U1097" s="1">
        <v>7</v>
      </c>
      <c r="AN1097" s="7">
        <f>IF(Q1097&gt;0,RANK(Q1097,(N1097:P1097,Q1097:AL1097)),0)</f>
        <v>4</v>
      </c>
      <c r="AO1097" s="7">
        <f>IF(R1097&gt;0,RANK(R1097,(N1097:P1097,Q1097:AL1097)),0)</f>
        <v>0</v>
      </c>
      <c r="AP1097" s="7">
        <f>IF(S1097&gt;0,RANK(S1097,(N1097:P1097,Q1097:AL1097)),0)</f>
        <v>7</v>
      </c>
      <c r="AQ1097" s="7">
        <f>IF(T1097&gt;0,RANK(T1097,(N1097:P1097,Q1097:AL1097)),0)</f>
        <v>5</v>
      </c>
      <c r="AR1097" s="2">
        <f t="shared" si="413"/>
        <v>2.1337126600284497E-3</v>
      </c>
      <c r="AS1097" s="2">
        <f t="shared" si="414"/>
        <v>0</v>
      </c>
      <c r="AT1097" s="2">
        <f t="shared" si="415"/>
        <v>3.5561877667140827E-4</v>
      </c>
      <c r="AU1097" s="2">
        <f t="shared" si="416"/>
        <v>8.2977714556661927E-4</v>
      </c>
      <c r="AW1097" t="s">
        <v>2636</v>
      </c>
      <c r="AX1097" t="s">
        <v>1739</v>
      </c>
      <c r="AY1097">
        <v>5</v>
      </c>
      <c r="BA1097" s="127">
        <v>21</v>
      </c>
      <c r="BB1097" s="130">
        <v>117</v>
      </c>
      <c r="BC1097" s="131">
        <f t="shared" si="395"/>
        <v>21117</v>
      </c>
      <c r="BE1097" s="7" t="s">
        <v>3271</v>
      </c>
    </row>
    <row r="1098" spans="1:57" ht="13" hidden="1" customHeight="1" outlineLevel="1" x14ac:dyDescent="0.2">
      <c r="A1098" t="s">
        <v>374</v>
      </c>
      <c r="B1098" t="s">
        <v>1739</v>
      </c>
      <c r="C1098" s="1">
        <f t="shared" si="407"/>
        <v>53135</v>
      </c>
      <c r="D1098" s="7">
        <f>RANK(N1098,(N1098:P1098,Q1098:AL1098))</f>
        <v>2</v>
      </c>
      <c r="E1098" s="7">
        <f>RANK(O1098,(N1098:P1098,Q1098:AL1098))</f>
        <v>1</v>
      </c>
      <c r="F1098" s="7">
        <f>IF(P1098&gt;0,RANK(P1098,(N1098:P1098,Q1098:AL1098)),0)</f>
        <v>3</v>
      </c>
      <c r="G1098" s="1">
        <f t="shared" si="408"/>
        <v>10917</v>
      </c>
      <c r="H1098" s="2">
        <f t="shared" si="417"/>
        <v>0.20545779617954268</v>
      </c>
      <c r="I1098" s="2"/>
      <c r="J1098" s="2">
        <f t="shared" si="409"/>
        <v>0.30759386468429473</v>
      </c>
      <c r="K1098" s="2">
        <f t="shared" si="410"/>
        <v>0.51305166086383736</v>
      </c>
      <c r="L1098" s="2">
        <f t="shared" si="411"/>
        <v>0.17570339700762208</v>
      </c>
      <c r="M1098" s="2">
        <f t="shared" si="412"/>
        <v>3.6510774442458371E-3</v>
      </c>
      <c r="N1098" s="1">
        <v>16344</v>
      </c>
      <c r="O1098" s="1">
        <v>27261</v>
      </c>
      <c r="P1098" s="1">
        <v>9336</v>
      </c>
      <c r="Q1098" s="1">
        <v>132</v>
      </c>
      <c r="R1098" s="1">
        <v>4</v>
      </c>
      <c r="S1098" s="1">
        <v>9</v>
      </c>
      <c r="T1098" s="1">
        <v>23</v>
      </c>
      <c r="U1098" s="1">
        <v>26</v>
      </c>
      <c r="AN1098" s="7">
        <f>IF(Q1098&gt;0,RANK(Q1098,(N1098:P1098,Q1098:AL1098)),0)</f>
        <v>4</v>
      </c>
      <c r="AO1098" s="7">
        <f>IF(R1098&gt;0,RANK(R1098,(N1098:P1098,Q1098:AL1098)),0)</f>
        <v>8</v>
      </c>
      <c r="AP1098" s="7">
        <f>IF(S1098&gt;0,RANK(S1098,(N1098:P1098,Q1098:AL1098)),0)</f>
        <v>7</v>
      </c>
      <c r="AQ1098" s="7">
        <f>IF(T1098&gt;0,RANK(T1098,(N1098:P1098,Q1098:AL1098)),0)</f>
        <v>6</v>
      </c>
      <c r="AR1098" s="2">
        <f t="shared" si="413"/>
        <v>2.4842382610332173E-3</v>
      </c>
      <c r="AS1098" s="2">
        <f t="shared" si="414"/>
        <v>7.5279947304036885E-5</v>
      </c>
      <c r="AT1098" s="2">
        <f t="shared" si="415"/>
        <v>1.69379881434083E-4</v>
      </c>
      <c r="AU1098" s="2">
        <f t="shared" si="416"/>
        <v>4.3285969699821209E-4</v>
      </c>
      <c r="AW1098" t="s">
        <v>374</v>
      </c>
      <c r="AX1098" t="s">
        <v>1739</v>
      </c>
      <c r="AY1098">
        <v>4</v>
      </c>
      <c r="BA1098" s="127">
        <v>21</v>
      </c>
      <c r="BB1098" s="130">
        <v>119</v>
      </c>
      <c r="BC1098" s="131">
        <f t="shared" si="395"/>
        <v>21119</v>
      </c>
      <c r="BE1098" s="7" t="s">
        <v>3271</v>
      </c>
    </row>
    <row r="1099" spans="1:57" ht="13" hidden="1" customHeight="1" outlineLevel="1" x14ac:dyDescent="0.2">
      <c r="A1099" t="s">
        <v>375</v>
      </c>
      <c r="B1099" t="s">
        <v>1739</v>
      </c>
      <c r="C1099" s="1">
        <f t="shared" si="407"/>
        <v>7328</v>
      </c>
      <c r="D1099" s="7">
        <f>RANK(N1099,(N1099:P1099,Q1099:AL1099))</f>
        <v>1</v>
      </c>
      <c r="E1099" s="7">
        <f>RANK(O1099,(N1099:P1099,Q1099:AL1099))</f>
        <v>2</v>
      </c>
      <c r="F1099" s="7">
        <f>IF(P1099&gt;0,RANK(P1099,(N1099:P1099,Q1099:AL1099)),0)</f>
        <v>3</v>
      </c>
      <c r="G1099" s="1">
        <f t="shared" si="408"/>
        <v>4257</v>
      </c>
      <c r="H1099" s="2">
        <f t="shared" si="417"/>
        <v>0.5809224890829694</v>
      </c>
      <c r="I1099" s="2"/>
      <c r="J1099" s="2">
        <f t="shared" si="409"/>
        <v>0.75054585152838427</v>
      </c>
      <c r="K1099" s="2">
        <f t="shared" si="410"/>
        <v>0.16962336244541484</v>
      </c>
      <c r="L1099" s="2">
        <f t="shared" si="411"/>
        <v>7.6419213973799124E-2</v>
      </c>
      <c r="M1099" s="2">
        <f t="shared" si="412"/>
        <v>3.4115720524017651E-3</v>
      </c>
      <c r="N1099" s="1">
        <v>5500</v>
      </c>
      <c r="O1099" s="1">
        <v>1243</v>
      </c>
      <c r="P1099" s="1">
        <v>560</v>
      </c>
      <c r="Q1099" s="1">
        <v>15</v>
      </c>
      <c r="S1099" s="1">
        <v>1</v>
      </c>
      <c r="T1099" s="1">
        <v>4</v>
      </c>
      <c r="U1099" s="1">
        <v>5</v>
      </c>
      <c r="AN1099" s="7">
        <f>IF(Q1099&gt;0,RANK(Q1099,(N1099:P1099,Q1099:AL1099)),0)</f>
        <v>4</v>
      </c>
      <c r="AO1099" s="7">
        <f>IF(R1099&gt;0,RANK(R1099,(N1099:P1099,Q1099:AL1099)),0)</f>
        <v>0</v>
      </c>
      <c r="AP1099" s="7">
        <f>IF(S1099&gt;0,RANK(S1099,(N1099:P1099,Q1099:AL1099)),0)</f>
        <v>7</v>
      </c>
      <c r="AQ1099" s="7">
        <f>IF(T1099&gt;0,RANK(T1099,(N1099:P1099,Q1099:AL1099)),0)</f>
        <v>6</v>
      </c>
      <c r="AR1099" s="2">
        <f t="shared" si="413"/>
        <v>2.046943231441048E-3</v>
      </c>
      <c r="AS1099" s="2">
        <f t="shared" si="414"/>
        <v>0</v>
      </c>
      <c r="AT1099" s="2">
        <f t="shared" si="415"/>
        <v>1.3646288209606986E-4</v>
      </c>
      <c r="AU1099" s="2">
        <f t="shared" si="416"/>
        <v>5.4585152838427945E-4</v>
      </c>
      <c r="AW1099" t="s">
        <v>375</v>
      </c>
      <c r="AX1099" t="s">
        <v>1739</v>
      </c>
      <c r="AY1099">
        <v>5</v>
      </c>
      <c r="BA1099" s="127">
        <v>21</v>
      </c>
      <c r="BB1099" s="130">
        <v>121</v>
      </c>
      <c r="BC1099" s="131">
        <f t="shared" si="395"/>
        <v>21121</v>
      </c>
      <c r="BE1099" s="7" t="s">
        <v>3271</v>
      </c>
    </row>
    <row r="1100" spans="1:57" ht="13" hidden="1" customHeight="1" outlineLevel="1" x14ac:dyDescent="0.2">
      <c r="A1100" t="s">
        <v>857</v>
      </c>
      <c r="B1100" t="s">
        <v>1739</v>
      </c>
      <c r="C1100" s="1">
        <f t="shared" si="407"/>
        <v>9825</v>
      </c>
      <c r="D1100" s="7">
        <f>RANK(N1100,(N1100:P1100,Q1100:AL1100))</f>
        <v>2</v>
      </c>
      <c r="E1100" s="7">
        <f>RANK(O1100,(N1100:P1100,Q1100:AL1100))</f>
        <v>1</v>
      </c>
      <c r="F1100" s="7">
        <f>IF(P1100&gt;0,RANK(P1100,(N1100:P1100,Q1100:AL1100)),0)</f>
        <v>3</v>
      </c>
      <c r="G1100" s="1">
        <f t="shared" si="408"/>
        <v>1224</v>
      </c>
      <c r="H1100" s="2">
        <f t="shared" si="417"/>
        <v>0.12458015267175572</v>
      </c>
      <c r="I1100" s="2"/>
      <c r="J1100" s="2">
        <f t="shared" si="409"/>
        <v>0.38544529262086513</v>
      </c>
      <c r="K1100" s="2">
        <f t="shared" si="410"/>
        <v>0.51002544529262084</v>
      </c>
      <c r="L1100" s="2">
        <f t="shared" si="411"/>
        <v>9.8931297709923663E-2</v>
      </c>
      <c r="M1100" s="2">
        <f t="shared" si="412"/>
        <v>5.5979643765903669E-3</v>
      </c>
      <c r="N1100" s="1">
        <v>3787</v>
      </c>
      <c r="O1100" s="1">
        <v>5011</v>
      </c>
      <c r="P1100" s="1">
        <v>972</v>
      </c>
      <c r="Q1100" s="1">
        <v>23</v>
      </c>
      <c r="S1100" s="1">
        <v>4</v>
      </c>
      <c r="T1100" s="1">
        <v>19</v>
      </c>
      <c r="U1100" s="1">
        <v>9</v>
      </c>
      <c r="AN1100" s="7">
        <f>IF(Q1100&gt;0,RANK(Q1100,(N1100:P1100,Q1100:AL1100)),0)</f>
        <v>4</v>
      </c>
      <c r="AO1100" s="7">
        <f>IF(R1100&gt;0,RANK(R1100,(N1100:P1100,Q1100:AL1100)),0)</f>
        <v>0</v>
      </c>
      <c r="AP1100" s="7">
        <f>IF(S1100&gt;0,RANK(S1100,(N1100:P1100,Q1100:AL1100)),0)</f>
        <v>7</v>
      </c>
      <c r="AQ1100" s="7">
        <f>IF(T1100&gt;0,RANK(T1100,(N1100:P1100,Q1100:AL1100)),0)</f>
        <v>5</v>
      </c>
      <c r="AR1100" s="2">
        <f t="shared" si="413"/>
        <v>2.3409669211195928E-3</v>
      </c>
      <c r="AS1100" s="2">
        <f t="shared" si="414"/>
        <v>0</v>
      </c>
      <c r="AT1100" s="2">
        <f t="shared" si="415"/>
        <v>4.0712468193384221E-4</v>
      </c>
      <c r="AU1100" s="2">
        <f t="shared" si="416"/>
        <v>1.9338422391857507E-3</v>
      </c>
      <c r="AW1100" t="s">
        <v>857</v>
      </c>
      <c r="AX1100" t="s">
        <v>1739</v>
      </c>
      <c r="AY1100">
        <v>5</v>
      </c>
      <c r="BA1100" s="127">
        <v>21</v>
      </c>
      <c r="BB1100" s="130">
        <v>123</v>
      </c>
      <c r="BC1100" s="131">
        <f t="shared" si="395"/>
        <v>21123</v>
      </c>
      <c r="BE1100" s="7" t="s">
        <v>3271</v>
      </c>
    </row>
    <row r="1101" spans="1:57" ht="13" hidden="1" customHeight="1" outlineLevel="1" x14ac:dyDescent="0.2">
      <c r="A1101" t="s">
        <v>1598</v>
      </c>
      <c r="B1101" t="s">
        <v>1739</v>
      </c>
      <c r="C1101" s="1">
        <f t="shared" si="407"/>
        <v>4930</v>
      </c>
      <c r="D1101" s="7">
        <f>RANK(N1101,(N1101:P1101,Q1101:AL1101))</f>
        <v>1</v>
      </c>
      <c r="E1101" s="7">
        <f>RANK(O1101,(N1101:P1101,Q1101:AL1101))</f>
        <v>2</v>
      </c>
      <c r="F1101" s="7">
        <f>IF(P1101&gt;0,RANK(P1101,(N1101:P1101,Q1101:AL1101)),0)</f>
        <v>3</v>
      </c>
      <c r="G1101" s="1">
        <f t="shared" si="408"/>
        <v>36</v>
      </c>
      <c r="H1101" s="2">
        <f t="shared" si="417"/>
        <v>7.3022312373225151E-3</v>
      </c>
      <c r="I1101" s="2"/>
      <c r="J1101" s="2">
        <f t="shared" si="409"/>
        <v>0.44421906693711966</v>
      </c>
      <c r="K1101" s="2">
        <f t="shared" si="410"/>
        <v>0.43691683569979717</v>
      </c>
      <c r="L1101" s="2">
        <f t="shared" si="411"/>
        <v>0.11805273833671399</v>
      </c>
      <c r="M1101" s="2">
        <f t="shared" si="412"/>
        <v>8.1135902636918222E-4</v>
      </c>
      <c r="N1101" s="1">
        <v>2190</v>
      </c>
      <c r="O1101" s="1">
        <v>2154</v>
      </c>
      <c r="P1101" s="1">
        <v>582</v>
      </c>
      <c r="U1101" s="1">
        <v>4</v>
      </c>
      <c r="AN1101" s="7">
        <f>IF(Q1101&gt;0,RANK(Q1101,(N1101:P1101,Q1101:AL1101)),0)</f>
        <v>0</v>
      </c>
      <c r="AO1101" s="7">
        <f>IF(R1101&gt;0,RANK(R1101,(N1101:P1101,Q1101:AL1101)),0)</f>
        <v>0</v>
      </c>
      <c r="AP1101" s="7">
        <f>IF(S1101&gt;0,RANK(S1101,(N1101:P1101,Q1101:AL1101)),0)</f>
        <v>0</v>
      </c>
      <c r="AQ1101" s="7">
        <f>IF(T1101&gt;0,RANK(T1101,(N1101:P1101,Q1101:AL1101)),0)</f>
        <v>0</v>
      </c>
      <c r="AR1101" s="2">
        <f t="shared" si="413"/>
        <v>0</v>
      </c>
      <c r="AS1101" s="2">
        <f t="shared" si="414"/>
        <v>0</v>
      </c>
      <c r="AT1101" s="2">
        <f t="shared" si="415"/>
        <v>0</v>
      </c>
      <c r="AU1101" s="2">
        <f t="shared" si="416"/>
        <v>0</v>
      </c>
      <c r="AW1101" t="s">
        <v>1598</v>
      </c>
      <c r="AX1101" t="s">
        <v>1739</v>
      </c>
      <c r="AY1101">
        <v>2</v>
      </c>
      <c r="BA1101" s="127">
        <v>21</v>
      </c>
      <c r="BB1101" s="130">
        <v>125</v>
      </c>
      <c r="BC1101" s="131">
        <f t="shared" si="395"/>
        <v>21125</v>
      </c>
      <c r="BE1101" s="7" t="s">
        <v>3271</v>
      </c>
    </row>
    <row r="1102" spans="1:57" ht="13" hidden="1" customHeight="1" outlineLevel="1" x14ac:dyDescent="0.2">
      <c r="A1102" t="s">
        <v>1889</v>
      </c>
      <c r="B1102" t="s">
        <v>1739</v>
      </c>
      <c r="C1102" s="1">
        <f t="shared" si="407"/>
        <v>15050</v>
      </c>
      <c r="D1102" s="7">
        <f>RANK(N1102,(N1102:P1102,Q1102:AL1102))</f>
        <v>2</v>
      </c>
      <c r="E1102" s="7">
        <f>RANK(O1102,(N1102:P1102,Q1102:AL1102))</f>
        <v>1</v>
      </c>
      <c r="F1102" s="7">
        <f>IF(P1102&gt;0,RANK(P1102,(N1102:P1102,Q1102:AL1102)),0)</f>
        <v>3</v>
      </c>
      <c r="G1102" s="1">
        <f t="shared" si="408"/>
        <v>4023</v>
      </c>
      <c r="H1102" s="2">
        <f t="shared" si="417"/>
        <v>0.26730897009966775</v>
      </c>
      <c r="I1102" s="2"/>
      <c r="J1102" s="2">
        <f t="shared" si="409"/>
        <v>0.30299003322259138</v>
      </c>
      <c r="K1102" s="2">
        <f t="shared" si="410"/>
        <v>0.57029900332225913</v>
      </c>
      <c r="L1102" s="2">
        <f t="shared" si="411"/>
        <v>0.12352159468438538</v>
      </c>
      <c r="M1102" s="2">
        <f t="shared" si="412"/>
        <v>3.1893687707640478E-3</v>
      </c>
      <c r="N1102" s="1">
        <v>4560</v>
      </c>
      <c r="O1102" s="1">
        <v>8583</v>
      </c>
      <c r="P1102" s="1">
        <v>1859</v>
      </c>
      <c r="Q1102" s="1">
        <v>25</v>
      </c>
      <c r="S1102" s="1">
        <v>1</v>
      </c>
      <c r="T1102" s="1">
        <v>15</v>
      </c>
      <c r="U1102" s="1">
        <v>7</v>
      </c>
      <c r="AN1102" s="7">
        <f>IF(Q1102&gt;0,RANK(Q1102,(N1102:P1102,Q1102:AL1102)),0)</f>
        <v>4</v>
      </c>
      <c r="AO1102" s="7">
        <f>IF(R1102&gt;0,RANK(R1102,(N1102:P1102,Q1102:AL1102)),0)</f>
        <v>0</v>
      </c>
      <c r="AP1102" s="7">
        <f>IF(S1102&gt;0,RANK(S1102,(N1102:P1102,Q1102:AL1102)),0)</f>
        <v>7</v>
      </c>
      <c r="AQ1102" s="7">
        <f>IF(T1102&gt;0,RANK(T1102,(N1102:P1102,Q1102:AL1102)),0)</f>
        <v>5</v>
      </c>
      <c r="AR1102" s="2">
        <f t="shared" si="413"/>
        <v>1.6611295681063123E-3</v>
      </c>
      <c r="AS1102" s="2">
        <f t="shared" si="414"/>
        <v>0</v>
      </c>
      <c r="AT1102" s="2">
        <f t="shared" si="415"/>
        <v>6.6445182724252495E-5</v>
      </c>
      <c r="AU1102" s="2">
        <f t="shared" si="416"/>
        <v>9.9667774086378727E-4</v>
      </c>
      <c r="AW1102" t="s">
        <v>1889</v>
      </c>
      <c r="AX1102" t="s">
        <v>1739</v>
      </c>
      <c r="AY1102">
        <v>5</v>
      </c>
      <c r="BA1102" s="127">
        <v>21</v>
      </c>
      <c r="BB1102" s="130">
        <v>127</v>
      </c>
      <c r="BC1102" s="131">
        <f t="shared" si="395"/>
        <v>21127</v>
      </c>
      <c r="BE1102" s="7" t="s">
        <v>3271</v>
      </c>
    </row>
    <row r="1103" spans="1:57" ht="13" hidden="1" customHeight="1" outlineLevel="1" x14ac:dyDescent="0.2">
      <c r="A1103" t="s">
        <v>939</v>
      </c>
      <c r="B1103" t="s">
        <v>1739</v>
      </c>
      <c r="C1103" s="1">
        <f t="shared" si="407"/>
        <v>5057</v>
      </c>
      <c r="D1103" s="7">
        <f>RANK(N1103,(N1103:P1103,Q1103:AL1103))</f>
        <v>1</v>
      </c>
      <c r="E1103" s="7">
        <f>RANK(O1103,(N1103:P1103,Q1103:AL1103))</f>
        <v>2</v>
      </c>
      <c r="F1103" s="7">
        <f>IF(P1103&gt;0,RANK(P1103,(N1103:P1103,Q1103:AL1103)),0)</f>
        <v>3</v>
      </c>
      <c r="G1103" s="1">
        <f t="shared" si="408"/>
        <v>316</v>
      </c>
      <c r="H1103" s="2">
        <f t="shared" si="417"/>
        <v>6.2487640893810557E-2</v>
      </c>
      <c r="I1103" s="2"/>
      <c r="J1103" s="2">
        <f t="shared" si="409"/>
        <v>0.4745896776745106</v>
      </c>
      <c r="K1103" s="2">
        <f t="shared" si="410"/>
        <v>0.41210203678070001</v>
      </c>
      <c r="L1103" s="2">
        <f t="shared" si="411"/>
        <v>0.11014435436029267</v>
      </c>
      <c r="M1103" s="2">
        <f t="shared" si="412"/>
        <v>3.1639311844966628E-3</v>
      </c>
      <c r="N1103" s="1">
        <v>2400</v>
      </c>
      <c r="O1103" s="1">
        <v>2084</v>
      </c>
      <c r="P1103" s="1">
        <v>557</v>
      </c>
      <c r="Q1103" s="1">
        <v>13</v>
      </c>
      <c r="S1103" s="1">
        <v>2</v>
      </c>
      <c r="T1103" s="1">
        <v>1</v>
      </c>
      <c r="AN1103" s="7">
        <f>IF(Q1103&gt;0,RANK(Q1103,(N1103:P1103,Q1103:AL1103)),0)</f>
        <v>4</v>
      </c>
      <c r="AO1103" s="7">
        <f>IF(R1103&gt;0,RANK(R1103,(N1103:P1103,Q1103:AL1103)),0)</f>
        <v>0</v>
      </c>
      <c r="AP1103" s="7">
        <f>IF(S1103&gt;0,RANK(S1103,(N1103:P1103,Q1103:AL1103)),0)</f>
        <v>5</v>
      </c>
      <c r="AQ1103" s="7">
        <f>IF(T1103&gt;0,RANK(T1103,(N1103:P1103,Q1103:AL1103)),0)</f>
        <v>6</v>
      </c>
      <c r="AR1103" s="2">
        <f t="shared" si="413"/>
        <v>2.5706940874035988E-3</v>
      </c>
      <c r="AS1103" s="2">
        <f t="shared" si="414"/>
        <v>0</v>
      </c>
      <c r="AT1103" s="2">
        <f t="shared" si="415"/>
        <v>3.9549139806209217E-4</v>
      </c>
      <c r="AU1103" s="2">
        <f t="shared" si="416"/>
        <v>1.9774569903104609E-4</v>
      </c>
      <c r="AW1103" t="s">
        <v>939</v>
      </c>
      <c r="AX1103" t="s">
        <v>1739</v>
      </c>
      <c r="AY1103">
        <v>5</v>
      </c>
      <c r="BA1103" s="127">
        <v>21</v>
      </c>
      <c r="BB1103" s="130">
        <v>129</v>
      </c>
      <c r="BC1103" s="131">
        <f t="shared" ref="BC1103:BC1158" si="418">BA1103*1000+BB1103</f>
        <v>21129</v>
      </c>
      <c r="BE1103" s="7" t="s">
        <v>3271</v>
      </c>
    </row>
    <row r="1104" spans="1:57" ht="13" hidden="1" customHeight="1" outlineLevel="1" x14ac:dyDescent="0.2">
      <c r="A1104" t="s">
        <v>940</v>
      </c>
      <c r="B1104" t="s">
        <v>1739</v>
      </c>
      <c r="C1104" s="1">
        <f t="shared" ref="C1104:C1135" si="419">SUM(N1104:AL1104)</f>
        <v>3158</v>
      </c>
      <c r="D1104" s="7">
        <f>RANK(N1104,(N1104:P1104,Q1104:AL1104))</f>
        <v>2</v>
      </c>
      <c r="E1104" s="7">
        <f>RANK(O1104,(N1104:P1104,Q1104:AL1104))</f>
        <v>1</v>
      </c>
      <c r="F1104" s="7">
        <f>IF(P1104&gt;0,RANK(P1104,(N1104:P1104,Q1104:AL1104)),0)</f>
        <v>3</v>
      </c>
      <c r="G1104" s="1">
        <f t="shared" ref="G1104:G1135" si="420">MAX(N1104:P1104)-LARGE(N1104:P1104,2)</f>
        <v>447</v>
      </c>
      <c r="H1104" s="2">
        <f t="shared" si="417"/>
        <v>0.14154528182393919</v>
      </c>
      <c r="I1104" s="2"/>
      <c r="J1104" s="2">
        <f t="shared" ref="J1104:J1135" si="421">IF($C1104=0,"-",N1104/$C1104)</f>
        <v>0.37048765041165294</v>
      </c>
      <c r="K1104" s="2">
        <f t="shared" ref="K1104:K1135" si="422">IF($C1104=0,"-",O1104/$C1104)</f>
        <v>0.5120329322355921</v>
      </c>
      <c r="L1104" s="2">
        <f t="shared" ref="L1104:L1135" si="423">IF($C1104=0,"-",P1104/$C1104)</f>
        <v>0.11272957568081064</v>
      </c>
      <c r="M1104" s="2">
        <f t="shared" ref="M1104:M1135" si="424">IF(C1104=0,"-",(1-J1104-K1104-L1104))</f>
        <v>4.7498416719442688E-3</v>
      </c>
      <c r="N1104" s="1">
        <v>1170</v>
      </c>
      <c r="O1104" s="1">
        <v>1617</v>
      </c>
      <c r="P1104" s="1">
        <v>356</v>
      </c>
      <c r="Q1104" s="1">
        <v>7</v>
      </c>
      <c r="S1104" s="1">
        <v>2</v>
      </c>
      <c r="T1104" s="1">
        <v>4</v>
      </c>
      <c r="U1104" s="1">
        <v>2</v>
      </c>
      <c r="AN1104" s="7">
        <f>IF(Q1104&gt;0,RANK(Q1104,(N1104:P1104,Q1104:AL1104)),0)</f>
        <v>4</v>
      </c>
      <c r="AO1104" s="7">
        <f>IF(R1104&gt;0,RANK(R1104,(N1104:P1104,Q1104:AL1104)),0)</f>
        <v>0</v>
      </c>
      <c r="AP1104" s="7">
        <f>IF(S1104&gt;0,RANK(S1104,(N1104:P1104,Q1104:AL1104)),0)</f>
        <v>6</v>
      </c>
      <c r="AQ1104" s="7">
        <f>IF(T1104&gt;0,RANK(T1104,(N1104:P1104,Q1104:AL1104)),0)</f>
        <v>5</v>
      </c>
      <c r="AR1104" s="2">
        <f t="shared" ref="AR1104:AR1135" si="425">IF($C1104=0,"-",Q1104/$C1104)</f>
        <v>2.2165927802406588E-3</v>
      </c>
      <c r="AS1104" s="2">
        <f t="shared" ref="AS1104:AS1135" si="426">IF($C1104=0,"-",R1104/$C1104)</f>
        <v>0</v>
      </c>
      <c r="AT1104" s="2">
        <f t="shared" ref="AT1104:AT1135" si="427">IF($C1104=0,"-",S1104/$C1104)</f>
        <v>6.3331222292590248E-4</v>
      </c>
      <c r="AU1104" s="2">
        <f t="shared" ref="AU1104:AU1135" si="428">IF($C1104=0,"-",T1104/$C1104)</f>
        <v>1.266624445851805E-3</v>
      </c>
      <c r="AW1104" t="s">
        <v>940</v>
      </c>
      <c r="AX1104" t="s">
        <v>1739</v>
      </c>
      <c r="AY1104">
        <v>5</v>
      </c>
      <c r="BA1104" s="127">
        <v>21</v>
      </c>
      <c r="BB1104" s="130">
        <v>131</v>
      </c>
      <c r="BC1104" s="131">
        <f t="shared" si="418"/>
        <v>21131</v>
      </c>
      <c r="BE1104" s="7" t="s">
        <v>3271</v>
      </c>
    </row>
    <row r="1105" spans="1:57" ht="13" hidden="1" customHeight="1" outlineLevel="1" x14ac:dyDescent="0.2">
      <c r="A1105" t="s">
        <v>1890</v>
      </c>
      <c r="B1105" t="s">
        <v>1739</v>
      </c>
      <c r="C1105" s="1">
        <f t="shared" si="419"/>
        <v>4936</v>
      </c>
      <c r="D1105" s="7">
        <f>RANK(N1105,(N1105:P1105,Q1105:AL1105))</f>
        <v>2</v>
      </c>
      <c r="E1105" s="7">
        <f>RANK(O1105,(N1105:P1105,Q1105:AL1105))</f>
        <v>1</v>
      </c>
      <c r="F1105" s="7">
        <f>IF(P1105&gt;0,RANK(P1105,(N1105:P1105,Q1105:AL1105)),0)</f>
        <v>3</v>
      </c>
      <c r="G1105" s="1">
        <f t="shared" si="420"/>
        <v>1288</v>
      </c>
      <c r="H1105" s="2">
        <f t="shared" si="417"/>
        <v>0.26094003241491087</v>
      </c>
      <c r="I1105" s="2"/>
      <c r="J1105" s="2">
        <f t="shared" si="421"/>
        <v>0.32232576985413292</v>
      </c>
      <c r="K1105" s="2">
        <f t="shared" si="422"/>
        <v>0.58326580226904379</v>
      </c>
      <c r="L1105" s="2">
        <f t="shared" si="423"/>
        <v>9.116693679092383E-2</v>
      </c>
      <c r="M1105" s="2">
        <f t="shared" si="424"/>
        <v>3.2414910858995227E-3</v>
      </c>
      <c r="N1105" s="1">
        <v>1591</v>
      </c>
      <c r="O1105" s="1">
        <v>2879</v>
      </c>
      <c r="P1105" s="1">
        <v>450</v>
      </c>
      <c r="Q1105" s="1">
        <v>10</v>
      </c>
      <c r="T1105" s="1">
        <v>2</v>
      </c>
      <c r="U1105" s="1">
        <v>4</v>
      </c>
      <c r="AN1105" s="7">
        <f>IF(Q1105&gt;0,RANK(Q1105,(N1105:P1105,Q1105:AL1105)),0)</f>
        <v>4</v>
      </c>
      <c r="AO1105" s="7">
        <f>IF(R1105&gt;0,RANK(R1105,(N1105:P1105,Q1105:AL1105)),0)</f>
        <v>0</v>
      </c>
      <c r="AP1105" s="7">
        <f>IF(S1105&gt;0,RANK(S1105,(N1105:P1105,Q1105:AL1105)),0)</f>
        <v>0</v>
      </c>
      <c r="AQ1105" s="7">
        <f>IF(T1105&gt;0,RANK(T1105,(N1105:P1105,Q1105:AL1105)),0)</f>
        <v>6</v>
      </c>
      <c r="AR1105" s="2">
        <f t="shared" si="425"/>
        <v>2.0259319286871961E-3</v>
      </c>
      <c r="AS1105" s="2">
        <f t="shared" si="426"/>
        <v>0</v>
      </c>
      <c r="AT1105" s="2">
        <f t="shared" si="427"/>
        <v>0</v>
      </c>
      <c r="AU1105" s="2">
        <f t="shared" si="428"/>
        <v>4.051863857374392E-4</v>
      </c>
      <c r="AW1105" t="s">
        <v>1890</v>
      </c>
      <c r="AX1105" t="s">
        <v>1739</v>
      </c>
      <c r="AY1105">
        <v>5</v>
      </c>
      <c r="BA1105" s="127">
        <v>21</v>
      </c>
      <c r="BB1105" s="130">
        <v>133</v>
      </c>
      <c r="BC1105" s="131">
        <f t="shared" si="418"/>
        <v>21133</v>
      </c>
      <c r="BE1105" s="7" t="s">
        <v>3271</v>
      </c>
    </row>
    <row r="1106" spans="1:57" ht="13" hidden="1" customHeight="1" outlineLevel="1" x14ac:dyDescent="0.2">
      <c r="A1106" t="s">
        <v>717</v>
      </c>
      <c r="B1106" t="s">
        <v>1739</v>
      </c>
      <c r="C1106" s="1">
        <f t="shared" si="419"/>
        <v>10090</v>
      </c>
      <c r="D1106" s="7">
        <f>RANK(N1106,(N1106:P1106,Q1106:AL1106))</f>
        <v>1</v>
      </c>
      <c r="E1106" s="7">
        <f>RANK(O1106,(N1106:P1106,Q1106:AL1106))</f>
        <v>2</v>
      </c>
      <c r="F1106" s="7">
        <f>IF(P1106&gt;0,RANK(P1106,(N1106:P1106,Q1106:AL1106)),0)</f>
        <v>3</v>
      </c>
      <c r="G1106" s="1">
        <f t="shared" si="420"/>
        <v>2806</v>
      </c>
      <c r="H1106" s="2">
        <f t="shared" si="417"/>
        <v>0.27809712586719526</v>
      </c>
      <c r="I1106" s="2"/>
      <c r="J1106" s="2">
        <f t="shared" si="421"/>
        <v>0.57651139742319124</v>
      </c>
      <c r="K1106" s="2">
        <f t="shared" si="422"/>
        <v>0.29841427155599604</v>
      </c>
      <c r="L1106" s="2">
        <f t="shared" si="423"/>
        <v>0.1195242814667988</v>
      </c>
      <c r="M1106" s="2">
        <f t="shared" si="424"/>
        <v>5.5500495540139194E-3</v>
      </c>
      <c r="N1106" s="1">
        <v>5817</v>
      </c>
      <c r="O1106" s="1">
        <v>3011</v>
      </c>
      <c r="P1106" s="1">
        <v>1206</v>
      </c>
      <c r="Q1106" s="1">
        <v>30</v>
      </c>
      <c r="S1106" s="1">
        <v>3</v>
      </c>
      <c r="T1106" s="1">
        <v>11</v>
      </c>
      <c r="U1106" s="1">
        <v>12</v>
      </c>
      <c r="AN1106" s="7">
        <f>IF(Q1106&gt;0,RANK(Q1106,(N1106:P1106,Q1106:AL1106)),0)</f>
        <v>4</v>
      </c>
      <c r="AO1106" s="7">
        <f>IF(R1106&gt;0,RANK(R1106,(N1106:P1106,Q1106:AL1106)),0)</f>
        <v>0</v>
      </c>
      <c r="AP1106" s="7">
        <f>IF(S1106&gt;0,RANK(S1106,(N1106:P1106,Q1106:AL1106)),0)</f>
        <v>7</v>
      </c>
      <c r="AQ1106" s="7">
        <f>IF(T1106&gt;0,RANK(T1106,(N1106:P1106,Q1106:AL1106)),0)</f>
        <v>6</v>
      </c>
      <c r="AR1106" s="2">
        <f t="shared" si="425"/>
        <v>2.973240832507433E-3</v>
      </c>
      <c r="AS1106" s="2">
        <f t="shared" si="426"/>
        <v>0</v>
      </c>
      <c r="AT1106" s="2">
        <f t="shared" si="427"/>
        <v>2.9732408325074334E-4</v>
      </c>
      <c r="AU1106" s="2">
        <f t="shared" si="428"/>
        <v>1.0901883052527254E-3</v>
      </c>
      <c r="AW1106" t="s">
        <v>717</v>
      </c>
      <c r="AX1106" t="s">
        <v>1739</v>
      </c>
      <c r="AY1106">
        <v>5</v>
      </c>
      <c r="BA1106" s="127">
        <v>21</v>
      </c>
      <c r="BB1106" s="130">
        <v>135</v>
      </c>
      <c r="BC1106" s="131">
        <f t="shared" si="418"/>
        <v>21135</v>
      </c>
      <c r="BE1106" s="7" t="s">
        <v>3271</v>
      </c>
    </row>
    <row r="1107" spans="1:57" ht="13" hidden="1" customHeight="1" outlineLevel="1" x14ac:dyDescent="0.2">
      <c r="A1107" t="s">
        <v>3023</v>
      </c>
      <c r="B1107" t="s">
        <v>1739</v>
      </c>
      <c r="C1107" s="1">
        <f t="shared" si="419"/>
        <v>4904</v>
      </c>
      <c r="D1107" s="7">
        <f>RANK(N1107,(N1107:P1107,Q1107:AL1107))</f>
        <v>2</v>
      </c>
      <c r="E1107" s="7">
        <f>RANK(O1107,(N1107:P1107,Q1107:AL1107))</f>
        <v>1</v>
      </c>
      <c r="F1107" s="7">
        <f>IF(P1107&gt;0,RANK(P1107,(N1107:P1107,Q1107:AL1107)),0)</f>
        <v>3</v>
      </c>
      <c r="G1107" s="1">
        <f t="shared" si="420"/>
        <v>780</v>
      </c>
      <c r="H1107" s="2">
        <f t="shared" si="417"/>
        <v>0.15905383360522024</v>
      </c>
      <c r="I1107" s="2"/>
      <c r="J1107" s="2">
        <f t="shared" si="421"/>
        <v>0.34930668841761825</v>
      </c>
      <c r="K1107" s="2">
        <f t="shared" si="422"/>
        <v>0.50836052202283855</v>
      </c>
      <c r="L1107" s="2">
        <f t="shared" si="423"/>
        <v>0.13723491027732462</v>
      </c>
      <c r="M1107" s="2">
        <f t="shared" si="424"/>
        <v>5.0978792822185814E-3</v>
      </c>
      <c r="N1107" s="1">
        <v>1713</v>
      </c>
      <c r="O1107" s="1">
        <v>2493</v>
      </c>
      <c r="P1107" s="1">
        <v>673</v>
      </c>
      <c r="Q1107" s="1">
        <v>21</v>
      </c>
      <c r="S1107" s="1">
        <v>3</v>
      </c>
      <c r="T1107" s="1">
        <v>1</v>
      </c>
      <c r="AN1107" s="7">
        <f>IF(Q1107&gt;0,RANK(Q1107,(N1107:P1107,Q1107:AL1107)),0)</f>
        <v>4</v>
      </c>
      <c r="AO1107" s="7">
        <f>IF(R1107&gt;0,RANK(R1107,(N1107:P1107,Q1107:AL1107)),0)</f>
        <v>0</v>
      </c>
      <c r="AP1107" s="7">
        <f>IF(S1107&gt;0,RANK(S1107,(N1107:P1107,Q1107:AL1107)),0)</f>
        <v>5</v>
      </c>
      <c r="AQ1107" s="7">
        <f>IF(T1107&gt;0,RANK(T1107,(N1107:P1107,Q1107:AL1107)),0)</f>
        <v>6</v>
      </c>
      <c r="AR1107" s="2">
        <f t="shared" si="425"/>
        <v>4.2822185970636216E-3</v>
      </c>
      <c r="AS1107" s="2">
        <f t="shared" si="426"/>
        <v>0</v>
      </c>
      <c r="AT1107" s="2">
        <f t="shared" si="427"/>
        <v>6.1174551386623159E-4</v>
      </c>
      <c r="AU1107" s="2">
        <f t="shared" si="428"/>
        <v>2.0391517128874389E-4</v>
      </c>
      <c r="AW1107" t="s">
        <v>3023</v>
      </c>
      <c r="AX1107" t="s">
        <v>1739</v>
      </c>
      <c r="AY1107">
        <v>4</v>
      </c>
      <c r="BA1107" s="127">
        <v>21</v>
      </c>
      <c r="BB1107" s="130">
        <v>137</v>
      </c>
      <c r="BC1107" s="131">
        <f t="shared" si="418"/>
        <v>21137</v>
      </c>
      <c r="BE1107" s="7" t="s">
        <v>3271</v>
      </c>
    </row>
    <row r="1108" spans="1:57" ht="13" hidden="1" customHeight="1" outlineLevel="1" x14ac:dyDescent="0.2">
      <c r="A1108" t="s">
        <v>1204</v>
      </c>
      <c r="B1108" t="s">
        <v>1739</v>
      </c>
      <c r="C1108" s="1">
        <f t="shared" si="419"/>
        <v>5946</v>
      </c>
      <c r="D1108" s="7">
        <f>RANK(N1108,(N1108:P1108,Q1108:AL1108))</f>
        <v>2</v>
      </c>
      <c r="E1108" s="7">
        <f>RANK(O1108,(N1108:P1108,Q1108:AL1108))</f>
        <v>1</v>
      </c>
      <c r="F1108" s="7">
        <f>IF(P1108&gt;0,RANK(P1108,(N1108:P1108,Q1108:AL1108)),0)</f>
        <v>3</v>
      </c>
      <c r="G1108" s="1">
        <f t="shared" si="420"/>
        <v>92</v>
      </c>
      <c r="H1108" s="2">
        <f t="shared" si="417"/>
        <v>1.5472586612848975E-2</v>
      </c>
      <c r="I1108" s="2"/>
      <c r="J1108" s="2">
        <f t="shared" si="421"/>
        <v>0.42583249243188698</v>
      </c>
      <c r="K1108" s="2">
        <f t="shared" si="422"/>
        <v>0.44130507904473598</v>
      </c>
      <c r="L1108" s="2">
        <f t="shared" si="423"/>
        <v>0.12815338042381433</v>
      </c>
      <c r="M1108" s="2">
        <f t="shared" si="424"/>
        <v>4.7090480995626571E-3</v>
      </c>
      <c r="N1108" s="1">
        <v>2532</v>
      </c>
      <c r="O1108" s="1">
        <v>2624</v>
      </c>
      <c r="P1108" s="1">
        <v>762</v>
      </c>
      <c r="Q1108" s="1">
        <v>18</v>
      </c>
      <c r="S1108" s="1">
        <v>4</v>
      </c>
      <c r="T1108" s="1">
        <v>1</v>
      </c>
      <c r="U1108" s="1">
        <v>5</v>
      </c>
      <c r="AN1108" s="7">
        <f>IF(Q1108&gt;0,RANK(Q1108,(N1108:P1108,Q1108:AL1108)),0)</f>
        <v>4</v>
      </c>
      <c r="AO1108" s="7">
        <f>IF(R1108&gt;0,RANK(R1108,(N1108:P1108,Q1108:AL1108)),0)</f>
        <v>0</v>
      </c>
      <c r="AP1108" s="7">
        <f>IF(S1108&gt;0,RANK(S1108,(N1108:P1108,Q1108:AL1108)),0)</f>
        <v>6</v>
      </c>
      <c r="AQ1108" s="7">
        <f>IF(T1108&gt;0,RANK(T1108,(N1108:P1108,Q1108:AL1108)),0)</f>
        <v>7</v>
      </c>
      <c r="AR1108" s="2">
        <f t="shared" si="425"/>
        <v>3.0272452068617556E-3</v>
      </c>
      <c r="AS1108" s="2">
        <f t="shared" si="426"/>
        <v>0</v>
      </c>
      <c r="AT1108" s="2">
        <f t="shared" si="427"/>
        <v>6.7272115708039018E-4</v>
      </c>
      <c r="AU1108" s="2">
        <f t="shared" si="428"/>
        <v>1.6818028927009755E-4</v>
      </c>
      <c r="AW1108" t="s">
        <v>1204</v>
      </c>
      <c r="AX1108" t="s">
        <v>1739</v>
      </c>
      <c r="BA1108" s="127">
        <v>21</v>
      </c>
      <c r="BB1108" s="130">
        <v>139</v>
      </c>
      <c r="BC1108" s="131">
        <f t="shared" si="418"/>
        <v>21139</v>
      </c>
      <c r="BE1108" s="7" t="s">
        <v>3271</v>
      </c>
    </row>
    <row r="1109" spans="1:57" ht="13" hidden="1" customHeight="1" outlineLevel="1" x14ac:dyDescent="0.2">
      <c r="A1109" t="s">
        <v>1507</v>
      </c>
      <c r="B1109" t="s">
        <v>1739</v>
      </c>
      <c r="C1109" s="1">
        <f t="shared" si="419"/>
        <v>4312</v>
      </c>
      <c r="D1109" s="7">
        <f>RANK(N1109,(N1109:P1109,Q1109:AL1109))</f>
        <v>1</v>
      </c>
      <c r="E1109" s="7">
        <f>RANK(O1109,(N1109:P1109,Q1109:AL1109))</f>
        <v>2</v>
      </c>
      <c r="F1109" s="7">
        <f>IF(P1109&gt;0,RANK(P1109,(N1109:P1109,Q1109:AL1109)),0)</f>
        <v>3</v>
      </c>
      <c r="G1109" s="1">
        <f t="shared" si="420"/>
        <v>1047</v>
      </c>
      <c r="H1109" s="2">
        <f t="shared" si="417"/>
        <v>0.24281076066790352</v>
      </c>
      <c r="I1109" s="2"/>
      <c r="J1109" s="2">
        <f t="shared" si="421"/>
        <v>0.55333951762523192</v>
      </c>
      <c r="K1109" s="2">
        <f t="shared" si="422"/>
        <v>0.3105287569573284</v>
      </c>
      <c r="L1109" s="2">
        <f t="shared" si="423"/>
        <v>0.13404452690166976</v>
      </c>
      <c r="M1109" s="2">
        <f t="shared" si="424"/>
        <v>2.0871985157699113E-3</v>
      </c>
      <c r="N1109" s="1">
        <v>2386</v>
      </c>
      <c r="O1109" s="1">
        <v>1339</v>
      </c>
      <c r="P1109" s="1">
        <v>578</v>
      </c>
      <c r="Q1109" s="1">
        <v>7</v>
      </c>
      <c r="T1109" s="1">
        <v>1</v>
      </c>
      <c r="U1109" s="1">
        <v>1</v>
      </c>
      <c r="AN1109" s="7">
        <f>IF(Q1109&gt;0,RANK(Q1109,(N1109:P1109,Q1109:AL1109)),0)</f>
        <v>4</v>
      </c>
      <c r="AO1109" s="7">
        <f>IF(R1109&gt;0,RANK(R1109,(N1109:P1109,Q1109:AL1109)),0)</f>
        <v>0</v>
      </c>
      <c r="AP1109" s="7">
        <f>IF(S1109&gt;0,RANK(S1109,(N1109:P1109,Q1109:AL1109)),0)</f>
        <v>0</v>
      </c>
      <c r="AQ1109" s="7">
        <f>IF(T1109&gt;0,RANK(T1109,(N1109:P1109,Q1109:AL1109)),0)</f>
        <v>5</v>
      </c>
      <c r="AR1109" s="2">
        <f t="shared" si="425"/>
        <v>1.6233766233766235E-3</v>
      </c>
      <c r="AS1109" s="2">
        <f t="shared" si="426"/>
        <v>0</v>
      </c>
      <c r="AT1109" s="2">
        <f t="shared" si="427"/>
        <v>0</v>
      </c>
      <c r="AU1109" s="2">
        <f t="shared" si="428"/>
        <v>2.3191094619666049E-4</v>
      </c>
      <c r="AW1109" t="s">
        <v>1507</v>
      </c>
      <c r="AX1109" t="s">
        <v>1739</v>
      </c>
      <c r="AY1109">
        <v>1</v>
      </c>
      <c r="BA1109" s="127">
        <v>21</v>
      </c>
      <c r="BB1109" s="130">
        <v>141</v>
      </c>
      <c r="BC1109" s="131">
        <f t="shared" si="418"/>
        <v>21141</v>
      </c>
      <c r="BE1109" s="7" t="s">
        <v>3271</v>
      </c>
    </row>
    <row r="1110" spans="1:57" ht="13" hidden="1" customHeight="1" outlineLevel="1" x14ac:dyDescent="0.2">
      <c r="A1110" t="s">
        <v>682</v>
      </c>
      <c r="B1110" t="s">
        <v>1739</v>
      </c>
      <c r="C1110" s="1">
        <f t="shared" si="419"/>
        <v>8849</v>
      </c>
      <c r="D1110" s="7">
        <f>RANK(N1110,(N1110:P1110,Q1110:AL1110))</f>
        <v>1</v>
      </c>
      <c r="E1110" s="7">
        <f>RANK(O1110,(N1110:P1110,Q1110:AL1110))</f>
        <v>2</v>
      </c>
      <c r="F1110" s="7">
        <f>IF(P1110&gt;0,RANK(P1110,(N1110:P1110,Q1110:AL1110)),0)</f>
        <v>3</v>
      </c>
      <c r="G1110" s="1">
        <f t="shared" si="420"/>
        <v>354</v>
      </c>
      <c r="H1110" s="2">
        <f t="shared" si="417"/>
        <v>4.0004520284777939E-2</v>
      </c>
      <c r="I1110" s="2"/>
      <c r="J1110" s="2">
        <f t="shared" si="421"/>
        <v>0.45926093343880664</v>
      </c>
      <c r="K1110" s="2">
        <f t="shared" si="422"/>
        <v>0.41925641315402873</v>
      </c>
      <c r="L1110" s="2">
        <f t="shared" si="423"/>
        <v>0.11786642558481185</v>
      </c>
      <c r="M1110" s="2">
        <f t="shared" si="424"/>
        <v>3.6162278223527272E-3</v>
      </c>
      <c r="N1110" s="1">
        <v>4064</v>
      </c>
      <c r="O1110" s="1">
        <v>3710</v>
      </c>
      <c r="P1110" s="1">
        <v>1043</v>
      </c>
      <c r="Q1110" s="1">
        <v>21</v>
      </c>
      <c r="S1110" s="1">
        <v>1</v>
      </c>
      <c r="T1110" s="1">
        <v>7</v>
      </c>
      <c r="U1110" s="1">
        <v>3</v>
      </c>
      <c r="AN1110" s="7">
        <f>IF(Q1110&gt;0,RANK(Q1110,(N1110:P1110,Q1110:AL1110)),0)</f>
        <v>4</v>
      </c>
      <c r="AO1110" s="7">
        <f>IF(R1110&gt;0,RANK(R1110,(N1110:P1110,Q1110:AL1110)),0)</f>
        <v>0</v>
      </c>
      <c r="AP1110" s="7">
        <f>IF(S1110&gt;0,RANK(S1110,(N1110:P1110,Q1110:AL1110)),0)</f>
        <v>7</v>
      </c>
      <c r="AQ1110" s="7">
        <f>IF(T1110&gt;0,RANK(T1110,(N1110:P1110,Q1110:AL1110)),0)</f>
        <v>5</v>
      </c>
      <c r="AR1110" s="2">
        <f t="shared" si="425"/>
        <v>2.3731495084190306E-3</v>
      </c>
      <c r="AS1110" s="2">
        <f t="shared" si="426"/>
        <v>0</v>
      </c>
      <c r="AT1110" s="2">
        <f t="shared" si="427"/>
        <v>1.1300711944852526E-4</v>
      </c>
      <c r="AU1110" s="2">
        <f t="shared" si="428"/>
        <v>7.9104983613967675E-4</v>
      </c>
      <c r="AW1110" t="s">
        <v>682</v>
      </c>
      <c r="AX1110" t="s">
        <v>1739</v>
      </c>
      <c r="AY1110">
        <v>1</v>
      </c>
      <c r="BA1110" s="127">
        <v>21</v>
      </c>
      <c r="BB1110" s="130">
        <v>143</v>
      </c>
      <c r="BC1110" s="131">
        <f t="shared" si="418"/>
        <v>21143</v>
      </c>
      <c r="BE1110" s="7" t="s">
        <v>3271</v>
      </c>
    </row>
    <row r="1111" spans="1:57" ht="13" hidden="1" customHeight="1" outlineLevel="1" x14ac:dyDescent="0.2">
      <c r="A1111" t="s">
        <v>1818</v>
      </c>
      <c r="B1111" t="s">
        <v>1739</v>
      </c>
      <c r="C1111" s="1">
        <f t="shared" si="419"/>
        <v>2703</v>
      </c>
      <c r="D1111" s="7">
        <f>RANK(N1111,(N1111:P1111,Q1111:AL1111))</f>
        <v>1</v>
      </c>
      <c r="E1111" s="7">
        <f>RANK(O1111,(N1111:P1111,Q1111:AL1111))</f>
        <v>2</v>
      </c>
      <c r="F1111" s="7">
        <f>IF(P1111&gt;0,RANK(P1111,(N1111:P1111,Q1111:AL1111)),0)</f>
        <v>3</v>
      </c>
      <c r="G1111" s="1">
        <f t="shared" si="420"/>
        <v>763</v>
      </c>
      <c r="H1111" s="2">
        <f t="shared" si="417"/>
        <v>0.28227894931557529</v>
      </c>
      <c r="I1111" s="2"/>
      <c r="J1111" s="2">
        <f t="shared" si="421"/>
        <v>0.58564557898631153</v>
      </c>
      <c r="K1111" s="2">
        <f t="shared" si="422"/>
        <v>0.30336662967073624</v>
      </c>
      <c r="L1111" s="2">
        <f t="shared" si="423"/>
        <v>0.10839807621161672</v>
      </c>
      <c r="M1111" s="2">
        <f t="shared" si="424"/>
        <v>2.5897151313355044E-3</v>
      </c>
      <c r="N1111" s="1">
        <v>1583</v>
      </c>
      <c r="O1111" s="1">
        <v>820</v>
      </c>
      <c r="P1111" s="1">
        <v>293</v>
      </c>
      <c r="Q1111" s="1">
        <v>5</v>
      </c>
      <c r="T1111" s="1">
        <v>2</v>
      </c>
      <c r="AN1111" s="7">
        <f>IF(Q1111&gt;0,RANK(Q1111,(N1111:P1111,Q1111:AL1111)),0)</f>
        <v>4</v>
      </c>
      <c r="AO1111" s="7">
        <f>IF(R1111&gt;0,RANK(R1111,(N1111:P1111,Q1111:AL1111)),0)</f>
        <v>0</v>
      </c>
      <c r="AP1111" s="7">
        <f>IF(S1111&gt;0,RANK(S1111,(N1111:P1111,Q1111:AL1111)),0)</f>
        <v>0</v>
      </c>
      <c r="AQ1111" s="7">
        <f>IF(T1111&gt;0,RANK(T1111,(N1111:P1111,Q1111:AL1111)),0)</f>
        <v>5</v>
      </c>
      <c r="AR1111" s="2">
        <f t="shared" si="425"/>
        <v>1.849796522382538E-3</v>
      </c>
      <c r="AS1111" s="2">
        <f t="shared" si="426"/>
        <v>0</v>
      </c>
      <c r="AT1111" s="2">
        <f t="shared" si="427"/>
        <v>0</v>
      </c>
      <c r="AU1111" s="2">
        <f t="shared" si="428"/>
        <v>7.3991860895301518E-4</v>
      </c>
      <c r="AW1111" t="s">
        <v>1818</v>
      </c>
      <c r="AX1111" t="s">
        <v>1739</v>
      </c>
      <c r="AY1111">
        <v>1</v>
      </c>
      <c r="BA1111" s="127">
        <v>21</v>
      </c>
      <c r="BB1111" s="130">
        <v>145</v>
      </c>
      <c r="BC1111" s="131">
        <f t="shared" si="418"/>
        <v>21145</v>
      </c>
      <c r="BE1111" s="7" t="s">
        <v>3271</v>
      </c>
    </row>
    <row r="1112" spans="1:57" ht="13" hidden="1" customHeight="1" outlineLevel="1" x14ac:dyDescent="0.2">
      <c r="A1112" t="s">
        <v>2215</v>
      </c>
      <c r="B1112" t="s">
        <v>1739</v>
      </c>
      <c r="C1112" s="1">
        <f t="shared" si="419"/>
        <v>27153</v>
      </c>
      <c r="D1112" s="7">
        <f>RANK(N1112,(N1112:P1112,Q1112:AL1112))</f>
        <v>1</v>
      </c>
      <c r="E1112" s="7">
        <f>RANK(O1112,(N1112:P1112,Q1112:AL1112))</f>
        <v>2</v>
      </c>
      <c r="F1112" s="7">
        <f>IF(P1112&gt;0,RANK(P1112,(N1112:P1112,Q1112:AL1112)),0)</f>
        <v>3</v>
      </c>
      <c r="G1112" s="1">
        <f t="shared" si="420"/>
        <v>2684</v>
      </c>
      <c r="H1112" s="2">
        <f t="shared" si="417"/>
        <v>9.8847272861193977E-2</v>
      </c>
      <c r="I1112" s="2"/>
      <c r="J1112" s="2">
        <f t="shared" si="421"/>
        <v>0.49132692520163518</v>
      </c>
      <c r="K1112" s="2">
        <f t="shared" si="422"/>
        <v>0.39247965234044119</v>
      </c>
      <c r="L1112" s="2">
        <f t="shared" si="423"/>
        <v>0.11332081169668176</v>
      </c>
      <c r="M1112" s="2">
        <f t="shared" si="424"/>
        <v>2.8726107612418172E-3</v>
      </c>
      <c r="N1112" s="1">
        <v>13341</v>
      </c>
      <c r="O1112" s="1">
        <v>10657</v>
      </c>
      <c r="P1112" s="1">
        <v>3077</v>
      </c>
      <c r="Q1112" s="1">
        <v>52</v>
      </c>
      <c r="R1112" s="1">
        <v>4</v>
      </c>
      <c r="S1112" s="1">
        <v>4</v>
      </c>
      <c r="T1112" s="1">
        <v>11</v>
      </c>
      <c r="U1112" s="1">
        <v>7</v>
      </c>
      <c r="AN1112" s="7">
        <f>IF(Q1112&gt;0,RANK(Q1112,(N1112:P1112,Q1112:AL1112)),0)</f>
        <v>4</v>
      </c>
      <c r="AO1112" s="7">
        <f>IF(R1112&gt;0,RANK(R1112,(N1112:P1112,Q1112:AL1112)),0)</f>
        <v>7</v>
      </c>
      <c r="AP1112" s="7">
        <f>IF(S1112&gt;0,RANK(S1112,(N1112:P1112,Q1112:AL1112)),0)</f>
        <v>7</v>
      </c>
      <c r="AQ1112" s="7">
        <f>IF(T1112&gt;0,RANK(T1112,(N1112:P1112,Q1112:AL1112)),0)</f>
        <v>5</v>
      </c>
      <c r="AR1112" s="2">
        <f t="shared" si="425"/>
        <v>1.9150738408279012E-3</v>
      </c>
      <c r="AS1112" s="2">
        <f t="shared" si="426"/>
        <v>1.4731337237137702E-4</v>
      </c>
      <c r="AT1112" s="2">
        <f t="shared" si="427"/>
        <v>1.4731337237137702E-4</v>
      </c>
      <c r="AU1112" s="2">
        <f t="shared" si="428"/>
        <v>4.0511177402128678E-4</v>
      </c>
      <c r="AW1112" t="s">
        <v>2215</v>
      </c>
      <c r="AX1112" t="s">
        <v>1739</v>
      </c>
      <c r="AY1112">
        <v>1</v>
      </c>
      <c r="BA1112" s="127">
        <v>21</v>
      </c>
      <c r="BB1112" s="130">
        <v>147</v>
      </c>
      <c r="BC1112" s="131">
        <f t="shared" si="418"/>
        <v>21147</v>
      </c>
      <c r="BE1112" s="7" t="s">
        <v>3271</v>
      </c>
    </row>
    <row r="1113" spans="1:57" ht="13" hidden="1" customHeight="1" outlineLevel="1" x14ac:dyDescent="0.2">
      <c r="A1113" t="s">
        <v>363</v>
      </c>
      <c r="B1113" t="s">
        <v>1739</v>
      </c>
      <c r="C1113" s="1">
        <f t="shared" si="419"/>
        <v>6210</v>
      </c>
      <c r="D1113" s="7">
        <f>RANK(N1113,(N1113:P1113,Q1113:AL1113))</f>
        <v>2</v>
      </c>
      <c r="E1113" s="7">
        <f>RANK(O1113,(N1113:P1113,Q1113:AL1113))</f>
        <v>1</v>
      </c>
      <c r="F1113" s="7">
        <f>IF(P1113&gt;0,RANK(P1113,(N1113:P1113,Q1113:AL1113)),0)</f>
        <v>3</v>
      </c>
      <c r="G1113" s="1">
        <f t="shared" si="420"/>
        <v>1654</v>
      </c>
      <c r="H1113" s="2">
        <f t="shared" si="417"/>
        <v>0.26634460547504024</v>
      </c>
      <c r="I1113" s="2"/>
      <c r="J1113" s="2">
        <f t="shared" si="421"/>
        <v>0.31143317230273754</v>
      </c>
      <c r="K1113" s="2">
        <f t="shared" si="422"/>
        <v>0.57777777777777772</v>
      </c>
      <c r="L1113" s="2">
        <f t="shared" si="423"/>
        <v>0.10048309178743961</v>
      </c>
      <c r="M1113" s="2">
        <f t="shared" si="424"/>
        <v>1.0305958132045184E-2</v>
      </c>
      <c r="N1113" s="1">
        <v>1934</v>
      </c>
      <c r="O1113" s="1">
        <v>3588</v>
      </c>
      <c r="P1113" s="1">
        <v>624</v>
      </c>
      <c r="Q1113" s="1">
        <v>53</v>
      </c>
      <c r="S1113" s="1">
        <v>2</v>
      </c>
      <c r="T1113" s="1">
        <v>8</v>
      </c>
      <c r="U1113" s="1">
        <v>1</v>
      </c>
      <c r="AN1113" s="7">
        <f>IF(Q1113&gt;0,RANK(Q1113,(N1113:P1113,Q1113:AL1113)),0)</f>
        <v>4</v>
      </c>
      <c r="AO1113" s="7">
        <f>IF(R1113&gt;0,RANK(R1113,(N1113:P1113,Q1113:AL1113)),0)</f>
        <v>0</v>
      </c>
      <c r="AP1113" s="7">
        <f>IF(S1113&gt;0,RANK(S1113,(N1113:P1113,Q1113:AL1113)),0)</f>
        <v>6</v>
      </c>
      <c r="AQ1113" s="7">
        <f>IF(T1113&gt;0,RANK(T1113,(N1113:P1113,Q1113:AL1113)),0)</f>
        <v>5</v>
      </c>
      <c r="AR1113" s="2">
        <f t="shared" si="425"/>
        <v>8.5346215780998397E-3</v>
      </c>
      <c r="AS1113" s="2">
        <f t="shared" si="426"/>
        <v>0</v>
      </c>
      <c r="AT1113" s="2">
        <f t="shared" si="427"/>
        <v>3.2206119162640903E-4</v>
      </c>
      <c r="AU1113" s="2">
        <f t="shared" si="428"/>
        <v>1.2882447665056361E-3</v>
      </c>
      <c r="AW1113" t="s">
        <v>363</v>
      </c>
      <c r="AX1113" t="s">
        <v>1739</v>
      </c>
      <c r="AY1113">
        <v>5</v>
      </c>
      <c r="BA1113" s="127">
        <v>21</v>
      </c>
      <c r="BB1113" s="130">
        <v>149</v>
      </c>
      <c r="BC1113" s="131">
        <f t="shared" si="418"/>
        <v>21149</v>
      </c>
      <c r="BE1113" s="7" t="s">
        <v>3271</v>
      </c>
    </row>
    <row r="1114" spans="1:57" ht="13" hidden="1" customHeight="1" outlineLevel="1" x14ac:dyDescent="0.2">
      <c r="A1114" t="s">
        <v>512</v>
      </c>
      <c r="B1114" t="s">
        <v>1739</v>
      </c>
      <c r="C1114" s="1">
        <f t="shared" si="419"/>
        <v>4129</v>
      </c>
      <c r="D1114" s="7">
        <f>RANK(N1114,(N1114:P1114,Q1114:AL1114))</f>
        <v>1</v>
      </c>
      <c r="E1114" s="7">
        <f>RANK(O1114,(N1114:P1114,Q1114:AL1114))</f>
        <v>2</v>
      </c>
      <c r="F1114" s="7">
        <f>IF(P1114&gt;0,RANK(P1114,(N1114:P1114,Q1114:AL1114)),0)</f>
        <v>3</v>
      </c>
      <c r="G1114" s="1">
        <f t="shared" si="420"/>
        <v>868</v>
      </c>
      <c r="H1114" s="2">
        <f t="shared" si="417"/>
        <v>0.21022039234681522</v>
      </c>
      <c r="I1114" s="2"/>
      <c r="J1114" s="2">
        <f t="shared" si="421"/>
        <v>0.53838701864858318</v>
      </c>
      <c r="K1114" s="2">
        <f t="shared" si="422"/>
        <v>0.32816662630176796</v>
      </c>
      <c r="L1114" s="2">
        <f t="shared" si="423"/>
        <v>0.12811818842334705</v>
      </c>
      <c r="M1114" s="2">
        <f t="shared" si="424"/>
        <v>5.3281666263018113E-3</v>
      </c>
      <c r="N1114" s="1">
        <v>2223</v>
      </c>
      <c r="O1114" s="1">
        <v>1355</v>
      </c>
      <c r="P1114" s="1">
        <v>529</v>
      </c>
      <c r="Q1114" s="1">
        <v>16</v>
      </c>
      <c r="S1114" s="1">
        <v>1</v>
      </c>
      <c r="T1114" s="1">
        <v>3</v>
      </c>
      <c r="U1114" s="1">
        <v>2</v>
      </c>
      <c r="AN1114" s="7">
        <f>IF(Q1114&gt;0,RANK(Q1114,(N1114:P1114,Q1114:AL1114)),0)</f>
        <v>4</v>
      </c>
      <c r="AO1114" s="7">
        <f>IF(R1114&gt;0,RANK(R1114,(N1114:P1114,Q1114:AL1114)),0)</f>
        <v>0</v>
      </c>
      <c r="AP1114" s="7">
        <f>IF(S1114&gt;0,RANK(S1114,(N1114:P1114,Q1114:AL1114)),0)</f>
        <v>7</v>
      </c>
      <c r="AQ1114" s="7">
        <f>IF(T1114&gt;0,RANK(T1114,(N1114:P1114,Q1114:AL1114)),0)</f>
        <v>5</v>
      </c>
      <c r="AR1114" s="2">
        <f t="shared" si="425"/>
        <v>3.8750302736740129E-3</v>
      </c>
      <c r="AS1114" s="2">
        <f t="shared" si="426"/>
        <v>0</v>
      </c>
      <c r="AT1114" s="2">
        <f t="shared" si="427"/>
        <v>2.4218939210462581E-4</v>
      </c>
      <c r="AU1114" s="2">
        <f t="shared" si="428"/>
        <v>7.2656817631387748E-4</v>
      </c>
      <c r="AW1114" t="s">
        <v>512</v>
      </c>
      <c r="AX1114" t="s">
        <v>1739</v>
      </c>
      <c r="AY1114">
        <v>1</v>
      </c>
      <c r="BA1114" s="127">
        <v>21</v>
      </c>
      <c r="BB1114" s="130">
        <v>151</v>
      </c>
      <c r="BC1114" s="131">
        <f t="shared" si="418"/>
        <v>21151</v>
      </c>
      <c r="BE1114" s="7" t="s">
        <v>3271</v>
      </c>
    </row>
    <row r="1115" spans="1:57" ht="13" hidden="1" customHeight="1" outlineLevel="1" x14ac:dyDescent="0.2">
      <c r="A1115" t="s">
        <v>1320</v>
      </c>
      <c r="B1115" t="s">
        <v>1739</v>
      </c>
      <c r="C1115" s="1">
        <f t="shared" si="419"/>
        <v>19841</v>
      </c>
      <c r="D1115" s="7">
        <f>RANK(N1115,(N1115:P1115,Q1115:AL1115))</f>
        <v>2</v>
      </c>
      <c r="E1115" s="7">
        <f>RANK(O1115,(N1115:P1115,Q1115:AL1115))</f>
        <v>1</v>
      </c>
      <c r="F1115" s="7">
        <f>IF(P1115&gt;0,RANK(P1115,(N1115:P1115,Q1115:AL1115)),0)</f>
        <v>3</v>
      </c>
      <c r="G1115" s="1">
        <f t="shared" si="420"/>
        <v>714</v>
      </c>
      <c r="H1115" s="2">
        <f t="shared" si="417"/>
        <v>3.5986089410815984E-2</v>
      </c>
      <c r="I1115" s="2"/>
      <c r="J1115" s="2">
        <f t="shared" si="421"/>
        <v>0.40345748702182349</v>
      </c>
      <c r="K1115" s="2">
        <f t="shared" si="422"/>
        <v>0.43944357643263948</v>
      </c>
      <c r="L1115" s="2">
        <f t="shared" si="423"/>
        <v>0.15311728239504058</v>
      </c>
      <c r="M1115" s="2">
        <f t="shared" si="424"/>
        <v>3.9816541504964498E-3</v>
      </c>
      <c r="N1115" s="1">
        <v>8005</v>
      </c>
      <c r="O1115" s="1">
        <v>8719</v>
      </c>
      <c r="P1115" s="1">
        <v>3038</v>
      </c>
      <c r="Q1115" s="1">
        <v>48</v>
      </c>
      <c r="S1115" s="1">
        <v>10</v>
      </c>
      <c r="T1115" s="1">
        <v>11</v>
      </c>
      <c r="U1115" s="1">
        <v>10</v>
      </c>
      <c r="AN1115" s="7">
        <f>IF(Q1115&gt;0,RANK(Q1115,(N1115:P1115,Q1115:AL1115)),0)</f>
        <v>4</v>
      </c>
      <c r="AO1115" s="7">
        <f>IF(R1115&gt;0,RANK(R1115,(N1115:P1115,Q1115:AL1115)),0)</f>
        <v>0</v>
      </c>
      <c r="AP1115" s="7">
        <f>IF(S1115&gt;0,RANK(S1115,(N1115:P1115,Q1115:AL1115)),0)</f>
        <v>6</v>
      </c>
      <c r="AQ1115" s="7">
        <f>IF(T1115&gt;0,RANK(T1115,(N1115:P1115,Q1115:AL1115)),0)</f>
        <v>5</v>
      </c>
      <c r="AR1115" s="2">
        <f t="shared" si="425"/>
        <v>2.4192329015674612E-3</v>
      </c>
      <c r="AS1115" s="2">
        <f t="shared" si="426"/>
        <v>0</v>
      </c>
      <c r="AT1115" s="2">
        <f t="shared" si="427"/>
        <v>5.0400685449322107E-4</v>
      </c>
      <c r="AU1115" s="2">
        <f t="shared" si="428"/>
        <v>5.5440753994254318E-4</v>
      </c>
      <c r="AW1115" t="s">
        <v>1320</v>
      </c>
      <c r="AX1115" t="s">
        <v>1739</v>
      </c>
      <c r="AY1115">
        <v>6</v>
      </c>
      <c r="BA1115" s="127">
        <v>21</v>
      </c>
      <c r="BB1115" s="130">
        <v>153</v>
      </c>
      <c r="BC1115" s="131">
        <f t="shared" si="418"/>
        <v>21153</v>
      </c>
      <c r="BE1115" s="7" t="s">
        <v>3271</v>
      </c>
    </row>
    <row r="1116" spans="1:57" ht="13" hidden="1" customHeight="1" outlineLevel="1" x14ac:dyDescent="0.2">
      <c r="A1116" t="s">
        <v>1655</v>
      </c>
      <c r="B1116" t="s">
        <v>1739</v>
      </c>
      <c r="C1116" s="1">
        <f t="shared" si="419"/>
        <v>5711</v>
      </c>
      <c r="D1116" s="7">
        <f>RANK(N1116,(N1116:P1116,Q1116:AL1116))</f>
        <v>1</v>
      </c>
      <c r="E1116" s="7">
        <f>RANK(O1116,(N1116:P1116,Q1116:AL1116))</f>
        <v>2</v>
      </c>
      <c r="F1116" s="7">
        <f>IF(P1116&gt;0,RANK(P1116,(N1116:P1116,Q1116:AL1116)),0)</f>
        <v>3</v>
      </c>
      <c r="G1116" s="1">
        <f t="shared" si="420"/>
        <v>1269</v>
      </c>
      <c r="H1116" s="2">
        <f t="shared" si="417"/>
        <v>0.22220276659078969</v>
      </c>
      <c r="I1116" s="2"/>
      <c r="J1116" s="2">
        <f t="shared" si="421"/>
        <v>0.57100332691297495</v>
      </c>
      <c r="K1116" s="2">
        <f t="shared" si="422"/>
        <v>0.34880056032218526</v>
      </c>
      <c r="L1116" s="2">
        <f t="shared" si="423"/>
        <v>7.7044300472771846E-2</v>
      </c>
      <c r="M1116" s="2">
        <f t="shared" si="424"/>
        <v>3.1518122920679431E-3</v>
      </c>
      <c r="N1116" s="1">
        <v>3261</v>
      </c>
      <c r="O1116" s="1">
        <v>1992</v>
      </c>
      <c r="P1116" s="1">
        <v>440</v>
      </c>
      <c r="Q1116" s="1">
        <v>11</v>
      </c>
      <c r="S1116" s="1">
        <v>1</v>
      </c>
      <c r="T1116" s="1">
        <v>3</v>
      </c>
      <c r="U1116" s="1">
        <v>3</v>
      </c>
      <c r="AN1116" s="7">
        <f>IF(Q1116&gt;0,RANK(Q1116,(N1116:P1116,Q1116:AL1116)),0)</f>
        <v>4</v>
      </c>
      <c r="AO1116" s="7">
        <f>IF(R1116&gt;0,RANK(R1116,(N1116:P1116,Q1116:AL1116)),0)</f>
        <v>0</v>
      </c>
      <c r="AP1116" s="7">
        <f>IF(S1116&gt;0,RANK(S1116,(N1116:P1116,Q1116:AL1116)),0)</f>
        <v>7</v>
      </c>
      <c r="AQ1116" s="7">
        <f>IF(T1116&gt;0,RANK(T1116,(N1116:P1116,Q1116:AL1116)),0)</f>
        <v>5</v>
      </c>
      <c r="AR1116" s="2">
        <f t="shared" si="425"/>
        <v>1.9261075118192962E-3</v>
      </c>
      <c r="AS1116" s="2">
        <f t="shared" si="426"/>
        <v>0</v>
      </c>
      <c r="AT1116" s="2">
        <f t="shared" si="427"/>
        <v>1.7510068289266329E-4</v>
      </c>
      <c r="AU1116" s="2">
        <f t="shared" si="428"/>
        <v>5.2530204867798987E-4</v>
      </c>
      <c r="AW1116" t="s">
        <v>1655</v>
      </c>
      <c r="AX1116" t="s">
        <v>1739</v>
      </c>
      <c r="AY1116">
        <v>5</v>
      </c>
      <c r="BA1116" s="127">
        <v>21</v>
      </c>
      <c r="BB1116" s="130">
        <v>155</v>
      </c>
      <c r="BC1116" s="131">
        <f t="shared" si="418"/>
        <v>21155</v>
      </c>
      <c r="BE1116" s="7" t="s">
        <v>3271</v>
      </c>
    </row>
    <row r="1117" spans="1:57" ht="13" hidden="1" customHeight="1" outlineLevel="1" x14ac:dyDescent="0.2">
      <c r="A1117" t="s">
        <v>2071</v>
      </c>
      <c r="B1117" t="s">
        <v>1739</v>
      </c>
      <c r="C1117" s="1">
        <f t="shared" si="419"/>
        <v>6324</v>
      </c>
      <c r="D1117" s="7">
        <f>RANK(N1117,(N1117:P1117,Q1117:AL1117))</f>
        <v>1</v>
      </c>
      <c r="E1117" s="7">
        <f>RANK(O1117,(N1117:P1117,Q1117:AL1117))</f>
        <v>2</v>
      </c>
      <c r="F1117" s="7">
        <f>IF(P1117&gt;0,RANK(P1117,(N1117:P1117,Q1117:AL1117)),0)</f>
        <v>3</v>
      </c>
      <c r="G1117" s="1">
        <f t="shared" si="420"/>
        <v>1312</v>
      </c>
      <c r="H1117" s="2">
        <f t="shared" si="417"/>
        <v>0.20746363061353573</v>
      </c>
      <c r="I1117" s="2"/>
      <c r="J1117" s="2">
        <f t="shared" si="421"/>
        <v>0.5381087919038583</v>
      </c>
      <c r="K1117" s="2">
        <f t="shared" si="422"/>
        <v>0.33064516129032256</v>
      </c>
      <c r="L1117" s="2">
        <f t="shared" si="423"/>
        <v>0.12729285262492093</v>
      </c>
      <c r="M1117" s="2">
        <f t="shared" si="424"/>
        <v>3.9531941808982063E-3</v>
      </c>
      <c r="N1117" s="1">
        <v>3403</v>
      </c>
      <c r="O1117" s="1">
        <v>2091</v>
      </c>
      <c r="P1117" s="1">
        <v>805</v>
      </c>
      <c r="Q1117" s="1">
        <v>17</v>
      </c>
      <c r="S1117" s="1">
        <v>3</v>
      </c>
      <c r="T1117" s="1">
        <v>3</v>
      </c>
      <c r="U1117" s="1">
        <v>2</v>
      </c>
      <c r="AN1117" s="7">
        <f>IF(Q1117&gt;0,RANK(Q1117,(N1117:P1117,Q1117:AL1117)),0)</f>
        <v>4</v>
      </c>
      <c r="AO1117" s="7">
        <f>IF(R1117&gt;0,RANK(R1117,(N1117:P1117,Q1117:AL1117)),0)</f>
        <v>0</v>
      </c>
      <c r="AP1117" s="7">
        <f>IF(S1117&gt;0,RANK(S1117,(N1117:P1117,Q1117:AL1117)),0)</f>
        <v>5</v>
      </c>
      <c r="AQ1117" s="7">
        <f>IF(T1117&gt;0,RANK(T1117,(N1117:P1117,Q1117:AL1117)),0)</f>
        <v>5</v>
      </c>
      <c r="AR1117" s="2">
        <f t="shared" si="425"/>
        <v>2.6881720430107529E-3</v>
      </c>
      <c r="AS1117" s="2">
        <f t="shared" si="426"/>
        <v>0</v>
      </c>
      <c r="AT1117" s="2">
        <f t="shared" si="427"/>
        <v>4.743833017077799E-4</v>
      </c>
      <c r="AU1117" s="2">
        <f t="shared" si="428"/>
        <v>4.743833017077799E-4</v>
      </c>
      <c r="AW1117" t="s">
        <v>2071</v>
      </c>
      <c r="AX1117" t="s">
        <v>1739</v>
      </c>
      <c r="AY1117">
        <v>2</v>
      </c>
      <c r="BA1117" s="127">
        <v>21</v>
      </c>
      <c r="BB1117" s="130">
        <v>157</v>
      </c>
      <c r="BC1117" s="131">
        <f t="shared" si="418"/>
        <v>21157</v>
      </c>
      <c r="BE1117" s="7" t="s">
        <v>3271</v>
      </c>
    </row>
    <row r="1118" spans="1:57" ht="13" hidden="1" customHeight="1" outlineLevel="1" x14ac:dyDescent="0.2">
      <c r="A1118" t="s">
        <v>526</v>
      </c>
      <c r="B1118" t="s">
        <v>1739</v>
      </c>
      <c r="C1118" s="1">
        <f t="shared" si="419"/>
        <v>12749</v>
      </c>
      <c r="D1118" s="7">
        <f>RANK(N1118,(N1118:P1118,Q1118:AL1118))</f>
        <v>1</v>
      </c>
      <c r="E1118" s="7">
        <f>RANK(O1118,(N1118:P1118,Q1118:AL1118))</f>
        <v>2</v>
      </c>
      <c r="F1118" s="7">
        <f>IF(P1118&gt;0,RANK(P1118,(N1118:P1118,Q1118:AL1118)),0)</f>
        <v>3</v>
      </c>
      <c r="G1118" s="1">
        <f t="shared" si="420"/>
        <v>2208</v>
      </c>
      <c r="H1118" s="2">
        <f t="shared" si="417"/>
        <v>0.17319005412189192</v>
      </c>
      <c r="I1118" s="2"/>
      <c r="J1118" s="2">
        <f t="shared" si="421"/>
        <v>0.5158051611891129</v>
      </c>
      <c r="K1118" s="2">
        <f t="shared" si="422"/>
        <v>0.34261510706722098</v>
      </c>
      <c r="L1118" s="2">
        <f t="shared" si="423"/>
        <v>0.13906973095929093</v>
      </c>
      <c r="M1118" s="2">
        <f t="shared" si="424"/>
        <v>2.5100007843751881E-3</v>
      </c>
      <c r="N1118" s="1">
        <v>6576</v>
      </c>
      <c r="O1118" s="1">
        <v>4368</v>
      </c>
      <c r="P1118" s="1">
        <v>1773</v>
      </c>
      <c r="Q1118" s="1">
        <v>19</v>
      </c>
      <c r="S1118" s="1">
        <v>1</v>
      </c>
      <c r="T1118" s="1">
        <v>7</v>
      </c>
      <c r="U1118" s="1">
        <v>5</v>
      </c>
      <c r="AN1118" s="7">
        <f>IF(Q1118&gt;0,RANK(Q1118,(N1118:P1118,Q1118:AL1118)),0)</f>
        <v>4</v>
      </c>
      <c r="AO1118" s="7">
        <f>IF(R1118&gt;0,RANK(R1118,(N1118:P1118,Q1118:AL1118)),0)</f>
        <v>0</v>
      </c>
      <c r="AP1118" s="7">
        <f>IF(S1118&gt;0,RANK(S1118,(N1118:P1118,Q1118:AL1118)),0)</f>
        <v>7</v>
      </c>
      <c r="AQ1118" s="7">
        <f>IF(T1118&gt;0,RANK(T1118,(N1118:P1118,Q1118:AL1118)),0)</f>
        <v>5</v>
      </c>
      <c r="AR1118" s="2">
        <f t="shared" si="425"/>
        <v>1.4903129657228018E-3</v>
      </c>
      <c r="AS1118" s="2">
        <f t="shared" si="426"/>
        <v>0</v>
      </c>
      <c r="AT1118" s="2">
        <f t="shared" si="427"/>
        <v>7.8437524511726405E-5</v>
      </c>
      <c r="AU1118" s="2">
        <f t="shared" si="428"/>
        <v>5.4906267158208487E-4</v>
      </c>
      <c r="AW1118" t="s">
        <v>526</v>
      </c>
      <c r="AX1118" t="s">
        <v>1739</v>
      </c>
      <c r="AY1118">
        <v>1</v>
      </c>
      <c r="BA1118" s="127">
        <v>21</v>
      </c>
      <c r="BB1118" s="130">
        <v>159</v>
      </c>
      <c r="BC1118" s="131">
        <f t="shared" si="418"/>
        <v>21159</v>
      </c>
      <c r="BE1118" s="7" t="s">
        <v>3271</v>
      </c>
    </row>
    <row r="1119" spans="1:57" ht="13" hidden="1" customHeight="1" outlineLevel="1" x14ac:dyDescent="0.2">
      <c r="A1119" t="s">
        <v>1608</v>
      </c>
      <c r="B1119" t="s">
        <v>1739</v>
      </c>
      <c r="C1119" s="1">
        <f t="shared" si="419"/>
        <v>4095</v>
      </c>
      <c r="D1119" s="7">
        <f>RANK(N1119,(N1119:P1119,Q1119:AL1119))</f>
        <v>2</v>
      </c>
      <c r="E1119" s="7">
        <f>RANK(O1119,(N1119:P1119,Q1119:AL1119))</f>
        <v>1</v>
      </c>
      <c r="F1119" s="7">
        <f>IF(P1119&gt;0,RANK(P1119,(N1119:P1119,Q1119:AL1119)),0)</f>
        <v>3</v>
      </c>
      <c r="G1119" s="1">
        <f t="shared" si="420"/>
        <v>246</v>
      </c>
      <c r="H1119" s="2">
        <f t="shared" si="417"/>
        <v>6.0073260073260075E-2</v>
      </c>
      <c r="I1119" s="2"/>
      <c r="J1119" s="2">
        <f t="shared" si="421"/>
        <v>0.41880341880341881</v>
      </c>
      <c r="K1119" s="2">
        <f t="shared" si="422"/>
        <v>0.4788766788766789</v>
      </c>
      <c r="L1119" s="2">
        <f t="shared" si="423"/>
        <v>9.5970695970695977E-2</v>
      </c>
      <c r="M1119" s="2">
        <f t="shared" si="424"/>
        <v>6.3492063492062573E-3</v>
      </c>
      <c r="N1119" s="1">
        <v>1715</v>
      </c>
      <c r="O1119" s="1">
        <v>1961</v>
      </c>
      <c r="P1119" s="1">
        <v>393</v>
      </c>
      <c r="Q1119" s="1">
        <v>11</v>
      </c>
      <c r="S1119" s="1">
        <v>5</v>
      </c>
      <c r="T1119" s="1">
        <v>6</v>
      </c>
      <c r="U1119" s="1">
        <v>4</v>
      </c>
      <c r="AN1119" s="7">
        <f>IF(Q1119&gt;0,RANK(Q1119,(N1119:P1119,Q1119:AL1119)),0)</f>
        <v>4</v>
      </c>
      <c r="AO1119" s="7">
        <f>IF(R1119&gt;0,RANK(R1119,(N1119:P1119,Q1119:AL1119)),0)</f>
        <v>0</v>
      </c>
      <c r="AP1119" s="7">
        <f>IF(S1119&gt;0,RANK(S1119,(N1119:P1119,Q1119:AL1119)),0)</f>
        <v>6</v>
      </c>
      <c r="AQ1119" s="7">
        <f>IF(T1119&gt;0,RANK(T1119,(N1119:P1119,Q1119:AL1119)),0)</f>
        <v>5</v>
      </c>
      <c r="AR1119" s="2">
        <f t="shared" si="425"/>
        <v>2.6862026862026862E-3</v>
      </c>
      <c r="AS1119" s="2">
        <f t="shared" si="426"/>
        <v>0</v>
      </c>
      <c r="AT1119" s="2">
        <f t="shared" si="427"/>
        <v>1.221001221001221E-3</v>
      </c>
      <c r="AU1119" s="2">
        <f t="shared" si="428"/>
        <v>1.4652014652014652E-3</v>
      </c>
      <c r="AW1119" t="s">
        <v>1608</v>
      </c>
      <c r="AX1119" t="s">
        <v>1739</v>
      </c>
      <c r="AY1119">
        <v>5</v>
      </c>
      <c r="BA1119" s="127">
        <v>21</v>
      </c>
      <c r="BB1119" s="130">
        <v>161</v>
      </c>
      <c r="BC1119" s="131">
        <f t="shared" si="418"/>
        <v>21161</v>
      </c>
      <c r="BE1119" s="7" t="s">
        <v>3271</v>
      </c>
    </row>
    <row r="1120" spans="1:57" ht="13" hidden="1" customHeight="1" outlineLevel="1" x14ac:dyDescent="0.2">
      <c r="A1120" t="s">
        <v>1656</v>
      </c>
      <c r="B1120" t="s">
        <v>1739</v>
      </c>
      <c r="C1120" s="1">
        <f t="shared" si="419"/>
        <v>6029</v>
      </c>
      <c r="D1120" s="7">
        <f>RANK(N1120,(N1120:P1120,Q1120:AL1120))</f>
        <v>1</v>
      </c>
      <c r="E1120" s="7">
        <f>RANK(O1120,(N1120:P1120,Q1120:AL1120))</f>
        <v>2</v>
      </c>
      <c r="F1120" s="7">
        <f>IF(P1120&gt;0,RANK(P1120,(N1120:P1120,Q1120:AL1120)),0)</f>
        <v>3</v>
      </c>
      <c r="G1120" s="1">
        <f t="shared" si="420"/>
        <v>225</v>
      </c>
      <c r="H1120" s="2">
        <f t="shared" si="417"/>
        <v>3.7319621827832147E-2</v>
      </c>
      <c r="I1120" s="2"/>
      <c r="J1120" s="2">
        <f t="shared" si="421"/>
        <v>0.44070326754022227</v>
      </c>
      <c r="K1120" s="2">
        <f t="shared" si="422"/>
        <v>0.4033836457123901</v>
      </c>
      <c r="L1120" s="2">
        <f t="shared" si="423"/>
        <v>0.15193232708575219</v>
      </c>
      <c r="M1120" s="2">
        <f t="shared" si="424"/>
        <v>3.9807596616354413E-3</v>
      </c>
      <c r="N1120" s="1">
        <v>2657</v>
      </c>
      <c r="O1120" s="1">
        <v>2432</v>
      </c>
      <c r="P1120" s="1">
        <v>916</v>
      </c>
      <c r="Q1120" s="1">
        <v>13</v>
      </c>
      <c r="R1120" s="1">
        <v>3</v>
      </c>
      <c r="S1120" s="1">
        <v>1</v>
      </c>
      <c r="T1120" s="1">
        <v>4</v>
      </c>
      <c r="U1120" s="1">
        <v>3</v>
      </c>
      <c r="AN1120" s="7">
        <f>IF(Q1120&gt;0,RANK(Q1120,(N1120:P1120,Q1120:AL1120)),0)</f>
        <v>4</v>
      </c>
      <c r="AO1120" s="7">
        <f>IF(R1120&gt;0,RANK(R1120,(N1120:P1120,Q1120:AL1120)),0)</f>
        <v>6</v>
      </c>
      <c r="AP1120" s="7">
        <f>IF(S1120&gt;0,RANK(S1120,(N1120:P1120,Q1120:AL1120)),0)</f>
        <v>8</v>
      </c>
      <c r="AQ1120" s="7">
        <f>IF(T1120&gt;0,RANK(T1120,(N1120:P1120,Q1120:AL1120)),0)</f>
        <v>5</v>
      </c>
      <c r="AR1120" s="2">
        <f t="shared" si="425"/>
        <v>2.1562448167191904E-3</v>
      </c>
      <c r="AS1120" s="2">
        <f t="shared" si="426"/>
        <v>4.9759495770442864E-4</v>
      </c>
      <c r="AT1120" s="2">
        <f t="shared" si="427"/>
        <v>1.658649859014762E-4</v>
      </c>
      <c r="AU1120" s="2">
        <f t="shared" si="428"/>
        <v>6.6345994360590482E-4</v>
      </c>
      <c r="AW1120" t="s">
        <v>1656</v>
      </c>
      <c r="AX1120" t="s">
        <v>1739</v>
      </c>
      <c r="AY1120">
        <v>4</v>
      </c>
      <c r="BA1120" s="127">
        <v>21</v>
      </c>
      <c r="BB1120" s="130">
        <v>163</v>
      </c>
      <c r="BC1120" s="131">
        <f t="shared" si="418"/>
        <v>21163</v>
      </c>
      <c r="BE1120" s="7" t="s">
        <v>3271</v>
      </c>
    </row>
    <row r="1121" spans="1:57" ht="13" hidden="1" customHeight="1" outlineLevel="1" x14ac:dyDescent="0.2">
      <c r="A1121" t="s">
        <v>250</v>
      </c>
      <c r="B1121" t="s">
        <v>1739</v>
      </c>
      <c r="C1121" s="1">
        <f t="shared" si="419"/>
        <v>7365</v>
      </c>
      <c r="D1121" s="7">
        <f>RANK(N1121,(N1121:P1121,Q1121:AL1121))</f>
        <v>1</v>
      </c>
      <c r="E1121" s="7">
        <f>RANK(O1121,(N1121:P1121,Q1121:AL1121))</f>
        <v>2</v>
      </c>
      <c r="F1121" s="7">
        <f>IF(P1121&gt;0,RANK(P1121,(N1121:P1121,Q1121:AL1121)),0)</f>
        <v>3</v>
      </c>
      <c r="G1121" s="1">
        <f t="shared" si="420"/>
        <v>746</v>
      </c>
      <c r="H1121" s="2">
        <f t="shared" si="417"/>
        <v>0.10128988458927358</v>
      </c>
      <c r="I1121" s="2"/>
      <c r="J1121" s="2">
        <f t="shared" si="421"/>
        <v>0.45987780040733195</v>
      </c>
      <c r="K1121" s="2">
        <f t="shared" si="422"/>
        <v>0.35858791581805838</v>
      </c>
      <c r="L1121" s="2">
        <f t="shared" si="423"/>
        <v>0.17623896809232859</v>
      </c>
      <c r="M1121" s="2">
        <f t="shared" si="424"/>
        <v>5.2953156822810876E-3</v>
      </c>
      <c r="N1121" s="1">
        <v>3387</v>
      </c>
      <c r="O1121" s="1">
        <v>2641</v>
      </c>
      <c r="P1121" s="1">
        <v>1298</v>
      </c>
      <c r="Q1121" s="1">
        <v>27</v>
      </c>
      <c r="S1121" s="1">
        <v>2</v>
      </c>
      <c r="T1121" s="1">
        <v>4</v>
      </c>
      <c r="U1121" s="1">
        <v>6</v>
      </c>
      <c r="AN1121" s="7">
        <f>IF(Q1121&gt;0,RANK(Q1121,(N1121:P1121,Q1121:AL1121)),0)</f>
        <v>4</v>
      </c>
      <c r="AO1121" s="7">
        <f>IF(R1121&gt;0,RANK(R1121,(N1121:P1121,Q1121:AL1121)),0)</f>
        <v>0</v>
      </c>
      <c r="AP1121" s="7">
        <f>IF(S1121&gt;0,RANK(S1121,(N1121:P1121,Q1121:AL1121)),0)</f>
        <v>7</v>
      </c>
      <c r="AQ1121" s="7">
        <f>IF(T1121&gt;0,RANK(T1121,(N1121:P1121,Q1121:AL1121)),0)</f>
        <v>6</v>
      </c>
      <c r="AR1121" s="2">
        <f t="shared" si="425"/>
        <v>3.6659877800407333E-3</v>
      </c>
      <c r="AS1121" s="2">
        <f t="shared" si="426"/>
        <v>0</v>
      </c>
      <c r="AT1121" s="2">
        <f t="shared" si="427"/>
        <v>2.7155465037338765E-4</v>
      </c>
      <c r="AU1121" s="2">
        <f t="shared" si="428"/>
        <v>5.4310930074677531E-4</v>
      </c>
      <c r="AW1121" t="s">
        <v>250</v>
      </c>
      <c r="AX1121" t="s">
        <v>1739</v>
      </c>
      <c r="AY1121">
        <v>2</v>
      </c>
      <c r="BA1121" s="127">
        <v>21</v>
      </c>
      <c r="BB1121" s="130">
        <v>165</v>
      </c>
      <c r="BC1121" s="131">
        <f t="shared" si="418"/>
        <v>21165</v>
      </c>
      <c r="BE1121" s="7" t="s">
        <v>3271</v>
      </c>
    </row>
    <row r="1122" spans="1:57" ht="13" hidden="1" customHeight="1" outlineLevel="1" x14ac:dyDescent="0.2">
      <c r="A1122" t="s">
        <v>846</v>
      </c>
      <c r="B1122" t="s">
        <v>1739</v>
      </c>
      <c r="C1122" s="1">
        <f t="shared" si="419"/>
        <v>2145</v>
      </c>
      <c r="D1122" s="7">
        <f>RANK(N1122,(N1122:P1122,Q1122:AL1122))</f>
        <v>1</v>
      </c>
      <c r="E1122" s="7">
        <f>RANK(O1122,(N1122:P1122,Q1122:AL1122))</f>
        <v>2</v>
      </c>
      <c r="F1122" s="7">
        <f>IF(P1122&gt;0,RANK(P1122,(N1122:P1122,Q1122:AL1122)),0)</f>
        <v>3</v>
      </c>
      <c r="G1122" s="1">
        <f t="shared" si="420"/>
        <v>754</v>
      </c>
      <c r="H1122" s="2">
        <f t="shared" si="417"/>
        <v>0.3515151515151515</v>
      </c>
      <c r="I1122" s="2"/>
      <c r="J1122" s="2">
        <f t="shared" si="421"/>
        <v>0.61118881118881119</v>
      </c>
      <c r="K1122" s="2">
        <f t="shared" si="422"/>
        <v>0.25967365967365968</v>
      </c>
      <c r="L1122" s="2">
        <f t="shared" si="423"/>
        <v>0.11841491841491841</v>
      </c>
      <c r="M1122" s="2">
        <f t="shared" si="424"/>
        <v>1.0722610722610715E-2</v>
      </c>
      <c r="N1122" s="1">
        <v>1311</v>
      </c>
      <c r="O1122" s="1">
        <v>557</v>
      </c>
      <c r="P1122" s="1">
        <v>254</v>
      </c>
      <c r="Q1122" s="1">
        <v>15</v>
      </c>
      <c r="S1122" s="1">
        <v>2</v>
      </c>
      <c r="T1122" s="1">
        <v>5</v>
      </c>
      <c r="U1122" s="1">
        <v>1</v>
      </c>
      <c r="AN1122" s="7">
        <f>IF(Q1122&gt;0,RANK(Q1122,(N1122:P1122,Q1122:AL1122)),0)</f>
        <v>4</v>
      </c>
      <c r="AO1122" s="7">
        <f>IF(R1122&gt;0,RANK(R1122,(N1122:P1122,Q1122:AL1122)),0)</f>
        <v>0</v>
      </c>
      <c r="AP1122" s="7">
        <f>IF(S1122&gt;0,RANK(S1122,(N1122:P1122,Q1122:AL1122)),0)</f>
        <v>6</v>
      </c>
      <c r="AQ1122" s="7">
        <f>IF(T1122&gt;0,RANK(T1122,(N1122:P1122,Q1122:AL1122)),0)</f>
        <v>5</v>
      </c>
      <c r="AR1122" s="2">
        <f t="shared" si="425"/>
        <v>6.993006993006993E-3</v>
      </c>
      <c r="AS1122" s="2">
        <f t="shared" si="426"/>
        <v>0</v>
      </c>
      <c r="AT1122" s="2">
        <f t="shared" si="427"/>
        <v>9.324009324009324E-4</v>
      </c>
      <c r="AU1122" s="2">
        <f t="shared" si="428"/>
        <v>2.331002331002331E-3</v>
      </c>
      <c r="AW1122" t="s">
        <v>846</v>
      </c>
      <c r="AX1122" t="s">
        <v>1739</v>
      </c>
      <c r="AY1122">
        <v>5</v>
      </c>
      <c r="BA1122" s="127">
        <v>21</v>
      </c>
      <c r="BB1122" s="130">
        <v>167</v>
      </c>
      <c r="BC1122" s="131">
        <f t="shared" si="418"/>
        <v>21167</v>
      </c>
      <c r="BE1122" s="7" t="s">
        <v>3271</v>
      </c>
    </row>
    <row r="1123" spans="1:57" ht="13" hidden="1" customHeight="1" outlineLevel="1" x14ac:dyDescent="0.2">
      <c r="A1123" t="s">
        <v>284</v>
      </c>
      <c r="B1123" t="s">
        <v>1739</v>
      </c>
      <c r="C1123" s="1">
        <f t="shared" si="419"/>
        <v>7653</v>
      </c>
      <c r="D1123" s="7">
        <f>RANK(N1123,(N1123:P1123,Q1123:AL1123))</f>
        <v>2</v>
      </c>
      <c r="E1123" s="7">
        <f>RANK(O1123,(N1123:P1123,Q1123:AL1123))</f>
        <v>1</v>
      </c>
      <c r="F1123" s="7">
        <f>IF(P1123&gt;0,RANK(P1123,(N1123:P1123,Q1123:AL1123)),0)</f>
        <v>3</v>
      </c>
      <c r="G1123" s="1">
        <f t="shared" si="420"/>
        <v>201</v>
      </c>
      <c r="H1123" s="2">
        <f t="shared" si="417"/>
        <v>2.6264210113680908E-2</v>
      </c>
      <c r="I1123" s="2"/>
      <c r="J1123" s="2">
        <f t="shared" si="421"/>
        <v>0.39330981314517183</v>
      </c>
      <c r="K1123" s="2">
        <f t="shared" si="422"/>
        <v>0.41957402325885274</v>
      </c>
      <c r="L1123" s="2">
        <f t="shared" si="423"/>
        <v>0.16960669018685484</v>
      </c>
      <c r="M1123" s="2">
        <f t="shared" si="424"/>
        <v>1.7509473409120652E-2</v>
      </c>
      <c r="N1123" s="1">
        <v>3010</v>
      </c>
      <c r="O1123" s="1">
        <v>3211</v>
      </c>
      <c r="P1123" s="1">
        <v>1298</v>
      </c>
      <c r="Q1123" s="1">
        <v>99</v>
      </c>
      <c r="S1123" s="1">
        <v>3</v>
      </c>
      <c r="T1123" s="1">
        <v>28</v>
      </c>
      <c r="U1123" s="1">
        <v>4</v>
      </c>
      <c r="AN1123" s="7">
        <f>IF(Q1123&gt;0,RANK(Q1123,(N1123:P1123,Q1123:AL1123)),0)</f>
        <v>4</v>
      </c>
      <c r="AO1123" s="7">
        <f>IF(R1123&gt;0,RANK(R1123,(N1123:P1123,Q1123:AL1123)),0)</f>
        <v>0</v>
      </c>
      <c r="AP1123" s="7">
        <f>IF(S1123&gt;0,RANK(S1123,(N1123:P1123,Q1123:AL1123)),0)</f>
        <v>7</v>
      </c>
      <c r="AQ1123" s="7">
        <f>IF(T1123&gt;0,RANK(T1123,(N1123:P1123,Q1123:AL1123)),0)</f>
        <v>5</v>
      </c>
      <c r="AR1123" s="2">
        <f t="shared" si="425"/>
        <v>1.2936103488827911E-2</v>
      </c>
      <c r="AS1123" s="2">
        <f t="shared" si="426"/>
        <v>0</v>
      </c>
      <c r="AT1123" s="2">
        <f t="shared" si="427"/>
        <v>3.920031360250882E-4</v>
      </c>
      <c r="AU1123" s="2">
        <f t="shared" si="428"/>
        <v>3.6586959362341566E-3</v>
      </c>
      <c r="AW1123" t="s">
        <v>284</v>
      </c>
      <c r="AX1123" t="s">
        <v>1739</v>
      </c>
      <c r="AY1123">
        <v>6</v>
      </c>
      <c r="BA1123" s="127">
        <v>21</v>
      </c>
      <c r="BB1123" s="130">
        <v>169</v>
      </c>
      <c r="BC1123" s="131">
        <f t="shared" si="418"/>
        <v>21169</v>
      </c>
      <c r="BE1123" s="7" t="s">
        <v>3271</v>
      </c>
    </row>
    <row r="1124" spans="1:57" ht="13" hidden="1" customHeight="1" outlineLevel="1" x14ac:dyDescent="0.2">
      <c r="A1124" t="s">
        <v>1856</v>
      </c>
      <c r="B1124" t="s">
        <v>1739</v>
      </c>
      <c r="C1124" s="1">
        <f t="shared" si="419"/>
        <v>3813</v>
      </c>
      <c r="D1124" s="7">
        <f>RANK(N1124,(N1124:P1124,Q1124:AL1124))</f>
        <v>1</v>
      </c>
      <c r="E1124" s="7">
        <f>RANK(O1124,(N1124:P1124,Q1124:AL1124))</f>
        <v>2</v>
      </c>
      <c r="F1124" s="7">
        <f>IF(P1124&gt;0,RANK(P1124,(N1124:P1124,Q1124:AL1124)),0)</f>
        <v>3</v>
      </c>
      <c r="G1124" s="1">
        <f t="shared" si="420"/>
        <v>20</v>
      </c>
      <c r="H1124" s="2">
        <f t="shared" si="417"/>
        <v>5.2452137424600052E-3</v>
      </c>
      <c r="I1124" s="2"/>
      <c r="J1124" s="2">
        <f t="shared" si="421"/>
        <v>0.44662995017046947</v>
      </c>
      <c r="K1124" s="2">
        <f t="shared" si="422"/>
        <v>0.44138473642800946</v>
      </c>
      <c r="L1124" s="2">
        <f t="shared" si="423"/>
        <v>0.10726462103330711</v>
      </c>
      <c r="M1124" s="2">
        <f t="shared" si="424"/>
        <v>4.7206923682139579E-3</v>
      </c>
      <c r="N1124" s="1">
        <v>1703</v>
      </c>
      <c r="O1124" s="1">
        <v>1683</v>
      </c>
      <c r="P1124" s="1">
        <v>409</v>
      </c>
      <c r="Q1124" s="1">
        <v>13</v>
      </c>
      <c r="S1124" s="1">
        <v>1</v>
      </c>
      <c r="T1124" s="1">
        <v>3</v>
      </c>
      <c r="U1124" s="1">
        <v>1</v>
      </c>
      <c r="AN1124" s="7">
        <f>IF(Q1124&gt;0,RANK(Q1124,(N1124:P1124,Q1124:AL1124)),0)</f>
        <v>4</v>
      </c>
      <c r="AO1124" s="7">
        <f>IF(R1124&gt;0,RANK(R1124,(N1124:P1124,Q1124:AL1124)),0)</f>
        <v>0</v>
      </c>
      <c r="AP1124" s="7">
        <f>IF(S1124&gt;0,RANK(S1124,(N1124:P1124,Q1124:AL1124)),0)</f>
        <v>6</v>
      </c>
      <c r="AQ1124" s="7">
        <f>IF(T1124&gt;0,RANK(T1124,(N1124:P1124,Q1124:AL1124)),0)</f>
        <v>5</v>
      </c>
      <c r="AR1124" s="2">
        <f t="shared" si="425"/>
        <v>3.4093889325990034E-3</v>
      </c>
      <c r="AS1124" s="2">
        <f t="shared" si="426"/>
        <v>0</v>
      </c>
      <c r="AT1124" s="2">
        <f t="shared" si="427"/>
        <v>2.6226068712300026E-4</v>
      </c>
      <c r="AU1124" s="2">
        <f t="shared" si="428"/>
        <v>7.8678206136900079E-4</v>
      </c>
      <c r="AW1124" t="s">
        <v>1856</v>
      </c>
      <c r="AX1124" t="s">
        <v>1739</v>
      </c>
      <c r="AY1124">
        <v>2</v>
      </c>
      <c r="BA1124" s="127">
        <v>21</v>
      </c>
      <c r="BB1124" s="130">
        <v>171</v>
      </c>
      <c r="BC1124" s="131">
        <f t="shared" si="418"/>
        <v>21171</v>
      </c>
      <c r="BE1124" s="7" t="s">
        <v>3271</v>
      </c>
    </row>
    <row r="1125" spans="1:57" ht="13" hidden="1" customHeight="1" outlineLevel="1" x14ac:dyDescent="0.2">
      <c r="A1125" t="s">
        <v>1371</v>
      </c>
      <c r="B1125" t="s">
        <v>1739</v>
      </c>
      <c r="C1125" s="1">
        <f t="shared" si="419"/>
        <v>5803</v>
      </c>
      <c r="D1125" s="7">
        <f>RANK(N1125,(N1125:P1125,Q1125:AL1125))</f>
        <v>2</v>
      </c>
      <c r="E1125" s="7">
        <f>RANK(O1125,(N1125:P1125,Q1125:AL1125))</f>
        <v>1</v>
      </c>
      <c r="F1125" s="7">
        <f>IF(P1125&gt;0,RANK(P1125,(N1125:P1125,Q1125:AL1125)),0)</f>
        <v>3</v>
      </c>
      <c r="G1125" s="1">
        <f t="shared" si="420"/>
        <v>2261</v>
      </c>
      <c r="H1125" s="2">
        <f t="shared" si="417"/>
        <v>0.3896260554885404</v>
      </c>
      <c r="I1125" s="2"/>
      <c r="J1125" s="2">
        <f t="shared" si="421"/>
        <v>0.2610718593830777</v>
      </c>
      <c r="K1125" s="2">
        <f t="shared" si="422"/>
        <v>0.6506979148716181</v>
      </c>
      <c r="L1125" s="2">
        <f t="shared" si="423"/>
        <v>8.2715836636222645E-2</v>
      </c>
      <c r="M1125" s="2">
        <f t="shared" si="424"/>
        <v>5.5143891090816133E-3</v>
      </c>
      <c r="N1125" s="1">
        <v>1515</v>
      </c>
      <c r="O1125" s="1">
        <v>3776</v>
      </c>
      <c r="P1125" s="1">
        <v>480</v>
      </c>
      <c r="Q1125" s="1">
        <v>16</v>
      </c>
      <c r="S1125" s="1">
        <v>4</v>
      </c>
      <c r="T1125" s="1">
        <v>3</v>
      </c>
      <c r="U1125" s="1">
        <v>9</v>
      </c>
      <c r="AN1125" s="7">
        <f>IF(Q1125&gt;0,RANK(Q1125,(N1125:P1125,Q1125:AL1125)),0)</f>
        <v>4</v>
      </c>
      <c r="AO1125" s="7">
        <f>IF(R1125&gt;0,RANK(R1125,(N1125:P1125,Q1125:AL1125)),0)</f>
        <v>0</v>
      </c>
      <c r="AP1125" s="7">
        <f>IF(S1125&gt;0,RANK(S1125,(N1125:P1125,Q1125:AL1125)),0)</f>
        <v>6</v>
      </c>
      <c r="AQ1125" s="7">
        <f>IF(T1125&gt;0,RANK(T1125,(N1125:P1125,Q1125:AL1125)),0)</f>
        <v>7</v>
      </c>
      <c r="AR1125" s="2">
        <f t="shared" si="425"/>
        <v>2.7571945545407546E-3</v>
      </c>
      <c r="AS1125" s="2">
        <f t="shared" si="426"/>
        <v>0</v>
      </c>
      <c r="AT1125" s="2">
        <f t="shared" si="427"/>
        <v>6.8929863863518865E-4</v>
      </c>
      <c r="AU1125" s="2">
        <f t="shared" si="428"/>
        <v>5.1697397897639149E-4</v>
      </c>
      <c r="AW1125" t="s">
        <v>1371</v>
      </c>
      <c r="AX1125" t="s">
        <v>1739</v>
      </c>
      <c r="AY1125">
        <v>1</v>
      </c>
      <c r="BA1125" s="127">
        <v>21</v>
      </c>
      <c r="BB1125" s="130">
        <v>173</v>
      </c>
      <c r="BC1125" s="131">
        <f t="shared" si="418"/>
        <v>21173</v>
      </c>
      <c r="BE1125" s="7" t="s">
        <v>3271</v>
      </c>
    </row>
    <row r="1126" spans="1:57" ht="13" hidden="1" customHeight="1" outlineLevel="1" x14ac:dyDescent="0.2">
      <c r="A1126" t="s">
        <v>2256</v>
      </c>
      <c r="B1126" t="s">
        <v>1739</v>
      </c>
      <c r="C1126" s="1">
        <f t="shared" si="419"/>
        <v>7611</v>
      </c>
      <c r="D1126" s="7">
        <f>RANK(N1126,(N1126:P1126,Q1126:AL1126))</f>
        <v>1</v>
      </c>
      <c r="E1126" s="7">
        <f>RANK(O1126,(N1126:P1126,Q1126:AL1126))</f>
        <v>2</v>
      </c>
      <c r="F1126" s="7">
        <f>IF(P1126&gt;0,RANK(P1126,(N1126:P1126,Q1126:AL1126)),0)</f>
        <v>3</v>
      </c>
      <c r="G1126" s="1">
        <f t="shared" si="420"/>
        <v>1096</v>
      </c>
      <c r="H1126" s="2">
        <f t="shared" si="417"/>
        <v>0.14400210222047038</v>
      </c>
      <c r="I1126" s="2"/>
      <c r="J1126" s="2">
        <f t="shared" si="421"/>
        <v>0.48429904086191039</v>
      </c>
      <c r="K1126" s="2">
        <f t="shared" si="422"/>
        <v>0.34029693864144001</v>
      </c>
      <c r="L1126" s="2">
        <f t="shared" si="423"/>
        <v>0.17185652345289712</v>
      </c>
      <c r="M1126" s="2">
        <f t="shared" si="424"/>
        <v>3.5474970437525399E-3</v>
      </c>
      <c r="N1126" s="1">
        <v>3686</v>
      </c>
      <c r="O1126" s="1">
        <v>2590</v>
      </c>
      <c r="P1126" s="1">
        <v>1308</v>
      </c>
      <c r="Q1126" s="1">
        <v>20</v>
      </c>
      <c r="S1126" s="1">
        <v>1</v>
      </c>
      <c r="T1126" s="1">
        <v>4</v>
      </c>
      <c r="U1126" s="1">
        <v>2</v>
      </c>
      <c r="AN1126" s="7">
        <f>IF(Q1126&gt;0,RANK(Q1126,(N1126:P1126,Q1126:AL1126)),0)</f>
        <v>4</v>
      </c>
      <c r="AO1126" s="7">
        <f>IF(R1126&gt;0,RANK(R1126,(N1126:P1126,Q1126:AL1126)),0)</f>
        <v>0</v>
      </c>
      <c r="AP1126" s="7">
        <f>IF(S1126&gt;0,RANK(S1126,(N1126:P1126,Q1126:AL1126)),0)</f>
        <v>7</v>
      </c>
      <c r="AQ1126" s="7">
        <f>IF(T1126&gt;0,RANK(T1126,(N1126:P1126,Q1126:AL1126)),0)</f>
        <v>5</v>
      </c>
      <c r="AR1126" s="2">
        <f t="shared" si="425"/>
        <v>2.6277755879647877E-3</v>
      </c>
      <c r="AS1126" s="2">
        <f t="shared" si="426"/>
        <v>0</v>
      </c>
      <c r="AT1126" s="2">
        <f t="shared" si="427"/>
        <v>1.3138877939823938E-4</v>
      </c>
      <c r="AU1126" s="2">
        <f t="shared" si="428"/>
        <v>5.2555511759295754E-4</v>
      </c>
      <c r="AW1126" t="s">
        <v>2256</v>
      </c>
      <c r="AX1126" t="s">
        <v>1739</v>
      </c>
      <c r="AY1126">
        <v>6</v>
      </c>
      <c r="BA1126" s="127">
        <v>21</v>
      </c>
      <c r="BB1126" s="130">
        <v>175</v>
      </c>
      <c r="BC1126" s="131">
        <f t="shared" si="418"/>
        <v>21175</v>
      </c>
      <c r="BE1126" s="7" t="s">
        <v>3271</v>
      </c>
    </row>
    <row r="1127" spans="1:57" ht="13" hidden="1" customHeight="1" outlineLevel="1" x14ac:dyDescent="0.2">
      <c r="A1127" t="s">
        <v>2257</v>
      </c>
      <c r="B1127" t="s">
        <v>1739</v>
      </c>
      <c r="C1127" s="1">
        <f t="shared" si="419"/>
        <v>4411</v>
      </c>
      <c r="D1127" s="7">
        <f>RANK(N1127,(N1127:P1127,Q1127:AL1127))</f>
        <v>1</v>
      </c>
      <c r="E1127" s="7">
        <f>RANK(O1127,(N1127:P1127,Q1127:AL1127))</f>
        <v>2</v>
      </c>
      <c r="F1127" s="7">
        <f>IF(P1127&gt;0,RANK(P1127,(N1127:P1127,Q1127:AL1127)),0)</f>
        <v>3</v>
      </c>
      <c r="G1127" s="1">
        <f t="shared" si="420"/>
        <v>1416</v>
      </c>
      <c r="H1127" s="2">
        <f t="shared" si="417"/>
        <v>0.32101564271140332</v>
      </c>
      <c r="I1127" s="2"/>
      <c r="J1127" s="2">
        <f t="shared" si="421"/>
        <v>0.60190433008388122</v>
      </c>
      <c r="K1127" s="2">
        <f t="shared" si="422"/>
        <v>0.28088868737247791</v>
      </c>
      <c r="L1127" s="2">
        <f t="shared" si="423"/>
        <v>0.11289956925867151</v>
      </c>
      <c r="M1127" s="2">
        <f t="shared" si="424"/>
        <v>4.3074132849693636E-3</v>
      </c>
      <c r="N1127" s="1">
        <v>2655</v>
      </c>
      <c r="O1127" s="1">
        <v>1239</v>
      </c>
      <c r="P1127" s="1">
        <v>498</v>
      </c>
      <c r="Q1127" s="1">
        <v>16</v>
      </c>
      <c r="T1127" s="1">
        <v>3</v>
      </c>
      <c r="AN1127" s="7">
        <f>IF(Q1127&gt;0,RANK(Q1127,(N1127:P1127,Q1127:AL1127)),0)</f>
        <v>4</v>
      </c>
      <c r="AO1127" s="7">
        <f>IF(R1127&gt;0,RANK(R1127,(N1127:P1127,Q1127:AL1127)),0)</f>
        <v>0</v>
      </c>
      <c r="AP1127" s="7">
        <f>IF(S1127&gt;0,RANK(S1127,(N1127:P1127,Q1127:AL1127)),0)</f>
        <v>0</v>
      </c>
      <c r="AQ1127" s="7">
        <f>IF(T1127&gt;0,RANK(T1127,(N1127:P1127,Q1127:AL1127)),0)</f>
        <v>5</v>
      </c>
      <c r="AR1127" s="2">
        <f t="shared" si="425"/>
        <v>3.6272953978689639E-3</v>
      </c>
      <c r="AS1127" s="2">
        <f t="shared" si="426"/>
        <v>0</v>
      </c>
      <c r="AT1127" s="2">
        <f t="shared" si="427"/>
        <v>0</v>
      </c>
      <c r="AU1127" s="2">
        <f t="shared" si="428"/>
        <v>6.801178871004307E-4</v>
      </c>
      <c r="AW1127" t="s">
        <v>2257</v>
      </c>
      <c r="AX1127" t="s">
        <v>1739</v>
      </c>
      <c r="AY1127">
        <v>5</v>
      </c>
      <c r="BA1127" s="127">
        <v>21</v>
      </c>
      <c r="BB1127" s="130">
        <v>177</v>
      </c>
      <c r="BC1127" s="131">
        <f t="shared" si="418"/>
        <v>21177</v>
      </c>
      <c r="BE1127" s="7" t="s">
        <v>3271</v>
      </c>
    </row>
    <row r="1128" spans="1:57" ht="13" hidden="1" customHeight="1" outlineLevel="1" x14ac:dyDescent="0.2">
      <c r="A1128" t="s">
        <v>2145</v>
      </c>
      <c r="B1128" t="s">
        <v>1739</v>
      </c>
      <c r="C1128" s="1">
        <f t="shared" si="419"/>
        <v>13114</v>
      </c>
      <c r="D1128" s="7">
        <f>RANK(N1128,(N1128:P1128,Q1128:AL1128))</f>
        <v>1</v>
      </c>
      <c r="E1128" s="7">
        <f>RANK(O1128,(N1128:P1128,Q1128:AL1128))</f>
        <v>2</v>
      </c>
      <c r="F1128" s="7">
        <f>IF(P1128&gt;0,RANK(P1128,(N1128:P1128,Q1128:AL1128)),0)</f>
        <v>3</v>
      </c>
      <c r="G1128" s="1">
        <f t="shared" si="420"/>
        <v>4350</v>
      </c>
      <c r="H1128" s="2">
        <f t="shared" si="417"/>
        <v>0.33170657312795487</v>
      </c>
      <c r="I1128" s="2"/>
      <c r="J1128" s="2">
        <f t="shared" si="421"/>
        <v>0.60248589293884403</v>
      </c>
      <c r="K1128" s="2">
        <f t="shared" si="422"/>
        <v>0.27077931981088915</v>
      </c>
      <c r="L1128" s="2">
        <f t="shared" si="423"/>
        <v>0.12383712063443648</v>
      </c>
      <c r="M1128" s="2">
        <f t="shared" si="424"/>
        <v>2.8976666158303382E-3</v>
      </c>
      <c r="N1128" s="1">
        <v>7901</v>
      </c>
      <c r="O1128" s="1">
        <v>3551</v>
      </c>
      <c r="P1128" s="1">
        <v>1624</v>
      </c>
      <c r="Q1128" s="1">
        <v>29</v>
      </c>
      <c r="T1128" s="1">
        <v>6</v>
      </c>
      <c r="U1128" s="1">
        <v>3</v>
      </c>
      <c r="AN1128" s="7">
        <f>IF(Q1128&gt;0,RANK(Q1128,(N1128:P1128,Q1128:AL1128)),0)</f>
        <v>4</v>
      </c>
      <c r="AO1128" s="7">
        <f>IF(R1128&gt;0,RANK(R1128,(N1128:P1128,Q1128:AL1128)),0)</f>
        <v>0</v>
      </c>
      <c r="AP1128" s="7">
        <f>IF(S1128&gt;0,RANK(S1128,(N1128:P1128,Q1128:AL1128)),0)</f>
        <v>0</v>
      </c>
      <c r="AQ1128" s="7">
        <f>IF(T1128&gt;0,RANK(T1128,(N1128:P1128,Q1128:AL1128)),0)</f>
        <v>5</v>
      </c>
      <c r="AR1128" s="2">
        <f t="shared" si="425"/>
        <v>2.2113771541863655E-3</v>
      </c>
      <c r="AS1128" s="2">
        <f t="shared" si="426"/>
        <v>0</v>
      </c>
      <c r="AT1128" s="2">
        <f t="shared" si="427"/>
        <v>0</v>
      </c>
      <c r="AU1128" s="2">
        <f t="shared" si="428"/>
        <v>4.5752630776269633E-4</v>
      </c>
      <c r="AW1128" t="s">
        <v>2145</v>
      </c>
      <c r="AX1128" t="s">
        <v>1739</v>
      </c>
      <c r="AY1128">
        <v>1</v>
      </c>
      <c r="BA1128" s="127">
        <v>21</v>
      </c>
      <c r="BB1128" s="130">
        <v>179</v>
      </c>
      <c r="BC1128" s="131">
        <f t="shared" si="418"/>
        <v>21179</v>
      </c>
      <c r="BE1128" s="7" t="s">
        <v>3271</v>
      </c>
    </row>
    <row r="1129" spans="1:57" ht="13" hidden="1" customHeight="1" outlineLevel="1" x14ac:dyDescent="0.2">
      <c r="A1129" t="s">
        <v>830</v>
      </c>
      <c r="B1129" t="s">
        <v>1739</v>
      </c>
      <c r="C1129" s="1">
        <f t="shared" si="419"/>
        <v>11672</v>
      </c>
      <c r="D1129" s="7">
        <f>RANK(N1129,(N1129:P1129,Q1129:AL1129))</f>
        <v>1</v>
      </c>
      <c r="E1129" s="7">
        <f>RANK(O1129,(N1129:P1129,Q1129:AL1129))</f>
        <v>2</v>
      </c>
      <c r="F1129" s="7">
        <f>IF(P1129&gt;0,RANK(P1129,(N1129:P1129,Q1129:AL1129)),0)</f>
        <v>3</v>
      </c>
      <c r="G1129" s="1">
        <f t="shared" si="420"/>
        <v>942</v>
      </c>
      <c r="H1129" s="2">
        <f t="shared" si="417"/>
        <v>8.0705962988348187E-2</v>
      </c>
      <c r="I1129" s="2"/>
      <c r="J1129" s="2">
        <f t="shared" si="421"/>
        <v>0.46581562714187802</v>
      </c>
      <c r="K1129" s="2">
        <f t="shared" si="422"/>
        <v>0.38510966415352982</v>
      </c>
      <c r="L1129" s="2">
        <f t="shared" si="423"/>
        <v>0.14033584647018507</v>
      </c>
      <c r="M1129" s="2">
        <f t="shared" si="424"/>
        <v>8.7388622344070355E-3</v>
      </c>
      <c r="N1129" s="1">
        <v>5437</v>
      </c>
      <c r="O1129" s="1">
        <v>4495</v>
      </c>
      <c r="P1129" s="1">
        <v>1638</v>
      </c>
      <c r="Q1129" s="1">
        <v>80</v>
      </c>
      <c r="S1129" s="1">
        <v>4</v>
      </c>
      <c r="T1129" s="1">
        <v>10</v>
      </c>
      <c r="U1129" s="1">
        <v>8</v>
      </c>
      <c r="AN1129" s="7">
        <f>IF(Q1129&gt;0,RANK(Q1129,(N1129:P1129,Q1129:AL1129)),0)</f>
        <v>4</v>
      </c>
      <c r="AO1129" s="7">
        <f>IF(R1129&gt;0,RANK(R1129,(N1129:P1129,Q1129:AL1129)),0)</f>
        <v>0</v>
      </c>
      <c r="AP1129" s="7">
        <f>IF(S1129&gt;0,RANK(S1129,(N1129:P1129,Q1129:AL1129)),0)</f>
        <v>7</v>
      </c>
      <c r="AQ1129" s="7">
        <f>IF(T1129&gt;0,RANK(T1129,(N1129:P1129,Q1129:AL1129)),0)</f>
        <v>5</v>
      </c>
      <c r="AR1129" s="2">
        <f t="shared" si="425"/>
        <v>6.8540095956134339E-3</v>
      </c>
      <c r="AS1129" s="2">
        <f t="shared" si="426"/>
        <v>0</v>
      </c>
      <c r="AT1129" s="2">
        <f t="shared" si="427"/>
        <v>3.4270047978067172E-4</v>
      </c>
      <c r="AU1129" s="2">
        <f t="shared" si="428"/>
        <v>8.5675119945167924E-4</v>
      </c>
      <c r="AW1129" t="s">
        <v>830</v>
      </c>
      <c r="AX1129" t="s">
        <v>1739</v>
      </c>
      <c r="AY1129">
        <v>2</v>
      </c>
      <c r="BA1129" s="127">
        <v>21</v>
      </c>
      <c r="BB1129" s="130">
        <v>181</v>
      </c>
      <c r="BC1129" s="131">
        <f t="shared" si="418"/>
        <v>21181</v>
      </c>
      <c r="BE1129" s="7" t="s">
        <v>3271</v>
      </c>
    </row>
    <row r="1130" spans="1:57" ht="13" hidden="1" customHeight="1" outlineLevel="1" x14ac:dyDescent="0.2">
      <c r="A1130" t="s">
        <v>1609</v>
      </c>
      <c r="B1130" t="s">
        <v>1739</v>
      </c>
      <c r="C1130" s="1">
        <f t="shared" si="419"/>
        <v>2789</v>
      </c>
      <c r="D1130" s="7">
        <f>RANK(N1130,(N1130:P1130,Q1130:AL1130))</f>
        <v>1</v>
      </c>
      <c r="E1130" s="7">
        <f>RANK(O1130,(N1130:P1130,Q1130:AL1130))</f>
        <v>2</v>
      </c>
      <c r="F1130" s="7">
        <f>IF(P1130&gt;0,RANK(P1130,(N1130:P1130,Q1130:AL1130)),0)</f>
        <v>3</v>
      </c>
      <c r="G1130" s="1">
        <f t="shared" si="420"/>
        <v>447</v>
      </c>
      <c r="H1130" s="2">
        <f t="shared" si="417"/>
        <v>0.16027249910362137</v>
      </c>
      <c r="I1130" s="2"/>
      <c r="J1130" s="2">
        <f t="shared" si="421"/>
        <v>0.48081749731086409</v>
      </c>
      <c r="K1130" s="2">
        <f t="shared" si="422"/>
        <v>0.32054499820724275</v>
      </c>
      <c r="L1130" s="2">
        <f t="shared" si="423"/>
        <v>0.18393689494442453</v>
      </c>
      <c r="M1130" s="2">
        <f t="shared" si="424"/>
        <v>1.4700609537468629E-2</v>
      </c>
      <c r="N1130" s="1">
        <v>1341</v>
      </c>
      <c r="O1130" s="1">
        <v>894</v>
      </c>
      <c r="P1130" s="1">
        <v>513</v>
      </c>
      <c r="Q1130" s="1">
        <v>29</v>
      </c>
      <c r="R1130" s="1">
        <v>1</v>
      </c>
      <c r="S1130" s="1">
        <v>1</v>
      </c>
      <c r="T1130" s="1">
        <v>6</v>
      </c>
      <c r="U1130" s="1">
        <v>4</v>
      </c>
      <c r="AN1130" s="7">
        <f>IF(Q1130&gt;0,RANK(Q1130,(N1130:P1130,Q1130:AL1130)),0)</f>
        <v>4</v>
      </c>
      <c r="AO1130" s="7">
        <f>IF(R1130&gt;0,RANK(R1130,(N1130:P1130,Q1130:AL1130)),0)</f>
        <v>7</v>
      </c>
      <c r="AP1130" s="7">
        <f>IF(S1130&gt;0,RANK(S1130,(N1130:P1130,Q1130:AL1130)),0)</f>
        <v>7</v>
      </c>
      <c r="AQ1130" s="7">
        <f>IF(T1130&gt;0,RANK(T1130,(N1130:P1130,Q1130:AL1130)),0)</f>
        <v>5</v>
      </c>
      <c r="AR1130" s="2">
        <f t="shared" si="425"/>
        <v>1.0397992111868053E-2</v>
      </c>
      <c r="AS1130" s="2">
        <f t="shared" si="426"/>
        <v>3.5855145213338117E-4</v>
      </c>
      <c r="AT1130" s="2">
        <f t="shared" si="427"/>
        <v>3.5855145213338117E-4</v>
      </c>
      <c r="AU1130" s="2">
        <f t="shared" si="428"/>
        <v>2.1513087128002869E-3</v>
      </c>
      <c r="AW1130" t="s">
        <v>1609</v>
      </c>
      <c r="AX1130" t="s">
        <v>1739</v>
      </c>
      <c r="AY1130">
        <v>6</v>
      </c>
      <c r="BA1130" s="127">
        <v>21</v>
      </c>
      <c r="BB1130" s="130">
        <v>183</v>
      </c>
      <c r="BC1130" s="131">
        <f t="shared" si="418"/>
        <v>21183</v>
      </c>
      <c r="BE1130" s="7" t="s">
        <v>3271</v>
      </c>
    </row>
    <row r="1131" spans="1:57" ht="13" hidden="1" customHeight="1" outlineLevel="1" x14ac:dyDescent="0.2">
      <c r="A1131" t="s">
        <v>599</v>
      </c>
      <c r="B1131" t="s">
        <v>1739</v>
      </c>
      <c r="C1131" s="1">
        <f t="shared" si="419"/>
        <v>8865</v>
      </c>
      <c r="D1131" s="7">
        <f>RANK(N1131,(N1131:P1131,Q1131:AL1131))</f>
        <v>1</v>
      </c>
      <c r="E1131" s="7">
        <f>RANK(O1131,(N1131:P1131,Q1131:AL1131))</f>
        <v>2</v>
      </c>
      <c r="F1131" s="7">
        <f>IF(P1131&gt;0,RANK(P1131,(N1131:P1131,Q1131:AL1131)),0)</f>
        <v>3</v>
      </c>
      <c r="G1131" s="1">
        <f t="shared" si="420"/>
        <v>637</v>
      </c>
      <c r="H1131" s="2">
        <f t="shared" si="417"/>
        <v>7.1855611957134802E-2</v>
      </c>
      <c r="I1131" s="2"/>
      <c r="J1131" s="2">
        <f t="shared" si="421"/>
        <v>0.45369430344049633</v>
      </c>
      <c r="K1131" s="2">
        <f t="shared" si="422"/>
        <v>0.38183869148336153</v>
      </c>
      <c r="L1131" s="2">
        <f t="shared" si="423"/>
        <v>0.1605188945290468</v>
      </c>
      <c r="M1131" s="2">
        <f t="shared" si="424"/>
        <v>3.9481105470953459E-3</v>
      </c>
      <c r="N1131" s="1">
        <v>4022</v>
      </c>
      <c r="O1131" s="1">
        <v>3385</v>
      </c>
      <c r="P1131" s="1">
        <v>1423</v>
      </c>
      <c r="Q1131" s="1">
        <v>17</v>
      </c>
      <c r="R1131" s="1">
        <v>2</v>
      </c>
      <c r="S1131" s="1">
        <v>2</v>
      </c>
      <c r="T1131" s="1">
        <v>6</v>
      </c>
      <c r="U1131" s="1">
        <v>8</v>
      </c>
      <c r="AN1131" s="7">
        <f>IF(Q1131&gt;0,RANK(Q1131,(N1131:P1131,Q1131:AL1131)),0)</f>
        <v>4</v>
      </c>
      <c r="AO1131" s="7">
        <f>IF(R1131&gt;0,RANK(R1131,(N1131:P1131,Q1131:AL1131)),0)</f>
        <v>7</v>
      </c>
      <c r="AP1131" s="7">
        <f>IF(S1131&gt;0,RANK(S1131,(N1131:P1131,Q1131:AL1131)),0)</f>
        <v>7</v>
      </c>
      <c r="AQ1131" s="7">
        <f>IF(T1131&gt;0,RANK(T1131,(N1131:P1131,Q1131:AL1131)),0)</f>
        <v>6</v>
      </c>
      <c r="AR1131" s="2">
        <f t="shared" si="425"/>
        <v>1.9176536943034405E-3</v>
      </c>
      <c r="AS1131" s="2">
        <f t="shared" si="426"/>
        <v>2.2560631697687535E-4</v>
      </c>
      <c r="AT1131" s="2">
        <f t="shared" si="427"/>
        <v>2.2560631697687535E-4</v>
      </c>
      <c r="AU1131" s="2">
        <f t="shared" si="428"/>
        <v>6.7681895093062606E-4</v>
      </c>
      <c r="AW1131" t="s">
        <v>599</v>
      </c>
      <c r="AX1131" t="s">
        <v>1739</v>
      </c>
      <c r="AY1131">
        <v>1</v>
      </c>
      <c r="BA1131" s="127">
        <v>21</v>
      </c>
      <c r="BB1131" s="130">
        <v>185</v>
      </c>
      <c r="BC1131" s="131">
        <f t="shared" si="418"/>
        <v>21185</v>
      </c>
      <c r="BE1131" s="7" t="s">
        <v>3271</v>
      </c>
    </row>
    <row r="1132" spans="1:57" ht="13" hidden="1" customHeight="1" outlineLevel="1" x14ac:dyDescent="0.2">
      <c r="A1132" t="s">
        <v>1610</v>
      </c>
      <c r="B1132" t="s">
        <v>1739</v>
      </c>
      <c r="C1132" s="1">
        <f t="shared" si="419"/>
        <v>16639</v>
      </c>
      <c r="D1132" s="7">
        <f>RANK(N1132,(N1132:P1132,Q1132:AL1132))</f>
        <v>2</v>
      </c>
      <c r="E1132" s="7">
        <f>RANK(O1132,(N1132:P1132,Q1132:AL1132))</f>
        <v>1</v>
      </c>
      <c r="F1132" s="7">
        <f>IF(P1132&gt;0,RANK(P1132,(N1132:P1132,Q1132:AL1132)),0)</f>
        <v>3</v>
      </c>
      <c r="G1132" s="1">
        <f t="shared" si="420"/>
        <v>2806</v>
      </c>
      <c r="H1132" s="2">
        <f t="shared" si="417"/>
        <v>0.16863994230422502</v>
      </c>
      <c r="I1132" s="2"/>
      <c r="J1132" s="2">
        <f t="shared" si="421"/>
        <v>0.32796442093875833</v>
      </c>
      <c r="K1132" s="2">
        <f t="shared" si="422"/>
        <v>0.49660436324298335</v>
      </c>
      <c r="L1132" s="2">
        <f t="shared" si="423"/>
        <v>0.17158483081915982</v>
      </c>
      <c r="M1132" s="2">
        <f t="shared" si="424"/>
        <v>3.8463849990985066E-3</v>
      </c>
      <c r="N1132" s="1">
        <v>5457</v>
      </c>
      <c r="O1132" s="1">
        <v>8263</v>
      </c>
      <c r="P1132" s="1">
        <v>2855</v>
      </c>
      <c r="Q1132" s="1">
        <v>47</v>
      </c>
      <c r="S1132" s="1">
        <v>3</v>
      </c>
      <c r="T1132" s="1">
        <v>7</v>
      </c>
      <c r="U1132" s="1">
        <v>7</v>
      </c>
      <c r="AN1132" s="7">
        <f>IF(Q1132&gt;0,RANK(Q1132,(N1132:P1132,Q1132:AL1132)),0)</f>
        <v>4</v>
      </c>
      <c r="AO1132" s="7">
        <f>IF(R1132&gt;0,RANK(R1132,(N1132:P1132,Q1132:AL1132)),0)</f>
        <v>0</v>
      </c>
      <c r="AP1132" s="7">
        <f>IF(S1132&gt;0,RANK(S1132,(N1132:P1132,Q1132:AL1132)),0)</f>
        <v>7</v>
      </c>
      <c r="AQ1132" s="7">
        <f>IF(T1132&gt;0,RANK(T1132,(N1132:P1132,Q1132:AL1132)),0)</f>
        <v>5</v>
      </c>
      <c r="AR1132" s="2">
        <f t="shared" si="425"/>
        <v>2.8246889837129636E-3</v>
      </c>
      <c r="AS1132" s="2">
        <f t="shared" si="426"/>
        <v>0</v>
      </c>
      <c r="AT1132" s="2">
        <f t="shared" si="427"/>
        <v>1.8029929683274236E-4</v>
      </c>
      <c r="AU1132" s="2">
        <f t="shared" si="428"/>
        <v>4.2069835927639884E-4</v>
      </c>
      <c r="AW1132" t="s">
        <v>1610</v>
      </c>
      <c r="AX1132" t="s">
        <v>1739</v>
      </c>
      <c r="AY1132">
        <v>4</v>
      </c>
      <c r="BA1132" s="127">
        <v>21</v>
      </c>
      <c r="BB1132" s="130">
        <v>187</v>
      </c>
      <c r="BC1132" s="131">
        <f t="shared" si="418"/>
        <v>21187</v>
      </c>
      <c r="BE1132" s="7" t="s">
        <v>3271</v>
      </c>
    </row>
    <row r="1133" spans="1:57" ht="13" hidden="1" customHeight="1" outlineLevel="1" x14ac:dyDescent="0.2">
      <c r="A1133" t="s">
        <v>2554</v>
      </c>
      <c r="B1133" t="s">
        <v>1739</v>
      </c>
      <c r="C1133" s="1">
        <f t="shared" si="419"/>
        <v>3569</v>
      </c>
      <c r="D1133" s="7">
        <f>RANK(N1133,(N1133:P1133,Q1133:AL1133))</f>
        <v>1</v>
      </c>
      <c r="E1133" s="7">
        <f>RANK(O1133,(N1133:P1133,Q1133:AL1133))</f>
        <v>2</v>
      </c>
      <c r="F1133" s="7">
        <f>IF(P1133&gt;0,RANK(P1133,(N1133:P1133,Q1133:AL1133)),0)</f>
        <v>3</v>
      </c>
      <c r="G1133" s="1">
        <f t="shared" si="420"/>
        <v>722</v>
      </c>
      <c r="H1133" s="2">
        <f t="shared" si="417"/>
        <v>0.20229756234239282</v>
      </c>
      <c r="I1133" s="2"/>
      <c r="J1133" s="2">
        <f t="shared" si="421"/>
        <v>0.51274866909498462</v>
      </c>
      <c r="K1133" s="2">
        <f t="shared" si="422"/>
        <v>0.31045110675259174</v>
      </c>
      <c r="L1133" s="2">
        <f t="shared" si="423"/>
        <v>0.17175679462034182</v>
      </c>
      <c r="M1133" s="2">
        <f t="shared" si="424"/>
        <v>5.0434295320818112E-3</v>
      </c>
      <c r="N1133" s="1">
        <v>1830</v>
      </c>
      <c r="O1133" s="1">
        <v>1108</v>
      </c>
      <c r="P1133" s="1">
        <v>613</v>
      </c>
      <c r="Q1133" s="1">
        <v>12</v>
      </c>
      <c r="S1133" s="1">
        <v>2</v>
      </c>
      <c r="T1133" s="1">
        <v>2</v>
      </c>
      <c r="U1133" s="1">
        <v>2</v>
      </c>
      <c r="AN1133" s="7">
        <f>IF(Q1133&gt;0,RANK(Q1133,(N1133:P1133,Q1133:AL1133)),0)</f>
        <v>4</v>
      </c>
      <c r="AO1133" s="7">
        <f>IF(R1133&gt;0,RANK(R1133,(N1133:P1133,Q1133:AL1133)),0)</f>
        <v>0</v>
      </c>
      <c r="AP1133" s="7">
        <f>IF(S1133&gt;0,RANK(S1133,(N1133:P1133,Q1133:AL1133)),0)</f>
        <v>5</v>
      </c>
      <c r="AQ1133" s="7">
        <f>IF(T1133&gt;0,RANK(T1133,(N1133:P1133,Q1133:AL1133)),0)</f>
        <v>5</v>
      </c>
      <c r="AR1133" s="2">
        <f t="shared" si="425"/>
        <v>3.3622863547212102E-3</v>
      </c>
      <c r="AS1133" s="2">
        <f t="shared" si="426"/>
        <v>0</v>
      </c>
      <c r="AT1133" s="2">
        <f t="shared" si="427"/>
        <v>5.6038105912020178E-4</v>
      </c>
      <c r="AU1133" s="2">
        <f t="shared" si="428"/>
        <v>5.6038105912020178E-4</v>
      </c>
      <c r="AW1133" t="s">
        <v>2554</v>
      </c>
      <c r="AX1133" t="s">
        <v>1739</v>
      </c>
      <c r="AY1133">
        <v>4</v>
      </c>
      <c r="BA1133" s="127">
        <v>21</v>
      </c>
      <c r="BB1133" s="130">
        <v>189</v>
      </c>
      <c r="BC1133" s="131">
        <f t="shared" si="418"/>
        <v>21189</v>
      </c>
      <c r="BE1133" s="7" t="s">
        <v>3271</v>
      </c>
    </row>
    <row r="1134" spans="1:57" ht="13" hidden="1" customHeight="1" outlineLevel="1" x14ac:dyDescent="0.2">
      <c r="A1134" t="s">
        <v>1937</v>
      </c>
      <c r="B1134" t="s">
        <v>1739</v>
      </c>
      <c r="C1134" s="1">
        <f t="shared" si="419"/>
        <v>2342</v>
      </c>
      <c r="D1134" s="7">
        <f>RANK(N1134,(N1134:P1134,Q1134:AL1134))</f>
        <v>2</v>
      </c>
      <c r="E1134" s="7">
        <f>RANK(O1134,(N1134:P1134,Q1134:AL1134))</f>
        <v>1</v>
      </c>
      <c r="F1134" s="7">
        <f>IF(P1134&gt;0,RANK(P1134,(N1134:P1134,Q1134:AL1134)),0)</f>
        <v>3</v>
      </c>
      <c r="G1134" s="1">
        <f t="shared" si="420"/>
        <v>759</v>
      </c>
      <c r="H1134" s="2">
        <f t="shared" si="417"/>
        <v>0.32408198121263876</v>
      </c>
      <c r="I1134" s="2"/>
      <c r="J1134" s="2">
        <f t="shared" si="421"/>
        <v>0.28949615713065757</v>
      </c>
      <c r="K1134" s="2">
        <f t="shared" si="422"/>
        <v>0.61357813834329633</v>
      </c>
      <c r="L1134" s="2">
        <f t="shared" si="423"/>
        <v>8.9239965841161395E-2</v>
      </c>
      <c r="M1134" s="2">
        <f t="shared" si="424"/>
        <v>7.685738684884702E-3</v>
      </c>
      <c r="N1134" s="1">
        <v>678</v>
      </c>
      <c r="O1134" s="1">
        <v>1437</v>
      </c>
      <c r="P1134" s="1">
        <v>209</v>
      </c>
      <c r="Q1134" s="1">
        <v>12</v>
      </c>
      <c r="T1134" s="1">
        <v>3</v>
      </c>
      <c r="U1134" s="1">
        <v>3</v>
      </c>
      <c r="AN1134" s="7">
        <f>IF(Q1134&gt;0,RANK(Q1134,(N1134:P1134,Q1134:AL1134)),0)</f>
        <v>4</v>
      </c>
      <c r="AO1134" s="7">
        <f>IF(R1134&gt;0,RANK(R1134,(N1134:P1134,Q1134:AL1134)),0)</f>
        <v>0</v>
      </c>
      <c r="AP1134" s="7">
        <f>IF(S1134&gt;0,RANK(S1134,(N1134:P1134,Q1134:AL1134)),0)</f>
        <v>0</v>
      </c>
      <c r="AQ1134" s="7">
        <f>IF(T1134&gt;0,RANK(T1134,(N1134:P1134,Q1134:AL1134)),0)</f>
        <v>5</v>
      </c>
      <c r="AR1134" s="2">
        <f t="shared" si="425"/>
        <v>5.1238257899231428E-3</v>
      </c>
      <c r="AS1134" s="2">
        <f t="shared" si="426"/>
        <v>0</v>
      </c>
      <c r="AT1134" s="2">
        <f t="shared" si="427"/>
        <v>0</v>
      </c>
      <c r="AU1134" s="2">
        <f t="shared" si="428"/>
        <v>1.2809564474807857E-3</v>
      </c>
      <c r="AW1134" t="s">
        <v>1937</v>
      </c>
      <c r="AX1134" t="s">
        <v>1739</v>
      </c>
      <c r="AY1134">
        <v>5</v>
      </c>
      <c r="BA1134" s="127">
        <v>21</v>
      </c>
      <c r="BB1134" s="130">
        <v>191</v>
      </c>
      <c r="BC1134" s="131">
        <f t="shared" si="418"/>
        <v>21191</v>
      </c>
      <c r="BE1134" s="7" t="s">
        <v>3271</v>
      </c>
    </row>
    <row r="1135" spans="1:57" ht="13" hidden="1" customHeight="1" outlineLevel="1" x14ac:dyDescent="0.2">
      <c r="A1135" t="s">
        <v>681</v>
      </c>
      <c r="B1135" t="s">
        <v>1739</v>
      </c>
      <c r="C1135" s="1">
        <f t="shared" si="419"/>
        <v>4669</v>
      </c>
      <c r="D1135" s="7">
        <f>RANK(N1135,(N1135:P1135,Q1135:AL1135))</f>
        <v>2</v>
      </c>
      <c r="E1135" s="7">
        <f>RANK(O1135,(N1135:P1135,Q1135:AL1135))</f>
        <v>1</v>
      </c>
      <c r="F1135" s="7">
        <f>IF(P1135&gt;0,RANK(P1135,(N1135:P1135,Q1135:AL1135)),0)</f>
        <v>3</v>
      </c>
      <c r="G1135" s="1">
        <f t="shared" si="420"/>
        <v>70</v>
      </c>
      <c r="H1135" s="2">
        <f t="shared" si="417"/>
        <v>1.4992503748125937E-2</v>
      </c>
      <c r="I1135" s="2"/>
      <c r="J1135" s="2">
        <f t="shared" si="421"/>
        <v>0.37267080745341613</v>
      </c>
      <c r="K1135" s="2">
        <f t="shared" si="422"/>
        <v>0.38766331120154207</v>
      </c>
      <c r="L1135" s="2">
        <f t="shared" si="423"/>
        <v>0.23259798672092524</v>
      </c>
      <c r="M1135" s="2">
        <f t="shared" si="424"/>
        <v>7.0678946241164997E-3</v>
      </c>
      <c r="N1135" s="1">
        <v>1740</v>
      </c>
      <c r="O1135" s="1">
        <v>1810</v>
      </c>
      <c r="P1135" s="1">
        <v>1086</v>
      </c>
      <c r="Q1135" s="1">
        <v>23</v>
      </c>
      <c r="T1135" s="1">
        <v>4</v>
      </c>
      <c r="U1135" s="1">
        <v>6</v>
      </c>
      <c r="AN1135" s="7">
        <f>IF(Q1135&gt;0,RANK(Q1135,(N1135:P1135,Q1135:AL1135)),0)</f>
        <v>4</v>
      </c>
      <c r="AO1135" s="7">
        <f>IF(R1135&gt;0,RANK(R1135,(N1135:P1135,Q1135:AL1135)),0)</f>
        <v>0</v>
      </c>
      <c r="AP1135" s="7">
        <f>IF(S1135&gt;0,RANK(S1135,(N1135:P1135,Q1135:AL1135)),0)</f>
        <v>0</v>
      </c>
      <c r="AQ1135" s="7">
        <f>IF(T1135&gt;0,RANK(T1135,(N1135:P1135,Q1135:AL1135)),0)</f>
        <v>6</v>
      </c>
      <c r="AR1135" s="2">
        <f t="shared" si="425"/>
        <v>4.9261083743842365E-3</v>
      </c>
      <c r="AS1135" s="2">
        <f t="shared" si="426"/>
        <v>0</v>
      </c>
      <c r="AT1135" s="2">
        <f t="shared" si="427"/>
        <v>0</v>
      </c>
      <c r="AU1135" s="2">
        <f t="shared" si="428"/>
        <v>8.5671449989291066E-4</v>
      </c>
      <c r="AW1135" t="s">
        <v>681</v>
      </c>
      <c r="AX1135" t="s">
        <v>1739</v>
      </c>
      <c r="AY1135">
        <v>4</v>
      </c>
      <c r="BA1135" s="127">
        <v>21</v>
      </c>
      <c r="BB1135" s="130">
        <v>193</v>
      </c>
      <c r="BC1135" s="131">
        <f t="shared" si="418"/>
        <v>21193</v>
      </c>
      <c r="BE1135" s="7" t="s">
        <v>3271</v>
      </c>
    </row>
    <row r="1136" spans="1:57" ht="13" hidden="1" customHeight="1" outlineLevel="1" x14ac:dyDescent="0.2">
      <c r="A1136" t="s">
        <v>1579</v>
      </c>
      <c r="B1136" t="s">
        <v>1739</v>
      </c>
      <c r="C1136" s="1">
        <f t="shared" ref="C1136:C1160" si="429">SUM(N1136:AL1136)</f>
        <v>12103</v>
      </c>
      <c r="D1136" s="7">
        <f>RANK(N1136,(N1136:P1136,Q1136:AL1136))</f>
        <v>1</v>
      </c>
      <c r="E1136" s="7">
        <f>RANK(O1136,(N1136:P1136,Q1136:AL1136))</f>
        <v>2</v>
      </c>
      <c r="F1136" s="7">
        <f>IF(P1136&gt;0,RANK(P1136,(N1136:P1136,Q1136:AL1136)),0)</f>
        <v>3</v>
      </c>
      <c r="G1136" s="1">
        <f t="shared" ref="G1136:G1160" si="430">MAX(N1136:P1136)-LARGE(N1136:P1136,2)</f>
        <v>2491</v>
      </c>
      <c r="H1136" s="2">
        <f t="shared" si="417"/>
        <v>0.20581673965132613</v>
      </c>
      <c r="I1136" s="2"/>
      <c r="J1136" s="2">
        <f t="shared" ref="J1136:J1160" si="431">IF($C1136=0,"-",N1136/$C1136)</f>
        <v>0.54688920102453942</v>
      </c>
      <c r="K1136" s="2">
        <f t="shared" ref="K1136:K1160" si="432">IF($C1136=0,"-",O1136/$C1136)</f>
        <v>0.34107246137321323</v>
      </c>
      <c r="L1136" s="2">
        <f t="shared" ref="L1136:L1160" si="433">IF($C1136=0,"-",P1136/$C1136)</f>
        <v>0.10807237874907048</v>
      </c>
      <c r="M1136" s="2">
        <f t="shared" ref="M1136:M1160" si="434">IF(C1136=0,"-",(1-J1136-K1136-L1136))</f>
        <v>3.965958853176868E-3</v>
      </c>
      <c r="N1136" s="1">
        <v>6619</v>
      </c>
      <c r="O1136" s="1">
        <v>4128</v>
      </c>
      <c r="P1136" s="1">
        <v>1308</v>
      </c>
      <c r="Q1136" s="1">
        <v>29</v>
      </c>
      <c r="S1136" s="1">
        <v>3</v>
      </c>
      <c r="T1136" s="1">
        <v>9</v>
      </c>
      <c r="U1136" s="1">
        <v>7</v>
      </c>
      <c r="AN1136" s="7">
        <f>IF(Q1136&gt;0,RANK(Q1136,(N1136:P1136,Q1136:AL1136)),0)</f>
        <v>4</v>
      </c>
      <c r="AO1136" s="7">
        <f>IF(R1136&gt;0,RANK(R1136,(N1136:P1136,Q1136:AL1136)),0)</f>
        <v>0</v>
      </c>
      <c r="AP1136" s="7">
        <f>IF(S1136&gt;0,RANK(S1136,(N1136:P1136,Q1136:AL1136)),0)</f>
        <v>7</v>
      </c>
      <c r="AQ1136" s="7">
        <f>IF(T1136&gt;0,RANK(T1136,(N1136:P1136,Q1136:AL1136)),0)</f>
        <v>5</v>
      </c>
      <c r="AR1136" s="2">
        <f t="shared" ref="AR1136:AR1160" si="435">IF($C1136=0,"-",Q1136/$C1136)</f>
        <v>2.3961001404610425E-3</v>
      </c>
      <c r="AS1136" s="2">
        <f t="shared" ref="AS1136:AS1160" si="436">IF($C1136=0,"-",R1136/$C1136)</f>
        <v>0</v>
      </c>
      <c r="AT1136" s="2">
        <f t="shared" ref="AT1136:AT1160" si="437">IF($C1136=0,"-",S1136/$C1136)</f>
        <v>2.4787242832355615E-4</v>
      </c>
      <c r="AU1136" s="2">
        <f t="shared" ref="AU1136:AU1160" si="438">IF($C1136=0,"-",T1136/$C1136)</f>
        <v>7.4361728497066839E-4</v>
      </c>
      <c r="AW1136" t="s">
        <v>1579</v>
      </c>
      <c r="AX1136" t="s">
        <v>1739</v>
      </c>
      <c r="AY1136">
        <v>5</v>
      </c>
      <c r="BA1136" s="127">
        <v>21</v>
      </c>
      <c r="BB1136" s="130">
        <v>195</v>
      </c>
      <c r="BC1136" s="131">
        <f t="shared" si="418"/>
        <v>21195</v>
      </c>
      <c r="BE1136" s="7" t="s">
        <v>3271</v>
      </c>
    </row>
    <row r="1137" spans="1:57" ht="13" hidden="1" customHeight="1" outlineLevel="1" x14ac:dyDescent="0.2">
      <c r="A1137" t="s">
        <v>2486</v>
      </c>
      <c r="B1137" t="s">
        <v>1739</v>
      </c>
      <c r="C1137" s="1">
        <f t="shared" si="429"/>
        <v>28082</v>
      </c>
      <c r="D1137" s="7">
        <f>RANK(N1137,(N1137:P1137,Q1137:AL1137))</f>
        <v>1</v>
      </c>
      <c r="E1137" s="7">
        <f>RANK(O1137,(N1137:P1137,Q1137:AL1137))</f>
        <v>2</v>
      </c>
      <c r="F1137" s="7">
        <f>IF(P1137&gt;0,RANK(P1137,(N1137:P1137,Q1137:AL1137)),0)</f>
        <v>3</v>
      </c>
      <c r="G1137" s="1">
        <f t="shared" si="430"/>
        <v>9146</v>
      </c>
      <c r="H1137" s="2">
        <f t="shared" si="417"/>
        <v>0.3256890534862189</v>
      </c>
      <c r="I1137" s="2"/>
      <c r="J1137" s="2">
        <f t="shared" si="431"/>
        <v>0.61811836763763262</v>
      </c>
      <c r="K1137" s="2">
        <f t="shared" si="432"/>
        <v>0.29242931415141371</v>
      </c>
      <c r="L1137" s="2">
        <f t="shared" si="433"/>
        <v>8.7030838259383236E-2</v>
      </c>
      <c r="M1137" s="2">
        <f t="shared" si="434"/>
        <v>2.4214799515704377E-3</v>
      </c>
      <c r="N1137" s="1">
        <v>17358</v>
      </c>
      <c r="O1137" s="1">
        <v>8212</v>
      </c>
      <c r="P1137" s="1">
        <v>2444</v>
      </c>
      <c r="Q1137" s="1">
        <v>43</v>
      </c>
      <c r="S1137" s="1">
        <v>8</v>
      </c>
      <c r="T1137" s="1">
        <v>6</v>
      </c>
      <c r="U1137" s="1">
        <v>11</v>
      </c>
      <c r="AN1137" s="7">
        <f>IF(Q1137&gt;0,RANK(Q1137,(N1137:P1137,Q1137:AL1137)),0)</f>
        <v>4</v>
      </c>
      <c r="AO1137" s="7">
        <f>IF(R1137&gt;0,RANK(R1137,(N1137:P1137,Q1137:AL1137)),0)</f>
        <v>0</v>
      </c>
      <c r="AP1137" s="7">
        <f>IF(S1137&gt;0,RANK(S1137,(N1137:P1137,Q1137:AL1137)),0)</f>
        <v>6</v>
      </c>
      <c r="AQ1137" s="7">
        <f>IF(T1137&gt;0,RANK(T1137,(N1137:P1137,Q1137:AL1137)),0)</f>
        <v>7</v>
      </c>
      <c r="AR1137" s="2">
        <f t="shared" si="435"/>
        <v>1.5312299693754005E-3</v>
      </c>
      <c r="AS1137" s="2">
        <f t="shared" si="436"/>
        <v>0</v>
      </c>
      <c r="AT1137" s="2">
        <f t="shared" si="437"/>
        <v>2.8487999430240011E-4</v>
      </c>
      <c r="AU1137" s="2">
        <f t="shared" si="438"/>
        <v>2.1365999572680008E-4</v>
      </c>
      <c r="AW1137" t="s">
        <v>2486</v>
      </c>
      <c r="AX1137" t="s">
        <v>1739</v>
      </c>
      <c r="AY1137">
        <v>5</v>
      </c>
      <c r="BA1137" s="127">
        <v>21</v>
      </c>
      <c r="BB1137" s="130">
        <v>197</v>
      </c>
      <c r="BC1137" s="131">
        <f t="shared" si="418"/>
        <v>21197</v>
      </c>
      <c r="BE1137" s="7" t="s">
        <v>3271</v>
      </c>
    </row>
    <row r="1138" spans="1:57" ht="13" hidden="1" customHeight="1" outlineLevel="1" x14ac:dyDescent="0.2">
      <c r="A1138" t="s">
        <v>1917</v>
      </c>
      <c r="B1138" t="s">
        <v>1739</v>
      </c>
      <c r="C1138" s="1">
        <f t="shared" si="429"/>
        <v>5041</v>
      </c>
      <c r="D1138" s="7">
        <f>RANK(N1138,(N1138:P1138,Q1138:AL1138))</f>
        <v>1</v>
      </c>
      <c r="E1138" s="7">
        <f>RANK(O1138,(N1138:P1138,Q1138:AL1138))</f>
        <v>2</v>
      </c>
      <c r="F1138" s="7">
        <f>IF(P1138&gt;0,RANK(P1138,(N1138:P1138,Q1138:AL1138)),0)</f>
        <v>3</v>
      </c>
      <c r="G1138" s="1">
        <f t="shared" si="430"/>
        <v>514</v>
      </c>
      <c r="H1138" s="2">
        <f t="shared" si="417"/>
        <v>0.10196389605237056</v>
      </c>
      <c r="I1138" s="2"/>
      <c r="J1138" s="2">
        <f t="shared" si="431"/>
        <v>0.4608212656219004</v>
      </c>
      <c r="K1138" s="2">
        <f t="shared" si="432"/>
        <v>0.35885736956952985</v>
      </c>
      <c r="L1138" s="2">
        <f t="shared" si="433"/>
        <v>0.17337829795675461</v>
      </c>
      <c r="M1138" s="2">
        <f t="shared" si="434"/>
        <v>6.9430668518151439E-3</v>
      </c>
      <c r="N1138" s="1">
        <v>2323</v>
      </c>
      <c r="O1138" s="1">
        <v>1809</v>
      </c>
      <c r="P1138" s="1">
        <v>874</v>
      </c>
      <c r="Q1138" s="1">
        <v>27</v>
      </c>
      <c r="S1138" s="1">
        <v>5</v>
      </c>
      <c r="T1138" s="1">
        <v>1</v>
      </c>
      <c r="U1138" s="1">
        <v>2</v>
      </c>
      <c r="AN1138" s="7">
        <f>IF(Q1138&gt;0,RANK(Q1138,(N1138:P1138,Q1138:AL1138)),0)</f>
        <v>4</v>
      </c>
      <c r="AO1138" s="7">
        <f>IF(R1138&gt;0,RANK(R1138,(N1138:P1138,Q1138:AL1138)),0)</f>
        <v>0</v>
      </c>
      <c r="AP1138" s="7">
        <f>IF(S1138&gt;0,RANK(S1138,(N1138:P1138,Q1138:AL1138)),0)</f>
        <v>5</v>
      </c>
      <c r="AQ1138" s="7">
        <f>IF(T1138&gt;0,RANK(T1138,(N1138:P1138,Q1138:AL1138)),0)</f>
        <v>7</v>
      </c>
      <c r="AR1138" s="2">
        <f t="shared" si="435"/>
        <v>5.3560801428288035E-3</v>
      </c>
      <c r="AS1138" s="2">
        <f t="shared" si="436"/>
        <v>0</v>
      </c>
      <c r="AT1138" s="2">
        <f t="shared" si="437"/>
        <v>9.918666931164452E-4</v>
      </c>
      <c r="AU1138" s="2">
        <f t="shared" si="438"/>
        <v>1.9837333862328903E-4</v>
      </c>
      <c r="AW1138" t="s">
        <v>1917</v>
      </c>
      <c r="AX1138" t="s">
        <v>1739</v>
      </c>
      <c r="AY1138">
        <v>6</v>
      </c>
      <c r="BA1138" s="127">
        <v>21</v>
      </c>
      <c r="BB1138" s="130">
        <v>199</v>
      </c>
      <c r="BC1138" s="131">
        <f t="shared" si="418"/>
        <v>21199</v>
      </c>
      <c r="BE1138" s="7" t="s">
        <v>3271</v>
      </c>
    </row>
    <row r="1139" spans="1:57" ht="13" hidden="1" customHeight="1" outlineLevel="1" x14ac:dyDescent="0.2">
      <c r="A1139" t="s">
        <v>216</v>
      </c>
      <c r="B1139" t="s">
        <v>1739</v>
      </c>
      <c r="C1139" s="1">
        <f t="shared" si="429"/>
        <v>19414</v>
      </c>
      <c r="D1139" s="7">
        <f>RANK(N1139,(N1139:P1139,Q1139:AL1139))</f>
        <v>2</v>
      </c>
      <c r="E1139" s="7">
        <f>RANK(O1139,(N1139:P1139,Q1139:AL1139))</f>
        <v>1</v>
      </c>
      <c r="F1139" s="7">
        <f>IF(P1139&gt;0,RANK(P1139,(N1139:P1139,Q1139:AL1139)),0)</f>
        <v>3</v>
      </c>
      <c r="G1139" s="1">
        <f t="shared" si="430"/>
        <v>5958</v>
      </c>
      <c r="H1139" s="2">
        <f t="shared" si="417"/>
        <v>0.30689193365612444</v>
      </c>
      <c r="I1139" s="2"/>
      <c r="J1139" s="2">
        <f t="shared" si="431"/>
        <v>0.28149788812197385</v>
      </c>
      <c r="K1139" s="2">
        <f t="shared" si="432"/>
        <v>0.58838982177809829</v>
      </c>
      <c r="L1139" s="2">
        <f t="shared" si="433"/>
        <v>0.12614608014834655</v>
      </c>
      <c r="M1139" s="2">
        <f t="shared" si="434"/>
        <v>3.9662099515813121E-3</v>
      </c>
      <c r="N1139" s="1">
        <v>5465</v>
      </c>
      <c r="O1139" s="1">
        <v>11423</v>
      </c>
      <c r="P1139" s="1">
        <v>2449</v>
      </c>
      <c r="Q1139" s="1">
        <v>56</v>
      </c>
      <c r="S1139" s="1">
        <v>2</v>
      </c>
      <c r="T1139" s="1">
        <v>8</v>
      </c>
      <c r="U1139" s="1">
        <v>11</v>
      </c>
      <c r="AN1139" s="7">
        <f>IF(Q1139&gt;0,RANK(Q1139,(N1139:P1139,Q1139:AL1139)),0)</f>
        <v>4</v>
      </c>
      <c r="AO1139" s="7">
        <f>IF(R1139&gt;0,RANK(R1139,(N1139:P1139,Q1139:AL1139)),0)</f>
        <v>0</v>
      </c>
      <c r="AP1139" s="7">
        <f>IF(S1139&gt;0,RANK(S1139,(N1139:P1139,Q1139:AL1139)),0)</f>
        <v>7</v>
      </c>
      <c r="AQ1139" s="7">
        <f>IF(T1139&gt;0,RANK(T1139,(N1139:P1139,Q1139:AL1139)),0)</f>
        <v>6</v>
      </c>
      <c r="AR1139" s="2">
        <f t="shared" si="435"/>
        <v>2.8845163284227878E-3</v>
      </c>
      <c r="AS1139" s="2">
        <f t="shared" si="436"/>
        <v>0</v>
      </c>
      <c r="AT1139" s="2">
        <f t="shared" si="437"/>
        <v>1.0301844030081384E-4</v>
      </c>
      <c r="AU1139" s="2">
        <f t="shared" si="438"/>
        <v>4.1207376120325537E-4</v>
      </c>
      <c r="AW1139" t="s">
        <v>216</v>
      </c>
      <c r="AX1139" t="s">
        <v>1739</v>
      </c>
      <c r="AY1139">
        <v>5</v>
      </c>
      <c r="BA1139" s="127">
        <v>21</v>
      </c>
      <c r="BB1139" s="130">
        <v>201</v>
      </c>
      <c r="BC1139" s="131">
        <f t="shared" si="418"/>
        <v>21201</v>
      </c>
      <c r="BE1139" s="7" t="s">
        <v>3271</v>
      </c>
    </row>
    <row r="1140" spans="1:57" ht="13" hidden="1" customHeight="1" outlineLevel="1" x14ac:dyDescent="0.2">
      <c r="A1140" t="s">
        <v>1651</v>
      </c>
      <c r="B1140" t="s">
        <v>1739</v>
      </c>
      <c r="C1140" s="1">
        <f t="shared" si="429"/>
        <v>945</v>
      </c>
      <c r="D1140" s="7">
        <f>RANK(N1140,(N1140:P1140,Q1140:AL1140))</f>
        <v>1</v>
      </c>
      <c r="E1140" s="7">
        <f>RANK(O1140,(N1140:P1140,Q1140:AL1140))</f>
        <v>2</v>
      </c>
      <c r="F1140" s="7">
        <f>IF(P1140&gt;0,RANK(P1140,(N1140:P1140,Q1140:AL1140)),0)</f>
        <v>3</v>
      </c>
      <c r="G1140" s="1">
        <f t="shared" si="430"/>
        <v>110</v>
      </c>
      <c r="H1140" s="2">
        <f t="shared" si="417"/>
        <v>0.1164021164021164</v>
      </c>
      <c r="I1140" s="2"/>
      <c r="J1140" s="2">
        <f t="shared" si="431"/>
        <v>0.46455026455026455</v>
      </c>
      <c r="K1140" s="2">
        <f t="shared" si="432"/>
        <v>0.34814814814814815</v>
      </c>
      <c r="L1140" s="2">
        <f t="shared" si="433"/>
        <v>0.17989417989417988</v>
      </c>
      <c r="M1140" s="2">
        <f t="shared" si="434"/>
        <v>7.4074074074073626E-3</v>
      </c>
      <c r="N1140" s="1">
        <v>439</v>
      </c>
      <c r="O1140" s="1">
        <v>329</v>
      </c>
      <c r="P1140" s="1">
        <v>170</v>
      </c>
      <c r="Q1140" s="1">
        <v>5</v>
      </c>
      <c r="S1140" s="1">
        <v>1</v>
      </c>
      <c r="U1140" s="1">
        <v>1</v>
      </c>
      <c r="AN1140" s="7">
        <f>IF(Q1140&gt;0,RANK(Q1140,(N1140:P1140,Q1140:AL1140)),0)</f>
        <v>4</v>
      </c>
      <c r="AO1140" s="7">
        <f>IF(R1140&gt;0,RANK(R1140,(N1140:P1140,Q1140:AL1140)),0)</f>
        <v>0</v>
      </c>
      <c r="AP1140" s="7">
        <f>IF(S1140&gt;0,RANK(S1140,(N1140:P1140,Q1140:AL1140)),0)</f>
        <v>5</v>
      </c>
      <c r="AQ1140" s="7">
        <f>IF(T1140&gt;0,RANK(T1140,(N1140:P1140,Q1140:AL1140)),0)</f>
        <v>0</v>
      </c>
      <c r="AR1140" s="2">
        <f t="shared" si="435"/>
        <v>5.2910052910052907E-3</v>
      </c>
      <c r="AS1140" s="2">
        <f t="shared" si="436"/>
        <v>0</v>
      </c>
      <c r="AT1140" s="2">
        <f t="shared" si="437"/>
        <v>1.0582010582010583E-3</v>
      </c>
      <c r="AU1140" s="2">
        <f t="shared" si="438"/>
        <v>0</v>
      </c>
      <c r="AW1140" t="s">
        <v>1651</v>
      </c>
      <c r="AX1140" t="s">
        <v>1739</v>
      </c>
      <c r="AY1140">
        <v>4</v>
      </c>
      <c r="BA1140" s="127">
        <v>21</v>
      </c>
      <c r="BB1140" s="130">
        <v>203</v>
      </c>
      <c r="BC1140" s="131">
        <f t="shared" si="418"/>
        <v>21203</v>
      </c>
      <c r="BE1140" s="7" t="s">
        <v>3271</v>
      </c>
    </row>
    <row r="1141" spans="1:57" ht="13" hidden="1" customHeight="1" outlineLevel="1" x14ac:dyDescent="0.2">
      <c r="A1141" t="s">
        <v>1973</v>
      </c>
      <c r="B1141" t="s">
        <v>1739</v>
      </c>
      <c r="C1141" s="1">
        <f t="shared" si="429"/>
        <v>4897</v>
      </c>
      <c r="D1141" s="7">
        <f>RANK(N1141,(N1141:P1141,Q1141:AL1141))</f>
        <v>2</v>
      </c>
      <c r="E1141" s="7">
        <f>RANK(O1141,(N1141:P1141,Q1141:AL1141))</f>
        <v>1</v>
      </c>
      <c r="F1141" s="7">
        <f>IF(P1141&gt;0,RANK(P1141,(N1141:P1141,Q1141:AL1141)),0)</f>
        <v>3</v>
      </c>
      <c r="G1141" s="1">
        <f t="shared" si="430"/>
        <v>2143</v>
      </c>
      <c r="H1141" s="2">
        <f t="shared" si="417"/>
        <v>0.43761486624463958</v>
      </c>
      <c r="I1141" s="2"/>
      <c r="J1141" s="2">
        <f t="shared" si="431"/>
        <v>0.23361241576475394</v>
      </c>
      <c r="K1141" s="2">
        <f t="shared" si="432"/>
        <v>0.67122728200939352</v>
      </c>
      <c r="L1141" s="2">
        <f t="shared" si="433"/>
        <v>9.1076169083112113E-2</v>
      </c>
      <c r="M1141" s="2">
        <f t="shared" si="434"/>
        <v>4.0841331427404759E-3</v>
      </c>
      <c r="N1141" s="1">
        <v>1144</v>
      </c>
      <c r="O1141" s="1">
        <v>3287</v>
      </c>
      <c r="P1141" s="1">
        <v>446</v>
      </c>
      <c r="Q1141" s="1">
        <v>10</v>
      </c>
      <c r="S1141" s="1">
        <v>2</v>
      </c>
      <c r="T1141" s="1">
        <v>4</v>
      </c>
      <c r="U1141" s="1">
        <v>4</v>
      </c>
      <c r="AN1141" s="7">
        <f>IF(Q1141&gt;0,RANK(Q1141,(N1141:P1141,Q1141:AL1141)),0)</f>
        <v>4</v>
      </c>
      <c r="AO1141" s="7">
        <f>IF(R1141&gt;0,RANK(R1141,(N1141:P1141,Q1141:AL1141)),0)</f>
        <v>0</v>
      </c>
      <c r="AP1141" s="7">
        <f>IF(S1141&gt;0,RANK(S1141,(N1141:P1141,Q1141:AL1141)),0)</f>
        <v>7</v>
      </c>
      <c r="AQ1141" s="7">
        <f>IF(T1141&gt;0,RANK(T1141,(N1141:P1141,Q1141:AL1141)),0)</f>
        <v>5</v>
      </c>
      <c r="AR1141" s="2">
        <f t="shared" si="435"/>
        <v>2.0420665713702267E-3</v>
      </c>
      <c r="AS1141" s="2">
        <f t="shared" si="436"/>
        <v>0</v>
      </c>
      <c r="AT1141" s="2">
        <f t="shared" si="437"/>
        <v>4.0841331427404531E-4</v>
      </c>
      <c r="AU1141" s="2">
        <f t="shared" si="438"/>
        <v>8.1682662854809063E-4</v>
      </c>
      <c r="AW1141" t="s">
        <v>1973</v>
      </c>
      <c r="AX1141" t="s">
        <v>1739</v>
      </c>
      <c r="AY1141">
        <v>5</v>
      </c>
      <c r="BA1141" s="127">
        <v>21</v>
      </c>
      <c r="BB1141" s="130">
        <v>205</v>
      </c>
      <c r="BC1141" s="131">
        <f t="shared" si="418"/>
        <v>21205</v>
      </c>
      <c r="BE1141" s="7" t="s">
        <v>3271</v>
      </c>
    </row>
    <row r="1142" spans="1:57" ht="13" hidden="1" customHeight="1" outlineLevel="1" x14ac:dyDescent="0.2">
      <c r="A1142" t="s">
        <v>804</v>
      </c>
      <c r="B1142" t="s">
        <v>1739</v>
      </c>
      <c r="C1142" s="1">
        <f t="shared" si="429"/>
        <v>7274</v>
      </c>
      <c r="D1142" s="7">
        <f>RANK(N1142,(N1142:P1142,Q1142:AL1142))</f>
        <v>1</v>
      </c>
      <c r="E1142" s="7">
        <f>RANK(O1142,(N1142:P1142,Q1142:AL1142))</f>
        <v>2</v>
      </c>
      <c r="F1142" s="7">
        <f>IF(P1142&gt;0,RANK(P1142,(N1142:P1142,Q1142:AL1142)),0)</f>
        <v>3</v>
      </c>
      <c r="G1142" s="1">
        <f t="shared" si="430"/>
        <v>1089</v>
      </c>
      <c r="H1142" s="2">
        <f t="shared" si="417"/>
        <v>0.14971130052240858</v>
      </c>
      <c r="I1142" s="2"/>
      <c r="J1142" s="2">
        <f t="shared" si="431"/>
        <v>0.48913940060489414</v>
      </c>
      <c r="K1142" s="2">
        <f t="shared" si="432"/>
        <v>0.33942810008248558</v>
      </c>
      <c r="L1142" s="2">
        <f t="shared" si="433"/>
        <v>0.16662084135276325</v>
      </c>
      <c r="M1142" s="2">
        <f t="shared" si="434"/>
        <v>4.8116579598570242E-3</v>
      </c>
      <c r="N1142" s="1">
        <v>3558</v>
      </c>
      <c r="O1142" s="1">
        <v>2469</v>
      </c>
      <c r="P1142" s="1">
        <v>1212</v>
      </c>
      <c r="Q1142" s="1">
        <v>22</v>
      </c>
      <c r="S1142" s="1">
        <v>5</v>
      </c>
      <c r="T1142" s="1">
        <v>3</v>
      </c>
      <c r="U1142" s="1">
        <v>5</v>
      </c>
      <c r="AN1142" s="7">
        <f>IF(Q1142&gt;0,RANK(Q1142,(N1142:P1142,Q1142:AL1142)),0)</f>
        <v>4</v>
      </c>
      <c r="AO1142" s="7">
        <f>IF(R1142&gt;0,RANK(R1142,(N1142:P1142,Q1142:AL1142)),0)</f>
        <v>0</v>
      </c>
      <c r="AP1142" s="7">
        <f>IF(S1142&gt;0,RANK(S1142,(N1142:P1142,Q1142:AL1142)),0)</f>
        <v>5</v>
      </c>
      <c r="AQ1142" s="7">
        <f>IF(T1142&gt;0,RANK(T1142,(N1142:P1142,Q1142:AL1142)),0)</f>
        <v>7</v>
      </c>
      <c r="AR1142" s="2">
        <f t="shared" si="435"/>
        <v>3.0244707176244156E-3</v>
      </c>
      <c r="AS1142" s="2">
        <f t="shared" si="436"/>
        <v>0</v>
      </c>
      <c r="AT1142" s="2">
        <f t="shared" si="437"/>
        <v>6.8737970855100358E-4</v>
      </c>
      <c r="AU1142" s="2">
        <f t="shared" si="438"/>
        <v>4.1242782513060212E-4</v>
      </c>
      <c r="AW1142" t="s">
        <v>804</v>
      </c>
      <c r="AX1142" t="s">
        <v>1739</v>
      </c>
      <c r="AY1142">
        <v>4</v>
      </c>
      <c r="BA1142" s="127">
        <v>21</v>
      </c>
      <c r="BB1142" s="130">
        <v>207</v>
      </c>
      <c r="BC1142" s="131">
        <f t="shared" si="418"/>
        <v>21207</v>
      </c>
      <c r="BE1142" s="7" t="s">
        <v>3271</v>
      </c>
    </row>
    <row r="1143" spans="1:57" ht="13" hidden="1" customHeight="1" outlineLevel="1" x14ac:dyDescent="0.2">
      <c r="A1143" t="s">
        <v>2151</v>
      </c>
      <c r="B1143" t="s">
        <v>1739</v>
      </c>
      <c r="C1143" s="1">
        <f t="shared" si="429"/>
        <v>7285</v>
      </c>
      <c r="D1143" s="7">
        <f>RANK(N1143,(N1143:P1143,Q1143:AL1143))</f>
        <v>2</v>
      </c>
      <c r="E1143" s="7">
        <f>RANK(O1143,(N1143:P1143,Q1143:AL1143))</f>
        <v>1</v>
      </c>
      <c r="F1143" s="7">
        <f>IF(P1143&gt;0,RANK(P1143,(N1143:P1143,Q1143:AL1143)),0)</f>
        <v>3</v>
      </c>
      <c r="G1143" s="1">
        <f t="shared" si="430"/>
        <v>2691</v>
      </c>
      <c r="H1143" s="2">
        <f t="shared" si="417"/>
        <v>0.3693891557995882</v>
      </c>
      <c r="I1143" s="2"/>
      <c r="J1143" s="2">
        <f t="shared" si="431"/>
        <v>0.26767330130404943</v>
      </c>
      <c r="K1143" s="2">
        <f t="shared" si="432"/>
        <v>0.63706245710363762</v>
      </c>
      <c r="L1143" s="2">
        <f t="shared" si="433"/>
        <v>9.2381606039807829E-2</v>
      </c>
      <c r="M1143" s="2">
        <f t="shared" si="434"/>
        <v>2.8826355525051195E-3</v>
      </c>
      <c r="N1143" s="1">
        <v>1950</v>
      </c>
      <c r="O1143" s="1">
        <v>4641</v>
      </c>
      <c r="P1143" s="1">
        <v>673</v>
      </c>
      <c r="Q1143" s="1">
        <v>14</v>
      </c>
      <c r="S1143" s="1">
        <v>2</v>
      </c>
      <c r="T1143" s="1">
        <v>3</v>
      </c>
      <c r="U1143" s="1">
        <v>2</v>
      </c>
      <c r="AN1143" s="7">
        <f>IF(Q1143&gt;0,RANK(Q1143,(N1143:P1143,Q1143:AL1143)),0)</f>
        <v>4</v>
      </c>
      <c r="AO1143" s="7">
        <f>IF(R1143&gt;0,RANK(R1143,(N1143:P1143,Q1143:AL1143)),0)</f>
        <v>0</v>
      </c>
      <c r="AP1143" s="7">
        <f>IF(S1143&gt;0,RANK(S1143,(N1143:P1143,Q1143:AL1143)),0)</f>
        <v>6</v>
      </c>
      <c r="AQ1143" s="7">
        <f>IF(T1143&gt;0,RANK(T1143,(N1143:P1143,Q1143:AL1143)),0)</f>
        <v>5</v>
      </c>
      <c r="AR1143" s="2">
        <f t="shared" si="435"/>
        <v>1.9217570350034316E-3</v>
      </c>
      <c r="AS1143" s="2">
        <f t="shared" si="436"/>
        <v>0</v>
      </c>
      <c r="AT1143" s="2">
        <f t="shared" si="437"/>
        <v>2.7453671928620452E-4</v>
      </c>
      <c r="AU1143" s="2">
        <f t="shared" si="438"/>
        <v>4.1180507892930678E-4</v>
      </c>
      <c r="AW1143" t="s">
        <v>2151</v>
      </c>
      <c r="AX1143" t="s">
        <v>1739</v>
      </c>
      <c r="AY1143">
        <v>1</v>
      </c>
      <c r="BA1143" s="127">
        <v>21</v>
      </c>
      <c r="BB1143" s="130">
        <v>209</v>
      </c>
      <c r="BC1143" s="131">
        <f t="shared" si="418"/>
        <v>21209</v>
      </c>
      <c r="BE1143" s="7" t="s">
        <v>3271</v>
      </c>
    </row>
    <row r="1144" spans="1:57" ht="13" hidden="1" customHeight="1" outlineLevel="1" x14ac:dyDescent="0.2">
      <c r="A1144" t="s">
        <v>1465</v>
      </c>
      <c r="B1144" t="s">
        <v>1739</v>
      </c>
      <c r="C1144" s="1">
        <f t="shared" si="429"/>
        <v>9273</v>
      </c>
      <c r="D1144" s="7">
        <f>RANK(N1144,(N1144:P1144,Q1144:AL1144))</f>
        <v>2</v>
      </c>
      <c r="E1144" s="7">
        <f>RANK(O1144,(N1144:P1144,Q1144:AL1144))</f>
        <v>1</v>
      </c>
      <c r="F1144" s="7">
        <f>IF(P1144&gt;0,RANK(P1144,(N1144:P1144,Q1144:AL1144)),0)</f>
        <v>3</v>
      </c>
      <c r="G1144" s="1">
        <f t="shared" si="430"/>
        <v>171</v>
      </c>
      <c r="H1144" s="2">
        <f t="shared" si="417"/>
        <v>1.8440634098997089E-2</v>
      </c>
      <c r="I1144" s="2"/>
      <c r="J1144" s="2">
        <f t="shared" si="431"/>
        <v>0.39242963442251699</v>
      </c>
      <c r="K1144" s="2">
        <f t="shared" si="432"/>
        <v>0.41087026852151409</v>
      </c>
      <c r="L1144" s="2">
        <f t="shared" si="433"/>
        <v>0.19411193788417988</v>
      </c>
      <c r="M1144" s="2">
        <f t="shared" si="434"/>
        <v>2.588159171789034E-3</v>
      </c>
      <c r="N1144" s="1">
        <v>3639</v>
      </c>
      <c r="O1144" s="1">
        <v>3810</v>
      </c>
      <c r="P1144" s="1">
        <v>1800</v>
      </c>
      <c r="Q1144" s="1">
        <v>12</v>
      </c>
      <c r="S1144" s="1">
        <v>3</v>
      </c>
      <c r="T1144" s="1">
        <v>4</v>
      </c>
      <c r="U1144" s="1">
        <v>5</v>
      </c>
      <c r="AN1144" s="7">
        <f>IF(Q1144&gt;0,RANK(Q1144,(N1144:P1144,Q1144:AL1144)),0)</f>
        <v>4</v>
      </c>
      <c r="AO1144" s="7">
        <f>IF(R1144&gt;0,RANK(R1144,(N1144:P1144,Q1144:AL1144)),0)</f>
        <v>0</v>
      </c>
      <c r="AP1144" s="7">
        <f>IF(S1144&gt;0,RANK(S1144,(N1144:P1144,Q1144:AL1144)),0)</f>
        <v>7</v>
      </c>
      <c r="AQ1144" s="7">
        <f>IF(T1144&gt;0,RANK(T1144,(N1144:P1144,Q1144:AL1144)),0)</f>
        <v>6</v>
      </c>
      <c r="AR1144" s="2">
        <f t="shared" si="435"/>
        <v>1.2940795858945326E-3</v>
      </c>
      <c r="AS1144" s="2">
        <f t="shared" si="436"/>
        <v>0</v>
      </c>
      <c r="AT1144" s="2">
        <f t="shared" si="437"/>
        <v>3.2351989647363315E-4</v>
      </c>
      <c r="AU1144" s="2">
        <f t="shared" si="438"/>
        <v>4.3135986196484415E-4</v>
      </c>
      <c r="AW1144" t="s">
        <v>1465</v>
      </c>
      <c r="AX1144" t="s">
        <v>1739</v>
      </c>
      <c r="AY1144">
        <v>6</v>
      </c>
      <c r="BA1144" s="127">
        <v>21</v>
      </c>
      <c r="BB1144" s="130">
        <v>211</v>
      </c>
      <c r="BC1144" s="131">
        <f t="shared" si="418"/>
        <v>21211</v>
      </c>
      <c r="BE1144" s="7" t="s">
        <v>3271</v>
      </c>
    </row>
    <row r="1145" spans="1:57" ht="13" hidden="1" customHeight="1" outlineLevel="1" x14ac:dyDescent="0.2">
      <c r="A1145" t="s">
        <v>1816</v>
      </c>
      <c r="B1145" t="s">
        <v>1739</v>
      </c>
      <c r="C1145" s="1">
        <f t="shared" si="429"/>
        <v>10445</v>
      </c>
      <c r="D1145" s="7">
        <f>RANK(N1145,(N1145:P1145,Q1145:AL1145))</f>
        <v>2</v>
      </c>
      <c r="E1145" s="7">
        <f>RANK(O1145,(N1145:P1145,Q1145:AL1145))</f>
        <v>1</v>
      </c>
      <c r="F1145" s="7">
        <f>IF(P1145&gt;0,RANK(P1145,(N1145:P1145,Q1145:AL1145)),0)</f>
        <v>3</v>
      </c>
      <c r="G1145" s="1">
        <f t="shared" si="430"/>
        <v>152</v>
      </c>
      <c r="H1145" s="2">
        <f t="shared" si="417"/>
        <v>1.4552417424605075E-2</v>
      </c>
      <c r="I1145" s="2"/>
      <c r="J1145" s="2">
        <f t="shared" si="431"/>
        <v>0.42106270943034946</v>
      </c>
      <c r="K1145" s="2">
        <f t="shared" si="432"/>
        <v>0.43561512685495452</v>
      </c>
      <c r="L1145" s="2">
        <f t="shared" si="433"/>
        <v>0.1389181426519866</v>
      </c>
      <c r="M1145" s="2">
        <f t="shared" si="434"/>
        <v>4.4040210627094845E-3</v>
      </c>
      <c r="N1145" s="1">
        <v>4398</v>
      </c>
      <c r="O1145" s="1">
        <v>4550</v>
      </c>
      <c r="P1145" s="1">
        <v>1451</v>
      </c>
      <c r="Q1145" s="1">
        <v>24</v>
      </c>
      <c r="T1145" s="1">
        <v>6</v>
      </c>
      <c r="U1145" s="1">
        <v>16</v>
      </c>
      <c r="AN1145" s="7">
        <f>IF(Q1145&gt;0,RANK(Q1145,(N1145:P1145,Q1145:AL1145)),0)</f>
        <v>4</v>
      </c>
      <c r="AO1145" s="7">
        <f>IF(R1145&gt;0,RANK(R1145,(N1145:P1145,Q1145:AL1145)),0)</f>
        <v>0</v>
      </c>
      <c r="AP1145" s="7">
        <f>IF(S1145&gt;0,RANK(S1145,(N1145:P1145,Q1145:AL1145)),0)</f>
        <v>0</v>
      </c>
      <c r="AQ1145" s="7">
        <f>IF(T1145&gt;0,RANK(T1145,(N1145:P1145,Q1145:AL1145)),0)</f>
        <v>6</v>
      </c>
      <c r="AR1145" s="2">
        <f t="shared" si="435"/>
        <v>2.2977501196744855E-3</v>
      </c>
      <c r="AS1145" s="2">
        <f t="shared" si="436"/>
        <v>0</v>
      </c>
      <c r="AT1145" s="2">
        <f t="shared" si="437"/>
        <v>0</v>
      </c>
      <c r="AU1145" s="2">
        <f t="shared" si="438"/>
        <v>5.7443752991862137E-4</v>
      </c>
      <c r="AW1145" t="s">
        <v>1816</v>
      </c>
      <c r="AX1145" t="s">
        <v>1739</v>
      </c>
      <c r="AY1145">
        <v>4</v>
      </c>
      <c r="BA1145" s="127">
        <v>21</v>
      </c>
      <c r="BB1145" s="130">
        <v>213</v>
      </c>
      <c r="BC1145" s="131">
        <f t="shared" si="418"/>
        <v>21213</v>
      </c>
      <c r="BE1145" s="7" t="s">
        <v>3271</v>
      </c>
    </row>
    <row r="1146" spans="1:57" ht="13" hidden="1" customHeight="1" outlineLevel="1" x14ac:dyDescent="0.2">
      <c r="A1146" t="s">
        <v>805</v>
      </c>
      <c r="B1146" t="s">
        <v>1739</v>
      </c>
      <c r="C1146" s="1">
        <f t="shared" si="429"/>
        <v>5840</v>
      </c>
      <c r="D1146" s="7">
        <f>RANK(N1146,(N1146:P1146,Q1146:AL1146))</f>
        <v>1</v>
      </c>
      <c r="E1146" s="7">
        <f>RANK(O1146,(N1146:P1146,Q1146:AL1146))</f>
        <v>2</v>
      </c>
      <c r="F1146" s="7">
        <f>IF(P1146&gt;0,RANK(P1146,(N1146:P1146,Q1146:AL1146)),0)</f>
        <v>3</v>
      </c>
      <c r="G1146" s="1">
        <f t="shared" si="430"/>
        <v>554</v>
      </c>
      <c r="H1146" s="2">
        <f t="shared" si="417"/>
        <v>9.4863013698630136E-2</v>
      </c>
      <c r="I1146" s="2"/>
      <c r="J1146" s="2">
        <f t="shared" si="431"/>
        <v>0.48527397260273974</v>
      </c>
      <c r="K1146" s="2">
        <f t="shared" si="432"/>
        <v>0.3904109589041096</v>
      </c>
      <c r="L1146" s="2">
        <f t="shared" si="433"/>
        <v>0.12123287671232877</v>
      </c>
      <c r="M1146" s="2">
        <f t="shared" si="434"/>
        <v>3.0821917808218913E-3</v>
      </c>
      <c r="N1146" s="1">
        <v>2834</v>
      </c>
      <c r="O1146" s="1">
        <v>2280</v>
      </c>
      <c r="P1146" s="1">
        <v>708</v>
      </c>
      <c r="Q1146" s="1">
        <v>10</v>
      </c>
      <c r="S1146" s="1">
        <v>3</v>
      </c>
      <c r="T1146" s="1">
        <v>4</v>
      </c>
      <c r="U1146" s="1">
        <v>1</v>
      </c>
      <c r="AN1146" s="7">
        <f>IF(Q1146&gt;0,RANK(Q1146,(N1146:P1146,Q1146:AL1146)),0)</f>
        <v>4</v>
      </c>
      <c r="AO1146" s="7">
        <f>IF(R1146&gt;0,RANK(R1146,(N1146:P1146,Q1146:AL1146)),0)</f>
        <v>0</v>
      </c>
      <c r="AP1146" s="7">
        <f>IF(S1146&gt;0,RANK(S1146,(N1146:P1146,Q1146:AL1146)),0)</f>
        <v>6</v>
      </c>
      <c r="AQ1146" s="7">
        <f>IF(T1146&gt;0,RANK(T1146,(N1146:P1146,Q1146:AL1146)),0)</f>
        <v>5</v>
      </c>
      <c r="AR1146" s="2">
        <f t="shared" si="435"/>
        <v>1.7123287671232876E-3</v>
      </c>
      <c r="AS1146" s="2">
        <f t="shared" si="436"/>
        <v>0</v>
      </c>
      <c r="AT1146" s="2">
        <f t="shared" si="437"/>
        <v>5.1369863013698625E-4</v>
      </c>
      <c r="AU1146" s="2">
        <f t="shared" si="438"/>
        <v>6.8493150684931507E-4</v>
      </c>
      <c r="AW1146" t="s">
        <v>805</v>
      </c>
      <c r="AX1146" t="s">
        <v>1739</v>
      </c>
      <c r="AY1146">
        <v>1</v>
      </c>
      <c r="BA1146" s="127">
        <v>21</v>
      </c>
      <c r="BB1146" s="130">
        <v>215</v>
      </c>
      <c r="BC1146" s="131">
        <f t="shared" si="418"/>
        <v>21215</v>
      </c>
      <c r="BE1146" s="7" t="s">
        <v>3271</v>
      </c>
    </row>
    <row r="1147" spans="1:57" ht="13" hidden="1" customHeight="1" outlineLevel="1" x14ac:dyDescent="0.2">
      <c r="A1147" t="s">
        <v>154</v>
      </c>
      <c r="B1147" t="s">
        <v>1739</v>
      </c>
      <c r="C1147" s="1">
        <f t="shared" si="429"/>
        <v>3167</v>
      </c>
      <c r="D1147" s="7">
        <f>RANK(N1147,(N1147:P1147,Q1147:AL1147))</f>
        <v>1</v>
      </c>
      <c r="E1147" s="7">
        <f>RANK(O1147,(N1147:P1147,Q1147:AL1147))</f>
        <v>2</v>
      </c>
      <c r="F1147" s="7">
        <f>IF(P1147&gt;0,RANK(P1147,(N1147:P1147,Q1147:AL1147)),0)</f>
        <v>3</v>
      </c>
      <c r="G1147" s="1">
        <f t="shared" si="430"/>
        <v>78</v>
      </c>
      <c r="H1147" s="2">
        <f t="shared" si="417"/>
        <v>2.4628986422481843E-2</v>
      </c>
      <c r="I1147" s="2"/>
      <c r="J1147" s="2">
        <f t="shared" si="431"/>
        <v>0.43669087464477424</v>
      </c>
      <c r="K1147" s="2">
        <f t="shared" si="432"/>
        <v>0.41206188822229239</v>
      </c>
      <c r="L1147" s="2">
        <f t="shared" si="433"/>
        <v>0.14714240606251974</v>
      </c>
      <c r="M1147" s="2">
        <f t="shared" si="434"/>
        <v>4.1048310704136781E-3</v>
      </c>
      <c r="N1147" s="1">
        <v>1383</v>
      </c>
      <c r="O1147" s="1">
        <v>1305</v>
      </c>
      <c r="P1147" s="1">
        <v>466</v>
      </c>
      <c r="Q1147" s="1">
        <v>11</v>
      </c>
      <c r="U1147" s="1">
        <v>2</v>
      </c>
      <c r="AN1147" s="7">
        <f>IF(Q1147&gt;0,RANK(Q1147,(N1147:P1147,Q1147:AL1147)),0)</f>
        <v>4</v>
      </c>
      <c r="AO1147" s="7">
        <f>IF(R1147&gt;0,RANK(R1147,(N1147:P1147,Q1147:AL1147)),0)</f>
        <v>0</v>
      </c>
      <c r="AP1147" s="7">
        <f>IF(S1147&gt;0,RANK(S1147,(N1147:P1147,Q1147:AL1147)),0)</f>
        <v>0</v>
      </c>
      <c r="AQ1147" s="7">
        <f>IF(T1147&gt;0,RANK(T1147,(N1147:P1147,Q1147:AL1147)),0)</f>
        <v>0</v>
      </c>
      <c r="AR1147" s="2">
        <f t="shared" si="435"/>
        <v>3.4733185980423114E-3</v>
      </c>
      <c r="AS1147" s="2">
        <f t="shared" si="436"/>
        <v>0</v>
      </c>
      <c r="AT1147" s="2">
        <f t="shared" si="437"/>
        <v>0</v>
      </c>
      <c r="AU1147" s="2">
        <f t="shared" si="438"/>
        <v>0</v>
      </c>
      <c r="AW1147" t="s">
        <v>154</v>
      </c>
      <c r="AX1147" t="s">
        <v>1739</v>
      </c>
      <c r="AY1147">
        <v>2</v>
      </c>
      <c r="BA1147" s="127">
        <v>21</v>
      </c>
      <c r="BB1147" s="130">
        <v>217</v>
      </c>
      <c r="BC1147" s="131">
        <f t="shared" si="418"/>
        <v>21217</v>
      </c>
      <c r="BE1147" s="7" t="s">
        <v>3271</v>
      </c>
    </row>
    <row r="1148" spans="1:57" ht="13" hidden="1" customHeight="1" outlineLevel="1" x14ac:dyDescent="0.2">
      <c r="A1148" t="s">
        <v>844</v>
      </c>
      <c r="B1148" t="s">
        <v>1739</v>
      </c>
      <c r="C1148" s="1">
        <f t="shared" si="429"/>
        <v>8920</v>
      </c>
      <c r="D1148" s="7">
        <f>RANK(N1148,(N1148:P1148,Q1148:AL1148))</f>
        <v>2</v>
      </c>
      <c r="E1148" s="7">
        <f>RANK(O1148,(N1148:P1148,Q1148:AL1148))</f>
        <v>1</v>
      </c>
      <c r="F1148" s="7">
        <f>IF(P1148&gt;0,RANK(P1148,(N1148:P1148,Q1148:AL1148)),0)</f>
        <v>3</v>
      </c>
      <c r="G1148" s="1">
        <f t="shared" si="430"/>
        <v>801</v>
      </c>
      <c r="H1148" s="2">
        <f t="shared" si="417"/>
        <v>8.9798206278026912E-2</v>
      </c>
      <c r="I1148" s="2"/>
      <c r="J1148" s="2">
        <f t="shared" si="431"/>
        <v>0.39439461883408072</v>
      </c>
      <c r="K1148" s="2">
        <f t="shared" si="432"/>
        <v>0.48419282511210765</v>
      </c>
      <c r="L1148" s="2">
        <f t="shared" si="433"/>
        <v>0.11704035874439461</v>
      </c>
      <c r="M1148" s="2">
        <f t="shared" si="434"/>
        <v>4.3721973094169586E-3</v>
      </c>
      <c r="N1148" s="1">
        <v>3518</v>
      </c>
      <c r="O1148" s="1">
        <v>4319</v>
      </c>
      <c r="P1148" s="1">
        <v>1044</v>
      </c>
      <c r="Q1148" s="1">
        <v>28</v>
      </c>
      <c r="S1148" s="1">
        <v>5</v>
      </c>
      <c r="T1148" s="1">
        <v>2</v>
      </c>
      <c r="U1148" s="1">
        <v>4</v>
      </c>
      <c r="AN1148" s="7">
        <f>IF(Q1148&gt;0,RANK(Q1148,(N1148:P1148,Q1148:AL1148)),0)</f>
        <v>4</v>
      </c>
      <c r="AO1148" s="7">
        <f>IF(R1148&gt;0,RANK(R1148,(N1148:P1148,Q1148:AL1148)),0)</f>
        <v>0</v>
      </c>
      <c r="AP1148" s="7">
        <f>IF(S1148&gt;0,RANK(S1148,(N1148:P1148,Q1148:AL1148)),0)</f>
        <v>5</v>
      </c>
      <c r="AQ1148" s="7">
        <f>IF(T1148&gt;0,RANK(T1148,(N1148:P1148,Q1148:AL1148)),0)</f>
        <v>7</v>
      </c>
      <c r="AR1148" s="2">
        <f t="shared" si="435"/>
        <v>3.1390134529147981E-3</v>
      </c>
      <c r="AS1148" s="2">
        <f t="shared" si="436"/>
        <v>0</v>
      </c>
      <c r="AT1148" s="2">
        <f t="shared" si="437"/>
        <v>5.6053811659192824E-4</v>
      </c>
      <c r="AU1148" s="2">
        <f t="shared" si="438"/>
        <v>2.242152466367713E-4</v>
      </c>
      <c r="AW1148" t="s">
        <v>844</v>
      </c>
      <c r="AX1148" t="s">
        <v>1739</v>
      </c>
      <c r="AY1148">
        <v>2</v>
      </c>
      <c r="BA1148" s="127">
        <v>21</v>
      </c>
      <c r="BB1148" s="130">
        <v>219</v>
      </c>
      <c r="BC1148" s="131">
        <f t="shared" si="418"/>
        <v>21219</v>
      </c>
      <c r="BE1148" s="7" t="s">
        <v>3271</v>
      </c>
    </row>
    <row r="1149" spans="1:57" ht="13" hidden="1" customHeight="1" outlineLevel="1" x14ac:dyDescent="0.2">
      <c r="A1149" t="s">
        <v>967</v>
      </c>
      <c r="B1149" t="s">
        <v>1739</v>
      </c>
      <c r="C1149" s="1">
        <f t="shared" si="429"/>
        <v>4202</v>
      </c>
      <c r="D1149" s="7">
        <f>RANK(N1149,(N1149:P1149,Q1149:AL1149))</f>
        <v>1</v>
      </c>
      <c r="E1149" s="7">
        <f>RANK(O1149,(N1149:P1149,Q1149:AL1149))</f>
        <v>2</v>
      </c>
      <c r="F1149" s="7">
        <f>IF(P1149&gt;0,RANK(P1149,(N1149:P1149,Q1149:AL1149)),0)</f>
        <v>3</v>
      </c>
      <c r="G1149" s="1">
        <f t="shared" si="430"/>
        <v>167</v>
      </c>
      <c r="H1149" s="2">
        <f t="shared" si="417"/>
        <v>3.9742979533555448E-2</v>
      </c>
      <c r="I1149" s="2"/>
      <c r="J1149" s="2">
        <f t="shared" si="431"/>
        <v>0.44217039504997618</v>
      </c>
      <c r="K1149" s="2">
        <f t="shared" si="432"/>
        <v>0.40242741551642075</v>
      </c>
      <c r="L1149" s="2">
        <f t="shared" si="433"/>
        <v>0.14564493098524511</v>
      </c>
      <c r="M1149" s="2">
        <f t="shared" si="434"/>
        <v>9.7572584483578972E-3</v>
      </c>
      <c r="N1149" s="1">
        <v>1858</v>
      </c>
      <c r="O1149" s="1">
        <v>1691</v>
      </c>
      <c r="P1149" s="1">
        <v>612</v>
      </c>
      <c r="Q1149" s="1">
        <v>31</v>
      </c>
      <c r="S1149" s="1">
        <v>3</v>
      </c>
      <c r="T1149" s="1">
        <v>3</v>
      </c>
      <c r="U1149" s="1">
        <v>4</v>
      </c>
      <c r="AN1149" s="7">
        <f>IF(Q1149&gt;0,RANK(Q1149,(N1149:P1149,Q1149:AL1149)),0)</f>
        <v>4</v>
      </c>
      <c r="AO1149" s="7">
        <f>IF(R1149&gt;0,RANK(R1149,(N1149:P1149,Q1149:AL1149)),0)</f>
        <v>0</v>
      </c>
      <c r="AP1149" s="7">
        <f>IF(S1149&gt;0,RANK(S1149,(N1149:P1149,Q1149:AL1149)),0)</f>
        <v>6</v>
      </c>
      <c r="AQ1149" s="7">
        <f>IF(T1149&gt;0,RANK(T1149,(N1149:P1149,Q1149:AL1149)),0)</f>
        <v>6</v>
      </c>
      <c r="AR1149" s="2">
        <f t="shared" si="435"/>
        <v>7.3774393146120894E-3</v>
      </c>
      <c r="AS1149" s="2">
        <f t="shared" si="436"/>
        <v>0</v>
      </c>
      <c r="AT1149" s="2">
        <f t="shared" si="437"/>
        <v>7.139457401237506E-4</v>
      </c>
      <c r="AU1149" s="2">
        <f t="shared" si="438"/>
        <v>7.139457401237506E-4</v>
      </c>
      <c r="AW1149" t="s">
        <v>967</v>
      </c>
      <c r="AX1149" t="s">
        <v>1739</v>
      </c>
      <c r="AY1149">
        <v>1</v>
      </c>
      <c r="BA1149" s="127">
        <v>21</v>
      </c>
      <c r="BB1149" s="130">
        <v>221</v>
      </c>
      <c r="BC1149" s="131">
        <f t="shared" si="418"/>
        <v>21221</v>
      </c>
      <c r="BE1149" s="7" t="s">
        <v>3271</v>
      </c>
    </row>
    <row r="1150" spans="1:57" ht="13" hidden="1" customHeight="1" outlineLevel="1" x14ac:dyDescent="0.2">
      <c r="A1150" t="s">
        <v>155</v>
      </c>
      <c r="B1150" t="s">
        <v>1739</v>
      </c>
      <c r="C1150" s="1">
        <f t="shared" si="429"/>
        <v>4855</v>
      </c>
      <c r="D1150" s="7">
        <f>RANK(N1150,(N1150:P1150,Q1150:AL1150))</f>
        <v>1</v>
      </c>
      <c r="E1150" s="7">
        <f>RANK(O1150,(N1150:P1150,Q1150:AL1150))</f>
        <v>2</v>
      </c>
      <c r="F1150" s="7">
        <f>IF(P1150&gt;0,RANK(P1150,(N1150:P1150,Q1150:AL1150)),0)</f>
        <v>3</v>
      </c>
      <c r="G1150" s="1">
        <f t="shared" si="430"/>
        <v>618</v>
      </c>
      <c r="H1150" s="2">
        <f t="shared" si="417"/>
        <v>0.12729145211122553</v>
      </c>
      <c r="I1150" s="2"/>
      <c r="J1150" s="2">
        <f t="shared" si="431"/>
        <v>0.50216271884654995</v>
      </c>
      <c r="K1150" s="2">
        <f t="shared" si="432"/>
        <v>0.37487126673532439</v>
      </c>
      <c r="L1150" s="2">
        <f t="shared" si="433"/>
        <v>0.11802265705458291</v>
      </c>
      <c r="M1150" s="2">
        <f t="shared" si="434"/>
        <v>4.9433573635427469E-3</v>
      </c>
      <c r="N1150" s="1">
        <v>2438</v>
      </c>
      <c r="O1150" s="1">
        <v>1820</v>
      </c>
      <c r="P1150" s="1">
        <v>573</v>
      </c>
      <c r="Q1150" s="1">
        <v>18</v>
      </c>
      <c r="S1150" s="1">
        <v>1</v>
      </c>
      <c r="T1150" s="1">
        <v>4</v>
      </c>
      <c r="U1150" s="1">
        <v>1</v>
      </c>
      <c r="AN1150" s="7">
        <f>IF(Q1150&gt;0,RANK(Q1150,(N1150:P1150,Q1150:AL1150)),0)</f>
        <v>4</v>
      </c>
      <c r="AO1150" s="7">
        <f>IF(R1150&gt;0,RANK(R1150,(N1150:P1150,Q1150:AL1150)),0)</f>
        <v>0</v>
      </c>
      <c r="AP1150" s="7">
        <f>IF(S1150&gt;0,RANK(S1150,(N1150:P1150,Q1150:AL1150)),0)</f>
        <v>6</v>
      </c>
      <c r="AQ1150" s="7">
        <f>IF(T1150&gt;0,RANK(T1150,(N1150:P1150,Q1150:AL1150)),0)</f>
        <v>5</v>
      </c>
      <c r="AR1150" s="2">
        <f t="shared" si="435"/>
        <v>3.7075180226570545E-3</v>
      </c>
      <c r="AS1150" s="2">
        <f t="shared" si="436"/>
        <v>0</v>
      </c>
      <c r="AT1150" s="2">
        <f t="shared" si="437"/>
        <v>2.0597322348094748E-4</v>
      </c>
      <c r="AU1150" s="2">
        <f t="shared" si="438"/>
        <v>8.2389289392378992E-4</v>
      </c>
      <c r="AW1150" t="s">
        <v>155</v>
      </c>
      <c r="AX1150" t="s">
        <v>1739</v>
      </c>
      <c r="AY1150">
        <v>1</v>
      </c>
      <c r="BA1150" s="127">
        <v>21</v>
      </c>
      <c r="BB1150" s="130">
        <v>223</v>
      </c>
      <c r="BC1150" s="131">
        <f t="shared" si="418"/>
        <v>21223</v>
      </c>
      <c r="BE1150" s="7" t="s">
        <v>3271</v>
      </c>
    </row>
    <row r="1151" spans="1:57" ht="13" hidden="1" customHeight="1" outlineLevel="1" x14ac:dyDescent="0.2">
      <c r="A1151" t="s">
        <v>435</v>
      </c>
      <c r="B1151" t="s">
        <v>1739</v>
      </c>
      <c r="C1151" s="1">
        <f t="shared" si="429"/>
        <v>2631</v>
      </c>
      <c r="D1151" s="7">
        <f>RANK(N1151,(N1151:P1151,Q1151:AL1151))</f>
        <v>1</v>
      </c>
      <c r="E1151" s="7">
        <f>RANK(O1151,(N1151:P1151,Q1151:AL1151))</f>
        <v>2</v>
      </c>
      <c r="F1151" s="7">
        <f>IF(P1151&gt;0,RANK(P1151,(N1151:P1151,Q1151:AL1151)),0)</f>
        <v>3</v>
      </c>
      <c r="G1151" s="1">
        <f t="shared" si="430"/>
        <v>624</v>
      </c>
      <c r="H1151" s="2">
        <f t="shared" si="417"/>
        <v>0.23717217787913342</v>
      </c>
      <c r="I1151" s="2"/>
      <c r="J1151" s="2">
        <f t="shared" si="431"/>
        <v>0.53705815279361457</v>
      </c>
      <c r="K1151" s="2">
        <f t="shared" si="432"/>
        <v>0.29988597491448121</v>
      </c>
      <c r="L1151" s="2">
        <f t="shared" si="433"/>
        <v>0.15697453439756748</v>
      </c>
      <c r="M1151" s="2">
        <f t="shared" si="434"/>
        <v>6.0813378943367358E-3</v>
      </c>
      <c r="N1151" s="1">
        <v>1413</v>
      </c>
      <c r="O1151" s="1">
        <v>789</v>
      </c>
      <c r="P1151" s="1">
        <v>413</v>
      </c>
      <c r="Q1151" s="1">
        <v>11</v>
      </c>
      <c r="S1151" s="1">
        <v>2</v>
      </c>
      <c r="T1151" s="1">
        <v>2</v>
      </c>
      <c r="U1151" s="1">
        <v>1</v>
      </c>
      <c r="AN1151" s="7">
        <f>IF(Q1151&gt;0,RANK(Q1151,(N1151:P1151,Q1151:AL1151)),0)</f>
        <v>4</v>
      </c>
      <c r="AO1151" s="7">
        <f>IF(R1151&gt;0,RANK(R1151,(N1151:P1151,Q1151:AL1151)),0)</f>
        <v>0</v>
      </c>
      <c r="AP1151" s="7">
        <f>IF(S1151&gt;0,RANK(S1151,(N1151:P1151,Q1151:AL1151)),0)</f>
        <v>5</v>
      </c>
      <c r="AQ1151" s="7">
        <f>IF(T1151&gt;0,RANK(T1151,(N1151:P1151,Q1151:AL1151)),0)</f>
        <v>5</v>
      </c>
      <c r="AR1151" s="2">
        <f t="shared" si="435"/>
        <v>4.1809198023565189E-3</v>
      </c>
      <c r="AS1151" s="2">
        <f t="shared" si="436"/>
        <v>0</v>
      </c>
      <c r="AT1151" s="2">
        <f t="shared" si="437"/>
        <v>7.6016723679209425E-4</v>
      </c>
      <c r="AU1151" s="2">
        <f t="shared" si="438"/>
        <v>7.6016723679209425E-4</v>
      </c>
      <c r="AW1151" t="s">
        <v>435</v>
      </c>
      <c r="AX1151" t="s">
        <v>1739</v>
      </c>
      <c r="AY1151">
        <v>4</v>
      </c>
      <c r="BA1151" s="127">
        <v>21</v>
      </c>
      <c r="BB1151" s="130">
        <v>225</v>
      </c>
      <c r="BC1151" s="131">
        <f t="shared" si="418"/>
        <v>21225</v>
      </c>
      <c r="BE1151" s="7" t="s">
        <v>3271</v>
      </c>
    </row>
    <row r="1152" spans="1:57" ht="13" hidden="1" customHeight="1" outlineLevel="1" x14ac:dyDescent="0.2">
      <c r="A1152" t="s">
        <v>845</v>
      </c>
      <c r="B1152" t="s">
        <v>1739</v>
      </c>
      <c r="C1152" s="1">
        <f t="shared" si="429"/>
        <v>5739</v>
      </c>
      <c r="D1152" s="7">
        <f>RANK(N1152,(N1152:P1152,Q1152:AL1152))</f>
        <v>1</v>
      </c>
      <c r="E1152" s="7">
        <f>RANK(O1152,(N1152:P1152,Q1152:AL1152))</f>
        <v>2</v>
      </c>
      <c r="F1152" s="7">
        <f>IF(P1152&gt;0,RANK(P1152,(N1152:P1152,Q1152:AL1152)),0)</f>
        <v>3</v>
      </c>
      <c r="G1152" s="1">
        <f t="shared" si="430"/>
        <v>1720</v>
      </c>
      <c r="H1152" s="2">
        <f t="shared" si="417"/>
        <v>0.29970378114654123</v>
      </c>
      <c r="I1152" s="2"/>
      <c r="J1152" s="2">
        <f t="shared" si="431"/>
        <v>0.57936922808851721</v>
      </c>
      <c r="K1152" s="2">
        <f t="shared" si="432"/>
        <v>0.27966544694197598</v>
      </c>
      <c r="L1152" s="2">
        <f t="shared" si="433"/>
        <v>0.13835162920369401</v>
      </c>
      <c r="M1152" s="2">
        <f t="shared" si="434"/>
        <v>2.6136957658128013E-3</v>
      </c>
      <c r="N1152" s="1">
        <v>3325</v>
      </c>
      <c r="O1152" s="1">
        <v>1605</v>
      </c>
      <c r="P1152" s="1">
        <v>794</v>
      </c>
      <c r="Q1152" s="1">
        <v>12</v>
      </c>
      <c r="R1152" s="1">
        <v>1</v>
      </c>
      <c r="T1152" s="1">
        <v>1</v>
      </c>
      <c r="U1152" s="1">
        <v>1</v>
      </c>
      <c r="AN1152" s="7">
        <f>IF(Q1152&gt;0,RANK(Q1152,(N1152:P1152,Q1152:AL1152)),0)</f>
        <v>4</v>
      </c>
      <c r="AO1152" s="7">
        <f>IF(R1152&gt;0,RANK(R1152,(N1152:P1152,Q1152:AL1152)),0)</f>
        <v>5</v>
      </c>
      <c r="AP1152" s="7">
        <f>IF(S1152&gt;0,RANK(S1152,(N1152:P1152,Q1152:AL1152)),0)</f>
        <v>0</v>
      </c>
      <c r="AQ1152" s="7">
        <f>IF(T1152&gt;0,RANK(T1152,(N1152:P1152,Q1152:AL1152)),0)</f>
        <v>5</v>
      </c>
      <c r="AR1152" s="2">
        <f t="shared" si="435"/>
        <v>2.0909566126502874E-3</v>
      </c>
      <c r="AS1152" s="2">
        <f t="shared" si="436"/>
        <v>1.7424638438752395E-4</v>
      </c>
      <c r="AT1152" s="2">
        <f t="shared" si="437"/>
        <v>0</v>
      </c>
      <c r="AU1152" s="2">
        <f t="shared" si="438"/>
        <v>1.7424638438752395E-4</v>
      </c>
      <c r="AW1152" t="s">
        <v>845</v>
      </c>
      <c r="AX1152" t="s">
        <v>1739</v>
      </c>
      <c r="AY1152">
        <v>1</v>
      </c>
      <c r="BA1152" s="127">
        <v>21</v>
      </c>
      <c r="BB1152" s="130">
        <v>227</v>
      </c>
      <c r="BC1152" s="131">
        <f t="shared" si="418"/>
        <v>21227</v>
      </c>
      <c r="BE1152" s="7" t="s">
        <v>3271</v>
      </c>
    </row>
    <row r="1153" spans="1:57" ht="13" hidden="1" customHeight="1" outlineLevel="1" x14ac:dyDescent="0.2">
      <c r="A1153" t="s">
        <v>821</v>
      </c>
      <c r="B1153" t="s">
        <v>1739</v>
      </c>
      <c r="C1153" s="1">
        <f t="shared" si="429"/>
        <v>29896</v>
      </c>
      <c r="D1153" s="7">
        <f>RANK(N1153,(N1153:P1153,Q1153:AL1153))</f>
        <v>2</v>
      </c>
      <c r="E1153" s="7">
        <f>RANK(O1153,(N1153:P1153,Q1153:AL1153))</f>
        <v>1</v>
      </c>
      <c r="F1153" s="7">
        <f>IF(P1153&gt;0,RANK(P1153,(N1153:P1153,Q1153:AL1153)),0)</f>
        <v>3</v>
      </c>
      <c r="G1153" s="1">
        <f t="shared" si="430"/>
        <v>3219</v>
      </c>
      <c r="H1153" s="2">
        <f t="shared" si="417"/>
        <v>0.10767326732673267</v>
      </c>
      <c r="I1153" s="2"/>
      <c r="J1153" s="2">
        <f t="shared" si="431"/>
        <v>0.38563687449826062</v>
      </c>
      <c r="K1153" s="2">
        <f t="shared" si="432"/>
        <v>0.49331014182499333</v>
      </c>
      <c r="L1153" s="2">
        <f t="shared" si="433"/>
        <v>0.11817634466149318</v>
      </c>
      <c r="M1153" s="2">
        <f t="shared" si="434"/>
        <v>2.8766390152529242E-3</v>
      </c>
      <c r="N1153" s="1">
        <v>11529</v>
      </c>
      <c r="O1153" s="1">
        <v>14748</v>
      </c>
      <c r="P1153" s="1">
        <v>3533</v>
      </c>
      <c r="Q1153" s="1">
        <v>54</v>
      </c>
      <c r="S1153" s="1">
        <v>12</v>
      </c>
      <c r="T1153" s="1">
        <v>7</v>
      </c>
      <c r="U1153" s="1">
        <v>13</v>
      </c>
      <c r="AN1153" s="7">
        <f>IF(Q1153&gt;0,RANK(Q1153,(N1153:P1153,Q1153:AL1153)),0)</f>
        <v>4</v>
      </c>
      <c r="AO1153" s="7">
        <f>IF(R1153&gt;0,RANK(R1153,(N1153:P1153,Q1153:AL1153)),0)</f>
        <v>0</v>
      </c>
      <c r="AP1153" s="7">
        <f>IF(S1153&gt;0,RANK(S1153,(N1153:P1153,Q1153:AL1153)),0)</f>
        <v>6</v>
      </c>
      <c r="AQ1153" s="7">
        <f>IF(T1153&gt;0,RANK(T1153,(N1153:P1153,Q1153:AL1153)),0)</f>
        <v>7</v>
      </c>
      <c r="AR1153" s="2">
        <f t="shared" si="435"/>
        <v>1.8062617072518064E-3</v>
      </c>
      <c r="AS1153" s="2">
        <f t="shared" si="436"/>
        <v>0</v>
      </c>
      <c r="AT1153" s="2">
        <f t="shared" si="437"/>
        <v>4.0139149050040138E-4</v>
      </c>
      <c r="AU1153" s="2">
        <f t="shared" si="438"/>
        <v>2.3414503612523415E-4</v>
      </c>
      <c r="AW1153" t="s">
        <v>821</v>
      </c>
      <c r="AX1153" t="s">
        <v>1739</v>
      </c>
      <c r="AY1153">
        <v>2</v>
      </c>
      <c r="BA1153" s="127">
        <v>21</v>
      </c>
      <c r="BB1153" s="130">
        <v>229</v>
      </c>
      <c r="BC1153" s="131">
        <f t="shared" si="418"/>
        <v>21229</v>
      </c>
      <c r="BE1153" s="7" t="s">
        <v>3271</v>
      </c>
    </row>
    <row r="1154" spans="1:57" ht="13" hidden="1" customHeight="1" outlineLevel="1" x14ac:dyDescent="0.2">
      <c r="A1154" t="s">
        <v>563</v>
      </c>
      <c r="B1154" t="s">
        <v>1739</v>
      </c>
      <c r="C1154" s="1">
        <f t="shared" si="429"/>
        <v>4695</v>
      </c>
      <c r="D1154" s="7">
        <f>RANK(N1154,(N1154:P1154,Q1154:AL1154))</f>
        <v>2</v>
      </c>
      <c r="E1154" s="7">
        <f>RANK(O1154,(N1154:P1154,Q1154:AL1154))</f>
        <v>1</v>
      </c>
      <c r="F1154" s="7">
        <f>IF(P1154&gt;0,RANK(P1154,(N1154:P1154,Q1154:AL1154)),0)</f>
        <v>3</v>
      </c>
      <c r="G1154" s="1">
        <f t="shared" si="430"/>
        <v>90</v>
      </c>
      <c r="H1154" s="2">
        <f t="shared" si="417"/>
        <v>1.9169329073482427E-2</v>
      </c>
      <c r="I1154" s="2"/>
      <c r="J1154" s="2">
        <f t="shared" si="431"/>
        <v>0.42768903088391907</v>
      </c>
      <c r="K1154" s="2">
        <f t="shared" si="432"/>
        <v>0.44685835995740147</v>
      </c>
      <c r="L1154" s="2">
        <f t="shared" si="433"/>
        <v>0.11544195953141639</v>
      </c>
      <c r="M1154" s="2">
        <f t="shared" si="434"/>
        <v>1.0010649627263057E-2</v>
      </c>
      <c r="N1154" s="1">
        <v>2008</v>
      </c>
      <c r="O1154" s="1">
        <v>2098</v>
      </c>
      <c r="P1154" s="1">
        <v>542</v>
      </c>
      <c r="Q1154" s="1">
        <v>35</v>
      </c>
      <c r="S1154" s="1">
        <v>1</v>
      </c>
      <c r="T1154" s="1">
        <v>10</v>
      </c>
      <c r="U1154" s="1">
        <v>1</v>
      </c>
      <c r="AN1154" s="7">
        <f>IF(Q1154&gt;0,RANK(Q1154,(N1154:P1154,Q1154:AL1154)),0)</f>
        <v>4</v>
      </c>
      <c r="AO1154" s="7">
        <f>IF(R1154&gt;0,RANK(R1154,(N1154:P1154,Q1154:AL1154)),0)</f>
        <v>0</v>
      </c>
      <c r="AP1154" s="7">
        <f>IF(S1154&gt;0,RANK(S1154,(N1154:P1154,Q1154:AL1154)),0)</f>
        <v>6</v>
      </c>
      <c r="AQ1154" s="7">
        <f>IF(T1154&gt;0,RANK(T1154,(N1154:P1154,Q1154:AL1154)),0)</f>
        <v>5</v>
      </c>
      <c r="AR1154" s="2">
        <f t="shared" si="435"/>
        <v>7.4547390841320556E-3</v>
      </c>
      <c r="AS1154" s="2">
        <f t="shared" si="436"/>
        <v>0</v>
      </c>
      <c r="AT1154" s="2">
        <f t="shared" si="437"/>
        <v>2.1299254526091586E-4</v>
      </c>
      <c r="AU1154" s="2">
        <f t="shared" si="438"/>
        <v>2.1299254526091589E-3</v>
      </c>
      <c r="AW1154" t="s">
        <v>563</v>
      </c>
      <c r="AX1154" t="s">
        <v>1739</v>
      </c>
      <c r="AY1154">
        <v>2</v>
      </c>
      <c r="BA1154" s="127">
        <v>21</v>
      </c>
      <c r="BB1154" s="130">
        <v>231</v>
      </c>
      <c r="BC1154" s="131">
        <f t="shared" si="418"/>
        <v>21231</v>
      </c>
      <c r="BE1154" s="7" t="s">
        <v>3271</v>
      </c>
    </row>
    <row r="1155" spans="1:57" ht="13" hidden="1" customHeight="1" outlineLevel="1" x14ac:dyDescent="0.2">
      <c r="A1155" t="s">
        <v>822</v>
      </c>
      <c r="B1155" t="s">
        <v>1739</v>
      </c>
      <c r="C1155" s="1">
        <f t="shared" si="429"/>
        <v>6507</v>
      </c>
      <c r="D1155" s="7">
        <f>RANK(N1155,(N1155:P1155,Q1155:AL1155))</f>
        <v>2</v>
      </c>
      <c r="E1155" s="7">
        <f>RANK(O1155,(N1155:P1155,Q1155:AL1155))</f>
        <v>1</v>
      </c>
      <c r="F1155" s="7">
        <f>IF(P1155&gt;0,RANK(P1155,(N1155:P1155,Q1155:AL1155)),0)</f>
        <v>3</v>
      </c>
      <c r="G1155" s="1">
        <f t="shared" si="430"/>
        <v>896</v>
      </c>
      <c r="H1155" s="2">
        <f t="shared" si="417"/>
        <v>0.13769786383894267</v>
      </c>
      <c r="I1155" s="2"/>
      <c r="J1155" s="2">
        <f t="shared" si="431"/>
        <v>0.38666051944060242</v>
      </c>
      <c r="K1155" s="2">
        <f t="shared" si="432"/>
        <v>0.52435838327954509</v>
      </c>
      <c r="L1155" s="2">
        <f t="shared" si="433"/>
        <v>8.6061164899339168E-2</v>
      </c>
      <c r="M1155" s="2">
        <f t="shared" si="434"/>
        <v>2.9199323805133154E-3</v>
      </c>
      <c r="N1155" s="1">
        <v>2516</v>
      </c>
      <c r="O1155" s="1">
        <v>3412</v>
      </c>
      <c r="P1155" s="1">
        <v>560</v>
      </c>
      <c r="Q1155" s="1">
        <v>16</v>
      </c>
      <c r="S1155" s="1">
        <v>1</v>
      </c>
      <c r="U1155" s="1">
        <v>2</v>
      </c>
      <c r="AN1155" s="7">
        <f>IF(Q1155&gt;0,RANK(Q1155,(N1155:P1155,Q1155:AL1155)),0)</f>
        <v>4</v>
      </c>
      <c r="AO1155" s="7">
        <f>IF(R1155&gt;0,RANK(R1155,(N1155:P1155,Q1155:AL1155)),0)</f>
        <v>0</v>
      </c>
      <c r="AP1155" s="7">
        <f>IF(S1155&gt;0,RANK(S1155,(N1155:P1155,Q1155:AL1155)),0)</f>
        <v>6</v>
      </c>
      <c r="AQ1155" s="7">
        <f>IF(T1155&gt;0,RANK(T1155,(N1155:P1155,Q1155:AL1155)),0)</f>
        <v>0</v>
      </c>
      <c r="AR1155" s="2">
        <f t="shared" si="435"/>
        <v>2.4588904256954047E-3</v>
      </c>
      <c r="AS1155" s="2">
        <f t="shared" si="436"/>
        <v>0</v>
      </c>
      <c r="AT1155" s="2">
        <f t="shared" si="437"/>
        <v>1.536806516059628E-4</v>
      </c>
      <c r="AU1155" s="2">
        <f t="shared" si="438"/>
        <v>0</v>
      </c>
      <c r="AW1155" t="s">
        <v>822</v>
      </c>
      <c r="AX1155" t="s">
        <v>1739</v>
      </c>
      <c r="AY1155">
        <v>5</v>
      </c>
      <c r="BA1155" s="127">
        <v>21</v>
      </c>
      <c r="BB1155" s="130">
        <v>233</v>
      </c>
      <c r="BC1155" s="131">
        <f t="shared" si="418"/>
        <v>21233</v>
      </c>
      <c r="BE1155" s="7" t="s">
        <v>3271</v>
      </c>
    </row>
    <row r="1156" spans="1:57" ht="13" hidden="1" customHeight="1" outlineLevel="1" x14ac:dyDescent="0.2">
      <c r="A1156" t="s">
        <v>2361</v>
      </c>
      <c r="B1156" t="s">
        <v>1739</v>
      </c>
      <c r="C1156" s="1">
        <f t="shared" si="429"/>
        <v>5665</v>
      </c>
      <c r="D1156" s="7">
        <f>RANK(N1156,(N1156:P1156,Q1156:AL1156))</f>
        <v>1</v>
      </c>
      <c r="E1156" s="7">
        <f>RANK(O1156,(N1156:P1156,Q1156:AL1156))</f>
        <v>2</v>
      </c>
      <c r="F1156" s="7">
        <f>IF(P1156&gt;0,RANK(P1156,(N1156:P1156,Q1156:AL1156)),0)</f>
        <v>3</v>
      </c>
      <c r="G1156" s="1">
        <f t="shared" si="430"/>
        <v>1972</v>
      </c>
      <c r="H1156" s="2">
        <f t="shared" si="417"/>
        <v>0.34810238305383934</v>
      </c>
      <c r="I1156" s="2"/>
      <c r="J1156" s="2">
        <f t="shared" si="431"/>
        <v>0.59664607237422773</v>
      </c>
      <c r="K1156" s="2">
        <f t="shared" si="432"/>
        <v>0.24854368932038834</v>
      </c>
      <c r="L1156" s="2">
        <f t="shared" si="433"/>
        <v>0.15075022065313329</v>
      </c>
      <c r="M1156" s="2">
        <f t="shared" si="434"/>
        <v>4.0600176522506415E-3</v>
      </c>
      <c r="N1156" s="1">
        <v>3380</v>
      </c>
      <c r="O1156" s="1">
        <v>1408</v>
      </c>
      <c r="P1156" s="1">
        <v>854</v>
      </c>
      <c r="Q1156" s="1">
        <v>17</v>
      </c>
      <c r="T1156" s="1">
        <v>2</v>
      </c>
      <c r="U1156" s="1">
        <v>4</v>
      </c>
      <c r="AN1156" s="7">
        <f>IF(Q1156&gt;0,RANK(Q1156,(N1156:P1156,Q1156:AL1156)),0)</f>
        <v>4</v>
      </c>
      <c r="AO1156" s="7">
        <f>IF(R1156&gt;0,RANK(R1156,(N1156:P1156,Q1156:AL1156)),0)</f>
        <v>0</v>
      </c>
      <c r="AP1156" s="7">
        <f>IF(S1156&gt;0,RANK(S1156,(N1156:P1156,Q1156:AL1156)),0)</f>
        <v>0</v>
      </c>
      <c r="AQ1156" s="7">
        <f>IF(T1156&gt;0,RANK(T1156,(N1156:P1156,Q1156:AL1156)),0)</f>
        <v>6</v>
      </c>
      <c r="AR1156" s="2">
        <f t="shared" si="435"/>
        <v>3.0008826125330979E-3</v>
      </c>
      <c r="AS1156" s="2">
        <f t="shared" si="436"/>
        <v>0</v>
      </c>
      <c r="AT1156" s="2">
        <f t="shared" si="437"/>
        <v>0</v>
      </c>
      <c r="AU1156" s="2">
        <f t="shared" si="438"/>
        <v>3.5304501323918798E-4</v>
      </c>
      <c r="AW1156" t="s">
        <v>2361</v>
      </c>
      <c r="AX1156" t="s">
        <v>1739</v>
      </c>
      <c r="AY1156">
        <v>1</v>
      </c>
      <c r="BA1156" s="127">
        <v>21</v>
      </c>
      <c r="BB1156" s="130">
        <v>235</v>
      </c>
      <c r="BC1156" s="131">
        <f t="shared" si="418"/>
        <v>21235</v>
      </c>
      <c r="BE1156" s="7" t="s">
        <v>3271</v>
      </c>
    </row>
    <row r="1157" spans="1:57" ht="13" hidden="1" customHeight="1" outlineLevel="1" x14ac:dyDescent="0.2">
      <c r="A1157" t="s">
        <v>1540</v>
      </c>
      <c r="B1157" t="s">
        <v>1739</v>
      </c>
      <c r="C1157" s="1">
        <f t="shared" si="429"/>
        <v>12167</v>
      </c>
      <c r="D1157" s="7">
        <f>RANK(N1157,(N1157:P1157,Q1157:AL1157))</f>
        <v>2</v>
      </c>
      <c r="E1157" s="7">
        <f>RANK(O1157,(N1157:P1157,Q1157:AL1157))</f>
        <v>1</v>
      </c>
      <c r="F1157" s="7">
        <f>IF(P1157&gt;0,RANK(P1157,(N1157:P1157,Q1157:AL1157)),0)</f>
        <v>3</v>
      </c>
      <c r="G1157" s="1">
        <f t="shared" si="430"/>
        <v>1398</v>
      </c>
      <c r="H1157" s="2">
        <f t="shared" ref="H1157:H1220" si="439">G1157/C1157</f>
        <v>0.11490096161748993</v>
      </c>
      <c r="I1157" s="2"/>
      <c r="J1157" s="2">
        <f t="shared" si="431"/>
        <v>0.3780718336483932</v>
      </c>
      <c r="K1157" s="2">
        <f t="shared" si="432"/>
        <v>0.49297279526588311</v>
      </c>
      <c r="L1157" s="2">
        <f t="shared" si="433"/>
        <v>0.12599654803977972</v>
      </c>
      <c r="M1157" s="2">
        <f t="shared" si="434"/>
        <v>2.9588230459439147E-3</v>
      </c>
      <c r="N1157" s="1">
        <v>4600</v>
      </c>
      <c r="O1157" s="1">
        <v>5998</v>
      </c>
      <c r="P1157" s="1">
        <v>1533</v>
      </c>
      <c r="Q1157" s="1">
        <v>26</v>
      </c>
      <c r="S1157" s="1">
        <v>3</v>
      </c>
      <c r="T1157" s="1">
        <v>3</v>
      </c>
      <c r="U1157" s="1">
        <v>4</v>
      </c>
      <c r="AN1157" s="7">
        <f>IF(Q1157&gt;0,RANK(Q1157,(N1157:P1157,Q1157:AL1157)),0)</f>
        <v>4</v>
      </c>
      <c r="AO1157" s="7">
        <f>IF(R1157&gt;0,RANK(R1157,(N1157:P1157,Q1157:AL1157)),0)</f>
        <v>0</v>
      </c>
      <c r="AP1157" s="7">
        <f>IF(S1157&gt;0,RANK(S1157,(N1157:P1157,Q1157:AL1157)),0)</f>
        <v>6</v>
      </c>
      <c r="AQ1157" s="7">
        <f>IF(T1157&gt;0,RANK(T1157,(N1157:P1157,Q1157:AL1157)),0)</f>
        <v>6</v>
      </c>
      <c r="AR1157" s="2">
        <f t="shared" si="435"/>
        <v>2.1369277554039614E-3</v>
      </c>
      <c r="AS1157" s="2">
        <f t="shared" si="436"/>
        <v>0</v>
      </c>
      <c r="AT1157" s="2">
        <f t="shared" si="437"/>
        <v>2.4656858716199558E-4</v>
      </c>
      <c r="AU1157" s="2">
        <f t="shared" si="438"/>
        <v>2.4656858716199558E-4</v>
      </c>
      <c r="AW1157" t="s">
        <v>1540</v>
      </c>
      <c r="AX1157" t="s">
        <v>1739</v>
      </c>
      <c r="AY1157">
        <v>5</v>
      </c>
      <c r="BA1157" s="127">
        <v>21</v>
      </c>
      <c r="BB1157" s="130">
        <v>237</v>
      </c>
      <c r="BC1157" s="131">
        <f t="shared" si="418"/>
        <v>21237</v>
      </c>
      <c r="BE1157" s="7" t="s">
        <v>3271</v>
      </c>
    </row>
    <row r="1158" spans="1:57" ht="13" hidden="1" customHeight="1" outlineLevel="1" x14ac:dyDescent="0.2">
      <c r="A1158" t="s">
        <v>436</v>
      </c>
      <c r="B1158" t="s">
        <v>1739</v>
      </c>
      <c r="C1158" s="1">
        <f t="shared" si="429"/>
        <v>2684</v>
      </c>
      <c r="D1158" s="7">
        <f>RANK(N1158,(N1158:P1158,Q1158:AL1158))</f>
        <v>1</v>
      </c>
      <c r="E1158" s="7">
        <f>RANK(O1158,(N1158:P1158,Q1158:AL1158))</f>
        <v>2</v>
      </c>
      <c r="F1158" s="7">
        <f>IF(P1158&gt;0,RANK(P1158,(N1158:P1158,Q1158:AL1158)),0)</f>
        <v>3</v>
      </c>
      <c r="G1158" s="1">
        <f t="shared" si="430"/>
        <v>977</v>
      </c>
      <c r="H1158" s="2">
        <f t="shared" si="439"/>
        <v>0.36400894187779431</v>
      </c>
      <c r="I1158" s="2"/>
      <c r="J1158" s="2">
        <f t="shared" si="431"/>
        <v>0.6236959761549925</v>
      </c>
      <c r="K1158" s="2">
        <f t="shared" si="432"/>
        <v>0.25968703427719819</v>
      </c>
      <c r="L1158" s="2">
        <f t="shared" si="433"/>
        <v>0.11065573770491803</v>
      </c>
      <c r="M1158" s="2">
        <f t="shared" si="434"/>
        <v>5.9612518628912731E-3</v>
      </c>
      <c r="N1158" s="1">
        <v>1674</v>
      </c>
      <c r="O1158" s="1">
        <v>697</v>
      </c>
      <c r="P1158" s="1">
        <v>297</v>
      </c>
      <c r="Q1158" s="1">
        <v>11</v>
      </c>
      <c r="S1158" s="1">
        <v>1</v>
      </c>
      <c r="T1158" s="1">
        <v>1</v>
      </c>
      <c r="U1158" s="1">
        <v>3</v>
      </c>
      <c r="AN1158" s="7">
        <f>IF(Q1158&gt;0,RANK(Q1158,(N1158:P1158,Q1158:AL1158)),0)</f>
        <v>4</v>
      </c>
      <c r="AO1158" s="7">
        <f>IF(R1158&gt;0,RANK(R1158,(N1158:P1158,Q1158:AL1158)),0)</f>
        <v>0</v>
      </c>
      <c r="AP1158" s="7">
        <f>IF(S1158&gt;0,RANK(S1158,(N1158:P1158,Q1158:AL1158)),0)</f>
        <v>6</v>
      </c>
      <c r="AQ1158" s="7">
        <f>IF(T1158&gt;0,RANK(T1158,(N1158:P1158,Q1158:AL1158)),0)</f>
        <v>6</v>
      </c>
      <c r="AR1158" s="2">
        <f t="shared" si="435"/>
        <v>4.0983606557377051E-3</v>
      </c>
      <c r="AS1158" s="2">
        <f t="shared" si="436"/>
        <v>0</v>
      </c>
      <c r="AT1158" s="2">
        <f t="shared" si="437"/>
        <v>3.7257824143070045E-4</v>
      </c>
      <c r="AU1158" s="2">
        <f t="shared" si="438"/>
        <v>3.7257824143070045E-4</v>
      </c>
      <c r="AW1158" t="s">
        <v>436</v>
      </c>
      <c r="AX1158" t="s">
        <v>1739</v>
      </c>
      <c r="AY1158">
        <v>5</v>
      </c>
      <c r="BA1158" s="127">
        <v>21</v>
      </c>
      <c r="BB1158" s="130">
        <v>239</v>
      </c>
      <c r="BC1158" s="131">
        <f t="shared" si="418"/>
        <v>21239</v>
      </c>
      <c r="BE1158" s="7" t="s">
        <v>3271</v>
      </c>
    </row>
    <row r="1159" spans="1:57" ht="12" hidden="1" customHeight="1" outlineLevel="1" x14ac:dyDescent="0.2">
      <c r="A1159" t="s">
        <v>1962</v>
      </c>
      <c r="B1159" t="s">
        <v>1739</v>
      </c>
      <c r="C1159" s="1">
        <f t="shared" si="429"/>
        <v>8725</v>
      </c>
      <c r="D1159" s="7">
        <f>RANK(N1159,(N1159:P1159,Q1159:AL1159))</f>
        <v>2</v>
      </c>
      <c r="E1159" s="7">
        <f>RANK(O1159,(N1159:P1159,Q1159:AL1159))</f>
        <v>1</v>
      </c>
      <c r="F1159" s="7">
        <f>IF(P1159&gt;0,RANK(P1159,(N1159:P1159,Q1159:AL1159)),0)</f>
        <v>3</v>
      </c>
      <c r="G1159" s="1">
        <f t="shared" si="430"/>
        <v>831</v>
      </c>
      <c r="H1159" s="2">
        <f t="shared" si="439"/>
        <v>9.5243553008595994E-2</v>
      </c>
      <c r="I1159" s="2"/>
      <c r="J1159" s="2">
        <f t="shared" si="431"/>
        <v>0.36229226361031519</v>
      </c>
      <c r="K1159" s="2">
        <f t="shared" si="432"/>
        <v>0.45753581661891118</v>
      </c>
      <c r="L1159" s="2">
        <f t="shared" si="433"/>
        <v>0.17593123209169054</v>
      </c>
      <c r="M1159" s="2">
        <f t="shared" si="434"/>
        <v>4.2406876790830883E-3</v>
      </c>
      <c r="N1159" s="1">
        <v>3161</v>
      </c>
      <c r="O1159" s="1">
        <v>3992</v>
      </c>
      <c r="P1159" s="1">
        <v>1535</v>
      </c>
      <c r="Q1159" s="1">
        <v>22</v>
      </c>
      <c r="S1159" s="1">
        <v>3</v>
      </c>
      <c r="T1159" s="1">
        <v>7</v>
      </c>
      <c r="U1159" s="1">
        <v>5</v>
      </c>
      <c r="AN1159" s="7">
        <f>IF(Q1159&gt;0,RANK(Q1159,(N1159:P1159,Q1159:AL1159)),0)</f>
        <v>4</v>
      </c>
      <c r="AO1159" s="7">
        <f>IF(R1159&gt;0,RANK(R1159,(N1159:P1159,Q1159:AL1159)),0)</f>
        <v>0</v>
      </c>
      <c r="AP1159" s="7">
        <f>IF(S1159&gt;0,RANK(S1159,(N1159:P1159,Q1159:AL1159)),0)</f>
        <v>7</v>
      </c>
      <c r="AQ1159" s="7">
        <f>IF(T1159&gt;0,RANK(T1159,(N1159:P1159,Q1159:AL1159)),0)</f>
        <v>5</v>
      </c>
      <c r="AR1159" s="2">
        <f t="shared" si="435"/>
        <v>2.5214899713467049E-3</v>
      </c>
      <c r="AS1159" s="2">
        <f t="shared" si="436"/>
        <v>0</v>
      </c>
      <c r="AT1159" s="2">
        <f t="shared" si="437"/>
        <v>3.4383954154727791E-4</v>
      </c>
      <c r="AU1159" s="2">
        <f t="shared" si="438"/>
        <v>8.0229226361031524E-4</v>
      </c>
      <c r="AW1159" t="s">
        <v>1962</v>
      </c>
      <c r="AX1159" t="s">
        <v>1739</v>
      </c>
      <c r="AY1159">
        <v>6</v>
      </c>
      <c r="BA1159" s="127">
        <v>21</v>
      </c>
      <c r="BB1159" s="130"/>
      <c r="BC1159" s="127">
        <v>21</v>
      </c>
      <c r="BE1159" s="7" t="s">
        <v>2095</v>
      </c>
    </row>
    <row r="1160" spans="1:57" collapsed="1" x14ac:dyDescent="0.2">
      <c r="A1160" t="s">
        <v>3027</v>
      </c>
      <c r="B1160" t="s">
        <v>566</v>
      </c>
      <c r="C1160" s="1">
        <f t="shared" si="429"/>
        <v>1492900</v>
      </c>
      <c r="D1160" s="7">
        <f>RANK(N1160,(N1160:P1160,Q1160:AL1160))</f>
        <v>1</v>
      </c>
      <c r="E1160" s="7">
        <f>RANK(O1160,(N1160:P1160,Q1160:AL1160))</f>
        <v>2</v>
      </c>
      <c r="F1160" s="7">
        <f>IF(P1160&gt;0,RANK(P1160,(N1160:P1160,Q1160:AL1160)),0)</f>
        <v>3</v>
      </c>
      <c r="G1160" s="1">
        <f t="shared" si="430"/>
        <v>47926</v>
      </c>
      <c r="H1160" s="2">
        <f t="shared" si="439"/>
        <v>3.2102619063567553E-2</v>
      </c>
      <c r="I1160" s="2"/>
      <c r="J1160" s="2">
        <f t="shared" si="431"/>
        <v>0.44551142072476391</v>
      </c>
      <c r="K1160" s="2">
        <f t="shared" si="432"/>
        <v>0.41340880166119631</v>
      </c>
      <c r="L1160" s="2">
        <f t="shared" si="433"/>
        <v>0.1366092839440016</v>
      </c>
      <c r="M1160" s="2">
        <f t="shared" si="434"/>
        <v>4.4704936700381837E-3</v>
      </c>
      <c r="N1160" s="1">
        <f t="shared" ref="N1160:U1160" si="440">SUM(N1040:N1159)</f>
        <v>665104</v>
      </c>
      <c r="O1160" s="1">
        <f t="shared" si="440"/>
        <v>617178</v>
      </c>
      <c r="P1160" s="1">
        <f t="shared" si="440"/>
        <v>203944</v>
      </c>
      <c r="Q1160" s="1">
        <f t="shared" si="440"/>
        <v>4513</v>
      </c>
      <c r="R1160" s="1">
        <f t="shared" si="440"/>
        <v>47</v>
      </c>
      <c r="S1160" s="1">
        <f t="shared" si="440"/>
        <v>430</v>
      </c>
      <c r="T1160" s="1">
        <f t="shared" si="440"/>
        <v>989</v>
      </c>
      <c r="U1160" s="1">
        <f t="shared" si="440"/>
        <v>695</v>
      </c>
      <c r="AN1160" s="7">
        <f>IF(Q1160&gt;0,RANK(Q1160,(N1160:P1160,Q1160:AL1160)),0)</f>
        <v>4</v>
      </c>
      <c r="AO1160" s="7">
        <f>IF(R1160&gt;0,RANK(R1160,(N1160:P1160,Q1160:AL1160)),0)</f>
        <v>8</v>
      </c>
      <c r="AP1160" s="7">
        <f>IF(S1160&gt;0,RANK(S1160,(N1160:P1160,Q1160:AL1160)),0)</f>
        <v>7</v>
      </c>
      <c r="AQ1160" s="7">
        <f>IF(T1160&gt;0,RANK(T1160,(N1160:P1160,Q1160:AL1160)),0)</f>
        <v>5</v>
      </c>
      <c r="AR1160" s="2">
        <f t="shared" si="435"/>
        <v>3.0229754169736754E-3</v>
      </c>
      <c r="AS1160" s="2">
        <f t="shared" si="436"/>
        <v>3.1482349789001272E-5</v>
      </c>
      <c r="AT1160" s="2">
        <f t="shared" si="437"/>
        <v>2.8803000870788396E-4</v>
      </c>
      <c r="AU1160" s="2">
        <f t="shared" si="438"/>
        <v>6.6246902002813318E-4</v>
      </c>
      <c r="AW1160" t="s">
        <v>3027</v>
      </c>
      <c r="AX1160" t="s">
        <v>566</v>
      </c>
      <c r="BA1160" s="127"/>
      <c r="BB1160" s="130"/>
    </row>
    <row r="1161" spans="1:57" x14ac:dyDescent="0.2">
      <c r="C1161" s="1"/>
      <c r="E1161" s="7"/>
      <c r="F1161" s="7"/>
      <c r="I1161" s="2"/>
      <c r="AN1161" s="7"/>
      <c r="AO1161" s="7"/>
      <c r="AP1161" s="7"/>
      <c r="AQ1161" s="7"/>
      <c r="BA1161" s="127">
        <v>22</v>
      </c>
      <c r="BB1161" s="130">
        <v>1</v>
      </c>
      <c r="BC1161" s="131">
        <f t="shared" ref="BC1161:BC1224" si="441">BA1161*1000+BB1161</f>
        <v>22001</v>
      </c>
      <c r="BE1161" s="7" t="s">
        <v>828</v>
      </c>
    </row>
    <row r="1162" spans="1:57" hidden="1" outlineLevel="1" x14ac:dyDescent="0.2">
      <c r="A1162" t="s">
        <v>1965</v>
      </c>
      <c r="B1162" t="s">
        <v>1964</v>
      </c>
      <c r="C1162" s="1">
        <f t="shared" ref="C1162:C1193" si="442">SUM(N1162:AL1162)</f>
        <v>24568</v>
      </c>
      <c r="D1162" s="7">
        <f>RANK(N1162,(N1162:P1162,Q1162:AL1162))</f>
        <v>1</v>
      </c>
      <c r="E1162" s="7">
        <f>RANK(O1162,(N1162:P1162,Q1162:AL1162))</f>
        <v>2</v>
      </c>
      <c r="F1162" s="7">
        <f>IF(P1162&gt;0,RANK(P1162,(N1162:P1162,Q1162:AL1162)),0)</f>
        <v>3</v>
      </c>
      <c r="G1162" s="1">
        <f t="shared" ref="G1162:G1193" si="443">MAX(N1162:P1162)-LARGE(N1162:P1162,2)</f>
        <v>3259</v>
      </c>
      <c r="H1162" s="2">
        <f t="shared" si="439"/>
        <v>0.1326522305437968</v>
      </c>
      <c r="I1162" s="2"/>
      <c r="J1162" s="2">
        <f t="shared" ref="J1162:J1193" si="444">IF($C1162=0,"-",N1162/$C1162)</f>
        <v>0.49967437316834906</v>
      </c>
      <c r="K1162" s="2">
        <f t="shared" ref="K1162:K1193" si="445">IF($C1162=0,"-",O1162/$C1162)</f>
        <v>0.36702214262455224</v>
      </c>
      <c r="L1162" s="2">
        <f t="shared" ref="L1162:L1193" si="446">IF($C1162=0,"-",P1162/$C1162)</f>
        <v>0.12801204819277109</v>
      </c>
      <c r="M1162" s="2">
        <f t="shared" ref="M1162:M1193" si="447">IF(C1162=0,"-",(1-J1162-K1162-L1162))</f>
        <v>5.2914360143276051E-3</v>
      </c>
      <c r="N1162" s="1">
        <v>12276</v>
      </c>
      <c r="O1162" s="1">
        <v>9017</v>
      </c>
      <c r="P1162" s="1">
        <v>3145</v>
      </c>
      <c r="Q1162" s="1">
        <v>13</v>
      </c>
      <c r="R1162" s="1">
        <v>41</v>
      </c>
      <c r="S1162" s="1">
        <v>18</v>
      </c>
      <c r="T1162" s="1">
        <v>12</v>
      </c>
      <c r="U1162" s="1">
        <v>12</v>
      </c>
      <c r="V1162" s="1">
        <v>12</v>
      </c>
      <c r="W1162" s="1">
        <v>8</v>
      </c>
      <c r="AE1162" s="1">
        <v>14</v>
      </c>
      <c r="AN1162" s="7">
        <f>IF(Q1162&gt;0,RANK(Q1162,(N1162:P1162,Q1162:AL1162)),0)</f>
        <v>7</v>
      </c>
      <c r="AO1162" s="7">
        <f>IF(R1162&gt;0,RANK(R1162,(N1162:P1162,Q1162:AL1162)),0)</f>
        <v>4</v>
      </c>
      <c r="AP1162" s="7">
        <f>IF(S1162&gt;0,RANK(S1162,(N1162:P1162,Q1162:AL1162)),0)</f>
        <v>5</v>
      </c>
      <c r="AQ1162" s="7">
        <f>IF(T1162&gt;0,RANK(T1162,(N1162:P1162,Q1162:AL1162)),0)</f>
        <v>8</v>
      </c>
      <c r="AR1162" s="2">
        <f t="shared" ref="AR1162:AR1193" si="448">IF($C1162=0,"-",Q1162/$C1162)</f>
        <v>5.2914360143275802E-4</v>
      </c>
      <c r="AS1162" s="2">
        <f t="shared" ref="AS1162:AS1193" si="449">IF($C1162=0,"-",R1162/$C1162)</f>
        <v>1.6688375122110061E-3</v>
      </c>
      <c r="AT1162" s="2">
        <f t="shared" ref="AT1162:AT1193" si="450">IF($C1162=0,"-",S1162/$C1162)</f>
        <v>7.3266037121458804E-4</v>
      </c>
      <c r="AU1162" s="2">
        <f t="shared" ref="AU1162:AU1193" si="451">IF($C1162=0,"-",T1162/$C1162)</f>
        <v>4.8844024747639206E-4</v>
      </c>
      <c r="AW1162" t="s">
        <v>1965</v>
      </c>
      <c r="AX1162" t="s">
        <v>1964</v>
      </c>
      <c r="AY1162">
        <v>7</v>
      </c>
      <c r="BA1162" s="127">
        <v>22</v>
      </c>
      <c r="BB1162" s="130">
        <v>3</v>
      </c>
      <c r="BC1162" s="131">
        <f t="shared" si="441"/>
        <v>22003</v>
      </c>
      <c r="BE1162" s="7" t="s">
        <v>828</v>
      </c>
    </row>
    <row r="1163" spans="1:57" hidden="1" outlineLevel="1" x14ac:dyDescent="0.2">
      <c r="A1163" t="s">
        <v>355</v>
      </c>
      <c r="B1163" t="s">
        <v>1964</v>
      </c>
      <c r="C1163" s="1">
        <f t="shared" si="442"/>
        <v>10017</v>
      </c>
      <c r="D1163" s="7">
        <f>RANK(N1163,(N1163:P1163,Q1163:AL1163))</f>
        <v>1</v>
      </c>
      <c r="E1163" s="7">
        <f>RANK(O1163,(N1163:P1163,Q1163:AL1163))</f>
        <v>2</v>
      </c>
      <c r="F1163" s="7">
        <f>IF(P1163&gt;0,RANK(P1163,(N1163:P1163,Q1163:AL1163)),0)</f>
        <v>3</v>
      </c>
      <c r="G1163" s="1">
        <f t="shared" si="443"/>
        <v>2557</v>
      </c>
      <c r="H1163" s="2">
        <f t="shared" si="439"/>
        <v>0.2552660477188779</v>
      </c>
      <c r="I1163" s="2"/>
      <c r="J1163" s="2">
        <f t="shared" si="444"/>
        <v>0.56164520315463706</v>
      </c>
      <c r="K1163" s="2">
        <f t="shared" si="445"/>
        <v>0.30637915543575922</v>
      </c>
      <c r="L1163" s="2">
        <f t="shared" si="446"/>
        <v>0.12428870919436957</v>
      </c>
      <c r="M1163" s="2">
        <f t="shared" si="447"/>
        <v>7.6869322152341435E-3</v>
      </c>
      <c r="N1163" s="1">
        <v>5626</v>
      </c>
      <c r="O1163" s="1">
        <v>3069</v>
      </c>
      <c r="P1163" s="1">
        <v>1245</v>
      </c>
      <c r="Q1163" s="1">
        <v>6</v>
      </c>
      <c r="R1163" s="1">
        <v>37</v>
      </c>
      <c r="S1163" s="1">
        <v>4</v>
      </c>
      <c r="T1163" s="1">
        <v>2</v>
      </c>
      <c r="U1163" s="1">
        <v>3</v>
      </c>
      <c r="V1163" s="1">
        <v>10</v>
      </c>
      <c r="W1163" s="1">
        <v>10</v>
      </c>
      <c r="AE1163" s="1">
        <v>5</v>
      </c>
      <c r="AN1163" s="7">
        <f>IF(Q1163&gt;0,RANK(Q1163,(N1163:P1163,Q1163:AL1163)),0)</f>
        <v>7</v>
      </c>
      <c r="AO1163" s="7">
        <f>IF(R1163&gt;0,RANK(R1163,(N1163:P1163,Q1163:AL1163)),0)</f>
        <v>4</v>
      </c>
      <c r="AP1163" s="7">
        <f>IF(S1163&gt;0,RANK(S1163,(N1163:P1163,Q1163:AL1163)),0)</f>
        <v>9</v>
      </c>
      <c r="AQ1163" s="7">
        <f>IF(T1163&gt;0,RANK(T1163,(N1163:P1163,Q1163:AL1163)),0)</f>
        <v>11</v>
      </c>
      <c r="AR1163" s="2">
        <f t="shared" si="448"/>
        <v>5.9898173105720279E-4</v>
      </c>
      <c r="AS1163" s="2">
        <f t="shared" si="449"/>
        <v>3.6937206748527502E-3</v>
      </c>
      <c r="AT1163" s="2">
        <f t="shared" si="450"/>
        <v>3.9932115403813517E-4</v>
      </c>
      <c r="AU1163" s="2">
        <f t="shared" si="451"/>
        <v>1.9966057701906759E-4</v>
      </c>
      <c r="AW1163" t="s">
        <v>355</v>
      </c>
      <c r="AX1163" t="s">
        <v>1964</v>
      </c>
      <c r="BA1163" s="127">
        <v>22</v>
      </c>
      <c r="BB1163" s="130">
        <v>5</v>
      </c>
      <c r="BC1163" s="131">
        <f t="shared" si="441"/>
        <v>22005</v>
      </c>
      <c r="BE1163" s="7" t="s">
        <v>828</v>
      </c>
    </row>
    <row r="1164" spans="1:57" hidden="1" outlineLevel="1" x14ac:dyDescent="0.2">
      <c r="A1164" t="s">
        <v>1365</v>
      </c>
      <c r="B1164" t="s">
        <v>1964</v>
      </c>
      <c r="C1164" s="1">
        <f t="shared" si="442"/>
        <v>27748</v>
      </c>
      <c r="D1164" s="7">
        <f>RANK(N1164,(N1164:P1164,Q1164:AL1164))</f>
        <v>1</v>
      </c>
      <c r="E1164" s="7">
        <f>RANK(O1164,(N1164:P1164,Q1164:AL1164))</f>
        <v>2</v>
      </c>
      <c r="F1164" s="7">
        <f>IF(P1164&gt;0,RANK(P1164,(N1164:P1164,Q1164:AL1164)),0)</f>
        <v>3</v>
      </c>
      <c r="G1164" s="1">
        <f t="shared" si="443"/>
        <v>2761</v>
      </c>
      <c r="H1164" s="2">
        <f t="shared" si="439"/>
        <v>9.9502666858872713E-2</v>
      </c>
      <c r="I1164" s="2"/>
      <c r="J1164" s="2">
        <f t="shared" si="444"/>
        <v>0.4697996251982125</v>
      </c>
      <c r="K1164" s="2">
        <f t="shared" si="445"/>
        <v>0.37029695833933979</v>
      </c>
      <c r="L1164" s="2">
        <f t="shared" si="446"/>
        <v>0.15478593051751477</v>
      </c>
      <c r="M1164" s="2">
        <f t="shared" si="447"/>
        <v>5.1174859449329424E-3</v>
      </c>
      <c r="N1164" s="1">
        <v>13036</v>
      </c>
      <c r="O1164" s="1">
        <v>10275</v>
      </c>
      <c r="P1164" s="1">
        <v>4295</v>
      </c>
      <c r="Q1164" s="1">
        <v>18</v>
      </c>
      <c r="R1164" s="1">
        <v>38</v>
      </c>
      <c r="S1164" s="1">
        <v>8</v>
      </c>
      <c r="T1164" s="1">
        <v>15</v>
      </c>
      <c r="U1164" s="1">
        <v>5</v>
      </c>
      <c r="V1164" s="1">
        <v>32</v>
      </c>
      <c r="W1164" s="1">
        <v>15</v>
      </c>
      <c r="AE1164" s="1">
        <v>11</v>
      </c>
      <c r="AN1164" s="7">
        <f>IF(Q1164&gt;0,RANK(Q1164,(N1164:P1164,Q1164:AL1164)),0)</f>
        <v>6</v>
      </c>
      <c r="AO1164" s="7">
        <f>IF(R1164&gt;0,RANK(R1164,(N1164:P1164,Q1164:AL1164)),0)</f>
        <v>4</v>
      </c>
      <c r="AP1164" s="7">
        <f>IF(S1164&gt;0,RANK(S1164,(N1164:P1164,Q1164:AL1164)),0)</f>
        <v>10</v>
      </c>
      <c r="AQ1164" s="7">
        <f>IF(T1164&gt;0,RANK(T1164,(N1164:P1164,Q1164:AL1164)),0)</f>
        <v>7</v>
      </c>
      <c r="AR1164" s="2">
        <f t="shared" si="448"/>
        <v>6.4869540147037628E-4</v>
      </c>
      <c r="AS1164" s="2">
        <f t="shared" si="449"/>
        <v>1.3694680697707944E-3</v>
      </c>
      <c r="AT1164" s="2">
        <f t="shared" si="450"/>
        <v>2.8830906732016723E-4</v>
      </c>
      <c r="AU1164" s="2">
        <f t="shared" si="451"/>
        <v>5.4057950122531355E-4</v>
      </c>
      <c r="AW1164" t="s">
        <v>1365</v>
      </c>
      <c r="AX1164" t="s">
        <v>1964</v>
      </c>
      <c r="BA1164" s="127">
        <v>22</v>
      </c>
      <c r="BB1164" s="130">
        <v>7</v>
      </c>
      <c r="BC1164" s="131">
        <f t="shared" si="441"/>
        <v>22007</v>
      </c>
      <c r="BE1164" s="7" t="s">
        <v>828</v>
      </c>
    </row>
    <row r="1165" spans="1:57" hidden="1" outlineLevel="1" x14ac:dyDescent="0.2">
      <c r="A1165" t="s">
        <v>1744</v>
      </c>
      <c r="B1165" t="s">
        <v>1964</v>
      </c>
      <c r="C1165" s="1">
        <f t="shared" si="442"/>
        <v>10453</v>
      </c>
      <c r="D1165" s="7">
        <f>RANK(N1165,(N1165:P1165,Q1165:AL1165))</f>
        <v>1</v>
      </c>
      <c r="E1165" s="7">
        <f>RANK(O1165,(N1165:P1165,Q1165:AL1165))</f>
        <v>2</v>
      </c>
      <c r="F1165" s="7">
        <f>IF(P1165&gt;0,RANK(P1165,(N1165:P1165,Q1165:AL1165)),0)</f>
        <v>3</v>
      </c>
      <c r="G1165" s="1">
        <f t="shared" si="443"/>
        <v>2711</v>
      </c>
      <c r="H1165" s="2">
        <f t="shared" si="439"/>
        <v>0.25935138237826461</v>
      </c>
      <c r="I1165" s="2"/>
      <c r="J1165" s="2">
        <f t="shared" si="444"/>
        <v>0.53946235530469722</v>
      </c>
      <c r="K1165" s="2">
        <f t="shared" si="445"/>
        <v>0.28011097292643261</v>
      </c>
      <c r="L1165" s="2">
        <f t="shared" si="446"/>
        <v>0.12991485697885774</v>
      </c>
      <c r="M1165" s="2">
        <f t="shared" si="447"/>
        <v>5.0511814790012433E-2</v>
      </c>
      <c r="N1165" s="1">
        <v>5639</v>
      </c>
      <c r="O1165" s="1">
        <v>2928</v>
      </c>
      <c r="P1165" s="1">
        <v>1358</v>
      </c>
      <c r="Q1165" s="1">
        <v>41</v>
      </c>
      <c r="R1165" s="1">
        <v>408</v>
      </c>
      <c r="S1165" s="1">
        <v>13</v>
      </c>
      <c r="T1165" s="1">
        <v>18</v>
      </c>
      <c r="U1165" s="1">
        <v>7</v>
      </c>
      <c r="V1165" s="1">
        <v>20</v>
      </c>
      <c r="W1165" s="1">
        <v>15</v>
      </c>
      <c r="AE1165" s="1">
        <v>6</v>
      </c>
      <c r="AN1165" s="7">
        <f>IF(Q1165&gt;0,RANK(Q1165,(N1165:P1165,Q1165:AL1165)),0)</f>
        <v>5</v>
      </c>
      <c r="AO1165" s="7">
        <f>IF(R1165&gt;0,RANK(R1165,(N1165:P1165,Q1165:AL1165)),0)</f>
        <v>4</v>
      </c>
      <c r="AP1165" s="7">
        <f>IF(S1165&gt;0,RANK(S1165,(N1165:P1165,Q1165:AL1165)),0)</f>
        <v>9</v>
      </c>
      <c r="AQ1165" s="7">
        <f>IF(T1165&gt;0,RANK(T1165,(N1165:P1165,Q1165:AL1165)),0)</f>
        <v>7</v>
      </c>
      <c r="AR1165" s="2">
        <f t="shared" si="448"/>
        <v>3.9223189514971781E-3</v>
      </c>
      <c r="AS1165" s="2">
        <f t="shared" si="449"/>
        <v>3.9031856883191426E-2</v>
      </c>
      <c r="AT1165" s="2">
        <f t="shared" si="450"/>
        <v>1.2436621065722759E-3</v>
      </c>
      <c r="AU1165" s="2">
        <f t="shared" si="451"/>
        <v>1.7219936860231513E-3</v>
      </c>
      <c r="AW1165" t="s">
        <v>1744</v>
      </c>
      <c r="AX1165" t="s">
        <v>1964</v>
      </c>
      <c r="AY1165">
        <v>3</v>
      </c>
      <c r="BA1165" s="127">
        <v>22</v>
      </c>
      <c r="BB1165" s="130">
        <v>9</v>
      </c>
      <c r="BC1165" s="131">
        <f t="shared" si="441"/>
        <v>22009</v>
      </c>
      <c r="BE1165" s="7" t="s">
        <v>828</v>
      </c>
    </row>
    <row r="1166" spans="1:57" hidden="1" outlineLevel="1" x14ac:dyDescent="0.2">
      <c r="A1166" t="s">
        <v>156</v>
      </c>
      <c r="B1166" t="s">
        <v>1964</v>
      </c>
      <c r="C1166" s="1">
        <f t="shared" si="442"/>
        <v>16549</v>
      </c>
      <c r="D1166" s="7">
        <f>RANK(N1166,(N1166:P1166,Q1166:AL1166))</f>
        <v>1</v>
      </c>
      <c r="E1166" s="7">
        <f>RANK(O1166,(N1166:P1166,Q1166:AL1166))</f>
        <v>2</v>
      </c>
      <c r="F1166" s="7">
        <f>IF(P1166&gt;0,RANK(P1166,(N1166:P1166,Q1166:AL1166)),0)</f>
        <v>3</v>
      </c>
      <c r="G1166" s="1">
        <f t="shared" si="443"/>
        <v>3845</v>
      </c>
      <c r="H1166" s="2">
        <f t="shared" si="439"/>
        <v>0.23234032267810745</v>
      </c>
      <c r="I1166" s="2"/>
      <c r="J1166" s="2">
        <f t="shared" si="444"/>
        <v>0.52546981690736605</v>
      </c>
      <c r="K1166" s="2">
        <f t="shared" si="445"/>
        <v>0.29312949422925855</v>
      </c>
      <c r="L1166" s="2">
        <f t="shared" si="446"/>
        <v>0.12925252281104599</v>
      </c>
      <c r="M1166" s="2">
        <f t="shared" si="447"/>
        <v>5.2148166052329414E-2</v>
      </c>
      <c r="N1166" s="1">
        <v>8696</v>
      </c>
      <c r="O1166" s="1">
        <v>4851</v>
      </c>
      <c r="P1166" s="1">
        <v>2139</v>
      </c>
      <c r="Q1166" s="1">
        <v>102</v>
      </c>
      <c r="R1166" s="1">
        <v>652</v>
      </c>
      <c r="S1166" s="1">
        <v>26</v>
      </c>
      <c r="T1166" s="1">
        <v>31</v>
      </c>
      <c r="U1166" s="1">
        <v>10</v>
      </c>
      <c r="V1166" s="1">
        <v>15</v>
      </c>
      <c r="W1166" s="1">
        <v>19</v>
      </c>
      <c r="AE1166" s="1">
        <v>8</v>
      </c>
      <c r="AN1166" s="7">
        <f>IF(Q1166&gt;0,RANK(Q1166,(N1166:P1166,Q1166:AL1166)),0)</f>
        <v>5</v>
      </c>
      <c r="AO1166" s="7">
        <f>IF(R1166&gt;0,RANK(R1166,(N1166:P1166,Q1166:AL1166)),0)</f>
        <v>4</v>
      </c>
      <c r="AP1166" s="7">
        <f>IF(S1166&gt;0,RANK(S1166,(N1166:P1166,Q1166:AL1166)),0)</f>
        <v>7</v>
      </c>
      <c r="AQ1166" s="7">
        <f>IF(T1166&gt;0,RANK(T1166,(N1166:P1166,Q1166:AL1166)),0)</f>
        <v>6</v>
      </c>
      <c r="AR1166" s="2">
        <f t="shared" si="448"/>
        <v>6.1635144117469336E-3</v>
      </c>
      <c r="AS1166" s="2">
        <f t="shared" si="449"/>
        <v>3.9398150945676474E-2</v>
      </c>
      <c r="AT1166" s="2">
        <f t="shared" si="450"/>
        <v>1.5710919088766694E-3</v>
      </c>
      <c r="AU1166" s="2">
        <f t="shared" si="451"/>
        <v>1.8732249682760287E-3</v>
      </c>
      <c r="AW1166" t="s">
        <v>156</v>
      </c>
      <c r="AX1166" t="s">
        <v>1964</v>
      </c>
      <c r="AY1166">
        <v>5</v>
      </c>
      <c r="BA1166" s="127">
        <v>22</v>
      </c>
      <c r="BB1166" s="130">
        <v>11</v>
      </c>
      <c r="BC1166" s="131">
        <f t="shared" si="441"/>
        <v>22011</v>
      </c>
      <c r="BE1166" s="7" t="s">
        <v>828</v>
      </c>
    </row>
    <row r="1167" spans="1:57" hidden="1" outlineLevel="1" x14ac:dyDescent="0.2">
      <c r="A1167" t="s">
        <v>220</v>
      </c>
      <c r="B1167" t="s">
        <v>1964</v>
      </c>
      <c r="C1167" s="1">
        <f t="shared" si="442"/>
        <v>12551</v>
      </c>
      <c r="D1167" s="7">
        <f>RANK(N1167,(N1167:P1167,Q1167:AL1167))</f>
        <v>2</v>
      </c>
      <c r="E1167" s="7">
        <f>RANK(O1167,(N1167:P1167,Q1167:AL1167))</f>
        <v>1</v>
      </c>
      <c r="F1167" s="7">
        <f>IF(P1167&gt;0,RANK(P1167,(N1167:P1167,Q1167:AL1167)),0)</f>
        <v>3</v>
      </c>
      <c r="G1167" s="1">
        <f t="shared" si="443"/>
        <v>82</v>
      </c>
      <c r="H1167" s="2">
        <f t="shared" si="439"/>
        <v>6.5333439566568402E-3</v>
      </c>
      <c r="I1167" s="2"/>
      <c r="J1167" s="2">
        <f t="shared" si="444"/>
        <v>0.40132260377659151</v>
      </c>
      <c r="K1167" s="2">
        <f t="shared" si="445"/>
        <v>0.40785594773324835</v>
      </c>
      <c r="L1167" s="2">
        <f t="shared" si="446"/>
        <v>0.16755637001035775</v>
      </c>
      <c r="M1167" s="2">
        <f t="shared" si="447"/>
        <v>2.3265078479802331E-2</v>
      </c>
      <c r="N1167" s="1">
        <v>5037</v>
      </c>
      <c r="O1167" s="1">
        <v>5119</v>
      </c>
      <c r="P1167" s="1">
        <v>2103</v>
      </c>
      <c r="Q1167" s="1">
        <v>26</v>
      </c>
      <c r="R1167" s="1">
        <v>216</v>
      </c>
      <c r="S1167" s="1">
        <v>13</v>
      </c>
      <c r="T1167" s="1">
        <v>15</v>
      </c>
      <c r="U1167" s="1">
        <v>6</v>
      </c>
      <c r="V1167" s="1">
        <v>4</v>
      </c>
      <c r="W1167" s="1">
        <v>8</v>
      </c>
      <c r="AE1167" s="1">
        <v>4</v>
      </c>
      <c r="AN1167" s="7">
        <f>IF(Q1167&gt;0,RANK(Q1167,(N1167:P1167,Q1167:AL1167)),0)</f>
        <v>5</v>
      </c>
      <c r="AO1167" s="7">
        <f>IF(R1167&gt;0,RANK(R1167,(N1167:P1167,Q1167:AL1167)),0)</f>
        <v>4</v>
      </c>
      <c r="AP1167" s="7">
        <f>IF(S1167&gt;0,RANK(S1167,(N1167:P1167,Q1167:AL1167)),0)</f>
        <v>7</v>
      </c>
      <c r="AQ1167" s="7">
        <f>IF(T1167&gt;0,RANK(T1167,(N1167:P1167,Q1167:AL1167)),0)</f>
        <v>6</v>
      </c>
      <c r="AR1167" s="2">
        <f t="shared" si="448"/>
        <v>2.0715480838180223E-3</v>
      </c>
      <c r="AS1167" s="2">
        <f t="shared" si="449"/>
        <v>1.7209784080949725E-2</v>
      </c>
      <c r="AT1167" s="2">
        <f t="shared" si="450"/>
        <v>1.0357740419090111E-3</v>
      </c>
      <c r="AU1167" s="2">
        <f t="shared" si="451"/>
        <v>1.1951238945103976E-3</v>
      </c>
      <c r="AW1167" t="s">
        <v>220</v>
      </c>
      <c r="AX1167" t="s">
        <v>1964</v>
      </c>
      <c r="AY1167">
        <v>4</v>
      </c>
      <c r="BA1167" s="127">
        <v>22</v>
      </c>
      <c r="BB1167" s="130">
        <v>13</v>
      </c>
      <c r="BC1167" s="131">
        <f t="shared" si="441"/>
        <v>22013</v>
      </c>
      <c r="BE1167" s="7" t="s">
        <v>828</v>
      </c>
    </row>
    <row r="1168" spans="1:57" hidden="1" outlineLevel="1" x14ac:dyDescent="0.2">
      <c r="A1168" t="s">
        <v>221</v>
      </c>
      <c r="B1168" t="s">
        <v>1964</v>
      </c>
      <c r="C1168" s="1">
        <f t="shared" si="442"/>
        <v>7432</v>
      </c>
      <c r="D1168" s="7">
        <f>RANK(N1168,(N1168:P1168,Q1168:AL1168))</f>
        <v>1</v>
      </c>
      <c r="E1168" s="7">
        <f>RANK(O1168,(N1168:P1168,Q1168:AL1168))</f>
        <v>2</v>
      </c>
      <c r="F1168" s="7">
        <f>IF(P1168&gt;0,RANK(P1168,(N1168:P1168,Q1168:AL1168)),0)</f>
        <v>3</v>
      </c>
      <c r="G1168" s="1">
        <f t="shared" si="443"/>
        <v>1487</v>
      </c>
      <c r="H1168" s="2">
        <f t="shared" si="439"/>
        <v>0.20008073196986007</v>
      </c>
      <c r="I1168" s="2"/>
      <c r="J1168" s="2">
        <f t="shared" si="444"/>
        <v>0.52462325080731975</v>
      </c>
      <c r="K1168" s="2">
        <f t="shared" si="445"/>
        <v>0.32454251883745966</v>
      </c>
      <c r="L1168" s="2">
        <f t="shared" si="446"/>
        <v>0.11194833153928956</v>
      </c>
      <c r="M1168" s="2">
        <f t="shared" si="447"/>
        <v>3.8885898815931033E-2</v>
      </c>
      <c r="N1168" s="1">
        <v>3899</v>
      </c>
      <c r="O1168" s="1">
        <v>2412</v>
      </c>
      <c r="P1168" s="1">
        <v>832</v>
      </c>
      <c r="Q1168" s="1">
        <v>24</v>
      </c>
      <c r="R1168" s="1">
        <v>221</v>
      </c>
      <c r="S1168" s="1">
        <v>9</v>
      </c>
      <c r="T1168" s="1">
        <v>13</v>
      </c>
      <c r="U1168" s="1">
        <v>3</v>
      </c>
      <c r="V1168" s="1">
        <v>8</v>
      </c>
      <c r="W1168" s="1">
        <v>8</v>
      </c>
      <c r="AE1168" s="1">
        <v>3</v>
      </c>
      <c r="AN1168" s="7">
        <f>IF(Q1168&gt;0,RANK(Q1168,(N1168:P1168,Q1168:AL1168)),0)</f>
        <v>5</v>
      </c>
      <c r="AO1168" s="7">
        <f>IF(R1168&gt;0,RANK(R1168,(N1168:P1168,Q1168:AL1168)),0)</f>
        <v>4</v>
      </c>
      <c r="AP1168" s="7">
        <f>IF(S1168&gt;0,RANK(S1168,(N1168:P1168,Q1168:AL1168)),0)</f>
        <v>7</v>
      </c>
      <c r="AQ1168" s="7">
        <f>IF(T1168&gt;0,RANK(T1168,(N1168:P1168,Q1168:AL1168)),0)</f>
        <v>6</v>
      </c>
      <c r="AR1168" s="2">
        <f t="shared" si="448"/>
        <v>3.2292787944025836E-3</v>
      </c>
      <c r="AS1168" s="2">
        <f t="shared" si="449"/>
        <v>2.9736275565123788E-2</v>
      </c>
      <c r="AT1168" s="2">
        <f t="shared" si="450"/>
        <v>1.2109795479009688E-3</v>
      </c>
      <c r="AU1168" s="2">
        <f t="shared" si="451"/>
        <v>1.7491926803013993E-3</v>
      </c>
      <c r="AW1168" t="s">
        <v>221</v>
      </c>
      <c r="AX1168" t="s">
        <v>1964</v>
      </c>
      <c r="AY1168">
        <v>4</v>
      </c>
      <c r="BA1168" s="127">
        <v>22</v>
      </c>
      <c r="BB1168" s="130">
        <v>15</v>
      </c>
      <c r="BC1168" s="131">
        <f t="shared" si="441"/>
        <v>22015</v>
      </c>
      <c r="BE1168" s="7" t="s">
        <v>828</v>
      </c>
    </row>
    <row r="1169" spans="1:57" hidden="1" outlineLevel="1" x14ac:dyDescent="0.2">
      <c r="A1169" t="s">
        <v>84</v>
      </c>
      <c r="B1169" t="s">
        <v>1964</v>
      </c>
      <c r="C1169" s="1">
        <f t="shared" si="442"/>
        <v>32801</v>
      </c>
      <c r="D1169" s="7">
        <f>RANK(N1169,(N1169:P1169,Q1169:AL1169))</f>
        <v>2</v>
      </c>
      <c r="E1169" s="7">
        <f>RANK(O1169,(N1169:P1169,Q1169:AL1169))</f>
        <v>1</v>
      </c>
      <c r="F1169" s="7">
        <f>IF(P1169&gt;0,RANK(P1169,(N1169:P1169,Q1169:AL1169)),0)</f>
        <v>3</v>
      </c>
      <c r="G1169" s="1">
        <f t="shared" si="443"/>
        <v>4315</v>
      </c>
      <c r="H1169" s="2">
        <f t="shared" si="439"/>
        <v>0.13155086735160512</v>
      </c>
      <c r="I1169" s="2"/>
      <c r="J1169" s="2">
        <f t="shared" si="444"/>
        <v>0.34489802140178655</v>
      </c>
      <c r="K1169" s="2">
        <f t="shared" si="445"/>
        <v>0.47644888875339164</v>
      </c>
      <c r="L1169" s="2">
        <f t="shared" si="446"/>
        <v>0.14825767507088197</v>
      </c>
      <c r="M1169" s="2">
        <f t="shared" si="447"/>
        <v>3.0395414773939894E-2</v>
      </c>
      <c r="N1169" s="1">
        <v>11313</v>
      </c>
      <c r="O1169" s="1">
        <v>15628</v>
      </c>
      <c r="P1169" s="1">
        <v>4863</v>
      </c>
      <c r="Q1169" s="1">
        <v>51</v>
      </c>
      <c r="R1169" s="1">
        <v>859</v>
      </c>
      <c r="S1169" s="1">
        <v>11</v>
      </c>
      <c r="T1169" s="1">
        <v>34</v>
      </c>
      <c r="U1169" s="1">
        <v>12</v>
      </c>
      <c r="V1169" s="1">
        <v>8</v>
      </c>
      <c r="W1169" s="1">
        <v>13</v>
      </c>
      <c r="AE1169" s="1">
        <v>9</v>
      </c>
      <c r="AN1169" s="7">
        <f>IF(Q1169&gt;0,RANK(Q1169,(N1169:P1169,Q1169:AL1169)),0)</f>
        <v>5</v>
      </c>
      <c r="AO1169" s="7">
        <f>IF(R1169&gt;0,RANK(R1169,(N1169:P1169,Q1169:AL1169)),0)</f>
        <v>4</v>
      </c>
      <c r="AP1169" s="7">
        <f>IF(S1169&gt;0,RANK(S1169,(N1169:P1169,Q1169:AL1169)),0)</f>
        <v>9</v>
      </c>
      <c r="AQ1169" s="7">
        <f>IF(T1169&gt;0,RANK(T1169,(N1169:P1169,Q1169:AL1169)),0)</f>
        <v>6</v>
      </c>
      <c r="AR1169" s="2">
        <f t="shared" si="448"/>
        <v>1.5548306454071523E-3</v>
      </c>
      <c r="AS1169" s="2">
        <f t="shared" si="449"/>
        <v>2.6188225968720467E-2</v>
      </c>
      <c r="AT1169" s="2">
        <f t="shared" si="450"/>
        <v>3.3535562940154262E-4</v>
      </c>
      <c r="AU1169" s="2">
        <f t="shared" si="451"/>
        <v>1.0365537636047681E-3</v>
      </c>
      <c r="AW1169" t="s">
        <v>84</v>
      </c>
      <c r="AX1169" t="s">
        <v>1964</v>
      </c>
      <c r="AY1169">
        <v>4</v>
      </c>
      <c r="BA1169" s="127">
        <v>22</v>
      </c>
      <c r="BB1169" s="130">
        <v>17</v>
      </c>
      <c r="BC1169" s="131">
        <f t="shared" si="441"/>
        <v>22017</v>
      </c>
      <c r="BE1169" s="7" t="s">
        <v>828</v>
      </c>
    </row>
    <row r="1170" spans="1:57" hidden="1" outlineLevel="1" x14ac:dyDescent="0.2">
      <c r="A1170" t="s">
        <v>988</v>
      </c>
      <c r="B1170" t="s">
        <v>1964</v>
      </c>
      <c r="C1170" s="1">
        <f t="shared" si="442"/>
        <v>102678</v>
      </c>
      <c r="D1170" s="7">
        <f>RANK(N1170,(N1170:P1170,Q1170:AL1170))</f>
        <v>1</v>
      </c>
      <c r="E1170" s="7">
        <f>RANK(O1170,(N1170:P1170,Q1170:AL1170))</f>
        <v>2</v>
      </c>
      <c r="F1170" s="7">
        <f>IF(P1170&gt;0,RANK(P1170,(N1170:P1170,Q1170:AL1170)),0)</f>
        <v>3</v>
      </c>
      <c r="G1170" s="1">
        <f t="shared" si="443"/>
        <v>5068</v>
      </c>
      <c r="H1170" s="2">
        <f t="shared" si="439"/>
        <v>4.9358187732523033E-2</v>
      </c>
      <c r="I1170" s="2"/>
      <c r="J1170" s="2">
        <f t="shared" si="444"/>
        <v>0.46488050020452287</v>
      </c>
      <c r="K1170" s="2">
        <f t="shared" si="445"/>
        <v>0.41552231247199983</v>
      </c>
      <c r="L1170" s="2">
        <f t="shared" si="446"/>
        <v>0.11521455423751924</v>
      </c>
      <c r="M1170" s="2">
        <f t="shared" si="447"/>
        <v>4.382633085958057E-3</v>
      </c>
      <c r="N1170" s="1">
        <v>47733</v>
      </c>
      <c r="O1170" s="1">
        <v>42665</v>
      </c>
      <c r="P1170" s="1">
        <v>11830</v>
      </c>
      <c r="Q1170" s="1">
        <v>65</v>
      </c>
      <c r="R1170" s="1">
        <v>128</v>
      </c>
      <c r="S1170" s="1">
        <v>41</v>
      </c>
      <c r="T1170" s="1">
        <v>38</v>
      </c>
      <c r="U1170" s="1">
        <v>29</v>
      </c>
      <c r="V1170" s="1">
        <v>88</v>
      </c>
      <c r="W1170" s="1">
        <v>28</v>
      </c>
      <c r="AE1170" s="1">
        <v>33</v>
      </c>
      <c r="AN1170" s="7">
        <f>IF(Q1170&gt;0,RANK(Q1170,(N1170:P1170,Q1170:AL1170)),0)</f>
        <v>6</v>
      </c>
      <c r="AO1170" s="7">
        <f>IF(R1170&gt;0,RANK(R1170,(N1170:P1170,Q1170:AL1170)),0)</f>
        <v>4</v>
      </c>
      <c r="AP1170" s="7">
        <f>IF(S1170&gt;0,RANK(S1170,(N1170:P1170,Q1170:AL1170)),0)</f>
        <v>7</v>
      </c>
      <c r="AQ1170" s="7">
        <f>IF(T1170&gt;0,RANK(T1170,(N1170:P1170,Q1170:AL1170)),0)</f>
        <v>8</v>
      </c>
      <c r="AR1170" s="2">
        <f t="shared" si="448"/>
        <v>6.3304700130505077E-4</v>
      </c>
      <c r="AS1170" s="2">
        <f t="shared" si="449"/>
        <v>1.2466156333391769E-3</v>
      </c>
      <c r="AT1170" s="2">
        <f t="shared" si="450"/>
        <v>3.9930657005395509E-4</v>
      </c>
      <c r="AU1170" s="2">
        <f t="shared" si="451"/>
        <v>3.7008901614756813E-4</v>
      </c>
      <c r="AW1170" t="s">
        <v>988</v>
      </c>
      <c r="AX1170" t="s">
        <v>1964</v>
      </c>
      <c r="AY1170">
        <v>4</v>
      </c>
      <c r="BA1170" s="127">
        <v>22</v>
      </c>
      <c r="BB1170" s="130">
        <v>19</v>
      </c>
      <c r="BC1170" s="131">
        <f t="shared" si="441"/>
        <v>22019</v>
      </c>
      <c r="BE1170" s="7" t="s">
        <v>828</v>
      </c>
    </row>
    <row r="1171" spans="1:57" hidden="1" outlineLevel="1" x14ac:dyDescent="0.2">
      <c r="A1171" t="s">
        <v>1587</v>
      </c>
      <c r="B1171" t="s">
        <v>1964</v>
      </c>
      <c r="C1171" s="1">
        <f t="shared" si="442"/>
        <v>69862</v>
      </c>
      <c r="D1171" s="7">
        <f>RANK(N1171,(N1171:P1171,Q1171:AL1171))</f>
        <v>1</v>
      </c>
      <c r="E1171" s="7">
        <f>RANK(O1171,(N1171:P1171,Q1171:AL1171))</f>
        <v>2</v>
      </c>
      <c r="F1171" s="7">
        <f>IF(P1171&gt;0,RANK(P1171,(N1171:P1171,Q1171:AL1171)),0)</f>
        <v>3</v>
      </c>
      <c r="G1171" s="1">
        <f t="shared" si="443"/>
        <v>8723</v>
      </c>
      <c r="H1171" s="2">
        <f t="shared" si="439"/>
        <v>0.12486043915147003</v>
      </c>
      <c r="I1171" s="2"/>
      <c r="J1171" s="2">
        <f t="shared" si="444"/>
        <v>0.48051873693853597</v>
      </c>
      <c r="K1171" s="2">
        <f t="shared" si="445"/>
        <v>0.35565829778706592</v>
      </c>
      <c r="L1171" s="2">
        <f t="shared" si="446"/>
        <v>0.15716698634450774</v>
      </c>
      <c r="M1171" s="2">
        <f t="shared" si="447"/>
        <v>6.655978929890366E-3</v>
      </c>
      <c r="N1171" s="1">
        <v>33570</v>
      </c>
      <c r="O1171" s="1">
        <v>24847</v>
      </c>
      <c r="P1171" s="1">
        <v>10980</v>
      </c>
      <c r="Q1171" s="1">
        <v>73</v>
      </c>
      <c r="R1171" s="1">
        <v>151</v>
      </c>
      <c r="S1171" s="1">
        <v>71</v>
      </c>
      <c r="T1171" s="1">
        <v>29</v>
      </c>
      <c r="U1171" s="1">
        <v>18</v>
      </c>
      <c r="V1171" s="1">
        <v>68</v>
      </c>
      <c r="W1171" s="1">
        <v>34</v>
      </c>
      <c r="AE1171" s="1">
        <v>21</v>
      </c>
      <c r="AN1171" s="7">
        <f>IF(Q1171&gt;0,RANK(Q1171,(N1171:P1171,Q1171:AL1171)),0)</f>
        <v>5</v>
      </c>
      <c r="AO1171" s="7">
        <f>IF(R1171&gt;0,RANK(R1171,(N1171:P1171,Q1171:AL1171)),0)</f>
        <v>4</v>
      </c>
      <c r="AP1171" s="7">
        <f>IF(S1171&gt;0,RANK(S1171,(N1171:P1171,Q1171:AL1171)),0)</f>
        <v>6</v>
      </c>
      <c r="AQ1171" s="7">
        <f>IF(T1171&gt;0,RANK(T1171,(N1171:P1171,Q1171:AL1171)),0)</f>
        <v>9</v>
      </c>
      <c r="AR1171" s="2">
        <f t="shared" si="448"/>
        <v>1.044917122326873E-3</v>
      </c>
      <c r="AS1171" s="2">
        <f t="shared" si="449"/>
        <v>2.1614039105665455E-3</v>
      </c>
      <c r="AT1171" s="2">
        <f t="shared" si="450"/>
        <v>1.0162892559617532E-3</v>
      </c>
      <c r="AU1171" s="2">
        <f t="shared" si="451"/>
        <v>4.1510406229423722E-4</v>
      </c>
      <c r="AW1171" t="s">
        <v>1587</v>
      </c>
      <c r="AX1171" t="s">
        <v>1964</v>
      </c>
      <c r="AY1171">
        <v>7</v>
      </c>
      <c r="BA1171" s="127">
        <v>22</v>
      </c>
      <c r="BB1171" s="130">
        <v>21</v>
      </c>
      <c r="BC1171" s="131">
        <f t="shared" si="441"/>
        <v>22021</v>
      </c>
      <c r="BE1171" s="7" t="s">
        <v>828</v>
      </c>
    </row>
    <row r="1172" spans="1:57" hidden="1" outlineLevel="1" x14ac:dyDescent="0.2">
      <c r="A1172" t="s">
        <v>983</v>
      </c>
      <c r="B1172" t="s">
        <v>1964</v>
      </c>
      <c r="C1172" s="1">
        <f t="shared" si="442"/>
        <v>4684</v>
      </c>
      <c r="D1172" s="7">
        <f>RANK(N1172,(N1172:P1172,Q1172:AL1172))</f>
        <v>1</v>
      </c>
      <c r="E1172" s="7">
        <f>RANK(O1172,(N1172:P1172,Q1172:AL1172))</f>
        <v>2</v>
      </c>
      <c r="F1172" s="7">
        <f>IF(P1172&gt;0,RANK(P1172,(N1172:P1172,Q1172:AL1172)),0)</f>
        <v>3</v>
      </c>
      <c r="G1172" s="1">
        <f t="shared" si="443"/>
        <v>309</v>
      </c>
      <c r="H1172" s="2">
        <f t="shared" si="439"/>
        <v>6.5969257045260465E-2</v>
      </c>
      <c r="I1172" s="2"/>
      <c r="J1172" s="2">
        <f t="shared" si="444"/>
        <v>0.44000853970964987</v>
      </c>
      <c r="K1172" s="2">
        <f t="shared" si="445"/>
        <v>0.37403928266438941</v>
      </c>
      <c r="L1172" s="2">
        <f t="shared" si="446"/>
        <v>0.13941076003415884</v>
      </c>
      <c r="M1172" s="2">
        <f t="shared" si="447"/>
        <v>4.6541417591801942E-2</v>
      </c>
      <c r="N1172" s="1">
        <v>2061</v>
      </c>
      <c r="O1172" s="1">
        <v>1752</v>
      </c>
      <c r="P1172" s="1">
        <v>653</v>
      </c>
      <c r="Q1172" s="1">
        <v>12</v>
      </c>
      <c r="R1172" s="1">
        <v>164</v>
      </c>
      <c r="S1172" s="1">
        <v>13</v>
      </c>
      <c r="T1172" s="1">
        <v>5</v>
      </c>
      <c r="U1172" s="1">
        <v>10</v>
      </c>
      <c r="V1172" s="1">
        <v>6</v>
      </c>
      <c r="W1172" s="1">
        <v>6</v>
      </c>
      <c r="AE1172" s="1">
        <v>2</v>
      </c>
      <c r="AN1172" s="7">
        <f>IF(Q1172&gt;0,RANK(Q1172,(N1172:P1172,Q1172:AL1172)),0)</f>
        <v>6</v>
      </c>
      <c r="AO1172" s="7">
        <f>IF(R1172&gt;0,RANK(R1172,(N1172:P1172,Q1172:AL1172)),0)</f>
        <v>4</v>
      </c>
      <c r="AP1172" s="7">
        <f>IF(S1172&gt;0,RANK(S1172,(N1172:P1172,Q1172:AL1172)),0)</f>
        <v>5</v>
      </c>
      <c r="AQ1172" s="7">
        <f>IF(T1172&gt;0,RANK(T1172,(N1172:P1172,Q1172:AL1172)),0)</f>
        <v>10</v>
      </c>
      <c r="AR1172" s="2">
        <f t="shared" si="448"/>
        <v>2.5619128949615714E-3</v>
      </c>
      <c r="AS1172" s="2">
        <f t="shared" si="449"/>
        <v>3.5012809564474806E-2</v>
      </c>
      <c r="AT1172" s="2">
        <f t="shared" si="450"/>
        <v>2.7754056362083689E-3</v>
      </c>
      <c r="AU1172" s="2">
        <f t="shared" si="451"/>
        <v>1.067463706233988E-3</v>
      </c>
      <c r="AW1172" t="s">
        <v>983</v>
      </c>
      <c r="AX1172" t="s">
        <v>1964</v>
      </c>
      <c r="AY1172">
        <v>5</v>
      </c>
      <c r="BA1172" s="127">
        <v>22</v>
      </c>
      <c r="BB1172" s="130">
        <v>23</v>
      </c>
      <c r="BC1172" s="131">
        <f t="shared" si="441"/>
        <v>22023</v>
      </c>
      <c r="BE1172" s="7" t="s">
        <v>828</v>
      </c>
    </row>
    <row r="1173" spans="1:57" hidden="1" outlineLevel="1" x14ac:dyDescent="0.2">
      <c r="A1173" t="s">
        <v>1588</v>
      </c>
      <c r="B1173" t="s">
        <v>1964</v>
      </c>
      <c r="C1173" s="1">
        <f t="shared" si="442"/>
        <v>4338</v>
      </c>
      <c r="D1173" s="7">
        <f>RANK(N1173,(N1173:P1173,Q1173:AL1173))</f>
        <v>1</v>
      </c>
      <c r="E1173" s="7">
        <f>RANK(O1173,(N1173:P1173,Q1173:AL1173))</f>
        <v>2</v>
      </c>
      <c r="F1173" s="7">
        <f>IF(P1173&gt;0,RANK(P1173,(N1173:P1173,Q1173:AL1173)),0)</f>
        <v>3</v>
      </c>
      <c r="G1173" s="1">
        <f t="shared" si="443"/>
        <v>656</v>
      </c>
      <c r="H1173" s="2">
        <f t="shared" si="439"/>
        <v>0.15122176118026739</v>
      </c>
      <c r="I1173" s="2"/>
      <c r="J1173" s="2">
        <f t="shared" si="444"/>
        <v>0.45758414015675425</v>
      </c>
      <c r="K1173" s="2">
        <f t="shared" si="445"/>
        <v>0.30636237897648688</v>
      </c>
      <c r="L1173" s="2">
        <f t="shared" si="446"/>
        <v>0.22936837252189948</v>
      </c>
      <c r="M1173" s="2">
        <f t="shared" si="447"/>
        <v>6.6851083448594417E-3</v>
      </c>
      <c r="N1173" s="1">
        <v>1985</v>
      </c>
      <c r="O1173" s="1">
        <v>1329</v>
      </c>
      <c r="P1173" s="1">
        <v>995</v>
      </c>
      <c r="Q1173" s="1">
        <v>7</v>
      </c>
      <c r="R1173" s="1">
        <v>13</v>
      </c>
      <c r="S1173" s="1">
        <v>1</v>
      </c>
      <c r="T1173" s="1">
        <v>1</v>
      </c>
      <c r="U1173" s="1">
        <v>3</v>
      </c>
      <c r="V1173" s="1">
        <v>3</v>
      </c>
      <c r="AE1173" s="1">
        <v>1</v>
      </c>
      <c r="AN1173" s="7">
        <f>IF(Q1173&gt;0,RANK(Q1173,(N1173:P1173,Q1173:AL1173)),0)</f>
        <v>5</v>
      </c>
      <c r="AO1173" s="7">
        <f>IF(R1173&gt;0,RANK(R1173,(N1173:P1173,Q1173:AL1173)),0)</f>
        <v>4</v>
      </c>
      <c r="AP1173" s="7">
        <f>IF(S1173&gt;0,RANK(S1173,(N1173:P1173,Q1173:AL1173)),0)</f>
        <v>8</v>
      </c>
      <c r="AQ1173" s="7">
        <f>IF(T1173&gt;0,RANK(T1173,(N1173:P1173,Q1173:AL1173)),0)</f>
        <v>8</v>
      </c>
      <c r="AR1173" s="2">
        <f t="shared" si="448"/>
        <v>1.6136468418626094E-3</v>
      </c>
      <c r="AS1173" s="2">
        <f t="shared" si="449"/>
        <v>2.996772706316275E-3</v>
      </c>
      <c r="AT1173" s="2">
        <f t="shared" si="450"/>
        <v>2.3052097740894421E-4</v>
      </c>
      <c r="AU1173" s="2">
        <f t="shared" si="451"/>
        <v>2.3052097740894421E-4</v>
      </c>
      <c r="AW1173" t="s">
        <v>1588</v>
      </c>
      <c r="AX1173" t="s">
        <v>1964</v>
      </c>
      <c r="AY1173">
        <v>7</v>
      </c>
      <c r="BA1173" s="127">
        <v>22</v>
      </c>
      <c r="BB1173" s="130">
        <v>25</v>
      </c>
      <c r="BC1173" s="131">
        <f t="shared" si="441"/>
        <v>22025</v>
      </c>
      <c r="BE1173" s="7" t="s">
        <v>828</v>
      </c>
    </row>
    <row r="1174" spans="1:57" hidden="1" outlineLevel="1" x14ac:dyDescent="0.2">
      <c r="A1174" t="s">
        <v>1966</v>
      </c>
      <c r="B1174" t="s">
        <v>1964</v>
      </c>
      <c r="C1174" s="1">
        <f t="shared" si="442"/>
        <v>5471</v>
      </c>
      <c r="D1174" s="7">
        <f>RANK(N1174,(N1174:P1174,Q1174:AL1174))</f>
        <v>1</v>
      </c>
      <c r="E1174" s="7">
        <f>RANK(O1174,(N1174:P1174,Q1174:AL1174))</f>
        <v>2</v>
      </c>
      <c r="F1174" s="7">
        <f>IF(P1174&gt;0,RANK(P1174,(N1174:P1174,Q1174:AL1174)),0)</f>
        <v>3</v>
      </c>
      <c r="G1174" s="1">
        <f t="shared" si="443"/>
        <v>594</v>
      </c>
      <c r="H1174" s="2">
        <f t="shared" si="439"/>
        <v>0.10857247303966368</v>
      </c>
      <c r="I1174" s="2"/>
      <c r="J1174" s="2">
        <f t="shared" si="444"/>
        <v>0.46974958874063244</v>
      </c>
      <c r="K1174" s="2">
        <f t="shared" si="445"/>
        <v>0.36117711570096872</v>
      </c>
      <c r="L1174" s="2">
        <f t="shared" si="446"/>
        <v>0.14129044050447817</v>
      </c>
      <c r="M1174" s="2">
        <f t="shared" si="447"/>
        <v>2.7782855053920669E-2</v>
      </c>
      <c r="N1174" s="1">
        <v>2570</v>
      </c>
      <c r="O1174" s="1">
        <v>1976</v>
      </c>
      <c r="P1174" s="1">
        <v>773</v>
      </c>
      <c r="Q1174" s="1">
        <v>13</v>
      </c>
      <c r="R1174" s="1">
        <v>99</v>
      </c>
      <c r="S1174" s="1">
        <v>8</v>
      </c>
      <c r="T1174" s="1">
        <v>13</v>
      </c>
      <c r="U1174" s="1">
        <v>4</v>
      </c>
      <c r="V1174" s="1">
        <v>7</v>
      </c>
      <c r="W1174" s="1">
        <v>5</v>
      </c>
      <c r="AE1174" s="1">
        <v>3</v>
      </c>
      <c r="AN1174" s="7">
        <f>IF(Q1174&gt;0,RANK(Q1174,(N1174:P1174,Q1174:AL1174)),0)</f>
        <v>5</v>
      </c>
      <c r="AO1174" s="7">
        <f>IF(R1174&gt;0,RANK(R1174,(N1174:P1174,Q1174:AL1174)),0)</f>
        <v>4</v>
      </c>
      <c r="AP1174" s="7">
        <f>IF(S1174&gt;0,RANK(S1174,(N1174:P1174,Q1174:AL1174)),0)</f>
        <v>7</v>
      </c>
      <c r="AQ1174" s="7">
        <f>IF(T1174&gt;0,RANK(T1174,(N1174:P1174,Q1174:AL1174)),0)</f>
        <v>5</v>
      </c>
      <c r="AR1174" s="2">
        <f t="shared" si="448"/>
        <v>2.3761652348747945E-3</v>
      </c>
      <c r="AS1174" s="2">
        <f t="shared" si="449"/>
        <v>1.809541217327728E-2</v>
      </c>
      <c r="AT1174" s="2">
        <f t="shared" si="450"/>
        <v>1.4622555291537195E-3</v>
      </c>
      <c r="AU1174" s="2">
        <f t="shared" si="451"/>
        <v>2.3761652348747945E-3</v>
      </c>
      <c r="AW1174" t="s">
        <v>1966</v>
      </c>
      <c r="AX1174" t="s">
        <v>1964</v>
      </c>
      <c r="AY1174">
        <v>5</v>
      </c>
      <c r="BA1174" s="127">
        <v>22</v>
      </c>
      <c r="BB1174" s="130">
        <v>27</v>
      </c>
      <c r="BC1174" s="131">
        <f t="shared" si="441"/>
        <v>22027</v>
      </c>
      <c r="BE1174" s="7" t="s">
        <v>828</v>
      </c>
    </row>
    <row r="1175" spans="1:57" hidden="1" outlineLevel="1" x14ac:dyDescent="0.2">
      <c r="A1175" t="s">
        <v>1903</v>
      </c>
      <c r="B1175" t="s">
        <v>1964</v>
      </c>
      <c r="C1175" s="1">
        <f t="shared" si="442"/>
        <v>6996</v>
      </c>
      <c r="D1175" s="7">
        <f>RANK(N1175,(N1175:P1175,Q1175:AL1175))</f>
        <v>1</v>
      </c>
      <c r="E1175" s="7">
        <f>RANK(O1175,(N1175:P1175,Q1175:AL1175))</f>
        <v>2</v>
      </c>
      <c r="F1175" s="7">
        <f>IF(P1175&gt;0,RANK(P1175,(N1175:P1175,Q1175:AL1175)),0)</f>
        <v>3</v>
      </c>
      <c r="G1175" s="1">
        <f t="shared" si="443"/>
        <v>664</v>
      </c>
      <c r="H1175" s="2">
        <f t="shared" si="439"/>
        <v>9.4911377930245858E-2</v>
      </c>
      <c r="I1175" s="2"/>
      <c r="J1175" s="2">
        <f t="shared" si="444"/>
        <v>0.46640937678673527</v>
      </c>
      <c r="K1175" s="2">
        <f t="shared" si="445"/>
        <v>0.37149799885648943</v>
      </c>
      <c r="L1175" s="2">
        <f t="shared" si="446"/>
        <v>0.13236134934248142</v>
      </c>
      <c r="M1175" s="2">
        <f t="shared" si="447"/>
        <v>2.9731275014293929E-2</v>
      </c>
      <c r="N1175" s="1">
        <v>3263</v>
      </c>
      <c r="O1175" s="1">
        <v>2599</v>
      </c>
      <c r="P1175" s="1">
        <v>926</v>
      </c>
      <c r="Q1175" s="1">
        <v>15</v>
      </c>
      <c r="R1175" s="1">
        <v>156</v>
      </c>
      <c r="S1175" s="1">
        <v>6</v>
      </c>
      <c r="T1175" s="1">
        <v>9</v>
      </c>
      <c r="U1175" s="1">
        <v>6</v>
      </c>
      <c r="V1175" s="1">
        <v>9</v>
      </c>
      <c r="W1175" s="1">
        <v>2</v>
      </c>
      <c r="AE1175" s="1">
        <v>5</v>
      </c>
      <c r="AN1175" s="7">
        <f>IF(Q1175&gt;0,RANK(Q1175,(N1175:P1175,Q1175:AL1175)),0)</f>
        <v>5</v>
      </c>
      <c r="AO1175" s="7">
        <f>IF(R1175&gt;0,RANK(R1175,(N1175:P1175,Q1175:AL1175)),0)</f>
        <v>4</v>
      </c>
      <c r="AP1175" s="7">
        <f>IF(S1175&gt;0,RANK(S1175,(N1175:P1175,Q1175:AL1175)),0)</f>
        <v>8</v>
      </c>
      <c r="AQ1175" s="7">
        <f>IF(T1175&gt;0,RANK(T1175,(N1175:P1175,Q1175:AL1175)),0)</f>
        <v>6</v>
      </c>
      <c r="AR1175" s="2">
        <f t="shared" si="448"/>
        <v>2.1440823327615781E-3</v>
      </c>
      <c r="AS1175" s="2">
        <f t="shared" si="449"/>
        <v>2.2298456260720412E-2</v>
      </c>
      <c r="AT1175" s="2">
        <f t="shared" si="450"/>
        <v>8.576329331046312E-4</v>
      </c>
      <c r="AU1175" s="2">
        <f t="shared" si="451"/>
        <v>1.2864493996569469E-3</v>
      </c>
      <c r="AW1175" t="s">
        <v>1903</v>
      </c>
      <c r="AX1175" t="s">
        <v>1964</v>
      </c>
      <c r="AY1175">
        <v>4</v>
      </c>
      <c r="BA1175" s="127">
        <v>22</v>
      </c>
      <c r="BB1175" s="130">
        <v>29</v>
      </c>
      <c r="BC1175" s="131">
        <f t="shared" si="441"/>
        <v>22029</v>
      </c>
      <c r="BE1175" s="7" t="s">
        <v>828</v>
      </c>
    </row>
    <row r="1176" spans="1:57" hidden="1" outlineLevel="1" x14ac:dyDescent="0.2">
      <c r="A1176" t="s">
        <v>2259</v>
      </c>
      <c r="B1176" t="s">
        <v>1964</v>
      </c>
      <c r="C1176" s="1">
        <f t="shared" si="442"/>
        <v>9148</v>
      </c>
      <c r="D1176" s="7">
        <f>RANK(N1176,(N1176:P1176,Q1176:AL1176))</f>
        <v>1</v>
      </c>
      <c r="E1176" s="7">
        <f>RANK(O1176,(N1176:P1176,Q1176:AL1176))</f>
        <v>2</v>
      </c>
      <c r="F1176" s="7">
        <f>IF(P1176&gt;0,RANK(P1176,(N1176:P1176,Q1176:AL1176)),0)</f>
        <v>3</v>
      </c>
      <c r="G1176" s="1">
        <f t="shared" si="443"/>
        <v>1060</v>
      </c>
      <c r="H1176" s="2">
        <f t="shared" si="439"/>
        <v>0.11587232181897683</v>
      </c>
      <c r="I1176" s="2"/>
      <c r="J1176" s="2">
        <f t="shared" si="444"/>
        <v>0.46818976825535635</v>
      </c>
      <c r="K1176" s="2">
        <f t="shared" si="445"/>
        <v>0.35231744643637952</v>
      </c>
      <c r="L1176" s="2">
        <f t="shared" si="446"/>
        <v>0.14396589418452121</v>
      </c>
      <c r="M1176" s="2">
        <f t="shared" si="447"/>
        <v>3.5526891123742854E-2</v>
      </c>
      <c r="N1176" s="1">
        <v>4283</v>
      </c>
      <c r="O1176" s="1">
        <v>3223</v>
      </c>
      <c r="P1176" s="1">
        <v>1317</v>
      </c>
      <c r="Q1176" s="1">
        <v>33</v>
      </c>
      <c r="R1176" s="1">
        <v>242</v>
      </c>
      <c r="S1176" s="1">
        <v>6</v>
      </c>
      <c r="T1176" s="1">
        <v>18</v>
      </c>
      <c r="U1176" s="1">
        <v>4</v>
      </c>
      <c r="V1176" s="1">
        <v>10</v>
      </c>
      <c r="W1176" s="1">
        <v>6</v>
      </c>
      <c r="AE1176" s="1">
        <v>6</v>
      </c>
      <c r="AN1176" s="7">
        <f>IF(Q1176&gt;0,RANK(Q1176,(N1176:P1176,Q1176:AL1176)),0)</f>
        <v>5</v>
      </c>
      <c r="AO1176" s="7">
        <f>IF(R1176&gt;0,RANK(R1176,(N1176:P1176,Q1176:AL1176)),0)</f>
        <v>4</v>
      </c>
      <c r="AP1176" s="7">
        <f>IF(S1176&gt;0,RANK(S1176,(N1176:P1176,Q1176:AL1176)),0)</f>
        <v>8</v>
      </c>
      <c r="AQ1176" s="7">
        <f>IF(T1176&gt;0,RANK(T1176,(N1176:P1176,Q1176:AL1176)),0)</f>
        <v>6</v>
      </c>
      <c r="AR1176" s="2">
        <f t="shared" si="448"/>
        <v>3.6073458679492785E-3</v>
      </c>
      <c r="AS1176" s="2">
        <f t="shared" si="449"/>
        <v>2.6453869698294708E-2</v>
      </c>
      <c r="AT1176" s="2">
        <f t="shared" si="450"/>
        <v>6.5588106689986887E-4</v>
      </c>
      <c r="AU1176" s="2">
        <f t="shared" si="451"/>
        <v>1.9676432006996065E-3</v>
      </c>
      <c r="AW1176" t="s">
        <v>2259</v>
      </c>
      <c r="AX1176" t="s">
        <v>1964</v>
      </c>
      <c r="AY1176">
        <v>5</v>
      </c>
      <c r="BA1176" s="127">
        <v>22</v>
      </c>
      <c r="BB1176" s="130">
        <v>31</v>
      </c>
      <c r="BC1176" s="131">
        <f t="shared" si="441"/>
        <v>22031</v>
      </c>
      <c r="BE1176" s="7" t="s">
        <v>828</v>
      </c>
    </row>
    <row r="1177" spans="1:57" hidden="1" outlineLevel="1" x14ac:dyDescent="0.2">
      <c r="A1177" t="s">
        <v>829</v>
      </c>
      <c r="B1177" t="s">
        <v>1964</v>
      </c>
      <c r="C1177" s="1">
        <f t="shared" si="442"/>
        <v>11021</v>
      </c>
      <c r="D1177" s="7">
        <f>RANK(N1177,(N1177:P1177,Q1177:AL1177))</f>
        <v>1</v>
      </c>
      <c r="E1177" s="7">
        <f>RANK(O1177,(N1177:P1177,Q1177:AL1177))</f>
        <v>2</v>
      </c>
      <c r="F1177" s="7">
        <f>IF(P1177&gt;0,RANK(P1177,(N1177:P1177,Q1177:AL1177)),0)</f>
        <v>3</v>
      </c>
      <c r="G1177" s="1">
        <f t="shared" si="443"/>
        <v>2028</v>
      </c>
      <c r="H1177" s="2">
        <f t="shared" si="439"/>
        <v>0.18401234007803285</v>
      </c>
      <c r="I1177" s="2"/>
      <c r="J1177" s="2">
        <f t="shared" si="444"/>
        <v>0.5145631067961165</v>
      </c>
      <c r="K1177" s="2">
        <f t="shared" si="445"/>
        <v>0.33055076671808364</v>
      </c>
      <c r="L1177" s="2">
        <f t="shared" si="446"/>
        <v>0.12321930859268669</v>
      </c>
      <c r="M1177" s="2">
        <f t="shared" si="447"/>
        <v>3.1666817893113167E-2</v>
      </c>
      <c r="N1177" s="1">
        <v>5671</v>
      </c>
      <c r="O1177" s="1">
        <v>3643</v>
      </c>
      <c r="P1177" s="1">
        <v>1358</v>
      </c>
      <c r="Q1177" s="1">
        <v>50</v>
      </c>
      <c r="R1177" s="1">
        <v>239</v>
      </c>
      <c r="S1177" s="1">
        <v>11</v>
      </c>
      <c r="T1177" s="1">
        <v>16</v>
      </c>
      <c r="U1177" s="1">
        <v>8</v>
      </c>
      <c r="V1177" s="1">
        <v>11</v>
      </c>
      <c r="W1177" s="1">
        <v>6</v>
      </c>
      <c r="AE1177" s="1">
        <v>8</v>
      </c>
      <c r="AN1177" s="7">
        <f>IF(Q1177&gt;0,RANK(Q1177,(N1177:P1177,Q1177:AL1177)),0)</f>
        <v>5</v>
      </c>
      <c r="AO1177" s="7">
        <f>IF(R1177&gt;0,RANK(R1177,(N1177:P1177,Q1177:AL1177)),0)</f>
        <v>4</v>
      </c>
      <c r="AP1177" s="7">
        <f>IF(S1177&gt;0,RANK(S1177,(N1177:P1177,Q1177:AL1177)),0)</f>
        <v>7</v>
      </c>
      <c r="AQ1177" s="7">
        <f>IF(T1177&gt;0,RANK(T1177,(N1177:P1177,Q1177:AL1177)),0)</f>
        <v>6</v>
      </c>
      <c r="AR1177" s="2">
        <f t="shared" si="448"/>
        <v>4.5367933944288176E-3</v>
      </c>
      <c r="AS1177" s="2">
        <f t="shared" si="449"/>
        <v>2.1685872425369748E-2</v>
      </c>
      <c r="AT1177" s="2">
        <f t="shared" si="450"/>
        <v>9.9809454677433993E-4</v>
      </c>
      <c r="AU1177" s="2">
        <f t="shared" si="451"/>
        <v>1.4517738862172217E-3</v>
      </c>
      <c r="AW1177" t="s">
        <v>829</v>
      </c>
      <c r="AX1177" t="s">
        <v>1964</v>
      </c>
      <c r="AY1177">
        <v>4</v>
      </c>
      <c r="BA1177" s="127">
        <v>22</v>
      </c>
      <c r="BB1177" s="130">
        <v>33</v>
      </c>
      <c r="BC1177" s="131">
        <f t="shared" si="441"/>
        <v>22033</v>
      </c>
      <c r="BE1177" s="7" t="s">
        <v>828</v>
      </c>
    </row>
    <row r="1178" spans="1:57" hidden="1" outlineLevel="1" x14ac:dyDescent="0.2">
      <c r="A1178" t="s">
        <v>1927</v>
      </c>
      <c r="B1178" t="s">
        <v>1964</v>
      </c>
      <c r="C1178" s="1">
        <f t="shared" si="442"/>
        <v>166691</v>
      </c>
      <c r="D1178" s="7">
        <f>RANK(N1178,(N1178:P1178,Q1178:AL1178))</f>
        <v>2</v>
      </c>
      <c r="E1178" s="7">
        <f>RANK(O1178,(N1178:P1178,Q1178:AL1178))</f>
        <v>1</v>
      </c>
      <c r="F1178" s="7">
        <f>IF(P1178&gt;0,RANK(P1178,(N1178:P1178,Q1178:AL1178)),0)</f>
        <v>3</v>
      </c>
      <c r="G1178" s="1">
        <f t="shared" si="443"/>
        <v>12450</v>
      </c>
      <c r="H1178" s="2">
        <f t="shared" si="439"/>
        <v>7.468909539207276E-2</v>
      </c>
      <c r="I1178" s="2"/>
      <c r="J1178" s="2">
        <f t="shared" si="444"/>
        <v>0.41167189590319814</v>
      </c>
      <c r="K1178" s="2">
        <f t="shared" si="445"/>
        <v>0.48636099129527088</v>
      </c>
      <c r="L1178" s="2">
        <f t="shared" si="446"/>
        <v>9.6597896707080771E-2</v>
      </c>
      <c r="M1178" s="2">
        <f t="shared" si="447"/>
        <v>5.3692160944501521E-3</v>
      </c>
      <c r="N1178" s="1">
        <v>68622</v>
      </c>
      <c r="O1178" s="1">
        <v>81072</v>
      </c>
      <c r="P1178" s="1">
        <v>16102</v>
      </c>
      <c r="Q1178" s="1">
        <v>206</v>
      </c>
      <c r="R1178" s="1">
        <v>183</v>
      </c>
      <c r="S1178" s="1">
        <v>114</v>
      </c>
      <c r="T1178" s="1">
        <v>77</v>
      </c>
      <c r="U1178" s="1">
        <v>49</v>
      </c>
      <c r="V1178" s="1">
        <v>158</v>
      </c>
      <c r="W1178" s="1">
        <v>64</v>
      </c>
      <c r="AE1178" s="1">
        <v>44</v>
      </c>
      <c r="AN1178" s="7">
        <f>IF(Q1178&gt;0,RANK(Q1178,(N1178:P1178,Q1178:AL1178)),0)</f>
        <v>4</v>
      </c>
      <c r="AO1178" s="7">
        <f>IF(R1178&gt;0,RANK(R1178,(N1178:P1178,Q1178:AL1178)),0)</f>
        <v>5</v>
      </c>
      <c r="AP1178" s="7">
        <f>IF(S1178&gt;0,RANK(S1178,(N1178:P1178,Q1178:AL1178)),0)</f>
        <v>7</v>
      </c>
      <c r="AQ1178" s="7">
        <f>IF(T1178&gt;0,RANK(T1178,(N1178:P1178,Q1178:AL1178)),0)</f>
        <v>8</v>
      </c>
      <c r="AR1178" s="2">
        <f t="shared" si="448"/>
        <v>1.2358195703427301E-3</v>
      </c>
      <c r="AS1178" s="2">
        <f t="shared" si="449"/>
        <v>1.0978397154015513E-3</v>
      </c>
      <c r="AT1178" s="2">
        <f t="shared" si="450"/>
        <v>6.8390015057801564E-4</v>
      </c>
      <c r="AU1178" s="2">
        <f t="shared" si="451"/>
        <v>4.619325578465544E-4</v>
      </c>
      <c r="AW1178" t="s">
        <v>1927</v>
      </c>
      <c r="AX1178" t="s">
        <v>1964</v>
      </c>
      <c r="AY1178">
        <v>6</v>
      </c>
      <c r="BA1178" s="127">
        <v>22</v>
      </c>
      <c r="BB1178" s="130">
        <v>35</v>
      </c>
      <c r="BC1178" s="131">
        <f t="shared" si="441"/>
        <v>22035</v>
      </c>
      <c r="BE1178" s="7" t="s">
        <v>828</v>
      </c>
    </row>
    <row r="1179" spans="1:57" hidden="1" outlineLevel="1" x14ac:dyDescent="0.2">
      <c r="A1179" t="s">
        <v>1485</v>
      </c>
      <c r="B1179" t="s">
        <v>1964</v>
      </c>
      <c r="C1179" s="1">
        <f t="shared" si="442"/>
        <v>3375</v>
      </c>
      <c r="D1179" s="7">
        <f>RANK(N1179,(N1179:P1179,Q1179:AL1179))</f>
        <v>1</v>
      </c>
      <c r="E1179" s="7">
        <f>RANK(O1179,(N1179:P1179,Q1179:AL1179))</f>
        <v>2</v>
      </c>
      <c r="F1179" s="7">
        <f>IF(P1179&gt;0,RANK(P1179,(N1179:P1179,Q1179:AL1179)),0)</f>
        <v>3</v>
      </c>
      <c r="G1179" s="1">
        <f t="shared" si="443"/>
        <v>693</v>
      </c>
      <c r="H1179" s="2">
        <f t="shared" si="439"/>
        <v>0.20533333333333334</v>
      </c>
      <c r="I1179" s="2"/>
      <c r="J1179" s="2">
        <f t="shared" si="444"/>
        <v>0.54370370370370369</v>
      </c>
      <c r="K1179" s="2">
        <f t="shared" si="445"/>
        <v>0.33837037037037038</v>
      </c>
      <c r="L1179" s="2">
        <f t="shared" si="446"/>
        <v>8.3851851851851858E-2</v>
      </c>
      <c r="M1179" s="2">
        <f t="shared" si="447"/>
        <v>3.4074074074074076E-2</v>
      </c>
      <c r="N1179" s="1">
        <v>1835</v>
      </c>
      <c r="O1179" s="1">
        <v>1142</v>
      </c>
      <c r="P1179" s="1">
        <v>283</v>
      </c>
      <c r="Q1179" s="1">
        <v>16</v>
      </c>
      <c r="R1179" s="1">
        <v>59</v>
      </c>
      <c r="S1179" s="1">
        <v>7</v>
      </c>
      <c r="T1179" s="1">
        <v>19</v>
      </c>
      <c r="U1179" s="1">
        <v>4</v>
      </c>
      <c r="V1179" s="1">
        <v>4</v>
      </c>
      <c r="W1179" s="1">
        <v>2</v>
      </c>
      <c r="AE1179" s="1">
        <v>4</v>
      </c>
      <c r="AN1179" s="7">
        <f>IF(Q1179&gt;0,RANK(Q1179,(N1179:P1179,Q1179:AL1179)),0)</f>
        <v>6</v>
      </c>
      <c r="AO1179" s="7">
        <f>IF(R1179&gt;0,RANK(R1179,(N1179:P1179,Q1179:AL1179)),0)</f>
        <v>4</v>
      </c>
      <c r="AP1179" s="7">
        <f>IF(S1179&gt;0,RANK(S1179,(N1179:P1179,Q1179:AL1179)),0)</f>
        <v>7</v>
      </c>
      <c r="AQ1179" s="7">
        <f>IF(T1179&gt;0,RANK(T1179,(N1179:P1179,Q1179:AL1179)),0)</f>
        <v>5</v>
      </c>
      <c r="AR1179" s="2">
        <f t="shared" si="448"/>
        <v>4.7407407407407407E-3</v>
      </c>
      <c r="AS1179" s="2">
        <f t="shared" si="449"/>
        <v>1.748148148148148E-2</v>
      </c>
      <c r="AT1179" s="2">
        <f t="shared" si="450"/>
        <v>2.0740740740740741E-3</v>
      </c>
      <c r="AU1179" s="2">
        <f t="shared" si="451"/>
        <v>5.6296296296296294E-3</v>
      </c>
      <c r="AW1179" t="s">
        <v>1485</v>
      </c>
      <c r="AX1179" t="s">
        <v>1964</v>
      </c>
      <c r="AY1179">
        <v>5</v>
      </c>
      <c r="BA1179" s="127">
        <v>22</v>
      </c>
      <c r="BB1179" s="130">
        <v>37</v>
      </c>
      <c r="BC1179" s="131">
        <f t="shared" si="441"/>
        <v>22037</v>
      </c>
      <c r="BE1179" s="7" t="s">
        <v>828</v>
      </c>
    </row>
    <row r="1180" spans="1:57" hidden="1" outlineLevel="1" x14ac:dyDescent="0.2">
      <c r="A1180" t="s">
        <v>1285</v>
      </c>
      <c r="B1180" t="s">
        <v>1964</v>
      </c>
      <c r="C1180" s="1">
        <f t="shared" si="442"/>
        <v>7895</v>
      </c>
      <c r="D1180" s="7">
        <f>RANK(N1180,(N1180:P1180,Q1180:AL1180))</f>
        <v>1</v>
      </c>
      <c r="E1180" s="7">
        <f>RANK(O1180,(N1180:P1180,Q1180:AL1180))</f>
        <v>2</v>
      </c>
      <c r="F1180" s="7">
        <f>IF(P1180&gt;0,RANK(P1180,(N1180:P1180,Q1180:AL1180)),0)</f>
        <v>3</v>
      </c>
      <c r="G1180" s="1">
        <f t="shared" si="443"/>
        <v>1280</v>
      </c>
      <c r="H1180" s="2">
        <f t="shared" si="439"/>
        <v>0.16212792906903103</v>
      </c>
      <c r="I1180" s="2"/>
      <c r="J1180" s="2">
        <f t="shared" si="444"/>
        <v>0.51842938568714381</v>
      </c>
      <c r="K1180" s="2">
        <f t="shared" si="445"/>
        <v>0.35630145661811274</v>
      </c>
      <c r="L1180" s="2">
        <f t="shared" si="446"/>
        <v>0.11804939835338822</v>
      </c>
      <c r="M1180" s="2">
        <f t="shared" si="447"/>
        <v>7.219759341355228E-3</v>
      </c>
      <c r="N1180" s="1">
        <v>4093</v>
      </c>
      <c r="O1180" s="1">
        <v>2813</v>
      </c>
      <c r="P1180" s="1">
        <v>932</v>
      </c>
      <c r="Q1180" s="1">
        <v>8</v>
      </c>
      <c r="R1180" s="1">
        <v>14</v>
      </c>
      <c r="S1180" s="1">
        <v>4</v>
      </c>
      <c r="T1180" s="1">
        <v>20</v>
      </c>
      <c r="U1180" s="1">
        <v>1</v>
      </c>
      <c r="V1180" s="1">
        <v>6</v>
      </c>
      <c r="W1180" s="1">
        <v>3</v>
      </c>
      <c r="AE1180" s="1">
        <v>1</v>
      </c>
      <c r="AN1180" s="7">
        <f>IF(Q1180&gt;0,RANK(Q1180,(N1180:P1180,Q1180:AL1180)),0)</f>
        <v>6</v>
      </c>
      <c r="AO1180" s="7">
        <f>IF(R1180&gt;0,RANK(R1180,(N1180:P1180,Q1180:AL1180)),0)</f>
        <v>5</v>
      </c>
      <c r="AP1180" s="7">
        <f>IF(S1180&gt;0,RANK(S1180,(N1180:P1180,Q1180:AL1180)),0)</f>
        <v>8</v>
      </c>
      <c r="AQ1180" s="7">
        <f>IF(T1180&gt;0,RANK(T1180,(N1180:P1180,Q1180:AL1180)),0)</f>
        <v>4</v>
      </c>
      <c r="AR1180" s="2">
        <f t="shared" si="448"/>
        <v>1.0132995566814441E-3</v>
      </c>
      <c r="AS1180" s="2">
        <f t="shared" si="449"/>
        <v>1.773274224192527E-3</v>
      </c>
      <c r="AT1180" s="2">
        <f t="shared" si="450"/>
        <v>5.0664977834072203E-4</v>
      </c>
      <c r="AU1180" s="2">
        <f t="shared" si="451"/>
        <v>2.5332488917036099E-3</v>
      </c>
      <c r="AW1180" t="s">
        <v>1285</v>
      </c>
      <c r="AX1180" t="s">
        <v>1964</v>
      </c>
      <c r="AY1180">
        <v>6</v>
      </c>
      <c r="BA1180" s="127">
        <v>22</v>
      </c>
      <c r="BB1180" s="130">
        <v>39</v>
      </c>
      <c r="BC1180" s="131">
        <f t="shared" si="441"/>
        <v>22039</v>
      </c>
      <c r="BE1180" s="7" t="s">
        <v>828</v>
      </c>
    </row>
    <row r="1181" spans="1:57" hidden="1" outlineLevel="1" x14ac:dyDescent="0.2">
      <c r="A1181" t="s">
        <v>2641</v>
      </c>
      <c r="B1181" t="s">
        <v>1964</v>
      </c>
      <c r="C1181" s="1">
        <f t="shared" si="442"/>
        <v>16376</v>
      </c>
      <c r="D1181" s="7">
        <f>RANK(N1181,(N1181:P1181,Q1181:AL1181))</f>
        <v>1</v>
      </c>
      <c r="E1181" s="7">
        <f>RANK(O1181,(N1181:P1181,Q1181:AL1181))</f>
        <v>2</v>
      </c>
      <c r="F1181" s="7">
        <f>IF(P1181&gt;0,RANK(P1181,(N1181:P1181,Q1181:AL1181)),0)</f>
        <v>3</v>
      </c>
      <c r="G1181" s="1">
        <f t="shared" si="443"/>
        <v>3417</v>
      </c>
      <c r="H1181" s="2">
        <f t="shared" si="439"/>
        <v>0.20865901319003419</v>
      </c>
      <c r="I1181" s="2"/>
      <c r="J1181" s="2">
        <f t="shared" si="444"/>
        <v>0.52296042989741087</v>
      </c>
      <c r="K1181" s="2">
        <f t="shared" si="445"/>
        <v>0.31430141670737666</v>
      </c>
      <c r="L1181" s="2">
        <f t="shared" si="446"/>
        <v>0.12970200293111872</v>
      </c>
      <c r="M1181" s="2">
        <f t="shared" si="447"/>
        <v>3.303615046409375E-2</v>
      </c>
      <c r="N1181" s="1">
        <v>8564</v>
      </c>
      <c r="O1181" s="1">
        <v>5147</v>
      </c>
      <c r="P1181" s="1">
        <v>2124</v>
      </c>
      <c r="Q1181" s="1">
        <v>81</v>
      </c>
      <c r="R1181" s="1">
        <v>336</v>
      </c>
      <c r="S1181" s="1">
        <v>16</v>
      </c>
      <c r="T1181" s="1">
        <v>41</v>
      </c>
      <c r="U1181" s="1">
        <v>10</v>
      </c>
      <c r="V1181" s="1">
        <v>25</v>
      </c>
      <c r="W1181" s="1">
        <v>19</v>
      </c>
      <c r="AE1181" s="1">
        <v>13</v>
      </c>
      <c r="AN1181" s="7">
        <f>IF(Q1181&gt;0,RANK(Q1181,(N1181:P1181,Q1181:AL1181)),0)</f>
        <v>5</v>
      </c>
      <c r="AO1181" s="7">
        <f>IF(R1181&gt;0,RANK(R1181,(N1181:P1181,Q1181:AL1181)),0)</f>
        <v>4</v>
      </c>
      <c r="AP1181" s="7">
        <f>IF(S1181&gt;0,RANK(S1181,(N1181:P1181,Q1181:AL1181)),0)</f>
        <v>9</v>
      </c>
      <c r="AQ1181" s="7">
        <f>IF(T1181&gt;0,RANK(T1181,(N1181:P1181,Q1181:AL1181)),0)</f>
        <v>6</v>
      </c>
      <c r="AR1181" s="2">
        <f t="shared" si="448"/>
        <v>4.9462628236443575E-3</v>
      </c>
      <c r="AS1181" s="2">
        <f t="shared" si="449"/>
        <v>2.0517830972154372E-2</v>
      </c>
      <c r="AT1181" s="2">
        <f t="shared" si="450"/>
        <v>9.7703957010258913E-4</v>
      </c>
      <c r="AU1181" s="2">
        <f t="shared" si="451"/>
        <v>2.5036638983878846E-3</v>
      </c>
      <c r="AW1181" t="s">
        <v>2641</v>
      </c>
      <c r="AX1181" t="s">
        <v>1964</v>
      </c>
      <c r="BA1181" s="127">
        <v>22</v>
      </c>
      <c r="BB1181" s="130">
        <v>41</v>
      </c>
      <c r="BC1181" s="131">
        <f t="shared" si="441"/>
        <v>22041</v>
      </c>
      <c r="BE1181" s="7" t="s">
        <v>828</v>
      </c>
    </row>
    <row r="1182" spans="1:57" hidden="1" outlineLevel="1" x14ac:dyDescent="0.2">
      <c r="A1182" t="s">
        <v>1494</v>
      </c>
      <c r="B1182" t="s">
        <v>1964</v>
      </c>
      <c r="C1182" s="1">
        <f t="shared" si="442"/>
        <v>9653</v>
      </c>
      <c r="D1182" s="7">
        <f>RANK(N1182,(N1182:P1182,Q1182:AL1182))</f>
        <v>1</v>
      </c>
      <c r="E1182" s="7">
        <f>RANK(O1182,(N1182:P1182,Q1182:AL1182))</f>
        <v>2</v>
      </c>
      <c r="F1182" s="7">
        <f>IF(P1182&gt;0,RANK(P1182,(N1182:P1182,Q1182:AL1182)),0)</f>
        <v>3</v>
      </c>
      <c r="G1182" s="1">
        <f t="shared" si="443"/>
        <v>238</v>
      </c>
      <c r="H1182" s="2">
        <f t="shared" si="439"/>
        <v>2.4655547498187092E-2</v>
      </c>
      <c r="I1182" s="2"/>
      <c r="J1182" s="2">
        <f t="shared" si="444"/>
        <v>0.42753548119755519</v>
      </c>
      <c r="K1182" s="2">
        <f t="shared" si="445"/>
        <v>0.40287993369936809</v>
      </c>
      <c r="L1182" s="2">
        <f t="shared" si="446"/>
        <v>0.1358127007148037</v>
      </c>
      <c r="M1182" s="2">
        <f t="shared" si="447"/>
        <v>3.3771884388273082E-2</v>
      </c>
      <c r="N1182" s="1">
        <v>4127</v>
      </c>
      <c r="O1182" s="1">
        <v>3889</v>
      </c>
      <c r="P1182" s="1">
        <v>1311</v>
      </c>
      <c r="Q1182" s="1">
        <v>32</v>
      </c>
      <c r="R1182" s="1">
        <v>226</v>
      </c>
      <c r="S1182" s="1">
        <v>11</v>
      </c>
      <c r="T1182" s="1">
        <v>30</v>
      </c>
      <c r="U1182" s="1">
        <v>7</v>
      </c>
      <c r="V1182" s="1">
        <v>6</v>
      </c>
      <c r="W1182" s="1">
        <v>12</v>
      </c>
      <c r="AE1182" s="1">
        <v>2</v>
      </c>
      <c r="AN1182" s="7">
        <f>IF(Q1182&gt;0,RANK(Q1182,(N1182:P1182,Q1182:AL1182)),0)</f>
        <v>5</v>
      </c>
      <c r="AO1182" s="7">
        <f>IF(R1182&gt;0,RANK(R1182,(N1182:P1182,Q1182:AL1182)),0)</f>
        <v>4</v>
      </c>
      <c r="AP1182" s="7">
        <f>IF(S1182&gt;0,RANK(S1182,(N1182:P1182,Q1182:AL1182)),0)</f>
        <v>8</v>
      </c>
      <c r="AQ1182" s="7">
        <f>IF(T1182&gt;0,RANK(T1182,(N1182:P1182,Q1182:AL1182)),0)</f>
        <v>6</v>
      </c>
      <c r="AR1182" s="2">
        <f t="shared" si="448"/>
        <v>3.315031596394903E-3</v>
      </c>
      <c r="AS1182" s="2">
        <f t="shared" si="449"/>
        <v>2.3412410649539004E-2</v>
      </c>
      <c r="AT1182" s="2">
        <f t="shared" si="450"/>
        <v>1.1395421112607479E-3</v>
      </c>
      <c r="AU1182" s="2">
        <f t="shared" si="451"/>
        <v>3.1078421216202217E-3</v>
      </c>
      <c r="AW1182" t="s">
        <v>1494</v>
      </c>
      <c r="AX1182" t="s">
        <v>1964</v>
      </c>
      <c r="AY1182">
        <v>5</v>
      </c>
      <c r="BA1182" s="127">
        <v>22</v>
      </c>
      <c r="BB1182" s="130">
        <v>43</v>
      </c>
      <c r="BC1182" s="131">
        <f t="shared" si="441"/>
        <v>22043</v>
      </c>
      <c r="BE1182" s="7" t="s">
        <v>828</v>
      </c>
    </row>
    <row r="1183" spans="1:57" hidden="1" outlineLevel="1" x14ac:dyDescent="0.2">
      <c r="A1183" t="s">
        <v>2410</v>
      </c>
      <c r="B1183" t="s">
        <v>1964</v>
      </c>
      <c r="C1183" s="1">
        <f t="shared" si="442"/>
        <v>7878</v>
      </c>
      <c r="D1183" s="7">
        <f>RANK(N1183,(N1183:P1183,Q1183:AL1183))</f>
        <v>2</v>
      </c>
      <c r="E1183" s="7">
        <f>RANK(O1183,(N1183:P1183,Q1183:AL1183))</f>
        <v>1</v>
      </c>
      <c r="F1183" s="7">
        <f>IF(P1183&gt;0,RANK(P1183,(N1183:P1183,Q1183:AL1183)),0)</f>
        <v>3</v>
      </c>
      <c r="G1183" s="1">
        <f t="shared" si="443"/>
        <v>92</v>
      </c>
      <c r="H1183" s="2">
        <f t="shared" si="439"/>
        <v>1.1678090886011678E-2</v>
      </c>
      <c r="I1183" s="2"/>
      <c r="J1183" s="2">
        <f t="shared" si="444"/>
        <v>0.39629347550139632</v>
      </c>
      <c r="K1183" s="2">
        <f t="shared" si="445"/>
        <v>0.40797156638740795</v>
      </c>
      <c r="L1183" s="2">
        <f t="shared" si="446"/>
        <v>0.14902259456714903</v>
      </c>
      <c r="M1183" s="2">
        <f t="shared" si="447"/>
        <v>4.6712363544046759E-2</v>
      </c>
      <c r="N1183" s="1">
        <v>3122</v>
      </c>
      <c r="O1183" s="1">
        <v>3214</v>
      </c>
      <c r="P1183" s="1">
        <v>1174</v>
      </c>
      <c r="Q1183" s="1">
        <v>40</v>
      </c>
      <c r="R1183" s="1">
        <v>286</v>
      </c>
      <c r="S1183" s="1">
        <v>5</v>
      </c>
      <c r="T1183" s="1">
        <v>13</v>
      </c>
      <c r="U1183" s="1">
        <v>5</v>
      </c>
      <c r="V1183" s="1">
        <v>9</v>
      </c>
      <c r="W1183" s="1">
        <v>7</v>
      </c>
      <c r="AE1183" s="1">
        <v>3</v>
      </c>
      <c r="AN1183" s="7">
        <f>IF(Q1183&gt;0,RANK(Q1183,(N1183:P1183,Q1183:AL1183)),0)</f>
        <v>5</v>
      </c>
      <c r="AO1183" s="7">
        <f>IF(R1183&gt;0,RANK(R1183,(N1183:P1183,Q1183:AL1183)),0)</f>
        <v>4</v>
      </c>
      <c r="AP1183" s="7">
        <f>IF(S1183&gt;0,RANK(S1183,(N1183:P1183,Q1183:AL1183)),0)</f>
        <v>9</v>
      </c>
      <c r="AQ1183" s="7">
        <f>IF(T1183&gt;0,RANK(T1183,(N1183:P1183,Q1183:AL1183)),0)</f>
        <v>6</v>
      </c>
      <c r="AR1183" s="2">
        <f t="shared" si="448"/>
        <v>5.0774308200050777E-3</v>
      </c>
      <c r="AS1183" s="2">
        <f t="shared" si="449"/>
        <v>3.6303630363036306E-2</v>
      </c>
      <c r="AT1183" s="2">
        <f t="shared" si="450"/>
        <v>6.3467885250063471E-4</v>
      </c>
      <c r="AU1183" s="2">
        <f t="shared" si="451"/>
        <v>1.6501650165016502E-3</v>
      </c>
      <c r="AW1183" t="s">
        <v>2410</v>
      </c>
      <c r="AX1183" t="s">
        <v>1964</v>
      </c>
      <c r="AY1183">
        <v>5</v>
      </c>
      <c r="BA1183" s="127">
        <v>22</v>
      </c>
      <c r="BB1183" s="130">
        <v>45</v>
      </c>
      <c r="BC1183" s="131">
        <f t="shared" si="441"/>
        <v>22045</v>
      </c>
      <c r="BE1183" s="7" t="s">
        <v>828</v>
      </c>
    </row>
    <row r="1184" spans="1:57" hidden="1" outlineLevel="1" x14ac:dyDescent="0.2">
      <c r="A1184" t="s">
        <v>2819</v>
      </c>
      <c r="B1184" t="s">
        <v>1964</v>
      </c>
      <c r="C1184" s="1">
        <f t="shared" si="442"/>
        <v>30530</v>
      </c>
      <c r="D1184" s="7">
        <f>RANK(N1184,(N1184:P1184,Q1184:AL1184))</f>
        <v>1</v>
      </c>
      <c r="E1184" s="7">
        <f>RANK(O1184,(N1184:P1184,Q1184:AL1184))</f>
        <v>2</v>
      </c>
      <c r="F1184" s="7">
        <f>IF(P1184&gt;0,RANK(P1184,(N1184:P1184,Q1184:AL1184)),0)</f>
        <v>3</v>
      </c>
      <c r="G1184" s="1">
        <f t="shared" si="443"/>
        <v>1135</v>
      </c>
      <c r="H1184" s="2">
        <f t="shared" si="439"/>
        <v>3.7176547658041272E-2</v>
      </c>
      <c r="I1184" s="2"/>
      <c r="J1184" s="2">
        <f t="shared" si="444"/>
        <v>0.42712086472322308</v>
      </c>
      <c r="K1184" s="2">
        <f t="shared" si="445"/>
        <v>0.38994431706518179</v>
      </c>
      <c r="L1184" s="2">
        <f t="shared" si="446"/>
        <v>0.14205699312151981</v>
      </c>
      <c r="M1184" s="2">
        <f t="shared" si="447"/>
        <v>4.0877825090075315E-2</v>
      </c>
      <c r="N1184" s="1">
        <v>13040</v>
      </c>
      <c r="O1184" s="1">
        <v>11905</v>
      </c>
      <c r="P1184" s="1">
        <v>4337</v>
      </c>
      <c r="Q1184" s="1">
        <v>77</v>
      </c>
      <c r="R1184" s="1">
        <v>1011</v>
      </c>
      <c r="S1184" s="1">
        <v>29</v>
      </c>
      <c r="T1184" s="1">
        <v>53</v>
      </c>
      <c r="U1184" s="1">
        <v>24</v>
      </c>
      <c r="V1184" s="1">
        <v>24</v>
      </c>
      <c r="W1184" s="1">
        <v>18</v>
      </c>
      <c r="AE1184" s="1">
        <v>12</v>
      </c>
      <c r="AN1184" s="7">
        <f>IF(Q1184&gt;0,RANK(Q1184,(N1184:P1184,Q1184:AL1184)),0)</f>
        <v>5</v>
      </c>
      <c r="AO1184" s="7">
        <f>IF(R1184&gt;0,RANK(R1184,(N1184:P1184,Q1184:AL1184)),0)</f>
        <v>4</v>
      </c>
      <c r="AP1184" s="7">
        <f>IF(S1184&gt;0,RANK(S1184,(N1184:P1184,Q1184:AL1184)),0)</f>
        <v>7</v>
      </c>
      <c r="AQ1184" s="7">
        <f>IF(T1184&gt;0,RANK(T1184,(N1184:P1184,Q1184:AL1184)),0)</f>
        <v>6</v>
      </c>
      <c r="AR1184" s="2">
        <f t="shared" si="448"/>
        <v>2.5221094005895839E-3</v>
      </c>
      <c r="AS1184" s="2">
        <f t="shared" si="449"/>
        <v>3.3114968883065837E-2</v>
      </c>
      <c r="AT1184" s="2">
        <f t="shared" si="450"/>
        <v>9.4988535866360958E-4</v>
      </c>
      <c r="AU1184" s="2">
        <f t="shared" si="451"/>
        <v>1.7359973796265968E-3</v>
      </c>
      <c r="AW1184" t="s">
        <v>2819</v>
      </c>
      <c r="AX1184" t="s">
        <v>1964</v>
      </c>
      <c r="AY1184">
        <v>3</v>
      </c>
      <c r="BA1184" s="127">
        <v>22</v>
      </c>
      <c r="BB1184" s="130">
        <v>47</v>
      </c>
      <c r="BC1184" s="131">
        <f t="shared" si="441"/>
        <v>22047</v>
      </c>
      <c r="BE1184" s="7" t="s">
        <v>828</v>
      </c>
    </row>
    <row r="1185" spans="1:57" hidden="1" outlineLevel="1" x14ac:dyDescent="0.2">
      <c r="A1185" t="s">
        <v>2380</v>
      </c>
      <c r="B1185" t="s">
        <v>1964</v>
      </c>
      <c r="C1185" s="1">
        <f t="shared" si="442"/>
        <v>15594</v>
      </c>
      <c r="D1185" s="7">
        <f>RANK(N1185,(N1185:P1185,Q1185:AL1185))</f>
        <v>1</v>
      </c>
      <c r="E1185" s="7">
        <f>RANK(O1185,(N1185:P1185,Q1185:AL1185))</f>
        <v>2</v>
      </c>
      <c r="F1185" s="7">
        <f>IF(P1185&gt;0,RANK(P1185,(N1185:P1185,Q1185:AL1185)),0)</f>
        <v>3</v>
      </c>
      <c r="G1185" s="1">
        <f t="shared" si="443"/>
        <v>3007</v>
      </c>
      <c r="H1185" s="2">
        <f t="shared" si="439"/>
        <v>0.19283057586251123</v>
      </c>
      <c r="I1185" s="2"/>
      <c r="J1185" s="2">
        <f t="shared" si="444"/>
        <v>0.52699756316531998</v>
      </c>
      <c r="K1185" s="2">
        <f t="shared" si="445"/>
        <v>0.33416698730280875</v>
      </c>
      <c r="L1185" s="2">
        <f t="shared" si="446"/>
        <v>9.8948313453892517E-2</v>
      </c>
      <c r="M1185" s="2">
        <f t="shared" si="447"/>
        <v>3.9887136077978752E-2</v>
      </c>
      <c r="N1185" s="1">
        <v>8218</v>
      </c>
      <c r="O1185" s="1">
        <v>5211</v>
      </c>
      <c r="P1185" s="1">
        <v>1543</v>
      </c>
      <c r="Q1185" s="1">
        <v>160</v>
      </c>
      <c r="R1185" s="1">
        <v>326</v>
      </c>
      <c r="S1185" s="1">
        <v>22</v>
      </c>
      <c r="T1185" s="1">
        <v>37</v>
      </c>
      <c r="U1185" s="1">
        <v>35</v>
      </c>
      <c r="V1185" s="1">
        <v>15</v>
      </c>
      <c r="W1185" s="1">
        <v>21</v>
      </c>
      <c r="AE1185" s="1">
        <v>6</v>
      </c>
      <c r="AN1185" s="7">
        <f>IF(Q1185&gt;0,RANK(Q1185,(N1185:P1185,Q1185:AL1185)),0)</f>
        <v>5</v>
      </c>
      <c r="AO1185" s="7">
        <f>IF(R1185&gt;0,RANK(R1185,(N1185:P1185,Q1185:AL1185)),0)</f>
        <v>4</v>
      </c>
      <c r="AP1185" s="7">
        <f>IF(S1185&gt;0,RANK(S1185,(N1185:P1185,Q1185:AL1185)),0)</f>
        <v>8</v>
      </c>
      <c r="AQ1185" s="7">
        <f>IF(T1185&gt;0,RANK(T1185,(N1185:P1185,Q1185:AL1185)),0)</f>
        <v>6</v>
      </c>
      <c r="AR1185" s="2">
        <f t="shared" si="448"/>
        <v>1.0260356547390022E-2</v>
      </c>
      <c r="AS1185" s="2">
        <f t="shared" si="449"/>
        <v>2.090547646530717E-2</v>
      </c>
      <c r="AT1185" s="2">
        <f t="shared" si="450"/>
        <v>1.4107990252661281E-3</v>
      </c>
      <c r="AU1185" s="2">
        <f t="shared" si="451"/>
        <v>2.3727074515839425E-3</v>
      </c>
      <c r="AW1185" t="s">
        <v>2380</v>
      </c>
      <c r="AX1185" t="s">
        <v>1964</v>
      </c>
      <c r="AY1185">
        <v>6</v>
      </c>
      <c r="BA1185" s="127">
        <v>22</v>
      </c>
      <c r="BB1185" s="130">
        <v>49</v>
      </c>
      <c r="BC1185" s="131">
        <f t="shared" si="441"/>
        <v>22049</v>
      </c>
      <c r="BE1185" s="7" t="s">
        <v>828</v>
      </c>
    </row>
    <row r="1186" spans="1:57" hidden="1" outlineLevel="1" x14ac:dyDescent="0.2">
      <c r="A1186" t="s">
        <v>1768</v>
      </c>
      <c r="B1186" t="s">
        <v>1964</v>
      </c>
      <c r="C1186" s="1">
        <f t="shared" si="442"/>
        <v>7566</v>
      </c>
      <c r="D1186" s="7">
        <f>RANK(N1186,(N1186:P1186,Q1186:AL1186))</f>
        <v>1</v>
      </c>
      <c r="E1186" s="7">
        <f>RANK(O1186,(N1186:P1186,Q1186:AL1186))</f>
        <v>2</v>
      </c>
      <c r="F1186" s="7">
        <f>IF(P1186&gt;0,RANK(P1186,(N1186:P1186,Q1186:AL1186)),0)</f>
        <v>3</v>
      </c>
      <c r="G1186" s="1">
        <f t="shared" si="443"/>
        <v>298</v>
      </c>
      <c r="H1186" s="2">
        <f t="shared" si="439"/>
        <v>3.9386730108379592E-2</v>
      </c>
      <c r="I1186" s="2"/>
      <c r="J1186" s="2">
        <f t="shared" si="444"/>
        <v>0.44541369283637328</v>
      </c>
      <c r="K1186" s="2">
        <f t="shared" si="445"/>
        <v>0.40602696272799366</v>
      </c>
      <c r="L1186" s="2">
        <f t="shared" si="446"/>
        <v>0.11657414750198256</v>
      </c>
      <c r="M1186" s="2">
        <f t="shared" si="447"/>
        <v>3.1985196933650567E-2</v>
      </c>
      <c r="N1186" s="1">
        <v>3370</v>
      </c>
      <c r="O1186" s="1">
        <v>3072</v>
      </c>
      <c r="P1186" s="1">
        <v>882</v>
      </c>
      <c r="Q1186" s="1">
        <v>28</v>
      </c>
      <c r="R1186" s="1">
        <v>169</v>
      </c>
      <c r="S1186" s="1">
        <v>7</v>
      </c>
      <c r="T1186" s="1">
        <v>16</v>
      </c>
      <c r="U1186" s="1">
        <v>7</v>
      </c>
      <c r="V1186" s="1">
        <v>3</v>
      </c>
      <c r="W1186" s="1">
        <v>5</v>
      </c>
      <c r="AE1186" s="1">
        <v>7</v>
      </c>
      <c r="AN1186" s="7">
        <f>IF(Q1186&gt;0,RANK(Q1186,(N1186:P1186,Q1186:AL1186)),0)</f>
        <v>5</v>
      </c>
      <c r="AO1186" s="7">
        <f>IF(R1186&gt;0,RANK(R1186,(N1186:P1186,Q1186:AL1186)),0)</f>
        <v>4</v>
      </c>
      <c r="AP1186" s="7">
        <f>IF(S1186&gt;0,RANK(S1186,(N1186:P1186,Q1186:AL1186)),0)</f>
        <v>7</v>
      </c>
      <c r="AQ1186" s="7">
        <f>IF(T1186&gt;0,RANK(T1186,(N1186:P1186,Q1186:AL1186)),0)</f>
        <v>6</v>
      </c>
      <c r="AR1186" s="2">
        <f t="shared" si="448"/>
        <v>3.7007665873645254E-3</v>
      </c>
      <c r="AS1186" s="2">
        <f t="shared" si="449"/>
        <v>2.2336769759450172E-2</v>
      </c>
      <c r="AT1186" s="2">
        <f t="shared" si="450"/>
        <v>9.2519164684113134E-4</v>
      </c>
      <c r="AU1186" s="2">
        <f t="shared" si="451"/>
        <v>2.1147237642083002E-3</v>
      </c>
      <c r="AW1186" t="s">
        <v>1768</v>
      </c>
      <c r="AX1186" t="s">
        <v>1964</v>
      </c>
      <c r="AY1186">
        <v>5</v>
      </c>
      <c r="BA1186" s="127">
        <v>22</v>
      </c>
      <c r="BB1186" s="130">
        <v>51</v>
      </c>
      <c r="BC1186" s="131">
        <f t="shared" si="441"/>
        <v>22051</v>
      </c>
      <c r="BE1186" s="7" t="s">
        <v>828</v>
      </c>
    </row>
    <row r="1187" spans="1:57" hidden="1" outlineLevel="1" x14ac:dyDescent="0.2">
      <c r="A1187" t="s">
        <v>1500</v>
      </c>
      <c r="B1187" t="s">
        <v>1964</v>
      </c>
      <c r="C1187" s="1">
        <f t="shared" si="442"/>
        <v>187038</v>
      </c>
      <c r="D1187" s="7">
        <f>RANK(N1187,(N1187:P1187,Q1187:AL1187))</f>
        <v>2</v>
      </c>
      <c r="E1187" s="7">
        <f>RANK(O1187,(N1187:P1187,Q1187:AL1187))</f>
        <v>1</v>
      </c>
      <c r="F1187" s="7">
        <f>IF(P1187&gt;0,RANK(P1187,(N1187:P1187,Q1187:AL1187)),0)</f>
        <v>3</v>
      </c>
      <c r="G1187" s="1">
        <f t="shared" si="443"/>
        <v>36191</v>
      </c>
      <c r="H1187" s="2">
        <f t="shared" si="439"/>
        <v>0.19349543942942077</v>
      </c>
      <c r="I1187" s="2"/>
      <c r="J1187" s="2">
        <f t="shared" si="444"/>
        <v>0.34379110127353801</v>
      </c>
      <c r="K1187" s="2">
        <f t="shared" si="445"/>
        <v>0.53728654070295878</v>
      </c>
      <c r="L1187" s="2">
        <f t="shared" si="446"/>
        <v>0.11376297864605053</v>
      </c>
      <c r="M1187" s="2">
        <f t="shared" si="447"/>
        <v>5.1593793774527275E-3</v>
      </c>
      <c r="N1187" s="1">
        <v>64302</v>
      </c>
      <c r="O1187" s="1">
        <v>100493</v>
      </c>
      <c r="P1187" s="1">
        <v>21278</v>
      </c>
      <c r="Q1187" s="1">
        <v>176</v>
      </c>
      <c r="R1187" s="1">
        <v>253</v>
      </c>
      <c r="S1187" s="1">
        <v>78</v>
      </c>
      <c r="T1187" s="1">
        <v>78</v>
      </c>
      <c r="U1187" s="1">
        <v>76</v>
      </c>
      <c r="V1187" s="1">
        <v>154</v>
      </c>
      <c r="W1187" s="1">
        <v>91</v>
      </c>
      <c r="AE1187" s="1">
        <v>59</v>
      </c>
      <c r="AN1187" s="7">
        <f>IF(Q1187&gt;0,RANK(Q1187,(N1187:P1187,Q1187:AL1187)),0)</f>
        <v>5</v>
      </c>
      <c r="AO1187" s="7">
        <f>IF(R1187&gt;0,RANK(R1187,(N1187:P1187,Q1187:AL1187)),0)</f>
        <v>4</v>
      </c>
      <c r="AP1187" s="7">
        <f>IF(S1187&gt;0,RANK(S1187,(N1187:P1187,Q1187:AL1187)),0)</f>
        <v>8</v>
      </c>
      <c r="AQ1187" s="7">
        <f>IF(T1187&gt;0,RANK(T1187,(N1187:P1187,Q1187:AL1187)),0)</f>
        <v>8</v>
      </c>
      <c r="AR1187" s="2">
        <f t="shared" si="448"/>
        <v>9.4098525433334408E-4</v>
      </c>
      <c r="AS1187" s="2">
        <f t="shared" si="449"/>
        <v>1.3526663031041821E-3</v>
      </c>
      <c r="AT1187" s="2">
        <f t="shared" si="450"/>
        <v>4.1702755589773202E-4</v>
      </c>
      <c r="AU1187" s="2">
        <f t="shared" si="451"/>
        <v>4.1702755589773202E-4</v>
      </c>
      <c r="AW1187" t="s">
        <v>1500</v>
      </c>
      <c r="AX1187" t="s">
        <v>1964</v>
      </c>
      <c r="BA1187" s="127">
        <v>22</v>
      </c>
      <c r="BB1187" s="130">
        <v>53</v>
      </c>
      <c r="BC1187" s="131">
        <f t="shared" si="441"/>
        <v>22053</v>
      </c>
      <c r="BE1187" s="7" t="s">
        <v>828</v>
      </c>
    </row>
    <row r="1188" spans="1:57" hidden="1" outlineLevel="1" x14ac:dyDescent="0.2">
      <c r="A1188" t="s">
        <v>2381</v>
      </c>
      <c r="B1188" t="s">
        <v>1964</v>
      </c>
      <c r="C1188" s="1">
        <f t="shared" si="442"/>
        <v>13838</v>
      </c>
      <c r="D1188" s="7">
        <f>RANK(N1188,(N1188:P1188,Q1188:AL1188))</f>
        <v>1</v>
      </c>
      <c r="E1188" s="7">
        <f>RANK(O1188,(N1188:P1188,Q1188:AL1188))</f>
        <v>2</v>
      </c>
      <c r="F1188" s="7">
        <f>IF(P1188&gt;0,RANK(P1188,(N1188:P1188,Q1188:AL1188)),0)</f>
        <v>3</v>
      </c>
      <c r="G1188" s="1">
        <f t="shared" si="443"/>
        <v>2509</v>
      </c>
      <c r="H1188" s="2">
        <f t="shared" si="439"/>
        <v>0.18131232837115191</v>
      </c>
      <c r="I1188" s="2"/>
      <c r="J1188" s="2">
        <f t="shared" si="444"/>
        <v>0.50744327214915452</v>
      </c>
      <c r="K1188" s="2">
        <f t="shared" si="445"/>
        <v>0.32613094377800261</v>
      </c>
      <c r="L1188" s="2">
        <f t="shared" si="446"/>
        <v>0.16050007226477814</v>
      </c>
      <c r="M1188" s="2">
        <f t="shared" si="447"/>
        <v>5.9257118080647264E-3</v>
      </c>
      <c r="N1188" s="1">
        <v>7022</v>
      </c>
      <c r="O1188" s="1">
        <v>4513</v>
      </c>
      <c r="P1188" s="1">
        <v>2221</v>
      </c>
      <c r="Q1188" s="1">
        <v>10</v>
      </c>
      <c r="R1188" s="1">
        <v>34</v>
      </c>
      <c r="S1188" s="1">
        <v>6</v>
      </c>
      <c r="T1188" s="1">
        <v>5</v>
      </c>
      <c r="U1188" s="1">
        <v>7</v>
      </c>
      <c r="V1188" s="1">
        <v>7</v>
      </c>
      <c r="W1188" s="1">
        <v>9</v>
      </c>
      <c r="AE1188" s="1">
        <v>4</v>
      </c>
      <c r="AN1188" s="7">
        <f>IF(Q1188&gt;0,RANK(Q1188,(N1188:P1188,Q1188:AL1188)),0)</f>
        <v>5</v>
      </c>
      <c r="AO1188" s="7">
        <f>IF(R1188&gt;0,RANK(R1188,(N1188:P1188,Q1188:AL1188)),0)</f>
        <v>4</v>
      </c>
      <c r="AP1188" s="7">
        <f>IF(S1188&gt;0,RANK(S1188,(N1188:P1188,Q1188:AL1188)),0)</f>
        <v>9</v>
      </c>
      <c r="AQ1188" s="7">
        <f>IF(T1188&gt;0,RANK(T1188,(N1188:P1188,Q1188:AL1188)),0)</f>
        <v>10</v>
      </c>
      <c r="AR1188" s="2">
        <f t="shared" si="448"/>
        <v>7.2264778147131093E-4</v>
      </c>
      <c r="AS1188" s="2">
        <f t="shared" si="449"/>
        <v>2.4570024570024569E-3</v>
      </c>
      <c r="AT1188" s="2">
        <f t="shared" si="450"/>
        <v>4.335886688827865E-4</v>
      </c>
      <c r="AU1188" s="2">
        <f t="shared" si="451"/>
        <v>3.6132389073565546E-4</v>
      </c>
      <c r="AW1188" t="s">
        <v>2381</v>
      </c>
      <c r="AX1188" t="s">
        <v>1964</v>
      </c>
      <c r="AY1188">
        <v>7</v>
      </c>
      <c r="BA1188" s="127">
        <v>22</v>
      </c>
      <c r="BB1188" s="130">
        <v>55</v>
      </c>
      <c r="BC1188" s="131">
        <f t="shared" si="441"/>
        <v>22055</v>
      </c>
      <c r="BE1188" s="7" t="s">
        <v>828</v>
      </c>
    </row>
    <row r="1189" spans="1:57" hidden="1" outlineLevel="1" x14ac:dyDescent="0.2">
      <c r="A1189" t="s">
        <v>1932</v>
      </c>
      <c r="B1189" t="s">
        <v>1964</v>
      </c>
      <c r="C1189" s="1">
        <f t="shared" si="442"/>
        <v>71762</v>
      </c>
      <c r="D1189" s="7">
        <f>RANK(N1189,(N1189:P1189,Q1189:AL1189))</f>
        <v>2</v>
      </c>
      <c r="E1189" s="7">
        <f>RANK(O1189,(N1189:P1189,Q1189:AL1189))</f>
        <v>1</v>
      </c>
      <c r="F1189" s="7">
        <f>IF(P1189&gt;0,RANK(P1189,(N1189:P1189,Q1189:AL1189)),0)</f>
        <v>3</v>
      </c>
      <c r="G1189" s="1">
        <f t="shared" si="443"/>
        <v>3823</v>
      </c>
      <c r="H1189" s="2">
        <f t="shared" si="439"/>
        <v>5.3273320141579109E-2</v>
      </c>
      <c r="I1189" s="2"/>
      <c r="J1189" s="2">
        <f t="shared" si="444"/>
        <v>0.3983027228895516</v>
      </c>
      <c r="K1189" s="2">
        <f t="shared" si="445"/>
        <v>0.45157604303113069</v>
      </c>
      <c r="L1189" s="2">
        <f t="shared" si="446"/>
        <v>0.12714249881552911</v>
      </c>
      <c r="M1189" s="2">
        <f t="shared" si="447"/>
        <v>2.2978735263788602E-2</v>
      </c>
      <c r="N1189" s="1">
        <v>28583</v>
      </c>
      <c r="O1189" s="1">
        <v>32406</v>
      </c>
      <c r="P1189" s="1">
        <v>9124</v>
      </c>
      <c r="Q1189" s="1">
        <v>140</v>
      </c>
      <c r="R1189" s="1">
        <v>1217</v>
      </c>
      <c r="S1189" s="1">
        <v>69</v>
      </c>
      <c r="T1189" s="1">
        <v>49</v>
      </c>
      <c r="U1189" s="1">
        <v>77</v>
      </c>
      <c r="V1189" s="1">
        <v>48</v>
      </c>
      <c r="W1189" s="1">
        <v>40</v>
      </c>
      <c r="AE1189" s="1">
        <v>9</v>
      </c>
      <c r="AN1189" s="7">
        <f>IF(Q1189&gt;0,RANK(Q1189,(N1189:P1189,Q1189:AL1189)),0)</f>
        <v>5</v>
      </c>
      <c r="AO1189" s="7">
        <f>IF(R1189&gt;0,RANK(R1189,(N1189:P1189,Q1189:AL1189)),0)</f>
        <v>4</v>
      </c>
      <c r="AP1189" s="7">
        <f>IF(S1189&gt;0,RANK(S1189,(N1189:P1189,Q1189:AL1189)),0)</f>
        <v>7</v>
      </c>
      <c r="AQ1189" s="7">
        <f>IF(T1189&gt;0,RANK(T1189,(N1189:P1189,Q1189:AL1189)),0)</f>
        <v>8</v>
      </c>
      <c r="AR1189" s="2">
        <f t="shared" si="448"/>
        <v>1.9508932304004906E-3</v>
      </c>
      <c r="AS1189" s="2">
        <f t="shared" si="449"/>
        <v>1.6958836152838549E-2</v>
      </c>
      <c r="AT1189" s="2">
        <f t="shared" si="450"/>
        <v>9.6151166355452748E-4</v>
      </c>
      <c r="AU1189" s="2">
        <f t="shared" si="451"/>
        <v>6.8281263064017168E-4</v>
      </c>
      <c r="AW1189" t="s">
        <v>1932</v>
      </c>
      <c r="AX1189" t="s">
        <v>1964</v>
      </c>
      <c r="AY1189">
        <v>7</v>
      </c>
      <c r="BA1189" s="127">
        <v>22</v>
      </c>
      <c r="BB1189" s="130">
        <v>57</v>
      </c>
      <c r="BC1189" s="131">
        <f t="shared" si="441"/>
        <v>22057</v>
      </c>
      <c r="BE1189" s="7" t="s">
        <v>828</v>
      </c>
    </row>
    <row r="1190" spans="1:57" hidden="1" outlineLevel="1" x14ac:dyDescent="0.2">
      <c r="A1190" t="s">
        <v>2582</v>
      </c>
      <c r="B1190" t="s">
        <v>1964</v>
      </c>
      <c r="C1190" s="1">
        <f t="shared" si="442"/>
        <v>35645</v>
      </c>
      <c r="D1190" s="7">
        <f>RANK(N1190,(N1190:P1190,Q1190:AL1190))</f>
        <v>1</v>
      </c>
      <c r="E1190" s="7">
        <f>RANK(O1190,(N1190:P1190,Q1190:AL1190))</f>
        <v>2</v>
      </c>
      <c r="F1190" s="7">
        <f>IF(P1190&gt;0,RANK(P1190,(N1190:P1190,Q1190:AL1190)),0)</f>
        <v>3</v>
      </c>
      <c r="G1190" s="1">
        <f t="shared" si="443"/>
        <v>3438</v>
      </c>
      <c r="H1190" s="2">
        <f t="shared" si="439"/>
        <v>9.6451115163417034E-2</v>
      </c>
      <c r="I1190" s="2"/>
      <c r="J1190" s="2">
        <f t="shared" si="444"/>
        <v>0.45397671482676394</v>
      </c>
      <c r="K1190" s="2">
        <f t="shared" si="445"/>
        <v>0.3575255996633469</v>
      </c>
      <c r="L1190" s="2">
        <f t="shared" si="446"/>
        <v>0.14243231869827466</v>
      </c>
      <c r="M1190" s="2">
        <f t="shared" si="447"/>
        <v>4.6065366811614494E-2</v>
      </c>
      <c r="N1190" s="1">
        <v>16182</v>
      </c>
      <c r="O1190" s="1">
        <v>12744</v>
      </c>
      <c r="P1190" s="1">
        <v>5077</v>
      </c>
      <c r="Q1190" s="1">
        <v>124</v>
      </c>
      <c r="R1190" s="1">
        <v>1372</v>
      </c>
      <c r="S1190" s="1">
        <v>29</v>
      </c>
      <c r="T1190" s="1">
        <v>29</v>
      </c>
      <c r="U1190" s="1">
        <v>20</v>
      </c>
      <c r="V1190" s="1">
        <v>23</v>
      </c>
      <c r="W1190" s="1">
        <v>30</v>
      </c>
      <c r="AE1190" s="1">
        <v>15</v>
      </c>
      <c r="AN1190" s="7">
        <f>IF(Q1190&gt;0,RANK(Q1190,(N1190:P1190,Q1190:AL1190)),0)</f>
        <v>5</v>
      </c>
      <c r="AO1190" s="7">
        <f>IF(R1190&gt;0,RANK(R1190,(N1190:P1190,Q1190:AL1190)),0)</f>
        <v>4</v>
      </c>
      <c r="AP1190" s="7">
        <f>IF(S1190&gt;0,RANK(S1190,(N1190:P1190,Q1190:AL1190)),0)</f>
        <v>7</v>
      </c>
      <c r="AQ1190" s="7">
        <f>IF(T1190&gt;0,RANK(T1190,(N1190:P1190,Q1190:AL1190)),0)</f>
        <v>7</v>
      </c>
      <c r="AR1190" s="2">
        <f t="shared" si="448"/>
        <v>3.4787487726188806E-3</v>
      </c>
      <c r="AS1190" s="2">
        <f t="shared" si="449"/>
        <v>3.8490671903492778E-2</v>
      </c>
      <c r="AT1190" s="2">
        <f t="shared" si="450"/>
        <v>8.1357834198344788E-4</v>
      </c>
      <c r="AU1190" s="2">
        <f t="shared" si="451"/>
        <v>8.1357834198344788E-4</v>
      </c>
      <c r="AW1190" t="s">
        <v>2582</v>
      </c>
      <c r="AX1190" t="s">
        <v>1964</v>
      </c>
      <c r="AY1190">
        <v>3</v>
      </c>
      <c r="BA1190" s="127">
        <v>22</v>
      </c>
      <c r="BB1190" s="130">
        <v>59</v>
      </c>
      <c r="BC1190" s="131">
        <f t="shared" si="441"/>
        <v>22059</v>
      </c>
      <c r="BE1190" s="7" t="s">
        <v>828</v>
      </c>
    </row>
    <row r="1191" spans="1:57" hidden="1" outlineLevel="1" x14ac:dyDescent="0.2">
      <c r="A1191" t="s">
        <v>2214</v>
      </c>
      <c r="B1191" t="s">
        <v>1964</v>
      </c>
      <c r="C1191" s="1">
        <f t="shared" si="442"/>
        <v>6723</v>
      </c>
      <c r="D1191" s="7">
        <f>RANK(N1191,(N1191:P1191,Q1191:AL1191))</f>
        <v>2</v>
      </c>
      <c r="E1191" s="7">
        <f>RANK(O1191,(N1191:P1191,Q1191:AL1191))</f>
        <v>1</v>
      </c>
      <c r="F1191" s="7">
        <f>IF(P1191&gt;0,RANK(P1191,(N1191:P1191,Q1191:AL1191)),0)</f>
        <v>3</v>
      </c>
      <c r="G1191" s="1">
        <f t="shared" si="443"/>
        <v>679</v>
      </c>
      <c r="H1191" s="2">
        <f t="shared" si="439"/>
        <v>0.1009965789082255</v>
      </c>
      <c r="I1191" s="2"/>
      <c r="J1191" s="2">
        <f t="shared" si="444"/>
        <v>0.35534731518667262</v>
      </c>
      <c r="K1191" s="2">
        <f t="shared" si="445"/>
        <v>0.45634389409489812</v>
      </c>
      <c r="L1191" s="2">
        <f t="shared" si="446"/>
        <v>0.14770191878625613</v>
      </c>
      <c r="M1191" s="2">
        <f t="shared" si="447"/>
        <v>4.0606871932173133E-2</v>
      </c>
      <c r="N1191" s="1">
        <v>2389</v>
      </c>
      <c r="O1191" s="1">
        <v>3068</v>
      </c>
      <c r="P1191" s="1">
        <v>993</v>
      </c>
      <c r="Q1191" s="1">
        <v>15</v>
      </c>
      <c r="R1191" s="1">
        <v>221</v>
      </c>
      <c r="S1191" s="1">
        <v>4</v>
      </c>
      <c r="T1191" s="1">
        <v>10</v>
      </c>
      <c r="U1191" s="1">
        <v>4</v>
      </c>
      <c r="V1191" s="1">
        <v>7</v>
      </c>
      <c r="W1191" s="1">
        <v>10</v>
      </c>
      <c r="AE1191" s="1">
        <v>2</v>
      </c>
      <c r="AN1191" s="7">
        <f>IF(Q1191&gt;0,RANK(Q1191,(N1191:P1191,Q1191:AL1191)),0)</f>
        <v>5</v>
      </c>
      <c r="AO1191" s="7">
        <f>IF(R1191&gt;0,RANK(R1191,(N1191:P1191,Q1191:AL1191)),0)</f>
        <v>4</v>
      </c>
      <c r="AP1191" s="7">
        <f>IF(S1191&gt;0,RANK(S1191,(N1191:P1191,Q1191:AL1191)),0)</f>
        <v>9</v>
      </c>
      <c r="AQ1191" s="7">
        <f>IF(T1191&gt;0,RANK(T1191,(N1191:P1191,Q1191:AL1191)),0)</f>
        <v>6</v>
      </c>
      <c r="AR1191" s="2">
        <f t="shared" si="448"/>
        <v>2.2311468094600626E-3</v>
      </c>
      <c r="AS1191" s="2">
        <f t="shared" si="449"/>
        <v>3.2872229659378256E-2</v>
      </c>
      <c r="AT1191" s="2">
        <f t="shared" si="450"/>
        <v>5.949724825226833E-4</v>
      </c>
      <c r="AU1191" s="2">
        <f t="shared" si="451"/>
        <v>1.4874312063067083E-3</v>
      </c>
      <c r="AW1191" t="s">
        <v>2214</v>
      </c>
      <c r="AX1191" t="s">
        <v>1964</v>
      </c>
      <c r="AY1191">
        <v>5</v>
      </c>
      <c r="BA1191" s="127">
        <v>22</v>
      </c>
      <c r="BB1191" s="130">
        <v>61</v>
      </c>
      <c r="BC1191" s="131">
        <f t="shared" si="441"/>
        <v>22061</v>
      </c>
      <c r="BE1191" s="7" t="s">
        <v>828</v>
      </c>
    </row>
    <row r="1192" spans="1:57" hidden="1" outlineLevel="1" x14ac:dyDescent="0.2">
      <c r="A1192" t="s">
        <v>1204</v>
      </c>
      <c r="B1192" t="s">
        <v>1964</v>
      </c>
      <c r="C1192" s="1">
        <f t="shared" si="442"/>
        <v>16561</v>
      </c>
      <c r="D1192" s="7">
        <f>RANK(N1192,(N1192:P1192,Q1192:AL1192))</f>
        <v>2</v>
      </c>
      <c r="E1192" s="7">
        <f>RANK(O1192,(N1192:P1192,Q1192:AL1192))</f>
        <v>1</v>
      </c>
      <c r="F1192" s="7">
        <f>IF(P1192&gt;0,RANK(P1192,(N1192:P1192,Q1192:AL1192)),0)</f>
        <v>3</v>
      </c>
      <c r="G1192" s="1">
        <f t="shared" si="443"/>
        <v>15</v>
      </c>
      <c r="H1192" s="2">
        <f t="shared" si="439"/>
        <v>9.057424068594892E-4</v>
      </c>
      <c r="I1192" s="2"/>
      <c r="J1192" s="2">
        <f t="shared" si="444"/>
        <v>0.4350582694281746</v>
      </c>
      <c r="K1192" s="2">
        <f t="shared" si="445"/>
        <v>0.43596401183503414</v>
      </c>
      <c r="L1192" s="2">
        <f t="shared" si="446"/>
        <v>0.10573033029406437</v>
      </c>
      <c r="M1192" s="2">
        <f t="shared" si="447"/>
        <v>2.3247388442726891E-2</v>
      </c>
      <c r="N1192" s="1">
        <v>7205</v>
      </c>
      <c r="O1192" s="1">
        <v>7220</v>
      </c>
      <c r="P1192" s="1">
        <v>1751</v>
      </c>
      <c r="Q1192" s="1">
        <v>37</v>
      </c>
      <c r="R1192" s="1">
        <v>282</v>
      </c>
      <c r="S1192" s="1">
        <v>12</v>
      </c>
      <c r="T1192" s="1">
        <v>19</v>
      </c>
      <c r="U1192" s="1">
        <v>5</v>
      </c>
      <c r="V1192" s="1">
        <v>8</v>
      </c>
      <c r="W1192" s="1">
        <v>13</v>
      </c>
      <c r="AE1192" s="1">
        <v>9</v>
      </c>
      <c r="AN1192" s="7">
        <f>IF(Q1192&gt;0,RANK(Q1192,(N1192:P1192,Q1192:AL1192)),0)</f>
        <v>5</v>
      </c>
      <c r="AO1192" s="7">
        <f>IF(R1192&gt;0,RANK(R1192,(N1192:P1192,Q1192:AL1192)),0)</f>
        <v>4</v>
      </c>
      <c r="AP1192" s="7">
        <f>IF(S1192&gt;0,RANK(S1192,(N1192:P1192,Q1192:AL1192)),0)</f>
        <v>8</v>
      </c>
      <c r="AQ1192" s="7">
        <f>IF(T1192&gt;0,RANK(T1192,(N1192:P1192,Q1192:AL1192)),0)</f>
        <v>6</v>
      </c>
      <c r="AR1192" s="2">
        <f t="shared" si="448"/>
        <v>2.2341646035867399E-3</v>
      </c>
      <c r="AS1192" s="2">
        <f t="shared" si="449"/>
        <v>1.7027957248958395E-2</v>
      </c>
      <c r="AT1192" s="2">
        <f t="shared" si="450"/>
        <v>7.2459392548759134E-4</v>
      </c>
      <c r="AU1192" s="2">
        <f t="shared" si="451"/>
        <v>1.1472737153553529E-3</v>
      </c>
      <c r="AW1192" t="s">
        <v>1204</v>
      </c>
      <c r="AX1192" t="s">
        <v>1964</v>
      </c>
      <c r="AY1192">
        <v>5</v>
      </c>
      <c r="BA1192" s="127">
        <v>22</v>
      </c>
      <c r="BB1192" s="130">
        <v>63</v>
      </c>
      <c r="BC1192" s="131">
        <f t="shared" si="441"/>
        <v>22063</v>
      </c>
      <c r="BE1192" s="7" t="s">
        <v>828</v>
      </c>
    </row>
    <row r="1193" spans="1:57" hidden="1" outlineLevel="1" x14ac:dyDescent="0.2">
      <c r="A1193" t="s">
        <v>1507</v>
      </c>
      <c r="B1193" t="s">
        <v>1964</v>
      </c>
      <c r="C1193" s="1">
        <f t="shared" si="442"/>
        <v>31421</v>
      </c>
      <c r="D1193" s="7">
        <f>RANK(N1193,(N1193:P1193,Q1193:AL1193))</f>
        <v>2</v>
      </c>
      <c r="E1193" s="7">
        <f>RANK(O1193,(N1193:P1193,Q1193:AL1193))</f>
        <v>1</v>
      </c>
      <c r="F1193" s="7">
        <f>IF(P1193&gt;0,RANK(P1193,(N1193:P1193,Q1193:AL1193)),0)</f>
        <v>3</v>
      </c>
      <c r="G1193" s="1">
        <f t="shared" si="443"/>
        <v>3309</v>
      </c>
      <c r="H1193" s="2">
        <f t="shared" si="439"/>
        <v>0.10531173419050953</v>
      </c>
      <c r="I1193" s="2"/>
      <c r="J1193" s="2">
        <f t="shared" si="444"/>
        <v>0.36596543712803536</v>
      </c>
      <c r="K1193" s="2">
        <f t="shared" si="445"/>
        <v>0.47127717131854491</v>
      </c>
      <c r="L1193" s="2">
        <f t="shared" si="446"/>
        <v>0.1582062951529232</v>
      </c>
      <c r="M1193" s="2">
        <f t="shared" si="447"/>
        <v>4.5510964004964738E-3</v>
      </c>
      <c r="N1193" s="1">
        <v>11499</v>
      </c>
      <c r="O1193" s="1">
        <v>14808</v>
      </c>
      <c r="P1193" s="1">
        <v>4971</v>
      </c>
      <c r="Q1193" s="1">
        <v>17</v>
      </c>
      <c r="R1193" s="1">
        <v>54</v>
      </c>
      <c r="S1193" s="1">
        <v>8</v>
      </c>
      <c r="T1193" s="1">
        <v>16</v>
      </c>
      <c r="U1193" s="1">
        <v>8</v>
      </c>
      <c r="V1193" s="1">
        <v>21</v>
      </c>
      <c r="W1193" s="1">
        <v>12</v>
      </c>
      <c r="AE1193" s="1">
        <v>7</v>
      </c>
      <c r="AN1193" s="7">
        <f>IF(Q1193&gt;0,RANK(Q1193,(N1193:P1193,Q1193:AL1193)),0)</f>
        <v>6</v>
      </c>
      <c r="AO1193" s="7">
        <f>IF(R1193&gt;0,RANK(R1193,(N1193:P1193,Q1193:AL1193)),0)</f>
        <v>4</v>
      </c>
      <c r="AP1193" s="7">
        <f>IF(S1193&gt;0,RANK(S1193,(N1193:P1193,Q1193:AL1193)),0)</f>
        <v>9</v>
      </c>
      <c r="AQ1193" s="7">
        <f>IF(T1193&gt;0,RANK(T1193,(N1193:P1193,Q1193:AL1193)),0)</f>
        <v>7</v>
      </c>
      <c r="AR1193" s="2">
        <f t="shared" si="448"/>
        <v>5.4103943222685467E-4</v>
      </c>
      <c r="AS1193" s="2">
        <f t="shared" si="449"/>
        <v>1.7185958435441265E-3</v>
      </c>
      <c r="AT1193" s="2">
        <f t="shared" si="450"/>
        <v>2.5460679163616688E-4</v>
      </c>
      <c r="AU1193" s="2">
        <f t="shared" si="451"/>
        <v>5.0921358327233376E-4</v>
      </c>
      <c r="AW1193" t="s">
        <v>1507</v>
      </c>
      <c r="AX1193" t="s">
        <v>1964</v>
      </c>
      <c r="AY1193">
        <v>6</v>
      </c>
      <c r="BA1193" s="127">
        <v>22</v>
      </c>
      <c r="BB1193" s="130">
        <v>65</v>
      </c>
      <c r="BC1193" s="131">
        <f t="shared" si="441"/>
        <v>22065</v>
      </c>
      <c r="BE1193" s="7" t="s">
        <v>828</v>
      </c>
    </row>
    <row r="1194" spans="1:57" hidden="1" outlineLevel="1" x14ac:dyDescent="0.2">
      <c r="A1194" t="s">
        <v>1320</v>
      </c>
      <c r="B1194" t="s">
        <v>1964</v>
      </c>
      <c r="C1194" s="1">
        <f t="shared" ref="C1194:C1226" si="452">SUM(N1194:AL1194)</f>
        <v>5106</v>
      </c>
      <c r="D1194" s="7">
        <f>RANK(N1194,(N1194:P1194,Q1194:AL1194))</f>
        <v>1</v>
      </c>
      <c r="E1194" s="7">
        <f>RANK(O1194,(N1194:P1194,Q1194:AL1194))</f>
        <v>2</v>
      </c>
      <c r="F1194" s="7">
        <f>IF(P1194&gt;0,RANK(P1194,(N1194:P1194,Q1194:AL1194)),0)</f>
        <v>3</v>
      </c>
      <c r="G1194" s="1">
        <f t="shared" ref="G1194:G1226" si="453">MAX(N1194:P1194)-LARGE(N1194:P1194,2)</f>
        <v>1071</v>
      </c>
      <c r="H1194" s="2">
        <f t="shared" si="439"/>
        <v>0.20975323149236191</v>
      </c>
      <c r="I1194" s="2"/>
      <c r="J1194" s="2">
        <f t="shared" ref="J1194:J1226" si="454">IF($C1194=0,"-",N1194/$C1194)</f>
        <v>0.54308656482569528</v>
      </c>
      <c r="K1194" s="2">
        <f t="shared" ref="K1194:K1226" si="455">IF($C1194=0,"-",O1194/$C1194)</f>
        <v>0.33333333333333331</v>
      </c>
      <c r="L1194" s="2">
        <f t="shared" ref="L1194:L1226" si="456">IF($C1194=0,"-",P1194/$C1194)</f>
        <v>9.1852722287504893E-2</v>
      </c>
      <c r="M1194" s="2">
        <f t="shared" ref="M1194:M1225" si="457">IF(C1194=0,"-",(1-J1194-K1194-L1194))</f>
        <v>3.1727379553466509E-2</v>
      </c>
      <c r="N1194" s="1">
        <v>2773</v>
      </c>
      <c r="O1194" s="1">
        <v>1702</v>
      </c>
      <c r="P1194" s="1">
        <v>469</v>
      </c>
      <c r="Q1194" s="1">
        <v>19</v>
      </c>
      <c r="R1194" s="1">
        <v>105</v>
      </c>
      <c r="S1194" s="1">
        <v>11</v>
      </c>
      <c r="T1194" s="1">
        <v>8</v>
      </c>
      <c r="U1194" s="1">
        <v>4</v>
      </c>
      <c r="V1194" s="1">
        <v>5</v>
      </c>
      <c r="W1194" s="1">
        <v>8</v>
      </c>
      <c r="AE1194" s="1">
        <v>2</v>
      </c>
      <c r="AN1194" s="7">
        <f>IF(Q1194&gt;0,RANK(Q1194,(N1194:P1194,Q1194:AL1194)),0)</f>
        <v>5</v>
      </c>
      <c r="AO1194" s="7">
        <f>IF(R1194&gt;0,RANK(R1194,(N1194:P1194,Q1194:AL1194)),0)</f>
        <v>4</v>
      </c>
      <c r="AP1194" s="7">
        <f>IF(S1194&gt;0,RANK(S1194,(N1194:P1194,Q1194:AL1194)),0)</f>
        <v>6</v>
      </c>
      <c r="AQ1194" s="7">
        <f>IF(T1194&gt;0,RANK(T1194,(N1194:P1194,Q1194:AL1194)),0)</f>
        <v>7</v>
      </c>
      <c r="AR1194" s="2">
        <f t="shared" ref="AR1194:AR1226" si="458">IF($C1194=0,"-",Q1194/$C1194)</f>
        <v>3.7211124167645907E-3</v>
      </c>
      <c r="AS1194" s="2">
        <f t="shared" ref="AS1194:AS1226" si="459">IF($C1194=0,"-",R1194/$C1194)</f>
        <v>2.0564042303172738E-2</v>
      </c>
      <c r="AT1194" s="2">
        <f t="shared" ref="AT1194:AT1226" si="460">IF($C1194=0,"-",S1194/$C1194)</f>
        <v>2.1543282412847631E-3</v>
      </c>
      <c r="AU1194" s="2">
        <f t="shared" ref="AU1194:AU1226" si="461">IF($C1194=0,"-",T1194/$C1194)</f>
        <v>1.5667841754798276E-3</v>
      </c>
      <c r="AW1194" t="s">
        <v>1320</v>
      </c>
      <c r="AX1194" t="s">
        <v>1964</v>
      </c>
      <c r="AY1194">
        <v>5</v>
      </c>
      <c r="BA1194" s="127">
        <v>22</v>
      </c>
      <c r="BB1194" s="130">
        <v>67</v>
      </c>
      <c r="BC1194" s="131">
        <f t="shared" si="441"/>
        <v>22067</v>
      </c>
      <c r="BE1194" s="7" t="s">
        <v>828</v>
      </c>
    </row>
    <row r="1195" spans="1:57" hidden="1" outlineLevel="1" x14ac:dyDescent="0.2">
      <c r="A1195" t="s">
        <v>2248</v>
      </c>
      <c r="B1195" t="s">
        <v>1964</v>
      </c>
      <c r="C1195" s="1">
        <f t="shared" si="452"/>
        <v>13463</v>
      </c>
      <c r="D1195" s="7">
        <f>RANK(N1195,(N1195:P1195,Q1195:AL1195))</f>
        <v>1</v>
      </c>
      <c r="E1195" s="7">
        <f>RANK(O1195,(N1195:P1195,Q1195:AL1195))</f>
        <v>2</v>
      </c>
      <c r="F1195" s="7">
        <f>IF(P1195&gt;0,RANK(P1195,(N1195:P1195,Q1195:AL1195)),0)</f>
        <v>3</v>
      </c>
      <c r="G1195" s="1">
        <f t="shared" si="453"/>
        <v>649</v>
      </c>
      <c r="H1195" s="2">
        <f t="shared" si="439"/>
        <v>4.8206194755997918E-2</v>
      </c>
      <c r="I1195" s="2"/>
      <c r="J1195" s="2">
        <f t="shared" si="454"/>
        <v>0.44663150857906858</v>
      </c>
      <c r="K1195" s="2">
        <f t="shared" si="455"/>
        <v>0.39842531382307061</v>
      </c>
      <c r="L1195" s="2">
        <f t="shared" si="456"/>
        <v>0.12827750129985888</v>
      </c>
      <c r="M1195" s="2">
        <f t="shared" si="457"/>
        <v>2.6665676298001872E-2</v>
      </c>
      <c r="N1195" s="1">
        <v>6013</v>
      </c>
      <c r="O1195" s="1">
        <v>5364</v>
      </c>
      <c r="P1195" s="1">
        <v>1727</v>
      </c>
      <c r="Q1195" s="1">
        <v>32</v>
      </c>
      <c r="R1195" s="1">
        <v>255</v>
      </c>
      <c r="S1195" s="1">
        <v>8</v>
      </c>
      <c r="T1195" s="1">
        <v>26</v>
      </c>
      <c r="U1195" s="1">
        <v>9</v>
      </c>
      <c r="V1195" s="1">
        <v>7</v>
      </c>
      <c r="W1195" s="1">
        <v>13</v>
      </c>
      <c r="AE1195" s="1">
        <v>9</v>
      </c>
      <c r="AN1195" s="7">
        <f>IF(Q1195&gt;0,RANK(Q1195,(N1195:P1195,Q1195:AL1195)),0)</f>
        <v>5</v>
      </c>
      <c r="AO1195" s="7">
        <f>IF(R1195&gt;0,RANK(R1195,(N1195:P1195,Q1195:AL1195)),0)</f>
        <v>4</v>
      </c>
      <c r="AP1195" s="7">
        <f>IF(S1195&gt;0,RANK(S1195,(N1195:P1195,Q1195:AL1195)),0)</f>
        <v>10</v>
      </c>
      <c r="AQ1195" s="7">
        <f>IF(T1195&gt;0,RANK(T1195,(N1195:P1195,Q1195:AL1195)),0)</f>
        <v>6</v>
      </c>
      <c r="AR1195" s="2">
        <f t="shared" si="458"/>
        <v>2.3768847953650747E-3</v>
      </c>
      <c r="AS1195" s="2">
        <f t="shared" si="459"/>
        <v>1.8940800713065437E-2</v>
      </c>
      <c r="AT1195" s="2">
        <f t="shared" si="460"/>
        <v>5.9422119884126867E-4</v>
      </c>
      <c r="AU1195" s="2">
        <f t="shared" si="461"/>
        <v>1.9312188962341231E-3</v>
      </c>
      <c r="AW1195" t="s">
        <v>2248</v>
      </c>
      <c r="AX1195" t="s">
        <v>1964</v>
      </c>
      <c r="AY1195">
        <v>5</v>
      </c>
      <c r="BA1195" s="127">
        <v>22</v>
      </c>
      <c r="BB1195" s="130">
        <v>69</v>
      </c>
      <c r="BC1195" s="131">
        <f t="shared" si="441"/>
        <v>22069</v>
      </c>
      <c r="BE1195" s="7" t="s">
        <v>828</v>
      </c>
    </row>
    <row r="1196" spans="1:57" hidden="1" outlineLevel="1" x14ac:dyDescent="0.2">
      <c r="A1196" t="s">
        <v>909</v>
      </c>
      <c r="B1196" t="s">
        <v>1964</v>
      </c>
      <c r="C1196" s="1">
        <f t="shared" si="452"/>
        <v>14779</v>
      </c>
      <c r="D1196" s="7">
        <f>RANK(N1196,(N1196:P1196,Q1196:AL1196))</f>
        <v>1</v>
      </c>
      <c r="E1196" s="7">
        <f>RANK(O1196,(N1196:P1196,Q1196:AL1196))</f>
        <v>2</v>
      </c>
      <c r="F1196" s="7">
        <f>IF(P1196&gt;0,RANK(P1196,(N1196:P1196,Q1196:AL1196)),0)</f>
        <v>3</v>
      </c>
      <c r="G1196" s="1">
        <f t="shared" si="453"/>
        <v>1280</v>
      </c>
      <c r="H1196" s="2">
        <f t="shared" si="439"/>
        <v>8.6609378171730159E-2</v>
      </c>
      <c r="I1196" s="2"/>
      <c r="J1196" s="2">
        <f t="shared" si="454"/>
        <v>0.47188578388253605</v>
      </c>
      <c r="K1196" s="2">
        <f t="shared" si="455"/>
        <v>0.38527640571080585</v>
      </c>
      <c r="L1196" s="2">
        <f t="shared" si="456"/>
        <v>0.10866770417484269</v>
      </c>
      <c r="M1196" s="2">
        <f t="shared" si="457"/>
        <v>3.4170106231815364E-2</v>
      </c>
      <c r="N1196" s="1">
        <v>6974</v>
      </c>
      <c r="O1196" s="1">
        <v>5694</v>
      </c>
      <c r="P1196" s="1">
        <v>1606</v>
      </c>
      <c r="Q1196" s="1">
        <v>55</v>
      </c>
      <c r="R1196" s="1">
        <v>369</v>
      </c>
      <c r="S1196" s="1">
        <v>16</v>
      </c>
      <c r="T1196" s="1">
        <v>29</v>
      </c>
      <c r="U1196" s="1">
        <v>5</v>
      </c>
      <c r="V1196" s="1">
        <v>10</v>
      </c>
      <c r="W1196" s="1">
        <v>11</v>
      </c>
      <c r="AE1196" s="1">
        <v>10</v>
      </c>
      <c r="AN1196" s="7">
        <f>IF(Q1196&gt;0,RANK(Q1196,(N1196:P1196,Q1196:AL1196)),0)</f>
        <v>5</v>
      </c>
      <c r="AO1196" s="7">
        <f>IF(R1196&gt;0,RANK(R1196,(N1196:P1196,Q1196:AL1196)),0)</f>
        <v>4</v>
      </c>
      <c r="AP1196" s="7">
        <f>IF(S1196&gt;0,RANK(S1196,(N1196:P1196,Q1196:AL1196)),0)</f>
        <v>7</v>
      </c>
      <c r="AQ1196" s="7">
        <f>IF(T1196&gt;0,RANK(T1196,(N1196:P1196,Q1196:AL1196)),0)</f>
        <v>6</v>
      </c>
      <c r="AR1196" s="2">
        <f t="shared" si="458"/>
        <v>3.7214967183165303E-3</v>
      </c>
      <c r="AS1196" s="2">
        <f t="shared" si="459"/>
        <v>2.4967859801069085E-2</v>
      </c>
      <c r="AT1196" s="2">
        <f t="shared" si="460"/>
        <v>1.0826172271466269E-3</v>
      </c>
      <c r="AU1196" s="2">
        <f t="shared" si="461"/>
        <v>1.9622437242032614E-3</v>
      </c>
      <c r="AW1196" t="s">
        <v>909</v>
      </c>
      <c r="AX1196" t="s">
        <v>1964</v>
      </c>
      <c r="AY1196">
        <v>4</v>
      </c>
      <c r="BA1196" s="127">
        <v>22</v>
      </c>
      <c r="BB1196" s="130">
        <v>71</v>
      </c>
      <c r="BC1196" s="131">
        <f t="shared" si="441"/>
        <v>22071</v>
      </c>
      <c r="BE1196" s="7" t="s">
        <v>828</v>
      </c>
    </row>
    <row r="1197" spans="1:57" hidden="1" outlineLevel="1" x14ac:dyDescent="0.2">
      <c r="A1197" t="s">
        <v>906</v>
      </c>
      <c r="B1197" t="s">
        <v>1964</v>
      </c>
      <c r="C1197" s="1">
        <f t="shared" si="452"/>
        <v>197349</v>
      </c>
      <c r="D1197" s="7">
        <f>RANK(N1197,(N1197:P1197,Q1197:AL1197))</f>
        <v>1</v>
      </c>
      <c r="E1197" s="7">
        <f>RANK(O1197,(N1197:P1197,Q1197:AL1197))</f>
        <v>2</v>
      </c>
      <c r="F1197" s="7">
        <f>IF(P1197&gt;0,RANK(P1197,(N1197:P1197,Q1197:AL1197)),0)</f>
        <v>3</v>
      </c>
      <c r="G1197" s="1">
        <f t="shared" si="453"/>
        <v>81242</v>
      </c>
      <c r="H1197" s="2">
        <f t="shared" si="439"/>
        <v>0.4116666413308403</v>
      </c>
      <c r="I1197" s="2"/>
      <c r="J1197" s="2">
        <f t="shared" si="454"/>
        <v>0.67525551180902865</v>
      </c>
      <c r="K1197" s="2">
        <f t="shared" si="455"/>
        <v>0.26358887047818841</v>
      </c>
      <c r="L1197" s="2">
        <f t="shared" si="456"/>
        <v>5.5176362687421779E-2</v>
      </c>
      <c r="M1197" s="2">
        <f t="shared" si="457"/>
        <v>5.9792550253611604E-3</v>
      </c>
      <c r="N1197" s="1">
        <v>133261</v>
      </c>
      <c r="O1197" s="1">
        <v>52019</v>
      </c>
      <c r="P1197" s="1">
        <v>10889</v>
      </c>
      <c r="Q1197" s="1">
        <v>222</v>
      </c>
      <c r="R1197" s="1">
        <v>211</v>
      </c>
      <c r="S1197" s="1">
        <v>234</v>
      </c>
      <c r="T1197" s="1">
        <v>83</v>
      </c>
      <c r="U1197" s="1">
        <v>88</v>
      </c>
      <c r="V1197" s="1">
        <v>189</v>
      </c>
      <c r="W1197" s="1">
        <v>88</v>
      </c>
      <c r="AE1197" s="1">
        <v>65</v>
      </c>
      <c r="AN1197" s="7">
        <f>IF(Q1197&gt;0,RANK(Q1197,(N1197:P1197,Q1197:AL1197)),0)</f>
        <v>5</v>
      </c>
      <c r="AO1197" s="7">
        <f>IF(R1197&gt;0,RANK(R1197,(N1197:P1197,Q1197:AL1197)),0)</f>
        <v>6</v>
      </c>
      <c r="AP1197" s="7">
        <f>IF(S1197&gt;0,RANK(S1197,(N1197:P1197,Q1197:AL1197)),0)</f>
        <v>4</v>
      </c>
      <c r="AQ1197" s="7">
        <f>IF(T1197&gt;0,RANK(T1197,(N1197:P1197,Q1197:AL1197)),0)</f>
        <v>10</v>
      </c>
      <c r="AR1197" s="2">
        <f t="shared" si="458"/>
        <v>1.1249106912120152E-3</v>
      </c>
      <c r="AS1197" s="2">
        <f t="shared" si="459"/>
        <v>1.0691718731789875E-3</v>
      </c>
      <c r="AT1197" s="2">
        <f t="shared" si="460"/>
        <v>1.1857166745207729E-3</v>
      </c>
      <c r="AU1197" s="2">
        <f t="shared" si="461"/>
        <v>4.2057471788557325E-4</v>
      </c>
      <c r="AW1197" t="s">
        <v>906</v>
      </c>
      <c r="AX1197" t="s">
        <v>1964</v>
      </c>
      <c r="BA1197" s="127">
        <v>22</v>
      </c>
      <c r="BB1197" s="130">
        <v>73</v>
      </c>
      <c r="BC1197" s="131">
        <f t="shared" si="441"/>
        <v>22073</v>
      </c>
      <c r="BE1197" s="7" t="s">
        <v>828</v>
      </c>
    </row>
    <row r="1198" spans="1:57" hidden="1" outlineLevel="1" x14ac:dyDescent="0.2">
      <c r="A1198" t="s">
        <v>83</v>
      </c>
      <c r="B1198" t="s">
        <v>1964</v>
      </c>
      <c r="C1198" s="1">
        <f t="shared" si="452"/>
        <v>56502</v>
      </c>
      <c r="D1198" s="7">
        <f>RANK(N1198,(N1198:P1198,Q1198:AL1198))</f>
        <v>2</v>
      </c>
      <c r="E1198" s="7">
        <f>RANK(O1198,(N1198:P1198,Q1198:AL1198))</f>
        <v>1</v>
      </c>
      <c r="F1198" s="7">
        <f>IF(P1198&gt;0,RANK(P1198,(N1198:P1198,Q1198:AL1198)),0)</f>
        <v>3</v>
      </c>
      <c r="G1198" s="1">
        <f t="shared" si="453"/>
        <v>6765</v>
      </c>
      <c r="H1198" s="2">
        <f t="shared" si="439"/>
        <v>0.11973027503451206</v>
      </c>
      <c r="I1198" s="2"/>
      <c r="J1198" s="2">
        <f t="shared" si="454"/>
        <v>0.36874800892003823</v>
      </c>
      <c r="K1198" s="2">
        <f t="shared" si="455"/>
        <v>0.48847828395455029</v>
      </c>
      <c r="L1198" s="2">
        <f t="shared" si="456"/>
        <v>0.11702240628650314</v>
      </c>
      <c r="M1198" s="2">
        <f t="shared" si="457"/>
        <v>2.575130083890835E-2</v>
      </c>
      <c r="N1198" s="1">
        <v>20835</v>
      </c>
      <c r="O1198" s="1">
        <v>27600</v>
      </c>
      <c r="P1198" s="1">
        <v>6612</v>
      </c>
      <c r="Q1198" s="1">
        <v>104</v>
      </c>
      <c r="R1198" s="1">
        <v>1117</v>
      </c>
      <c r="S1198" s="1">
        <v>36</v>
      </c>
      <c r="T1198" s="1">
        <v>85</v>
      </c>
      <c r="U1198" s="1">
        <v>27</v>
      </c>
      <c r="V1198" s="1">
        <v>31</v>
      </c>
      <c r="W1198" s="1">
        <v>40</v>
      </c>
      <c r="AE1198" s="1">
        <v>15</v>
      </c>
      <c r="AN1198" s="7">
        <f>IF(Q1198&gt;0,RANK(Q1198,(N1198:P1198,Q1198:AL1198)),0)</f>
        <v>5</v>
      </c>
      <c r="AO1198" s="7">
        <f>IF(R1198&gt;0,RANK(R1198,(N1198:P1198,Q1198:AL1198)),0)</f>
        <v>4</v>
      </c>
      <c r="AP1198" s="7">
        <f>IF(S1198&gt;0,RANK(S1198,(N1198:P1198,Q1198:AL1198)),0)</f>
        <v>8</v>
      </c>
      <c r="AQ1198" s="7">
        <f>IF(T1198&gt;0,RANK(T1198,(N1198:P1198,Q1198:AL1198)),0)</f>
        <v>6</v>
      </c>
      <c r="AR1198" s="2">
        <f t="shared" si="458"/>
        <v>1.8406428091041025E-3</v>
      </c>
      <c r="AS1198" s="2">
        <f t="shared" si="459"/>
        <v>1.9769211709320025E-2</v>
      </c>
      <c r="AT1198" s="2">
        <f t="shared" si="460"/>
        <v>6.3714558776680472E-4</v>
      </c>
      <c r="AU1198" s="2">
        <f t="shared" si="461"/>
        <v>1.5043715266716223E-3</v>
      </c>
      <c r="AW1198" t="s">
        <v>83</v>
      </c>
      <c r="AX1198" t="s">
        <v>1964</v>
      </c>
      <c r="AY1198">
        <v>5</v>
      </c>
      <c r="BA1198" s="127">
        <v>22</v>
      </c>
      <c r="BB1198" s="130">
        <v>75</v>
      </c>
      <c r="BC1198" s="131">
        <f t="shared" si="441"/>
        <v>22075</v>
      </c>
      <c r="BE1198" s="7" t="s">
        <v>828</v>
      </c>
    </row>
    <row r="1199" spans="1:57" hidden="1" outlineLevel="1" x14ac:dyDescent="0.2">
      <c r="A1199" t="s">
        <v>1732</v>
      </c>
      <c r="B1199" t="s">
        <v>1964</v>
      </c>
      <c r="C1199" s="1">
        <f t="shared" si="452"/>
        <v>11257</v>
      </c>
      <c r="D1199" s="7">
        <f>RANK(N1199,(N1199:P1199,Q1199:AL1199))</f>
        <v>2</v>
      </c>
      <c r="E1199" s="7">
        <f>RANK(O1199,(N1199:P1199,Q1199:AL1199))</f>
        <v>1</v>
      </c>
      <c r="F1199" s="7">
        <f>IF(P1199&gt;0,RANK(P1199,(N1199:P1199,Q1199:AL1199)),0)</f>
        <v>3</v>
      </c>
      <c r="G1199" s="1">
        <f t="shared" si="453"/>
        <v>551</v>
      </c>
      <c r="H1199" s="2">
        <f t="shared" si="439"/>
        <v>4.8947321666518613E-2</v>
      </c>
      <c r="I1199" s="2"/>
      <c r="J1199" s="2">
        <f t="shared" si="454"/>
        <v>0.39681975659589591</v>
      </c>
      <c r="K1199" s="2">
        <f t="shared" si="455"/>
        <v>0.44576707826241452</v>
      </c>
      <c r="L1199" s="2">
        <f t="shared" si="456"/>
        <v>0.1535933197121791</v>
      </c>
      <c r="M1199" s="2">
        <f t="shared" si="457"/>
        <v>3.8198454295104156E-3</v>
      </c>
      <c r="N1199" s="1">
        <v>4467</v>
      </c>
      <c r="O1199" s="1">
        <v>5018</v>
      </c>
      <c r="P1199" s="1">
        <v>1729</v>
      </c>
      <c r="Q1199" s="1">
        <v>5</v>
      </c>
      <c r="R1199" s="1">
        <v>16</v>
      </c>
      <c r="S1199" s="1">
        <v>6</v>
      </c>
      <c r="T1199" s="1">
        <v>1</v>
      </c>
      <c r="U1199" s="1">
        <v>3</v>
      </c>
      <c r="V1199" s="1">
        <v>5</v>
      </c>
      <c r="W1199" s="1">
        <v>5</v>
      </c>
      <c r="AE1199" s="1">
        <v>2</v>
      </c>
      <c r="AN1199" s="7">
        <f>IF(Q1199&gt;0,RANK(Q1199,(N1199:P1199,Q1199:AL1199)),0)</f>
        <v>6</v>
      </c>
      <c r="AO1199" s="7">
        <f>IF(R1199&gt;0,RANK(R1199,(N1199:P1199,Q1199:AL1199)),0)</f>
        <v>4</v>
      </c>
      <c r="AP1199" s="7">
        <f>IF(S1199&gt;0,RANK(S1199,(N1199:P1199,Q1199:AL1199)),0)</f>
        <v>5</v>
      </c>
      <c r="AQ1199" s="7">
        <f>IF(T1199&gt;0,RANK(T1199,(N1199:P1199,Q1199:AL1199)),0)</f>
        <v>11</v>
      </c>
      <c r="AR1199" s="2">
        <f t="shared" si="458"/>
        <v>4.4416807319889849E-4</v>
      </c>
      <c r="AS1199" s="2">
        <f t="shared" si="459"/>
        <v>1.421337834236475E-3</v>
      </c>
      <c r="AT1199" s="2">
        <f t="shared" si="460"/>
        <v>5.3300168783867812E-4</v>
      </c>
      <c r="AU1199" s="2">
        <f t="shared" si="461"/>
        <v>8.8833614639779687E-5</v>
      </c>
      <c r="AW1199" t="s">
        <v>1732</v>
      </c>
      <c r="AX1199" t="s">
        <v>1964</v>
      </c>
      <c r="AY1199">
        <v>3</v>
      </c>
      <c r="BA1199" s="127">
        <v>22</v>
      </c>
      <c r="BB1199" s="130">
        <v>77</v>
      </c>
      <c r="BC1199" s="131">
        <f t="shared" si="441"/>
        <v>22077</v>
      </c>
      <c r="BE1199" s="7" t="s">
        <v>828</v>
      </c>
    </row>
    <row r="1200" spans="1:57" hidden="1" outlineLevel="1" x14ac:dyDescent="0.2">
      <c r="A1200" t="s">
        <v>1433</v>
      </c>
      <c r="B1200" t="s">
        <v>1964</v>
      </c>
      <c r="C1200" s="1">
        <f t="shared" si="452"/>
        <v>11322</v>
      </c>
      <c r="D1200" s="7">
        <f>RANK(N1200,(N1200:P1200,Q1200:AL1200))</f>
        <v>1</v>
      </c>
      <c r="E1200" s="7">
        <f>RANK(O1200,(N1200:P1200,Q1200:AL1200))</f>
        <v>2</v>
      </c>
      <c r="F1200" s="7">
        <f>IF(P1200&gt;0,RANK(P1200,(N1200:P1200,Q1200:AL1200)),0)</f>
        <v>3</v>
      </c>
      <c r="G1200" s="1">
        <f t="shared" si="453"/>
        <v>2949</v>
      </c>
      <c r="H1200" s="2">
        <f t="shared" si="439"/>
        <v>0.26046634870164281</v>
      </c>
      <c r="I1200" s="2"/>
      <c r="J1200" s="2">
        <f t="shared" si="454"/>
        <v>0.57516339869281041</v>
      </c>
      <c r="K1200" s="2">
        <f t="shared" si="455"/>
        <v>0.31469704999116765</v>
      </c>
      <c r="L1200" s="2">
        <f t="shared" si="456"/>
        <v>0.10219042571983748</v>
      </c>
      <c r="M1200" s="2">
        <f t="shared" si="457"/>
        <v>7.9491255961844504E-3</v>
      </c>
      <c r="N1200" s="1">
        <v>6512</v>
      </c>
      <c r="O1200" s="1">
        <v>3563</v>
      </c>
      <c r="P1200" s="1">
        <v>1157</v>
      </c>
      <c r="Q1200" s="1">
        <v>7</v>
      </c>
      <c r="R1200" s="1">
        <v>34</v>
      </c>
      <c r="S1200" s="1">
        <v>11</v>
      </c>
      <c r="T1200" s="1">
        <v>4</v>
      </c>
      <c r="U1200" s="1">
        <v>3</v>
      </c>
      <c r="V1200" s="1">
        <v>13</v>
      </c>
      <c r="W1200" s="1">
        <v>9</v>
      </c>
      <c r="AE1200" s="1">
        <v>9</v>
      </c>
      <c r="AN1200" s="7">
        <f>IF(Q1200&gt;0,RANK(Q1200,(N1200:P1200,Q1200:AL1200)),0)</f>
        <v>9</v>
      </c>
      <c r="AO1200" s="7">
        <f>IF(R1200&gt;0,RANK(R1200,(N1200:P1200,Q1200:AL1200)),0)</f>
        <v>4</v>
      </c>
      <c r="AP1200" s="7">
        <f>IF(S1200&gt;0,RANK(S1200,(N1200:P1200,Q1200:AL1200)),0)</f>
        <v>6</v>
      </c>
      <c r="AQ1200" s="7">
        <f>IF(T1200&gt;0,RANK(T1200,(N1200:P1200,Q1200:AL1200)),0)</f>
        <v>10</v>
      </c>
      <c r="AR1200" s="2">
        <f t="shared" si="458"/>
        <v>6.1826532414767713E-4</v>
      </c>
      <c r="AS1200" s="2">
        <f t="shared" si="459"/>
        <v>3.003003003003003E-3</v>
      </c>
      <c r="AT1200" s="2">
        <f t="shared" si="460"/>
        <v>9.7155979508920681E-4</v>
      </c>
      <c r="AU1200" s="2">
        <f t="shared" si="461"/>
        <v>3.5329447094152979E-4</v>
      </c>
      <c r="AW1200" t="s">
        <v>1433</v>
      </c>
      <c r="AX1200" t="s">
        <v>1964</v>
      </c>
      <c r="AY1200">
        <v>6</v>
      </c>
      <c r="BA1200" s="127">
        <v>22</v>
      </c>
      <c r="BB1200" s="130">
        <v>79</v>
      </c>
      <c r="BC1200" s="131">
        <f t="shared" si="441"/>
        <v>22079</v>
      </c>
      <c r="BE1200" s="7" t="s">
        <v>828</v>
      </c>
    </row>
    <row r="1201" spans="1:57" hidden="1" outlineLevel="1" x14ac:dyDescent="0.2">
      <c r="A1201" t="s">
        <v>380</v>
      </c>
      <c r="B1201" t="s">
        <v>1964</v>
      </c>
      <c r="C1201" s="1">
        <f t="shared" si="452"/>
        <v>51882</v>
      </c>
      <c r="D1201" s="7">
        <f>RANK(N1201,(N1201:P1201,Q1201:AL1201))</f>
        <v>2</v>
      </c>
      <c r="E1201" s="7">
        <f>RANK(O1201,(N1201:P1201,Q1201:AL1201))</f>
        <v>1</v>
      </c>
      <c r="F1201" s="7">
        <f>IF(P1201&gt;0,RANK(P1201,(N1201:P1201,Q1201:AL1201)),0)</f>
        <v>3</v>
      </c>
      <c r="G1201" s="1">
        <f t="shared" si="453"/>
        <v>1910</v>
      </c>
      <c r="H1201" s="2">
        <f t="shared" si="439"/>
        <v>3.6814309394394971E-2</v>
      </c>
      <c r="I1201" s="2"/>
      <c r="J1201" s="2">
        <f t="shared" si="454"/>
        <v>0.40231679580586716</v>
      </c>
      <c r="K1201" s="2">
        <f t="shared" si="455"/>
        <v>0.43913110520026211</v>
      </c>
      <c r="L1201" s="2">
        <f t="shared" si="456"/>
        <v>0.12719247523225782</v>
      </c>
      <c r="M1201" s="2">
        <f t="shared" si="457"/>
        <v>3.135962376161297E-2</v>
      </c>
      <c r="N1201" s="1">
        <v>20873</v>
      </c>
      <c r="O1201" s="1">
        <v>22783</v>
      </c>
      <c r="P1201" s="1">
        <v>6599</v>
      </c>
      <c r="Q1201" s="1">
        <v>154</v>
      </c>
      <c r="R1201" s="1">
        <v>1169</v>
      </c>
      <c r="S1201" s="1">
        <v>59</v>
      </c>
      <c r="T1201" s="1">
        <v>63</v>
      </c>
      <c r="U1201" s="1">
        <v>15</v>
      </c>
      <c r="V1201" s="1">
        <v>20</v>
      </c>
      <c r="W1201" s="1">
        <v>29</v>
      </c>
      <c r="AE1201" s="1">
        <v>118</v>
      </c>
      <c r="AN1201" s="7">
        <f>IF(Q1201&gt;0,RANK(Q1201,(N1201:P1201,Q1201:AL1201)),0)</f>
        <v>5</v>
      </c>
      <c r="AO1201" s="7">
        <f>IF(R1201&gt;0,RANK(R1201,(N1201:P1201,Q1201:AL1201)),0)</f>
        <v>4</v>
      </c>
      <c r="AP1201" s="7">
        <f>IF(S1201&gt;0,RANK(S1201,(N1201:P1201,Q1201:AL1201)),0)</f>
        <v>8</v>
      </c>
      <c r="AQ1201" s="7">
        <f>IF(T1201&gt;0,RANK(T1201,(N1201:P1201,Q1201:AL1201)),0)</f>
        <v>7</v>
      </c>
      <c r="AR1201" s="2">
        <f t="shared" si="458"/>
        <v>2.9682741605951968E-3</v>
      </c>
      <c r="AS1201" s="2">
        <f t="shared" si="459"/>
        <v>2.2531899309972628E-2</v>
      </c>
      <c r="AT1201" s="2">
        <f t="shared" si="460"/>
        <v>1.1371959446436143E-3</v>
      </c>
      <c r="AU1201" s="2">
        <f t="shared" si="461"/>
        <v>1.2142939747889442E-3</v>
      </c>
      <c r="AW1201" t="s">
        <v>380</v>
      </c>
      <c r="AX1201" t="s">
        <v>1964</v>
      </c>
      <c r="AY1201">
        <v>5</v>
      </c>
      <c r="BA1201" s="127">
        <v>22</v>
      </c>
      <c r="BB1201" s="130">
        <v>81</v>
      </c>
      <c r="BC1201" s="131">
        <f t="shared" si="441"/>
        <v>22081</v>
      </c>
      <c r="BE1201" s="7" t="s">
        <v>828</v>
      </c>
    </row>
    <row r="1202" spans="1:57" hidden="1" outlineLevel="1" x14ac:dyDescent="0.2">
      <c r="A1202" t="s">
        <v>381</v>
      </c>
      <c r="B1202" t="s">
        <v>1964</v>
      </c>
      <c r="C1202" s="1">
        <f t="shared" si="452"/>
        <v>4680</v>
      </c>
      <c r="D1202" s="7">
        <f>RANK(N1202,(N1202:P1202,Q1202:AL1202))</f>
        <v>1</v>
      </c>
      <c r="E1202" s="7">
        <f>RANK(O1202,(N1202:P1202,Q1202:AL1202))</f>
        <v>2</v>
      </c>
      <c r="F1202" s="7">
        <f>IF(P1202&gt;0,RANK(P1202,(N1202:P1202,Q1202:AL1202)),0)</f>
        <v>3</v>
      </c>
      <c r="G1202" s="1">
        <f t="shared" si="453"/>
        <v>711</v>
      </c>
      <c r="H1202" s="2">
        <f t="shared" si="439"/>
        <v>0.15192307692307691</v>
      </c>
      <c r="I1202" s="2"/>
      <c r="J1202" s="2">
        <f t="shared" si="454"/>
        <v>0.50427350427350426</v>
      </c>
      <c r="K1202" s="2">
        <f t="shared" si="455"/>
        <v>0.35235042735042738</v>
      </c>
      <c r="L1202" s="2">
        <f t="shared" si="456"/>
        <v>0.12094017094017094</v>
      </c>
      <c r="M1202" s="2">
        <f t="shared" si="457"/>
        <v>2.2435897435897426E-2</v>
      </c>
      <c r="N1202" s="1">
        <v>2360</v>
      </c>
      <c r="O1202" s="1">
        <v>1649</v>
      </c>
      <c r="P1202" s="1">
        <v>566</v>
      </c>
      <c r="Q1202" s="1">
        <v>16</v>
      </c>
      <c r="R1202" s="1">
        <v>67</v>
      </c>
      <c r="S1202" s="1">
        <v>5</v>
      </c>
      <c r="T1202" s="1">
        <v>6</v>
      </c>
      <c r="U1202" s="1">
        <v>3</v>
      </c>
      <c r="V1202" s="1">
        <v>3</v>
      </c>
      <c r="W1202" s="1">
        <v>3</v>
      </c>
      <c r="AE1202" s="1">
        <v>2</v>
      </c>
      <c r="AN1202" s="7">
        <f>IF(Q1202&gt;0,RANK(Q1202,(N1202:P1202,Q1202:AL1202)),0)</f>
        <v>5</v>
      </c>
      <c r="AO1202" s="7">
        <f>IF(R1202&gt;0,RANK(R1202,(N1202:P1202,Q1202:AL1202)),0)</f>
        <v>4</v>
      </c>
      <c r="AP1202" s="7">
        <f>IF(S1202&gt;0,RANK(S1202,(N1202:P1202,Q1202:AL1202)),0)</f>
        <v>7</v>
      </c>
      <c r="AQ1202" s="7">
        <f>IF(T1202&gt;0,RANK(T1202,(N1202:P1202,Q1202:AL1202)),0)</f>
        <v>6</v>
      </c>
      <c r="AR1202" s="2">
        <f t="shared" si="458"/>
        <v>3.4188034188034188E-3</v>
      </c>
      <c r="AS1202" s="2">
        <f t="shared" si="459"/>
        <v>1.4316239316239316E-2</v>
      </c>
      <c r="AT1202" s="2">
        <f t="shared" si="460"/>
        <v>1.0683760683760685E-3</v>
      </c>
      <c r="AU1202" s="2">
        <f t="shared" si="461"/>
        <v>1.2820512820512821E-3</v>
      </c>
      <c r="AW1202" t="s">
        <v>381</v>
      </c>
      <c r="AX1202" t="s">
        <v>1964</v>
      </c>
      <c r="AY1202">
        <v>4</v>
      </c>
      <c r="BA1202" s="127">
        <v>22</v>
      </c>
      <c r="BB1202" s="130">
        <v>83</v>
      </c>
      <c r="BC1202" s="131">
        <f t="shared" si="441"/>
        <v>22083</v>
      </c>
      <c r="BE1202" s="7" t="s">
        <v>828</v>
      </c>
    </row>
    <row r="1203" spans="1:57" hidden="1" outlineLevel="1" x14ac:dyDescent="0.2">
      <c r="A1203" t="s">
        <v>644</v>
      </c>
      <c r="B1203" t="s">
        <v>1964</v>
      </c>
      <c r="C1203" s="1">
        <f t="shared" si="452"/>
        <v>8903</v>
      </c>
      <c r="D1203" s="7">
        <f>RANK(N1203,(N1203:P1203,Q1203:AL1203))</f>
        <v>2</v>
      </c>
      <c r="E1203" s="7">
        <f>RANK(O1203,(N1203:P1203,Q1203:AL1203))</f>
        <v>1</v>
      </c>
      <c r="F1203" s="7">
        <f>IF(P1203&gt;0,RANK(P1203,(N1203:P1203,Q1203:AL1203)),0)</f>
        <v>3</v>
      </c>
      <c r="G1203" s="1">
        <f t="shared" si="453"/>
        <v>102</v>
      </c>
      <c r="H1203" s="2">
        <f t="shared" si="439"/>
        <v>1.145681231045715E-2</v>
      </c>
      <c r="I1203" s="2"/>
      <c r="J1203" s="2">
        <f t="shared" si="454"/>
        <v>0.41626418061327641</v>
      </c>
      <c r="K1203" s="2">
        <f t="shared" si="455"/>
        <v>0.42772099292373356</v>
      </c>
      <c r="L1203" s="2">
        <f t="shared" si="456"/>
        <v>0.11838706054139055</v>
      </c>
      <c r="M1203" s="2">
        <f t="shared" si="457"/>
        <v>3.7627765921599485E-2</v>
      </c>
      <c r="N1203" s="1">
        <v>3706</v>
      </c>
      <c r="O1203" s="1">
        <v>3808</v>
      </c>
      <c r="P1203" s="1">
        <v>1054</v>
      </c>
      <c r="Q1203" s="1">
        <v>31</v>
      </c>
      <c r="R1203" s="1">
        <v>247</v>
      </c>
      <c r="S1203" s="1">
        <v>12</v>
      </c>
      <c r="T1203" s="1">
        <v>17</v>
      </c>
      <c r="U1203" s="1">
        <v>3</v>
      </c>
      <c r="V1203" s="1">
        <v>6</v>
      </c>
      <c r="W1203" s="1">
        <v>14</v>
      </c>
      <c r="AE1203" s="1">
        <v>5</v>
      </c>
      <c r="AN1203" s="7">
        <f>IF(Q1203&gt;0,RANK(Q1203,(N1203:P1203,Q1203:AL1203)),0)</f>
        <v>5</v>
      </c>
      <c r="AO1203" s="7">
        <f>IF(R1203&gt;0,RANK(R1203,(N1203:P1203,Q1203:AL1203)),0)</f>
        <v>4</v>
      </c>
      <c r="AP1203" s="7">
        <f>IF(S1203&gt;0,RANK(S1203,(N1203:P1203,Q1203:AL1203)),0)</f>
        <v>8</v>
      </c>
      <c r="AQ1203" s="7">
        <f>IF(T1203&gt;0,RANK(T1203,(N1203:P1203,Q1203:AL1203)),0)</f>
        <v>6</v>
      </c>
      <c r="AR1203" s="2">
        <f t="shared" si="458"/>
        <v>3.4819723688644276E-3</v>
      </c>
      <c r="AS1203" s="2">
        <f t="shared" si="459"/>
        <v>2.7743457261597215E-2</v>
      </c>
      <c r="AT1203" s="2">
        <f t="shared" si="460"/>
        <v>1.3478602718184881E-3</v>
      </c>
      <c r="AU1203" s="2">
        <f t="shared" si="461"/>
        <v>1.9094687184095249E-3</v>
      </c>
      <c r="AW1203" t="s">
        <v>644</v>
      </c>
      <c r="AX1203" t="s">
        <v>1964</v>
      </c>
      <c r="AY1203">
        <v>5</v>
      </c>
      <c r="BA1203" s="127">
        <v>22</v>
      </c>
      <c r="BB1203" s="130">
        <v>85</v>
      </c>
      <c r="BC1203" s="131">
        <f t="shared" si="441"/>
        <v>22085</v>
      </c>
      <c r="BE1203" s="7" t="s">
        <v>828</v>
      </c>
    </row>
    <row r="1204" spans="1:57" hidden="1" outlineLevel="1" x14ac:dyDescent="0.2">
      <c r="A1204" t="s">
        <v>645</v>
      </c>
      <c r="B1204" t="s">
        <v>1964</v>
      </c>
      <c r="C1204" s="1">
        <f t="shared" si="452"/>
        <v>9348</v>
      </c>
      <c r="D1204" s="7">
        <f>RANK(N1204,(N1204:P1204,Q1204:AL1204))</f>
        <v>1</v>
      </c>
      <c r="E1204" s="7">
        <f>RANK(O1204,(N1204:P1204,Q1204:AL1204))</f>
        <v>2</v>
      </c>
      <c r="F1204" s="7">
        <f>IF(P1204&gt;0,RANK(P1204,(N1204:P1204,Q1204:AL1204)),0)</f>
        <v>3</v>
      </c>
      <c r="G1204" s="1">
        <f t="shared" si="453"/>
        <v>587</v>
      </c>
      <c r="H1204" s="2">
        <f t="shared" si="439"/>
        <v>6.2794180573384678E-2</v>
      </c>
      <c r="I1204" s="2"/>
      <c r="J1204" s="2">
        <f t="shared" si="454"/>
        <v>0.44640564826700896</v>
      </c>
      <c r="K1204" s="2">
        <f t="shared" si="455"/>
        <v>0.38361146769362431</v>
      </c>
      <c r="L1204" s="2">
        <f t="shared" si="456"/>
        <v>0.13040222507488233</v>
      </c>
      <c r="M1204" s="2">
        <f t="shared" si="457"/>
        <v>3.9580658964484455E-2</v>
      </c>
      <c r="N1204" s="1">
        <v>4173</v>
      </c>
      <c r="O1204" s="1">
        <v>3586</v>
      </c>
      <c r="P1204" s="1">
        <v>1219</v>
      </c>
      <c r="Q1204" s="1">
        <v>25</v>
      </c>
      <c r="R1204" s="1">
        <v>283</v>
      </c>
      <c r="S1204" s="1">
        <v>9</v>
      </c>
      <c r="T1204" s="1">
        <v>18</v>
      </c>
      <c r="U1204" s="1">
        <v>4</v>
      </c>
      <c r="V1204" s="1">
        <v>8</v>
      </c>
      <c r="W1204" s="1">
        <v>21</v>
      </c>
      <c r="AE1204" s="1">
        <v>2</v>
      </c>
      <c r="AN1204" s="7">
        <f>IF(Q1204&gt;0,RANK(Q1204,(N1204:P1204,Q1204:AL1204)),0)</f>
        <v>5</v>
      </c>
      <c r="AO1204" s="7">
        <f>IF(R1204&gt;0,RANK(R1204,(N1204:P1204,Q1204:AL1204)),0)</f>
        <v>4</v>
      </c>
      <c r="AP1204" s="7">
        <f>IF(S1204&gt;0,RANK(S1204,(N1204:P1204,Q1204:AL1204)),0)</f>
        <v>8</v>
      </c>
      <c r="AQ1204" s="7">
        <f>IF(T1204&gt;0,RANK(T1204,(N1204:P1204,Q1204:AL1204)),0)</f>
        <v>7</v>
      </c>
      <c r="AR1204" s="2">
        <f t="shared" si="458"/>
        <v>2.6743688489516476E-3</v>
      </c>
      <c r="AS1204" s="2">
        <f t="shared" si="459"/>
        <v>3.0273855370132649E-2</v>
      </c>
      <c r="AT1204" s="2">
        <f t="shared" si="460"/>
        <v>9.6277278562259311E-4</v>
      </c>
      <c r="AU1204" s="2">
        <f t="shared" si="461"/>
        <v>1.9255455712451862E-3</v>
      </c>
      <c r="AW1204" t="s">
        <v>645</v>
      </c>
      <c r="AX1204" t="s">
        <v>1964</v>
      </c>
      <c r="AY1204">
        <v>4</v>
      </c>
      <c r="BA1204" s="127">
        <v>22</v>
      </c>
      <c r="BB1204" s="130">
        <v>87</v>
      </c>
      <c r="BC1204" s="131">
        <f t="shared" si="441"/>
        <v>22087</v>
      </c>
      <c r="BE1204" s="7" t="s">
        <v>828</v>
      </c>
    </row>
    <row r="1205" spans="1:57" hidden="1" outlineLevel="1" x14ac:dyDescent="0.2">
      <c r="A1205" t="s">
        <v>1707</v>
      </c>
      <c r="B1205" t="s">
        <v>1964</v>
      </c>
      <c r="C1205" s="1">
        <f t="shared" si="452"/>
        <v>32938</v>
      </c>
      <c r="D1205" s="7">
        <f>RANK(N1205,(N1205:P1205,Q1205:AL1205))</f>
        <v>2</v>
      </c>
      <c r="E1205" s="7">
        <f>RANK(O1205,(N1205:P1205,Q1205:AL1205))</f>
        <v>1</v>
      </c>
      <c r="F1205" s="7">
        <f>IF(P1205&gt;0,RANK(P1205,(N1205:P1205,Q1205:AL1205)),0)</f>
        <v>3</v>
      </c>
      <c r="G1205" s="1">
        <f t="shared" si="453"/>
        <v>3826</v>
      </c>
      <c r="H1205" s="2">
        <f t="shared" si="439"/>
        <v>0.11615762948570041</v>
      </c>
      <c r="I1205" s="2"/>
      <c r="J1205" s="2">
        <f t="shared" si="454"/>
        <v>0.37358066670714674</v>
      </c>
      <c r="K1205" s="2">
        <f t="shared" si="455"/>
        <v>0.48973829619284714</v>
      </c>
      <c r="L1205" s="2">
        <f t="shared" si="456"/>
        <v>0.13079118343554558</v>
      </c>
      <c r="M1205" s="2">
        <f t="shared" si="457"/>
        <v>5.8898536644605426E-3</v>
      </c>
      <c r="N1205" s="1">
        <v>12305</v>
      </c>
      <c r="O1205" s="1">
        <v>16131</v>
      </c>
      <c r="P1205" s="1">
        <v>4308</v>
      </c>
      <c r="Q1205" s="1">
        <v>21</v>
      </c>
      <c r="R1205" s="1">
        <v>55</v>
      </c>
      <c r="S1205" s="1">
        <v>23</v>
      </c>
      <c r="T1205" s="1">
        <v>23</v>
      </c>
      <c r="U1205" s="1">
        <v>20</v>
      </c>
      <c r="V1205" s="1">
        <v>14</v>
      </c>
      <c r="W1205" s="1">
        <v>23</v>
      </c>
      <c r="AE1205" s="1">
        <v>15</v>
      </c>
      <c r="AN1205" s="7">
        <f>IF(Q1205&gt;0,RANK(Q1205,(N1205:P1205,Q1205:AL1205)),0)</f>
        <v>8</v>
      </c>
      <c r="AO1205" s="7">
        <f>IF(R1205&gt;0,RANK(R1205,(N1205:P1205,Q1205:AL1205)),0)</f>
        <v>4</v>
      </c>
      <c r="AP1205" s="7">
        <f>IF(S1205&gt;0,RANK(S1205,(N1205:P1205,Q1205:AL1205)),0)</f>
        <v>5</v>
      </c>
      <c r="AQ1205" s="7">
        <f>IF(T1205&gt;0,RANK(T1205,(N1205:P1205,Q1205:AL1205)),0)</f>
        <v>5</v>
      </c>
      <c r="AR1205" s="2">
        <f t="shared" si="458"/>
        <v>6.3756147914263163E-4</v>
      </c>
      <c r="AS1205" s="2">
        <f t="shared" si="459"/>
        <v>1.6698038739449876E-3</v>
      </c>
      <c r="AT1205" s="2">
        <f t="shared" si="460"/>
        <v>6.9828162001335839E-4</v>
      </c>
      <c r="AU1205" s="2">
        <f t="shared" si="461"/>
        <v>6.9828162001335839E-4</v>
      </c>
      <c r="AW1205" t="s">
        <v>1707</v>
      </c>
      <c r="AX1205" t="s">
        <v>1964</v>
      </c>
      <c r="AY1205">
        <v>3</v>
      </c>
      <c r="BA1205" s="127">
        <v>22</v>
      </c>
      <c r="BB1205" s="130">
        <v>89</v>
      </c>
      <c r="BC1205" s="131">
        <f t="shared" si="441"/>
        <v>22089</v>
      </c>
      <c r="BE1205" s="7" t="s">
        <v>828</v>
      </c>
    </row>
    <row r="1206" spans="1:57" hidden="1" outlineLevel="1" x14ac:dyDescent="0.2">
      <c r="A1206" t="s">
        <v>2891</v>
      </c>
      <c r="B1206" t="s">
        <v>1964</v>
      </c>
      <c r="C1206" s="1">
        <f t="shared" si="452"/>
        <v>20877</v>
      </c>
      <c r="D1206" s="7">
        <f>RANK(N1206,(N1206:P1206,Q1206:AL1206))</f>
        <v>2</v>
      </c>
      <c r="E1206" s="7">
        <f>RANK(O1206,(N1206:P1206,Q1206:AL1206))</f>
        <v>1</v>
      </c>
      <c r="F1206" s="7">
        <f>IF(P1206&gt;0,RANK(P1206,(N1206:P1206,Q1206:AL1206)),0)</f>
        <v>3</v>
      </c>
      <c r="G1206" s="1">
        <f t="shared" si="453"/>
        <v>348</v>
      </c>
      <c r="H1206" s="2">
        <f t="shared" si="439"/>
        <v>1.666906164678833E-2</v>
      </c>
      <c r="I1206" s="2"/>
      <c r="J1206" s="2">
        <f t="shared" si="454"/>
        <v>0.42199549743737125</v>
      </c>
      <c r="K1206" s="2">
        <f t="shared" si="455"/>
        <v>0.43866455908415958</v>
      </c>
      <c r="L1206" s="2">
        <f t="shared" si="456"/>
        <v>0.12420366910954639</v>
      </c>
      <c r="M1206" s="2">
        <f t="shared" si="457"/>
        <v>1.5136274368922842E-2</v>
      </c>
      <c r="N1206" s="1">
        <v>8810</v>
      </c>
      <c r="O1206" s="1">
        <v>9158</v>
      </c>
      <c r="P1206" s="1">
        <v>2593</v>
      </c>
      <c r="Q1206" s="1">
        <v>20</v>
      </c>
      <c r="R1206" s="1">
        <v>118</v>
      </c>
      <c r="S1206" s="1">
        <v>21</v>
      </c>
      <c r="T1206" s="1">
        <v>31</v>
      </c>
      <c r="U1206" s="1">
        <v>8</v>
      </c>
      <c r="V1206" s="1">
        <v>71</v>
      </c>
      <c r="W1206" s="1">
        <v>27</v>
      </c>
      <c r="AE1206" s="1">
        <v>20</v>
      </c>
      <c r="AN1206" s="7">
        <f>IF(Q1206&gt;0,RANK(Q1206,(N1206:P1206,Q1206:AL1206)),0)</f>
        <v>9</v>
      </c>
      <c r="AO1206" s="7">
        <f>IF(R1206&gt;0,RANK(R1206,(N1206:P1206,Q1206:AL1206)),0)</f>
        <v>4</v>
      </c>
      <c r="AP1206" s="7">
        <f>IF(S1206&gt;0,RANK(S1206,(N1206:P1206,Q1206:AL1206)),0)</f>
        <v>8</v>
      </c>
      <c r="AQ1206" s="7">
        <f>IF(T1206&gt;0,RANK(T1206,(N1206:P1206,Q1206:AL1206)),0)</f>
        <v>6</v>
      </c>
      <c r="AR1206" s="2">
        <f t="shared" si="458"/>
        <v>9.579920486659961E-4</v>
      </c>
      <c r="AS1206" s="2">
        <f t="shared" si="459"/>
        <v>5.6521530871293767E-3</v>
      </c>
      <c r="AT1206" s="2">
        <f t="shared" si="460"/>
        <v>1.0058916510992959E-3</v>
      </c>
      <c r="AU1206" s="2">
        <f t="shared" si="461"/>
        <v>1.4848876754322939E-3</v>
      </c>
      <c r="AW1206" t="s">
        <v>2891</v>
      </c>
      <c r="AX1206" t="s">
        <v>1964</v>
      </c>
      <c r="AY1206">
        <v>3</v>
      </c>
      <c r="BA1206" s="127">
        <v>22</v>
      </c>
      <c r="BB1206" s="130">
        <v>91</v>
      </c>
      <c r="BC1206" s="131">
        <f t="shared" si="441"/>
        <v>22091</v>
      </c>
      <c r="BE1206" s="7" t="s">
        <v>828</v>
      </c>
    </row>
    <row r="1207" spans="1:57" hidden="1" outlineLevel="1" x14ac:dyDescent="0.2">
      <c r="A1207" t="s">
        <v>1708</v>
      </c>
      <c r="B1207" t="s">
        <v>1964</v>
      </c>
      <c r="C1207" s="1">
        <f t="shared" si="452"/>
        <v>5618</v>
      </c>
      <c r="D1207" s="7">
        <f>RANK(N1207,(N1207:P1207,Q1207:AL1207))</f>
        <v>1</v>
      </c>
      <c r="E1207" s="7">
        <f>RANK(O1207,(N1207:P1207,Q1207:AL1207))</f>
        <v>2</v>
      </c>
      <c r="F1207" s="7">
        <f>IF(P1207&gt;0,RANK(P1207,(N1207:P1207,Q1207:AL1207)),0)</f>
        <v>3</v>
      </c>
      <c r="G1207" s="1">
        <f t="shared" si="453"/>
        <v>1901</v>
      </c>
      <c r="H1207" s="2">
        <f t="shared" si="439"/>
        <v>0.33837664649341403</v>
      </c>
      <c r="I1207" s="2"/>
      <c r="J1207" s="2">
        <f t="shared" si="454"/>
        <v>0.60804556781772878</v>
      </c>
      <c r="K1207" s="2">
        <f t="shared" si="455"/>
        <v>0.26966892132431469</v>
      </c>
      <c r="L1207" s="2">
        <f t="shared" si="456"/>
        <v>0.10484158063367746</v>
      </c>
      <c r="M1207" s="2">
        <f t="shared" si="457"/>
        <v>1.7443930224279064E-2</v>
      </c>
      <c r="N1207" s="1">
        <v>3416</v>
      </c>
      <c r="O1207" s="1">
        <v>1515</v>
      </c>
      <c r="P1207" s="1">
        <v>589</v>
      </c>
      <c r="Q1207" s="1">
        <v>7</v>
      </c>
      <c r="R1207" s="1">
        <v>36</v>
      </c>
      <c r="S1207" s="1">
        <v>11</v>
      </c>
      <c r="T1207" s="1">
        <v>11</v>
      </c>
      <c r="U1207" s="1">
        <v>4</v>
      </c>
      <c r="V1207" s="1">
        <v>16</v>
      </c>
      <c r="W1207" s="1">
        <v>8</v>
      </c>
      <c r="AE1207" s="1">
        <v>5</v>
      </c>
      <c r="AN1207" s="7">
        <f>IF(Q1207&gt;0,RANK(Q1207,(N1207:P1207,Q1207:AL1207)),0)</f>
        <v>9</v>
      </c>
      <c r="AO1207" s="7">
        <f>IF(R1207&gt;0,RANK(R1207,(N1207:P1207,Q1207:AL1207)),0)</f>
        <v>4</v>
      </c>
      <c r="AP1207" s="7">
        <f>IF(S1207&gt;0,RANK(S1207,(N1207:P1207,Q1207:AL1207)),0)</f>
        <v>6</v>
      </c>
      <c r="AQ1207" s="7">
        <f>IF(T1207&gt;0,RANK(T1207,(N1207:P1207,Q1207:AL1207)),0)</f>
        <v>6</v>
      </c>
      <c r="AR1207" s="2">
        <f t="shared" si="458"/>
        <v>1.245995016019936E-3</v>
      </c>
      <c r="AS1207" s="2">
        <f t="shared" si="459"/>
        <v>6.4079743681025279E-3</v>
      </c>
      <c r="AT1207" s="2">
        <f t="shared" si="460"/>
        <v>1.957992168031328E-3</v>
      </c>
      <c r="AU1207" s="2">
        <f t="shared" si="461"/>
        <v>1.957992168031328E-3</v>
      </c>
      <c r="AW1207" t="s">
        <v>1708</v>
      </c>
      <c r="AX1207" t="s">
        <v>1964</v>
      </c>
      <c r="AY1207">
        <v>6</v>
      </c>
      <c r="BA1207" s="127">
        <v>22</v>
      </c>
      <c r="BB1207" s="130">
        <v>93</v>
      </c>
      <c r="BC1207" s="131">
        <f t="shared" si="441"/>
        <v>22093</v>
      </c>
      <c r="BE1207" s="7" t="s">
        <v>828</v>
      </c>
    </row>
    <row r="1208" spans="1:57" hidden="1" outlineLevel="1" x14ac:dyDescent="0.2">
      <c r="A1208" t="s">
        <v>2043</v>
      </c>
      <c r="B1208" t="s">
        <v>1964</v>
      </c>
      <c r="C1208" s="1">
        <f t="shared" si="452"/>
        <v>11186</v>
      </c>
      <c r="D1208" s="7">
        <f>RANK(N1208,(N1208:P1208,Q1208:AL1208))</f>
        <v>1</v>
      </c>
      <c r="E1208" s="7">
        <f>RANK(O1208,(N1208:P1208,Q1208:AL1208))</f>
        <v>2</v>
      </c>
      <c r="F1208" s="7">
        <f>IF(P1208&gt;0,RANK(P1208,(N1208:P1208,Q1208:AL1208)),0)</f>
        <v>3</v>
      </c>
      <c r="G1208" s="1">
        <f t="shared" si="453"/>
        <v>3270</v>
      </c>
      <c r="H1208" s="2">
        <f t="shared" si="439"/>
        <v>0.29232969783658141</v>
      </c>
      <c r="I1208" s="2"/>
      <c r="J1208" s="2">
        <f t="shared" si="454"/>
        <v>0.59082782048989813</v>
      </c>
      <c r="K1208" s="2">
        <f t="shared" si="455"/>
        <v>0.29849812265331666</v>
      </c>
      <c r="L1208" s="2">
        <f t="shared" si="456"/>
        <v>8.877167888431968E-2</v>
      </c>
      <c r="M1208" s="2">
        <f t="shared" si="457"/>
        <v>2.1902377972465539E-2</v>
      </c>
      <c r="N1208" s="1">
        <v>6609</v>
      </c>
      <c r="O1208" s="1">
        <v>3339</v>
      </c>
      <c r="P1208" s="1">
        <v>993</v>
      </c>
      <c r="Q1208" s="1">
        <v>14</v>
      </c>
      <c r="R1208" s="1">
        <v>73</v>
      </c>
      <c r="S1208" s="1">
        <v>27</v>
      </c>
      <c r="T1208" s="1">
        <v>17</v>
      </c>
      <c r="U1208" s="1">
        <v>15</v>
      </c>
      <c r="V1208" s="1">
        <v>52</v>
      </c>
      <c r="W1208" s="1">
        <v>33</v>
      </c>
      <c r="AE1208" s="1">
        <v>14</v>
      </c>
      <c r="AN1208" s="7">
        <f>IF(Q1208&gt;0,RANK(Q1208,(N1208:P1208,Q1208:AL1208)),0)</f>
        <v>10</v>
      </c>
      <c r="AO1208" s="7">
        <f>IF(R1208&gt;0,RANK(R1208,(N1208:P1208,Q1208:AL1208)),0)</f>
        <v>4</v>
      </c>
      <c r="AP1208" s="7">
        <f>IF(S1208&gt;0,RANK(S1208,(N1208:P1208,Q1208:AL1208)),0)</f>
        <v>7</v>
      </c>
      <c r="AQ1208" s="7">
        <f>IF(T1208&gt;0,RANK(T1208,(N1208:P1208,Q1208:AL1208)),0)</f>
        <v>8</v>
      </c>
      <c r="AR1208" s="2">
        <f t="shared" si="458"/>
        <v>1.2515644555694619E-3</v>
      </c>
      <c r="AS1208" s="2">
        <f t="shared" si="459"/>
        <v>6.5260146611836227E-3</v>
      </c>
      <c r="AT1208" s="2">
        <f t="shared" si="460"/>
        <v>2.4137314500268193E-3</v>
      </c>
      <c r="AU1208" s="2">
        <f t="shared" si="461"/>
        <v>1.5197568389057751E-3</v>
      </c>
      <c r="AW1208" t="s">
        <v>2043</v>
      </c>
      <c r="AX1208" t="s">
        <v>1964</v>
      </c>
      <c r="AY1208">
        <v>3</v>
      </c>
      <c r="BA1208" s="127">
        <v>22</v>
      </c>
      <c r="BB1208" s="130">
        <v>95</v>
      </c>
      <c r="BC1208" s="131">
        <f t="shared" si="441"/>
        <v>22095</v>
      </c>
      <c r="BE1208" s="7" t="s">
        <v>828</v>
      </c>
    </row>
    <row r="1209" spans="1:57" hidden="1" outlineLevel="1" x14ac:dyDescent="0.2">
      <c r="A1209" t="s">
        <v>1441</v>
      </c>
      <c r="B1209" t="s">
        <v>1964</v>
      </c>
      <c r="C1209" s="1">
        <f t="shared" si="452"/>
        <v>17851</v>
      </c>
      <c r="D1209" s="7">
        <f>RANK(N1209,(N1209:P1209,Q1209:AL1209))</f>
        <v>1</v>
      </c>
      <c r="E1209" s="7">
        <f>RANK(O1209,(N1209:P1209,Q1209:AL1209))</f>
        <v>2</v>
      </c>
      <c r="F1209" s="7">
        <f>IF(P1209&gt;0,RANK(P1209,(N1209:P1209,Q1209:AL1209)),0)</f>
        <v>3</v>
      </c>
      <c r="G1209" s="1">
        <f t="shared" si="453"/>
        <v>2247</v>
      </c>
      <c r="H1209" s="2">
        <f t="shared" si="439"/>
        <v>0.12587530110357964</v>
      </c>
      <c r="I1209" s="2"/>
      <c r="J1209" s="2">
        <f t="shared" si="454"/>
        <v>0.50288499243739848</v>
      </c>
      <c r="K1209" s="2">
        <f t="shared" si="455"/>
        <v>0.37700969133381884</v>
      </c>
      <c r="L1209" s="2">
        <f t="shared" si="456"/>
        <v>0.10766903814912329</v>
      </c>
      <c r="M1209" s="2">
        <f t="shared" si="457"/>
        <v>1.2436278079659385E-2</v>
      </c>
      <c r="N1209" s="1">
        <v>8977</v>
      </c>
      <c r="O1209" s="1">
        <v>6730</v>
      </c>
      <c r="P1209" s="1">
        <v>1922</v>
      </c>
      <c r="Q1209" s="1">
        <v>16</v>
      </c>
      <c r="R1209" s="1">
        <v>83</v>
      </c>
      <c r="S1209" s="1">
        <v>32</v>
      </c>
      <c r="T1209" s="1">
        <v>15</v>
      </c>
      <c r="U1209" s="1">
        <v>16</v>
      </c>
      <c r="V1209" s="1">
        <v>31</v>
      </c>
      <c r="W1209" s="1">
        <v>17</v>
      </c>
      <c r="AE1209" s="1">
        <v>12</v>
      </c>
      <c r="AN1209" s="7">
        <f>IF(Q1209&gt;0,RANK(Q1209,(N1209:P1209,Q1209:AL1209)),0)</f>
        <v>8</v>
      </c>
      <c r="AO1209" s="7">
        <f>IF(R1209&gt;0,RANK(R1209,(N1209:P1209,Q1209:AL1209)),0)</f>
        <v>4</v>
      </c>
      <c r="AP1209" s="7">
        <f>IF(S1209&gt;0,RANK(S1209,(N1209:P1209,Q1209:AL1209)),0)</f>
        <v>5</v>
      </c>
      <c r="AQ1209" s="7">
        <f>IF(T1209&gt;0,RANK(T1209,(N1209:P1209,Q1209:AL1209)),0)</f>
        <v>10</v>
      </c>
      <c r="AR1209" s="2">
        <f t="shared" si="458"/>
        <v>8.9630833006554256E-4</v>
      </c>
      <c r="AS1209" s="2">
        <f t="shared" si="459"/>
        <v>4.6495994622150023E-3</v>
      </c>
      <c r="AT1209" s="2">
        <f t="shared" si="460"/>
        <v>1.7926166601310851E-3</v>
      </c>
      <c r="AU1209" s="2">
        <f t="shared" si="461"/>
        <v>8.4028905943644614E-4</v>
      </c>
      <c r="AW1209" t="s">
        <v>1441</v>
      </c>
      <c r="AX1209" t="s">
        <v>1964</v>
      </c>
      <c r="AY1209">
        <v>3</v>
      </c>
      <c r="BA1209" s="127">
        <v>22</v>
      </c>
      <c r="BB1209" s="130">
        <v>97</v>
      </c>
      <c r="BC1209" s="131">
        <f t="shared" si="441"/>
        <v>22097</v>
      </c>
      <c r="BE1209" s="7" t="s">
        <v>828</v>
      </c>
    </row>
    <row r="1210" spans="1:57" hidden="1" outlineLevel="1" x14ac:dyDescent="0.2">
      <c r="A1210" t="s">
        <v>2631</v>
      </c>
      <c r="B1210" t="s">
        <v>1964</v>
      </c>
      <c r="C1210" s="1">
        <f t="shared" si="452"/>
        <v>36815</v>
      </c>
      <c r="D1210" s="7">
        <f>RANK(N1210,(N1210:P1210,Q1210:AL1210))</f>
        <v>1</v>
      </c>
      <c r="E1210" s="7">
        <f>RANK(O1210,(N1210:P1210,Q1210:AL1210))</f>
        <v>2</v>
      </c>
      <c r="F1210" s="7">
        <f>IF(P1210&gt;0,RANK(P1210,(N1210:P1210,Q1210:AL1210)),0)</f>
        <v>3</v>
      </c>
      <c r="G1210" s="1">
        <f t="shared" si="453"/>
        <v>8501</v>
      </c>
      <c r="H1210" s="2">
        <f t="shared" si="439"/>
        <v>0.23091131332337361</v>
      </c>
      <c r="I1210" s="2"/>
      <c r="J1210" s="2">
        <f t="shared" si="454"/>
        <v>0.55366019285617274</v>
      </c>
      <c r="K1210" s="2">
        <f t="shared" si="455"/>
        <v>0.32274887953279913</v>
      </c>
      <c r="L1210" s="2">
        <f t="shared" si="456"/>
        <v>0.1158766807008013</v>
      </c>
      <c r="M1210" s="2">
        <f t="shared" si="457"/>
        <v>7.7142469102268324E-3</v>
      </c>
      <c r="N1210" s="1">
        <v>20383</v>
      </c>
      <c r="O1210" s="1">
        <v>11882</v>
      </c>
      <c r="P1210" s="1">
        <v>4266</v>
      </c>
      <c r="Q1210" s="1">
        <v>26</v>
      </c>
      <c r="R1210" s="1">
        <v>67</v>
      </c>
      <c r="S1210" s="1">
        <v>20</v>
      </c>
      <c r="T1210" s="1">
        <v>56</v>
      </c>
      <c r="U1210" s="1">
        <v>21</v>
      </c>
      <c r="V1210" s="1">
        <v>51</v>
      </c>
      <c r="W1210" s="1">
        <v>25</v>
      </c>
      <c r="AE1210" s="1">
        <v>18</v>
      </c>
      <c r="AN1210" s="7">
        <f>IF(Q1210&gt;0,RANK(Q1210,(N1210:P1210,Q1210:AL1210)),0)</f>
        <v>7</v>
      </c>
      <c r="AO1210" s="7">
        <f>IF(R1210&gt;0,RANK(R1210,(N1210:P1210,Q1210:AL1210)),0)</f>
        <v>4</v>
      </c>
      <c r="AP1210" s="7">
        <f>IF(S1210&gt;0,RANK(S1210,(N1210:P1210,Q1210:AL1210)),0)</f>
        <v>10</v>
      </c>
      <c r="AQ1210" s="7">
        <f>IF(T1210&gt;0,RANK(T1210,(N1210:P1210,Q1210:AL1210)),0)</f>
        <v>5</v>
      </c>
      <c r="AR1210" s="2">
        <f t="shared" si="458"/>
        <v>7.0623387206301784E-4</v>
      </c>
      <c r="AS1210" s="2">
        <f t="shared" si="459"/>
        <v>1.8199103626239306E-3</v>
      </c>
      <c r="AT1210" s="2">
        <f t="shared" si="460"/>
        <v>5.4325682466385987E-4</v>
      </c>
      <c r="AU1210" s="2">
        <f t="shared" si="461"/>
        <v>1.5211191090588076E-3</v>
      </c>
      <c r="AW1210" t="s">
        <v>2631</v>
      </c>
      <c r="AX1210" t="s">
        <v>1964</v>
      </c>
      <c r="AY1210">
        <v>7</v>
      </c>
      <c r="BA1210" s="127">
        <v>22</v>
      </c>
      <c r="BB1210" s="130">
        <v>99</v>
      </c>
      <c r="BC1210" s="131">
        <f t="shared" si="441"/>
        <v>22099</v>
      </c>
      <c r="BE1210" s="7" t="s">
        <v>828</v>
      </c>
    </row>
    <row r="1211" spans="1:57" hidden="1" outlineLevel="1" x14ac:dyDescent="0.2">
      <c r="A1211" t="s">
        <v>1934</v>
      </c>
      <c r="B1211" t="s">
        <v>1964</v>
      </c>
      <c r="C1211" s="1">
        <f t="shared" si="452"/>
        <v>20426</v>
      </c>
      <c r="D1211" s="7">
        <f>RANK(N1211,(N1211:P1211,Q1211:AL1211))</f>
        <v>1</v>
      </c>
      <c r="E1211" s="7">
        <f>RANK(O1211,(N1211:P1211,Q1211:AL1211))</f>
        <v>2</v>
      </c>
      <c r="F1211" s="7">
        <f>IF(P1211&gt;0,RANK(P1211,(N1211:P1211,Q1211:AL1211)),0)</f>
        <v>3</v>
      </c>
      <c r="G1211" s="1">
        <f t="shared" si="453"/>
        <v>5343</v>
      </c>
      <c r="H1211" s="2">
        <f t="shared" si="439"/>
        <v>0.26157838049544696</v>
      </c>
      <c r="I1211" s="2"/>
      <c r="J1211" s="2">
        <f t="shared" si="454"/>
        <v>0.55086654264173107</v>
      </c>
      <c r="K1211" s="2">
        <f t="shared" si="455"/>
        <v>0.28928816214628417</v>
      </c>
      <c r="L1211" s="2">
        <f t="shared" si="456"/>
        <v>0.12596690492509546</v>
      </c>
      <c r="M1211" s="2">
        <f t="shared" si="457"/>
        <v>3.3878390286889298E-2</v>
      </c>
      <c r="N1211" s="1">
        <v>11252</v>
      </c>
      <c r="O1211" s="1">
        <v>5909</v>
      </c>
      <c r="P1211" s="1">
        <v>2573</v>
      </c>
      <c r="Q1211" s="1">
        <v>85</v>
      </c>
      <c r="R1211" s="1">
        <v>453</v>
      </c>
      <c r="S1211" s="1">
        <v>28</v>
      </c>
      <c r="T1211" s="1">
        <v>39</v>
      </c>
      <c r="U1211" s="1">
        <v>34</v>
      </c>
      <c r="V1211" s="1">
        <v>24</v>
      </c>
      <c r="W1211" s="1">
        <v>18</v>
      </c>
      <c r="AE1211" s="1">
        <v>11</v>
      </c>
      <c r="AN1211" s="7">
        <f>IF(Q1211&gt;0,RANK(Q1211,(N1211:P1211,Q1211:AL1211)),0)</f>
        <v>5</v>
      </c>
      <c r="AO1211" s="7">
        <f>IF(R1211&gt;0,RANK(R1211,(N1211:P1211,Q1211:AL1211)),0)</f>
        <v>4</v>
      </c>
      <c r="AP1211" s="7">
        <f>IF(S1211&gt;0,RANK(S1211,(N1211:P1211,Q1211:AL1211)),0)</f>
        <v>8</v>
      </c>
      <c r="AQ1211" s="7">
        <f>IF(T1211&gt;0,RANK(T1211,(N1211:P1211,Q1211:AL1211)),0)</f>
        <v>6</v>
      </c>
      <c r="AR1211" s="2">
        <f t="shared" si="458"/>
        <v>4.1613629687652989E-3</v>
      </c>
      <c r="AS1211" s="2">
        <f t="shared" si="459"/>
        <v>2.2177616762949184E-2</v>
      </c>
      <c r="AT1211" s="2">
        <f t="shared" si="460"/>
        <v>1.3708019191226869E-3</v>
      </c>
      <c r="AU1211" s="2">
        <f t="shared" si="461"/>
        <v>1.9093312444923138E-3</v>
      </c>
      <c r="AW1211" t="s">
        <v>1934</v>
      </c>
      <c r="AX1211" t="s">
        <v>1964</v>
      </c>
      <c r="BA1211" s="127">
        <v>22</v>
      </c>
      <c r="BB1211" s="130">
        <v>101</v>
      </c>
      <c r="BC1211" s="131">
        <f t="shared" si="441"/>
        <v>22101</v>
      </c>
      <c r="BE1211" s="7" t="s">
        <v>828</v>
      </c>
    </row>
    <row r="1212" spans="1:57" hidden="1" outlineLevel="1" x14ac:dyDescent="0.2">
      <c r="A1212" t="s">
        <v>1935</v>
      </c>
      <c r="B1212" t="s">
        <v>1964</v>
      </c>
      <c r="C1212" s="1">
        <f t="shared" si="452"/>
        <v>23440</v>
      </c>
      <c r="D1212" s="7">
        <f>RANK(N1212,(N1212:P1212,Q1212:AL1212))</f>
        <v>1</v>
      </c>
      <c r="E1212" s="7">
        <f>RANK(O1212,(N1212:P1212,Q1212:AL1212))</f>
        <v>2</v>
      </c>
      <c r="F1212" s="7">
        <f>IF(P1212&gt;0,RANK(P1212,(N1212:P1212,Q1212:AL1212)),0)</f>
        <v>3</v>
      </c>
      <c r="G1212" s="1">
        <f t="shared" si="453"/>
        <v>1856</v>
      </c>
      <c r="H1212" s="2">
        <f t="shared" si="439"/>
        <v>7.9180887372013647E-2</v>
      </c>
      <c r="I1212" s="2"/>
      <c r="J1212" s="2">
        <f t="shared" si="454"/>
        <v>0.45426621160409558</v>
      </c>
      <c r="K1212" s="2">
        <f t="shared" si="455"/>
        <v>0.37508532423208191</v>
      </c>
      <c r="L1212" s="2">
        <f t="shared" si="456"/>
        <v>0.13895051194539249</v>
      </c>
      <c r="M1212" s="2">
        <f t="shared" si="457"/>
        <v>3.169795221842997E-2</v>
      </c>
      <c r="N1212" s="1">
        <v>10648</v>
      </c>
      <c r="O1212" s="1">
        <v>8792</v>
      </c>
      <c r="P1212" s="1">
        <v>3257</v>
      </c>
      <c r="Q1212" s="1">
        <v>81</v>
      </c>
      <c r="R1212" s="1">
        <v>501</v>
      </c>
      <c r="S1212" s="1">
        <v>30</v>
      </c>
      <c r="T1212" s="1">
        <v>34</v>
      </c>
      <c r="U1212" s="1">
        <v>14</v>
      </c>
      <c r="V1212" s="1">
        <v>29</v>
      </c>
      <c r="W1212" s="1">
        <v>36</v>
      </c>
      <c r="AE1212" s="1">
        <v>18</v>
      </c>
      <c r="AN1212" s="7">
        <f>IF(Q1212&gt;0,RANK(Q1212,(N1212:P1212,Q1212:AL1212)),0)</f>
        <v>5</v>
      </c>
      <c r="AO1212" s="7">
        <f>IF(R1212&gt;0,RANK(R1212,(N1212:P1212,Q1212:AL1212)),0)</f>
        <v>4</v>
      </c>
      <c r="AP1212" s="7">
        <f>IF(S1212&gt;0,RANK(S1212,(N1212:P1212,Q1212:AL1212)),0)</f>
        <v>8</v>
      </c>
      <c r="AQ1212" s="7">
        <f>IF(T1212&gt;0,RANK(T1212,(N1212:P1212,Q1212:AL1212)),0)</f>
        <v>7</v>
      </c>
      <c r="AR1212" s="2">
        <f t="shared" si="458"/>
        <v>3.4556313993174062E-3</v>
      </c>
      <c r="AS1212" s="2">
        <f t="shared" si="459"/>
        <v>2.1373720136518771E-2</v>
      </c>
      <c r="AT1212" s="2">
        <f t="shared" si="460"/>
        <v>1.2798634812286689E-3</v>
      </c>
      <c r="AU1212" s="2">
        <f t="shared" si="461"/>
        <v>1.4505119453924915E-3</v>
      </c>
      <c r="AW1212" t="s">
        <v>1935</v>
      </c>
      <c r="AX1212" t="s">
        <v>1964</v>
      </c>
      <c r="AY1212">
        <v>3</v>
      </c>
      <c r="BA1212" s="127">
        <v>22</v>
      </c>
      <c r="BB1212" s="130">
        <v>103</v>
      </c>
      <c r="BC1212" s="131">
        <f t="shared" si="441"/>
        <v>22103</v>
      </c>
      <c r="BE1212" s="7" t="s">
        <v>828</v>
      </c>
    </row>
    <row r="1213" spans="1:57" hidden="1" outlineLevel="1" x14ac:dyDescent="0.2">
      <c r="A1213" t="s">
        <v>1668</v>
      </c>
      <c r="B1213" t="s">
        <v>1964</v>
      </c>
      <c r="C1213" s="1">
        <f t="shared" si="452"/>
        <v>66921</v>
      </c>
      <c r="D1213" s="7">
        <f>RANK(N1213,(N1213:P1213,Q1213:AL1213))</f>
        <v>2</v>
      </c>
      <c r="E1213" s="7">
        <f>RANK(O1213,(N1213:P1213,Q1213:AL1213))</f>
        <v>1</v>
      </c>
      <c r="F1213" s="7">
        <f>IF(P1213&gt;0,RANK(P1213,(N1213:P1213,Q1213:AL1213)),0)</f>
        <v>3</v>
      </c>
      <c r="G1213" s="1">
        <f t="shared" si="453"/>
        <v>18104</v>
      </c>
      <c r="H1213" s="2">
        <f t="shared" si="439"/>
        <v>0.27052793592444824</v>
      </c>
      <c r="I1213" s="2"/>
      <c r="J1213" s="2">
        <f t="shared" si="454"/>
        <v>0.29489995666532182</v>
      </c>
      <c r="K1213" s="2">
        <f t="shared" si="455"/>
        <v>0.56542789258977</v>
      </c>
      <c r="L1213" s="2">
        <f t="shared" si="456"/>
        <v>0.13456164731549139</v>
      </c>
      <c r="M1213" s="2">
        <f t="shared" si="457"/>
        <v>5.1105034294167406E-3</v>
      </c>
      <c r="N1213" s="1">
        <v>19735</v>
      </c>
      <c r="O1213" s="1">
        <v>37839</v>
      </c>
      <c r="P1213" s="1">
        <v>9005</v>
      </c>
      <c r="Q1213" s="1">
        <v>84</v>
      </c>
      <c r="R1213" s="1">
        <v>96</v>
      </c>
      <c r="S1213" s="1">
        <v>28</v>
      </c>
      <c r="T1213" s="1">
        <v>16</v>
      </c>
      <c r="U1213" s="1">
        <v>27</v>
      </c>
      <c r="V1213" s="1">
        <v>44</v>
      </c>
      <c r="W1213" s="1">
        <v>24</v>
      </c>
      <c r="AE1213" s="1">
        <v>23</v>
      </c>
      <c r="AN1213" s="7">
        <f>IF(Q1213&gt;0,RANK(Q1213,(N1213:P1213,Q1213:AL1213)),0)</f>
        <v>5</v>
      </c>
      <c r="AO1213" s="7">
        <f>IF(R1213&gt;0,RANK(R1213,(N1213:P1213,Q1213:AL1213)),0)</f>
        <v>4</v>
      </c>
      <c r="AP1213" s="7">
        <f>IF(S1213&gt;0,RANK(S1213,(N1213:P1213,Q1213:AL1213)),0)</f>
        <v>7</v>
      </c>
      <c r="AQ1213" s="7">
        <f>IF(T1213&gt;0,RANK(T1213,(N1213:P1213,Q1213:AL1213)),0)</f>
        <v>11</v>
      </c>
      <c r="AR1213" s="2">
        <f t="shared" si="458"/>
        <v>1.2552113686286816E-3</v>
      </c>
      <c r="AS1213" s="2">
        <f t="shared" si="459"/>
        <v>1.4345272784327789E-3</v>
      </c>
      <c r="AT1213" s="2">
        <f t="shared" si="460"/>
        <v>4.1840378954289387E-4</v>
      </c>
      <c r="AU1213" s="2">
        <f t="shared" si="461"/>
        <v>2.3908787973879648E-4</v>
      </c>
      <c r="AW1213" t="s">
        <v>1668</v>
      </c>
      <c r="AX1213" t="s">
        <v>1964</v>
      </c>
      <c r="AY1213">
        <v>1</v>
      </c>
      <c r="BA1213" s="127">
        <v>22</v>
      </c>
      <c r="BB1213" s="130">
        <v>105</v>
      </c>
      <c r="BC1213" s="131">
        <f t="shared" si="441"/>
        <v>22105</v>
      </c>
      <c r="BE1213" s="7" t="s">
        <v>828</v>
      </c>
    </row>
    <row r="1214" spans="1:57" hidden="1" outlineLevel="1" x14ac:dyDescent="0.2">
      <c r="A1214" t="s">
        <v>1083</v>
      </c>
      <c r="B1214" t="s">
        <v>1964</v>
      </c>
      <c r="C1214" s="1">
        <f t="shared" si="452"/>
        <v>34245</v>
      </c>
      <c r="D1214" s="7">
        <f>RANK(N1214,(N1214:P1214,Q1214:AL1214))</f>
        <v>1</v>
      </c>
      <c r="E1214" s="7">
        <f>RANK(O1214,(N1214:P1214,Q1214:AL1214))</f>
        <v>2</v>
      </c>
      <c r="F1214" s="7">
        <f>IF(P1214&gt;0,RANK(P1214,(N1214:P1214,Q1214:AL1214)),0)</f>
        <v>3</v>
      </c>
      <c r="G1214" s="1">
        <f t="shared" si="453"/>
        <v>1066</v>
      </c>
      <c r="H1214" s="2">
        <f t="shared" si="439"/>
        <v>3.1128631917068186E-2</v>
      </c>
      <c r="I1214" s="2"/>
      <c r="J1214" s="2">
        <f t="shared" si="454"/>
        <v>0.44368520951963791</v>
      </c>
      <c r="K1214" s="2">
        <f t="shared" si="455"/>
        <v>0.4125565776025697</v>
      </c>
      <c r="L1214" s="2">
        <f t="shared" si="456"/>
        <v>0.13467659512337568</v>
      </c>
      <c r="M1214" s="2">
        <f t="shared" si="457"/>
        <v>9.0816177544166543E-3</v>
      </c>
      <c r="N1214" s="1">
        <v>15194</v>
      </c>
      <c r="O1214" s="1">
        <v>14128</v>
      </c>
      <c r="P1214" s="1">
        <v>4612</v>
      </c>
      <c r="Q1214" s="1">
        <v>32</v>
      </c>
      <c r="R1214" s="1">
        <v>73</v>
      </c>
      <c r="S1214" s="1">
        <v>21</v>
      </c>
      <c r="T1214" s="1">
        <v>37</v>
      </c>
      <c r="U1214" s="1">
        <v>23</v>
      </c>
      <c r="V1214" s="1">
        <v>74</v>
      </c>
      <c r="W1214" s="1">
        <v>32</v>
      </c>
      <c r="AE1214" s="1">
        <v>19</v>
      </c>
      <c r="AN1214" s="7">
        <f>IF(Q1214&gt;0,RANK(Q1214,(N1214:P1214,Q1214:AL1214)),0)</f>
        <v>7</v>
      </c>
      <c r="AO1214" s="7">
        <f>IF(R1214&gt;0,RANK(R1214,(N1214:P1214,Q1214:AL1214)),0)</f>
        <v>5</v>
      </c>
      <c r="AP1214" s="7">
        <f>IF(S1214&gt;0,RANK(S1214,(N1214:P1214,Q1214:AL1214)),0)</f>
        <v>10</v>
      </c>
      <c r="AQ1214" s="7">
        <f>IF(T1214&gt;0,RANK(T1214,(N1214:P1214,Q1214:AL1214)),0)</f>
        <v>6</v>
      </c>
      <c r="AR1214" s="2">
        <f t="shared" si="458"/>
        <v>9.3444298437728136E-4</v>
      </c>
      <c r="AS1214" s="2">
        <f t="shared" si="459"/>
        <v>2.131698058110673E-3</v>
      </c>
      <c r="AT1214" s="2">
        <f t="shared" si="460"/>
        <v>6.1322820849759089E-4</v>
      </c>
      <c r="AU1214" s="2">
        <f t="shared" si="461"/>
        <v>1.0804497006862315E-3</v>
      </c>
      <c r="AW1214" t="s">
        <v>1083</v>
      </c>
      <c r="AX1214" t="s">
        <v>1964</v>
      </c>
      <c r="AY1214">
        <v>1</v>
      </c>
      <c r="BA1214" s="127">
        <v>22</v>
      </c>
      <c r="BB1214" s="130">
        <v>107</v>
      </c>
      <c r="BC1214" s="131">
        <f t="shared" si="441"/>
        <v>22107</v>
      </c>
      <c r="BE1214" s="7" t="s">
        <v>828</v>
      </c>
    </row>
    <row r="1215" spans="1:57" hidden="1" outlineLevel="1" x14ac:dyDescent="0.2">
      <c r="A1215" t="s">
        <v>2030</v>
      </c>
      <c r="B1215" t="s">
        <v>1964</v>
      </c>
      <c r="C1215" s="1">
        <f t="shared" si="452"/>
        <v>3266</v>
      </c>
      <c r="D1215" s="7">
        <f>RANK(N1215,(N1215:P1215,Q1215:AL1215))</f>
        <v>1</v>
      </c>
      <c r="E1215" s="7">
        <f>RANK(O1215,(N1215:P1215,Q1215:AL1215))</f>
        <v>2</v>
      </c>
      <c r="F1215" s="7">
        <f>IF(P1215&gt;0,RANK(P1215,(N1215:P1215,Q1215:AL1215)),0)</f>
        <v>3</v>
      </c>
      <c r="G1215" s="1">
        <f t="shared" si="453"/>
        <v>513</v>
      </c>
      <c r="H1215" s="2">
        <f t="shared" si="439"/>
        <v>0.15707287201469688</v>
      </c>
      <c r="I1215" s="2"/>
      <c r="J1215" s="2">
        <f t="shared" si="454"/>
        <v>0.51010410287813834</v>
      </c>
      <c r="K1215" s="2">
        <f t="shared" si="455"/>
        <v>0.35303123086344151</v>
      </c>
      <c r="L1215" s="2">
        <f t="shared" si="456"/>
        <v>0.10808328230251071</v>
      </c>
      <c r="M1215" s="2">
        <f t="shared" si="457"/>
        <v>2.8781383955909429E-2</v>
      </c>
      <c r="N1215" s="1">
        <v>1666</v>
      </c>
      <c r="O1215" s="1">
        <v>1153</v>
      </c>
      <c r="P1215" s="1">
        <v>353</v>
      </c>
      <c r="Q1215" s="1">
        <v>23</v>
      </c>
      <c r="R1215" s="1">
        <v>47</v>
      </c>
      <c r="S1215" s="1">
        <v>2</v>
      </c>
      <c r="T1215" s="1">
        <v>12</v>
      </c>
      <c r="U1215" s="1">
        <v>2</v>
      </c>
      <c r="V1215" s="1">
        <v>2</v>
      </c>
      <c r="W1215" s="1">
        <v>2</v>
      </c>
      <c r="AE1215" s="1">
        <v>4</v>
      </c>
      <c r="AN1215" s="7">
        <f>IF(Q1215&gt;0,RANK(Q1215,(N1215:P1215,Q1215:AL1215)),0)</f>
        <v>5</v>
      </c>
      <c r="AO1215" s="7">
        <f>IF(R1215&gt;0,RANK(R1215,(N1215:P1215,Q1215:AL1215)),0)</f>
        <v>4</v>
      </c>
      <c r="AP1215" s="7">
        <f>IF(S1215&gt;0,RANK(S1215,(N1215:P1215,Q1215:AL1215)),0)</f>
        <v>8</v>
      </c>
      <c r="AQ1215" s="7">
        <f>IF(T1215&gt;0,RANK(T1215,(N1215:P1215,Q1215:AL1215)),0)</f>
        <v>6</v>
      </c>
      <c r="AR1215" s="2">
        <f t="shared" si="458"/>
        <v>7.0422535211267607E-3</v>
      </c>
      <c r="AS1215" s="2">
        <f t="shared" si="459"/>
        <v>1.4390691977954685E-2</v>
      </c>
      <c r="AT1215" s="2">
        <f t="shared" si="460"/>
        <v>6.1236987140232701E-4</v>
      </c>
      <c r="AU1215" s="2">
        <f t="shared" si="461"/>
        <v>3.6742192284139621E-3</v>
      </c>
      <c r="AW1215" t="s">
        <v>2030</v>
      </c>
      <c r="AX1215" t="s">
        <v>1964</v>
      </c>
      <c r="AY1215">
        <v>5</v>
      </c>
      <c r="BA1215" s="127">
        <v>22</v>
      </c>
      <c r="BB1215" s="130">
        <v>109</v>
      </c>
      <c r="BC1215" s="131">
        <f t="shared" si="441"/>
        <v>22109</v>
      </c>
      <c r="BE1215" s="7" t="s">
        <v>828</v>
      </c>
    </row>
    <row r="1216" spans="1:57" hidden="1" outlineLevel="1" x14ac:dyDescent="0.2">
      <c r="A1216" t="s">
        <v>2729</v>
      </c>
      <c r="B1216" t="s">
        <v>1964</v>
      </c>
      <c r="C1216" s="1">
        <f t="shared" si="452"/>
        <v>34664</v>
      </c>
      <c r="D1216" s="7">
        <f>RANK(N1216,(N1216:P1216,Q1216:AL1216))</f>
        <v>2</v>
      </c>
      <c r="E1216" s="7">
        <f>RANK(O1216,(N1216:P1216,Q1216:AL1216))</f>
        <v>1</v>
      </c>
      <c r="F1216" s="7">
        <f>IF(P1216&gt;0,RANK(P1216,(N1216:P1216,Q1216:AL1216)),0)</f>
        <v>3</v>
      </c>
      <c r="G1216" s="1">
        <f t="shared" si="453"/>
        <v>1337</v>
      </c>
      <c r="H1216" s="2">
        <f t="shared" si="439"/>
        <v>3.8570274636510499E-2</v>
      </c>
      <c r="I1216" s="2"/>
      <c r="J1216" s="2">
        <f t="shared" si="454"/>
        <v>0.38440456958227553</v>
      </c>
      <c r="K1216" s="2">
        <f t="shared" si="455"/>
        <v>0.42297484421878606</v>
      </c>
      <c r="L1216" s="2">
        <f t="shared" si="456"/>
        <v>0.1588102930994692</v>
      </c>
      <c r="M1216" s="2">
        <f t="shared" si="457"/>
        <v>3.3810293099469202E-2</v>
      </c>
      <c r="N1216" s="1">
        <v>13325</v>
      </c>
      <c r="O1216" s="1">
        <v>14662</v>
      </c>
      <c r="P1216" s="1">
        <v>5505</v>
      </c>
      <c r="Q1216" s="1">
        <v>97</v>
      </c>
      <c r="R1216" s="1">
        <v>951</v>
      </c>
      <c r="S1216" s="1">
        <v>19</v>
      </c>
      <c r="T1216" s="1">
        <v>30</v>
      </c>
      <c r="U1216" s="1">
        <v>16</v>
      </c>
      <c r="V1216" s="1">
        <v>25</v>
      </c>
      <c r="W1216" s="1">
        <v>22</v>
      </c>
      <c r="AE1216" s="1">
        <v>12</v>
      </c>
      <c r="AN1216" s="7">
        <f>IF(Q1216&gt;0,RANK(Q1216,(N1216:P1216,Q1216:AL1216)),0)</f>
        <v>5</v>
      </c>
      <c r="AO1216" s="7">
        <f>IF(R1216&gt;0,RANK(R1216,(N1216:P1216,Q1216:AL1216)),0)</f>
        <v>4</v>
      </c>
      <c r="AP1216" s="7">
        <f>IF(S1216&gt;0,RANK(S1216,(N1216:P1216,Q1216:AL1216)),0)</f>
        <v>9</v>
      </c>
      <c r="AQ1216" s="7">
        <f>IF(T1216&gt;0,RANK(T1216,(N1216:P1216,Q1216:AL1216)),0)</f>
        <v>6</v>
      </c>
      <c r="AR1216" s="2">
        <f t="shared" si="458"/>
        <v>2.7982921763212553E-3</v>
      </c>
      <c r="AS1216" s="2">
        <f t="shared" si="459"/>
        <v>2.743480267712901E-2</v>
      </c>
      <c r="AT1216" s="2">
        <f t="shared" si="460"/>
        <v>5.4811908608354493E-4</v>
      </c>
      <c r="AU1216" s="2">
        <f t="shared" si="461"/>
        <v>8.654511885529656E-4</v>
      </c>
      <c r="AW1216" t="s">
        <v>2729</v>
      </c>
      <c r="AX1216" t="s">
        <v>1964</v>
      </c>
      <c r="AY1216">
        <v>3</v>
      </c>
      <c r="BA1216" s="127">
        <v>22</v>
      </c>
      <c r="BB1216" s="130">
        <v>111</v>
      </c>
      <c r="BC1216" s="131">
        <f t="shared" si="441"/>
        <v>22111</v>
      </c>
      <c r="BE1216" s="7" t="s">
        <v>828</v>
      </c>
    </row>
    <row r="1217" spans="1:57" hidden="1" outlineLevel="1" x14ac:dyDescent="0.2">
      <c r="A1217" t="s">
        <v>845</v>
      </c>
      <c r="B1217" t="s">
        <v>1964</v>
      </c>
      <c r="C1217" s="1">
        <f t="shared" si="452"/>
        <v>10069</v>
      </c>
      <c r="D1217" s="7">
        <f>RANK(N1217,(N1217:P1217,Q1217:AL1217))</f>
        <v>2</v>
      </c>
      <c r="E1217" s="7">
        <f>RANK(O1217,(N1217:P1217,Q1217:AL1217))</f>
        <v>1</v>
      </c>
      <c r="F1217" s="7">
        <f>IF(P1217&gt;0,RANK(P1217,(N1217:P1217,Q1217:AL1217)),0)</f>
        <v>3</v>
      </c>
      <c r="G1217" s="1">
        <f t="shared" si="453"/>
        <v>429</v>
      </c>
      <c r="H1217" s="2">
        <f t="shared" si="439"/>
        <v>4.2606018472539475E-2</v>
      </c>
      <c r="I1217" s="2"/>
      <c r="J1217" s="2">
        <f t="shared" si="454"/>
        <v>0.3977554871387427</v>
      </c>
      <c r="K1217" s="2">
        <f t="shared" si="455"/>
        <v>0.44036150561128218</v>
      </c>
      <c r="L1217" s="2">
        <f t="shared" si="456"/>
        <v>0.12007150660442943</v>
      </c>
      <c r="M1217" s="2">
        <f t="shared" si="457"/>
        <v>4.1811500645545632E-2</v>
      </c>
      <c r="N1217" s="1">
        <v>4005</v>
      </c>
      <c r="O1217" s="1">
        <v>4434</v>
      </c>
      <c r="P1217" s="1">
        <v>1209</v>
      </c>
      <c r="Q1217" s="1">
        <v>29</v>
      </c>
      <c r="R1217" s="1">
        <v>348</v>
      </c>
      <c r="S1217" s="1">
        <v>8</v>
      </c>
      <c r="T1217" s="1">
        <v>14</v>
      </c>
      <c r="U1217" s="1">
        <v>5</v>
      </c>
      <c r="V1217" s="1">
        <v>4</v>
      </c>
      <c r="W1217" s="1">
        <v>7</v>
      </c>
      <c r="AE1217" s="1">
        <v>6</v>
      </c>
      <c r="AN1217" s="7">
        <f>IF(Q1217&gt;0,RANK(Q1217,(N1217:P1217,Q1217:AL1217)),0)</f>
        <v>5</v>
      </c>
      <c r="AO1217" s="7">
        <f>IF(R1217&gt;0,RANK(R1217,(N1217:P1217,Q1217:AL1217)),0)</f>
        <v>4</v>
      </c>
      <c r="AP1217" s="7">
        <f>IF(S1217&gt;0,RANK(S1217,(N1217:P1217,Q1217:AL1217)),0)</f>
        <v>7</v>
      </c>
      <c r="AQ1217" s="7">
        <f>IF(T1217&gt;0,RANK(T1217,(N1217:P1217,Q1217:AL1217)),0)</f>
        <v>6</v>
      </c>
      <c r="AR1217" s="2">
        <f t="shared" si="458"/>
        <v>2.8801271228523192E-3</v>
      </c>
      <c r="AS1217" s="2">
        <f t="shared" si="459"/>
        <v>3.4561525474227826E-2</v>
      </c>
      <c r="AT1217" s="2">
        <f t="shared" si="460"/>
        <v>7.9451782699374314E-4</v>
      </c>
      <c r="AU1217" s="2">
        <f t="shared" si="461"/>
        <v>1.3904061972390505E-3</v>
      </c>
      <c r="AW1217" t="s">
        <v>845</v>
      </c>
      <c r="AX1217" t="s">
        <v>1964</v>
      </c>
      <c r="AY1217">
        <v>5</v>
      </c>
      <c r="BA1217" s="127">
        <v>22</v>
      </c>
      <c r="BB1217" s="130">
        <v>113</v>
      </c>
      <c r="BC1217" s="131">
        <f t="shared" si="441"/>
        <v>22113</v>
      </c>
      <c r="BE1217" s="7" t="s">
        <v>828</v>
      </c>
    </row>
    <row r="1218" spans="1:57" hidden="1" outlineLevel="1" x14ac:dyDescent="0.2">
      <c r="A1218" t="s">
        <v>1145</v>
      </c>
      <c r="B1218" t="s">
        <v>1964</v>
      </c>
      <c r="C1218" s="1">
        <f t="shared" si="452"/>
        <v>23444</v>
      </c>
      <c r="D1218" s="7">
        <f>RANK(N1218,(N1218:P1218,Q1218:AL1218))</f>
        <v>1</v>
      </c>
      <c r="E1218" s="7">
        <f>RANK(O1218,(N1218:P1218,Q1218:AL1218))</f>
        <v>2</v>
      </c>
      <c r="F1218" s="7">
        <f>IF(P1218&gt;0,RANK(P1218,(N1218:P1218,Q1218:AL1218)),0)</f>
        <v>3</v>
      </c>
      <c r="G1218" s="1">
        <f t="shared" si="453"/>
        <v>5262</v>
      </c>
      <c r="H1218" s="2">
        <f t="shared" si="439"/>
        <v>0.22444975260194505</v>
      </c>
      <c r="I1218" s="2"/>
      <c r="J1218" s="2">
        <f t="shared" si="454"/>
        <v>0.52567821190923048</v>
      </c>
      <c r="K1218" s="2">
        <f t="shared" si="455"/>
        <v>0.30122845930728542</v>
      </c>
      <c r="L1218" s="2">
        <f t="shared" si="456"/>
        <v>0.13338167548199967</v>
      </c>
      <c r="M1218" s="2">
        <f t="shared" si="457"/>
        <v>3.9711653301484434E-2</v>
      </c>
      <c r="N1218" s="1">
        <v>12324</v>
      </c>
      <c r="O1218" s="1">
        <v>7062</v>
      </c>
      <c r="P1218" s="1">
        <v>3127</v>
      </c>
      <c r="Q1218" s="1">
        <v>54</v>
      </c>
      <c r="R1218" s="1">
        <v>786</v>
      </c>
      <c r="S1218" s="1">
        <v>15</v>
      </c>
      <c r="T1218" s="1">
        <v>13</v>
      </c>
      <c r="U1218" s="1">
        <v>10</v>
      </c>
      <c r="V1218" s="1">
        <v>17</v>
      </c>
      <c r="W1218" s="1">
        <v>22</v>
      </c>
      <c r="AE1218" s="1">
        <v>14</v>
      </c>
      <c r="AN1218" s="7">
        <f>IF(Q1218&gt;0,RANK(Q1218,(N1218:P1218,Q1218:AL1218)),0)</f>
        <v>5</v>
      </c>
      <c r="AO1218" s="7">
        <f>IF(R1218&gt;0,RANK(R1218,(N1218:P1218,Q1218:AL1218)),0)</f>
        <v>4</v>
      </c>
      <c r="AP1218" s="7">
        <f>IF(S1218&gt;0,RANK(S1218,(N1218:P1218,Q1218:AL1218)),0)</f>
        <v>8</v>
      </c>
      <c r="AQ1218" s="7">
        <f>IF(T1218&gt;0,RANK(T1218,(N1218:P1218,Q1218:AL1218)),0)</f>
        <v>10</v>
      </c>
      <c r="AR1218" s="2">
        <f t="shared" si="458"/>
        <v>2.3033612011602116E-3</v>
      </c>
      <c r="AS1218" s="2">
        <f t="shared" si="459"/>
        <v>3.3526701927998635E-2</v>
      </c>
      <c r="AT1218" s="2">
        <f t="shared" si="460"/>
        <v>6.3982255587783656E-4</v>
      </c>
      <c r="AU1218" s="2">
        <f t="shared" si="461"/>
        <v>5.5451288176079172E-4</v>
      </c>
      <c r="AW1218" t="s">
        <v>1145</v>
      </c>
      <c r="AX1218" t="s">
        <v>1964</v>
      </c>
      <c r="AY1218">
        <v>7</v>
      </c>
      <c r="BA1218" s="127">
        <v>22</v>
      </c>
      <c r="BB1218" s="130">
        <v>115</v>
      </c>
      <c r="BC1218" s="131">
        <f t="shared" si="441"/>
        <v>22115</v>
      </c>
      <c r="BE1218" s="7" t="s">
        <v>828</v>
      </c>
    </row>
    <row r="1219" spans="1:57" hidden="1" outlineLevel="1" x14ac:dyDescent="0.2">
      <c r="A1219" t="s">
        <v>2281</v>
      </c>
      <c r="B1219" t="s">
        <v>1964</v>
      </c>
      <c r="C1219" s="1">
        <f t="shared" si="452"/>
        <v>14767</v>
      </c>
      <c r="D1219" s="7">
        <f>RANK(N1219,(N1219:P1219,Q1219:AL1219))</f>
        <v>1</v>
      </c>
      <c r="E1219" s="7">
        <f>RANK(O1219,(N1219:P1219,Q1219:AL1219))</f>
        <v>2</v>
      </c>
      <c r="F1219" s="7">
        <f>IF(P1219&gt;0,RANK(P1219,(N1219:P1219,Q1219:AL1219)),0)</f>
        <v>3</v>
      </c>
      <c r="G1219" s="1">
        <f t="shared" si="453"/>
        <v>93</v>
      </c>
      <c r="H1219" s="2">
        <f t="shared" si="439"/>
        <v>6.2978262341707864E-3</v>
      </c>
      <c r="I1219" s="2"/>
      <c r="J1219" s="2">
        <f t="shared" si="454"/>
        <v>0.40664996275479109</v>
      </c>
      <c r="K1219" s="2">
        <f t="shared" si="455"/>
        <v>0.40035213652062029</v>
      </c>
      <c r="L1219" s="2">
        <f t="shared" si="456"/>
        <v>0.15663303311437665</v>
      </c>
      <c r="M1219" s="2">
        <f t="shared" si="457"/>
        <v>3.6364867610212015E-2</v>
      </c>
      <c r="N1219" s="1">
        <v>6005</v>
      </c>
      <c r="O1219" s="1">
        <v>5912</v>
      </c>
      <c r="P1219" s="1">
        <v>2313</v>
      </c>
      <c r="Q1219" s="1">
        <v>57</v>
      </c>
      <c r="R1219" s="1">
        <v>413</v>
      </c>
      <c r="S1219" s="1">
        <v>15</v>
      </c>
      <c r="T1219" s="1">
        <v>19</v>
      </c>
      <c r="U1219" s="1">
        <v>8</v>
      </c>
      <c r="V1219" s="1">
        <v>6</v>
      </c>
      <c r="W1219" s="1">
        <v>13</v>
      </c>
      <c r="AE1219" s="1">
        <v>6</v>
      </c>
      <c r="AN1219" s="7">
        <f>IF(Q1219&gt;0,RANK(Q1219,(N1219:P1219,Q1219:AL1219)),0)</f>
        <v>5</v>
      </c>
      <c r="AO1219" s="7">
        <f>IF(R1219&gt;0,RANK(R1219,(N1219:P1219,Q1219:AL1219)),0)</f>
        <v>4</v>
      </c>
      <c r="AP1219" s="7">
        <f>IF(S1219&gt;0,RANK(S1219,(N1219:P1219,Q1219:AL1219)),0)</f>
        <v>7</v>
      </c>
      <c r="AQ1219" s="7">
        <f>IF(T1219&gt;0,RANK(T1219,(N1219:P1219,Q1219:AL1219)),0)</f>
        <v>6</v>
      </c>
      <c r="AR1219" s="2">
        <f t="shared" si="458"/>
        <v>3.8599580144917721E-3</v>
      </c>
      <c r="AS1219" s="2">
        <f t="shared" si="459"/>
        <v>2.796776596465091E-2</v>
      </c>
      <c r="AT1219" s="2">
        <f t="shared" si="460"/>
        <v>1.0157784248662558E-3</v>
      </c>
      <c r="AU1219" s="2">
        <f t="shared" si="461"/>
        <v>1.2866526714972574E-3</v>
      </c>
      <c r="AW1219" t="s">
        <v>2281</v>
      </c>
      <c r="AX1219" t="s">
        <v>1964</v>
      </c>
      <c r="AY1219">
        <v>4</v>
      </c>
      <c r="BA1219" s="127">
        <v>22</v>
      </c>
      <c r="BB1219" s="130">
        <v>117</v>
      </c>
      <c r="BC1219" s="131">
        <f t="shared" si="441"/>
        <v>22117</v>
      </c>
      <c r="BE1219" s="7" t="s">
        <v>828</v>
      </c>
    </row>
    <row r="1220" spans="1:57" hidden="1" outlineLevel="1" x14ac:dyDescent="0.2">
      <c r="A1220" t="s">
        <v>563</v>
      </c>
      <c r="B1220" t="s">
        <v>1964</v>
      </c>
      <c r="C1220" s="1">
        <f t="shared" si="452"/>
        <v>18753</v>
      </c>
      <c r="D1220" s="7">
        <f>RANK(N1220,(N1220:P1220,Q1220:AL1220))</f>
        <v>1</v>
      </c>
      <c r="E1220" s="7">
        <f>RANK(O1220,(N1220:P1220,Q1220:AL1220))</f>
        <v>2</v>
      </c>
      <c r="F1220" s="7">
        <f>IF(P1220&gt;0,RANK(P1220,(N1220:P1220,Q1220:AL1220)),0)</f>
        <v>3</v>
      </c>
      <c r="G1220" s="1">
        <f t="shared" si="453"/>
        <v>1868</v>
      </c>
      <c r="H1220" s="2">
        <f t="shared" si="439"/>
        <v>9.9610728950034658E-2</v>
      </c>
      <c r="I1220" s="2"/>
      <c r="J1220" s="2">
        <f t="shared" si="454"/>
        <v>0.48498906841572015</v>
      </c>
      <c r="K1220" s="2">
        <f t="shared" si="455"/>
        <v>0.3853783394656855</v>
      </c>
      <c r="L1220" s="2">
        <f t="shared" si="456"/>
        <v>0.12280701754385964</v>
      </c>
      <c r="M1220" s="2">
        <f t="shared" si="457"/>
        <v>6.8255745747347607E-3</v>
      </c>
      <c r="N1220" s="1">
        <v>9095</v>
      </c>
      <c r="O1220" s="1">
        <v>7227</v>
      </c>
      <c r="P1220" s="1">
        <v>2303</v>
      </c>
      <c r="Q1220" s="1">
        <v>8</v>
      </c>
      <c r="R1220" s="1">
        <v>43</v>
      </c>
      <c r="S1220" s="1">
        <v>9</v>
      </c>
      <c r="T1220" s="1">
        <v>10</v>
      </c>
      <c r="U1220" s="1">
        <v>5</v>
      </c>
      <c r="V1220" s="1">
        <v>33</v>
      </c>
      <c r="W1220" s="1">
        <v>15</v>
      </c>
      <c r="AE1220" s="1">
        <v>5</v>
      </c>
      <c r="AN1220" s="7">
        <f>IF(Q1220&gt;0,RANK(Q1220,(N1220:P1220,Q1220:AL1220)),0)</f>
        <v>9</v>
      </c>
      <c r="AO1220" s="7">
        <f>IF(R1220&gt;0,RANK(R1220,(N1220:P1220,Q1220:AL1220)),0)</f>
        <v>4</v>
      </c>
      <c r="AP1220" s="7">
        <f>IF(S1220&gt;0,RANK(S1220,(N1220:P1220,Q1220:AL1220)),0)</f>
        <v>8</v>
      </c>
      <c r="AQ1220" s="7">
        <f>IF(T1220&gt;0,RANK(T1220,(N1220:P1220,Q1220:AL1220)),0)</f>
        <v>7</v>
      </c>
      <c r="AR1220" s="2">
        <f t="shared" si="458"/>
        <v>4.2659841092091935E-4</v>
      </c>
      <c r="AS1220" s="2">
        <f t="shared" si="459"/>
        <v>2.2929664586999413E-3</v>
      </c>
      <c r="AT1220" s="2">
        <f t="shared" si="460"/>
        <v>4.7992321228603423E-4</v>
      </c>
      <c r="AU1220" s="2">
        <f t="shared" si="461"/>
        <v>5.3324801365114917E-4</v>
      </c>
      <c r="AW1220" t="s">
        <v>563</v>
      </c>
      <c r="AX1220" t="s">
        <v>1964</v>
      </c>
      <c r="AY1220">
        <v>1</v>
      </c>
      <c r="BA1220" s="127">
        <v>22</v>
      </c>
      <c r="BB1220" s="130">
        <v>119</v>
      </c>
      <c r="BC1220" s="131">
        <f t="shared" si="441"/>
        <v>22119</v>
      </c>
      <c r="BE1220" s="7" t="s">
        <v>828</v>
      </c>
    </row>
    <row r="1221" spans="1:57" hidden="1" outlineLevel="1" x14ac:dyDescent="0.2">
      <c r="A1221" t="s">
        <v>2361</v>
      </c>
      <c r="B1221" t="s">
        <v>1964</v>
      </c>
      <c r="C1221" s="1">
        <f t="shared" si="452"/>
        <v>18264</v>
      </c>
      <c r="D1221" s="7">
        <f>RANK(N1221,(N1221:P1221,Q1221:AL1221))</f>
        <v>1</v>
      </c>
      <c r="E1221" s="7">
        <f>RANK(O1221,(N1221:P1221,Q1221:AL1221))</f>
        <v>2</v>
      </c>
      <c r="F1221" s="7">
        <f>IF(P1221&gt;0,RANK(P1221,(N1221:P1221,Q1221:AL1221)),0)</f>
        <v>3</v>
      </c>
      <c r="G1221" s="1">
        <f t="shared" si="453"/>
        <v>1740</v>
      </c>
      <c r="H1221" s="2">
        <f t="shared" ref="H1221:H1284" si="462">G1221/C1221</f>
        <v>9.526938239159001E-2</v>
      </c>
      <c r="I1221" s="2"/>
      <c r="J1221" s="2">
        <f t="shared" si="454"/>
        <v>0.45882610600087603</v>
      </c>
      <c r="K1221" s="2">
        <f t="shared" si="455"/>
        <v>0.36355672360928604</v>
      </c>
      <c r="L1221" s="2">
        <f t="shared" si="456"/>
        <v>0.14394437144108629</v>
      </c>
      <c r="M1221" s="2">
        <f t="shared" si="457"/>
        <v>3.3672798948751637E-2</v>
      </c>
      <c r="N1221" s="1">
        <v>8380</v>
      </c>
      <c r="O1221" s="1">
        <v>6640</v>
      </c>
      <c r="P1221" s="1">
        <v>2629</v>
      </c>
      <c r="Q1221" s="1">
        <v>53</v>
      </c>
      <c r="R1221" s="1">
        <v>478</v>
      </c>
      <c r="S1221" s="1">
        <v>15</v>
      </c>
      <c r="T1221" s="1">
        <v>20</v>
      </c>
      <c r="U1221" s="1">
        <v>8</v>
      </c>
      <c r="V1221" s="1">
        <v>12</v>
      </c>
      <c r="W1221" s="1">
        <v>10</v>
      </c>
      <c r="AE1221" s="1">
        <v>19</v>
      </c>
      <c r="AN1221" s="7">
        <f>IF(Q1221&gt;0,RANK(Q1221,(N1221:P1221,Q1221:AL1221)),0)</f>
        <v>5</v>
      </c>
      <c r="AO1221" s="7">
        <f>IF(R1221&gt;0,RANK(R1221,(N1221:P1221,Q1221:AL1221)),0)</f>
        <v>4</v>
      </c>
      <c r="AP1221" s="7">
        <f>IF(S1221&gt;0,RANK(S1221,(N1221:P1221,Q1221:AL1221)),0)</f>
        <v>8</v>
      </c>
      <c r="AQ1221" s="7">
        <f>IF(T1221&gt;0,RANK(T1221,(N1221:P1221,Q1221:AL1221)),0)</f>
        <v>6</v>
      </c>
      <c r="AR1221" s="2">
        <f t="shared" si="458"/>
        <v>2.9018834866403856E-3</v>
      </c>
      <c r="AS1221" s="2">
        <f t="shared" si="459"/>
        <v>2.6171703898379327E-2</v>
      </c>
      <c r="AT1221" s="2">
        <f t="shared" si="460"/>
        <v>8.212877792378449E-4</v>
      </c>
      <c r="AU1221" s="2">
        <f t="shared" si="461"/>
        <v>1.0950503723171265E-3</v>
      </c>
      <c r="AW1221" t="s">
        <v>2361</v>
      </c>
      <c r="AX1221" t="s">
        <v>1964</v>
      </c>
      <c r="AY1221">
        <v>4</v>
      </c>
      <c r="BA1221" s="127">
        <v>22</v>
      </c>
      <c r="BB1221" s="130">
        <v>121</v>
      </c>
      <c r="BC1221" s="131">
        <f t="shared" si="441"/>
        <v>22121</v>
      </c>
      <c r="BE1221" s="7" t="s">
        <v>828</v>
      </c>
    </row>
    <row r="1222" spans="1:57" hidden="1" outlineLevel="1" x14ac:dyDescent="0.2">
      <c r="A1222" t="s">
        <v>1928</v>
      </c>
      <c r="B1222" t="s">
        <v>1964</v>
      </c>
      <c r="C1222" s="1">
        <f t="shared" si="452"/>
        <v>9976</v>
      </c>
      <c r="D1222" s="7">
        <f>RANK(N1222,(N1222:P1222,Q1222:AL1222))</f>
        <v>1</v>
      </c>
      <c r="E1222" s="7">
        <f>RANK(O1222,(N1222:P1222,Q1222:AL1222))</f>
        <v>2</v>
      </c>
      <c r="F1222" s="7">
        <f>IF(P1222&gt;0,RANK(P1222,(N1222:P1222,Q1222:AL1222)),0)</f>
        <v>3</v>
      </c>
      <c r="G1222" s="1">
        <f t="shared" si="453"/>
        <v>1609</v>
      </c>
      <c r="H1222" s="2">
        <f t="shared" si="462"/>
        <v>0.16128708901363273</v>
      </c>
      <c r="I1222" s="2"/>
      <c r="J1222" s="2">
        <f t="shared" si="454"/>
        <v>0.51433440256615881</v>
      </c>
      <c r="K1222" s="2">
        <f t="shared" si="455"/>
        <v>0.35304731355252605</v>
      </c>
      <c r="L1222" s="2">
        <f t="shared" si="456"/>
        <v>0.12520048115477145</v>
      </c>
      <c r="M1222" s="2">
        <f t="shared" si="457"/>
        <v>7.4178027265436874E-3</v>
      </c>
      <c r="N1222" s="1">
        <v>5131</v>
      </c>
      <c r="O1222" s="1">
        <v>3522</v>
      </c>
      <c r="P1222" s="1">
        <v>1249</v>
      </c>
      <c r="Q1222" s="1">
        <v>17</v>
      </c>
      <c r="R1222" s="1">
        <v>15</v>
      </c>
      <c r="S1222" s="1">
        <v>9</v>
      </c>
      <c r="T1222" s="1">
        <v>11</v>
      </c>
      <c r="V1222" s="1">
        <v>12</v>
      </c>
      <c r="W1222" s="1">
        <v>6</v>
      </c>
      <c r="AE1222" s="1">
        <v>4</v>
      </c>
      <c r="AN1222" s="7">
        <f>IF(Q1222&gt;0,RANK(Q1222,(N1222:P1222,Q1222:AL1222)),0)</f>
        <v>4</v>
      </c>
      <c r="AO1222" s="7">
        <f>IF(R1222&gt;0,RANK(R1222,(N1222:P1222,Q1222:AL1222)),0)</f>
        <v>5</v>
      </c>
      <c r="AP1222" s="7">
        <f>IF(S1222&gt;0,RANK(S1222,(N1222:P1222,Q1222:AL1222)),0)</f>
        <v>8</v>
      </c>
      <c r="AQ1222" s="7">
        <f>IF(T1222&gt;0,RANK(T1222,(N1222:P1222,Q1222:AL1222)),0)</f>
        <v>7</v>
      </c>
      <c r="AR1222" s="2">
        <f t="shared" si="458"/>
        <v>1.7040898155573376E-3</v>
      </c>
      <c r="AS1222" s="2">
        <f t="shared" si="459"/>
        <v>1.5036086607858861E-3</v>
      </c>
      <c r="AT1222" s="2">
        <f t="shared" si="460"/>
        <v>9.0216519647153166E-4</v>
      </c>
      <c r="AU1222" s="2">
        <f t="shared" si="461"/>
        <v>1.1026463512429831E-3</v>
      </c>
      <c r="AW1222" t="s">
        <v>1928</v>
      </c>
      <c r="AX1222" t="s">
        <v>1964</v>
      </c>
      <c r="AY1222">
        <v>6</v>
      </c>
      <c r="BA1222" s="127">
        <v>22</v>
      </c>
      <c r="BB1222" s="130">
        <v>123</v>
      </c>
      <c r="BC1222" s="131">
        <f t="shared" si="441"/>
        <v>22123</v>
      </c>
      <c r="BE1222" s="7" t="s">
        <v>828</v>
      </c>
    </row>
    <row r="1223" spans="1:57" hidden="1" outlineLevel="1" x14ac:dyDescent="0.2">
      <c r="A1223" t="s">
        <v>2273</v>
      </c>
      <c r="B1223" t="s">
        <v>1964</v>
      </c>
      <c r="C1223" s="1">
        <f t="shared" si="452"/>
        <v>5120</v>
      </c>
      <c r="D1223" s="7">
        <f>RANK(N1223,(N1223:P1223,Q1223:AL1223))</f>
        <v>2</v>
      </c>
      <c r="E1223" s="7">
        <f>RANK(O1223,(N1223:P1223,Q1223:AL1223))</f>
        <v>1</v>
      </c>
      <c r="F1223" s="7">
        <f>IF(P1223&gt;0,RANK(P1223,(N1223:P1223,Q1223:AL1223)),0)</f>
        <v>3</v>
      </c>
      <c r="G1223" s="1">
        <f t="shared" si="453"/>
        <v>14</v>
      </c>
      <c r="H1223" s="2">
        <f t="shared" si="462"/>
        <v>2.7343749999999998E-3</v>
      </c>
      <c r="I1223" s="2"/>
      <c r="J1223" s="2">
        <f t="shared" si="454"/>
        <v>0.40390625000000002</v>
      </c>
      <c r="K1223" s="2">
        <f t="shared" si="455"/>
        <v>0.40664062499999998</v>
      </c>
      <c r="L1223" s="2">
        <f t="shared" si="456"/>
        <v>0.15058593749999999</v>
      </c>
      <c r="M1223" s="2">
        <f t="shared" si="457"/>
        <v>3.8867187500000011E-2</v>
      </c>
      <c r="N1223" s="1">
        <v>2068</v>
      </c>
      <c r="O1223" s="1">
        <v>2082</v>
      </c>
      <c r="P1223" s="1">
        <v>771</v>
      </c>
      <c r="Q1223" s="1">
        <v>20</v>
      </c>
      <c r="R1223" s="1">
        <v>145</v>
      </c>
      <c r="S1223" s="1">
        <v>3</v>
      </c>
      <c r="T1223" s="1">
        <v>8</v>
      </c>
      <c r="U1223" s="1">
        <v>6</v>
      </c>
      <c r="V1223" s="1">
        <v>8</v>
      </c>
      <c r="W1223" s="1">
        <v>7</v>
      </c>
      <c r="AE1223" s="1">
        <v>2</v>
      </c>
      <c r="AN1223" s="7">
        <f>IF(Q1223&gt;0,RANK(Q1223,(N1223:P1223,Q1223:AL1223)),0)</f>
        <v>5</v>
      </c>
      <c r="AO1223" s="7">
        <f>IF(R1223&gt;0,RANK(R1223,(N1223:P1223,Q1223:AL1223)),0)</f>
        <v>4</v>
      </c>
      <c r="AP1223" s="7">
        <f>IF(S1223&gt;0,RANK(S1223,(N1223:P1223,Q1223:AL1223)),0)</f>
        <v>10</v>
      </c>
      <c r="AQ1223" s="7">
        <f>IF(T1223&gt;0,RANK(T1223,(N1223:P1223,Q1223:AL1223)),0)</f>
        <v>6</v>
      </c>
      <c r="AR1223" s="2">
        <f t="shared" si="458"/>
        <v>3.90625E-3</v>
      </c>
      <c r="AS1223" s="2">
        <f t="shared" si="459"/>
        <v>2.83203125E-2</v>
      </c>
      <c r="AT1223" s="2">
        <f t="shared" si="460"/>
        <v>5.8593749999999998E-4</v>
      </c>
      <c r="AU1223" s="2">
        <f t="shared" si="461"/>
        <v>1.5625000000000001E-3</v>
      </c>
      <c r="AW1223" t="s">
        <v>2273</v>
      </c>
      <c r="AX1223" t="s">
        <v>1964</v>
      </c>
      <c r="AY1223">
        <v>5</v>
      </c>
      <c r="BA1223" s="127">
        <v>22</v>
      </c>
      <c r="BB1223" s="130">
        <v>125</v>
      </c>
      <c r="BC1223" s="131">
        <f t="shared" si="441"/>
        <v>22125</v>
      </c>
      <c r="BE1223" s="7" t="s">
        <v>828</v>
      </c>
    </row>
    <row r="1224" spans="1:57" hidden="1" outlineLevel="1" x14ac:dyDescent="0.2">
      <c r="A1224" t="s">
        <v>1929</v>
      </c>
      <c r="B1224" t="s">
        <v>1964</v>
      </c>
      <c r="C1224" s="1">
        <f t="shared" si="452"/>
        <v>4374</v>
      </c>
      <c r="D1224" s="7">
        <f>RANK(N1224,(N1224:P1224,Q1224:AL1224))</f>
        <v>1</v>
      </c>
      <c r="E1224" s="7">
        <f>RANK(O1224,(N1224:P1224,Q1224:AL1224))</f>
        <v>2</v>
      </c>
      <c r="F1224" s="7">
        <f>IF(P1224&gt;0,RANK(P1224,(N1224:P1224,Q1224:AL1224)),0)</f>
        <v>3</v>
      </c>
      <c r="G1224" s="1">
        <f t="shared" si="453"/>
        <v>827</v>
      </c>
      <c r="H1224" s="2">
        <f t="shared" si="462"/>
        <v>0.18907178783721992</v>
      </c>
      <c r="I1224" s="2"/>
      <c r="J1224" s="2">
        <f t="shared" si="454"/>
        <v>0.53223593964334703</v>
      </c>
      <c r="K1224" s="2">
        <f t="shared" si="455"/>
        <v>0.34316415180612714</v>
      </c>
      <c r="L1224" s="2">
        <f t="shared" si="456"/>
        <v>0.11796982167352538</v>
      </c>
      <c r="M1224" s="2">
        <f t="shared" si="457"/>
        <v>6.6300868770004517E-3</v>
      </c>
      <c r="N1224" s="1">
        <v>2328</v>
      </c>
      <c r="O1224" s="1">
        <v>1501</v>
      </c>
      <c r="P1224" s="1">
        <v>516</v>
      </c>
      <c r="Q1224" s="1">
        <v>3</v>
      </c>
      <c r="R1224" s="1">
        <v>11</v>
      </c>
      <c r="S1224" s="1">
        <v>3</v>
      </c>
      <c r="T1224" s="1">
        <v>2</v>
      </c>
      <c r="U1224" s="1">
        <v>2</v>
      </c>
      <c r="V1224" s="1">
        <v>5</v>
      </c>
      <c r="W1224" s="1">
        <v>3</v>
      </c>
      <c r="AN1224" s="7">
        <f>IF(Q1224&gt;0,RANK(Q1224,(N1224:P1224,Q1224:AL1224)),0)</f>
        <v>6</v>
      </c>
      <c r="AO1224" s="7">
        <f>IF(R1224&gt;0,RANK(R1224,(N1224:P1224,Q1224:AL1224)),0)</f>
        <v>4</v>
      </c>
      <c r="AP1224" s="7">
        <f>IF(S1224&gt;0,RANK(S1224,(N1224:P1224,Q1224:AL1224)),0)</f>
        <v>6</v>
      </c>
      <c r="AQ1224" s="7">
        <f>IF(T1224&gt;0,RANK(T1224,(N1224:P1224,Q1224:AL1224)),0)</f>
        <v>9</v>
      </c>
      <c r="AR1224" s="2">
        <f t="shared" si="458"/>
        <v>6.8587105624142656E-4</v>
      </c>
      <c r="AS1224" s="2">
        <f t="shared" si="459"/>
        <v>2.5148605395518978E-3</v>
      </c>
      <c r="AT1224" s="2">
        <f t="shared" si="460"/>
        <v>6.8587105624142656E-4</v>
      </c>
      <c r="AU1224" s="2">
        <f t="shared" si="461"/>
        <v>4.5724737082761773E-4</v>
      </c>
      <c r="AW1224" t="s">
        <v>1929</v>
      </c>
      <c r="AX1224" t="s">
        <v>1964</v>
      </c>
      <c r="AY1224">
        <v>6</v>
      </c>
      <c r="BA1224" s="127">
        <v>22</v>
      </c>
      <c r="BB1224" s="130">
        <v>127</v>
      </c>
      <c r="BC1224" s="131">
        <f t="shared" si="441"/>
        <v>22127</v>
      </c>
      <c r="BE1224" s="7" t="s">
        <v>828</v>
      </c>
    </row>
    <row r="1225" spans="1:57" hidden="1" outlineLevel="1" x14ac:dyDescent="0.2">
      <c r="A1225" t="s">
        <v>2651</v>
      </c>
      <c r="B1225" t="s">
        <v>1964</v>
      </c>
      <c r="C1225" s="1">
        <f t="shared" si="452"/>
        <v>7549</v>
      </c>
      <c r="D1225" s="7">
        <f>RANK(N1225,(N1225:P1225,Q1225:AL1225))</f>
        <v>1</v>
      </c>
      <c r="E1225" s="7">
        <f>RANK(O1225,(N1225:P1225,Q1225:AL1225))</f>
        <v>2</v>
      </c>
      <c r="F1225" s="7">
        <f>IF(P1225&gt;0,RANK(P1225,(N1225:P1225,Q1225:AL1225)),0)</f>
        <v>3</v>
      </c>
      <c r="G1225" s="1">
        <f t="shared" si="453"/>
        <v>605</v>
      </c>
      <c r="H1225" s="2">
        <f t="shared" si="462"/>
        <v>8.0143065306663139E-2</v>
      </c>
      <c r="I1225" s="2"/>
      <c r="J1225" s="2">
        <f t="shared" si="454"/>
        <v>0.46853887932176447</v>
      </c>
      <c r="K1225" s="2">
        <f t="shared" si="455"/>
        <v>0.38839581401510131</v>
      </c>
      <c r="L1225" s="2">
        <f t="shared" si="456"/>
        <v>0.11167041992316863</v>
      </c>
      <c r="M1225" s="2">
        <f t="shared" si="457"/>
        <v>3.1394886739965641E-2</v>
      </c>
      <c r="N1225" s="1">
        <v>3537</v>
      </c>
      <c r="O1225" s="1">
        <v>2932</v>
      </c>
      <c r="P1225" s="1">
        <v>843</v>
      </c>
      <c r="Q1225" s="1">
        <v>22</v>
      </c>
      <c r="R1225" s="1">
        <v>173</v>
      </c>
      <c r="S1225" s="1">
        <v>8</v>
      </c>
      <c r="T1225" s="1">
        <v>13</v>
      </c>
      <c r="U1225" s="1">
        <v>2</v>
      </c>
      <c r="V1225" s="1">
        <v>7</v>
      </c>
      <c r="W1225" s="1">
        <v>6</v>
      </c>
      <c r="AE1225" s="1">
        <v>6</v>
      </c>
      <c r="AN1225" s="7">
        <f>IF(Q1225&gt;0,RANK(Q1225,(N1225:P1225,Q1225:AL1225)),0)</f>
        <v>5</v>
      </c>
      <c r="AO1225" s="7">
        <f>IF(R1225&gt;0,RANK(R1225,(N1225:P1225,Q1225:AL1225)),0)</f>
        <v>4</v>
      </c>
      <c r="AP1225" s="7">
        <f>IF(S1225&gt;0,RANK(S1225,(N1225:P1225,Q1225:AL1225)),0)</f>
        <v>7</v>
      </c>
      <c r="AQ1225" s="7">
        <f>IF(T1225&gt;0,RANK(T1225,(N1225:P1225,Q1225:AL1225)),0)</f>
        <v>6</v>
      </c>
      <c r="AR1225" s="2">
        <f t="shared" si="458"/>
        <v>2.9142932838786594E-3</v>
      </c>
      <c r="AS1225" s="2">
        <f t="shared" si="459"/>
        <v>2.2916942641409459E-2</v>
      </c>
      <c r="AT1225" s="2">
        <f t="shared" si="460"/>
        <v>1.0597430123195125E-3</v>
      </c>
      <c r="AU1225" s="2">
        <f t="shared" si="461"/>
        <v>1.7220823950192079E-3</v>
      </c>
      <c r="AW1225" t="s">
        <v>2651</v>
      </c>
      <c r="AX1225" t="s">
        <v>1964</v>
      </c>
      <c r="AY1225">
        <v>5</v>
      </c>
      <c r="BA1225" s="127">
        <v>22</v>
      </c>
      <c r="BB1225" s="130"/>
      <c r="BC1225" s="127">
        <v>22</v>
      </c>
      <c r="BE1225" s="7" t="s">
        <v>2095</v>
      </c>
    </row>
    <row r="1226" spans="1:57" collapsed="1" x14ac:dyDescent="0.2">
      <c r="A1226" t="s">
        <v>1963</v>
      </c>
      <c r="B1226" t="s">
        <v>566</v>
      </c>
      <c r="C1226" s="1">
        <f t="shared" si="452"/>
        <v>1790017</v>
      </c>
      <c r="D1226" s="7">
        <f>RANK(N1226,(N1226:P1226,Q1226:AL1226))</f>
        <v>1</v>
      </c>
      <c r="E1226" s="7">
        <f>RANK(O1226,(N1226:P1226,Q1226:AL1226))</f>
        <v>2</v>
      </c>
      <c r="F1226" s="7">
        <f>IF(P1226&gt;0,RANK(P1226,(N1226:P1226,Q1226:AL1226)),0)</f>
        <v>3</v>
      </c>
      <c r="G1226" s="1">
        <f t="shared" si="453"/>
        <v>82585</v>
      </c>
      <c r="H1226" s="2">
        <f t="shared" si="462"/>
        <v>4.6136433341135867E-2</v>
      </c>
      <c r="I1226" s="2"/>
      <c r="J1226" s="2">
        <f t="shared" si="454"/>
        <v>0.45584539141248381</v>
      </c>
      <c r="K1226" s="2">
        <f t="shared" si="455"/>
        <v>0.40970895807134794</v>
      </c>
      <c r="L1226" s="2">
        <f t="shared" si="456"/>
        <v>0.11814301204960623</v>
      </c>
      <c r="M1226" s="2">
        <f>IF(C1226=0,"-",(1-J1226-K1226-L1226))</f>
        <v>1.6302638466562019E-2</v>
      </c>
      <c r="N1226" s="1">
        <f t="shared" ref="N1226:V1226" si="463">SUM(N1162:N1225)</f>
        <v>815971</v>
      </c>
      <c r="O1226" s="1">
        <f t="shared" si="463"/>
        <v>733386</v>
      </c>
      <c r="P1226" s="1">
        <f t="shared" si="463"/>
        <v>211478</v>
      </c>
      <c r="Q1226" s="1">
        <f t="shared" si="463"/>
        <v>3155</v>
      </c>
      <c r="R1226" s="1">
        <f t="shared" si="463"/>
        <v>18545</v>
      </c>
      <c r="S1226" s="1">
        <f t="shared" si="463"/>
        <v>1434</v>
      </c>
      <c r="T1226" s="1">
        <f t="shared" si="463"/>
        <v>1552</v>
      </c>
      <c r="U1226" s="1">
        <f t="shared" si="463"/>
        <v>889</v>
      </c>
      <c r="V1226" s="1">
        <f t="shared" si="463"/>
        <v>1663</v>
      </c>
      <c r="W1226" s="1">
        <f>SUM(W1162:W1225)</f>
        <v>1136</v>
      </c>
      <c r="AE1226" s="1">
        <f>SUM(AE1162:AE1225)</f>
        <v>808</v>
      </c>
      <c r="AN1226" s="7">
        <f>IF(Q1226&gt;0,RANK(Q1226,(N1226:P1226,Q1226:AL1226)),0)</f>
        <v>5</v>
      </c>
      <c r="AO1226" s="7">
        <f>IF(R1226&gt;0,RANK(R1226,(N1226:P1226,Q1226:AL1226)),0)</f>
        <v>4</v>
      </c>
      <c r="AP1226" s="7">
        <f>IF(S1226&gt;0,RANK(S1226,(N1226:P1226,Q1226:AL1226)),0)</f>
        <v>8</v>
      </c>
      <c r="AQ1226" s="7">
        <f>IF(T1226&gt;0,RANK(T1226,(N1226:P1226,Q1226:AL1226)),0)</f>
        <v>7</v>
      </c>
      <c r="AR1226" s="2">
        <f t="shared" si="458"/>
        <v>1.7625530930711832E-3</v>
      </c>
      <c r="AS1226" s="2">
        <f t="shared" si="459"/>
        <v>1.0360236802220315E-2</v>
      </c>
      <c r="AT1226" s="2">
        <f t="shared" si="460"/>
        <v>8.0110971013124454E-4</v>
      </c>
      <c r="AU1226" s="2">
        <f t="shared" si="461"/>
        <v>8.6703087177384351E-4</v>
      </c>
      <c r="AW1226" t="s">
        <v>1963</v>
      </c>
      <c r="AX1226" t="s">
        <v>566</v>
      </c>
      <c r="BA1226" s="127"/>
      <c r="BB1226" s="130"/>
    </row>
    <row r="1227" spans="1:57" x14ac:dyDescent="0.2">
      <c r="C1227" s="1"/>
      <c r="E1227" s="7"/>
      <c r="F1227" s="7"/>
      <c r="I1227" s="2"/>
      <c r="AN1227" s="7"/>
      <c r="AO1227" s="7"/>
      <c r="AP1227" s="7"/>
      <c r="AQ1227" s="7"/>
      <c r="BA1227" s="127">
        <v>23</v>
      </c>
      <c r="BB1227" s="130">
        <v>1</v>
      </c>
      <c r="BC1227" s="131">
        <f t="shared" ref="BC1227:BC1242" si="464">BA1227*1000+BB1227</f>
        <v>23001</v>
      </c>
      <c r="BE1227" s="7" t="s">
        <v>3271</v>
      </c>
    </row>
    <row r="1228" spans="1:57" hidden="1" outlineLevel="1" x14ac:dyDescent="0.2">
      <c r="A1228" t="s">
        <v>1675</v>
      </c>
      <c r="B1228" t="s">
        <v>2728</v>
      </c>
      <c r="C1228" s="1">
        <f t="shared" ref="C1228:C1244" si="465">SUM(N1228:AL1228)</f>
        <v>55144</v>
      </c>
      <c r="D1228" s="7">
        <f>RANK(N1228,(N1228:P1228,Q1228:AL1228))</f>
        <v>1</v>
      </c>
      <c r="E1228" s="7">
        <f>RANK(O1228,(N1228:P1228,Q1228:AL1228))</f>
        <v>3</v>
      </c>
      <c r="F1228" s="7">
        <f>IF(P1228&gt;0,RANK(P1228,(N1228:P1228,Q1228:AL1228)),0)</f>
        <v>2</v>
      </c>
      <c r="G1228" s="1">
        <f t="shared" ref="G1228:G1244" si="466">MAX(N1228:P1228)-LARGE(N1228:P1228,2)</f>
        <v>3729</v>
      </c>
      <c r="H1228" s="2">
        <f t="shared" si="462"/>
        <v>6.7622950819672137E-2</v>
      </c>
      <c r="I1228" s="2"/>
      <c r="J1228" s="2">
        <f t="shared" ref="J1228:J1244" si="467">IF($C1228=0,"-",N1228/$C1228)</f>
        <v>0.4034346438415784</v>
      </c>
      <c r="K1228" s="2">
        <f t="shared" ref="K1228:K1244" si="468">IF($C1228=0,"-",O1228/$C1228)</f>
        <v>0.25703612360365591</v>
      </c>
      <c r="L1228" s="2">
        <f t="shared" ref="L1228:L1244" si="469">IF($C1228=0,"-",P1228/$C1228)</f>
        <v>0.33581169302190628</v>
      </c>
      <c r="M1228" s="2">
        <f t="shared" ref="M1228:M1244" si="470">IF(C1228=0,"-",(1-J1228-K1228-L1228))</f>
        <v>3.7175395328594707E-3</v>
      </c>
      <c r="N1228" s="1">
        <f>SUMIF(Town!$AI$174:$AI$684,$A1228,Town!N$174:N$684)</f>
        <v>22247</v>
      </c>
      <c r="O1228" s="1">
        <f>SUMIF(Town!$AI$174:$AI$684,$A1228,Town!O$174:O$684)</f>
        <v>14174</v>
      </c>
      <c r="P1228" s="1">
        <f>SUMIF(Town!$AI$174:$AI$684,$A1228,Town!P$174:P$684)</f>
        <v>18518</v>
      </c>
      <c r="Q1228" s="1">
        <f>SUMIF(Town!$AI$174:$AI$684,$A1228,Town!Q$174:Q$684)</f>
        <v>114</v>
      </c>
      <c r="S1228" s="1">
        <f>SUMIF(Town!$AI$174:$AI$684,$A1228,Town!S$174:S$684)</f>
        <v>33</v>
      </c>
      <c r="T1228" s="1">
        <f>SUMIF(Town!$AI$174:$AI$684,$A1228,Town!T$174:T$684)</f>
        <v>48</v>
      </c>
      <c r="Y1228" s="1">
        <f>SUMIF(Town!$AI$174:$AI$684,$A1228,Town!Y$174:Y$684)</f>
        <v>10</v>
      </c>
      <c r="AN1228" s="7">
        <f>IF(Q1228&gt;0,RANK(Q1228,(N1228:P1228,Q1228:AL1228)),0)</f>
        <v>4</v>
      </c>
      <c r="AO1228" s="7">
        <f>IF(R1228&gt;0,RANK(R1228,(N1228:P1228,Q1228:AL1228)),0)</f>
        <v>0</v>
      </c>
      <c r="AP1228" s="7">
        <f>IF(S1228&gt;0,RANK(S1228,(N1228:P1228,Q1228:AL1228)),0)</f>
        <v>6</v>
      </c>
      <c r="AQ1228" s="7">
        <f>IF(T1228&gt;0,RANK(T1228,(N1228:P1228,Q1228:AL1228)),0)</f>
        <v>5</v>
      </c>
      <c r="AR1228" s="2">
        <f t="shared" ref="AR1228:AR1244" si="471">IF($C1228=0,"-",Q1228/$C1228)</f>
        <v>2.0673146670535324E-3</v>
      </c>
      <c r="AS1228" s="2">
        <f t="shared" ref="AS1228:AS1244" si="472">IF($C1228=0,"-",R1228/$C1228)</f>
        <v>0</v>
      </c>
      <c r="AT1228" s="2">
        <f t="shared" ref="AT1228:AT1244" si="473">IF($C1228=0,"-",S1228/$C1228)</f>
        <v>5.9843319309444364E-4</v>
      </c>
      <c r="AU1228" s="2">
        <f t="shared" ref="AU1228:AU1244" si="474">IF($C1228=0,"-",T1228/$C1228)</f>
        <v>8.7044828086464525E-4</v>
      </c>
      <c r="AW1228" t="s">
        <v>1675</v>
      </c>
      <c r="AX1228" t="s">
        <v>2728</v>
      </c>
      <c r="BA1228" s="127">
        <v>23</v>
      </c>
      <c r="BB1228" s="130">
        <v>3</v>
      </c>
      <c r="BC1228" s="131">
        <f t="shared" si="464"/>
        <v>23003</v>
      </c>
      <c r="BE1228" s="7" t="s">
        <v>3271</v>
      </c>
    </row>
    <row r="1229" spans="1:57" hidden="1" outlineLevel="1" x14ac:dyDescent="0.2">
      <c r="A1229" t="s">
        <v>3068</v>
      </c>
      <c r="B1229" t="s">
        <v>2728</v>
      </c>
      <c r="C1229" s="1">
        <f t="shared" si="465"/>
        <v>38585</v>
      </c>
      <c r="D1229" s="7">
        <f>RANK(N1229,(N1229:P1229,Q1229:AL1229))</f>
        <v>1</v>
      </c>
      <c r="E1229" s="7">
        <f>RANK(O1229,(N1229:P1229,Q1229:AL1229))</f>
        <v>2</v>
      </c>
      <c r="F1229" s="7">
        <f>IF(P1229&gt;0,RANK(P1229,(N1229:P1229,Q1229:AL1229)),0)</f>
        <v>3</v>
      </c>
      <c r="G1229" s="1">
        <f t="shared" si="466"/>
        <v>3273</v>
      </c>
      <c r="H1229" s="2">
        <f t="shared" si="462"/>
        <v>8.4825709472592978E-2</v>
      </c>
      <c r="I1229" s="2"/>
      <c r="J1229" s="2">
        <f t="shared" si="467"/>
        <v>0.40642736814824415</v>
      </c>
      <c r="K1229" s="2">
        <f t="shared" si="468"/>
        <v>0.32160165867565116</v>
      </c>
      <c r="L1229" s="2">
        <f t="shared" si="469"/>
        <v>0.26891278994427886</v>
      </c>
      <c r="M1229" s="2">
        <f t="shared" si="470"/>
        <v>3.0581832318257729E-3</v>
      </c>
      <c r="N1229" s="1">
        <f>SUMIF(Town!$AI$174:$AI$684,$A1229,Town!N$174:N$684)</f>
        <v>15682</v>
      </c>
      <c r="O1229" s="1">
        <f>SUMIF(Town!$AI$174:$AI$684,$A1229,Town!O$174:O$684)</f>
        <v>12409</v>
      </c>
      <c r="P1229" s="1">
        <f>SUMIF(Town!$AI$174:$AI$684,$A1229,Town!P$174:P$684)</f>
        <v>10376</v>
      </c>
      <c r="Q1229" s="1">
        <f>SUMIF(Town!$AI$174:$AI$684,$A1229,Town!Q$174:Q$684)</f>
        <v>46</v>
      </c>
      <c r="S1229" s="1">
        <f>SUMIF(Town!$AI$174:$AI$684,$A1229,Town!S$174:S$684)</f>
        <v>43</v>
      </c>
      <c r="T1229" s="1">
        <f>SUMIF(Town!$AI$174:$AI$684,$A1229,Town!T$174:T$684)</f>
        <v>26</v>
      </c>
      <c r="Y1229" s="1">
        <f>SUMIF(Town!$AI$174:$AI$684,$A1229,Town!Y$174:Y$684)</f>
        <v>3</v>
      </c>
      <c r="AN1229" s="7">
        <f>IF(Q1229&gt;0,RANK(Q1229,(N1229:P1229,Q1229:AL1229)),0)</f>
        <v>4</v>
      </c>
      <c r="AO1229" s="7">
        <f>IF(R1229&gt;0,RANK(R1229,(N1229:P1229,Q1229:AL1229)),0)</f>
        <v>0</v>
      </c>
      <c r="AP1229" s="7">
        <f>IF(S1229&gt;0,RANK(S1229,(N1229:P1229,Q1229:AL1229)),0)</f>
        <v>5</v>
      </c>
      <c r="AQ1229" s="7">
        <f>IF(T1229&gt;0,RANK(T1229,(N1229:P1229,Q1229:AL1229)),0)</f>
        <v>6</v>
      </c>
      <c r="AR1229" s="2">
        <f t="shared" si="471"/>
        <v>1.1921731242710899E-3</v>
      </c>
      <c r="AS1229" s="2">
        <f t="shared" si="472"/>
        <v>0</v>
      </c>
      <c r="AT1229" s="2">
        <f t="shared" si="473"/>
        <v>1.1144227031229753E-3</v>
      </c>
      <c r="AU1229" s="2">
        <f t="shared" si="474"/>
        <v>6.738369832836595E-4</v>
      </c>
      <c r="AW1229" t="s">
        <v>3068</v>
      </c>
      <c r="AX1229" t="s">
        <v>2728</v>
      </c>
      <c r="BA1229" s="127">
        <v>23</v>
      </c>
      <c r="BB1229" s="130">
        <v>5</v>
      </c>
      <c r="BC1229" s="131">
        <f t="shared" si="464"/>
        <v>23005</v>
      </c>
      <c r="BE1229" s="7" t="s">
        <v>3271</v>
      </c>
    </row>
    <row r="1230" spans="1:57" hidden="1" outlineLevel="1" x14ac:dyDescent="0.2">
      <c r="A1230" t="s">
        <v>1429</v>
      </c>
      <c r="B1230" t="s">
        <v>2728</v>
      </c>
      <c r="C1230" s="1">
        <f t="shared" si="465"/>
        <v>141522</v>
      </c>
      <c r="D1230" s="7">
        <f>RANK(N1230,(N1230:P1230,Q1230:AL1230))</f>
        <v>1</v>
      </c>
      <c r="E1230" s="7">
        <f>RANK(O1230,(N1230:P1230,Q1230:AL1230))</f>
        <v>2</v>
      </c>
      <c r="F1230" s="7">
        <f>IF(P1230&gt;0,RANK(P1230,(N1230:P1230,Q1230:AL1230)),0)</f>
        <v>3</v>
      </c>
      <c r="G1230" s="1">
        <f t="shared" si="466"/>
        <v>15029</v>
      </c>
      <c r="H1230" s="2">
        <f t="shared" si="462"/>
        <v>0.1061955031726516</v>
      </c>
      <c r="I1230" s="2"/>
      <c r="J1230" s="2">
        <f t="shared" si="467"/>
        <v>0.42948092876019278</v>
      </c>
      <c r="K1230" s="2">
        <f t="shared" si="468"/>
        <v>0.32328542558754114</v>
      </c>
      <c r="L1230" s="2">
        <f t="shared" si="469"/>
        <v>0.24337558824776359</v>
      </c>
      <c r="M1230" s="2">
        <f t="shared" si="470"/>
        <v>3.8580574045024296E-3</v>
      </c>
      <c r="N1230" s="1">
        <f>SUMIF(Town!$AI$174:$AI$684,$A1230,Town!N$174:N$684)</f>
        <v>60781</v>
      </c>
      <c r="O1230" s="1">
        <f>SUMIF(Town!$AI$174:$AI$684,$A1230,Town!O$174:O$684)</f>
        <v>45752</v>
      </c>
      <c r="P1230" s="1">
        <f>SUMIF(Town!$AI$174:$AI$684,$A1230,Town!P$174:P$684)</f>
        <v>34443</v>
      </c>
      <c r="Q1230" s="1">
        <f>SUMIF(Town!$AI$174:$AI$684,$A1230,Town!Q$174:Q$684)</f>
        <v>373</v>
      </c>
      <c r="S1230" s="1">
        <f>SUMIF(Town!$AI$174:$AI$684,$A1230,Town!S$174:S$684)</f>
        <v>96</v>
      </c>
      <c r="T1230" s="1">
        <f>SUMIF(Town!$AI$174:$AI$684,$A1230,Town!T$174:T$684)</f>
        <v>47</v>
      </c>
      <c r="Y1230" s="1">
        <f>SUMIF(Town!$AI$174:$AI$684,$A1230,Town!Y$174:Y$684)</f>
        <v>30</v>
      </c>
      <c r="AN1230" s="7">
        <f>IF(Q1230&gt;0,RANK(Q1230,(N1230:P1230,Q1230:AL1230)),0)</f>
        <v>4</v>
      </c>
      <c r="AO1230" s="7">
        <f>IF(R1230&gt;0,RANK(R1230,(N1230:P1230,Q1230:AL1230)),0)</f>
        <v>0</v>
      </c>
      <c r="AP1230" s="7">
        <f>IF(S1230&gt;0,RANK(S1230,(N1230:P1230,Q1230:AL1230)),0)</f>
        <v>5</v>
      </c>
      <c r="AQ1230" s="7">
        <f>IF(T1230&gt;0,RANK(T1230,(N1230:P1230,Q1230:AL1230)),0)</f>
        <v>6</v>
      </c>
      <c r="AR1230" s="2">
        <f t="shared" si="471"/>
        <v>2.6356326224897895E-3</v>
      </c>
      <c r="AS1230" s="2">
        <f t="shared" si="472"/>
        <v>0</v>
      </c>
      <c r="AT1230" s="2">
        <f t="shared" si="473"/>
        <v>6.7833976342900754E-4</v>
      </c>
      <c r="AU1230" s="2">
        <f t="shared" si="474"/>
        <v>3.3210384251211827E-4</v>
      </c>
      <c r="AW1230" t="s">
        <v>1429</v>
      </c>
      <c r="AX1230" t="s">
        <v>2728</v>
      </c>
      <c r="BA1230" s="127">
        <v>23</v>
      </c>
      <c r="BB1230" s="130">
        <v>7</v>
      </c>
      <c r="BC1230" s="131">
        <f t="shared" si="464"/>
        <v>23007</v>
      </c>
      <c r="BE1230" s="7" t="s">
        <v>3271</v>
      </c>
    </row>
    <row r="1231" spans="1:57" hidden="1" outlineLevel="1" x14ac:dyDescent="0.2">
      <c r="A1231" t="s">
        <v>1494</v>
      </c>
      <c r="B1231" t="s">
        <v>2728</v>
      </c>
      <c r="C1231" s="1">
        <f t="shared" si="465"/>
        <v>16523</v>
      </c>
      <c r="D1231" s="7">
        <f>RANK(N1231,(N1231:P1231,Q1231:AL1231))</f>
        <v>1</v>
      </c>
      <c r="E1231" s="7">
        <f>RANK(O1231,(N1231:P1231,Q1231:AL1231))</f>
        <v>3</v>
      </c>
      <c r="F1231" s="7">
        <f>IF(P1231&gt;0,RANK(P1231,(N1231:P1231,Q1231:AL1231)),0)</f>
        <v>2</v>
      </c>
      <c r="G1231" s="1">
        <f t="shared" si="466"/>
        <v>1624</v>
      </c>
      <c r="H1231" s="2">
        <f t="shared" si="462"/>
        <v>9.8287235974096721E-2</v>
      </c>
      <c r="I1231" s="2"/>
      <c r="J1231" s="2">
        <f t="shared" si="467"/>
        <v>0.40785571627428435</v>
      </c>
      <c r="K1231" s="2">
        <f t="shared" si="468"/>
        <v>0.27888397990679659</v>
      </c>
      <c r="L1231" s="2">
        <f t="shared" si="469"/>
        <v>0.30956848030018763</v>
      </c>
      <c r="M1231" s="2">
        <f t="shared" si="470"/>
        <v>3.6918235187313742E-3</v>
      </c>
      <c r="N1231" s="1">
        <f>SUMIF(Town!$AI$174:$AI$684,$A1231,Town!N$174:N$684)</f>
        <v>6739</v>
      </c>
      <c r="O1231" s="1">
        <f>SUMIF(Town!$AI$174:$AI$684,$A1231,Town!O$174:O$684)</f>
        <v>4608</v>
      </c>
      <c r="P1231" s="1">
        <f>SUMIF(Town!$AI$174:$AI$684,$A1231,Town!P$174:P$684)</f>
        <v>5115</v>
      </c>
      <c r="Q1231" s="1">
        <f>SUMIF(Town!$AI$174:$AI$684,$A1231,Town!Q$174:Q$684)</f>
        <v>37</v>
      </c>
      <c r="S1231" s="1">
        <f>SUMIF(Town!$AI$174:$AI$684,$A1231,Town!S$174:S$684)</f>
        <v>9</v>
      </c>
      <c r="T1231" s="1">
        <f>SUMIF(Town!$AI$174:$AI$684,$A1231,Town!T$174:T$684)</f>
        <v>15</v>
      </c>
      <c r="Y1231" s="1">
        <f>SUMIF(Town!$AI$174:$AI$684,$A1231,Town!Y$174:Y$684)</f>
        <v>0</v>
      </c>
      <c r="AN1231" s="7">
        <f>IF(Q1231&gt;0,RANK(Q1231,(N1231:P1231,Q1231:AL1231)),0)</f>
        <v>4</v>
      </c>
      <c r="AO1231" s="7">
        <f>IF(R1231&gt;0,RANK(R1231,(N1231:P1231,Q1231:AL1231)),0)</f>
        <v>0</v>
      </c>
      <c r="AP1231" s="7">
        <f>IF(S1231&gt;0,RANK(S1231,(N1231:P1231,Q1231:AL1231)),0)</f>
        <v>6</v>
      </c>
      <c r="AQ1231" s="7">
        <f>IF(T1231&gt;0,RANK(T1231,(N1231:P1231,Q1231:AL1231)),0)</f>
        <v>5</v>
      </c>
      <c r="AR1231" s="2">
        <f t="shared" si="471"/>
        <v>2.239302790050233E-3</v>
      </c>
      <c r="AS1231" s="2">
        <f t="shared" si="472"/>
        <v>0</v>
      </c>
      <c r="AT1231" s="2">
        <f t="shared" si="473"/>
        <v>5.4469527325546208E-4</v>
      </c>
      <c r="AU1231" s="2">
        <f t="shared" si="474"/>
        <v>9.0782545542577014E-4</v>
      </c>
      <c r="AW1231" t="s">
        <v>1494</v>
      </c>
      <c r="AX1231" t="s">
        <v>2728</v>
      </c>
      <c r="BA1231" s="127">
        <v>23</v>
      </c>
      <c r="BB1231" s="130">
        <v>9</v>
      </c>
      <c r="BC1231" s="131">
        <f t="shared" si="464"/>
        <v>23009</v>
      </c>
      <c r="BE1231" s="7" t="s">
        <v>3271</v>
      </c>
    </row>
    <row r="1232" spans="1:57" hidden="1" outlineLevel="1" x14ac:dyDescent="0.2">
      <c r="A1232" t="s">
        <v>1111</v>
      </c>
      <c r="B1232" t="s">
        <v>2728</v>
      </c>
      <c r="C1232" s="1">
        <f t="shared" si="465"/>
        <v>28805</v>
      </c>
      <c r="D1232" s="7">
        <f>RANK(N1232,(N1232:P1232,Q1232:AL1232))</f>
        <v>1</v>
      </c>
      <c r="E1232" s="7">
        <f>RANK(O1232,(N1232:P1232,Q1232:AL1232))</f>
        <v>3</v>
      </c>
      <c r="F1232" s="7">
        <f>IF(P1232&gt;0,RANK(P1232,(N1232:P1232,Q1232:AL1232)),0)</f>
        <v>2</v>
      </c>
      <c r="G1232" s="1">
        <f t="shared" si="466"/>
        <v>261</v>
      </c>
      <c r="H1232" s="2">
        <f t="shared" si="462"/>
        <v>9.0609269224093038E-3</v>
      </c>
      <c r="I1232" s="2"/>
      <c r="J1232" s="2">
        <f t="shared" si="467"/>
        <v>0.351536191633397</v>
      </c>
      <c r="K1232" s="2">
        <f t="shared" si="468"/>
        <v>0.30053810102412776</v>
      </c>
      <c r="L1232" s="2">
        <f t="shared" si="469"/>
        <v>0.34247526471098766</v>
      </c>
      <c r="M1232" s="2">
        <f t="shared" si="470"/>
        <v>5.4504426314875842E-3</v>
      </c>
      <c r="N1232" s="1">
        <f>SUMIF(Town!$AI$174:$AI$684,$A1232,Town!N$174:N$684)</f>
        <v>10126</v>
      </c>
      <c r="O1232" s="1">
        <f>SUMIF(Town!$AI$174:$AI$684,$A1232,Town!O$174:O$684)</f>
        <v>8657</v>
      </c>
      <c r="P1232" s="1">
        <f>SUMIF(Town!$AI$174:$AI$684,$A1232,Town!P$174:P$684)</f>
        <v>9865</v>
      </c>
      <c r="Q1232" s="1">
        <f>SUMIF(Town!$AI$174:$AI$684,$A1232,Town!Q$174:Q$684)</f>
        <v>75</v>
      </c>
      <c r="S1232" s="1">
        <f>SUMIF(Town!$AI$174:$AI$684,$A1232,Town!S$174:S$684)</f>
        <v>31</v>
      </c>
      <c r="T1232" s="1">
        <f>SUMIF(Town!$AI$174:$AI$684,$A1232,Town!T$174:T$684)</f>
        <v>39</v>
      </c>
      <c r="Y1232" s="1">
        <f>SUMIF(Town!$AI$174:$AI$684,$A1232,Town!Y$174:Y$684)</f>
        <v>12</v>
      </c>
      <c r="AN1232" s="7">
        <f>IF(Q1232&gt;0,RANK(Q1232,(N1232:P1232,Q1232:AL1232)),0)</f>
        <v>4</v>
      </c>
      <c r="AO1232" s="7">
        <f>IF(R1232&gt;0,RANK(R1232,(N1232:P1232,Q1232:AL1232)),0)</f>
        <v>0</v>
      </c>
      <c r="AP1232" s="7">
        <f>IF(S1232&gt;0,RANK(S1232,(N1232:P1232,Q1232:AL1232)),0)</f>
        <v>6</v>
      </c>
      <c r="AQ1232" s="7">
        <f>IF(T1232&gt;0,RANK(T1232,(N1232:P1232,Q1232:AL1232)),0)</f>
        <v>5</v>
      </c>
      <c r="AR1232" s="2">
        <f t="shared" si="471"/>
        <v>2.6037146328762367E-3</v>
      </c>
      <c r="AS1232" s="2">
        <f t="shared" si="472"/>
        <v>0</v>
      </c>
      <c r="AT1232" s="2">
        <f t="shared" si="473"/>
        <v>1.0762020482555112E-3</v>
      </c>
      <c r="AU1232" s="2">
        <f t="shared" si="474"/>
        <v>1.3539316090956431E-3</v>
      </c>
      <c r="AW1232" t="s">
        <v>1111</v>
      </c>
      <c r="AX1232" t="s">
        <v>2728</v>
      </c>
      <c r="BA1232" s="127">
        <v>23</v>
      </c>
      <c r="BB1232" s="130">
        <v>11</v>
      </c>
      <c r="BC1232" s="131">
        <f t="shared" si="464"/>
        <v>23011</v>
      </c>
      <c r="BE1232" s="7" t="s">
        <v>3271</v>
      </c>
    </row>
    <row r="1233" spans="1:57" hidden="1" outlineLevel="1" x14ac:dyDescent="0.2">
      <c r="A1233" t="s">
        <v>2091</v>
      </c>
      <c r="B1233" t="s">
        <v>2728</v>
      </c>
      <c r="C1233" s="1">
        <f t="shared" si="465"/>
        <v>63921</v>
      </c>
      <c r="D1233" s="7">
        <f>RANK(N1233,(N1233:P1233,Q1233:AL1233))</f>
        <v>1</v>
      </c>
      <c r="E1233" s="7">
        <f>RANK(O1233,(N1233:P1233,Q1233:AL1233))</f>
        <v>3</v>
      </c>
      <c r="F1233" s="7">
        <f>IF(P1233&gt;0,RANK(P1233,(N1233:P1233,Q1233:AL1233)),0)</f>
        <v>2</v>
      </c>
      <c r="G1233" s="1">
        <f t="shared" si="466"/>
        <v>3689</v>
      </c>
      <c r="H1233" s="2">
        <f t="shared" si="462"/>
        <v>5.7711863080990598E-2</v>
      </c>
      <c r="I1233" s="2"/>
      <c r="J1233" s="2">
        <f t="shared" si="467"/>
        <v>0.39306331252639976</v>
      </c>
      <c r="K1233" s="2">
        <f t="shared" si="468"/>
        <v>0.26806526806526809</v>
      </c>
      <c r="L1233" s="2">
        <f t="shared" si="469"/>
        <v>0.33535144944540918</v>
      </c>
      <c r="M1233" s="2">
        <f t="shared" si="470"/>
        <v>3.5199699629229197E-3</v>
      </c>
      <c r="N1233" s="1">
        <f>SUMIF(Town!$AI$174:$AI$684,$A1233,Town!N$174:N$684)</f>
        <v>25125</v>
      </c>
      <c r="O1233" s="1">
        <f>SUMIF(Town!$AI$174:$AI$684,$A1233,Town!O$174:O$684)</f>
        <v>17135</v>
      </c>
      <c r="P1233" s="1">
        <f>SUMIF(Town!$AI$174:$AI$684,$A1233,Town!P$174:P$684)</f>
        <v>21436</v>
      </c>
      <c r="Q1233" s="1">
        <f>SUMIF(Town!$AI$174:$AI$684,$A1233,Town!Q$174:Q$684)</f>
        <v>126</v>
      </c>
      <c r="S1233" s="1">
        <f>SUMIF(Town!$AI$174:$AI$684,$A1233,Town!S$174:S$684)</f>
        <v>45</v>
      </c>
      <c r="T1233" s="1">
        <f>SUMIF(Town!$AI$174:$AI$684,$A1233,Town!T$174:T$684)</f>
        <v>51</v>
      </c>
      <c r="Y1233" s="1">
        <f>SUMIF(Town!$AI$174:$AI$684,$A1233,Town!Y$174:Y$684)</f>
        <v>3</v>
      </c>
      <c r="AN1233" s="7">
        <f>IF(Q1233&gt;0,RANK(Q1233,(N1233:P1233,Q1233:AL1233)),0)</f>
        <v>4</v>
      </c>
      <c r="AO1233" s="7">
        <f>IF(R1233&gt;0,RANK(R1233,(N1233:P1233,Q1233:AL1233)),0)</f>
        <v>0</v>
      </c>
      <c r="AP1233" s="7">
        <f>IF(S1233&gt;0,RANK(S1233,(N1233:P1233,Q1233:AL1233)),0)</f>
        <v>6</v>
      </c>
      <c r="AQ1233" s="7">
        <f>IF(T1233&gt;0,RANK(T1233,(N1233:P1233,Q1233:AL1233)),0)</f>
        <v>5</v>
      </c>
      <c r="AR1233" s="2">
        <f t="shared" si="471"/>
        <v>1.9711831792368706E-3</v>
      </c>
      <c r="AS1233" s="2">
        <f t="shared" si="472"/>
        <v>0</v>
      </c>
      <c r="AT1233" s="2">
        <f t="shared" si="473"/>
        <v>7.0399399258459663E-4</v>
      </c>
      <c r="AU1233" s="2">
        <f t="shared" si="474"/>
        <v>7.9785985826254279E-4</v>
      </c>
      <c r="AW1233" t="s">
        <v>2091</v>
      </c>
      <c r="AX1233" t="s">
        <v>2728</v>
      </c>
      <c r="BA1233" s="127">
        <v>23</v>
      </c>
      <c r="BB1233" s="130">
        <v>13</v>
      </c>
      <c r="BC1233" s="131">
        <f t="shared" si="464"/>
        <v>23013</v>
      </c>
      <c r="BE1233" s="7" t="s">
        <v>3271</v>
      </c>
    </row>
    <row r="1234" spans="1:57" hidden="1" outlineLevel="1" x14ac:dyDescent="0.2">
      <c r="A1234" t="s">
        <v>857</v>
      </c>
      <c r="B1234" t="s">
        <v>2728</v>
      </c>
      <c r="C1234" s="1">
        <f t="shared" si="465"/>
        <v>20338</v>
      </c>
      <c r="D1234" s="7">
        <f>RANK(N1234,(N1234:P1234,Q1234:AL1234))</f>
        <v>1</v>
      </c>
      <c r="E1234" s="7">
        <f>RANK(O1234,(N1234:P1234,Q1234:AL1234))</f>
        <v>2</v>
      </c>
      <c r="F1234" s="7">
        <f>IF(P1234&gt;0,RANK(P1234,(N1234:P1234,Q1234:AL1234)),0)</f>
        <v>3</v>
      </c>
      <c r="G1234" s="1">
        <f t="shared" si="466"/>
        <v>1321</v>
      </c>
      <c r="H1234" s="2">
        <f t="shared" si="462"/>
        <v>6.4952306028124698E-2</v>
      </c>
      <c r="I1234" s="2"/>
      <c r="J1234" s="2">
        <f t="shared" si="467"/>
        <v>0.37520896843347429</v>
      </c>
      <c r="K1234" s="2">
        <f t="shared" si="468"/>
        <v>0.3102566624053496</v>
      </c>
      <c r="L1234" s="2">
        <f t="shared" si="469"/>
        <v>0.30991247910315667</v>
      </c>
      <c r="M1234" s="2">
        <f t="shared" si="470"/>
        <v>4.62189005801944E-3</v>
      </c>
      <c r="N1234" s="1">
        <f>SUMIF(Town!$AI$174:$AI$684,$A1234,Town!N$174:N$684)</f>
        <v>7631</v>
      </c>
      <c r="O1234" s="1">
        <f>SUMIF(Town!$AI$174:$AI$684,$A1234,Town!O$174:O$684)</f>
        <v>6310</v>
      </c>
      <c r="P1234" s="1">
        <f>SUMIF(Town!$AI$174:$AI$684,$A1234,Town!P$174:P$684)</f>
        <v>6303</v>
      </c>
      <c r="Q1234" s="1">
        <f>SUMIF(Town!$AI$174:$AI$684,$A1234,Town!Q$174:Q$684)</f>
        <v>62</v>
      </c>
      <c r="S1234" s="1">
        <f>SUMIF(Town!$AI$174:$AI$684,$A1234,Town!S$174:S$684)</f>
        <v>15</v>
      </c>
      <c r="T1234" s="1">
        <f>SUMIF(Town!$AI$174:$AI$684,$A1234,Town!T$174:T$684)</f>
        <v>16</v>
      </c>
      <c r="Y1234" s="1">
        <f>SUMIF(Town!$AI$174:$AI$684,$A1234,Town!Y$174:Y$684)</f>
        <v>1</v>
      </c>
      <c r="AN1234" s="7">
        <f>IF(Q1234&gt;0,RANK(Q1234,(N1234:P1234,Q1234:AL1234)),0)</f>
        <v>4</v>
      </c>
      <c r="AO1234" s="7">
        <f>IF(R1234&gt;0,RANK(R1234,(N1234:P1234,Q1234:AL1234)),0)</f>
        <v>0</v>
      </c>
      <c r="AP1234" s="7">
        <f>IF(S1234&gt;0,RANK(S1234,(N1234:P1234,Q1234:AL1234)),0)</f>
        <v>6</v>
      </c>
      <c r="AQ1234" s="7">
        <f>IF(T1234&gt;0,RANK(T1234,(N1234:P1234,Q1234:AL1234)),0)</f>
        <v>5</v>
      </c>
      <c r="AR1234" s="2">
        <f t="shared" si="471"/>
        <v>3.0484806765660342E-3</v>
      </c>
      <c r="AS1234" s="2">
        <f t="shared" si="472"/>
        <v>0</v>
      </c>
      <c r="AT1234" s="2">
        <f t="shared" si="473"/>
        <v>7.3753564755629851E-4</v>
      </c>
      <c r="AU1234" s="2">
        <f t="shared" si="474"/>
        <v>7.8670469072671849E-4</v>
      </c>
      <c r="AW1234" t="s">
        <v>857</v>
      </c>
      <c r="AX1234" t="s">
        <v>2728</v>
      </c>
      <c r="BA1234" s="127">
        <v>23</v>
      </c>
      <c r="BB1234" s="130">
        <v>15</v>
      </c>
      <c r="BC1234" s="131">
        <f t="shared" si="464"/>
        <v>23015</v>
      </c>
      <c r="BE1234" s="7" t="s">
        <v>3271</v>
      </c>
    </row>
    <row r="1235" spans="1:57" hidden="1" outlineLevel="1" x14ac:dyDescent="0.2">
      <c r="A1235" t="s">
        <v>1204</v>
      </c>
      <c r="B1235" t="s">
        <v>2728</v>
      </c>
      <c r="C1235" s="1">
        <f t="shared" si="465"/>
        <v>19036</v>
      </c>
      <c r="D1235" s="7">
        <f>RANK(N1235,(N1235:P1235,Q1235:AL1235))</f>
        <v>1</v>
      </c>
      <c r="E1235" s="7">
        <f>RANK(O1235,(N1235:P1235,Q1235:AL1235))</f>
        <v>2</v>
      </c>
      <c r="F1235" s="7">
        <f>IF(P1235&gt;0,RANK(P1235,(N1235:P1235,Q1235:AL1235)),0)</f>
        <v>3</v>
      </c>
      <c r="G1235" s="1">
        <f t="shared" si="466"/>
        <v>309</v>
      </c>
      <c r="H1235" s="2">
        <f t="shared" si="462"/>
        <v>1.6232401765076697E-2</v>
      </c>
      <c r="I1235" s="2"/>
      <c r="J1235" s="2">
        <f t="shared" si="467"/>
        <v>0.35270014708972475</v>
      </c>
      <c r="K1235" s="2">
        <f t="shared" si="468"/>
        <v>0.33646774532464802</v>
      </c>
      <c r="L1235" s="2">
        <f t="shared" si="469"/>
        <v>0.30510611472998528</v>
      </c>
      <c r="M1235" s="2">
        <f t="shared" si="470"/>
        <v>5.7259928556419593E-3</v>
      </c>
      <c r="N1235" s="1">
        <f>SUMIF(Town!$AI$174:$AI$684,$A1235,Town!N$174:N$684)</f>
        <v>6714</v>
      </c>
      <c r="O1235" s="1">
        <f>SUMIF(Town!$AI$174:$AI$684,$A1235,Town!O$174:O$684)</f>
        <v>6405</v>
      </c>
      <c r="P1235" s="1">
        <f>SUMIF(Town!$AI$174:$AI$684,$A1235,Town!P$174:P$684)</f>
        <v>5808</v>
      </c>
      <c r="Q1235" s="1">
        <f>SUMIF(Town!$AI$174:$AI$684,$A1235,Town!Q$174:Q$684)</f>
        <v>78</v>
      </c>
      <c r="S1235" s="1">
        <f>SUMIF(Town!$AI$174:$AI$684,$A1235,Town!S$174:S$684)</f>
        <v>14</v>
      </c>
      <c r="T1235" s="1">
        <f>SUMIF(Town!$AI$174:$AI$684,$A1235,Town!T$174:T$684)</f>
        <v>15</v>
      </c>
      <c r="Y1235" s="1">
        <f>SUMIF(Town!$AI$174:$AI$684,$A1235,Town!Y$174:Y$684)</f>
        <v>2</v>
      </c>
      <c r="AN1235" s="7">
        <f>IF(Q1235&gt;0,RANK(Q1235,(N1235:P1235,Q1235:AL1235)),0)</f>
        <v>4</v>
      </c>
      <c r="AO1235" s="7">
        <f>IF(R1235&gt;0,RANK(R1235,(N1235:P1235,Q1235:AL1235)),0)</f>
        <v>0</v>
      </c>
      <c r="AP1235" s="7">
        <f>IF(S1235&gt;0,RANK(S1235,(N1235:P1235,Q1235:AL1235)),0)</f>
        <v>6</v>
      </c>
      <c r="AQ1235" s="7">
        <f>IF(T1235&gt;0,RANK(T1235,(N1235:P1235,Q1235:AL1235)),0)</f>
        <v>5</v>
      </c>
      <c r="AR1235" s="2">
        <f t="shared" si="471"/>
        <v>4.0974994746795545E-3</v>
      </c>
      <c r="AS1235" s="2">
        <f t="shared" si="472"/>
        <v>0</v>
      </c>
      <c r="AT1235" s="2">
        <f t="shared" si="473"/>
        <v>7.3544862366043285E-4</v>
      </c>
      <c r="AU1235" s="2">
        <f t="shared" si="474"/>
        <v>7.8798066820760663E-4</v>
      </c>
      <c r="AW1235" t="s">
        <v>1204</v>
      </c>
      <c r="AX1235" t="s">
        <v>2728</v>
      </c>
      <c r="BA1235" s="127">
        <v>23</v>
      </c>
      <c r="BB1235" s="130">
        <v>17</v>
      </c>
      <c r="BC1235" s="131">
        <f t="shared" si="464"/>
        <v>23017</v>
      </c>
      <c r="BE1235" s="7" t="s">
        <v>3271</v>
      </c>
    </row>
    <row r="1236" spans="1:57" hidden="1" outlineLevel="1" x14ac:dyDescent="0.2">
      <c r="A1236" t="s">
        <v>1673</v>
      </c>
      <c r="B1236" t="s">
        <v>2728</v>
      </c>
      <c r="C1236" s="1">
        <f t="shared" si="465"/>
        <v>29356</v>
      </c>
      <c r="D1236" s="7">
        <f>RANK(N1236,(N1236:P1236,Q1236:AL1236))</f>
        <v>1</v>
      </c>
      <c r="E1236" s="7">
        <f>RANK(O1236,(N1236:P1236,Q1236:AL1236))</f>
        <v>3</v>
      </c>
      <c r="F1236" s="7">
        <f>IF(P1236&gt;0,RANK(P1236,(N1236:P1236,Q1236:AL1236)),0)</f>
        <v>2</v>
      </c>
      <c r="G1236" s="1">
        <f t="shared" si="466"/>
        <v>1387</v>
      </c>
      <c r="H1236" s="2">
        <f t="shared" si="462"/>
        <v>4.7247581414361632E-2</v>
      </c>
      <c r="I1236" s="2"/>
      <c r="J1236" s="2">
        <f t="shared" si="467"/>
        <v>0.38159149747922061</v>
      </c>
      <c r="K1236" s="2">
        <f t="shared" si="468"/>
        <v>0.27912522141981194</v>
      </c>
      <c r="L1236" s="2">
        <f t="shared" si="469"/>
        <v>0.33434391606485897</v>
      </c>
      <c r="M1236" s="2">
        <f t="shared" si="470"/>
        <v>4.9393650361084784E-3</v>
      </c>
      <c r="N1236" s="1">
        <f>SUMIF(Town!$AI$174:$AI$684,$A1236,Town!N$174:N$684)</f>
        <v>11202</v>
      </c>
      <c r="O1236" s="1">
        <f>SUMIF(Town!$AI$174:$AI$684,$A1236,Town!O$174:O$684)</f>
        <v>8194</v>
      </c>
      <c r="P1236" s="1">
        <f>SUMIF(Town!$AI$174:$AI$684,$A1236,Town!P$174:P$684)</f>
        <v>9815</v>
      </c>
      <c r="Q1236" s="1">
        <f>SUMIF(Town!$AI$174:$AI$684,$A1236,Town!Q$174:Q$684)</f>
        <v>89</v>
      </c>
      <c r="S1236" s="1">
        <f>SUMIF(Town!$AI$174:$AI$684,$A1236,Town!S$174:S$684)</f>
        <v>33</v>
      </c>
      <c r="T1236" s="1">
        <f>SUMIF(Town!$AI$174:$AI$684,$A1236,Town!T$174:T$684)</f>
        <v>22</v>
      </c>
      <c r="Y1236" s="1">
        <f>SUMIF(Town!$AI$174:$AI$684,$A1236,Town!Y$174:Y$684)</f>
        <v>1</v>
      </c>
      <c r="AN1236" s="7">
        <f>IF(Q1236&gt;0,RANK(Q1236,(N1236:P1236,Q1236:AL1236)),0)</f>
        <v>4</v>
      </c>
      <c r="AO1236" s="7">
        <f>IF(R1236&gt;0,RANK(R1236,(N1236:P1236,Q1236:AL1236)),0)</f>
        <v>0</v>
      </c>
      <c r="AP1236" s="7">
        <f>IF(S1236&gt;0,RANK(S1236,(N1236:P1236,Q1236:AL1236)),0)</f>
        <v>5</v>
      </c>
      <c r="AQ1236" s="7">
        <f>IF(T1236&gt;0,RANK(T1236,(N1236:P1236,Q1236:AL1236)),0)</f>
        <v>6</v>
      </c>
      <c r="AR1236" s="2">
        <f t="shared" si="471"/>
        <v>3.0317481945769179E-3</v>
      </c>
      <c r="AS1236" s="2">
        <f t="shared" si="472"/>
        <v>0</v>
      </c>
      <c r="AT1236" s="2">
        <f t="shared" si="473"/>
        <v>1.124131353045374E-3</v>
      </c>
      <c r="AU1236" s="2">
        <f t="shared" si="474"/>
        <v>7.4942090203024931E-4</v>
      </c>
      <c r="AW1236" t="s">
        <v>1673</v>
      </c>
      <c r="AX1236" t="s">
        <v>2728</v>
      </c>
      <c r="BA1236" s="127">
        <v>23</v>
      </c>
      <c r="BB1236" s="130">
        <v>19</v>
      </c>
      <c r="BC1236" s="131">
        <f t="shared" si="464"/>
        <v>23019</v>
      </c>
      <c r="BE1236" s="7" t="s">
        <v>3271</v>
      </c>
    </row>
    <row r="1237" spans="1:57" hidden="1" outlineLevel="1" x14ac:dyDescent="0.2">
      <c r="A1237" t="s">
        <v>1674</v>
      </c>
      <c r="B1237" t="s">
        <v>2728</v>
      </c>
      <c r="C1237" s="1">
        <f t="shared" si="465"/>
        <v>80444</v>
      </c>
      <c r="D1237" s="7">
        <f>RANK(N1237,(N1237:P1237,Q1237:AL1237))</f>
        <v>1</v>
      </c>
      <c r="E1237" s="7">
        <f>RANK(O1237,(N1237:P1237,Q1237:AL1237))</f>
        <v>3</v>
      </c>
      <c r="F1237" s="7">
        <f>IF(P1237&gt;0,RANK(P1237,(N1237:P1237,Q1237:AL1237)),0)</f>
        <v>2</v>
      </c>
      <c r="G1237" s="1">
        <f t="shared" si="466"/>
        <v>3048</v>
      </c>
      <c r="H1237" s="2">
        <f t="shared" si="462"/>
        <v>3.7889712097856895E-2</v>
      </c>
      <c r="I1237" s="2"/>
      <c r="J1237" s="2">
        <f t="shared" si="467"/>
        <v>0.36652826811197853</v>
      </c>
      <c r="K1237" s="2">
        <f t="shared" si="468"/>
        <v>0.30105414947043907</v>
      </c>
      <c r="L1237" s="2">
        <f t="shared" si="469"/>
        <v>0.32863855601412162</v>
      </c>
      <c r="M1237" s="2">
        <f t="shared" si="470"/>
        <v>3.7790264034607279E-3</v>
      </c>
      <c r="N1237" s="1">
        <f>SUMIF(Town!$AI$174:$AI$684,$A1237,Town!N$174:N$684)</f>
        <v>29485</v>
      </c>
      <c r="O1237" s="1">
        <f>SUMIF(Town!$AI$174:$AI$684,$A1237,Town!O$174:O$684)</f>
        <v>24218</v>
      </c>
      <c r="P1237" s="1">
        <f>SUMIF(Town!$AI$174:$AI$684,$A1237,Town!P$174:P$684)</f>
        <v>26437</v>
      </c>
      <c r="Q1237" s="1">
        <f>SUMIF(Town!$AI$174:$AI$684,$A1237,Town!Q$174:Q$684)</f>
        <v>175</v>
      </c>
      <c r="S1237" s="1">
        <f>SUMIF(Town!$AI$174:$AI$684,$A1237,Town!S$174:S$684)</f>
        <v>49</v>
      </c>
      <c r="T1237" s="1">
        <f>SUMIF(Town!$AI$174:$AI$684,$A1237,Town!T$174:T$684)</f>
        <v>70</v>
      </c>
      <c r="Y1237" s="1">
        <f>SUMIF(Town!$AI$174:$AI$684,$A1237,Town!Y$174:Y$684)</f>
        <v>10</v>
      </c>
      <c r="AN1237" s="7">
        <f>IF(Q1237&gt;0,RANK(Q1237,(N1237:P1237,Q1237:AL1237)),0)</f>
        <v>4</v>
      </c>
      <c r="AO1237" s="7">
        <f>IF(R1237&gt;0,RANK(R1237,(N1237:P1237,Q1237:AL1237)),0)</f>
        <v>0</v>
      </c>
      <c r="AP1237" s="7">
        <f>IF(S1237&gt;0,RANK(S1237,(N1237:P1237,Q1237:AL1237)),0)</f>
        <v>6</v>
      </c>
      <c r="AQ1237" s="7">
        <f>IF(T1237&gt;0,RANK(T1237,(N1237:P1237,Q1237:AL1237)),0)</f>
        <v>5</v>
      </c>
      <c r="AR1237" s="2">
        <f t="shared" si="471"/>
        <v>2.1754263835711799E-3</v>
      </c>
      <c r="AS1237" s="2">
        <f t="shared" si="472"/>
        <v>0</v>
      </c>
      <c r="AT1237" s="2">
        <f t="shared" si="473"/>
        <v>6.0911938739993037E-4</v>
      </c>
      <c r="AU1237" s="2">
        <f t="shared" si="474"/>
        <v>8.7017055342847197E-4</v>
      </c>
      <c r="AW1237" t="s">
        <v>1674</v>
      </c>
      <c r="AX1237" t="s">
        <v>2728</v>
      </c>
      <c r="BA1237" s="127">
        <v>23</v>
      </c>
      <c r="BB1237" s="130">
        <v>21</v>
      </c>
      <c r="BC1237" s="131">
        <f t="shared" si="464"/>
        <v>23021</v>
      </c>
      <c r="BE1237" s="7" t="s">
        <v>3271</v>
      </c>
    </row>
    <row r="1238" spans="1:57" hidden="1" outlineLevel="1" x14ac:dyDescent="0.2">
      <c r="A1238" t="s">
        <v>799</v>
      </c>
      <c r="B1238" t="s">
        <v>2728</v>
      </c>
      <c r="C1238" s="1">
        <f t="shared" si="465"/>
        <v>10031</v>
      </c>
      <c r="D1238" s="7">
        <f>RANK(N1238,(N1238:P1238,Q1238:AL1238))</f>
        <v>2</v>
      </c>
      <c r="E1238" s="7">
        <f>RANK(O1238,(N1238:P1238,Q1238:AL1238))</f>
        <v>3</v>
      </c>
      <c r="F1238" s="7">
        <f>IF(P1238&gt;0,RANK(P1238,(N1238:P1238,Q1238:AL1238)),0)</f>
        <v>1</v>
      </c>
      <c r="G1238" s="1">
        <f t="shared" si="466"/>
        <v>365</v>
      </c>
      <c r="H1238" s="2">
        <f t="shared" si="462"/>
        <v>3.6387199680988934E-2</v>
      </c>
      <c r="I1238" s="2"/>
      <c r="J1238" s="2">
        <f t="shared" si="467"/>
        <v>0.33127305353404446</v>
      </c>
      <c r="K1238" s="2">
        <f t="shared" si="468"/>
        <v>0.29608214534941679</v>
      </c>
      <c r="L1238" s="2">
        <f t="shared" si="469"/>
        <v>0.36766025321503337</v>
      </c>
      <c r="M1238" s="2">
        <f t="shared" si="470"/>
        <v>4.9845479015053762E-3</v>
      </c>
      <c r="N1238" s="1">
        <f>SUMIF(Town!$AI$174:$AI$684,$A1238,Town!N$174:N$684)</f>
        <v>3323</v>
      </c>
      <c r="O1238" s="1">
        <f>SUMIF(Town!$AI$174:$AI$684,$A1238,Town!O$174:O$684)</f>
        <v>2970</v>
      </c>
      <c r="P1238" s="1">
        <f>SUMIF(Town!$AI$174:$AI$684,$A1238,Town!P$174:P$684)</f>
        <v>3688</v>
      </c>
      <c r="Q1238" s="1">
        <f>SUMIF(Town!$AI$174:$AI$684,$A1238,Town!Q$174:Q$684)</f>
        <v>38</v>
      </c>
      <c r="S1238" s="1">
        <f>SUMIF(Town!$AI$174:$AI$684,$A1238,Town!S$174:S$684)</f>
        <v>9</v>
      </c>
      <c r="T1238" s="1">
        <f>SUMIF(Town!$AI$174:$AI$684,$A1238,Town!T$174:T$684)</f>
        <v>2</v>
      </c>
      <c r="Y1238" s="1">
        <f>SUMIF(Town!$AI$174:$AI$684,$A1238,Town!Y$174:Y$684)</f>
        <v>1</v>
      </c>
      <c r="AN1238" s="7">
        <f>IF(Q1238&gt;0,RANK(Q1238,(N1238:P1238,Q1238:AL1238)),0)</f>
        <v>4</v>
      </c>
      <c r="AO1238" s="7">
        <f>IF(R1238&gt;0,RANK(R1238,(N1238:P1238,Q1238:AL1238)),0)</f>
        <v>0</v>
      </c>
      <c r="AP1238" s="7">
        <f>IF(S1238&gt;0,RANK(S1238,(N1238:P1238,Q1238:AL1238)),0)</f>
        <v>5</v>
      </c>
      <c r="AQ1238" s="7">
        <f>IF(T1238&gt;0,RANK(T1238,(N1238:P1238,Q1238:AL1238)),0)</f>
        <v>6</v>
      </c>
      <c r="AR1238" s="2">
        <f t="shared" si="471"/>
        <v>3.7882564051440536E-3</v>
      </c>
      <c r="AS1238" s="2">
        <f t="shared" si="472"/>
        <v>0</v>
      </c>
      <c r="AT1238" s="2">
        <f t="shared" si="473"/>
        <v>8.9721862227095999E-4</v>
      </c>
      <c r="AU1238" s="2">
        <f t="shared" si="474"/>
        <v>1.9938191606021333E-4</v>
      </c>
      <c r="AW1238" t="s">
        <v>799</v>
      </c>
      <c r="AX1238" t="s">
        <v>2728</v>
      </c>
      <c r="BA1238" s="127">
        <v>23</v>
      </c>
      <c r="BB1238" s="130">
        <v>23</v>
      </c>
      <c r="BC1238" s="131">
        <f t="shared" si="464"/>
        <v>23023</v>
      </c>
      <c r="BE1238" s="7" t="s">
        <v>3271</v>
      </c>
    </row>
    <row r="1239" spans="1:57" hidden="1" outlineLevel="1" x14ac:dyDescent="0.2">
      <c r="A1239" t="s">
        <v>2525</v>
      </c>
      <c r="B1239" t="s">
        <v>2728</v>
      </c>
      <c r="C1239" s="1">
        <f t="shared" si="465"/>
        <v>18513</v>
      </c>
      <c r="D1239" s="7">
        <f>RANK(N1239,(N1239:P1239,Q1239:AL1239))</f>
        <v>1</v>
      </c>
      <c r="E1239" s="7">
        <f>RANK(O1239,(N1239:P1239,Q1239:AL1239))</f>
        <v>2</v>
      </c>
      <c r="F1239" s="7">
        <f>IF(P1239&gt;0,RANK(P1239,(N1239:P1239,Q1239:AL1239)),0)</f>
        <v>3</v>
      </c>
      <c r="G1239" s="1">
        <f t="shared" si="466"/>
        <v>911</v>
      </c>
      <c r="H1239" s="2">
        <f t="shared" si="462"/>
        <v>4.9208664181926216E-2</v>
      </c>
      <c r="I1239" s="2"/>
      <c r="J1239" s="2">
        <f t="shared" si="467"/>
        <v>0.3688219089288608</v>
      </c>
      <c r="K1239" s="2">
        <f t="shared" si="468"/>
        <v>0.31961324474693459</v>
      </c>
      <c r="L1239" s="2">
        <f t="shared" si="469"/>
        <v>0.30816183222600335</v>
      </c>
      <c r="M1239" s="2">
        <f t="shared" si="470"/>
        <v>3.4030140982012624E-3</v>
      </c>
      <c r="N1239" s="1">
        <f>SUMIF(Town!$AI$174:$AI$684,$A1239,Town!N$174:N$684)</f>
        <v>6828</v>
      </c>
      <c r="O1239" s="1">
        <f>SUMIF(Town!$AI$174:$AI$684,$A1239,Town!O$174:O$684)</f>
        <v>5917</v>
      </c>
      <c r="P1239" s="1">
        <f>SUMIF(Town!$AI$174:$AI$684,$A1239,Town!P$174:P$684)</f>
        <v>5705</v>
      </c>
      <c r="Q1239" s="1">
        <f>SUMIF(Town!$AI$174:$AI$684,$A1239,Town!Q$174:Q$684)</f>
        <v>41</v>
      </c>
      <c r="S1239" s="1">
        <f>SUMIF(Town!$AI$174:$AI$684,$A1239,Town!S$174:S$684)</f>
        <v>14</v>
      </c>
      <c r="T1239" s="1">
        <f>SUMIF(Town!$AI$174:$AI$684,$A1239,Town!T$174:T$684)</f>
        <v>8</v>
      </c>
      <c r="Y1239" s="1">
        <f>SUMIF(Town!$AI$174:$AI$684,$A1239,Town!Y$174:Y$684)</f>
        <v>0</v>
      </c>
      <c r="AN1239" s="7">
        <f>IF(Q1239&gt;0,RANK(Q1239,(N1239:P1239,Q1239:AL1239)),0)</f>
        <v>4</v>
      </c>
      <c r="AO1239" s="7">
        <f>IF(R1239&gt;0,RANK(R1239,(N1239:P1239,Q1239:AL1239)),0)</f>
        <v>0</v>
      </c>
      <c r="AP1239" s="7">
        <f>IF(S1239&gt;0,RANK(S1239,(N1239:P1239,Q1239:AL1239)),0)</f>
        <v>5</v>
      </c>
      <c r="AQ1239" s="7">
        <f>IF(T1239&gt;0,RANK(T1239,(N1239:P1239,Q1239:AL1239)),0)</f>
        <v>6</v>
      </c>
      <c r="AR1239" s="2">
        <f t="shared" si="471"/>
        <v>2.214659968670664E-3</v>
      </c>
      <c r="AS1239" s="2">
        <f t="shared" si="472"/>
        <v>0</v>
      </c>
      <c r="AT1239" s="2">
        <f t="shared" si="473"/>
        <v>7.562253551558364E-4</v>
      </c>
      <c r="AU1239" s="2">
        <f t="shared" si="474"/>
        <v>4.3212877437476369E-4</v>
      </c>
      <c r="AW1239" t="s">
        <v>2525</v>
      </c>
      <c r="AX1239" t="s">
        <v>2728</v>
      </c>
      <c r="BA1239" s="127">
        <v>23</v>
      </c>
      <c r="BB1239" s="130">
        <v>25</v>
      </c>
      <c r="BC1239" s="131">
        <f t="shared" si="464"/>
        <v>23025</v>
      </c>
      <c r="BE1239" s="7" t="s">
        <v>3271</v>
      </c>
    </row>
    <row r="1240" spans="1:57" hidden="1" outlineLevel="1" x14ac:dyDescent="0.2">
      <c r="A1240" t="s">
        <v>748</v>
      </c>
      <c r="B1240" t="s">
        <v>2728</v>
      </c>
      <c r="C1240" s="1">
        <f t="shared" si="465"/>
        <v>26424</v>
      </c>
      <c r="D1240" s="7">
        <f>RANK(N1240,(N1240:P1240,Q1240:AL1240))</f>
        <v>2</v>
      </c>
      <c r="E1240" s="7">
        <f>RANK(O1240,(N1240:P1240,Q1240:AL1240))</f>
        <v>3</v>
      </c>
      <c r="F1240" s="7">
        <f>IF(P1240&gt;0,RANK(P1240,(N1240:P1240,Q1240:AL1240)),0)</f>
        <v>1</v>
      </c>
      <c r="G1240" s="1">
        <f t="shared" si="466"/>
        <v>1019</v>
      </c>
      <c r="H1240" s="2">
        <f t="shared" si="462"/>
        <v>3.8563427187405387E-2</v>
      </c>
      <c r="I1240" s="2"/>
      <c r="J1240" s="2">
        <f t="shared" si="467"/>
        <v>0.35096881622767179</v>
      </c>
      <c r="K1240" s="2">
        <f t="shared" si="468"/>
        <v>0.25658492279745687</v>
      </c>
      <c r="L1240" s="2">
        <f t="shared" si="469"/>
        <v>0.3895322434150772</v>
      </c>
      <c r="M1240" s="2">
        <f t="shared" si="470"/>
        <v>2.9140175597940909E-3</v>
      </c>
      <c r="N1240" s="1">
        <f>SUMIF(Town!$AI$174:$AI$684,$A1240,Town!N$174:N$684)</f>
        <v>9274</v>
      </c>
      <c r="O1240" s="1">
        <f>SUMIF(Town!$AI$174:$AI$684,$A1240,Town!O$174:O$684)</f>
        <v>6780</v>
      </c>
      <c r="P1240" s="1">
        <f>SUMIF(Town!$AI$174:$AI$684,$A1240,Town!P$174:P$684)</f>
        <v>10293</v>
      </c>
      <c r="Q1240" s="1">
        <f>SUMIF(Town!$AI$174:$AI$684,$A1240,Town!Q$174:Q$684)</f>
        <v>45</v>
      </c>
      <c r="S1240" s="1">
        <f>SUMIF(Town!$AI$174:$AI$684,$A1240,Town!S$174:S$684)</f>
        <v>16</v>
      </c>
      <c r="T1240" s="1">
        <f>SUMIF(Town!$AI$174:$AI$684,$A1240,Town!T$174:T$684)</f>
        <v>14</v>
      </c>
      <c r="Y1240" s="1">
        <f>SUMIF(Town!$AI$174:$AI$684,$A1240,Town!Y$174:Y$684)</f>
        <v>2</v>
      </c>
      <c r="AN1240" s="7">
        <f>IF(Q1240&gt;0,RANK(Q1240,(N1240:P1240,Q1240:AL1240)),0)</f>
        <v>4</v>
      </c>
      <c r="AO1240" s="7">
        <f>IF(R1240&gt;0,RANK(R1240,(N1240:P1240,Q1240:AL1240)),0)</f>
        <v>0</v>
      </c>
      <c r="AP1240" s="7">
        <f>IF(S1240&gt;0,RANK(S1240,(N1240:P1240,Q1240:AL1240)),0)</f>
        <v>5</v>
      </c>
      <c r="AQ1240" s="7">
        <f>IF(T1240&gt;0,RANK(T1240,(N1240:P1240,Q1240:AL1240)),0)</f>
        <v>6</v>
      </c>
      <c r="AR1240" s="2">
        <f t="shared" si="471"/>
        <v>1.7029972752043597E-3</v>
      </c>
      <c r="AS1240" s="2">
        <f t="shared" si="472"/>
        <v>0</v>
      </c>
      <c r="AT1240" s="2">
        <f t="shared" si="473"/>
        <v>6.0551014229488342E-4</v>
      </c>
      <c r="AU1240" s="2">
        <f t="shared" si="474"/>
        <v>5.2982137450802299E-4</v>
      </c>
      <c r="AW1240" t="s">
        <v>748</v>
      </c>
      <c r="AX1240" t="s">
        <v>2728</v>
      </c>
      <c r="BA1240" s="127">
        <v>23</v>
      </c>
      <c r="BB1240" s="130">
        <v>27</v>
      </c>
      <c r="BC1240" s="131">
        <f t="shared" si="464"/>
        <v>23027</v>
      </c>
      <c r="BE1240" s="7" t="s">
        <v>3271</v>
      </c>
    </row>
    <row r="1241" spans="1:57" hidden="1" outlineLevel="1" x14ac:dyDescent="0.2">
      <c r="A1241" t="s">
        <v>1623</v>
      </c>
      <c r="B1241" t="s">
        <v>2728</v>
      </c>
      <c r="C1241" s="1">
        <f t="shared" si="465"/>
        <v>18529</v>
      </c>
      <c r="D1241" s="7">
        <f>RANK(N1241,(N1241:P1241,Q1241:AL1241))</f>
        <v>2</v>
      </c>
      <c r="E1241" s="7">
        <f>RANK(O1241,(N1241:P1241,Q1241:AL1241))</f>
        <v>3</v>
      </c>
      <c r="F1241" s="7">
        <f>IF(P1241&gt;0,RANK(P1241,(N1241:P1241,Q1241:AL1241)),0)</f>
        <v>1</v>
      </c>
      <c r="G1241" s="1">
        <f t="shared" si="466"/>
        <v>230</v>
      </c>
      <c r="H1241" s="2">
        <f t="shared" si="462"/>
        <v>1.241297425657078E-2</v>
      </c>
      <c r="I1241" s="2"/>
      <c r="J1241" s="2">
        <f t="shared" si="467"/>
        <v>0.34929030168924391</v>
      </c>
      <c r="K1241" s="2">
        <f t="shared" si="468"/>
        <v>0.28285390468994548</v>
      </c>
      <c r="L1241" s="2">
        <f t="shared" si="469"/>
        <v>0.3617032759458147</v>
      </c>
      <c r="M1241" s="2">
        <f t="shared" si="470"/>
        <v>6.1525176749959165E-3</v>
      </c>
      <c r="N1241" s="1">
        <f>SUMIF(Town!$AI$174:$AI$684,$A1241,Town!N$174:N$684)</f>
        <v>6472</v>
      </c>
      <c r="O1241" s="1">
        <f>SUMIF(Town!$AI$174:$AI$684,$A1241,Town!O$174:O$684)</f>
        <v>5241</v>
      </c>
      <c r="P1241" s="1">
        <f>SUMIF(Town!$AI$174:$AI$684,$A1241,Town!P$174:P$684)</f>
        <v>6702</v>
      </c>
      <c r="Q1241" s="1">
        <f>SUMIF(Town!$AI$174:$AI$684,$A1241,Town!Q$174:Q$684)</f>
        <v>77</v>
      </c>
      <c r="S1241" s="1">
        <f>SUMIF(Town!$AI$174:$AI$684,$A1241,Town!S$174:S$684)</f>
        <v>18</v>
      </c>
      <c r="T1241" s="1">
        <f>SUMIF(Town!$AI$174:$AI$684,$A1241,Town!T$174:T$684)</f>
        <v>19</v>
      </c>
      <c r="Y1241" s="1">
        <f>SUMIF(Town!$AI$174:$AI$684,$A1241,Town!Y$174:Y$684)</f>
        <v>0</v>
      </c>
      <c r="AN1241" s="7">
        <f>IF(Q1241&gt;0,RANK(Q1241,(N1241:P1241,Q1241:AL1241)),0)</f>
        <v>4</v>
      </c>
      <c r="AO1241" s="7">
        <f>IF(R1241&gt;0,RANK(R1241,(N1241:P1241,Q1241:AL1241)),0)</f>
        <v>0</v>
      </c>
      <c r="AP1241" s="7">
        <f>IF(S1241&gt;0,RANK(S1241,(N1241:P1241,Q1241:AL1241)),0)</f>
        <v>6</v>
      </c>
      <c r="AQ1241" s="7">
        <f>IF(T1241&gt;0,RANK(T1241,(N1241:P1241,Q1241:AL1241)),0)</f>
        <v>5</v>
      </c>
      <c r="AR1241" s="2">
        <f t="shared" si="471"/>
        <v>4.1556479032867398E-3</v>
      </c>
      <c r="AS1241" s="2">
        <f t="shared" si="472"/>
        <v>0</v>
      </c>
      <c r="AT1241" s="2">
        <f t="shared" si="473"/>
        <v>9.7145015920988725E-4</v>
      </c>
      <c r="AU1241" s="2">
        <f t="shared" si="474"/>
        <v>1.0254196124993254E-3</v>
      </c>
      <c r="AW1241" t="s">
        <v>1623</v>
      </c>
      <c r="AX1241" t="s">
        <v>2728</v>
      </c>
      <c r="BA1241" s="127">
        <v>23</v>
      </c>
      <c r="BB1241" s="130">
        <v>29</v>
      </c>
      <c r="BC1241" s="131">
        <f t="shared" si="464"/>
        <v>23029</v>
      </c>
      <c r="BE1241" s="7" t="s">
        <v>3271</v>
      </c>
    </row>
    <row r="1242" spans="1:57" hidden="1" outlineLevel="1" x14ac:dyDescent="0.2">
      <c r="A1242" t="s">
        <v>563</v>
      </c>
      <c r="B1242" t="s">
        <v>2728</v>
      </c>
      <c r="C1242" s="1">
        <f t="shared" si="465"/>
        <v>17765</v>
      </c>
      <c r="D1242" s="7">
        <f>RANK(N1242,(N1242:P1242,Q1242:AL1242))</f>
        <v>1</v>
      </c>
      <c r="E1242" s="7">
        <f>RANK(O1242,(N1242:P1242,Q1242:AL1242))</f>
        <v>3</v>
      </c>
      <c r="F1242" s="7">
        <f>IF(P1242&gt;0,RANK(P1242,(N1242:P1242,Q1242:AL1242)),0)</f>
        <v>2</v>
      </c>
      <c r="G1242" s="1">
        <f t="shared" si="466"/>
        <v>390</v>
      </c>
      <c r="H1242" s="2">
        <f t="shared" si="462"/>
        <v>2.195327891922319E-2</v>
      </c>
      <c r="I1242" s="2"/>
      <c r="J1242" s="2">
        <f t="shared" si="467"/>
        <v>0.35372924289332958</v>
      </c>
      <c r="K1242" s="2">
        <f t="shared" si="468"/>
        <v>0.30920349000844355</v>
      </c>
      <c r="L1242" s="2">
        <f t="shared" si="469"/>
        <v>0.33177596397410641</v>
      </c>
      <c r="M1242" s="2">
        <f t="shared" si="470"/>
        <v>5.2913031241204056E-3</v>
      </c>
      <c r="N1242" s="1">
        <f>SUMIF(Town!$AI$174:$AI$684,$A1242,Town!N$174:N$684)</f>
        <v>6284</v>
      </c>
      <c r="O1242" s="1">
        <f>SUMIF(Town!$AI$174:$AI$684,$A1242,Town!O$174:O$684)</f>
        <v>5493</v>
      </c>
      <c r="P1242" s="1">
        <f>SUMIF(Town!$AI$174:$AI$684,$A1242,Town!P$174:P$684)</f>
        <v>5894</v>
      </c>
      <c r="Q1242" s="1">
        <f>SUMIF(Town!$AI$174:$AI$684,$A1242,Town!Q$174:Q$684)</f>
        <v>60</v>
      </c>
      <c r="S1242" s="1">
        <f>SUMIF(Town!$AI$174:$AI$684,$A1242,Town!S$174:S$684)</f>
        <v>20</v>
      </c>
      <c r="T1242" s="1">
        <f>SUMIF(Town!$AI$174:$AI$684,$A1242,Town!T$174:T$684)</f>
        <v>11</v>
      </c>
      <c r="Y1242" s="1">
        <f>SUMIF(Town!$AI$174:$AI$684,$A1242,Town!Y$174:Y$684)</f>
        <v>3</v>
      </c>
      <c r="AN1242" s="7">
        <f>IF(Q1242&gt;0,RANK(Q1242,(N1242:P1242,Q1242:AL1242)),0)</f>
        <v>4</v>
      </c>
      <c r="AO1242" s="7">
        <f>IF(R1242&gt;0,RANK(R1242,(N1242:P1242,Q1242:AL1242)),0)</f>
        <v>0</v>
      </c>
      <c r="AP1242" s="7">
        <f>IF(S1242&gt;0,RANK(S1242,(N1242:P1242,Q1242:AL1242)),0)</f>
        <v>5</v>
      </c>
      <c r="AQ1242" s="7">
        <f>IF(T1242&gt;0,RANK(T1242,(N1242:P1242,Q1242:AL1242)),0)</f>
        <v>6</v>
      </c>
      <c r="AR1242" s="2">
        <f t="shared" si="471"/>
        <v>3.3774275260343373E-3</v>
      </c>
      <c r="AS1242" s="2">
        <f t="shared" si="472"/>
        <v>0</v>
      </c>
      <c r="AT1242" s="2">
        <f t="shared" si="473"/>
        <v>1.125809175344779E-3</v>
      </c>
      <c r="AU1242" s="2">
        <f t="shared" si="474"/>
        <v>6.1919504643962852E-4</v>
      </c>
      <c r="AW1242" t="s">
        <v>563</v>
      </c>
      <c r="AX1242" t="s">
        <v>2728</v>
      </c>
      <c r="BA1242" s="127">
        <v>23</v>
      </c>
      <c r="BB1242" s="130">
        <v>31</v>
      </c>
      <c r="BC1242" s="131">
        <f t="shared" si="464"/>
        <v>23031</v>
      </c>
      <c r="BE1242" s="7" t="s">
        <v>3271</v>
      </c>
    </row>
    <row r="1243" spans="1:57" hidden="1" outlineLevel="1" x14ac:dyDescent="0.2">
      <c r="A1243" t="s">
        <v>1624</v>
      </c>
      <c r="B1243" t="s">
        <v>2728</v>
      </c>
      <c r="C1243" s="1">
        <f t="shared" si="465"/>
        <v>94563</v>
      </c>
      <c r="D1243" s="7">
        <f>RANK(N1243,(N1243:P1243,Q1243:AL1243))</f>
        <v>1</v>
      </c>
      <c r="E1243" s="7">
        <f>RANK(O1243,(N1243:P1243,Q1243:AL1243))</f>
        <v>2</v>
      </c>
      <c r="F1243" s="7">
        <f>IF(P1243&gt;0,RANK(P1243,(N1243:P1243,Q1243:AL1243)),0)</f>
        <v>3</v>
      </c>
      <c r="G1243" s="1">
        <f t="shared" si="466"/>
        <v>3266</v>
      </c>
      <c r="H1243" s="2">
        <f t="shared" si="462"/>
        <v>3.4537821346615483E-2</v>
      </c>
      <c r="I1243" s="2"/>
      <c r="J1243" s="2">
        <f t="shared" si="467"/>
        <v>0.37548512631790448</v>
      </c>
      <c r="K1243" s="2">
        <f t="shared" si="468"/>
        <v>0.340947304971289</v>
      </c>
      <c r="L1243" s="2">
        <f t="shared" si="469"/>
        <v>0.27941160919175578</v>
      </c>
      <c r="M1243" s="2">
        <f t="shared" si="470"/>
        <v>4.1559595190507892E-3</v>
      </c>
      <c r="N1243" s="1">
        <f>SUMIF(Town!$AI$174:$AI$684,$A1243,Town!N$174:N$684)</f>
        <v>35507</v>
      </c>
      <c r="O1243" s="1">
        <f>SUMIF(Town!$AI$174:$AI$684,$A1243,Town!O$174:O$684)</f>
        <v>32241</v>
      </c>
      <c r="P1243" s="1">
        <f>SUMIF(Town!$AI$174:$AI$684,$A1243,Town!P$174:P$684)</f>
        <v>26422</v>
      </c>
      <c r="Q1243" s="1">
        <f>SUMIF(Town!$AI$174:$AI$684,$A1243,Town!Q$174:Q$684)</f>
        <v>245</v>
      </c>
      <c r="S1243" s="1">
        <f>SUMIF(Town!$AI$174:$AI$684,$A1243,Town!S$174:S$684)</f>
        <v>74</v>
      </c>
      <c r="T1243" s="1">
        <f>SUMIF(Town!$AI$174:$AI$684,$A1243,Town!T$174:T$684)</f>
        <v>61</v>
      </c>
      <c r="Y1243" s="1">
        <f>SUMIF(Town!$AI$174:$AI$684,$A1243,Town!Y$174:Y$684)</f>
        <v>13</v>
      </c>
      <c r="AN1243" s="7">
        <f>IF(Q1243&gt;0,RANK(Q1243,(N1243:P1243,Q1243:AL1243)),0)</f>
        <v>4</v>
      </c>
      <c r="AO1243" s="7">
        <f>IF(R1243&gt;0,RANK(R1243,(N1243:P1243,Q1243:AL1243)),0)</f>
        <v>0</v>
      </c>
      <c r="AP1243" s="7">
        <f>IF(S1243&gt;0,RANK(S1243,(N1243:P1243,Q1243:AL1243)),0)</f>
        <v>5</v>
      </c>
      <c r="AQ1243" s="7">
        <f>IF(T1243&gt;0,RANK(T1243,(N1243:P1243,Q1243:AL1243)),0)</f>
        <v>6</v>
      </c>
      <c r="AR1243" s="2">
        <f t="shared" si="471"/>
        <v>2.5908653490265749E-3</v>
      </c>
      <c r="AS1243" s="2">
        <f t="shared" si="472"/>
        <v>0</v>
      </c>
      <c r="AT1243" s="2">
        <f t="shared" si="473"/>
        <v>7.8254708501210833E-4</v>
      </c>
      <c r="AU1243" s="2">
        <f t="shared" si="474"/>
        <v>6.4507259710457575E-4</v>
      </c>
      <c r="AW1243" t="s">
        <v>1624</v>
      </c>
      <c r="AX1243" t="s">
        <v>2728</v>
      </c>
      <c r="BA1243" s="127">
        <v>23</v>
      </c>
      <c r="BB1243" s="130"/>
      <c r="BC1243" s="127">
        <v>23</v>
      </c>
      <c r="BE1243" s="7" t="s">
        <v>2095</v>
      </c>
    </row>
    <row r="1244" spans="1:57" collapsed="1" x14ac:dyDescent="0.2">
      <c r="A1244" t="s">
        <v>2882</v>
      </c>
      <c r="B1244" t="s">
        <v>566</v>
      </c>
      <c r="C1244" s="1">
        <f t="shared" si="465"/>
        <v>679499</v>
      </c>
      <c r="D1244" s="7">
        <f>RANK(N1244,(N1244:P1244,Q1244:AL1244))</f>
        <v>1</v>
      </c>
      <c r="E1244" s="7">
        <f>RANK(O1244,(N1244:P1244,Q1244:AL1244))</f>
        <v>3</v>
      </c>
      <c r="F1244" s="7">
        <f>IF(P1244&gt;0,RANK(P1244,(N1244:P1244,Q1244:AL1244)),0)</f>
        <v>2</v>
      </c>
      <c r="G1244" s="1">
        <f t="shared" si="466"/>
        <v>56600</v>
      </c>
      <c r="H1244" s="2">
        <f t="shared" si="462"/>
        <v>8.3296664159917821E-2</v>
      </c>
      <c r="I1244" s="2"/>
      <c r="J1244" s="2">
        <f t="shared" si="467"/>
        <v>0.38766797302129952</v>
      </c>
      <c r="K1244" s="2">
        <f t="shared" si="468"/>
        <v>0.30390626034769735</v>
      </c>
      <c r="L1244" s="2">
        <f t="shared" si="469"/>
        <v>0.3043713088613817</v>
      </c>
      <c r="M1244" s="2">
        <f t="shared" si="470"/>
        <v>4.0544577696214334E-3</v>
      </c>
      <c r="N1244" s="1">
        <f>SUM(N1228:N1243)</f>
        <v>263420</v>
      </c>
      <c r="O1244" s="1">
        <f>SUM(O1228:O1243)</f>
        <v>206504</v>
      </c>
      <c r="P1244" s="1">
        <f>SUM(P1228:P1243)</f>
        <v>206820</v>
      </c>
      <c r="Q1244" s="1">
        <f>SUM(Q1228:Q1243)</f>
        <v>1681</v>
      </c>
      <c r="S1244" s="1">
        <f>SUM(S1228:S1243)</f>
        <v>519</v>
      </c>
      <c r="T1244" s="1">
        <f>SUM(T1228:T1243)</f>
        <v>464</v>
      </c>
      <c r="Y1244" s="1">
        <f>SUM(Y1228:Y1243)</f>
        <v>91</v>
      </c>
      <c r="AN1244" s="7">
        <f>IF(Q1244&gt;0,RANK(Q1244,(N1244:P1244,Q1244:AL1244)),0)</f>
        <v>4</v>
      </c>
      <c r="AO1244" s="7">
        <f>IF(R1244&gt;0,RANK(R1244,(N1244:P1244,Q1244:AL1244)),0)</f>
        <v>0</v>
      </c>
      <c r="AP1244" s="7">
        <f>IF(S1244&gt;0,RANK(S1244,(N1244:P1244,Q1244:AL1244)),0)</f>
        <v>5</v>
      </c>
      <c r="AQ1244" s="7">
        <f>IF(T1244&gt;0,RANK(T1244,(N1244:P1244,Q1244:AL1244)),0)</f>
        <v>6</v>
      </c>
      <c r="AR1244" s="2">
        <f t="shared" si="471"/>
        <v>2.473881492099326E-3</v>
      </c>
      <c r="AS1244" s="2">
        <f t="shared" si="472"/>
        <v>0</v>
      </c>
      <c r="AT1244" s="2">
        <f t="shared" si="473"/>
        <v>7.6379803355118992E-4</v>
      </c>
      <c r="AU1244" s="2">
        <f t="shared" si="474"/>
        <v>6.8285604540992704E-4</v>
      </c>
      <c r="AW1244" t="s">
        <v>2882</v>
      </c>
      <c r="AX1244" t="s">
        <v>566</v>
      </c>
      <c r="BA1244" s="127"/>
      <c r="BB1244" s="130"/>
    </row>
    <row r="1245" spans="1:57" x14ac:dyDescent="0.2">
      <c r="C1245" s="1"/>
      <c r="E1245" s="7"/>
      <c r="F1245" s="7"/>
      <c r="I1245" s="2"/>
      <c r="AN1245" s="7"/>
      <c r="AO1245" s="7"/>
      <c r="AP1245" s="7"/>
      <c r="AQ1245" s="7"/>
      <c r="BA1245" s="127">
        <v>24</v>
      </c>
      <c r="BB1245" s="130">
        <v>1</v>
      </c>
      <c r="BC1245" s="131">
        <f t="shared" ref="BC1245:BC1268" si="475">BA1245*1000+BB1245</f>
        <v>24001</v>
      </c>
      <c r="BE1245" s="7" t="s">
        <v>3271</v>
      </c>
    </row>
    <row r="1246" spans="1:57" hidden="1" outlineLevel="1" x14ac:dyDescent="0.2">
      <c r="A1246" t="s">
        <v>2495</v>
      </c>
      <c r="B1246" t="s">
        <v>3135</v>
      </c>
      <c r="C1246" s="1">
        <f t="shared" ref="C1246:C1270" si="476">SUM(N1246:AL1246)</f>
        <v>30595</v>
      </c>
      <c r="D1246" s="7">
        <f>RANK(N1246,(N1246:P1246,Q1246:AL1246))</f>
        <v>2</v>
      </c>
      <c r="E1246" s="7">
        <f>RANK(O1246,(N1246:P1246,Q1246:AL1246))</f>
        <v>1</v>
      </c>
      <c r="F1246" s="7">
        <f>IF(P1246&gt;0,RANK(P1246,(N1246:P1246,Q1246:AL1246)),0)</f>
        <v>3</v>
      </c>
      <c r="G1246" s="1">
        <f t="shared" ref="G1246:G1270" si="477">MAX(N1246:P1246)-LARGE(N1246:P1246,2)</f>
        <v>2361</v>
      </c>
      <c r="H1246" s="2">
        <f t="shared" si="462"/>
        <v>7.7169472135969933E-2</v>
      </c>
      <c r="I1246" s="2"/>
      <c r="J1246" s="2">
        <f t="shared" ref="J1246:J1270" si="478">IF($C1246=0,"-",N1246/$C1246)</f>
        <v>0.37591109658440924</v>
      </c>
      <c r="K1246" s="2">
        <f t="shared" ref="K1246:K1270" si="479">IF($C1246=0,"-",O1246/$C1246)</f>
        <v>0.45308056872037916</v>
      </c>
      <c r="L1246" s="2">
        <f t="shared" ref="L1246:L1270" si="480">IF($C1246=0,"-",P1246/$C1246)</f>
        <v>0.16607288772675274</v>
      </c>
      <c r="M1246" s="2">
        <f t="shared" ref="M1246:M1270" si="481">IF(C1246=0,"-",(1-J1246-K1246-L1246))</f>
        <v>4.9354469684588509E-3</v>
      </c>
      <c r="N1246" s="1">
        <v>11501</v>
      </c>
      <c r="O1246" s="1">
        <v>13862</v>
      </c>
      <c r="P1246" s="1">
        <v>5081</v>
      </c>
      <c r="Q1246" s="1">
        <v>123</v>
      </c>
      <c r="S1246" s="1">
        <v>28</v>
      </c>
      <c r="AN1246" s="7">
        <f>IF(Q1246&gt;0,RANK(Q1246,(N1246:P1246,Q1246:AL1246)),0)</f>
        <v>4</v>
      </c>
      <c r="AO1246" s="7">
        <f>IF(R1246&gt;0,RANK(R1246,(N1246:P1246,Q1246:AL1246)),0)</f>
        <v>0</v>
      </c>
      <c r="AP1246" s="7">
        <f>IF(S1246&gt;0,RANK(S1246,(N1246:P1246,Q1246:AL1246)),0)</f>
        <v>5</v>
      </c>
      <c r="AQ1246" s="7">
        <f>IF(T1246&gt;0,RANK(T1246,(N1246:P1246,Q1246:AL1246)),0)</f>
        <v>0</v>
      </c>
      <c r="AR1246" s="2">
        <f t="shared" ref="AR1246:AR1270" si="482">IF($C1246=0,"-",Q1246/$C1246)</f>
        <v>4.0202647491420166E-3</v>
      </c>
      <c r="AS1246" s="2">
        <f t="shared" ref="AS1246:AS1270" si="483">IF($C1246=0,"-",R1246/$C1246)</f>
        <v>0</v>
      </c>
      <c r="AT1246" s="2">
        <f t="shared" ref="AT1246:AT1270" si="484">IF($C1246=0,"-",S1246/$C1246)</f>
        <v>9.1518221931688188E-4</v>
      </c>
      <c r="AU1246" s="2">
        <f t="shared" ref="AU1246:AU1270" si="485">IF($C1246=0,"-",T1246/$C1246)</f>
        <v>0</v>
      </c>
      <c r="AW1246" t="s">
        <v>2495</v>
      </c>
      <c r="AX1246" t="s">
        <v>3135</v>
      </c>
      <c r="BA1246" s="127">
        <v>24</v>
      </c>
      <c r="BB1246" s="130">
        <v>3</v>
      </c>
      <c r="BC1246" s="131">
        <f t="shared" si="475"/>
        <v>24003</v>
      </c>
      <c r="BE1246" s="7" t="s">
        <v>3271</v>
      </c>
    </row>
    <row r="1247" spans="1:57" hidden="1" outlineLevel="1" x14ac:dyDescent="0.2">
      <c r="A1247" t="s">
        <v>306</v>
      </c>
      <c r="B1247" t="s">
        <v>3135</v>
      </c>
      <c r="C1247" s="1">
        <f t="shared" si="476"/>
        <v>185634</v>
      </c>
      <c r="D1247" s="7">
        <f>RANK(N1247,(N1247:P1247,Q1247:AL1247))</f>
        <v>2</v>
      </c>
      <c r="E1247" s="7">
        <f>RANK(O1247,(N1247:P1247,Q1247:AL1247))</f>
        <v>1</v>
      </c>
      <c r="F1247" s="7">
        <f>IF(P1247&gt;0,RANK(P1247,(N1247:P1247,Q1247:AL1247)),0)</f>
        <v>3</v>
      </c>
      <c r="G1247" s="1">
        <f t="shared" si="477"/>
        <v>12838</v>
      </c>
      <c r="H1247" s="2">
        <f t="shared" si="462"/>
        <v>6.9157589665686248E-2</v>
      </c>
      <c r="I1247" s="2"/>
      <c r="J1247" s="2">
        <f t="shared" si="478"/>
        <v>0.36970059364125107</v>
      </c>
      <c r="K1247" s="2">
        <f t="shared" si="479"/>
        <v>0.43885818330693732</v>
      </c>
      <c r="L1247" s="2">
        <f t="shared" si="480"/>
        <v>0.18957195341370653</v>
      </c>
      <c r="M1247" s="2">
        <f t="shared" si="481"/>
        <v>1.8692696381050755E-3</v>
      </c>
      <c r="N1247" s="1">
        <v>68629</v>
      </c>
      <c r="O1247" s="1">
        <v>81467</v>
      </c>
      <c r="P1247" s="1">
        <v>35191</v>
      </c>
      <c r="Q1247" s="1">
        <v>232</v>
      </c>
      <c r="S1247" s="1">
        <v>92</v>
      </c>
      <c r="U1247" s="1">
        <v>13</v>
      </c>
      <c r="V1247" s="1">
        <v>5</v>
      </c>
      <c r="W1247" s="1">
        <v>4</v>
      </c>
      <c r="X1247" s="1">
        <v>1</v>
      </c>
      <c r="AN1247" s="7">
        <f>IF(Q1247&gt;0,RANK(Q1247,(N1247:P1247,Q1247:AL1247)),0)</f>
        <v>4</v>
      </c>
      <c r="AO1247" s="7">
        <f>IF(R1247&gt;0,RANK(R1247,(N1247:P1247,Q1247:AL1247)),0)</f>
        <v>0</v>
      </c>
      <c r="AP1247" s="7">
        <f>IF(S1247&gt;0,RANK(S1247,(N1247:P1247,Q1247:AL1247)),0)</f>
        <v>5</v>
      </c>
      <c r="AQ1247" s="7">
        <f>IF(T1247&gt;0,RANK(T1247,(N1247:P1247,Q1247:AL1247)),0)</f>
        <v>0</v>
      </c>
      <c r="AR1247" s="2">
        <f t="shared" si="482"/>
        <v>1.2497710548714136E-3</v>
      </c>
      <c r="AS1247" s="2">
        <f t="shared" si="483"/>
        <v>0</v>
      </c>
      <c r="AT1247" s="2">
        <f t="shared" si="484"/>
        <v>4.9559886658693988E-4</v>
      </c>
      <c r="AU1247" s="2">
        <f t="shared" si="485"/>
        <v>0</v>
      </c>
      <c r="AW1247" t="s">
        <v>306</v>
      </c>
      <c r="AX1247" t="s">
        <v>3135</v>
      </c>
      <c r="BA1247" s="127">
        <v>24</v>
      </c>
      <c r="BB1247" s="130">
        <v>510</v>
      </c>
      <c r="BC1247" s="131">
        <f t="shared" si="475"/>
        <v>24510</v>
      </c>
      <c r="BE1247" s="7" t="s">
        <v>146</v>
      </c>
    </row>
    <row r="1248" spans="1:57" hidden="1" outlineLevel="1" x14ac:dyDescent="0.2">
      <c r="A1248" t="s">
        <v>660</v>
      </c>
      <c r="B1248" t="s">
        <v>3135</v>
      </c>
      <c r="C1248" s="1">
        <f t="shared" si="476"/>
        <v>245091</v>
      </c>
      <c r="D1248" s="7">
        <f>RANK(N1248,(N1248:P1248,Q1248:AL1248))</f>
        <v>1</v>
      </c>
      <c r="E1248" s="7">
        <f>RANK(O1248,(N1248:P1248,Q1248:AL1248))</f>
        <v>2</v>
      </c>
      <c r="F1248" s="7">
        <f>IF(P1248&gt;0,RANK(P1248,(N1248:P1248,Q1248:AL1248)),0)</f>
        <v>3</v>
      </c>
      <c r="G1248" s="1">
        <f t="shared" si="477"/>
        <v>145028</v>
      </c>
      <c r="H1248" s="2">
        <f t="shared" si="462"/>
        <v>0.59173123452105547</v>
      </c>
      <c r="I1248" s="2"/>
      <c r="J1248" s="2">
        <f t="shared" si="478"/>
        <v>0.75789400671587293</v>
      </c>
      <c r="K1248" s="2">
        <f t="shared" si="479"/>
        <v>0.16616277219481743</v>
      </c>
      <c r="L1248" s="2">
        <f t="shared" si="480"/>
        <v>7.0916516722360268E-2</v>
      </c>
      <c r="M1248" s="2">
        <f t="shared" si="481"/>
        <v>5.0267043669493805E-3</v>
      </c>
      <c r="N1248" s="1">
        <v>185753</v>
      </c>
      <c r="O1248" s="1">
        <v>40725</v>
      </c>
      <c r="P1248" s="1">
        <v>17381</v>
      </c>
      <c r="Q1248" s="1">
        <v>593</v>
      </c>
      <c r="R1248" s="1">
        <v>4</v>
      </c>
      <c r="S1248" s="1">
        <v>597</v>
      </c>
      <c r="T1248" s="1">
        <v>1</v>
      </c>
      <c r="U1248" s="1">
        <v>8</v>
      </c>
      <c r="V1248" s="1">
        <v>13</v>
      </c>
      <c r="W1248" s="1">
        <v>3</v>
      </c>
      <c r="X1248" s="1">
        <v>13</v>
      </c>
      <c r="AN1248" s="7">
        <f>IF(Q1248&gt;0,RANK(Q1248,(N1248:P1248,Q1248:AL1248)),0)</f>
        <v>5</v>
      </c>
      <c r="AO1248" s="7">
        <f>IF(R1248&gt;0,RANK(R1248,(N1248:P1248,Q1248:AL1248)),0)</f>
        <v>9</v>
      </c>
      <c r="AP1248" s="7">
        <f>IF(S1248&gt;0,RANK(S1248,(N1248:P1248,Q1248:AL1248)),0)</f>
        <v>4</v>
      </c>
      <c r="AQ1248" s="7">
        <f>IF(T1248&gt;0,RANK(T1248,(N1248:P1248,Q1248:AL1248)),0)</f>
        <v>11</v>
      </c>
      <c r="AR1248" s="2">
        <f t="shared" si="482"/>
        <v>2.4195094883125044E-3</v>
      </c>
      <c r="AS1248" s="2">
        <f t="shared" si="483"/>
        <v>1.6320468723861749E-5</v>
      </c>
      <c r="AT1248" s="2">
        <f t="shared" si="484"/>
        <v>2.435829957036366E-3</v>
      </c>
      <c r="AU1248" s="2">
        <f t="shared" si="485"/>
        <v>4.0801171809654373E-6</v>
      </c>
      <c r="AW1248" t="s">
        <v>307</v>
      </c>
      <c r="AX1248" t="s">
        <v>3135</v>
      </c>
      <c r="BA1248" s="127">
        <v>24</v>
      </c>
      <c r="BB1248" s="130">
        <v>5</v>
      </c>
      <c r="BC1248" s="131">
        <f t="shared" si="475"/>
        <v>24005</v>
      </c>
      <c r="BE1248" s="7" t="s">
        <v>3271</v>
      </c>
    </row>
    <row r="1249" spans="1:57" hidden="1" outlineLevel="1" x14ac:dyDescent="0.2">
      <c r="A1249" t="s">
        <v>660</v>
      </c>
      <c r="B1249" t="s">
        <v>3135</v>
      </c>
      <c r="C1249" s="1">
        <f t="shared" si="476"/>
        <v>323220</v>
      </c>
      <c r="D1249" s="7">
        <f>RANK(N1249,(N1249:P1249,Q1249:AL1249))</f>
        <v>1</v>
      </c>
      <c r="E1249" s="7">
        <f>RANK(O1249,(N1249:P1249,Q1249:AL1249))</f>
        <v>2</v>
      </c>
      <c r="F1249" s="7">
        <f>IF(P1249&gt;0,RANK(P1249,(N1249:P1249,Q1249:AL1249)),0)</f>
        <v>3</v>
      </c>
      <c r="G1249" s="1">
        <f t="shared" si="477"/>
        <v>16770</v>
      </c>
      <c r="H1249" s="2">
        <f t="shared" si="462"/>
        <v>5.1884165583812883E-2</v>
      </c>
      <c r="I1249" s="2"/>
      <c r="J1249" s="2">
        <f t="shared" si="478"/>
        <v>0.44396386362230061</v>
      </c>
      <c r="K1249" s="2">
        <f t="shared" si="479"/>
        <v>0.39207969803848775</v>
      </c>
      <c r="L1249" s="2">
        <f t="shared" si="480"/>
        <v>0.16012932368046531</v>
      </c>
      <c r="M1249" s="2">
        <f t="shared" si="481"/>
        <v>3.8271146587462723E-3</v>
      </c>
      <c r="N1249" s="1">
        <v>143498</v>
      </c>
      <c r="O1249" s="1">
        <v>126728</v>
      </c>
      <c r="P1249" s="1">
        <v>51757</v>
      </c>
      <c r="Q1249" s="1">
        <v>999</v>
      </c>
      <c r="R1249" s="1">
        <v>4</v>
      </c>
      <c r="S1249" s="1">
        <v>231</v>
      </c>
      <c r="U1249" s="1">
        <v>1</v>
      </c>
      <c r="V1249" s="1">
        <v>2</v>
      </c>
      <c r="AN1249" s="7">
        <f>IF(Q1249&gt;0,RANK(Q1249,(N1249:P1249,Q1249:AL1249)),0)</f>
        <v>4</v>
      </c>
      <c r="AO1249" s="7">
        <f>IF(R1249&gt;0,RANK(R1249,(N1249:P1249,Q1249:AL1249)),0)</f>
        <v>6</v>
      </c>
      <c r="AP1249" s="7">
        <f>IF(S1249&gt;0,RANK(S1249,(N1249:P1249,Q1249:AL1249)),0)</f>
        <v>5</v>
      </c>
      <c r="AQ1249" s="7">
        <f>IF(T1249&gt;0,RANK(T1249,(N1249:P1249,Q1249:AL1249)),0)</f>
        <v>0</v>
      </c>
      <c r="AR1249" s="2">
        <f t="shared" si="482"/>
        <v>3.0907740857620196E-3</v>
      </c>
      <c r="AS1249" s="2">
        <f t="shared" si="483"/>
        <v>1.2375471814862942E-5</v>
      </c>
      <c r="AT1249" s="2">
        <f t="shared" si="484"/>
        <v>7.1468349730833484E-4</v>
      </c>
      <c r="AU1249" s="2">
        <f t="shared" si="485"/>
        <v>0</v>
      </c>
      <c r="AW1249" t="s">
        <v>660</v>
      </c>
      <c r="AX1249" t="s">
        <v>3135</v>
      </c>
      <c r="BA1249" s="127">
        <v>24</v>
      </c>
      <c r="BB1249" s="130">
        <v>9</v>
      </c>
      <c r="BC1249" s="131">
        <f t="shared" si="475"/>
        <v>24009</v>
      </c>
      <c r="BE1249" s="7" t="s">
        <v>3271</v>
      </c>
    </row>
    <row r="1250" spans="1:57" hidden="1" outlineLevel="1" x14ac:dyDescent="0.2">
      <c r="A1250" t="s">
        <v>1403</v>
      </c>
      <c r="B1250" t="s">
        <v>3135</v>
      </c>
      <c r="C1250" s="1">
        <f t="shared" si="476"/>
        <v>23249</v>
      </c>
      <c r="D1250" s="7">
        <f>RANK(N1250,(N1250:P1250,Q1250:AL1250))</f>
        <v>2</v>
      </c>
      <c r="E1250" s="7">
        <f>RANK(O1250,(N1250:P1250,Q1250:AL1250))</f>
        <v>1</v>
      </c>
      <c r="F1250" s="7">
        <f>IF(P1250&gt;0,RANK(P1250,(N1250:P1250,Q1250:AL1250)),0)</f>
        <v>3</v>
      </c>
      <c r="G1250" s="1">
        <f t="shared" si="477"/>
        <v>1407</v>
      </c>
      <c r="H1250" s="2">
        <f t="shared" si="462"/>
        <v>6.0518731988472622E-2</v>
      </c>
      <c r="I1250" s="2"/>
      <c r="J1250" s="2">
        <f t="shared" si="478"/>
        <v>0.37072562260742398</v>
      </c>
      <c r="K1250" s="2">
        <f t="shared" si="479"/>
        <v>0.43124435459589661</v>
      </c>
      <c r="L1250" s="2">
        <f t="shared" si="480"/>
        <v>0.19351369951395758</v>
      </c>
      <c r="M1250" s="2">
        <f t="shared" si="481"/>
        <v>4.5163232827217792E-3</v>
      </c>
      <c r="N1250" s="1">
        <v>8619</v>
      </c>
      <c r="O1250" s="1">
        <v>10026</v>
      </c>
      <c r="P1250" s="1">
        <v>4499</v>
      </c>
      <c r="Q1250" s="1">
        <v>47</v>
      </c>
      <c r="S1250" s="1">
        <v>58</v>
      </c>
      <c r="AN1250" s="7">
        <f>IF(Q1250&gt;0,RANK(Q1250,(N1250:P1250,Q1250:AL1250)),0)</f>
        <v>5</v>
      </c>
      <c r="AO1250" s="7">
        <f>IF(R1250&gt;0,RANK(R1250,(N1250:P1250,Q1250:AL1250)),0)</f>
        <v>0</v>
      </c>
      <c r="AP1250" s="7">
        <f>IF(S1250&gt;0,RANK(S1250,(N1250:P1250,Q1250:AL1250)),0)</f>
        <v>4</v>
      </c>
      <c r="AQ1250" s="7">
        <f>IF(T1250&gt;0,RANK(T1250,(N1250:P1250,Q1250:AL1250)),0)</f>
        <v>0</v>
      </c>
      <c r="AR1250" s="2">
        <f t="shared" si="482"/>
        <v>2.0215923265516798E-3</v>
      </c>
      <c r="AS1250" s="2">
        <f t="shared" si="483"/>
        <v>0</v>
      </c>
      <c r="AT1250" s="2">
        <f t="shared" si="484"/>
        <v>2.4947309561701579E-3</v>
      </c>
      <c r="AU1250" s="2">
        <f t="shared" si="485"/>
        <v>0</v>
      </c>
      <c r="AW1250" t="s">
        <v>1403</v>
      </c>
      <c r="AX1250" t="s">
        <v>3135</v>
      </c>
      <c r="BA1250" s="127">
        <v>24</v>
      </c>
      <c r="BB1250" s="130">
        <v>11</v>
      </c>
      <c r="BC1250" s="131">
        <f t="shared" si="475"/>
        <v>24011</v>
      </c>
      <c r="BE1250" s="7" t="s">
        <v>3271</v>
      </c>
    </row>
    <row r="1251" spans="1:57" hidden="1" outlineLevel="1" x14ac:dyDescent="0.2">
      <c r="A1251" t="s">
        <v>624</v>
      </c>
      <c r="B1251" t="s">
        <v>3135</v>
      </c>
      <c r="C1251" s="1">
        <f t="shared" si="476"/>
        <v>8459</v>
      </c>
      <c r="D1251" s="7">
        <f>RANK(N1251,(N1251:P1251,Q1251:AL1251))</f>
        <v>2</v>
      </c>
      <c r="E1251" s="7">
        <f>RANK(O1251,(N1251:P1251,Q1251:AL1251))</f>
        <v>1</v>
      </c>
      <c r="F1251" s="7">
        <f>IF(P1251&gt;0,RANK(P1251,(N1251:P1251,Q1251:AL1251)),0)</f>
        <v>3</v>
      </c>
      <c r="G1251" s="1">
        <f t="shared" si="477"/>
        <v>1034</v>
      </c>
      <c r="H1251" s="2">
        <f t="shared" si="462"/>
        <v>0.1222366710013004</v>
      </c>
      <c r="I1251" s="2"/>
      <c r="J1251" s="2">
        <f t="shared" si="478"/>
        <v>0.33360917366118925</v>
      </c>
      <c r="K1251" s="2">
        <f t="shared" si="479"/>
        <v>0.45584584466248967</v>
      </c>
      <c r="L1251" s="2">
        <f t="shared" si="480"/>
        <v>0.20439768294124602</v>
      </c>
      <c r="M1251" s="2">
        <f t="shared" si="481"/>
        <v>6.1472987350750519E-3</v>
      </c>
      <c r="N1251" s="1">
        <v>2822</v>
      </c>
      <c r="O1251" s="1">
        <v>3856</v>
      </c>
      <c r="P1251" s="1">
        <v>1729</v>
      </c>
      <c r="Q1251" s="1">
        <v>16</v>
      </c>
      <c r="S1251" s="1">
        <v>34</v>
      </c>
      <c r="V1251" s="1">
        <v>2</v>
      </c>
      <c r="AN1251" s="7">
        <f>IF(Q1251&gt;0,RANK(Q1251,(N1251:P1251,Q1251:AL1251)),0)</f>
        <v>5</v>
      </c>
      <c r="AO1251" s="7">
        <f>IF(R1251&gt;0,RANK(R1251,(N1251:P1251,Q1251:AL1251)),0)</f>
        <v>0</v>
      </c>
      <c r="AP1251" s="7">
        <f>IF(S1251&gt;0,RANK(S1251,(N1251:P1251,Q1251:AL1251)),0)</f>
        <v>4</v>
      </c>
      <c r="AQ1251" s="7">
        <f>IF(T1251&gt;0,RANK(T1251,(N1251:P1251,Q1251:AL1251)),0)</f>
        <v>0</v>
      </c>
      <c r="AR1251" s="2">
        <f t="shared" si="482"/>
        <v>1.8914765338692518E-3</v>
      </c>
      <c r="AS1251" s="2">
        <f t="shared" si="483"/>
        <v>0</v>
      </c>
      <c r="AT1251" s="2">
        <f t="shared" si="484"/>
        <v>4.0193876344721598E-3</v>
      </c>
      <c r="AU1251" s="2">
        <f t="shared" si="485"/>
        <v>0</v>
      </c>
      <c r="AW1251" t="s">
        <v>624</v>
      </c>
      <c r="AX1251" t="s">
        <v>3135</v>
      </c>
      <c r="BA1251" s="127">
        <v>24</v>
      </c>
      <c r="BB1251" s="130">
        <v>13</v>
      </c>
      <c r="BC1251" s="131">
        <f t="shared" si="475"/>
        <v>24013</v>
      </c>
      <c r="BE1251" s="7" t="s">
        <v>3271</v>
      </c>
    </row>
    <row r="1252" spans="1:57" hidden="1" outlineLevel="1" x14ac:dyDescent="0.2">
      <c r="A1252" t="s">
        <v>972</v>
      </c>
      <c r="B1252" t="s">
        <v>3135</v>
      </c>
      <c r="C1252" s="1">
        <f t="shared" si="476"/>
        <v>54930</v>
      </c>
      <c r="D1252" s="7">
        <f>RANK(N1252,(N1252:P1252,Q1252:AL1252))</f>
        <v>2</v>
      </c>
      <c r="E1252" s="7">
        <f>RANK(O1252,(N1252:P1252,Q1252:AL1252))</f>
        <v>1</v>
      </c>
      <c r="F1252" s="7">
        <f>IF(P1252&gt;0,RANK(P1252,(N1252:P1252,Q1252:AL1252)),0)</f>
        <v>3</v>
      </c>
      <c r="G1252" s="1">
        <f t="shared" si="477"/>
        <v>12958</v>
      </c>
      <c r="H1252" s="2">
        <f t="shared" si="462"/>
        <v>0.23590023666484616</v>
      </c>
      <c r="I1252" s="2"/>
      <c r="J1252" s="2">
        <f t="shared" si="478"/>
        <v>0.28121245221190605</v>
      </c>
      <c r="K1252" s="2">
        <f t="shared" si="479"/>
        <v>0.51711268887675221</v>
      </c>
      <c r="L1252" s="2">
        <f t="shared" si="480"/>
        <v>0.19961769524849809</v>
      </c>
      <c r="M1252" s="2">
        <f t="shared" si="481"/>
        <v>2.0571636628436418E-3</v>
      </c>
      <c r="N1252" s="1">
        <v>15447</v>
      </c>
      <c r="O1252" s="1">
        <v>28405</v>
      </c>
      <c r="P1252" s="1">
        <v>10965</v>
      </c>
      <c r="Q1252" s="1">
        <v>69</v>
      </c>
      <c r="R1252" s="1">
        <v>8</v>
      </c>
      <c r="S1252" s="1">
        <v>23</v>
      </c>
      <c r="T1252" s="1">
        <v>8</v>
      </c>
      <c r="U1252" s="1">
        <v>3</v>
      </c>
      <c r="W1252" s="1">
        <v>1</v>
      </c>
      <c r="X1252" s="1">
        <v>1</v>
      </c>
      <c r="AN1252" s="7">
        <f>IF(Q1252&gt;0,RANK(Q1252,(N1252:P1252,Q1252:AL1252)),0)</f>
        <v>4</v>
      </c>
      <c r="AO1252" s="7">
        <f>IF(R1252&gt;0,RANK(R1252,(N1252:P1252,Q1252:AL1252)),0)</f>
        <v>6</v>
      </c>
      <c r="AP1252" s="7">
        <f>IF(S1252&gt;0,RANK(S1252,(N1252:P1252,Q1252:AL1252)),0)</f>
        <v>5</v>
      </c>
      <c r="AQ1252" s="7">
        <f>IF(T1252&gt;0,RANK(T1252,(N1252:P1252,Q1252:AL1252)),0)</f>
        <v>6</v>
      </c>
      <c r="AR1252" s="2">
        <f t="shared" si="482"/>
        <v>1.2561441835062808E-3</v>
      </c>
      <c r="AS1252" s="2">
        <f t="shared" si="483"/>
        <v>1.4563990533406152E-4</v>
      </c>
      <c r="AT1252" s="2">
        <f t="shared" si="484"/>
        <v>4.187147278354269E-4</v>
      </c>
      <c r="AU1252" s="2">
        <f t="shared" si="485"/>
        <v>1.4563990533406152E-4</v>
      </c>
      <c r="AW1252" t="s">
        <v>972</v>
      </c>
      <c r="AX1252" t="s">
        <v>3135</v>
      </c>
      <c r="BA1252" s="127">
        <v>24</v>
      </c>
      <c r="BB1252" s="130">
        <v>15</v>
      </c>
      <c r="BC1252" s="131">
        <f t="shared" si="475"/>
        <v>24015</v>
      </c>
      <c r="BE1252" s="7" t="s">
        <v>3271</v>
      </c>
    </row>
    <row r="1253" spans="1:57" hidden="1" outlineLevel="1" x14ac:dyDescent="0.2">
      <c r="A1253" t="s">
        <v>377</v>
      </c>
      <c r="B1253" t="s">
        <v>3135</v>
      </c>
      <c r="C1253" s="1">
        <f t="shared" si="476"/>
        <v>27319</v>
      </c>
      <c r="D1253" s="7">
        <f>RANK(N1253,(N1253:P1253,Q1253:AL1253))</f>
        <v>2</v>
      </c>
      <c r="E1253" s="7">
        <f>RANK(O1253,(N1253:P1253,Q1253:AL1253))</f>
        <v>1</v>
      </c>
      <c r="F1253" s="7">
        <f>IF(P1253&gt;0,RANK(P1253,(N1253:P1253,Q1253:AL1253)),0)</f>
        <v>3</v>
      </c>
      <c r="G1253" s="1">
        <f t="shared" si="477"/>
        <v>552</v>
      </c>
      <c r="H1253" s="2">
        <f t="shared" si="462"/>
        <v>2.0205717632416999E-2</v>
      </c>
      <c r="I1253" s="2"/>
      <c r="J1253" s="2">
        <f t="shared" si="478"/>
        <v>0.37453786741828032</v>
      </c>
      <c r="K1253" s="2">
        <f t="shared" si="479"/>
        <v>0.39474358505069734</v>
      </c>
      <c r="L1253" s="2">
        <f t="shared" si="480"/>
        <v>0.22383689007650354</v>
      </c>
      <c r="M1253" s="2">
        <f t="shared" si="481"/>
        <v>6.881657454518797E-3</v>
      </c>
      <c r="N1253" s="1">
        <v>10232</v>
      </c>
      <c r="O1253" s="1">
        <v>10784</v>
      </c>
      <c r="P1253" s="1">
        <v>6115</v>
      </c>
      <c r="Q1253" s="1">
        <v>117</v>
      </c>
      <c r="R1253" s="1">
        <v>6</v>
      </c>
      <c r="S1253" s="1">
        <v>65</v>
      </c>
      <c r="AN1253" s="7">
        <f>IF(Q1253&gt;0,RANK(Q1253,(N1253:P1253,Q1253:AL1253)),0)</f>
        <v>4</v>
      </c>
      <c r="AO1253" s="7">
        <f>IF(R1253&gt;0,RANK(R1253,(N1253:P1253,Q1253:AL1253)),0)</f>
        <v>6</v>
      </c>
      <c r="AP1253" s="7">
        <f>IF(S1253&gt;0,RANK(S1253,(N1253:P1253,Q1253:AL1253)),0)</f>
        <v>5</v>
      </c>
      <c r="AQ1253" s="7">
        <f>IF(T1253&gt;0,RANK(T1253,(N1253:P1253,Q1253:AL1253)),0)</f>
        <v>0</v>
      </c>
      <c r="AR1253" s="2">
        <f t="shared" si="482"/>
        <v>4.2827336286101244E-3</v>
      </c>
      <c r="AS1253" s="2">
        <f t="shared" si="483"/>
        <v>2.1962736556975E-4</v>
      </c>
      <c r="AT1253" s="2">
        <f t="shared" si="484"/>
        <v>2.3792964603389583E-3</v>
      </c>
      <c r="AU1253" s="2">
        <f t="shared" si="485"/>
        <v>0</v>
      </c>
      <c r="AW1253" t="s">
        <v>377</v>
      </c>
      <c r="AX1253" t="s">
        <v>3135</v>
      </c>
      <c r="BA1253" s="127">
        <v>24</v>
      </c>
      <c r="BB1253" s="130">
        <v>17</v>
      </c>
      <c r="BC1253" s="131">
        <f t="shared" si="475"/>
        <v>24017</v>
      </c>
      <c r="BE1253" s="7" t="s">
        <v>3271</v>
      </c>
    </row>
    <row r="1254" spans="1:57" hidden="1" outlineLevel="1" x14ac:dyDescent="0.2">
      <c r="A1254" t="s">
        <v>195</v>
      </c>
      <c r="B1254" t="s">
        <v>3135</v>
      </c>
      <c r="C1254" s="1">
        <f t="shared" si="476"/>
        <v>38454</v>
      </c>
      <c r="D1254" s="7">
        <f>RANK(N1254,(N1254:P1254,Q1254:AL1254))</f>
        <v>2</v>
      </c>
      <c r="E1254" s="7">
        <f>RANK(O1254,(N1254:P1254,Q1254:AL1254))</f>
        <v>1</v>
      </c>
      <c r="F1254" s="7">
        <f>IF(P1254&gt;0,RANK(P1254,(N1254:P1254,Q1254:AL1254)),0)</f>
        <v>3</v>
      </c>
      <c r="G1254" s="1">
        <f t="shared" si="477"/>
        <v>2795</v>
      </c>
      <c r="H1254" s="2">
        <f t="shared" si="462"/>
        <v>7.2684246112238005E-2</v>
      </c>
      <c r="I1254" s="2"/>
      <c r="J1254" s="2">
        <f t="shared" si="478"/>
        <v>0.37702189629167315</v>
      </c>
      <c r="K1254" s="2">
        <f t="shared" si="479"/>
        <v>0.44970614240391116</v>
      </c>
      <c r="L1254" s="2">
        <f t="shared" si="480"/>
        <v>0.16905913559057575</v>
      </c>
      <c r="M1254" s="2">
        <f t="shared" si="481"/>
        <v>4.212825713839935E-3</v>
      </c>
      <c r="N1254" s="1">
        <v>14498</v>
      </c>
      <c r="O1254" s="1">
        <v>17293</v>
      </c>
      <c r="P1254" s="1">
        <v>6501</v>
      </c>
      <c r="Q1254" s="1">
        <v>46</v>
      </c>
      <c r="S1254" s="1">
        <v>111</v>
      </c>
      <c r="T1254" s="1">
        <v>2</v>
      </c>
      <c r="U1254" s="1">
        <v>1</v>
      </c>
      <c r="V1254" s="1">
        <v>1</v>
      </c>
      <c r="W1254" s="1">
        <v>1</v>
      </c>
      <c r="AN1254" s="7">
        <f>IF(Q1254&gt;0,RANK(Q1254,(N1254:P1254,Q1254:AL1254)),0)</f>
        <v>5</v>
      </c>
      <c r="AO1254" s="7">
        <f>IF(R1254&gt;0,RANK(R1254,(N1254:P1254,Q1254:AL1254)),0)</f>
        <v>0</v>
      </c>
      <c r="AP1254" s="7">
        <f>IF(S1254&gt;0,RANK(S1254,(N1254:P1254,Q1254:AL1254)),0)</f>
        <v>4</v>
      </c>
      <c r="AQ1254" s="7">
        <f>IF(T1254&gt;0,RANK(T1254,(N1254:P1254,Q1254:AL1254)),0)</f>
        <v>6</v>
      </c>
      <c r="AR1254" s="2">
        <f t="shared" si="482"/>
        <v>1.196234461954543E-3</v>
      </c>
      <c r="AS1254" s="2">
        <f t="shared" si="483"/>
        <v>0</v>
      </c>
      <c r="AT1254" s="2">
        <f t="shared" si="484"/>
        <v>2.8865657668903106E-3</v>
      </c>
      <c r="AU1254" s="2">
        <f t="shared" si="485"/>
        <v>5.201019399802361E-5</v>
      </c>
      <c r="AW1254" t="s">
        <v>195</v>
      </c>
      <c r="AX1254" t="s">
        <v>3135</v>
      </c>
      <c r="BA1254" s="127">
        <v>24</v>
      </c>
      <c r="BB1254" s="130">
        <v>19</v>
      </c>
      <c r="BC1254" s="131">
        <f t="shared" si="475"/>
        <v>24019</v>
      </c>
      <c r="BE1254" s="7" t="s">
        <v>3271</v>
      </c>
    </row>
    <row r="1255" spans="1:57" hidden="1" outlineLevel="1" x14ac:dyDescent="0.2">
      <c r="A1255" t="s">
        <v>196</v>
      </c>
      <c r="B1255" t="s">
        <v>3135</v>
      </c>
      <c r="C1255" s="1">
        <f t="shared" si="476"/>
        <v>10957</v>
      </c>
      <c r="D1255" s="7">
        <f>RANK(N1255,(N1255:P1255,Q1255:AL1255))</f>
        <v>2</v>
      </c>
      <c r="E1255" s="7">
        <f>RANK(O1255,(N1255:P1255,Q1255:AL1255))</f>
        <v>1</v>
      </c>
      <c r="F1255" s="7">
        <f>IF(P1255&gt;0,RANK(P1255,(N1255:P1255,Q1255:AL1255)),0)</f>
        <v>3</v>
      </c>
      <c r="G1255" s="1">
        <f t="shared" si="477"/>
        <v>1001</v>
      </c>
      <c r="H1255" s="2">
        <f t="shared" si="462"/>
        <v>9.1357123300173398E-2</v>
      </c>
      <c r="I1255" s="2"/>
      <c r="J1255" s="2">
        <f t="shared" si="478"/>
        <v>0.35894861732225974</v>
      </c>
      <c r="K1255" s="2">
        <f t="shared" si="479"/>
        <v>0.45030574062243317</v>
      </c>
      <c r="L1255" s="2">
        <f t="shared" si="480"/>
        <v>0.18344437345988865</v>
      </c>
      <c r="M1255" s="2">
        <f t="shared" si="481"/>
        <v>7.3012685954183809E-3</v>
      </c>
      <c r="N1255" s="1">
        <v>3933</v>
      </c>
      <c r="O1255" s="1">
        <v>4934</v>
      </c>
      <c r="P1255" s="1">
        <v>2010</v>
      </c>
      <c r="Q1255" s="1">
        <v>71</v>
      </c>
      <c r="S1255" s="1">
        <v>9</v>
      </c>
      <c r="AN1255" s="7">
        <f>IF(Q1255&gt;0,RANK(Q1255,(N1255:P1255,Q1255:AL1255)),0)</f>
        <v>4</v>
      </c>
      <c r="AO1255" s="7">
        <f>IF(R1255&gt;0,RANK(R1255,(N1255:P1255,Q1255:AL1255)),0)</f>
        <v>0</v>
      </c>
      <c r="AP1255" s="7">
        <f>IF(S1255&gt;0,RANK(S1255,(N1255:P1255,Q1255:AL1255)),0)</f>
        <v>5</v>
      </c>
      <c r="AQ1255" s="7">
        <f>IF(T1255&gt;0,RANK(T1255,(N1255:P1255,Q1255:AL1255)),0)</f>
        <v>0</v>
      </c>
      <c r="AR1255" s="2">
        <f t="shared" si="482"/>
        <v>6.4798758784338781E-3</v>
      </c>
      <c r="AS1255" s="2">
        <f t="shared" si="483"/>
        <v>0</v>
      </c>
      <c r="AT1255" s="2">
        <f t="shared" si="484"/>
        <v>8.2139271698457609E-4</v>
      </c>
      <c r="AU1255" s="2">
        <f t="shared" si="485"/>
        <v>0</v>
      </c>
      <c r="AW1255" t="s">
        <v>196</v>
      </c>
      <c r="AX1255" t="s">
        <v>3135</v>
      </c>
      <c r="BA1255" s="127">
        <v>24</v>
      </c>
      <c r="BB1255" s="130">
        <v>21</v>
      </c>
      <c r="BC1255" s="131">
        <f t="shared" si="475"/>
        <v>24021</v>
      </c>
      <c r="BE1255" s="7" t="s">
        <v>3271</v>
      </c>
    </row>
    <row r="1256" spans="1:57" hidden="1" outlineLevel="1" x14ac:dyDescent="0.2">
      <c r="A1256" t="s">
        <v>1550</v>
      </c>
      <c r="B1256" t="s">
        <v>3135</v>
      </c>
      <c r="C1256" s="1">
        <f t="shared" si="476"/>
        <v>64691</v>
      </c>
      <c r="D1256" s="7">
        <f>RANK(N1256,(N1256:P1256,Q1256:AL1256))</f>
        <v>2</v>
      </c>
      <c r="E1256" s="7">
        <f>RANK(O1256,(N1256:P1256,Q1256:AL1256))</f>
        <v>1</v>
      </c>
      <c r="F1256" s="7">
        <f>IF(P1256&gt;0,RANK(P1256,(N1256:P1256,Q1256:AL1256)),0)</f>
        <v>3</v>
      </c>
      <c r="G1256" s="1">
        <f t="shared" si="477"/>
        <v>9442</v>
      </c>
      <c r="H1256" s="2">
        <f t="shared" si="462"/>
        <v>0.14595538792104001</v>
      </c>
      <c r="I1256" s="2"/>
      <c r="J1256" s="2">
        <f t="shared" si="478"/>
        <v>0.33772858666584221</v>
      </c>
      <c r="K1256" s="2">
        <f t="shared" si="479"/>
        <v>0.48368397458688228</v>
      </c>
      <c r="L1256" s="2">
        <f t="shared" si="480"/>
        <v>0.17580498060008348</v>
      </c>
      <c r="M1256" s="2">
        <f t="shared" si="481"/>
        <v>2.7824581471920795E-3</v>
      </c>
      <c r="N1256" s="1">
        <v>21848</v>
      </c>
      <c r="O1256" s="1">
        <v>31290</v>
      </c>
      <c r="P1256" s="1">
        <v>11373</v>
      </c>
      <c r="Q1256" s="1">
        <v>131</v>
      </c>
      <c r="R1256" s="1">
        <v>5</v>
      </c>
      <c r="S1256" s="1">
        <v>34</v>
      </c>
      <c r="T1256" s="1">
        <v>4</v>
      </c>
      <c r="U1256" s="1">
        <v>2</v>
      </c>
      <c r="V1256" s="1">
        <v>4</v>
      </c>
      <c r="AN1256" s="7">
        <f>IF(Q1256&gt;0,RANK(Q1256,(N1256:P1256,Q1256:AL1256)),0)</f>
        <v>4</v>
      </c>
      <c r="AO1256" s="7">
        <f>IF(R1256&gt;0,RANK(R1256,(N1256:P1256,Q1256:AL1256)),0)</f>
        <v>6</v>
      </c>
      <c r="AP1256" s="7">
        <f>IF(S1256&gt;0,RANK(S1256,(N1256:P1256,Q1256:AL1256)),0)</f>
        <v>5</v>
      </c>
      <c r="AQ1256" s="7">
        <f>IF(T1256&gt;0,RANK(T1256,(N1256:P1256,Q1256:AL1256)),0)</f>
        <v>7</v>
      </c>
      <c r="AR1256" s="2">
        <f t="shared" si="482"/>
        <v>2.0250112071230927E-3</v>
      </c>
      <c r="AS1256" s="2">
        <f t="shared" si="483"/>
        <v>7.7290504088667672E-5</v>
      </c>
      <c r="AT1256" s="2">
        <f t="shared" si="484"/>
        <v>5.2557542780294012E-4</v>
      </c>
      <c r="AU1256" s="2">
        <f t="shared" si="485"/>
        <v>6.183240327093413E-5</v>
      </c>
      <c r="AW1256" t="s">
        <v>1550</v>
      </c>
      <c r="AX1256" t="s">
        <v>3135</v>
      </c>
      <c r="BA1256" s="127">
        <v>24</v>
      </c>
      <c r="BB1256" s="130">
        <v>23</v>
      </c>
      <c r="BC1256" s="131">
        <f t="shared" si="475"/>
        <v>24023</v>
      </c>
      <c r="BE1256" s="7" t="s">
        <v>3271</v>
      </c>
    </row>
    <row r="1257" spans="1:57" hidden="1" outlineLevel="1" x14ac:dyDescent="0.2">
      <c r="A1257" t="s">
        <v>2180</v>
      </c>
      <c r="B1257" t="s">
        <v>3135</v>
      </c>
      <c r="C1257" s="1">
        <f t="shared" si="476"/>
        <v>10580</v>
      </c>
      <c r="D1257" s="7">
        <f>RANK(N1257,(N1257:P1257,Q1257:AL1257))</f>
        <v>2</v>
      </c>
      <c r="E1257" s="7">
        <f>RANK(O1257,(N1257:P1257,Q1257:AL1257))</f>
        <v>1</v>
      </c>
      <c r="F1257" s="7">
        <f>IF(P1257&gt;0,RANK(P1257,(N1257:P1257,Q1257:AL1257)),0)</f>
        <v>3</v>
      </c>
      <c r="G1257" s="1">
        <f t="shared" si="477"/>
        <v>2858</v>
      </c>
      <c r="H1257" s="2">
        <f t="shared" si="462"/>
        <v>0.27013232514177693</v>
      </c>
      <c r="I1257" s="2"/>
      <c r="J1257" s="2">
        <f t="shared" si="478"/>
        <v>0.26994328922495275</v>
      </c>
      <c r="K1257" s="2">
        <f t="shared" si="479"/>
        <v>0.54007561436672968</v>
      </c>
      <c r="L1257" s="2">
        <f t="shared" si="480"/>
        <v>0.18780718336483931</v>
      </c>
      <c r="M1257" s="2">
        <f t="shared" si="481"/>
        <v>2.1739130434783038E-3</v>
      </c>
      <c r="N1257" s="1">
        <v>2856</v>
      </c>
      <c r="O1257" s="1">
        <v>5714</v>
      </c>
      <c r="P1257" s="1">
        <v>1987</v>
      </c>
      <c r="Q1257" s="1">
        <v>18</v>
      </c>
      <c r="S1257" s="1">
        <v>5</v>
      </c>
      <c r="AN1257" s="7">
        <f>IF(Q1257&gt;0,RANK(Q1257,(N1257:P1257,Q1257:AL1257)),0)</f>
        <v>4</v>
      </c>
      <c r="AO1257" s="7">
        <f>IF(R1257&gt;0,RANK(R1257,(N1257:P1257,Q1257:AL1257)),0)</f>
        <v>0</v>
      </c>
      <c r="AP1257" s="7">
        <f>IF(S1257&gt;0,RANK(S1257,(N1257:P1257,Q1257:AL1257)),0)</f>
        <v>5</v>
      </c>
      <c r="AQ1257" s="7">
        <f>IF(T1257&gt;0,RANK(T1257,(N1257:P1257,Q1257:AL1257)),0)</f>
        <v>0</v>
      </c>
      <c r="AR1257" s="2">
        <f t="shared" si="482"/>
        <v>1.7013232514177694E-3</v>
      </c>
      <c r="AS1257" s="2">
        <f t="shared" si="483"/>
        <v>0</v>
      </c>
      <c r="AT1257" s="2">
        <f t="shared" si="484"/>
        <v>4.7258979206049151E-4</v>
      </c>
      <c r="AU1257" s="2">
        <f t="shared" si="485"/>
        <v>0</v>
      </c>
      <c r="AW1257" t="s">
        <v>2180</v>
      </c>
      <c r="AX1257" t="s">
        <v>3135</v>
      </c>
      <c r="BA1257" s="127">
        <v>24</v>
      </c>
      <c r="BB1257" s="130">
        <v>25</v>
      </c>
      <c r="BC1257" s="131">
        <f t="shared" si="475"/>
        <v>24025</v>
      </c>
      <c r="BE1257" s="7" t="s">
        <v>3271</v>
      </c>
    </row>
    <row r="1258" spans="1:57" hidden="1" outlineLevel="1" x14ac:dyDescent="0.2">
      <c r="A1258" t="s">
        <v>2372</v>
      </c>
      <c r="B1258" t="s">
        <v>3135</v>
      </c>
      <c r="C1258" s="1">
        <f t="shared" si="476"/>
        <v>80687</v>
      </c>
      <c r="D1258" s="7">
        <f>RANK(N1258,(N1258:P1258,Q1258:AL1258))</f>
        <v>2</v>
      </c>
      <c r="E1258" s="7">
        <f>RANK(O1258,(N1258:P1258,Q1258:AL1258))</f>
        <v>1</v>
      </c>
      <c r="F1258" s="7">
        <f>IF(P1258&gt;0,RANK(P1258,(N1258:P1258,Q1258:AL1258)),0)</f>
        <v>3</v>
      </c>
      <c r="G1258" s="1">
        <f t="shared" si="477"/>
        <v>9186</v>
      </c>
      <c r="H1258" s="2">
        <f t="shared" si="462"/>
        <v>0.11384733600208212</v>
      </c>
      <c r="I1258" s="2"/>
      <c r="J1258" s="2">
        <f t="shared" si="478"/>
        <v>0.33665894134123214</v>
      </c>
      <c r="K1258" s="2">
        <f t="shared" si="479"/>
        <v>0.45050627734331428</v>
      </c>
      <c r="L1258" s="2">
        <f t="shared" si="480"/>
        <v>0.21071548080855651</v>
      </c>
      <c r="M1258" s="2">
        <f t="shared" si="481"/>
        <v>2.119300506897015E-3</v>
      </c>
      <c r="N1258" s="1">
        <v>27164</v>
      </c>
      <c r="O1258" s="1">
        <v>36350</v>
      </c>
      <c r="P1258" s="1">
        <v>17002</v>
      </c>
      <c r="Q1258" s="1">
        <v>116</v>
      </c>
      <c r="R1258" s="1">
        <v>3</v>
      </c>
      <c r="S1258" s="1">
        <v>45</v>
      </c>
      <c r="U1258" s="1">
        <v>5</v>
      </c>
      <c r="V1258" s="1">
        <v>1</v>
      </c>
      <c r="W1258" s="1">
        <v>1</v>
      </c>
      <c r="AN1258" s="7">
        <f>IF(Q1258&gt;0,RANK(Q1258,(N1258:P1258,Q1258:AL1258)),0)</f>
        <v>4</v>
      </c>
      <c r="AO1258" s="7">
        <f>IF(R1258&gt;0,RANK(R1258,(N1258:P1258,Q1258:AL1258)),0)</f>
        <v>7</v>
      </c>
      <c r="AP1258" s="7">
        <f>IF(S1258&gt;0,RANK(S1258,(N1258:P1258,Q1258:AL1258)),0)</f>
        <v>5</v>
      </c>
      <c r="AQ1258" s="7">
        <f>IF(T1258&gt;0,RANK(T1258,(N1258:P1258,Q1258:AL1258)),0)</f>
        <v>0</v>
      </c>
      <c r="AR1258" s="2">
        <f t="shared" si="482"/>
        <v>1.4376541450295587E-3</v>
      </c>
      <c r="AS1258" s="2">
        <f t="shared" si="483"/>
        <v>3.7180710647316173E-5</v>
      </c>
      <c r="AT1258" s="2">
        <f t="shared" si="484"/>
        <v>5.5771065970974256E-4</v>
      </c>
      <c r="AU1258" s="2">
        <f t="shared" si="485"/>
        <v>0</v>
      </c>
      <c r="AW1258" t="s">
        <v>2372</v>
      </c>
      <c r="AX1258" t="s">
        <v>3135</v>
      </c>
      <c r="BA1258" s="127">
        <v>24</v>
      </c>
      <c r="BB1258" s="130">
        <v>27</v>
      </c>
      <c r="BC1258" s="131">
        <f t="shared" si="475"/>
        <v>24027</v>
      </c>
      <c r="BE1258" s="7" t="s">
        <v>3271</v>
      </c>
    </row>
    <row r="1259" spans="1:57" hidden="1" outlineLevel="1" x14ac:dyDescent="0.2">
      <c r="A1259" t="s">
        <v>460</v>
      </c>
      <c r="B1259" t="s">
        <v>3135</v>
      </c>
      <c r="C1259" s="1">
        <f t="shared" si="476"/>
        <v>99798</v>
      </c>
      <c r="D1259" s="7">
        <f>RANK(N1259,(N1259:P1259,Q1259:AL1259))</f>
        <v>1</v>
      </c>
      <c r="E1259" s="7">
        <f>RANK(O1259,(N1259:P1259,Q1259:AL1259))</f>
        <v>2</v>
      </c>
      <c r="F1259" s="7">
        <f>IF(P1259&gt;0,RANK(P1259,(N1259:P1259,Q1259:AL1259)),0)</f>
        <v>3</v>
      </c>
      <c r="G1259" s="1">
        <f t="shared" si="477"/>
        <v>6169</v>
      </c>
      <c r="H1259" s="2">
        <f t="shared" si="462"/>
        <v>6.1814866029379349E-2</v>
      </c>
      <c r="I1259" s="2"/>
      <c r="J1259" s="2">
        <f t="shared" si="478"/>
        <v>0.44853604280646908</v>
      </c>
      <c r="K1259" s="2">
        <f t="shared" si="479"/>
        <v>0.38672117677708973</v>
      </c>
      <c r="L1259" s="2">
        <f t="shared" si="480"/>
        <v>0.16214753802681417</v>
      </c>
      <c r="M1259" s="2">
        <f t="shared" si="481"/>
        <v>2.5952423896270227E-3</v>
      </c>
      <c r="N1259" s="1">
        <v>44763</v>
      </c>
      <c r="O1259" s="1">
        <v>38594</v>
      </c>
      <c r="P1259" s="1">
        <v>16182</v>
      </c>
      <c r="Q1259" s="1">
        <v>146</v>
      </c>
      <c r="R1259" s="1">
        <v>2</v>
      </c>
      <c r="S1259" s="1">
        <v>86</v>
      </c>
      <c r="T1259" s="1">
        <v>1</v>
      </c>
      <c r="U1259" s="1">
        <v>9</v>
      </c>
      <c r="V1259" s="1">
        <v>9</v>
      </c>
      <c r="W1259" s="1">
        <v>3</v>
      </c>
      <c r="X1259" s="1">
        <v>3</v>
      </c>
      <c r="AN1259" s="7">
        <f>IF(Q1259&gt;0,RANK(Q1259,(N1259:P1259,Q1259:AL1259)),0)</f>
        <v>4</v>
      </c>
      <c r="AO1259" s="7">
        <f>IF(R1259&gt;0,RANK(R1259,(N1259:P1259,Q1259:AL1259)),0)</f>
        <v>10</v>
      </c>
      <c r="AP1259" s="7">
        <f>IF(S1259&gt;0,RANK(S1259,(N1259:P1259,Q1259:AL1259)),0)</f>
        <v>5</v>
      </c>
      <c r="AQ1259" s="7">
        <f>IF(T1259&gt;0,RANK(T1259,(N1259:P1259,Q1259:AL1259)),0)</f>
        <v>11</v>
      </c>
      <c r="AR1259" s="2">
        <f t="shared" si="482"/>
        <v>1.4629551694422733E-3</v>
      </c>
      <c r="AS1259" s="2">
        <f t="shared" si="483"/>
        <v>2.0040481773181829E-5</v>
      </c>
      <c r="AT1259" s="2">
        <f t="shared" si="484"/>
        <v>8.6174071624681853E-4</v>
      </c>
      <c r="AU1259" s="2">
        <f t="shared" si="485"/>
        <v>1.0020240886590914E-5</v>
      </c>
      <c r="AW1259" t="s">
        <v>460</v>
      </c>
      <c r="AX1259" t="s">
        <v>3135</v>
      </c>
      <c r="BA1259" s="127">
        <v>24</v>
      </c>
      <c r="BB1259" s="130">
        <v>29</v>
      </c>
      <c r="BC1259" s="131">
        <f t="shared" si="475"/>
        <v>24029</v>
      </c>
      <c r="BE1259" s="7" t="s">
        <v>3271</v>
      </c>
    </row>
    <row r="1260" spans="1:57" hidden="1" outlineLevel="1" x14ac:dyDescent="0.2">
      <c r="A1260" t="s">
        <v>1639</v>
      </c>
      <c r="B1260" t="s">
        <v>3135</v>
      </c>
      <c r="C1260" s="1">
        <f t="shared" si="476"/>
        <v>7628</v>
      </c>
      <c r="D1260" s="7">
        <f>RANK(N1260,(N1260:P1260,Q1260:AL1260))</f>
        <v>2</v>
      </c>
      <c r="E1260" s="7">
        <f>RANK(O1260,(N1260:P1260,Q1260:AL1260))</f>
        <v>1</v>
      </c>
      <c r="F1260" s="7">
        <f>IF(P1260&gt;0,RANK(P1260,(N1260:P1260,Q1260:AL1260)),0)</f>
        <v>3</v>
      </c>
      <c r="G1260" s="1">
        <f t="shared" si="477"/>
        <v>1</v>
      </c>
      <c r="H1260" s="2">
        <f t="shared" si="462"/>
        <v>1.3109596224436288E-4</v>
      </c>
      <c r="I1260" s="2"/>
      <c r="J1260" s="2">
        <f t="shared" si="478"/>
        <v>0.40547981122181437</v>
      </c>
      <c r="K1260" s="2">
        <f t="shared" si="479"/>
        <v>0.40561090718405873</v>
      </c>
      <c r="L1260" s="2">
        <f t="shared" si="480"/>
        <v>0.18497640272679602</v>
      </c>
      <c r="M1260" s="2">
        <f t="shared" si="481"/>
        <v>3.9328788673309301E-3</v>
      </c>
      <c r="N1260" s="1">
        <v>3093</v>
      </c>
      <c r="O1260" s="1">
        <v>3094</v>
      </c>
      <c r="P1260" s="1">
        <v>1411</v>
      </c>
      <c r="Q1260" s="1">
        <v>19</v>
      </c>
      <c r="S1260" s="1">
        <v>11</v>
      </c>
      <c r="AN1260" s="7">
        <f>IF(Q1260&gt;0,RANK(Q1260,(N1260:P1260,Q1260:AL1260)),0)</f>
        <v>4</v>
      </c>
      <c r="AO1260" s="7">
        <f>IF(R1260&gt;0,RANK(R1260,(N1260:P1260,Q1260:AL1260)),0)</f>
        <v>0</v>
      </c>
      <c r="AP1260" s="7">
        <f>IF(S1260&gt;0,RANK(S1260,(N1260:P1260,Q1260:AL1260)),0)</f>
        <v>5</v>
      </c>
      <c r="AQ1260" s="7">
        <f>IF(T1260&gt;0,RANK(T1260,(N1260:P1260,Q1260:AL1260)),0)</f>
        <v>0</v>
      </c>
      <c r="AR1260" s="2">
        <f t="shared" si="482"/>
        <v>2.4908232826428944E-3</v>
      </c>
      <c r="AS1260" s="2">
        <f t="shared" si="483"/>
        <v>0</v>
      </c>
      <c r="AT1260" s="2">
        <f t="shared" si="484"/>
        <v>1.4420555846879916E-3</v>
      </c>
      <c r="AU1260" s="2">
        <f t="shared" si="485"/>
        <v>0</v>
      </c>
      <c r="AW1260" t="s">
        <v>1639</v>
      </c>
      <c r="AX1260" t="s">
        <v>3135</v>
      </c>
      <c r="BA1260" s="127">
        <v>24</v>
      </c>
      <c r="BB1260" s="130">
        <v>31</v>
      </c>
      <c r="BC1260" s="131">
        <f t="shared" si="475"/>
        <v>24031</v>
      </c>
      <c r="BE1260" s="7" t="s">
        <v>3271</v>
      </c>
    </row>
    <row r="1261" spans="1:57" hidden="1" outlineLevel="1" x14ac:dyDescent="0.2">
      <c r="A1261" t="s">
        <v>2256</v>
      </c>
      <c r="B1261" t="s">
        <v>3135</v>
      </c>
      <c r="C1261" s="1">
        <f t="shared" si="476"/>
        <v>362613</v>
      </c>
      <c r="D1261" s="7">
        <f>RANK(N1261,(N1261:P1261,Q1261:AL1261))</f>
        <v>1</v>
      </c>
      <c r="E1261" s="7">
        <f>RANK(O1261,(N1261:P1261,Q1261:AL1261))</f>
        <v>2</v>
      </c>
      <c r="F1261" s="7">
        <f>IF(P1261&gt;0,RANK(P1261,(N1261:P1261,Q1261:AL1261)),0)</f>
        <v>3</v>
      </c>
      <c r="G1261" s="1">
        <f t="shared" si="477"/>
        <v>80052</v>
      </c>
      <c r="H1261" s="2">
        <f t="shared" si="462"/>
        <v>0.22076428589157035</v>
      </c>
      <c r="I1261" s="2"/>
      <c r="J1261" s="2">
        <f t="shared" si="478"/>
        <v>0.5508820698651179</v>
      </c>
      <c r="K1261" s="2">
        <f t="shared" si="479"/>
        <v>0.33011778397354757</v>
      </c>
      <c r="L1261" s="2">
        <f t="shared" si="480"/>
        <v>0.1157459881471431</v>
      </c>
      <c r="M1261" s="2">
        <f t="shared" si="481"/>
        <v>3.2541580141914328E-3</v>
      </c>
      <c r="N1261" s="1">
        <v>199757</v>
      </c>
      <c r="O1261" s="1">
        <v>119705</v>
      </c>
      <c r="P1261" s="1">
        <v>41971</v>
      </c>
      <c r="Q1261" s="1">
        <v>702</v>
      </c>
      <c r="R1261" s="1">
        <v>2</v>
      </c>
      <c r="S1261" s="1">
        <v>276</v>
      </c>
      <c r="T1261" s="1">
        <v>4</v>
      </c>
      <c r="U1261" s="1">
        <v>130</v>
      </c>
      <c r="V1261" s="1">
        <v>56</v>
      </c>
      <c r="W1261" s="1">
        <v>5</v>
      </c>
      <c r="X1261" s="1">
        <v>4</v>
      </c>
      <c r="Y1261" s="1">
        <v>1</v>
      </c>
      <c r="AN1261" s="7">
        <f>IF(Q1261&gt;0,RANK(Q1261,(N1261:P1261,Q1261:AL1261)),0)</f>
        <v>4</v>
      </c>
      <c r="AO1261" s="7">
        <f>IF(R1261&gt;0,RANK(R1261,(N1261:P1261,Q1261:AL1261)),0)</f>
        <v>11</v>
      </c>
      <c r="AP1261" s="7">
        <f>IF(S1261&gt;0,RANK(S1261,(N1261:P1261,Q1261:AL1261)),0)</f>
        <v>5</v>
      </c>
      <c r="AQ1261" s="7">
        <f>IF(T1261&gt;0,RANK(T1261,(N1261:P1261,Q1261:AL1261)),0)</f>
        <v>9</v>
      </c>
      <c r="AR1261" s="2">
        <f t="shared" si="482"/>
        <v>1.9359482423410082E-3</v>
      </c>
      <c r="AS1261" s="2">
        <f t="shared" si="483"/>
        <v>5.5155220579515905E-6</v>
      </c>
      <c r="AT1261" s="2">
        <f t="shared" si="484"/>
        <v>7.6114204399731948E-4</v>
      </c>
      <c r="AU1261" s="2">
        <f t="shared" si="485"/>
        <v>1.1031044115903181E-5</v>
      </c>
      <c r="AW1261" t="s">
        <v>2256</v>
      </c>
      <c r="AX1261" t="s">
        <v>3135</v>
      </c>
      <c r="BA1261" s="127">
        <v>24</v>
      </c>
      <c r="BB1261" s="130">
        <v>33</v>
      </c>
      <c r="BC1261" s="131">
        <f t="shared" si="475"/>
        <v>24033</v>
      </c>
      <c r="BE1261" s="7" t="s">
        <v>3271</v>
      </c>
    </row>
    <row r="1262" spans="1:57" hidden="1" outlineLevel="1" x14ac:dyDescent="0.2">
      <c r="A1262" t="s">
        <v>2203</v>
      </c>
      <c r="B1262" t="s">
        <v>3135</v>
      </c>
      <c r="C1262" s="1">
        <f t="shared" si="476"/>
        <v>256859</v>
      </c>
      <c r="D1262" s="7">
        <f>RANK(N1262,(N1262:P1262,Q1262:AL1262))</f>
        <v>1</v>
      </c>
      <c r="E1262" s="7">
        <f>RANK(O1262,(N1262:P1262,Q1262:AL1262))</f>
        <v>2</v>
      </c>
      <c r="F1262" s="7">
        <f>IF(P1262&gt;0,RANK(P1262,(N1262:P1262,Q1262:AL1262)),0)</f>
        <v>3</v>
      </c>
      <c r="G1262" s="1">
        <f t="shared" si="477"/>
        <v>105736</v>
      </c>
      <c r="H1262" s="2">
        <f t="shared" si="462"/>
        <v>0.41164997138507897</v>
      </c>
      <c r="I1262" s="2"/>
      <c r="J1262" s="2">
        <f t="shared" si="478"/>
        <v>0.65674552964856203</v>
      </c>
      <c r="K1262" s="2">
        <f t="shared" si="479"/>
        <v>0.24509555826348309</v>
      </c>
      <c r="L1262" s="2">
        <f t="shared" si="480"/>
        <v>9.0925371507325034E-2</v>
      </c>
      <c r="M1262" s="2">
        <f t="shared" si="481"/>
        <v>7.2335405806298464E-3</v>
      </c>
      <c r="N1262" s="1">
        <v>168691</v>
      </c>
      <c r="O1262" s="1">
        <v>62955</v>
      </c>
      <c r="P1262" s="1">
        <v>23355</v>
      </c>
      <c r="Q1262" s="1">
        <v>913</v>
      </c>
      <c r="R1262" s="1">
        <v>1</v>
      </c>
      <c r="S1262" s="1">
        <v>853</v>
      </c>
      <c r="T1262" s="1">
        <v>1</v>
      </c>
      <c r="U1262" s="1">
        <v>13</v>
      </c>
      <c r="V1262" s="1">
        <v>74</v>
      </c>
      <c r="X1262" s="1">
        <v>3</v>
      </c>
      <c r="AN1262" s="7">
        <f>IF(Q1262&gt;0,RANK(Q1262,(N1262:P1262,Q1262:AL1262)),0)</f>
        <v>4</v>
      </c>
      <c r="AO1262" s="7">
        <f>IF(R1262&gt;0,RANK(R1262,(N1262:P1262,Q1262:AL1262)),0)</f>
        <v>9</v>
      </c>
      <c r="AP1262" s="7">
        <f>IF(S1262&gt;0,RANK(S1262,(N1262:P1262,Q1262:AL1262)),0)</f>
        <v>5</v>
      </c>
      <c r="AQ1262" s="7">
        <f>IF(T1262&gt;0,RANK(T1262,(N1262:P1262,Q1262:AL1262)),0)</f>
        <v>9</v>
      </c>
      <c r="AR1262" s="2">
        <f t="shared" si="482"/>
        <v>3.5544793057669774E-3</v>
      </c>
      <c r="AS1262" s="2">
        <f t="shared" si="483"/>
        <v>3.8931865342464153E-6</v>
      </c>
      <c r="AT1262" s="2">
        <f t="shared" si="484"/>
        <v>3.3208881137121921E-3</v>
      </c>
      <c r="AU1262" s="2">
        <f t="shared" si="485"/>
        <v>3.8931865342464153E-6</v>
      </c>
      <c r="AW1262" t="s">
        <v>2203</v>
      </c>
      <c r="AX1262" t="s">
        <v>3135</v>
      </c>
      <c r="BA1262" s="127">
        <v>24</v>
      </c>
      <c r="BB1262" s="130">
        <v>35</v>
      </c>
      <c r="BC1262" s="131">
        <f t="shared" si="475"/>
        <v>24035</v>
      </c>
      <c r="BE1262" s="7" t="s">
        <v>3271</v>
      </c>
    </row>
    <row r="1263" spans="1:57" hidden="1" outlineLevel="1" x14ac:dyDescent="0.2">
      <c r="A1263" t="s">
        <v>1007</v>
      </c>
      <c r="B1263" t="s">
        <v>3135</v>
      </c>
      <c r="C1263" s="1">
        <f t="shared" si="476"/>
        <v>14514</v>
      </c>
      <c r="D1263" s="7">
        <f>RANK(N1263,(N1263:P1263,Q1263:AL1263))</f>
        <v>2</v>
      </c>
      <c r="E1263" s="7">
        <f>RANK(O1263,(N1263:P1263,Q1263:AL1263))</f>
        <v>1</v>
      </c>
      <c r="F1263" s="7">
        <f>IF(P1263&gt;0,RANK(P1263,(N1263:P1263,Q1263:AL1263)),0)</f>
        <v>3</v>
      </c>
      <c r="G1263" s="1">
        <f t="shared" si="477"/>
        <v>2161</v>
      </c>
      <c r="H1263" s="2">
        <f t="shared" si="462"/>
        <v>0.14889072619539756</v>
      </c>
      <c r="I1263" s="2"/>
      <c r="J1263" s="2">
        <f t="shared" si="478"/>
        <v>0.3216205043406366</v>
      </c>
      <c r="K1263" s="2">
        <f t="shared" si="479"/>
        <v>0.47051123053603416</v>
      </c>
      <c r="L1263" s="2">
        <f t="shared" si="480"/>
        <v>0.20380322447292271</v>
      </c>
      <c r="M1263" s="2">
        <f t="shared" si="481"/>
        <v>4.0650406504065262E-3</v>
      </c>
      <c r="N1263" s="1">
        <v>4668</v>
      </c>
      <c r="O1263" s="1">
        <v>6829</v>
      </c>
      <c r="P1263" s="1">
        <v>2958</v>
      </c>
      <c r="Q1263" s="1">
        <v>26</v>
      </c>
      <c r="S1263" s="1">
        <v>33</v>
      </c>
      <c r="AN1263" s="7">
        <f>IF(Q1263&gt;0,RANK(Q1263,(N1263:P1263,Q1263:AL1263)),0)</f>
        <v>5</v>
      </c>
      <c r="AO1263" s="7">
        <f>IF(R1263&gt;0,RANK(R1263,(N1263:P1263,Q1263:AL1263)),0)</f>
        <v>0</v>
      </c>
      <c r="AP1263" s="7">
        <f>IF(S1263&gt;0,RANK(S1263,(N1263:P1263,Q1263:AL1263)),0)</f>
        <v>4</v>
      </c>
      <c r="AQ1263" s="7">
        <f>IF(T1263&gt;0,RANK(T1263,(N1263:P1263,Q1263:AL1263)),0)</f>
        <v>0</v>
      </c>
      <c r="AR1263" s="2">
        <f t="shared" si="482"/>
        <v>1.7913738459418493E-3</v>
      </c>
      <c r="AS1263" s="2">
        <f t="shared" si="483"/>
        <v>0</v>
      </c>
      <c r="AT1263" s="2">
        <f t="shared" si="484"/>
        <v>2.2736668044646548E-3</v>
      </c>
      <c r="AU1263" s="2">
        <f t="shared" si="485"/>
        <v>0</v>
      </c>
      <c r="AW1263" t="s">
        <v>1007</v>
      </c>
      <c r="AX1263" t="s">
        <v>3135</v>
      </c>
      <c r="BA1263" s="127">
        <v>24</v>
      </c>
      <c r="BB1263" s="130">
        <v>37</v>
      </c>
      <c r="BC1263" s="131">
        <f t="shared" si="475"/>
        <v>24037</v>
      </c>
      <c r="BE1263" s="7" t="s">
        <v>3271</v>
      </c>
    </row>
    <row r="1264" spans="1:57" hidden="1" outlineLevel="1" x14ac:dyDescent="0.2">
      <c r="A1264" t="s">
        <v>502</v>
      </c>
      <c r="B1264" t="s">
        <v>3135</v>
      </c>
      <c r="C1264" s="1">
        <f t="shared" si="476"/>
        <v>25085</v>
      </c>
      <c r="D1264" s="7">
        <f>RANK(N1264,(N1264:P1264,Q1264:AL1264))</f>
        <v>2</v>
      </c>
      <c r="E1264" s="7">
        <f>RANK(O1264,(N1264:P1264,Q1264:AL1264))</f>
        <v>1</v>
      </c>
      <c r="F1264" s="7">
        <f>IF(P1264&gt;0,RANK(P1264,(N1264:P1264,Q1264:AL1264)),0)</f>
        <v>3</v>
      </c>
      <c r="G1264" s="1">
        <f t="shared" si="477"/>
        <v>2554</v>
      </c>
      <c r="H1264" s="2">
        <f t="shared" si="462"/>
        <v>0.10181383296790911</v>
      </c>
      <c r="I1264" s="2"/>
      <c r="J1264" s="2">
        <f t="shared" si="478"/>
        <v>0.35602949970101655</v>
      </c>
      <c r="K1264" s="2">
        <f t="shared" si="479"/>
        <v>0.45784333266892563</v>
      </c>
      <c r="L1264" s="2">
        <f t="shared" si="480"/>
        <v>0.18138329679091089</v>
      </c>
      <c r="M1264" s="2">
        <f t="shared" si="481"/>
        <v>4.7438708391469853E-3</v>
      </c>
      <c r="N1264" s="1">
        <v>8931</v>
      </c>
      <c r="O1264" s="1">
        <v>11485</v>
      </c>
      <c r="P1264" s="1">
        <v>4550</v>
      </c>
      <c r="Q1264" s="1">
        <v>49</v>
      </c>
      <c r="R1264" s="1">
        <v>3</v>
      </c>
      <c r="S1264" s="1">
        <v>66</v>
      </c>
      <c r="U1264" s="1">
        <v>1</v>
      </c>
      <c r="AN1264" s="7">
        <f>IF(Q1264&gt;0,RANK(Q1264,(N1264:P1264,Q1264:AL1264)),0)</f>
        <v>5</v>
      </c>
      <c r="AO1264" s="7">
        <f>IF(R1264&gt;0,RANK(R1264,(N1264:P1264,Q1264:AL1264)),0)</f>
        <v>6</v>
      </c>
      <c r="AP1264" s="7">
        <f>IF(S1264&gt;0,RANK(S1264,(N1264:P1264,Q1264:AL1264)),0)</f>
        <v>4</v>
      </c>
      <c r="AQ1264" s="7">
        <f>IF(T1264&gt;0,RANK(T1264,(N1264:P1264,Q1264:AL1264)),0)</f>
        <v>0</v>
      </c>
      <c r="AR1264" s="2">
        <f t="shared" si="482"/>
        <v>1.9533585808251945E-3</v>
      </c>
      <c r="AS1264" s="2">
        <f t="shared" si="483"/>
        <v>1.195933824995017E-4</v>
      </c>
      <c r="AT1264" s="2">
        <f t="shared" si="484"/>
        <v>2.6310544149890373E-3</v>
      </c>
      <c r="AU1264" s="2">
        <f t="shared" si="485"/>
        <v>0</v>
      </c>
      <c r="AW1264" t="s">
        <v>502</v>
      </c>
      <c r="AX1264" t="s">
        <v>3135</v>
      </c>
      <c r="BA1264" s="127">
        <v>24</v>
      </c>
      <c r="BB1264" s="130">
        <v>39</v>
      </c>
      <c r="BC1264" s="131">
        <f t="shared" si="475"/>
        <v>24039</v>
      </c>
      <c r="BE1264" s="7" t="s">
        <v>3271</v>
      </c>
    </row>
    <row r="1265" spans="1:57" hidden="1" outlineLevel="1" x14ac:dyDescent="0.2">
      <c r="A1265" t="s">
        <v>748</v>
      </c>
      <c r="B1265" t="s">
        <v>3135</v>
      </c>
      <c r="C1265" s="1">
        <f t="shared" si="476"/>
        <v>7936</v>
      </c>
      <c r="D1265" s="7">
        <f>RANK(N1265,(N1265:P1265,Q1265:AL1265))</f>
        <v>2</v>
      </c>
      <c r="E1265" s="7">
        <f>RANK(O1265,(N1265:P1265,Q1265:AL1265))</f>
        <v>1</v>
      </c>
      <c r="F1265" s="7">
        <f>IF(P1265&gt;0,RANK(P1265,(N1265:P1265,Q1265:AL1265)),0)</f>
        <v>3</v>
      </c>
      <c r="G1265" s="1">
        <f t="shared" si="477"/>
        <v>240</v>
      </c>
      <c r="H1265" s="2">
        <f t="shared" si="462"/>
        <v>3.0241935483870969E-2</v>
      </c>
      <c r="I1265" s="2"/>
      <c r="J1265" s="2">
        <f t="shared" si="478"/>
        <v>0.40448588709677419</v>
      </c>
      <c r="K1265" s="2">
        <f t="shared" si="479"/>
        <v>0.43472782258064518</v>
      </c>
      <c r="L1265" s="2">
        <f t="shared" si="480"/>
        <v>0.15498991935483872</v>
      </c>
      <c r="M1265" s="2">
        <f t="shared" si="481"/>
        <v>5.796370967741854E-3</v>
      </c>
      <c r="N1265" s="1">
        <v>3210</v>
      </c>
      <c r="O1265" s="1">
        <v>3450</v>
      </c>
      <c r="P1265" s="1">
        <v>1230</v>
      </c>
      <c r="Q1265" s="1">
        <v>15</v>
      </c>
      <c r="S1265" s="1">
        <v>30</v>
      </c>
      <c r="T1265" s="1">
        <v>1</v>
      </c>
      <c r="AN1265" s="7">
        <f>IF(Q1265&gt;0,RANK(Q1265,(N1265:P1265,Q1265:AL1265)),0)</f>
        <v>5</v>
      </c>
      <c r="AO1265" s="7">
        <f>IF(R1265&gt;0,RANK(R1265,(N1265:P1265,Q1265:AL1265)),0)</f>
        <v>0</v>
      </c>
      <c r="AP1265" s="7">
        <f>IF(S1265&gt;0,RANK(S1265,(N1265:P1265,Q1265:AL1265)),0)</f>
        <v>4</v>
      </c>
      <c r="AQ1265" s="7">
        <f>IF(T1265&gt;0,RANK(T1265,(N1265:P1265,Q1265:AL1265)),0)</f>
        <v>6</v>
      </c>
      <c r="AR1265" s="2">
        <f t="shared" si="482"/>
        <v>1.8901209677419355E-3</v>
      </c>
      <c r="AS1265" s="2">
        <f t="shared" si="483"/>
        <v>0</v>
      </c>
      <c r="AT1265" s="2">
        <f t="shared" si="484"/>
        <v>3.7802419354838711E-3</v>
      </c>
      <c r="AU1265" s="2">
        <f t="shared" si="485"/>
        <v>1.2600806451612903E-4</v>
      </c>
      <c r="AW1265" t="s">
        <v>748</v>
      </c>
      <c r="AX1265" t="s">
        <v>3135</v>
      </c>
      <c r="BA1265" s="127">
        <v>24</v>
      </c>
      <c r="BB1265" s="130">
        <v>41</v>
      </c>
      <c r="BC1265" s="131">
        <f t="shared" si="475"/>
        <v>24041</v>
      </c>
      <c r="BE1265" s="7" t="s">
        <v>3271</v>
      </c>
    </row>
    <row r="1266" spans="1:57" hidden="1" outlineLevel="1" x14ac:dyDescent="0.2">
      <c r="A1266" t="s">
        <v>931</v>
      </c>
      <c r="B1266" t="s">
        <v>3135</v>
      </c>
      <c r="C1266" s="1">
        <f t="shared" si="476"/>
        <v>13708</v>
      </c>
      <c r="D1266" s="7">
        <f>RANK(N1266,(N1266:P1266,Q1266:AL1266))</f>
        <v>2</v>
      </c>
      <c r="E1266" s="7">
        <f>RANK(O1266,(N1266:P1266,Q1266:AL1266))</f>
        <v>1</v>
      </c>
      <c r="F1266" s="7">
        <f>IF(P1266&gt;0,RANK(P1266,(N1266:P1266,Q1266:AL1266)),0)</f>
        <v>3</v>
      </c>
      <c r="G1266" s="1">
        <f t="shared" si="477"/>
        <v>2132</v>
      </c>
      <c r="H1266" s="2">
        <f t="shared" si="462"/>
        <v>0.15552961774146484</v>
      </c>
      <c r="I1266" s="2"/>
      <c r="J1266" s="2">
        <f t="shared" si="478"/>
        <v>0.33863437408812375</v>
      </c>
      <c r="K1266" s="2">
        <f t="shared" si="479"/>
        <v>0.49416399182958859</v>
      </c>
      <c r="L1266" s="2">
        <f t="shared" si="480"/>
        <v>0.16289757805660929</v>
      </c>
      <c r="M1266" s="2">
        <f t="shared" si="481"/>
        <v>4.3040560256784322E-3</v>
      </c>
      <c r="N1266" s="1">
        <v>4642</v>
      </c>
      <c r="O1266" s="1">
        <v>6774</v>
      </c>
      <c r="P1266" s="1">
        <v>2233</v>
      </c>
      <c r="Q1266" s="1">
        <v>27</v>
      </c>
      <c r="S1266" s="1">
        <v>30</v>
      </c>
      <c r="U1266" s="1">
        <v>2</v>
      </c>
      <c r="AN1266" s="7">
        <f>IF(Q1266&gt;0,RANK(Q1266,(N1266:P1266,Q1266:AL1266)),0)</f>
        <v>5</v>
      </c>
      <c r="AO1266" s="7">
        <f>IF(R1266&gt;0,RANK(R1266,(N1266:P1266,Q1266:AL1266)),0)</f>
        <v>0</v>
      </c>
      <c r="AP1266" s="7">
        <f>IF(S1266&gt;0,RANK(S1266,(N1266:P1266,Q1266:AL1266)),0)</f>
        <v>4</v>
      </c>
      <c r="AQ1266" s="7">
        <f>IF(T1266&gt;0,RANK(T1266,(N1266:P1266,Q1266:AL1266)),0)</f>
        <v>0</v>
      </c>
      <c r="AR1266" s="2">
        <f t="shared" si="482"/>
        <v>1.9696527575138604E-3</v>
      </c>
      <c r="AS1266" s="2">
        <f t="shared" si="483"/>
        <v>0</v>
      </c>
      <c r="AT1266" s="2">
        <f t="shared" si="484"/>
        <v>2.1885030639042895E-3</v>
      </c>
      <c r="AU1266" s="2">
        <f t="shared" si="485"/>
        <v>0</v>
      </c>
      <c r="AW1266" t="s">
        <v>931</v>
      </c>
      <c r="AX1266" t="s">
        <v>3135</v>
      </c>
      <c r="BA1266" s="127">
        <v>24</v>
      </c>
      <c r="BB1266" s="130">
        <v>43</v>
      </c>
      <c r="BC1266" s="131">
        <f t="shared" si="475"/>
        <v>24043</v>
      </c>
      <c r="BE1266" s="7" t="s">
        <v>3271</v>
      </c>
    </row>
    <row r="1267" spans="1:57" hidden="1" outlineLevel="1" x14ac:dyDescent="0.2">
      <c r="A1267" t="s">
        <v>563</v>
      </c>
      <c r="B1267" t="s">
        <v>3135</v>
      </c>
      <c r="C1267" s="1">
        <f t="shared" si="476"/>
        <v>46208</v>
      </c>
      <c r="D1267" s="7">
        <f>RANK(N1267,(N1267:P1267,Q1267:AL1267))</f>
        <v>2</v>
      </c>
      <c r="E1267" s="7">
        <f>RANK(O1267,(N1267:P1267,Q1267:AL1267))</f>
        <v>1</v>
      </c>
      <c r="F1267" s="7">
        <f>IF(P1267&gt;0,RANK(P1267,(N1267:P1267,Q1267:AL1267)),0)</f>
        <v>3</v>
      </c>
      <c r="G1267" s="1">
        <f t="shared" si="477"/>
        <v>5482</v>
      </c>
      <c r="H1267" s="2">
        <f t="shared" si="462"/>
        <v>0.11863746537396122</v>
      </c>
      <c r="I1267" s="2"/>
      <c r="J1267" s="2">
        <f t="shared" si="478"/>
        <v>0.35697281855955676</v>
      </c>
      <c r="K1267" s="2">
        <f t="shared" si="479"/>
        <v>0.47561028393351801</v>
      </c>
      <c r="L1267" s="2">
        <f t="shared" si="480"/>
        <v>0.16311028393351801</v>
      </c>
      <c r="M1267" s="2">
        <f t="shared" si="481"/>
        <v>4.3066135734072253E-3</v>
      </c>
      <c r="N1267" s="1">
        <v>16495</v>
      </c>
      <c r="O1267" s="1">
        <v>21977</v>
      </c>
      <c r="P1267" s="1">
        <v>7537</v>
      </c>
      <c r="Q1267" s="1">
        <v>178</v>
      </c>
      <c r="R1267" s="1">
        <v>1</v>
      </c>
      <c r="S1267" s="1">
        <v>17</v>
      </c>
      <c r="U1267" s="1">
        <v>2</v>
      </c>
      <c r="Y1267" s="1">
        <v>1</v>
      </c>
      <c r="AN1267" s="7">
        <f>IF(Q1267&gt;0,RANK(Q1267,(N1267:P1267,Q1267:AL1267)),0)</f>
        <v>4</v>
      </c>
      <c r="AO1267" s="7">
        <f>IF(R1267&gt;0,RANK(R1267,(N1267:P1267,Q1267:AL1267)),0)</f>
        <v>7</v>
      </c>
      <c r="AP1267" s="7">
        <f>IF(S1267&gt;0,RANK(S1267,(N1267:P1267,Q1267:AL1267)),0)</f>
        <v>5</v>
      </c>
      <c r="AQ1267" s="7">
        <f>IF(T1267&gt;0,RANK(T1267,(N1267:P1267,Q1267:AL1267)),0)</f>
        <v>0</v>
      </c>
      <c r="AR1267" s="2">
        <f t="shared" si="482"/>
        <v>3.8521468144044322E-3</v>
      </c>
      <c r="AS1267" s="2">
        <f t="shared" si="483"/>
        <v>2.1641274238227147E-5</v>
      </c>
      <c r="AT1267" s="2">
        <f t="shared" si="484"/>
        <v>3.6790166204986151E-4</v>
      </c>
      <c r="AU1267" s="2">
        <f t="shared" si="485"/>
        <v>0</v>
      </c>
      <c r="AW1267" t="s">
        <v>563</v>
      </c>
      <c r="AX1267" t="s">
        <v>3135</v>
      </c>
      <c r="BA1267" s="127">
        <v>24</v>
      </c>
      <c r="BB1267" s="130">
        <v>45</v>
      </c>
      <c r="BC1267" s="131">
        <f t="shared" si="475"/>
        <v>24045</v>
      </c>
      <c r="BE1267" s="7" t="s">
        <v>3271</v>
      </c>
    </row>
    <row r="1268" spans="1:57" hidden="1" outlineLevel="1" x14ac:dyDescent="0.2">
      <c r="A1268" t="s">
        <v>2518</v>
      </c>
      <c r="B1268" t="s">
        <v>3135</v>
      </c>
      <c r="C1268" s="1">
        <f t="shared" si="476"/>
        <v>30272</v>
      </c>
      <c r="D1268" s="7">
        <f>RANK(N1268,(N1268:P1268,Q1268:AL1268))</f>
        <v>2</v>
      </c>
      <c r="E1268" s="7">
        <f>RANK(O1268,(N1268:P1268,Q1268:AL1268))</f>
        <v>1</v>
      </c>
      <c r="F1268" s="7">
        <f>IF(P1268&gt;0,RANK(P1268,(N1268:P1268,Q1268:AL1268)),0)</f>
        <v>3</v>
      </c>
      <c r="G1268" s="1">
        <f t="shared" si="477"/>
        <v>2079</v>
      </c>
      <c r="H1268" s="2">
        <f t="shared" si="462"/>
        <v>6.8677325581395346E-2</v>
      </c>
      <c r="I1268" s="2"/>
      <c r="J1268" s="2">
        <f t="shared" si="478"/>
        <v>0.37926136363636365</v>
      </c>
      <c r="K1268" s="2">
        <f t="shared" si="479"/>
        <v>0.44793868921775898</v>
      </c>
      <c r="L1268" s="2">
        <f t="shared" si="480"/>
        <v>0.16979386892177589</v>
      </c>
      <c r="M1268" s="2">
        <f t="shared" si="481"/>
        <v>3.0060782241014827E-3</v>
      </c>
      <c r="N1268" s="1">
        <v>11481</v>
      </c>
      <c r="O1268" s="1">
        <v>13560</v>
      </c>
      <c r="P1268" s="1">
        <v>5140</v>
      </c>
      <c r="Q1268" s="1">
        <v>43</v>
      </c>
      <c r="S1268" s="1">
        <v>48</v>
      </c>
      <c r="AN1268" s="7">
        <f>IF(Q1268&gt;0,RANK(Q1268,(N1268:P1268,Q1268:AL1268)),0)</f>
        <v>5</v>
      </c>
      <c r="AO1268" s="7">
        <f>IF(R1268&gt;0,RANK(R1268,(N1268:P1268,Q1268:AL1268)),0)</f>
        <v>0</v>
      </c>
      <c r="AP1268" s="7">
        <f>IF(S1268&gt;0,RANK(S1268,(N1268:P1268,Q1268:AL1268)),0)</f>
        <v>4</v>
      </c>
      <c r="AQ1268" s="7">
        <f>IF(T1268&gt;0,RANK(T1268,(N1268:P1268,Q1268:AL1268)),0)</f>
        <v>0</v>
      </c>
      <c r="AR1268" s="2">
        <f t="shared" si="482"/>
        <v>1.4204545454545455E-3</v>
      </c>
      <c r="AS1268" s="2">
        <f t="shared" si="483"/>
        <v>0</v>
      </c>
      <c r="AT1268" s="2">
        <f t="shared" si="484"/>
        <v>1.5856236786469344E-3</v>
      </c>
      <c r="AU1268" s="2">
        <f t="shared" si="485"/>
        <v>0</v>
      </c>
      <c r="AW1268" t="s">
        <v>2518</v>
      </c>
      <c r="AX1268" t="s">
        <v>3135</v>
      </c>
      <c r="BA1268" s="127">
        <v>24</v>
      </c>
      <c r="BB1268" s="130">
        <v>47</v>
      </c>
      <c r="BC1268" s="131">
        <f t="shared" si="475"/>
        <v>24047</v>
      </c>
      <c r="BE1268" s="7" t="s">
        <v>3271</v>
      </c>
    </row>
    <row r="1269" spans="1:57" hidden="1" outlineLevel="1" x14ac:dyDescent="0.2">
      <c r="A1269" t="s">
        <v>2646</v>
      </c>
      <c r="B1269" t="s">
        <v>3135</v>
      </c>
      <c r="C1269" s="1">
        <f t="shared" si="476"/>
        <v>16559</v>
      </c>
      <c r="D1269" s="7">
        <f>RANK(N1269,(N1269:P1269,Q1269:AL1269))</f>
        <v>2</v>
      </c>
      <c r="E1269" s="7">
        <f>RANK(O1269,(N1269:P1269,Q1269:AL1269))</f>
        <v>1</v>
      </c>
      <c r="F1269" s="7">
        <f>IF(P1269&gt;0,RANK(P1269,(N1269:P1269,Q1269:AL1269)),0)</f>
        <v>3</v>
      </c>
      <c r="G1269" s="1">
        <f t="shared" si="477"/>
        <v>1197</v>
      </c>
      <c r="H1269" s="2">
        <f t="shared" si="462"/>
        <v>7.2286973851077962E-2</v>
      </c>
      <c r="I1269" s="2"/>
      <c r="J1269" s="2">
        <f t="shared" si="478"/>
        <v>0.36475632586508849</v>
      </c>
      <c r="K1269" s="2">
        <f t="shared" si="479"/>
        <v>0.43704329971616646</v>
      </c>
      <c r="L1269" s="2">
        <f t="shared" si="480"/>
        <v>0.19663023129416027</v>
      </c>
      <c r="M1269" s="2">
        <f t="shared" si="481"/>
        <v>1.5701431245847275E-3</v>
      </c>
      <c r="N1269" s="1">
        <v>6040</v>
      </c>
      <c r="O1269" s="1">
        <v>7237</v>
      </c>
      <c r="P1269" s="1">
        <v>3256</v>
      </c>
      <c r="Q1269" s="1">
        <v>19</v>
      </c>
      <c r="R1269" s="1">
        <v>2</v>
      </c>
      <c r="S1269" s="1">
        <v>4</v>
      </c>
      <c r="U1269" s="1">
        <v>1</v>
      </c>
      <c r="AN1269" s="7">
        <f>IF(Q1269&gt;0,RANK(Q1269,(N1269:P1269,Q1269:AL1269)),0)</f>
        <v>4</v>
      </c>
      <c r="AO1269" s="7">
        <f>IF(R1269&gt;0,RANK(R1269,(N1269:P1269,Q1269:AL1269)),0)</f>
        <v>6</v>
      </c>
      <c r="AP1269" s="7">
        <f>IF(S1269&gt;0,RANK(S1269,(N1269:P1269,Q1269:AL1269)),0)</f>
        <v>5</v>
      </c>
      <c r="AQ1269" s="7">
        <f>IF(T1269&gt;0,RANK(T1269,(N1269:P1269,Q1269:AL1269)),0)</f>
        <v>0</v>
      </c>
      <c r="AR1269" s="2">
        <f t="shared" si="482"/>
        <v>1.1474122833504438E-3</v>
      </c>
      <c r="AS1269" s="2">
        <f t="shared" si="483"/>
        <v>1.207802403526783E-4</v>
      </c>
      <c r="AT1269" s="2">
        <f t="shared" si="484"/>
        <v>2.4156048070535661E-4</v>
      </c>
      <c r="AU1269" s="2">
        <f t="shared" si="485"/>
        <v>0</v>
      </c>
      <c r="AW1269" t="s">
        <v>2646</v>
      </c>
      <c r="AX1269" t="s">
        <v>3135</v>
      </c>
      <c r="BA1269" s="127">
        <v>24</v>
      </c>
      <c r="BB1269" s="130"/>
      <c r="BC1269" s="127">
        <v>24</v>
      </c>
      <c r="BE1269" s="7" t="s">
        <v>2095</v>
      </c>
    </row>
    <row r="1270" spans="1:57" collapsed="1" x14ac:dyDescent="0.2">
      <c r="A1270" t="s">
        <v>3134</v>
      </c>
      <c r="B1270" t="s">
        <v>566</v>
      </c>
      <c r="C1270" s="1">
        <f t="shared" si="476"/>
        <v>1985046</v>
      </c>
      <c r="D1270" s="7">
        <f>RANK(N1270,(N1270:P1270,Q1270:AL1270))</f>
        <v>1</v>
      </c>
      <c r="E1270" s="7">
        <f>RANK(O1270,(N1270:P1270,Q1270:AL1270))</f>
        <v>2</v>
      </c>
      <c r="F1270" s="7">
        <f>IF(P1270&gt;0,RANK(P1270,(N1270:P1270,Q1270:AL1270)),0)</f>
        <v>3</v>
      </c>
      <c r="G1270" s="1">
        <f t="shared" si="477"/>
        <v>281477</v>
      </c>
      <c r="H1270" s="2">
        <f t="shared" si="462"/>
        <v>0.14179872909746172</v>
      </c>
      <c r="I1270" s="2"/>
      <c r="J1270" s="2">
        <f t="shared" si="478"/>
        <v>0.4980091141464732</v>
      </c>
      <c r="K1270" s="2">
        <f t="shared" si="479"/>
        <v>0.35621038504901148</v>
      </c>
      <c r="L1270" s="2">
        <f t="shared" si="480"/>
        <v>0.14176699179767119</v>
      </c>
      <c r="M1270" s="2">
        <f t="shared" si="481"/>
        <v>4.0135090068441348E-3</v>
      </c>
      <c r="N1270" s="1">
        <f t="shared" ref="N1270:U1270" si="486">SUM(N1246:N1269)</f>
        <v>988571</v>
      </c>
      <c r="O1270" s="1">
        <f t="shared" si="486"/>
        <v>707094</v>
      </c>
      <c r="P1270" s="1">
        <f t="shared" si="486"/>
        <v>281414</v>
      </c>
      <c r="Q1270" s="1">
        <f t="shared" si="486"/>
        <v>4715</v>
      </c>
      <c r="R1270" s="1">
        <f t="shared" si="486"/>
        <v>41</v>
      </c>
      <c r="S1270" s="1">
        <f t="shared" si="486"/>
        <v>2786</v>
      </c>
      <c r="T1270" s="1">
        <f t="shared" si="486"/>
        <v>22</v>
      </c>
      <c r="U1270" s="1">
        <f t="shared" si="486"/>
        <v>191</v>
      </c>
      <c r="V1270" s="1">
        <f>SUM(V1246:V1269)</f>
        <v>167</v>
      </c>
      <c r="W1270" s="1">
        <f>SUM(W1246:W1269)</f>
        <v>18</v>
      </c>
      <c r="X1270" s="1">
        <f>SUM(X1246:X1269)</f>
        <v>25</v>
      </c>
      <c r="Y1270" s="1">
        <f>SUM(Y1246:Y1269)</f>
        <v>2</v>
      </c>
      <c r="AN1270" s="7">
        <f>IF(Q1270&gt;0,RANK(Q1270,(N1270:P1270,Q1270:AL1270)),0)</f>
        <v>4</v>
      </c>
      <c r="AO1270" s="7">
        <f>IF(R1270&gt;0,RANK(R1270,(N1270:P1270,Q1270:AL1270)),0)</f>
        <v>8</v>
      </c>
      <c r="AP1270" s="7">
        <f>IF(S1270&gt;0,RANK(S1270,(N1270:P1270,Q1270:AL1270)),0)</f>
        <v>5</v>
      </c>
      <c r="AQ1270" s="7">
        <f>IF(T1270&gt;0,RANK(T1270,(N1270:P1270,Q1270:AL1270)),0)</f>
        <v>10</v>
      </c>
      <c r="AR1270" s="2">
        <f t="shared" si="482"/>
        <v>2.3752598176566184E-3</v>
      </c>
      <c r="AS1270" s="2">
        <f t="shared" si="483"/>
        <v>2.0654433197014073E-5</v>
      </c>
      <c r="AT1270" s="2">
        <f t="shared" si="484"/>
        <v>1.4034939240702734E-3</v>
      </c>
      <c r="AU1270" s="2">
        <f t="shared" si="485"/>
        <v>1.1082866593519748E-5</v>
      </c>
      <c r="AW1270" t="s">
        <v>3134</v>
      </c>
      <c r="AX1270" t="s">
        <v>566</v>
      </c>
      <c r="BA1270" s="127"/>
      <c r="BB1270" s="130"/>
    </row>
    <row r="1271" spans="1:57" x14ac:dyDescent="0.2">
      <c r="C1271" s="1"/>
      <c r="E1271" s="7"/>
      <c r="F1271" s="7"/>
      <c r="I1271" s="2"/>
      <c r="AN1271" s="7"/>
      <c r="AO1271" s="7"/>
      <c r="AP1271" s="7"/>
      <c r="AQ1271" s="7"/>
      <c r="BA1271" s="127">
        <v>25</v>
      </c>
      <c r="BB1271" s="130">
        <v>1</v>
      </c>
      <c r="BC1271" s="131">
        <f t="shared" ref="BC1271:BC1284" si="487">BA1271*1000+BB1271</f>
        <v>25001</v>
      </c>
      <c r="BE1271" s="7" t="s">
        <v>3271</v>
      </c>
    </row>
    <row r="1272" spans="1:57" hidden="1" outlineLevel="1" x14ac:dyDescent="0.2">
      <c r="A1272" t="s">
        <v>2650</v>
      </c>
      <c r="B1272" t="s">
        <v>1385</v>
      </c>
      <c r="C1272" s="1">
        <f t="shared" ref="C1272:C1286" si="488">SUM(N1272:AL1272)</f>
        <v>108997</v>
      </c>
      <c r="D1272" s="7">
        <f>RANK(N1272,(N1272:P1272,Q1272:AL1272))</f>
        <v>1</v>
      </c>
      <c r="E1272" s="7">
        <f>RANK(O1272,(N1272:P1272,Q1272:AL1272))</f>
        <v>2</v>
      </c>
      <c r="F1272" s="7">
        <f>IF(P1272&gt;0,RANK(P1272,(N1272:P1272,Q1272:AL1272)),0)</f>
        <v>3</v>
      </c>
      <c r="G1272" s="1">
        <f t="shared" ref="G1272:G1286" si="489">MAX(N1272:P1272)-LARGE(N1272:P1272,2)</f>
        <v>12725</v>
      </c>
      <c r="H1272" s="2">
        <f t="shared" si="462"/>
        <v>0.11674633246786609</v>
      </c>
      <c r="I1272" s="2"/>
      <c r="J1272" s="2">
        <f t="shared" ref="J1272:J1286" si="490">IF($C1272=0,"-",N1272/$C1272)</f>
        <v>0.42791085993192474</v>
      </c>
      <c r="K1272" s="2">
        <f t="shared" ref="K1272:K1286" si="491">IF($C1272=0,"-",O1272/$C1272)</f>
        <v>0.31116452746405865</v>
      </c>
      <c r="L1272" s="2">
        <f t="shared" ref="L1272:L1286" si="492">IF($C1272=0,"-",P1272/$C1272)</f>
        <v>0.25438314816004109</v>
      </c>
      <c r="M1272" s="2">
        <f t="shared" ref="M1272:M1286" si="493">IF(C1272=0,"-",(1-J1272-K1272-L1272))</f>
        <v>6.5414644439754643E-3</v>
      </c>
      <c r="N1272" s="1">
        <f>SUMIF(Town!$AI$687:$AI$1037,$A1272,Town!N$687:N$1037)</f>
        <v>46641</v>
      </c>
      <c r="O1272" s="1">
        <f>SUMIF(Town!$AI$687:$AI$1037,$A1272,Town!O$687:O$1037)</f>
        <v>33916</v>
      </c>
      <c r="P1272" s="1">
        <f>SUMIF(Town!$AI$687:$AI$1037,$A1272,Town!P$687:P$1037)</f>
        <v>27727</v>
      </c>
      <c r="Q1272" s="1">
        <f>SUMIF(Town!$AI$687:$AI$1037,$A1272,Town!Q$687:Q$1037)</f>
        <v>336</v>
      </c>
      <c r="S1272" s="1">
        <f>SUMIF(Town!$AI$687:$AI$1037,$A1272,Town!S$687:S$1037)</f>
        <v>105</v>
      </c>
      <c r="T1272" s="1">
        <f>SUMIF(Town!$AI$687:$AI$1037,$A1272,Town!T$687:T$1037)</f>
        <v>73</v>
      </c>
      <c r="U1272" s="1">
        <f>SUMIF(Town!$AI$687:$AI$1037,$A1272,Town!U$687:U$1037)</f>
        <v>85</v>
      </c>
      <c r="W1272" s="1">
        <f>SUMIF(Town!$AI$687:$AI$1037,$A1272,Town!W$687:W$1037)</f>
        <v>47</v>
      </c>
      <c r="Y1272" s="1">
        <f>SUMIF(Town!$AI$687:$AI$1037,$A1272,Town!Y$687:Y$1037)</f>
        <v>67</v>
      </c>
      <c r="AB1272" s="1">
        <f>SUMIF(Town!$AI$687:$AI$1037,$A1272,Town!AB$687:AB$1037)</f>
        <v>0</v>
      </c>
      <c r="AG1272" s="1">
        <f>SUMIF(Town!$AI$687:$AI$1037,$A1272,Town!AG$687:AG$1037)</f>
        <v>0</v>
      </c>
      <c r="AN1272" s="7">
        <f>IF(Q1272&gt;0,RANK(Q1272,(N1272:P1272,Q1272:AL1272)),0)</f>
        <v>4</v>
      </c>
      <c r="AO1272" s="7">
        <f>IF(R1272&gt;0,RANK(R1272,(N1272:P1272,Q1272:AL1272)),0)</f>
        <v>0</v>
      </c>
      <c r="AP1272" s="7">
        <f>IF(S1272&gt;0,RANK(S1272,(N1272:P1272,Q1272:AL1272)),0)</f>
        <v>5</v>
      </c>
      <c r="AQ1272" s="7">
        <f>IF(T1272&gt;0,RANK(T1272,(N1272:P1272,Q1272:AL1272)),0)</f>
        <v>7</v>
      </c>
      <c r="AR1272" s="2">
        <f t="shared" ref="AR1272:AR1286" si="494">IF($C1272=0,"-",Q1272/$C1272)</f>
        <v>3.0826536510179178E-3</v>
      </c>
      <c r="AS1272" s="2">
        <f t="shared" ref="AS1272:AS1286" si="495">IF($C1272=0,"-",R1272/$C1272)</f>
        <v>0</v>
      </c>
      <c r="AT1272" s="2">
        <f t="shared" ref="AT1272:AT1286" si="496">IF($C1272=0,"-",S1272/$C1272)</f>
        <v>9.6332926594309932E-4</v>
      </c>
      <c r="AU1272" s="2">
        <f t="shared" ref="AU1272:AU1286" si="497">IF($C1272=0,"-",T1272/$C1272)</f>
        <v>6.6974320394139284E-4</v>
      </c>
      <c r="AW1272" t="s">
        <v>2650</v>
      </c>
      <c r="AX1272" t="s">
        <v>1385</v>
      </c>
      <c r="BA1272" s="127">
        <v>25</v>
      </c>
      <c r="BB1272" s="130">
        <v>3</v>
      </c>
      <c r="BC1272" s="131">
        <f t="shared" si="487"/>
        <v>25003</v>
      </c>
      <c r="BE1272" s="7" t="s">
        <v>3271</v>
      </c>
    </row>
    <row r="1273" spans="1:57" hidden="1" outlineLevel="1" x14ac:dyDescent="0.2">
      <c r="A1273" t="s">
        <v>2258</v>
      </c>
      <c r="B1273" t="s">
        <v>1385</v>
      </c>
      <c r="C1273" s="1">
        <f t="shared" si="488"/>
        <v>67746</v>
      </c>
      <c r="D1273" s="7">
        <f>RANK(N1273,(N1273:P1273,Q1273:AL1273))</f>
        <v>1</v>
      </c>
      <c r="E1273" s="7">
        <f>RANK(O1273,(N1273:P1273,Q1273:AL1273))</f>
        <v>3</v>
      </c>
      <c r="F1273" s="7">
        <f>IF(P1273&gt;0,RANK(P1273,(N1273:P1273,Q1273:AL1273)),0)</f>
        <v>2</v>
      </c>
      <c r="G1273" s="1">
        <f t="shared" si="489"/>
        <v>21058</v>
      </c>
      <c r="H1273" s="2">
        <f t="shared" si="462"/>
        <v>0.31083754022377708</v>
      </c>
      <c r="I1273" s="2"/>
      <c r="J1273" s="2">
        <f t="shared" si="490"/>
        <v>0.54404688099666398</v>
      </c>
      <c r="K1273" s="2">
        <f t="shared" si="491"/>
        <v>0.21737076727777285</v>
      </c>
      <c r="L1273" s="2">
        <f t="shared" si="492"/>
        <v>0.23320934077288696</v>
      </c>
      <c r="M1273" s="2">
        <f t="shared" si="493"/>
        <v>5.3730109526761993E-3</v>
      </c>
      <c r="N1273" s="1">
        <f>SUMIF(Town!$AI$687:$AI$1037,$A1273,Town!N$687:N$1037)</f>
        <v>36857</v>
      </c>
      <c r="O1273" s="1">
        <f>SUMIF(Town!$AI$687:$AI$1037,$A1273,Town!O$687:O$1037)</f>
        <v>14726</v>
      </c>
      <c r="P1273" s="1">
        <f>SUMIF(Town!$AI$687:$AI$1037,$A1273,Town!P$687:P$1037)</f>
        <v>15799</v>
      </c>
      <c r="Q1273" s="1">
        <f>SUMIF(Town!$AI$687:$AI$1037,$A1273,Town!Q$687:Q$1037)</f>
        <v>140</v>
      </c>
      <c r="S1273" s="1">
        <f>SUMIF(Town!$AI$687:$AI$1037,$A1273,Town!S$687:S$1037)</f>
        <v>58</v>
      </c>
      <c r="T1273" s="1">
        <f>SUMIF(Town!$AI$687:$AI$1037,$A1273,Town!T$687:T$1037)</f>
        <v>47</v>
      </c>
      <c r="U1273" s="1">
        <f>SUMIF(Town!$AI$687:$AI$1037,$A1273,Town!U$687:U$1037)</f>
        <v>61</v>
      </c>
      <c r="W1273" s="1">
        <f>SUMIF(Town!$AI$687:$AI$1037,$A1273,Town!W$687:W$1037)</f>
        <v>25</v>
      </c>
      <c r="Y1273" s="1">
        <f>SUMIF(Town!$AI$687:$AI$1037,$A1273,Town!Y$687:Y$1037)</f>
        <v>33</v>
      </c>
      <c r="AB1273" s="1">
        <f>SUMIF(Town!$AI$687:$AI$1037,$A1273,Town!AB$687:AB$1037)</f>
        <v>0</v>
      </c>
      <c r="AG1273" s="1">
        <f>SUMIF(Town!$AI$687:$AI$1037,$A1273,Town!AG$687:AG$1037)</f>
        <v>0</v>
      </c>
      <c r="AN1273" s="7">
        <f>IF(Q1273&gt;0,RANK(Q1273,(N1273:P1273,Q1273:AL1273)),0)</f>
        <v>4</v>
      </c>
      <c r="AO1273" s="7">
        <f>IF(R1273&gt;0,RANK(R1273,(N1273:P1273,Q1273:AL1273)),0)</f>
        <v>0</v>
      </c>
      <c r="AP1273" s="7">
        <f>IF(S1273&gt;0,RANK(S1273,(N1273:P1273,Q1273:AL1273)),0)</f>
        <v>6</v>
      </c>
      <c r="AQ1273" s="7">
        <f>IF(T1273&gt;0,RANK(T1273,(N1273:P1273,Q1273:AL1273)),0)</f>
        <v>7</v>
      </c>
      <c r="AR1273" s="2">
        <f t="shared" si="494"/>
        <v>2.0665426741062203E-3</v>
      </c>
      <c r="AS1273" s="2">
        <f t="shared" si="495"/>
        <v>0</v>
      </c>
      <c r="AT1273" s="2">
        <f t="shared" si="496"/>
        <v>8.5613910784400555E-4</v>
      </c>
      <c r="AU1273" s="2">
        <f t="shared" si="497"/>
        <v>6.9376789773565966E-4</v>
      </c>
      <c r="AW1273" t="s">
        <v>2258</v>
      </c>
      <c r="AX1273" t="s">
        <v>1385</v>
      </c>
      <c r="BA1273" s="127">
        <v>25</v>
      </c>
      <c r="BB1273" s="130">
        <v>5</v>
      </c>
      <c r="BC1273" s="131">
        <f t="shared" si="487"/>
        <v>25005</v>
      </c>
      <c r="BE1273" s="7" t="s">
        <v>3271</v>
      </c>
    </row>
    <row r="1274" spans="1:57" hidden="1" outlineLevel="1" x14ac:dyDescent="0.2">
      <c r="A1274" t="s">
        <v>1057</v>
      </c>
      <c r="B1274" t="s">
        <v>1385</v>
      </c>
      <c r="C1274" s="1">
        <f t="shared" si="488"/>
        <v>211754</v>
      </c>
      <c r="D1274" s="7">
        <f>RANK(N1274,(N1274:P1274,Q1274:AL1274))</f>
        <v>1</v>
      </c>
      <c r="E1274" s="7">
        <f>RANK(O1274,(N1274:P1274,Q1274:AL1274))</f>
        <v>3</v>
      </c>
      <c r="F1274" s="7">
        <f>IF(P1274&gt;0,RANK(P1274,(N1274:P1274,Q1274:AL1274)),0)</f>
        <v>2</v>
      </c>
      <c r="G1274" s="1">
        <f t="shared" si="489"/>
        <v>46561</v>
      </c>
      <c r="H1274" s="2">
        <f t="shared" si="462"/>
        <v>0.21988250517109476</v>
      </c>
      <c r="I1274" s="2"/>
      <c r="J1274" s="2">
        <f t="shared" si="490"/>
        <v>0.48360833797708663</v>
      </c>
      <c r="K1274" s="2">
        <f t="shared" si="491"/>
        <v>0.24731528093920305</v>
      </c>
      <c r="L1274" s="2">
        <f t="shared" si="492"/>
        <v>0.26372583280599188</v>
      </c>
      <c r="M1274" s="2">
        <f t="shared" si="493"/>
        <v>5.3505482777184699E-3</v>
      </c>
      <c r="N1274" s="1">
        <f>SUMIF(Town!$AI$687:$AI$1037,$A1274,Town!N$687:N$1037)</f>
        <v>102406</v>
      </c>
      <c r="O1274" s="1">
        <f>SUMIF(Town!$AI$687:$AI$1037,$A1274,Town!O$687:O$1037)</f>
        <v>52370</v>
      </c>
      <c r="P1274" s="1">
        <f>SUMIF(Town!$AI$687:$AI$1037,$A1274,Town!P$687:P$1037)</f>
        <v>55845</v>
      </c>
      <c r="Q1274" s="1">
        <f>SUMIF(Town!$AI$687:$AI$1037,$A1274,Town!Q$687:Q$1037)</f>
        <v>348</v>
      </c>
      <c r="S1274" s="1">
        <f>SUMIF(Town!$AI$687:$AI$1037,$A1274,Town!S$687:S$1037)</f>
        <v>284</v>
      </c>
      <c r="T1274" s="1">
        <f>SUMIF(Town!$AI$687:$AI$1037,$A1274,Town!T$687:T$1037)</f>
        <v>216</v>
      </c>
      <c r="U1274" s="1">
        <f>SUMIF(Town!$AI$687:$AI$1037,$A1274,Town!U$687:U$1037)</f>
        <v>119</v>
      </c>
      <c r="W1274" s="1">
        <f>SUMIF(Town!$AI$687:$AI$1037,$A1274,Town!W$687:W$1037)</f>
        <v>93</v>
      </c>
      <c r="Y1274" s="1">
        <f>SUMIF(Town!$AI$687:$AI$1037,$A1274,Town!Y$687:Y$1037)</f>
        <v>71</v>
      </c>
      <c r="AB1274" s="1">
        <f>SUMIF(Town!$AI$687:$AI$1037,$A1274,Town!AB$687:AB$1037)</f>
        <v>0</v>
      </c>
      <c r="AG1274" s="1">
        <f>SUMIF(Town!$AI$687:$AI$1037,$A1274,Town!AG$687:AG$1037)</f>
        <v>2</v>
      </c>
      <c r="AN1274" s="7">
        <f>IF(Q1274&gt;0,RANK(Q1274,(N1274:P1274,Q1274:AL1274)),0)</f>
        <v>4</v>
      </c>
      <c r="AO1274" s="7">
        <f>IF(R1274&gt;0,RANK(R1274,(N1274:P1274,Q1274:AL1274)),0)</f>
        <v>0</v>
      </c>
      <c r="AP1274" s="7">
        <f>IF(S1274&gt;0,RANK(S1274,(N1274:P1274,Q1274:AL1274)),0)</f>
        <v>5</v>
      </c>
      <c r="AQ1274" s="7">
        <f>IF(T1274&gt;0,RANK(T1274,(N1274:P1274,Q1274:AL1274)),0)</f>
        <v>6</v>
      </c>
      <c r="AR1274" s="2">
        <f t="shared" si="494"/>
        <v>1.6434164171633121E-3</v>
      </c>
      <c r="AS1274" s="2">
        <f t="shared" si="495"/>
        <v>0</v>
      </c>
      <c r="AT1274" s="2">
        <f t="shared" si="496"/>
        <v>1.3411789151562663E-3</v>
      </c>
      <c r="AU1274" s="2">
        <f t="shared" si="497"/>
        <v>1.0200515692737799E-3</v>
      </c>
      <c r="AW1274" t="s">
        <v>1057</v>
      </c>
      <c r="AX1274" t="s">
        <v>1385</v>
      </c>
      <c r="BA1274" s="127">
        <v>25</v>
      </c>
      <c r="BB1274" s="130">
        <v>7</v>
      </c>
      <c r="BC1274" s="131">
        <f t="shared" si="487"/>
        <v>25007</v>
      </c>
      <c r="BE1274" s="7" t="s">
        <v>3271</v>
      </c>
    </row>
    <row r="1275" spans="1:57" hidden="1" outlineLevel="1" x14ac:dyDescent="0.2">
      <c r="A1275" t="s">
        <v>3231</v>
      </c>
      <c r="B1275" t="s">
        <v>1385</v>
      </c>
      <c r="C1275" s="1">
        <f t="shared" si="488"/>
        <v>7888</v>
      </c>
      <c r="D1275" s="7">
        <f>RANK(N1275,(N1275:P1275,Q1275:AL1275))</f>
        <v>1</v>
      </c>
      <c r="E1275" s="7">
        <f>RANK(O1275,(N1275:P1275,Q1275:AL1275))</f>
        <v>2</v>
      </c>
      <c r="F1275" s="7">
        <f>IF(P1275&gt;0,RANK(P1275,(N1275:P1275,Q1275:AL1275)),0)</f>
        <v>3</v>
      </c>
      <c r="G1275" s="1">
        <f t="shared" si="489"/>
        <v>2465</v>
      </c>
      <c r="H1275" s="2">
        <f t="shared" si="462"/>
        <v>0.3125</v>
      </c>
      <c r="I1275" s="2"/>
      <c r="J1275" s="2">
        <f t="shared" si="490"/>
        <v>0.54411764705882348</v>
      </c>
      <c r="K1275" s="2">
        <f t="shared" si="491"/>
        <v>0.23161764705882354</v>
      </c>
      <c r="L1275" s="2">
        <f t="shared" si="492"/>
        <v>0.21729208924949289</v>
      </c>
      <c r="M1275" s="2">
        <f t="shared" si="493"/>
        <v>6.9726166328600847E-3</v>
      </c>
      <c r="N1275" s="1">
        <f>SUMIF(Town!$AI$687:$AI$1037,$A1275,Town!N$687:N$1037)</f>
        <v>4292</v>
      </c>
      <c r="O1275" s="1">
        <f>SUMIF(Town!$AI$687:$AI$1037,$A1275,Town!O$687:O$1037)</f>
        <v>1827</v>
      </c>
      <c r="P1275" s="1">
        <f>SUMIF(Town!$AI$687:$AI$1037,$A1275,Town!P$687:P$1037)</f>
        <v>1714</v>
      </c>
      <c r="Q1275" s="1">
        <f>SUMIF(Town!$AI$687:$AI$1037,$A1275,Town!Q$687:Q$1037)</f>
        <v>19</v>
      </c>
      <c r="S1275" s="1">
        <f>SUMIF(Town!$AI$687:$AI$1037,$A1275,Town!S$687:S$1037)</f>
        <v>10</v>
      </c>
      <c r="T1275" s="1">
        <f>SUMIF(Town!$AI$687:$AI$1037,$A1275,Town!T$687:T$1037)</f>
        <v>1</v>
      </c>
      <c r="U1275" s="1">
        <f>SUMIF(Town!$AI$687:$AI$1037,$A1275,Town!U$687:U$1037)</f>
        <v>7</v>
      </c>
      <c r="W1275" s="1">
        <f>SUMIF(Town!$AI$687:$AI$1037,$A1275,Town!W$687:W$1037)</f>
        <v>3</v>
      </c>
      <c r="Y1275" s="1">
        <f>SUMIF(Town!$AI$687:$AI$1037,$A1275,Town!Y$687:Y$1037)</f>
        <v>14</v>
      </c>
      <c r="AB1275" s="1">
        <f>SUMIF(Town!$AI$687:$AI$1037,$A1275,Town!AB$687:AB$1037)</f>
        <v>1</v>
      </c>
      <c r="AG1275" s="1">
        <f>SUMIF(Town!$AI$687:$AI$1037,$A1275,Town!AG$687:AG$1037)</f>
        <v>0</v>
      </c>
      <c r="AN1275" s="7">
        <f>IF(Q1275&gt;0,RANK(Q1275,(N1275:P1275,Q1275:AL1275)),0)</f>
        <v>4</v>
      </c>
      <c r="AO1275" s="7">
        <f>IF(R1275&gt;0,RANK(R1275,(N1275:P1275,Q1275:AL1275)),0)</f>
        <v>0</v>
      </c>
      <c r="AP1275" s="7">
        <f>IF(S1275&gt;0,RANK(S1275,(N1275:P1275,Q1275:AL1275)),0)</f>
        <v>6</v>
      </c>
      <c r="AQ1275" s="7">
        <f>IF(T1275&gt;0,RANK(T1275,(N1275:P1275,Q1275:AL1275)),0)</f>
        <v>9</v>
      </c>
      <c r="AR1275" s="2">
        <f t="shared" si="494"/>
        <v>2.4087221095334685E-3</v>
      </c>
      <c r="AS1275" s="2">
        <f t="shared" si="495"/>
        <v>0</v>
      </c>
      <c r="AT1275" s="2">
        <f t="shared" si="496"/>
        <v>1.2677484787018255E-3</v>
      </c>
      <c r="AU1275" s="2">
        <f t="shared" si="497"/>
        <v>1.2677484787018255E-4</v>
      </c>
      <c r="AW1275" t="s">
        <v>3231</v>
      </c>
      <c r="AX1275" t="s">
        <v>1385</v>
      </c>
      <c r="BA1275" s="127">
        <v>25</v>
      </c>
      <c r="BB1275" s="130">
        <v>9</v>
      </c>
      <c r="BC1275" s="131">
        <f t="shared" si="487"/>
        <v>25009</v>
      </c>
      <c r="BE1275" s="7" t="s">
        <v>3271</v>
      </c>
    </row>
    <row r="1276" spans="1:57" hidden="1" outlineLevel="1" x14ac:dyDescent="0.2">
      <c r="A1276" t="s">
        <v>1581</v>
      </c>
      <c r="B1276" t="s">
        <v>1385</v>
      </c>
      <c r="C1276" s="1">
        <f t="shared" si="488"/>
        <v>322328</v>
      </c>
      <c r="D1276" s="7">
        <f>RANK(N1276,(N1276:P1276,Q1276:AL1276))</f>
        <v>1</v>
      </c>
      <c r="E1276" s="7">
        <f>RANK(O1276,(N1276:P1276,Q1276:AL1276))</f>
        <v>2</v>
      </c>
      <c r="F1276" s="7">
        <f>IF(P1276&gt;0,RANK(P1276,(N1276:P1276,Q1276:AL1276)),0)</f>
        <v>3</v>
      </c>
      <c r="G1276" s="1">
        <f t="shared" si="489"/>
        <v>38381</v>
      </c>
      <c r="H1276" s="2">
        <f t="shared" si="462"/>
        <v>0.11907435903799857</v>
      </c>
      <c r="I1276" s="2"/>
      <c r="J1276" s="2">
        <f t="shared" si="490"/>
        <v>0.43617991611029761</v>
      </c>
      <c r="K1276" s="2">
        <f t="shared" si="491"/>
        <v>0.31710555707229904</v>
      </c>
      <c r="L1276" s="2">
        <f t="shared" si="492"/>
        <v>0.2403111116626542</v>
      </c>
      <c r="M1276" s="2">
        <f t="shared" si="493"/>
        <v>6.4034151547491536E-3</v>
      </c>
      <c r="N1276" s="1">
        <f>SUMIF(Town!$AI$687:$AI$1037,$A1276,Town!N$687:N$1037)</f>
        <v>140593</v>
      </c>
      <c r="O1276" s="1">
        <f>SUMIF(Town!$AI$687:$AI$1037,$A1276,Town!O$687:O$1037)</f>
        <v>102212</v>
      </c>
      <c r="P1276" s="1">
        <f>SUMIF(Town!$AI$687:$AI$1037,$A1276,Town!P$687:P$1037)</f>
        <v>77459</v>
      </c>
      <c r="Q1276" s="1">
        <f>SUMIF(Town!$AI$687:$AI$1037,$A1276,Town!Q$687:Q$1037)</f>
        <v>971</v>
      </c>
      <c r="S1276" s="1">
        <f>SUMIF(Town!$AI$687:$AI$1037,$A1276,Town!S$687:S$1037)</f>
        <v>279</v>
      </c>
      <c r="T1276" s="1">
        <f>SUMIF(Town!$AI$687:$AI$1037,$A1276,Town!T$687:T$1037)</f>
        <v>218</v>
      </c>
      <c r="U1276" s="1">
        <f>SUMIF(Town!$AI$687:$AI$1037,$A1276,Town!U$687:U$1037)</f>
        <v>180</v>
      </c>
      <c r="W1276" s="1">
        <f>SUMIF(Town!$AI$687:$AI$1037,$A1276,Town!W$687:W$1037)</f>
        <v>112</v>
      </c>
      <c r="Y1276" s="1">
        <f>SUMIF(Town!$AI$687:$AI$1037,$A1276,Town!Y$687:Y$1037)</f>
        <v>304</v>
      </c>
      <c r="AB1276" s="1">
        <f>SUMIF(Town!$AI$687:$AI$1037,$A1276,Town!AB$687:AB$1037)</f>
        <v>0</v>
      </c>
      <c r="AG1276" s="1">
        <f>SUMIF(Town!$AI$687:$AI$1037,$A1276,Town!AG$687:AG$1037)</f>
        <v>0</v>
      </c>
      <c r="AN1276" s="7">
        <f>IF(Q1276&gt;0,RANK(Q1276,(N1276:P1276,Q1276:AL1276)),0)</f>
        <v>4</v>
      </c>
      <c r="AO1276" s="7">
        <f>IF(R1276&gt;0,RANK(R1276,(N1276:P1276,Q1276:AL1276)),0)</f>
        <v>0</v>
      </c>
      <c r="AP1276" s="7">
        <f>IF(S1276&gt;0,RANK(S1276,(N1276:P1276,Q1276:AL1276)),0)</f>
        <v>6</v>
      </c>
      <c r="AQ1276" s="7">
        <f>IF(T1276&gt;0,RANK(T1276,(N1276:P1276,Q1276:AL1276)),0)</f>
        <v>7</v>
      </c>
      <c r="AR1276" s="2">
        <f t="shared" si="494"/>
        <v>3.0124593581693183E-3</v>
      </c>
      <c r="AS1276" s="2">
        <f t="shared" si="495"/>
        <v>0</v>
      </c>
      <c r="AT1276" s="2">
        <f t="shared" si="496"/>
        <v>8.6557792062743537E-4</v>
      </c>
      <c r="AU1276" s="2">
        <f t="shared" si="497"/>
        <v>6.7632970142215379E-4</v>
      </c>
      <c r="AW1276" t="s">
        <v>1581</v>
      </c>
      <c r="AX1276" t="s">
        <v>1385</v>
      </c>
      <c r="BA1276" s="127">
        <v>25</v>
      </c>
      <c r="BB1276" s="130">
        <v>11</v>
      </c>
      <c r="BC1276" s="131">
        <f t="shared" si="487"/>
        <v>25011</v>
      </c>
      <c r="BE1276" s="7" t="s">
        <v>3271</v>
      </c>
    </row>
    <row r="1277" spans="1:57" hidden="1" outlineLevel="1" x14ac:dyDescent="0.2">
      <c r="A1277" t="s">
        <v>1494</v>
      </c>
      <c r="B1277" t="s">
        <v>1385</v>
      </c>
      <c r="C1277" s="1">
        <f t="shared" si="488"/>
        <v>35827</v>
      </c>
      <c r="D1277" s="7">
        <f>RANK(N1277,(N1277:P1277,Q1277:AL1277))</f>
        <v>1</v>
      </c>
      <c r="E1277" s="7">
        <f>RANK(O1277,(N1277:P1277,Q1277:AL1277))</f>
        <v>3</v>
      </c>
      <c r="F1277" s="7">
        <f>IF(P1277&gt;0,RANK(P1277,(N1277:P1277,Q1277:AL1277)),0)</f>
        <v>2</v>
      </c>
      <c r="G1277" s="1">
        <f t="shared" si="489"/>
        <v>7604</v>
      </c>
      <c r="H1277" s="2">
        <f t="shared" si="462"/>
        <v>0.21224216373126414</v>
      </c>
      <c r="I1277" s="2"/>
      <c r="J1277" s="2">
        <f t="shared" si="490"/>
        <v>0.48136880006698857</v>
      </c>
      <c r="K1277" s="2">
        <f t="shared" si="491"/>
        <v>0.24258240991431043</v>
      </c>
      <c r="L1277" s="2">
        <f t="shared" si="492"/>
        <v>0.26912663633572448</v>
      </c>
      <c r="M1277" s="2">
        <f t="shared" si="493"/>
        <v>6.9221536829764951E-3</v>
      </c>
      <c r="N1277" s="1">
        <f>SUMIF(Town!$AI$687:$AI$1037,$A1277,Town!N$687:N$1037)</f>
        <v>17246</v>
      </c>
      <c r="O1277" s="1">
        <f>SUMIF(Town!$AI$687:$AI$1037,$A1277,Town!O$687:O$1037)</f>
        <v>8691</v>
      </c>
      <c r="P1277" s="1">
        <f>SUMIF(Town!$AI$687:$AI$1037,$A1277,Town!P$687:P$1037)</f>
        <v>9642</v>
      </c>
      <c r="Q1277" s="1">
        <f>SUMIF(Town!$AI$687:$AI$1037,$A1277,Town!Q$687:Q$1037)</f>
        <v>82</v>
      </c>
      <c r="S1277" s="1">
        <f>SUMIF(Town!$AI$687:$AI$1037,$A1277,Town!S$687:S$1037)</f>
        <v>46</v>
      </c>
      <c r="T1277" s="1">
        <f>SUMIF(Town!$AI$687:$AI$1037,$A1277,Town!T$687:T$1037)</f>
        <v>20</v>
      </c>
      <c r="U1277" s="1">
        <f>SUMIF(Town!$AI$687:$AI$1037,$A1277,Town!U$687:U$1037)</f>
        <v>45</v>
      </c>
      <c r="W1277" s="1">
        <f>SUMIF(Town!$AI$687:$AI$1037,$A1277,Town!W$687:W$1037)</f>
        <v>10</v>
      </c>
      <c r="Y1277" s="1">
        <f>SUMIF(Town!$AI$687:$AI$1037,$A1277,Town!Y$687:Y$1037)</f>
        <v>45</v>
      </c>
      <c r="AB1277" s="1">
        <f>SUMIF(Town!$AI$687:$AI$1037,$A1277,Town!AB$687:AB$1037)</f>
        <v>0</v>
      </c>
      <c r="AG1277" s="1">
        <f>SUMIF(Town!$AI$687:$AI$1037,$A1277,Town!AG$687:AG$1037)</f>
        <v>0</v>
      </c>
      <c r="AN1277" s="7">
        <f>IF(Q1277&gt;0,RANK(Q1277,(N1277:P1277,Q1277:AL1277)),0)</f>
        <v>4</v>
      </c>
      <c r="AO1277" s="7">
        <f>IF(R1277&gt;0,RANK(R1277,(N1277:P1277,Q1277:AL1277)),0)</f>
        <v>0</v>
      </c>
      <c r="AP1277" s="7">
        <f>IF(S1277&gt;0,RANK(S1277,(N1277:P1277,Q1277:AL1277)),0)</f>
        <v>5</v>
      </c>
      <c r="AQ1277" s="7">
        <f>IF(T1277&gt;0,RANK(T1277,(N1277:P1277,Q1277:AL1277)),0)</f>
        <v>8</v>
      </c>
      <c r="AR1277" s="2">
        <f t="shared" si="494"/>
        <v>2.288776620984174E-3</v>
      </c>
      <c r="AS1277" s="2">
        <f t="shared" si="495"/>
        <v>0</v>
      </c>
      <c r="AT1277" s="2">
        <f t="shared" si="496"/>
        <v>1.2839478605520976E-3</v>
      </c>
      <c r="AU1277" s="2">
        <f t="shared" si="497"/>
        <v>5.5823820024004239E-4</v>
      </c>
      <c r="AW1277" t="s">
        <v>1494</v>
      </c>
      <c r="AX1277" t="s">
        <v>1385</v>
      </c>
      <c r="BA1277" s="127">
        <v>25</v>
      </c>
      <c r="BB1277" s="130">
        <v>13</v>
      </c>
      <c r="BC1277" s="131">
        <f t="shared" si="487"/>
        <v>25013</v>
      </c>
      <c r="BE1277" s="7" t="s">
        <v>3271</v>
      </c>
    </row>
    <row r="1278" spans="1:57" hidden="1" outlineLevel="1" x14ac:dyDescent="0.2">
      <c r="A1278" t="s">
        <v>1061</v>
      </c>
      <c r="B1278" t="s">
        <v>1385</v>
      </c>
      <c r="C1278" s="1">
        <f t="shared" si="488"/>
        <v>188265</v>
      </c>
      <c r="D1278" s="7">
        <f>RANK(N1278,(N1278:P1278,Q1278:AL1278))</f>
        <v>1</v>
      </c>
      <c r="E1278" s="7">
        <f>RANK(O1278,(N1278:P1278,Q1278:AL1278))</f>
        <v>2</v>
      </c>
      <c r="F1278" s="7">
        <f>IF(P1278&gt;0,RANK(P1278,(N1278:P1278,Q1278:AL1278)),0)</f>
        <v>3</v>
      </c>
      <c r="G1278" s="1">
        <f t="shared" si="489"/>
        <v>31405</v>
      </c>
      <c r="H1278" s="2">
        <f t="shared" si="462"/>
        <v>0.16681273736488461</v>
      </c>
      <c r="I1278" s="2"/>
      <c r="J1278" s="2">
        <f t="shared" si="490"/>
        <v>0.45694101399622872</v>
      </c>
      <c r="K1278" s="2">
        <f t="shared" si="491"/>
        <v>0.29012827663134411</v>
      </c>
      <c r="L1278" s="2">
        <f t="shared" si="492"/>
        <v>0.24793774732425039</v>
      </c>
      <c r="M1278" s="2">
        <f t="shared" si="493"/>
        <v>4.9929620481768411E-3</v>
      </c>
      <c r="N1278" s="1">
        <f>SUMIF(Town!$AI$687:$AI$1037,$A1278,Town!N$687:N$1037)</f>
        <v>86026</v>
      </c>
      <c r="O1278" s="1">
        <f>SUMIF(Town!$AI$687:$AI$1037,$A1278,Town!O$687:O$1037)</f>
        <v>54621</v>
      </c>
      <c r="P1278" s="1">
        <f>SUMIF(Town!$AI$687:$AI$1037,$A1278,Town!P$687:P$1037)</f>
        <v>46678</v>
      </c>
      <c r="Q1278" s="1">
        <f>SUMIF(Town!$AI$687:$AI$1037,$A1278,Town!Q$687:Q$1037)</f>
        <v>283</v>
      </c>
      <c r="S1278" s="1">
        <f>SUMIF(Town!$AI$687:$AI$1037,$A1278,Town!S$687:S$1037)</f>
        <v>262</v>
      </c>
      <c r="T1278" s="1">
        <f>SUMIF(Town!$AI$687:$AI$1037,$A1278,Town!T$687:T$1037)</f>
        <v>149</v>
      </c>
      <c r="U1278" s="1">
        <f>SUMIF(Town!$AI$687:$AI$1037,$A1278,Town!U$687:U$1037)</f>
        <v>99</v>
      </c>
      <c r="W1278" s="1">
        <f>SUMIF(Town!$AI$687:$AI$1037,$A1278,Town!W$687:W$1037)</f>
        <v>75</v>
      </c>
      <c r="Y1278" s="1">
        <f>SUMIF(Town!$AI$687:$AI$1037,$A1278,Town!Y$687:Y$1037)</f>
        <v>71</v>
      </c>
      <c r="AB1278" s="1">
        <f>SUMIF(Town!$AI$687:$AI$1037,$A1278,Town!AB$687:AB$1037)</f>
        <v>1</v>
      </c>
      <c r="AG1278" s="1">
        <f>SUMIF(Town!$AI$687:$AI$1037,$A1278,Town!AG$687:AG$1037)</f>
        <v>0</v>
      </c>
      <c r="AN1278" s="7">
        <f>IF(Q1278&gt;0,RANK(Q1278,(N1278:P1278,Q1278:AL1278)),0)</f>
        <v>4</v>
      </c>
      <c r="AO1278" s="7">
        <f>IF(R1278&gt;0,RANK(R1278,(N1278:P1278,Q1278:AL1278)),0)</f>
        <v>0</v>
      </c>
      <c r="AP1278" s="7">
        <f>IF(S1278&gt;0,RANK(S1278,(N1278:P1278,Q1278:AL1278)),0)</f>
        <v>5</v>
      </c>
      <c r="AQ1278" s="7">
        <f>IF(T1278&gt;0,RANK(T1278,(N1278:P1278,Q1278:AL1278)),0)</f>
        <v>6</v>
      </c>
      <c r="AR1278" s="2">
        <f t="shared" si="494"/>
        <v>1.5032002762064112E-3</v>
      </c>
      <c r="AS1278" s="2">
        <f t="shared" si="495"/>
        <v>0</v>
      </c>
      <c r="AT1278" s="2">
        <f t="shared" si="496"/>
        <v>1.3916553793854407E-3</v>
      </c>
      <c r="AU1278" s="2">
        <f t="shared" si="497"/>
        <v>7.9143760125355213E-4</v>
      </c>
      <c r="AW1278" t="s">
        <v>1061</v>
      </c>
      <c r="AX1278" t="s">
        <v>1385</v>
      </c>
      <c r="BA1278" s="127">
        <v>25</v>
      </c>
      <c r="BB1278" s="130">
        <v>15</v>
      </c>
      <c r="BC1278" s="131">
        <f t="shared" si="487"/>
        <v>25015</v>
      </c>
      <c r="BE1278" s="7" t="s">
        <v>3271</v>
      </c>
    </row>
    <row r="1279" spans="1:57" hidden="1" outlineLevel="1" x14ac:dyDescent="0.2">
      <c r="A1279" t="s">
        <v>1910</v>
      </c>
      <c r="B1279" t="s">
        <v>1385</v>
      </c>
      <c r="C1279" s="1">
        <f t="shared" si="488"/>
        <v>70071</v>
      </c>
      <c r="D1279" s="7">
        <f>RANK(N1279,(N1279:P1279,Q1279:AL1279))</f>
        <v>1</v>
      </c>
      <c r="E1279" s="7">
        <f>RANK(O1279,(N1279:P1279,Q1279:AL1279))</f>
        <v>3</v>
      </c>
      <c r="F1279" s="7">
        <f>IF(P1279&gt;0,RANK(P1279,(N1279:P1279,Q1279:AL1279)),0)</f>
        <v>2</v>
      </c>
      <c r="G1279" s="1">
        <f t="shared" si="489"/>
        <v>21896</v>
      </c>
      <c r="H1279" s="2">
        <f t="shared" si="462"/>
        <v>0.3124830529034836</v>
      </c>
      <c r="I1279" s="2"/>
      <c r="J1279" s="2">
        <f t="shared" si="490"/>
        <v>0.54058026858472119</v>
      </c>
      <c r="K1279" s="2">
        <f t="shared" si="491"/>
        <v>0.22397282756061709</v>
      </c>
      <c r="L1279" s="2">
        <f t="shared" si="492"/>
        <v>0.22809721568123761</v>
      </c>
      <c r="M1279" s="2">
        <f t="shared" si="493"/>
        <v>7.3496881734241015E-3</v>
      </c>
      <c r="N1279" s="1">
        <f>SUMIF(Town!$AI$687:$AI$1037,$A1279,Town!N$687:N$1037)</f>
        <v>37879</v>
      </c>
      <c r="O1279" s="1">
        <f>SUMIF(Town!$AI$687:$AI$1037,$A1279,Town!O$687:O$1037)</f>
        <v>15694</v>
      </c>
      <c r="P1279" s="1">
        <f>SUMIF(Town!$AI$687:$AI$1037,$A1279,Town!P$687:P$1037)</f>
        <v>15983</v>
      </c>
      <c r="Q1279" s="1">
        <f>SUMIF(Town!$AI$687:$AI$1037,$A1279,Town!Q$687:Q$1037)</f>
        <v>164</v>
      </c>
      <c r="S1279" s="1">
        <f>SUMIF(Town!$AI$687:$AI$1037,$A1279,Town!S$687:S$1037)</f>
        <v>143</v>
      </c>
      <c r="T1279" s="1">
        <f>SUMIF(Town!$AI$687:$AI$1037,$A1279,Town!T$687:T$1037)</f>
        <v>49</v>
      </c>
      <c r="U1279" s="1">
        <f>SUMIF(Town!$AI$687:$AI$1037,$A1279,Town!U$687:U$1037)</f>
        <v>56</v>
      </c>
      <c r="W1279" s="1">
        <f>SUMIF(Town!$AI$687:$AI$1037,$A1279,Town!W$687:W$1037)</f>
        <v>34</v>
      </c>
      <c r="Y1279" s="1">
        <f>SUMIF(Town!$AI$687:$AI$1037,$A1279,Town!Y$687:Y$1037)</f>
        <v>65</v>
      </c>
      <c r="AB1279" s="1">
        <f>SUMIF(Town!$AI$687:$AI$1037,$A1279,Town!AB$687:AB$1037)</f>
        <v>4</v>
      </c>
      <c r="AG1279" s="1">
        <f>SUMIF(Town!$AI$687:$AI$1037,$A1279,Town!AG$687:AG$1037)</f>
        <v>0</v>
      </c>
      <c r="AN1279" s="7">
        <f>IF(Q1279&gt;0,RANK(Q1279,(N1279:P1279,Q1279:AL1279)),0)</f>
        <v>4</v>
      </c>
      <c r="AO1279" s="7">
        <f>IF(R1279&gt;0,RANK(R1279,(N1279:P1279,Q1279:AL1279)),0)</f>
        <v>0</v>
      </c>
      <c r="AP1279" s="7">
        <f>IF(S1279&gt;0,RANK(S1279,(N1279:P1279,Q1279:AL1279)),0)</f>
        <v>5</v>
      </c>
      <c r="AQ1279" s="7">
        <f>IF(T1279&gt;0,RANK(T1279,(N1279:P1279,Q1279:AL1279)),0)</f>
        <v>8</v>
      </c>
      <c r="AR1279" s="2">
        <f t="shared" si="494"/>
        <v>2.3404832241583537E-3</v>
      </c>
      <c r="AS1279" s="2">
        <f t="shared" si="495"/>
        <v>0</v>
      </c>
      <c r="AT1279" s="2">
        <f t="shared" si="496"/>
        <v>2.0407872015527108E-3</v>
      </c>
      <c r="AU1279" s="2">
        <f t="shared" si="497"/>
        <v>6.9929071941316661E-4</v>
      </c>
      <c r="AW1279" t="s">
        <v>1910</v>
      </c>
      <c r="AX1279" t="s">
        <v>1385</v>
      </c>
      <c r="BA1279" s="127">
        <v>25</v>
      </c>
      <c r="BB1279" s="130">
        <v>17</v>
      </c>
      <c r="BC1279" s="131">
        <f t="shared" si="487"/>
        <v>25017</v>
      </c>
      <c r="BE1279" s="7" t="s">
        <v>3271</v>
      </c>
    </row>
    <row r="1280" spans="1:57" hidden="1" outlineLevel="1" x14ac:dyDescent="0.2">
      <c r="A1280" t="s">
        <v>958</v>
      </c>
      <c r="B1280" t="s">
        <v>1385</v>
      </c>
      <c r="C1280" s="1">
        <f t="shared" si="488"/>
        <v>689453</v>
      </c>
      <c r="D1280" s="7">
        <f>RANK(N1280,(N1280:P1280,Q1280:AL1280))</f>
        <v>1</v>
      </c>
      <c r="E1280" s="7">
        <f>RANK(O1280,(N1280:P1280,Q1280:AL1280))</f>
        <v>2</v>
      </c>
      <c r="F1280" s="7">
        <f>IF(P1280&gt;0,RANK(P1280,(N1280:P1280,Q1280:AL1280)),0)</f>
        <v>3</v>
      </c>
      <c r="G1280" s="1">
        <f t="shared" si="489"/>
        <v>150291</v>
      </c>
      <c r="H1280" s="2">
        <f t="shared" si="462"/>
        <v>0.21798585255267583</v>
      </c>
      <c r="I1280" s="2"/>
      <c r="J1280" s="2">
        <f t="shared" si="490"/>
        <v>0.49893756354675373</v>
      </c>
      <c r="K1280" s="2">
        <f t="shared" si="491"/>
        <v>0.2809517109940779</v>
      </c>
      <c r="L1280" s="2">
        <f t="shared" si="492"/>
        <v>0.21296738138785384</v>
      </c>
      <c r="M1280" s="2">
        <f t="shared" si="493"/>
        <v>7.143344071314589E-3</v>
      </c>
      <c r="N1280" s="1">
        <f>SUMIF(Town!$AI$687:$AI$1037,$A1280,Town!N$687:N$1037)</f>
        <v>343994</v>
      </c>
      <c r="O1280" s="1">
        <f>SUMIF(Town!$AI$687:$AI$1037,$A1280,Town!O$687:O$1037)</f>
        <v>193703</v>
      </c>
      <c r="P1280" s="1">
        <f>SUMIF(Town!$AI$687:$AI$1037,$A1280,Town!P$687:P$1037)</f>
        <v>146831</v>
      </c>
      <c r="Q1280" s="1">
        <f>SUMIF(Town!$AI$687:$AI$1037,$A1280,Town!Q$687:Q$1037)</f>
        <v>2320</v>
      </c>
      <c r="S1280" s="1">
        <f>SUMIF(Town!$AI$687:$AI$1037,$A1280,Town!S$687:S$1037)</f>
        <v>738</v>
      </c>
      <c r="T1280" s="1">
        <f>SUMIF(Town!$AI$687:$AI$1037,$A1280,Town!T$687:T$1037)</f>
        <v>512</v>
      </c>
      <c r="U1280" s="1">
        <f>SUMIF(Town!$AI$687:$AI$1037,$A1280,Town!U$687:U$1037)</f>
        <v>478</v>
      </c>
      <c r="W1280" s="1">
        <f>SUMIF(Town!$AI$687:$AI$1037,$A1280,Town!W$687:W$1037)</f>
        <v>229</v>
      </c>
      <c r="Y1280" s="1">
        <f>SUMIF(Town!$AI$687:$AI$1037,$A1280,Town!Y$687:Y$1037)</f>
        <v>643</v>
      </c>
      <c r="AB1280" s="1">
        <f>SUMIF(Town!$AI$687:$AI$1037,$A1280,Town!AB$687:AB$1037)</f>
        <v>5</v>
      </c>
      <c r="AG1280" s="1">
        <f>SUMIF(Town!$AI$687:$AI$1037,$A1280,Town!AG$687:AG$1037)</f>
        <v>0</v>
      </c>
      <c r="AN1280" s="7">
        <f>IF(Q1280&gt;0,RANK(Q1280,(N1280:P1280,Q1280:AL1280)),0)</f>
        <v>4</v>
      </c>
      <c r="AO1280" s="7">
        <f>IF(R1280&gt;0,RANK(R1280,(N1280:P1280,Q1280:AL1280)),0)</f>
        <v>0</v>
      </c>
      <c r="AP1280" s="7">
        <f>IF(S1280&gt;0,RANK(S1280,(N1280:P1280,Q1280:AL1280)),0)</f>
        <v>5</v>
      </c>
      <c r="AQ1280" s="7">
        <f>IF(T1280&gt;0,RANK(T1280,(N1280:P1280,Q1280:AL1280)),0)</f>
        <v>7</v>
      </c>
      <c r="AR1280" s="2">
        <f t="shared" si="494"/>
        <v>3.3649864457765792E-3</v>
      </c>
      <c r="AS1280" s="2">
        <f t="shared" si="495"/>
        <v>0</v>
      </c>
      <c r="AT1280" s="2">
        <f t="shared" si="496"/>
        <v>1.070413791803067E-3</v>
      </c>
      <c r="AU1280" s="2">
        <f t="shared" si="497"/>
        <v>7.4261769837827957E-4</v>
      </c>
      <c r="AW1280" t="s">
        <v>958</v>
      </c>
      <c r="AX1280" t="s">
        <v>1385</v>
      </c>
      <c r="BA1280" s="127">
        <v>25</v>
      </c>
      <c r="BB1280" s="130">
        <v>19</v>
      </c>
      <c r="BC1280" s="131">
        <f t="shared" si="487"/>
        <v>25019</v>
      </c>
      <c r="BE1280" s="7" t="s">
        <v>3271</v>
      </c>
    </row>
    <row r="1281" spans="1:57" hidden="1" outlineLevel="1" x14ac:dyDescent="0.2">
      <c r="A1281" t="s">
        <v>1525</v>
      </c>
      <c r="B1281" t="s">
        <v>1385</v>
      </c>
      <c r="C1281" s="1">
        <f t="shared" si="488"/>
        <v>4216</v>
      </c>
      <c r="D1281" s="7">
        <f>RANK(N1281,(N1281:P1281,Q1281:AL1281))</f>
        <v>1</v>
      </c>
      <c r="E1281" s="7">
        <f>RANK(O1281,(N1281:P1281,Q1281:AL1281))</f>
        <v>2</v>
      </c>
      <c r="F1281" s="7">
        <f>IF(P1281&gt;0,RANK(P1281,(N1281:P1281,Q1281:AL1281)),0)</f>
        <v>3</v>
      </c>
      <c r="G1281" s="1">
        <f t="shared" si="489"/>
        <v>879</v>
      </c>
      <c r="H1281" s="2">
        <f t="shared" si="462"/>
        <v>0.20849146110056926</v>
      </c>
      <c r="I1281" s="2"/>
      <c r="J1281" s="2">
        <f t="shared" si="490"/>
        <v>0.48315939278937381</v>
      </c>
      <c r="K1281" s="2">
        <f t="shared" si="491"/>
        <v>0.27466793168880455</v>
      </c>
      <c r="L1281" s="2">
        <f t="shared" si="492"/>
        <v>0.23458254269449716</v>
      </c>
      <c r="M1281" s="2">
        <f t="shared" si="493"/>
        <v>7.5901328273244861E-3</v>
      </c>
      <c r="N1281" s="1">
        <f>SUMIF(Town!$AI$687:$AI$1037,$A1281,Town!N$687:N$1037)</f>
        <v>2037</v>
      </c>
      <c r="O1281" s="1">
        <f>SUMIF(Town!$AI$687:$AI$1037,$A1281,Town!O$687:O$1037)</f>
        <v>1158</v>
      </c>
      <c r="P1281" s="1">
        <f>SUMIF(Town!$AI$687:$AI$1037,$A1281,Town!P$687:P$1037)</f>
        <v>989</v>
      </c>
      <c r="Q1281" s="1">
        <f>SUMIF(Town!$AI$687:$AI$1037,$A1281,Town!Q$687:Q$1037)</f>
        <v>11</v>
      </c>
      <c r="S1281" s="1">
        <f>SUMIF(Town!$AI$687:$AI$1037,$A1281,Town!S$687:S$1037)</f>
        <v>4</v>
      </c>
      <c r="T1281" s="1">
        <f>SUMIF(Town!$AI$687:$AI$1037,$A1281,Town!T$687:T$1037)</f>
        <v>6</v>
      </c>
      <c r="U1281" s="1">
        <f>SUMIF(Town!$AI$687:$AI$1037,$A1281,Town!U$687:U$1037)</f>
        <v>3</v>
      </c>
      <c r="W1281" s="1">
        <f>SUMIF(Town!$AI$687:$AI$1037,$A1281,Town!W$687:W$1037)</f>
        <v>2</v>
      </c>
      <c r="Y1281" s="1">
        <f>SUMIF(Town!$AI$687:$AI$1037,$A1281,Town!Y$687:Y$1037)</f>
        <v>6</v>
      </c>
      <c r="AB1281" s="1">
        <f>SUMIF(Town!$AI$687:$AI$1037,$A1281,Town!AB$687:AB$1037)</f>
        <v>0</v>
      </c>
      <c r="AG1281" s="1">
        <f>SUMIF(Town!$AI$687:$AI$1037,$A1281,Town!AG$687:AG$1037)</f>
        <v>0</v>
      </c>
      <c r="AN1281" s="7">
        <f>IF(Q1281&gt;0,RANK(Q1281,(N1281:P1281,Q1281:AL1281)),0)</f>
        <v>4</v>
      </c>
      <c r="AO1281" s="7">
        <f>IF(R1281&gt;0,RANK(R1281,(N1281:P1281,Q1281:AL1281)),0)</f>
        <v>0</v>
      </c>
      <c r="AP1281" s="7">
        <f>IF(S1281&gt;0,RANK(S1281,(N1281:P1281,Q1281:AL1281)),0)</f>
        <v>7</v>
      </c>
      <c r="AQ1281" s="7">
        <f>IF(T1281&gt;0,RANK(T1281,(N1281:P1281,Q1281:AL1281)),0)</f>
        <v>5</v>
      </c>
      <c r="AR1281" s="2">
        <f t="shared" si="494"/>
        <v>2.6091081593927895E-3</v>
      </c>
      <c r="AS1281" s="2">
        <f t="shared" si="495"/>
        <v>0</v>
      </c>
      <c r="AT1281" s="2">
        <f t="shared" si="496"/>
        <v>9.4876660341555979E-4</v>
      </c>
      <c r="AU1281" s="2">
        <f t="shared" si="497"/>
        <v>1.4231499051233396E-3</v>
      </c>
      <c r="AW1281" t="s">
        <v>1525</v>
      </c>
      <c r="AX1281" t="s">
        <v>1385</v>
      </c>
      <c r="BA1281" s="127">
        <v>25</v>
      </c>
      <c r="BB1281" s="130">
        <v>21</v>
      </c>
      <c r="BC1281" s="131">
        <f t="shared" si="487"/>
        <v>25021</v>
      </c>
      <c r="BE1281" s="7" t="s">
        <v>3271</v>
      </c>
    </row>
    <row r="1282" spans="1:57" hidden="1" outlineLevel="1" x14ac:dyDescent="0.2">
      <c r="A1282" t="s">
        <v>1526</v>
      </c>
      <c r="B1282" t="s">
        <v>1385</v>
      </c>
      <c r="C1282" s="1">
        <f t="shared" si="488"/>
        <v>324264</v>
      </c>
      <c r="D1282" s="7">
        <f>RANK(N1282,(N1282:P1282,Q1282:AL1282))</f>
        <v>1</v>
      </c>
      <c r="E1282" s="7">
        <f>RANK(O1282,(N1282:P1282,Q1282:AL1282))</f>
        <v>2</v>
      </c>
      <c r="F1282" s="7">
        <f>IF(P1282&gt;0,RANK(P1282,(N1282:P1282,Q1282:AL1282)),0)</f>
        <v>3</v>
      </c>
      <c r="G1282" s="1">
        <f t="shared" si="489"/>
        <v>47233</v>
      </c>
      <c r="H1282" s="2">
        <f t="shared" si="462"/>
        <v>0.14566217649816199</v>
      </c>
      <c r="I1282" s="2"/>
      <c r="J1282" s="2">
        <f t="shared" si="490"/>
        <v>0.46409098759035849</v>
      </c>
      <c r="K1282" s="2">
        <f t="shared" si="491"/>
        <v>0.31842881109219651</v>
      </c>
      <c r="L1282" s="2">
        <f t="shared" si="492"/>
        <v>0.21215429403202329</v>
      </c>
      <c r="M1282" s="2">
        <f t="shared" si="493"/>
        <v>5.3259072854217049E-3</v>
      </c>
      <c r="N1282" s="1">
        <f>SUMIF(Town!$AI$687:$AI$1037,$A1282,Town!N$687:N$1037)</f>
        <v>150488</v>
      </c>
      <c r="O1282" s="1">
        <f>SUMIF(Town!$AI$687:$AI$1037,$A1282,Town!O$687:O$1037)</f>
        <v>103255</v>
      </c>
      <c r="P1282" s="1">
        <f>SUMIF(Town!$AI$687:$AI$1037,$A1282,Town!P$687:P$1037)</f>
        <v>68794</v>
      </c>
      <c r="Q1282" s="1">
        <f>SUMIF(Town!$AI$687:$AI$1037,$A1282,Town!Q$687:Q$1037)</f>
        <v>861</v>
      </c>
      <c r="S1282" s="1">
        <f>SUMIF(Town!$AI$687:$AI$1037,$A1282,Town!S$687:S$1037)</f>
        <v>245</v>
      </c>
      <c r="T1282" s="1">
        <f>SUMIF(Town!$AI$687:$AI$1037,$A1282,Town!T$687:T$1037)</f>
        <v>230</v>
      </c>
      <c r="U1282" s="1">
        <f>SUMIF(Town!$AI$687:$AI$1037,$A1282,Town!U$687:U$1037)</f>
        <v>144</v>
      </c>
      <c r="W1282" s="1">
        <f>SUMIF(Town!$AI$687:$AI$1037,$A1282,Town!W$687:W$1037)</f>
        <v>83</v>
      </c>
      <c r="Y1282" s="1">
        <f>SUMIF(Town!$AI$687:$AI$1037,$A1282,Town!Y$687:Y$1037)</f>
        <v>164</v>
      </c>
      <c r="AB1282" s="1">
        <f>SUMIF(Town!$AI$687:$AI$1037,$A1282,Town!AB$687:AB$1037)</f>
        <v>0</v>
      </c>
      <c r="AG1282" s="1">
        <f>SUMIF(Town!$AI$687:$AI$1037,$A1282,Town!AG$687:AG$1037)</f>
        <v>0</v>
      </c>
      <c r="AN1282" s="7">
        <f>IF(Q1282&gt;0,RANK(Q1282,(N1282:P1282,Q1282:AL1282)),0)</f>
        <v>4</v>
      </c>
      <c r="AO1282" s="7">
        <f>IF(R1282&gt;0,RANK(R1282,(N1282:P1282,Q1282:AL1282)),0)</f>
        <v>0</v>
      </c>
      <c r="AP1282" s="7">
        <f>IF(S1282&gt;0,RANK(S1282,(N1282:P1282,Q1282:AL1282)),0)</f>
        <v>5</v>
      </c>
      <c r="AQ1282" s="7">
        <f>IF(T1282&gt;0,RANK(T1282,(N1282:P1282,Q1282:AL1282)),0)</f>
        <v>6</v>
      </c>
      <c r="AR1282" s="2">
        <f t="shared" si="494"/>
        <v>2.6552438753608171E-3</v>
      </c>
      <c r="AS1282" s="2">
        <f t="shared" si="495"/>
        <v>0</v>
      </c>
      <c r="AT1282" s="2">
        <f t="shared" si="496"/>
        <v>7.5555720030592356E-4</v>
      </c>
      <c r="AU1282" s="2">
        <f t="shared" si="497"/>
        <v>7.0929859620556086E-4</v>
      </c>
      <c r="AW1282" t="s">
        <v>1526</v>
      </c>
      <c r="AX1282" t="s">
        <v>1385</v>
      </c>
      <c r="BA1282" s="127">
        <v>25</v>
      </c>
      <c r="BB1282" s="130">
        <v>23</v>
      </c>
      <c r="BC1282" s="131">
        <f t="shared" si="487"/>
        <v>25023</v>
      </c>
      <c r="BE1282" s="7" t="s">
        <v>3271</v>
      </c>
    </row>
    <row r="1283" spans="1:57" hidden="1" outlineLevel="1" x14ac:dyDescent="0.2">
      <c r="A1283" t="s">
        <v>458</v>
      </c>
      <c r="B1283" t="s">
        <v>1385</v>
      </c>
      <c r="C1283" s="1">
        <f t="shared" si="488"/>
        <v>207710</v>
      </c>
      <c r="D1283" s="7">
        <f>RANK(N1283,(N1283:P1283,Q1283:AL1283))</f>
        <v>1</v>
      </c>
      <c r="E1283" s="7">
        <f>RANK(O1283,(N1283:P1283,Q1283:AL1283))</f>
        <v>2</v>
      </c>
      <c r="F1283" s="7">
        <f>IF(P1283&gt;0,RANK(P1283,(N1283:P1283,Q1283:AL1283)),0)</f>
        <v>3</v>
      </c>
      <c r="G1283" s="1">
        <f t="shared" si="489"/>
        <v>9646</v>
      </c>
      <c r="H1283" s="2">
        <f t="shared" si="462"/>
        <v>4.6439747725193777E-2</v>
      </c>
      <c r="I1283" s="2"/>
      <c r="J1283" s="2">
        <f t="shared" si="490"/>
        <v>0.38110827596167735</v>
      </c>
      <c r="K1283" s="2">
        <f t="shared" si="491"/>
        <v>0.33466852823648358</v>
      </c>
      <c r="L1283" s="2">
        <f t="shared" si="492"/>
        <v>0.27868663039815128</v>
      </c>
      <c r="M1283" s="2">
        <f t="shared" si="493"/>
        <v>5.5365654036878542E-3</v>
      </c>
      <c r="N1283" s="1">
        <f>SUMIF(Town!$AI$687:$AI$1037,$A1283,Town!N$687:N$1037)</f>
        <v>79160</v>
      </c>
      <c r="O1283" s="1">
        <f>SUMIF(Town!$AI$687:$AI$1037,$A1283,Town!O$687:O$1037)</f>
        <v>69514</v>
      </c>
      <c r="P1283" s="1">
        <f>SUMIF(Town!$AI$687:$AI$1037,$A1283,Town!P$687:P$1037)</f>
        <v>57886</v>
      </c>
      <c r="Q1283" s="1">
        <f>SUMIF(Town!$AI$687:$AI$1037,$A1283,Town!Q$687:Q$1037)</f>
        <v>477</v>
      </c>
      <c r="S1283" s="1">
        <f>SUMIF(Town!$AI$687:$AI$1037,$A1283,Town!S$687:S$1037)</f>
        <v>172</v>
      </c>
      <c r="T1283" s="1">
        <f>SUMIF(Town!$AI$687:$AI$1037,$A1283,Town!T$687:T$1037)</f>
        <v>155</v>
      </c>
      <c r="U1283" s="1">
        <f>SUMIF(Town!$AI$687:$AI$1037,$A1283,Town!U$687:U$1037)</f>
        <v>120</v>
      </c>
      <c r="W1283" s="1">
        <f>SUMIF(Town!$AI$687:$AI$1037,$A1283,Town!W$687:W$1037)</f>
        <v>65</v>
      </c>
      <c r="Y1283" s="1">
        <f>SUMIF(Town!$AI$687:$AI$1037,$A1283,Town!Y$687:Y$1037)</f>
        <v>160</v>
      </c>
      <c r="AB1283" s="1">
        <f>SUMIF(Town!$AI$687:$AI$1037,$A1283,Town!AB$687:AB$1037)</f>
        <v>1</v>
      </c>
      <c r="AG1283" s="1">
        <f>SUMIF(Town!$AI$687:$AI$1037,$A1283,Town!AG$687:AG$1037)</f>
        <v>0</v>
      </c>
      <c r="AN1283" s="7">
        <f>IF(Q1283&gt;0,RANK(Q1283,(N1283:P1283,Q1283:AL1283)),0)</f>
        <v>4</v>
      </c>
      <c r="AO1283" s="7">
        <f>IF(R1283&gt;0,RANK(R1283,(N1283:P1283,Q1283:AL1283)),0)</f>
        <v>0</v>
      </c>
      <c r="AP1283" s="7">
        <f>IF(S1283&gt;0,RANK(S1283,(N1283:P1283,Q1283:AL1283)),0)</f>
        <v>5</v>
      </c>
      <c r="AQ1283" s="7">
        <f>IF(T1283&gt;0,RANK(T1283,(N1283:P1283,Q1283:AL1283)),0)</f>
        <v>7</v>
      </c>
      <c r="AR1283" s="2">
        <f t="shared" si="494"/>
        <v>2.2964710413557366E-3</v>
      </c>
      <c r="AS1283" s="2">
        <f t="shared" si="495"/>
        <v>0</v>
      </c>
      <c r="AT1283" s="2">
        <f t="shared" si="496"/>
        <v>8.2807760820374559E-4</v>
      </c>
      <c r="AU1283" s="2">
        <f t="shared" si="497"/>
        <v>7.4623272832314289E-4</v>
      </c>
      <c r="AW1283" t="s">
        <v>458</v>
      </c>
      <c r="AX1283" t="s">
        <v>1385</v>
      </c>
      <c r="BA1283" s="127">
        <v>25</v>
      </c>
      <c r="BB1283" s="130">
        <v>25</v>
      </c>
      <c r="BC1283" s="131">
        <f t="shared" si="487"/>
        <v>25025</v>
      </c>
      <c r="BE1283" s="7" t="s">
        <v>3271</v>
      </c>
    </row>
    <row r="1284" spans="1:57" hidden="1" outlineLevel="1" x14ac:dyDescent="0.2">
      <c r="A1284" t="s">
        <v>1329</v>
      </c>
      <c r="B1284" t="s">
        <v>1385</v>
      </c>
      <c r="C1284" s="1">
        <f t="shared" si="488"/>
        <v>219273</v>
      </c>
      <c r="D1284" s="7">
        <f>RANK(N1284,(N1284:P1284,Q1284:AL1284))</f>
        <v>1</v>
      </c>
      <c r="E1284" s="7">
        <f>RANK(O1284,(N1284:P1284,Q1284:AL1284))</f>
        <v>2</v>
      </c>
      <c r="F1284" s="7">
        <f>IF(P1284&gt;0,RANK(P1284,(N1284:P1284,Q1284:AL1284)),0)</f>
        <v>3</v>
      </c>
      <c r="G1284" s="1">
        <f t="shared" si="489"/>
        <v>81543</v>
      </c>
      <c r="H1284" s="2">
        <f t="shared" si="462"/>
        <v>0.37187889069789715</v>
      </c>
      <c r="I1284" s="2"/>
      <c r="J1284" s="2">
        <f t="shared" si="490"/>
        <v>0.60618954454036744</v>
      </c>
      <c r="K1284" s="2">
        <f t="shared" si="491"/>
        <v>0.23431065384247035</v>
      </c>
      <c r="L1284" s="2">
        <f t="shared" si="492"/>
        <v>0.15010512010142607</v>
      </c>
      <c r="M1284" s="2">
        <f t="shared" si="493"/>
        <v>9.3946815157361363E-3</v>
      </c>
      <c r="N1284" s="1">
        <f>SUMIF(Town!$AI$687:$AI$1037,$A1284,Town!N$687:N$1037)</f>
        <v>132921</v>
      </c>
      <c r="O1284" s="1">
        <f>SUMIF(Town!$AI$687:$AI$1037,$A1284,Town!O$687:O$1037)</f>
        <v>51378</v>
      </c>
      <c r="P1284" s="1">
        <f>SUMIF(Town!$AI$687:$AI$1037,$A1284,Town!P$687:P$1037)</f>
        <v>32914</v>
      </c>
      <c r="Q1284" s="1">
        <f>SUMIF(Town!$AI$687:$AI$1037,$A1284,Town!Q$687:Q$1037)</f>
        <v>783</v>
      </c>
      <c r="S1284" s="1">
        <f>SUMIF(Town!$AI$687:$AI$1037,$A1284,Town!S$687:S$1037)</f>
        <v>582</v>
      </c>
      <c r="T1284" s="1">
        <f>SUMIF(Town!$AI$687:$AI$1037,$A1284,Town!T$687:T$1037)</f>
        <v>298</v>
      </c>
      <c r="U1284" s="1">
        <f>SUMIF(Town!$AI$687:$AI$1037,$A1284,Town!U$687:U$1037)</f>
        <v>166</v>
      </c>
      <c r="W1284" s="1">
        <f>SUMIF(Town!$AI$687:$AI$1037,$A1284,Town!W$687:W$1037)</f>
        <v>155</v>
      </c>
      <c r="Y1284" s="1">
        <f>SUMIF(Town!$AI$687:$AI$1037,$A1284,Town!Y$687:Y$1037)</f>
        <v>76</v>
      </c>
      <c r="AB1284" s="1">
        <f>SUMIF(Town!$AI$687:$AI$1037,$A1284,Town!AB$687:AB$1037)</f>
        <v>0</v>
      </c>
      <c r="AG1284" s="1">
        <f>SUMIF(Town!$AI$687:$AI$1037,$A1284,Town!AG$687:AG$1037)</f>
        <v>0</v>
      </c>
      <c r="AN1284" s="7">
        <f>IF(Q1284&gt;0,RANK(Q1284,(N1284:P1284,Q1284:AL1284)),0)</f>
        <v>4</v>
      </c>
      <c r="AO1284" s="7">
        <f>IF(R1284&gt;0,RANK(R1284,(N1284:P1284,Q1284:AL1284)),0)</f>
        <v>0</v>
      </c>
      <c r="AP1284" s="7">
        <f>IF(S1284&gt;0,RANK(S1284,(N1284:P1284,Q1284:AL1284)),0)</f>
        <v>5</v>
      </c>
      <c r="AQ1284" s="7">
        <f>IF(T1284&gt;0,RANK(T1284,(N1284:P1284,Q1284:AL1284)),0)</f>
        <v>6</v>
      </c>
      <c r="AR1284" s="2">
        <f t="shared" si="494"/>
        <v>3.5708910809812426E-3</v>
      </c>
      <c r="AS1284" s="2">
        <f t="shared" si="495"/>
        <v>0</v>
      </c>
      <c r="AT1284" s="2">
        <f t="shared" si="496"/>
        <v>2.6542255544458279E-3</v>
      </c>
      <c r="AU1284" s="2">
        <f t="shared" si="497"/>
        <v>1.3590364522763861E-3</v>
      </c>
      <c r="AW1284" t="s">
        <v>1329</v>
      </c>
      <c r="AX1284" t="s">
        <v>1385</v>
      </c>
      <c r="BA1284" s="127">
        <v>25</v>
      </c>
      <c r="BB1284" s="130">
        <v>27</v>
      </c>
      <c r="BC1284" s="131">
        <f t="shared" si="487"/>
        <v>25027</v>
      </c>
      <c r="BE1284" s="7" t="s">
        <v>3271</v>
      </c>
    </row>
    <row r="1285" spans="1:57" hidden="1" outlineLevel="1" x14ac:dyDescent="0.2">
      <c r="A1285" t="s">
        <v>2646</v>
      </c>
      <c r="B1285" t="s">
        <v>1385</v>
      </c>
      <c r="C1285" s="1">
        <f t="shared" si="488"/>
        <v>315782</v>
      </c>
      <c r="D1285" s="7">
        <f>RANK(N1285,(N1285:P1285,Q1285:AL1285))</f>
        <v>1</v>
      </c>
      <c r="E1285" s="7">
        <f>RANK(O1285,(N1285:P1285,Q1285:AL1285))</f>
        <v>2</v>
      </c>
      <c r="F1285" s="7">
        <f>IF(P1285&gt;0,RANK(P1285,(N1285:P1285,Q1285:AL1285)),0)</f>
        <v>3</v>
      </c>
      <c r="G1285" s="1">
        <f t="shared" si="489"/>
        <v>36138</v>
      </c>
      <c r="H1285" s="2">
        <f t="shared" ref="H1285:H1348" si="498">G1285/C1285</f>
        <v>0.11443970840643229</v>
      </c>
      <c r="I1285" s="2"/>
      <c r="J1285" s="2">
        <f t="shared" si="490"/>
        <v>0.43739668505487961</v>
      </c>
      <c r="K1285" s="2">
        <f t="shared" si="491"/>
        <v>0.32295697664844736</v>
      </c>
      <c r="L1285" s="2">
        <f t="shared" si="492"/>
        <v>0.23450038317573516</v>
      </c>
      <c r="M1285" s="2">
        <f t="shared" si="493"/>
        <v>5.1459551209378784E-3</v>
      </c>
      <c r="N1285" s="1">
        <f>SUMIF(Town!$AI$687:$AI$1037,$A1285,Town!N$687:N$1037)</f>
        <v>138122</v>
      </c>
      <c r="O1285" s="1">
        <f>SUMIF(Town!$AI$687:$AI$1037,$A1285,Town!O$687:O$1037)</f>
        <v>101984</v>
      </c>
      <c r="P1285" s="1">
        <f>SUMIF(Town!$AI$687:$AI$1037,$A1285,Town!P$687:P$1037)</f>
        <v>74051</v>
      </c>
      <c r="Q1285" s="1">
        <f>SUMIF(Town!$AI$687:$AI$1037,$A1285,Town!Q$687:Q$1037)</f>
        <v>663</v>
      </c>
      <c r="S1285" s="1">
        <f>SUMIF(Town!$AI$687:$AI$1037,$A1285,Town!S$687:S$1037)</f>
        <v>244</v>
      </c>
      <c r="T1285" s="1">
        <f>SUMIF(Town!$AI$687:$AI$1037,$A1285,Town!T$687:T$1037)</f>
        <v>243</v>
      </c>
      <c r="U1285" s="1">
        <f>SUMIF(Town!$AI$687:$AI$1037,$A1285,Town!U$687:U$1037)</f>
        <v>249</v>
      </c>
      <c r="W1285" s="1">
        <f>SUMIF(Town!$AI$687:$AI$1037,$A1285,Town!W$687:W$1037)</f>
        <v>74</v>
      </c>
      <c r="Y1285" s="1">
        <f>SUMIF(Town!$AI$687:$AI$1037,$A1285,Town!Y$687:Y$1037)</f>
        <v>151</v>
      </c>
      <c r="AB1285" s="1">
        <f>SUMIF(Town!$AI$687:$AI$1037,$A1285,Town!AB$687:AB$1037)</f>
        <v>1</v>
      </c>
      <c r="AG1285" s="1">
        <f>SUMIF(Town!$AI$687:$AI$1037,$A1285,Town!AG$687:AG$1037)</f>
        <v>0</v>
      </c>
      <c r="AN1285" s="7">
        <f>IF(Q1285&gt;0,RANK(Q1285,(N1285:P1285,Q1285:AL1285)),0)</f>
        <v>4</v>
      </c>
      <c r="AO1285" s="7">
        <f>IF(R1285&gt;0,RANK(R1285,(N1285:P1285,Q1285:AL1285)),0)</f>
        <v>0</v>
      </c>
      <c r="AP1285" s="7">
        <f>IF(S1285&gt;0,RANK(S1285,(N1285:P1285,Q1285:AL1285)),0)</f>
        <v>6</v>
      </c>
      <c r="AQ1285" s="7">
        <f>IF(T1285&gt;0,RANK(T1285,(N1285:P1285,Q1285:AL1285)),0)</f>
        <v>7</v>
      </c>
      <c r="AR1285" s="2">
        <f t="shared" si="494"/>
        <v>2.0995496893426477E-3</v>
      </c>
      <c r="AS1285" s="2">
        <f t="shared" si="495"/>
        <v>0</v>
      </c>
      <c r="AT1285" s="2">
        <f t="shared" si="496"/>
        <v>7.7268495354390057E-4</v>
      </c>
      <c r="AU1285" s="2">
        <f t="shared" si="497"/>
        <v>7.6951821193101567E-4</v>
      </c>
      <c r="AW1285" t="s">
        <v>2646</v>
      </c>
      <c r="AX1285" t="s">
        <v>1385</v>
      </c>
      <c r="BA1285" s="127">
        <v>25</v>
      </c>
      <c r="BB1285" s="130"/>
      <c r="BC1285" s="127">
        <v>25</v>
      </c>
      <c r="BE1285" s="7" t="s">
        <v>2095</v>
      </c>
    </row>
    <row r="1286" spans="1:57" collapsed="1" x14ac:dyDescent="0.2">
      <c r="A1286" t="s">
        <v>1384</v>
      </c>
      <c r="B1286" t="s">
        <v>566</v>
      </c>
      <c r="C1286" s="1">
        <f t="shared" si="488"/>
        <v>2773574</v>
      </c>
      <c r="D1286" s="7">
        <f>RANK(N1286,(N1286:P1286,Q1286:AL1286))</f>
        <v>1</v>
      </c>
      <c r="E1286" s="7">
        <f>RANK(O1286,(N1286:P1286,Q1286:AL1286))</f>
        <v>2</v>
      </c>
      <c r="F1286" s="7">
        <f>IF(P1286&gt;0,RANK(P1286,(N1286:P1286,Q1286:AL1286)),0)</f>
        <v>3</v>
      </c>
      <c r="G1286" s="1">
        <f t="shared" si="489"/>
        <v>513613</v>
      </c>
      <c r="H1286" s="2">
        <f t="shared" si="498"/>
        <v>0.18518092540527131</v>
      </c>
      <c r="I1286" s="2"/>
      <c r="J1286" s="2">
        <f t="shared" si="490"/>
        <v>0.4754378285922784</v>
      </c>
      <c r="K1286" s="2">
        <f t="shared" si="491"/>
        <v>0.29025690318700709</v>
      </c>
      <c r="L1286" s="2">
        <f t="shared" si="492"/>
        <v>0.22797733177481475</v>
      </c>
      <c r="M1286" s="2">
        <f t="shared" si="493"/>
        <v>6.3279364458997123E-3</v>
      </c>
      <c r="N1286" s="1">
        <f t="shared" ref="N1286:T1286" si="499">SUM(N1272:N1285)</f>
        <v>1318662</v>
      </c>
      <c r="O1286" s="1">
        <f t="shared" si="499"/>
        <v>805049</v>
      </c>
      <c r="P1286" s="1">
        <f t="shared" si="499"/>
        <v>632312</v>
      </c>
      <c r="Q1286" s="1">
        <f t="shared" si="499"/>
        <v>7458</v>
      </c>
      <c r="S1286" s="1">
        <f t="shared" si="499"/>
        <v>3172</v>
      </c>
      <c r="T1286" s="1">
        <f t="shared" si="499"/>
        <v>2217</v>
      </c>
      <c r="U1286" s="1">
        <f>SUM(U1272:U1285)</f>
        <v>1812</v>
      </c>
      <c r="W1286" s="1">
        <f>SUM(W1272:W1285)</f>
        <v>1007</v>
      </c>
      <c r="Y1286" s="1">
        <f>SUM(Y1272:Y1285)</f>
        <v>1870</v>
      </c>
      <c r="AB1286" s="1">
        <f>SUM(AB1272:AB1285)</f>
        <v>13</v>
      </c>
      <c r="AG1286" s="1">
        <f>SUM(AG1272:AG1285)</f>
        <v>2</v>
      </c>
      <c r="AN1286" s="7">
        <f>IF(Q1286&gt;0,RANK(Q1286,(N1286:P1286,Q1286:AL1286)),0)</f>
        <v>4</v>
      </c>
      <c r="AO1286" s="7">
        <f>IF(R1286&gt;0,RANK(R1286,(N1286:P1286,Q1286:AL1286)),0)</f>
        <v>0</v>
      </c>
      <c r="AP1286" s="7">
        <f>IF(S1286&gt;0,RANK(S1286,(N1286:P1286,Q1286:AL1286)),0)</f>
        <v>5</v>
      </c>
      <c r="AQ1286" s="7">
        <f>IF(T1286&gt;0,RANK(T1286,(N1286:P1286,Q1286:AL1286)),0)</f>
        <v>6</v>
      </c>
      <c r="AR1286" s="2">
        <f t="shared" si="494"/>
        <v>2.688949348385873E-3</v>
      </c>
      <c r="AS1286" s="2">
        <f t="shared" si="495"/>
        <v>0</v>
      </c>
      <c r="AT1286" s="2">
        <f t="shared" si="496"/>
        <v>1.1436507553070515E-3</v>
      </c>
      <c r="AU1286" s="2">
        <f t="shared" si="497"/>
        <v>7.9932967355477087E-4</v>
      </c>
      <c r="AW1286" t="s">
        <v>1384</v>
      </c>
      <c r="AX1286" t="s">
        <v>566</v>
      </c>
      <c r="BA1286" s="127"/>
      <c r="BB1286" s="130"/>
    </row>
    <row r="1287" spans="1:57" x14ac:dyDescent="0.2">
      <c r="C1287" s="1"/>
      <c r="E1287" s="7"/>
      <c r="F1287" s="7"/>
      <c r="I1287" s="2"/>
      <c r="N1287" s="68"/>
      <c r="O1287" s="68"/>
      <c r="P1287" s="68"/>
      <c r="Q1287" s="68"/>
      <c r="R1287" s="68"/>
      <c r="S1287" s="68"/>
      <c r="T1287" s="68"/>
      <c r="U1287" s="68"/>
      <c r="V1287" s="68"/>
      <c r="AN1287" s="7"/>
      <c r="AO1287" s="7"/>
      <c r="AP1287" s="7"/>
      <c r="AQ1287" s="7"/>
      <c r="BA1287" s="127">
        <v>26</v>
      </c>
      <c r="BB1287" s="130">
        <v>1</v>
      </c>
      <c r="BC1287" s="131">
        <f t="shared" ref="BC1287:BC1350" si="500">BA1287*1000+BB1287</f>
        <v>26001</v>
      </c>
      <c r="BE1287" s="7" t="s">
        <v>3271</v>
      </c>
    </row>
    <row r="1288" spans="1:57" hidden="1" outlineLevel="1" x14ac:dyDescent="0.2">
      <c r="A1288" t="s">
        <v>1705</v>
      </c>
      <c r="B1288" t="s">
        <v>536</v>
      </c>
      <c r="C1288" s="1">
        <f t="shared" ref="C1288:C1319" si="501">SUM(N1288:AL1288)</f>
        <v>5779</v>
      </c>
      <c r="D1288" s="7">
        <f>RANK(N1288,(N1288:P1288,Q1288:AL1288))</f>
        <v>1</v>
      </c>
      <c r="E1288" s="7">
        <f>RANK(O1288,(N1288:P1288,Q1288:AL1288))</f>
        <v>2</v>
      </c>
      <c r="F1288" s="7">
        <f>IF(P1288&gt;0,RANK(P1288,(N1288:P1288,Q1288:AL1288)),0)</f>
        <v>3</v>
      </c>
      <c r="G1288" s="1">
        <f t="shared" ref="G1288:G1319" si="502">MAX(N1288:P1288)-LARGE(N1288:P1288,2)</f>
        <v>136</v>
      </c>
      <c r="H1288" s="2">
        <f t="shared" si="498"/>
        <v>2.3533483301609277E-2</v>
      </c>
      <c r="I1288" s="2"/>
      <c r="J1288" s="2">
        <f t="shared" ref="J1288:J1319" si="503">IF($C1288=0,"-",N1288/$C1288)</f>
        <v>0.41235507873334487</v>
      </c>
      <c r="K1288" s="2">
        <f t="shared" ref="K1288:K1319" si="504">IF($C1288=0,"-",O1288/$C1288)</f>
        <v>0.38882159543173561</v>
      </c>
      <c r="L1288" s="2">
        <f t="shared" ref="L1288:L1319" si="505">IF($C1288=0,"-",P1288/$C1288)</f>
        <v>0.19328603564630559</v>
      </c>
      <c r="M1288" s="2">
        <f t="shared" ref="M1288:M1319" si="506">IF(C1288=0,"-",(1-J1288-K1288-L1288))</f>
        <v>5.5372901886139303E-3</v>
      </c>
      <c r="N1288" s="1">
        <v>2383</v>
      </c>
      <c r="O1288" s="1">
        <v>2247</v>
      </c>
      <c r="P1288" s="1">
        <v>1117</v>
      </c>
      <c r="Q1288" s="1">
        <v>5</v>
      </c>
      <c r="T1288" s="1">
        <v>18</v>
      </c>
      <c r="U1288" s="1">
        <v>6</v>
      </c>
      <c r="Y1288" s="1">
        <v>2</v>
      </c>
      <c r="AC1288" s="1">
        <v>1</v>
      </c>
      <c r="AN1288" s="7">
        <f>IF(Q1288&gt;0,RANK(Q1288,(N1288:P1288,Q1288:AL1288)),0)</f>
        <v>6</v>
      </c>
      <c r="AO1288" s="7">
        <f>IF(R1288&gt;0,RANK(R1288,(N1288:P1288,Q1288:AL1288)),0)</f>
        <v>0</v>
      </c>
      <c r="AP1288" s="7">
        <f>IF(S1288&gt;0,RANK(S1288,(N1288:P1288,Q1288:AL1288)),0)</f>
        <v>0</v>
      </c>
      <c r="AQ1288" s="7">
        <f>IF(T1288&gt;0,RANK(T1288,(N1288:P1288,Q1288:AL1288)),0)</f>
        <v>4</v>
      </c>
      <c r="AR1288" s="2">
        <f t="shared" ref="AR1288:AR1319" si="507">IF($C1288=0,"-",Q1288/$C1288)</f>
        <v>8.6520159197092921E-4</v>
      </c>
      <c r="AS1288" s="2">
        <f t="shared" ref="AS1288:AS1319" si="508">IF($C1288=0,"-",R1288/$C1288)</f>
        <v>0</v>
      </c>
      <c r="AT1288" s="2">
        <f t="shared" ref="AT1288:AT1319" si="509">IF($C1288=0,"-",S1288/$C1288)</f>
        <v>0</v>
      </c>
      <c r="AU1288" s="2">
        <f t="shared" ref="AU1288:AU1319" si="510">IF($C1288=0,"-",T1288/$C1288)</f>
        <v>3.1147257310953453E-3</v>
      </c>
      <c r="AW1288" t="s">
        <v>1705</v>
      </c>
      <c r="AX1288" t="s">
        <v>536</v>
      </c>
      <c r="BA1288" s="127">
        <v>26</v>
      </c>
      <c r="BB1288" s="130">
        <v>3</v>
      </c>
      <c r="BC1288" s="131">
        <f t="shared" si="500"/>
        <v>26003</v>
      </c>
      <c r="BE1288" s="7" t="s">
        <v>3271</v>
      </c>
    </row>
    <row r="1289" spans="1:57" hidden="1" outlineLevel="1" x14ac:dyDescent="0.2">
      <c r="A1289" t="s">
        <v>2035</v>
      </c>
      <c r="B1289" t="s">
        <v>536</v>
      </c>
      <c r="C1289" s="1">
        <f t="shared" si="501"/>
        <v>4570</v>
      </c>
      <c r="D1289" s="7">
        <f>RANK(N1289,(N1289:P1289,Q1289:AL1289))</f>
        <v>1</v>
      </c>
      <c r="E1289" s="7">
        <f>RANK(O1289,(N1289:P1289,Q1289:AL1289))</f>
        <v>2</v>
      </c>
      <c r="F1289" s="7">
        <f>IF(P1289&gt;0,RANK(P1289,(N1289:P1289,Q1289:AL1289)),0)</f>
        <v>3</v>
      </c>
      <c r="G1289" s="1">
        <f t="shared" si="502"/>
        <v>673</v>
      </c>
      <c r="H1289" s="2">
        <f t="shared" si="498"/>
        <v>0.14726477024070023</v>
      </c>
      <c r="I1289" s="2"/>
      <c r="J1289" s="2">
        <f t="shared" si="503"/>
        <v>0.46914660831509847</v>
      </c>
      <c r="K1289" s="2">
        <f t="shared" si="504"/>
        <v>0.32188183807439824</v>
      </c>
      <c r="L1289" s="2">
        <f t="shared" si="505"/>
        <v>0.20590809628008752</v>
      </c>
      <c r="M1289" s="2">
        <f t="shared" si="506"/>
        <v>3.0634573304157697E-3</v>
      </c>
      <c r="N1289" s="1">
        <v>2144</v>
      </c>
      <c r="O1289" s="1">
        <v>1471</v>
      </c>
      <c r="P1289" s="1">
        <v>941</v>
      </c>
      <c r="Q1289" s="1">
        <v>2</v>
      </c>
      <c r="T1289" s="1">
        <v>3</v>
      </c>
      <c r="U1289" s="1">
        <v>7</v>
      </c>
      <c r="AC1289" s="1">
        <v>2</v>
      </c>
      <c r="AN1289" s="7">
        <f>IF(Q1289&gt;0,RANK(Q1289,(N1289:P1289,Q1289:AL1289)),0)</f>
        <v>6</v>
      </c>
      <c r="AO1289" s="7">
        <f>IF(R1289&gt;0,RANK(R1289,(N1289:P1289,Q1289:AL1289)),0)</f>
        <v>0</v>
      </c>
      <c r="AP1289" s="7">
        <f>IF(S1289&gt;0,RANK(S1289,(N1289:P1289,Q1289:AL1289)),0)</f>
        <v>0</v>
      </c>
      <c r="AQ1289" s="7">
        <f>IF(T1289&gt;0,RANK(T1289,(N1289:P1289,Q1289:AL1289)),0)</f>
        <v>5</v>
      </c>
      <c r="AR1289" s="2">
        <f t="shared" si="507"/>
        <v>4.3763676148796501E-4</v>
      </c>
      <c r="AS1289" s="2">
        <f t="shared" si="508"/>
        <v>0</v>
      </c>
      <c r="AT1289" s="2">
        <f t="shared" si="509"/>
        <v>0</v>
      </c>
      <c r="AU1289" s="2">
        <f t="shared" si="510"/>
        <v>6.5645514223194748E-4</v>
      </c>
      <c r="AW1289" t="s">
        <v>2035</v>
      </c>
      <c r="AX1289" t="s">
        <v>536</v>
      </c>
      <c r="BA1289" s="127">
        <v>26</v>
      </c>
      <c r="BB1289" s="130">
        <v>5</v>
      </c>
      <c r="BC1289" s="131">
        <f t="shared" si="500"/>
        <v>26005</v>
      </c>
      <c r="BE1289" s="7" t="s">
        <v>3271</v>
      </c>
    </row>
    <row r="1290" spans="1:57" hidden="1" outlineLevel="1" x14ac:dyDescent="0.2">
      <c r="A1290" t="s">
        <v>1377</v>
      </c>
      <c r="B1290" t="s">
        <v>536</v>
      </c>
      <c r="C1290" s="1">
        <f t="shared" si="501"/>
        <v>40835</v>
      </c>
      <c r="D1290" s="7">
        <f>RANK(N1290,(N1290:P1290,Q1290:AL1290))</f>
        <v>2</v>
      </c>
      <c r="E1290" s="7">
        <f>RANK(O1290,(N1290:P1290,Q1290:AL1290))</f>
        <v>1</v>
      </c>
      <c r="F1290" s="7">
        <f>IF(P1290&gt;0,RANK(P1290,(N1290:P1290,Q1290:AL1290)),0)</f>
        <v>3</v>
      </c>
      <c r="G1290" s="1">
        <f t="shared" si="502"/>
        <v>6254</v>
      </c>
      <c r="H1290" s="2">
        <f t="shared" si="498"/>
        <v>0.15315293253336598</v>
      </c>
      <c r="I1290" s="2"/>
      <c r="J1290" s="2">
        <f t="shared" si="503"/>
        <v>0.31401983592506427</v>
      </c>
      <c r="K1290" s="2">
        <f t="shared" si="504"/>
        <v>0.46717276845843025</v>
      </c>
      <c r="L1290" s="2">
        <f t="shared" si="505"/>
        <v>0.21408105791600343</v>
      </c>
      <c r="M1290" s="2">
        <f t="shared" si="506"/>
        <v>4.7263377005019869E-3</v>
      </c>
      <c r="N1290" s="1">
        <v>12823</v>
      </c>
      <c r="O1290" s="1">
        <v>19077</v>
      </c>
      <c r="P1290" s="1">
        <v>8742</v>
      </c>
      <c r="Q1290" s="1">
        <v>65</v>
      </c>
      <c r="T1290" s="1">
        <v>59</v>
      </c>
      <c r="U1290" s="1">
        <v>30</v>
      </c>
      <c r="Y1290" s="1">
        <v>21</v>
      </c>
      <c r="AC1290" s="1">
        <v>18</v>
      </c>
      <c r="AN1290" s="7">
        <f>IF(Q1290&gt;0,RANK(Q1290,(N1290:P1290,Q1290:AL1290)),0)</f>
        <v>4</v>
      </c>
      <c r="AO1290" s="7">
        <f>IF(R1290&gt;0,RANK(R1290,(N1290:P1290,Q1290:AL1290)),0)</f>
        <v>0</v>
      </c>
      <c r="AP1290" s="7">
        <f>IF(S1290&gt;0,RANK(S1290,(N1290:P1290,Q1290:AL1290)),0)</f>
        <v>0</v>
      </c>
      <c r="AQ1290" s="7">
        <f>IF(T1290&gt;0,RANK(T1290,(N1290:P1290,Q1290:AL1290)),0)</f>
        <v>5</v>
      </c>
      <c r="AR1290" s="2">
        <f t="shared" si="507"/>
        <v>1.5917717644177789E-3</v>
      </c>
      <c r="AS1290" s="2">
        <f t="shared" si="508"/>
        <v>0</v>
      </c>
      <c r="AT1290" s="2">
        <f t="shared" si="509"/>
        <v>0</v>
      </c>
      <c r="AU1290" s="2">
        <f t="shared" si="510"/>
        <v>1.44483898616383E-3</v>
      </c>
      <c r="AW1290" t="s">
        <v>1377</v>
      </c>
      <c r="AX1290" t="s">
        <v>536</v>
      </c>
      <c r="BA1290" s="127">
        <v>26</v>
      </c>
      <c r="BB1290" s="130">
        <v>7</v>
      </c>
      <c r="BC1290" s="131">
        <f t="shared" si="500"/>
        <v>26007</v>
      </c>
      <c r="BE1290" s="7" t="s">
        <v>3271</v>
      </c>
    </row>
    <row r="1291" spans="1:57" hidden="1" outlineLevel="1" x14ac:dyDescent="0.2">
      <c r="A1291" t="s">
        <v>1119</v>
      </c>
      <c r="B1291" t="s">
        <v>536</v>
      </c>
      <c r="C1291" s="1">
        <f t="shared" si="501"/>
        <v>15069</v>
      </c>
      <c r="D1291" s="7">
        <f>RANK(N1291,(N1291:P1291,Q1291:AL1291))</f>
        <v>1</v>
      </c>
      <c r="E1291" s="7">
        <f>RANK(O1291,(N1291:P1291,Q1291:AL1291))</f>
        <v>2</v>
      </c>
      <c r="F1291" s="7">
        <f>IF(P1291&gt;0,RANK(P1291,(N1291:P1291,Q1291:AL1291)),0)</f>
        <v>3</v>
      </c>
      <c r="G1291" s="1">
        <f t="shared" si="502"/>
        <v>2016</v>
      </c>
      <c r="H1291" s="2">
        <f t="shared" si="498"/>
        <v>0.13378459088194306</v>
      </c>
      <c r="I1291" s="2"/>
      <c r="J1291" s="2">
        <f t="shared" si="503"/>
        <v>0.45749552060521603</v>
      </c>
      <c r="K1291" s="2">
        <f t="shared" si="504"/>
        <v>0.32371092972327292</v>
      </c>
      <c r="L1291" s="2">
        <f t="shared" si="505"/>
        <v>0.21474550401486495</v>
      </c>
      <c r="M1291" s="2">
        <f t="shared" si="506"/>
        <v>4.0480456566460987E-3</v>
      </c>
      <c r="N1291" s="1">
        <v>6894</v>
      </c>
      <c r="O1291" s="1">
        <v>4878</v>
      </c>
      <c r="P1291" s="1">
        <v>3236</v>
      </c>
      <c r="Q1291" s="1">
        <v>21</v>
      </c>
      <c r="T1291" s="1">
        <v>27</v>
      </c>
      <c r="U1291" s="1">
        <v>10</v>
      </c>
      <c r="AC1291" s="1">
        <v>3</v>
      </c>
      <c r="AN1291" s="7">
        <f>IF(Q1291&gt;0,RANK(Q1291,(N1291:P1291,Q1291:AL1291)),0)</f>
        <v>5</v>
      </c>
      <c r="AO1291" s="7">
        <f>IF(R1291&gt;0,RANK(R1291,(N1291:P1291,Q1291:AL1291)),0)</f>
        <v>0</v>
      </c>
      <c r="AP1291" s="7">
        <f>IF(S1291&gt;0,RANK(S1291,(N1291:P1291,Q1291:AL1291)),0)</f>
        <v>0</v>
      </c>
      <c r="AQ1291" s="7">
        <f>IF(T1291&gt;0,RANK(T1291,(N1291:P1291,Q1291:AL1291)),0)</f>
        <v>4</v>
      </c>
      <c r="AR1291" s="2">
        <f t="shared" si="507"/>
        <v>1.3935894883535735E-3</v>
      </c>
      <c r="AS1291" s="2">
        <f t="shared" si="508"/>
        <v>0</v>
      </c>
      <c r="AT1291" s="2">
        <f t="shared" si="509"/>
        <v>0</v>
      </c>
      <c r="AU1291" s="2">
        <f t="shared" si="510"/>
        <v>1.7917579135974518E-3</v>
      </c>
      <c r="AW1291" t="s">
        <v>1119</v>
      </c>
      <c r="AX1291" t="s">
        <v>536</v>
      </c>
      <c r="BA1291" s="127">
        <v>26</v>
      </c>
      <c r="BB1291" s="130">
        <v>9</v>
      </c>
      <c r="BC1291" s="131">
        <f t="shared" si="500"/>
        <v>26009</v>
      </c>
      <c r="BE1291" s="7" t="s">
        <v>3271</v>
      </c>
    </row>
    <row r="1292" spans="1:57" hidden="1" outlineLevel="1" x14ac:dyDescent="0.2">
      <c r="A1292" t="s">
        <v>422</v>
      </c>
      <c r="B1292" t="s">
        <v>536</v>
      </c>
      <c r="C1292" s="1">
        <f t="shared" si="501"/>
        <v>9991</v>
      </c>
      <c r="D1292" s="7">
        <f>RANK(N1292,(N1292:P1292,Q1292:AL1292))</f>
        <v>2</v>
      </c>
      <c r="E1292" s="7">
        <f>RANK(O1292,(N1292:P1292,Q1292:AL1292))</f>
        <v>1</v>
      </c>
      <c r="F1292" s="7">
        <f>IF(P1292&gt;0,RANK(P1292,(N1292:P1292,Q1292:AL1292)),0)</f>
        <v>3</v>
      </c>
      <c r="G1292" s="1">
        <f t="shared" si="502"/>
        <v>553</v>
      </c>
      <c r="H1292" s="2">
        <f t="shared" si="498"/>
        <v>5.5349814833350018E-2</v>
      </c>
      <c r="I1292" s="2"/>
      <c r="J1292" s="2">
        <f t="shared" si="503"/>
        <v>0.3434090681613452</v>
      </c>
      <c r="K1292" s="2">
        <f t="shared" si="504"/>
        <v>0.39875888299469525</v>
      </c>
      <c r="L1292" s="2">
        <f t="shared" si="505"/>
        <v>0.25302772495245723</v>
      </c>
      <c r="M1292" s="2">
        <f t="shared" si="506"/>
        <v>4.8043238915023156E-3</v>
      </c>
      <c r="N1292" s="1">
        <v>3431</v>
      </c>
      <c r="O1292" s="1">
        <v>3984</v>
      </c>
      <c r="P1292" s="1">
        <v>2528</v>
      </c>
      <c r="Q1292" s="1">
        <v>27</v>
      </c>
      <c r="T1292" s="1">
        <v>14</v>
      </c>
      <c r="U1292" s="1">
        <v>5</v>
      </c>
      <c r="AC1292" s="1">
        <v>2</v>
      </c>
      <c r="AN1292" s="7">
        <f>IF(Q1292&gt;0,RANK(Q1292,(N1292:P1292,Q1292:AL1292)),0)</f>
        <v>4</v>
      </c>
      <c r="AO1292" s="7">
        <f>IF(R1292&gt;0,RANK(R1292,(N1292:P1292,Q1292:AL1292)),0)</f>
        <v>0</v>
      </c>
      <c r="AP1292" s="7">
        <f>IF(S1292&gt;0,RANK(S1292,(N1292:P1292,Q1292:AL1292)),0)</f>
        <v>0</v>
      </c>
      <c r="AQ1292" s="7">
        <f>IF(T1292&gt;0,RANK(T1292,(N1292:P1292,Q1292:AL1292)),0)</f>
        <v>5</v>
      </c>
      <c r="AR1292" s="2">
        <f t="shared" si="507"/>
        <v>2.7024321889700729E-3</v>
      </c>
      <c r="AS1292" s="2">
        <f t="shared" si="508"/>
        <v>0</v>
      </c>
      <c r="AT1292" s="2">
        <f t="shared" si="509"/>
        <v>0</v>
      </c>
      <c r="AU1292" s="2">
        <f t="shared" si="510"/>
        <v>1.4012611350215194E-3</v>
      </c>
      <c r="AW1292" t="s">
        <v>422</v>
      </c>
      <c r="AX1292" t="s">
        <v>536</v>
      </c>
      <c r="BA1292" s="127">
        <v>26</v>
      </c>
      <c r="BB1292" s="130">
        <v>11</v>
      </c>
      <c r="BC1292" s="131">
        <f t="shared" si="500"/>
        <v>26011</v>
      </c>
      <c r="BE1292" s="7" t="s">
        <v>3271</v>
      </c>
    </row>
    <row r="1293" spans="1:57" hidden="1" outlineLevel="1" x14ac:dyDescent="0.2">
      <c r="A1293" t="s">
        <v>211</v>
      </c>
      <c r="B1293" t="s">
        <v>536</v>
      </c>
      <c r="C1293" s="1">
        <f t="shared" si="501"/>
        <v>7206</v>
      </c>
      <c r="D1293" s="7">
        <f>RANK(N1293,(N1293:P1293,Q1293:AL1293))</f>
        <v>1</v>
      </c>
      <c r="E1293" s="7">
        <f>RANK(O1293,(N1293:P1293,Q1293:AL1293))</f>
        <v>2</v>
      </c>
      <c r="F1293" s="7">
        <f>IF(P1293&gt;0,RANK(P1293,(N1293:P1293,Q1293:AL1293)),0)</f>
        <v>3</v>
      </c>
      <c r="G1293" s="1">
        <f t="shared" si="502"/>
        <v>914</v>
      </c>
      <c r="H1293" s="2">
        <f t="shared" si="498"/>
        <v>0.12683874548986956</v>
      </c>
      <c r="I1293" s="2"/>
      <c r="J1293" s="2">
        <f t="shared" si="503"/>
        <v>0.450180405217874</v>
      </c>
      <c r="K1293" s="2">
        <f t="shared" si="504"/>
        <v>0.32334165972800444</v>
      </c>
      <c r="L1293" s="2">
        <f t="shared" si="505"/>
        <v>0.22314737718567859</v>
      </c>
      <c r="M1293" s="2">
        <f t="shared" si="506"/>
        <v>3.3305578684430237E-3</v>
      </c>
      <c r="N1293" s="1">
        <v>3244</v>
      </c>
      <c r="O1293" s="1">
        <v>2330</v>
      </c>
      <c r="P1293" s="1">
        <v>1608</v>
      </c>
      <c r="Q1293" s="1">
        <v>7</v>
      </c>
      <c r="T1293" s="1">
        <v>12</v>
      </c>
      <c r="U1293" s="1">
        <v>3</v>
      </c>
      <c r="AC1293" s="1">
        <v>2</v>
      </c>
      <c r="AN1293" s="7">
        <f>IF(Q1293&gt;0,RANK(Q1293,(N1293:P1293,Q1293:AL1293)),0)</f>
        <v>5</v>
      </c>
      <c r="AO1293" s="7">
        <f>IF(R1293&gt;0,RANK(R1293,(N1293:P1293,Q1293:AL1293)),0)</f>
        <v>0</v>
      </c>
      <c r="AP1293" s="7">
        <f>IF(S1293&gt;0,RANK(S1293,(N1293:P1293,Q1293:AL1293)),0)</f>
        <v>0</v>
      </c>
      <c r="AQ1293" s="7">
        <f>IF(T1293&gt;0,RANK(T1293,(N1293:P1293,Q1293:AL1293)),0)</f>
        <v>4</v>
      </c>
      <c r="AR1293" s="2">
        <f t="shared" si="507"/>
        <v>9.714127116291979E-4</v>
      </c>
      <c r="AS1293" s="2">
        <f t="shared" si="508"/>
        <v>0</v>
      </c>
      <c r="AT1293" s="2">
        <f t="shared" si="509"/>
        <v>0</v>
      </c>
      <c r="AU1293" s="2">
        <f t="shared" si="510"/>
        <v>1.6652789342214821E-3</v>
      </c>
      <c r="AW1293" t="s">
        <v>211</v>
      </c>
      <c r="AX1293" t="s">
        <v>536</v>
      </c>
      <c r="BA1293" s="127">
        <v>26</v>
      </c>
      <c r="BB1293" s="130">
        <v>13</v>
      </c>
      <c r="BC1293" s="131">
        <f t="shared" si="500"/>
        <v>26013</v>
      </c>
      <c r="BE1293" s="7" t="s">
        <v>3271</v>
      </c>
    </row>
    <row r="1294" spans="1:57" hidden="1" outlineLevel="1" x14ac:dyDescent="0.2">
      <c r="A1294" t="s">
        <v>1468</v>
      </c>
      <c r="B1294" t="s">
        <v>536</v>
      </c>
      <c r="C1294" s="1">
        <f t="shared" si="501"/>
        <v>3630</v>
      </c>
      <c r="D1294" s="7">
        <f>RANK(N1294,(N1294:P1294,Q1294:AL1294))</f>
        <v>1</v>
      </c>
      <c r="E1294" s="7">
        <f>RANK(O1294,(N1294:P1294,Q1294:AL1294))</f>
        <v>2</v>
      </c>
      <c r="F1294" s="7">
        <f>IF(P1294&gt;0,RANK(P1294,(N1294:P1294,Q1294:AL1294)),0)</f>
        <v>3</v>
      </c>
      <c r="G1294" s="1">
        <f t="shared" si="502"/>
        <v>535</v>
      </c>
      <c r="H1294" s="2">
        <f t="shared" si="498"/>
        <v>0.14738292011019283</v>
      </c>
      <c r="I1294" s="2"/>
      <c r="J1294" s="2">
        <f t="shared" si="503"/>
        <v>0.46694214876033058</v>
      </c>
      <c r="K1294" s="2">
        <f t="shared" si="504"/>
        <v>0.31955922865013775</v>
      </c>
      <c r="L1294" s="2">
        <f t="shared" si="505"/>
        <v>0.20771349862258953</v>
      </c>
      <c r="M1294" s="2">
        <f t="shared" si="506"/>
        <v>5.7851239669421406E-3</v>
      </c>
      <c r="N1294" s="1">
        <v>1695</v>
      </c>
      <c r="O1294" s="1">
        <v>1160</v>
      </c>
      <c r="P1294" s="1">
        <v>754</v>
      </c>
      <c r="Q1294" s="1">
        <v>10</v>
      </c>
      <c r="T1294" s="1">
        <v>6</v>
      </c>
      <c r="U1294" s="1">
        <v>4</v>
      </c>
      <c r="AC1294" s="1">
        <v>1</v>
      </c>
      <c r="AN1294" s="7">
        <f>IF(Q1294&gt;0,RANK(Q1294,(N1294:P1294,Q1294:AL1294)),0)</f>
        <v>4</v>
      </c>
      <c r="AO1294" s="7">
        <f>IF(R1294&gt;0,RANK(R1294,(N1294:P1294,Q1294:AL1294)),0)</f>
        <v>0</v>
      </c>
      <c r="AP1294" s="7">
        <f>IF(S1294&gt;0,RANK(S1294,(N1294:P1294,Q1294:AL1294)),0)</f>
        <v>0</v>
      </c>
      <c r="AQ1294" s="7">
        <f>IF(T1294&gt;0,RANK(T1294,(N1294:P1294,Q1294:AL1294)),0)</f>
        <v>5</v>
      </c>
      <c r="AR1294" s="2">
        <f t="shared" si="507"/>
        <v>2.7548209366391185E-3</v>
      </c>
      <c r="AS1294" s="2">
        <f t="shared" si="508"/>
        <v>0</v>
      </c>
      <c r="AT1294" s="2">
        <f t="shared" si="509"/>
        <v>0</v>
      </c>
      <c r="AU1294" s="2">
        <f t="shared" si="510"/>
        <v>1.652892561983471E-3</v>
      </c>
      <c r="AW1294" t="s">
        <v>1468</v>
      </c>
      <c r="AX1294" t="s">
        <v>536</v>
      </c>
      <c r="BA1294" s="127">
        <v>26</v>
      </c>
      <c r="BB1294" s="130">
        <v>15</v>
      </c>
      <c r="BC1294" s="131">
        <f t="shared" si="500"/>
        <v>26015</v>
      </c>
      <c r="BE1294" s="7" t="s">
        <v>3271</v>
      </c>
    </row>
    <row r="1295" spans="1:57" hidden="1" outlineLevel="1" x14ac:dyDescent="0.2">
      <c r="A1295" t="s">
        <v>2105</v>
      </c>
      <c r="B1295" t="s">
        <v>536</v>
      </c>
      <c r="C1295" s="1">
        <f t="shared" si="501"/>
        <v>24599</v>
      </c>
      <c r="D1295" s="7">
        <f>RANK(N1295,(N1295:P1295,Q1295:AL1295))</f>
        <v>2</v>
      </c>
      <c r="E1295" s="7">
        <f>RANK(O1295,(N1295:P1295,Q1295:AL1295))</f>
        <v>1</v>
      </c>
      <c r="F1295" s="7">
        <f>IF(P1295&gt;0,RANK(P1295,(N1295:P1295,Q1295:AL1295)),0)</f>
        <v>3</v>
      </c>
      <c r="G1295" s="1">
        <f t="shared" si="502"/>
        <v>837</v>
      </c>
      <c r="H1295" s="2">
        <f t="shared" si="498"/>
        <v>3.4025773405422982E-2</v>
      </c>
      <c r="I1295" s="2"/>
      <c r="J1295" s="2">
        <f t="shared" si="503"/>
        <v>0.35172161469978452</v>
      </c>
      <c r="K1295" s="2">
        <f t="shared" si="504"/>
        <v>0.38574738810520753</v>
      </c>
      <c r="L1295" s="2">
        <f t="shared" si="505"/>
        <v>0.25622992804585554</v>
      </c>
      <c r="M1295" s="2">
        <f t="shared" si="506"/>
        <v>6.3010691491523496E-3</v>
      </c>
      <c r="N1295" s="1">
        <v>8652</v>
      </c>
      <c r="O1295" s="1">
        <v>9489</v>
      </c>
      <c r="P1295" s="1">
        <v>6303</v>
      </c>
      <c r="Q1295" s="1">
        <v>45</v>
      </c>
      <c r="R1295" s="1">
        <v>2</v>
      </c>
      <c r="T1295" s="1">
        <v>77</v>
      </c>
      <c r="U1295" s="1">
        <v>28</v>
      </c>
      <c r="Y1295" s="1">
        <v>2</v>
      </c>
      <c r="AC1295" s="1">
        <v>1</v>
      </c>
      <c r="AN1295" s="7">
        <f>IF(Q1295&gt;0,RANK(Q1295,(N1295:P1295,Q1295:AL1295)),0)</f>
        <v>5</v>
      </c>
      <c r="AO1295" s="7">
        <f>IF(R1295&gt;0,RANK(R1295,(N1295:P1295,Q1295:AL1295)),0)</f>
        <v>7</v>
      </c>
      <c r="AP1295" s="7">
        <f>IF(S1295&gt;0,RANK(S1295,(N1295:P1295,Q1295:AL1295)),0)</f>
        <v>0</v>
      </c>
      <c r="AQ1295" s="7">
        <f>IF(T1295&gt;0,RANK(T1295,(N1295:P1295,Q1295:AL1295)),0)</f>
        <v>4</v>
      </c>
      <c r="AR1295" s="2">
        <f t="shared" si="507"/>
        <v>1.8293426562055368E-3</v>
      </c>
      <c r="AS1295" s="2">
        <f t="shared" si="508"/>
        <v>8.130411805357941E-5</v>
      </c>
      <c r="AT1295" s="2">
        <f t="shared" si="509"/>
        <v>0</v>
      </c>
      <c r="AU1295" s="2">
        <f t="shared" si="510"/>
        <v>3.1302085450628076E-3</v>
      </c>
      <c r="AW1295" t="s">
        <v>2105</v>
      </c>
      <c r="AX1295" t="s">
        <v>536</v>
      </c>
      <c r="BA1295" s="127">
        <v>26</v>
      </c>
      <c r="BB1295" s="130">
        <v>17</v>
      </c>
      <c r="BC1295" s="131">
        <f t="shared" si="500"/>
        <v>26017</v>
      </c>
      <c r="BE1295" s="7" t="s">
        <v>3271</v>
      </c>
    </row>
    <row r="1296" spans="1:57" hidden="1" outlineLevel="1" x14ac:dyDescent="0.2">
      <c r="A1296" t="s">
        <v>3199</v>
      </c>
      <c r="B1296" t="s">
        <v>536</v>
      </c>
      <c r="C1296" s="1">
        <f t="shared" si="501"/>
        <v>54355</v>
      </c>
      <c r="D1296" s="7">
        <f>RANK(N1296,(N1296:P1296,Q1296:AL1296))</f>
        <v>1</v>
      </c>
      <c r="E1296" s="7">
        <f>RANK(O1296,(N1296:P1296,Q1296:AL1296))</f>
        <v>2</v>
      </c>
      <c r="F1296" s="7">
        <f>IF(P1296&gt;0,RANK(P1296,(N1296:P1296,Q1296:AL1296)),0)</f>
        <v>3</v>
      </c>
      <c r="G1296" s="1">
        <f t="shared" si="502"/>
        <v>10109</v>
      </c>
      <c r="H1296" s="2">
        <f t="shared" si="498"/>
        <v>0.18598105050133382</v>
      </c>
      <c r="I1296" s="2"/>
      <c r="J1296" s="2">
        <f t="shared" si="503"/>
        <v>0.48738846472265662</v>
      </c>
      <c r="K1296" s="2">
        <f t="shared" si="504"/>
        <v>0.30140741422132278</v>
      </c>
      <c r="L1296" s="2">
        <f t="shared" si="505"/>
        <v>0.20711986017845643</v>
      </c>
      <c r="M1296" s="2">
        <f t="shared" si="506"/>
        <v>4.0842608775641664E-3</v>
      </c>
      <c r="N1296" s="1">
        <v>26492</v>
      </c>
      <c r="O1296" s="1">
        <v>16383</v>
      </c>
      <c r="P1296" s="1">
        <v>11258</v>
      </c>
      <c r="Q1296" s="1">
        <v>65</v>
      </c>
      <c r="R1296" s="1">
        <v>6</v>
      </c>
      <c r="T1296" s="1">
        <v>82</v>
      </c>
      <c r="U1296" s="1">
        <v>31</v>
      </c>
      <c r="W1296" s="1">
        <v>1</v>
      </c>
      <c r="Y1296" s="1">
        <v>19</v>
      </c>
      <c r="AC1296" s="1">
        <v>18</v>
      </c>
      <c r="AN1296" s="7">
        <f>IF(Q1296&gt;0,RANK(Q1296,(N1296:P1296,Q1296:AL1296)),0)</f>
        <v>5</v>
      </c>
      <c r="AO1296" s="7">
        <f>IF(R1296&gt;0,RANK(R1296,(N1296:P1296,Q1296:AL1296)),0)</f>
        <v>9</v>
      </c>
      <c r="AP1296" s="7">
        <f>IF(S1296&gt;0,RANK(S1296,(N1296:P1296,Q1296:AL1296)),0)</f>
        <v>0</v>
      </c>
      <c r="AQ1296" s="7">
        <f>IF(T1296&gt;0,RANK(T1296,(N1296:P1296,Q1296:AL1296)),0)</f>
        <v>4</v>
      </c>
      <c r="AR1296" s="2">
        <f t="shared" si="507"/>
        <v>1.1958421488363535E-3</v>
      </c>
      <c r="AS1296" s="2">
        <f t="shared" si="508"/>
        <v>1.1038542912335571E-4</v>
      </c>
      <c r="AT1296" s="2">
        <f t="shared" si="509"/>
        <v>0</v>
      </c>
      <c r="AU1296" s="2">
        <f t="shared" si="510"/>
        <v>1.5086008646858615E-3</v>
      </c>
      <c r="AW1296" t="s">
        <v>3199</v>
      </c>
      <c r="AX1296" t="s">
        <v>536</v>
      </c>
      <c r="BA1296" s="127">
        <v>26</v>
      </c>
      <c r="BB1296" s="130">
        <v>19</v>
      </c>
      <c r="BC1296" s="131">
        <f t="shared" si="500"/>
        <v>26019</v>
      </c>
      <c r="BE1296" s="7" t="s">
        <v>3271</v>
      </c>
    </row>
    <row r="1297" spans="1:57" hidden="1" outlineLevel="1" x14ac:dyDescent="0.2">
      <c r="A1297" t="s">
        <v>1378</v>
      </c>
      <c r="B1297" t="s">
        <v>536</v>
      </c>
      <c r="C1297" s="1">
        <f t="shared" si="501"/>
        <v>6852</v>
      </c>
      <c r="D1297" s="7">
        <f>RANK(N1297,(N1297:P1297,Q1297:AL1297))</f>
        <v>1</v>
      </c>
      <c r="E1297" s="7">
        <f>RANK(O1297,(N1297:P1297,Q1297:AL1297))</f>
        <v>2</v>
      </c>
      <c r="F1297" s="7">
        <f>IF(P1297&gt;0,RANK(P1297,(N1297:P1297,Q1297:AL1297)),0)</f>
        <v>3</v>
      </c>
      <c r="G1297" s="1">
        <f t="shared" si="502"/>
        <v>277</v>
      </c>
      <c r="H1297" s="2">
        <f t="shared" si="498"/>
        <v>4.0426152948044365E-2</v>
      </c>
      <c r="I1297" s="2"/>
      <c r="J1297" s="2">
        <f t="shared" si="503"/>
        <v>0.39623467600700524</v>
      </c>
      <c r="K1297" s="2">
        <f t="shared" si="504"/>
        <v>0.35580852305896088</v>
      </c>
      <c r="L1297" s="2">
        <f t="shared" si="505"/>
        <v>0.24182720373613545</v>
      </c>
      <c r="M1297" s="2">
        <f t="shared" si="506"/>
        <v>6.1295971978984343E-3</v>
      </c>
      <c r="N1297" s="1">
        <v>2715</v>
      </c>
      <c r="O1297" s="1">
        <v>2438</v>
      </c>
      <c r="P1297" s="1">
        <v>1657</v>
      </c>
      <c r="Q1297" s="1">
        <v>22</v>
      </c>
      <c r="R1297" s="1">
        <v>5</v>
      </c>
      <c r="T1297" s="1">
        <v>9</v>
      </c>
      <c r="U1297" s="1">
        <v>4</v>
      </c>
      <c r="AC1297" s="1">
        <v>2</v>
      </c>
      <c r="AN1297" s="7">
        <f>IF(Q1297&gt;0,RANK(Q1297,(N1297:P1297,Q1297:AL1297)),0)</f>
        <v>4</v>
      </c>
      <c r="AO1297" s="7">
        <f>IF(R1297&gt;0,RANK(R1297,(N1297:P1297,Q1297:AL1297)),0)</f>
        <v>6</v>
      </c>
      <c r="AP1297" s="7">
        <f>IF(S1297&gt;0,RANK(S1297,(N1297:P1297,Q1297:AL1297)),0)</f>
        <v>0</v>
      </c>
      <c r="AQ1297" s="7">
        <f>IF(T1297&gt;0,RANK(T1297,(N1297:P1297,Q1297:AL1297)),0)</f>
        <v>5</v>
      </c>
      <c r="AR1297" s="2">
        <f t="shared" si="507"/>
        <v>3.2107413893753649E-3</v>
      </c>
      <c r="AS1297" s="2">
        <f t="shared" si="508"/>
        <v>7.2971395213076475E-4</v>
      </c>
      <c r="AT1297" s="2">
        <f t="shared" si="509"/>
        <v>0</v>
      </c>
      <c r="AU1297" s="2">
        <f t="shared" si="510"/>
        <v>1.3134851138353765E-3</v>
      </c>
      <c r="AW1297" t="s">
        <v>1378</v>
      </c>
      <c r="AX1297" t="s">
        <v>536</v>
      </c>
      <c r="BA1297" s="127">
        <v>26</v>
      </c>
      <c r="BB1297" s="130">
        <v>21</v>
      </c>
      <c r="BC1297" s="131">
        <f t="shared" si="500"/>
        <v>26021</v>
      </c>
      <c r="BE1297" s="7" t="s">
        <v>3271</v>
      </c>
    </row>
    <row r="1298" spans="1:57" hidden="1" outlineLevel="1" x14ac:dyDescent="0.2">
      <c r="A1298" t="s">
        <v>859</v>
      </c>
      <c r="B1298" t="s">
        <v>536</v>
      </c>
      <c r="C1298" s="1">
        <f t="shared" si="501"/>
        <v>69615</v>
      </c>
      <c r="D1298" s="7">
        <f>RANK(N1298,(N1298:P1298,Q1298:AL1298))</f>
        <v>2</v>
      </c>
      <c r="E1298" s="7">
        <f>RANK(O1298,(N1298:P1298,Q1298:AL1298))</f>
        <v>1</v>
      </c>
      <c r="F1298" s="7">
        <f>IF(P1298&gt;0,RANK(P1298,(N1298:P1298,Q1298:AL1298)),0)</f>
        <v>3</v>
      </c>
      <c r="G1298" s="1">
        <f t="shared" si="502"/>
        <v>3412</v>
      </c>
      <c r="H1298" s="2">
        <f t="shared" si="498"/>
        <v>4.9012425483013718E-2</v>
      </c>
      <c r="I1298" s="2"/>
      <c r="J1298" s="2">
        <f t="shared" si="503"/>
        <v>0.3711843711843712</v>
      </c>
      <c r="K1298" s="2">
        <f t="shared" si="504"/>
        <v>0.42019679666738491</v>
      </c>
      <c r="L1298" s="2">
        <f t="shared" si="505"/>
        <v>0.20191050779286074</v>
      </c>
      <c r="M1298" s="2">
        <f t="shared" si="506"/>
        <v>6.7083243553831551E-3</v>
      </c>
      <c r="N1298" s="1">
        <v>25840</v>
      </c>
      <c r="O1298" s="1">
        <v>29252</v>
      </c>
      <c r="P1298" s="1">
        <v>14056</v>
      </c>
      <c r="Q1298" s="1">
        <v>132</v>
      </c>
      <c r="T1298" s="1">
        <v>242</v>
      </c>
      <c r="U1298" s="1">
        <v>54</v>
      </c>
      <c r="Y1298" s="1">
        <v>13</v>
      </c>
      <c r="AC1298" s="1">
        <v>26</v>
      </c>
      <c r="AN1298" s="7">
        <f>IF(Q1298&gt;0,RANK(Q1298,(N1298:P1298,Q1298:AL1298)),0)</f>
        <v>5</v>
      </c>
      <c r="AO1298" s="7">
        <f>IF(R1298&gt;0,RANK(R1298,(N1298:P1298,Q1298:AL1298)),0)</f>
        <v>0</v>
      </c>
      <c r="AP1298" s="7">
        <f>IF(S1298&gt;0,RANK(S1298,(N1298:P1298,Q1298:AL1298)),0)</f>
        <v>0</v>
      </c>
      <c r="AQ1298" s="7">
        <f>IF(T1298&gt;0,RANK(T1298,(N1298:P1298,Q1298:AL1298)),0)</f>
        <v>4</v>
      </c>
      <c r="AR1298" s="2">
        <f t="shared" si="507"/>
        <v>1.8961430726136608E-3</v>
      </c>
      <c r="AS1298" s="2">
        <f t="shared" si="508"/>
        <v>0</v>
      </c>
      <c r="AT1298" s="2">
        <f t="shared" si="509"/>
        <v>0</v>
      </c>
      <c r="AU1298" s="2">
        <f t="shared" si="510"/>
        <v>3.4762622997917113E-3</v>
      </c>
      <c r="AW1298" t="s">
        <v>859</v>
      </c>
      <c r="AX1298" t="s">
        <v>536</v>
      </c>
      <c r="BA1298" s="127">
        <v>26</v>
      </c>
      <c r="BB1298" s="130">
        <v>23</v>
      </c>
      <c r="BC1298" s="131">
        <f t="shared" si="500"/>
        <v>26023</v>
      </c>
      <c r="BE1298" s="7" t="s">
        <v>3271</v>
      </c>
    </row>
    <row r="1299" spans="1:57" hidden="1" outlineLevel="1" x14ac:dyDescent="0.2">
      <c r="A1299" t="s">
        <v>1641</v>
      </c>
      <c r="B1299" t="s">
        <v>536</v>
      </c>
      <c r="C1299" s="1">
        <f t="shared" si="501"/>
        <v>16593</v>
      </c>
      <c r="D1299" s="7">
        <f>RANK(N1299,(N1299:P1299,Q1299:AL1299))</f>
        <v>2</v>
      </c>
      <c r="E1299" s="7">
        <f>RANK(O1299,(N1299:P1299,Q1299:AL1299))</f>
        <v>1</v>
      </c>
      <c r="F1299" s="7">
        <f>IF(P1299&gt;0,RANK(P1299,(N1299:P1299,Q1299:AL1299)),0)</f>
        <v>3</v>
      </c>
      <c r="G1299" s="1">
        <f t="shared" si="502"/>
        <v>126</v>
      </c>
      <c r="H1299" s="2">
        <f t="shared" si="498"/>
        <v>7.5935635508949557E-3</v>
      </c>
      <c r="I1299" s="2"/>
      <c r="J1299" s="2">
        <f t="shared" si="503"/>
        <v>0.35255830772012292</v>
      </c>
      <c r="K1299" s="2">
        <f t="shared" si="504"/>
        <v>0.36015187127101789</v>
      </c>
      <c r="L1299" s="2">
        <f t="shared" si="505"/>
        <v>0.28222744530826255</v>
      </c>
      <c r="M1299" s="2">
        <f t="shared" si="506"/>
        <v>5.0623757005966996E-3</v>
      </c>
      <c r="N1299" s="1">
        <v>5850</v>
      </c>
      <c r="O1299" s="1">
        <v>5976</v>
      </c>
      <c r="P1299" s="1">
        <v>4683</v>
      </c>
      <c r="Q1299" s="1">
        <v>25</v>
      </c>
      <c r="S1299" s="1">
        <v>5</v>
      </c>
      <c r="T1299" s="1">
        <v>35</v>
      </c>
      <c r="U1299" s="1">
        <v>9</v>
      </c>
      <c r="AC1299" s="1">
        <v>10</v>
      </c>
      <c r="AN1299" s="7">
        <f>IF(Q1299&gt;0,RANK(Q1299,(N1299:P1299,Q1299:AL1299)),0)</f>
        <v>5</v>
      </c>
      <c r="AO1299" s="7">
        <f>IF(R1299&gt;0,RANK(R1299,(N1299:P1299,Q1299:AL1299)),0)</f>
        <v>0</v>
      </c>
      <c r="AP1299" s="7">
        <f>IF(S1299&gt;0,RANK(S1299,(N1299:P1299,Q1299:AL1299)),0)</f>
        <v>8</v>
      </c>
      <c r="AQ1299" s="7">
        <f>IF(T1299&gt;0,RANK(T1299,(N1299:P1299,Q1299:AL1299)),0)</f>
        <v>4</v>
      </c>
      <c r="AR1299" s="2">
        <f t="shared" si="507"/>
        <v>1.5066594347013802E-3</v>
      </c>
      <c r="AS1299" s="2">
        <f t="shared" si="508"/>
        <v>0</v>
      </c>
      <c r="AT1299" s="2">
        <f t="shared" si="509"/>
        <v>3.01331886940276E-4</v>
      </c>
      <c r="AU1299" s="2">
        <f t="shared" si="510"/>
        <v>2.1093232085819323E-3</v>
      </c>
      <c r="AW1299" t="s">
        <v>1641</v>
      </c>
      <c r="AX1299" t="s">
        <v>536</v>
      </c>
      <c r="BA1299" s="127">
        <v>26</v>
      </c>
      <c r="BB1299" s="130">
        <v>25</v>
      </c>
      <c r="BC1299" s="131">
        <f t="shared" si="500"/>
        <v>26025</v>
      </c>
      <c r="BE1299" s="7" t="s">
        <v>3271</v>
      </c>
    </row>
    <row r="1300" spans="1:57" hidden="1" outlineLevel="1" x14ac:dyDescent="0.2">
      <c r="A1300" t="s">
        <v>2617</v>
      </c>
      <c r="B1300" t="s">
        <v>536</v>
      </c>
      <c r="C1300" s="1">
        <f t="shared" si="501"/>
        <v>58702</v>
      </c>
      <c r="D1300" s="7">
        <f>RANK(N1300,(N1300:P1300,Q1300:AL1300))</f>
        <v>1</v>
      </c>
      <c r="E1300" s="7">
        <f>RANK(O1300,(N1300:P1300,Q1300:AL1300))</f>
        <v>2</v>
      </c>
      <c r="F1300" s="7">
        <f>IF(P1300&gt;0,RANK(P1300,(N1300:P1300,Q1300:AL1300)),0)</f>
        <v>3</v>
      </c>
      <c r="G1300" s="1">
        <f t="shared" si="502"/>
        <v>5751</v>
      </c>
      <c r="H1300" s="2">
        <f t="shared" si="498"/>
        <v>9.7969404790296755E-2</v>
      </c>
      <c r="I1300" s="2"/>
      <c r="J1300" s="2">
        <f t="shared" si="503"/>
        <v>0.43511294334094236</v>
      </c>
      <c r="K1300" s="2">
        <f t="shared" si="504"/>
        <v>0.33714353855064566</v>
      </c>
      <c r="L1300" s="2">
        <f t="shared" si="505"/>
        <v>0.22244557255289427</v>
      </c>
      <c r="M1300" s="2">
        <f t="shared" si="506"/>
        <v>5.297945555517658E-3</v>
      </c>
      <c r="N1300" s="1">
        <v>25542</v>
      </c>
      <c r="O1300" s="1">
        <v>19791</v>
      </c>
      <c r="P1300" s="1">
        <v>13058</v>
      </c>
      <c r="Q1300" s="1">
        <v>79</v>
      </c>
      <c r="R1300" s="1">
        <v>3</v>
      </c>
      <c r="S1300" s="1">
        <v>4</v>
      </c>
      <c r="T1300" s="1">
        <v>149</v>
      </c>
      <c r="U1300" s="1">
        <v>56</v>
      </c>
      <c r="AC1300" s="1">
        <v>20</v>
      </c>
      <c r="AN1300" s="7">
        <f>IF(Q1300&gt;0,RANK(Q1300,(N1300:P1300,Q1300:AL1300)),0)</f>
        <v>5</v>
      </c>
      <c r="AO1300" s="7">
        <f>IF(R1300&gt;0,RANK(R1300,(N1300:P1300,Q1300:AL1300)),0)</f>
        <v>9</v>
      </c>
      <c r="AP1300" s="7">
        <f>IF(S1300&gt;0,RANK(S1300,(N1300:P1300,Q1300:AL1300)),0)</f>
        <v>8</v>
      </c>
      <c r="AQ1300" s="7">
        <f>IF(T1300&gt;0,RANK(T1300,(N1300:P1300,Q1300:AL1300)),0)</f>
        <v>4</v>
      </c>
      <c r="AR1300" s="2">
        <f t="shared" si="507"/>
        <v>1.3457803822697694E-3</v>
      </c>
      <c r="AS1300" s="2">
        <f t="shared" si="508"/>
        <v>5.1105584136826684E-5</v>
      </c>
      <c r="AT1300" s="2">
        <f t="shared" si="509"/>
        <v>6.8140778849102245E-5</v>
      </c>
      <c r="AU1300" s="2">
        <f t="shared" si="510"/>
        <v>2.5382440121290584E-3</v>
      </c>
      <c r="AW1300" t="s">
        <v>2617</v>
      </c>
      <c r="AX1300" t="s">
        <v>536</v>
      </c>
      <c r="BA1300" s="127">
        <v>26</v>
      </c>
      <c r="BB1300" s="130">
        <v>27</v>
      </c>
      <c r="BC1300" s="131">
        <f t="shared" si="500"/>
        <v>26027</v>
      </c>
      <c r="BE1300" s="7" t="s">
        <v>3271</v>
      </c>
    </row>
    <row r="1301" spans="1:57" hidden="1" outlineLevel="1" x14ac:dyDescent="0.2">
      <c r="A1301" t="s">
        <v>1130</v>
      </c>
      <c r="B1301" t="s">
        <v>536</v>
      </c>
      <c r="C1301" s="1">
        <f t="shared" si="501"/>
        <v>20283</v>
      </c>
      <c r="D1301" s="7">
        <f>RANK(N1301,(N1301:P1301,Q1301:AL1301))</f>
        <v>1</v>
      </c>
      <c r="E1301" s="7">
        <f>RANK(O1301,(N1301:P1301,Q1301:AL1301))</f>
        <v>2</v>
      </c>
      <c r="F1301" s="7">
        <f>IF(P1301&gt;0,RANK(P1301,(N1301:P1301,Q1301:AL1301)),0)</f>
        <v>3</v>
      </c>
      <c r="G1301" s="1">
        <f t="shared" si="502"/>
        <v>656</v>
      </c>
      <c r="H1301" s="2">
        <f t="shared" si="498"/>
        <v>3.2342355667307594E-2</v>
      </c>
      <c r="I1301" s="2"/>
      <c r="J1301" s="2">
        <f t="shared" si="503"/>
        <v>0.39673618301040281</v>
      </c>
      <c r="K1301" s="2">
        <f t="shared" si="504"/>
        <v>0.36439382734309522</v>
      </c>
      <c r="L1301" s="2">
        <f t="shared" si="505"/>
        <v>0.23448207858798009</v>
      </c>
      <c r="M1301" s="2">
        <f t="shared" si="506"/>
        <v>4.3879110585218761E-3</v>
      </c>
      <c r="N1301" s="1">
        <v>8047</v>
      </c>
      <c r="O1301" s="1">
        <v>7391</v>
      </c>
      <c r="P1301" s="1">
        <v>4756</v>
      </c>
      <c r="Q1301" s="1">
        <v>24</v>
      </c>
      <c r="T1301" s="1">
        <v>34</v>
      </c>
      <c r="U1301" s="1">
        <v>17</v>
      </c>
      <c r="Y1301" s="1">
        <v>4</v>
      </c>
      <c r="AC1301" s="1">
        <v>10</v>
      </c>
      <c r="AN1301" s="7">
        <f>IF(Q1301&gt;0,RANK(Q1301,(N1301:P1301,Q1301:AL1301)),0)</f>
        <v>5</v>
      </c>
      <c r="AO1301" s="7">
        <f>IF(R1301&gt;0,RANK(R1301,(N1301:P1301,Q1301:AL1301)),0)</f>
        <v>0</v>
      </c>
      <c r="AP1301" s="7">
        <f>IF(S1301&gt;0,RANK(S1301,(N1301:P1301,Q1301:AL1301)),0)</f>
        <v>0</v>
      </c>
      <c r="AQ1301" s="7">
        <f>IF(T1301&gt;0,RANK(T1301,(N1301:P1301,Q1301:AL1301)),0)</f>
        <v>4</v>
      </c>
      <c r="AR1301" s="2">
        <f t="shared" si="507"/>
        <v>1.183256914657595E-3</v>
      </c>
      <c r="AS1301" s="2">
        <f t="shared" si="508"/>
        <v>0</v>
      </c>
      <c r="AT1301" s="2">
        <f t="shared" si="509"/>
        <v>0</v>
      </c>
      <c r="AU1301" s="2">
        <f t="shared" si="510"/>
        <v>1.6762806290982596E-3</v>
      </c>
      <c r="AW1301" t="s">
        <v>1130</v>
      </c>
      <c r="AX1301" t="s">
        <v>536</v>
      </c>
      <c r="BA1301" s="127">
        <v>26</v>
      </c>
      <c r="BB1301" s="130">
        <v>29</v>
      </c>
      <c r="BC1301" s="131">
        <f t="shared" si="500"/>
        <v>26029</v>
      </c>
      <c r="BE1301" s="7" t="s">
        <v>3271</v>
      </c>
    </row>
    <row r="1302" spans="1:57" hidden="1" outlineLevel="1" x14ac:dyDescent="0.2">
      <c r="A1302" t="s">
        <v>1669</v>
      </c>
      <c r="B1302" t="s">
        <v>536</v>
      </c>
      <c r="C1302" s="1">
        <f t="shared" si="501"/>
        <v>11525</v>
      </c>
      <c r="D1302" s="7">
        <f>RANK(N1302,(N1302:P1302,Q1302:AL1302))</f>
        <v>1</v>
      </c>
      <c r="E1302" s="7">
        <f>RANK(O1302,(N1302:P1302,Q1302:AL1302))</f>
        <v>2</v>
      </c>
      <c r="F1302" s="7">
        <f>IF(P1302&gt;0,RANK(P1302,(N1302:P1302,Q1302:AL1302)),0)</f>
        <v>3</v>
      </c>
      <c r="G1302" s="1">
        <f t="shared" si="502"/>
        <v>46</v>
      </c>
      <c r="H1302" s="2">
        <f t="shared" si="498"/>
        <v>3.9913232104121475E-3</v>
      </c>
      <c r="I1302" s="2"/>
      <c r="J1302" s="2">
        <f t="shared" si="503"/>
        <v>0.35253796095444684</v>
      </c>
      <c r="K1302" s="2">
        <f t="shared" si="504"/>
        <v>0.34854663774403472</v>
      </c>
      <c r="L1302" s="2">
        <f t="shared" si="505"/>
        <v>0.29154013015184382</v>
      </c>
      <c r="M1302" s="2">
        <f t="shared" si="506"/>
        <v>7.3752711496746781E-3</v>
      </c>
      <c r="N1302" s="1">
        <v>4063</v>
      </c>
      <c r="O1302" s="1">
        <v>4017</v>
      </c>
      <c r="P1302" s="1">
        <v>3360</v>
      </c>
      <c r="Q1302" s="1">
        <v>41</v>
      </c>
      <c r="R1302" s="1">
        <v>3</v>
      </c>
      <c r="T1302" s="1">
        <v>24</v>
      </c>
      <c r="U1302" s="1">
        <v>8</v>
      </c>
      <c r="Y1302" s="1">
        <v>3</v>
      </c>
      <c r="AC1302" s="1">
        <v>6</v>
      </c>
      <c r="AN1302" s="7">
        <f>IF(Q1302&gt;0,RANK(Q1302,(N1302:P1302,Q1302:AL1302)),0)</f>
        <v>4</v>
      </c>
      <c r="AO1302" s="7">
        <f>IF(R1302&gt;0,RANK(R1302,(N1302:P1302,Q1302:AL1302)),0)</f>
        <v>8</v>
      </c>
      <c r="AP1302" s="7">
        <f>IF(S1302&gt;0,RANK(S1302,(N1302:P1302,Q1302:AL1302)),0)</f>
        <v>0</v>
      </c>
      <c r="AQ1302" s="7">
        <f>IF(T1302&gt;0,RANK(T1302,(N1302:P1302,Q1302:AL1302)),0)</f>
        <v>5</v>
      </c>
      <c r="AR1302" s="2">
        <f t="shared" si="507"/>
        <v>3.5574837310195229E-3</v>
      </c>
      <c r="AS1302" s="2">
        <f t="shared" si="508"/>
        <v>2.6030368763557481E-4</v>
      </c>
      <c r="AT1302" s="2">
        <f t="shared" si="509"/>
        <v>0</v>
      </c>
      <c r="AU1302" s="2">
        <f t="shared" si="510"/>
        <v>2.0824295010845985E-3</v>
      </c>
      <c r="AW1302" t="s">
        <v>1669</v>
      </c>
      <c r="AX1302" t="s">
        <v>536</v>
      </c>
      <c r="BA1302" s="127">
        <v>26</v>
      </c>
      <c r="BB1302" s="130">
        <v>31</v>
      </c>
      <c r="BC1302" s="131">
        <f t="shared" si="500"/>
        <v>26031</v>
      </c>
      <c r="BE1302" s="7" t="s">
        <v>3271</v>
      </c>
    </row>
    <row r="1303" spans="1:57" hidden="1" outlineLevel="1" x14ac:dyDescent="0.2">
      <c r="A1303" t="s">
        <v>1670</v>
      </c>
      <c r="B1303" t="s">
        <v>536</v>
      </c>
      <c r="C1303" s="1">
        <f t="shared" si="501"/>
        <v>10864</v>
      </c>
      <c r="D1303" s="7">
        <f>RANK(N1303,(N1303:P1303,Q1303:AL1303))</f>
        <v>1</v>
      </c>
      <c r="E1303" s="7">
        <f>RANK(O1303,(N1303:P1303,Q1303:AL1303))</f>
        <v>2</v>
      </c>
      <c r="F1303" s="7">
        <f>IF(P1303&gt;0,RANK(P1303,(N1303:P1303,Q1303:AL1303)),0)</f>
        <v>3</v>
      </c>
      <c r="G1303" s="1">
        <f t="shared" si="502"/>
        <v>595</v>
      </c>
      <c r="H1303" s="2">
        <f t="shared" si="498"/>
        <v>5.4768041237113402E-2</v>
      </c>
      <c r="I1303" s="2"/>
      <c r="J1303" s="2">
        <f t="shared" si="503"/>
        <v>0.41043814432989689</v>
      </c>
      <c r="K1303" s="2">
        <f t="shared" si="504"/>
        <v>0.35567010309278352</v>
      </c>
      <c r="L1303" s="2">
        <f t="shared" si="505"/>
        <v>0.22965758468335787</v>
      </c>
      <c r="M1303" s="2">
        <f t="shared" si="506"/>
        <v>4.2341678939617211E-3</v>
      </c>
      <c r="N1303" s="1">
        <v>4459</v>
      </c>
      <c r="O1303" s="1">
        <v>3864</v>
      </c>
      <c r="P1303" s="1">
        <v>2495</v>
      </c>
      <c r="Q1303" s="1">
        <v>18</v>
      </c>
      <c r="T1303" s="1">
        <v>18</v>
      </c>
      <c r="U1303" s="1">
        <v>8</v>
      </c>
      <c r="AC1303" s="1">
        <v>2</v>
      </c>
      <c r="AN1303" s="7">
        <f>IF(Q1303&gt;0,RANK(Q1303,(N1303:P1303,Q1303:AL1303)),0)</f>
        <v>4</v>
      </c>
      <c r="AO1303" s="7">
        <f>IF(R1303&gt;0,RANK(R1303,(N1303:P1303,Q1303:AL1303)),0)</f>
        <v>0</v>
      </c>
      <c r="AP1303" s="7">
        <f>IF(S1303&gt;0,RANK(S1303,(N1303:P1303,Q1303:AL1303)),0)</f>
        <v>0</v>
      </c>
      <c r="AQ1303" s="7">
        <f>IF(T1303&gt;0,RANK(T1303,(N1303:P1303,Q1303:AL1303)),0)</f>
        <v>4</v>
      </c>
      <c r="AR1303" s="2">
        <f t="shared" si="507"/>
        <v>1.6568483063328424E-3</v>
      </c>
      <c r="AS1303" s="2">
        <f t="shared" si="508"/>
        <v>0</v>
      </c>
      <c r="AT1303" s="2">
        <f t="shared" si="509"/>
        <v>0</v>
      </c>
      <c r="AU1303" s="2">
        <f t="shared" si="510"/>
        <v>1.6568483063328424E-3</v>
      </c>
      <c r="AW1303" t="s">
        <v>1670</v>
      </c>
      <c r="AX1303" t="s">
        <v>536</v>
      </c>
      <c r="BA1303" s="127">
        <v>26</v>
      </c>
      <c r="BB1303" s="130">
        <v>33</v>
      </c>
      <c r="BC1303" s="131">
        <f t="shared" si="500"/>
        <v>26033</v>
      </c>
      <c r="BE1303" s="7" t="s">
        <v>3271</v>
      </c>
    </row>
    <row r="1304" spans="1:57" hidden="1" outlineLevel="1" x14ac:dyDescent="0.2">
      <c r="A1304" t="s">
        <v>2409</v>
      </c>
      <c r="B1304" t="s">
        <v>536</v>
      </c>
      <c r="C1304" s="1">
        <f t="shared" si="501"/>
        <v>13647</v>
      </c>
      <c r="D1304" s="7">
        <f>RANK(N1304,(N1304:P1304,Q1304:AL1304))</f>
        <v>2</v>
      </c>
      <c r="E1304" s="7">
        <f>RANK(O1304,(N1304:P1304,Q1304:AL1304))</f>
        <v>1</v>
      </c>
      <c r="F1304" s="7">
        <f>IF(P1304&gt;0,RANK(P1304,(N1304:P1304,Q1304:AL1304)),0)</f>
        <v>3</v>
      </c>
      <c r="G1304" s="1">
        <f t="shared" si="502"/>
        <v>28</v>
      </c>
      <c r="H1304" s="2">
        <f t="shared" si="498"/>
        <v>2.0517329816076794E-3</v>
      </c>
      <c r="I1304" s="2"/>
      <c r="J1304" s="2">
        <f t="shared" si="503"/>
        <v>0.39818275078771892</v>
      </c>
      <c r="K1304" s="2">
        <f t="shared" si="504"/>
        <v>0.40023448376932658</v>
      </c>
      <c r="L1304" s="2">
        <f t="shared" si="505"/>
        <v>0.1982853374367993</v>
      </c>
      <c r="M1304" s="2">
        <f t="shared" si="506"/>
        <v>3.2974280061552064E-3</v>
      </c>
      <c r="N1304" s="1">
        <v>5434</v>
      </c>
      <c r="O1304" s="1">
        <v>5462</v>
      </c>
      <c r="P1304" s="1">
        <v>2706</v>
      </c>
      <c r="Q1304" s="1">
        <v>15</v>
      </c>
      <c r="T1304" s="1">
        <v>22</v>
      </c>
      <c r="U1304" s="1">
        <v>8</v>
      </c>
      <c r="AN1304" s="7">
        <f>IF(Q1304&gt;0,RANK(Q1304,(N1304:P1304,Q1304:AL1304)),0)</f>
        <v>5</v>
      </c>
      <c r="AO1304" s="7">
        <f>IF(R1304&gt;0,RANK(R1304,(N1304:P1304,Q1304:AL1304)),0)</f>
        <v>0</v>
      </c>
      <c r="AP1304" s="7">
        <f>IF(S1304&gt;0,RANK(S1304,(N1304:P1304,Q1304:AL1304)),0)</f>
        <v>0</v>
      </c>
      <c r="AQ1304" s="7">
        <f>IF(T1304&gt;0,RANK(T1304,(N1304:P1304,Q1304:AL1304)),0)</f>
        <v>4</v>
      </c>
      <c r="AR1304" s="2">
        <f t="shared" si="507"/>
        <v>1.0991426687183997E-3</v>
      </c>
      <c r="AS1304" s="2">
        <f t="shared" si="508"/>
        <v>0</v>
      </c>
      <c r="AT1304" s="2">
        <f t="shared" si="509"/>
        <v>0</v>
      </c>
      <c r="AU1304" s="2">
        <f t="shared" si="510"/>
        <v>1.6120759141203195E-3</v>
      </c>
      <c r="AW1304" t="s">
        <v>2409</v>
      </c>
      <c r="AX1304" t="s">
        <v>536</v>
      </c>
      <c r="BA1304" s="127">
        <v>26</v>
      </c>
      <c r="BB1304" s="130">
        <v>35</v>
      </c>
      <c r="BC1304" s="131">
        <f t="shared" si="500"/>
        <v>26035</v>
      </c>
      <c r="BE1304" s="7" t="s">
        <v>3271</v>
      </c>
    </row>
    <row r="1305" spans="1:57" hidden="1" outlineLevel="1" x14ac:dyDescent="0.2">
      <c r="A1305" t="s">
        <v>1085</v>
      </c>
      <c r="B1305" t="s">
        <v>536</v>
      </c>
      <c r="C1305" s="1">
        <f t="shared" si="501"/>
        <v>12163</v>
      </c>
      <c r="D1305" s="7">
        <f>RANK(N1305,(N1305:P1305,Q1305:AL1305))</f>
        <v>1</v>
      </c>
      <c r="E1305" s="7">
        <f>RANK(O1305,(N1305:P1305,Q1305:AL1305))</f>
        <v>2</v>
      </c>
      <c r="F1305" s="7">
        <f>IF(P1305&gt;0,RANK(P1305,(N1305:P1305,Q1305:AL1305)),0)</f>
        <v>3</v>
      </c>
      <c r="G1305" s="1">
        <f t="shared" si="502"/>
        <v>1430</v>
      </c>
      <c r="H1305" s="2">
        <f t="shared" si="498"/>
        <v>0.1175696785332566</v>
      </c>
      <c r="I1305" s="2"/>
      <c r="J1305" s="2">
        <f t="shared" si="503"/>
        <v>0.43952972128586698</v>
      </c>
      <c r="K1305" s="2">
        <f t="shared" si="504"/>
        <v>0.32196004275261036</v>
      </c>
      <c r="L1305" s="2">
        <f t="shared" si="505"/>
        <v>0.23119296226259969</v>
      </c>
      <c r="M1305" s="2">
        <f t="shared" si="506"/>
        <v>7.3172736989229603E-3</v>
      </c>
      <c r="N1305" s="1">
        <v>5346</v>
      </c>
      <c r="O1305" s="1">
        <v>3916</v>
      </c>
      <c r="P1305" s="1">
        <v>2812</v>
      </c>
      <c r="Q1305" s="1">
        <v>25</v>
      </c>
      <c r="T1305" s="1">
        <v>37</v>
      </c>
      <c r="U1305" s="1">
        <v>16</v>
      </c>
      <c r="AC1305" s="1">
        <v>11</v>
      </c>
      <c r="AN1305" s="7">
        <f>IF(Q1305&gt;0,RANK(Q1305,(N1305:P1305,Q1305:AL1305)),0)</f>
        <v>5</v>
      </c>
      <c r="AO1305" s="7">
        <f>IF(R1305&gt;0,RANK(R1305,(N1305:P1305,Q1305:AL1305)),0)</f>
        <v>0</v>
      </c>
      <c r="AP1305" s="7">
        <f>IF(S1305&gt;0,RANK(S1305,(N1305:P1305,Q1305:AL1305)),0)</f>
        <v>0</v>
      </c>
      <c r="AQ1305" s="7">
        <f>IF(T1305&gt;0,RANK(T1305,(N1305:P1305,Q1305:AL1305)),0)</f>
        <v>4</v>
      </c>
      <c r="AR1305" s="2">
        <f t="shared" si="507"/>
        <v>2.0554139603716189E-3</v>
      </c>
      <c r="AS1305" s="2">
        <f t="shared" si="508"/>
        <v>0</v>
      </c>
      <c r="AT1305" s="2">
        <f t="shared" si="509"/>
        <v>0</v>
      </c>
      <c r="AU1305" s="2">
        <f t="shared" si="510"/>
        <v>3.0420126613499958E-3</v>
      </c>
      <c r="AW1305" t="s">
        <v>1085</v>
      </c>
      <c r="AX1305" t="s">
        <v>536</v>
      </c>
      <c r="BA1305" s="127">
        <v>26</v>
      </c>
      <c r="BB1305" s="130">
        <v>37</v>
      </c>
      <c r="BC1305" s="131">
        <f t="shared" si="500"/>
        <v>26037</v>
      </c>
      <c r="BE1305" s="7" t="s">
        <v>3271</v>
      </c>
    </row>
    <row r="1306" spans="1:57" hidden="1" outlineLevel="1" x14ac:dyDescent="0.2">
      <c r="A1306" t="s">
        <v>1368</v>
      </c>
      <c r="B1306" t="s">
        <v>536</v>
      </c>
      <c r="C1306" s="1">
        <f t="shared" si="501"/>
        <v>30339</v>
      </c>
      <c r="D1306" s="7">
        <f>RANK(N1306,(N1306:P1306,Q1306:AL1306))</f>
        <v>2</v>
      </c>
      <c r="E1306" s="7">
        <f>RANK(O1306,(N1306:P1306,Q1306:AL1306))</f>
        <v>1</v>
      </c>
      <c r="F1306" s="7">
        <f>IF(P1306&gt;0,RANK(P1306,(N1306:P1306,Q1306:AL1306)),0)</f>
        <v>3</v>
      </c>
      <c r="G1306" s="1">
        <f t="shared" si="502"/>
        <v>2100</v>
      </c>
      <c r="H1306" s="2">
        <f t="shared" si="498"/>
        <v>6.9217838425788589E-2</v>
      </c>
      <c r="I1306" s="2"/>
      <c r="J1306" s="2">
        <f t="shared" si="503"/>
        <v>0.33343221595965589</v>
      </c>
      <c r="K1306" s="2">
        <f t="shared" si="504"/>
        <v>0.40265005438544449</v>
      </c>
      <c r="L1306" s="2">
        <f t="shared" si="505"/>
        <v>0.2596328158475889</v>
      </c>
      <c r="M1306" s="2">
        <f t="shared" si="506"/>
        <v>4.2849138073107196E-3</v>
      </c>
      <c r="N1306" s="1">
        <v>10116</v>
      </c>
      <c r="O1306" s="1">
        <v>12216</v>
      </c>
      <c r="P1306" s="1">
        <v>7877</v>
      </c>
      <c r="Q1306" s="1">
        <v>48</v>
      </c>
      <c r="R1306" s="1">
        <v>2</v>
      </c>
      <c r="T1306" s="1">
        <v>42</v>
      </c>
      <c r="U1306" s="1">
        <v>29</v>
      </c>
      <c r="Y1306" s="1">
        <v>5</v>
      </c>
      <c r="AC1306" s="1">
        <v>4</v>
      </c>
      <c r="AN1306" s="7">
        <f>IF(Q1306&gt;0,RANK(Q1306,(N1306:P1306,Q1306:AL1306)),0)</f>
        <v>4</v>
      </c>
      <c r="AO1306" s="7">
        <f>IF(R1306&gt;0,RANK(R1306,(N1306:P1306,Q1306:AL1306)),0)</f>
        <v>9</v>
      </c>
      <c r="AP1306" s="7">
        <f>IF(S1306&gt;0,RANK(S1306,(N1306:P1306,Q1306:AL1306)),0)</f>
        <v>0</v>
      </c>
      <c r="AQ1306" s="7">
        <f>IF(T1306&gt;0,RANK(T1306,(N1306:P1306,Q1306:AL1306)),0)</f>
        <v>5</v>
      </c>
      <c r="AR1306" s="2">
        <f t="shared" si="507"/>
        <v>1.5821220211608821E-3</v>
      </c>
      <c r="AS1306" s="2">
        <f t="shared" si="508"/>
        <v>6.5921750881703422E-5</v>
      </c>
      <c r="AT1306" s="2">
        <f t="shared" si="509"/>
        <v>0</v>
      </c>
      <c r="AU1306" s="2">
        <f t="shared" si="510"/>
        <v>1.3843567685157719E-3</v>
      </c>
      <c r="AW1306" t="s">
        <v>1368</v>
      </c>
      <c r="AX1306" t="s">
        <v>536</v>
      </c>
      <c r="BA1306" s="127">
        <v>26</v>
      </c>
      <c r="BB1306" s="130">
        <v>39</v>
      </c>
      <c r="BC1306" s="131">
        <f t="shared" si="500"/>
        <v>26039</v>
      </c>
      <c r="BE1306" s="7" t="s">
        <v>3271</v>
      </c>
    </row>
    <row r="1307" spans="1:57" hidden="1" outlineLevel="1" x14ac:dyDescent="0.2">
      <c r="A1307" t="s">
        <v>1437</v>
      </c>
      <c r="B1307" t="s">
        <v>536</v>
      </c>
      <c r="C1307" s="1">
        <f t="shared" si="501"/>
        <v>5925</v>
      </c>
      <c r="D1307" s="7">
        <f>RANK(N1307,(N1307:P1307,Q1307:AL1307))</f>
        <v>1</v>
      </c>
      <c r="E1307" s="7">
        <f>RANK(O1307,(N1307:P1307,Q1307:AL1307))</f>
        <v>2</v>
      </c>
      <c r="F1307" s="7">
        <f>IF(P1307&gt;0,RANK(P1307,(N1307:P1307,Q1307:AL1307)),0)</f>
        <v>3</v>
      </c>
      <c r="G1307" s="1">
        <f t="shared" si="502"/>
        <v>59</v>
      </c>
      <c r="H1307" s="2">
        <f t="shared" si="498"/>
        <v>9.9578059071729966E-3</v>
      </c>
      <c r="I1307" s="2"/>
      <c r="J1307" s="2">
        <f t="shared" si="503"/>
        <v>0.38008438818565399</v>
      </c>
      <c r="K1307" s="2">
        <f t="shared" si="504"/>
        <v>0.370126582278481</v>
      </c>
      <c r="L1307" s="2">
        <f t="shared" si="505"/>
        <v>0.24337552742616034</v>
      </c>
      <c r="M1307" s="2">
        <f t="shared" si="506"/>
        <v>6.4135021097047329E-3</v>
      </c>
      <c r="N1307" s="1">
        <v>2252</v>
      </c>
      <c r="O1307" s="1">
        <v>2193</v>
      </c>
      <c r="P1307" s="1">
        <v>1442</v>
      </c>
      <c r="Q1307" s="1">
        <v>12</v>
      </c>
      <c r="S1307" s="1">
        <v>1</v>
      </c>
      <c r="T1307" s="1">
        <v>12</v>
      </c>
      <c r="U1307" s="1">
        <v>9</v>
      </c>
      <c r="Y1307" s="1">
        <v>1</v>
      </c>
      <c r="AC1307" s="1">
        <v>3</v>
      </c>
      <c r="AN1307" s="7">
        <f>IF(Q1307&gt;0,RANK(Q1307,(N1307:P1307,Q1307:AL1307)),0)</f>
        <v>4</v>
      </c>
      <c r="AO1307" s="7">
        <f>IF(R1307&gt;0,RANK(R1307,(N1307:P1307,Q1307:AL1307)),0)</f>
        <v>0</v>
      </c>
      <c r="AP1307" s="7">
        <f>IF(S1307&gt;0,RANK(S1307,(N1307:P1307,Q1307:AL1307)),0)</f>
        <v>8</v>
      </c>
      <c r="AQ1307" s="7">
        <f>IF(T1307&gt;0,RANK(T1307,(N1307:P1307,Q1307:AL1307)),0)</f>
        <v>4</v>
      </c>
      <c r="AR1307" s="2">
        <f t="shared" si="507"/>
        <v>2.0253164556962027E-3</v>
      </c>
      <c r="AS1307" s="2">
        <f t="shared" si="508"/>
        <v>0</v>
      </c>
      <c r="AT1307" s="2">
        <f t="shared" si="509"/>
        <v>1.6877637130801687E-4</v>
      </c>
      <c r="AU1307" s="2">
        <f t="shared" si="510"/>
        <v>2.0253164556962027E-3</v>
      </c>
      <c r="AW1307" t="s">
        <v>1437</v>
      </c>
      <c r="AX1307" t="s">
        <v>536</v>
      </c>
      <c r="BA1307" s="127">
        <v>26</v>
      </c>
      <c r="BB1307" s="130">
        <v>41</v>
      </c>
      <c r="BC1307" s="131">
        <f t="shared" si="500"/>
        <v>26041</v>
      </c>
      <c r="BE1307" s="7" t="s">
        <v>3271</v>
      </c>
    </row>
    <row r="1308" spans="1:57" hidden="1" outlineLevel="1" x14ac:dyDescent="0.2">
      <c r="A1308" t="s">
        <v>1703</v>
      </c>
      <c r="B1308" t="s">
        <v>536</v>
      </c>
      <c r="C1308" s="1">
        <f t="shared" si="501"/>
        <v>17962</v>
      </c>
      <c r="D1308" s="7">
        <f>RANK(N1308,(N1308:P1308,Q1308:AL1308))</f>
        <v>1</v>
      </c>
      <c r="E1308" s="7">
        <f>RANK(O1308,(N1308:P1308,Q1308:AL1308))</f>
        <v>2</v>
      </c>
      <c r="F1308" s="7">
        <f>IF(P1308&gt;0,RANK(P1308,(N1308:P1308,Q1308:AL1308)),0)</f>
        <v>3</v>
      </c>
      <c r="G1308" s="1">
        <f t="shared" si="502"/>
        <v>2360</v>
      </c>
      <c r="H1308" s="2">
        <f t="shared" si="498"/>
        <v>0.13138848680547824</v>
      </c>
      <c r="I1308" s="2"/>
      <c r="J1308" s="2">
        <f t="shared" si="503"/>
        <v>0.4669301859481127</v>
      </c>
      <c r="K1308" s="2">
        <f t="shared" si="504"/>
        <v>0.33554169914263443</v>
      </c>
      <c r="L1308" s="2">
        <f t="shared" si="505"/>
        <v>0.19402071038859814</v>
      </c>
      <c r="M1308" s="2">
        <f t="shared" si="506"/>
        <v>3.5074045206546778E-3</v>
      </c>
      <c r="N1308" s="1">
        <v>8387</v>
      </c>
      <c r="O1308" s="1">
        <v>6027</v>
      </c>
      <c r="P1308" s="1">
        <v>3485</v>
      </c>
      <c r="Q1308" s="1">
        <v>23</v>
      </c>
      <c r="T1308" s="1">
        <v>26</v>
      </c>
      <c r="U1308" s="1">
        <v>12</v>
      </c>
      <c r="Y1308" s="1">
        <v>1</v>
      </c>
      <c r="AC1308" s="1">
        <v>1</v>
      </c>
      <c r="AN1308" s="7">
        <f>IF(Q1308&gt;0,RANK(Q1308,(N1308:P1308,Q1308:AL1308)),0)</f>
        <v>5</v>
      </c>
      <c r="AO1308" s="7">
        <f>IF(R1308&gt;0,RANK(R1308,(N1308:P1308,Q1308:AL1308)),0)</f>
        <v>0</v>
      </c>
      <c r="AP1308" s="7">
        <f>IF(S1308&gt;0,RANK(S1308,(N1308:P1308,Q1308:AL1308)),0)</f>
        <v>0</v>
      </c>
      <c r="AQ1308" s="7">
        <f>IF(T1308&gt;0,RANK(T1308,(N1308:P1308,Q1308:AL1308)),0)</f>
        <v>4</v>
      </c>
      <c r="AR1308" s="2">
        <f t="shared" si="507"/>
        <v>1.2804810154771183E-3</v>
      </c>
      <c r="AS1308" s="2">
        <f t="shared" si="508"/>
        <v>0</v>
      </c>
      <c r="AT1308" s="2">
        <f t="shared" si="509"/>
        <v>0</v>
      </c>
      <c r="AU1308" s="2">
        <f t="shared" si="510"/>
        <v>1.4475002783654381E-3</v>
      </c>
      <c r="AW1308" t="s">
        <v>1703</v>
      </c>
      <c r="AX1308" t="s">
        <v>536</v>
      </c>
      <c r="BA1308" s="127">
        <v>26</v>
      </c>
      <c r="BB1308" s="130">
        <v>43</v>
      </c>
      <c r="BC1308" s="131">
        <f t="shared" si="500"/>
        <v>26043</v>
      </c>
      <c r="BE1308" s="7" t="s">
        <v>3271</v>
      </c>
    </row>
    <row r="1309" spans="1:57" hidden="1" outlineLevel="1" x14ac:dyDescent="0.2">
      <c r="A1309" t="s">
        <v>987</v>
      </c>
      <c r="B1309" t="s">
        <v>536</v>
      </c>
      <c r="C1309" s="1">
        <f t="shared" si="501"/>
        <v>13031</v>
      </c>
      <c r="D1309" s="7">
        <f>RANK(N1309,(N1309:P1309,Q1309:AL1309))</f>
        <v>1</v>
      </c>
      <c r="E1309" s="7">
        <f>RANK(O1309,(N1309:P1309,Q1309:AL1309))</f>
        <v>2</v>
      </c>
      <c r="F1309" s="7">
        <f>IF(P1309&gt;0,RANK(P1309,(N1309:P1309,Q1309:AL1309)),0)</f>
        <v>3</v>
      </c>
      <c r="G1309" s="1">
        <f t="shared" si="502"/>
        <v>1416</v>
      </c>
      <c r="H1309" s="2">
        <f t="shared" si="498"/>
        <v>0.1086639551837925</v>
      </c>
      <c r="I1309" s="2"/>
      <c r="J1309" s="2">
        <f t="shared" si="503"/>
        <v>0.43657432276878211</v>
      </c>
      <c r="K1309" s="2">
        <f t="shared" si="504"/>
        <v>0.32791036758498965</v>
      </c>
      <c r="L1309" s="2">
        <f t="shared" si="505"/>
        <v>0.23190852582303736</v>
      </c>
      <c r="M1309" s="2">
        <f t="shared" si="506"/>
        <v>3.6067838231908234E-3</v>
      </c>
      <c r="N1309" s="1">
        <v>5689</v>
      </c>
      <c r="O1309" s="1">
        <v>4273</v>
      </c>
      <c r="P1309" s="1">
        <v>3022</v>
      </c>
      <c r="Q1309" s="1">
        <v>16</v>
      </c>
      <c r="T1309" s="1">
        <v>26</v>
      </c>
      <c r="U1309" s="1">
        <v>3</v>
      </c>
      <c r="AC1309" s="1">
        <v>2</v>
      </c>
      <c r="AN1309" s="7">
        <f>IF(Q1309&gt;0,RANK(Q1309,(N1309:P1309,Q1309:AL1309)),0)</f>
        <v>5</v>
      </c>
      <c r="AO1309" s="7">
        <f>IF(R1309&gt;0,RANK(R1309,(N1309:P1309,Q1309:AL1309)),0)</f>
        <v>0</v>
      </c>
      <c r="AP1309" s="7">
        <f>IF(S1309&gt;0,RANK(S1309,(N1309:P1309,Q1309:AL1309)),0)</f>
        <v>0</v>
      </c>
      <c r="AQ1309" s="7">
        <f>IF(T1309&gt;0,RANK(T1309,(N1309:P1309,Q1309:AL1309)),0)</f>
        <v>4</v>
      </c>
      <c r="AR1309" s="2">
        <f t="shared" si="507"/>
        <v>1.2278413015117797E-3</v>
      </c>
      <c r="AS1309" s="2">
        <f t="shared" si="508"/>
        <v>0</v>
      </c>
      <c r="AT1309" s="2">
        <f t="shared" si="509"/>
        <v>0</v>
      </c>
      <c r="AU1309" s="2">
        <f t="shared" si="510"/>
        <v>1.9952421149566418E-3</v>
      </c>
      <c r="AW1309" t="s">
        <v>987</v>
      </c>
      <c r="AX1309" t="s">
        <v>536</v>
      </c>
      <c r="BA1309" s="127">
        <v>26</v>
      </c>
      <c r="BB1309" s="130">
        <v>45</v>
      </c>
      <c r="BC1309" s="131">
        <f t="shared" si="500"/>
        <v>26045</v>
      </c>
      <c r="BE1309" s="7" t="s">
        <v>3271</v>
      </c>
    </row>
    <row r="1310" spans="1:57" hidden="1" outlineLevel="1" x14ac:dyDescent="0.2">
      <c r="A1310" t="s">
        <v>109</v>
      </c>
      <c r="B1310" t="s">
        <v>536</v>
      </c>
      <c r="C1310" s="1">
        <f t="shared" si="501"/>
        <v>47883</v>
      </c>
      <c r="D1310" s="7">
        <f>RANK(N1310,(N1310:P1310,Q1310:AL1310))</f>
        <v>2</v>
      </c>
      <c r="E1310" s="7">
        <f>RANK(O1310,(N1310:P1310,Q1310:AL1310))</f>
        <v>1</v>
      </c>
      <c r="F1310" s="7">
        <f>IF(P1310&gt;0,RANK(P1310,(N1310:P1310,Q1310:AL1310)),0)</f>
        <v>3</v>
      </c>
      <c r="G1310" s="1">
        <f t="shared" si="502"/>
        <v>1917</v>
      </c>
      <c r="H1310" s="2">
        <f t="shared" si="498"/>
        <v>4.0035085520957331E-2</v>
      </c>
      <c r="I1310" s="2"/>
      <c r="J1310" s="2">
        <f t="shared" si="503"/>
        <v>0.34985276611741117</v>
      </c>
      <c r="K1310" s="2">
        <f t="shared" si="504"/>
        <v>0.38988785163836853</v>
      </c>
      <c r="L1310" s="2">
        <f t="shared" si="505"/>
        <v>0.2549547856232901</v>
      </c>
      <c r="M1310" s="2">
        <f t="shared" si="506"/>
        <v>5.3045966209302464E-3</v>
      </c>
      <c r="N1310" s="1">
        <v>16752</v>
      </c>
      <c r="O1310" s="1">
        <v>18669</v>
      </c>
      <c r="P1310" s="1">
        <v>12208</v>
      </c>
      <c r="Q1310" s="1">
        <v>76</v>
      </c>
      <c r="R1310" s="1">
        <v>3</v>
      </c>
      <c r="S1310" s="1">
        <v>1</v>
      </c>
      <c r="T1310" s="1">
        <v>127</v>
      </c>
      <c r="U1310" s="1">
        <v>24</v>
      </c>
      <c r="Y1310" s="1">
        <v>12</v>
      </c>
      <c r="AC1310" s="1">
        <v>11</v>
      </c>
      <c r="AN1310" s="7">
        <f>IF(Q1310&gt;0,RANK(Q1310,(N1310:P1310,Q1310:AL1310)),0)</f>
        <v>5</v>
      </c>
      <c r="AO1310" s="7">
        <f>IF(R1310&gt;0,RANK(R1310,(N1310:P1310,Q1310:AL1310)),0)</f>
        <v>9</v>
      </c>
      <c r="AP1310" s="7">
        <f>IF(S1310&gt;0,RANK(S1310,(N1310:P1310,Q1310:AL1310)),0)</f>
        <v>10</v>
      </c>
      <c r="AQ1310" s="7">
        <f>IF(T1310&gt;0,RANK(T1310,(N1310:P1310,Q1310:AL1310)),0)</f>
        <v>4</v>
      </c>
      <c r="AR1310" s="2">
        <f t="shared" si="507"/>
        <v>1.5872021385460392E-3</v>
      </c>
      <c r="AS1310" s="2">
        <f t="shared" si="508"/>
        <v>6.2652715995238395E-5</v>
      </c>
      <c r="AT1310" s="2">
        <f t="shared" si="509"/>
        <v>2.0884238665079465E-5</v>
      </c>
      <c r="AU1310" s="2">
        <f t="shared" si="510"/>
        <v>2.652298310465092E-3</v>
      </c>
      <c r="AW1310" t="s">
        <v>109</v>
      </c>
      <c r="AX1310" t="s">
        <v>536</v>
      </c>
      <c r="BA1310" s="127">
        <v>26</v>
      </c>
      <c r="BB1310" s="130">
        <v>47</v>
      </c>
      <c r="BC1310" s="131">
        <f t="shared" si="500"/>
        <v>26047</v>
      </c>
      <c r="BE1310" s="7" t="s">
        <v>3271</v>
      </c>
    </row>
    <row r="1311" spans="1:57" hidden="1" outlineLevel="1" x14ac:dyDescent="0.2">
      <c r="A1311" t="s">
        <v>1711</v>
      </c>
      <c r="B1311" t="s">
        <v>536</v>
      </c>
      <c r="C1311" s="1">
        <f t="shared" si="501"/>
        <v>13232</v>
      </c>
      <c r="D1311" s="7">
        <f>RANK(N1311,(N1311:P1311,Q1311:AL1311))</f>
        <v>2</v>
      </c>
      <c r="E1311" s="7">
        <f>RANK(O1311,(N1311:P1311,Q1311:AL1311))</f>
        <v>1</v>
      </c>
      <c r="F1311" s="7">
        <f>IF(P1311&gt;0,RANK(P1311,(N1311:P1311,Q1311:AL1311)),0)</f>
        <v>3</v>
      </c>
      <c r="G1311" s="1">
        <f t="shared" si="502"/>
        <v>1067</v>
      </c>
      <c r="H1311" s="2">
        <f t="shared" si="498"/>
        <v>8.0637847642079805E-2</v>
      </c>
      <c r="I1311" s="2"/>
      <c r="J1311" s="2">
        <f t="shared" si="503"/>
        <v>0.32081318016928656</v>
      </c>
      <c r="K1311" s="2">
        <f t="shared" si="504"/>
        <v>0.40145102781136638</v>
      </c>
      <c r="L1311" s="2">
        <f t="shared" si="505"/>
        <v>0.2702539298669891</v>
      </c>
      <c r="M1311" s="2">
        <f t="shared" si="506"/>
        <v>7.4818621523579099E-3</v>
      </c>
      <c r="N1311" s="1">
        <v>4245</v>
      </c>
      <c r="O1311" s="1">
        <v>5312</v>
      </c>
      <c r="P1311" s="1">
        <v>3576</v>
      </c>
      <c r="Q1311" s="1">
        <v>40</v>
      </c>
      <c r="R1311" s="1">
        <v>2</v>
      </c>
      <c r="T1311" s="1">
        <v>32</v>
      </c>
      <c r="U1311" s="1">
        <v>11</v>
      </c>
      <c r="Y1311" s="1">
        <v>7</v>
      </c>
      <c r="AC1311" s="1">
        <v>7</v>
      </c>
      <c r="AN1311" s="7">
        <f>IF(Q1311&gt;0,RANK(Q1311,(N1311:P1311,Q1311:AL1311)),0)</f>
        <v>4</v>
      </c>
      <c r="AO1311" s="7">
        <f>IF(R1311&gt;0,RANK(R1311,(N1311:P1311,Q1311:AL1311)),0)</f>
        <v>9</v>
      </c>
      <c r="AP1311" s="7">
        <f>IF(S1311&gt;0,RANK(S1311,(N1311:P1311,Q1311:AL1311)),0)</f>
        <v>0</v>
      </c>
      <c r="AQ1311" s="7">
        <f>IF(T1311&gt;0,RANK(T1311,(N1311:P1311,Q1311:AL1311)),0)</f>
        <v>5</v>
      </c>
      <c r="AR1311" s="2">
        <f t="shared" si="507"/>
        <v>3.0229746070133011E-3</v>
      </c>
      <c r="AS1311" s="2">
        <f t="shared" si="508"/>
        <v>1.5114873035066505E-4</v>
      </c>
      <c r="AT1311" s="2">
        <f t="shared" si="509"/>
        <v>0</v>
      </c>
      <c r="AU1311" s="2">
        <f t="shared" si="510"/>
        <v>2.4183796856106408E-3</v>
      </c>
      <c r="AW1311" t="s">
        <v>1711</v>
      </c>
      <c r="AX1311" t="s">
        <v>536</v>
      </c>
      <c r="BA1311" s="127">
        <v>26</v>
      </c>
      <c r="BB1311" s="130">
        <v>49</v>
      </c>
      <c r="BC1311" s="131">
        <f t="shared" si="500"/>
        <v>26049</v>
      </c>
      <c r="BE1311" s="7" t="s">
        <v>3271</v>
      </c>
    </row>
    <row r="1312" spans="1:57" hidden="1" outlineLevel="1" x14ac:dyDescent="0.2">
      <c r="A1312" t="s">
        <v>1712</v>
      </c>
      <c r="B1312" t="s">
        <v>536</v>
      </c>
      <c r="C1312" s="1">
        <f t="shared" si="501"/>
        <v>199998</v>
      </c>
      <c r="D1312" s="7">
        <f>RANK(N1312,(N1312:P1312,Q1312:AL1312))</f>
        <v>1</v>
      </c>
      <c r="E1312" s="7">
        <f>RANK(O1312,(N1312:P1312,Q1312:AL1312))</f>
        <v>2</v>
      </c>
      <c r="F1312" s="7">
        <f>IF(P1312&gt;0,RANK(P1312,(N1312:P1312,Q1312:AL1312)),0)</f>
        <v>3</v>
      </c>
      <c r="G1312" s="1">
        <f t="shared" si="502"/>
        <v>57322</v>
      </c>
      <c r="H1312" s="2">
        <f t="shared" si="498"/>
        <v>0.28661286612866127</v>
      </c>
      <c r="I1312" s="2"/>
      <c r="J1312" s="2">
        <f t="shared" si="503"/>
        <v>0.52578525785257857</v>
      </c>
      <c r="K1312" s="2">
        <f t="shared" si="504"/>
        <v>0.23917239172391724</v>
      </c>
      <c r="L1312" s="2">
        <f t="shared" si="505"/>
        <v>0.23129731297312972</v>
      </c>
      <c r="M1312" s="2">
        <f t="shared" si="506"/>
        <v>3.7450374503744666E-3</v>
      </c>
      <c r="N1312" s="1">
        <v>105156</v>
      </c>
      <c r="O1312" s="1">
        <v>47834</v>
      </c>
      <c r="P1312" s="1">
        <v>46259</v>
      </c>
      <c r="Q1312" s="1">
        <v>230</v>
      </c>
      <c r="R1312" s="1">
        <v>3</v>
      </c>
      <c r="S1312" s="1">
        <v>2</v>
      </c>
      <c r="T1312" s="1">
        <v>336</v>
      </c>
      <c r="U1312" s="1">
        <v>108</v>
      </c>
      <c r="W1312" s="1">
        <v>2</v>
      </c>
      <c r="Y1312" s="1">
        <v>11</v>
      </c>
      <c r="AC1312" s="1">
        <v>57</v>
      </c>
      <c r="AN1312" s="7">
        <f>IF(Q1312&gt;0,RANK(Q1312,(N1312:P1312,Q1312:AL1312)),0)</f>
        <v>5</v>
      </c>
      <c r="AO1312" s="7">
        <f>IF(R1312&gt;0,RANK(R1312,(N1312:P1312,Q1312:AL1312)),0)</f>
        <v>9</v>
      </c>
      <c r="AP1312" s="7">
        <f>IF(S1312&gt;0,RANK(S1312,(N1312:P1312,Q1312:AL1312)),0)</f>
        <v>10</v>
      </c>
      <c r="AQ1312" s="7">
        <f>IF(T1312&gt;0,RANK(T1312,(N1312:P1312,Q1312:AL1312)),0)</f>
        <v>4</v>
      </c>
      <c r="AR1312" s="2">
        <f t="shared" si="507"/>
        <v>1.1500115001150011E-3</v>
      </c>
      <c r="AS1312" s="2">
        <f t="shared" si="508"/>
        <v>1.5000150001500015E-5</v>
      </c>
      <c r="AT1312" s="2">
        <f t="shared" si="509"/>
        <v>1.000010000100001E-5</v>
      </c>
      <c r="AU1312" s="2">
        <f t="shared" si="510"/>
        <v>1.6800168001680016E-3</v>
      </c>
      <c r="AW1312" t="s">
        <v>1712</v>
      </c>
      <c r="AX1312" t="s">
        <v>536</v>
      </c>
      <c r="BA1312" s="127">
        <v>26</v>
      </c>
      <c r="BB1312" s="130">
        <v>51</v>
      </c>
      <c r="BC1312" s="131">
        <f t="shared" si="500"/>
        <v>26051</v>
      </c>
      <c r="BE1312" s="7" t="s">
        <v>3271</v>
      </c>
    </row>
    <row r="1313" spans="1:57" hidden="1" outlineLevel="1" x14ac:dyDescent="0.2">
      <c r="A1313" t="s">
        <v>2117</v>
      </c>
      <c r="B1313" t="s">
        <v>536</v>
      </c>
      <c r="C1313" s="1">
        <f t="shared" si="501"/>
        <v>10776</v>
      </c>
      <c r="D1313" s="7">
        <f>RANK(N1313,(N1313:P1313,Q1313:AL1313))</f>
        <v>1</v>
      </c>
      <c r="E1313" s="7">
        <f>RANK(O1313,(N1313:P1313,Q1313:AL1313))</f>
        <v>2</v>
      </c>
      <c r="F1313" s="7">
        <f>IF(P1313&gt;0,RANK(P1313,(N1313:P1313,Q1313:AL1313)),0)</f>
        <v>3</v>
      </c>
      <c r="G1313" s="1">
        <f t="shared" si="502"/>
        <v>841</v>
      </c>
      <c r="H1313" s="2">
        <f t="shared" si="498"/>
        <v>7.8043801039346702E-2</v>
      </c>
      <c r="I1313" s="2"/>
      <c r="J1313" s="2">
        <f t="shared" si="503"/>
        <v>0.41360430586488495</v>
      </c>
      <c r="K1313" s="2">
        <f t="shared" si="504"/>
        <v>0.33556050482553823</v>
      </c>
      <c r="L1313" s="2">
        <f t="shared" si="505"/>
        <v>0.2458240534521158</v>
      </c>
      <c r="M1313" s="2">
        <f t="shared" si="506"/>
        <v>5.0111358574610187E-3</v>
      </c>
      <c r="N1313" s="1">
        <v>4457</v>
      </c>
      <c r="O1313" s="1">
        <v>3616</v>
      </c>
      <c r="P1313" s="1">
        <v>2649</v>
      </c>
      <c r="Q1313" s="1">
        <v>20</v>
      </c>
      <c r="T1313" s="1">
        <v>21</v>
      </c>
      <c r="U1313" s="1">
        <v>10</v>
      </c>
      <c r="AC1313" s="1">
        <v>3</v>
      </c>
      <c r="AN1313" s="7">
        <f>IF(Q1313&gt;0,RANK(Q1313,(N1313:P1313,Q1313:AL1313)),0)</f>
        <v>5</v>
      </c>
      <c r="AO1313" s="7">
        <f>IF(R1313&gt;0,RANK(R1313,(N1313:P1313,Q1313:AL1313)),0)</f>
        <v>0</v>
      </c>
      <c r="AP1313" s="7">
        <f>IF(S1313&gt;0,RANK(S1313,(N1313:P1313,Q1313:AL1313)),0)</f>
        <v>0</v>
      </c>
      <c r="AQ1313" s="7">
        <f>IF(T1313&gt;0,RANK(T1313,(N1313:P1313,Q1313:AL1313)),0)</f>
        <v>4</v>
      </c>
      <c r="AR1313" s="2">
        <f t="shared" si="507"/>
        <v>1.8559762435040831E-3</v>
      </c>
      <c r="AS1313" s="2">
        <f t="shared" si="508"/>
        <v>0</v>
      </c>
      <c r="AT1313" s="2">
        <f t="shared" si="509"/>
        <v>0</v>
      </c>
      <c r="AU1313" s="2">
        <f t="shared" si="510"/>
        <v>1.9487750556792874E-3</v>
      </c>
      <c r="AW1313" t="s">
        <v>2117</v>
      </c>
      <c r="AX1313" t="s">
        <v>536</v>
      </c>
      <c r="BA1313" s="127">
        <v>26</v>
      </c>
      <c r="BB1313" s="130">
        <v>53</v>
      </c>
      <c r="BC1313" s="131">
        <f t="shared" si="500"/>
        <v>26053</v>
      </c>
      <c r="BE1313" s="7" t="s">
        <v>3271</v>
      </c>
    </row>
    <row r="1314" spans="1:57" hidden="1" outlineLevel="1" x14ac:dyDescent="0.2">
      <c r="A1314" t="s">
        <v>1761</v>
      </c>
      <c r="B1314" t="s">
        <v>536</v>
      </c>
      <c r="C1314" s="1">
        <f t="shared" si="501"/>
        <v>9225</v>
      </c>
      <c r="D1314" s="7">
        <f>RANK(N1314,(N1314:P1314,Q1314:AL1314))</f>
        <v>1</v>
      </c>
      <c r="E1314" s="7">
        <f>RANK(O1314,(N1314:P1314,Q1314:AL1314))</f>
        <v>2</v>
      </c>
      <c r="F1314" s="7">
        <f>IF(P1314&gt;0,RANK(P1314,(N1314:P1314,Q1314:AL1314)),0)</f>
        <v>3</v>
      </c>
      <c r="G1314" s="1">
        <f t="shared" si="502"/>
        <v>1954</v>
      </c>
      <c r="H1314" s="2">
        <f t="shared" si="498"/>
        <v>0.21181571815718156</v>
      </c>
      <c r="I1314" s="2"/>
      <c r="J1314" s="2">
        <f t="shared" si="503"/>
        <v>0.51945799457994579</v>
      </c>
      <c r="K1314" s="2">
        <f t="shared" si="504"/>
        <v>0.3076422764227642</v>
      </c>
      <c r="L1314" s="2">
        <f t="shared" si="505"/>
        <v>0.1672628726287263</v>
      </c>
      <c r="M1314" s="2">
        <f t="shared" si="506"/>
        <v>5.636856368563703E-3</v>
      </c>
      <c r="N1314" s="1">
        <v>4792</v>
      </c>
      <c r="O1314" s="1">
        <v>2838</v>
      </c>
      <c r="P1314" s="1">
        <v>1543</v>
      </c>
      <c r="Q1314" s="1">
        <v>19</v>
      </c>
      <c r="T1314" s="1">
        <v>18</v>
      </c>
      <c r="U1314" s="1">
        <v>9</v>
      </c>
      <c r="AC1314" s="1">
        <v>6</v>
      </c>
      <c r="AN1314" s="7">
        <f>IF(Q1314&gt;0,RANK(Q1314,(N1314:P1314,Q1314:AL1314)),0)</f>
        <v>4</v>
      </c>
      <c r="AO1314" s="7">
        <f>IF(R1314&gt;0,RANK(R1314,(N1314:P1314,Q1314:AL1314)),0)</f>
        <v>0</v>
      </c>
      <c r="AP1314" s="7">
        <f>IF(S1314&gt;0,RANK(S1314,(N1314:P1314,Q1314:AL1314)),0)</f>
        <v>0</v>
      </c>
      <c r="AQ1314" s="7">
        <f>IF(T1314&gt;0,RANK(T1314,(N1314:P1314,Q1314:AL1314)),0)</f>
        <v>5</v>
      </c>
      <c r="AR1314" s="2">
        <f t="shared" si="507"/>
        <v>2.0596205962059621E-3</v>
      </c>
      <c r="AS1314" s="2">
        <f t="shared" si="508"/>
        <v>0</v>
      </c>
      <c r="AT1314" s="2">
        <f t="shared" si="509"/>
        <v>0</v>
      </c>
      <c r="AU1314" s="2">
        <f t="shared" si="510"/>
        <v>1.9512195121951219E-3</v>
      </c>
      <c r="AW1314" t="s">
        <v>1761</v>
      </c>
      <c r="AX1314" t="s">
        <v>536</v>
      </c>
      <c r="BA1314" s="127">
        <v>26</v>
      </c>
      <c r="BB1314" s="130">
        <v>55</v>
      </c>
      <c r="BC1314" s="131">
        <f t="shared" si="500"/>
        <v>26055</v>
      </c>
      <c r="BE1314" s="7" t="s">
        <v>3271</v>
      </c>
    </row>
    <row r="1315" spans="1:57" hidden="1" outlineLevel="1" x14ac:dyDescent="0.2">
      <c r="A1315" t="s">
        <v>535</v>
      </c>
      <c r="B1315" t="s">
        <v>536</v>
      </c>
      <c r="C1315" s="1">
        <f t="shared" si="501"/>
        <v>34461</v>
      </c>
      <c r="D1315" s="7">
        <f>RANK(N1315,(N1315:P1315,Q1315:AL1315))</f>
        <v>2</v>
      </c>
      <c r="E1315" s="7">
        <f>RANK(O1315,(N1315:P1315,Q1315:AL1315))</f>
        <v>1</v>
      </c>
      <c r="F1315" s="7">
        <f>IF(P1315&gt;0,RANK(P1315,(N1315:P1315,Q1315:AL1315)),0)</f>
        <v>3</v>
      </c>
      <c r="G1315" s="1">
        <f t="shared" si="502"/>
        <v>2481</v>
      </c>
      <c r="H1315" s="2">
        <f t="shared" si="498"/>
        <v>7.1994428484373638E-2</v>
      </c>
      <c r="I1315" s="2"/>
      <c r="J1315" s="2">
        <f t="shared" si="503"/>
        <v>0.32349612605554107</v>
      </c>
      <c r="K1315" s="2">
        <f t="shared" si="504"/>
        <v>0.39549055453991466</v>
      </c>
      <c r="L1315" s="2">
        <f t="shared" si="505"/>
        <v>0.27552885870984589</v>
      </c>
      <c r="M1315" s="2">
        <f t="shared" si="506"/>
        <v>5.4844606946983232E-3</v>
      </c>
      <c r="N1315" s="1">
        <v>11148</v>
      </c>
      <c r="O1315" s="1">
        <v>13629</v>
      </c>
      <c r="P1315" s="1">
        <v>9495</v>
      </c>
      <c r="Q1315" s="1">
        <v>76</v>
      </c>
      <c r="T1315" s="1">
        <v>26</v>
      </c>
      <c r="U1315" s="1">
        <v>36</v>
      </c>
      <c r="Y1315" s="1">
        <v>46</v>
      </c>
      <c r="AC1315" s="1">
        <v>5</v>
      </c>
      <c r="AN1315" s="7">
        <f>IF(Q1315&gt;0,RANK(Q1315,(N1315:P1315,Q1315:AL1315)),0)</f>
        <v>4</v>
      </c>
      <c r="AO1315" s="7">
        <f>IF(R1315&gt;0,RANK(R1315,(N1315:P1315,Q1315:AL1315)),0)</f>
        <v>0</v>
      </c>
      <c r="AP1315" s="7">
        <f>IF(S1315&gt;0,RANK(S1315,(N1315:P1315,Q1315:AL1315)),0)</f>
        <v>0</v>
      </c>
      <c r="AQ1315" s="7">
        <f>IF(T1315&gt;0,RANK(T1315,(N1315:P1315,Q1315:AL1315)),0)</f>
        <v>7</v>
      </c>
      <c r="AR1315" s="2">
        <f t="shared" si="507"/>
        <v>2.2053916021009257E-3</v>
      </c>
      <c r="AS1315" s="2">
        <f t="shared" si="508"/>
        <v>0</v>
      </c>
      <c r="AT1315" s="2">
        <f t="shared" si="509"/>
        <v>0</v>
      </c>
      <c r="AU1315" s="2">
        <f t="shared" si="510"/>
        <v>7.5447607440294823E-4</v>
      </c>
      <c r="AW1315" t="s">
        <v>535</v>
      </c>
      <c r="AX1315" t="s">
        <v>536</v>
      </c>
      <c r="BA1315" s="127">
        <v>26</v>
      </c>
      <c r="BB1315" s="130">
        <v>57</v>
      </c>
      <c r="BC1315" s="131">
        <f t="shared" si="500"/>
        <v>26057</v>
      </c>
      <c r="BE1315" s="7" t="s">
        <v>3271</v>
      </c>
    </row>
    <row r="1316" spans="1:57" hidden="1" outlineLevel="1" x14ac:dyDescent="0.2">
      <c r="A1316" t="s">
        <v>592</v>
      </c>
      <c r="B1316" t="s">
        <v>536</v>
      </c>
      <c r="C1316" s="1">
        <f t="shared" si="501"/>
        <v>15879</v>
      </c>
      <c r="D1316" s="7">
        <f>RANK(N1316,(N1316:P1316,Q1316:AL1316))</f>
        <v>2</v>
      </c>
      <c r="E1316" s="7">
        <f>RANK(O1316,(N1316:P1316,Q1316:AL1316))</f>
        <v>1</v>
      </c>
      <c r="F1316" s="7">
        <f>IF(P1316&gt;0,RANK(P1316,(N1316:P1316,Q1316:AL1316)),0)</f>
        <v>3</v>
      </c>
      <c r="G1316" s="1">
        <f t="shared" si="502"/>
        <v>602</v>
      </c>
      <c r="H1316" s="2">
        <f t="shared" si="498"/>
        <v>3.7911707286353048E-2</v>
      </c>
      <c r="I1316" s="2"/>
      <c r="J1316" s="2">
        <f t="shared" si="503"/>
        <v>0.35757919264437305</v>
      </c>
      <c r="K1316" s="2">
        <f t="shared" si="504"/>
        <v>0.39549089993072611</v>
      </c>
      <c r="L1316" s="2">
        <f t="shared" si="505"/>
        <v>0.24346621323760942</v>
      </c>
      <c r="M1316" s="2">
        <f t="shared" si="506"/>
        <v>3.4636941872914773E-3</v>
      </c>
      <c r="N1316" s="1">
        <v>5678</v>
      </c>
      <c r="O1316" s="1">
        <v>6280</v>
      </c>
      <c r="P1316" s="1">
        <v>3866</v>
      </c>
      <c r="Q1316" s="1">
        <v>14</v>
      </c>
      <c r="T1316" s="1">
        <v>28</v>
      </c>
      <c r="U1316" s="1">
        <v>10</v>
      </c>
      <c r="AC1316" s="1">
        <v>3</v>
      </c>
      <c r="AN1316" s="7">
        <f>IF(Q1316&gt;0,RANK(Q1316,(N1316:P1316,Q1316:AL1316)),0)</f>
        <v>5</v>
      </c>
      <c r="AO1316" s="7">
        <f>IF(R1316&gt;0,RANK(R1316,(N1316:P1316,Q1316:AL1316)),0)</f>
        <v>0</v>
      </c>
      <c r="AP1316" s="7">
        <f>IF(S1316&gt;0,RANK(S1316,(N1316:P1316,Q1316:AL1316)),0)</f>
        <v>0</v>
      </c>
      <c r="AQ1316" s="7">
        <f>IF(T1316&gt;0,RANK(T1316,(N1316:P1316,Q1316:AL1316)),0)</f>
        <v>4</v>
      </c>
      <c r="AR1316" s="2">
        <f t="shared" si="507"/>
        <v>8.8166761131053598E-4</v>
      </c>
      <c r="AS1316" s="2">
        <f t="shared" si="508"/>
        <v>0</v>
      </c>
      <c r="AT1316" s="2">
        <f t="shared" si="509"/>
        <v>0</v>
      </c>
      <c r="AU1316" s="2">
        <f t="shared" si="510"/>
        <v>1.763335222621072E-3</v>
      </c>
      <c r="AW1316" t="s">
        <v>592</v>
      </c>
      <c r="AX1316" t="s">
        <v>536</v>
      </c>
      <c r="BA1316" s="127">
        <v>26</v>
      </c>
      <c r="BB1316" s="130">
        <v>59</v>
      </c>
      <c r="BC1316" s="131">
        <f t="shared" si="500"/>
        <v>26059</v>
      </c>
      <c r="BE1316" s="7" t="s">
        <v>3271</v>
      </c>
    </row>
    <row r="1317" spans="1:57" hidden="1" outlineLevel="1" x14ac:dyDescent="0.2">
      <c r="A1317" t="s">
        <v>593</v>
      </c>
      <c r="B1317" t="s">
        <v>536</v>
      </c>
      <c r="C1317" s="1">
        <f t="shared" si="501"/>
        <v>17891</v>
      </c>
      <c r="D1317" s="7">
        <f>RANK(N1317,(N1317:P1317,Q1317:AL1317))</f>
        <v>2</v>
      </c>
      <c r="E1317" s="7">
        <f>RANK(O1317,(N1317:P1317,Q1317:AL1317))</f>
        <v>1</v>
      </c>
      <c r="F1317" s="7">
        <f>IF(P1317&gt;0,RANK(P1317,(N1317:P1317,Q1317:AL1317)),0)</f>
        <v>3</v>
      </c>
      <c r="G1317" s="1">
        <f t="shared" si="502"/>
        <v>2335</v>
      </c>
      <c r="H1317" s="2">
        <f t="shared" si="498"/>
        <v>0.13051254820859651</v>
      </c>
      <c r="I1317" s="2"/>
      <c r="J1317" s="2">
        <f t="shared" si="503"/>
        <v>0.29310826672628698</v>
      </c>
      <c r="K1317" s="2">
        <f t="shared" si="504"/>
        <v>0.42362081493488346</v>
      </c>
      <c r="L1317" s="2">
        <f t="shared" si="505"/>
        <v>0.27768151584595607</v>
      </c>
      <c r="M1317" s="2">
        <f t="shared" si="506"/>
        <v>5.5894024928734853E-3</v>
      </c>
      <c r="N1317" s="1">
        <v>5244</v>
      </c>
      <c r="O1317" s="1">
        <v>7579</v>
      </c>
      <c r="P1317" s="1">
        <v>4968</v>
      </c>
      <c r="Q1317" s="1">
        <v>40</v>
      </c>
      <c r="T1317" s="1">
        <v>48</v>
      </c>
      <c r="U1317" s="1">
        <v>6</v>
      </c>
      <c r="Y1317" s="1">
        <v>2</v>
      </c>
      <c r="AC1317" s="1">
        <v>4</v>
      </c>
      <c r="AN1317" s="7">
        <f>IF(Q1317&gt;0,RANK(Q1317,(N1317:P1317,Q1317:AL1317)),0)</f>
        <v>5</v>
      </c>
      <c r="AO1317" s="7">
        <f>IF(R1317&gt;0,RANK(R1317,(N1317:P1317,Q1317:AL1317)),0)</f>
        <v>0</v>
      </c>
      <c r="AP1317" s="7">
        <f>IF(S1317&gt;0,RANK(S1317,(N1317:P1317,Q1317:AL1317)),0)</f>
        <v>0</v>
      </c>
      <c r="AQ1317" s="7">
        <f>IF(T1317&gt;0,RANK(T1317,(N1317:P1317,Q1317:AL1317)),0)</f>
        <v>4</v>
      </c>
      <c r="AR1317" s="2">
        <f t="shared" si="507"/>
        <v>2.2357609971494045E-3</v>
      </c>
      <c r="AS1317" s="2">
        <f t="shared" si="508"/>
        <v>0</v>
      </c>
      <c r="AT1317" s="2">
        <f t="shared" si="509"/>
        <v>0</v>
      </c>
      <c r="AU1317" s="2">
        <f t="shared" si="510"/>
        <v>2.6829131965792857E-3</v>
      </c>
      <c r="AW1317" t="s">
        <v>593</v>
      </c>
      <c r="AX1317" t="s">
        <v>536</v>
      </c>
      <c r="BA1317" s="127">
        <v>26</v>
      </c>
      <c r="BB1317" s="130">
        <v>61</v>
      </c>
      <c r="BC1317" s="131">
        <f t="shared" si="500"/>
        <v>26061</v>
      </c>
      <c r="BE1317" s="7" t="s">
        <v>3271</v>
      </c>
    </row>
    <row r="1318" spans="1:57" hidden="1" outlineLevel="1" x14ac:dyDescent="0.2">
      <c r="A1318" t="s">
        <v>782</v>
      </c>
      <c r="B1318" t="s">
        <v>536</v>
      </c>
      <c r="C1318" s="1">
        <f t="shared" si="501"/>
        <v>15173</v>
      </c>
      <c r="D1318" s="7">
        <f>RANK(N1318,(N1318:P1318,Q1318:AL1318))</f>
        <v>1</v>
      </c>
      <c r="E1318" s="7">
        <f>RANK(O1318,(N1318:P1318,Q1318:AL1318))</f>
        <v>2</v>
      </c>
      <c r="F1318" s="7">
        <f>IF(P1318&gt;0,RANK(P1318,(N1318:P1318,Q1318:AL1318)),0)</f>
        <v>3</v>
      </c>
      <c r="G1318" s="1">
        <f t="shared" si="502"/>
        <v>983</v>
      </c>
      <c r="H1318" s="2">
        <f t="shared" si="498"/>
        <v>6.4786133263033022E-2</v>
      </c>
      <c r="I1318" s="2"/>
      <c r="J1318" s="2">
        <f t="shared" si="503"/>
        <v>0.43221511896131287</v>
      </c>
      <c r="K1318" s="2">
        <f t="shared" si="504"/>
        <v>0.36742898569827986</v>
      </c>
      <c r="L1318" s="2">
        <f t="shared" si="505"/>
        <v>0.19409477361101957</v>
      </c>
      <c r="M1318" s="2">
        <f t="shared" si="506"/>
        <v>6.261121729387753E-3</v>
      </c>
      <c r="N1318" s="1">
        <v>6558</v>
      </c>
      <c r="O1318" s="1">
        <v>5575</v>
      </c>
      <c r="P1318" s="1">
        <v>2945</v>
      </c>
      <c r="Q1318" s="1">
        <v>42</v>
      </c>
      <c r="T1318" s="1">
        <v>25</v>
      </c>
      <c r="U1318" s="1">
        <v>17</v>
      </c>
      <c r="AC1318" s="1">
        <v>11</v>
      </c>
      <c r="AN1318" s="7">
        <f>IF(Q1318&gt;0,RANK(Q1318,(N1318:P1318,Q1318:AL1318)),0)</f>
        <v>4</v>
      </c>
      <c r="AO1318" s="7">
        <f>IF(R1318&gt;0,RANK(R1318,(N1318:P1318,Q1318:AL1318)),0)</f>
        <v>0</v>
      </c>
      <c r="AP1318" s="7">
        <f>IF(S1318&gt;0,RANK(S1318,(N1318:P1318,Q1318:AL1318)),0)</f>
        <v>0</v>
      </c>
      <c r="AQ1318" s="7">
        <f>IF(T1318&gt;0,RANK(T1318,(N1318:P1318,Q1318:AL1318)),0)</f>
        <v>5</v>
      </c>
      <c r="AR1318" s="2">
        <f t="shared" si="507"/>
        <v>2.7680748698345747E-3</v>
      </c>
      <c r="AS1318" s="2">
        <f t="shared" si="508"/>
        <v>0</v>
      </c>
      <c r="AT1318" s="2">
        <f t="shared" si="509"/>
        <v>0</v>
      </c>
      <c r="AU1318" s="2">
        <f t="shared" si="510"/>
        <v>1.6476636129967705E-3</v>
      </c>
      <c r="AW1318" t="s">
        <v>782</v>
      </c>
      <c r="AX1318" t="s">
        <v>536</v>
      </c>
      <c r="BA1318" s="127">
        <v>26</v>
      </c>
      <c r="BB1318" s="130">
        <v>63</v>
      </c>
      <c r="BC1318" s="131">
        <f t="shared" si="500"/>
        <v>26063</v>
      </c>
      <c r="BE1318" s="7" t="s">
        <v>3271</v>
      </c>
    </row>
    <row r="1319" spans="1:57" hidden="1" outlineLevel="1" x14ac:dyDescent="0.2">
      <c r="A1319" t="s">
        <v>462</v>
      </c>
      <c r="B1319" t="s">
        <v>536</v>
      </c>
      <c r="C1319" s="1">
        <f t="shared" si="501"/>
        <v>16632</v>
      </c>
      <c r="D1319" s="7">
        <f>RANK(N1319,(N1319:P1319,Q1319:AL1319))</f>
        <v>2</v>
      </c>
      <c r="E1319" s="7">
        <f>RANK(O1319,(N1319:P1319,Q1319:AL1319))</f>
        <v>1</v>
      </c>
      <c r="F1319" s="7">
        <f>IF(P1319&gt;0,RANK(P1319,(N1319:P1319,Q1319:AL1319)),0)</f>
        <v>3</v>
      </c>
      <c r="G1319" s="1">
        <f t="shared" si="502"/>
        <v>468</v>
      </c>
      <c r="H1319" s="2">
        <f t="shared" si="498"/>
        <v>2.813852813852814E-2</v>
      </c>
      <c r="I1319" s="2"/>
      <c r="J1319" s="2">
        <f t="shared" si="503"/>
        <v>0.36213323713323714</v>
      </c>
      <c r="K1319" s="2">
        <f t="shared" si="504"/>
        <v>0.39027176527176527</v>
      </c>
      <c r="L1319" s="2">
        <f t="shared" si="505"/>
        <v>0.24434824434824434</v>
      </c>
      <c r="M1319" s="2">
        <f t="shared" si="506"/>
        <v>3.2467532467533033E-3</v>
      </c>
      <c r="N1319" s="1">
        <v>6023</v>
      </c>
      <c r="O1319" s="1">
        <v>6491</v>
      </c>
      <c r="P1319" s="1">
        <v>4064</v>
      </c>
      <c r="Q1319" s="1">
        <v>14</v>
      </c>
      <c r="T1319" s="1">
        <v>24</v>
      </c>
      <c r="U1319" s="1">
        <v>8</v>
      </c>
      <c r="Y1319" s="1">
        <v>4</v>
      </c>
      <c r="AC1319" s="1">
        <v>4</v>
      </c>
      <c r="AN1319" s="7">
        <f>IF(Q1319&gt;0,RANK(Q1319,(N1319:P1319,Q1319:AL1319)),0)</f>
        <v>5</v>
      </c>
      <c r="AO1319" s="7">
        <f>IF(R1319&gt;0,RANK(R1319,(N1319:P1319,Q1319:AL1319)),0)</f>
        <v>0</v>
      </c>
      <c r="AP1319" s="7">
        <f>IF(S1319&gt;0,RANK(S1319,(N1319:P1319,Q1319:AL1319)),0)</f>
        <v>0</v>
      </c>
      <c r="AQ1319" s="7">
        <f>IF(T1319&gt;0,RANK(T1319,(N1319:P1319,Q1319:AL1319)),0)</f>
        <v>4</v>
      </c>
      <c r="AR1319" s="2">
        <f t="shared" si="507"/>
        <v>8.4175084175084171E-4</v>
      </c>
      <c r="AS1319" s="2">
        <f t="shared" si="508"/>
        <v>0</v>
      </c>
      <c r="AT1319" s="2">
        <f t="shared" si="509"/>
        <v>0</v>
      </c>
      <c r="AU1319" s="2">
        <f t="shared" si="510"/>
        <v>1.443001443001443E-3</v>
      </c>
      <c r="AW1319" t="s">
        <v>462</v>
      </c>
      <c r="AX1319" t="s">
        <v>536</v>
      </c>
      <c r="BA1319" s="127">
        <v>26</v>
      </c>
      <c r="BB1319" s="130">
        <v>65</v>
      </c>
      <c r="BC1319" s="131">
        <f t="shared" si="500"/>
        <v>26065</v>
      </c>
      <c r="BE1319" s="7" t="s">
        <v>3271</v>
      </c>
    </row>
    <row r="1320" spans="1:57" hidden="1" outlineLevel="1" x14ac:dyDescent="0.2">
      <c r="A1320" t="s">
        <v>1374</v>
      </c>
      <c r="B1320" t="s">
        <v>536</v>
      </c>
      <c r="C1320" s="1">
        <f t="shared" ref="C1320:C1351" si="511">SUM(N1320:AL1320)</f>
        <v>133792</v>
      </c>
      <c r="D1320" s="7">
        <f>RANK(N1320,(N1320:P1320,Q1320:AL1320))</f>
        <v>1</v>
      </c>
      <c r="E1320" s="7">
        <f>RANK(O1320,(N1320:P1320,Q1320:AL1320))</f>
        <v>2</v>
      </c>
      <c r="F1320" s="7">
        <f>IF(P1320&gt;0,RANK(P1320,(N1320:P1320,Q1320:AL1320)),0)</f>
        <v>3</v>
      </c>
      <c r="G1320" s="1">
        <f t="shared" ref="G1320:G1351" si="512">MAX(N1320:P1320)-LARGE(N1320:P1320,2)</f>
        <v>17670</v>
      </c>
      <c r="H1320" s="2">
        <f t="shared" si="498"/>
        <v>0.13207067687156182</v>
      </c>
      <c r="I1320" s="2"/>
      <c r="J1320" s="2">
        <f t="shared" ref="J1320:J1351" si="513">IF($C1320=0,"-",N1320/$C1320)</f>
        <v>0.46038627122697917</v>
      </c>
      <c r="K1320" s="2">
        <f t="shared" ref="K1320:K1351" si="514">IF($C1320=0,"-",O1320/$C1320)</f>
        <v>0.32831559435541735</v>
      </c>
      <c r="L1320" s="2">
        <f t="shared" ref="L1320:L1351" si="515">IF($C1320=0,"-",P1320/$C1320)</f>
        <v>0.20691072709878019</v>
      </c>
      <c r="M1320" s="2">
        <f t="shared" ref="M1320:M1351" si="516">IF(C1320=0,"-",(1-J1320-K1320-L1320))</f>
        <v>4.3874073188232832E-3</v>
      </c>
      <c r="N1320" s="1">
        <v>61596</v>
      </c>
      <c r="O1320" s="1">
        <v>43926</v>
      </c>
      <c r="P1320" s="1">
        <v>27683</v>
      </c>
      <c r="Q1320" s="1">
        <v>318</v>
      </c>
      <c r="R1320" s="1">
        <v>2</v>
      </c>
      <c r="S1320" s="1">
        <v>2</v>
      </c>
      <c r="T1320" s="1">
        <v>105</v>
      </c>
      <c r="U1320" s="1">
        <v>67</v>
      </c>
      <c r="Y1320" s="1">
        <v>43</v>
      </c>
      <c r="AC1320" s="1">
        <v>50</v>
      </c>
      <c r="AN1320" s="7">
        <f>IF(Q1320&gt;0,RANK(Q1320,(N1320:P1320,Q1320:AL1320)),0)</f>
        <v>4</v>
      </c>
      <c r="AO1320" s="7">
        <f>IF(R1320&gt;0,RANK(R1320,(N1320:P1320,Q1320:AL1320)),0)</f>
        <v>9</v>
      </c>
      <c r="AP1320" s="7">
        <f>IF(S1320&gt;0,RANK(S1320,(N1320:P1320,Q1320:AL1320)),0)</f>
        <v>9</v>
      </c>
      <c r="AQ1320" s="7">
        <f>IF(T1320&gt;0,RANK(T1320,(N1320:P1320,Q1320:AL1320)),0)</f>
        <v>5</v>
      </c>
      <c r="AR1320" s="2">
        <f t="shared" ref="AR1320:AR1351" si="517">IF($C1320=0,"-",Q1320/$C1320)</f>
        <v>2.3768237263812487E-3</v>
      </c>
      <c r="AS1320" s="2">
        <f t="shared" ref="AS1320:AS1351" si="518">IF($C1320=0,"-",R1320/$C1320)</f>
        <v>1.4948576895479551E-5</v>
      </c>
      <c r="AT1320" s="2">
        <f t="shared" ref="AT1320:AT1351" si="519">IF($C1320=0,"-",S1320/$C1320)</f>
        <v>1.4948576895479551E-5</v>
      </c>
      <c r="AU1320" s="2">
        <f t="shared" ref="AU1320:AU1351" si="520">IF($C1320=0,"-",T1320/$C1320)</f>
        <v>7.8480028701267642E-4</v>
      </c>
      <c r="AW1320" t="s">
        <v>1374</v>
      </c>
      <c r="AX1320" t="s">
        <v>536</v>
      </c>
      <c r="BA1320" s="127">
        <v>26</v>
      </c>
      <c r="BB1320" s="130">
        <v>67</v>
      </c>
      <c r="BC1320" s="131">
        <f t="shared" si="500"/>
        <v>26067</v>
      </c>
      <c r="BE1320" s="7" t="s">
        <v>3271</v>
      </c>
    </row>
    <row r="1321" spans="1:57" hidden="1" outlineLevel="1" x14ac:dyDescent="0.2">
      <c r="A1321" t="s">
        <v>1649</v>
      </c>
      <c r="B1321" t="s">
        <v>536</v>
      </c>
      <c r="C1321" s="1">
        <f t="shared" si="511"/>
        <v>23822</v>
      </c>
      <c r="D1321" s="7">
        <f>RANK(N1321,(N1321:P1321,Q1321:AL1321))</f>
        <v>2</v>
      </c>
      <c r="E1321" s="7">
        <f>RANK(O1321,(N1321:P1321,Q1321:AL1321))</f>
        <v>1</v>
      </c>
      <c r="F1321" s="7">
        <f>IF(P1321&gt;0,RANK(P1321,(N1321:P1321,Q1321:AL1321)),0)</f>
        <v>3</v>
      </c>
      <c r="G1321" s="1">
        <f t="shared" si="512"/>
        <v>765</v>
      </c>
      <c r="H1321" s="2">
        <f t="shared" si="498"/>
        <v>3.2113172697506506E-2</v>
      </c>
      <c r="I1321" s="2"/>
      <c r="J1321" s="2">
        <f t="shared" si="513"/>
        <v>0.35135588951389474</v>
      </c>
      <c r="K1321" s="2">
        <f t="shared" si="514"/>
        <v>0.3834690622114012</v>
      </c>
      <c r="L1321" s="2">
        <f t="shared" si="515"/>
        <v>0.26072537990093192</v>
      </c>
      <c r="M1321" s="2">
        <f t="shared" si="516"/>
        <v>4.4496683737721421E-3</v>
      </c>
      <c r="N1321" s="1">
        <v>8370</v>
      </c>
      <c r="O1321" s="1">
        <v>9135</v>
      </c>
      <c r="P1321" s="1">
        <v>6211</v>
      </c>
      <c r="Q1321" s="1">
        <v>50</v>
      </c>
      <c r="T1321" s="1">
        <v>37</v>
      </c>
      <c r="U1321" s="1">
        <v>14</v>
      </c>
      <c r="AC1321" s="1">
        <v>5</v>
      </c>
      <c r="AN1321" s="7">
        <f>IF(Q1321&gt;0,RANK(Q1321,(N1321:P1321,Q1321:AL1321)),0)</f>
        <v>4</v>
      </c>
      <c r="AO1321" s="7">
        <f>IF(R1321&gt;0,RANK(R1321,(N1321:P1321,Q1321:AL1321)),0)</f>
        <v>0</v>
      </c>
      <c r="AP1321" s="7">
        <f>IF(S1321&gt;0,RANK(S1321,(N1321:P1321,Q1321:AL1321)),0)</f>
        <v>0</v>
      </c>
      <c r="AQ1321" s="7">
        <f>IF(T1321&gt;0,RANK(T1321,(N1321:P1321,Q1321:AL1321)),0)</f>
        <v>5</v>
      </c>
      <c r="AR1321" s="2">
        <f t="shared" si="517"/>
        <v>2.0989001763076147E-3</v>
      </c>
      <c r="AS1321" s="2">
        <f t="shared" si="518"/>
        <v>0</v>
      </c>
      <c r="AT1321" s="2">
        <f t="shared" si="519"/>
        <v>0</v>
      </c>
      <c r="AU1321" s="2">
        <f t="shared" si="520"/>
        <v>1.553186130467635E-3</v>
      </c>
      <c r="AW1321" t="s">
        <v>1649</v>
      </c>
      <c r="AX1321" t="s">
        <v>536</v>
      </c>
      <c r="BA1321" s="127">
        <v>26</v>
      </c>
      <c r="BB1321" s="130">
        <v>69</v>
      </c>
      <c r="BC1321" s="131">
        <f t="shared" si="500"/>
        <v>26069</v>
      </c>
      <c r="BE1321" s="7" t="s">
        <v>3271</v>
      </c>
    </row>
    <row r="1322" spans="1:57" hidden="1" outlineLevel="1" x14ac:dyDescent="0.2">
      <c r="A1322" t="s">
        <v>945</v>
      </c>
      <c r="B1322" t="s">
        <v>536</v>
      </c>
      <c r="C1322" s="1">
        <f t="shared" si="511"/>
        <v>13492</v>
      </c>
      <c r="D1322" s="7">
        <f>RANK(N1322,(N1322:P1322,Q1322:AL1322))</f>
        <v>1</v>
      </c>
      <c r="E1322" s="7">
        <f>RANK(O1322,(N1322:P1322,Q1322:AL1322))</f>
        <v>2</v>
      </c>
      <c r="F1322" s="7">
        <f>IF(P1322&gt;0,RANK(P1322,(N1322:P1322,Q1322:AL1322)),0)</f>
        <v>3</v>
      </c>
      <c r="G1322" s="1">
        <f t="shared" si="512"/>
        <v>457</v>
      </c>
      <c r="H1322" s="2">
        <f t="shared" si="498"/>
        <v>3.3871924103172253E-2</v>
      </c>
      <c r="I1322" s="2"/>
      <c r="J1322" s="2">
        <f t="shared" si="513"/>
        <v>0.39793951971538688</v>
      </c>
      <c r="K1322" s="2">
        <f t="shared" si="514"/>
        <v>0.36406759561221463</v>
      </c>
      <c r="L1322" s="2">
        <f t="shared" si="515"/>
        <v>0.23206344500444709</v>
      </c>
      <c r="M1322" s="2">
        <f t="shared" si="516"/>
        <v>5.9294396679513972E-3</v>
      </c>
      <c r="N1322" s="1">
        <v>5369</v>
      </c>
      <c r="O1322" s="1">
        <v>4912</v>
      </c>
      <c r="P1322" s="1">
        <v>3131</v>
      </c>
      <c r="Q1322" s="1">
        <v>26</v>
      </c>
      <c r="R1322" s="1">
        <v>2</v>
      </c>
      <c r="T1322" s="1">
        <v>33</v>
      </c>
      <c r="U1322" s="1">
        <v>12</v>
      </c>
      <c r="Y1322" s="1">
        <v>2</v>
      </c>
      <c r="AC1322" s="1">
        <v>5</v>
      </c>
      <c r="AN1322" s="7">
        <f>IF(Q1322&gt;0,RANK(Q1322,(N1322:P1322,Q1322:AL1322)),0)</f>
        <v>5</v>
      </c>
      <c r="AO1322" s="7">
        <f>IF(R1322&gt;0,RANK(R1322,(N1322:P1322,Q1322:AL1322)),0)</f>
        <v>8</v>
      </c>
      <c r="AP1322" s="7">
        <f>IF(S1322&gt;0,RANK(S1322,(N1322:P1322,Q1322:AL1322)),0)</f>
        <v>0</v>
      </c>
      <c r="AQ1322" s="7">
        <f>IF(T1322&gt;0,RANK(T1322,(N1322:P1322,Q1322:AL1322)),0)</f>
        <v>4</v>
      </c>
      <c r="AR1322" s="2">
        <f t="shared" si="517"/>
        <v>1.9270678920841982E-3</v>
      </c>
      <c r="AS1322" s="2">
        <f t="shared" si="518"/>
        <v>1.4823599169878446E-4</v>
      </c>
      <c r="AT1322" s="2">
        <f t="shared" si="519"/>
        <v>0</v>
      </c>
      <c r="AU1322" s="2">
        <f t="shared" si="520"/>
        <v>2.4458938630299437E-3</v>
      </c>
      <c r="AW1322" t="s">
        <v>945</v>
      </c>
      <c r="AX1322" t="s">
        <v>536</v>
      </c>
      <c r="BA1322" s="127">
        <v>26</v>
      </c>
      <c r="BB1322" s="130">
        <v>71</v>
      </c>
      <c r="BC1322" s="131">
        <f t="shared" si="500"/>
        <v>26071</v>
      </c>
      <c r="BE1322" s="7" t="s">
        <v>3271</v>
      </c>
    </row>
    <row r="1323" spans="1:57" hidden="1" outlineLevel="1" x14ac:dyDescent="0.2">
      <c r="A1323" t="s">
        <v>2169</v>
      </c>
      <c r="B1323" t="s">
        <v>536</v>
      </c>
      <c r="C1323" s="1">
        <f t="shared" si="511"/>
        <v>7000</v>
      </c>
      <c r="D1323" s="7">
        <f>RANK(N1323,(N1323:P1323,Q1323:AL1323))</f>
        <v>1</v>
      </c>
      <c r="E1323" s="7">
        <f>RANK(O1323,(N1323:P1323,Q1323:AL1323))</f>
        <v>2</v>
      </c>
      <c r="F1323" s="7">
        <f>IF(P1323&gt;0,RANK(P1323,(N1323:P1323,Q1323:AL1323)),0)</f>
        <v>3</v>
      </c>
      <c r="G1323" s="1">
        <f t="shared" si="512"/>
        <v>1677</v>
      </c>
      <c r="H1323" s="2">
        <f t="shared" si="498"/>
        <v>0.23957142857142857</v>
      </c>
      <c r="I1323" s="2"/>
      <c r="J1323" s="2">
        <f t="shared" si="513"/>
        <v>0.52114285714285713</v>
      </c>
      <c r="K1323" s="2">
        <f t="shared" si="514"/>
        <v>0.28157142857142858</v>
      </c>
      <c r="L1323" s="2">
        <f t="shared" si="515"/>
        <v>0.192</v>
      </c>
      <c r="M1323" s="2">
        <f t="shared" si="516"/>
        <v>5.2857142857142825E-3</v>
      </c>
      <c r="N1323" s="1">
        <v>3648</v>
      </c>
      <c r="O1323" s="1">
        <v>1971</v>
      </c>
      <c r="P1323" s="1">
        <v>1344</v>
      </c>
      <c r="Q1323" s="1">
        <v>11</v>
      </c>
      <c r="T1323" s="1">
        <v>12</v>
      </c>
      <c r="U1323" s="1">
        <v>12</v>
      </c>
      <c r="Y1323" s="1">
        <v>2</v>
      </c>
      <c r="AN1323" s="7">
        <f>IF(Q1323&gt;0,RANK(Q1323,(N1323:P1323,Q1323:AL1323)),0)</f>
        <v>6</v>
      </c>
      <c r="AO1323" s="7">
        <f>IF(R1323&gt;0,RANK(R1323,(N1323:P1323,Q1323:AL1323)),0)</f>
        <v>0</v>
      </c>
      <c r="AP1323" s="7">
        <f>IF(S1323&gt;0,RANK(S1323,(N1323:P1323,Q1323:AL1323)),0)</f>
        <v>0</v>
      </c>
      <c r="AQ1323" s="7">
        <f>IF(T1323&gt;0,RANK(T1323,(N1323:P1323,Q1323:AL1323)),0)</f>
        <v>4</v>
      </c>
      <c r="AR1323" s="2">
        <f t="shared" si="517"/>
        <v>1.5714285714285715E-3</v>
      </c>
      <c r="AS1323" s="2">
        <f t="shared" si="518"/>
        <v>0</v>
      </c>
      <c r="AT1323" s="2">
        <f t="shared" si="519"/>
        <v>0</v>
      </c>
      <c r="AU1323" s="2">
        <f t="shared" si="520"/>
        <v>1.7142857142857142E-3</v>
      </c>
      <c r="AW1323" t="s">
        <v>2169</v>
      </c>
      <c r="AX1323" t="s">
        <v>536</v>
      </c>
      <c r="BA1323" s="127">
        <v>26</v>
      </c>
      <c r="BB1323" s="130">
        <v>73</v>
      </c>
      <c r="BC1323" s="131">
        <f t="shared" si="500"/>
        <v>26073</v>
      </c>
      <c r="BE1323" s="7" t="s">
        <v>3271</v>
      </c>
    </row>
    <row r="1324" spans="1:57" hidden="1" outlineLevel="1" x14ac:dyDescent="0.2">
      <c r="A1324" t="s">
        <v>1654</v>
      </c>
      <c r="B1324" t="s">
        <v>536</v>
      </c>
      <c r="C1324" s="1">
        <f t="shared" si="511"/>
        <v>22037</v>
      </c>
      <c r="D1324" s="7">
        <f>RANK(N1324,(N1324:P1324,Q1324:AL1324))</f>
        <v>1</v>
      </c>
      <c r="E1324" s="7">
        <f>RANK(O1324,(N1324:P1324,Q1324:AL1324))</f>
        <v>2</v>
      </c>
      <c r="F1324" s="7">
        <f>IF(P1324&gt;0,RANK(P1324,(N1324:P1324,Q1324:AL1324)),0)</f>
        <v>3</v>
      </c>
      <c r="G1324" s="1">
        <f t="shared" si="512"/>
        <v>1078</v>
      </c>
      <c r="H1324" s="2">
        <f t="shared" si="498"/>
        <v>4.8917729273494574E-2</v>
      </c>
      <c r="I1324" s="2"/>
      <c r="J1324" s="2">
        <f t="shared" si="513"/>
        <v>0.39860235059218585</v>
      </c>
      <c r="K1324" s="2">
        <f t="shared" si="514"/>
        <v>0.34968462131869127</v>
      </c>
      <c r="L1324" s="2">
        <f t="shared" si="515"/>
        <v>0.24658528837863594</v>
      </c>
      <c r="M1324" s="2">
        <f t="shared" si="516"/>
        <v>5.1277397104869393E-3</v>
      </c>
      <c r="N1324" s="1">
        <v>8784</v>
      </c>
      <c r="O1324" s="1">
        <v>7706</v>
      </c>
      <c r="P1324" s="1">
        <v>5434</v>
      </c>
      <c r="Q1324" s="1">
        <v>42</v>
      </c>
      <c r="T1324" s="1">
        <v>40</v>
      </c>
      <c r="U1324" s="1">
        <v>14</v>
      </c>
      <c r="Y1324" s="1">
        <v>5</v>
      </c>
      <c r="AC1324" s="1">
        <v>12</v>
      </c>
      <c r="AN1324" s="7">
        <f>IF(Q1324&gt;0,RANK(Q1324,(N1324:P1324,Q1324:AL1324)),0)</f>
        <v>4</v>
      </c>
      <c r="AO1324" s="7">
        <f>IF(R1324&gt;0,RANK(R1324,(N1324:P1324,Q1324:AL1324)),0)</f>
        <v>0</v>
      </c>
      <c r="AP1324" s="7">
        <f>IF(S1324&gt;0,RANK(S1324,(N1324:P1324,Q1324:AL1324)),0)</f>
        <v>0</v>
      </c>
      <c r="AQ1324" s="7">
        <f>IF(T1324&gt;0,RANK(T1324,(N1324:P1324,Q1324:AL1324)),0)</f>
        <v>5</v>
      </c>
      <c r="AR1324" s="2">
        <f t="shared" si="517"/>
        <v>1.9058855561101783E-3</v>
      </c>
      <c r="AS1324" s="2">
        <f t="shared" si="518"/>
        <v>0</v>
      </c>
      <c r="AT1324" s="2">
        <f t="shared" si="519"/>
        <v>0</v>
      </c>
      <c r="AU1324" s="2">
        <f t="shared" si="520"/>
        <v>1.8151291010573127E-3</v>
      </c>
      <c r="AW1324" t="s">
        <v>1654</v>
      </c>
      <c r="AX1324" t="s">
        <v>536</v>
      </c>
      <c r="BA1324" s="127">
        <v>26</v>
      </c>
      <c r="BB1324" s="130">
        <v>75</v>
      </c>
      <c r="BC1324" s="131">
        <f t="shared" si="500"/>
        <v>26075</v>
      </c>
      <c r="BE1324" s="7" t="s">
        <v>3271</v>
      </c>
    </row>
    <row r="1325" spans="1:57" hidden="1" outlineLevel="1" x14ac:dyDescent="0.2">
      <c r="A1325" t="s">
        <v>1768</v>
      </c>
      <c r="B1325" t="s">
        <v>536</v>
      </c>
      <c r="C1325" s="1">
        <f t="shared" si="511"/>
        <v>64644</v>
      </c>
      <c r="D1325" s="7">
        <f>RANK(N1325,(N1325:P1325,Q1325:AL1325))</f>
        <v>2</v>
      </c>
      <c r="E1325" s="7">
        <f>RANK(O1325,(N1325:P1325,Q1325:AL1325))</f>
        <v>1</v>
      </c>
      <c r="F1325" s="7">
        <f>IF(P1325&gt;0,RANK(P1325,(N1325:P1325,Q1325:AL1325)),0)</f>
        <v>3</v>
      </c>
      <c r="G1325" s="1">
        <f t="shared" si="512"/>
        <v>1738</v>
      </c>
      <c r="H1325" s="2">
        <f t="shared" si="498"/>
        <v>2.6885712517789741E-2</v>
      </c>
      <c r="I1325" s="2"/>
      <c r="J1325" s="2">
        <f t="shared" si="513"/>
        <v>0.36640678175855457</v>
      </c>
      <c r="K1325" s="2">
        <f t="shared" si="514"/>
        <v>0.39329249427634427</v>
      </c>
      <c r="L1325" s="2">
        <f t="shared" si="515"/>
        <v>0.23504114844378443</v>
      </c>
      <c r="M1325" s="2">
        <f t="shared" si="516"/>
        <v>5.2595755213167283E-3</v>
      </c>
      <c r="N1325" s="1">
        <v>23686</v>
      </c>
      <c r="O1325" s="1">
        <v>25424</v>
      </c>
      <c r="P1325" s="1">
        <v>15194</v>
      </c>
      <c r="Q1325" s="1">
        <v>106</v>
      </c>
      <c r="R1325" s="1">
        <v>6</v>
      </c>
      <c r="T1325" s="1">
        <v>158</v>
      </c>
      <c r="U1325" s="1">
        <v>47</v>
      </c>
      <c r="Y1325" s="1">
        <v>8</v>
      </c>
      <c r="AC1325" s="1">
        <v>15</v>
      </c>
      <c r="AN1325" s="7">
        <f>IF(Q1325&gt;0,RANK(Q1325,(N1325:P1325,Q1325:AL1325)),0)</f>
        <v>5</v>
      </c>
      <c r="AO1325" s="7">
        <f>IF(R1325&gt;0,RANK(R1325,(N1325:P1325,Q1325:AL1325)),0)</f>
        <v>9</v>
      </c>
      <c r="AP1325" s="7">
        <f>IF(S1325&gt;0,RANK(S1325,(N1325:P1325,Q1325:AL1325)),0)</f>
        <v>0</v>
      </c>
      <c r="AQ1325" s="7">
        <f>IF(T1325&gt;0,RANK(T1325,(N1325:P1325,Q1325:AL1325)),0)</f>
        <v>4</v>
      </c>
      <c r="AR1325" s="2">
        <f t="shared" si="517"/>
        <v>1.6397500154693397E-3</v>
      </c>
      <c r="AS1325" s="2">
        <f t="shared" si="518"/>
        <v>9.2816038611472066E-5</v>
      </c>
      <c r="AT1325" s="2">
        <f t="shared" si="519"/>
        <v>0</v>
      </c>
      <c r="AU1325" s="2">
        <f t="shared" si="520"/>
        <v>2.444155683435431E-3</v>
      </c>
      <c r="AW1325" t="s">
        <v>1768</v>
      </c>
      <c r="AX1325" t="s">
        <v>536</v>
      </c>
      <c r="BA1325" s="127">
        <v>26</v>
      </c>
      <c r="BB1325" s="130">
        <v>77</v>
      </c>
      <c r="BC1325" s="131">
        <f t="shared" si="500"/>
        <v>26077</v>
      </c>
      <c r="BE1325" s="7" t="s">
        <v>3271</v>
      </c>
    </row>
    <row r="1326" spans="1:57" hidden="1" outlineLevel="1" x14ac:dyDescent="0.2">
      <c r="A1326" t="s">
        <v>1921</v>
      </c>
      <c r="B1326" t="s">
        <v>536</v>
      </c>
      <c r="C1326" s="1">
        <f t="shared" si="511"/>
        <v>103858</v>
      </c>
      <c r="D1326" s="7">
        <f>RANK(N1326,(N1326:P1326,Q1326:AL1326))</f>
        <v>1</v>
      </c>
      <c r="E1326" s="7">
        <f>RANK(O1326,(N1326:P1326,Q1326:AL1326))</f>
        <v>2</v>
      </c>
      <c r="F1326" s="7">
        <f>IF(P1326&gt;0,RANK(P1326,(N1326:P1326,Q1326:AL1326)),0)</f>
        <v>3</v>
      </c>
      <c r="G1326" s="1">
        <f t="shared" si="512"/>
        <v>5533</v>
      </c>
      <c r="H1326" s="2">
        <f t="shared" si="498"/>
        <v>5.327466348283233E-2</v>
      </c>
      <c r="I1326" s="2"/>
      <c r="J1326" s="2">
        <f t="shared" si="513"/>
        <v>0.41949585010302526</v>
      </c>
      <c r="K1326" s="2">
        <f t="shared" si="514"/>
        <v>0.36622118662019293</v>
      </c>
      <c r="L1326" s="2">
        <f t="shared" si="515"/>
        <v>0.20861175836237941</v>
      </c>
      <c r="M1326" s="2">
        <f t="shared" si="516"/>
        <v>5.6712049144024002E-3</v>
      </c>
      <c r="N1326" s="1">
        <v>43568</v>
      </c>
      <c r="O1326" s="1">
        <v>38035</v>
      </c>
      <c r="P1326" s="1">
        <v>21666</v>
      </c>
      <c r="Q1326" s="1">
        <v>203</v>
      </c>
      <c r="R1326" s="1">
        <v>5</v>
      </c>
      <c r="T1326" s="1">
        <v>235</v>
      </c>
      <c r="U1326" s="1">
        <v>114</v>
      </c>
      <c r="W1326" s="1">
        <v>1</v>
      </c>
      <c r="Y1326" s="1">
        <v>9</v>
      </c>
      <c r="AC1326" s="1">
        <v>22</v>
      </c>
      <c r="AN1326" s="7">
        <f>IF(Q1326&gt;0,RANK(Q1326,(N1326:P1326,Q1326:AL1326)),0)</f>
        <v>5</v>
      </c>
      <c r="AO1326" s="7">
        <f>IF(R1326&gt;0,RANK(R1326,(N1326:P1326,Q1326:AL1326)),0)</f>
        <v>9</v>
      </c>
      <c r="AP1326" s="7">
        <f>IF(S1326&gt;0,RANK(S1326,(N1326:P1326,Q1326:AL1326)),0)</f>
        <v>0</v>
      </c>
      <c r="AQ1326" s="7">
        <f>IF(T1326&gt;0,RANK(T1326,(N1326:P1326,Q1326:AL1326)),0)</f>
        <v>4</v>
      </c>
      <c r="AR1326" s="2">
        <f t="shared" si="517"/>
        <v>1.9545918465597258E-3</v>
      </c>
      <c r="AS1326" s="2">
        <f t="shared" si="518"/>
        <v>4.8142656319205066E-5</v>
      </c>
      <c r="AT1326" s="2">
        <f t="shared" si="519"/>
        <v>0</v>
      </c>
      <c r="AU1326" s="2">
        <f t="shared" si="520"/>
        <v>2.2627048470026381E-3</v>
      </c>
      <c r="AW1326" t="s">
        <v>1921</v>
      </c>
      <c r="AX1326" t="s">
        <v>536</v>
      </c>
      <c r="BA1326" s="127">
        <v>26</v>
      </c>
      <c r="BB1326" s="130">
        <v>79</v>
      </c>
      <c r="BC1326" s="131">
        <f t="shared" si="500"/>
        <v>26079</v>
      </c>
      <c r="BE1326" s="7" t="s">
        <v>3271</v>
      </c>
    </row>
    <row r="1327" spans="1:57" hidden="1" outlineLevel="1" x14ac:dyDescent="0.2">
      <c r="A1327" t="s">
        <v>1922</v>
      </c>
      <c r="B1327" t="s">
        <v>536</v>
      </c>
      <c r="C1327" s="1">
        <f t="shared" si="511"/>
        <v>6426</v>
      </c>
      <c r="D1327" s="7">
        <f>RANK(N1327,(N1327:P1327,Q1327:AL1327))</f>
        <v>1</v>
      </c>
      <c r="E1327" s="7">
        <f>RANK(O1327,(N1327:P1327,Q1327:AL1327))</f>
        <v>2</v>
      </c>
      <c r="F1327" s="7">
        <f>IF(P1327&gt;0,RANK(P1327,(N1327:P1327,Q1327:AL1327)),0)</f>
        <v>3</v>
      </c>
      <c r="G1327" s="1">
        <f t="shared" si="512"/>
        <v>124</v>
      </c>
      <c r="H1327" s="2">
        <f t="shared" si="498"/>
        <v>1.9296607531901648E-2</v>
      </c>
      <c r="I1327" s="2"/>
      <c r="J1327" s="2">
        <f t="shared" si="513"/>
        <v>0.35745409274821038</v>
      </c>
      <c r="K1327" s="2">
        <f t="shared" si="514"/>
        <v>0.33815748521630873</v>
      </c>
      <c r="L1327" s="2">
        <f t="shared" si="515"/>
        <v>0.2980080921257392</v>
      </c>
      <c r="M1327" s="2">
        <f t="shared" si="516"/>
        <v>6.3803299097416888E-3</v>
      </c>
      <c r="N1327" s="1">
        <v>2297</v>
      </c>
      <c r="O1327" s="1">
        <v>2173</v>
      </c>
      <c r="P1327" s="1">
        <v>1915</v>
      </c>
      <c r="Q1327" s="1">
        <v>11</v>
      </c>
      <c r="R1327" s="1">
        <v>3</v>
      </c>
      <c r="T1327" s="1">
        <v>17</v>
      </c>
      <c r="U1327" s="1">
        <v>6</v>
      </c>
      <c r="AC1327" s="1">
        <v>4</v>
      </c>
      <c r="AN1327" s="7">
        <f>IF(Q1327&gt;0,RANK(Q1327,(N1327:P1327,Q1327:AL1327)),0)</f>
        <v>5</v>
      </c>
      <c r="AO1327" s="7">
        <f>IF(R1327&gt;0,RANK(R1327,(N1327:P1327,Q1327:AL1327)),0)</f>
        <v>8</v>
      </c>
      <c r="AP1327" s="7">
        <f>IF(S1327&gt;0,RANK(S1327,(N1327:P1327,Q1327:AL1327)),0)</f>
        <v>0</v>
      </c>
      <c r="AQ1327" s="7">
        <f>IF(T1327&gt;0,RANK(T1327,(N1327:P1327,Q1327:AL1327)),0)</f>
        <v>4</v>
      </c>
      <c r="AR1327" s="2">
        <f t="shared" si="517"/>
        <v>1.7117958294428882E-3</v>
      </c>
      <c r="AS1327" s="2">
        <f t="shared" si="518"/>
        <v>4.6685340802987864E-4</v>
      </c>
      <c r="AT1327" s="2">
        <f t="shared" si="519"/>
        <v>0</v>
      </c>
      <c r="AU1327" s="2">
        <f t="shared" si="520"/>
        <v>2.6455026455026454E-3</v>
      </c>
      <c r="AW1327" t="s">
        <v>1922</v>
      </c>
      <c r="AX1327" t="s">
        <v>536</v>
      </c>
      <c r="BA1327" s="127">
        <v>26</v>
      </c>
      <c r="BB1327" s="130">
        <v>81</v>
      </c>
      <c r="BC1327" s="131">
        <f t="shared" si="500"/>
        <v>26081</v>
      </c>
      <c r="BE1327" s="7" t="s">
        <v>3271</v>
      </c>
    </row>
    <row r="1328" spans="1:57" hidden="1" outlineLevel="1" x14ac:dyDescent="0.2">
      <c r="A1328" t="s">
        <v>1639</v>
      </c>
      <c r="B1328" t="s">
        <v>536</v>
      </c>
      <c r="C1328" s="1">
        <f t="shared" si="511"/>
        <v>242553</v>
      </c>
      <c r="D1328" s="7">
        <f>RANK(N1328,(N1328:P1328,Q1328:AL1328))</f>
        <v>2</v>
      </c>
      <c r="E1328" s="7">
        <f>RANK(O1328,(N1328:P1328,Q1328:AL1328))</f>
        <v>1</v>
      </c>
      <c r="F1328" s="7">
        <f>IF(P1328&gt;0,RANK(P1328,(N1328:P1328,Q1328:AL1328)),0)</f>
        <v>3</v>
      </c>
      <c r="G1328" s="1">
        <f t="shared" si="512"/>
        <v>32980</v>
      </c>
      <c r="H1328" s="2">
        <f t="shared" si="498"/>
        <v>0.13597028278355658</v>
      </c>
      <c r="I1328" s="2"/>
      <c r="J1328" s="2">
        <f t="shared" si="513"/>
        <v>0.33932789946939435</v>
      </c>
      <c r="K1328" s="2">
        <f t="shared" si="514"/>
        <v>0.4752981822529509</v>
      </c>
      <c r="L1328" s="2">
        <f t="shared" si="515"/>
        <v>0.18019566857552782</v>
      </c>
      <c r="M1328" s="2">
        <f t="shared" si="516"/>
        <v>5.1782497021269358E-3</v>
      </c>
      <c r="N1328" s="1">
        <v>82305</v>
      </c>
      <c r="O1328" s="1">
        <v>115285</v>
      </c>
      <c r="P1328" s="1">
        <v>43707</v>
      </c>
      <c r="Q1328" s="1">
        <v>524</v>
      </c>
      <c r="R1328" s="1">
        <v>8</v>
      </c>
      <c r="T1328" s="1">
        <v>370</v>
      </c>
      <c r="U1328" s="1">
        <v>210</v>
      </c>
      <c r="W1328" s="1">
        <v>1</v>
      </c>
      <c r="Y1328" s="1">
        <v>89</v>
      </c>
      <c r="AC1328" s="1">
        <v>54</v>
      </c>
      <c r="AN1328" s="7">
        <f>IF(Q1328&gt;0,RANK(Q1328,(N1328:P1328,Q1328:AL1328)),0)</f>
        <v>4</v>
      </c>
      <c r="AO1328" s="7">
        <f>IF(R1328&gt;0,RANK(R1328,(N1328:P1328,Q1328:AL1328)),0)</f>
        <v>9</v>
      </c>
      <c r="AP1328" s="7">
        <f>IF(S1328&gt;0,RANK(S1328,(N1328:P1328,Q1328:AL1328)),0)</f>
        <v>0</v>
      </c>
      <c r="AQ1328" s="7">
        <f>IF(T1328&gt;0,RANK(T1328,(N1328:P1328,Q1328:AL1328)),0)</f>
        <v>5</v>
      </c>
      <c r="AR1328" s="2">
        <f t="shared" si="517"/>
        <v>2.1603525827344951E-3</v>
      </c>
      <c r="AS1328" s="2">
        <f t="shared" si="518"/>
        <v>3.29824821791526E-5</v>
      </c>
      <c r="AT1328" s="2">
        <f t="shared" si="519"/>
        <v>0</v>
      </c>
      <c r="AU1328" s="2">
        <f t="shared" si="520"/>
        <v>1.5254398007858076E-3</v>
      </c>
      <c r="AW1328" t="s">
        <v>1639</v>
      </c>
      <c r="AX1328" t="s">
        <v>536</v>
      </c>
      <c r="BA1328" s="127">
        <v>26</v>
      </c>
      <c r="BB1328" s="130">
        <v>83</v>
      </c>
      <c r="BC1328" s="131">
        <f t="shared" si="500"/>
        <v>26083</v>
      </c>
      <c r="BE1328" s="7" t="s">
        <v>3271</v>
      </c>
    </row>
    <row r="1329" spans="1:57" hidden="1" outlineLevel="1" x14ac:dyDescent="0.2">
      <c r="A1329" t="s">
        <v>1923</v>
      </c>
      <c r="B1329" t="s">
        <v>536</v>
      </c>
      <c r="C1329" s="1">
        <f t="shared" si="511"/>
        <v>1173</v>
      </c>
      <c r="D1329" s="7">
        <f>RANK(N1329,(N1329:P1329,Q1329:AL1329))</f>
        <v>1</v>
      </c>
      <c r="E1329" s="7">
        <f>RANK(O1329,(N1329:P1329,Q1329:AL1329))</f>
        <v>2</v>
      </c>
      <c r="F1329" s="7">
        <f>IF(P1329&gt;0,RANK(P1329,(N1329:P1329,Q1329:AL1329)),0)</f>
        <v>3</v>
      </c>
      <c r="G1329" s="1">
        <f t="shared" si="512"/>
        <v>204</v>
      </c>
      <c r="H1329" s="2">
        <f t="shared" si="498"/>
        <v>0.17391304347826086</v>
      </c>
      <c r="I1329" s="2"/>
      <c r="J1329" s="2">
        <f t="shared" si="513"/>
        <v>0.49616368286445012</v>
      </c>
      <c r="K1329" s="2">
        <f t="shared" si="514"/>
        <v>0.32225063938618925</v>
      </c>
      <c r="L1329" s="2">
        <f t="shared" si="515"/>
        <v>0.18073316283034954</v>
      </c>
      <c r="M1329" s="2">
        <f t="shared" si="516"/>
        <v>8.5251491901108811E-4</v>
      </c>
      <c r="N1329" s="1">
        <v>582</v>
      </c>
      <c r="O1329" s="1">
        <v>378</v>
      </c>
      <c r="P1329" s="1">
        <v>212</v>
      </c>
      <c r="U1329" s="1">
        <v>1</v>
      </c>
      <c r="AN1329" s="7">
        <f>IF(Q1329&gt;0,RANK(Q1329,(N1329:P1329,Q1329:AL1329)),0)</f>
        <v>0</v>
      </c>
      <c r="AO1329" s="7">
        <f>IF(R1329&gt;0,RANK(R1329,(N1329:P1329,Q1329:AL1329)),0)</f>
        <v>0</v>
      </c>
      <c r="AP1329" s="7">
        <f>IF(S1329&gt;0,RANK(S1329,(N1329:P1329,Q1329:AL1329)),0)</f>
        <v>0</v>
      </c>
      <c r="AQ1329" s="7">
        <f>IF(T1329&gt;0,RANK(T1329,(N1329:P1329,Q1329:AL1329)),0)</f>
        <v>0</v>
      </c>
      <c r="AR1329" s="2">
        <f t="shared" si="517"/>
        <v>0</v>
      </c>
      <c r="AS1329" s="2">
        <f t="shared" si="518"/>
        <v>0</v>
      </c>
      <c r="AT1329" s="2">
        <f t="shared" si="519"/>
        <v>0</v>
      </c>
      <c r="AU1329" s="2">
        <f t="shared" si="520"/>
        <v>0</v>
      </c>
      <c r="AW1329" t="s">
        <v>1923</v>
      </c>
      <c r="AX1329" t="s">
        <v>536</v>
      </c>
      <c r="BA1329" s="127">
        <v>26</v>
      </c>
      <c r="BB1329" s="130">
        <v>85</v>
      </c>
      <c r="BC1329" s="131">
        <f t="shared" si="500"/>
        <v>26085</v>
      </c>
      <c r="BE1329" s="7" t="s">
        <v>3271</v>
      </c>
    </row>
    <row r="1330" spans="1:57" hidden="1" outlineLevel="1" x14ac:dyDescent="0.2">
      <c r="A1330" t="s">
        <v>581</v>
      </c>
      <c r="B1330" t="s">
        <v>536</v>
      </c>
      <c r="C1330" s="1">
        <f t="shared" si="511"/>
        <v>4546</v>
      </c>
      <c r="D1330" s="7">
        <f>RANK(N1330,(N1330:P1330,Q1330:AL1330))</f>
        <v>1</v>
      </c>
      <c r="E1330" s="7">
        <f>RANK(O1330,(N1330:P1330,Q1330:AL1330))</f>
        <v>2</v>
      </c>
      <c r="F1330" s="7">
        <f>IF(P1330&gt;0,RANK(P1330,(N1330:P1330,Q1330:AL1330)),0)</f>
        <v>3</v>
      </c>
      <c r="G1330" s="1">
        <f t="shared" si="512"/>
        <v>1157</v>
      </c>
      <c r="H1330" s="2">
        <f t="shared" si="498"/>
        <v>0.2545094588649362</v>
      </c>
      <c r="I1330" s="2"/>
      <c r="J1330" s="2">
        <f t="shared" si="513"/>
        <v>0.51715794104707435</v>
      </c>
      <c r="K1330" s="2">
        <f t="shared" si="514"/>
        <v>0.26264848218213815</v>
      </c>
      <c r="L1330" s="2">
        <f t="shared" si="515"/>
        <v>0.2157941047074351</v>
      </c>
      <c r="M1330" s="2">
        <f t="shared" si="516"/>
        <v>4.3994720633523943E-3</v>
      </c>
      <c r="N1330" s="1">
        <v>2351</v>
      </c>
      <c r="O1330" s="1">
        <v>1194</v>
      </c>
      <c r="P1330" s="1">
        <v>981</v>
      </c>
      <c r="Q1330" s="1">
        <v>8</v>
      </c>
      <c r="T1330" s="1">
        <v>4</v>
      </c>
      <c r="U1330" s="1">
        <v>6</v>
      </c>
      <c r="Y1330" s="1">
        <v>1</v>
      </c>
      <c r="AC1330" s="1">
        <v>1</v>
      </c>
      <c r="AN1330" s="7">
        <f>IF(Q1330&gt;0,RANK(Q1330,(N1330:P1330,Q1330:AL1330)),0)</f>
        <v>4</v>
      </c>
      <c r="AO1330" s="7">
        <f>IF(R1330&gt;0,RANK(R1330,(N1330:P1330,Q1330:AL1330)),0)</f>
        <v>0</v>
      </c>
      <c r="AP1330" s="7">
        <f>IF(S1330&gt;0,RANK(S1330,(N1330:P1330,Q1330:AL1330)),0)</f>
        <v>0</v>
      </c>
      <c r="AQ1330" s="7">
        <f>IF(T1330&gt;0,RANK(T1330,(N1330:P1330,Q1330:AL1330)),0)</f>
        <v>6</v>
      </c>
      <c r="AR1330" s="2">
        <f t="shared" si="517"/>
        <v>1.7597888253409592E-3</v>
      </c>
      <c r="AS1330" s="2">
        <f t="shared" si="518"/>
        <v>0</v>
      </c>
      <c r="AT1330" s="2">
        <f t="shared" si="519"/>
        <v>0</v>
      </c>
      <c r="AU1330" s="2">
        <f t="shared" si="520"/>
        <v>8.7989441267047959E-4</v>
      </c>
      <c r="AW1330" t="s">
        <v>581</v>
      </c>
      <c r="AX1330" t="s">
        <v>536</v>
      </c>
      <c r="BA1330" s="127">
        <v>26</v>
      </c>
      <c r="BB1330" s="130">
        <v>87</v>
      </c>
      <c r="BC1330" s="131">
        <f t="shared" si="500"/>
        <v>26087</v>
      </c>
      <c r="BE1330" s="7" t="s">
        <v>3271</v>
      </c>
    </row>
    <row r="1331" spans="1:57" hidden="1" outlineLevel="1" x14ac:dyDescent="0.2">
      <c r="A1331" t="s">
        <v>861</v>
      </c>
      <c r="B1331" t="s">
        <v>536</v>
      </c>
      <c r="C1331" s="1">
        <f t="shared" si="511"/>
        <v>35084</v>
      </c>
      <c r="D1331" s="7">
        <f>RANK(N1331,(N1331:P1331,Q1331:AL1331))</f>
        <v>2</v>
      </c>
      <c r="E1331" s="7">
        <f>RANK(O1331,(N1331:P1331,Q1331:AL1331))</f>
        <v>1</v>
      </c>
      <c r="F1331" s="7">
        <f>IF(P1331&gt;0,RANK(P1331,(N1331:P1331,Q1331:AL1331)),0)</f>
        <v>3</v>
      </c>
      <c r="G1331" s="1">
        <f t="shared" si="512"/>
        <v>344</v>
      </c>
      <c r="H1331" s="2">
        <f t="shared" si="498"/>
        <v>9.8050393341694228E-3</v>
      </c>
      <c r="I1331" s="2"/>
      <c r="J1331" s="2">
        <f t="shared" si="513"/>
        <v>0.34152320145935466</v>
      </c>
      <c r="K1331" s="2">
        <f t="shared" si="514"/>
        <v>0.35132824079352409</v>
      </c>
      <c r="L1331" s="2">
        <f t="shared" si="515"/>
        <v>0.30045034773686008</v>
      </c>
      <c r="M1331" s="2">
        <f t="shared" si="516"/>
        <v>6.698210010261163E-3</v>
      </c>
      <c r="N1331" s="1">
        <v>11982</v>
      </c>
      <c r="O1331" s="1">
        <v>12326</v>
      </c>
      <c r="P1331" s="1">
        <v>10541</v>
      </c>
      <c r="Q1331" s="1">
        <v>82</v>
      </c>
      <c r="R1331" s="1">
        <v>7</v>
      </c>
      <c r="T1331" s="1">
        <v>106</v>
      </c>
      <c r="U1331" s="1">
        <v>23</v>
      </c>
      <c r="Y1331" s="1">
        <v>4</v>
      </c>
      <c r="AC1331" s="1">
        <v>13</v>
      </c>
      <c r="AN1331" s="7">
        <f>IF(Q1331&gt;0,RANK(Q1331,(N1331:P1331,Q1331:AL1331)),0)</f>
        <v>5</v>
      </c>
      <c r="AO1331" s="7">
        <f>IF(R1331&gt;0,RANK(R1331,(N1331:P1331,Q1331:AL1331)),0)</f>
        <v>8</v>
      </c>
      <c r="AP1331" s="7">
        <f>IF(S1331&gt;0,RANK(S1331,(N1331:P1331,Q1331:AL1331)),0)</f>
        <v>0</v>
      </c>
      <c r="AQ1331" s="7">
        <f>IF(T1331&gt;0,RANK(T1331,(N1331:P1331,Q1331:AL1331)),0)</f>
        <v>4</v>
      </c>
      <c r="AR1331" s="2">
        <f t="shared" si="517"/>
        <v>2.3372477482613155E-3</v>
      </c>
      <c r="AS1331" s="2">
        <f t="shared" si="518"/>
        <v>1.9952114924181964E-4</v>
      </c>
      <c r="AT1331" s="2">
        <f t="shared" si="519"/>
        <v>0</v>
      </c>
      <c r="AU1331" s="2">
        <f t="shared" si="520"/>
        <v>3.0213202599475544E-3</v>
      </c>
      <c r="AW1331" t="s">
        <v>861</v>
      </c>
      <c r="AX1331" t="s">
        <v>536</v>
      </c>
      <c r="BA1331" s="127">
        <v>26</v>
      </c>
      <c r="BB1331" s="130">
        <v>89</v>
      </c>
      <c r="BC1331" s="131">
        <f t="shared" si="500"/>
        <v>26089</v>
      </c>
      <c r="BE1331" s="7" t="s">
        <v>3271</v>
      </c>
    </row>
    <row r="1332" spans="1:57" hidden="1" outlineLevel="1" x14ac:dyDescent="0.2">
      <c r="A1332" t="s">
        <v>862</v>
      </c>
      <c r="B1332" t="s">
        <v>536</v>
      </c>
      <c r="C1332" s="1">
        <f t="shared" si="511"/>
        <v>10187</v>
      </c>
      <c r="D1332" s="7">
        <f>RANK(N1332,(N1332:P1332,Q1332:AL1332))</f>
        <v>2</v>
      </c>
      <c r="E1332" s="7">
        <f>RANK(O1332,(N1332:P1332,Q1332:AL1332))</f>
        <v>1</v>
      </c>
      <c r="F1332" s="7">
        <f>IF(P1332&gt;0,RANK(P1332,(N1332:P1332,Q1332:AL1332)),0)</f>
        <v>3</v>
      </c>
      <c r="G1332" s="1">
        <f t="shared" si="512"/>
        <v>548</v>
      </c>
      <c r="H1332" s="2">
        <f t="shared" si="498"/>
        <v>5.3794051241778738E-2</v>
      </c>
      <c r="I1332" s="2"/>
      <c r="J1332" s="2">
        <f t="shared" si="513"/>
        <v>0.33817610680278787</v>
      </c>
      <c r="K1332" s="2">
        <f t="shared" si="514"/>
        <v>0.39197015804456659</v>
      </c>
      <c r="L1332" s="2">
        <f t="shared" si="515"/>
        <v>0.26357121821929913</v>
      </c>
      <c r="M1332" s="2">
        <f t="shared" si="516"/>
        <v>6.2825169333464159E-3</v>
      </c>
      <c r="N1332" s="1">
        <v>3445</v>
      </c>
      <c r="O1332" s="1">
        <v>3993</v>
      </c>
      <c r="P1332" s="1">
        <v>2685</v>
      </c>
      <c r="Q1332" s="1">
        <v>31</v>
      </c>
      <c r="T1332" s="1">
        <v>17</v>
      </c>
      <c r="U1332" s="1">
        <v>10</v>
      </c>
      <c r="Y1332" s="1">
        <v>5</v>
      </c>
      <c r="AC1332" s="1">
        <v>1</v>
      </c>
      <c r="AN1332" s="7">
        <f>IF(Q1332&gt;0,RANK(Q1332,(N1332:P1332,Q1332:AL1332)),0)</f>
        <v>4</v>
      </c>
      <c r="AO1332" s="7">
        <f>IF(R1332&gt;0,RANK(R1332,(N1332:P1332,Q1332:AL1332)),0)</f>
        <v>0</v>
      </c>
      <c r="AP1332" s="7">
        <f>IF(S1332&gt;0,RANK(S1332,(N1332:P1332,Q1332:AL1332)),0)</f>
        <v>0</v>
      </c>
      <c r="AQ1332" s="7">
        <f>IF(T1332&gt;0,RANK(T1332,(N1332:P1332,Q1332:AL1332)),0)</f>
        <v>5</v>
      </c>
      <c r="AR1332" s="2">
        <f t="shared" si="517"/>
        <v>3.0430941395896732E-3</v>
      </c>
      <c r="AS1332" s="2">
        <f t="shared" si="518"/>
        <v>0</v>
      </c>
      <c r="AT1332" s="2">
        <f t="shared" si="519"/>
        <v>0</v>
      </c>
      <c r="AU1332" s="2">
        <f t="shared" si="520"/>
        <v>1.6687935604201432E-3</v>
      </c>
      <c r="AW1332" t="s">
        <v>862</v>
      </c>
      <c r="AX1332" t="s">
        <v>536</v>
      </c>
      <c r="BA1332" s="127">
        <v>26</v>
      </c>
      <c r="BB1332" s="130">
        <v>91</v>
      </c>
      <c r="BC1332" s="131">
        <f t="shared" si="500"/>
        <v>26091</v>
      </c>
      <c r="BE1332" s="7" t="s">
        <v>3271</v>
      </c>
    </row>
    <row r="1333" spans="1:57" hidden="1" outlineLevel="1" x14ac:dyDescent="0.2">
      <c r="A1333" t="s">
        <v>411</v>
      </c>
      <c r="B1333" t="s">
        <v>536</v>
      </c>
      <c r="C1333" s="1">
        <f t="shared" si="511"/>
        <v>39365</v>
      </c>
      <c r="D1333" s="7">
        <f>RANK(N1333,(N1333:P1333,Q1333:AL1333))</f>
        <v>1</v>
      </c>
      <c r="E1333" s="7">
        <f>RANK(O1333,(N1333:P1333,Q1333:AL1333))</f>
        <v>2</v>
      </c>
      <c r="F1333" s="7">
        <f>IF(P1333&gt;0,RANK(P1333,(N1333:P1333,Q1333:AL1333)),0)</f>
        <v>3</v>
      </c>
      <c r="G1333" s="1">
        <f t="shared" si="512"/>
        <v>1102</v>
      </c>
      <c r="H1333" s="2">
        <f t="shared" si="498"/>
        <v>2.7994411279054998E-2</v>
      </c>
      <c r="I1333" s="2"/>
      <c r="J1333" s="2">
        <f t="shared" si="513"/>
        <v>0.39118506287311061</v>
      </c>
      <c r="K1333" s="2">
        <f t="shared" si="514"/>
        <v>0.36319065159405561</v>
      </c>
      <c r="L1333" s="2">
        <f t="shared" si="515"/>
        <v>0.24176298742537788</v>
      </c>
      <c r="M1333" s="2">
        <f t="shared" si="516"/>
        <v>3.8612981074558905E-3</v>
      </c>
      <c r="N1333" s="1">
        <v>15399</v>
      </c>
      <c r="O1333" s="1">
        <v>14297</v>
      </c>
      <c r="P1333" s="1">
        <v>9517</v>
      </c>
      <c r="Q1333" s="1">
        <v>60</v>
      </c>
      <c r="T1333" s="1">
        <v>62</v>
      </c>
      <c r="U1333" s="1">
        <v>13</v>
      </c>
      <c r="Y1333" s="1">
        <v>7</v>
      </c>
      <c r="AC1333" s="1">
        <v>10</v>
      </c>
      <c r="AN1333" s="7">
        <f>IF(Q1333&gt;0,RANK(Q1333,(N1333:P1333,Q1333:AL1333)),0)</f>
        <v>5</v>
      </c>
      <c r="AO1333" s="7">
        <f>IF(R1333&gt;0,RANK(R1333,(N1333:P1333,Q1333:AL1333)),0)</f>
        <v>0</v>
      </c>
      <c r="AP1333" s="7">
        <f>IF(S1333&gt;0,RANK(S1333,(N1333:P1333,Q1333:AL1333)),0)</f>
        <v>0</v>
      </c>
      <c r="AQ1333" s="7">
        <f>IF(T1333&gt;0,RANK(T1333,(N1333:P1333,Q1333:AL1333)),0)</f>
        <v>4</v>
      </c>
      <c r="AR1333" s="2">
        <f t="shared" si="517"/>
        <v>1.5241966213641559E-3</v>
      </c>
      <c r="AS1333" s="2">
        <f t="shared" si="518"/>
        <v>0</v>
      </c>
      <c r="AT1333" s="2">
        <f t="shared" si="519"/>
        <v>0</v>
      </c>
      <c r="AU1333" s="2">
        <f t="shared" si="520"/>
        <v>1.5750031754096277E-3</v>
      </c>
      <c r="AW1333" t="s">
        <v>411</v>
      </c>
      <c r="AX1333" t="s">
        <v>536</v>
      </c>
      <c r="BA1333" s="127">
        <v>26</v>
      </c>
      <c r="BB1333" s="130">
        <v>93</v>
      </c>
      <c r="BC1333" s="131">
        <f t="shared" si="500"/>
        <v>26093</v>
      </c>
      <c r="BE1333" s="7" t="s">
        <v>3271</v>
      </c>
    </row>
    <row r="1334" spans="1:57" hidden="1" outlineLevel="1" x14ac:dyDescent="0.2">
      <c r="A1334" t="s">
        <v>1507</v>
      </c>
      <c r="B1334" t="s">
        <v>536</v>
      </c>
      <c r="C1334" s="1">
        <f t="shared" si="511"/>
        <v>61735</v>
      </c>
      <c r="D1334" s="7">
        <f>RANK(N1334,(N1334:P1334,Q1334:AL1334))</f>
        <v>2</v>
      </c>
      <c r="E1334" s="7">
        <f>RANK(O1334,(N1334:P1334,Q1334:AL1334))</f>
        <v>1</v>
      </c>
      <c r="F1334" s="7">
        <f>IF(P1334&gt;0,RANK(P1334,(N1334:P1334,Q1334:AL1334)),0)</f>
        <v>3</v>
      </c>
      <c r="G1334" s="1">
        <f t="shared" si="512"/>
        <v>9688</v>
      </c>
      <c r="H1334" s="2">
        <f t="shared" si="498"/>
        <v>0.15692880861747793</v>
      </c>
      <c r="I1334" s="2"/>
      <c r="J1334" s="2">
        <f t="shared" si="513"/>
        <v>0.28915526038713857</v>
      </c>
      <c r="K1334" s="2">
        <f t="shared" si="514"/>
        <v>0.4460840690046165</v>
      </c>
      <c r="L1334" s="2">
        <f t="shared" si="515"/>
        <v>0.25870251883048512</v>
      </c>
      <c r="M1334" s="2">
        <f t="shared" si="516"/>
        <v>6.0581517777598126E-3</v>
      </c>
      <c r="N1334" s="1">
        <v>17851</v>
      </c>
      <c r="O1334" s="1">
        <v>27539</v>
      </c>
      <c r="P1334" s="1">
        <v>15971</v>
      </c>
      <c r="Q1334" s="1">
        <v>187</v>
      </c>
      <c r="T1334" s="1">
        <v>122</v>
      </c>
      <c r="U1334" s="1">
        <v>45</v>
      </c>
      <c r="Y1334" s="1">
        <v>6</v>
      </c>
      <c r="AC1334" s="1">
        <v>14</v>
      </c>
      <c r="AN1334" s="7">
        <f>IF(Q1334&gt;0,RANK(Q1334,(N1334:P1334,Q1334:AL1334)),0)</f>
        <v>4</v>
      </c>
      <c r="AO1334" s="7">
        <f>IF(R1334&gt;0,RANK(R1334,(N1334:P1334,Q1334:AL1334)),0)</f>
        <v>0</v>
      </c>
      <c r="AP1334" s="7">
        <f>IF(S1334&gt;0,RANK(S1334,(N1334:P1334,Q1334:AL1334)),0)</f>
        <v>0</v>
      </c>
      <c r="AQ1334" s="7">
        <f>IF(T1334&gt;0,RANK(T1334,(N1334:P1334,Q1334:AL1334)),0)</f>
        <v>5</v>
      </c>
      <c r="AR1334" s="2">
        <f t="shared" si="517"/>
        <v>3.0290758888798898E-3</v>
      </c>
      <c r="AS1334" s="2">
        <f t="shared" si="518"/>
        <v>0</v>
      </c>
      <c r="AT1334" s="2">
        <f t="shared" si="519"/>
        <v>0</v>
      </c>
      <c r="AU1334" s="2">
        <f t="shared" si="520"/>
        <v>1.9761885478253825E-3</v>
      </c>
      <c r="AW1334" t="s">
        <v>1507</v>
      </c>
      <c r="AX1334" t="s">
        <v>536</v>
      </c>
      <c r="BA1334" s="127">
        <v>26</v>
      </c>
      <c r="BB1334" s="130">
        <v>95</v>
      </c>
      <c r="BC1334" s="131">
        <f t="shared" si="500"/>
        <v>26095</v>
      </c>
      <c r="BE1334" s="7" t="s">
        <v>3271</v>
      </c>
    </row>
    <row r="1335" spans="1:57" hidden="1" outlineLevel="1" x14ac:dyDescent="0.2">
      <c r="A1335" t="s">
        <v>412</v>
      </c>
      <c r="B1335" t="s">
        <v>536</v>
      </c>
      <c r="C1335" s="1">
        <f t="shared" si="511"/>
        <v>2603</v>
      </c>
      <c r="D1335" s="7">
        <f>RANK(N1335,(N1335:P1335,Q1335:AL1335))</f>
        <v>1</v>
      </c>
      <c r="E1335" s="7">
        <f>RANK(O1335,(N1335:P1335,Q1335:AL1335))</f>
        <v>2</v>
      </c>
      <c r="F1335" s="7">
        <f>IF(P1335&gt;0,RANK(P1335,(N1335:P1335,Q1335:AL1335)),0)</f>
        <v>3</v>
      </c>
      <c r="G1335" s="1">
        <f t="shared" si="512"/>
        <v>14</v>
      </c>
      <c r="H1335" s="2">
        <f t="shared" si="498"/>
        <v>5.3784095274683058E-3</v>
      </c>
      <c r="I1335" s="2"/>
      <c r="J1335" s="2">
        <f t="shared" si="513"/>
        <v>0.37341529004994239</v>
      </c>
      <c r="K1335" s="2">
        <f t="shared" si="514"/>
        <v>0.36803688052247407</v>
      </c>
      <c r="L1335" s="2">
        <f t="shared" si="515"/>
        <v>0.25355359200922012</v>
      </c>
      <c r="M1335" s="2">
        <f t="shared" si="516"/>
        <v>4.9942374183634675E-3</v>
      </c>
      <c r="N1335" s="1">
        <v>972</v>
      </c>
      <c r="O1335" s="1">
        <v>958</v>
      </c>
      <c r="P1335" s="1">
        <v>660</v>
      </c>
      <c r="Q1335" s="1">
        <v>5</v>
      </c>
      <c r="T1335" s="1">
        <v>4</v>
      </c>
      <c r="U1335" s="1">
        <v>2</v>
      </c>
      <c r="AC1335" s="1">
        <v>2</v>
      </c>
      <c r="AN1335" s="7">
        <f>IF(Q1335&gt;0,RANK(Q1335,(N1335:P1335,Q1335:AL1335)),0)</f>
        <v>4</v>
      </c>
      <c r="AO1335" s="7">
        <f>IF(R1335&gt;0,RANK(R1335,(N1335:P1335,Q1335:AL1335)),0)</f>
        <v>0</v>
      </c>
      <c r="AP1335" s="7">
        <f>IF(S1335&gt;0,RANK(S1335,(N1335:P1335,Q1335:AL1335)),0)</f>
        <v>0</v>
      </c>
      <c r="AQ1335" s="7">
        <f>IF(T1335&gt;0,RANK(T1335,(N1335:P1335,Q1335:AL1335)),0)</f>
        <v>5</v>
      </c>
      <c r="AR1335" s="2">
        <f t="shared" si="517"/>
        <v>1.9208605455243949E-3</v>
      </c>
      <c r="AS1335" s="2">
        <f t="shared" si="518"/>
        <v>0</v>
      </c>
      <c r="AT1335" s="2">
        <f t="shared" si="519"/>
        <v>0</v>
      </c>
      <c r="AU1335" s="2">
        <f t="shared" si="520"/>
        <v>1.536688436419516E-3</v>
      </c>
      <c r="AW1335" t="s">
        <v>412</v>
      </c>
      <c r="AX1335" t="s">
        <v>536</v>
      </c>
      <c r="BA1335" s="127">
        <v>26</v>
      </c>
      <c r="BB1335" s="130">
        <v>97</v>
      </c>
      <c r="BC1335" s="131">
        <f t="shared" si="500"/>
        <v>26097</v>
      </c>
      <c r="BE1335" s="7" t="s">
        <v>3271</v>
      </c>
    </row>
    <row r="1336" spans="1:57" hidden="1" outlineLevel="1" x14ac:dyDescent="0.2">
      <c r="A1336" t="s">
        <v>413</v>
      </c>
      <c r="B1336" t="s">
        <v>536</v>
      </c>
      <c r="C1336" s="1">
        <f t="shared" si="511"/>
        <v>5977</v>
      </c>
      <c r="D1336" s="7">
        <f>RANK(N1336,(N1336:P1336,Q1336:AL1336))</f>
        <v>1</v>
      </c>
      <c r="E1336" s="7">
        <f>RANK(O1336,(N1336:P1336,Q1336:AL1336))</f>
        <v>2</v>
      </c>
      <c r="F1336" s="7">
        <f>IF(P1336&gt;0,RANK(P1336,(N1336:P1336,Q1336:AL1336)),0)</f>
        <v>3</v>
      </c>
      <c r="G1336" s="1">
        <f t="shared" si="512"/>
        <v>15</v>
      </c>
      <c r="H1336" s="2">
        <f t="shared" si="498"/>
        <v>2.5096202108080977E-3</v>
      </c>
      <c r="I1336" s="2"/>
      <c r="J1336" s="2">
        <f t="shared" si="513"/>
        <v>0.38363727622553118</v>
      </c>
      <c r="K1336" s="2">
        <f t="shared" si="514"/>
        <v>0.38112765601472309</v>
      </c>
      <c r="L1336" s="2">
        <f t="shared" si="515"/>
        <v>0.2307177513802911</v>
      </c>
      <c r="M1336" s="2">
        <f t="shared" si="516"/>
        <v>4.5173163794546833E-3</v>
      </c>
      <c r="N1336" s="1">
        <v>2293</v>
      </c>
      <c r="O1336" s="1">
        <v>2278</v>
      </c>
      <c r="P1336" s="1">
        <v>1379</v>
      </c>
      <c r="Q1336" s="1">
        <v>7</v>
      </c>
      <c r="T1336" s="1">
        <v>11</v>
      </c>
      <c r="U1336" s="1">
        <v>5</v>
      </c>
      <c r="AC1336" s="1">
        <v>4</v>
      </c>
      <c r="AN1336" s="7">
        <f>IF(Q1336&gt;0,RANK(Q1336,(N1336:P1336,Q1336:AL1336)),0)</f>
        <v>5</v>
      </c>
      <c r="AO1336" s="7">
        <f>IF(R1336&gt;0,RANK(R1336,(N1336:P1336,Q1336:AL1336)),0)</f>
        <v>0</v>
      </c>
      <c r="AP1336" s="7">
        <f>IF(S1336&gt;0,RANK(S1336,(N1336:P1336,Q1336:AL1336)),0)</f>
        <v>0</v>
      </c>
      <c r="AQ1336" s="7">
        <f>IF(T1336&gt;0,RANK(T1336,(N1336:P1336,Q1336:AL1336)),0)</f>
        <v>4</v>
      </c>
      <c r="AR1336" s="2">
        <f t="shared" si="517"/>
        <v>1.1711560983771122E-3</v>
      </c>
      <c r="AS1336" s="2">
        <f t="shared" si="518"/>
        <v>0</v>
      </c>
      <c r="AT1336" s="2">
        <f t="shared" si="519"/>
        <v>0</v>
      </c>
      <c r="AU1336" s="2">
        <f t="shared" si="520"/>
        <v>1.8403881545926051E-3</v>
      </c>
      <c r="AW1336" t="s">
        <v>413</v>
      </c>
      <c r="AX1336" t="s">
        <v>536</v>
      </c>
      <c r="BA1336" s="127">
        <v>26</v>
      </c>
      <c r="BB1336" s="130">
        <v>99</v>
      </c>
      <c r="BC1336" s="131">
        <f t="shared" si="500"/>
        <v>26099</v>
      </c>
      <c r="BE1336" s="7" t="s">
        <v>3271</v>
      </c>
    </row>
    <row r="1337" spans="1:57" hidden="1" outlineLevel="1" x14ac:dyDescent="0.2">
      <c r="A1337" t="s">
        <v>2261</v>
      </c>
      <c r="B1337" t="s">
        <v>536</v>
      </c>
      <c r="C1337" s="1">
        <f t="shared" si="511"/>
        <v>349238</v>
      </c>
      <c r="D1337" s="7">
        <f>RANK(N1337,(N1337:P1337,Q1337:AL1337))</f>
        <v>2</v>
      </c>
      <c r="E1337" s="7">
        <f>RANK(O1337,(N1337:P1337,Q1337:AL1337))</f>
        <v>1</v>
      </c>
      <c r="F1337" s="7">
        <f>IF(P1337&gt;0,RANK(P1337,(N1337:P1337,Q1337:AL1337)),0)</f>
        <v>3</v>
      </c>
      <c r="G1337" s="1">
        <f t="shared" si="512"/>
        <v>17063</v>
      </c>
      <c r="H1337" s="2">
        <f t="shared" si="498"/>
        <v>4.8857798979492495E-2</v>
      </c>
      <c r="I1337" s="2"/>
      <c r="J1337" s="2">
        <f t="shared" si="513"/>
        <v>0.37433498072947391</v>
      </c>
      <c r="K1337" s="2">
        <f t="shared" si="514"/>
        <v>0.4231927797089664</v>
      </c>
      <c r="L1337" s="2">
        <f t="shared" si="515"/>
        <v>0.1945779096203735</v>
      </c>
      <c r="M1337" s="2">
        <f t="shared" si="516"/>
        <v>7.89432994118619E-3</v>
      </c>
      <c r="N1337" s="1">
        <v>130732</v>
      </c>
      <c r="O1337" s="1">
        <v>147795</v>
      </c>
      <c r="P1337" s="1">
        <v>67954</v>
      </c>
      <c r="Q1337" s="1">
        <v>1328</v>
      </c>
      <c r="R1337" s="1">
        <v>36</v>
      </c>
      <c r="T1337" s="1">
        <v>1009</v>
      </c>
      <c r="U1337" s="1">
        <v>222</v>
      </c>
      <c r="W1337" s="1">
        <v>3</v>
      </c>
      <c r="Y1337" s="1">
        <v>36</v>
      </c>
      <c r="AC1337" s="1">
        <v>123</v>
      </c>
      <c r="AN1337" s="7">
        <f>IF(Q1337&gt;0,RANK(Q1337,(N1337:P1337,Q1337:AL1337)),0)</f>
        <v>4</v>
      </c>
      <c r="AO1337" s="7">
        <f>IF(R1337&gt;0,RANK(R1337,(N1337:P1337,Q1337:AL1337)),0)</f>
        <v>8</v>
      </c>
      <c r="AP1337" s="7">
        <f>IF(S1337&gt;0,RANK(S1337,(N1337:P1337,Q1337:AL1337)),0)</f>
        <v>0</v>
      </c>
      <c r="AQ1337" s="7">
        <f>IF(T1337&gt;0,RANK(T1337,(N1337:P1337,Q1337:AL1337)),0)</f>
        <v>5</v>
      </c>
      <c r="AR1337" s="2">
        <f t="shared" si="517"/>
        <v>3.8025644402957296E-3</v>
      </c>
      <c r="AS1337" s="2">
        <f t="shared" si="518"/>
        <v>1.0308156615259507E-4</v>
      </c>
      <c r="AT1337" s="2">
        <f t="shared" si="519"/>
        <v>0</v>
      </c>
      <c r="AU1337" s="2">
        <f t="shared" si="520"/>
        <v>2.8891472291102342E-3</v>
      </c>
      <c r="AW1337" t="s">
        <v>2261</v>
      </c>
      <c r="AX1337" t="s">
        <v>536</v>
      </c>
      <c r="BA1337" s="127">
        <v>26</v>
      </c>
      <c r="BB1337" s="130">
        <v>101</v>
      </c>
      <c r="BC1337" s="131">
        <f t="shared" si="500"/>
        <v>26101</v>
      </c>
      <c r="BE1337" s="7" t="s">
        <v>3271</v>
      </c>
    </row>
    <row r="1338" spans="1:57" hidden="1" outlineLevel="1" x14ac:dyDescent="0.2">
      <c r="A1338" t="s">
        <v>2262</v>
      </c>
      <c r="B1338" t="s">
        <v>536</v>
      </c>
      <c r="C1338" s="1">
        <f t="shared" si="511"/>
        <v>11651</v>
      </c>
      <c r="D1338" s="7">
        <f>RANK(N1338,(N1338:P1338,Q1338:AL1338))</f>
        <v>1</v>
      </c>
      <c r="E1338" s="7">
        <f>RANK(O1338,(N1338:P1338,Q1338:AL1338))</f>
        <v>2</v>
      </c>
      <c r="F1338" s="7">
        <f>IF(P1338&gt;0,RANK(P1338,(N1338:P1338,Q1338:AL1338)),0)</f>
        <v>3</v>
      </c>
      <c r="G1338" s="1">
        <f t="shared" si="512"/>
        <v>1702</v>
      </c>
      <c r="H1338" s="2">
        <f t="shared" si="498"/>
        <v>0.14608188138357223</v>
      </c>
      <c r="I1338" s="2"/>
      <c r="J1338" s="2">
        <f t="shared" si="513"/>
        <v>0.44571281435069954</v>
      </c>
      <c r="K1338" s="2">
        <f t="shared" si="514"/>
        <v>0.29963093296712728</v>
      </c>
      <c r="L1338" s="2">
        <f t="shared" si="515"/>
        <v>0.25087975281091751</v>
      </c>
      <c r="M1338" s="2">
        <f t="shared" si="516"/>
        <v>3.7764998712556674E-3</v>
      </c>
      <c r="N1338" s="1">
        <v>5193</v>
      </c>
      <c r="O1338" s="1">
        <v>3491</v>
      </c>
      <c r="P1338" s="1">
        <v>2923</v>
      </c>
      <c r="Q1338" s="1">
        <v>18</v>
      </c>
      <c r="T1338" s="1">
        <v>19</v>
      </c>
      <c r="U1338" s="1">
        <v>4</v>
      </c>
      <c r="AC1338" s="1">
        <v>3</v>
      </c>
      <c r="AN1338" s="7">
        <f>IF(Q1338&gt;0,RANK(Q1338,(N1338:P1338,Q1338:AL1338)),0)</f>
        <v>5</v>
      </c>
      <c r="AO1338" s="7">
        <f>IF(R1338&gt;0,RANK(R1338,(N1338:P1338,Q1338:AL1338)),0)</f>
        <v>0</v>
      </c>
      <c r="AP1338" s="7">
        <f>IF(S1338&gt;0,RANK(S1338,(N1338:P1338,Q1338:AL1338)),0)</f>
        <v>0</v>
      </c>
      <c r="AQ1338" s="7">
        <f>IF(T1338&gt;0,RANK(T1338,(N1338:P1338,Q1338:AL1338)),0)</f>
        <v>4</v>
      </c>
      <c r="AR1338" s="2">
        <f t="shared" si="517"/>
        <v>1.5449317655136898E-3</v>
      </c>
      <c r="AS1338" s="2">
        <f t="shared" si="518"/>
        <v>0</v>
      </c>
      <c r="AT1338" s="2">
        <f t="shared" si="519"/>
        <v>0</v>
      </c>
      <c r="AU1338" s="2">
        <f t="shared" si="520"/>
        <v>1.6307613080422281E-3</v>
      </c>
      <c r="AW1338" t="s">
        <v>2262</v>
      </c>
      <c r="AX1338" t="s">
        <v>536</v>
      </c>
      <c r="BA1338" s="127">
        <v>26</v>
      </c>
      <c r="BB1338" s="130">
        <v>103</v>
      </c>
      <c r="BC1338" s="131">
        <f t="shared" si="500"/>
        <v>26103</v>
      </c>
      <c r="BE1338" s="7" t="s">
        <v>3271</v>
      </c>
    </row>
    <row r="1339" spans="1:57" hidden="1" outlineLevel="1" x14ac:dyDescent="0.2">
      <c r="A1339" t="s">
        <v>394</v>
      </c>
      <c r="B1339" t="s">
        <v>536</v>
      </c>
      <c r="C1339" s="1">
        <f t="shared" si="511"/>
        <v>31629</v>
      </c>
      <c r="D1339" s="7">
        <f>RANK(N1339,(N1339:P1339,Q1339:AL1339))</f>
        <v>1</v>
      </c>
      <c r="E1339" s="7">
        <f>RANK(O1339,(N1339:P1339,Q1339:AL1339))</f>
        <v>2</v>
      </c>
      <c r="F1339" s="7">
        <f>IF(P1339&gt;0,RANK(P1339,(N1339:P1339,Q1339:AL1339)),0)</f>
        <v>3</v>
      </c>
      <c r="G1339" s="1">
        <f t="shared" si="512"/>
        <v>6373</v>
      </c>
      <c r="H1339" s="2">
        <f t="shared" si="498"/>
        <v>0.20149230136899682</v>
      </c>
      <c r="I1339" s="2"/>
      <c r="J1339" s="2">
        <f t="shared" si="513"/>
        <v>0.50706629991463525</v>
      </c>
      <c r="K1339" s="2">
        <f t="shared" si="514"/>
        <v>0.30557399854563849</v>
      </c>
      <c r="L1339" s="2">
        <f t="shared" si="515"/>
        <v>0.18236428594011825</v>
      </c>
      <c r="M1339" s="2">
        <f t="shared" si="516"/>
        <v>4.9954155996080052E-3</v>
      </c>
      <c r="N1339" s="1">
        <v>16038</v>
      </c>
      <c r="O1339" s="1">
        <v>9665</v>
      </c>
      <c r="P1339" s="1">
        <v>5768</v>
      </c>
      <c r="Q1339" s="1">
        <v>61</v>
      </c>
      <c r="T1339" s="1">
        <v>34</v>
      </c>
      <c r="U1339" s="1">
        <v>46</v>
      </c>
      <c r="AC1339" s="1">
        <v>17</v>
      </c>
      <c r="AN1339" s="7">
        <f>IF(Q1339&gt;0,RANK(Q1339,(N1339:P1339,Q1339:AL1339)),0)</f>
        <v>4</v>
      </c>
      <c r="AO1339" s="7">
        <f>IF(R1339&gt;0,RANK(R1339,(N1339:P1339,Q1339:AL1339)),0)</f>
        <v>0</v>
      </c>
      <c r="AP1339" s="7">
        <f>IF(S1339&gt;0,RANK(S1339,(N1339:P1339,Q1339:AL1339)),0)</f>
        <v>0</v>
      </c>
      <c r="AQ1339" s="7">
        <f>IF(T1339&gt;0,RANK(T1339,(N1339:P1339,Q1339:AL1339)),0)</f>
        <v>6</v>
      </c>
      <c r="AR1339" s="2">
        <f t="shared" si="517"/>
        <v>1.9286098201018052E-3</v>
      </c>
      <c r="AS1339" s="2">
        <f t="shared" si="518"/>
        <v>0</v>
      </c>
      <c r="AT1339" s="2">
        <f t="shared" si="519"/>
        <v>0</v>
      </c>
      <c r="AU1339" s="2">
        <f t="shared" si="520"/>
        <v>1.0749628505485472E-3</v>
      </c>
      <c r="AW1339" t="s">
        <v>394</v>
      </c>
      <c r="AX1339" t="s">
        <v>536</v>
      </c>
      <c r="BA1339" s="127">
        <v>26</v>
      </c>
      <c r="BB1339" s="130">
        <v>105</v>
      </c>
      <c r="BC1339" s="131">
        <f t="shared" si="500"/>
        <v>26105</v>
      </c>
      <c r="BE1339" s="7" t="s">
        <v>3271</v>
      </c>
    </row>
    <row r="1340" spans="1:57" hidden="1" outlineLevel="1" x14ac:dyDescent="0.2">
      <c r="A1340" t="s">
        <v>1656</v>
      </c>
      <c r="B1340" t="s">
        <v>536</v>
      </c>
      <c r="C1340" s="1">
        <f t="shared" si="511"/>
        <v>13082</v>
      </c>
      <c r="D1340" s="7">
        <f>RANK(N1340,(N1340:P1340,Q1340:AL1340))</f>
        <v>2</v>
      </c>
      <c r="E1340" s="7">
        <f>RANK(O1340,(N1340:P1340,Q1340:AL1340))</f>
        <v>1</v>
      </c>
      <c r="F1340" s="7">
        <f>IF(P1340&gt;0,RANK(P1340,(N1340:P1340,Q1340:AL1340)),0)</f>
        <v>3</v>
      </c>
      <c r="G1340" s="1">
        <f t="shared" si="512"/>
        <v>273</v>
      </c>
      <c r="H1340" s="2">
        <f t="shared" si="498"/>
        <v>2.0868368750955511E-2</v>
      </c>
      <c r="I1340" s="2"/>
      <c r="J1340" s="2">
        <f t="shared" si="513"/>
        <v>0.36913316006726798</v>
      </c>
      <c r="K1340" s="2">
        <f t="shared" si="514"/>
        <v>0.39000152881822353</v>
      </c>
      <c r="L1340" s="2">
        <f t="shared" si="515"/>
        <v>0.23666106099984713</v>
      </c>
      <c r="M1340" s="2">
        <f t="shared" si="516"/>
        <v>4.2042501146613009E-3</v>
      </c>
      <c r="N1340" s="1">
        <v>4829</v>
      </c>
      <c r="O1340" s="1">
        <v>5102</v>
      </c>
      <c r="P1340" s="1">
        <v>3096</v>
      </c>
      <c r="Q1340" s="1">
        <v>20</v>
      </c>
      <c r="T1340" s="1">
        <v>27</v>
      </c>
      <c r="U1340" s="1">
        <v>5</v>
      </c>
      <c r="Y1340" s="1">
        <v>1</v>
      </c>
      <c r="AC1340" s="1">
        <v>2</v>
      </c>
      <c r="AN1340" s="7">
        <f>IF(Q1340&gt;0,RANK(Q1340,(N1340:P1340,Q1340:AL1340)),0)</f>
        <v>5</v>
      </c>
      <c r="AO1340" s="7">
        <f>IF(R1340&gt;0,RANK(R1340,(N1340:P1340,Q1340:AL1340)),0)</f>
        <v>0</v>
      </c>
      <c r="AP1340" s="7">
        <f>IF(S1340&gt;0,RANK(S1340,(N1340:P1340,Q1340:AL1340)),0)</f>
        <v>0</v>
      </c>
      <c r="AQ1340" s="7">
        <f>IF(T1340&gt;0,RANK(T1340,(N1340:P1340,Q1340:AL1340)),0)</f>
        <v>4</v>
      </c>
      <c r="AR1340" s="2">
        <f t="shared" si="517"/>
        <v>1.5288182235132244E-3</v>
      </c>
      <c r="AS1340" s="2">
        <f t="shared" si="518"/>
        <v>0</v>
      </c>
      <c r="AT1340" s="2">
        <f t="shared" si="519"/>
        <v>0</v>
      </c>
      <c r="AU1340" s="2">
        <f t="shared" si="520"/>
        <v>2.0639046017428527E-3</v>
      </c>
      <c r="AW1340" t="s">
        <v>1656</v>
      </c>
      <c r="AX1340" t="s">
        <v>536</v>
      </c>
      <c r="BA1340" s="127">
        <v>26</v>
      </c>
      <c r="BB1340" s="130">
        <v>107</v>
      </c>
      <c r="BC1340" s="131">
        <f t="shared" si="500"/>
        <v>26107</v>
      </c>
      <c r="BE1340" s="7" t="s">
        <v>3271</v>
      </c>
    </row>
    <row r="1341" spans="1:57" hidden="1" outlineLevel="1" x14ac:dyDescent="0.2">
      <c r="A1341" t="s">
        <v>2299</v>
      </c>
      <c r="B1341" t="s">
        <v>536</v>
      </c>
      <c r="C1341" s="1">
        <f t="shared" si="511"/>
        <v>15835</v>
      </c>
      <c r="D1341" s="7">
        <f>RANK(N1341,(N1341:P1341,Q1341:AL1341))</f>
        <v>1</v>
      </c>
      <c r="E1341" s="7">
        <f>RANK(O1341,(N1341:P1341,Q1341:AL1341))</f>
        <v>2</v>
      </c>
      <c r="F1341" s="7">
        <f>IF(P1341&gt;0,RANK(P1341,(N1341:P1341,Q1341:AL1341)),0)</f>
        <v>3</v>
      </c>
      <c r="G1341" s="1">
        <f t="shared" si="512"/>
        <v>50</v>
      </c>
      <c r="H1341" s="2">
        <f t="shared" si="498"/>
        <v>3.1575623618566467E-3</v>
      </c>
      <c r="I1341" s="2"/>
      <c r="J1341" s="2">
        <f t="shared" si="513"/>
        <v>0.38503315440479952</v>
      </c>
      <c r="K1341" s="2">
        <f t="shared" si="514"/>
        <v>0.38187559204294286</v>
      </c>
      <c r="L1341" s="2">
        <f t="shared" si="515"/>
        <v>0.22810230502052414</v>
      </c>
      <c r="M1341" s="2">
        <f t="shared" si="516"/>
        <v>4.9889485317334281E-3</v>
      </c>
      <c r="N1341" s="1">
        <v>6097</v>
      </c>
      <c r="O1341" s="1">
        <v>6047</v>
      </c>
      <c r="P1341" s="1">
        <v>3612</v>
      </c>
      <c r="Q1341" s="1">
        <v>14</v>
      </c>
      <c r="T1341" s="1">
        <v>31</v>
      </c>
      <c r="U1341" s="1">
        <v>23</v>
      </c>
      <c r="Y1341" s="1">
        <v>4</v>
      </c>
      <c r="AC1341" s="1">
        <v>7</v>
      </c>
      <c r="AN1341" s="7">
        <f>IF(Q1341&gt;0,RANK(Q1341,(N1341:P1341,Q1341:AL1341)),0)</f>
        <v>6</v>
      </c>
      <c r="AO1341" s="7">
        <f>IF(R1341&gt;0,RANK(R1341,(N1341:P1341,Q1341:AL1341)),0)</f>
        <v>0</v>
      </c>
      <c r="AP1341" s="7">
        <f>IF(S1341&gt;0,RANK(S1341,(N1341:P1341,Q1341:AL1341)),0)</f>
        <v>0</v>
      </c>
      <c r="AQ1341" s="7">
        <f>IF(T1341&gt;0,RANK(T1341,(N1341:P1341,Q1341:AL1341)),0)</f>
        <v>4</v>
      </c>
      <c r="AR1341" s="2">
        <f t="shared" si="517"/>
        <v>8.8411746131986102E-4</v>
      </c>
      <c r="AS1341" s="2">
        <f t="shared" si="518"/>
        <v>0</v>
      </c>
      <c r="AT1341" s="2">
        <f t="shared" si="519"/>
        <v>0</v>
      </c>
      <c r="AU1341" s="2">
        <f t="shared" si="520"/>
        <v>1.957688664351121E-3</v>
      </c>
      <c r="AW1341" t="s">
        <v>2299</v>
      </c>
      <c r="AX1341" t="s">
        <v>536</v>
      </c>
      <c r="BA1341" s="127">
        <v>26</v>
      </c>
      <c r="BB1341" s="130">
        <v>109</v>
      </c>
      <c r="BC1341" s="131">
        <f t="shared" si="500"/>
        <v>26109</v>
      </c>
      <c r="BE1341" s="7" t="s">
        <v>3271</v>
      </c>
    </row>
    <row r="1342" spans="1:57" hidden="1" outlineLevel="1" x14ac:dyDescent="0.2">
      <c r="A1342" t="s">
        <v>1060</v>
      </c>
      <c r="B1342" t="s">
        <v>536</v>
      </c>
      <c r="C1342" s="1">
        <f t="shared" si="511"/>
        <v>11082</v>
      </c>
      <c r="D1342" s="7">
        <f>RANK(N1342,(N1342:P1342,Q1342:AL1342))</f>
        <v>1</v>
      </c>
      <c r="E1342" s="7">
        <f>RANK(O1342,(N1342:P1342,Q1342:AL1342))</f>
        <v>2</v>
      </c>
      <c r="F1342" s="7">
        <f>IF(P1342&gt;0,RANK(P1342,(N1342:P1342,Q1342:AL1342)),0)</f>
        <v>3</v>
      </c>
      <c r="G1342" s="1">
        <f t="shared" si="512"/>
        <v>564</v>
      </c>
      <c r="H1342" s="2">
        <f t="shared" si="498"/>
        <v>5.0893340552246889E-2</v>
      </c>
      <c r="I1342" s="2"/>
      <c r="J1342" s="2">
        <f t="shared" si="513"/>
        <v>0.41138783613066232</v>
      </c>
      <c r="K1342" s="2">
        <f t="shared" si="514"/>
        <v>0.36049449557841545</v>
      </c>
      <c r="L1342" s="2">
        <f t="shared" si="515"/>
        <v>0.22441797509474823</v>
      </c>
      <c r="M1342" s="2">
        <f t="shared" si="516"/>
        <v>3.6996931961739976E-3</v>
      </c>
      <c r="N1342" s="1">
        <v>4559</v>
      </c>
      <c r="O1342" s="1">
        <v>3995</v>
      </c>
      <c r="P1342" s="1">
        <v>2487</v>
      </c>
      <c r="Q1342" s="1">
        <v>12</v>
      </c>
      <c r="T1342" s="1">
        <v>23</v>
      </c>
      <c r="U1342" s="1">
        <v>4</v>
      </c>
      <c r="AC1342" s="1">
        <v>2</v>
      </c>
      <c r="AN1342" s="7">
        <f>IF(Q1342&gt;0,RANK(Q1342,(N1342:P1342,Q1342:AL1342)),0)</f>
        <v>5</v>
      </c>
      <c r="AO1342" s="7">
        <f>IF(R1342&gt;0,RANK(R1342,(N1342:P1342,Q1342:AL1342)),0)</f>
        <v>0</v>
      </c>
      <c r="AP1342" s="7">
        <f>IF(S1342&gt;0,RANK(S1342,(N1342:P1342,Q1342:AL1342)),0)</f>
        <v>0</v>
      </c>
      <c r="AQ1342" s="7">
        <f>IF(T1342&gt;0,RANK(T1342,(N1342:P1342,Q1342:AL1342)),0)</f>
        <v>4</v>
      </c>
      <c r="AR1342" s="2">
        <f t="shared" si="517"/>
        <v>1.0828370330265296E-3</v>
      </c>
      <c r="AS1342" s="2">
        <f t="shared" si="518"/>
        <v>0</v>
      </c>
      <c r="AT1342" s="2">
        <f t="shared" si="519"/>
        <v>0</v>
      </c>
      <c r="AU1342" s="2">
        <f t="shared" si="520"/>
        <v>2.0754376466341814E-3</v>
      </c>
      <c r="AW1342" t="s">
        <v>1060</v>
      </c>
      <c r="AX1342" t="s">
        <v>536</v>
      </c>
      <c r="BA1342" s="127">
        <v>26</v>
      </c>
      <c r="BB1342" s="130">
        <v>111</v>
      </c>
      <c r="BC1342" s="131">
        <f t="shared" si="500"/>
        <v>26111</v>
      </c>
      <c r="BE1342" s="7" t="s">
        <v>3271</v>
      </c>
    </row>
    <row r="1343" spans="1:57" hidden="1" outlineLevel="1" x14ac:dyDescent="0.2">
      <c r="A1343" t="s">
        <v>2871</v>
      </c>
      <c r="B1343" t="s">
        <v>536</v>
      </c>
      <c r="C1343" s="1">
        <f t="shared" si="511"/>
        <v>38624</v>
      </c>
      <c r="D1343" s="7">
        <f>RANK(N1343,(N1343:P1343,Q1343:AL1343))</f>
        <v>2</v>
      </c>
      <c r="E1343" s="7">
        <f>RANK(O1343,(N1343:P1343,Q1343:AL1343))</f>
        <v>1</v>
      </c>
      <c r="F1343" s="7">
        <f>IF(P1343&gt;0,RANK(P1343,(N1343:P1343,Q1343:AL1343)),0)</f>
        <v>3</v>
      </c>
      <c r="G1343" s="1">
        <f t="shared" si="512"/>
        <v>2767</v>
      </c>
      <c r="H1343" s="2">
        <f t="shared" si="498"/>
        <v>7.16393951946976E-2</v>
      </c>
      <c r="I1343" s="2"/>
      <c r="J1343" s="2">
        <f t="shared" si="513"/>
        <v>0.34646851698425851</v>
      </c>
      <c r="K1343" s="2">
        <f t="shared" si="514"/>
        <v>0.4181079121789561</v>
      </c>
      <c r="L1343" s="2">
        <f t="shared" si="515"/>
        <v>0.2315917564208782</v>
      </c>
      <c r="M1343" s="2">
        <f t="shared" si="516"/>
        <v>3.8318144159071865E-3</v>
      </c>
      <c r="N1343" s="1">
        <v>13382</v>
      </c>
      <c r="O1343" s="1">
        <v>16149</v>
      </c>
      <c r="P1343" s="1">
        <v>8945</v>
      </c>
      <c r="Q1343" s="1">
        <v>52</v>
      </c>
      <c r="R1343" s="1">
        <v>3</v>
      </c>
      <c r="T1343" s="1">
        <v>51</v>
      </c>
      <c r="U1343" s="1">
        <v>21</v>
      </c>
      <c r="Y1343" s="1">
        <v>10</v>
      </c>
      <c r="AC1343" s="1">
        <v>11</v>
      </c>
      <c r="AN1343" s="7">
        <f>IF(Q1343&gt;0,RANK(Q1343,(N1343:P1343,Q1343:AL1343)),0)</f>
        <v>4</v>
      </c>
      <c r="AO1343" s="7">
        <f>IF(R1343&gt;0,RANK(R1343,(N1343:P1343,Q1343:AL1343)),0)</f>
        <v>9</v>
      </c>
      <c r="AP1343" s="7">
        <f>IF(S1343&gt;0,RANK(S1343,(N1343:P1343,Q1343:AL1343)),0)</f>
        <v>0</v>
      </c>
      <c r="AQ1343" s="7">
        <f>IF(T1343&gt;0,RANK(T1343,(N1343:P1343,Q1343:AL1343)),0)</f>
        <v>5</v>
      </c>
      <c r="AR1343" s="2">
        <f t="shared" si="517"/>
        <v>1.3463131731565865E-3</v>
      </c>
      <c r="AS1343" s="2">
        <f t="shared" si="518"/>
        <v>7.7671913835956921E-5</v>
      </c>
      <c r="AT1343" s="2">
        <f t="shared" si="519"/>
        <v>0</v>
      </c>
      <c r="AU1343" s="2">
        <f t="shared" si="520"/>
        <v>1.3204225352112676E-3</v>
      </c>
      <c r="AW1343" t="s">
        <v>2871</v>
      </c>
      <c r="AX1343" t="s">
        <v>536</v>
      </c>
      <c r="BA1343" s="127">
        <v>26</v>
      </c>
      <c r="BB1343" s="130">
        <v>113</v>
      </c>
      <c r="BC1343" s="131">
        <f t="shared" si="500"/>
        <v>26113</v>
      </c>
      <c r="BE1343" s="7" t="s">
        <v>3271</v>
      </c>
    </row>
    <row r="1344" spans="1:57" hidden="1" outlineLevel="1" x14ac:dyDescent="0.2">
      <c r="A1344" t="s">
        <v>2300</v>
      </c>
      <c r="B1344" t="s">
        <v>536</v>
      </c>
      <c r="C1344" s="1">
        <f t="shared" si="511"/>
        <v>6058</v>
      </c>
      <c r="D1344" s="7">
        <f>RANK(N1344,(N1344:P1344,Q1344:AL1344))</f>
        <v>2</v>
      </c>
      <c r="E1344" s="7">
        <f>RANK(O1344,(N1344:P1344,Q1344:AL1344))</f>
        <v>1</v>
      </c>
      <c r="F1344" s="7">
        <f>IF(P1344&gt;0,RANK(P1344,(N1344:P1344,Q1344:AL1344)),0)</f>
        <v>3</v>
      </c>
      <c r="G1344" s="1">
        <f t="shared" si="512"/>
        <v>936</v>
      </c>
      <c r="H1344" s="2">
        <f t="shared" si="498"/>
        <v>0.15450643776824036</v>
      </c>
      <c r="I1344" s="2"/>
      <c r="J1344" s="2">
        <f t="shared" si="513"/>
        <v>0.31247936612743482</v>
      </c>
      <c r="K1344" s="2">
        <f t="shared" si="514"/>
        <v>0.46698580389567512</v>
      </c>
      <c r="L1344" s="2">
        <f t="shared" si="515"/>
        <v>0.21558270056124135</v>
      </c>
      <c r="M1344" s="2">
        <f t="shared" si="516"/>
        <v>4.952129415648765E-3</v>
      </c>
      <c r="N1344" s="1">
        <v>1893</v>
      </c>
      <c r="O1344" s="1">
        <v>2829</v>
      </c>
      <c r="P1344" s="1">
        <v>1306</v>
      </c>
      <c r="Q1344" s="1">
        <v>5</v>
      </c>
      <c r="T1344" s="1">
        <v>17</v>
      </c>
      <c r="U1344" s="1">
        <v>4</v>
      </c>
      <c r="Y1344" s="1">
        <v>2</v>
      </c>
      <c r="AC1344" s="1">
        <v>2</v>
      </c>
      <c r="AN1344" s="7">
        <f>IF(Q1344&gt;0,RANK(Q1344,(N1344:P1344,Q1344:AL1344)),0)</f>
        <v>5</v>
      </c>
      <c r="AO1344" s="7">
        <f>IF(R1344&gt;0,RANK(R1344,(N1344:P1344,Q1344:AL1344)),0)</f>
        <v>0</v>
      </c>
      <c r="AP1344" s="7">
        <f>IF(S1344&gt;0,RANK(S1344,(N1344:P1344,Q1344:AL1344)),0)</f>
        <v>0</v>
      </c>
      <c r="AQ1344" s="7">
        <f>IF(T1344&gt;0,RANK(T1344,(N1344:P1344,Q1344:AL1344)),0)</f>
        <v>4</v>
      </c>
      <c r="AR1344" s="2">
        <f t="shared" si="517"/>
        <v>8.2535490260812153E-4</v>
      </c>
      <c r="AS1344" s="2">
        <f t="shared" si="518"/>
        <v>0</v>
      </c>
      <c r="AT1344" s="2">
        <f t="shared" si="519"/>
        <v>0</v>
      </c>
      <c r="AU1344" s="2">
        <f t="shared" si="520"/>
        <v>2.8062066688676131E-3</v>
      </c>
      <c r="AW1344" t="s">
        <v>2300</v>
      </c>
      <c r="AX1344" t="s">
        <v>536</v>
      </c>
      <c r="BA1344" s="127">
        <v>26</v>
      </c>
      <c r="BB1344" s="130">
        <v>115</v>
      </c>
      <c r="BC1344" s="131">
        <f t="shared" si="500"/>
        <v>26115</v>
      </c>
      <c r="BE1344" s="7" t="s">
        <v>3271</v>
      </c>
    </row>
    <row r="1345" spans="1:57" hidden="1" outlineLevel="1" x14ac:dyDescent="0.2">
      <c r="A1345" t="s">
        <v>1371</v>
      </c>
      <c r="B1345" t="s">
        <v>536</v>
      </c>
      <c r="C1345" s="1">
        <f t="shared" si="511"/>
        <v>59031</v>
      </c>
      <c r="D1345" s="7">
        <f>RANK(N1345,(N1345:P1345,Q1345:AL1345))</f>
        <v>1</v>
      </c>
      <c r="E1345" s="7">
        <f>RANK(O1345,(N1345:P1345,Q1345:AL1345))</f>
        <v>2</v>
      </c>
      <c r="F1345" s="7">
        <f>IF(P1345&gt;0,RANK(P1345,(N1345:P1345,Q1345:AL1345)),0)</f>
        <v>3</v>
      </c>
      <c r="G1345" s="1">
        <f t="shared" si="512"/>
        <v>4707</v>
      </c>
      <c r="H1345" s="2">
        <f t="shared" si="498"/>
        <v>7.9737764903186459E-2</v>
      </c>
      <c r="I1345" s="2"/>
      <c r="J1345" s="2">
        <f t="shared" si="513"/>
        <v>0.42277786247903643</v>
      </c>
      <c r="K1345" s="2">
        <f t="shared" si="514"/>
        <v>0.34304009757584997</v>
      </c>
      <c r="L1345" s="2">
        <f t="shared" si="515"/>
        <v>0.22955735122223916</v>
      </c>
      <c r="M1345" s="2">
        <f t="shared" si="516"/>
        <v>4.6246887228744982E-3</v>
      </c>
      <c r="N1345" s="1">
        <v>24957</v>
      </c>
      <c r="O1345" s="1">
        <v>20250</v>
      </c>
      <c r="P1345" s="1">
        <v>13551</v>
      </c>
      <c r="Q1345" s="1">
        <v>84</v>
      </c>
      <c r="T1345" s="1">
        <v>138</v>
      </c>
      <c r="U1345" s="1">
        <v>27</v>
      </c>
      <c r="Y1345" s="1">
        <v>5</v>
      </c>
      <c r="AC1345" s="1">
        <v>19</v>
      </c>
      <c r="AN1345" s="7">
        <f>IF(Q1345&gt;0,RANK(Q1345,(N1345:P1345,Q1345:AL1345)),0)</f>
        <v>5</v>
      </c>
      <c r="AO1345" s="7">
        <f>IF(R1345&gt;0,RANK(R1345,(N1345:P1345,Q1345:AL1345)),0)</f>
        <v>0</v>
      </c>
      <c r="AP1345" s="7">
        <f>IF(S1345&gt;0,RANK(S1345,(N1345:P1345,Q1345:AL1345)),0)</f>
        <v>0</v>
      </c>
      <c r="AQ1345" s="7">
        <f>IF(T1345&gt;0,RANK(T1345,(N1345:P1345,Q1345:AL1345)),0)</f>
        <v>4</v>
      </c>
      <c r="AR1345" s="2">
        <f t="shared" si="517"/>
        <v>1.4229811454998221E-3</v>
      </c>
      <c r="AS1345" s="2">
        <f t="shared" si="518"/>
        <v>0</v>
      </c>
      <c r="AT1345" s="2">
        <f t="shared" si="519"/>
        <v>0</v>
      </c>
      <c r="AU1345" s="2">
        <f t="shared" si="520"/>
        <v>2.3377547390354219E-3</v>
      </c>
      <c r="AW1345" t="s">
        <v>1371</v>
      </c>
      <c r="AX1345" t="s">
        <v>536</v>
      </c>
      <c r="BA1345" s="127">
        <v>26</v>
      </c>
      <c r="BB1345" s="130">
        <v>117</v>
      </c>
      <c r="BC1345" s="131">
        <f t="shared" si="500"/>
        <v>26117</v>
      </c>
      <c r="BE1345" s="7" t="s">
        <v>3271</v>
      </c>
    </row>
    <row r="1346" spans="1:57" hidden="1" outlineLevel="1" x14ac:dyDescent="0.2">
      <c r="A1346" t="s">
        <v>2630</v>
      </c>
      <c r="B1346" t="s">
        <v>536</v>
      </c>
      <c r="C1346" s="1">
        <f t="shared" si="511"/>
        <v>22780</v>
      </c>
      <c r="D1346" s="7">
        <f>RANK(N1346,(N1346:P1346,Q1346:AL1346))</f>
        <v>1</v>
      </c>
      <c r="E1346" s="7">
        <f>RANK(O1346,(N1346:P1346,Q1346:AL1346))</f>
        <v>2</v>
      </c>
      <c r="F1346" s="7">
        <f>IF(P1346&gt;0,RANK(P1346,(N1346:P1346,Q1346:AL1346)),0)</f>
        <v>3</v>
      </c>
      <c r="G1346" s="1">
        <f t="shared" si="512"/>
        <v>310</v>
      </c>
      <c r="H1346" s="2">
        <f t="shared" si="498"/>
        <v>1.3608428446005268E-2</v>
      </c>
      <c r="I1346" s="2"/>
      <c r="J1346" s="2">
        <f t="shared" si="513"/>
        <v>0.38323090430201934</v>
      </c>
      <c r="K1346" s="2">
        <f t="shared" si="514"/>
        <v>0.36962247585601404</v>
      </c>
      <c r="L1346" s="2">
        <f t="shared" si="515"/>
        <v>0.24161545215100966</v>
      </c>
      <c r="M1346" s="2">
        <f t="shared" si="516"/>
        <v>5.5311676909569618E-3</v>
      </c>
      <c r="N1346" s="1">
        <v>8730</v>
      </c>
      <c r="O1346" s="1">
        <v>8420</v>
      </c>
      <c r="P1346" s="1">
        <v>5504</v>
      </c>
      <c r="Q1346" s="1">
        <v>51</v>
      </c>
      <c r="T1346" s="1">
        <v>50</v>
      </c>
      <c r="U1346" s="1">
        <v>16</v>
      </c>
      <c r="Y1346" s="1">
        <v>1</v>
      </c>
      <c r="AC1346" s="1">
        <v>8</v>
      </c>
      <c r="AN1346" s="7">
        <f>IF(Q1346&gt;0,RANK(Q1346,(N1346:P1346,Q1346:AL1346)),0)</f>
        <v>4</v>
      </c>
      <c r="AO1346" s="7">
        <f>IF(R1346&gt;0,RANK(R1346,(N1346:P1346,Q1346:AL1346)),0)</f>
        <v>0</v>
      </c>
      <c r="AP1346" s="7">
        <f>IF(S1346&gt;0,RANK(S1346,(N1346:P1346,Q1346:AL1346)),0)</f>
        <v>0</v>
      </c>
      <c r="AQ1346" s="7">
        <f>IF(T1346&gt;0,RANK(T1346,(N1346:P1346,Q1346:AL1346)),0)</f>
        <v>5</v>
      </c>
      <c r="AR1346" s="2">
        <f t="shared" si="517"/>
        <v>2.2388059701492539E-3</v>
      </c>
      <c r="AS1346" s="2">
        <f t="shared" si="518"/>
        <v>0</v>
      </c>
      <c r="AT1346" s="2">
        <f t="shared" si="519"/>
        <v>0</v>
      </c>
      <c r="AU1346" s="2">
        <f t="shared" si="520"/>
        <v>2.1949078138718174E-3</v>
      </c>
      <c r="AW1346" t="s">
        <v>2630</v>
      </c>
      <c r="AX1346" t="s">
        <v>536</v>
      </c>
      <c r="BA1346" s="127">
        <v>26</v>
      </c>
      <c r="BB1346" s="130">
        <v>119</v>
      </c>
      <c r="BC1346" s="131">
        <f t="shared" si="500"/>
        <v>26119</v>
      </c>
      <c r="BE1346" s="7" t="s">
        <v>3271</v>
      </c>
    </row>
    <row r="1347" spans="1:57" hidden="1" outlineLevel="1" x14ac:dyDescent="0.2">
      <c r="A1347" t="s">
        <v>1689</v>
      </c>
      <c r="B1347" t="s">
        <v>536</v>
      </c>
      <c r="C1347" s="1">
        <f t="shared" si="511"/>
        <v>4791</v>
      </c>
      <c r="D1347" s="7">
        <f>RANK(N1347,(N1347:P1347,Q1347:AL1347))</f>
        <v>1</v>
      </c>
      <c r="E1347" s="7">
        <f>RANK(O1347,(N1347:P1347,Q1347:AL1347))</f>
        <v>2</v>
      </c>
      <c r="F1347" s="7">
        <f>IF(P1347&gt;0,RANK(P1347,(N1347:P1347,Q1347:AL1347)),0)</f>
        <v>3</v>
      </c>
      <c r="G1347" s="1">
        <f t="shared" si="512"/>
        <v>109</v>
      </c>
      <c r="H1347" s="2">
        <f t="shared" si="498"/>
        <v>2.2750991442287621E-2</v>
      </c>
      <c r="I1347" s="2"/>
      <c r="J1347" s="2">
        <f t="shared" si="513"/>
        <v>0.39720308912544355</v>
      </c>
      <c r="K1347" s="2">
        <f t="shared" si="514"/>
        <v>0.3744520976831559</v>
      </c>
      <c r="L1347" s="2">
        <f t="shared" si="515"/>
        <v>0.22479649342517219</v>
      </c>
      <c r="M1347" s="2">
        <f t="shared" si="516"/>
        <v>3.5483197662283528E-3</v>
      </c>
      <c r="N1347" s="1">
        <v>1903</v>
      </c>
      <c r="O1347" s="1">
        <v>1794</v>
      </c>
      <c r="P1347" s="1">
        <v>1077</v>
      </c>
      <c r="Q1347" s="1">
        <v>9</v>
      </c>
      <c r="T1347" s="1">
        <v>6</v>
      </c>
      <c r="AC1347" s="1">
        <v>2</v>
      </c>
      <c r="AN1347" s="7">
        <f>IF(Q1347&gt;0,RANK(Q1347,(N1347:P1347,Q1347:AL1347)),0)</f>
        <v>4</v>
      </c>
      <c r="AO1347" s="7">
        <f>IF(R1347&gt;0,RANK(R1347,(N1347:P1347,Q1347:AL1347)),0)</f>
        <v>0</v>
      </c>
      <c r="AP1347" s="7">
        <f>IF(S1347&gt;0,RANK(S1347,(N1347:P1347,Q1347:AL1347)),0)</f>
        <v>0</v>
      </c>
      <c r="AQ1347" s="7">
        <f>IF(T1347&gt;0,RANK(T1347,(N1347:P1347,Q1347:AL1347)),0)</f>
        <v>5</v>
      </c>
      <c r="AR1347" s="2">
        <f t="shared" si="517"/>
        <v>1.878522229179712E-3</v>
      </c>
      <c r="AS1347" s="2">
        <f t="shared" si="518"/>
        <v>0</v>
      </c>
      <c r="AT1347" s="2">
        <f t="shared" si="519"/>
        <v>0</v>
      </c>
      <c r="AU1347" s="2">
        <f t="shared" si="520"/>
        <v>1.2523481527864746E-3</v>
      </c>
      <c r="AW1347" t="s">
        <v>1689</v>
      </c>
      <c r="AX1347" t="s">
        <v>536</v>
      </c>
      <c r="BA1347" s="127">
        <v>26</v>
      </c>
      <c r="BB1347" s="130">
        <v>121</v>
      </c>
      <c r="BC1347" s="131">
        <f t="shared" si="500"/>
        <v>26121</v>
      </c>
      <c r="BE1347" s="7" t="s">
        <v>3271</v>
      </c>
    </row>
    <row r="1348" spans="1:57" hidden="1" outlineLevel="1" x14ac:dyDescent="0.2">
      <c r="A1348" t="s">
        <v>1690</v>
      </c>
      <c r="B1348" t="s">
        <v>536</v>
      </c>
      <c r="C1348" s="1">
        <f t="shared" si="511"/>
        <v>71948</v>
      </c>
      <c r="D1348" s="7">
        <f>RANK(N1348,(N1348:P1348,Q1348:AL1348))</f>
        <v>1</v>
      </c>
      <c r="E1348" s="7">
        <f>RANK(O1348,(N1348:P1348,Q1348:AL1348))</f>
        <v>2</v>
      </c>
      <c r="F1348" s="7">
        <f>IF(P1348&gt;0,RANK(P1348,(N1348:P1348,Q1348:AL1348)),0)</f>
        <v>3</v>
      </c>
      <c r="G1348" s="1">
        <f t="shared" si="512"/>
        <v>8746</v>
      </c>
      <c r="H1348" s="2">
        <f t="shared" si="498"/>
        <v>0.12156001556679824</v>
      </c>
      <c r="I1348" s="2"/>
      <c r="J1348" s="2">
        <f t="shared" si="513"/>
        <v>0.4519236114971924</v>
      </c>
      <c r="K1348" s="2">
        <f t="shared" si="514"/>
        <v>0.33036359593039416</v>
      </c>
      <c r="L1348" s="2">
        <f t="shared" si="515"/>
        <v>0.2122088174792906</v>
      </c>
      <c r="M1348" s="2">
        <f t="shared" si="516"/>
        <v>5.5039750931228371E-3</v>
      </c>
      <c r="N1348" s="1">
        <v>32515</v>
      </c>
      <c r="O1348" s="1">
        <v>23769</v>
      </c>
      <c r="P1348" s="1">
        <v>15268</v>
      </c>
      <c r="Q1348" s="1">
        <v>97</v>
      </c>
      <c r="T1348" s="1">
        <v>193</v>
      </c>
      <c r="U1348" s="1">
        <v>79</v>
      </c>
      <c r="Y1348" s="1">
        <v>4</v>
      </c>
      <c r="AC1348" s="1">
        <v>23</v>
      </c>
      <c r="AN1348" s="7">
        <f>IF(Q1348&gt;0,RANK(Q1348,(N1348:P1348,Q1348:AL1348)),0)</f>
        <v>5</v>
      </c>
      <c r="AO1348" s="7">
        <f>IF(R1348&gt;0,RANK(R1348,(N1348:P1348,Q1348:AL1348)),0)</f>
        <v>0</v>
      </c>
      <c r="AP1348" s="7">
        <f>IF(S1348&gt;0,RANK(S1348,(N1348:P1348,Q1348:AL1348)),0)</f>
        <v>0</v>
      </c>
      <c r="AQ1348" s="7">
        <f>IF(T1348&gt;0,RANK(T1348,(N1348:P1348,Q1348:AL1348)),0)</f>
        <v>4</v>
      </c>
      <c r="AR1348" s="2">
        <f t="shared" si="517"/>
        <v>1.3481959192750319E-3</v>
      </c>
      <c r="AS1348" s="2">
        <f t="shared" si="518"/>
        <v>0</v>
      </c>
      <c r="AT1348" s="2">
        <f t="shared" si="519"/>
        <v>0</v>
      </c>
      <c r="AU1348" s="2">
        <f t="shared" si="520"/>
        <v>2.6824929115472286E-3</v>
      </c>
      <c r="AW1348" t="s">
        <v>1690</v>
      </c>
      <c r="AX1348" t="s">
        <v>536</v>
      </c>
      <c r="BA1348" s="127">
        <v>26</v>
      </c>
      <c r="BB1348" s="130">
        <v>123</v>
      </c>
      <c r="BC1348" s="131">
        <f t="shared" si="500"/>
        <v>26123</v>
      </c>
      <c r="BE1348" s="7" t="s">
        <v>3271</v>
      </c>
    </row>
    <row r="1349" spans="1:57" hidden="1" outlineLevel="1" x14ac:dyDescent="0.2">
      <c r="A1349" t="s">
        <v>1691</v>
      </c>
      <c r="B1349" t="s">
        <v>536</v>
      </c>
      <c r="C1349" s="1">
        <f t="shared" si="511"/>
        <v>17916</v>
      </c>
      <c r="D1349" s="7">
        <f>RANK(N1349,(N1349:P1349,Q1349:AL1349))</f>
        <v>2</v>
      </c>
      <c r="E1349" s="7">
        <f>RANK(O1349,(N1349:P1349,Q1349:AL1349))</f>
        <v>1</v>
      </c>
      <c r="F1349" s="7">
        <f>IF(P1349&gt;0,RANK(P1349,(N1349:P1349,Q1349:AL1349)),0)</f>
        <v>3</v>
      </c>
      <c r="G1349" s="1">
        <f t="shared" si="512"/>
        <v>878</v>
      </c>
      <c r="H1349" s="2">
        <f t="shared" ref="H1349:H1412" si="521">G1349/C1349</f>
        <v>4.9006474659522216E-2</v>
      </c>
      <c r="I1349" s="2"/>
      <c r="J1349" s="2">
        <f t="shared" si="513"/>
        <v>0.36029247599910696</v>
      </c>
      <c r="K1349" s="2">
        <f t="shared" si="514"/>
        <v>0.40929895065862915</v>
      </c>
      <c r="L1349" s="2">
        <f t="shared" si="515"/>
        <v>0.22638981915606163</v>
      </c>
      <c r="M1349" s="2">
        <f t="shared" si="516"/>
        <v>4.0187541862022613E-3</v>
      </c>
      <c r="N1349" s="1">
        <v>6455</v>
      </c>
      <c r="O1349" s="1">
        <v>7333</v>
      </c>
      <c r="P1349" s="1">
        <v>4056</v>
      </c>
      <c r="Q1349" s="1">
        <v>19</v>
      </c>
      <c r="R1349" s="1">
        <v>4</v>
      </c>
      <c r="T1349" s="1">
        <v>26</v>
      </c>
      <c r="U1349" s="1">
        <v>18</v>
      </c>
      <c r="AC1349" s="1">
        <v>5</v>
      </c>
      <c r="AN1349" s="7">
        <f>IF(Q1349&gt;0,RANK(Q1349,(N1349:P1349,Q1349:AL1349)),0)</f>
        <v>5</v>
      </c>
      <c r="AO1349" s="7">
        <f>IF(R1349&gt;0,RANK(R1349,(N1349:P1349,Q1349:AL1349)),0)</f>
        <v>8</v>
      </c>
      <c r="AP1349" s="7">
        <f>IF(S1349&gt;0,RANK(S1349,(N1349:P1349,Q1349:AL1349)),0)</f>
        <v>0</v>
      </c>
      <c r="AQ1349" s="7">
        <f>IF(T1349&gt;0,RANK(T1349,(N1349:P1349,Q1349:AL1349)),0)</f>
        <v>4</v>
      </c>
      <c r="AR1349" s="2">
        <f t="shared" si="517"/>
        <v>1.0605045769144898E-3</v>
      </c>
      <c r="AS1349" s="2">
        <f t="shared" si="518"/>
        <v>2.2326412145568208E-4</v>
      </c>
      <c r="AT1349" s="2">
        <f t="shared" si="519"/>
        <v>0</v>
      </c>
      <c r="AU1349" s="2">
        <f t="shared" si="520"/>
        <v>1.4512167894619335E-3</v>
      </c>
      <c r="AW1349" t="s">
        <v>1691</v>
      </c>
      <c r="AX1349" t="s">
        <v>536</v>
      </c>
      <c r="BA1349" s="127">
        <v>26</v>
      </c>
      <c r="BB1349" s="130">
        <v>125</v>
      </c>
      <c r="BC1349" s="131">
        <f t="shared" si="500"/>
        <v>26125</v>
      </c>
      <c r="BE1349" s="7" t="s">
        <v>3271</v>
      </c>
    </row>
    <row r="1350" spans="1:57" hidden="1" outlineLevel="1" x14ac:dyDescent="0.2">
      <c r="A1350" t="s">
        <v>1080</v>
      </c>
      <c r="B1350" t="s">
        <v>536</v>
      </c>
      <c r="C1350" s="1">
        <f t="shared" si="511"/>
        <v>555760</v>
      </c>
      <c r="D1350" s="7">
        <f>RANK(N1350,(N1350:P1350,Q1350:AL1350))</f>
        <v>2</v>
      </c>
      <c r="E1350" s="7">
        <f>RANK(O1350,(N1350:P1350,Q1350:AL1350))</f>
        <v>1</v>
      </c>
      <c r="F1350" s="7">
        <f>IF(P1350&gt;0,RANK(P1350,(N1350:P1350,Q1350:AL1350)),0)</f>
        <v>3</v>
      </c>
      <c r="G1350" s="1">
        <f t="shared" si="512"/>
        <v>27427</v>
      </c>
      <c r="H1350" s="2">
        <f t="shared" si="521"/>
        <v>4.9350439038433856E-2</v>
      </c>
      <c r="I1350" s="2"/>
      <c r="J1350" s="2">
        <f t="shared" si="513"/>
        <v>0.38637721318554774</v>
      </c>
      <c r="K1350" s="2">
        <f t="shared" si="514"/>
        <v>0.43572765222398158</v>
      </c>
      <c r="L1350" s="2">
        <f t="shared" si="515"/>
        <v>0.17077695408089824</v>
      </c>
      <c r="M1350" s="2">
        <f t="shared" si="516"/>
        <v>7.1181805095724415E-3</v>
      </c>
      <c r="N1350" s="1">
        <v>214733</v>
      </c>
      <c r="O1350" s="1">
        <v>242160</v>
      </c>
      <c r="P1350" s="1">
        <v>94911</v>
      </c>
      <c r="Q1350" s="1">
        <v>2231</v>
      </c>
      <c r="R1350" s="1">
        <v>20</v>
      </c>
      <c r="T1350" s="1">
        <v>1125</v>
      </c>
      <c r="U1350" s="1">
        <v>325</v>
      </c>
      <c r="W1350" s="1">
        <v>1</v>
      </c>
      <c r="Y1350" s="1">
        <v>69</v>
      </c>
      <c r="AC1350" s="1">
        <v>185</v>
      </c>
      <c r="AN1350" s="7">
        <f>IF(Q1350&gt;0,RANK(Q1350,(N1350:P1350,Q1350:AL1350)),0)</f>
        <v>4</v>
      </c>
      <c r="AO1350" s="7">
        <f>IF(R1350&gt;0,RANK(R1350,(N1350:P1350,Q1350:AL1350)),0)</f>
        <v>9</v>
      </c>
      <c r="AP1350" s="7">
        <f>IF(S1350&gt;0,RANK(S1350,(N1350:P1350,Q1350:AL1350)),0)</f>
        <v>0</v>
      </c>
      <c r="AQ1350" s="7">
        <f>IF(T1350&gt;0,RANK(T1350,(N1350:P1350,Q1350:AL1350)),0)</f>
        <v>5</v>
      </c>
      <c r="AR1350" s="2">
        <f t="shared" si="517"/>
        <v>4.0143227292356413E-3</v>
      </c>
      <c r="AS1350" s="2">
        <f t="shared" si="518"/>
        <v>3.5986756873470565E-5</v>
      </c>
      <c r="AT1350" s="2">
        <f t="shared" si="519"/>
        <v>0</v>
      </c>
      <c r="AU1350" s="2">
        <f t="shared" si="520"/>
        <v>2.024255074132719E-3</v>
      </c>
      <c r="AW1350" t="s">
        <v>1080</v>
      </c>
      <c r="AX1350" t="s">
        <v>536</v>
      </c>
      <c r="BA1350" s="127">
        <v>26</v>
      </c>
      <c r="BB1350" s="130">
        <v>127</v>
      </c>
      <c r="BC1350" s="131">
        <f t="shared" si="500"/>
        <v>26127</v>
      </c>
      <c r="BE1350" s="7" t="s">
        <v>3271</v>
      </c>
    </row>
    <row r="1351" spans="1:57" hidden="1" outlineLevel="1" x14ac:dyDescent="0.2">
      <c r="A1351" t="s">
        <v>1081</v>
      </c>
      <c r="B1351" t="s">
        <v>536</v>
      </c>
      <c r="C1351" s="1">
        <f t="shared" si="511"/>
        <v>10557</v>
      </c>
      <c r="D1351" s="7">
        <f>RANK(N1351,(N1351:P1351,Q1351:AL1351))</f>
        <v>2</v>
      </c>
      <c r="E1351" s="7">
        <f>RANK(O1351,(N1351:P1351,Q1351:AL1351))</f>
        <v>1</v>
      </c>
      <c r="F1351" s="7">
        <f>IF(P1351&gt;0,RANK(P1351,(N1351:P1351,Q1351:AL1351)),0)</f>
        <v>3</v>
      </c>
      <c r="G1351" s="1">
        <f t="shared" si="512"/>
        <v>98</v>
      </c>
      <c r="H1351" s="2">
        <f t="shared" si="521"/>
        <v>9.2829402292317897E-3</v>
      </c>
      <c r="I1351" s="2"/>
      <c r="J1351" s="2">
        <f t="shared" si="513"/>
        <v>0.36430804205740269</v>
      </c>
      <c r="K1351" s="2">
        <f t="shared" si="514"/>
        <v>0.37359098228663445</v>
      </c>
      <c r="L1351" s="2">
        <f t="shared" si="515"/>
        <v>0.25698588614189638</v>
      </c>
      <c r="M1351" s="2">
        <f t="shared" si="516"/>
        <v>5.1150895140664177E-3</v>
      </c>
      <c r="N1351" s="1">
        <v>3846</v>
      </c>
      <c r="O1351" s="1">
        <v>3944</v>
      </c>
      <c r="P1351" s="1">
        <v>2713</v>
      </c>
      <c r="Q1351" s="1">
        <v>17</v>
      </c>
      <c r="R1351" s="1">
        <v>3</v>
      </c>
      <c r="T1351" s="1">
        <v>24</v>
      </c>
      <c r="U1351" s="1">
        <v>5</v>
      </c>
      <c r="Y1351" s="1">
        <v>1</v>
      </c>
      <c r="AC1351" s="1">
        <v>4</v>
      </c>
      <c r="AN1351" s="7">
        <f>IF(Q1351&gt;0,RANK(Q1351,(N1351:P1351,Q1351:AL1351)),0)</f>
        <v>5</v>
      </c>
      <c r="AO1351" s="7">
        <f>IF(R1351&gt;0,RANK(R1351,(N1351:P1351,Q1351:AL1351)),0)</f>
        <v>8</v>
      </c>
      <c r="AP1351" s="7">
        <f>IF(S1351&gt;0,RANK(S1351,(N1351:P1351,Q1351:AL1351)),0)</f>
        <v>0</v>
      </c>
      <c r="AQ1351" s="7">
        <f>IF(T1351&gt;0,RANK(T1351,(N1351:P1351,Q1351:AL1351)),0)</f>
        <v>4</v>
      </c>
      <c r="AR1351" s="2">
        <f t="shared" si="517"/>
        <v>1.6103059581320451E-3</v>
      </c>
      <c r="AS1351" s="2">
        <f t="shared" si="518"/>
        <v>2.841716396703609E-4</v>
      </c>
      <c r="AT1351" s="2">
        <f t="shared" si="519"/>
        <v>0</v>
      </c>
      <c r="AU1351" s="2">
        <f t="shared" si="520"/>
        <v>2.2733731173628872E-3</v>
      </c>
      <c r="AW1351" t="s">
        <v>1081</v>
      </c>
      <c r="AX1351" t="s">
        <v>536</v>
      </c>
      <c r="BA1351" s="127">
        <v>26</v>
      </c>
      <c r="BB1351" s="130">
        <v>129</v>
      </c>
      <c r="BC1351" s="131">
        <f t="shared" ref="BC1351:BC1369" si="522">BA1351*1000+BB1351</f>
        <v>26129</v>
      </c>
      <c r="BE1351" s="7" t="s">
        <v>3271</v>
      </c>
    </row>
    <row r="1352" spans="1:57" hidden="1" outlineLevel="1" x14ac:dyDescent="0.2">
      <c r="A1352" t="s">
        <v>1911</v>
      </c>
      <c r="B1352" t="s">
        <v>536</v>
      </c>
      <c r="C1352" s="1">
        <f t="shared" ref="C1352:C1371" si="523">SUM(N1352:AL1352)</f>
        <v>9126</v>
      </c>
      <c r="D1352" s="7">
        <f>RANK(N1352,(N1352:P1352,Q1352:AL1352))</f>
        <v>1</v>
      </c>
      <c r="E1352" s="7">
        <f>RANK(O1352,(N1352:P1352,Q1352:AL1352))</f>
        <v>2</v>
      </c>
      <c r="F1352" s="7">
        <f>IF(P1352&gt;0,RANK(P1352,(N1352:P1352,Q1352:AL1352)),0)</f>
        <v>3</v>
      </c>
      <c r="G1352" s="1">
        <f t="shared" ref="G1352:G1371" si="524">MAX(N1352:P1352)-LARGE(N1352:P1352,2)</f>
        <v>1080</v>
      </c>
      <c r="H1352" s="2">
        <f t="shared" si="521"/>
        <v>0.11834319526627218</v>
      </c>
      <c r="I1352" s="2"/>
      <c r="J1352" s="2">
        <f t="shared" ref="J1352:J1371" si="525">IF($C1352=0,"-",N1352/$C1352)</f>
        <v>0.4400613631382862</v>
      </c>
      <c r="K1352" s="2">
        <f t="shared" ref="K1352:K1371" si="526">IF($C1352=0,"-",O1352/$C1352)</f>
        <v>0.32171816787201402</v>
      </c>
      <c r="L1352" s="2">
        <f t="shared" ref="L1352:L1371" si="527">IF($C1352=0,"-",P1352/$C1352)</f>
        <v>0.23252246329169407</v>
      </c>
      <c r="M1352" s="2">
        <f t="shared" ref="M1352:M1371" si="528">IF(C1352=0,"-",(1-J1352-K1352-L1352))</f>
        <v>5.6980056980057703E-3</v>
      </c>
      <c r="N1352" s="1">
        <v>4016</v>
      </c>
      <c r="O1352" s="1">
        <v>2936</v>
      </c>
      <c r="P1352" s="1">
        <v>2122</v>
      </c>
      <c r="Q1352" s="1">
        <v>13</v>
      </c>
      <c r="T1352" s="1">
        <v>30</v>
      </c>
      <c r="U1352" s="1">
        <v>6</v>
      </c>
      <c r="Y1352" s="1">
        <v>1</v>
      </c>
      <c r="AC1352" s="1">
        <v>2</v>
      </c>
      <c r="AN1352" s="7">
        <f>IF(Q1352&gt;0,RANK(Q1352,(N1352:P1352,Q1352:AL1352)),0)</f>
        <v>5</v>
      </c>
      <c r="AO1352" s="7">
        <f>IF(R1352&gt;0,RANK(R1352,(N1352:P1352,Q1352:AL1352)),0)</f>
        <v>0</v>
      </c>
      <c r="AP1352" s="7">
        <f>IF(S1352&gt;0,RANK(S1352,(N1352:P1352,Q1352:AL1352)),0)</f>
        <v>0</v>
      </c>
      <c r="AQ1352" s="7">
        <f>IF(T1352&gt;0,RANK(T1352,(N1352:P1352,Q1352:AL1352)),0)</f>
        <v>4</v>
      </c>
      <c r="AR1352" s="2">
        <f t="shared" ref="AR1352:AR1371" si="529">IF($C1352=0,"-",Q1352/$C1352)</f>
        <v>1.4245014245014246E-3</v>
      </c>
      <c r="AS1352" s="2">
        <f t="shared" ref="AS1352:AS1371" si="530">IF($C1352=0,"-",R1352/$C1352)</f>
        <v>0</v>
      </c>
      <c r="AT1352" s="2">
        <f t="shared" ref="AT1352:AT1371" si="531">IF($C1352=0,"-",S1352/$C1352)</f>
        <v>0</v>
      </c>
      <c r="AU1352" s="2">
        <f t="shared" ref="AU1352:AU1371" si="532">IF($C1352=0,"-",T1352/$C1352)</f>
        <v>3.2873109796186721E-3</v>
      </c>
      <c r="AW1352" t="s">
        <v>1911</v>
      </c>
      <c r="AX1352" t="s">
        <v>536</v>
      </c>
      <c r="BA1352" s="127">
        <v>26</v>
      </c>
      <c r="BB1352" s="130">
        <v>131</v>
      </c>
      <c r="BC1352" s="131">
        <f t="shared" si="522"/>
        <v>26131</v>
      </c>
      <c r="BE1352" s="7" t="s">
        <v>3271</v>
      </c>
    </row>
    <row r="1353" spans="1:57" hidden="1" outlineLevel="1" x14ac:dyDescent="0.2">
      <c r="A1353" t="s">
        <v>788</v>
      </c>
      <c r="B1353" t="s">
        <v>536</v>
      </c>
      <c r="C1353" s="1">
        <f t="shared" si="523"/>
        <v>4745</v>
      </c>
      <c r="D1353" s="7">
        <f>RANK(N1353,(N1353:P1353,Q1353:AL1353))</f>
        <v>1</v>
      </c>
      <c r="E1353" s="7">
        <f>RANK(O1353,(N1353:P1353,Q1353:AL1353))</f>
        <v>2</v>
      </c>
      <c r="F1353" s="7">
        <f>IF(P1353&gt;0,RANK(P1353,(N1353:P1353,Q1353:AL1353)),0)</f>
        <v>3</v>
      </c>
      <c r="G1353" s="1">
        <f t="shared" si="524"/>
        <v>988</v>
      </c>
      <c r="H1353" s="2">
        <f t="shared" si="521"/>
        <v>0.20821917808219179</v>
      </c>
      <c r="I1353" s="2"/>
      <c r="J1353" s="2">
        <f t="shared" si="525"/>
        <v>0.51654373024236033</v>
      </c>
      <c r="K1353" s="2">
        <f t="shared" si="526"/>
        <v>0.30832455216016857</v>
      </c>
      <c r="L1353" s="2">
        <f t="shared" si="527"/>
        <v>0.16965226554267651</v>
      </c>
      <c r="M1353" s="2">
        <f t="shared" si="528"/>
        <v>5.4794520547945813E-3</v>
      </c>
      <c r="N1353" s="1">
        <v>2451</v>
      </c>
      <c r="O1353" s="1">
        <v>1463</v>
      </c>
      <c r="P1353" s="1">
        <v>805</v>
      </c>
      <c r="Q1353" s="1">
        <v>13</v>
      </c>
      <c r="T1353" s="1">
        <v>2</v>
      </c>
      <c r="U1353" s="1">
        <v>9</v>
      </c>
      <c r="AC1353" s="1">
        <v>2</v>
      </c>
      <c r="AN1353" s="7">
        <f>IF(Q1353&gt;0,RANK(Q1353,(N1353:P1353,Q1353:AL1353)),0)</f>
        <v>4</v>
      </c>
      <c r="AO1353" s="7">
        <f>IF(R1353&gt;0,RANK(R1353,(N1353:P1353,Q1353:AL1353)),0)</f>
        <v>0</v>
      </c>
      <c r="AP1353" s="7">
        <f>IF(S1353&gt;0,RANK(S1353,(N1353:P1353,Q1353:AL1353)),0)</f>
        <v>0</v>
      </c>
      <c r="AQ1353" s="7">
        <f>IF(T1353&gt;0,RANK(T1353,(N1353:P1353,Q1353:AL1353)),0)</f>
        <v>6</v>
      </c>
      <c r="AR1353" s="2">
        <f t="shared" si="529"/>
        <v>2.7397260273972603E-3</v>
      </c>
      <c r="AS1353" s="2">
        <f t="shared" si="530"/>
        <v>0</v>
      </c>
      <c r="AT1353" s="2">
        <f t="shared" si="531"/>
        <v>0</v>
      </c>
      <c r="AU1353" s="2">
        <f t="shared" si="532"/>
        <v>4.2149631190727084E-4</v>
      </c>
      <c r="AW1353" t="s">
        <v>788</v>
      </c>
      <c r="AX1353" t="s">
        <v>536</v>
      </c>
      <c r="BA1353" s="127">
        <v>26</v>
      </c>
      <c r="BB1353" s="130">
        <v>133</v>
      </c>
      <c r="BC1353" s="131">
        <f t="shared" si="522"/>
        <v>26133</v>
      </c>
      <c r="BE1353" s="7" t="s">
        <v>3271</v>
      </c>
    </row>
    <row r="1354" spans="1:57" hidden="1" outlineLevel="1" x14ac:dyDescent="0.2">
      <c r="A1354" t="s">
        <v>471</v>
      </c>
      <c r="B1354" t="s">
        <v>536</v>
      </c>
      <c r="C1354" s="1">
        <f t="shared" si="523"/>
        <v>9376</v>
      </c>
      <c r="D1354" s="7">
        <f>RANK(N1354,(N1354:P1354,Q1354:AL1354))</f>
        <v>2</v>
      </c>
      <c r="E1354" s="7">
        <f>RANK(O1354,(N1354:P1354,Q1354:AL1354))</f>
        <v>1</v>
      </c>
      <c r="F1354" s="7">
        <f>IF(P1354&gt;0,RANK(P1354,(N1354:P1354,Q1354:AL1354)),0)</f>
        <v>3</v>
      </c>
      <c r="G1354" s="1">
        <f t="shared" si="524"/>
        <v>77</v>
      </c>
      <c r="H1354" s="2">
        <f t="shared" si="521"/>
        <v>8.2124573378839598E-3</v>
      </c>
      <c r="I1354" s="2"/>
      <c r="J1354" s="2">
        <f t="shared" si="525"/>
        <v>0.37638651877133106</v>
      </c>
      <c r="K1354" s="2">
        <f t="shared" si="526"/>
        <v>0.38459897610921501</v>
      </c>
      <c r="L1354" s="2">
        <f t="shared" si="527"/>
        <v>0.2345349829351536</v>
      </c>
      <c r="M1354" s="2">
        <f t="shared" si="528"/>
        <v>4.479522184300283E-3</v>
      </c>
      <c r="N1354" s="1">
        <v>3529</v>
      </c>
      <c r="O1354" s="1">
        <v>3606</v>
      </c>
      <c r="P1354" s="1">
        <v>2199</v>
      </c>
      <c r="Q1354" s="1">
        <v>16</v>
      </c>
      <c r="T1354" s="1">
        <v>16</v>
      </c>
      <c r="U1354" s="1">
        <v>5</v>
      </c>
      <c r="Y1354" s="1">
        <v>1</v>
      </c>
      <c r="AC1354" s="1">
        <v>4</v>
      </c>
      <c r="AN1354" s="7">
        <f>IF(Q1354&gt;0,RANK(Q1354,(N1354:P1354,Q1354:AL1354)),0)</f>
        <v>4</v>
      </c>
      <c r="AO1354" s="7">
        <f>IF(R1354&gt;0,RANK(R1354,(N1354:P1354,Q1354:AL1354)),0)</f>
        <v>0</v>
      </c>
      <c r="AP1354" s="7">
        <f>IF(S1354&gt;0,RANK(S1354,(N1354:P1354,Q1354:AL1354)),0)</f>
        <v>0</v>
      </c>
      <c r="AQ1354" s="7">
        <f>IF(T1354&gt;0,RANK(T1354,(N1354:P1354,Q1354:AL1354)),0)</f>
        <v>4</v>
      </c>
      <c r="AR1354" s="2">
        <f t="shared" si="529"/>
        <v>1.7064846416382253E-3</v>
      </c>
      <c r="AS1354" s="2">
        <f t="shared" si="530"/>
        <v>0</v>
      </c>
      <c r="AT1354" s="2">
        <f t="shared" si="531"/>
        <v>0</v>
      </c>
      <c r="AU1354" s="2">
        <f t="shared" si="532"/>
        <v>1.7064846416382253E-3</v>
      </c>
      <c r="AW1354" t="s">
        <v>471</v>
      </c>
      <c r="AX1354" t="s">
        <v>536</v>
      </c>
      <c r="BA1354" s="127">
        <v>26</v>
      </c>
      <c r="BB1354" s="130">
        <v>135</v>
      </c>
      <c r="BC1354" s="131">
        <f t="shared" si="522"/>
        <v>26135</v>
      </c>
      <c r="BE1354" s="7" t="s">
        <v>3271</v>
      </c>
    </row>
    <row r="1355" spans="1:57" hidden="1" outlineLevel="1" x14ac:dyDescent="0.2">
      <c r="A1355" t="s">
        <v>789</v>
      </c>
      <c r="B1355" t="s">
        <v>536</v>
      </c>
      <c r="C1355" s="1">
        <f t="shared" si="523"/>
        <v>3831</v>
      </c>
      <c r="D1355" s="7">
        <f>RANK(N1355,(N1355:P1355,Q1355:AL1355))</f>
        <v>2</v>
      </c>
      <c r="E1355" s="7">
        <f>RANK(O1355,(N1355:P1355,Q1355:AL1355))</f>
        <v>1</v>
      </c>
      <c r="F1355" s="7">
        <f>IF(P1355&gt;0,RANK(P1355,(N1355:P1355,Q1355:AL1355)),0)</f>
        <v>3</v>
      </c>
      <c r="G1355" s="1">
        <f t="shared" si="524"/>
        <v>112</v>
      </c>
      <c r="H1355" s="2">
        <f t="shared" si="521"/>
        <v>2.9235186635343254E-2</v>
      </c>
      <c r="I1355" s="2"/>
      <c r="J1355" s="2">
        <f t="shared" si="525"/>
        <v>0.38397285304098144</v>
      </c>
      <c r="K1355" s="2">
        <f t="shared" si="526"/>
        <v>0.41320803967632475</v>
      </c>
      <c r="L1355" s="2">
        <f t="shared" si="527"/>
        <v>0.19707648133646569</v>
      </c>
      <c r="M1355" s="2">
        <f t="shared" si="528"/>
        <v>5.7426259462281803E-3</v>
      </c>
      <c r="N1355" s="1">
        <v>1471</v>
      </c>
      <c r="O1355" s="1">
        <v>1583</v>
      </c>
      <c r="P1355" s="1">
        <v>755</v>
      </c>
      <c r="Q1355" s="1">
        <v>8</v>
      </c>
      <c r="T1355" s="1">
        <v>8</v>
      </c>
      <c r="U1355" s="1">
        <v>4</v>
      </c>
      <c r="Y1355" s="1">
        <v>1</v>
      </c>
      <c r="AC1355" s="1">
        <v>1</v>
      </c>
      <c r="AN1355" s="7">
        <f>IF(Q1355&gt;0,RANK(Q1355,(N1355:P1355,Q1355:AL1355)),0)</f>
        <v>4</v>
      </c>
      <c r="AO1355" s="7">
        <f>IF(R1355&gt;0,RANK(R1355,(N1355:P1355,Q1355:AL1355)),0)</f>
        <v>0</v>
      </c>
      <c r="AP1355" s="7">
        <f>IF(S1355&gt;0,RANK(S1355,(N1355:P1355,Q1355:AL1355)),0)</f>
        <v>0</v>
      </c>
      <c r="AQ1355" s="7">
        <f>IF(T1355&gt;0,RANK(T1355,(N1355:P1355,Q1355:AL1355)),0)</f>
        <v>4</v>
      </c>
      <c r="AR1355" s="2">
        <f t="shared" si="529"/>
        <v>2.0882276168102325E-3</v>
      </c>
      <c r="AS1355" s="2">
        <f t="shared" si="530"/>
        <v>0</v>
      </c>
      <c r="AT1355" s="2">
        <f t="shared" si="531"/>
        <v>0</v>
      </c>
      <c r="AU1355" s="2">
        <f t="shared" si="532"/>
        <v>2.0882276168102325E-3</v>
      </c>
      <c r="AW1355" t="s">
        <v>789</v>
      </c>
      <c r="AX1355" t="s">
        <v>536</v>
      </c>
      <c r="BA1355" s="127">
        <v>26</v>
      </c>
      <c r="BB1355" s="130">
        <v>137</v>
      </c>
      <c r="BC1355" s="131">
        <f t="shared" si="522"/>
        <v>26137</v>
      </c>
      <c r="BE1355" s="7" t="s">
        <v>3271</v>
      </c>
    </row>
    <row r="1356" spans="1:57" hidden="1" outlineLevel="1" x14ac:dyDescent="0.2">
      <c r="A1356" t="s">
        <v>1168</v>
      </c>
      <c r="B1356" t="s">
        <v>536</v>
      </c>
      <c r="C1356" s="1">
        <f t="shared" si="523"/>
        <v>9207</v>
      </c>
      <c r="D1356" s="7">
        <f>RANK(N1356,(N1356:P1356,Q1356:AL1356))</f>
        <v>2</v>
      </c>
      <c r="E1356" s="7">
        <f>RANK(O1356,(N1356:P1356,Q1356:AL1356))</f>
        <v>1</v>
      </c>
      <c r="F1356" s="7">
        <f>IF(P1356&gt;0,RANK(P1356,(N1356:P1356,Q1356:AL1356)),0)</f>
        <v>3</v>
      </c>
      <c r="G1356" s="1">
        <f t="shared" si="524"/>
        <v>264</v>
      </c>
      <c r="H1356" s="2">
        <f t="shared" si="521"/>
        <v>2.8673835125448029E-2</v>
      </c>
      <c r="I1356" s="2"/>
      <c r="J1356" s="2">
        <f t="shared" si="525"/>
        <v>0.33985011404366244</v>
      </c>
      <c r="K1356" s="2">
        <f t="shared" si="526"/>
        <v>0.36852394916911047</v>
      </c>
      <c r="L1356" s="2">
        <f t="shared" si="527"/>
        <v>0.28619528619528617</v>
      </c>
      <c r="M1356" s="2">
        <f t="shared" si="528"/>
        <v>5.4306505919408665E-3</v>
      </c>
      <c r="N1356" s="1">
        <v>3129</v>
      </c>
      <c r="O1356" s="1">
        <v>3393</v>
      </c>
      <c r="P1356" s="1">
        <v>2635</v>
      </c>
      <c r="Q1356" s="1">
        <v>14</v>
      </c>
      <c r="R1356" s="1">
        <v>5</v>
      </c>
      <c r="T1356" s="1">
        <v>25</v>
      </c>
      <c r="U1356" s="1">
        <v>2</v>
      </c>
      <c r="AC1356" s="1">
        <v>4</v>
      </c>
      <c r="AN1356" s="7">
        <f>IF(Q1356&gt;0,RANK(Q1356,(N1356:P1356,Q1356:AL1356)),0)</f>
        <v>5</v>
      </c>
      <c r="AO1356" s="7">
        <f>IF(R1356&gt;0,RANK(R1356,(N1356:P1356,Q1356:AL1356)),0)</f>
        <v>6</v>
      </c>
      <c r="AP1356" s="7">
        <f>IF(S1356&gt;0,RANK(S1356,(N1356:P1356,Q1356:AL1356)),0)</f>
        <v>0</v>
      </c>
      <c r="AQ1356" s="7">
        <f>IF(T1356&gt;0,RANK(T1356,(N1356:P1356,Q1356:AL1356)),0)</f>
        <v>4</v>
      </c>
      <c r="AR1356" s="2">
        <f t="shared" si="529"/>
        <v>1.520582165743456E-3</v>
      </c>
      <c r="AS1356" s="2">
        <f t="shared" si="530"/>
        <v>5.4306505919409149E-4</v>
      </c>
      <c r="AT1356" s="2">
        <f t="shared" si="531"/>
        <v>0</v>
      </c>
      <c r="AU1356" s="2">
        <f t="shared" si="532"/>
        <v>2.7153252959704571E-3</v>
      </c>
      <c r="AW1356" t="s">
        <v>1168</v>
      </c>
      <c r="AX1356" t="s">
        <v>536</v>
      </c>
      <c r="BA1356" s="127">
        <v>26</v>
      </c>
      <c r="BB1356" s="130">
        <v>139</v>
      </c>
      <c r="BC1356" s="131">
        <f t="shared" si="522"/>
        <v>26139</v>
      </c>
      <c r="BE1356" s="7" t="s">
        <v>3271</v>
      </c>
    </row>
    <row r="1357" spans="1:57" hidden="1" outlineLevel="1" x14ac:dyDescent="0.2">
      <c r="A1357" t="s">
        <v>1819</v>
      </c>
      <c r="B1357" t="s">
        <v>536</v>
      </c>
      <c r="C1357" s="1">
        <f t="shared" si="523"/>
        <v>96211</v>
      </c>
      <c r="D1357" s="7">
        <f>RANK(N1357,(N1357:P1357,Q1357:AL1357))</f>
        <v>2</v>
      </c>
      <c r="E1357" s="7">
        <f>RANK(O1357,(N1357:P1357,Q1357:AL1357))</f>
        <v>1</v>
      </c>
      <c r="F1357" s="7">
        <f>IF(P1357&gt;0,RANK(P1357,(N1357:P1357,Q1357:AL1357)),0)</f>
        <v>3</v>
      </c>
      <c r="G1357" s="1">
        <f t="shared" si="524"/>
        <v>34682</v>
      </c>
      <c r="H1357" s="2">
        <f t="shared" si="521"/>
        <v>0.36047853156084025</v>
      </c>
      <c r="I1357" s="2"/>
      <c r="J1357" s="2">
        <f t="shared" si="525"/>
        <v>0.23053497001382378</v>
      </c>
      <c r="K1357" s="2">
        <f t="shared" si="526"/>
        <v>0.59101350157466404</v>
      </c>
      <c r="L1357" s="2">
        <f t="shared" si="527"/>
        <v>0.17518786833106401</v>
      </c>
      <c r="M1357" s="2">
        <f t="shared" si="528"/>
        <v>3.263660080448233E-3</v>
      </c>
      <c r="N1357" s="1">
        <v>22180</v>
      </c>
      <c r="O1357" s="1">
        <v>56862</v>
      </c>
      <c r="P1357" s="1">
        <v>16855</v>
      </c>
      <c r="Q1357" s="1">
        <v>122</v>
      </c>
      <c r="T1357" s="1">
        <v>102</v>
      </c>
      <c r="U1357" s="1">
        <v>49</v>
      </c>
      <c r="Y1357" s="1">
        <v>31</v>
      </c>
      <c r="AC1357" s="1">
        <v>10</v>
      </c>
      <c r="AN1357" s="7">
        <f>IF(Q1357&gt;0,RANK(Q1357,(N1357:P1357,Q1357:AL1357)),0)</f>
        <v>4</v>
      </c>
      <c r="AO1357" s="7">
        <f>IF(R1357&gt;0,RANK(R1357,(N1357:P1357,Q1357:AL1357)),0)</f>
        <v>0</v>
      </c>
      <c r="AP1357" s="7">
        <f>IF(S1357&gt;0,RANK(S1357,(N1357:P1357,Q1357:AL1357)),0)</f>
        <v>0</v>
      </c>
      <c r="AQ1357" s="7">
        <f>IF(T1357&gt;0,RANK(T1357,(N1357:P1357,Q1357:AL1357)),0)</f>
        <v>5</v>
      </c>
      <c r="AR1357" s="2">
        <f t="shared" si="529"/>
        <v>1.2680462732951533E-3</v>
      </c>
      <c r="AS1357" s="2">
        <f t="shared" si="530"/>
        <v>0</v>
      </c>
      <c r="AT1357" s="2">
        <f t="shared" si="531"/>
        <v>0</v>
      </c>
      <c r="AU1357" s="2">
        <f t="shared" si="532"/>
        <v>1.0601698350500462E-3</v>
      </c>
      <c r="AW1357" t="s">
        <v>1819</v>
      </c>
      <c r="AX1357" t="s">
        <v>536</v>
      </c>
      <c r="BA1357" s="127">
        <v>26</v>
      </c>
      <c r="BB1357" s="130">
        <v>141</v>
      </c>
      <c r="BC1357" s="131">
        <f t="shared" si="522"/>
        <v>26141</v>
      </c>
      <c r="BE1357" s="7" t="s">
        <v>3271</v>
      </c>
    </row>
    <row r="1358" spans="1:57" hidden="1" outlineLevel="1" x14ac:dyDescent="0.2">
      <c r="A1358" t="s">
        <v>513</v>
      </c>
      <c r="B1358" t="s">
        <v>536</v>
      </c>
      <c r="C1358" s="1">
        <f t="shared" si="523"/>
        <v>7345</v>
      </c>
      <c r="D1358" s="7">
        <f>RANK(N1358,(N1358:P1358,Q1358:AL1358))</f>
        <v>1</v>
      </c>
      <c r="E1358" s="7">
        <f>RANK(O1358,(N1358:P1358,Q1358:AL1358))</f>
        <v>2</v>
      </c>
      <c r="F1358" s="7">
        <f>IF(P1358&gt;0,RANK(P1358,(N1358:P1358,Q1358:AL1358)),0)</f>
        <v>3</v>
      </c>
      <c r="G1358" s="1">
        <f t="shared" si="524"/>
        <v>910</v>
      </c>
      <c r="H1358" s="2">
        <f t="shared" si="521"/>
        <v>0.12389380530973451</v>
      </c>
      <c r="I1358" s="2"/>
      <c r="J1358" s="2">
        <f t="shared" si="525"/>
        <v>0.45037440435670523</v>
      </c>
      <c r="K1358" s="2">
        <f t="shared" si="526"/>
        <v>0.32648059904697074</v>
      </c>
      <c r="L1358" s="2">
        <f t="shared" si="527"/>
        <v>0.21946902654867256</v>
      </c>
      <c r="M1358" s="2">
        <f t="shared" si="528"/>
        <v>3.6759700476514112E-3</v>
      </c>
      <c r="N1358" s="1">
        <v>3308</v>
      </c>
      <c r="O1358" s="1">
        <v>2398</v>
      </c>
      <c r="P1358" s="1">
        <v>1612</v>
      </c>
      <c r="Q1358" s="1">
        <v>9</v>
      </c>
      <c r="T1358" s="1">
        <v>10</v>
      </c>
      <c r="U1358" s="1">
        <v>4</v>
      </c>
      <c r="AC1358" s="1">
        <v>4</v>
      </c>
      <c r="AN1358" s="7">
        <f>IF(Q1358&gt;0,RANK(Q1358,(N1358:P1358,Q1358:AL1358)),0)</f>
        <v>5</v>
      </c>
      <c r="AO1358" s="7">
        <f>IF(R1358&gt;0,RANK(R1358,(N1358:P1358,Q1358:AL1358)),0)</f>
        <v>0</v>
      </c>
      <c r="AP1358" s="7">
        <f>IF(S1358&gt;0,RANK(S1358,(N1358:P1358,Q1358:AL1358)),0)</f>
        <v>0</v>
      </c>
      <c r="AQ1358" s="7">
        <f>IF(T1358&gt;0,RANK(T1358,(N1358:P1358,Q1358:AL1358)),0)</f>
        <v>4</v>
      </c>
      <c r="AR1358" s="2">
        <f t="shared" si="529"/>
        <v>1.2253233492171545E-3</v>
      </c>
      <c r="AS1358" s="2">
        <f t="shared" si="530"/>
        <v>0</v>
      </c>
      <c r="AT1358" s="2">
        <f t="shared" si="531"/>
        <v>0</v>
      </c>
      <c r="AU1358" s="2">
        <f t="shared" si="532"/>
        <v>1.3614703880190605E-3</v>
      </c>
      <c r="AW1358" t="s">
        <v>513</v>
      </c>
      <c r="AX1358" t="s">
        <v>536</v>
      </c>
      <c r="BA1358" s="127">
        <v>26</v>
      </c>
      <c r="BB1358" s="130">
        <v>143</v>
      </c>
      <c r="BC1358" s="131">
        <f t="shared" si="522"/>
        <v>26143</v>
      </c>
      <c r="BE1358" s="7" t="s">
        <v>3271</v>
      </c>
    </row>
    <row r="1359" spans="1:57" hidden="1" outlineLevel="1" x14ac:dyDescent="0.2">
      <c r="A1359" t="s">
        <v>2174</v>
      </c>
      <c r="B1359" t="s">
        <v>536</v>
      </c>
      <c r="C1359" s="1">
        <f t="shared" si="523"/>
        <v>12007</v>
      </c>
      <c r="D1359" s="7">
        <f>RANK(N1359,(N1359:P1359,Q1359:AL1359))</f>
        <v>1</v>
      </c>
      <c r="E1359" s="7">
        <f>RANK(O1359,(N1359:P1359,Q1359:AL1359))</f>
        <v>2</v>
      </c>
      <c r="F1359" s="7">
        <f>IF(P1359&gt;0,RANK(P1359,(N1359:P1359,Q1359:AL1359)),0)</f>
        <v>3</v>
      </c>
      <c r="G1359" s="1">
        <f t="shared" si="524"/>
        <v>1073</v>
      </c>
      <c r="H1359" s="2">
        <f t="shared" si="521"/>
        <v>8.9364537353210621E-2</v>
      </c>
      <c r="I1359" s="2"/>
      <c r="J1359" s="2">
        <f t="shared" si="525"/>
        <v>0.43666194719746815</v>
      </c>
      <c r="K1359" s="2">
        <f t="shared" si="526"/>
        <v>0.3472974098442575</v>
      </c>
      <c r="L1359" s="2">
        <f t="shared" si="527"/>
        <v>0.21245939868410094</v>
      </c>
      <c r="M1359" s="2">
        <f t="shared" si="528"/>
        <v>3.5812442741733619E-3</v>
      </c>
      <c r="N1359" s="1">
        <v>5243</v>
      </c>
      <c r="O1359" s="1">
        <v>4170</v>
      </c>
      <c r="P1359" s="1">
        <v>2551</v>
      </c>
      <c r="Q1359" s="1">
        <v>13</v>
      </c>
      <c r="T1359" s="1">
        <v>21</v>
      </c>
      <c r="U1359" s="1">
        <v>6</v>
      </c>
      <c r="Y1359" s="1">
        <v>1</v>
      </c>
      <c r="AC1359" s="1">
        <v>2</v>
      </c>
      <c r="AN1359" s="7">
        <f>IF(Q1359&gt;0,RANK(Q1359,(N1359:P1359,Q1359:AL1359)),0)</f>
        <v>5</v>
      </c>
      <c r="AO1359" s="7">
        <f>IF(R1359&gt;0,RANK(R1359,(N1359:P1359,Q1359:AL1359)),0)</f>
        <v>0</v>
      </c>
      <c r="AP1359" s="7">
        <f>IF(S1359&gt;0,RANK(S1359,(N1359:P1359,Q1359:AL1359)),0)</f>
        <v>0</v>
      </c>
      <c r="AQ1359" s="7">
        <f>IF(T1359&gt;0,RANK(T1359,(N1359:P1359,Q1359:AL1359)),0)</f>
        <v>4</v>
      </c>
      <c r="AR1359" s="2">
        <f t="shared" si="529"/>
        <v>1.0827017573082369E-3</v>
      </c>
      <c r="AS1359" s="2">
        <f t="shared" si="530"/>
        <v>0</v>
      </c>
      <c r="AT1359" s="2">
        <f t="shared" si="531"/>
        <v>0</v>
      </c>
      <c r="AU1359" s="2">
        <f t="shared" si="532"/>
        <v>1.7489797618056135E-3</v>
      </c>
      <c r="AW1359" t="s">
        <v>2174</v>
      </c>
      <c r="AX1359" t="s">
        <v>536</v>
      </c>
      <c r="BA1359" s="127">
        <v>26</v>
      </c>
      <c r="BB1359" s="130">
        <v>145</v>
      </c>
      <c r="BC1359" s="131">
        <f t="shared" si="522"/>
        <v>26145</v>
      </c>
      <c r="BE1359" s="7" t="s">
        <v>3271</v>
      </c>
    </row>
    <row r="1360" spans="1:57" hidden="1" outlineLevel="1" x14ac:dyDescent="0.2">
      <c r="A1360" t="s">
        <v>2175</v>
      </c>
      <c r="B1360" t="s">
        <v>536</v>
      </c>
      <c r="C1360" s="1">
        <f t="shared" si="523"/>
        <v>96905</v>
      </c>
      <c r="D1360" s="7">
        <f>RANK(N1360,(N1360:P1360,Q1360:AL1360))</f>
        <v>1</v>
      </c>
      <c r="E1360" s="7">
        <f>RANK(O1360,(N1360:P1360,Q1360:AL1360))</f>
        <v>2</v>
      </c>
      <c r="F1360" s="7">
        <f>IF(P1360&gt;0,RANK(P1360,(N1360:P1360,Q1360:AL1360)),0)</f>
        <v>3</v>
      </c>
      <c r="G1360" s="1">
        <f t="shared" si="524"/>
        <v>11716</v>
      </c>
      <c r="H1360" s="2">
        <f t="shared" si="521"/>
        <v>0.12090191424591094</v>
      </c>
      <c r="I1360" s="2"/>
      <c r="J1360" s="2">
        <f t="shared" si="525"/>
        <v>0.4521851297662659</v>
      </c>
      <c r="K1360" s="2">
        <f t="shared" si="526"/>
        <v>0.331283215520355</v>
      </c>
      <c r="L1360" s="2">
        <f t="shared" si="527"/>
        <v>0.21178473762963729</v>
      </c>
      <c r="M1360" s="2">
        <f t="shared" si="528"/>
        <v>4.7469170837418084E-3</v>
      </c>
      <c r="N1360" s="1">
        <v>43819</v>
      </c>
      <c r="O1360" s="1">
        <v>32103</v>
      </c>
      <c r="P1360" s="1">
        <v>20523</v>
      </c>
      <c r="Q1360" s="1">
        <v>99</v>
      </c>
      <c r="R1360" s="1">
        <v>8</v>
      </c>
      <c r="T1360" s="1">
        <v>253</v>
      </c>
      <c r="U1360" s="1">
        <v>60</v>
      </c>
      <c r="W1360" s="1">
        <v>1</v>
      </c>
      <c r="Y1360" s="1">
        <v>10</v>
      </c>
      <c r="AC1360" s="1">
        <v>29</v>
      </c>
      <c r="AN1360" s="7">
        <f>IF(Q1360&gt;0,RANK(Q1360,(N1360:P1360,Q1360:AL1360)),0)</f>
        <v>5</v>
      </c>
      <c r="AO1360" s="7">
        <f>IF(R1360&gt;0,RANK(R1360,(N1360:P1360,Q1360:AL1360)),0)</f>
        <v>9</v>
      </c>
      <c r="AP1360" s="7">
        <f>IF(S1360&gt;0,RANK(S1360,(N1360:P1360,Q1360:AL1360)),0)</f>
        <v>0</v>
      </c>
      <c r="AQ1360" s="7">
        <f>IF(T1360&gt;0,RANK(T1360,(N1360:P1360,Q1360:AL1360)),0)</f>
        <v>4</v>
      </c>
      <c r="AR1360" s="2">
        <f t="shared" si="529"/>
        <v>1.0216191115009546E-3</v>
      </c>
      <c r="AS1360" s="2">
        <f t="shared" si="530"/>
        <v>8.2555079717248846E-5</v>
      </c>
      <c r="AT1360" s="2">
        <f t="shared" si="531"/>
        <v>0</v>
      </c>
      <c r="AU1360" s="2">
        <f t="shared" si="532"/>
        <v>2.610804396057995E-3</v>
      </c>
      <c r="AW1360" t="s">
        <v>2175</v>
      </c>
      <c r="AX1360" t="s">
        <v>536</v>
      </c>
      <c r="BA1360" s="127">
        <v>26</v>
      </c>
      <c r="BB1360" s="130">
        <v>147</v>
      </c>
      <c r="BC1360" s="131">
        <f t="shared" si="522"/>
        <v>26147</v>
      </c>
      <c r="BE1360" s="7" t="s">
        <v>3271</v>
      </c>
    </row>
    <row r="1361" spans="1:57" hidden="1" outlineLevel="1" x14ac:dyDescent="0.2">
      <c r="A1361" t="s">
        <v>1301</v>
      </c>
      <c r="B1361" t="s">
        <v>536</v>
      </c>
      <c r="C1361" s="1">
        <f t="shared" si="523"/>
        <v>66832</v>
      </c>
      <c r="D1361" s="7">
        <f>RANK(N1361,(N1361:P1361,Q1361:AL1361))</f>
        <v>2</v>
      </c>
      <c r="E1361" s="7">
        <f>RANK(O1361,(N1361:P1361,Q1361:AL1361))</f>
        <v>1</v>
      </c>
      <c r="F1361" s="7">
        <f>IF(P1361&gt;0,RANK(P1361,(N1361:P1361,Q1361:AL1361)),0)</f>
        <v>3</v>
      </c>
      <c r="G1361" s="1">
        <f t="shared" si="524"/>
        <v>1123</v>
      </c>
      <c r="H1361" s="2">
        <f t="shared" si="521"/>
        <v>1.6803327747186975E-2</v>
      </c>
      <c r="I1361" s="2"/>
      <c r="J1361" s="2">
        <f t="shared" si="525"/>
        <v>0.34990723006942781</v>
      </c>
      <c r="K1361" s="2">
        <f t="shared" si="526"/>
        <v>0.36671055781661477</v>
      </c>
      <c r="L1361" s="2">
        <f t="shared" si="527"/>
        <v>0.27715764903040457</v>
      </c>
      <c r="M1361" s="2">
        <f t="shared" si="528"/>
        <v>6.2245630835528476E-3</v>
      </c>
      <c r="N1361" s="1">
        <v>23385</v>
      </c>
      <c r="O1361" s="1">
        <v>24508</v>
      </c>
      <c r="P1361" s="1">
        <v>18523</v>
      </c>
      <c r="Q1361" s="1">
        <v>157</v>
      </c>
      <c r="T1361" s="1">
        <v>197</v>
      </c>
      <c r="U1361" s="1">
        <v>38</v>
      </c>
      <c r="AC1361" s="1">
        <v>24</v>
      </c>
      <c r="AN1361" s="7">
        <f>IF(Q1361&gt;0,RANK(Q1361,(N1361:P1361,Q1361:AL1361)),0)</f>
        <v>5</v>
      </c>
      <c r="AO1361" s="7">
        <f>IF(R1361&gt;0,RANK(R1361,(N1361:P1361,Q1361:AL1361)),0)</f>
        <v>0</v>
      </c>
      <c r="AP1361" s="7">
        <f>IF(S1361&gt;0,RANK(S1361,(N1361:P1361,Q1361:AL1361)),0)</f>
        <v>0</v>
      </c>
      <c r="AQ1361" s="7">
        <f>IF(T1361&gt;0,RANK(T1361,(N1361:P1361,Q1361:AL1361)),0)</f>
        <v>4</v>
      </c>
      <c r="AR1361" s="2">
        <f t="shared" si="529"/>
        <v>2.3491740483600671E-3</v>
      </c>
      <c r="AS1361" s="2">
        <f t="shared" si="530"/>
        <v>0</v>
      </c>
      <c r="AT1361" s="2">
        <f t="shared" si="531"/>
        <v>0</v>
      </c>
      <c r="AU1361" s="2">
        <f t="shared" si="532"/>
        <v>2.9476897294709119E-3</v>
      </c>
      <c r="AW1361" t="s">
        <v>1301</v>
      </c>
      <c r="AX1361" t="s">
        <v>536</v>
      </c>
      <c r="BA1361" s="127">
        <v>26</v>
      </c>
      <c r="BB1361" s="130">
        <v>149</v>
      </c>
      <c r="BC1361" s="131">
        <f t="shared" si="522"/>
        <v>26149</v>
      </c>
      <c r="BE1361" s="7" t="s">
        <v>3271</v>
      </c>
    </row>
    <row r="1362" spans="1:57" hidden="1" outlineLevel="1" x14ac:dyDescent="0.2">
      <c r="A1362" t="s">
        <v>2972</v>
      </c>
      <c r="B1362" t="s">
        <v>536</v>
      </c>
      <c r="C1362" s="1">
        <f t="shared" si="523"/>
        <v>23971</v>
      </c>
      <c r="D1362" s="7">
        <f>RANK(N1362,(N1362:P1362,Q1362:AL1362))</f>
        <v>2</v>
      </c>
      <c r="E1362" s="7">
        <f>RANK(O1362,(N1362:P1362,Q1362:AL1362))</f>
        <v>1</v>
      </c>
      <c r="F1362" s="7">
        <f>IF(P1362&gt;0,RANK(P1362,(N1362:P1362,Q1362:AL1362)),0)</f>
        <v>3</v>
      </c>
      <c r="G1362" s="1">
        <f t="shared" si="524"/>
        <v>2019</v>
      </c>
      <c r="H1362" s="2">
        <f t="shared" si="521"/>
        <v>8.4226774018605816E-2</v>
      </c>
      <c r="I1362" s="2"/>
      <c r="J1362" s="2">
        <f t="shared" si="525"/>
        <v>0.32610237370155604</v>
      </c>
      <c r="K1362" s="2">
        <f t="shared" si="526"/>
        <v>0.41032914772016188</v>
      </c>
      <c r="L1362" s="2">
        <f t="shared" si="527"/>
        <v>0.25902131742522216</v>
      </c>
      <c r="M1362" s="2">
        <f t="shared" si="528"/>
        <v>4.5471611530599199E-3</v>
      </c>
      <c r="N1362" s="1">
        <v>7817</v>
      </c>
      <c r="O1362" s="1">
        <v>9836</v>
      </c>
      <c r="P1362" s="1">
        <v>6209</v>
      </c>
      <c r="Q1362" s="1">
        <v>29</v>
      </c>
      <c r="R1362" s="1">
        <v>3</v>
      </c>
      <c r="T1362" s="1">
        <v>48</v>
      </c>
      <c r="U1362" s="1">
        <v>21</v>
      </c>
      <c r="Y1362" s="1">
        <v>3</v>
      </c>
      <c r="AC1362" s="1">
        <v>5</v>
      </c>
      <c r="AN1362" s="7">
        <f>IF(Q1362&gt;0,RANK(Q1362,(N1362:P1362,Q1362:AL1362)),0)</f>
        <v>5</v>
      </c>
      <c r="AO1362" s="7">
        <f>IF(R1362&gt;0,RANK(R1362,(N1362:P1362,Q1362:AL1362)),0)</f>
        <v>8</v>
      </c>
      <c r="AP1362" s="7">
        <f>IF(S1362&gt;0,RANK(S1362,(N1362:P1362,Q1362:AL1362)),0)</f>
        <v>0</v>
      </c>
      <c r="AQ1362" s="7">
        <f>IF(T1362&gt;0,RANK(T1362,(N1362:P1362,Q1362:AL1362)),0)</f>
        <v>4</v>
      </c>
      <c r="AR1362" s="2">
        <f t="shared" si="529"/>
        <v>1.2097951691627383E-3</v>
      </c>
      <c r="AS1362" s="2">
        <f t="shared" si="530"/>
        <v>1.2515122439614535E-4</v>
      </c>
      <c r="AT1362" s="2">
        <f t="shared" si="531"/>
        <v>0</v>
      </c>
      <c r="AU1362" s="2">
        <f t="shared" si="532"/>
        <v>2.0024195903383256E-3</v>
      </c>
      <c r="AW1362" t="s">
        <v>2972</v>
      </c>
      <c r="AX1362" t="s">
        <v>536</v>
      </c>
      <c r="BA1362" s="127">
        <v>26</v>
      </c>
      <c r="BB1362" s="130">
        <v>151</v>
      </c>
      <c r="BC1362" s="131">
        <f t="shared" si="522"/>
        <v>26151</v>
      </c>
      <c r="BE1362" s="7" t="s">
        <v>3271</v>
      </c>
    </row>
    <row r="1363" spans="1:57" hidden="1" outlineLevel="1" x14ac:dyDescent="0.2">
      <c r="A1363" t="s">
        <v>2176</v>
      </c>
      <c r="B1363" t="s">
        <v>536</v>
      </c>
      <c r="C1363" s="1">
        <f t="shared" si="523"/>
        <v>18758</v>
      </c>
      <c r="D1363" s="7">
        <f>RANK(N1363,(N1363:P1363,Q1363:AL1363))</f>
        <v>2</v>
      </c>
      <c r="E1363" s="7">
        <f>RANK(O1363,(N1363:P1363,Q1363:AL1363))</f>
        <v>1</v>
      </c>
      <c r="F1363" s="7">
        <f>IF(P1363&gt;0,RANK(P1363,(N1363:P1363,Q1363:AL1363)),0)</f>
        <v>3</v>
      </c>
      <c r="G1363" s="1">
        <f t="shared" si="524"/>
        <v>2023</v>
      </c>
      <c r="H1363" s="2">
        <f t="shared" si="521"/>
        <v>0.10784731847744962</v>
      </c>
      <c r="I1363" s="2"/>
      <c r="J1363" s="2">
        <f t="shared" si="525"/>
        <v>0.31282652734833138</v>
      </c>
      <c r="K1363" s="2">
        <f t="shared" si="526"/>
        <v>0.42067384582578099</v>
      </c>
      <c r="L1363" s="2">
        <f t="shared" si="527"/>
        <v>0.26090201514020683</v>
      </c>
      <c r="M1363" s="2">
        <f t="shared" si="528"/>
        <v>5.5976116856807923E-3</v>
      </c>
      <c r="N1363" s="1">
        <v>5868</v>
      </c>
      <c r="O1363" s="1">
        <v>7891</v>
      </c>
      <c r="P1363" s="1">
        <v>4894</v>
      </c>
      <c r="Q1363" s="1">
        <v>33</v>
      </c>
      <c r="T1363" s="1">
        <v>41</v>
      </c>
      <c r="U1363" s="1">
        <v>14</v>
      </c>
      <c r="Y1363" s="1">
        <v>11</v>
      </c>
      <c r="AC1363" s="1">
        <v>6</v>
      </c>
      <c r="AN1363" s="7">
        <f>IF(Q1363&gt;0,RANK(Q1363,(N1363:P1363,Q1363:AL1363)),0)</f>
        <v>5</v>
      </c>
      <c r="AO1363" s="7">
        <f>IF(R1363&gt;0,RANK(R1363,(N1363:P1363,Q1363:AL1363)),0)</f>
        <v>0</v>
      </c>
      <c r="AP1363" s="7">
        <f>IF(S1363&gt;0,RANK(S1363,(N1363:P1363,Q1363:AL1363)),0)</f>
        <v>0</v>
      </c>
      <c r="AQ1363" s="7">
        <f>IF(T1363&gt;0,RANK(T1363,(N1363:P1363,Q1363:AL1363)),0)</f>
        <v>4</v>
      </c>
      <c r="AR1363" s="2">
        <f t="shared" si="529"/>
        <v>1.7592493869282438E-3</v>
      </c>
      <c r="AS1363" s="2">
        <f t="shared" si="530"/>
        <v>0</v>
      </c>
      <c r="AT1363" s="2">
        <f t="shared" si="531"/>
        <v>0</v>
      </c>
      <c r="AU1363" s="2">
        <f t="shared" si="532"/>
        <v>2.1857340867896366E-3</v>
      </c>
      <c r="AW1363" t="s">
        <v>2176</v>
      </c>
      <c r="AX1363" t="s">
        <v>536</v>
      </c>
      <c r="BA1363" s="127">
        <v>26</v>
      </c>
      <c r="BB1363" s="130">
        <v>153</v>
      </c>
      <c r="BC1363" s="131">
        <f t="shared" si="522"/>
        <v>26153</v>
      </c>
      <c r="BE1363" s="7" t="s">
        <v>3271</v>
      </c>
    </row>
    <row r="1364" spans="1:57" hidden="1" outlineLevel="1" x14ac:dyDescent="0.2">
      <c r="A1364" t="s">
        <v>3040</v>
      </c>
      <c r="B1364" t="s">
        <v>536</v>
      </c>
      <c r="C1364" s="1">
        <f t="shared" si="523"/>
        <v>4129</v>
      </c>
      <c r="D1364" s="7">
        <f>RANK(N1364,(N1364:P1364,Q1364:AL1364))</f>
        <v>1</v>
      </c>
      <c r="E1364" s="7">
        <f>RANK(O1364,(N1364:P1364,Q1364:AL1364))</f>
        <v>2</v>
      </c>
      <c r="F1364" s="7">
        <f>IF(P1364&gt;0,RANK(P1364,(N1364:P1364,Q1364:AL1364)),0)</f>
        <v>3</v>
      </c>
      <c r="G1364" s="1">
        <f t="shared" si="524"/>
        <v>886</v>
      </c>
      <c r="H1364" s="2">
        <f t="shared" si="521"/>
        <v>0.21457980140469848</v>
      </c>
      <c r="I1364" s="2"/>
      <c r="J1364" s="2">
        <f t="shared" si="525"/>
        <v>0.51804310971179457</v>
      </c>
      <c r="K1364" s="2">
        <f t="shared" si="526"/>
        <v>0.30346330830709617</v>
      </c>
      <c r="L1364" s="2">
        <f t="shared" si="527"/>
        <v>0.1746185517074352</v>
      </c>
      <c r="M1364" s="2">
        <f t="shared" si="528"/>
        <v>3.8750302736740572E-3</v>
      </c>
      <c r="N1364" s="1">
        <v>2139</v>
      </c>
      <c r="O1364" s="1">
        <v>1253</v>
      </c>
      <c r="P1364" s="1">
        <v>721</v>
      </c>
      <c r="Q1364" s="1">
        <v>7</v>
      </c>
      <c r="T1364" s="1">
        <v>3</v>
      </c>
      <c r="U1364" s="1">
        <v>6</v>
      </c>
      <c r="AN1364" s="7">
        <f>IF(Q1364&gt;0,RANK(Q1364,(N1364:P1364,Q1364:AL1364)),0)</f>
        <v>4</v>
      </c>
      <c r="AO1364" s="7">
        <f>IF(R1364&gt;0,RANK(R1364,(N1364:P1364,Q1364:AL1364)),0)</f>
        <v>0</v>
      </c>
      <c r="AP1364" s="7">
        <f>IF(S1364&gt;0,RANK(S1364,(N1364:P1364,Q1364:AL1364)),0)</f>
        <v>0</v>
      </c>
      <c r="AQ1364" s="7">
        <f>IF(T1364&gt;0,RANK(T1364,(N1364:P1364,Q1364:AL1364)),0)</f>
        <v>6</v>
      </c>
      <c r="AR1364" s="2">
        <f t="shared" si="529"/>
        <v>1.6953257447323807E-3</v>
      </c>
      <c r="AS1364" s="2">
        <f t="shared" si="530"/>
        <v>0</v>
      </c>
      <c r="AT1364" s="2">
        <f t="shared" si="531"/>
        <v>0</v>
      </c>
      <c r="AU1364" s="2">
        <f t="shared" si="532"/>
        <v>7.2656817631387748E-4</v>
      </c>
      <c r="AW1364" t="s">
        <v>3040</v>
      </c>
      <c r="AX1364" t="s">
        <v>536</v>
      </c>
      <c r="BA1364" s="127">
        <v>26</v>
      </c>
      <c r="BB1364" s="130">
        <v>155</v>
      </c>
      <c r="BC1364" s="131">
        <f t="shared" si="522"/>
        <v>26155</v>
      </c>
      <c r="BE1364" s="7" t="s">
        <v>3271</v>
      </c>
    </row>
    <row r="1365" spans="1:57" hidden="1" outlineLevel="1" x14ac:dyDescent="0.2">
      <c r="A1365" t="s">
        <v>3262</v>
      </c>
      <c r="B1365" t="s">
        <v>536</v>
      </c>
      <c r="C1365" s="1">
        <f t="shared" si="523"/>
        <v>32360</v>
      </c>
      <c r="D1365" s="7">
        <f>RANK(N1365,(N1365:P1365,Q1365:AL1365))</f>
        <v>1</v>
      </c>
      <c r="E1365" s="7">
        <f>RANK(O1365,(N1365:P1365,Q1365:AL1365))</f>
        <v>2</v>
      </c>
      <c r="F1365" s="7">
        <f>IF(P1365&gt;0,RANK(P1365,(N1365:P1365,Q1365:AL1365)),0)</f>
        <v>3</v>
      </c>
      <c r="G1365" s="1">
        <f t="shared" si="524"/>
        <v>1699</v>
      </c>
      <c r="H1365" s="2">
        <f t="shared" si="521"/>
        <v>5.2503090234857851E-2</v>
      </c>
      <c r="I1365" s="2"/>
      <c r="J1365" s="2">
        <f t="shared" si="525"/>
        <v>0.39026576019777504</v>
      </c>
      <c r="K1365" s="2">
        <f t="shared" si="526"/>
        <v>0.33776266996291721</v>
      </c>
      <c r="L1365" s="2">
        <f t="shared" si="527"/>
        <v>0.26674907292954264</v>
      </c>
      <c r="M1365" s="2">
        <f t="shared" si="528"/>
        <v>5.2224969097651175E-3</v>
      </c>
      <c r="N1365" s="1">
        <v>12629</v>
      </c>
      <c r="O1365" s="1">
        <v>10930</v>
      </c>
      <c r="P1365" s="1">
        <v>8632</v>
      </c>
      <c r="Q1365" s="1">
        <v>59</v>
      </c>
      <c r="T1365" s="1">
        <v>62</v>
      </c>
      <c r="U1365" s="1">
        <v>22</v>
      </c>
      <c r="Y1365" s="1">
        <v>12</v>
      </c>
      <c r="AC1365" s="1">
        <v>14</v>
      </c>
      <c r="AN1365" s="7">
        <f>IF(Q1365&gt;0,RANK(Q1365,(N1365:P1365,Q1365:AL1365)),0)</f>
        <v>5</v>
      </c>
      <c r="AO1365" s="7">
        <f>IF(R1365&gt;0,RANK(R1365,(N1365:P1365,Q1365:AL1365)),0)</f>
        <v>0</v>
      </c>
      <c r="AP1365" s="7">
        <f>IF(S1365&gt;0,RANK(S1365,(N1365:P1365,Q1365:AL1365)),0)</f>
        <v>0</v>
      </c>
      <c r="AQ1365" s="7">
        <f>IF(T1365&gt;0,RANK(T1365,(N1365:P1365,Q1365:AL1365)),0)</f>
        <v>4</v>
      </c>
      <c r="AR1365" s="2">
        <f t="shared" si="529"/>
        <v>1.823238566131026E-3</v>
      </c>
      <c r="AS1365" s="2">
        <f t="shared" si="530"/>
        <v>0</v>
      </c>
      <c r="AT1365" s="2">
        <f t="shared" si="531"/>
        <v>0</v>
      </c>
      <c r="AU1365" s="2">
        <f t="shared" si="532"/>
        <v>1.9159456118665018E-3</v>
      </c>
      <c r="AW1365" t="s">
        <v>3262</v>
      </c>
      <c r="AX1365" t="s">
        <v>536</v>
      </c>
      <c r="BA1365" s="127">
        <v>26</v>
      </c>
      <c r="BB1365" s="130">
        <v>157</v>
      </c>
      <c r="BC1365" s="131">
        <f t="shared" si="522"/>
        <v>26157</v>
      </c>
      <c r="BE1365" s="7" t="s">
        <v>3271</v>
      </c>
    </row>
    <row r="1366" spans="1:57" hidden="1" outlineLevel="1" x14ac:dyDescent="0.2">
      <c r="A1366" t="s">
        <v>3070</v>
      </c>
      <c r="B1366" t="s">
        <v>536</v>
      </c>
      <c r="C1366" s="1">
        <f t="shared" si="523"/>
        <v>24666</v>
      </c>
      <c r="D1366" s="7">
        <f>RANK(N1366,(N1366:P1366,Q1366:AL1366))</f>
        <v>1</v>
      </c>
      <c r="E1366" s="7">
        <f>RANK(O1366,(N1366:P1366,Q1366:AL1366))</f>
        <v>2</v>
      </c>
      <c r="F1366" s="7">
        <f>IF(P1366&gt;0,RANK(P1366,(N1366:P1366,Q1366:AL1366)),0)</f>
        <v>3</v>
      </c>
      <c r="G1366" s="1">
        <f t="shared" si="524"/>
        <v>502</v>
      </c>
      <c r="H1366" s="2">
        <f t="shared" si="521"/>
        <v>2.0351901402740614E-2</v>
      </c>
      <c r="I1366" s="2"/>
      <c r="J1366" s="2">
        <f t="shared" si="525"/>
        <v>0.37046947214789588</v>
      </c>
      <c r="K1366" s="2">
        <f t="shared" si="526"/>
        <v>0.35011757074515526</v>
      </c>
      <c r="L1366" s="2">
        <f t="shared" si="527"/>
        <v>0.27426416930187303</v>
      </c>
      <c r="M1366" s="2">
        <f t="shared" si="528"/>
        <v>5.1487878050758829E-3</v>
      </c>
      <c r="N1366" s="1">
        <v>9138</v>
      </c>
      <c r="O1366" s="1">
        <v>8636</v>
      </c>
      <c r="P1366" s="1">
        <v>6765</v>
      </c>
      <c r="Q1366" s="1">
        <v>28</v>
      </c>
      <c r="R1366" s="1">
        <v>1</v>
      </c>
      <c r="T1366" s="1">
        <v>71</v>
      </c>
      <c r="U1366" s="1">
        <v>17</v>
      </c>
      <c r="Y1366" s="1">
        <v>1</v>
      </c>
      <c r="AC1366" s="1">
        <v>9</v>
      </c>
      <c r="AN1366" s="7">
        <f>IF(Q1366&gt;0,RANK(Q1366,(N1366:P1366,Q1366:AL1366)),0)</f>
        <v>5</v>
      </c>
      <c r="AO1366" s="7">
        <f>IF(R1366&gt;0,RANK(R1366,(N1366:P1366,Q1366:AL1366)),0)</f>
        <v>8</v>
      </c>
      <c r="AP1366" s="7">
        <f>IF(S1366&gt;0,RANK(S1366,(N1366:P1366,Q1366:AL1366)),0)</f>
        <v>0</v>
      </c>
      <c r="AQ1366" s="7">
        <f>IF(T1366&gt;0,RANK(T1366,(N1366:P1366,Q1366:AL1366)),0)</f>
        <v>4</v>
      </c>
      <c r="AR1366" s="2">
        <f t="shared" si="529"/>
        <v>1.1351658152923053E-3</v>
      </c>
      <c r="AS1366" s="2">
        <f t="shared" si="530"/>
        <v>4.0541636260439473E-5</v>
      </c>
      <c r="AT1366" s="2">
        <f t="shared" si="531"/>
        <v>0</v>
      </c>
      <c r="AU1366" s="2">
        <f t="shared" si="532"/>
        <v>2.8784561744912025E-3</v>
      </c>
      <c r="AW1366" t="s">
        <v>3070</v>
      </c>
      <c r="AX1366" t="s">
        <v>536</v>
      </c>
      <c r="BA1366" s="127">
        <v>26</v>
      </c>
      <c r="BB1366" s="130">
        <v>159</v>
      </c>
      <c r="BC1366" s="131">
        <f t="shared" si="522"/>
        <v>26159</v>
      </c>
      <c r="BE1366" s="7" t="s">
        <v>3271</v>
      </c>
    </row>
    <row r="1367" spans="1:57" hidden="1" outlineLevel="1" x14ac:dyDescent="0.2">
      <c r="A1367" t="s">
        <v>569</v>
      </c>
      <c r="B1367" t="s">
        <v>536</v>
      </c>
      <c r="C1367" s="1">
        <f t="shared" si="523"/>
        <v>30237</v>
      </c>
      <c r="D1367" s="7">
        <f>RANK(N1367,(N1367:P1367,Q1367:AL1367))</f>
        <v>1</v>
      </c>
      <c r="E1367" s="7">
        <f>RANK(O1367,(N1367:P1367,Q1367:AL1367))</f>
        <v>2</v>
      </c>
      <c r="F1367" s="7">
        <f>IF(P1367&gt;0,RANK(P1367,(N1367:P1367,Q1367:AL1367)),0)</f>
        <v>3</v>
      </c>
      <c r="G1367" s="1">
        <f t="shared" si="524"/>
        <v>2109</v>
      </c>
      <c r="H1367" s="2">
        <f t="shared" si="521"/>
        <v>6.9748983034031153E-2</v>
      </c>
      <c r="I1367" s="2"/>
      <c r="J1367" s="2">
        <f t="shared" si="525"/>
        <v>0.41227635016701392</v>
      </c>
      <c r="K1367" s="2">
        <f t="shared" si="526"/>
        <v>0.34252736713298276</v>
      </c>
      <c r="L1367" s="2">
        <f t="shared" si="527"/>
        <v>0.23993782451962828</v>
      </c>
      <c r="M1367" s="2">
        <f t="shared" si="528"/>
        <v>5.2584581803750419E-3</v>
      </c>
      <c r="N1367" s="1">
        <v>12466</v>
      </c>
      <c r="O1367" s="1">
        <v>10357</v>
      </c>
      <c r="P1367" s="1">
        <v>7255</v>
      </c>
      <c r="Q1367" s="1">
        <v>53</v>
      </c>
      <c r="T1367" s="1">
        <v>56</v>
      </c>
      <c r="U1367" s="1">
        <v>33</v>
      </c>
      <c r="Y1367" s="1">
        <v>6</v>
      </c>
      <c r="AC1367" s="1">
        <v>11</v>
      </c>
      <c r="AN1367" s="7">
        <f>IF(Q1367&gt;0,RANK(Q1367,(N1367:P1367,Q1367:AL1367)),0)</f>
        <v>5</v>
      </c>
      <c r="AO1367" s="7">
        <f>IF(R1367&gt;0,RANK(R1367,(N1367:P1367,Q1367:AL1367)),0)</f>
        <v>0</v>
      </c>
      <c r="AP1367" s="7">
        <f>IF(S1367&gt;0,RANK(S1367,(N1367:P1367,Q1367:AL1367)),0)</f>
        <v>0</v>
      </c>
      <c r="AQ1367" s="7">
        <f>IF(T1367&gt;0,RANK(T1367,(N1367:P1367,Q1367:AL1367)),0)</f>
        <v>4</v>
      </c>
      <c r="AR1367" s="2">
        <f t="shared" si="529"/>
        <v>1.7528193934583458E-3</v>
      </c>
      <c r="AS1367" s="2">
        <f t="shared" si="530"/>
        <v>0</v>
      </c>
      <c r="AT1367" s="2">
        <f t="shared" si="531"/>
        <v>0</v>
      </c>
      <c r="AU1367" s="2">
        <f t="shared" si="532"/>
        <v>1.8520355855408937E-3</v>
      </c>
      <c r="AW1367" t="s">
        <v>569</v>
      </c>
      <c r="AX1367" t="s">
        <v>536</v>
      </c>
      <c r="BA1367" s="127">
        <v>26</v>
      </c>
      <c r="BB1367" s="130">
        <v>161</v>
      </c>
      <c r="BC1367" s="131">
        <f t="shared" si="522"/>
        <v>26161</v>
      </c>
      <c r="BE1367" s="7" t="s">
        <v>3271</v>
      </c>
    </row>
    <row r="1368" spans="1:57" hidden="1" outlineLevel="1" x14ac:dyDescent="0.2">
      <c r="A1368" t="s">
        <v>2357</v>
      </c>
      <c r="B1368" t="s">
        <v>536</v>
      </c>
      <c r="C1368" s="1">
        <f t="shared" si="523"/>
        <v>137466</v>
      </c>
      <c r="D1368" s="7">
        <f>RANK(N1368,(N1368:P1368,Q1368:AL1368))</f>
        <v>1</v>
      </c>
      <c r="E1368" s="7">
        <f>RANK(O1368,(N1368:P1368,Q1368:AL1368))</f>
        <v>2</v>
      </c>
      <c r="F1368" s="7">
        <f>IF(P1368&gt;0,RANK(P1368,(N1368:P1368,Q1368:AL1368)),0)</f>
        <v>3</v>
      </c>
      <c r="G1368" s="1">
        <f t="shared" si="524"/>
        <v>31939</v>
      </c>
      <c r="H1368" s="2">
        <f t="shared" si="521"/>
        <v>0.23234108797811823</v>
      </c>
      <c r="I1368" s="2"/>
      <c r="J1368" s="2">
        <f t="shared" si="525"/>
        <v>0.53340462368876662</v>
      </c>
      <c r="K1368" s="2">
        <f t="shared" si="526"/>
        <v>0.30106353571064848</v>
      </c>
      <c r="L1368" s="2">
        <f t="shared" si="527"/>
        <v>0.15923210102861798</v>
      </c>
      <c r="M1368" s="2">
        <f t="shared" si="528"/>
        <v>6.2997395719669169E-3</v>
      </c>
      <c r="N1368" s="1">
        <v>73325</v>
      </c>
      <c r="O1368" s="1">
        <v>41386</v>
      </c>
      <c r="P1368" s="1">
        <v>21889</v>
      </c>
      <c r="Q1368" s="1">
        <v>457</v>
      </c>
      <c r="R1368" s="1">
        <v>6</v>
      </c>
      <c r="T1368" s="1">
        <v>161</v>
      </c>
      <c r="U1368" s="1">
        <v>107</v>
      </c>
      <c r="W1368" s="1">
        <v>1</v>
      </c>
      <c r="Y1368" s="1">
        <v>87</v>
      </c>
      <c r="AC1368" s="1">
        <v>47</v>
      </c>
      <c r="AN1368" s="7">
        <f>IF(Q1368&gt;0,RANK(Q1368,(N1368:P1368,Q1368:AL1368)),0)</f>
        <v>4</v>
      </c>
      <c r="AO1368" s="7">
        <f>IF(R1368&gt;0,RANK(R1368,(N1368:P1368,Q1368:AL1368)),0)</f>
        <v>9</v>
      </c>
      <c r="AP1368" s="7">
        <f>IF(S1368&gt;0,RANK(S1368,(N1368:P1368,Q1368:AL1368)),0)</f>
        <v>0</v>
      </c>
      <c r="AQ1368" s="7">
        <f>IF(T1368&gt;0,RANK(T1368,(N1368:P1368,Q1368:AL1368)),0)</f>
        <v>5</v>
      </c>
      <c r="AR1368" s="2">
        <f t="shared" si="529"/>
        <v>3.3244584115344885E-3</v>
      </c>
      <c r="AS1368" s="2">
        <f t="shared" si="530"/>
        <v>4.364715638776134E-5</v>
      </c>
      <c r="AT1368" s="2">
        <f t="shared" si="531"/>
        <v>0</v>
      </c>
      <c r="AU1368" s="2">
        <f t="shared" si="532"/>
        <v>1.1711986964049292E-3</v>
      </c>
      <c r="AW1368" t="s">
        <v>2357</v>
      </c>
      <c r="AX1368" t="s">
        <v>536</v>
      </c>
      <c r="BA1368" s="127">
        <v>26</v>
      </c>
      <c r="BB1368" s="130">
        <v>163</v>
      </c>
      <c r="BC1368" s="131">
        <f t="shared" si="522"/>
        <v>26163</v>
      </c>
      <c r="BE1368" s="7" t="s">
        <v>3271</v>
      </c>
    </row>
    <row r="1369" spans="1:57" hidden="1" outlineLevel="1" x14ac:dyDescent="0.2">
      <c r="A1369" t="s">
        <v>822</v>
      </c>
      <c r="B1369" t="s">
        <v>536</v>
      </c>
      <c r="C1369" s="1">
        <f t="shared" si="523"/>
        <v>841965</v>
      </c>
      <c r="D1369" s="7">
        <f>RANK(N1369,(N1369:P1369,Q1369:AL1369))</f>
        <v>1</v>
      </c>
      <c r="E1369" s="7">
        <f>RANK(O1369,(N1369:P1369,Q1369:AL1369))</f>
        <v>2</v>
      </c>
      <c r="F1369" s="7">
        <f>IF(P1369&gt;0,RANK(P1369,(N1369:P1369,Q1369:AL1369)),0)</f>
        <v>3</v>
      </c>
      <c r="G1369" s="1">
        <f t="shared" si="524"/>
        <v>281462</v>
      </c>
      <c r="H1369" s="2">
        <f t="shared" si="521"/>
        <v>0.33429180547885007</v>
      </c>
      <c r="I1369" s="2"/>
      <c r="J1369" s="2">
        <f t="shared" si="525"/>
        <v>0.60390158735814436</v>
      </c>
      <c r="K1369" s="2">
        <f t="shared" si="526"/>
        <v>0.2696097818792943</v>
      </c>
      <c r="L1369" s="2">
        <f t="shared" si="527"/>
        <v>0.12123306788286924</v>
      </c>
      <c r="M1369" s="2">
        <f t="shared" si="528"/>
        <v>5.2555628796921022E-3</v>
      </c>
      <c r="N1369" s="1">
        <v>508464</v>
      </c>
      <c r="O1369" s="1">
        <v>227002</v>
      </c>
      <c r="P1369" s="1">
        <v>102074</v>
      </c>
      <c r="Q1369" s="1">
        <v>2039</v>
      </c>
      <c r="R1369" s="1">
        <v>17</v>
      </c>
      <c r="S1369" s="1">
        <v>6</v>
      </c>
      <c r="T1369" s="1">
        <v>1376</v>
      </c>
      <c r="U1369" s="1">
        <v>530</v>
      </c>
      <c r="W1369" s="1">
        <v>3</v>
      </c>
      <c r="Y1369" s="1">
        <v>79</v>
      </c>
      <c r="AC1369" s="1">
        <v>375</v>
      </c>
      <c r="AN1369" s="7">
        <f>IF(Q1369&gt;0,RANK(Q1369,(N1369:P1369,Q1369:AL1369)),0)</f>
        <v>4</v>
      </c>
      <c r="AO1369" s="7">
        <f>IF(R1369&gt;0,RANK(R1369,(N1369:P1369,Q1369:AL1369)),0)</f>
        <v>9</v>
      </c>
      <c r="AP1369" s="7">
        <f>IF(S1369&gt;0,RANK(S1369,(N1369:P1369,Q1369:AL1369)),0)</f>
        <v>10</v>
      </c>
      <c r="AQ1369" s="7">
        <f>IF(T1369&gt;0,RANK(T1369,(N1369:P1369,Q1369:AL1369)),0)</f>
        <v>5</v>
      </c>
      <c r="AR1369" s="2">
        <f t="shared" si="529"/>
        <v>2.4217158670491053E-3</v>
      </c>
      <c r="AS1369" s="2">
        <f t="shared" si="530"/>
        <v>2.0190863040625203E-5</v>
      </c>
      <c r="AT1369" s="2">
        <f t="shared" si="531"/>
        <v>7.1261869555147782E-6</v>
      </c>
      <c r="AU1369" s="2">
        <f t="shared" si="532"/>
        <v>1.6342722084647225E-3</v>
      </c>
      <c r="AW1369" t="s">
        <v>822</v>
      </c>
      <c r="AX1369" t="s">
        <v>536</v>
      </c>
      <c r="BA1369" s="127">
        <v>26</v>
      </c>
      <c r="BB1369" s="130">
        <v>165</v>
      </c>
      <c r="BC1369" s="131">
        <f t="shared" si="522"/>
        <v>26165</v>
      </c>
      <c r="BE1369" s="7" t="s">
        <v>3271</v>
      </c>
    </row>
    <row r="1370" spans="1:57" hidden="1" outlineLevel="1" x14ac:dyDescent="0.2">
      <c r="A1370" t="s">
        <v>509</v>
      </c>
      <c r="B1370" t="s">
        <v>536</v>
      </c>
      <c r="C1370" s="1">
        <f t="shared" si="523"/>
        <v>12575</v>
      </c>
      <c r="D1370" s="7">
        <f>RANK(N1370,(N1370:P1370,Q1370:AL1370))</f>
        <v>1</v>
      </c>
      <c r="E1370" s="7">
        <f>RANK(O1370,(N1370:P1370,Q1370:AL1370))</f>
        <v>2</v>
      </c>
      <c r="F1370" s="7">
        <f>IF(P1370&gt;0,RANK(P1370,(N1370:P1370,Q1370:AL1370)),0)</f>
        <v>3</v>
      </c>
      <c r="G1370" s="1">
        <f t="shared" si="524"/>
        <v>198</v>
      </c>
      <c r="H1370" s="2">
        <f t="shared" si="521"/>
        <v>1.5745526838966201E-2</v>
      </c>
      <c r="I1370" s="2"/>
      <c r="J1370" s="2">
        <f t="shared" si="525"/>
        <v>0.3891848906560636</v>
      </c>
      <c r="K1370" s="2">
        <f t="shared" si="526"/>
        <v>0.37343936381709741</v>
      </c>
      <c r="L1370" s="2">
        <f t="shared" si="527"/>
        <v>0.23244532803180915</v>
      </c>
      <c r="M1370" s="2">
        <f t="shared" si="528"/>
        <v>4.9304174950298985E-3</v>
      </c>
      <c r="N1370" s="1">
        <v>4894</v>
      </c>
      <c r="O1370" s="1">
        <v>4696</v>
      </c>
      <c r="P1370" s="1">
        <v>2923</v>
      </c>
      <c r="Q1370" s="1">
        <v>19</v>
      </c>
      <c r="T1370" s="1">
        <v>16</v>
      </c>
      <c r="U1370" s="1">
        <v>25</v>
      </c>
      <c r="AC1370" s="1">
        <v>2</v>
      </c>
      <c r="AN1370" s="7">
        <f>IF(Q1370&gt;0,RANK(Q1370,(N1370:P1370,Q1370:AL1370)),0)</f>
        <v>5</v>
      </c>
      <c r="AO1370" s="7">
        <f>IF(R1370&gt;0,RANK(R1370,(N1370:P1370,Q1370:AL1370)),0)</f>
        <v>0</v>
      </c>
      <c r="AP1370" s="7">
        <f>IF(S1370&gt;0,RANK(S1370,(N1370:P1370,Q1370:AL1370)),0)</f>
        <v>0</v>
      </c>
      <c r="AQ1370" s="7">
        <f>IF(T1370&gt;0,RANK(T1370,(N1370:P1370,Q1370:AL1370)),0)</f>
        <v>6</v>
      </c>
      <c r="AR1370" s="2">
        <f t="shared" si="529"/>
        <v>1.5109343936381709E-3</v>
      </c>
      <c r="AS1370" s="2">
        <f t="shared" si="530"/>
        <v>0</v>
      </c>
      <c r="AT1370" s="2">
        <f t="shared" si="531"/>
        <v>0</v>
      </c>
      <c r="AU1370" s="2">
        <f t="shared" si="532"/>
        <v>1.2723658051689861E-3</v>
      </c>
      <c r="AW1370" t="s">
        <v>509</v>
      </c>
      <c r="AX1370" t="s">
        <v>536</v>
      </c>
      <c r="BA1370" s="127">
        <v>26</v>
      </c>
      <c r="BB1370" s="130"/>
      <c r="BC1370" s="127">
        <v>26</v>
      </c>
      <c r="BE1370" s="7" t="s">
        <v>2095</v>
      </c>
    </row>
    <row r="1371" spans="1:57" collapsed="1" x14ac:dyDescent="0.2">
      <c r="A1371" t="s">
        <v>1235</v>
      </c>
      <c r="B1371" t="s">
        <v>566</v>
      </c>
      <c r="C1371" s="1">
        <f t="shared" si="523"/>
        <v>4274673</v>
      </c>
      <c r="D1371" s="7">
        <f>RANK(N1371,(N1371:P1371,Q1371:AL1371))</f>
        <v>1</v>
      </c>
      <c r="E1371" s="7">
        <f>RANK(O1371,(N1371:P1371,Q1371:AL1371))</f>
        <v>2</v>
      </c>
      <c r="F1371" s="7">
        <f>IF(P1371&gt;0,RANK(P1371,(N1371:P1371,Q1371:AL1371)),0)</f>
        <v>3</v>
      </c>
      <c r="G1371" s="1">
        <f t="shared" si="524"/>
        <v>316242</v>
      </c>
      <c r="H1371" s="2">
        <f t="shared" si="521"/>
        <v>7.3980395693424975E-2</v>
      </c>
      <c r="I1371" s="2"/>
      <c r="J1371" s="2">
        <f t="shared" si="525"/>
        <v>0.43773687484399393</v>
      </c>
      <c r="K1371" s="2">
        <f t="shared" si="526"/>
        <v>0.36375647915056897</v>
      </c>
      <c r="L1371" s="2">
        <f t="shared" si="527"/>
        <v>0.19295347269837951</v>
      </c>
      <c r="M1371" s="2">
        <f t="shared" si="528"/>
        <v>5.5531733070575962E-3</v>
      </c>
      <c r="N1371" s="1">
        <f t="shared" ref="N1371:U1371" si="533">SUM(N1288:N1370)</f>
        <v>1871182</v>
      </c>
      <c r="O1371" s="1">
        <f t="shared" si="533"/>
        <v>1554940</v>
      </c>
      <c r="P1371" s="1">
        <f t="shared" si="533"/>
        <v>824813</v>
      </c>
      <c r="Q1371" s="1">
        <f t="shared" si="533"/>
        <v>10175</v>
      </c>
      <c r="R1371" s="1">
        <f t="shared" si="533"/>
        <v>168</v>
      </c>
      <c r="S1371" s="1">
        <f t="shared" si="533"/>
        <v>21</v>
      </c>
      <c r="T1371" s="1">
        <f t="shared" si="533"/>
        <v>8263</v>
      </c>
      <c r="U1371" s="1">
        <f t="shared" si="533"/>
        <v>2954</v>
      </c>
      <c r="W1371" s="1">
        <f>SUM(W1288:W1370)</f>
        <v>14</v>
      </c>
      <c r="Y1371" s="1">
        <f>SUM(Y1288:Y1370)</f>
        <v>711</v>
      </c>
      <c r="AC1371" s="1">
        <f>SUM(AC1288:AC1370)</f>
        <v>1432</v>
      </c>
      <c r="AN1371" s="7">
        <f>IF(Q1371&gt;0,RANK(Q1371,(N1371:P1371,Q1371:AL1371)),0)</f>
        <v>4</v>
      </c>
      <c r="AO1371" s="7">
        <f>IF(R1371&gt;0,RANK(R1371,(N1371:P1371,Q1371:AL1371)),0)</f>
        <v>9</v>
      </c>
      <c r="AP1371" s="7">
        <f>IF(S1371&gt;0,RANK(S1371,(N1371:P1371,Q1371:AL1371)),0)</f>
        <v>10</v>
      </c>
      <c r="AQ1371" s="7">
        <f>IF(T1371&gt;0,RANK(T1371,(N1371:P1371,Q1371:AL1371)),0)</f>
        <v>5</v>
      </c>
      <c r="AR1371" s="2">
        <f t="shared" si="529"/>
        <v>2.3802990310603876E-3</v>
      </c>
      <c r="AS1371" s="2">
        <f t="shared" si="530"/>
        <v>3.9301251815051113E-5</v>
      </c>
      <c r="AT1371" s="2">
        <f t="shared" si="531"/>
        <v>4.9126564768813891E-6</v>
      </c>
      <c r="AU1371" s="2">
        <f t="shared" si="532"/>
        <v>1.9330133556414724E-3</v>
      </c>
      <c r="AW1371" t="s">
        <v>1235</v>
      </c>
      <c r="AX1371" t="s">
        <v>566</v>
      </c>
      <c r="BA1371" s="127"/>
      <c r="BB1371" s="130"/>
    </row>
    <row r="1372" spans="1:57" x14ac:dyDescent="0.2">
      <c r="C1372" s="1"/>
      <c r="E1372" s="7"/>
      <c r="F1372" s="7"/>
      <c r="I1372" s="2"/>
      <c r="AN1372" s="7"/>
      <c r="AO1372" s="7"/>
      <c r="AP1372" s="7"/>
      <c r="AQ1372" s="7"/>
      <c r="BA1372" s="127">
        <v>27</v>
      </c>
      <c r="BB1372" s="130">
        <v>1</v>
      </c>
      <c r="BC1372" s="131">
        <f t="shared" ref="BC1372:BC1435" si="534">BA1372*1000+BB1372</f>
        <v>27001</v>
      </c>
      <c r="BE1372" s="7" t="s">
        <v>3271</v>
      </c>
    </row>
    <row r="1373" spans="1:57" hidden="1" outlineLevel="1" x14ac:dyDescent="0.2">
      <c r="A1373" t="s">
        <v>181</v>
      </c>
      <c r="B1373" t="s">
        <v>3014</v>
      </c>
      <c r="C1373" s="1">
        <f t="shared" ref="C1373:C1404" si="535">SUM(N1373:AL1373)</f>
        <v>7559</v>
      </c>
      <c r="D1373" s="7">
        <f>RANK(N1373,(N1373:P1373,Q1373:AL1373))</f>
        <v>1</v>
      </c>
      <c r="E1373" s="7">
        <f>RANK(O1373,(N1373:P1373,Q1373:AL1373))</f>
        <v>2</v>
      </c>
      <c r="F1373" s="7">
        <f>IF(P1373&gt;0,RANK(P1373,(N1373:P1373,Q1373:AL1373)),0)</f>
        <v>3</v>
      </c>
      <c r="G1373" s="1">
        <f t="shared" ref="G1373:G1404" si="536">MAX(N1373:P1373)-LARGE(N1373:P1373,2)</f>
        <v>1249</v>
      </c>
      <c r="H1373" s="2">
        <f t="shared" si="521"/>
        <v>0.16523349649424526</v>
      </c>
      <c r="I1373" s="2"/>
      <c r="J1373" s="2">
        <f t="shared" ref="J1373:J1404" si="537">IF($C1373=0,"-",N1373/$C1373)</f>
        <v>0.44979494642148432</v>
      </c>
      <c r="K1373" s="2">
        <f t="shared" ref="K1373:K1404" si="538">IF($C1373=0,"-",O1373/$C1373)</f>
        <v>0.28456144992723903</v>
      </c>
      <c r="L1373" s="2">
        <f t="shared" ref="L1373:L1404" si="539">IF($C1373=0,"-",P1373/$C1373)</f>
        <v>0.25810292366715176</v>
      </c>
      <c r="M1373" s="2">
        <f t="shared" ref="M1373:M1404" si="540">IF(C1373=0,"-",(1-J1373-K1373-L1373))</f>
        <v>7.5406799841248873E-3</v>
      </c>
      <c r="N1373" s="1">
        <v>3400</v>
      </c>
      <c r="O1373" s="1">
        <v>2151</v>
      </c>
      <c r="P1373" s="1">
        <v>1951</v>
      </c>
      <c r="Q1373" s="1">
        <v>4</v>
      </c>
      <c r="R1373" s="1">
        <v>15</v>
      </c>
      <c r="S1373" s="1">
        <v>1</v>
      </c>
      <c r="T1373" s="1">
        <v>8</v>
      </c>
      <c r="U1373" s="1">
        <v>11</v>
      </c>
      <c r="W1373" s="1">
        <v>4</v>
      </c>
      <c r="X1373" s="1">
        <v>1</v>
      </c>
      <c r="Y1373" s="1">
        <v>2</v>
      </c>
      <c r="AA1373" s="1">
        <v>11</v>
      </c>
      <c r="AN1373" s="7">
        <f>IF(Q1373&gt;0,RANK(Q1373,(N1373:P1373,Q1373:AL1373)),0)</f>
        <v>8</v>
      </c>
      <c r="AO1373" s="7">
        <f>IF(R1373&gt;0,RANK(R1373,(N1373:P1373,Q1373:AL1373)),0)</f>
        <v>4</v>
      </c>
      <c r="AP1373" s="7">
        <f>IF(S1373&gt;0,RANK(S1373,(N1373:P1373,Q1373:AL1373)),0)</f>
        <v>11</v>
      </c>
      <c r="AQ1373" s="7">
        <f>IF(T1373&gt;0,RANK(T1373,(N1373:P1373,Q1373:AL1373)),0)</f>
        <v>7</v>
      </c>
      <c r="AR1373" s="2">
        <f t="shared" ref="AR1373:AR1404" si="541">IF($C1373=0,"-",Q1373/$C1373)</f>
        <v>5.2917052520174627E-4</v>
      </c>
      <c r="AS1373" s="2">
        <f t="shared" ref="AS1373:AS1404" si="542">IF($C1373=0,"-",R1373/$C1373)</f>
        <v>1.9843894695065487E-3</v>
      </c>
      <c r="AT1373" s="2">
        <f t="shared" ref="AT1373:AT1404" si="543">IF($C1373=0,"-",S1373/$C1373)</f>
        <v>1.3229263130043657E-4</v>
      </c>
      <c r="AU1373" s="2">
        <f t="shared" ref="AU1373:AU1404" si="544">IF($C1373=0,"-",T1373/$C1373)</f>
        <v>1.0583410504034925E-3</v>
      </c>
      <c r="AW1373" t="s">
        <v>181</v>
      </c>
      <c r="AX1373" t="s">
        <v>3014</v>
      </c>
      <c r="BA1373" s="127">
        <v>27</v>
      </c>
      <c r="BB1373" s="130">
        <v>3</v>
      </c>
      <c r="BC1373" s="131">
        <f t="shared" si="534"/>
        <v>27003</v>
      </c>
      <c r="BE1373" s="7" t="s">
        <v>3271</v>
      </c>
    </row>
    <row r="1374" spans="1:57" hidden="1" outlineLevel="1" x14ac:dyDescent="0.2">
      <c r="A1374" t="s">
        <v>268</v>
      </c>
      <c r="B1374" t="s">
        <v>3014</v>
      </c>
      <c r="C1374" s="1">
        <f t="shared" si="535"/>
        <v>130020</v>
      </c>
      <c r="D1374" s="7">
        <f>RANK(N1374,(N1374:P1374,Q1374:AL1374))</f>
        <v>1</v>
      </c>
      <c r="E1374" s="7">
        <f>RANK(O1374,(N1374:P1374,Q1374:AL1374))</f>
        <v>2</v>
      </c>
      <c r="F1374" s="7">
        <f>IF(P1374&gt;0,RANK(P1374,(N1374:P1374,Q1374:AL1374)),0)</f>
        <v>3</v>
      </c>
      <c r="G1374" s="1">
        <f t="shared" si="536"/>
        <v>15163</v>
      </c>
      <c r="H1374" s="2">
        <f t="shared" si="521"/>
        <v>0.11662051992001231</v>
      </c>
      <c r="I1374" s="2"/>
      <c r="J1374" s="2">
        <f t="shared" si="537"/>
        <v>0.42009690816797418</v>
      </c>
      <c r="K1374" s="2">
        <f t="shared" si="538"/>
        <v>0.30347638824796186</v>
      </c>
      <c r="L1374" s="2">
        <f t="shared" si="539"/>
        <v>0.27026611290570679</v>
      </c>
      <c r="M1374" s="2">
        <f t="shared" si="540"/>
        <v>6.1605906783571696E-3</v>
      </c>
      <c r="N1374" s="1">
        <v>54621</v>
      </c>
      <c r="O1374" s="1">
        <v>39458</v>
      </c>
      <c r="P1374" s="1">
        <v>35140</v>
      </c>
      <c r="Q1374" s="1">
        <v>174</v>
      </c>
      <c r="R1374" s="1">
        <v>174</v>
      </c>
      <c r="S1374" s="1">
        <v>24</v>
      </c>
      <c r="T1374" s="1">
        <v>22</v>
      </c>
      <c r="U1374" s="1">
        <v>63</v>
      </c>
      <c r="W1374" s="1">
        <v>27</v>
      </c>
      <c r="X1374" s="1">
        <v>47</v>
      </c>
      <c r="Y1374" s="1">
        <v>129</v>
      </c>
      <c r="AA1374" s="1">
        <v>141</v>
      </c>
      <c r="AN1374" s="7">
        <f>IF(Q1374&gt;0,RANK(Q1374,(N1374:P1374,Q1374:AL1374)),0)</f>
        <v>4</v>
      </c>
      <c r="AO1374" s="7">
        <f>IF(R1374&gt;0,RANK(R1374,(N1374:P1374,Q1374:AL1374)),0)</f>
        <v>4</v>
      </c>
      <c r="AP1374" s="7">
        <f>IF(S1374&gt;0,RANK(S1374,(N1374:P1374,Q1374:AL1374)),0)</f>
        <v>11</v>
      </c>
      <c r="AQ1374" s="7">
        <f>IF(T1374&gt;0,RANK(T1374,(N1374:P1374,Q1374:AL1374)),0)</f>
        <v>12</v>
      </c>
      <c r="AR1374" s="2">
        <f t="shared" si="541"/>
        <v>1.3382556529764652E-3</v>
      </c>
      <c r="AS1374" s="2">
        <f t="shared" si="542"/>
        <v>1.3382556529764652E-3</v>
      </c>
      <c r="AT1374" s="2">
        <f t="shared" si="543"/>
        <v>1.8458698661744346E-4</v>
      </c>
      <c r="AU1374" s="2">
        <f t="shared" si="544"/>
        <v>1.6920473773265651E-4</v>
      </c>
      <c r="AW1374" t="s">
        <v>268</v>
      </c>
      <c r="AX1374" t="s">
        <v>3014</v>
      </c>
      <c r="BA1374" s="127">
        <v>27</v>
      </c>
      <c r="BB1374" s="130">
        <v>5</v>
      </c>
      <c r="BC1374" s="131">
        <f t="shared" si="534"/>
        <v>27005</v>
      </c>
      <c r="BE1374" s="7" t="s">
        <v>3271</v>
      </c>
    </row>
    <row r="1375" spans="1:57" hidden="1" outlineLevel="1" x14ac:dyDescent="0.2">
      <c r="A1375" t="s">
        <v>269</v>
      </c>
      <c r="B1375" t="s">
        <v>3014</v>
      </c>
      <c r="C1375" s="1">
        <f t="shared" si="535"/>
        <v>13702</v>
      </c>
      <c r="D1375" s="7">
        <f>RANK(N1375,(N1375:P1375,Q1375:AL1375))</f>
        <v>2</v>
      </c>
      <c r="E1375" s="7">
        <f>RANK(O1375,(N1375:P1375,Q1375:AL1375))</f>
        <v>1</v>
      </c>
      <c r="F1375" s="7">
        <f>IF(P1375&gt;0,RANK(P1375,(N1375:P1375,Q1375:AL1375)),0)</f>
        <v>3</v>
      </c>
      <c r="G1375" s="1">
        <f t="shared" si="536"/>
        <v>472</v>
      </c>
      <c r="H1375" s="2">
        <f t="shared" si="521"/>
        <v>3.4447525908626479E-2</v>
      </c>
      <c r="I1375" s="2"/>
      <c r="J1375" s="2">
        <f t="shared" si="537"/>
        <v>0.36184498613341121</v>
      </c>
      <c r="K1375" s="2">
        <f t="shared" si="538"/>
        <v>0.39629251204203764</v>
      </c>
      <c r="L1375" s="2">
        <f t="shared" si="539"/>
        <v>0.23631586629689097</v>
      </c>
      <c r="M1375" s="2">
        <f t="shared" si="540"/>
        <v>5.5466355276601875E-3</v>
      </c>
      <c r="N1375" s="1">
        <v>4958</v>
      </c>
      <c r="O1375" s="1">
        <v>5430</v>
      </c>
      <c r="P1375" s="1">
        <v>3238</v>
      </c>
      <c r="Q1375" s="1">
        <v>20</v>
      </c>
      <c r="R1375" s="1">
        <v>9</v>
      </c>
      <c r="S1375" s="1">
        <v>2</v>
      </c>
      <c r="T1375" s="1">
        <v>11</v>
      </c>
      <c r="U1375" s="1">
        <v>11</v>
      </c>
      <c r="W1375" s="1">
        <v>3</v>
      </c>
      <c r="X1375" s="1">
        <v>3</v>
      </c>
      <c r="Y1375" s="1">
        <v>10</v>
      </c>
      <c r="AA1375" s="1">
        <v>7</v>
      </c>
      <c r="AN1375" s="7">
        <f>IF(Q1375&gt;0,RANK(Q1375,(N1375:P1375,Q1375:AL1375)),0)</f>
        <v>4</v>
      </c>
      <c r="AO1375" s="7">
        <f>IF(R1375&gt;0,RANK(R1375,(N1375:P1375,Q1375:AL1375)),0)</f>
        <v>8</v>
      </c>
      <c r="AP1375" s="7">
        <f>IF(S1375&gt;0,RANK(S1375,(N1375:P1375,Q1375:AL1375)),0)</f>
        <v>12</v>
      </c>
      <c r="AQ1375" s="7">
        <f>IF(T1375&gt;0,RANK(T1375,(N1375:P1375,Q1375:AL1375)),0)</f>
        <v>5</v>
      </c>
      <c r="AR1375" s="2">
        <f t="shared" si="541"/>
        <v>1.4596409283316304E-3</v>
      </c>
      <c r="AS1375" s="2">
        <f t="shared" si="542"/>
        <v>6.5683841774923373E-4</v>
      </c>
      <c r="AT1375" s="2">
        <f t="shared" si="543"/>
        <v>1.4596409283316303E-4</v>
      </c>
      <c r="AU1375" s="2">
        <f t="shared" si="544"/>
        <v>8.028025105823967E-4</v>
      </c>
      <c r="AW1375" t="s">
        <v>269</v>
      </c>
      <c r="AX1375" t="s">
        <v>3014</v>
      </c>
      <c r="BA1375" s="127">
        <v>27</v>
      </c>
      <c r="BB1375" s="130">
        <v>7</v>
      </c>
      <c r="BC1375" s="131">
        <f t="shared" si="534"/>
        <v>27007</v>
      </c>
      <c r="BE1375" s="7" t="s">
        <v>3271</v>
      </c>
    </row>
    <row r="1376" spans="1:57" hidden="1" outlineLevel="1" x14ac:dyDescent="0.2">
      <c r="A1376" t="s">
        <v>1812</v>
      </c>
      <c r="B1376" t="s">
        <v>3014</v>
      </c>
      <c r="C1376" s="1">
        <f t="shared" si="535"/>
        <v>15987</v>
      </c>
      <c r="D1376" s="7">
        <f>RANK(N1376,(N1376:P1376,Q1376:AL1376))</f>
        <v>1</v>
      </c>
      <c r="E1376" s="7">
        <f>RANK(O1376,(N1376:P1376,Q1376:AL1376))</f>
        <v>2</v>
      </c>
      <c r="F1376" s="7">
        <f>IF(P1376&gt;0,RANK(P1376,(N1376:P1376,Q1376:AL1376)),0)</f>
        <v>3</v>
      </c>
      <c r="G1376" s="1">
        <f t="shared" si="536"/>
        <v>2006</v>
      </c>
      <c r="H1376" s="2">
        <f t="shared" si="521"/>
        <v>0.1254769500218928</v>
      </c>
      <c r="I1376" s="2"/>
      <c r="J1376" s="2">
        <f t="shared" si="537"/>
        <v>0.45099143053731156</v>
      </c>
      <c r="K1376" s="2">
        <f t="shared" si="538"/>
        <v>0.32551448051541876</v>
      </c>
      <c r="L1376" s="2">
        <f t="shared" si="539"/>
        <v>0.21723900669293802</v>
      </c>
      <c r="M1376" s="2">
        <f t="shared" si="540"/>
        <v>6.2550822543317175E-3</v>
      </c>
      <c r="N1376" s="1">
        <v>7210</v>
      </c>
      <c r="O1376" s="1">
        <v>5204</v>
      </c>
      <c r="P1376" s="1">
        <v>3473</v>
      </c>
      <c r="Q1376" s="1">
        <v>21</v>
      </c>
      <c r="R1376" s="1">
        <v>21</v>
      </c>
      <c r="S1376" s="1">
        <v>5</v>
      </c>
      <c r="T1376" s="1">
        <v>9</v>
      </c>
      <c r="U1376" s="1">
        <v>13</v>
      </c>
      <c r="W1376" s="1">
        <v>4</v>
      </c>
      <c r="X1376" s="1">
        <v>8</v>
      </c>
      <c r="Y1376" s="1">
        <v>9</v>
      </c>
      <c r="AA1376" s="1">
        <v>10</v>
      </c>
      <c r="AN1376" s="7">
        <f>IF(Q1376&gt;0,RANK(Q1376,(N1376:P1376,Q1376:AL1376)),0)</f>
        <v>4</v>
      </c>
      <c r="AO1376" s="7">
        <f>IF(R1376&gt;0,RANK(R1376,(N1376:P1376,Q1376:AL1376)),0)</f>
        <v>4</v>
      </c>
      <c r="AP1376" s="7">
        <f>IF(S1376&gt;0,RANK(S1376,(N1376:P1376,Q1376:AL1376)),0)</f>
        <v>11</v>
      </c>
      <c r="AQ1376" s="7">
        <f>IF(T1376&gt;0,RANK(T1376,(N1376:P1376,Q1376:AL1376)),0)</f>
        <v>8</v>
      </c>
      <c r="AR1376" s="2">
        <f t="shared" si="541"/>
        <v>1.3135672734096453E-3</v>
      </c>
      <c r="AS1376" s="2">
        <f t="shared" si="542"/>
        <v>1.3135672734096453E-3</v>
      </c>
      <c r="AT1376" s="2">
        <f t="shared" si="543"/>
        <v>3.1275411271658221E-4</v>
      </c>
      <c r="AU1376" s="2">
        <f t="shared" si="544"/>
        <v>5.62957402889848E-4</v>
      </c>
      <c r="AW1376" t="s">
        <v>1812</v>
      </c>
      <c r="AX1376" t="s">
        <v>3014</v>
      </c>
      <c r="BA1376" s="127">
        <v>27</v>
      </c>
      <c r="BB1376" s="130">
        <v>9</v>
      </c>
      <c r="BC1376" s="131">
        <f t="shared" si="534"/>
        <v>27009</v>
      </c>
      <c r="BE1376" s="7" t="s">
        <v>3271</v>
      </c>
    </row>
    <row r="1377" spans="1:57" hidden="1" outlineLevel="1" x14ac:dyDescent="0.2">
      <c r="A1377" t="s">
        <v>356</v>
      </c>
      <c r="B1377" t="s">
        <v>3014</v>
      </c>
      <c r="C1377" s="1">
        <f t="shared" si="535"/>
        <v>14371</v>
      </c>
      <c r="D1377" s="7">
        <f>RANK(N1377,(N1377:P1377,Q1377:AL1377))</f>
        <v>1</v>
      </c>
      <c r="E1377" s="7">
        <f>RANK(O1377,(N1377:P1377,Q1377:AL1377))</f>
        <v>2</v>
      </c>
      <c r="F1377" s="7">
        <f>IF(P1377&gt;0,RANK(P1377,(N1377:P1377,Q1377:AL1377)),0)</f>
        <v>3</v>
      </c>
      <c r="G1377" s="1">
        <f t="shared" si="536"/>
        <v>103</v>
      </c>
      <c r="H1377" s="2">
        <f t="shared" si="521"/>
        <v>7.1672117458771133E-3</v>
      </c>
      <c r="I1377" s="2"/>
      <c r="J1377" s="2">
        <f t="shared" si="537"/>
        <v>0.35877809477419803</v>
      </c>
      <c r="K1377" s="2">
        <f t="shared" si="538"/>
        <v>0.35161088302832094</v>
      </c>
      <c r="L1377" s="2">
        <f t="shared" si="539"/>
        <v>0.28167838007097629</v>
      </c>
      <c r="M1377" s="2">
        <f t="shared" si="540"/>
        <v>7.9326421265046854E-3</v>
      </c>
      <c r="N1377" s="1">
        <v>5156</v>
      </c>
      <c r="O1377" s="1">
        <v>5053</v>
      </c>
      <c r="P1377" s="1">
        <v>4048</v>
      </c>
      <c r="Q1377" s="1">
        <v>18</v>
      </c>
      <c r="R1377" s="1">
        <v>50</v>
      </c>
      <c r="S1377" s="1">
        <v>1</v>
      </c>
      <c r="T1377" s="1">
        <v>2</v>
      </c>
      <c r="U1377" s="1">
        <v>12</v>
      </c>
      <c r="W1377" s="1">
        <v>1</v>
      </c>
      <c r="X1377" s="1">
        <v>5</v>
      </c>
      <c r="Y1377" s="1">
        <v>4</v>
      </c>
      <c r="AA1377" s="1">
        <v>21</v>
      </c>
      <c r="AN1377" s="7">
        <f>IF(Q1377&gt;0,RANK(Q1377,(N1377:P1377,Q1377:AL1377)),0)</f>
        <v>6</v>
      </c>
      <c r="AO1377" s="7">
        <f>IF(R1377&gt;0,RANK(R1377,(N1377:P1377,Q1377:AL1377)),0)</f>
        <v>4</v>
      </c>
      <c r="AP1377" s="7">
        <f>IF(S1377&gt;0,RANK(S1377,(N1377:P1377,Q1377:AL1377)),0)</f>
        <v>11</v>
      </c>
      <c r="AQ1377" s="7">
        <f>IF(T1377&gt;0,RANK(T1377,(N1377:P1377,Q1377:AL1377)),0)</f>
        <v>10</v>
      </c>
      <c r="AR1377" s="2">
        <f t="shared" si="541"/>
        <v>1.2525224410270684E-3</v>
      </c>
      <c r="AS1377" s="2">
        <f t="shared" si="542"/>
        <v>3.4792290028529678E-3</v>
      </c>
      <c r="AT1377" s="2">
        <f t="shared" si="543"/>
        <v>6.9584580057059354E-5</v>
      </c>
      <c r="AU1377" s="2">
        <f t="shared" si="544"/>
        <v>1.3916916011411871E-4</v>
      </c>
      <c r="AW1377" t="s">
        <v>356</v>
      </c>
      <c r="AX1377" t="s">
        <v>3014</v>
      </c>
      <c r="BA1377" s="127">
        <v>27</v>
      </c>
      <c r="BB1377" s="130">
        <v>11</v>
      </c>
      <c r="BC1377" s="131">
        <f t="shared" si="534"/>
        <v>27011</v>
      </c>
      <c r="BE1377" s="7" t="s">
        <v>3271</v>
      </c>
    </row>
    <row r="1378" spans="1:57" hidden="1" outlineLevel="1" x14ac:dyDescent="0.2">
      <c r="A1378" t="s">
        <v>1813</v>
      </c>
      <c r="B1378" t="s">
        <v>3014</v>
      </c>
      <c r="C1378" s="1">
        <f t="shared" si="535"/>
        <v>3420</v>
      </c>
      <c r="D1378" s="7">
        <f>RANK(N1378,(N1378:P1378,Q1378:AL1378))</f>
        <v>1</v>
      </c>
      <c r="E1378" s="7">
        <f>RANK(O1378,(N1378:P1378,Q1378:AL1378))</f>
        <v>2</v>
      </c>
      <c r="F1378" s="7">
        <f>IF(P1378&gt;0,RANK(P1378,(N1378:P1378,Q1378:AL1378)),0)</f>
        <v>3</v>
      </c>
      <c r="G1378" s="1">
        <f t="shared" si="536"/>
        <v>558</v>
      </c>
      <c r="H1378" s="2">
        <f t="shared" si="521"/>
        <v>0.16315789473684211</v>
      </c>
      <c r="I1378" s="2"/>
      <c r="J1378" s="2">
        <f t="shared" si="537"/>
        <v>0.47076023391812866</v>
      </c>
      <c r="K1378" s="2">
        <f t="shared" si="538"/>
        <v>0.30760233918128654</v>
      </c>
      <c r="L1378" s="2">
        <f t="shared" si="539"/>
        <v>0.21637426900584794</v>
      </c>
      <c r="M1378" s="2">
        <f t="shared" si="540"/>
        <v>5.263157894736803E-3</v>
      </c>
      <c r="N1378" s="1">
        <v>1610</v>
      </c>
      <c r="O1378" s="1">
        <v>1052</v>
      </c>
      <c r="P1378" s="1">
        <v>740</v>
      </c>
      <c r="Q1378" s="1">
        <v>2</v>
      </c>
      <c r="R1378" s="1">
        <v>7</v>
      </c>
      <c r="U1378" s="1">
        <v>3</v>
      </c>
      <c r="W1378" s="1">
        <v>3</v>
      </c>
      <c r="X1378" s="1">
        <v>2</v>
      </c>
      <c r="AA1378" s="1">
        <v>1</v>
      </c>
      <c r="AN1378" s="7">
        <f>IF(Q1378&gt;0,RANK(Q1378,(N1378:P1378,Q1378:AL1378)),0)</f>
        <v>7</v>
      </c>
      <c r="AO1378" s="7">
        <f>IF(R1378&gt;0,RANK(R1378,(N1378:P1378,Q1378:AL1378)),0)</f>
        <v>4</v>
      </c>
      <c r="AP1378" s="7">
        <f>IF(S1378&gt;0,RANK(S1378,(N1378:P1378,Q1378:AL1378)),0)</f>
        <v>0</v>
      </c>
      <c r="AQ1378" s="7">
        <f>IF(T1378&gt;0,RANK(T1378,(N1378:P1378,Q1378:AL1378)),0)</f>
        <v>0</v>
      </c>
      <c r="AR1378" s="2">
        <f t="shared" si="541"/>
        <v>5.8479532163742691E-4</v>
      </c>
      <c r="AS1378" s="2">
        <f t="shared" si="542"/>
        <v>2.0467836257309943E-3</v>
      </c>
      <c r="AT1378" s="2">
        <f t="shared" si="543"/>
        <v>0</v>
      </c>
      <c r="AU1378" s="2">
        <f t="shared" si="544"/>
        <v>0</v>
      </c>
      <c r="AW1378" t="s">
        <v>1813</v>
      </c>
      <c r="AX1378" t="s">
        <v>3014</v>
      </c>
      <c r="BA1378" s="127">
        <v>27</v>
      </c>
      <c r="BB1378" s="130">
        <v>13</v>
      </c>
      <c r="BC1378" s="131">
        <f t="shared" si="534"/>
        <v>27013</v>
      </c>
      <c r="BE1378" s="7" t="s">
        <v>3271</v>
      </c>
    </row>
    <row r="1379" spans="1:57" hidden="1" outlineLevel="1" x14ac:dyDescent="0.2">
      <c r="A1379" t="s">
        <v>1956</v>
      </c>
      <c r="B1379" t="s">
        <v>3014</v>
      </c>
      <c r="C1379" s="1">
        <f t="shared" si="535"/>
        <v>27847</v>
      </c>
      <c r="D1379" s="7">
        <f>RANK(N1379,(N1379:P1379,Q1379:AL1379))</f>
        <v>1</v>
      </c>
      <c r="E1379" s="7">
        <f>RANK(O1379,(N1379:P1379,Q1379:AL1379))</f>
        <v>2</v>
      </c>
      <c r="F1379" s="7">
        <f>IF(P1379&gt;0,RANK(P1379,(N1379:P1379,Q1379:AL1379)),0)</f>
        <v>3</v>
      </c>
      <c r="G1379" s="1">
        <f t="shared" si="536"/>
        <v>2718</v>
      </c>
      <c r="H1379" s="2">
        <f t="shared" si="521"/>
        <v>9.7604768915861673E-2</v>
      </c>
      <c r="I1379" s="2"/>
      <c r="J1379" s="2">
        <f t="shared" si="537"/>
        <v>0.4140841024167774</v>
      </c>
      <c r="K1379" s="2">
        <f t="shared" si="538"/>
        <v>0.31647933350091573</v>
      </c>
      <c r="L1379" s="2">
        <f t="shared" si="539"/>
        <v>0.26211081983696627</v>
      </c>
      <c r="M1379" s="2">
        <f t="shared" si="540"/>
        <v>7.3257442453406041E-3</v>
      </c>
      <c r="N1379" s="1">
        <v>11531</v>
      </c>
      <c r="O1379" s="1">
        <v>8813</v>
      </c>
      <c r="P1379" s="1">
        <v>7299</v>
      </c>
      <c r="Q1379" s="1">
        <v>24</v>
      </c>
      <c r="R1379" s="1">
        <v>68</v>
      </c>
      <c r="S1379" s="1">
        <v>7</v>
      </c>
      <c r="T1379" s="1">
        <v>12</v>
      </c>
      <c r="U1379" s="1">
        <v>13</v>
      </c>
      <c r="W1379" s="1">
        <v>5</v>
      </c>
      <c r="X1379" s="1">
        <v>7</v>
      </c>
      <c r="Y1379" s="1">
        <v>39</v>
      </c>
      <c r="AA1379" s="1">
        <v>29</v>
      </c>
      <c r="AN1379" s="7">
        <f>IF(Q1379&gt;0,RANK(Q1379,(N1379:P1379,Q1379:AL1379)),0)</f>
        <v>7</v>
      </c>
      <c r="AO1379" s="7">
        <f>IF(R1379&gt;0,RANK(R1379,(N1379:P1379,Q1379:AL1379)),0)</f>
        <v>4</v>
      </c>
      <c r="AP1379" s="7">
        <f>IF(S1379&gt;0,RANK(S1379,(N1379:P1379,Q1379:AL1379)),0)</f>
        <v>10</v>
      </c>
      <c r="AQ1379" s="7">
        <f>IF(T1379&gt;0,RANK(T1379,(N1379:P1379,Q1379:AL1379)),0)</f>
        <v>9</v>
      </c>
      <c r="AR1379" s="2">
        <f t="shared" si="541"/>
        <v>8.61852264157719E-4</v>
      </c>
      <c r="AS1379" s="2">
        <f t="shared" si="542"/>
        <v>2.4419147484468703E-3</v>
      </c>
      <c r="AT1379" s="2">
        <f t="shared" si="543"/>
        <v>2.5137357704600136E-4</v>
      </c>
      <c r="AU1379" s="2">
        <f t="shared" si="544"/>
        <v>4.309261320788595E-4</v>
      </c>
      <c r="AW1379" t="s">
        <v>1956</v>
      </c>
      <c r="AX1379" t="s">
        <v>3014</v>
      </c>
      <c r="BA1379" s="127">
        <v>27</v>
      </c>
      <c r="BB1379" s="130">
        <v>15</v>
      </c>
      <c r="BC1379" s="131">
        <f t="shared" si="534"/>
        <v>27015</v>
      </c>
      <c r="BE1379" s="7" t="s">
        <v>3271</v>
      </c>
    </row>
    <row r="1380" spans="1:57" hidden="1" outlineLevel="1" x14ac:dyDescent="0.2">
      <c r="A1380" t="s">
        <v>1087</v>
      </c>
      <c r="B1380" t="s">
        <v>3014</v>
      </c>
      <c r="C1380" s="1">
        <f t="shared" si="535"/>
        <v>13621</v>
      </c>
      <c r="D1380" s="7">
        <f>RANK(N1380,(N1380:P1380,Q1380:AL1380))</f>
        <v>2</v>
      </c>
      <c r="E1380" s="7">
        <f>RANK(O1380,(N1380:P1380,Q1380:AL1380))</f>
        <v>1</v>
      </c>
      <c r="F1380" s="7">
        <f>IF(P1380&gt;0,RANK(P1380,(N1380:P1380,Q1380:AL1380)),0)</f>
        <v>3</v>
      </c>
      <c r="G1380" s="1">
        <f t="shared" si="536"/>
        <v>1112</v>
      </c>
      <c r="H1380" s="2">
        <f t="shared" si="521"/>
        <v>8.1638646208061078E-2</v>
      </c>
      <c r="I1380" s="2"/>
      <c r="J1380" s="2">
        <f t="shared" si="537"/>
        <v>0.31407385654504072</v>
      </c>
      <c r="K1380" s="2">
        <f t="shared" si="538"/>
        <v>0.39571250275310182</v>
      </c>
      <c r="L1380" s="2">
        <f t="shared" si="539"/>
        <v>0.28228470743704576</v>
      </c>
      <c r="M1380" s="2">
        <f t="shared" si="540"/>
        <v>7.9289332648116995E-3</v>
      </c>
      <c r="N1380" s="1">
        <v>4278</v>
      </c>
      <c r="O1380" s="1">
        <v>5390</v>
      </c>
      <c r="P1380" s="1">
        <v>3845</v>
      </c>
      <c r="Q1380" s="1">
        <v>13</v>
      </c>
      <c r="R1380" s="1">
        <v>25</v>
      </c>
      <c r="S1380" s="1">
        <v>2</v>
      </c>
      <c r="T1380" s="1">
        <v>8</v>
      </c>
      <c r="U1380" s="1">
        <v>6</v>
      </c>
      <c r="W1380" s="1">
        <v>14</v>
      </c>
      <c r="X1380" s="1">
        <v>15</v>
      </c>
      <c r="Y1380" s="1">
        <v>11</v>
      </c>
      <c r="AA1380" s="1">
        <v>14</v>
      </c>
      <c r="AN1380" s="7">
        <f>IF(Q1380&gt;0,RANK(Q1380,(N1380:P1380,Q1380:AL1380)),0)</f>
        <v>8</v>
      </c>
      <c r="AO1380" s="7">
        <f>IF(R1380&gt;0,RANK(R1380,(N1380:P1380,Q1380:AL1380)),0)</f>
        <v>4</v>
      </c>
      <c r="AP1380" s="7">
        <f>IF(S1380&gt;0,RANK(S1380,(N1380:P1380,Q1380:AL1380)),0)</f>
        <v>12</v>
      </c>
      <c r="AQ1380" s="7">
        <f>IF(T1380&gt;0,RANK(T1380,(N1380:P1380,Q1380:AL1380)),0)</f>
        <v>10</v>
      </c>
      <c r="AR1380" s="2">
        <f t="shared" si="541"/>
        <v>9.5440863372733278E-4</v>
      </c>
      <c r="AS1380" s="2">
        <f t="shared" si="542"/>
        <v>1.8354012187064093E-3</v>
      </c>
      <c r="AT1380" s="2">
        <f t="shared" si="543"/>
        <v>1.4683209749651274E-4</v>
      </c>
      <c r="AU1380" s="2">
        <f t="shared" si="544"/>
        <v>5.8732838998605097E-4</v>
      </c>
      <c r="AW1380" t="s">
        <v>1087</v>
      </c>
      <c r="AX1380" t="s">
        <v>3014</v>
      </c>
      <c r="BA1380" s="127">
        <v>27</v>
      </c>
      <c r="BB1380" s="130">
        <v>17</v>
      </c>
      <c r="BC1380" s="131">
        <f t="shared" si="534"/>
        <v>27017</v>
      </c>
      <c r="BE1380" s="7" t="s">
        <v>3271</v>
      </c>
    </row>
    <row r="1381" spans="1:57" hidden="1" outlineLevel="1" x14ac:dyDescent="0.2">
      <c r="A1381" t="s">
        <v>407</v>
      </c>
      <c r="B1381" t="s">
        <v>3014</v>
      </c>
      <c r="C1381" s="1">
        <f t="shared" si="535"/>
        <v>14747</v>
      </c>
      <c r="D1381" s="7">
        <f>RANK(N1381,(N1381:P1381,Q1381:AL1381))</f>
        <v>1</v>
      </c>
      <c r="E1381" s="7">
        <f>RANK(O1381,(N1381:P1381,Q1381:AL1381))</f>
        <v>2</v>
      </c>
      <c r="F1381" s="7">
        <f>IF(P1381&gt;0,RANK(P1381,(N1381:P1381,Q1381:AL1381)),0)</f>
        <v>3</v>
      </c>
      <c r="G1381" s="1">
        <f t="shared" si="536"/>
        <v>3814</v>
      </c>
      <c r="H1381" s="2">
        <f t="shared" si="521"/>
        <v>0.25862887366922088</v>
      </c>
      <c r="I1381" s="2"/>
      <c r="J1381" s="2">
        <f t="shared" si="537"/>
        <v>0.52458127076693561</v>
      </c>
      <c r="K1381" s="2">
        <f t="shared" si="538"/>
        <v>0.26595239709771479</v>
      </c>
      <c r="L1381" s="2">
        <f t="shared" si="539"/>
        <v>0.20377025835763207</v>
      </c>
      <c r="M1381" s="2">
        <f t="shared" si="540"/>
        <v>5.6960737777175252E-3</v>
      </c>
      <c r="N1381" s="1">
        <v>7736</v>
      </c>
      <c r="O1381" s="1">
        <v>3922</v>
      </c>
      <c r="P1381" s="1">
        <v>3005</v>
      </c>
      <c r="Q1381" s="1">
        <v>20</v>
      </c>
      <c r="R1381" s="1">
        <v>5</v>
      </c>
      <c r="S1381" s="1">
        <v>3</v>
      </c>
      <c r="T1381" s="1">
        <v>8</v>
      </c>
      <c r="U1381" s="1">
        <v>6</v>
      </c>
      <c r="W1381" s="1">
        <v>2</v>
      </c>
      <c r="X1381" s="1">
        <v>5</v>
      </c>
      <c r="Y1381" s="1">
        <v>22</v>
      </c>
      <c r="AA1381" s="1">
        <v>13</v>
      </c>
      <c r="AN1381" s="7">
        <f>IF(Q1381&gt;0,RANK(Q1381,(N1381:P1381,Q1381:AL1381)),0)</f>
        <v>5</v>
      </c>
      <c r="AO1381" s="7">
        <f>IF(R1381&gt;0,RANK(R1381,(N1381:P1381,Q1381:AL1381)),0)</f>
        <v>9</v>
      </c>
      <c r="AP1381" s="7">
        <f>IF(S1381&gt;0,RANK(S1381,(N1381:P1381,Q1381:AL1381)),0)</f>
        <v>11</v>
      </c>
      <c r="AQ1381" s="7">
        <f>IF(T1381&gt;0,RANK(T1381,(N1381:P1381,Q1381:AL1381)),0)</f>
        <v>7</v>
      </c>
      <c r="AR1381" s="2">
        <f t="shared" si="541"/>
        <v>1.356208042313691E-3</v>
      </c>
      <c r="AS1381" s="2">
        <f t="shared" si="542"/>
        <v>3.3905201057842275E-4</v>
      </c>
      <c r="AT1381" s="2">
        <f t="shared" si="543"/>
        <v>2.0343120634705363E-4</v>
      </c>
      <c r="AU1381" s="2">
        <f t="shared" si="544"/>
        <v>5.4248321692547635E-4</v>
      </c>
      <c r="AW1381" t="s">
        <v>407</v>
      </c>
      <c r="AX1381" t="s">
        <v>3014</v>
      </c>
      <c r="BA1381" s="127">
        <v>27</v>
      </c>
      <c r="BB1381" s="130">
        <v>19</v>
      </c>
      <c r="BC1381" s="131">
        <f t="shared" si="534"/>
        <v>27019</v>
      </c>
      <c r="BE1381" s="7" t="s">
        <v>3271</v>
      </c>
    </row>
    <row r="1382" spans="1:57" hidden="1" outlineLevel="1" x14ac:dyDescent="0.2">
      <c r="A1382" t="s">
        <v>1834</v>
      </c>
      <c r="B1382" t="s">
        <v>3014</v>
      </c>
      <c r="C1382" s="1">
        <f t="shared" si="535"/>
        <v>26604</v>
      </c>
      <c r="D1382" s="7">
        <f>RANK(N1382,(N1382:P1382,Q1382:AL1382))</f>
        <v>2</v>
      </c>
      <c r="E1382" s="7">
        <f>RANK(O1382,(N1382:P1382,Q1382:AL1382))</f>
        <v>1</v>
      </c>
      <c r="F1382" s="7">
        <f>IF(P1382&gt;0,RANK(P1382,(N1382:P1382,Q1382:AL1382)),0)</f>
        <v>3</v>
      </c>
      <c r="G1382" s="1">
        <f t="shared" si="536"/>
        <v>1852</v>
      </c>
      <c r="H1382" s="2">
        <f t="shared" si="521"/>
        <v>6.9613591941061495E-2</v>
      </c>
      <c r="I1382" s="2"/>
      <c r="J1382" s="2">
        <f t="shared" si="537"/>
        <v>0.31382498872350023</v>
      </c>
      <c r="K1382" s="2">
        <f t="shared" si="538"/>
        <v>0.38343858066456171</v>
      </c>
      <c r="L1382" s="2">
        <f t="shared" si="539"/>
        <v>0.2985265373628026</v>
      </c>
      <c r="M1382" s="2">
        <f t="shared" si="540"/>
        <v>4.2098932491353991E-3</v>
      </c>
      <c r="N1382" s="1">
        <v>8349</v>
      </c>
      <c r="O1382" s="1">
        <v>10201</v>
      </c>
      <c r="P1382" s="1">
        <v>7942</v>
      </c>
      <c r="Q1382" s="1">
        <v>24</v>
      </c>
      <c r="R1382" s="1">
        <v>14</v>
      </c>
      <c r="S1382" s="1">
        <v>3</v>
      </c>
      <c r="T1382" s="1">
        <v>8</v>
      </c>
      <c r="U1382" s="1">
        <v>11</v>
      </c>
      <c r="W1382" s="1">
        <v>7</v>
      </c>
      <c r="X1382" s="1">
        <v>4</v>
      </c>
      <c r="Y1382" s="1">
        <v>13</v>
      </c>
      <c r="AA1382" s="1">
        <v>28</v>
      </c>
      <c r="AN1382" s="7">
        <f>IF(Q1382&gt;0,RANK(Q1382,(N1382:P1382,Q1382:AL1382)),0)</f>
        <v>5</v>
      </c>
      <c r="AO1382" s="7">
        <f>IF(R1382&gt;0,RANK(R1382,(N1382:P1382,Q1382:AL1382)),0)</f>
        <v>6</v>
      </c>
      <c r="AP1382" s="7">
        <f>IF(S1382&gt;0,RANK(S1382,(N1382:P1382,Q1382:AL1382)),0)</f>
        <v>12</v>
      </c>
      <c r="AQ1382" s="7">
        <f>IF(T1382&gt;0,RANK(T1382,(N1382:P1382,Q1382:AL1382)),0)</f>
        <v>9</v>
      </c>
      <c r="AR1382" s="2">
        <f t="shared" si="541"/>
        <v>9.0211998195760036E-4</v>
      </c>
      <c r="AS1382" s="2">
        <f t="shared" si="542"/>
        <v>5.2623665614193356E-4</v>
      </c>
      <c r="AT1382" s="2">
        <f t="shared" si="543"/>
        <v>1.1276499774470004E-4</v>
      </c>
      <c r="AU1382" s="2">
        <f t="shared" si="544"/>
        <v>3.0070666065253347E-4</v>
      </c>
      <c r="AW1382" t="s">
        <v>1834</v>
      </c>
      <c r="AX1382" t="s">
        <v>3014</v>
      </c>
      <c r="BA1382" s="127">
        <v>27</v>
      </c>
      <c r="BB1382" s="130">
        <v>21</v>
      </c>
      <c r="BC1382" s="131">
        <f t="shared" si="534"/>
        <v>27021</v>
      </c>
      <c r="BE1382" s="7" t="s">
        <v>3271</v>
      </c>
    </row>
    <row r="1383" spans="1:57" hidden="1" outlineLevel="1" x14ac:dyDescent="0.2">
      <c r="A1383" t="s">
        <v>1130</v>
      </c>
      <c r="B1383" t="s">
        <v>3014</v>
      </c>
      <c r="C1383" s="1">
        <f t="shared" si="535"/>
        <v>12197</v>
      </c>
      <c r="D1383" s="7">
        <f>RANK(N1383,(N1383:P1383,Q1383:AL1383))</f>
        <v>1</v>
      </c>
      <c r="E1383" s="7">
        <f>RANK(O1383,(N1383:P1383,Q1383:AL1383))</f>
        <v>2</v>
      </c>
      <c r="F1383" s="7">
        <f>IF(P1383&gt;0,RANK(P1383,(N1383:P1383,Q1383:AL1383)),0)</f>
        <v>3</v>
      </c>
      <c r="G1383" s="1">
        <f t="shared" si="536"/>
        <v>625</v>
      </c>
      <c r="H1383" s="2">
        <f t="shared" si="521"/>
        <v>5.1242108715257847E-2</v>
      </c>
      <c r="I1383" s="2"/>
      <c r="J1383" s="2">
        <f t="shared" si="537"/>
        <v>0.40182011970156595</v>
      </c>
      <c r="K1383" s="2">
        <f t="shared" si="538"/>
        <v>0.35057801098630809</v>
      </c>
      <c r="L1383" s="2">
        <f t="shared" si="539"/>
        <v>0.24096089202262852</v>
      </c>
      <c r="M1383" s="2">
        <f t="shared" si="540"/>
        <v>6.6409772894974461E-3</v>
      </c>
      <c r="N1383" s="1">
        <v>4901</v>
      </c>
      <c r="O1383" s="1">
        <v>4276</v>
      </c>
      <c r="P1383" s="1">
        <v>2939</v>
      </c>
      <c r="Q1383" s="1">
        <v>6</v>
      </c>
      <c r="R1383" s="1">
        <v>25</v>
      </c>
      <c r="S1383" s="1">
        <v>4</v>
      </c>
      <c r="T1383" s="1">
        <v>5</v>
      </c>
      <c r="U1383" s="1">
        <v>14</v>
      </c>
      <c r="W1383" s="1">
        <v>3</v>
      </c>
      <c r="X1383" s="1">
        <v>7</v>
      </c>
      <c r="Y1383" s="1">
        <v>10</v>
      </c>
      <c r="AA1383" s="1">
        <v>7</v>
      </c>
      <c r="AN1383" s="7">
        <f>IF(Q1383&gt;0,RANK(Q1383,(N1383:P1383,Q1383:AL1383)),0)</f>
        <v>9</v>
      </c>
      <c r="AO1383" s="7">
        <f>IF(R1383&gt;0,RANK(R1383,(N1383:P1383,Q1383:AL1383)),0)</f>
        <v>4</v>
      </c>
      <c r="AP1383" s="7">
        <f>IF(S1383&gt;0,RANK(S1383,(N1383:P1383,Q1383:AL1383)),0)</f>
        <v>11</v>
      </c>
      <c r="AQ1383" s="7">
        <f>IF(T1383&gt;0,RANK(T1383,(N1383:P1383,Q1383:AL1383)),0)</f>
        <v>10</v>
      </c>
      <c r="AR1383" s="2">
        <f t="shared" si="541"/>
        <v>4.9192424366647537E-4</v>
      </c>
      <c r="AS1383" s="2">
        <f t="shared" si="542"/>
        <v>2.0496843486103142E-3</v>
      </c>
      <c r="AT1383" s="2">
        <f t="shared" si="543"/>
        <v>3.2794949577765023E-4</v>
      </c>
      <c r="AU1383" s="2">
        <f t="shared" si="544"/>
        <v>4.0993686972206283E-4</v>
      </c>
      <c r="AW1383" t="s">
        <v>1130</v>
      </c>
      <c r="AX1383" t="s">
        <v>3014</v>
      </c>
      <c r="BA1383" s="127">
        <v>27</v>
      </c>
      <c r="BB1383" s="130">
        <v>23</v>
      </c>
      <c r="BC1383" s="131">
        <f t="shared" si="534"/>
        <v>27023</v>
      </c>
      <c r="BE1383" s="7" t="s">
        <v>3271</v>
      </c>
    </row>
    <row r="1384" spans="1:57" hidden="1" outlineLevel="1" x14ac:dyDescent="0.2">
      <c r="A1384" t="s">
        <v>2409</v>
      </c>
      <c r="B1384" t="s">
        <v>3014</v>
      </c>
      <c r="C1384" s="1">
        <f t="shared" si="535"/>
        <v>6617</v>
      </c>
      <c r="D1384" s="7">
        <f>RANK(N1384,(N1384:P1384,Q1384:AL1384))</f>
        <v>1</v>
      </c>
      <c r="E1384" s="7">
        <f>RANK(O1384,(N1384:P1384,Q1384:AL1384))</f>
        <v>2</v>
      </c>
      <c r="F1384" s="7">
        <f>IF(P1384&gt;0,RANK(P1384,(N1384:P1384,Q1384:AL1384)),0)</f>
        <v>3</v>
      </c>
      <c r="G1384" s="1">
        <f t="shared" si="536"/>
        <v>786</v>
      </c>
      <c r="H1384" s="2">
        <f t="shared" si="521"/>
        <v>0.11878494786156869</v>
      </c>
      <c r="I1384" s="2"/>
      <c r="J1384" s="2">
        <f t="shared" si="537"/>
        <v>0.44264772555538762</v>
      </c>
      <c r="K1384" s="2">
        <f t="shared" si="538"/>
        <v>0.32386277769381894</v>
      </c>
      <c r="L1384" s="2">
        <f t="shared" si="539"/>
        <v>0.22744446123620976</v>
      </c>
      <c r="M1384" s="2">
        <f t="shared" si="540"/>
        <v>6.0450355145837409E-3</v>
      </c>
      <c r="N1384" s="1">
        <v>2929</v>
      </c>
      <c r="O1384" s="1">
        <v>2143</v>
      </c>
      <c r="P1384" s="1">
        <v>1505</v>
      </c>
      <c r="Q1384" s="1">
        <v>4</v>
      </c>
      <c r="R1384" s="1">
        <v>16</v>
      </c>
      <c r="T1384" s="1">
        <v>2</v>
      </c>
      <c r="U1384" s="1">
        <v>4</v>
      </c>
      <c r="W1384" s="1">
        <v>4</v>
      </c>
      <c r="X1384" s="1">
        <v>2</v>
      </c>
      <c r="Y1384" s="1">
        <v>3</v>
      </c>
      <c r="AA1384" s="1">
        <v>5</v>
      </c>
      <c r="AN1384" s="7">
        <f>IF(Q1384&gt;0,RANK(Q1384,(N1384:P1384,Q1384:AL1384)),0)</f>
        <v>6</v>
      </c>
      <c r="AO1384" s="7">
        <f>IF(R1384&gt;0,RANK(R1384,(N1384:P1384,Q1384:AL1384)),0)</f>
        <v>4</v>
      </c>
      <c r="AP1384" s="7">
        <f>IF(S1384&gt;0,RANK(S1384,(N1384:P1384,Q1384:AL1384)),0)</f>
        <v>0</v>
      </c>
      <c r="AQ1384" s="7">
        <f>IF(T1384&gt;0,RANK(T1384,(N1384:P1384,Q1384:AL1384)),0)</f>
        <v>10</v>
      </c>
      <c r="AR1384" s="2">
        <f t="shared" si="541"/>
        <v>6.0450355145836481E-4</v>
      </c>
      <c r="AS1384" s="2">
        <f t="shared" si="542"/>
        <v>2.4180142058334592E-3</v>
      </c>
      <c r="AT1384" s="2">
        <f t="shared" si="543"/>
        <v>0</v>
      </c>
      <c r="AU1384" s="2">
        <f t="shared" si="544"/>
        <v>3.022517757291824E-4</v>
      </c>
      <c r="AW1384" t="s">
        <v>2409</v>
      </c>
      <c r="AX1384" t="s">
        <v>3014</v>
      </c>
      <c r="BA1384" s="127">
        <v>27</v>
      </c>
      <c r="BB1384" s="130">
        <v>25</v>
      </c>
      <c r="BC1384" s="131">
        <f t="shared" si="534"/>
        <v>27025</v>
      </c>
      <c r="BE1384" s="7" t="s">
        <v>3271</v>
      </c>
    </row>
    <row r="1385" spans="1:57" hidden="1" outlineLevel="1" x14ac:dyDescent="0.2">
      <c r="A1385" t="s">
        <v>2112</v>
      </c>
      <c r="B1385" t="s">
        <v>3014</v>
      </c>
      <c r="C1385" s="1">
        <f t="shared" si="535"/>
        <v>17119</v>
      </c>
      <c r="D1385" s="7">
        <f>RANK(N1385,(N1385:P1385,Q1385:AL1385))</f>
        <v>1</v>
      </c>
      <c r="E1385" s="7">
        <f>RANK(O1385,(N1385:P1385,Q1385:AL1385))</f>
        <v>3</v>
      </c>
      <c r="F1385" s="7">
        <f>IF(P1385&gt;0,RANK(P1385,(N1385:P1385,Q1385:AL1385)),0)</f>
        <v>2</v>
      </c>
      <c r="G1385" s="1">
        <f t="shared" si="536"/>
        <v>1979</v>
      </c>
      <c r="H1385" s="2">
        <f t="shared" si="521"/>
        <v>0.11560254687773819</v>
      </c>
      <c r="I1385" s="2"/>
      <c r="J1385" s="2">
        <f t="shared" si="537"/>
        <v>0.41340031543898592</v>
      </c>
      <c r="K1385" s="2">
        <f t="shared" si="538"/>
        <v>0.28114959985980492</v>
      </c>
      <c r="L1385" s="2">
        <f t="shared" si="539"/>
        <v>0.29779776856124773</v>
      </c>
      <c r="M1385" s="2">
        <f t="shared" si="540"/>
        <v>7.6523161399614237E-3</v>
      </c>
      <c r="N1385" s="1">
        <v>7077</v>
      </c>
      <c r="O1385" s="1">
        <v>4813</v>
      </c>
      <c r="P1385" s="1">
        <v>5098</v>
      </c>
      <c r="Q1385" s="1">
        <v>15</v>
      </c>
      <c r="R1385" s="1">
        <v>56</v>
      </c>
      <c r="S1385" s="1">
        <v>2</v>
      </c>
      <c r="T1385" s="1">
        <v>13</v>
      </c>
      <c r="U1385" s="1">
        <v>10</v>
      </c>
      <c r="W1385" s="1">
        <v>2</v>
      </c>
      <c r="X1385" s="1">
        <v>11</v>
      </c>
      <c r="Y1385" s="1">
        <v>13</v>
      </c>
      <c r="AA1385" s="1">
        <v>9</v>
      </c>
      <c r="AN1385" s="7">
        <f>IF(Q1385&gt;0,RANK(Q1385,(N1385:P1385,Q1385:AL1385)),0)</f>
        <v>5</v>
      </c>
      <c r="AO1385" s="7">
        <f>IF(R1385&gt;0,RANK(R1385,(N1385:P1385,Q1385:AL1385)),0)</f>
        <v>4</v>
      </c>
      <c r="AP1385" s="7">
        <f>IF(S1385&gt;0,RANK(S1385,(N1385:P1385,Q1385:AL1385)),0)</f>
        <v>11</v>
      </c>
      <c r="AQ1385" s="7">
        <f>IF(T1385&gt;0,RANK(T1385,(N1385:P1385,Q1385:AL1385)),0)</f>
        <v>6</v>
      </c>
      <c r="AR1385" s="2">
        <f t="shared" si="541"/>
        <v>8.7621940533909694E-4</v>
      </c>
      <c r="AS1385" s="2">
        <f t="shared" si="542"/>
        <v>3.2712191132659618E-3</v>
      </c>
      <c r="AT1385" s="2">
        <f t="shared" si="543"/>
        <v>1.1682925404521292E-4</v>
      </c>
      <c r="AU1385" s="2">
        <f t="shared" si="544"/>
        <v>7.5939015129388397E-4</v>
      </c>
      <c r="AW1385" t="s">
        <v>2112</v>
      </c>
      <c r="AX1385" t="s">
        <v>3014</v>
      </c>
      <c r="BA1385" s="127">
        <v>27</v>
      </c>
      <c r="BB1385" s="130">
        <v>27</v>
      </c>
      <c r="BC1385" s="131">
        <f t="shared" si="534"/>
        <v>27027</v>
      </c>
      <c r="BE1385" s="7" t="s">
        <v>3271</v>
      </c>
    </row>
    <row r="1386" spans="1:57" hidden="1" outlineLevel="1" x14ac:dyDescent="0.2">
      <c r="A1386" t="s">
        <v>2437</v>
      </c>
      <c r="B1386" t="s">
        <v>3014</v>
      </c>
      <c r="C1386" s="1">
        <f t="shared" si="535"/>
        <v>23478</v>
      </c>
      <c r="D1386" s="7">
        <f>RANK(N1386,(N1386:P1386,Q1386:AL1386))</f>
        <v>1</v>
      </c>
      <c r="E1386" s="7">
        <f>RANK(O1386,(N1386:P1386,Q1386:AL1386))</f>
        <v>2</v>
      </c>
      <c r="F1386" s="7">
        <f>IF(P1386&gt;0,RANK(P1386,(N1386:P1386,Q1386:AL1386)),0)</f>
        <v>3</v>
      </c>
      <c r="G1386" s="1">
        <f t="shared" si="536"/>
        <v>179</v>
      </c>
      <c r="H1386" s="2">
        <f t="shared" si="521"/>
        <v>7.6241587869494845E-3</v>
      </c>
      <c r="I1386" s="2"/>
      <c r="J1386" s="2">
        <f t="shared" si="537"/>
        <v>0.41932873328222164</v>
      </c>
      <c r="K1386" s="2">
        <f t="shared" si="538"/>
        <v>0.41170457449527215</v>
      </c>
      <c r="L1386" s="2">
        <f t="shared" si="539"/>
        <v>0.16334440753045404</v>
      </c>
      <c r="M1386" s="2">
        <f t="shared" si="540"/>
        <v>5.6222846920521707E-3</v>
      </c>
      <c r="N1386" s="1">
        <v>9845</v>
      </c>
      <c r="O1386" s="1">
        <v>9666</v>
      </c>
      <c r="P1386" s="1">
        <v>3835</v>
      </c>
      <c r="Q1386" s="1">
        <v>38</v>
      </c>
      <c r="R1386" s="1">
        <v>4</v>
      </c>
      <c r="S1386" s="1">
        <v>14</v>
      </c>
      <c r="T1386" s="1">
        <v>9</v>
      </c>
      <c r="U1386" s="1">
        <v>10</v>
      </c>
      <c r="W1386" s="1">
        <v>12</v>
      </c>
      <c r="X1386" s="1">
        <v>6</v>
      </c>
      <c r="Y1386" s="1">
        <v>20</v>
      </c>
      <c r="AA1386" s="1">
        <v>19</v>
      </c>
      <c r="AN1386" s="7">
        <f>IF(Q1386&gt;0,RANK(Q1386,(N1386:P1386,Q1386:AL1386)),0)</f>
        <v>4</v>
      </c>
      <c r="AO1386" s="7">
        <f>IF(R1386&gt;0,RANK(R1386,(N1386:P1386,Q1386:AL1386)),0)</f>
        <v>12</v>
      </c>
      <c r="AP1386" s="7">
        <f>IF(S1386&gt;0,RANK(S1386,(N1386:P1386,Q1386:AL1386)),0)</f>
        <v>7</v>
      </c>
      <c r="AQ1386" s="7">
        <f>IF(T1386&gt;0,RANK(T1386,(N1386:P1386,Q1386:AL1386)),0)</f>
        <v>10</v>
      </c>
      <c r="AR1386" s="2">
        <f t="shared" si="541"/>
        <v>1.6185365022574325E-3</v>
      </c>
      <c r="AS1386" s="2">
        <f t="shared" si="542"/>
        <v>1.703722633955192E-4</v>
      </c>
      <c r="AT1386" s="2">
        <f t="shared" si="543"/>
        <v>5.963029218843172E-4</v>
      </c>
      <c r="AU1386" s="2">
        <f t="shared" si="544"/>
        <v>3.8333759263991824E-4</v>
      </c>
      <c r="AW1386" t="s">
        <v>2437</v>
      </c>
      <c r="AX1386" t="s">
        <v>3014</v>
      </c>
      <c r="BA1386" s="127">
        <v>27</v>
      </c>
      <c r="BB1386" s="130">
        <v>29</v>
      </c>
      <c r="BC1386" s="131">
        <f t="shared" si="534"/>
        <v>27029</v>
      </c>
      <c r="BE1386" s="7" t="s">
        <v>3271</v>
      </c>
    </row>
    <row r="1387" spans="1:57" hidden="1" outlineLevel="1" x14ac:dyDescent="0.2">
      <c r="A1387" t="s">
        <v>2289</v>
      </c>
      <c r="B1387" t="s">
        <v>3014</v>
      </c>
      <c r="C1387" s="1">
        <f t="shared" si="535"/>
        <v>3758</v>
      </c>
      <c r="D1387" s="7">
        <f>RANK(N1387,(N1387:P1387,Q1387:AL1387))</f>
        <v>1</v>
      </c>
      <c r="E1387" s="7">
        <f>RANK(O1387,(N1387:P1387,Q1387:AL1387))</f>
        <v>2</v>
      </c>
      <c r="F1387" s="7">
        <f>IF(P1387&gt;0,RANK(P1387,(N1387:P1387,Q1387:AL1387)),0)</f>
        <v>3</v>
      </c>
      <c r="G1387" s="1">
        <f t="shared" si="536"/>
        <v>272</v>
      </c>
      <c r="H1387" s="2">
        <f t="shared" si="521"/>
        <v>7.2378924960085148E-2</v>
      </c>
      <c r="I1387" s="2"/>
      <c r="J1387" s="2">
        <f t="shared" si="537"/>
        <v>0.42229909526343801</v>
      </c>
      <c r="K1387" s="2">
        <f t="shared" si="538"/>
        <v>0.34992017030335287</v>
      </c>
      <c r="L1387" s="2">
        <f t="shared" si="539"/>
        <v>0.2237892496008515</v>
      </c>
      <c r="M1387" s="2">
        <f t="shared" si="540"/>
        <v>3.9914848323576169E-3</v>
      </c>
      <c r="N1387" s="1">
        <v>1587</v>
      </c>
      <c r="O1387" s="1">
        <v>1315</v>
      </c>
      <c r="P1387" s="1">
        <v>841</v>
      </c>
      <c r="Q1387" s="1">
        <v>3</v>
      </c>
      <c r="R1387" s="1">
        <v>4</v>
      </c>
      <c r="T1387" s="1">
        <v>2</v>
      </c>
      <c r="X1387" s="1">
        <v>2</v>
      </c>
      <c r="Y1387" s="1">
        <v>1</v>
      </c>
      <c r="AA1387" s="1">
        <v>3</v>
      </c>
      <c r="AN1387" s="7">
        <f>IF(Q1387&gt;0,RANK(Q1387,(N1387:P1387,Q1387:AL1387)),0)</f>
        <v>5</v>
      </c>
      <c r="AO1387" s="7">
        <f>IF(R1387&gt;0,RANK(R1387,(N1387:P1387,Q1387:AL1387)),0)</f>
        <v>4</v>
      </c>
      <c r="AP1387" s="7">
        <f>IF(S1387&gt;0,RANK(S1387,(N1387:P1387,Q1387:AL1387)),0)</f>
        <v>0</v>
      </c>
      <c r="AQ1387" s="7">
        <f>IF(T1387&gt;0,RANK(T1387,(N1387:P1387,Q1387:AL1387)),0)</f>
        <v>7</v>
      </c>
      <c r="AR1387" s="2">
        <f t="shared" si="541"/>
        <v>7.9829696647152736E-4</v>
      </c>
      <c r="AS1387" s="2">
        <f t="shared" si="542"/>
        <v>1.0643959552953698E-3</v>
      </c>
      <c r="AT1387" s="2">
        <f t="shared" si="543"/>
        <v>0</v>
      </c>
      <c r="AU1387" s="2">
        <f t="shared" si="544"/>
        <v>5.3219797764768491E-4</v>
      </c>
      <c r="AW1387" t="s">
        <v>2289</v>
      </c>
      <c r="AX1387" t="s">
        <v>3014</v>
      </c>
      <c r="BA1387" s="127">
        <v>27</v>
      </c>
      <c r="BB1387" s="130">
        <v>31</v>
      </c>
      <c r="BC1387" s="131">
        <f t="shared" si="534"/>
        <v>27031</v>
      </c>
      <c r="BE1387" s="7" t="s">
        <v>3271</v>
      </c>
    </row>
    <row r="1388" spans="1:57" hidden="1" outlineLevel="1" x14ac:dyDescent="0.2">
      <c r="A1388" t="s">
        <v>2742</v>
      </c>
      <c r="B1388" t="s">
        <v>3014</v>
      </c>
      <c r="C1388" s="1">
        <f t="shared" si="535"/>
        <v>2618</v>
      </c>
      <c r="D1388" s="7">
        <f>RANK(N1388,(N1388:P1388,Q1388:AL1388))</f>
        <v>1</v>
      </c>
      <c r="E1388" s="7">
        <f>RANK(O1388,(N1388:P1388,Q1388:AL1388))</f>
        <v>2</v>
      </c>
      <c r="F1388" s="7">
        <f>IF(P1388&gt;0,RANK(P1388,(N1388:P1388,Q1388:AL1388)),0)</f>
        <v>3</v>
      </c>
      <c r="G1388" s="1">
        <f t="shared" si="536"/>
        <v>127</v>
      </c>
      <c r="H1388" s="2">
        <f t="shared" si="521"/>
        <v>4.8510313216195568E-2</v>
      </c>
      <c r="I1388" s="2"/>
      <c r="J1388" s="2">
        <f t="shared" si="537"/>
        <v>0.38388082505729565</v>
      </c>
      <c r="K1388" s="2">
        <f t="shared" si="538"/>
        <v>0.33537051184110006</v>
      </c>
      <c r="L1388" s="2">
        <f t="shared" si="539"/>
        <v>0.26890756302521007</v>
      </c>
      <c r="M1388" s="2">
        <f t="shared" si="540"/>
        <v>1.1841100076394273E-2</v>
      </c>
      <c r="N1388" s="1">
        <v>1005</v>
      </c>
      <c r="O1388" s="1">
        <v>878</v>
      </c>
      <c r="P1388" s="1">
        <v>704</v>
      </c>
      <c r="Q1388" s="1">
        <v>4</v>
      </c>
      <c r="R1388" s="1">
        <v>2</v>
      </c>
      <c r="T1388" s="1">
        <v>17</v>
      </c>
      <c r="U1388" s="1">
        <v>1</v>
      </c>
      <c r="Y1388" s="1">
        <v>6</v>
      </c>
      <c r="AA1388" s="1">
        <v>1</v>
      </c>
      <c r="AN1388" s="7">
        <f>IF(Q1388&gt;0,RANK(Q1388,(N1388:P1388,Q1388:AL1388)),0)</f>
        <v>6</v>
      </c>
      <c r="AO1388" s="7">
        <f>IF(R1388&gt;0,RANK(R1388,(N1388:P1388,Q1388:AL1388)),0)</f>
        <v>7</v>
      </c>
      <c r="AP1388" s="7">
        <f>IF(S1388&gt;0,RANK(S1388,(N1388:P1388,Q1388:AL1388)),0)</f>
        <v>0</v>
      </c>
      <c r="AQ1388" s="7">
        <f>IF(T1388&gt;0,RANK(T1388,(N1388:P1388,Q1388:AL1388)),0)</f>
        <v>4</v>
      </c>
      <c r="AR1388" s="2">
        <f t="shared" si="541"/>
        <v>1.5278838808250573E-3</v>
      </c>
      <c r="AS1388" s="2">
        <f t="shared" si="542"/>
        <v>7.6394194041252863E-4</v>
      </c>
      <c r="AT1388" s="2">
        <f t="shared" si="543"/>
        <v>0</v>
      </c>
      <c r="AU1388" s="2">
        <f t="shared" si="544"/>
        <v>6.4935064935064939E-3</v>
      </c>
      <c r="AW1388" t="s">
        <v>2742</v>
      </c>
      <c r="AX1388" t="s">
        <v>3014</v>
      </c>
      <c r="BA1388" s="127">
        <v>27</v>
      </c>
      <c r="BB1388" s="130">
        <v>33</v>
      </c>
      <c r="BC1388" s="131">
        <f t="shared" si="534"/>
        <v>27033</v>
      </c>
      <c r="BE1388" s="7" t="s">
        <v>3271</v>
      </c>
    </row>
    <row r="1389" spans="1:57" hidden="1" outlineLevel="1" x14ac:dyDescent="0.2">
      <c r="A1389" t="s">
        <v>730</v>
      </c>
      <c r="B1389" t="s">
        <v>3014</v>
      </c>
      <c r="C1389" s="1">
        <f t="shared" si="535"/>
        <v>6651</v>
      </c>
      <c r="D1389" s="7">
        <f>RANK(N1389,(N1389:P1389,Q1389:AL1389))</f>
        <v>2</v>
      </c>
      <c r="E1389" s="7">
        <f>RANK(O1389,(N1389:P1389,Q1389:AL1389))</f>
        <v>1</v>
      </c>
      <c r="F1389" s="7">
        <f>IF(P1389&gt;0,RANK(P1389,(N1389:P1389,Q1389:AL1389)),0)</f>
        <v>3</v>
      </c>
      <c r="G1389" s="1">
        <f t="shared" si="536"/>
        <v>99</v>
      </c>
      <c r="H1389" s="2">
        <f t="shared" si="521"/>
        <v>1.4884979702300407E-2</v>
      </c>
      <c r="I1389" s="2"/>
      <c r="J1389" s="2">
        <f t="shared" si="537"/>
        <v>0.35814163283716732</v>
      </c>
      <c r="K1389" s="2">
        <f t="shared" si="538"/>
        <v>0.37302661253946773</v>
      </c>
      <c r="L1389" s="2">
        <f t="shared" si="539"/>
        <v>0.26296797474064049</v>
      </c>
      <c r="M1389" s="2">
        <f t="shared" si="540"/>
        <v>5.863779882724407E-3</v>
      </c>
      <c r="N1389" s="1">
        <v>2382</v>
      </c>
      <c r="O1389" s="1">
        <v>2481</v>
      </c>
      <c r="P1389" s="1">
        <v>1749</v>
      </c>
      <c r="Q1389" s="1">
        <v>6</v>
      </c>
      <c r="R1389" s="1">
        <v>7</v>
      </c>
      <c r="S1389" s="1">
        <v>1</v>
      </c>
      <c r="T1389" s="1">
        <v>4</v>
      </c>
      <c r="U1389" s="1">
        <v>6</v>
      </c>
      <c r="W1389" s="1">
        <v>5</v>
      </c>
      <c r="X1389" s="1">
        <v>2</v>
      </c>
      <c r="Y1389" s="1">
        <v>5</v>
      </c>
      <c r="AA1389" s="1">
        <v>3</v>
      </c>
      <c r="AN1389" s="7">
        <f>IF(Q1389&gt;0,RANK(Q1389,(N1389:P1389,Q1389:AL1389)),0)</f>
        <v>5</v>
      </c>
      <c r="AO1389" s="7">
        <f>IF(R1389&gt;0,RANK(R1389,(N1389:P1389,Q1389:AL1389)),0)</f>
        <v>4</v>
      </c>
      <c r="AP1389" s="7">
        <f>IF(S1389&gt;0,RANK(S1389,(N1389:P1389,Q1389:AL1389)),0)</f>
        <v>12</v>
      </c>
      <c r="AQ1389" s="7">
        <f>IF(T1389&gt;0,RANK(T1389,(N1389:P1389,Q1389:AL1389)),0)</f>
        <v>9</v>
      </c>
      <c r="AR1389" s="2">
        <f t="shared" si="541"/>
        <v>9.0211998195760036E-4</v>
      </c>
      <c r="AS1389" s="2">
        <f t="shared" si="542"/>
        <v>1.0524733122838671E-3</v>
      </c>
      <c r="AT1389" s="2">
        <f t="shared" si="543"/>
        <v>1.5035333032626674E-4</v>
      </c>
      <c r="AU1389" s="2">
        <f t="shared" si="544"/>
        <v>6.0141332130506694E-4</v>
      </c>
      <c r="AW1389" t="s">
        <v>730</v>
      </c>
      <c r="AX1389" t="s">
        <v>3014</v>
      </c>
      <c r="BA1389" s="127">
        <v>27</v>
      </c>
      <c r="BB1389" s="130">
        <v>35</v>
      </c>
      <c r="BC1389" s="131">
        <f t="shared" si="534"/>
        <v>27035</v>
      </c>
      <c r="BE1389" s="7" t="s">
        <v>3271</v>
      </c>
    </row>
    <row r="1390" spans="1:57" hidden="1" outlineLevel="1" x14ac:dyDescent="0.2">
      <c r="A1390" t="s">
        <v>1745</v>
      </c>
      <c r="B1390" t="s">
        <v>3014</v>
      </c>
      <c r="C1390" s="1">
        <f t="shared" si="535"/>
        <v>24539</v>
      </c>
      <c r="D1390" s="7">
        <f>RANK(N1390,(N1390:P1390,Q1390:AL1390))</f>
        <v>2</v>
      </c>
      <c r="E1390" s="7">
        <f>RANK(O1390,(N1390:P1390,Q1390:AL1390))</f>
        <v>1</v>
      </c>
      <c r="F1390" s="7">
        <f>IF(P1390&gt;0,RANK(P1390,(N1390:P1390,Q1390:AL1390)),0)</f>
        <v>3</v>
      </c>
      <c r="G1390" s="1">
        <f t="shared" si="536"/>
        <v>216</v>
      </c>
      <c r="H1390" s="2">
        <f t="shared" si="521"/>
        <v>8.802314682749909E-3</v>
      </c>
      <c r="I1390" s="2"/>
      <c r="J1390" s="2">
        <f t="shared" si="537"/>
        <v>0.36252496026732955</v>
      </c>
      <c r="K1390" s="2">
        <f t="shared" si="538"/>
        <v>0.37132727495007944</v>
      </c>
      <c r="L1390" s="2">
        <f t="shared" si="539"/>
        <v>0.25946452585679936</v>
      </c>
      <c r="M1390" s="2">
        <f t="shared" si="540"/>
        <v>6.6832389257917013E-3</v>
      </c>
      <c r="N1390" s="1">
        <v>8896</v>
      </c>
      <c r="O1390" s="1">
        <v>9112</v>
      </c>
      <c r="P1390" s="1">
        <v>6367</v>
      </c>
      <c r="Q1390" s="1">
        <v>25</v>
      </c>
      <c r="R1390" s="1">
        <v>69</v>
      </c>
      <c r="T1390" s="1">
        <v>8</v>
      </c>
      <c r="U1390" s="1">
        <v>15</v>
      </c>
      <c r="W1390" s="1">
        <v>8</v>
      </c>
      <c r="X1390" s="1">
        <v>5</v>
      </c>
      <c r="Y1390" s="1">
        <v>9</v>
      </c>
      <c r="AA1390" s="1">
        <v>25</v>
      </c>
      <c r="AN1390" s="7">
        <f>IF(Q1390&gt;0,RANK(Q1390,(N1390:P1390,Q1390:AL1390)),0)</f>
        <v>5</v>
      </c>
      <c r="AO1390" s="7">
        <f>IF(R1390&gt;0,RANK(R1390,(N1390:P1390,Q1390:AL1390)),0)</f>
        <v>4</v>
      </c>
      <c r="AP1390" s="7">
        <f>IF(S1390&gt;0,RANK(S1390,(N1390:P1390,Q1390:AL1390)),0)</f>
        <v>0</v>
      </c>
      <c r="AQ1390" s="7">
        <f>IF(T1390&gt;0,RANK(T1390,(N1390:P1390,Q1390:AL1390)),0)</f>
        <v>9</v>
      </c>
      <c r="AR1390" s="2">
        <f t="shared" si="541"/>
        <v>1.0187864216145727E-3</v>
      </c>
      <c r="AS1390" s="2">
        <f t="shared" si="542"/>
        <v>2.8118505236562207E-3</v>
      </c>
      <c r="AT1390" s="2">
        <f t="shared" si="543"/>
        <v>0</v>
      </c>
      <c r="AU1390" s="2">
        <f t="shared" si="544"/>
        <v>3.2601165491666329E-4</v>
      </c>
      <c r="AW1390" t="s">
        <v>1745</v>
      </c>
      <c r="AX1390" t="s">
        <v>3014</v>
      </c>
      <c r="BA1390" s="127">
        <v>27</v>
      </c>
      <c r="BB1390" s="130">
        <v>37</v>
      </c>
      <c r="BC1390" s="131">
        <f t="shared" si="534"/>
        <v>27037</v>
      </c>
      <c r="BE1390" s="7" t="s">
        <v>3271</v>
      </c>
    </row>
    <row r="1391" spans="1:57" hidden="1" outlineLevel="1" x14ac:dyDescent="0.2">
      <c r="A1391" t="s">
        <v>1746</v>
      </c>
      <c r="B1391" t="s">
        <v>3014</v>
      </c>
      <c r="C1391" s="1">
        <f t="shared" si="535"/>
        <v>157080</v>
      </c>
      <c r="D1391" s="7">
        <f>RANK(N1391,(N1391:P1391,Q1391:AL1391))</f>
        <v>1</v>
      </c>
      <c r="E1391" s="7">
        <f>RANK(O1391,(N1391:P1391,Q1391:AL1391))</f>
        <v>2</v>
      </c>
      <c r="F1391" s="7">
        <f>IF(P1391&gt;0,RANK(P1391,(N1391:P1391,Q1391:AL1391)),0)</f>
        <v>3</v>
      </c>
      <c r="G1391" s="1">
        <f t="shared" si="536"/>
        <v>11348</v>
      </c>
      <c r="H1391" s="2">
        <f t="shared" si="521"/>
        <v>7.224344283167812E-2</v>
      </c>
      <c r="I1391" s="2"/>
      <c r="J1391" s="2">
        <f t="shared" si="537"/>
        <v>0.40527119938884643</v>
      </c>
      <c r="K1391" s="2">
        <f t="shared" si="538"/>
        <v>0.33302775655716832</v>
      </c>
      <c r="L1391" s="2">
        <f t="shared" si="539"/>
        <v>0.25620066208301501</v>
      </c>
      <c r="M1391" s="2">
        <f t="shared" si="540"/>
        <v>5.5003819709701918E-3</v>
      </c>
      <c r="N1391" s="1">
        <v>63660</v>
      </c>
      <c r="O1391" s="1">
        <v>52312</v>
      </c>
      <c r="P1391" s="1">
        <v>40244</v>
      </c>
      <c r="Q1391" s="1">
        <v>212</v>
      </c>
      <c r="R1391" s="1">
        <v>160</v>
      </c>
      <c r="S1391" s="1">
        <v>15</v>
      </c>
      <c r="T1391" s="1">
        <v>33</v>
      </c>
      <c r="U1391" s="1">
        <v>66</v>
      </c>
      <c r="W1391" s="1">
        <v>35</v>
      </c>
      <c r="X1391" s="1">
        <v>33</v>
      </c>
      <c r="Y1391" s="1">
        <v>166</v>
      </c>
      <c r="AA1391" s="1">
        <v>144</v>
      </c>
      <c r="AN1391" s="7">
        <f>IF(Q1391&gt;0,RANK(Q1391,(N1391:P1391,Q1391:AL1391)),0)</f>
        <v>4</v>
      </c>
      <c r="AO1391" s="7">
        <f>IF(R1391&gt;0,RANK(R1391,(N1391:P1391,Q1391:AL1391)),0)</f>
        <v>6</v>
      </c>
      <c r="AP1391" s="7">
        <f>IF(S1391&gt;0,RANK(S1391,(N1391:P1391,Q1391:AL1391)),0)</f>
        <v>12</v>
      </c>
      <c r="AQ1391" s="7">
        <f>IF(T1391&gt;0,RANK(T1391,(N1391:P1391,Q1391:AL1391)),0)</f>
        <v>10</v>
      </c>
      <c r="AR1391" s="2">
        <f t="shared" si="541"/>
        <v>1.3496307613954672E-3</v>
      </c>
      <c r="AS1391" s="2">
        <f t="shared" si="542"/>
        <v>1.0185892538833714E-3</v>
      </c>
      <c r="AT1391" s="2">
        <f t="shared" si="543"/>
        <v>9.5492742551566079E-5</v>
      </c>
      <c r="AU1391" s="2">
        <f t="shared" si="544"/>
        <v>2.1008403361344539E-4</v>
      </c>
      <c r="AW1391" t="s">
        <v>1746</v>
      </c>
      <c r="AX1391" t="s">
        <v>3014</v>
      </c>
      <c r="BA1391" s="127">
        <v>27</v>
      </c>
      <c r="BB1391" s="130">
        <v>39</v>
      </c>
      <c r="BC1391" s="131">
        <f t="shared" si="534"/>
        <v>27039</v>
      </c>
      <c r="BE1391" s="7" t="s">
        <v>3271</v>
      </c>
    </row>
    <row r="1392" spans="1:57" hidden="1" outlineLevel="1" x14ac:dyDescent="0.2">
      <c r="A1392" t="s">
        <v>1539</v>
      </c>
      <c r="B1392" t="s">
        <v>3014</v>
      </c>
      <c r="C1392" s="1">
        <f t="shared" si="535"/>
        <v>7972</v>
      </c>
      <c r="D1392" s="7">
        <f>RANK(N1392,(N1392:P1392,Q1392:AL1392))</f>
        <v>2</v>
      </c>
      <c r="E1392" s="7">
        <f>RANK(O1392,(N1392:P1392,Q1392:AL1392))</f>
        <v>1</v>
      </c>
      <c r="F1392" s="7">
        <f>IF(P1392&gt;0,RANK(P1392,(N1392:P1392,Q1392:AL1392)),0)</f>
        <v>3</v>
      </c>
      <c r="G1392" s="1">
        <f t="shared" si="536"/>
        <v>429</v>
      </c>
      <c r="H1392" s="2">
        <f t="shared" si="521"/>
        <v>5.3813346713497238E-2</v>
      </c>
      <c r="I1392" s="2"/>
      <c r="J1392" s="2">
        <f t="shared" si="537"/>
        <v>0.32865027596588059</v>
      </c>
      <c r="K1392" s="2">
        <f t="shared" si="538"/>
        <v>0.38246362267937783</v>
      </c>
      <c r="L1392" s="2">
        <f t="shared" si="539"/>
        <v>0.27985449071751128</v>
      </c>
      <c r="M1392" s="2">
        <f t="shared" si="540"/>
        <v>9.0316106372302918E-3</v>
      </c>
      <c r="N1392" s="1">
        <v>2620</v>
      </c>
      <c r="O1392" s="1">
        <v>3049</v>
      </c>
      <c r="P1392" s="1">
        <v>2231</v>
      </c>
      <c r="Q1392" s="1">
        <v>13</v>
      </c>
      <c r="R1392" s="1">
        <v>33</v>
      </c>
      <c r="T1392" s="1">
        <v>2</v>
      </c>
      <c r="U1392" s="1">
        <v>4</v>
      </c>
      <c r="W1392" s="1">
        <v>5</v>
      </c>
      <c r="Y1392" s="1">
        <v>6</v>
      </c>
      <c r="AA1392" s="1">
        <v>9</v>
      </c>
      <c r="AN1392" s="7">
        <f>IF(Q1392&gt;0,RANK(Q1392,(N1392:P1392,Q1392:AL1392)),0)</f>
        <v>5</v>
      </c>
      <c r="AO1392" s="7">
        <f>IF(R1392&gt;0,RANK(R1392,(N1392:P1392,Q1392:AL1392)),0)</f>
        <v>4</v>
      </c>
      <c r="AP1392" s="7">
        <f>IF(S1392&gt;0,RANK(S1392,(N1392:P1392,Q1392:AL1392)),0)</f>
        <v>0</v>
      </c>
      <c r="AQ1392" s="7">
        <f>IF(T1392&gt;0,RANK(T1392,(N1392:P1392,Q1392:AL1392)),0)</f>
        <v>10</v>
      </c>
      <c r="AR1392" s="2">
        <f t="shared" si="541"/>
        <v>1.6307074761665831E-3</v>
      </c>
      <c r="AS1392" s="2">
        <f t="shared" si="542"/>
        <v>4.1394882087305573E-3</v>
      </c>
      <c r="AT1392" s="2">
        <f t="shared" si="543"/>
        <v>0</v>
      </c>
      <c r="AU1392" s="2">
        <f t="shared" si="544"/>
        <v>2.5087807325639737E-4</v>
      </c>
      <c r="AW1392" t="s">
        <v>1539</v>
      </c>
      <c r="AX1392" t="s">
        <v>3014</v>
      </c>
      <c r="BA1392" s="127">
        <v>27</v>
      </c>
      <c r="BB1392" s="130">
        <v>41</v>
      </c>
      <c r="BC1392" s="131">
        <f t="shared" si="534"/>
        <v>27041</v>
      </c>
      <c r="BE1392" s="7" t="s">
        <v>3271</v>
      </c>
    </row>
    <row r="1393" spans="1:57" hidden="1" outlineLevel="1" x14ac:dyDescent="0.2">
      <c r="A1393" t="s">
        <v>616</v>
      </c>
      <c r="B1393" t="s">
        <v>3014</v>
      </c>
      <c r="C1393" s="1">
        <f t="shared" si="535"/>
        <v>15859</v>
      </c>
      <c r="D1393" s="7">
        <f>RANK(N1393,(N1393:P1393,Q1393:AL1393))</f>
        <v>2</v>
      </c>
      <c r="E1393" s="7">
        <f>RANK(O1393,(N1393:P1393,Q1393:AL1393))</f>
        <v>1</v>
      </c>
      <c r="F1393" s="7">
        <f>IF(P1393&gt;0,RANK(P1393,(N1393:P1393,Q1393:AL1393)),0)</f>
        <v>3</v>
      </c>
      <c r="G1393" s="1">
        <f t="shared" si="536"/>
        <v>1104</v>
      </c>
      <c r="H1393" s="2">
        <f t="shared" si="521"/>
        <v>6.9613468692855798E-2</v>
      </c>
      <c r="I1393" s="2"/>
      <c r="J1393" s="2">
        <f t="shared" si="537"/>
        <v>0.33116842171637556</v>
      </c>
      <c r="K1393" s="2">
        <f t="shared" si="538"/>
        <v>0.40078189040923135</v>
      </c>
      <c r="L1393" s="2">
        <f t="shared" si="539"/>
        <v>0.26092439624188157</v>
      </c>
      <c r="M1393" s="2">
        <f t="shared" si="540"/>
        <v>7.1252916325115767E-3</v>
      </c>
      <c r="N1393" s="1">
        <v>5252</v>
      </c>
      <c r="O1393" s="1">
        <v>6356</v>
      </c>
      <c r="P1393" s="1">
        <v>4138</v>
      </c>
      <c r="Q1393" s="1">
        <v>14</v>
      </c>
      <c r="R1393" s="1">
        <v>68</v>
      </c>
      <c r="T1393" s="1">
        <v>3</v>
      </c>
      <c r="U1393" s="1">
        <v>9</v>
      </c>
      <c r="W1393" s="1">
        <v>2</v>
      </c>
      <c r="X1393" s="1">
        <v>1</v>
      </c>
      <c r="Y1393" s="1">
        <v>8</v>
      </c>
      <c r="AA1393" s="1">
        <v>8</v>
      </c>
      <c r="AN1393" s="7">
        <f>IF(Q1393&gt;0,RANK(Q1393,(N1393:P1393,Q1393:AL1393)),0)</f>
        <v>5</v>
      </c>
      <c r="AO1393" s="7">
        <f>IF(R1393&gt;0,RANK(R1393,(N1393:P1393,Q1393:AL1393)),0)</f>
        <v>4</v>
      </c>
      <c r="AP1393" s="7">
        <f>IF(S1393&gt;0,RANK(S1393,(N1393:P1393,Q1393:AL1393)),0)</f>
        <v>0</v>
      </c>
      <c r="AQ1393" s="7">
        <f>IF(T1393&gt;0,RANK(T1393,(N1393:P1393,Q1393:AL1393)),0)</f>
        <v>9</v>
      </c>
      <c r="AR1393" s="2">
        <f t="shared" si="541"/>
        <v>8.8277949429346107E-4</v>
      </c>
      <c r="AS1393" s="2">
        <f t="shared" si="542"/>
        <v>4.2877861151396687E-3</v>
      </c>
      <c r="AT1393" s="2">
        <f t="shared" si="543"/>
        <v>0</v>
      </c>
      <c r="AU1393" s="2">
        <f t="shared" si="544"/>
        <v>1.8916703449145596E-4</v>
      </c>
      <c r="AW1393" t="s">
        <v>616</v>
      </c>
      <c r="AX1393" t="s">
        <v>3014</v>
      </c>
      <c r="BA1393" s="127">
        <v>27</v>
      </c>
      <c r="BB1393" s="130">
        <v>43</v>
      </c>
      <c r="BC1393" s="131">
        <f t="shared" si="534"/>
        <v>27043</v>
      </c>
      <c r="BE1393" s="7" t="s">
        <v>3271</v>
      </c>
    </row>
    <row r="1394" spans="1:57" hidden="1" outlineLevel="1" x14ac:dyDescent="0.2">
      <c r="A1394" t="s">
        <v>1747</v>
      </c>
      <c r="B1394" t="s">
        <v>3014</v>
      </c>
      <c r="C1394" s="1">
        <f t="shared" si="535"/>
        <v>9146</v>
      </c>
      <c r="D1394" s="7">
        <f>RANK(N1394,(N1394:P1394,Q1394:AL1394))</f>
        <v>2</v>
      </c>
      <c r="E1394" s="7">
        <f>RANK(O1394,(N1394:P1394,Q1394:AL1394))</f>
        <v>1</v>
      </c>
      <c r="F1394" s="7">
        <f>IF(P1394&gt;0,RANK(P1394,(N1394:P1394,Q1394:AL1394)),0)</f>
        <v>3</v>
      </c>
      <c r="G1394" s="1">
        <f t="shared" si="536"/>
        <v>100</v>
      </c>
      <c r="H1394" s="2">
        <f t="shared" si="521"/>
        <v>1.0933741526350318E-2</v>
      </c>
      <c r="I1394" s="2"/>
      <c r="J1394" s="2">
        <f t="shared" si="537"/>
        <v>0.36507762956483708</v>
      </c>
      <c r="K1394" s="2">
        <f t="shared" si="538"/>
        <v>0.37601137109118743</v>
      </c>
      <c r="L1394" s="2">
        <f t="shared" si="539"/>
        <v>0.25388147824185436</v>
      </c>
      <c r="M1394" s="2">
        <f t="shared" si="540"/>
        <v>5.0295211021211816E-3</v>
      </c>
      <c r="N1394" s="1">
        <v>3339</v>
      </c>
      <c r="O1394" s="1">
        <v>3439</v>
      </c>
      <c r="P1394" s="1">
        <v>2322</v>
      </c>
      <c r="Q1394" s="1">
        <v>1</v>
      </c>
      <c r="R1394" s="1">
        <v>13</v>
      </c>
      <c r="S1394" s="1">
        <v>1</v>
      </c>
      <c r="T1394" s="1">
        <v>5</v>
      </c>
      <c r="U1394" s="1">
        <v>5</v>
      </c>
      <c r="X1394" s="1">
        <v>2</v>
      </c>
      <c r="Y1394" s="1">
        <v>10</v>
      </c>
      <c r="AA1394" s="1">
        <v>9</v>
      </c>
      <c r="AN1394" s="7">
        <f>IF(Q1394&gt;0,RANK(Q1394,(N1394:P1394,Q1394:AL1394)),0)</f>
        <v>10</v>
      </c>
      <c r="AO1394" s="7">
        <f>IF(R1394&gt;0,RANK(R1394,(N1394:P1394,Q1394:AL1394)),0)</f>
        <v>4</v>
      </c>
      <c r="AP1394" s="7">
        <f>IF(S1394&gt;0,RANK(S1394,(N1394:P1394,Q1394:AL1394)),0)</f>
        <v>10</v>
      </c>
      <c r="AQ1394" s="7">
        <f>IF(T1394&gt;0,RANK(T1394,(N1394:P1394,Q1394:AL1394)),0)</f>
        <v>7</v>
      </c>
      <c r="AR1394" s="2">
        <f t="shared" si="541"/>
        <v>1.0933741526350318E-4</v>
      </c>
      <c r="AS1394" s="2">
        <f t="shared" si="542"/>
        <v>1.4213863984255412E-3</v>
      </c>
      <c r="AT1394" s="2">
        <f t="shared" si="543"/>
        <v>1.0933741526350318E-4</v>
      </c>
      <c r="AU1394" s="2">
        <f t="shared" si="544"/>
        <v>5.466870763175158E-4</v>
      </c>
      <c r="AW1394" t="s">
        <v>1747</v>
      </c>
      <c r="AX1394" t="s">
        <v>3014</v>
      </c>
      <c r="BA1394" s="127">
        <v>27</v>
      </c>
      <c r="BB1394" s="130">
        <v>45</v>
      </c>
      <c r="BC1394" s="131">
        <f t="shared" si="534"/>
        <v>27045</v>
      </c>
      <c r="BE1394" s="7" t="s">
        <v>3271</v>
      </c>
    </row>
    <row r="1395" spans="1:57" hidden="1" outlineLevel="1" x14ac:dyDescent="0.2">
      <c r="A1395" t="s">
        <v>346</v>
      </c>
      <c r="B1395" t="s">
        <v>3014</v>
      </c>
      <c r="C1395" s="1">
        <f t="shared" si="535"/>
        <v>10658</v>
      </c>
      <c r="D1395" s="7">
        <f>RANK(N1395,(N1395:P1395,Q1395:AL1395))</f>
        <v>1</v>
      </c>
      <c r="E1395" s="7">
        <f>RANK(O1395,(N1395:P1395,Q1395:AL1395))</f>
        <v>2</v>
      </c>
      <c r="F1395" s="7">
        <f>IF(P1395&gt;0,RANK(P1395,(N1395:P1395,Q1395:AL1395)),0)</f>
        <v>3</v>
      </c>
      <c r="G1395" s="1">
        <f t="shared" si="536"/>
        <v>394</v>
      </c>
      <c r="H1395" s="2">
        <f t="shared" si="521"/>
        <v>3.6967536123100019E-2</v>
      </c>
      <c r="I1395" s="2"/>
      <c r="J1395" s="2">
        <f t="shared" si="537"/>
        <v>0.37314693188215425</v>
      </c>
      <c r="K1395" s="2">
        <f t="shared" si="538"/>
        <v>0.33617939575905426</v>
      </c>
      <c r="L1395" s="2">
        <f t="shared" si="539"/>
        <v>0.28251079001688872</v>
      </c>
      <c r="M1395" s="2">
        <f t="shared" si="540"/>
        <v>8.1628823419027108E-3</v>
      </c>
      <c r="N1395" s="1">
        <v>3977</v>
      </c>
      <c r="O1395" s="1">
        <v>3583</v>
      </c>
      <c r="P1395" s="1">
        <v>3011</v>
      </c>
      <c r="Q1395" s="1">
        <v>5</v>
      </c>
      <c r="R1395" s="1">
        <v>57</v>
      </c>
      <c r="S1395" s="1">
        <v>2</v>
      </c>
      <c r="T1395" s="1">
        <v>3</v>
      </c>
      <c r="U1395" s="1">
        <v>6</v>
      </c>
      <c r="W1395" s="1">
        <v>3</v>
      </c>
      <c r="X1395" s="1">
        <v>6</v>
      </c>
      <c r="Y1395" s="1">
        <v>1</v>
      </c>
      <c r="AA1395" s="1">
        <v>4</v>
      </c>
      <c r="AN1395" s="7">
        <f>IF(Q1395&gt;0,RANK(Q1395,(N1395:P1395,Q1395:AL1395)),0)</f>
        <v>7</v>
      </c>
      <c r="AO1395" s="7">
        <f>IF(R1395&gt;0,RANK(R1395,(N1395:P1395,Q1395:AL1395)),0)</f>
        <v>4</v>
      </c>
      <c r="AP1395" s="7">
        <f>IF(S1395&gt;0,RANK(S1395,(N1395:P1395,Q1395:AL1395)),0)</f>
        <v>11</v>
      </c>
      <c r="AQ1395" s="7">
        <f>IF(T1395&gt;0,RANK(T1395,(N1395:P1395,Q1395:AL1395)),0)</f>
        <v>9</v>
      </c>
      <c r="AR1395" s="2">
        <f t="shared" si="541"/>
        <v>4.6913116907487332E-4</v>
      </c>
      <c r="AS1395" s="2">
        <f t="shared" si="542"/>
        <v>5.3480953274535562E-3</v>
      </c>
      <c r="AT1395" s="2">
        <f t="shared" si="543"/>
        <v>1.8765246762994934E-4</v>
      </c>
      <c r="AU1395" s="2">
        <f t="shared" si="544"/>
        <v>2.81478701444924E-4</v>
      </c>
      <c r="AW1395" t="s">
        <v>346</v>
      </c>
      <c r="AX1395" t="s">
        <v>3014</v>
      </c>
      <c r="BA1395" s="127">
        <v>27</v>
      </c>
      <c r="BB1395" s="130">
        <v>47</v>
      </c>
      <c r="BC1395" s="131">
        <f t="shared" si="534"/>
        <v>27047</v>
      </c>
      <c r="BE1395" s="7" t="s">
        <v>3271</v>
      </c>
    </row>
    <row r="1396" spans="1:57" hidden="1" outlineLevel="1" x14ac:dyDescent="0.2">
      <c r="A1396" t="s">
        <v>2114</v>
      </c>
      <c r="B1396" t="s">
        <v>3014</v>
      </c>
      <c r="C1396" s="1">
        <f t="shared" si="535"/>
        <v>17813</v>
      </c>
      <c r="D1396" s="7">
        <f>RANK(N1396,(N1396:P1396,Q1396:AL1396))</f>
        <v>1</v>
      </c>
      <c r="E1396" s="7">
        <f>RANK(O1396,(N1396:P1396,Q1396:AL1396))</f>
        <v>2</v>
      </c>
      <c r="F1396" s="7">
        <f>IF(P1396&gt;0,RANK(P1396,(N1396:P1396,Q1396:AL1396)),0)</f>
        <v>3</v>
      </c>
      <c r="G1396" s="1">
        <f t="shared" si="536"/>
        <v>2670</v>
      </c>
      <c r="H1396" s="2">
        <f t="shared" si="521"/>
        <v>0.14989052938864875</v>
      </c>
      <c r="I1396" s="2"/>
      <c r="J1396" s="2">
        <f t="shared" si="537"/>
        <v>0.43558075562791221</v>
      </c>
      <c r="K1396" s="2">
        <f t="shared" si="538"/>
        <v>0.28569022623926343</v>
      </c>
      <c r="L1396" s="2">
        <f t="shared" si="539"/>
        <v>0.27384494470330656</v>
      </c>
      <c r="M1396" s="2">
        <f t="shared" si="540"/>
        <v>4.884073429517799E-3</v>
      </c>
      <c r="N1396" s="1">
        <v>7759</v>
      </c>
      <c r="O1396" s="1">
        <v>5089</v>
      </c>
      <c r="P1396" s="1">
        <v>4878</v>
      </c>
      <c r="Q1396" s="1">
        <v>11</v>
      </c>
      <c r="R1396" s="1">
        <v>43</v>
      </c>
      <c r="S1396" s="1">
        <v>2</v>
      </c>
      <c r="T1396" s="1">
        <v>5</v>
      </c>
      <c r="U1396" s="1">
        <v>7</v>
      </c>
      <c r="W1396" s="1">
        <v>1</v>
      </c>
      <c r="X1396" s="1">
        <v>4</v>
      </c>
      <c r="Y1396" s="1">
        <v>6</v>
      </c>
      <c r="AA1396" s="1">
        <v>8</v>
      </c>
      <c r="AN1396" s="7">
        <f>IF(Q1396&gt;0,RANK(Q1396,(N1396:P1396,Q1396:AL1396)),0)</f>
        <v>5</v>
      </c>
      <c r="AO1396" s="7">
        <f>IF(R1396&gt;0,RANK(R1396,(N1396:P1396,Q1396:AL1396)),0)</f>
        <v>4</v>
      </c>
      <c r="AP1396" s="7">
        <f>IF(S1396&gt;0,RANK(S1396,(N1396:P1396,Q1396:AL1396)),0)</f>
        <v>11</v>
      </c>
      <c r="AQ1396" s="7">
        <f>IF(T1396&gt;0,RANK(T1396,(N1396:P1396,Q1396:AL1396)),0)</f>
        <v>9</v>
      </c>
      <c r="AR1396" s="2">
        <f t="shared" si="541"/>
        <v>6.1752652557121206E-4</v>
      </c>
      <c r="AS1396" s="2">
        <f t="shared" si="542"/>
        <v>2.41396732723292E-3</v>
      </c>
      <c r="AT1396" s="2">
        <f t="shared" si="543"/>
        <v>1.1227755010385674E-4</v>
      </c>
      <c r="AU1396" s="2">
        <f t="shared" si="544"/>
        <v>2.8069387525964183E-4</v>
      </c>
      <c r="AW1396" t="s">
        <v>2114</v>
      </c>
      <c r="AX1396" t="s">
        <v>3014</v>
      </c>
      <c r="BA1396" s="127">
        <v>27</v>
      </c>
      <c r="BB1396" s="130">
        <v>49</v>
      </c>
      <c r="BC1396" s="131">
        <f t="shared" si="534"/>
        <v>27049</v>
      </c>
      <c r="BE1396" s="7" t="s">
        <v>3271</v>
      </c>
    </row>
    <row r="1397" spans="1:57" hidden="1" outlineLevel="1" x14ac:dyDescent="0.2">
      <c r="A1397" t="s">
        <v>51</v>
      </c>
      <c r="B1397" t="s">
        <v>3014</v>
      </c>
      <c r="C1397" s="1">
        <f t="shared" si="535"/>
        <v>21250</v>
      </c>
      <c r="D1397" s="7">
        <f>RANK(N1397,(N1397:P1397,Q1397:AL1397))</f>
        <v>1</v>
      </c>
      <c r="E1397" s="7">
        <f>RANK(O1397,(N1397:P1397,Q1397:AL1397))</f>
        <v>2</v>
      </c>
      <c r="F1397" s="7">
        <f>IF(P1397&gt;0,RANK(P1397,(N1397:P1397,Q1397:AL1397)),0)</f>
        <v>3</v>
      </c>
      <c r="G1397" s="1">
        <f t="shared" si="536"/>
        <v>595</v>
      </c>
      <c r="H1397" s="2">
        <f t="shared" si="521"/>
        <v>2.8000000000000001E-2</v>
      </c>
      <c r="I1397" s="2"/>
      <c r="J1397" s="2">
        <f t="shared" si="537"/>
        <v>0.37251764705882351</v>
      </c>
      <c r="K1397" s="2">
        <f t="shared" si="538"/>
        <v>0.34451764705882354</v>
      </c>
      <c r="L1397" s="2">
        <f t="shared" si="539"/>
        <v>0.27247058823529413</v>
      </c>
      <c r="M1397" s="2">
        <f t="shared" si="540"/>
        <v>1.049411764705882E-2</v>
      </c>
      <c r="N1397" s="1">
        <v>7916</v>
      </c>
      <c r="O1397" s="1">
        <v>7321</v>
      </c>
      <c r="P1397" s="1">
        <v>5790</v>
      </c>
      <c r="Q1397" s="1">
        <v>26</v>
      </c>
      <c r="R1397" s="1">
        <v>94</v>
      </c>
      <c r="S1397" s="1">
        <v>4</v>
      </c>
      <c r="T1397" s="1">
        <v>9</v>
      </c>
      <c r="U1397" s="1">
        <v>14</v>
      </c>
      <c r="W1397" s="1">
        <v>4</v>
      </c>
      <c r="X1397" s="1">
        <v>25</v>
      </c>
      <c r="Y1397" s="1">
        <v>13</v>
      </c>
      <c r="AA1397" s="1">
        <v>34</v>
      </c>
      <c r="AN1397" s="7">
        <f>IF(Q1397&gt;0,RANK(Q1397,(N1397:P1397,Q1397:AL1397)),0)</f>
        <v>6</v>
      </c>
      <c r="AO1397" s="7">
        <f>IF(R1397&gt;0,RANK(R1397,(N1397:P1397,Q1397:AL1397)),0)</f>
        <v>4</v>
      </c>
      <c r="AP1397" s="7">
        <f>IF(S1397&gt;0,RANK(S1397,(N1397:P1397,Q1397:AL1397)),0)</f>
        <v>11</v>
      </c>
      <c r="AQ1397" s="7">
        <f>IF(T1397&gt;0,RANK(T1397,(N1397:P1397,Q1397:AL1397)),0)</f>
        <v>10</v>
      </c>
      <c r="AR1397" s="2">
        <f t="shared" si="541"/>
        <v>1.2235294117647058E-3</v>
      </c>
      <c r="AS1397" s="2">
        <f t="shared" si="542"/>
        <v>4.4235294117647055E-3</v>
      </c>
      <c r="AT1397" s="2">
        <f t="shared" si="543"/>
        <v>1.8823529411764707E-4</v>
      </c>
      <c r="AU1397" s="2">
        <f t="shared" si="544"/>
        <v>4.235294117647059E-4</v>
      </c>
      <c r="AW1397" t="s">
        <v>51</v>
      </c>
      <c r="AX1397" t="s">
        <v>3014</v>
      </c>
      <c r="BA1397" s="127">
        <v>27</v>
      </c>
      <c r="BB1397" s="130">
        <v>51</v>
      </c>
      <c r="BC1397" s="131">
        <f t="shared" si="534"/>
        <v>27051</v>
      </c>
      <c r="BE1397" s="7" t="s">
        <v>3271</v>
      </c>
    </row>
    <row r="1398" spans="1:57" hidden="1" outlineLevel="1" x14ac:dyDescent="0.2">
      <c r="A1398" t="s">
        <v>2410</v>
      </c>
      <c r="B1398" t="s">
        <v>3014</v>
      </c>
      <c r="C1398" s="1">
        <f t="shared" si="535"/>
        <v>3666</v>
      </c>
      <c r="D1398" s="7">
        <f>RANK(N1398,(N1398:P1398,Q1398:AL1398))</f>
        <v>1</v>
      </c>
      <c r="E1398" s="7">
        <f>RANK(O1398,(N1398:P1398,Q1398:AL1398))</f>
        <v>2</v>
      </c>
      <c r="F1398" s="7">
        <f>IF(P1398&gt;0,RANK(P1398,(N1398:P1398,Q1398:AL1398)),0)</f>
        <v>3</v>
      </c>
      <c r="G1398" s="1">
        <f t="shared" si="536"/>
        <v>360</v>
      </c>
      <c r="H1398" s="2">
        <f t="shared" si="521"/>
        <v>9.8199672667757767E-2</v>
      </c>
      <c r="I1398" s="2"/>
      <c r="J1398" s="2">
        <f t="shared" si="537"/>
        <v>0.42580469176213859</v>
      </c>
      <c r="K1398" s="2">
        <f t="shared" si="538"/>
        <v>0.32760501909438078</v>
      </c>
      <c r="L1398" s="2">
        <f t="shared" si="539"/>
        <v>0.2414075286415712</v>
      </c>
      <c r="M1398" s="2">
        <f t="shared" si="540"/>
        <v>5.1827605019094947E-3</v>
      </c>
      <c r="N1398" s="1">
        <v>1561</v>
      </c>
      <c r="O1398" s="1">
        <v>1201</v>
      </c>
      <c r="P1398" s="1">
        <v>885</v>
      </c>
      <c r="Q1398" s="1">
        <v>2</v>
      </c>
      <c r="R1398" s="1">
        <v>9</v>
      </c>
      <c r="T1398" s="1">
        <v>1</v>
      </c>
      <c r="U1398" s="1">
        <v>1</v>
      </c>
      <c r="X1398" s="1">
        <v>1</v>
      </c>
      <c r="Y1398" s="1">
        <v>1</v>
      </c>
      <c r="AA1398" s="1">
        <v>4</v>
      </c>
      <c r="AN1398" s="7">
        <f>IF(Q1398&gt;0,RANK(Q1398,(N1398:P1398,Q1398:AL1398)),0)</f>
        <v>6</v>
      </c>
      <c r="AO1398" s="7">
        <f>IF(R1398&gt;0,RANK(R1398,(N1398:P1398,Q1398:AL1398)),0)</f>
        <v>4</v>
      </c>
      <c r="AP1398" s="7">
        <f>IF(S1398&gt;0,RANK(S1398,(N1398:P1398,Q1398:AL1398)),0)</f>
        <v>0</v>
      </c>
      <c r="AQ1398" s="7">
        <f>IF(T1398&gt;0,RANK(T1398,(N1398:P1398,Q1398:AL1398)),0)</f>
        <v>7</v>
      </c>
      <c r="AR1398" s="2">
        <f t="shared" si="541"/>
        <v>5.455537370430987E-4</v>
      </c>
      <c r="AS1398" s="2">
        <f t="shared" si="542"/>
        <v>2.4549918166939444E-3</v>
      </c>
      <c r="AT1398" s="2">
        <f t="shared" si="543"/>
        <v>0</v>
      </c>
      <c r="AU1398" s="2">
        <f t="shared" si="544"/>
        <v>2.7277686852154935E-4</v>
      </c>
      <c r="AW1398" t="s">
        <v>2410</v>
      </c>
      <c r="AX1398" t="s">
        <v>3014</v>
      </c>
      <c r="BA1398" s="127">
        <v>27</v>
      </c>
      <c r="BB1398" s="130">
        <v>53</v>
      </c>
      <c r="BC1398" s="131">
        <f t="shared" si="534"/>
        <v>27053</v>
      </c>
      <c r="BE1398" s="7" t="s">
        <v>3271</v>
      </c>
    </row>
    <row r="1399" spans="1:57" hidden="1" outlineLevel="1" x14ac:dyDescent="0.2">
      <c r="A1399" t="s">
        <v>1723</v>
      </c>
      <c r="B1399" t="s">
        <v>3014</v>
      </c>
      <c r="C1399" s="1">
        <f t="shared" si="535"/>
        <v>586619</v>
      </c>
      <c r="D1399" s="7">
        <f>RANK(N1399,(N1399:P1399,Q1399:AL1399))</f>
        <v>1</v>
      </c>
      <c r="E1399" s="7">
        <f>RANK(O1399,(N1399:P1399,Q1399:AL1399))</f>
        <v>2</v>
      </c>
      <c r="F1399" s="7">
        <f>IF(P1399&gt;0,RANK(P1399,(N1399:P1399,Q1399:AL1399)),0)</f>
        <v>3</v>
      </c>
      <c r="G1399" s="1">
        <f t="shared" si="536"/>
        <v>99067</v>
      </c>
      <c r="H1399" s="2">
        <f t="shared" si="521"/>
        <v>0.16887792587693204</v>
      </c>
      <c r="I1399" s="2"/>
      <c r="J1399" s="2">
        <f t="shared" si="537"/>
        <v>0.47500677611874148</v>
      </c>
      <c r="K1399" s="2">
        <f t="shared" si="538"/>
        <v>0.30612885024180941</v>
      </c>
      <c r="L1399" s="2">
        <f t="shared" si="539"/>
        <v>0.21079951382413459</v>
      </c>
      <c r="M1399" s="2">
        <f t="shared" si="540"/>
        <v>8.0648598153144624E-3</v>
      </c>
      <c r="N1399" s="1">
        <v>278648</v>
      </c>
      <c r="O1399" s="1">
        <v>179581</v>
      </c>
      <c r="P1399" s="1">
        <v>123659</v>
      </c>
      <c r="Q1399" s="1">
        <v>1121</v>
      </c>
      <c r="R1399" s="1">
        <v>396</v>
      </c>
      <c r="S1399" s="1">
        <v>494</v>
      </c>
      <c r="T1399" s="1">
        <v>117</v>
      </c>
      <c r="U1399" s="1">
        <v>367</v>
      </c>
      <c r="W1399" s="1">
        <v>125</v>
      </c>
      <c r="X1399" s="1">
        <v>314</v>
      </c>
      <c r="Y1399" s="1">
        <v>929</v>
      </c>
      <c r="AA1399" s="1">
        <v>868</v>
      </c>
      <c r="AN1399" s="7">
        <f>IF(Q1399&gt;0,RANK(Q1399,(N1399:P1399,Q1399:AL1399)),0)</f>
        <v>4</v>
      </c>
      <c r="AO1399" s="7">
        <f>IF(R1399&gt;0,RANK(R1399,(N1399:P1399,Q1399:AL1399)),0)</f>
        <v>8</v>
      </c>
      <c r="AP1399" s="7">
        <f>IF(S1399&gt;0,RANK(S1399,(N1399:P1399,Q1399:AL1399)),0)</f>
        <v>7</v>
      </c>
      <c r="AQ1399" s="7">
        <f>IF(T1399&gt;0,RANK(T1399,(N1399:P1399,Q1399:AL1399)),0)</f>
        <v>12</v>
      </c>
      <c r="AR1399" s="2">
        <f t="shared" si="541"/>
        <v>1.9109507192913971E-3</v>
      </c>
      <c r="AS1399" s="2">
        <f t="shared" si="542"/>
        <v>6.750548482064168E-4</v>
      </c>
      <c r="AT1399" s="2">
        <f t="shared" si="543"/>
        <v>8.4211387629790373E-4</v>
      </c>
      <c r="AU1399" s="2">
        <f t="shared" si="544"/>
        <v>1.9944802333371405E-4</v>
      </c>
      <c r="AW1399" t="s">
        <v>1723</v>
      </c>
      <c r="AX1399" t="s">
        <v>3014</v>
      </c>
      <c r="BA1399" s="127">
        <v>27</v>
      </c>
      <c r="BB1399" s="130">
        <v>55</v>
      </c>
      <c r="BC1399" s="131">
        <f t="shared" si="534"/>
        <v>27055</v>
      </c>
      <c r="BE1399" s="7" t="s">
        <v>3271</v>
      </c>
    </row>
    <row r="1400" spans="1:57" hidden="1" outlineLevel="1" x14ac:dyDescent="0.2">
      <c r="A1400" t="s">
        <v>1281</v>
      </c>
      <c r="B1400" t="s">
        <v>3014</v>
      </c>
      <c r="C1400" s="1">
        <f t="shared" si="535"/>
        <v>10451</v>
      </c>
      <c r="D1400" s="7">
        <f>RANK(N1400,(N1400:P1400,Q1400:AL1400))</f>
        <v>2</v>
      </c>
      <c r="E1400" s="7">
        <f>RANK(O1400,(N1400:P1400,Q1400:AL1400))</f>
        <v>1</v>
      </c>
      <c r="F1400" s="7">
        <f>IF(P1400&gt;0,RANK(P1400,(N1400:P1400,Q1400:AL1400)),0)</f>
        <v>3</v>
      </c>
      <c r="G1400" s="1">
        <f t="shared" si="536"/>
        <v>109</v>
      </c>
      <c r="H1400" s="2">
        <f t="shared" si="521"/>
        <v>1.042962395942972E-2</v>
      </c>
      <c r="I1400" s="2"/>
      <c r="J1400" s="2">
        <f t="shared" si="537"/>
        <v>0.35824323031288874</v>
      </c>
      <c r="K1400" s="2">
        <f t="shared" si="538"/>
        <v>0.36867285427231844</v>
      </c>
      <c r="L1400" s="2">
        <f t="shared" si="539"/>
        <v>0.25806142952827482</v>
      </c>
      <c r="M1400" s="2">
        <f t="shared" si="540"/>
        <v>1.5022485886518E-2</v>
      </c>
      <c r="N1400" s="1">
        <v>3744</v>
      </c>
      <c r="O1400" s="1">
        <v>3853</v>
      </c>
      <c r="P1400" s="1">
        <v>2697</v>
      </c>
      <c r="Q1400" s="1">
        <v>25</v>
      </c>
      <c r="R1400" s="1">
        <v>106</v>
      </c>
      <c r="S1400" s="1">
        <v>2</v>
      </c>
      <c r="T1400" s="1">
        <v>2</v>
      </c>
      <c r="U1400" s="1">
        <v>3</v>
      </c>
      <c r="W1400" s="1">
        <v>3</v>
      </c>
      <c r="X1400" s="1">
        <v>2</v>
      </c>
      <c r="Y1400" s="1">
        <v>8</v>
      </c>
      <c r="AA1400" s="1">
        <v>6</v>
      </c>
      <c r="AN1400" s="7">
        <f>IF(Q1400&gt;0,RANK(Q1400,(N1400:P1400,Q1400:AL1400)),0)</f>
        <v>5</v>
      </c>
      <c r="AO1400" s="7">
        <f>IF(R1400&gt;0,RANK(R1400,(N1400:P1400,Q1400:AL1400)),0)</f>
        <v>4</v>
      </c>
      <c r="AP1400" s="7">
        <f>IF(S1400&gt;0,RANK(S1400,(N1400:P1400,Q1400:AL1400)),0)</f>
        <v>10</v>
      </c>
      <c r="AQ1400" s="7">
        <f>IF(T1400&gt;0,RANK(T1400,(N1400:P1400,Q1400:AL1400)),0)</f>
        <v>10</v>
      </c>
      <c r="AR1400" s="2">
        <f t="shared" si="541"/>
        <v>2.3921155870251652E-3</v>
      </c>
      <c r="AS1400" s="2">
        <f t="shared" si="542"/>
        <v>1.01425700889867E-2</v>
      </c>
      <c r="AT1400" s="2">
        <f t="shared" si="543"/>
        <v>1.9136924696201319E-4</v>
      </c>
      <c r="AU1400" s="2">
        <f t="shared" si="544"/>
        <v>1.9136924696201319E-4</v>
      </c>
      <c r="AW1400" t="s">
        <v>1281</v>
      </c>
      <c r="AX1400" t="s">
        <v>3014</v>
      </c>
      <c r="BA1400" s="127">
        <v>27</v>
      </c>
      <c r="BB1400" s="130">
        <v>57</v>
      </c>
      <c r="BC1400" s="131">
        <f t="shared" si="534"/>
        <v>27057</v>
      </c>
      <c r="BE1400" s="7" t="s">
        <v>3271</v>
      </c>
    </row>
    <row r="1401" spans="1:57" hidden="1" outlineLevel="1" x14ac:dyDescent="0.2">
      <c r="A1401" t="s">
        <v>1733</v>
      </c>
      <c r="B1401" t="s">
        <v>3014</v>
      </c>
      <c r="C1401" s="1">
        <f t="shared" si="535"/>
        <v>8589</v>
      </c>
      <c r="D1401" s="7">
        <f>RANK(N1401,(N1401:P1401,Q1401:AL1401))</f>
        <v>1</v>
      </c>
      <c r="E1401" s="7">
        <f>RANK(O1401,(N1401:P1401,Q1401:AL1401))</f>
        <v>2</v>
      </c>
      <c r="F1401" s="7">
        <f>IF(P1401&gt;0,RANK(P1401,(N1401:P1401,Q1401:AL1401)),0)</f>
        <v>3</v>
      </c>
      <c r="G1401" s="1">
        <f t="shared" si="536"/>
        <v>135</v>
      </c>
      <c r="H1401" s="2">
        <f t="shared" si="521"/>
        <v>1.5717778553964373E-2</v>
      </c>
      <c r="I1401" s="2"/>
      <c r="J1401" s="2">
        <f t="shared" si="537"/>
        <v>0.39143089998835723</v>
      </c>
      <c r="K1401" s="2">
        <f t="shared" si="538"/>
        <v>0.37571312143439284</v>
      </c>
      <c r="L1401" s="2">
        <f t="shared" si="539"/>
        <v>0.22691815112353009</v>
      </c>
      <c r="M1401" s="2">
        <f t="shared" si="540"/>
        <v>5.9378274537198461E-3</v>
      </c>
      <c r="N1401" s="1">
        <v>3362</v>
      </c>
      <c r="O1401" s="1">
        <v>3227</v>
      </c>
      <c r="P1401" s="1">
        <v>1949</v>
      </c>
      <c r="Q1401" s="1">
        <v>8</v>
      </c>
      <c r="R1401" s="1">
        <v>5</v>
      </c>
      <c r="S1401" s="1">
        <v>1</v>
      </c>
      <c r="T1401" s="1">
        <v>7</v>
      </c>
      <c r="U1401" s="1">
        <v>10</v>
      </c>
      <c r="W1401" s="1">
        <v>1</v>
      </c>
      <c r="X1401" s="1">
        <v>3</v>
      </c>
      <c r="Y1401" s="1">
        <v>10</v>
      </c>
      <c r="AA1401" s="1">
        <v>6</v>
      </c>
      <c r="AN1401" s="7">
        <f>IF(Q1401&gt;0,RANK(Q1401,(N1401:P1401,Q1401:AL1401)),0)</f>
        <v>6</v>
      </c>
      <c r="AO1401" s="7">
        <f>IF(R1401&gt;0,RANK(R1401,(N1401:P1401,Q1401:AL1401)),0)</f>
        <v>9</v>
      </c>
      <c r="AP1401" s="7">
        <f>IF(S1401&gt;0,RANK(S1401,(N1401:P1401,Q1401:AL1401)),0)</f>
        <v>11</v>
      </c>
      <c r="AQ1401" s="7">
        <f>IF(T1401&gt;0,RANK(T1401,(N1401:P1401,Q1401:AL1401)),0)</f>
        <v>7</v>
      </c>
      <c r="AR1401" s="2">
        <f t="shared" si="541"/>
        <v>9.3142391430899984E-4</v>
      </c>
      <c r="AS1401" s="2">
        <f t="shared" si="542"/>
        <v>5.821399464431249E-4</v>
      </c>
      <c r="AT1401" s="2">
        <f t="shared" si="543"/>
        <v>1.1642798928862498E-4</v>
      </c>
      <c r="AU1401" s="2">
        <f t="shared" si="544"/>
        <v>8.1499592502037486E-4</v>
      </c>
      <c r="AW1401" t="s">
        <v>1733</v>
      </c>
      <c r="AX1401" t="s">
        <v>3014</v>
      </c>
      <c r="BA1401" s="127">
        <v>27</v>
      </c>
      <c r="BB1401" s="130">
        <v>59</v>
      </c>
      <c r="BC1401" s="131">
        <f t="shared" si="534"/>
        <v>27059</v>
      </c>
      <c r="BE1401" s="7" t="s">
        <v>3271</v>
      </c>
    </row>
    <row r="1402" spans="1:57" hidden="1" outlineLevel="1" x14ac:dyDescent="0.2">
      <c r="A1402" t="s">
        <v>1730</v>
      </c>
      <c r="B1402" t="s">
        <v>3014</v>
      </c>
      <c r="C1402" s="1">
        <f t="shared" si="535"/>
        <v>13366</v>
      </c>
      <c r="D1402" s="7">
        <f>RANK(N1402,(N1402:P1402,Q1402:AL1402))</f>
        <v>1</v>
      </c>
      <c r="E1402" s="7">
        <f>RANK(O1402,(N1402:P1402,Q1402:AL1402))</f>
        <v>2</v>
      </c>
      <c r="F1402" s="7">
        <f>IF(P1402&gt;0,RANK(P1402,(N1402:P1402,Q1402:AL1402)),0)</f>
        <v>3</v>
      </c>
      <c r="G1402" s="1">
        <f t="shared" si="536"/>
        <v>1398</v>
      </c>
      <c r="H1402" s="2">
        <f t="shared" si="521"/>
        <v>0.10459374532395631</v>
      </c>
      <c r="I1402" s="2"/>
      <c r="J1402" s="2">
        <f t="shared" si="537"/>
        <v>0.40296274128385456</v>
      </c>
      <c r="K1402" s="2">
        <f t="shared" si="538"/>
        <v>0.29836899595989824</v>
      </c>
      <c r="L1402" s="2">
        <f t="shared" si="539"/>
        <v>0.291635493042047</v>
      </c>
      <c r="M1402" s="2">
        <f t="shared" si="540"/>
        <v>7.0327697142001933E-3</v>
      </c>
      <c r="N1402" s="1">
        <v>5386</v>
      </c>
      <c r="O1402" s="1">
        <v>3988</v>
      </c>
      <c r="P1402" s="1">
        <v>3898</v>
      </c>
      <c r="Q1402" s="1">
        <v>14</v>
      </c>
      <c r="R1402" s="1">
        <v>32</v>
      </c>
      <c r="T1402" s="1">
        <v>7</v>
      </c>
      <c r="U1402" s="1">
        <v>9</v>
      </c>
      <c r="W1402" s="1">
        <v>3</v>
      </c>
      <c r="X1402" s="1">
        <v>1</v>
      </c>
      <c r="Y1402" s="1">
        <v>12</v>
      </c>
      <c r="AA1402" s="1">
        <v>16</v>
      </c>
      <c r="AN1402" s="7">
        <f>IF(Q1402&gt;0,RANK(Q1402,(N1402:P1402,Q1402:AL1402)),0)</f>
        <v>6</v>
      </c>
      <c r="AO1402" s="7">
        <f>IF(R1402&gt;0,RANK(R1402,(N1402:P1402,Q1402:AL1402)),0)</f>
        <v>4</v>
      </c>
      <c r="AP1402" s="7">
        <f>IF(S1402&gt;0,RANK(S1402,(N1402:P1402,Q1402:AL1402)),0)</f>
        <v>0</v>
      </c>
      <c r="AQ1402" s="7">
        <f>IF(T1402&gt;0,RANK(T1402,(N1402:P1402,Q1402:AL1402)),0)</f>
        <v>9</v>
      </c>
      <c r="AR1402" s="2">
        <f t="shared" si="541"/>
        <v>1.0474337872213078E-3</v>
      </c>
      <c r="AS1402" s="2">
        <f t="shared" si="542"/>
        <v>2.3941343707915607E-3</v>
      </c>
      <c r="AT1402" s="2">
        <f t="shared" si="543"/>
        <v>0</v>
      </c>
      <c r="AU1402" s="2">
        <f t="shared" si="544"/>
        <v>5.2371689361065392E-4</v>
      </c>
      <c r="AW1402" t="s">
        <v>1730</v>
      </c>
      <c r="AX1402" t="s">
        <v>3014</v>
      </c>
      <c r="BA1402" s="127">
        <v>27</v>
      </c>
      <c r="BB1402" s="130">
        <v>61</v>
      </c>
      <c r="BC1402" s="131">
        <f t="shared" si="534"/>
        <v>27061</v>
      </c>
      <c r="BE1402" s="7" t="s">
        <v>3271</v>
      </c>
    </row>
    <row r="1403" spans="1:57" hidden="1" outlineLevel="1" x14ac:dyDescent="0.2">
      <c r="A1403" t="s">
        <v>608</v>
      </c>
      <c r="B1403" t="s">
        <v>3014</v>
      </c>
      <c r="C1403" s="1">
        <f t="shared" si="535"/>
        <v>20838</v>
      </c>
      <c r="D1403" s="7">
        <f>RANK(N1403,(N1403:P1403,Q1403:AL1403))</f>
        <v>1</v>
      </c>
      <c r="E1403" s="7">
        <f>RANK(O1403,(N1403:P1403,Q1403:AL1403))</f>
        <v>2</v>
      </c>
      <c r="F1403" s="7">
        <f>IF(P1403&gt;0,RANK(P1403,(N1403:P1403,Q1403:AL1403)),0)</f>
        <v>3</v>
      </c>
      <c r="G1403" s="1">
        <f t="shared" si="536"/>
        <v>3669</v>
      </c>
      <c r="H1403" s="2">
        <f t="shared" si="521"/>
        <v>0.17607255974661676</v>
      </c>
      <c r="I1403" s="2"/>
      <c r="J1403" s="2">
        <f t="shared" si="537"/>
        <v>0.4617045781744889</v>
      </c>
      <c r="K1403" s="2">
        <f t="shared" si="538"/>
        <v>0.28563201842787217</v>
      </c>
      <c r="L1403" s="2">
        <f t="shared" si="539"/>
        <v>0.24700067184950572</v>
      </c>
      <c r="M1403" s="2">
        <f t="shared" si="540"/>
        <v>5.6627315481332652E-3</v>
      </c>
      <c r="N1403" s="1">
        <v>9621</v>
      </c>
      <c r="O1403" s="1">
        <v>5952</v>
      </c>
      <c r="P1403" s="1">
        <v>5147</v>
      </c>
      <c r="Q1403" s="1">
        <v>25</v>
      </c>
      <c r="R1403" s="1">
        <v>21</v>
      </c>
      <c r="S1403" s="1">
        <v>3</v>
      </c>
      <c r="T1403" s="1">
        <v>15</v>
      </c>
      <c r="U1403" s="1">
        <v>16</v>
      </c>
      <c r="W1403" s="1">
        <v>9</v>
      </c>
      <c r="X1403" s="1">
        <v>4</v>
      </c>
      <c r="Y1403" s="1">
        <v>12</v>
      </c>
      <c r="AA1403" s="1">
        <v>13</v>
      </c>
      <c r="AN1403" s="7">
        <f>IF(Q1403&gt;0,RANK(Q1403,(N1403:P1403,Q1403:AL1403)),0)</f>
        <v>4</v>
      </c>
      <c r="AO1403" s="7">
        <f>IF(R1403&gt;0,RANK(R1403,(N1403:P1403,Q1403:AL1403)),0)</f>
        <v>5</v>
      </c>
      <c r="AP1403" s="7">
        <f>IF(S1403&gt;0,RANK(S1403,(N1403:P1403,Q1403:AL1403)),0)</f>
        <v>12</v>
      </c>
      <c r="AQ1403" s="7">
        <f>IF(T1403&gt;0,RANK(T1403,(N1403:P1403,Q1403:AL1403)),0)</f>
        <v>7</v>
      </c>
      <c r="AR1403" s="2">
        <f t="shared" si="541"/>
        <v>1.1997312601977157E-3</v>
      </c>
      <c r="AS1403" s="2">
        <f t="shared" si="542"/>
        <v>1.0077742585660812E-3</v>
      </c>
      <c r="AT1403" s="2">
        <f t="shared" si="543"/>
        <v>1.4396775122372588E-4</v>
      </c>
      <c r="AU1403" s="2">
        <f t="shared" si="544"/>
        <v>7.1983875611862939E-4</v>
      </c>
      <c r="AW1403" t="s">
        <v>608</v>
      </c>
      <c r="AX1403" t="s">
        <v>3014</v>
      </c>
      <c r="BA1403" s="127">
        <v>27</v>
      </c>
      <c r="BB1403" s="130">
        <v>63</v>
      </c>
      <c r="BC1403" s="131">
        <f t="shared" si="534"/>
        <v>27063</v>
      </c>
      <c r="BE1403" s="7" t="s">
        <v>3271</v>
      </c>
    </row>
    <row r="1404" spans="1:57" hidden="1" outlineLevel="1" x14ac:dyDescent="0.2">
      <c r="A1404" t="s">
        <v>1768</v>
      </c>
      <c r="B1404" t="s">
        <v>3014</v>
      </c>
      <c r="C1404" s="1">
        <f t="shared" si="535"/>
        <v>6252</v>
      </c>
      <c r="D1404" s="7">
        <f>RANK(N1404,(N1404:P1404,Q1404:AL1404))</f>
        <v>1</v>
      </c>
      <c r="E1404" s="7">
        <f>RANK(O1404,(N1404:P1404,Q1404:AL1404))</f>
        <v>3</v>
      </c>
      <c r="F1404" s="7">
        <f>IF(P1404&gt;0,RANK(P1404,(N1404:P1404,Q1404:AL1404)),0)</f>
        <v>2</v>
      </c>
      <c r="G1404" s="1">
        <f t="shared" si="536"/>
        <v>563</v>
      </c>
      <c r="H1404" s="2">
        <f t="shared" si="521"/>
        <v>9.0051183621241204E-2</v>
      </c>
      <c r="I1404" s="2"/>
      <c r="J1404" s="2">
        <f t="shared" si="537"/>
        <v>0.3968330134357006</v>
      </c>
      <c r="K1404" s="2">
        <f t="shared" si="538"/>
        <v>0.29174664107485604</v>
      </c>
      <c r="L1404" s="2">
        <f t="shared" si="539"/>
        <v>0.30678182981445939</v>
      </c>
      <c r="M1404" s="2">
        <f t="shared" si="540"/>
        <v>4.6385156749840228E-3</v>
      </c>
      <c r="N1404" s="1">
        <v>2481</v>
      </c>
      <c r="O1404" s="1">
        <v>1824</v>
      </c>
      <c r="P1404" s="1">
        <v>1918</v>
      </c>
      <c r="Q1404" s="1">
        <v>5</v>
      </c>
      <c r="R1404" s="1">
        <v>2</v>
      </c>
      <c r="T1404" s="1">
        <v>2</v>
      </c>
      <c r="U1404" s="1">
        <v>2</v>
      </c>
      <c r="W1404" s="1">
        <v>6</v>
      </c>
      <c r="Y1404" s="1">
        <v>8</v>
      </c>
      <c r="AA1404" s="1">
        <v>4</v>
      </c>
      <c r="AN1404" s="7">
        <f>IF(Q1404&gt;0,RANK(Q1404,(N1404:P1404,Q1404:AL1404)),0)</f>
        <v>6</v>
      </c>
      <c r="AO1404" s="7">
        <f>IF(R1404&gt;0,RANK(R1404,(N1404:P1404,Q1404:AL1404)),0)</f>
        <v>8</v>
      </c>
      <c r="AP1404" s="7">
        <f>IF(S1404&gt;0,RANK(S1404,(N1404:P1404,Q1404:AL1404)),0)</f>
        <v>0</v>
      </c>
      <c r="AQ1404" s="7">
        <f>IF(T1404&gt;0,RANK(T1404,(N1404:P1404,Q1404:AL1404)),0)</f>
        <v>8</v>
      </c>
      <c r="AR1404" s="2">
        <f t="shared" si="541"/>
        <v>7.9974408189379396E-4</v>
      </c>
      <c r="AS1404" s="2">
        <f t="shared" si="542"/>
        <v>3.1989763275751758E-4</v>
      </c>
      <c r="AT1404" s="2">
        <f t="shared" si="543"/>
        <v>0</v>
      </c>
      <c r="AU1404" s="2">
        <f t="shared" si="544"/>
        <v>3.1989763275751758E-4</v>
      </c>
      <c r="AW1404" t="s">
        <v>1768</v>
      </c>
      <c r="AX1404" t="s">
        <v>3014</v>
      </c>
      <c r="BA1404" s="127">
        <v>27</v>
      </c>
      <c r="BB1404" s="130">
        <v>65</v>
      </c>
      <c r="BC1404" s="131">
        <f t="shared" si="534"/>
        <v>27065</v>
      </c>
      <c r="BE1404" s="7" t="s">
        <v>3271</v>
      </c>
    </row>
    <row r="1405" spans="1:57" hidden="1" outlineLevel="1" x14ac:dyDescent="0.2">
      <c r="A1405" t="s">
        <v>609</v>
      </c>
      <c r="B1405" t="s">
        <v>3014</v>
      </c>
      <c r="C1405" s="1">
        <f t="shared" ref="C1405:C1436" si="545">SUM(N1405:AL1405)</f>
        <v>6288</v>
      </c>
      <c r="D1405" s="7">
        <f>RANK(N1405,(N1405:P1405,Q1405:AL1405))</f>
        <v>1</v>
      </c>
      <c r="E1405" s="7">
        <f>RANK(O1405,(N1405:P1405,Q1405:AL1405))</f>
        <v>2</v>
      </c>
      <c r="F1405" s="7">
        <f>IF(P1405&gt;0,RANK(P1405,(N1405:P1405,Q1405:AL1405)),0)</f>
        <v>3</v>
      </c>
      <c r="G1405" s="1">
        <f t="shared" ref="G1405:G1436" si="546">MAX(N1405:P1405)-LARGE(N1405:P1405,2)</f>
        <v>656</v>
      </c>
      <c r="H1405" s="2">
        <f t="shared" si="521"/>
        <v>0.10432569974554708</v>
      </c>
      <c r="I1405" s="2"/>
      <c r="J1405" s="2">
        <f t="shared" ref="J1405:J1436" si="547">IF($C1405=0,"-",N1405/$C1405)</f>
        <v>0.40267175572519082</v>
      </c>
      <c r="K1405" s="2">
        <f t="shared" ref="K1405:K1436" si="548">IF($C1405=0,"-",O1405/$C1405)</f>
        <v>0.29834605597964375</v>
      </c>
      <c r="L1405" s="2">
        <f t="shared" ref="L1405:L1436" si="549">IF($C1405=0,"-",P1405/$C1405)</f>
        <v>0.2919847328244275</v>
      </c>
      <c r="M1405" s="2">
        <f t="shared" ref="M1405:M1436" si="550">IF(C1405=0,"-",(1-J1405-K1405-L1405))</f>
        <v>6.9974554707378789E-3</v>
      </c>
      <c r="N1405" s="1">
        <v>2532</v>
      </c>
      <c r="O1405" s="1">
        <v>1876</v>
      </c>
      <c r="P1405" s="1">
        <v>1836</v>
      </c>
      <c r="Q1405" s="1">
        <v>4</v>
      </c>
      <c r="R1405" s="1">
        <v>10</v>
      </c>
      <c r="S1405" s="1">
        <v>2</v>
      </c>
      <c r="T1405" s="1">
        <v>3</v>
      </c>
      <c r="U1405" s="1">
        <v>9</v>
      </c>
      <c r="W1405" s="1">
        <v>3</v>
      </c>
      <c r="X1405" s="1">
        <v>2</v>
      </c>
      <c r="Y1405" s="1">
        <v>3</v>
      </c>
      <c r="AA1405" s="1">
        <v>8</v>
      </c>
      <c r="AN1405" s="7">
        <f>IF(Q1405&gt;0,RANK(Q1405,(N1405:P1405,Q1405:AL1405)),0)</f>
        <v>7</v>
      </c>
      <c r="AO1405" s="7">
        <f>IF(R1405&gt;0,RANK(R1405,(N1405:P1405,Q1405:AL1405)),0)</f>
        <v>4</v>
      </c>
      <c r="AP1405" s="7">
        <f>IF(S1405&gt;0,RANK(S1405,(N1405:P1405,Q1405:AL1405)),0)</f>
        <v>11</v>
      </c>
      <c r="AQ1405" s="7">
        <f>IF(T1405&gt;0,RANK(T1405,(N1405:P1405,Q1405:AL1405)),0)</f>
        <v>8</v>
      </c>
      <c r="AR1405" s="2">
        <f t="shared" ref="AR1405:AR1436" si="551">IF($C1405=0,"-",Q1405/$C1405)</f>
        <v>6.3613231552162855E-4</v>
      </c>
      <c r="AS1405" s="2">
        <f t="shared" ref="AS1405:AS1436" si="552">IF($C1405=0,"-",R1405/$C1405)</f>
        <v>1.5903307888040711E-3</v>
      </c>
      <c r="AT1405" s="2">
        <f t="shared" ref="AT1405:AT1436" si="553">IF($C1405=0,"-",S1405/$C1405)</f>
        <v>3.1806615776081427E-4</v>
      </c>
      <c r="AU1405" s="2">
        <f t="shared" ref="AU1405:AU1436" si="554">IF($C1405=0,"-",T1405/$C1405)</f>
        <v>4.7709923664122136E-4</v>
      </c>
      <c r="AW1405" t="s">
        <v>609</v>
      </c>
      <c r="AX1405" t="s">
        <v>3014</v>
      </c>
      <c r="BA1405" s="127">
        <v>27</v>
      </c>
      <c r="BB1405" s="130">
        <v>67</v>
      </c>
      <c r="BC1405" s="131">
        <f t="shared" si="534"/>
        <v>27067</v>
      </c>
      <c r="BE1405" s="7" t="s">
        <v>3271</v>
      </c>
    </row>
    <row r="1406" spans="1:57" hidden="1" outlineLevel="1" x14ac:dyDescent="0.2">
      <c r="A1406" t="s">
        <v>2068</v>
      </c>
      <c r="B1406" t="s">
        <v>3014</v>
      </c>
      <c r="C1406" s="1">
        <f t="shared" si="545"/>
        <v>19656</v>
      </c>
      <c r="D1406" s="7">
        <f>RANK(N1406,(N1406:P1406,Q1406:AL1406))</f>
        <v>1</v>
      </c>
      <c r="E1406" s="7">
        <f>RANK(O1406,(N1406:P1406,Q1406:AL1406))</f>
        <v>2</v>
      </c>
      <c r="F1406" s="7">
        <f>IF(P1406&gt;0,RANK(P1406,(N1406:P1406,Q1406:AL1406)),0)</f>
        <v>3</v>
      </c>
      <c r="G1406" s="1">
        <f t="shared" si="546"/>
        <v>1130</v>
      </c>
      <c r="H1406" s="2">
        <f t="shared" si="521"/>
        <v>5.748880748880749E-2</v>
      </c>
      <c r="I1406" s="2"/>
      <c r="J1406" s="2">
        <f t="shared" si="547"/>
        <v>0.40262515262515264</v>
      </c>
      <c r="K1406" s="2">
        <f t="shared" si="548"/>
        <v>0.34513634513634511</v>
      </c>
      <c r="L1406" s="2">
        <f t="shared" si="549"/>
        <v>0.24771062271062272</v>
      </c>
      <c r="M1406" s="2">
        <f t="shared" si="550"/>
        <v>4.5278795278795303E-3</v>
      </c>
      <c r="N1406" s="1">
        <v>7914</v>
      </c>
      <c r="O1406" s="1">
        <v>6784</v>
      </c>
      <c r="P1406" s="1">
        <v>4869</v>
      </c>
      <c r="Q1406" s="1">
        <v>11</v>
      </c>
      <c r="R1406" s="1">
        <v>26</v>
      </c>
      <c r="S1406" s="1">
        <v>2</v>
      </c>
      <c r="T1406" s="1">
        <v>6</v>
      </c>
      <c r="U1406" s="1">
        <v>10</v>
      </c>
      <c r="W1406" s="1">
        <v>2</v>
      </c>
      <c r="X1406" s="1">
        <v>4</v>
      </c>
      <c r="Y1406" s="1">
        <v>12</v>
      </c>
      <c r="AA1406" s="1">
        <v>16</v>
      </c>
      <c r="AN1406" s="7">
        <f>IF(Q1406&gt;0,RANK(Q1406,(N1406:P1406,Q1406:AL1406)),0)</f>
        <v>7</v>
      </c>
      <c r="AO1406" s="7">
        <f>IF(R1406&gt;0,RANK(R1406,(N1406:P1406,Q1406:AL1406)),0)</f>
        <v>4</v>
      </c>
      <c r="AP1406" s="7">
        <f>IF(S1406&gt;0,RANK(S1406,(N1406:P1406,Q1406:AL1406)),0)</f>
        <v>11</v>
      </c>
      <c r="AQ1406" s="7">
        <f>IF(T1406&gt;0,RANK(T1406,(N1406:P1406,Q1406:AL1406)),0)</f>
        <v>9</v>
      </c>
      <c r="AR1406" s="2">
        <f t="shared" si="551"/>
        <v>5.5962555962555966E-4</v>
      </c>
      <c r="AS1406" s="2">
        <f t="shared" si="552"/>
        <v>1.3227513227513227E-3</v>
      </c>
      <c r="AT1406" s="2">
        <f t="shared" si="553"/>
        <v>1.0175010175010175E-4</v>
      </c>
      <c r="AU1406" s="2">
        <f t="shared" si="554"/>
        <v>3.0525030525030525E-4</v>
      </c>
      <c r="AW1406" t="s">
        <v>2068</v>
      </c>
      <c r="AX1406" t="s">
        <v>3014</v>
      </c>
      <c r="BA1406" s="127">
        <v>27</v>
      </c>
      <c r="BB1406" s="130">
        <v>69</v>
      </c>
      <c r="BC1406" s="131">
        <f t="shared" si="534"/>
        <v>27069</v>
      </c>
      <c r="BE1406" s="7" t="s">
        <v>3271</v>
      </c>
    </row>
    <row r="1407" spans="1:57" hidden="1" outlineLevel="1" x14ac:dyDescent="0.2">
      <c r="A1407" t="s">
        <v>524</v>
      </c>
      <c r="B1407" t="s">
        <v>3014</v>
      </c>
      <c r="C1407" s="1">
        <f t="shared" si="545"/>
        <v>2984</v>
      </c>
      <c r="D1407" s="7">
        <f>RANK(N1407,(N1407:P1407,Q1407:AL1407))</f>
        <v>1</v>
      </c>
      <c r="E1407" s="7">
        <f>RANK(O1407,(N1407:P1407,Q1407:AL1407))</f>
        <v>2</v>
      </c>
      <c r="F1407" s="7">
        <f>IF(P1407&gt;0,RANK(P1407,(N1407:P1407,Q1407:AL1407)),0)</f>
        <v>3</v>
      </c>
      <c r="G1407" s="1">
        <f t="shared" si="546"/>
        <v>209</v>
      </c>
      <c r="H1407" s="2">
        <f t="shared" si="521"/>
        <v>7.0040214477211801E-2</v>
      </c>
      <c r="I1407" s="2"/>
      <c r="J1407" s="2">
        <f t="shared" si="547"/>
        <v>0.43800268096514744</v>
      </c>
      <c r="K1407" s="2">
        <f t="shared" si="548"/>
        <v>0.36796246648793568</v>
      </c>
      <c r="L1407" s="2">
        <f t="shared" si="549"/>
        <v>0.18699731903485256</v>
      </c>
      <c r="M1407" s="2">
        <f t="shared" si="550"/>
        <v>7.0375335120643756E-3</v>
      </c>
      <c r="N1407" s="1">
        <v>1307</v>
      </c>
      <c r="O1407" s="1">
        <v>1098</v>
      </c>
      <c r="P1407" s="1">
        <v>558</v>
      </c>
      <c r="Q1407" s="1">
        <v>8</v>
      </c>
      <c r="R1407" s="1">
        <v>1</v>
      </c>
      <c r="T1407" s="1">
        <v>2</v>
      </c>
      <c r="W1407" s="1">
        <v>2</v>
      </c>
      <c r="X1407" s="1">
        <v>1</v>
      </c>
      <c r="Y1407" s="1">
        <v>4</v>
      </c>
      <c r="AA1407" s="1">
        <v>3</v>
      </c>
      <c r="AN1407" s="7">
        <f>IF(Q1407&gt;0,RANK(Q1407,(N1407:P1407,Q1407:AL1407)),0)</f>
        <v>4</v>
      </c>
      <c r="AO1407" s="7">
        <f>IF(R1407&gt;0,RANK(R1407,(N1407:P1407,Q1407:AL1407)),0)</f>
        <v>9</v>
      </c>
      <c r="AP1407" s="7">
        <f>IF(S1407&gt;0,RANK(S1407,(N1407:P1407,Q1407:AL1407)),0)</f>
        <v>0</v>
      </c>
      <c r="AQ1407" s="7">
        <f>IF(T1407&gt;0,RANK(T1407,(N1407:P1407,Q1407:AL1407)),0)</f>
        <v>7</v>
      </c>
      <c r="AR1407" s="2">
        <f t="shared" si="551"/>
        <v>2.6809651474530832E-3</v>
      </c>
      <c r="AS1407" s="2">
        <f t="shared" si="552"/>
        <v>3.351206434316354E-4</v>
      </c>
      <c r="AT1407" s="2">
        <f t="shared" si="553"/>
        <v>0</v>
      </c>
      <c r="AU1407" s="2">
        <f t="shared" si="554"/>
        <v>6.7024128686327079E-4</v>
      </c>
      <c r="AW1407" t="s">
        <v>524</v>
      </c>
      <c r="AX1407" t="s">
        <v>3014</v>
      </c>
      <c r="BA1407" s="127">
        <v>27</v>
      </c>
      <c r="BB1407" s="130">
        <v>71</v>
      </c>
      <c r="BC1407" s="131">
        <f t="shared" si="534"/>
        <v>27071</v>
      </c>
      <c r="BE1407" s="7" t="s">
        <v>3271</v>
      </c>
    </row>
    <row r="1408" spans="1:57" hidden="1" outlineLevel="1" x14ac:dyDescent="0.2">
      <c r="A1408" t="s">
        <v>525</v>
      </c>
      <c r="B1408" t="s">
        <v>3014</v>
      </c>
      <c r="C1408" s="1">
        <f t="shared" si="545"/>
        <v>7465</v>
      </c>
      <c r="D1408" s="7">
        <f>RANK(N1408,(N1408:P1408,Q1408:AL1408))</f>
        <v>1</v>
      </c>
      <c r="E1408" s="7">
        <f>RANK(O1408,(N1408:P1408,Q1408:AL1408))</f>
        <v>3</v>
      </c>
      <c r="F1408" s="7">
        <f>IF(P1408&gt;0,RANK(P1408,(N1408:P1408,Q1408:AL1408)),0)</f>
        <v>2</v>
      </c>
      <c r="G1408" s="1">
        <f t="shared" si="546"/>
        <v>1481</v>
      </c>
      <c r="H1408" s="2">
        <f t="shared" si="521"/>
        <v>0.19839249832551908</v>
      </c>
      <c r="I1408" s="2"/>
      <c r="J1408" s="2">
        <f t="shared" si="547"/>
        <v>0.46537173476222371</v>
      </c>
      <c r="K1408" s="2">
        <f t="shared" si="548"/>
        <v>0.26175485599464166</v>
      </c>
      <c r="L1408" s="2">
        <f t="shared" si="549"/>
        <v>0.26697923643670463</v>
      </c>
      <c r="M1408" s="2">
        <f t="shared" si="550"/>
        <v>5.8941728064300092E-3</v>
      </c>
      <c r="N1408" s="1">
        <v>3474</v>
      </c>
      <c r="O1408" s="1">
        <v>1954</v>
      </c>
      <c r="P1408" s="1">
        <v>1993</v>
      </c>
      <c r="Q1408" s="1">
        <v>12</v>
      </c>
      <c r="R1408" s="1">
        <v>12</v>
      </c>
      <c r="T1408" s="1">
        <v>5</v>
      </c>
      <c r="U1408" s="1">
        <v>3</v>
      </c>
      <c r="W1408" s="1">
        <v>1</v>
      </c>
      <c r="X1408" s="1">
        <v>2</v>
      </c>
      <c r="Y1408" s="1">
        <v>5</v>
      </c>
      <c r="AA1408" s="1">
        <v>4</v>
      </c>
      <c r="AN1408" s="7">
        <f>IF(Q1408&gt;0,RANK(Q1408,(N1408:P1408,Q1408:AL1408)),0)</f>
        <v>4</v>
      </c>
      <c r="AO1408" s="7">
        <f>IF(R1408&gt;0,RANK(R1408,(N1408:P1408,Q1408:AL1408)),0)</f>
        <v>4</v>
      </c>
      <c r="AP1408" s="7">
        <f>IF(S1408&gt;0,RANK(S1408,(N1408:P1408,Q1408:AL1408)),0)</f>
        <v>0</v>
      </c>
      <c r="AQ1408" s="7">
        <f>IF(T1408&gt;0,RANK(T1408,(N1408:P1408,Q1408:AL1408)),0)</f>
        <v>6</v>
      </c>
      <c r="AR1408" s="2">
        <f t="shared" si="551"/>
        <v>1.6075016744809109E-3</v>
      </c>
      <c r="AS1408" s="2">
        <f t="shared" si="552"/>
        <v>1.6075016744809109E-3</v>
      </c>
      <c r="AT1408" s="2">
        <f t="shared" si="553"/>
        <v>0</v>
      </c>
      <c r="AU1408" s="2">
        <f t="shared" si="554"/>
        <v>6.6979236436704619E-4</v>
      </c>
      <c r="AW1408" t="s">
        <v>525</v>
      </c>
      <c r="AX1408" t="s">
        <v>3014</v>
      </c>
      <c r="BA1408" s="127">
        <v>27</v>
      </c>
      <c r="BB1408" s="130">
        <v>73</v>
      </c>
      <c r="BC1408" s="131">
        <f t="shared" si="534"/>
        <v>27073</v>
      </c>
      <c r="BE1408" s="7" t="s">
        <v>3271</v>
      </c>
    </row>
    <row r="1409" spans="1:57" hidden="1" outlineLevel="1" x14ac:dyDescent="0.2">
      <c r="A1409" t="s">
        <v>2714</v>
      </c>
      <c r="B1409" t="s">
        <v>3014</v>
      </c>
      <c r="C1409" s="1">
        <f t="shared" si="545"/>
        <v>4968</v>
      </c>
      <c r="D1409" s="7">
        <f>RANK(N1409,(N1409:P1409,Q1409:AL1409))</f>
        <v>1</v>
      </c>
      <c r="E1409" s="7">
        <f>RANK(O1409,(N1409:P1409,Q1409:AL1409))</f>
        <v>2</v>
      </c>
      <c r="F1409" s="7">
        <f>IF(P1409&gt;0,RANK(P1409,(N1409:P1409,Q1409:AL1409)),0)</f>
        <v>3</v>
      </c>
      <c r="G1409" s="1">
        <f t="shared" si="546"/>
        <v>907</v>
      </c>
      <c r="H1409" s="2">
        <f t="shared" si="521"/>
        <v>0.18256843800322062</v>
      </c>
      <c r="I1409" s="2"/>
      <c r="J1409" s="2">
        <f t="shared" si="547"/>
        <v>0.47141706924315618</v>
      </c>
      <c r="K1409" s="2">
        <f t="shared" si="548"/>
        <v>0.28884863123993559</v>
      </c>
      <c r="L1409" s="2">
        <f t="shared" si="549"/>
        <v>0.23409822866344607</v>
      </c>
      <c r="M1409" s="2">
        <f t="shared" si="550"/>
        <v>5.6360708534621551E-3</v>
      </c>
      <c r="N1409" s="1">
        <v>2342</v>
      </c>
      <c r="O1409" s="1">
        <v>1435</v>
      </c>
      <c r="P1409" s="1">
        <v>1163</v>
      </c>
      <c r="Q1409" s="1">
        <v>6</v>
      </c>
      <c r="R1409" s="1">
        <v>8</v>
      </c>
      <c r="S1409" s="1">
        <v>1</v>
      </c>
      <c r="T1409" s="1">
        <v>3</v>
      </c>
      <c r="U1409" s="1">
        <v>2</v>
      </c>
      <c r="W1409" s="1">
        <v>1</v>
      </c>
      <c r="X1409" s="1">
        <v>1</v>
      </c>
      <c r="Y1409" s="1">
        <v>1</v>
      </c>
      <c r="AA1409" s="1">
        <v>5</v>
      </c>
      <c r="AN1409" s="7">
        <f>IF(Q1409&gt;0,RANK(Q1409,(N1409:P1409,Q1409:AL1409)),0)</f>
        <v>5</v>
      </c>
      <c r="AO1409" s="7">
        <f>IF(R1409&gt;0,RANK(R1409,(N1409:P1409,Q1409:AL1409)),0)</f>
        <v>4</v>
      </c>
      <c r="AP1409" s="7">
        <f>IF(S1409&gt;0,RANK(S1409,(N1409:P1409,Q1409:AL1409)),0)</f>
        <v>9</v>
      </c>
      <c r="AQ1409" s="7">
        <f>IF(T1409&gt;0,RANK(T1409,(N1409:P1409,Q1409:AL1409)),0)</f>
        <v>7</v>
      </c>
      <c r="AR1409" s="2">
        <f t="shared" si="551"/>
        <v>1.2077294685990338E-3</v>
      </c>
      <c r="AS1409" s="2">
        <f t="shared" si="552"/>
        <v>1.6103059581320451E-3</v>
      </c>
      <c r="AT1409" s="2">
        <f t="shared" si="553"/>
        <v>2.0128824476650564E-4</v>
      </c>
      <c r="AU1409" s="2">
        <f t="shared" si="554"/>
        <v>6.0386473429951688E-4</v>
      </c>
      <c r="AW1409" t="s">
        <v>2714</v>
      </c>
      <c r="AX1409" t="s">
        <v>3014</v>
      </c>
      <c r="BA1409" s="127">
        <v>27</v>
      </c>
      <c r="BB1409" s="130">
        <v>75</v>
      </c>
      <c r="BC1409" s="131">
        <f t="shared" si="534"/>
        <v>27075</v>
      </c>
      <c r="BE1409" s="7" t="s">
        <v>3271</v>
      </c>
    </row>
    <row r="1410" spans="1:57" hidden="1" outlineLevel="1" x14ac:dyDescent="0.2">
      <c r="A1410" t="s">
        <v>581</v>
      </c>
      <c r="B1410" t="s">
        <v>3014</v>
      </c>
      <c r="C1410" s="1">
        <f t="shared" si="545"/>
        <v>6357</v>
      </c>
      <c r="D1410" s="7">
        <f>RANK(N1410,(N1410:P1410,Q1410:AL1410))</f>
        <v>1</v>
      </c>
      <c r="E1410" s="7">
        <f>RANK(O1410,(N1410:P1410,Q1410:AL1410))</f>
        <v>2</v>
      </c>
      <c r="F1410" s="7">
        <f>IF(P1410&gt;0,RANK(P1410,(N1410:P1410,Q1410:AL1410)),0)</f>
        <v>3</v>
      </c>
      <c r="G1410" s="1">
        <f t="shared" si="546"/>
        <v>1950</v>
      </c>
      <c r="H1410" s="2">
        <f t="shared" si="521"/>
        <v>0.30674846625766872</v>
      </c>
      <c r="I1410" s="2"/>
      <c r="J1410" s="2">
        <f t="shared" si="547"/>
        <v>0.53720308321535315</v>
      </c>
      <c r="K1410" s="2">
        <f t="shared" si="548"/>
        <v>0.23045461695768443</v>
      </c>
      <c r="L1410" s="2">
        <f t="shared" si="549"/>
        <v>0.22605002359603588</v>
      </c>
      <c r="M1410" s="2">
        <f t="shared" si="550"/>
        <v>6.2922762309265412E-3</v>
      </c>
      <c r="N1410" s="1">
        <v>3415</v>
      </c>
      <c r="O1410" s="1">
        <v>1465</v>
      </c>
      <c r="P1410" s="1">
        <v>1437</v>
      </c>
      <c r="Q1410" s="1">
        <v>9</v>
      </c>
      <c r="R1410" s="1">
        <v>3</v>
      </c>
      <c r="S1410" s="1">
        <v>3</v>
      </c>
      <c r="T1410" s="1">
        <v>5</v>
      </c>
      <c r="U1410" s="1">
        <v>5</v>
      </c>
      <c r="X1410" s="1">
        <v>2</v>
      </c>
      <c r="Y1410" s="1">
        <v>4</v>
      </c>
      <c r="AA1410" s="1">
        <v>9</v>
      </c>
      <c r="AN1410" s="7">
        <f>IF(Q1410&gt;0,RANK(Q1410,(N1410:P1410,Q1410:AL1410)),0)</f>
        <v>4</v>
      </c>
      <c r="AO1410" s="7">
        <f>IF(R1410&gt;0,RANK(R1410,(N1410:P1410,Q1410:AL1410)),0)</f>
        <v>9</v>
      </c>
      <c r="AP1410" s="7">
        <f>IF(S1410&gt;0,RANK(S1410,(N1410:P1410,Q1410:AL1410)),0)</f>
        <v>9</v>
      </c>
      <c r="AQ1410" s="7">
        <f>IF(T1410&gt;0,RANK(T1410,(N1410:P1410,Q1410:AL1410)),0)</f>
        <v>6</v>
      </c>
      <c r="AR1410" s="2">
        <f t="shared" si="551"/>
        <v>1.4157621519584711E-3</v>
      </c>
      <c r="AS1410" s="2">
        <f t="shared" si="552"/>
        <v>4.7192071731949034E-4</v>
      </c>
      <c r="AT1410" s="2">
        <f t="shared" si="553"/>
        <v>4.7192071731949034E-4</v>
      </c>
      <c r="AU1410" s="2">
        <f t="shared" si="554"/>
        <v>7.8653452886581722E-4</v>
      </c>
      <c r="AW1410" t="s">
        <v>581</v>
      </c>
      <c r="AX1410" t="s">
        <v>3014</v>
      </c>
      <c r="BA1410" s="127">
        <v>27</v>
      </c>
      <c r="BB1410" s="130">
        <v>77</v>
      </c>
      <c r="BC1410" s="131">
        <f t="shared" si="534"/>
        <v>27077</v>
      </c>
      <c r="BE1410" s="7" t="s">
        <v>3271</v>
      </c>
    </row>
    <row r="1411" spans="1:57" hidden="1" outlineLevel="1" x14ac:dyDescent="0.2">
      <c r="A1411" t="s">
        <v>1958</v>
      </c>
      <c r="B1411" t="s">
        <v>3014</v>
      </c>
      <c r="C1411" s="1">
        <f t="shared" si="545"/>
        <v>2198</v>
      </c>
      <c r="D1411" s="7">
        <f>RANK(N1411,(N1411:P1411,Q1411:AL1411))</f>
        <v>1</v>
      </c>
      <c r="E1411" s="7">
        <f>RANK(O1411,(N1411:P1411,Q1411:AL1411))</f>
        <v>2</v>
      </c>
      <c r="F1411" s="7">
        <f>IF(P1411&gt;0,RANK(P1411,(N1411:P1411,Q1411:AL1411)),0)</f>
        <v>3</v>
      </c>
      <c r="G1411" s="1">
        <f t="shared" si="546"/>
        <v>32</v>
      </c>
      <c r="H1411" s="2">
        <f t="shared" si="521"/>
        <v>1.4558689717925387E-2</v>
      </c>
      <c r="I1411" s="2"/>
      <c r="J1411" s="2">
        <f t="shared" si="547"/>
        <v>0.36123748862602367</v>
      </c>
      <c r="K1411" s="2">
        <f t="shared" si="548"/>
        <v>0.34667879890809827</v>
      </c>
      <c r="L1411" s="2">
        <f t="shared" si="549"/>
        <v>0.2861692447679709</v>
      </c>
      <c r="M1411" s="2">
        <f t="shared" si="550"/>
        <v>5.9144676979071553E-3</v>
      </c>
      <c r="N1411" s="1">
        <v>794</v>
      </c>
      <c r="O1411" s="1">
        <v>762</v>
      </c>
      <c r="P1411" s="1">
        <v>629</v>
      </c>
      <c r="Q1411" s="1">
        <v>1</v>
      </c>
      <c r="R1411" s="1">
        <v>3</v>
      </c>
      <c r="T1411" s="1">
        <v>2</v>
      </c>
      <c r="W1411" s="1">
        <v>5</v>
      </c>
      <c r="Y1411" s="1">
        <v>2</v>
      </c>
      <c r="AN1411" s="7">
        <f>IF(Q1411&gt;0,RANK(Q1411,(N1411:P1411,Q1411:AL1411)),0)</f>
        <v>8</v>
      </c>
      <c r="AO1411" s="7">
        <f>IF(R1411&gt;0,RANK(R1411,(N1411:P1411,Q1411:AL1411)),0)</f>
        <v>5</v>
      </c>
      <c r="AP1411" s="7">
        <f>IF(S1411&gt;0,RANK(S1411,(N1411:P1411,Q1411:AL1411)),0)</f>
        <v>0</v>
      </c>
      <c r="AQ1411" s="7">
        <f>IF(T1411&gt;0,RANK(T1411,(N1411:P1411,Q1411:AL1411)),0)</f>
        <v>6</v>
      </c>
      <c r="AR1411" s="2">
        <f t="shared" si="551"/>
        <v>4.5495905368516835E-4</v>
      </c>
      <c r="AS1411" s="2">
        <f t="shared" si="552"/>
        <v>1.3648771610555051E-3</v>
      </c>
      <c r="AT1411" s="2">
        <f t="shared" si="553"/>
        <v>0</v>
      </c>
      <c r="AU1411" s="2">
        <f t="shared" si="554"/>
        <v>9.099181073703367E-4</v>
      </c>
      <c r="AW1411" t="s">
        <v>1958</v>
      </c>
      <c r="AX1411" t="s">
        <v>3014</v>
      </c>
      <c r="BA1411" s="127">
        <v>27</v>
      </c>
      <c r="BB1411" s="130">
        <v>79</v>
      </c>
      <c r="BC1411" s="131">
        <f t="shared" si="534"/>
        <v>27079</v>
      </c>
      <c r="BE1411" s="7" t="s">
        <v>3271</v>
      </c>
    </row>
    <row r="1412" spans="1:57" hidden="1" outlineLevel="1" x14ac:dyDescent="0.2">
      <c r="A1412" t="s">
        <v>339</v>
      </c>
      <c r="B1412" t="s">
        <v>3014</v>
      </c>
      <c r="C1412" s="1">
        <f t="shared" si="545"/>
        <v>11954</v>
      </c>
      <c r="D1412" s="7">
        <f>RANK(N1412,(N1412:P1412,Q1412:AL1412))</f>
        <v>1</v>
      </c>
      <c r="E1412" s="7">
        <f>RANK(O1412,(N1412:P1412,Q1412:AL1412))</f>
        <v>2</v>
      </c>
      <c r="F1412" s="7">
        <f>IF(P1412&gt;0,RANK(P1412,(N1412:P1412,Q1412:AL1412)),0)</f>
        <v>3</v>
      </c>
      <c r="G1412" s="1">
        <f t="shared" si="546"/>
        <v>804</v>
      </c>
      <c r="H1412" s="2">
        <f t="shared" si="521"/>
        <v>6.7257821649657018E-2</v>
      </c>
      <c r="I1412" s="2"/>
      <c r="J1412" s="2">
        <f t="shared" si="547"/>
        <v>0.38999498075957839</v>
      </c>
      <c r="K1412" s="2">
        <f t="shared" si="548"/>
        <v>0.32273715910992135</v>
      </c>
      <c r="L1412" s="2">
        <f t="shared" si="549"/>
        <v>0.28132842563158778</v>
      </c>
      <c r="M1412" s="2">
        <f t="shared" si="550"/>
        <v>5.9394344989124881E-3</v>
      </c>
      <c r="N1412" s="1">
        <v>4662</v>
      </c>
      <c r="O1412" s="1">
        <v>3858</v>
      </c>
      <c r="P1412" s="1">
        <v>3363</v>
      </c>
      <c r="Q1412" s="1">
        <v>9</v>
      </c>
      <c r="R1412" s="1">
        <v>15</v>
      </c>
      <c r="S1412" s="1">
        <v>3</v>
      </c>
      <c r="T1412" s="1">
        <v>6</v>
      </c>
      <c r="U1412" s="1">
        <v>8</v>
      </c>
      <c r="W1412" s="1">
        <v>3</v>
      </c>
      <c r="X1412" s="1">
        <v>3</v>
      </c>
      <c r="Y1412" s="1">
        <v>8</v>
      </c>
      <c r="AA1412" s="1">
        <v>16</v>
      </c>
      <c r="AN1412" s="7">
        <f>IF(Q1412&gt;0,RANK(Q1412,(N1412:P1412,Q1412:AL1412)),0)</f>
        <v>6</v>
      </c>
      <c r="AO1412" s="7">
        <f>IF(R1412&gt;0,RANK(R1412,(N1412:P1412,Q1412:AL1412)),0)</f>
        <v>5</v>
      </c>
      <c r="AP1412" s="7">
        <f>IF(S1412&gt;0,RANK(S1412,(N1412:P1412,Q1412:AL1412)),0)</f>
        <v>10</v>
      </c>
      <c r="AQ1412" s="7">
        <f>IF(T1412&gt;0,RANK(T1412,(N1412:P1412,Q1412:AL1412)),0)</f>
        <v>9</v>
      </c>
      <c r="AR1412" s="2">
        <f t="shared" si="551"/>
        <v>7.5288606324242933E-4</v>
      </c>
      <c r="AS1412" s="2">
        <f t="shared" si="552"/>
        <v>1.2548101054040489E-3</v>
      </c>
      <c r="AT1412" s="2">
        <f t="shared" si="553"/>
        <v>2.5096202108080976E-4</v>
      </c>
      <c r="AU1412" s="2">
        <f t="shared" si="554"/>
        <v>5.0192404216161952E-4</v>
      </c>
      <c r="AW1412" t="s">
        <v>339</v>
      </c>
      <c r="AX1412" t="s">
        <v>3014</v>
      </c>
      <c r="BA1412" s="127">
        <v>27</v>
      </c>
      <c r="BB1412" s="130">
        <v>81</v>
      </c>
      <c r="BC1412" s="131">
        <f t="shared" si="534"/>
        <v>27081</v>
      </c>
      <c r="BE1412" s="7" t="s">
        <v>3271</v>
      </c>
    </row>
    <row r="1413" spans="1:57" hidden="1" outlineLevel="1" x14ac:dyDescent="0.2">
      <c r="A1413" t="s">
        <v>1204</v>
      </c>
      <c r="B1413" t="s">
        <v>3014</v>
      </c>
      <c r="C1413" s="1">
        <f t="shared" si="545"/>
        <v>3636</v>
      </c>
      <c r="D1413" s="7">
        <f>RANK(N1413,(N1413:P1413,Q1413:AL1413))</f>
        <v>1</v>
      </c>
      <c r="E1413" s="7">
        <f>RANK(O1413,(N1413:P1413,Q1413:AL1413))</f>
        <v>2</v>
      </c>
      <c r="F1413" s="7">
        <f>IF(P1413&gt;0,RANK(P1413,(N1413:P1413,Q1413:AL1413)),0)</f>
        <v>3</v>
      </c>
      <c r="G1413" s="1">
        <f t="shared" si="546"/>
        <v>471</v>
      </c>
      <c r="H1413" s="2">
        <f t="shared" ref="H1413:H1476" si="555">G1413/C1413</f>
        <v>0.12953795379537955</v>
      </c>
      <c r="I1413" s="2"/>
      <c r="J1413" s="2">
        <f t="shared" si="547"/>
        <v>0.42766776677667767</v>
      </c>
      <c r="K1413" s="2">
        <f t="shared" si="548"/>
        <v>0.29812981298129815</v>
      </c>
      <c r="L1413" s="2">
        <f t="shared" si="549"/>
        <v>0.26595159515951594</v>
      </c>
      <c r="M1413" s="2">
        <f t="shared" si="550"/>
        <v>8.2508250825081841E-3</v>
      </c>
      <c r="N1413" s="1">
        <v>1555</v>
      </c>
      <c r="O1413" s="1">
        <v>1084</v>
      </c>
      <c r="P1413" s="1">
        <v>967</v>
      </c>
      <c r="Q1413" s="1">
        <v>4</v>
      </c>
      <c r="R1413" s="1">
        <v>7</v>
      </c>
      <c r="T1413" s="1">
        <v>8</v>
      </c>
      <c r="U1413" s="1">
        <v>4</v>
      </c>
      <c r="W1413" s="1">
        <v>6</v>
      </c>
      <c r="AA1413" s="1">
        <v>1</v>
      </c>
      <c r="AN1413" s="7">
        <f>IF(Q1413&gt;0,RANK(Q1413,(N1413:P1413,Q1413:AL1413)),0)</f>
        <v>7</v>
      </c>
      <c r="AO1413" s="7">
        <f>IF(R1413&gt;0,RANK(R1413,(N1413:P1413,Q1413:AL1413)),0)</f>
        <v>5</v>
      </c>
      <c r="AP1413" s="7">
        <f>IF(S1413&gt;0,RANK(S1413,(N1413:P1413,Q1413:AL1413)),0)</f>
        <v>0</v>
      </c>
      <c r="AQ1413" s="7">
        <f>IF(T1413&gt;0,RANK(T1413,(N1413:P1413,Q1413:AL1413)),0)</f>
        <v>4</v>
      </c>
      <c r="AR1413" s="2">
        <f t="shared" si="551"/>
        <v>1.1001100110011001E-3</v>
      </c>
      <c r="AS1413" s="2">
        <f t="shared" si="552"/>
        <v>1.9251925192519251E-3</v>
      </c>
      <c r="AT1413" s="2">
        <f t="shared" si="553"/>
        <v>0</v>
      </c>
      <c r="AU1413" s="2">
        <f t="shared" si="554"/>
        <v>2.2002200220022001E-3</v>
      </c>
      <c r="AW1413" t="s">
        <v>1204</v>
      </c>
      <c r="AX1413" t="s">
        <v>3014</v>
      </c>
      <c r="BA1413" s="127">
        <v>27</v>
      </c>
      <c r="BB1413" s="130">
        <v>83</v>
      </c>
      <c r="BC1413" s="131">
        <f t="shared" si="534"/>
        <v>27083</v>
      </c>
      <c r="BE1413" s="7" t="s">
        <v>3271</v>
      </c>
    </row>
    <row r="1414" spans="1:57" hidden="1" outlineLevel="1" x14ac:dyDescent="0.2">
      <c r="A1414" t="s">
        <v>1818</v>
      </c>
      <c r="B1414" t="s">
        <v>3014</v>
      </c>
      <c r="C1414" s="1">
        <f t="shared" si="545"/>
        <v>12324</v>
      </c>
      <c r="D1414" s="7">
        <f>RANK(N1414,(N1414:P1414,Q1414:AL1414))</f>
        <v>2</v>
      </c>
      <c r="E1414" s="7">
        <f>RANK(O1414,(N1414:P1414,Q1414:AL1414))</f>
        <v>1</v>
      </c>
      <c r="F1414" s="7">
        <f>IF(P1414&gt;0,RANK(P1414,(N1414:P1414,Q1414:AL1414)),0)</f>
        <v>3</v>
      </c>
      <c r="G1414" s="1">
        <f t="shared" si="546"/>
        <v>110</v>
      </c>
      <c r="H1414" s="2">
        <f t="shared" si="555"/>
        <v>8.9256734826355082E-3</v>
      </c>
      <c r="I1414" s="2"/>
      <c r="J1414" s="2">
        <f t="shared" si="547"/>
        <v>0.36359948068808828</v>
      </c>
      <c r="K1414" s="2">
        <f t="shared" si="548"/>
        <v>0.37252515417072379</v>
      </c>
      <c r="L1414" s="2">
        <f t="shared" si="549"/>
        <v>0.25803310613437197</v>
      </c>
      <c r="M1414" s="2">
        <f t="shared" si="550"/>
        <v>5.8422590068160085E-3</v>
      </c>
      <c r="N1414" s="1">
        <v>4481</v>
      </c>
      <c r="O1414" s="1">
        <v>4591</v>
      </c>
      <c r="P1414" s="1">
        <v>3180</v>
      </c>
      <c r="Q1414" s="1">
        <v>12</v>
      </c>
      <c r="R1414" s="1">
        <v>8</v>
      </c>
      <c r="T1414" s="1">
        <v>8</v>
      </c>
      <c r="U1414" s="1">
        <v>3</v>
      </c>
      <c r="W1414" s="1">
        <v>6</v>
      </c>
      <c r="X1414" s="1">
        <v>4</v>
      </c>
      <c r="Y1414" s="1">
        <v>18</v>
      </c>
      <c r="AA1414" s="1">
        <v>13</v>
      </c>
      <c r="AN1414" s="7">
        <f>IF(Q1414&gt;0,RANK(Q1414,(N1414:P1414,Q1414:AL1414)),0)</f>
        <v>6</v>
      </c>
      <c r="AO1414" s="7">
        <f>IF(R1414&gt;0,RANK(R1414,(N1414:P1414,Q1414:AL1414)),0)</f>
        <v>7</v>
      </c>
      <c r="AP1414" s="7">
        <f>IF(S1414&gt;0,RANK(S1414,(N1414:P1414,Q1414:AL1414)),0)</f>
        <v>0</v>
      </c>
      <c r="AQ1414" s="7">
        <f>IF(T1414&gt;0,RANK(T1414,(N1414:P1414,Q1414:AL1414)),0)</f>
        <v>7</v>
      </c>
      <c r="AR1414" s="2">
        <f t="shared" si="551"/>
        <v>9.7370983446932818E-4</v>
      </c>
      <c r="AS1414" s="2">
        <f t="shared" si="552"/>
        <v>6.4913988964621875E-4</v>
      </c>
      <c r="AT1414" s="2">
        <f t="shared" si="553"/>
        <v>0</v>
      </c>
      <c r="AU1414" s="2">
        <f t="shared" si="554"/>
        <v>6.4913988964621875E-4</v>
      </c>
      <c r="AW1414" t="s">
        <v>1818</v>
      </c>
      <c r="AX1414" t="s">
        <v>3014</v>
      </c>
      <c r="BA1414" s="127">
        <v>27</v>
      </c>
      <c r="BB1414" s="130">
        <v>85</v>
      </c>
      <c r="BC1414" s="131">
        <f t="shared" si="534"/>
        <v>27085</v>
      </c>
      <c r="BE1414" s="7" t="s">
        <v>3271</v>
      </c>
    </row>
    <row r="1415" spans="1:57" hidden="1" outlineLevel="1" x14ac:dyDescent="0.2">
      <c r="A1415" t="s">
        <v>775</v>
      </c>
      <c r="B1415" t="s">
        <v>3014</v>
      </c>
      <c r="C1415" s="1">
        <f t="shared" si="545"/>
        <v>15347</v>
      </c>
      <c r="D1415" s="7">
        <f>RANK(N1415,(N1415:P1415,Q1415:AL1415))</f>
        <v>3</v>
      </c>
      <c r="E1415" s="7">
        <f>RANK(O1415,(N1415:P1415,Q1415:AL1415))</f>
        <v>1</v>
      </c>
      <c r="F1415" s="7">
        <f>IF(P1415&gt;0,RANK(P1415,(N1415:P1415,Q1415:AL1415)),0)</f>
        <v>2</v>
      </c>
      <c r="G1415" s="1">
        <f t="shared" si="546"/>
        <v>489</v>
      </c>
      <c r="H1415" s="2">
        <f t="shared" si="555"/>
        <v>3.1862904802241479E-2</v>
      </c>
      <c r="I1415" s="2"/>
      <c r="J1415" s="2">
        <f t="shared" si="547"/>
        <v>0.32051866814361113</v>
      </c>
      <c r="K1415" s="2">
        <f t="shared" si="548"/>
        <v>0.35329380334918875</v>
      </c>
      <c r="L1415" s="2">
        <f t="shared" si="549"/>
        <v>0.32143089854694729</v>
      </c>
      <c r="M1415" s="2">
        <f t="shared" si="550"/>
        <v>4.7566299602527784E-3</v>
      </c>
      <c r="N1415" s="1">
        <v>4919</v>
      </c>
      <c r="O1415" s="1">
        <v>5422</v>
      </c>
      <c r="P1415" s="1">
        <v>4933</v>
      </c>
      <c r="Q1415" s="1">
        <v>11</v>
      </c>
      <c r="R1415" s="1">
        <v>9</v>
      </c>
      <c r="S1415" s="1">
        <v>1</v>
      </c>
      <c r="T1415" s="1">
        <v>7</v>
      </c>
      <c r="U1415" s="1">
        <v>8</v>
      </c>
      <c r="W1415" s="1">
        <v>6</v>
      </c>
      <c r="X1415" s="1">
        <v>5</v>
      </c>
      <c r="Y1415" s="1">
        <v>9</v>
      </c>
      <c r="AA1415" s="1">
        <v>17</v>
      </c>
      <c r="AN1415" s="7">
        <f>IF(Q1415&gt;0,RANK(Q1415,(N1415:P1415,Q1415:AL1415)),0)</f>
        <v>5</v>
      </c>
      <c r="AO1415" s="7">
        <f>IF(R1415&gt;0,RANK(R1415,(N1415:P1415,Q1415:AL1415)),0)</f>
        <v>6</v>
      </c>
      <c r="AP1415" s="7">
        <f>IF(S1415&gt;0,RANK(S1415,(N1415:P1415,Q1415:AL1415)),0)</f>
        <v>12</v>
      </c>
      <c r="AQ1415" s="7">
        <f>IF(T1415&gt;0,RANK(T1415,(N1415:P1415,Q1415:AL1415)),0)</f>
        <v>9</v>
      </c>
      <c r="AR1415" s="2">
        <f t="shared" si="551"/>
        <v>7.1675245976412323E-4</v>
      </c>
      <c r="AS1415" s="2">
        <f t="shared" si="552"/>
        <v>5.8643383071610086E-4</v>
      </c>
      <c r="AT1415" s="2">
        <f t="shared" si="553"/>
        <v>6.515931452401121E-5</v>
      </c>
      <c r="AU1415" s="2">
        <f t="shared" si="554"/>
        <v>4.5611520166807844E-4</v>
      </c>
      <c r="AW1415" t="s">
        <v>775</v>
      </c>
      <c r="AX1415" t="s">
        <v>3014</v>
      </c>
      <c r="BA1415" s="127">
        <v>27</v>
      </c>
      <c r="BB1415" s="130">
        <v>87</v>
      </c>
      <c r="BC1415" s="131">
        <f t="shared" si="534"/>
        <v>27087</v>
      </c>
      <c r="BE1415" s="7" t="s">
        <v>3271</v>
      </c>
    </row>
    <row r="1416" spans="1:57" hidden="1" outlineLevel="1" x14ac:dyDescent="0.2">
      <c r="A1416" t="s">
        <v>998</v>
      </c>
      <c r="B1416" t="s">
        <v>3014</v>
      </c>
      <c r="C1416" s="1">
        <f t="shared" si="545"/>
        <v>2389</v>
      </c>
      <c r="D1416" s="7">
        <f>RANK(N1416,(N1416:P1416,Q1416:AL1416))</f>
        <v>1</v>
      </c>
      <c r="E1416" s="7">
        <f>RANK(O1416,(N1416:P1416,Q1416:AL1416))</f>
        <v>2</v>
      </c>
      <c r="F1416" s="7">
        <f>IF(P1416&gt;0,RANK(P1416,(N1416:P1416,Q1416:AL1416)),0)</f>
        <v>3</v>
      </c>
      <c r="G1416" s="1">
        <f t="shared" si="546"/>
        <v>181</v>
      </c>
      <c r="H1416" s="2">
        <f t="shared" si="555"/>
        <v>7.5763917957304305E-2</v>
      </c>
      <c r="I1416" s="2"/>
      <c r="J1416" s="2">
        <f t="shared" si="547"/>
        <v>0.43323566345751363</v>
      </c>
      <c r="K1416" s="2">
        <f t="shared" si="548"/>
        <v>0.35747174550020927</v>
      </c>
      <c r="L1416" s="2">
        <f t="shared" si="549"/>
        <v>0.20217664294683968</v>
      </c>
      <c r="M1416" s="2">
        <f t="shared" si="550"/>
        <v>7.1159480954374188E-3</v>
      </c>
      <c r="N1416" s="1">
        <v>1035</v>
      </c>
      <c r="O1416" s="1">
        <v>854</v>
      </c>
      <c r="P1416" s="1">
        <v>483</v>
      </c>
      <c r="Q1416" s="1">
        <v>1</v>
      </c>
      <c r="R1416" s="1">
        <v>1</v>
      </c>
      <c r="T1416" s="1">
        <v>1</v>
      </c>
      <c r="U1416" s="1">
        <v>4</v>
      </c>
      <c r="W1416" s="1">
        <v>3</v>
      </c>
      <c r="X1416" s="1">
        <v>1</v>
      </c>
      <c r="Y1416" s="1">
        <v>2</v>
      </c>
      <c r="AA1416" s="1">
        <v>4</v>
      </c>
      <c r="AN1416" s="7">
        <f>IF(Q1416&gt;0,RANK(Q1416,(N1416:P1416,Q1416:AL1416)),0)</f>
        <v>8</v>
      </c>
      <c r="AO1416" s="7">
        <f>IF(R1416&gt;0,RANK(R1416,(N1416:P1416,Q1416:AL1416)),0)</f>
        <v>8</v>
      </c>
      <c r="AP1416" s="7">
        <f>IF(S1416&gt;0,RANK(S1416,(N1416:P1416,Q1416:AL1416)),0)</f>
        <v>0</v>
      </c>
      <c r="AQ1416" s="7">
        <f>IF(T1416&gt;0,RANK(T1416,(N1416:P1416,Q1416:AL1416)),0)</f>
        <v>8</v>
      </c>
      <c r="AR1416" s="2">
        <f t="shared" si="551"/>
        <v>4.1858518208455421E-4</v>
      </c>
      <c r="AS1416" s="2">
        <f t="shared" si="552"/>
        <v>4.1858518208455421E-4</v>
      </c>
      <c r="AT1416" s="2">
        <f t="shared" si="553"/>
        <v>0</v>
      </c>
      <c r="AU1416" s="2">
        <f t="shared" si="554"/>
        <v>4.1858518208455421E-4</v>
      </c>
      <c r="AW1416" t="s">
        <v>998</v>
      </c>
      <c r="AX1416" t="s">
        <v>3014</v>
      </c>
      <c r="BA1416" s="127">
        <v>27</v>
      </c>
      <c r="BB1416" s="130">
        <v>89</v>
      </c>
      <c r="BC1416" s="131">
        <f t="shared" si="534"/>
        <v>27089</v>
      </c>
      <c r="BE1416" s="7" t="s">
        <v>3271</v>
      </c>
    </row>
    <row r="1417" spans="1:57" hidden="1" outlineLevel="1" x14ac:dyDescent="0.2">
      <c r="A1417" t="s">
        <v>526</v>
      </c>
      <c r="B1417" t="s">
        <v>3014</v>
      </c>
      <c r="C1417" s="1">
        <f t="shared" si="545"/>
        <v>5803</v>
      </c>
      <c r="D1417" s="7">
        <f>RANK(N1417,(N1417:P1417,Q1417:AL1417))</f>
        <v>1</v>
      </c>
      <c r="E1417" s="7">
        <f>RANK(O1417,(N1417:P1417,Q1417:AL1417))</f>
        <v>2</v>
      </c>
      <c r="F1417" s="7">
        <f>IF(P1417&gt;0,RANK(P1417,(N1417:P1417,Q1417:AL1417)),0)</f>
        <v>3</v>
      </c>
      <c r="G1417" s="1">
        <f t="shared" si="546"/>
        <v>173</v>
      </c>
      <c r="H1417" s="2">
        <f t="shared" si="555"/>
        <v>2.9812166120971911E-2</v>
      </c>
      <c r="I1417" s="2"/>
      <c r="J1417" s="2">
        <f t="shared" si="547"/>
        <v>0.3978976391521627</v>
      </c>
      <c r="K1417" s="2">
        <f t="shared" si="548"/>
        <v>0.36808547303119077</v>
      </c>
      <c r="L1417" s="2">
        <f t="shared" si="549"/>
        <v>0.22505600551438912</v>
      </c>
      <c r="M1417" s="2">
        <f t="shared" si="550"/>
        <v>8.9608823022574169E-3</v>
      </c>
      <c r="N1417" s="1">
        <v>2309</v>
      </c>
      <c r="O1417" s="1">
        <v>2136</v>
      </c>
      <c r="P1417" s="1">
        <v>1306</v>
      </c>
      <c r="Q1417" s="1">
        <v>4</v>
      </c>
      <c r="R1417" s="1">
        <v>3</v>
      </c>
      <c r="T1417" s="1">
        <v>2</v>
      </c>
      <c r="U1417" s="1">
        <v>4</v>
      </c>
      <c r="W1417" s="1">
        <v>6</v>
      </c>
      <c r="X1417" s="1">
        <v>2</v>
      </c>
      <c r="Y1417" s="1">
        <v>27</v>
      </c>
      <c r="AA1417" s="1">
        <v>4</v>
      </c>
      <c r="AN1417" s="7">
        <f>IF(Q1417&gt;0,RANK(Q1417,(N1417:P1417,Q1417:AL1417)),0)</f>
        <v>6</v>
      </c>
      <c r="AO1417" s="7">
        <f>IF(R1417&gt;0,RANK(R1417,(N1417:P1417,Q1417:AL1417)),0)</f>
        <v>9</v>
      </c>
      <c r="AP1417" s="7">
        <f>IF(S1417&gt;0,RANK(S1417,(N1417:P1417,Q1417:AL1417)),0)</f>
        <v>0</v>
      </c>
      <c r="AQ1417" s="7">
        <f>IF(T1417&gt;0,RANK(T1417,(N1417:P1417,Q1417:AL1417)),0)</f>
        <v>10</v>
      </c>
      <c r="AR1417" s="2">
        <f t="shared" si="551"/>
        <v>6.8929863863518865E-4</v>
      </c>
      <c r="AS1417" s="2">
        <f t="shared" si="552"/>
        <v>5.1697397897639149E-4</v>
      </c>
      <c r="AT1417" s="2">
        <f t="shared" si="553"/>
        <v>0</v>
      </c>
      <c r="AU1417" s="2">
        <f t="shared" si="554"/>
        <v>3.4464931931759432E-4</v>
      </c>
      <c r="AW1417" t="s">
        <v>526</v>
      </c>
      <c r="AX1417" t="s">
        <v>3014</v>
      </c>
      <c r="BA1417" s="127">
        <v>27</v>
      </c>
      <c r="BB1417" s="130">
        <v>91</v>
      </c>
      <c r="BC1417" s="131">
        <f t="shared" si="534"/>
        <v>27091</v>
      </c>
      <c r="BE1417" s="7" t="s">
        <v>3271</v>
      </c>
    </row>
    <row r="1418" spans="1:57" hidden="1" outlineLevel="1" x14ac:dyDescent="0.2">
      <c r="A1418" t="s">
        <v>1608</v>
      </c>
      <c r="B1418" t="s">
        <v>3014</v>
      </c>
      <c r="C1418" s="1">
        <f t="shared" si="545"/>
        <v>11609</v>
      </c>
      <c r="D1418" s="7">
        <f>RANK(N1418,(N1418:P1418,Q1418:AL1418))</f>
        <v>2</v>
      </c>
      <c r="E1418" s="7">
        <f>RANK(O1418,(N1418:P1418,Q1418:AL1418))</f>
        <v>1</v>
      </c>
      <c r="F1418" s="7">
        <f>IF(P1418&gt;0,RANK(P1418,(N1418:P1418,Q1418:AL1418)),0)</f>
        <v>3</v>
      </c>
      <c r="G1418" s="1">
        <f t="shared" si="546"/>
        <v>419</v>
      </c>
      <c r="H1418" s="2">
        <f t="shared" si="555"/>
        <v>3.6092686708588166E-2</v>
      </c>
      <c r="I1418" s="2"/>
      <c r="J1418" s="2">
        <f t="shared" si="547"/>
        <v>0.34619691618571796</v>
      </c>
      <c r="K1418" s="2">
        <f t="shared" si="548"/>
        <v>0.38228960289430614</v>
      </c>
      <c r="L1418" s="2">
        <f t="shared" si="549"/>
        <v>0.26608665690412608</v>
      </c>
      <c r="M1418" s="2">
        <f t="shared" si="550"/>
        <v>5.4268240158498737E-3</v>
      </c>
      <c r="N1418" s="1">
        <v>4019</v>
      </c>
      <c r="O1418" s="1">
        <v>4438</v>
      </c>
      <c r="P1418" s="1">
        <v>3089</v>
      </c>
      <c r="Q1418" s="1">
        <v>14</v>
      </c>
      <c r="R1418" s="1">
        <v>13</v>
      </c>
      <c r="S1418" s="1">
        <v>1</v>
      </c>
      <c r="T1418" s="1">
        <v>4</v>
      </c>
      <c r="U1418" s="1">
        <v>4</v>
      </c>
      <c r="W1418" s="1">
        <v>2</v>
      </c>
      <c r="X1418" s="1">
        <v>3</v>
      </c>
      <c r="Y1418" s="1">
        <v>6</v>
      </c>
      <c r="AA1418" s="1">
        <v>16</v>
      </c>
      <c r="AN1418" s="7">
        <f>IF(Q1418&gt;0,RANK(Q1418,(N1418:P1418,Q1418:AL1418)),0)</f>
        <v>5</v>
      </c>
      <c r="AO1418" s="7">
        <f>IF(R1418&gt;0,RANK(R1418,(N1418:P1418,Q1418:AL1418)),0)</f>
        <v>6</v>
      </c>
      <c r="AP1418" s="7">
        <f>IF(S1418&gt;0,RANK(S1418,(N1418:P1418,Q1418:AL1418)),0)</f>
        <v>12</v>
      </c>
      <c r="AQ1418" s="7">
        <f>IF(T1418&gt;0,RANK(T1418,(N1418:P1418,Q1418:AL1418)),0)</f>
        <v>8</v>
      </c>
      <c r="AR1418" s="2">
        <f t="shared" si="551"/>
        <v>1.2059608924110605E-3</v>
      </c>
      <c r="AS1418" s="2">
        <f t="shared" si="552"/>
        <v>1.1198208286674132E-3</v>
      </c>
      <c r="AT1418" s="2">
        <f t="shared" si="553"/>
        <v>8.6140063743647173E-5</v>
      </c>
      <c r="AU1418" s="2">
        <f t="shared" si="554"/>
        <v>3.4456025497458869E-4</v>
      </c>
      <c r="AW1418" t="s">
        <v>1608</v>
      </c>
      <c r="AX1418" t="s">
        <v>3014</v>
      </c>
      <c r="BA1418" s="127">
        <v>27</v>
      </c>
      <c r="BB1418" s="130">
        <v>93</v>
      </c>
      <c r="BC1418" s="131">
        <f t="shared" si="534"/>
        <v>27093</v>
      </c>
      <c r="BE1418" s="7" t="s">
        <v>3271</v>
      </c>
    </row>
    <row r="1419" spans="1:57" hidden="1" outlineLevel="1" x14ac:dyDescent="0.2">
      <c r="A1419" t="s">
        <v>999</v>
      </c>
      <c r="B1419" t="s">
        <v>3014</v>
      </c>
      <c r="C1419" s="1">
        <f t="shared" si="545"/>
        <v>10540</v>
      </c>
      <c r="D1419" s="7">
        <f>RANK(N1419,(N1419:P1419,Q1419:AL1419))</f>
        <v>1</v>
      </c>
      <c r="E1419" s="7">
        <f>RANK(O1419,(N1419:P1419,Q1419:AL1419))</f>
        <v>2</v>
      </c>
      <c r="F1419" s="7">
        <f>IF(P1419&gt;0,RANK(P1419,(N1419:P1419,Q1419:AL1419)),0)</f>
        <v>3</v>
      </c>
      <c r="G1419" s="1">
        <f t="shared" si="546"/>
        <v>364</v>
      </c>
      <c r="H1419" s="2">
        <f t="shared" si="555"/>
        <v>3.4535104364326379E-2</v>
      </c>
      <c r="I1419" s="2"/>
      <c r="J1419" s="2">
        <f t="shared" si="547"/>
        <v>0.36631878557874764</v>
      </c>
      <c r="K1419" s="2">
        <f t="shared" si="548"/>
        <v>0.33178368121442126</v>
      </c>
      <c r="L1419" s="2">
        <f t="shared" si="549"/>
        <v>0.29601518026565465</v>
      </c>
      <c r="M1419" s="2">
        <f t="shared" si="550"/>
        <v>5.8823529411764497E-3</v>
      </c>
      <c r="N1419" s="1">
        <v>3861</v>
      </c>
      <c r="O1419" s="1">
        <v>3497</v>
      </c>
      <c r="P1419" s="1">
        <v>3120</v>
      </c>
      <c r="Q1419" s="1">
        <v>8</v>
      </c>
      <c r="R1419" s="1">
        <v>18</v>
      </c>
      <c r="S1419" s="1">
        <v>1</v>
      </c>
      <c r="T1419" s="1">
        <v>7</v>
      </c>
      <c r="U1419" s="1">
        <v>8</v>
      </c>
      <c r="W1419" s="1">
        <v>4</v>
      </c>
      <c r="X1419" s="1">
        <v>4</v>
      </c>
      <c r="Y1419" s="1">
        <v>4</v>
      </c>
      <c r="AA1419" s="1">
        <v>8</v>
      </c>
      <c r="AN1419" s="7">
        <f>IF(Q1419&gt;0,RANK(Q1419,(N1419:P1419,Q1419:AL1419)),0)</f>
        <v>5</v>
      </c>
      <c r="AO1419" s="7">
        <f>IF(R1419&gt;0,RANK(R1419,(N1419:P1419,Q1419:AL1419)),0)</f>
        <v>4</v>
      </c>
      <c r="AP1419" s="7">
        <f>IF(S1419&gt;0,RANK(S1419,(N1419:P1419,Q1419:AL1419)),0)</f>
        <v>12</v>
      </c>
      <c r="AQ1419" s="7">
        <f>IF(T1419&gt;0,RANK(T1419,(N1419:P1419,Q1419:AL1419)),0)</f>
        <v>8</v>
      </c>
      <c r="AR1419" s="2">
        <f t="shared" si="551"/>
        <v>7.5901328273244781E-4</v>
      </c>
      <c r="AS1419" s="2">
        <f t="shared" si="552"/>
        <v>1.7077798861480076E-3</v>
      </c>
      <c r="AT1419" s="2">
        <f t="shared" si="553"/>
        <v>9.4876660341555976E-5</v>
      </c>
      <c r="AU1419" s="2">
        <f t="shared" si="554"/>
        <v>6.6413662239089182E-4</v>
      </c>
      <c r="AW1419" t="s">
        <v>999</v>
      </c>
      <c r="AX1419" t="s">
        <v>3014</v>
      </c>
      <c r="BA1419" s="127">
        <v>27</v>
      </c>
      <c r="BB1419" s="130">
        <v>95</v>
      </c>
      <c r="BC1419" s="131">
        <f t="shared" si="534"/>
        <v>27095</v>
      </c>
      <c r="BE1419" s="7" t="s">
        <v>3271</v>
      </c>
    </row>
    <row r="1420" spans="1:57" hidden="1" outlineLevel="1" x14ac:dyDescent="0.2">
      <c r="A1420" t="s">
        <v>157</v>
      </c>
      <c r="B1420" t="s">
        <v>3014</v>
      </c>
      <c r="C1420" s="1">
        <f t="shared" si="545"/>
        <v>9154</v>
      </c>
      <c r="D1420" s="7">
        <f>RANK(N1420,(N1420:P1420,Q1420:AL1420))</f>
        <v>1</v>
      </c>
      <c r="E1420" s="7">
        <f>RANK(O1420,(N1420:P1420,Q1420:AL1420))</f>
        <v>2</v>
      </c>
      <c r="F1420" s="7">
        <f>IF(P1420&gt;0,RANK(P1420,(N1420:P1420,Q1420:AL1420)),0)</f>
        <v>3</v>
      </c>
      <c r="G1420" s="1">
        <f t="shared" si="546"/>
        <v>834</v>
      </c>
      <c r="H1420" s="2">
        <f t="shared" si="555"/>
        <v>9.1107712475420585E-2</v>
      </c>
      <c r="I1420" s="2"/>
      <c r="J1420" s="2">
        <f t="shared" si="547"/>
        <v>0.39851431068385407</v>
      </c>
      <c r="K1420" s="2">
        <f t="shared" si="548"/>
        <v>0.30740659820843347</v>
      </c>
      <c r="L1420" s="2">
        <f t="shared" si="549"/>
        <v>0.28566746777365087</v>
      </c>
      <c r="M1420" s="2">
        <f t="shared" si="550"/>
        <v>8.4116233340616464E-3</v>
      </c>
      <c r="N1420" s="1">
        <v>3648</v>
      </c>
      <c r="O1420" s="1">
        <v>2814</v>
      </c>
      <c r="P1420" s="1">
        <v>2615</v>
      </c>
      <c r="Q1420" s="1">
        <v>10</v>
      </c>
      <c r="R1420" s="1">
        <v>12</v>
      </c>
      <c r="S1420" s="1">
        <v>4</v>
      </c>
      <c r="T1420" s="1">
        <v>3</v>
      </c>
      <c r="U1420" s="1">
        <v>13</v>
      </c>
      <c r="W1420" s="1">
        <v>3</v>
      </c>
      <c r="X1420" s="1">
        <v>17</v>
      </c>
      <c r="AA1420" s="1">
        <v>15</v>
      </c>
      <c r="AN1420" s="7">
        <f>IF(Q1420&gt;0,RANK(Q1420,(N1420:P1420,Q1420:AL1420)),0)</f>
        <v>8</v>
      </c>
      <c r="AO1420" s="7">
        <f>IF(R1420&gt;0,RANK(R1420,(N1420:P1420,Q1420:AL1420)),0)</f>
        <v>7</v>
      </c>
      <c r="AP1420" s="7">
        <f>IF(S1420&gt;0,RANK(S1420,(N1420:P1420,Q1420:AL1420)),0)</f>
        <v>9</v>
      </c>
      <c r="AQ1420" s="7">
        <f>IF(T1420&gt;0,RANK(T1420,(N1420:P1420,Q1420:AL1420)),0)</f>
        <v>10</v>
      </c>
      <c r="AR1420" s="2">
        <f t="shared" si="551"/>
        <v>1.0924186148131964E-3</v>
      </c>
      <c r="AS1420" s="2">
        <f t="shared" si="552"/>
        <v>1.3109023377758358E-3</v>
      </c>
      <c r="AT1420" s="2">
        <f t="shared" si="553"/>
        <v>4.3696744592527855E-4</v>
      </c>
      <c r="AU1420" s="2">
        <f t="shared" si="554"/>
        <v>3.2772558444395895E-4</v>
      </c>
      <c r="AW1420" t="s">
        <v>157</v>
      </c>
      <c r="AX1420" t="s">
        <v>3014</v>
      </c>
      <c r="BA1420" s="127">
        <v>27</v>
      </c>
      <c r="BB1420" s="130">
        <v>97</v>
      </c>
      <c r="BC1420" s="131">
        <f t="shared" si="534"/>
        <v>27097</v>
      </c>
      <c r="BE1420" s="7" t="s">
        <v>3271</v>
      </c>
    </row>
    <row r="1421" spans="1:57" hidden="1" outlineLevel="1" x14ac:dyDescent="0.2">
      <c r="A1421" t="s">
        <v>692</v>
      </c>
      <c r="B1421" t="s">
        <v>3014</v>
      </c>
      <c r="C1421" s="1">
        <f t="shared" si="545"/>
        <v>14442</v>
      </c>
      <c r="D1421" s="7">
        <f>RANK(N1421,(N1421:P1421,Q1421:AL1421))</f>
        <v>1</v>
      </c>
      <c r="E1421" s="7">
        <f>RANK(O1421,(N1421:P1421,Q1421:AL1421))</f>
        <v>2</v>
      </c>
      <c r="F1421" s="7">
        <f>IF(P1421&gt;0,RANK(P1421,(N1421:P1421,Q1421:AL1421)),0)</f>
        <v>3</v>
      </c>
      <c r="G1421" s="1">
        <f t="shared" si="546"/>
        <v>550</v>
      </c>
      <c r="H1421" s="2">
        <f t="shared" si="555"/>
        <v>3.8083367954576931E-2</v>
      </c>
      <c r="I1421" s="2"/>
      <c r="J1421" s="2">
        <f t="shared" si="547"/>
        <v>0.38692701841850158</v>
      </c>
      <c r="K1421" s="2">
        <f t="shared" si="548"/>
        <v>0.34884365046392468</v>
      </c>
      <c r="L1421" s="2">
        <f t="shared" si="549"/>
        <v>0.25688962747541894</v>
      </c>
      <c r="M1421" s="2">
        <f t="shared" si="550"/>
        <v>7.339703642154749E-3</v>
      </c>
      <c r="N1421" s="1">
        <v>5588</v>
      </c>
      <c r="O1421" s="1">
        <v>5038</v>
      </c>
      <c r="P1421" s="1">
        <v>3710</v>
      </c>
      <c r="Q1421" s="1">
        <v>6</v>
      </c>
      <c r="R1421" s="1">
        <v>37</v>
      </c>
      <c r="T1421" s="1">
        <v>10</v>
      </c>
      <c r="U1421" s="1">
        <v>17</v>
      </c>
      <c r="W1421" s="1">
        <v>1</v>
      </c>
      <c r="X1421" s="1">
        <v>4</v>
      </c>
      <c r="Y1421" s="1">
        <v>10</v>
      </c>
      <c r="AA1421" s="1">
        <v>21</v>
      </c>
      <c r="AN1421" s="7">
        <f>IF(Q1421&gt;0,RANK(Q1421,(N1421:P1421,Q1421:AL1421)),0)</f>
        <v>9</v>
      </c>
      <c r="AO1421" s="7">
        <f>IF(R1421&gt;0,RANK(R1421,(N1421:P1421,Q1421:AL1421)),0)</f>
        <v>4</v>
      </c>
      <c r="AP1421" s="7">
        <f>IF(S1421&gt;0,RANK(S1421,(N1421:P1421,Q1421:AL1421)),0)</f>
        <v>0</v>
      </c>
      <c r="AQ1421" s="7">
        <f>IF(T1421&gt;0,RANK(T1421,(N1421:P1421,Q1421:AL1421)),0)</f>
        <v>7</v>
      </c>
      <c r="AR1421" s="2">
        <f t="shared" si="551"/>
        <v>4.1545492314083921E-4</v>
      </c>
      <c r="AS1421" s="2">
        <f t="shared" si="552"/>
        <v>2.5619720260351754E-3</v>
      </c>
      <c r="AT1421" s="2">
        <f t="shared" si="553"/>
        <v>0</v>
      </c>
      <c r="AU1421" s="2">
        <f t="shared" si="554"/>
        <v>6.9242487190139871E-4</v>
      </c>
      <c r="AW1421" t="s">
        <v>692</v>
      </c>
      <c r="AX1421" t="s">
        <v>3014</v>
      </c>
      <c r="BA1421" s="127">
        <v>27</v>
      </c>
      <c r="BB1421" s="130">
        <v>99</v>
      </c>
      <c r="BC1421" s="131">
        <f t="shared" si="534"/>
        <v>27099</v>
      </c>
      <c r="BE1421" s="7" t="s">
        <v>3271</v>
      </c>
    </row>
    <row r="1422" spans="1:57" hidden="1" outlineLevel="1" x14ac:dyDescent="0.2">
      <c r="A1422" t="s">
        <v>212</v>
      </c>
      <c r="B1422" t="s">
        <v>3014</v>
      </c>
      <c r="C1422" s="1">
        <f t="shared" si="545"/>
        <v>20210</v>
      </c>
      <c r="D1422" s="7">
        <f>RANK(N1422,(N1422:P1422,Q1422:AL1422))</f>
        <v>1</v>
      </c>
      <c r="E1422" s="7">
        <f>RANK(O1422,(N1422:P1422,Q1422:AL1422))</f>
        <v>2</v>
      </c>
      <c r="F1422" s="7">
        <f>IF(P1422&gt;0,RANK(P1422,(N1422:P1422,Q1422:AL1422)),0)</f>
        <v>3</v>
      </c>
      <c r="G1422" s="1">
        <f t="shared" si="546"/>
        <v>4788</v>
      </c>
      <c r="H1422" s="2">
        <f t="shared" si="555"/>
        <v>0.23691241959426027</v>
      </c>
      <c r="I1422" s="2"/>
      <c r="J1422" s="2">
        <f t="shared" si="547"/>
        <v>0.49158832261256802</v>
      </c>
      <c r="K1422" s="2">
        <f t="shared" si="548"/>
        <v>0.25467590301830778</v>
      </c>
      <c r="L1422" s="2">
        <f t="shared" si="549"/>
        <v>0.24745175655616031</v>
      </c>
      <c r="M1422" s="2">
        <f t="shared" si="550"/>
        <v>6.2840178129638935E-3</v>
      </c>
      <c r="N1422" s="1">
        <v>9935</v>
      </c>
      <c r="O1422" s="1">
        <v>5147</v>
      </c>
      <c r="P1422" s="1">
        <v>5001</v>
      </c>
      <c r="Q1422" s="1">
        <v>19</v>
      </c>
      <c r="R1422" s="1">
        <v>56</v>
      </c>
      <c r="S1422" s="1">
        <v>1</v>
      </c>
      <c r="T1422" s="1">
        <v>6</v>
      </c>
      <c r="U1422" s="1">
        <v>9</v>
      </c>
      <c r="W1422" s="1">
        <v>1</v>
      </c>
      <c r="X1422" s="1">
        <v>13</v>
      </c>
      <c r="Y1422" s="1">
        <v>6</v>
      </c>
      <c r="AA1422" s="1">
        <v>16</v>
      </c>
      <c r="AN1422" s="7">
        <f>IF(Q1422&gt;0,RANK(Q1422,(N1422:P1422,Q1422:AL1422)),0)</f>
        <v>5</v>
      </c>
      <c r="AO1422" s="7">
        <f>IF(R1422&gt;0,RANK(R1422,(N1422:P1422,Q1422:AL1422)),0)</f>
        <v>4</v>
      </c>
      <c r="AP1422" s="7">
        <f>IF(S1422&gt;0,RANK(S1422,(N1422:P1422,Q1422:AL1422)),0)</f>
        <v>11</v>
      </c>
      <c r="AQ1422" s="7">
        <f>IF(T1422&gt;0,RANK(T1422,(N1422:P1422,Q1422:AL1422)),0)</f>
        <v>9</v>
      </c>
      <c r="AR1422" s="2">
        <f t="shared" si="551"/>
        <v>9.4012864918357249E-4</v>
      </c>
      <c r="AS1422" s="2">
        <f t="shared" si="552"/>
        <v>2.7709054923305294E-3</v>
      </c>
      <c r="AT1422" s="2">
        <f t="shared" si="553"/>
        <v>4.9480455220188022E-5</v>
      </c>
      <c r="AU1422" s="2">
        <f t="shared" si="554"/>
        <v>2.9688273132112816E-4</v>
      </c>
      <c r="AW1422" t="s">
        <v>212</v>
      </c>
      <c r="AX1422" t="s">
        <v>3014</v>
      </c>
      <c r="BA1422" s="127">
        <v>27</v>
      </c>
      <c r="BB1422" s="130">
        <v>101</v>
      </c>
      <c r="BC1422" s="131">
        <f t="shared" si="534"/>
        <v>27101</v>
      </c>
      <c r="BE1422" s="7" t="s">
        <v>3271</v>
      </c>
    </row>
    <row r="1423" spans="1:57" hidden="1" outlineLevel="1" x14ac:dyDescent="0.2">
      <c r="A1423" t="s">
        <v>928</v>
      </c>
      <c r="B1423" t="s">
        <v>3014</v>
      </c>
      <c r="C1423" s="1">
        <f t="shared" si="545"/>
        <v>5213</v>
      </c>
      <c r="D1423" s="7">
        <f>RANK(N1423,(N1423:P1423,Q1423:AL1423))</f>
        <v>1</v>
      </c>
      <c r="E1423" s="7">
        <f>RANK(O1423,(N1423:P1423,Q1423:AL1423))</f>
        <v>2</v>
      </c>
      <c r="F1423" s="7">
        <f>IF(P1423&gt;0,RANK(P1423,(N1423:P1423,Q1423:AL1423)),0)</f>
        <v>3</v>
      </c>
      <c r="G1423" s="1">
        <f t="shared" si="546"/>
        <v>384</v>
      </c>
      <c r="H1423" s="2">
        <f t="shared" si="555"/>
        <v>7.3661998849031268E-2</v>
      </c>
      <c r="I1423" s="2"/>
      <c r="J1423" s="2">
        <f t="shared" si="547"/>
        <v>0.3823134471513524</v>
      </c>
      <c r="K1423" s="2">
        <f t="shared" si="548"/>
        <v>0.30865144830232111</v>
      </c>
      <c r="L1423" s="2">
        <f t="shared" si="549"/>
        <v>0.30462305774026471</v>
      </c>
      <c r="M1423" s="2">
        <f t="shared" si="550"/>
        <v>4.4120468060617757E-3</v>
      </c>
      <c r="N1423" s="1">
        <v>1993</v>
      </c>
      <c r="O1423" s="1">
        <v>1609</v>
      </c>
      <c r="P1423" s="1">
        <v>1588</v>
      </c>
      <c r="Q1423" s="1">
        <v>3</v>
      </c>
      <c r="R1423" s="1">
        <v>7</v>
      </c>
      <c r="U1423" s="1">
        <v>5</v>
      </c>
      <c r="W1423" s="1">
        <v>1</v>
      </c>
      <c r="X1423" s="1">
        <v>3</v>
      </c>
      <c r="Y1423" s="1">
        <v>1</v>
      </c>
      <c r="AA1423" s="1">
        <v>3</v>
      </c>
      <c r="AN1423" s="7">
        <f>IF(Q1423&gt;0,RANK(Q1423,(N1423:P1423,Q1423:AL1423)),0)</f>
        <v>6</v>
      </c>
      <c r="AO1423" s="7">
        <f>IF(R1423&gt;0,RANK(R1423,(N1423:P1423,Q1423:AL1423)),0)</f>
        <v>4</v>
      </c>
      <c r="AP1423" s="7">
        <f>IF(S1423&gt;0,RANK(S1423,(N1423:P1423,Q1423:AL1423)),0)</f>
        <v>0</v>
      </c>
      <c r="AQ1423" s="7">
        <f>IF(T1423&gt;0,RANK(T1423,(N1423:P1423,Q1423:AL1423)),0)</f>
        <v>0</v>
      </c>
      <c r="AR1423" s="2">
        <f t="shared" si="551"/>
        <v>5.7548436600805678E-4</v>
      </c>
      <c r="AS1423" s="2">
        <f t="shared" si="552"/>
        <v>1.3427968540187991E-3</v>
      </c>
      <c r="AT1423" s="2">
        <f t="shared" si="553"/>
        <v>0</v>
      </c>
      <c r="AU1423" s="2">
        <f t="shared" si="554"/>
        <v>0</v>
      </c>
      <c r="AW1423" t="s">
        <v>928</v>
      </c>
      <c r="AX1423" t="s">
        <v>3014</v>
      </c>
      <c r="BA1423" s="127">
        <v>27</v>
      </c>
      <c r="BB1423" s="130">
        <v>103</v>
      </c>
      <c r="BC1423" s="131">
        <f t="shared" si="534"/>
        <v>27103</v>
      </c>
      <c r="BE1423" s="7" t="s">
        <v>3271</v>
      </c>
    </row>
    <row r="1424" spans="1:57" hidden="1" outlineLevel="1" x14ac:dyDescent="0.2">
      <c r="A1424" t="s">
        <v>521</v>
      </c>
      <c r="B1424" t="s">
        <v>3014</v>
      </c>
      <c r="C1424" s="1">
        <f t="shared" si="545"/>
        <v>15039</v>
      </c>
      <c r="D1424" s="7">
        <f>RANK(N1424,(N1424:P1424,Q1424:AL1424))</f>
        <v>1</v>
      </c>
      <c r="E1424" s="7">
        <f>RANK(O1424,(N1424:P1424,Q1424:AL1424))</f>
        <v>2</v>
      </c>
      <c r="F1424" s="7">
        <f>IF(P1424&gt;0,RANK(P1424,(N1424:P1424,Q1424:AL1424)),0)</f>
        <v>3</v>
      </c>
      <c r="G1424" s="1">
        <f t="shared" si="546"/>
        <v>964</v>
      </c>
      <c r="H1424" s="2">
        <f t="shared" si="555"/>
        <v>6.4100006649378288E-2</v>
      </c>
      <c r="I1424" s="2"/>
      <c r="J1424" s="2">
        <f t="shared" si="547"/>
        <v>0.40261985504355341</v>
      </c>
      <c r="K1424" s="2">
        <f t="shared" si="548"/>
        <v>0.33851984839417515</v>
      </c>
      <c r="L1424" s="2">
        <f t="shared" si="549"/>
        <v>0.25260988097612874</v>
      </c>
      <c r="M1424" s="2">
        <f t="shared" si="550"/>
        <v>6.2504155861427546E-3</v>
      </c>
      <c r="N1424" s="1">
        <v>6055</v>
      </c>
      <c r="O1424" s="1">
        <v>5091</v>
      </c>
      <c r="P1424" s="1">
        <v>3799</v>
      </c>
      <c r="Q1424" s="1">
        <v>17</v>
      </c>
      <c r="R1424" s="1">
        <v>17</v>
      </c>
      <c r="S1424" s="1">
        <v>4</v>
      </c>
      <c r="T1424" s="1">
        <v>4</v>
      </c>
      <c r="U1424" s="1">
        <v>4</v>
      </c>
      <c r="W1424" s="1">
        <v>3</v>
      </c>
      <c r="X1424" s="1">
        <v>5</v>
      </c>
      <c r="Y1424" s="1">
        <v>23</v>
      </c>
      <c r="AA1424" s="1">
        <v>17</v>
      </c>
      <c r="AN1424" s="7">
        <f>IF(Q1424&gt;0,RANK(Q1424,(N1424:P1424,Q1424:AL1424)),0)</f>
        <v>5</v>
      </c>
      <c r="AO1424" s="7">
        <f>IF(R1424&gt;0,RANK(R1424,(N1424:P1424,Q1424:AL1424)),0)</f>
        <v>5</v>
      </c>
      <c r="AP1424" s="7">
        <f>IF(S1424&gt;0,RANK(S1424,(N1424:P1424,Q1424:AL1424)),0)</f>
        <v>9</v>
      </c>
      <c r="AQ1424" s="7">
        <f>IF(T1424&gt;0,RANK(T1424,(N1424:P1424,Q1424:AL1424)),0)</f>
        <v>9</v>
      </c>
      <c r="AR1424" s="2">
        <f t="shared" si="551"/>
        <v>1.1303943081321897E-3</v>
      </c>
      <c r="AS1424" s="2">
        <f t="shared" si="552"/>
        <v>1.1303943081321897E-3</v>
      </c>
      <c r="AT1424" s="2">
        <f t="shared" si="553"/>
        <v>2.659751313252211E-4</v>
      </c>
      <c r="AU1424" s="2">
        <f t="shared" si="554"/>
        <v>2.659751313252211E-4</v>
      </c>
      <c r="AW1424" t="s">
        <v>521</v>
      </c>
      <c r="AX1424" t="s">
        <v>3014</v>
      </c>
      <c r="BA1424" s="127">
        <v>27</v>
      </c>
      <c r="BB1424" s="130">
        <v>105</v>
      </c>
      <c r="BC1424" s="131">
        <f t="shared" si="534"/>
        <v>27105</v>
      </c>
      <c r="BE1424" s="7" t="s">
        <v>3271</v>
      </c>
    </row>
    <row r="1425" spans="1:57" hidden="1" outlineLevel="1" x14ac:dyDescent="0.2">
      <c r="A1425" t="s">
        <v>522</v>
      </c>
      <c r="B1425" t="s">
        <v>3014</v>
      </c>
      <c r="C1425" s="1">
        <f t="shared" si="545"/>
        <v>9930</v>
      </c>
      <c r="D1425" s="7">
        <f>RANK(N1425,(N1425:P1425,Q1425:AL1425))</f>
        <v>1</v>
      </c>
      <c r="E1425" s="7">
        <f>RANK(O1425,(N1425:P1425,Q1425:AL1425))</f>
        <v>2</v>
      </c>
      <c r="F1425" s="7">
        <f>IF(P1425&gt;0,RANK(P1425,(N1425:P1425,Q1425:AL1425)),0)</f>
        <v>3</v>
      </c>
      <c r="G1425" s="1">
        <f t="shared" si="546"/>
        <v>208</v>
      </c>
      <c r="H1425" s="2">
        <f t="shared" si="555"/>
        <v>2.094662638469285E-2</v>
      </c>
      <c r="I1425" s="2"/>
      <c r="J1425" s="2">
        <f t="shared" si="547"/>
        <v>0.37824773413897284</v>
      </c>
      <c r="K1425" s="2">
        <f t="shared" si="548"/>
        <v>0.35730110775427998</v>
      </c>
      <c r="L1425" s="2">
        <f t="shared" si="549"/>
        <v>0.26042296072507554</v>
      </c>
      <c r="M1425" s="2">
        <f t="shared" si="550"/>
        <v>4.0281973816716499E-3</v>
      </c>
      <c r="N1425" s="1">
        <v>3756</v>
      </c>
      <c r="O1425" s="1">
        <v>3548</v>
      </c>
      <c r="P1425" s="1">
        <v>2586</v>
      </c>
      <c r="Q1425" s="1">
        <v>4</v>
      </c>
      <c r="R1425" s="1">
        <v>13</v>
      </c>
      <c r="S1425" s="1">
        <v>1</v>
      </c>
      <c r="T1425" s="1">
        <v>6</v>
      </c>
      <c r="U1425" s="1">
        <v>1</v>
      </c>
      <c r="W1425" s="1">
        <v>2</v>
      </c>
      <c r="X1425" s="1">
        <v>2</v>
      </c>
      <c r="Y1425" s="1">
        <v>2</v>
      </c>
      <c r="AA1425" s="1">
        <v>9</v>
      </c>
      <c r="AN1425" s="7">
        <f>IF(Q1425&gt;0,RANK(Q1425,(N1425:P1425,Q1425:AL1425)),0)</f>
        <v>7</v>
      </c>
      <c r="AO1425" s="7">
        <f>IF(R1425&gt;0,RANK(R1425,(N1425:P1425,Q1425:AL1425)),0)</f>
        <v>4</v>
      </c>
      <c r="AP1425" s="7">
        <f>IF(S1425&gt;0,RANK(S1425,(N1425:P1425,Q1425:AL1425)),0)</f>
        <v>11</v>
      </c>
      <c r="AQ1425" s="7">
        <f>IF(T1425&gt;0,RANK(T1425,(N1425:P1425,Q1425:AL1425)),0)</f>
        <v>6</v>
      </c>
      <c r="AR1425" s="2">
        <f t="shared" si="551"/>
        <v>4.0281973816717019E-4</v>
      </c>
      <c r="AS1425" s="2">
        <f t="shared" si="552"/>
        <v>1.3091641490433031E-3</v>
      </c>
      <c r="AT1425" s="2">
        <f t="shared" si="553"/>
        <v>1.0070493454179255E-4</v>
      </c>
      <c r="AU1425" s="2">
        <f t="shared" si="554"/>
        <v>6.0422960725075529E-4</v>
      </c>
      <c r="AW1425" t="s">
        <v>522</v>
      </c>
      <c r="AX1425" t="s">
        <v>3014</v>
      </c>
      <c r="BA1425" s="127">
        <v>27</v>
      </c>
      <c r="BB1425" s="130">
        <v>107</v>
      </c>
      <c r="BC1425" s="131">
        <f t="shared" si="534"/>
        <v>27107</v>
      </c>
      <c r="BE1425" s="7" t="s">
        <v>3271</v>
      </c>
    </row>
    <row r="1426" spans="1:57" hidden="1" outlineLevel="1" x14ac:dyDescent="0.2">
      <c r="A1426" t="s">
        <v>341</v>
      </c>
      <c r="B1426" t="s">
        <v>3014</v>
      </c>
      <c r="C1426" s="1">
        <f t="shared" si="545"/>
        <v>4121</v>
      </c>
      <c r="D1426" s="7">
        <f>RANK(N1426,(N1426:P1426,Q1426:AL1426))</f>
        <v>1</v>
      </c>
      <c r="E1426" s="7">
        <f>RANK(O1426,(N1426:P1426,Q1426:AL1426))</f>
        <v>2</v>
      </c>
      <c r="F1426" s="7">
        <f>IF(P1426&gt;0,RANK(P1426,(N1426:P1426,Q1426:AL1426)),0)</f>
        <v>3</v>
      </c>
      <c r="G1426" s="1">
        <f t="shared" si="546"/>
        <v>243</v>
      </c>
      <c r="H1426" s="2">
        <f t="shared" si="555"/>
        <v>5.8966270322737199E-2</v>
      </c>
      <c r="I1426" s="2"/>
      <c r="J1426" s="2">
        <f t="shared" si="547"/>
        <v>0.43290463479737928</v>
      </c>
      <c r="K1426" s="2">
        <f t="shared" si="548"/>
        <v>0.37393836447464207</v>
      </c>
      <c r="L1426" s="2">
        <f t="shared" si="549"/>
        <v>0.18830380975491384</v>
      </c>
      <c r="M1426" s="2">
        <f t="shared" si="550"/>
        <v>4.8531909730648026E-3</v>
      </c>
      <c r="N1426" s="1">
        <v>1784</v>
      </c>
      <c r="O1426" s="1">
        <v>1541</v>
      </c>
      <c r="P1426" s="1">
        <v>776</v>
      </c>
      <c r="Q1426" s="1">
        <v>4</v>
      </c>
      <c r="R1426" s="1">
        <v>1</v>
      </c>
      <c r="S1426" s="1">
        <v>2</v>
      </c>
      <c r="U1426" s="1">
        <v>3</v>
      </c>
      <c r="W1426" s="1">
        <v>5</v>
      </c>
      <c r="X1426" s="1">
        <v>2</v>
      </c>
      <c r="Y1426" s="1">
        <v>1</v>
      </c>
      <c r="AA1426" s="1">
        <v>2</v>
      </c>
      <c r="AN1426" s="7">
        <f>IF(Q1426&gt;0,RANK(Q1426,(N1426:P1426,Q1426:AL1426)),0)</f>
        <v>5</v>
      </c>
      <c r="AO1426" s="7">
        <f>IF(R1426&gt;0,RANK(R1426,(N1426:P1426,Q1426:AL1426)),0)</f>
        <v>10</v>
      </c>
      <c r="AP1426" s="7">
        <f>IF(S1426&gt;0,RANK(S1426,(N1426:P1426,Q1426:AL1426)),0)</f>
        <v>7</v>
      </c>
      <c r="AQ1426" s="7">
        <f>IF(T1426&gt;0,RANK(T1426,(N1426:P1426,Q1426:AL1426)),0)</f>
        <v>0</v>
      </c>
      <c r="AR1426" s="2">
        <f t="shared" si="551"/>
        <v>9.7063819461295803E-4</v>
      </c>
      <c r="AS1426" s="2">
        <f t="shared" si="552"/>
        <v>2.4265954865323951E-4</v>
      </c>
      <c r="AT1426" s="2">
        <f t="shared" si="553"/>
        <v>4.8531909730647902E-4</v>
      </c>
      <c r="AU1426" s="2">
        <f t="shared" si="554"/>
        <v>0</v>
      </c>
      <c r="AW1426" t="s">
        <v>341</v>
      </c>
      <c r="AX1426" t="s">
        <v>3014</v>
      </c>
      <c r="BA1426" s="127">
        <v>27</v>
      </c>
      <c r="BB1426" s="130">
        <v>109</v>
      </c>
      <c r="BC1426" s="131">
        <f t="shared" si="534"/>
        <v>27109</v>
      </c>
      <c r="BE1426" s="7" t="s">
        <v>3271</v>
      </c>
    </row>
    <row r="1427" spans="1:57" hidden="1" outlineLevel="1" x14ac:dyDescent="0.2">
      <c r="A1427" t="s">
        <v>342</v>
      </c>
      <c r="B1427" t="s">
        <v>3014</v>
      </c>
      <c r="C1427" s="1">
        <f t="shared" si="545"/>
        <v>56662</v>
      </c>
      <c r="D1427" s="7">
        <f>RANK(N1427,(N1427:P1427,Q1427:AL1427))</f>
        <v>2</v>
      </c>
      <c r="E1427" s="7">
        <f>RANK(O1427,(N1427:P1427,Q1427:AL1427))</f>
        <v>1</v>
      </c>
      <c r="F1427" s="7">
        <f>IF(P1427&gt;0,RANK(P1427,(N1427:P1427,Q1427:AL1427)),0)</f>
        <v>3</v>
      </c>
      <c r="G1427" s="1">
        <f t="shared" si="546"/>
        <v>4365</v>
      </c>
      <c r="H1427" s="2">
        <f t="shared" si="555"/>
        <v>7.7035755885778823E-2</v>
      </c>
      <c r="I1427" s="2"/>
      <c r="J1427" s="2">
        <f t="shared" si="547"/>
        <v>0.33601002435494687</v>
      </c>
      <c r="K1427" s="2">
        <f t="shared" si="548"/>
        <v>0.41304578024072569</v>
      </c>
      <c r="L1427" s="2">
        <f t="shared" si="549"/>
        <v>0.24365535985316439</v>
      </c>
      <c r="M1427" s="2">
        <f t="shared" si="550"/>
        <v>7.2888355511630532E-3</v>
      </c>
      <c r="N1427" s="1">
        <v>19039</v>
      </c>
      <c r="O1427" s="1">
        <v>23404</v>
      </c>
      <c r="P1427" s="1">
        <v>13806</v>
      </c>
      <c r="Q1427" s="1">
        <v>67</v>
      </c>
      <c r="R1427" s="1">
        <v>165</v>
      </c>
      <c r="S1427" s="1">
        <v>7</v>
      </c>
      <c r="T1427" s="1">
        <v>10</v>
      </c>
      <c r="U1427" s="1">
        <v>33</v>
      </c>
      <c r="W1427" s="1">
        <v>13</v>
      </c>
      <c r="X1427" s="1">
        <v>10</v>
      </c>
      <c r="Y1427" s="1">
        <v>60</v>
      </c>
      <c r="AA1427" s="1">
        <v>48</v>
      </c>
      <c r="AN1427" s="7">
        <f>IF(Q1427&gt;0,RANK(Q1427,(N1427:P1427,Q1427:AL1427)),0)</f>
        <v>5</v>
      </c>
      <c r="AO1427" s="7">
        <f>IF(R1427&gt;0,RANK(R1427,(N1427:P1427,Q1427:AL1427)),0)</f>
        <v>4</v>
      </c>
      <c r="AP1427" s="7">
        <f>IF(S1427&gt;0,RANK(S1427,(N1427:P1427,Q1427:AL1427)),0)</f>
        <v>12</v>
      </c>
      <c r="AQ1427" s="7">
        <f>IF(T1427&gt;0,RANK(T1427,(N1427:P1427,Q1427:AL1427)),0)</f>
        <v>10</v>
      </c>
      <c r="AR1427" s="2">
        <f t="shared" si="551"/>
        <v>1.1824503194380713E-3</v>
      </c>
      <c r="AS1427" s="2">
        <f t="shared" si="552"/>
        <v>2.9120045180191308E-3</v>
      </c>
      <c r="AT1427" s="2">
        <f t="shared" si="553"/>
        <v>1.2353958561293283E-4</v>
      </c>
      <c r="AU1427" s="2">
        <f t="shared" si="554"/>
        <v>1.7648512230418977E-4</v>
      </c>
      <c r="AW1427" t="s">
        <v>342</v>
      </c>
      <c r="AX1427" t="s">
        <v>3014</v>
      </c>
      <c r="BA1427" s="127">
        <v>27</v>
      </c>
      <c r="BB1427" s="130">
        <v>111</v>
      </c>
      <c r="BC1427" s="131">
        <f t="shared" si="534"/>
        <v>27111</v>
      </c>
      <c r="BE1427" s="7" t="s">
        <v>3271</v>
      </c>
    </row>
    <row r="1428" spans="1:57" hidden="1" outlineLevel="1" x14ac:dyDescent="0.2">
      <c r="A1428" t="s">
        <v>108</v>
      </c>
      <c r="B1428" t="s">
        <v>3014</v>
      </c>
      <c r="C1428" s="1">
        <f t="shared" si="545"/>
        <v>26670</v>
      </c>
      <c r="D1428" s="7">
        <f>RANK(N1428,(N1428:P1428,Q1428:AL1428))</f>
        <v>2</v>
      </c>
      <c r="E1428" s="7">
        <f>RANK(O1428,(N1428:P1428,Q1428:AL1428))</f>
        <v>1</v>
      </c>
      <c r="F1428" s="7">
        <f>IF(P1428&gt;0,RANK(P1428,(N1428:P1428,Q1428:AL1428)),0)</f>
        <v>3</v>
      </c>
      <c r="G1428" s="1">
        <f t="shared" si="546"/>
        <v>1898</v>
      </c>
      <c r="H1428" s="2">
        <f t="shared" si="555"/>
        <v>7.1166104236970382E-2</v>
      </c>
      <c r="I1428" s="2"/>
      <c r="J1428" s="2">
        <f t="shared" si="547"/>
        <v>0.34405699287589053</v>
      </c>
      <c r="K1428" s="2">
        <f t="shared" si="548"/>
        <v>0.41522309711286087</v>
      </c>
      <c r="L1428" s="2">
        <f t="shared" si="549"/>
        <v>0.2352455943007124</v>
      </c>
      <c r="M1428" s="2">
        <f t="shared" si="550"/>
        <v>5.4743157105361928E-3</v>
      </c>
      <c r="N1428" s="1">
        <v>9176</v>
      </c>
      <c r="O1428" s="1">
        <v>11074</v>
      </c>
      <c r="P1428" s="1">
        <v>6274</v>
      </c>
      <c r="Q1428" s="1">
        <v>34</v>
      </c>
      <c r="R1428" s="1">
        <v>13</v>
      </c>
      <c r="S1428" s="1">
        <v>1</v>
      </c>
      <c r="T1428" s="1">
        <v>6</v>
      </c>
      <c r="U1428" s="1">
        <v>34</v>
      </c>
      <c r="W1428" s="1">
        <v>10</v>
      </c>
      <c r="X1428" s="1">
        <v>4</v>
      </c>
      <c r="Y1428" s="1">
        <v>23</v>
      </c>
      <c r="AA1428" s="1">
        <v>21</v>
      </c>
      <c r="AN1428" s="7">
        <f>IF(Q1428&gt;0,RANK(Q1428,(N1428:P1428,Q1428:AL1428)),0)</f>
        <v>4</v>
      </c>
      <c r="AO1428" s="7">
        <f>IF(R1428&gt;0,RANK(R1428,(N1428:P1428,Q1428:AL1428)),0)</f>
        <v>8</v>
      </c>
      <c r="AP1428" s="7">
        <f>IF(S1428&gt;0,RANK(S1428,(N1428:P1428,Q1428:AL1428)),0)</f>
        <v>12</v>
      </c>
      <c r="AQ1428" s="7">
        <f>IF(T1428&gt;0,RANK(T1428,(N1428:P1428,Q1428:AL1428)),0)</f>
        <v>10</v>
      </c>
      <c r="AR1428" s="2">
        <f t="shared" si="551"/>
        <v>1.274840644919385E-3</v>
      </c>
      <c r="AS1428" s="2">
        <f t="shared" si="552"/>
        <v>4.8743907011623546E-4</v>
      </c>
      <c r="AT1428" s="2">
        <f t="shared" si="553"/>
        <v>3.7495313085864267E-5</v>
      </c>
      <c r="AU1428" s="2">
        <f t="shared" si="554"/>
        <v>2.2497187851518559E-4</v>
      </c>
      <c r="AW1428" t="s">
        <v>108</v>
      </c>
      <c r="AX1428" t="s">
        <v>3014</v>
      </c>
      <c r="BA1428" s="127">
        <v>27</v>
      </c>
      <c r="BB1428" s="130">
        <v>113</v>
      </c>
      <c r="BC1428" s="131">
        <f t="shared" si="534"/>
        <v>27113</v>
      </c>
      <c r="BE1428" s="7" t="s">
        <v>3271</v>
      </c>
    </row>
    <row r="1429" spans="1:57" hidden="1" outlineLevel="1" x14ac:dyDescent="0.2">
      <c r="A1429" t="s">
        <v>518</v>
      </c>
      <c r="B1429" t="s">
        <v>3014</v>
      </c>
      <c r="C1429" s="1">
        <f t="shared" si="545"/>
        <v>6359</v>
      </c>
      <c r="D1429" s="7">
        <f>RANK(N1429,(N1429:P1429,Q1429:AL1429))</f>
        <v>1</v>
      </c>
      <c r="E1429" s="7">
        <f>RANK(O1429,(N1429:P1429,Q1429:AL1429))</f>
        <v>2</v>
      </c>
      <c r="F1429" s="7">
        <f>IF(P1429&gt;0,RANK(P1429,(N1429:P1429,Q1429:AL1429)),0)</f>
        <v>3</v>
      </c>
      <c r="G1429" s="1">
        <f t="shared" si="546"/>
        <v>423</v>
      </c>
      <c r="H1429" s="2">
        <f t="shared" si="555"/>
        <v>6.6519893064947322E-2</v>
      </c>
      <c r="I1429" s="2"/>
      <c r="J1429" s="2">
        <f t="shared" si="547"/>
        <v>0.40540965560622738</v>
      </c>
      <c r="K1429" s="2">
        <f t="shared" si="548"/>
        <v>0.33888976254128006</v>
      </c>
      <c r="L1429" s="2">
        <f t="shared" si="549"/>
        <v>0.2512973738009121</v>
      </c>
      <c r="M1429" s="2">
        <f t="shared" si="550"/>
        <v>4.4032080515803984E-3</v>
      </c>
      <c r="N1429" s="1">
        <v>2578</v>
      </c>
      <c r="O1429" s="1">
        <v>2155</v>
      </c>
      <c r="P1429" s="1">
        <v>1598</v>
      </c>
      <c r="Q1429" s="1">
        <v>1</v>
      </c>
      <c r="R1429" s="1">
        <v>2</v>
      </c>
      <c r="S1429" s="1">
        <v>1</v>
      </c>
      <c r="T1429" s="1">
        <v>2</v>
      </c>
      <c r="U1429" s="1">
        <v>5</v>
      </c>
      <c r="W1429" s="1">
        <v>3</v>
      </c>
      <c r="X1429" s="1">
        <v>7</v>
      </c>
      <c r="AA1429" s="1">
        <v>7</v>
      </c>
      <c r="AN1429" s="7">
        <f>IF(Q1429&gt;0,RANK(Q1429,(N1429:P1429,Q1429:AL1429)),0)</f>
        <v>10</v>
      </c>
      <c r="AO1429" s="7">
        <f>IF(R1429&gt;0,RANK(R1429,(N1429:P1429,Q1429:AL1429)),0)</f>
        <v>8</v>
      </c>
      <c r="AP1429" s="7">
        <f>IF(S1429&gt;0,RANK(S1429,(N1429:P1429,Q1429:AL1429)),0)</f>
        <v>10</v>
      </c>
      <c r="AQ1429" s="7">
        <f>IF(T1429&gt;0,RANK(T1429,(N1429:P1429,Q1429:AL1429)),0)</f>
        <v>8</v>
      </c>
      <c r="AR1429" s="2">
        <f t="shared" si="551"/>
        <v>1.5725743041358704E-4</v>
      </c>
      <c r="AS1429" s="2">
        <f t="shared" si="552"/>
        <v>3.1451486082717409E-4</v>
      </c>
      <c r="AT1429" s="2">
        <f t="shared" si="553"/>
        <v>1.5725743041358704E-4</v>
      </c>
      <c r="AU1429" s="2">
        <f t="shared" si="554"/>
        <v>3.1451486082717409E-4</v>
      </c>
      <c r="AW1429" t="s">
        <v>518</v>
      </c>
      <c r="AX1429" t="s">
        <v>3014</v>
      </c>
      <c r="BA1429" s="127">
        <v>27</v>
      </c>
      <c r="BB1429" s="130">
        <v>115</v>
      </c>
      <c r="BC1429" s="131">
        <f t="shared" si="534"/>
        <v>27115</v>
      </c>
      <c r="BE1429" s="7" t="s">
        <v>3271</v>
      </c>
    </row>
    <row r="1430" spans="1:57" hidden="1" outlineLevel="1" x14ac:dyDescent="0.2">
      <c r="A1430" t="s">
        <v>110</v>
      </c>
      <c r="B1430" t="s">
        <v>3014</v>
      </c>
      <c r="C1430" s="1">
        <f t="shared" si="545"/>
        <v>10813</v>
      </c>
      <c r="D1430" s="7">
        <f>RANK(N1430,(N1430:P1430,Q1430:AL1430))</f>
        <v>1</v>
      </c>
      <c r="E1430" s="7">
        <f>RANK(O1430,(N1430:P1430,Q1430:AL1430))</f>
        <v>3</v>
      </c>
      <c r="F1430" s="7">
        <f>IF(P1430&gt;0,RANK(P1430,(N1430:P1430,Q1430:AL1430)),0)</f>
        <v>2</v>
      </c>
      <c r="G1430" s="1">
        <f t="shared" si="546"/>
        <v>1977</v>
      </c>
      <c r="H1430" s="2">
        <f t="shared" si="555"/>
        <v>0.18283547581614723</v>
      </c>
      <c r="I1430" s="2"/>
      <c r="J1430" s="2">
        <f t="shared" si="547"/>
        <v>0.45584019236104689</v>
      </c>
      <c r="K1430" s="2">
        <f t="shared" si="548"/>
        <v>0.26273929529270323</v>
      </c>
      <c r="L1430" s="2">
        <f t="shared" si="549"/>
        <v>0.27300471654489966</v>
      </c>
      <c r="M1430" s="2">
        <f t="shared" si="550"/>
        <v>8.4157958013502121E-3</v>
      </c>
      <c r="N1430" s="1">
        <v>4929</v>
      </c>
      <c r="O1430" s="1">
        <v>2841</v>
      </c>
      <c r="P1430" s="1">
        <v>2952</v>
      </c>
      <c r="Q1430" s="1">
        <v>10</v>
      </c>
      <c r="R1430" s="1">
        <v>29</v>
      </c>
      <c r="S1430" s="1">
        <v>1</v>
      </c>
      <c r="T1430" s="1">
        <v>9</v>
      </c>
      <c r="U1430" s="1">
        <v>6</v>
      </c>
      <c r="W1430" s="1">
        <v>9</v>
      </c>
      <c r="X1430" s="1">
        <v>6</v>
      </c>
      <c r="Y1430" s="1">
        <v>6</v>
      </c>
      <c r="AA1430" s="1">
        <v>15</v>
      </c>
      <c r="AN1430" s="7">
        <f>IF(Q1430&gt;0,RANK(Q1430,(N1430:P1430,Q1430:AL1430)),0)</f>
        <v>6</v>
      </c>
      <c r="AO1430" s="7">
        <f>IF(R1430&gt;0,RANK(R1430,(N1430:P1430,Q1430:AL1430)),0)</f>
        <v>4</v>
      </c>
      <c r="AP1430" s="7">
        <f>IF(S1430&gt;0,RANK(S1430,(N1430:P1430,Q1430:AL1430)),0)</f>
        <v>12</v>
      </c>
      <c r="AQ1430" s="7">
        <f>IF(T1430&gt;0,RANK(T1430,(N1430:P1430,Q1430:AL1430)),0)</f>
        <v>7</v>
      </c>
      <c r="AR1430" s="2">
        <f t="shared" si="551"/>
        <v>9.248127254231018E-4</v>
      </c>
      <c r="AS1430" s="2">
        <f t="shared" si="552"/>
        <v>2.6819569037269952E-3</v>
      </c>
      <c r="AT1430" s="2">
        <f t="shared" si="553"/>
        <v>9.2481272542310183E-5</v>
      </c>
      <c r="AU1430" s="2">
        <f t="shared" si="554"/>
        <v>8.3233145288079164E-4</v>
      </c>
      <c r="AW1430" t="s">
        <v>110</v>
      </c>
      <c r="AX1430" t="s">
        <v>3014</v>
      </c>
      <c r="BA1430" s="127">
        <v>27</v>
      </c>
      <c r="BB1430" s="130">
        <v>117</v>
      </c>
      <c r="BC1430" s="131">
        <f t="shared" si="534"/>
        <v>27117</v>
      </c>
      <c r="BE1430" s="7" t="s">
        <v>3271</v>
      </c>
    </row>
    <row r="1431" spans="1:57" hidden="1" outlineLevel="1" x14ac:dyDescent="0.2">
      <c r="A1431" t="s">
        <v>186</v>
      </c>
      <c r="B1431" t="s">
        <v>3014</v>
      </c>
      <c r="C1431" s="1">
        <f t="shared" si="545"/>
        <v>5170</v>
      </c>
      <c r="D1431" s="7">
        <f>RANK(N1431,(N1431:P1431,Q1431:AL1431))</f>
        <v>2</v>
      </c>
      <c r="E1431" s="7">
        <f>RANK(O1431,(N1431:P1431,Q1431:AL1431))</f>
        <v>1</v>
      </c>
      <c r="F1431" s="7">
        <f>IF(P1431&gt;0,RANK(P1431,(N1431:P1431,Q1431:AL1431)),0)</f>
        <v>3</v>
      </c>
      <c r="G1431" s="1">
        <f t="shared" si="546"/>
        <v>180</v>
      </c>
      <c r="H1431" s="2">
        <f t="shared" si="555"/>
        <v>3.4816247582205029E-2</v>
      </c>
      <c r="I1431" s="2"/>
      <c r="J1431" s="2">
        <f t="shared" si="547"/>
        <v>0.34294003868471956</v>
      </c>
      <c r="K1431" s="2">
        <f t="shared" si="548"/>
        <v>0.37775628626692459</v>
      </c>
      <c r="L1431" s="2">
        <f t="shared" si="549"/>
        <v>0.27640232108317214</v>
      </c>
      <c r="M1431" s="2">
        <f t="shared" si="550"/>
        <v>2.9013539651837061E-3</v>
      </c>
      <c r="N1431" s="1">
        <v>1773</v>
      </c>
      <c r="O1431" s="1">
        <v>1953</v>
      </c>
      <c r="P1431" s="1">
        <v>1429</v>
      </c>
      <c r="Q1431" s="1">
        <v>2</v>
      </c>
      <c r="R1431" s="1">
        <v>2</v>
      </c>
      <c r="S1431" s="1">
        <v>1</v>
      </c>
      <c r="T1431" s="1">
        <v>4</v>
      </c>
      <c r="U1431" s="1">
        <v>1</v>
      </c>
      <c r="X1431" s="1">
        <v>2</v>
      </c>
      <c r="Y1431" s="1">
        <v>2</v>
      </c>
      <c r="AA1431" s="1">
        <v>1</v>
      </c>
      <c r="AN1431" s="7">
        <f>IF(Q1431&gt;0,RANK(Q1431,(N1431:P1431,Q1431:AL1431)),0)</f>
        <v>5</v>
      </c>
      <c r="AO1431" s="7">
        <f>IF(R1431&gt;0,RANK(R1431,(N1431:P1431,Q1431:AL1431)),0)</f>
        <v>5</v>
      </c>
      <c r="AP1431" s="7">
        <f>IF(S1431&gt;0,RANK(S1431,(N1431:P1431,Q1431:AL1431)),0)</f>
        <v>9</v>
      </c>
      <c r="AQ1431" s="7">
        <f>IF(T1431&gt;0,RANK(T1431,(N1431:P1431,Q1431:AL1431)),0)</f>
        <v>4</v>
      </c>
      <c r="AR1431" s="2">
        <f t="shared" si="551"/>
        <v>3.8684719535783365E-4</v>
      </c>
      <c r="AS1431" s="2">
        <f t="shared" si="552"/>
        <v>3.8684719535783365E-4</v>
      </c>
      <c r="AT1431" s="2">
        <f t="shared" si="553"/>
        <v>1.9342359767891682E-4</v>
      </c>
      <c r="AU1431" s="2">
        <f t="shared" si="554"/>
        <v>7.7369439071566729E-4</v>
      </c>
      <c r="AW1431" t="s">
        <v>186</v>
      </c>
      <c r="AX1431" t="s">
        <v>3014</v>
      </c>
      <c r="BA1431" s="127">
        <v>27</v>
      </c>
      <c r="BB1431" s="130">
        <v>119</v>
      </c>
      <c r="BC1431" s="131">
        <f t="shared" si="534"/>
        <v>27119</v>
      </c>
      <c r="BE1431" s="7" t="s">
        <v>3271</v>
      </c>
    </row>
    <row r="1432" spans="1:57" hidden="1" outlineLevel="1" x14ac:dyDescent="0.2">
      <c r="A1432" t="s">
        <v>1877</v>
      </c>
      <c r="B1432" t="s">
        <v>3014</v>
      </c>
      <c r="C1432" s="1">
        <f t="shared" si="545"/>
        <v>14934</v>
      </c>
      <c r="D1432" s="7">
        <f>RANK(N1432,(N1432:P1432,Q1432:AL1432))</f>
        <v>1</v>
      </c>
      <c r="E1432" s="7">
        <f>RANK(O1432,(N1432:P1432,Q1432:AL1432))</f>
        <v>2</v>
      </c>
      <c r="F1432" s="7">
        <f>IF(P1432&gt;0,RANK(P1432,(N1432:P1432,Q1432:AL1432)),0)</f>
        <v>3</v>
      </c>
      <c r="G1432" s="1">
        <f t="shared" si="546"/>
        <v>33</v>
      </c>
      <c r="H1432" s="2">
        <f t="shared" si="555"/>
        <v>2.2097227802330252E-3</v>
      </c>
      <c r="I1432" s="2"/>
      <c r="J1432" s="2">
        <f t="shared" si="547"/>
        <v>0.39172358376858174</v>
      </c>
      <c r="K1432" s="2">
        <f t="shared" si="548"/>
        <v>0.38951386098834873</v>
      </c>
      <c r="L1432" s="2">
        <f t="shared" si="549"/>
        <v>0.212669077273336</v>
      </c>
      <c r="M1432" s="2">
        <f t="shared" si="550"/>
        <v>6.0934779697335295E-3</v>
      </c>
      <c r="N1432" s="1">
        <v>5850</v>
      </c>
      <c r="O1432" s="1">
        <v>5817</v>
      </c>
      <c r="P1432" s="1">
        <v>3176</v>
      </c>
      <c r="Q1432" s="1">
        <v>19</v>
      </c>
      <c r="R1432" s="1">
        <v>7</v>
      </c>
      <c r="S1432" s="1">
        <v>2</v>
      </c>
      <c r="T1432" s="1">
        <v>7</v>
      </c>
      <c r="U1432" s="1">
        <v>15</v>
      </c>
      <c r="W1432" s="1">
        <v>4</v>
      </c>
      <c r="X1432" s="1">
        <v>14</v>
      </c>
      <c r="Y1432" s="1">
        <v>2</v>
      </c>
      <c r="AA1432" s="1">
        <v>21</v>
      </c>
      <c r="AN1432" s="7">
        <f>IF(Q1432&gt;0,RANK(Q1432,(N1432:P1432,Q1432:AL1432)),0)</f>
        <v>5</v>
      </c>
      <c r="AO1432" s="7">
        <f>IF(R1432&gt;0,RANK(R1432,(N1432:P1432,Q1432:AL1432)),0)</f>
        <v>8</v>
      </c>
      <c r="AP1432" s="7">
        <f>IF(S1432&gt;0,RANK(S1432,(N1432:P1432,Q1432:AL1432)),0)</f>
        <v>11</v>
      </c>
      <c r="AQ1432" s="7">
        <f>IF(T1432&gt;0,RANK(T1432,(N1432:P1432,Q1432:AL1432)),0)</f>
        <v>8</v>
      </c>
      <c r="AR1432" s="2">
        <f t="shared" si="551"/>
        <v>1.2722646310432571E-3</v>
      </c>
      <c r="AS1432" s="2">
        <f t="shared" si="552"/>
        <v>4.6872907459488417E-4</v>
      </c>
      <c r="AT1432" s="2">
        <f t="shared" si="553"/>
        <v>1.3392259274139549E-4</v>
      </c>
      <c r="AU1432" s="2">
        <f t="shared" si="554"/>
        <v>4.6872907459488417E-4</v>
      </c>
      <c r="AW1432" t="s">
        <v>1877</v>
      </c>
      <c r="AX1432" t="s">
        <v>3014</v>
      </c>
      <c r="BA1432" s="127">
        <v>27</v>
      </c>
      <c r="BB1432" s="130">
        <v>121</v>
      </c>
      <c r="BC1432" s="131">
        <f t="shared" si="534"/>
        <v>27121</v>
      </c>
      <c r="BE1432" s="7" t="s">
        <v>3271</v>
      </c>
    </row>
    <row r="1433" spans="1:57" hidden="1" outlineLevel="1" x14ac:dyDescent="0.2">
      <c r="A1433" t="s">
        <v>1151</v>
      </c>
      <c r="B1433" t="s">
        <v>3014</v>
      </c>
      <c r="C1433" s="1">
        <f t="shared" si="545"/>
        <v>5970</v>
      </c>
      <c r="D1433" s="7">
        <f>RANK(N1433,(N1433:P1433,Q1433:AL1433))</f>
        <v>1</v>
      </c>
      <c r="E1433" s="7">
        <f>RANK(O1433,(N1433:P1433,Q1433:AL1433))</f>
        <v>2</v>
      </c>
      <c r="F1433" s="7">
        <f>IF(P1433&gt;0,RANK(P1433,(N1433:P1433,Q1433:AL1433)),0)</f>
        <v>3</v>
      </c>
      <c r="G1433" s="1">
        <f t="shared" si="546"/>
        <v>733</v>
      </c>
      <c r="H1433" s="2">
        <f t="shared" si="555"/>
        <v>0.12278056951423785</v>
      </c>
      <c r="I1433" s="2"/>
      <c r="J1433" s="2">
        <f t="shared" si="547"/>
        <v>0.43869346733668341</v>
      </c>
      <c r="K1433" s="2">
        <f t="shared" si="548"/>
        <v>0.31591289782244558</v>
      </c>
      <c r="L1433" s="2">
        <f t="shared" si="549"/>
        <v>0.23283082077051925</v>
      </c>
      <c r="M1433" s="2">
        <f t="shared" si="550"/>
        <v>1.2562814070351813E-2</v>
      </c>
      <c r="N1433" s="1">
        <v>2619</v>
      </c>
      <c r="O1433" s="1">
        <v>1886</v>
      </c>
      <c r="P1433" s="1">
        <v>1390</v>
      </c>
      <c r="Q1433" s="1">
        <v>5</v>
      </c>
      <c r="R1433" s="1">
        <v>50</v>
      </c>
      <c r="T1433" s="1">
        <v>1</v>
      </c>
      <c r="U1433" s="1">
        <v>9</v>
      </c>
      <c r="W1433" s="1">
        <v>2</v>
      </c>
      <c r="X1433" s="1">
        <v>1</v>
      </c>
      <c r="Y1433" s="1">
        <v>2</v>
      </c>
      <c r="AA1433" s="1">
        <v>5</v>
      </c>
      <c r="AN1433" s="7">
        <f>IF(Q1433&gt;0,RANK(Q1433,(N1433:P1433,Q1433:AL1433)),0)</f>
        <v>6</v>
      </c>
      <c r="AO1433" s="7">
        <f>IF(R1433&gt;0,RANK(R1433,(N1433:P1433,Q1433:AL1433)),0)</f>
        <v>4</v>
      </c>
      <c r="AP1433" s="7">
        <f>IF(S1433&gt;0,RANK(S1433,(N1433:P1433,Q1433:AL1433)),0)</f>
        <v>0</v>
      </c>
      <c r="AQ1433" s="7">
        <f>IF(T1433&gt;0,RANK(T1433,(N1433:P1433,Q1433:AL1433)),0)</f>
        <v>10</v>
      </c>
      <c r="AR1433" s="2">
        <f t="shared" si="551"/>
        <v>8.375209380234506E-4</v>
      </c>
      <c r="AS1433" s="2">
        <f t="shared" si="552"/>
        <v>8.3752093802345051E-3</v>
      </c>
      <c r="AT1433" s="2">
        <f t="shared" si="553"/>
        <v>0</v>
      </c>
      <c r="AU1433" s="2">
        <f t="shared" si="554"/>
        <v>1.6750418760469013E-4</v>
      </c>
      <c r="AW1433" t="s">
        <v>1151</v>
      </c>
      <c r="AX1433" t="s">
        <v>3014</v>
      </c>
      <c r="BA1433" s="127">
        <v>27</v>
      </c>
      <c r="BB1433" s="130">
        <v>123</v>
      </c>
      <c r="BC1433" s="131">
        <f t="shared" si="534"/>
        <v>27123</v>
      </c>
      <c r="BE1433" s="7" t="s">
        <v>3271</v>
      </c>
    </row>
    <row r="1434" spans="1:57" hidden="1" outlineLevel="1" x14ac:dyDescent="0.2">
      <c r="A1434" t="s">
        <v>650</v>
      </c>
      <c r="B1434" t="s">
        <v>3014</v>
      </c>
      <c r="C1434" s="1">
        <f t="shared" si="545"/>
        <v>251915</v>
      </c>
      <c r="D1434" s="7">
        <f>RANK(N1434,(N1434:P1434,Q1434:AL1434))</f>
        <v>1</v>
      </c>
      <c r="E1434" s="7">
        <f>RANK(O1434,(N1434:P1434,Q1434:AL1434))</f>
        <v>2</v>
      </c>
      <c r="F1434" s="7">
        <f>IF(P1434&gt;0,RANK(P1434,(N1434:P1434,Q1434:AL1434)),0)</f>
        <v>3</v>
      </c>
      <c r="G1434" s="1">
        <f t="shared" si="546"/>
        <v>62726</v>
      </c>
      <c r="H1434" s="2">
        <f t="shared" si="555"/>
        <v>0.24899668538991326</v>
      </c>
      <c r="I1434" s="2"/>
      <c r="J1434" s="2">
        <f t="shared" si="547"/>
        <v>0.51974673997181586</v>
      </c>
      <c r="K1434" s="2">
        <f t="shared" si="548"/>
        <v>0.2707500545819026</v>
      </c>
      <c r="L1434" s="2">
        <f t="shared" si="549"/>
        <v>0.20148462775142409</v>
      </c>
      <c r="M1434" s="2">
        <f t="shared" si="550"/>
        <v>8.0185776948574483E-3</v>
      </c>
      <c r="N1434" s="1">
        <v>130932</v>
      </c>
      <c r="O1434" s="1">
        <v>68206</v>
      </c>
      <c r="P1434" s="1">
        <v>50757</v>
      </c>
      <c r="Q1434" s="1">
        <v>490</v>
      </c>
      <c r="R1434" s="1">
        <v>254</v>
      </c>
      <c r="S1434" s="1">
        <v>226</v>
      </c>
      <c r="T1434" s="1">
        <v>66</v>
      </c>
      <c r="U1434" s="1">
        <v>144</v>
      </c>
      <c r="W1434" s="1">
        <v>51</v>
      </c>
      <c r="X1434" s="1">
        <v>143</v>
      </c>
      <c r="Y1434" s="1">
        <v>351</v>
      </c>
      <c r="AA1434" s="1">
        <v>295</v>
      </c>
      <c r="AN1434" s="7">
        <f>IF(Q1434&gt;0,RANK(Q1434,(N1434:P1434,Q1434:AL1434)),0)</f>
        <v>4</v>
      </c>
      <c r="AO1434" s="7">
        <f>IF(R1434&gt;0,RANK(R1434,(N1434:P1434,Q1434:AL1434)),0)</f>
        <v>7</v>
      </c>
      <c r="AP1434" s="7">
        <f>IF(S1434&gt;0,RANK(S1434,(N1434:P1434,Q1434:AL1434)),0)</f>
        <v>8</v>
      </c>
      <c r="AQ1434" s="7">
        <f>IF(T1434&gt;0,RANK(T1434,(N1434:P1434,Q1434:AL1434)),0)</f>
        <v>11</v>
      </c>
      <c r="AR1434" s="2">
        <f t="shared" si="551"/>
        <v>1.9451005299406547E-3</v>
      </c>
      <c r="AS1434" s="2">
        <f t="shared" si="552"/>
        <v>1.0082766012345435E-3</v>
      </c>
      <c r="AT1434" s="2">
        <f t="shared" si="553"/>
        <v>8.971279995236488E-4</v>
      </c>
      <c r="AU1434" s="2">
        <f t="shared" si="554"/>
        <v>2.6199313260425144E-4</v>
      </c>
      <c r="AW1434" t="s">
        <v>650</v>
      </c>
      <c r="AX1434" t="s">
        <v>3014</v>
      </c>
      <c r="BA1434" s="127">
        <v>27</v>
      </c>
      <c r="BB1434" s="130">
        <v>125</v>
      </c>
      <c r="BC1434" s="131">
        <f t="shared" si="534"/>
        <v>27125</v>
      </c>
      <c r="BE1434" s="7" t="s">
        <v>3271</v>
      </c>
    </row>
    <row r="1435" spans="1:57" hidden="1" outlineLevel="1" x14ac:dyDescent="0.2">
      <c r="A1435" t="s">
        <v>2886</v>
      </c>
      <c r="B1435" t="s">
        <v>3014</v>
      </c>
      <c r="C1435" s="1">
        <f t="shared" si="545"/>
        <v>2201</v>
      </c>
      <c r="D1435" s="7">
        <f>RANK(N1435,(N1435:P1435,Q1435:AL1435))</f>
        <v>1</v>
      </c>
      <c r="E1435" s="7">
        <f>RANK(O1435,(N1435:P1435,Q1435:AL1435))</f>
        <v>2</v>
      </c>
      <c r="F1435" s="7">
        <f>IF(P1435&gt;0,RANK(P1435,(N1435:P1435,Q1435:AL1435)),0)</f>
        <v>3</v>
      </c>
      <c r="G1435" s="1">
        <f t="shared" si="546"/>
        <v>329</v>
      </c>
      <c r="H1435" s="2">
        <f t="shared" si="555"/>
        <v>0.14947751022262609</v>
      </c>
      <c r="I1435" s="2"/>
      <c r="J1435" s="2">
        <f t="shared" si="547"/>
        <v>0.46342571558382556</v>
      </c>
      <c r="K1435" s="2">
        <f t="shared" si="548"/>
        <v>0.31394820536119944</v>
      </c>
      <c r="L1435" s="2">
        <f t="shared" si="549"/>
        <v>0.21444797819173103</v>
      </c>
      <c r="M1435" s="2">
        <f t="shared" si="550"/>
        <v>8.1781008632440255E-3</v>
      </c>
      <c r="N1435" s="1">
        <v>1020</v>
      </c>
      <c r="O1435" s="1">
        <v>691</v>
      </c>
      <c r="P1435" s="1">
        <v>472</v>
      </c>
      <c r="Q1435" s="1">
        <v>2</v>
      </c>
      <c r="R1435" s="1">
        <v>7</v>
      </c>
      <c r="U1435" s="1">
        <v>1</v>
      </c>
      <c r="W1435" s="1">
        <v>1</v>
      </c>
      <c r="Y1435" s="1">
        <v>4</v>
      </c>
      <c r="AA1435" s="1">
        <v>3</v>
      </c>
      <c r="AN1435" s="7">
        <f>IF(Q1435&gt;0,RANK(Q1435,(N1435:P1435,Q1435:AL1435)),0)</f>
        <v>7</v>
      </c>
      <c r="AO1435" s="7">
        <f>IF(R1435&gt;0,RANK(R1435,(N1435:P1435,Q1435:AL1435)),0)</f>
        <v>4</v>
      </c>
      <c r="AP1435" s="7">
        <f>IF(S1435&gt;0,RANK(S1435,(N1435:P1435,Q1435:AL1435)),0)</f>
        <v>0</v>
      </c>
      <c r="AQ1435" s="7">
        <f>IF(T1435&gt;0,RANK(T1435,(N1435:P1435,Q1435:AL1435)),0)</f>
        <v>0</v>
      </c>
      <c r="AR1435" s="2">
        <f t="shared" si="551"/>
        <v>9.0867787369377552E-4</v>
      </c>
      <c r="AS1435" s="2">
        <f t="shared" si="552"/>
        <v>3.1803725579282144E-3</v>
      </c>
      <c r="AT1435" s="2">
        <f t="shared" si="553"/>
        <v>0</v>
      </c>
      <c r="AU1435" s="2">
        <f t="shared" si="554"/>
        <v>0</v>
      </c>
      <c r="AW1435" t="s">
        <v>2886</v>
      </c>
      <c r="AX1435" t="s">
        <v>3014</v>
      </c>
      <c r="BA1435" s="127">
        <v>27</v>
      </c>
      <c r="BB1435" s="130">
        <v>127</v>
      </c>
      <c r="BC1435" s="131">
        <f t="shared" si="534"/>
        <v>27127</v>
      </c>
      <c r="BE1435" s="7" t="s">
        <v>3271</v>
      </c>
    </row>
    <row r="1436" spans="1:57" hidden="1" outlineLevel="1" x14ac:dyDescent="0.2">
      <c r="A1436" t="s">
        <v>1058</v>
      </c>
      <c r="B1436" t="s">
        <v>3014</v>
      </c>
      <c r="C1436" s="1">
        <f t="shared" si="545"/>
        <v>8913</v>
      </c>
      <c r="D1436" s="7">
        <f>RANK(N1436,(N1436:P1436,Q1436:AL1436))</f>
        <v>2</v>
      </c>
      <c r="E1436" s="7">
        <f>RANK(O1436,(N1436:P1436,Q1436:AL1436))</f>
        <v>1</v>
      </c>
      <c r="F1436" s="7">
        <f>IF(P1436&gt;0,RANK(P1436,(N1436:P1436,Q1436:AL1436)),0)</f>
        <v>3</v>
      </c>
      <c r="G1436" s="1">
        <f t="shared" si="546"/>
        <v>668</v>
      </c>
      <c r="H1436" s="2">
        <f t="shared" si="555"/>
        <v>7.4946707057107598E-2</v>
      </c>
      <c r="I1436" s="2"/>
      <c r="J1436" s="2">
        <f t="shared" si="547"/>
        <v>0.30741613373723775</v>
      </c>
      <c r="K1436" s="2">
        <f t="shared" si="548"/>
        <v>0.38236284079434535</v>
      </c>
      <c r="L1436" s="2">
        <f t="shared" si="549"/>
        <v>0.30405026365982274</v>
      </c>
      <c r="M1436" s="2">
        <f t="shared" si="550"/>
        <v>6.1707618085941607E-3</v>
      </c>
      <c r="N1436" s="1">
        <v>2740</v>
      </c>
      <c r="O1436" s="1">
        <v>3408</v>
      </c>
      <c r="P1436" s="1">
        <v>2710</v>
      </c>
      <c r="Q1436" s="1">
        <v>7</v>
      </c>
      <c r="R1436" s="1">
        <v>13</v>
      </c>
      <c r="T1436" s="1">
        <v>3</v>
      </c>
      <c r="U1436" s="1">
        <v>3</v>
      </c>
      <c r="W1436" s="1">
        <v>16</v>
      </c>
      <c r="X1436" s="1">
        <v>1</v>
      </c>
      <c r="Y1436" s="1">
        <v>8</v>
      </c>
      <c r="AA1436" s="1">
        <v>4</v>
      </c>
      <c r="AN1436" s="7">
        <f>IF(Q1436&gt;0,RANK(Q1436,(N1436:P1436,Q1436:AL1436)),0)</f>
        <v>7</v>
      </c>
      <c r="AO1436" s="7">
        <f>IF(R1436&gt;0,RANK(R1436,(N1436:P1436,Q1436:AL1436)),0)</f>
        <v>5</v>
      </c>
      <c r="AP1436" s="7">
        <f>IF(S1436&gt;0,RANK(S1436,(N1436:P1436,Q1436:AL1436)),0)</f>
        <v>0</v>
      </c>
      <c r="AQ1436" s="7">
        <f>IF(T1436&gt;0,RANK(T1436,(N1436:P1436,Q1436:AL1436)),0)</f>
        <v>9</v>
      </c>
      <c r="AR1436" s="2">
        <f t="shared" si="551"/>
        <v>7.8536968473016944E-4</v>
      </c>
      <c r="AS1436" s="2">
        <f t="shared" si="552"/>
        <v>1.4585437002131718E-3</v>
      </c>
      <c r="AT1436" s="2">
        <f t="shared" si="553"/>
        <v>0</v>
      </c>
      <c r="AU1436" s="2">
        <f t="shared" si="554"/>
        <v>3.3658700774150119E-4</v>
      </c>
      <c r="AW1436" t="s">
        <v>1058</v>
      </c>
      <c r="AX1436" t="s">
        <v>3014</v>
      </c>
      <c r="BA1436" s="127">
        <v>27</v>
      </c>
      <c r="BB1436" s="130">
        <v>129</v>
      </c>
      <c r="BC1436" s="131">
        <f t="shared" ref="BC1436:BC1458" si="556">BA1436*1000+BB1436</f>
        <v>27129</v>
      </c>
      <c r="BE1436" s="7" t="s">
        <v>3271</v>
      </c>
    </row>
    <row r="1437" spans="1:57" hidden="1" outlineLevel="1" x14ac:dyDescent="0.2">
      <c r="A1437" t="s">
        <v>1059</v>
      </c>
      <c r="B1437" t="s">
        <v>3014</v>
      </c>
      <c r="C1437" s="1">
        <f t="shared" ref="C1437:C1460" si="557">SUM(N1437:AL1437)</f>
        <v>8920</v>
      </c>
      <c r="D1437" s="7">
        <f>RANK(N1437,(N1437:P1437,Q1437:AL1437))</f>
        <v>1</v>
      </c>
      <c r="E1437" s="7">
        <f>RANK(O1437,(N1437:P1437,Q1437:AL1437))</f>
        <v>2</v>
      </c>
      <c r="F1437" s="7">
        <f>IF(P1437&gt;0,RANK(P1437,(N1437:P1437,Q1437:AL1437)),0)</f>
        <v>3</v>
      </c>
      <c r="G1437" s="1">
        <f t="shared" ref="G1437:G1460" si="558">MAX(N1437:P1437)-LARGE(N1437:P1437,2)</f>
        <v>562</v>
      </c>
      <c r="H1437" s="2">
        <f t="shared" si="555"/>
        <v>6.3004484304932731E-2</v>
      </c>
      <c r="I1437" s="2"/>
      <c r="J1437" s="2">
        <f t="shared" ref="J1437:J1460" si="559">IF($C1437=0,"-",N1437/$C1437)</f>
        <v>0.38273542600896859</v>
      </c>
      <c r="K1437" s="2">
        <f t="shared" ref="K1437:K1460" si="560">IF($C1437=0,"-",O1437/$C1437)</f>
        <v>0.31973094170403588</v>
      </c>
      <c r="L1437" s="2">
        <f t="shared" ref="L1437:L1460" si="561">IF($C1437=0,"-",P1437/$C1437)</f>
        <v>0.29125560538116591</v>
      </c>
      <c r="M1437" s="2">
        <f t="shared" ref="M1437:M1460" si="562">IF(C1437=0,"-",(1-J1437-K1437-L1437))</f>
        <v>6.2780269058296256E-3</v>
      </c>
      <c r="N1437" s="1">
        <v>3414</v>
      </c>
      <c r="O1437" s="1">
        <v>2852</v>
      </c>
      <c r="P1437" s="1">
        <v>2598</v>
      </c>
      <c r="Q1437" s="1">
        <v>5</v>
      </c>
      <c r="R1437" s="1">
        <v>14</v>
      </c>
      <c r="S1437" s="1">
        <v>2</v>
      </c>
      <c r="T1437" s="1">
        <v>8</v>
      </c>
      <c r="U1437" s="1">
        <v>6</v>
      </c>
      <c r="W1437" s="1">
        <v>5</v>
      </c>
      <c r="X1437" s="1">
        <v>2</v>
      </c>
      <c r="Y1437" s="1">
        <v>8</v>
      </c>
      <c r="AA1437" s="1">
        <v>6</v>
      </c>
      <c r="AN1437" s="7">
        <f>IF(Q1437&gt;0,RANK(Q1437,(N1437:P1437,Q1437:AL1437)),0)</f>
        <v>9</v>
      </c>
      <c r="AO1437" s="7">
        <f>IF(R1437&gt;0,RANK(R1437,(N1437:P1437,Q1437:AL1437)),0)</f>
        <v>4</v>
      </c>
      <c r="AP1437" s="7">
        <f>IF(S1437&gt;0,RANK(S1437,(N1437:P1437,Q1437:AL1437)),0)</f>
        <v>11</v>
      </c>
      <c r="AQ1437" s="7">
        <f>IF(T1437&gt;0,RANK(T1437,(N1437:P1437,Q1437:AL1437)),0)</f>
        <v>5</v>
      </c>
      <c r="AR1437" s="2">
        <f t="shared" ref="AR1437:AR1460" si="563">IF($C1437=0,"-",Q1437/$C1437)</f>
        <v>5.6053811659192824E-4</v>
      </c>
      <c r="AS1437" s="2">
        <f t="shared" ref="AS1437:AS1460" si="564">IF($C1437=0,"-",R1437/$C1437)</f>
        <v>1.569506726457399E-3</v>
      </c>
      <c r="AT1437" s="2">
        <f t="shared" ref="AT1437:AT1460" si="565">IF($C1437=0,"-",S1437/$C1437)</f>
        <v>2.242152466367713E-4</v>
      </c>
      <c r="AU1437" s="2">
        <f t="shared" ref="AU1437:AU1460" si="566">IF($C1437=0,"-",T1437/$C1437)</f>
        <v>8.9686098654708521E-4</v>
      </c>
      <c r="AW1437" t="s">
        <v>1059</v>
      </c>
      <c r="AX1437" t="s">
        <v>3014</v>
      </c>
      <c r="BA1437" s="127">
        <v>27</v>
      </c>
      <c r="BB1437" s="130">
        <v>131</v>
      </c>
      <c r="BC1437" s="131">
        <f t="shared" si="556"/>
        <v>27131</v>
      </c>
      <c r="BE1437" s="7" t="s">
        <v>3271</v>
      </c>
    </row>
    <row r="1438" spans="1:57" hidden="1" outlineLevel="1" x14ac:dyDescent="0.2">
      <c r="A1438" t="s">
        <v>1566</v>
      </c>
      <c r="B1438" t="s">
        <v>3014</v>
      </c>
      <c r="C1438" s="1">
        <f t="shared" si="557"/>
        <v>24113</v>
      </c>
      <c r="D1438" s="7">
        <f>RANK(N1438,(N1438:P1438,Q1438:AL1438))</f>
        <v>1</v>
      </c>
      <c r="E1438" s="7">
        <f>RANK(O1438,(N1438:P1438,Q1438:AL1438))</f>
        <v>2</v>
      </c>
      <c r="F1438" s="7">
        <f>IF(P1438&gt;0,RANK(P1438,(N1438:P1438,Q1438:AL1438)),0)</f>
        <v>3</v>
      </c>
      <c r="G1438" s="1">
        <f t="shared" si="558"/>
        <v>3893</v>
      </c>
      <c r="H1438" s="2">
        <f t="shared" si="555"/>
        <v>0.16144818147887033</v>
      </c>
      <c r="I1438" s="2"/>
      <c r="J1438" s="2">
        <f t="shared" si="559"/>
        <v>0.45237009082237795</v>
      </c>
      <c r="K1438" s="2">
        <f t="shared" si="560"/>
        <v>0.29092190934350765</v>
      </c>
      <c r="L1438" s="2">
        <f t="shared" si="561"/>
        <v>0.2511923029071455</v>
      </c>
      <c r="M1438" s="2">
        <f t="shared" si="562"/>
        <v>5.5156969269688494E-3</v>
      </c>
      <c r="N1438" s="1">
        <v>10908</v>
      </c>
      <c r="O1438" s="1">
        <v>7015</v>
      </c>
      <c r="P1438" s="1">
        <v>6057</v>
      </c>
      <c r="Q1438" s="1">
        <v>33</v>
      </c>
      <c r="R1438" s="1">
        <v>15</v>
      </c>
      <c r="S1438" s="1">
        <v>4</v>
      </c>
      <c r="T1438" s="1">
        <v>1</v>
      </c>
      <c r="U1438" s="1">
        <v>15</v>
      </c>
      <c r="W1438" s="1">
        <v>4</v>
      </c>
      <c r="X1438" s="1">
        <v>14</v>
      </c>
      <c r="Y1438" s="1">
        <v>29</v>
      </c>
      <c r="AA1438" s="1">
        <v>18</v>
      </c>
      <c r="AN1438" s="7">
        <f>IF(Q1438&gt;0,RANK(Q1438,(N1438:P1438,Q1438:AL1438)),0)</f>
        <v>4</v>
      </c>
      <c r="AO1438" s="7">
        <f>IF(R1438&gt;0,RANK(R1438,(N1438:P1438,Q1438:AL1438)),0)</f>
        <v>7</v>
      </c>
      <c r="AP1438" s="7">
        <f>IF(S1438&gt;0,RANK(S1438,(N1438:P1438,Q1438:AL1438)),0)</f>
        <v>10</v>
      </c>
      <c r="AQ1438" s="7">
        <f>IF(T1438&gt;0,RANK(T1438,(N1438:P1438,Q1438:AL1438)),0)</f>
        <v>12</v>
      </c>
      <c r="AR1438" s="2">
        <f t="shared" si="563"/>
        <v>1.3685563803757309E-3</v>
      </c>
      <c r="AS1438" s="2">
        <f t="shared" si="564"/>
        <v>6.2207108198896865E-4</v>
      </c>
      <c r="AT1438" s="2">
        <f t="shared" si="565"/>
        <v>1.6588562186372496E-4</v>
      </c>
      <c r="AU1438" s="2">
        <f t="shared" si="566"/>
        <v>4.147140546593124E-5</v>
      </c>
      <c r="AW1438" t="s">
        <v>1566</v>
      </c>
      <c r="AX1438" t="s">
        <v>3014</v>
      </c>
      <c r="BA1438" s="127">
        <v>27</v>
      </c>
      <c r="BB1438" s="130">
        <v>133</v>
      </c>
      <c r="BC1438" s="131">
        <f t="shared" si="556"/>
        <v>27133</v>
      </c>
      <c r="BE1438" s="7" t="s">
        <v>3271</v>
      </c>
    </row>
    <row r="1439" spans="1:57" hidden="1" outlineLevel="1" x14ac:dyDescent="0.2">
      <c r="A1439" t="s">
        <v>1908</v>
      </c>
      <c r="B1439" t="s">
        <v>3014</v>
      </c>
      <c r="C1439" s="1">
        <f t="shared" si="557"/>
        <v>5338</v>
      </c>
      <c r="D1439" s="7">
        <f>RANK(N1439,(N1439:P1439,Q1439:AL1439))</f>
        <v>2</v>
      </c>
      <c r="E1439" s="7">
        <f>RANK(O1439,(N1439:P1439,Q1439:AL1439))</f>
        <v>1</v>
      </c>
      <c r="F1439" s="7">
        <f>IF(P1439&gt;0,RANK(P1439,(N1439:P1439,Q1439:AL1439)),0)</f>
        <v>3</v>
      </c>
      <c r="G1439" s="1">
        <f t="shared" si="558"/>
        <v>59</v>
      </c>
      <c r="H1439" s="2">
        <f t="shared" si="555"/>
        <v>1.105282877482203E-2</v>
      </c>
      <c r="I1439" s="2"/>
      <c r="J1439" s="2">
        <f t="shared" si="559"/>
        <v>0.37579617834394907</v>
      </c>
      <c r="K1439" s="2">
        <f t="shared" si="560"/>
        <v>0.38684900711877107</v>
      </c>
      <c r="L1439" s="2">
        <f t="shared" si="561"/>
        <v>0.23304608467590859</v>
      </c>
      <c r="M1439" s="2">
        <f t="shared" si="562"/>
        <v>4.3087298613712632E-3</v>
      </c>
      <c r="N1439" s="1">
        <v>2006</v>
      </c>
      <c r="O1439" s="1">
        <v>2065</v>
      </c>
      <c r="P1439" s="1">
        <v>1244</v>
      </c>
      <c r="Q1439" s="1">
        <v>2</v>
      </c>
      <c r="R1439" s="1">
        <v>5</v>
      </c>
      <c r="S1439" s="1">
        <v>1</v>
      </c>
      <c r="T1439" s="1">
        <v>2</v>
      </c>
      <c r="U1439" s="1">
        <v>5</v>
      </c>
      <c r="W1439" s="1">
        <v>2</v>
      </c>
      <c r="X1439" s="1">
        <v>2</v>
      </c>
      <c r="Y1439" s="1">
        <v>1</v>
      </c>
      <c r="AA1439" s="1">
        <v>3</v>
      </c>
      <c r="AN1439" s="7">
        <f>IF(Q1439&gt;0,RANK(Q1439,(N1439:P1439,Q1439:AL1439)),0)</f>
        <v>7</v>
      </c>
      <c r="AO1439" s="7">
        <f>IF(R1439&gt;0,RANK(R1439,(N1439:P1439,Q1439:AL1439)),0)</f>
        <v>4</v>
      </c>
      <c r="AP1439" s="7">
        <f>IF(S1439&gt;0,RANK(S1439,(N1439:P1439,Q1439:AL1439)),0)</f>
        <v>11</v>
      </c>
      <c r="AQ1439" s="7">
        <f>IF(T1439&gt;0,RANK(T1439,(N1439:P1439,Q1439:AL1439)),0)</f>
        <v>7</v>
      </c>
      <c r="AR1439" s="2">
        <f t="shared" si="563"/>
        <v>3.7467216185837392E-4</v>
      </c>
      <c r="AS1439" s="2">
        <f t="shared" si="564"/>
        <v>9.3668040464593477E-4</v>
      </c>
      <c r="AT1439" s="2">
        <f t="shared" si="565"/>
        <v>1.8733608092918696E-4</v>
      </c>
      <c r="AU1439" s="2">
        <f t="shared" si="566"/>
        <v>3.7467216185837392E-4</v>
      </c>
      <c r="AW1439" t="s">
        <v>1908</v>
      </c>
      <c r="AX1439" t="s">
        <v>3014</v>
      </c>
      <c r="BA1439" s="127">
        <v>27</v>
      </c>
      <c r="BB1439" s="130">
        <v>135</v>
      </c>
      <c r="BC1439" s="131">
        <f t="shared" si="556"/>
        <v>27135</v>
      </c>
      <c r="BE1439" s="7" t="s">
        <v>3271</v>
      </c>
    </row>
    <row r="1440" spans="1:57" hidden="1" outlineLevel="1" x14ac:dyDescent="0.2">
      <c r="A1440" t="s">
        <v>847</v>
      </c>
      <c r="B1440" t="s">
        <v>3014</v>
      </c>
      <c r="C1440" s="1">
        <f t="shared" si="557"/>
        <v>7269</v>
      </c>
      <c r="D1440" s="7">
        <f>RANK(N1440,(N1440:P1440,Q1440:AL1440))</f>
        <v>2</v>
      </c>
      <c r="E1440" s="7">
        <f>RANK(O1440,(N1440:P1440,Q1440:AL1440))</f>
        <v>1</v>
      </c>
      <c r="F1440" s="7">
        <f>IF(P1440&gt;0,RANK(P1440,(N1440:P1440,Q1440:AL1440)),0)</f>
        <v>3</v>
      </c>
      <c r="G1440" s="1">
        <f t="shared" si="558"/>
        <v>439</v>
      </c>
      <c r="H1440" s="2">
        <f t="shared" si="555"/>
        <v>6.0393451643967533E-2</v>
      </c>
      <c r="I1440" s="2"/>
      <c r="J1440" s="2">
        <f t="shared" si="559"/>
        <v>0.32274040445728436</v>
      </c>
      <c r="K1440" s="2">
        <f t="shared" si="560"/>
        <v>0.38313385610125189</v>
      </c>
      <c r="L1440" s="2">
        <f t="shared" si="561"/>
        <v>0.28876048975099738</v>
      </c>
      <c r="M1440" s="2">
        <f t="shared" si="562"/>
        <v>5.3652496904663671E-3</v>
      </c>
      <c r="N1440" s="1">
        <v>2346</v>
      </c>
      <c r="O1440" s="1">
        <v>2785</v>
      </c>
      <c r="P1440" s="1">
        <v>2099</v>
      </c>
      <c r="Q1440" s="1">
        <v>5</v>
      </c>
      <c r="R1440" s="1">
        <v>11</v>
      </c>
      <c r="S1440" s="1">
        <v>1</v>
      </c>
      <c r="T1440" s="1">
        <v>4</v>
      </c>
      <c r="U1440" s="1">
        <v>3</v>
      </c>
      <c r="W1440" s="1">
        <v>3</v>
      </c>
      <c r="X1440" s="1">
        <v>2</v>
      </c>
      <c r="Y1440" s="1">
        <v>5</v>
      </c>
      <c r="AA1440" s="1">
        <v>5</v>
      </c>
      <c r="AN1440" s="7">
        <f>IF(Q1440&gt;0,RANK(Q1440,(N1440:P1440,Q1440:AL1440)),0)</f>
        <v>5</v>
      </c>
      <c r="AO1440" s="7">
        <f>IF(R1440&gt;0,RANK(R1440,(N1440:P1440,Q1440:AL1440)),0)</f>
        <v>4</v>
      </c>
      <c r="AP1440" s="7">
        <f>IF(S1440&gt;0,RANK(S1440,(N1440:P1440,Q1440:AL1440)),0)</f>
        <v>12</v>
      </c>
      <c r="AQ1440" s="7">
        <f>IF(T1440&gt;0,RANK(T1440,(N1440:P1440,Q1440:AL1440)),0)</f>
        <v>8</v>
      </c>
      <c r="AR1440" s="2">
        <f t="shared" si="563"/>
        <v>6.8785252441876457E-4</v>
      </c>
      <c r="AS1440" s="2">
        <f t="shared" si="564"/>
        <v>1.5132755537212821E-3</v>
      </c>
      <c r="AT1440" s="2">
        <f t="shared" si="565"/>
        <v>1.3757050488375291E-4</v>
      </c>
      <c r="AU1440" s="2">
        <f t="shared" si="566"/>
        <v>5.5028201953501166E-4</v>
      </c>
      <c r="AW1440" t="s">
        <v>847</v>
      </c>
      <c r="AX1440" t="s">
        <v>3014</v>
      </c>
      <c r="BA1440" s="127">
        <v>27</v>
      </c>
      <c r="BB1440" s="130">
        <v>137</v>
      </c>
      <c r="BC1440" s="131">
        <f t="shared" si="556"/>
        <v>27137</v>
      </c>
      <c r="BE1440" s="7" t="s">
        <v>3271</v>
      </c>
    </row>
    <row r="1441" spans="1:57" hidden="1" outlineLevel="1" x14ac:dyDescent="0.2">
      <c r="A1441" t="s">
        <v>848</v>
      </c>
      <c r="B1441" t="s">
        <v>3014</v>
      </c>
      <c r="C1441" s="1">
        <f t="shared" si="557"/>
        <v>108815</v>
      </c>
      <c r="D1441" s="7">
        <f>RANK(N1441,(N1441:P1441,Q1441:AL1441))</f>
        <v>1</v>
      </c>
      <c r="E1441" s="7">
        <f>RANK(O1441,(N1441:P1441,Q1441:AL1441))</f>
        <v>2</v>
      </c>
      <c r="F1441" s="7">
        <f>IF(P1441&gt;0,RANK(P1441,(N1441:P1441,Q1441:AL1441)),0)</f>
        <v>3</v>
      </c>
      <c r="G1441" s="1">
        <f t="shared" si="558"/>
        <v>37234</v>
      </c>
      <c r="H1441" s="2">
        <f t="shared" si="555"/>
        <v>0.34217708955566789</v>
      </c>
      <c r="I1441" s="2"/>
      <c r="J1441" s="2">
        <f t="shared" si="559"/>
        <v>0.5680558746496347</v>
      </c>
      <c r="K1441" s="2">
        <f t="shared" si="560"/>
        <v>0.22587878509396683</v>
      </c>
      <c r="L1441" s="2">
        <f t="shared" si="561"/>
        <v>0.19954969443550982</v>
      </c>
      <c r="M1441" s="2">
        <f t="shared" si="562"/>
        <v>6.5156458208886492E-3</v>
      </c>
      <c r="N1441" s="1">
        <v>61813</v>
      </c>
      <c r="O1441" s="1">
        <v>24579</v>
      </c>
      <c r="P1441" s="1">
        <v>21714</v>
      </c>
      <c r="Q1441" s="1">
        <v>182</v>
      </c>
      <c r="R1441" s="1">
        <v>83</v>
      </c>
      <c r="S1441" s="1">
        <v>30</v>
      </c>
      <c r="T1441" s="1">
        <v>49</v>
      </c>
      <c r="U1441" s="1">
        <v>62</v>
      </c>
      <c r="W1441" s="1">
        <v>32</v>
      </c>
      <c r="X1441" s="1">
        <v>57</v>
      </c>
      <c r="Y1441" s="1">
        <v>89</v>
      </c>
      <c r="AA1441" s="1">
        <v>125</v>
      </c>
      <c r="AN1441" s="7">
        <f>IF(Q1441&gt;0,RANK(Q1441,(N1441:P1441,Q1441:AL1441)),0)</f>
        <v>4</v>
      </c>
      <c r="AO1441" s="7">
        <f>IF(R1441&gt;0,RANK(R1441,(N1441:P1441,Q1441:AL1441)),0)</f>
        <v>7</v>
      </c>
      <c r="AP1441" s="7">
        <f>IF(S1441&gt;0,RANK(S1441,(N1441:P1441,Q1441:AL1441)),0)</f>
        <v>12</v>
      </c>
      <c r="AQ1441" s="7">
        <f>IF(T1441&gt;0,RANK(T1441,(N1441:P1441,Q1441:AL1441)),0)</f>
        <v>10</v>
      </c>
      <c r="AR1441" s="2">
        <f t="shared" si="563"/>
        <v>1.6725635252492763E-3</v>
      </c>
      <c r="AS1441" s="2">
        <f t="shared" si="564"/>
        <v>7.6276248678950513E-4</v>
      </c>
      <c r="AT1441" s="2">
        <f t="shared" si="565"/>
        <v>2.7569728438174882E-4</v>
      </c>
      <c r="AU1441" s="2">
        <f t="shared" si="566"/>
        <v>4.5030556449018975E-4</v>
      </c>
      <c r="AW1441" t="s">
        <v>848</v>
      </c>
      <c r="AX1441" t="s">
        <v>3014</v>
      </c>
      <c r="BA1441" s="127">
        <v>27</v>
      </c>
      <c r="BB1441" s="130">
        <v>139</v>
      </c>
      <c r="BC1441" s="131">
        <f t="shared" si="556"/>
        <v>27139</v>
      </c>
      <c r="BE1441" s="7" t="s">
        <v>3271</v>
      </c>
    </row>
    <row r="1442" spans="1:57" hidden="1" outlineLevel="1" x14ac:dyDescent="0.2">
      <c r="A1442" t="s">
        <v>1465</v>
      </c>
      <c r="B1442" t="s">
        <v>3014</v>
      </c>
      <c r="C1442" s="1">
        <f t="shared" si="557"/>
        <v>32216</v>
      </c>
      <c r="D1442" s="7">
        <f>RANK(N1442,(N1442:P1442,Q1442:AL1442))</f>
        <v>1</v>
      </c>
      <c r="E1442" s="7">
        <f>RANK(O1442,(N1442:P1442,Q1442:AL1442))</f>
        <v>2</v>
      </c>
      <c r="F1442" s="7">
        <f>IF(P1442&gt;0,RANK(P1442,(N1442:P1442,Q1442:AL1442)),0)</f>
        <v>3</v>
      </c>
      <c r="G1442" s="1">
        <f t="shared" si="558"/>
        <v>289</v>
      </c>
      <c r="H1442" s="2">
        <f t="shared" si="555"/>
        <v>8.9706977899180525E-3</v>
      </c>
      <c r="I1442" s="2"/>
      <c r="J1442" s="2">
        <f t="shared" si="559"/>
        <v>0.34842935187484481</v>
      </c>
      <c r="K1442" s="2">
        <f t="shared" si="560"/>
        <v>0.33945865408492676</v>
      </c>
      <c r="L1442" s="2">
        <f t="shared" si="561"/>
        <v>0.30671095108020857</v>
      </c>
      <c r="M1442" s="2">
        <f t="shared" si="562"/>
        <v>5.4010429600198639E-3</v>
      </c>
      <c r="N1442" s="1">
        <v>11225</v>
      </c>
      <c r="O1442" s="1">
        <v>10936</v>
      </c>
      <c r="P1442" s="1">
        <v>9881</v>
      </c>
      <c r="Q1442" s="1">
        <v>42</v>
      </c>
      <c r="R1442" s="1">
        <v>30</v>
      </c>
      <c r="S1442" s="1">
        <v>6</v>
      </c>
      <c r="T1442" s="1">
        <v>7</v>
      </c>
      <c r="U1442" s="1">
        <v>14</v>
      </c>
      <c r="W1442" s="1">
        <v>6</v>
      </c>
      <c r="X1442" s="1">
        <v>6</v>
      </c>
      <c r="Y1442" s="1">
        <v>22</v>
      </c>
      <c r="AA1442" s="1">
        <v>41</v>
      </c>
      <c r="AN1442" s="7">
        <f>IF(Q1442&gt;0,RANK(Q1442,(N1442:P1442,Q1442:AL1442)),0)</f>
        <v>4</v>
      </c>
      <c r="AO1442" s="7">
        <f>IF(R1442&gt;0,RANK(R1442,(N1442:P1442,Q1442:AL1442)),0)</f>
        <v>6</v>
      </c>
      <c r="AP1442" s="7">
        <f>IF(S1442&gt;0,RANK(S1442,(N1442:P1442,Q1442:AL1442)),0)</f>
        <v>10</v>
      </c>
      <c r="AQ1442" s="7">
        <f>IF(T1442&gt;0,RANK(T1442,(N1442:P1442,Q1442:AL1442)),0)</f>
        <v>9</v>
      </c>
      <c r="AR1442" s="2">
        <f t="shared" si="563"/>
        <v>1.3037000248323815E-3</v>
      </c>
      <c r="AS1442" s="2">
        <f t="shared" si="564"/>
        <v>9.3121430345170103E-4</v>
      </c>
      <c r="AT1442" s="2">
        <f t="shared" si="565"/>
        <v>1.8624286069034022E-4</v>
      </c>
      <c r="AU1442" s="2">
        <f t="shared" si="566"/>
        <v>2.1728333747206356E-4</v>
      </c>
      <c r="AW1442" t="s">
        <v>1465</v>
      </c>
      <c r="AX1442" t="s">
        <v>3014</v>
      </c>
      <c r="BA1442" s="127">
        <v>27</v>
      </c>
      <c r="BB1442" s="130">
        <v>141</v>
      </c>
      <c r="BC1442" s="131">
        <f t="shared" si="556"/>
        <v>27141</v>
      </c>
      <c r="BE1442" s="7" t="s">
        <v>3271</v>
      </c>
    </row>
    <row r="1443" spans="1:57" ht="14" hidden="1" customHeight="1" outlineLevel="1" x14ac:dyDescent="0.2">
      <c r="A1443" t="s">
        <v>744</v>
      </c>
      <c r="B1443" t="s">
        <v>3014</v>
      </c>
      <c r="C1443" s="1">
        <f t="shared" si="557"/>
        <v>21841</v>
      </c>
      <c r="D1443" s="7">
        <f>RANK(N1443,(N1443:P1443,Q1443:AL1443))</f>
        <v>1</v>
      </c>
      <c r="E1443" s="7">
        <f>RANK(O1443,(N1443:P1443,Q1443:AL1443))</f>
        <v>2</v>
      </c>
      <c r="F1443" s="7">
        <f>IF(P1443&gt;0,RANK(P1443,(N1443:P1443,Q1443:AL1443)),0)</f>
        <v>3</v>
      </c>
      <c r="G1443" s="1">
        <f t="shared" si="558"/>
        <v>504</v>
      </c>
      <c r="H1443" s="2">
        <f t="shared" si="555"/>
        <v>2.3075866489629594E-2</v>
      </c>
      <c r="I1443" s="2"/>
      <c r="J1443" s="2">
        <f t="shared" si="559"/>
        <v>0.35909527952016851</v>
      </c>
      <c r="K1443" s="2">
        <f t="shared" si="560"/>
        <v>0.33601941303053889</v>
      </c>
      <c r="L1443" s="2">
        <f t="shared" si="561"/>
        <v>0.29916212627626942</v>
      </c>
      <c r="M1443" s="2">
        <f t="shared" si="562"/>
        <v>5.723181173023173E-3</v>
      </c>
      <c r="N1443" s="1">
        <v>7843</v>
      </c>
      <c r="O1443" s="1">
        <v>7339</v>
      </c>
      <c r="P1443" s="1">
        <v>6534</v>
      </c>
      <c r="Q1443" s="1">
        <v>37</v>
      </c>
      <c r="R1443" s="1">
        <v>25</v>
      </c>
      <c r="T1443" s="1">
        <v>8</v>
      </c>
      <c r="U1443" s="1">
        <v>8</v>
      </c>
      <c r="W1443" s="1">
        <v>4</v>
      </c>
      <c r="X1443" s="1">
        <v>2</v>
      </c>
      <c r="Y1443" s="1">
        <v>27</v>
      </c>
      <c r="AA1443" s="1">
        <v>14</v>
      </c>
      <c r="AN1443" s="7">
        <f>IF(Q1443&gt;0,RANK(Q1443,(N1443:P1443,Q1443:AL1443)),0)</f>
        <v>4</v>
      </c>
      <c r="AO1443" s="7">
        <f>IF(R1443&gt;0,RANK(R1443,(N1443:P1443,Q1443:AL1443)),0)</f>
        <v>6</v>
      </c>
      <c r="AP1443" s="7">
        <f>IF(S1443&gt;0,RANK(S1443,(N1443:P1443,Q1443:AL1443)),0)</f>
        <v>0</v>
      </c>
      <c r="AQ1443" s="7">
        <f>IF(T1443&gt;0,RANK(T1443,(N1443:P1443,Q1443:AL1443)),0)</f>
        <v>8</v>
      </c>
      <c r="AR1443" s="2">
        <f t="shared" si="563"/>
        <v>1.6940616272148711E-3</v>
      </c>
      <c r="AS1443" s="2">
        <f t="shared" si="564"/>
        <v>1.1446362346046427E-3</v>
      </c>
      <c r="AT1443" s="2">
        <f t="shared" si="565"/>
        <v>0</v>
      </c>
      <c r="AU1443" s="2">
        <f t="shared" si="566"/>
        <v>3.6628359507348562E-4</v>
      </c>
      <c r="AW1443" t="s">
        <v>744</v>
      </c>
      <c r="AX1443" t="s">
        <v>3014</v>
      </c>
      <c r="BA1443" s="127">
        <v>27</v>
      </c>
      <c r="BB1443" s="130">
        <v>143</v>
      </c>
      <c r="BC1443" s="131">
        <f t="shared" si="556"/>
        <v>27143</v>
      </c>
      <c r="BE1443" s="7" t="s">
        <v>3271</v>
      </c>
    </row>
    <row r="1444" spans="1:57" hidden="1" outlineLevel="1" x14ac:dyDescent="0.2">
      <c r="A1444" t="s">
        <v>455</v>
      </c>
      <c r="B1444" t="s">
        <v>3014</v>
      </c>
      <c r="C1444" s="1">
        <f t="shared" si="557"/>
        <v>7185</v>
      </c>
      <c r="D1444" s="7">
        <f>RANK(N1444,(N1444:P1444,Q1444:AL1444))</f>
        <v>1</v>
      </c>
      <c r="E1444" s="7">
        <f>RANK(O1444,(N1444:P1444,Q1444:AL1444))</f>
        <v>3</v>
      </c>
      <c r="F1444" s="7">
        <f>IF(P1444&gt;0,RANK(P1444,(N1444:P1444,Q1444:AL1444)),0)</f>
        <v>2</v>
      </c>
      <c r="G1444" s="1">
        <f t="shared" si="558"/>
        <v>14</v>
      </c>
      <c r="H1444" s="2">
        <f t="shared" si="555"/>
        <v>1.9485038274182323E-3</v>
      </c>
      <c r="I1444" s="2"/>
      <c r="J1444" s="2">
        <f t="shared" si="559"/>
        <v>0.33695198329853865</v>
      </c>
      <c r="K1444" s="2">
        <f t="shared" si="560"/>
        <v>0.32219902574808629</v>
      </c>
      <c r="L1444" s="2">
        <f t="shared" si="561"/>
        <v>0.33500347947112041</v>
      </c>
      <c r="M1444" s="2">
        <f t="shared" si="562"/>
        <v>5.8455114822547061E-3</v>
      </c>
      <c r="N1444" s="1">
        <v>2421</v>
      </c>
      <c r="O1444" s="1">
        <v>2315</v>
      </c>
      <c r="P1444" s="1">
        <v>2407</v>
      </c>
      <c r="Q1444" s="1">
        <v>3</v>
      </c>
      <c r="R1444" s="1">
        <v>15</v>
      </c>
      <c r="S1444" s="1">
        <v>3</v>
      </c>
      <c r="T1444" s="1">
        <v>2</v>
      </c>
      <c r="U1444" s="1">
        <v>3</v>
      </c>
      <c r="W1444" s="1">
        <v>6</v>
      </c>
      <c r="Y1444" s="1">
        <v>3</v>
      </c>
      <c r="AA1444" s="1">
        <v>7</v>
      </c>
      <c r="AN1444" s="7">
        <f>IF(Q1444&gt;0,RANK(Q1444,(N1444:P1444,Q1444:AL1444)),0)</f>
        <v>7</v>
      </c>
      <c r="AO1444" s="7">
        <f>IF(R1444&gt;0,RANK(R1444,(N1444:P1444,Q1444:AL1444)),0)</f>
        <v>4</v>
      </c>
      <c r="AP1444" s="7">
        <f>IF(S1444&gt;0,RANK(S1444,(N1444:P1444,Q1444:AL1444)),0)</f>
        <v>7</v>
      </c>
      <c r="AQ1444" s="7">
        <f>IF(T1444&gt;0,RANK(T1444,(N1444:P1444,Q1444:AL1444)),0)</f>
        <v>11</v>
      </c>
      <c r="AR1444" s="2">
        <f t="shared" si="563"/>
        <v>4.1753653444676412E-4</v>
      </c>
      <c r="AS1444" s="2">
        <f t="shared" si="564"/>
        <v>2.0876826722338203E-3</v>
      </c>
      <c r="AT1444" s="2">
        <f t="shared" si="565"/>
        <v>4.1753653444676412E-4</v>
      </c>
      <c r="AU1444" s="2">
        <f t="shared" si="566"/>
        <v>2.7835768963117608E-4</v>
      </c>
      <c r="AW1444" t="s">
        <v>455</v>
      </c>
      <c r="AX1444" t="s">
        <v>3014</v>
      </c>
      <c r="BA1444" s="127">
        <v>27</v>
      </c>
      <c r="BB1444" s="130">
        <v>145</v>
      </c>
      <c r="BC1444" s="131">
        <f t="shared" si="556"/>
        <v>27145</v>
      </c>
      <c r="BE1444" s="7" t="s">
        <v>3271</v>
      </c>
    </row>
    <row r="1445" spans="1:57" hidden="1" outlineLevel="1" x14ac:dyDescent="0.2">
      <c r="A1445" t="s">
        <v>456</v>
      </c>
      <c r="B1445" t="s">
        <v>3014</v>
      </c>
      <c r="C1445" s="1">
        <f t="shared" si="557"/>
        <v>59340</v>
      </c>
      <c r="D1445" s="7">
        <f>RANK(N1445,(N1445:P1445,Q1445:AL1445))</f>
        <v>2</v>
      </c>
      <c r="E1445" s="7">
        <f>RANK(O1445,(N1445:P1445,Q1445:AL1445))</f>
        <v>1</v>
      </c>
      <c r="F1445" s="7">
        <f>IF(P1445&gt;0,RANK(P1445,(N1445:P1445,Q1445:AL1445)),0)</f>
        <v>3</v>
      </c>
      <c r="G1445" s="1">
        <f t="shared" si="558"/>
        <v>1051</v>
      </c>
      <c r="H1445" s="2">
        <f t="shared" si="555"/>
        <v>1.7711493090663971E-2</v>
      </c>
      <c r="I1445" s="2"/>
      <c r="J1445" s="2">
        <f t="shared" si="559"/>
        <v>0.36149309066397034</v>
      </c>
      <c r="K1445" s="2">
        <f t="shared" si="560"/>
        <v>0.37920458375463428</v>
      </c>
      <c r="L1445" s="2">
        <f t="shared" si="561"/>
        <v>0.24998314796090326</v>
      </c>
      <c r="M1445" s="2">
        <f t="shared" si="562"/>
        <v>9.3191776204920584E-3</v>
      </c>
      <c r="N1445" s="1">
        <v>21451</v>
      </c>
      <c r="O1445" s="1">
        <v>22502</v>
      </c>
      <c r="P1445" s="1">
        <v>14834</v>
      </c>
      <c r="Q1445" s="1">
        <v>60</v>
      </c>
      <c r="R1445" s="1">
        <v>249</v>
      </c>
      <c r="S1445" s="1">
        <v>13</v>
      </c>
      <c r="T1445" s="1">
        <v>23</v>
      </c>
      <c r="U1445" s="1">
        <v>43</v>
      </c>
      <c r="W1445" s="1">
        <v>18</v>
      </c>
      <c r="X1445" s="1">
        <v>33</v>
      </c>
      <c r="Y1445" s="1">
        <v>50</v>
      </c>
      <c r="AA1445" s="1">
        <v>64</v>
      </c>
      <c r="AN1445" s="7">
        <f>IF(Q1445&gt;0,RANK(Q1445,(N1445:P1445,Q1445:AL1445)),0)</f>
        <v>6</v>
      </c>
      <c r="AO1445" s="7">
        <f>IF(R1445&gt;0,RANK(R1445,(N1445:P1445,Q1445:AL1445)),0)</f>
        <v>4</v>
      </c>
      <c r="AP1445" s="7">
        <f>IF(S1445&gt;0,RANK(S1445,(N1445:P1445,Q1445:AL1445)),0)</f>
        <v>12</v>
      </c>
      <c r="AQ1445" s="7">
        <f>IF(T1445&gt;0,RANK(T1445,(N1445:P1445,Q1445:AL1445)),0)</f>
        <v>10</v>
      </c>
      <c r="AR1445" s="2">
        <f t="shared" si="563"/>
        <v>1.0111223458038423E-3</v>
      </c>
      <c r="AS1445" s="2">
        <f t="shared" si="564"/>
        <v>4.1961577350859451E-3</v>
      </c>
      <c r="AT1445" s="2">
        <f t="shared" si="565"/>
        <v>2.1907650825749914E-4</v>
      </c>
      <c r="AU1445" s="2">
        <f t="shared" si="566"/>
        <v>3.875968992248062E-4</v>
      </c>
      <c r="AW1445" t="s">
        <v>456</v>
      </c>
      <c r="AX1445" t="s">
        <v>3014</v>
      </c>
      <c r="BA1445" s="127">
        <v>27</v>
      </c>
      <c r="BB1445" s="130">
        <v>147</v>
      </c>
      <c r="BC1445" s="131">
        <f t="shared" si="556"/>
        <v>27147</v>
      </c>
      <c r="BE1445" s="7" t="s">
        <v>3271</v>
      </c>
    </row>
    <row r="1446" spans="1:57" hidden="1" outlineLevel="1" x14ac:dyDescent="0.2">
      <c r="A1446" t="s">
        <v>718</v>
      </c>
      <c r="B1446" t="s">
        <v>3014</v>
      </c>
      <c r="C1446" s="1">
        <f t="shared" si="557"/>
        <v>15789</v>
      </c>
      <c r="D1446" s="7">
        <f>RANK(N1446,(N1446:P1446,Q1446:AL1446))</f>
        <v>2</v>
      </c>
      <c r="E1446" s="7">
        <f>RANK(O1446,(N1446:P1446,Q1446:AL1446))</f>
        <v>1</v>
      </c>
      <c r="F1446" s="7">
        <f>IF(P1446&gt;0,RANK(P1446,(N1446:P1446,Q1446:AL1446)),0)</f>
        <v>3</v>
      </c>
      <c r="G1446" s="1">
        <f t="shared" si="558"/>
        <v>812</v>
      </c>
      <c r="H1446" s="2">
        <f t="shared" si="555"/>
        <v>5.1428209512952058E-2</v>
      </c>
      <c r="I1446" s="2"/>
      <c r="J1446" s="2">
        <f t="shared" si="559"/>
        <v>0.32630312242700615</v>
      </c>
      <c r="K1446" s="2">
        <f t="shared" si="560"/>
        <v>0.37773133193995823</v>
      </c>
      <c r="L1446" s="2">
        <f t="shared" si="561"/>
        <v>0.28766863005890175</v>
      </c>
      <c r="M1446" s="2">
        <f t="shared" si="562"/>
        <v>8.2969155741339229E-3</v>
      </c>
      <c r="N1446" s="1">
        <v>5152</v>
      </c>
      <c r="O1446" s="1">
        <v>5964</v>
      </c>
      <c r="P1446" s="1">
        <v>4542</v>
      </c>
      <c r="Q1446" s="1">
        <v>15</v>
      </c>
      <c r="R1446" s="1">
        <v>19</v>
      </c>
      <c r="S1446" s="1">
        <v>7</v>
      </c>
      <c r="T1446" s="1">
        <v>6</v>
      </c>
      <c r="U1446" s="1">
        <v>17</v>
      </c>
      <c r="W1446" s="1">
        <v>4</v>
      </c>
      <c r="X1446" s="1">
        <v>7</v>
      </c>
      <c r="AA1446" s="1">
        <v>56</v>
      </c>
      <c r="AN1446" s="7">
        <f>IF(Q1446&gt;0,RANK(Q1446,(N1446:P1446,Q1446:AL1446)),0)</f>
        <v>7</v>
      </c>
      <c r="AO1446" s="7">
        <f>IF(R1446&gt;0,RANK(R1446,(N1446:P1446,Q1446:AL1446)),0)</f>
        <v>5</v>
      </c>
      <c r="AP1446" s="7">
        <f>IF(S1446&gt;0,RANK(S1446,(N1446:P1446,Q1446:AL1446)),0)</f>
        <v>8</v>
      </c>
      <c r="AQ1446" s="7">
        <f>IF(T1446&gt;0,RANK(T1446,(N1446:P1446,Q1446:AL1446)),0)</f>
        <v>10</v>
      </c>
      <c r="AR1446" s="2">
        <f t="shared" si="563"/>
        <v>9.5002850085502564E-4</v>
      </c>
      <c r="AS1446" s="2">
        <f t="shared" si="564"/>
        <v>1.2033694344163659E-3</v>
      </c>
      <c r="AT1446" s="2">
        <f t="shared" si="565"/>
        <v>4.4334663373234531E-4</v>
      </c>
      <c r="AU1446" s="2">
        <f t="shared" si="566"/>
        <v>3.8001140034201028E-4</v>
      </c>
      <c r="AW1446" t="s">
        <v>718</v>
      </c>
      <c r="AX1446" t="s">
        <v>3014</v>
      </c>
      <c r="BA1446" s="127">
        <v>27</v>
      </c>
      <c r="BB1446" s="130">
        <v>149</v>
      </c>
      <c r="BC1446" s="131">
        <f t="shared" si="556"/>
        <v>27149</v>
      </c>
      <c r="BE1446" s="7" t="s">
        <v>3271</v>
      </c>
    </row>
    <row r="1447" spans="1:57" hidden="1" outlineLevel="1" x14ac:dyDescent="0.2">
      <c r="A1447" t="s">
        <v>2422</v>
      </c>
      <c r="B1447" t="s">
        <v>3014</v>
      </c>
      <c r="C1447" s="1">
        <f t="shared" si="557"/>
        <v>5816</v>
      </c>
      <c r="D1447" s="7">
        <f>RANK(N1447,(N1447:P1447,Q1447:AL1447))</f>
        <v>1</v>
      </c>
      <c r="E1447" s="7">
        <f>RANK(O1447,(N1447:P1447,Q1447:AL1447))</f>
        <v>2</v>
      </c>
      <c r="F1447" s="7">
        <f>IF(P1447&gt;0,RANK(P1447,(N1447:P1447,Q1447:AL1447)),0)</f>
        <v>3</v>
      </c>
      <c r="G1447" s="1">
        <f t="shared" si="558"/>
        <v>237</v>
      </c>
      <c r="H1447" s="2">
        <f t="shared" si="555"/>
        <v>4.0749656121045391E-2</v>
      </c>
      <c r="I1447" s="2"/>
      <c r="J1447" s="2">
        <f t="shared" si="559"/>
        <v>0.42400275103163687</v>
      </c>
      <c r="K1447" s="2">
        <f t="shared" si="560"/>
        <v>0.38325309491059145</v>
      </c>
      <c r="L1447" s="2">
        <f t="shared" si="561"/>
        <v>0.18672627235213204</v>
      </c>
      <c r="M1447" s="2">
        <f t="shared" si="562"/>
        <v>6.0178817056396328E-3</v>
      </c>
      <c r="N1447" s="1">
        <v>2466</v>
      </c>
      <c r="O1447" s="1">
        <v>2229</v>
      </c>
      <c r="P1447" s="1">
        <v>1086</v>
      </c>
      <c r="Q1447" s="1">
        <v>8</v>
      </c>
      <c r="R1447" s="1">
        <v>10</v>
      </c>
      <c r="S1447" s="1">
        <v>2</v>
      </c>
      <c r="T1447" s="1">
        <v>1</v>
      </c>
      <c r="U1447" s="1">
        <v>2</v>
      </c>
      <c r="W1447" s="1">
        <v>1</v>
      </c>
      <c r="X1447" s="1">
        <v>2</v>
      </c>
      <c r="Y1447" s="1">
        <v>3</v>
      </c>
      <c r="AA1447" s="1">
        <v>6</v>
      </c>
      <c r="AN1447" s="7">
        <f>IF(Q1447&gt;0,RANK(Q1447,(N1447:P1447,Q1447:AL1447)),0)</f>
        <v>5</v>
      </c>
      <c r="AO1447" s="7">
        <f>IF(R1447&gt;0,RANK(R1447,(N1447:P1447,Q1447:AL1447)),0)</f>
        <v>4</v>
      </c>
      <c r="AP1447" s="7">
        <f>IF(S1447&gt;0,RANK(S1447,(N1447:P1447,Q1447:AL1447)),0)</f>
        <v>8</v>
      </c>
      <c r="AQ1447" s="7">
        <f>IF(T1447&gt;0,RANK(T1447,(N1447:P1447,Q1447:AL1447)),0)</f>
        <v>11</v>
      </c>
      <c r="AR1447" s="2">
        <f t="shared" si="563"/>
        <v>1.375515818431912E-3</v>
      </c>
      <c r="AS1447" s="2">
        <f t="shared" si="564"/>
        <v>1.7193947730398899E-3</v>
      </c>
      <c r="AT1447" s="2">
        <f t="shared" si="565"/>
        <v>3.43878954607978E-4</v>
      </c>
      <c r="AU1447" s="2">
        <f t="shared" si="566"/>
        <v>1.71939477303989E-4</v>
      </c>
      <c r="AW1447" t="s">
        <v>2422</v>
      </c>
      <c r="AX1447" t="s">
        <v>3014</v>
      </c>
      <c r="BA1447" s="127">
        <v>27</v>
      </c>
      <c r="BB1447" s="130">
        <v>151</v>
      </c>
      <c r="BC1447" s="131">
        <f t="shared" si="556"/>
        <v>27151</v>
      </c>
      <c r="BE1447" s="7" t="s">
        <v>3271</v>
      </c>
    </row>
    <row r="1448" spans="1:57" hidden="1" outlineLevel="1" x14ac:dyDescent="0.2">
      <c r="A1448" t="s">
        <v>719</v>
      </c>
      <c r="B1448" t="s">
        <v>3014</v>
      </c>
      <c r="C1448" s="1">
        <f t="shared" si="557"/>
        <v>5991</v>
      </c>
      <c r="D1448" s="7">
        <f>RANK(N1448,(N1448:P1448,Q1448:AL1448))</f>
        <v>1</v>
      </c>
      <c r="E1448" s="7">
        <f>RANK(O1448,(N1448:P1448,Q1448:AL1448))</f>
        <v>2</v>
      </c>
      <c r="F1448" s="7">
        <f>IF(P1448&gt;0,RANK(P1448,(N1448:P1448,Q1448:AL1448)),0)</f>
        <v>3</v>
      </c>
      <c r="G1448" s="1">
        <f t="shared" si="558"/>
        <v>1377</v>
      </c>
      <c r="H1448" s="2">
        <f t="shared" si="555"/>
        <v>0.22984476715072608</v>
      </c>
      <c r="I1448" s="2"/>
      <c r="J1448" s="2">
        <f t="shared" si="559"/>
        <v>0.4974127858454348</v>
      </c>
      <c r="K1448" s="2">
        <f t="shared" si="560"/>
        <v>0.26756801869470875</v>
      </c>
      <c r="L1448" s="2">
        <f t="shared" si="561"/>
        <v>0.22684026039058588</v>
      </c>
      <c r="M1448" s="2">
        <f t="shared" si="562"/>
        <v>8.1789350692705598E-3</v>
      </c>
      <c r="N1448" s="1">
        <v>2980</v>
      </c>
      <c r="O1448" s="1">
        <v>1603</v>
      </c>
      <c r="P1448" s="1">
        <v>1359</v>
      </c>
      <c r="Q1448" s="1">
        <v>3</v>
      </c>
      <c r="R1448" s="1">
        <v>21</v>
      </c>
      <c r="S1448" s="1">
        <v>1</v>
      </c>
      <c r="T1448" s="1">
        <v>1</v>
      </c>
      <c r="U1448" s="1">
        <v>6</v>
      </c>
      <c r="W1448" s="1">
        <v>3</v>
      </c>
      <c r="X1448" s="1">
        <v>1</v>
      </c>
      <c r="Y1448" s="1">
        <v>6</v>
      </c>
      <c r="AA1448" s="1">
        <v>7</v>
      </c>
      <c r="AN1448" s="7">
        <f>IF(Q1448&gt;0,RANK(Q1448,(N1448:P1448,Q1448:AL1448)),0)</f>
        <v>8</v>
      </c>
      <c r="AO1448" s="7">
        <f>IF(R1448&gt;0,RANK(R1448,(N1448:P1448,Q1448:AL1448)),0)</f>
        <v>4</v>
      </c>
      <c r="AP1448" s="7">
        <f>IF(S1448&gt;0,RANK(S1448,(N1448:P1448,Q1448:AL1448)),0)</f>
        <v>10</v>
      </c>
      <c r="AQ1448" s="7">
        <f>IF(T1448&gt;0,RANK(T1448,(N1448:P1448,Q1448:AL1448)),0)</f>
        <v>10</v>
      </c>
      <c r="AR1448" s="2">
        <f t="shared" si="563"/>
        <v>5.00751126690035E-4</v>
      </c>
      <c r="AS1448" s="2">
        <f t="shared" si="564"/>
        <v>3.5052578868302454E-3</v>
      </c>
      <c r="AT1448" s="2">
        <f t="shared" si="565"/>
        <v>1.6691704223001168E-4</v>
      </c>
      <c r="AU1448" s="2">
        <f t="shared" si="566"/>
        <v>1.6691704223001168E-4</v>
      </c>
      <c r="AW1448" t="s">
        <v>719</v>
      </c>
      <c r="AX1448" t="s">
        <v>3014</v>
      </c>
      <c r="BA1448" s="127">
        <v>27</v>
      </c>
      <c r="BB1448" s="130">
        <v>153</v>
      </c>
      <c r="BC1448" s="131">
        <f t="shared" si="556"/>
        <v>27153</v>
      </c>
      <c r="BE1448" s="7" t="s">
        <v>3271</v>
      </c>
    </row>
    <row r="1449" spans="1:57" hidden="1" outlineLevel="1" x14ac:dyDescent="0.2">
      <c r="A1449" t="s">
        <v>967</v>
      </c>
      <c r="B1449" t="s">
        <v>3014</v>
      </c>
      <c r="C1449" s="1">
        <f t="shared" si="557"/>
        <v>11104</v>
      </c>
      <c r="D1449" s="7">
        <f>RANK(N1449,(N1449:P1449,Q1449:AL1449))</f>
        <v>1</v>
      </c>
      <c r="E1449" s="7">
        <f>RANK(O1449,(N1449:P1449,Q1449:AL1449))</f>
        <v>2</v>
      </c>
      <c r="F1449" s="7">
        <f>IF(P1449&gt;0,RANK(P1449,(N1449:P1449,Q1449:AL1449)),0)</f>
        <v>3</v>
      </c>
      <c r="G1449" s="1">
        <f t="shared" si="558"/>
        <v>69</v>
      </c>
      <c r="H1449" s="2">
        <f t="shared" si="555"/>
        <v>6.2139769452449565E-3</v>
      </c>
      <c r="I1449" s="2"/>
      <c r="J1449" s="2">
        <f t="shared" si="559"/>
        <v>0.36554394812680113</v>
      </c>
      <c r="K1449" s="2">
        <f t="shared" si="560"/>
        <v>0.35932997118155618</v>
      </c>
      <c r="L1449" s="2">
        <f t="shared" si="561"/>
        <v>0.2680115273775216</v>
      </c>
      <c r="M1449" s="2">
        <f t="shared" si="562"/>
        <v>7.1145533141210859E-3</v>
      </c>
      <c r="N1449" s="1">
        <v>4059</v>
      </c>
      <c r="O1449" s="1">
        <v>3990</v>
      </c>
      <c r="P1449" s="1">
        <v>2976</v>
      </c>
      <c r="Q1449" s="1">
        <v>6</v>
      </c>
      <c r="R1449" s="1">
        <v>30</v>
      </c>
      <c r="S1449" s="1">
        <v>1</v>
      </c>
      <c r="T1449" s="1">
        <v>4</v>
      </c>
      <c r="U1449" s="1">
        <v>10</v>
      </c>
      <c r="W1449" s="1">
        <v>8</v>
      </c>
      <c r="X1449" s="1">
        <v>1</v>
      </c>
      <c r="Y1449" s="1">
        <v>10</v>
      </c>
      <c r="AA1449" s="1">
        <v>9</v>
      </c>
      <c r="AN1449" s="7">
        <f>IF(Q1449&gt;0,RANK(Q1449,(N1449:P1449,Q1449:AL1449)),0)</f>
        <v>9</v>
      </c>
      <c r="AO1449" s="7">
        <f>IF(R1449&gt;0,RANK(R1449,(N1449:P1449,Q1449:AL1449)),0)</f>
        <v>4</v>
      </c>
      <c r="AP1449" s="7">
        <f>IF(S1449&gt;0,RANK(S1449,(N1449:P1449,Q1449:AL1449)),0)</f>
        <v>11</v>
      </c>
      <c r="AQ1449" s="7">
        <f>IF(T1449&gt;0,RANK(T1449,(N1449:P1449,Q1449:AL1449)),0)</f>
        <v>10</v>
      </c>
      <c r="AR1449" s="2">
        <f t="shared" si="563"/>
        <v>5.4034582132564846E-4</v>
      </c>
      <c r="AS1449" s="2">
        <f t="shared" si="564"/>
        <v>2.7017291066282422E-3</v>
      </c>
      <c r="AT1449" s="2">
        <f t="shared" si="565"/>
        <v>9.0057636887608063E-5</v>
      </c>
      <c r="AU1449" s="2">
        <f t="shared" si="566"/>
        <v>3.6023054755043225E-4</v>
      </c>
      <c r="AW1449" t="s">
        <v>967</v>
      </c>
      <c r="AX1449" t="s">
        <v>3014</v>
      </c>
      <c r="BA1449" s="127">
        <v>27</v>
      </c>
      <c r="BB1449" s="130">
        <v>155</v>
      </c>
      <c r="BC1449" s="131">
        <f t="shared" si="556"/>
        <v>27155</v>
      </c>
      <c r="BE1449" s="7" t="s">
        <v>3271</v>
      </c>
    </row>
    <row r="1450" spans="1:57" hidden="1" outlineLevel="1" x14ac:dyDescent="0.2">
      <c r="A1450" t="s">
        <v>562</v>
      </c>
      <c r="B1450" t="s">
        <v>3014</v>
      </c>
      <c r="C1450" s="1">
        <f t="shared" si="557"/>
        <v>2484</v>
      </c>
      <c r="D1450" s="7">
        <f>RANK(N1450,(N1450:P1450,Q1450:AL1450))</f>
        <v>1</v>
      </c>
      <c r="E1450" s="7">
        <f>RANK(O1450,(N1450:P1450,Q1450:AL1450))</f>
        <v>2</v>
      </c>
      <c r="F1450" s="7">
        <f>IF(P1450&gt;0,RANK(P1450,(N1450:P1450,Q1450:AL1450)),0)</f>
        <v>3</v>
      </c>
      <c r="G1450" s="1">
        <f t="shared" si="558"/>
        <v>212</v>
      </c>
      <c r="H1450" s="2">
        <f t="shared" si="555"/>
        <v>8.5346215780998394E-2</v>
      </c>
      <c r="I1450" s="2"/>
      <c r="J1450" s="2">
        <f t="shared" si="559"/>
        <v>0.42391304347826086</v>
      </c>
      <c r="K1450" s="2">
        <f t="shared" si="560"/>
        <v>0.33856682769726248</v>
      </c>
      <c r="L1450" s="2">
        <f t="shared" si="561"/>
        <v>0.23429951690821257</v>
      </c>
      <c r="M1450" s="2">
        <f t="shared" si="562"/>
        <v>3.2206119162640767E-3</v>
      </c>
      <c r="N1450" s="1">
        <v>1053</v>
      </c>
      <c r="O1450" s="1">
        <v>841</v>
      </c>
      <c r="P1450" s="1">
        <v>582</v>
      </c>
      <c r="Q1450" s="1">
        <v>1</v>
      </c>
      <c r="T1450" s="1">
        <v>2</v>
      </c>
      <c r="W1450" s="1">
        <v>4</v>
      </c>
      <c r="AA1450" s="1">
        <v>1</v>
      </c>
      <c r="AN1450" s="7">
        <f>IF(Q1450&gt;0,RANK(Q1450,(N1450:P1450,Q1450:AL1450)),0)</f>
        <v>6</v>
      </c>
      <c r="AO1450" s="7">
        <f>IF(R1450&gt;0,RANK(R1450,(N1450:P1450,Q1450:AL1450)),0)</f>
        <v>0</v>
      </c>
      <c r="AP1450" s="7">
        <f>IF(S1450&gt;0,RANK(S1450,(N1450:P1450,Q1450:AL1450)),0)</f>
        <v>0</v>
      </c>
      <c r="AQ1450" s="7">
        <f>IF(T1450&gt;0,RANK(T1450,(N1450:P1450,Q1450:AL1450)),0)</f>
        <v>5</v>
      </c>
      <c r="AR1450" s="2">
        <f t="shared" si="563"/>
        <v>4.0257648953301127E-4</v>
      </c>
      <c r="AS1450" s="2">
        <f t="shared" si="564"/>
        <v>0</v>
      </c>
      <c r="AT1450" s="2">
        <f t="shared" si="565"/>
        <v>0</v>
      </c>
      <c r="AU1450" s="2">
        <f t="shared" si="566"/>
        <v>8.0515297906602254E-4</v>
      </c>
      <c r="AW1450" t="s">
        <v>562</v>
      </c>
      <c r="AX1450" t="s">
        <v>3014</v>
      </c>
      <c r="BA1450" s="127">
        <v>27</v>
      </c>
      <c r="BB1450" s="130">
        <v>157</v>
      </c>
      <c r="BC1450" s="131">
        <f t="shared" si="556"/>
        <v>27157</v>
      </c>
      <c r="BE1450" s="7" t="s">
        <v>3271</v>
      </c>
    </row>
    <row r="1451" spans="1:57" hidden="1" outlineLevel="1" x14ac:dyDescent="0.2">
      <c r="A1451" t="s">
        <v>295</v>
      </c>
      <c r="B1451" t="s">
        <v>3014</v>
      </c>
      <c r="C1451" s="1">
        <f t="shared" si="557"/>
        <v>10217</v>
      </c>
      <c r="D1451" s="7">
        <f>RANK(N1451,(N1451:P1451,Q1451:AL1451))</f>
        <v>1</v>
      </c>
      <c r="E1451" s="7">
        <f>RANK(O1451,(N1451:P1451,Q1451:AL1451))</f>
        <v>2</v>
      </c>
      <c r="F1451" s="7">
        <f>IF(P1451&gt;0,RANK(P1451,(N1451:P1451,Q1451:AL1451)),0)</f>
        <v>3</v>
      </c>
      <c r="G1451" s="1">
        <f t="shared" si="558"/>
        <v>339</v>
      </c>
      <c r="H1451" s="2">
        <f t="shared" si="555"/>
        <v>3.3179994127434664E-2</v>
      </c>
      <c r="I1451" s="2"/>
      <c r="J1451" s="2">
        <f t="shared" si="559"/>
        <v>0.36566506802388177</v>
      </c>
      <c r="K1451" s="2">
        <f t="shared" si="560"/>
        <v>0.3324850738964471</v>
      </c>
      <c r="L1451" s="2">
        <f t="shared" si="561"/>
        <v>0.29480277968092394</v>
      </c>
      <c r="M1451" s="2">
        <f t="shared" si="562"/>
        <v>7.0470783987471863E-3</v>
      </c>
      <c r="N1451" s="1">
        <v>3736</v>
      </c>
      <c r="O1451" s="1">
        <v>3397</v>
      </c>
      <c r="P1451" s="1">
        <v>3012</v>
      </c>
      <c r="Q1451" s="1">
        <v>13</v>
      </c>
      <c r="R1451" s="1">
        <v>27</v>
      </c>
      <c r="T1451" s="1">
        <v>1</v>
      </c>
      <c r="U1451" s="1">
        <v>9</v>
      </c>
      <c r="W1451" s="1">
        <v>3</v>
      </c>
      <c r="X1451" s="1">
        <v>3</v>
      </c>
      <c r="Y1451" s="1">
        <v>9</v>
      </c>
      <c r="AA1451" s="1">
        <v>7</v>
      </c>
      <c r="AN1451" s="7">
        <f>IF(Q1451&gt;0,RANK(Q1451,(N1451:P1451,Q1451:AL1451)),0)</f>
        <v>5</v>
      </c>
      <c r="AO1451" s="7">
        <f>IF(R1451&gt;0,RANK(R1451,(N1451:P1451,Q1451:AL1451)),0)</f>
        <v>4</v>
      </c>
      <c r="AP1451" s="7">
        <f>IF(S1451&gt;0,RANK(S1451,(N1451:P1451,Q1451:AL1451)),0)</f>
        <v>0</v>
      </c>
      <c r="AQ1451" s="7">
        <f>IF(T1451&gt;0,RANK(T1451,(N1451:P1451,Q1451:AL1451)),0)</f>
        <v>11</v>
      </c>
      <c r="AR1451" s="2">
        <f t="shared" si="563"/>
        <v>1.272389155329353E-3</v>
      </c>
      <c r="AS1451" s="2">
        <f t="shared" si="564"/>
        <v>2.6426543995301949E-3</v>
      </c>
      <c r="AT1451" s="2">
        <f t="shared" si="565"/>
        <v>0</v>
      </c>
      <c r="AU1451" s="2">
        <f t="shared" si="566"/>
        <v>9.7876088871488696E-5</v>
      </c>
      <c r="AW1451" t="s">
        <v>295</v>
      </c>
      <c r="AX1451" t="s">
        <v>3014</v>
      </c>
      <c r="BA1451" s="127">
        <v>27</v>
      </c>
      <c r="BB1451" s="130">
        <v>159</v>
      </c>
      <c r="BC1451" s="131">
        <f t="shared" si="556"/>
        <v>27159</v>
      </c>
      <c r="BE1451" s="7" t="s">
        <v>3271</v>
      </c>
    </row>
    <row r="1452" spans="1:57" hidden="1" outlineLevel="1" x14ac:dyDescent="0.2">
      <c r="A1452" t="s">
        <v>1857</v>
      </c>
      <c r="B1452" t="s">
        <v>3014</v>
      </c>
      <c r="C1452" s="1">
        <f t="shared" si="557"/>
        <v>6398</v>
      </c>
      <c r="D1452" s="7">
        <f>RANK(N1452,(N1452:P1452,Q1452:AL1452))</f>
        <v>2</v>
      </c>
      <c r="E1452" s="7">
        <f>RANK(O1452,(N1452:P1452,Q1452:AL1452))</f>
        <v>1</v>
      </c>
      <c r="F1452" s="7">
        <f>IF(P1452&gt;0,RANK(P1452,(N1452:P1452,Q1452:AL1452)),0)</f>
        <v>3</v>
      </c>
      <c r="G1452" s="1">
        <f t="shared" si="558"/>
        <v>152</v>
      </c>
      <c r="H1452" s="2">
        <f t="shared" si="555"/>
        <v>2.3757424195060956E-2</v>
      </c>
      <c r="I1452" s="2"/>
      <c r="J1452" s="2">
        <f t="shared" si="559"/>
        <v>0.3657392935292279</v>
      </c>
      <c r="K1452" s="2">
        <f t="shared" si="560"/>
        <v>0.38949671772428884</v>
      </c>
      <c r="L1452" s="2">
        <f t="shared" si="561"/>
        <v>0.23991872460143795</v>
      </c>
      <c r="M1452" s="2">
        <f t="shared" si="562"/>
        <v>4.8452641450453526E-3</v>
      </c>
      <c r="N1452" s="1">
        <v>2340</v>
      </c>
      <c r="O1452" s="1">
        <v>2492</v>
      </c>
      <c r="P1452" s="1">
        <v>1535</v>
      </c>
      <c r="Q1452" s="1">
        <v>8</v>
      </c>
      <c r="R1452" s="1">
        <v>4</v>
      </c>
      <c r="T1452" s="1">
        <v>3</v>
      </c>
      <c r="U1452" s="1">
        <v>7</v>
      </c>
      <c r="W1452" s="1">
        <v>1</v>
      </c>
      <c r="X1452" s="1">
        <v>2</v>
      </c>
      <c r="Y1452" s="1">
        <v>1</v>
      </c>
      <c r="AA1452" s="1">
        <v>5</v>
      </c>
      <c r="AN1452" s="7">
        <f>IF(Q1452&gt;0,RANK(Q1452,(N1452:P1452,Q1452:AL1452)),0)</f>
        <v>4</v>
      </c>
      <c r="AO1452" s="7">
        <f>IF(R1452&gt;0,RANK(R1452,(N1452:P1452,Q1452:AL1452)),0)</f>
        <v>7</v>
      </c>
      <c r="AP1452" s="7">
        <f>IF(S1452&gt;0,RANK(S1452,(N1452:P1452,Q1452:AL1452)),0)</f>
        <v>0</v>
      </c>
      <c r="AQ1452" s="7">
        <f>IF(T1452&gt;0,RANK(T1452,(N1452:P1452,Q1452:AL1452)),0)</f>
        <v>8</v>
      </c>
      <c r="AR1452" s="2">
        <f t="shared" si="563"/>
        <v>1.2503907471084713E-3</v>
      </c>
      <c r="AS1452" s="2">
        <f t="shared" si="564"/>
        <v>6.2519537355423566E-4</v>
      </c>
      <c r="AT1452" s="2">
        <f t="shared" si="565"/>
        <v>0</v>
      </c>
      <c r="AU1452" s="2">
        <f t="shared" si="566"/>
        <v>4.6889653016567677E-4</v>
      </c>
      <c r="AW1452" t="s">
        <v>1857</v>
      </c>
      <c r="AX1452" t="s">
        <v>3014</v>
      </c>
      <c r="BA1452" s="127">
        <v>27</v>
      </c>
      <c r="BB1452" s="130">
        <v>161</v>
      </c>
      <c r="BC1452" s="131">
        <f t="shared" si="556"/>
        <v>27161</v>
      </c>
      <c r="BE1452" s="7" t="s">
        <v>3271</v>
      </c>
    </row>
    <row r="1453" spans="1:57" hidden="1" outlineLevel="1" x14ac:dyDescent="0.2">
      <c r="A1453" t="s">
        <v>1858</v>
      </c>
      <c r="B1453" t="s">
        <v>3014</v>
      </c>
      <c r="C1453" s="1">
        <f t="shared" si="557"/>
        <v>9006</v>
      </c>
      <c r="D1453" s="7">
        <f>RANK(N1453,(N1453:P1453,Q1453:AL1453))</f>
        <v>1</v>
      </c>
      <c r="E1453" s="7">
        <f>RANK(O1453,(N1453:P1453,Q1453:AL1453))</f>
        <v>2</v>
      </c>
      <c r="F1453" s="7">
        <f>IF(P1453&gt;0,RANK(P1453,(N1453:P1453,Q1453:AL1453)),0)</f>
        <v>3</v>
      </c>
      <c r="G1453" s="1">
        <f t="shared" si="558"/>
        <v>28</v>
      </c>
      <c r="H1453" s="2">
        <f t="shared" si="555"/>
        <v>3.1090384188318899E-3</v>
      </c>
      <c r="I1453" s="2"/>
      <c r="J1453" s="2">
        <f t="shared" si="559"/>
        <v>0.34932267377304022</v>
      </c>
      <c r="K1453" s="2">
        <f t="shared" si="560"/>
        <v>0.34621363535420829</v>
      </c>
      <c r="L1453" s="2">
        <f t="shared" si="561"/>
        <v>0.29102820341994229</v>
      </c>
      <c r="M1453" s="2">
        <f t="shared" si="562"/>
        <v>1.3435487452809258E-2</v>
      </c>
      <c r="N1453" s="1">
        <v>3146</v>
      </c>
      <c r="O1453" s="1">
        <v>3118</v>
      </c>
      <c r="P1453" s="1">
        <v>2621</v>
      </c>
      <c r="Q1453" s="1">
        <v>10</v>
      </c>
      <c r="R1453" s="1">
        <v>73</v>
      </c>
      <c r="S1453" s="1">
        <v>3</v>
      </c>
      <c r="T1453" s="1">
        <v>4</v>
      </c>
      <c r="U1453" s="1">
        <v>4</v>
      </c>
      <c r="W1453" s="1">
        <v>1</v>
      </c>
      <c r="X1453" s="1">
        <v>8</v>
      </c>
      <c r="Y1453" s="1">
        <v>2</v>
      </c>
      <c r="AA1453" s="1">
        <v>16</v>
      </c>
      <c r="AN1453" s="7">
        <f>IF(Q1453&gt;0,RANK(Q1453,(N1453:P1453,Q1453:AL1453)),0)</f>
        <v>6</v>
      </c>
      <c r="AO1453" s="7">
        <f>IF(R1453&gt;0,RANK(R1453,(N1453:P1453,Q1453:AL1453)),0)</f>
        <v>4</v>
      </c>
      <c r="AP1453" s="7">
        <f>IF(S1453&gt;0,RANK(S1453,(N1453:P1453,Q1453:AL1453)),0)</f>
        <v>10</v>
      </c>
      <c r="AQ1453" s="7">
        <f>IF(T1453&gt;0,RANK(T1453,(N1453:P1453,Q1453:AL1453)),0)</f>
        <v>8</v>
      </c>
      <c r="AR1453" s="2">
        <f t="shared" si="563"/>
        <v>1.1103708638685321E-3</v>
      </c>
      <c r="AS1453" s="2">
        <f t="shared" si="564"/>
        <v>8.1057073062402851E-3</v>
      </c>
      <c r="AT1453" s="2">
        <f t="shared" si="565"/>
        <v>3.3311125916055963E-4</v>
      </c>
      <c r="AU1453" s="2">
        <f t="shared" si="566"/>
        <v>4.4414834554741284E-4</v>
      </c>
      <c r="AW1453" t="s">
        <v>1858</v>
      </c>
      <c r="AX1453" t="s">
        <v>3014</v>
      </c>
      <c r="BA1453" s="127">
        <v>27</v>
      </c>
      <c r="BB1453" s="130">
        <v>163</v>
      </c>
      <c r="BC1453" s="131">
        <f t="shared" si="556"/>
        <v>27163</v>
      </c>
      <c r="BE1453" s="7" t="s">
        <v>3271</v>
      </c>
    </row>
    <row r="1454" spans="1:57" hidden="1" outlineLevel="1" x14ac:dyDescent="0.2">
      <c r="A1454" t="s">
        <v>563</v>
      </c>
      <c r="B1454" t="s">
        <v>3014</v>
      </c>
      <c r="C1454" s="1">
        <f t="shared" si="557"/>
        <v>85499</v>
      </c>
      <c r="D1454" s="7">
        <f>RANK(N1454,(N1454:P1454,Q1454:AL1454))</f>
        <v>1</v>
      </c>
      <c r="E1454" s="7">
        <f>RANK(O1454,(N1454:P1454,Q1454:AL1454))</f>
        <v>2</v>
      </c>
      <c r="F1454" s="7">
        <f>IF(P1454&gt;0,RANK(P1454,(N1454:P1454,Q1454:AL1454)),0)</f>
        <v>3</v>
      </c>
      <c r="G1454" s="1">
        <f t="shared" si="558"/>
        <v>9252</v>
      </c>
      <c r="H1454" s="2">
        <f t="shared" si="555"/>
        <v>0.10821179195078305</v>
      </c>
      <c r="I1454" s="2"/>
      <c r="J1454" s="2">
        <f t="shared" si="559"/>
        <v>0.41895226844758421</v>
      </c>
      <c r="K1454" s="2">
        <f t="shared" si="560"/>
        <v>0.31074047649680114</v>
      </c>
      <c r="L1454" s="2">
        <f t="shared" si="561"/>
        <v>0.26415513631738385</v>
      </c>
      <c r="M1454" s="2">
        <f t="shared" si="562"/>
        <v>6.1521187382308495E-3</v>
      </c>
      <c r="N1454" s="1">
        <v>35820</v>
      </c>
      <c r="O1454" s="1">
        <v>26568</v>
      </c>
      <c r="P1454" s="1">
        <v>22585</v>
      </c>
      <c r="Q1454" s="1">
        <v>145</v>
      </c>
      <c r="R1454" s="1">
        <v>107</v>
      </c>
      <c r="S1454" s="1">
        <v>17</v>
      </c>
      <c r="T1454" s="1">
        <v>17</v>
      </c>
      <c r="U1454" s="1">
        <v>42</v>
      </c>
      <c r="W1454" s="1">
        <v>15</v>
      </c>
      <c r="X1454" s="1">
        <v>24</v>
      </c>
      <c r="Y1454" s="1">
        <v>73</v>
      </c>
      <c r="AA1454" s="1">
        <v>86</v>
      </c>
      <c r="AN1454" s="7">
        <f>IF(Q1454&gt;0,RANK(Q1454,(N1454:P1454,Q1454:AL1454)),0)</f>
        <v>4</v>
      </c>
      <c r="AO1454" s="7">
        <f>IF(R1454&gt;0,RANK(R1454,(N1454:P1454,Q1454:AL1454)),0)</f>
        <v>5</v>
      </c>
      <c r="AP1454" s="7">
        <f>IF(S1454&gt;0,RANK(S1454,(N1454:P1454,Q1454:AL1454)),0)</f>
        <v>10</v>
      </c>
      <c r="AQ1454" s="7">
        <f>IF(T1454&gt;0,RANK(T1454,(N1454:P1454,Q1454:AL1454)),0)</f>
        <v>10</v>
      </c>
      <c r="AR1454" s="2">
        <f t="shared" si="563"/>
        <v>1.695926268143487E-3</v>
      </c>
      <c r="AS1454" s="2">
        <f t="shared" si="564"/>
        <v>1.2514766254576076E-3</v>
      </c>
      <c r="AT1454" s="2">
        <f t="shared" si="565"/>
        <v>1.9883273488578815E-4</v>
      </c>
      <c r="AU1454" s="2">
        <f t="shared" si="566"/>
        <v>1.9883273488578815E-4</v>
      </c>
      <c r="AW1454" t="s">
        <v>563</v>
      </c>
      <c r="AX1454" t="s">
        <v>3014</v>
      </c>
      <c r="BA1454" s="127">
        <v>27</v>
      </c>
      <c r="BB1454" s="130">
        <v>165</v>
      </c>
      <c r="BC1454" s="131">
        <f t="shared" si="556"/>
        <v>27165</v>
      </c>
      <c r="BE1454" s="7" t="s">
        <v>3271</v>
      </c>
    </row>
    <row r="1455" spans="1:57" hidden="1" outlineLevel="1" x14ac:dyDescent="0.2">
      <c r="A1455" t="s">
        <v>3052</v>
      </c>
      <c r="B1455" t="s">
        <v>3014</v>
      </c>
      <c r="C1455" s="1">
        <f t="shared" si="557"/>
        <v>5578</v>
      </c>
      <c r="D1455" s="7">
        <f>RANK(N1455,(N1455:P1455,Q1455:AL1455))</f>
        <v>1</v>
      </c>
      <c r="E1455" s="7">
        <f>RANK(O1455,(N1455:P1455,Q1455:AL1455))</f>
        <v>2</v>
      </c>
      <c r="F1455" s="7">
        <f>IF(P1455&gt;0,RANK(P1455,(N1455:P1455,Q1455:AL1455)),0)</f>
        <v>3</v>
      </c>
      <c r="G1455" s="1">
        <f t="shared" si="558"/>
        <v>229</v>
      </c>
      <c r="H1455" s="2">
        <f t="shared" si="555"/>
        <v>4.1054141269272142E-2</v>
      </c>
      <c r="I1455" s="2"/>
      <c r="J1455" s="2">
        <f t="shared" si="559"/>
        <v>0.37647902474005018</v>
      </c>
      <c r="K1455" s="2">
        <f t="shared" si="560"/>
        <v>0.33542488347077803</v>
      </c>
      <c r="L1455" s="2">
        <f t="shared" si="561"/>
        <v>0.28217999282897094</v>
      </c>
      <c r="M1455" s="2">
        <f t="shared" si="562"/>
        <v>5.9160989602007885E-3</v>
      </c>
      <c r="N1455" s="1">
        <v>2100</v>
      </c>
      <c r="O1455" s="1">
        <v>1871</v>
      </c>
      <c r="P1455" s="1">
        <v>1574</v>
      </c>
      <c r="Q1455" s="1">
        <v>4</v>
      </c>
      <c r="R1455" s="1">
        <v>9</v>
      </c>
      <c r="S1455" s="1">
        <v>1</v>
      </c>
      <c r="T1455" s="1">
        <v>4</v>
      </c>
      <c r="U1455" s="1">
        <v>2</v>
      </c>
      <c r="X1455" s="1">
        <v>3</v>
      </c>
      <c r="Y1455" s="1">
        <v>6</v>
      </c>
      <c r="AA1455" s="1">
        <v>4</v>
      </c>
      <c r="AN1455" s="7">
        <f>IF(Q1455&gt;0,RANK(Q1455,(N1455:P1455,Q1455:AL1455)),0)</f>
        <v>6</v>
      </c>
      <c r="AO1455" s="7">
        <f>IF(R1455&gt;0,RANK(R1455,(N1455:P1455,Q1455:AL1455)),0)</f>
        <v>4</v>
      </c>
      <c r="AP1455" s="7">
        <f>IF(S1455&gt;0,RANK(S1455,(N1455:P1455,Q1455:AL1455)),0)</f>
        <v>11</v>
      </c>
      <c r="AQ1455" s="7">
        <f>IF(T1455&gt;0,RANK(T1455,(N1455:P1455,Q1455:AL1455)),0)</f>
        <v>6</v>
      </c>
      <c r="AR1455" s="2">
        <f t="shared" si="563"/>
        <v>7.1710290426676233E-4</v>
      </c>
      <c r="AS1455" s="2">
        <f t="shared" si="564"/>
        <v>1.6134815346002152E-3</v>
      </c>
      <c r="AT1455" s="2">
        <f t="shared" si="565"/>
        <v>1.7927572606669058E-4</v>
      </c>
      <c r="AU1455" s="2">
        <f t="shared" si="566"/>
        <v>7.1710290426676233E-4</v>
      </c>
      <c r="AW1455" t="s">
        <v>3052</v>
      </c>
      <c r="AX1455" t="s">
        <v>3014</v>
      </c>
      <c r="BA1455" s="127">
        <v>27</v>
      </c>
      <c r="BB1455" s="130">
        <v>167</v>
      </c>
      <c r="BC1455" s="131">
        <f t="shared" si="556"/>
        <v>27167</v>
      </c>
      <c r="BE1455" s="7" t="s">
        <v>3271</v>
      </c>
    </row>
    <row r="1456" spans="1:57" hidden="1" outlineLevel="1" x14ac:dyDescent="0.2">
      <c r="A1456" t="s">
        <v>3054</v>
      </c>
      <c r="B1456" t="s">
        <v>3014</v>
      </c>
      <c r="C1456" s="1">
        <f t="shared" si="557"/>
        <v>3510</v>
      </c>
      <c r="D1456" s="7">
        <f>RANK(N1456,(N1456:P1456,Q1456:AL1456))</f>
        <v>2</v>
      </c>
      <c r="E1456" s="7">
        <f>RANK(O1456,(N1456:P1456,Q1456:AL1456))</f>
        <v>1</v>
      </c>
      <c r="F1456" s="7">
        <f>IF(P1456&gt;0,RANK(P1456,(N1456:P1456,Q1456:AL1456)),0)</f>
        <v>3</v>
      </c>
      <c r="G1456" s="1">
        <f t="shared" si="558"/>
        <v>504</v>
      </c>
      <c r="H1456" s="2">
        <f t="shared" si="555"/>
        <v>0.14358974358974358</v>
      </c>
      <c r="I1456" s="2"/>
      <c r="J1456" s="2">
        <f t="shared" si="559"/>
        <v>0.31965811965811963</v>
      </c>
      <c r="K1456" s="2">
        <f t="shared" si="560"/>
        <v>0.46324786324786327</v>
      </c>
      <c r="L1456" s="2">
        <f t="shared" si="561"/>
        <v>0.21310541310541312</v>
      </c>
      <c r="M1456" s="2">
        <f t="shared" si="562"/>
        <v>3.9886039886039837E-3</v>
      </c>
      <c r="N1456" s="1">
        <v>1122</v>
      </c>
      <c r="O1456" s="1">
        <v>1626</v>
      </c>
      <c r="P1456" s="1">
        <v>748</v>
      </c>
      <c r="Q1456" s="1">
        <v>1</v>
      </c>
      <c r="R1456" s="1">
        <v>2</v>
      </c>
      <c r="T1456" s="1">
        <v>1</v>
      </c>
      <c r="U1456" s="1">
        <v>1</v>
      </c>
      <c r="W1456" s="1">
        <v>4</v>
      </c>
      <c r="X1456" s="1">
        <v>1</v>
      </c>
      <c r="Y1456" s="1">
        <v>2</v>
      </c>
      <c r="AA1456" s="1">
        <v>2</v>
      </c>
      <c r="AN1456" s="7">
        <f>IF(Q1456&gt;0,RANK(Q1456,(N1456:P1456,Q1456:AL1456)),0)</f>
        <v>8</v>
      </c>
      <c r="AO1456" s="7">
        <f>IF(R1456&gt;0,RANK(R1456,(N1456:P1456,Q1456:AL1456)),0)</f>
        <v>5</v>
      </c>
      <c r="AP1456" s="7">
        <f>IF(S1456&gt;0,RANK(S1456,(N1456:P1456,Q1456:AL1456)),0)</f>
        <v>0</v>
      </c>
      <c r="AQ1456" s="7">
        <f>IF(T1456&gt;0,RANK(T1456,(N1456:P1456,Q1456:AL1456)),0)</f>
        <v>8</v>
      </c>
      <c r="AR1456" s="2">
        <f t="shared" si="563"/>
        <v>2.8490028490028488E-4</v>
      </c>
      <c r="AS1456" s="2">
        <f t="shared" si="564"/>
        <v>5.6980056980056976E-4</v>
      </c>
      <c r="AT1456" s="2">
        <f t="shared" si="565"/>
        <v>0</v>
      </c>
      <c r="AU1456" s="2">
        <f t="shared" si="566"/>
        <v>2.8490028490028488E-4</v>
      </c>
      <c r="AW1456" t="s">
        <v>3054</v>
      </c>
      <c r="AX1456" t="s">
        <v>3014</v>
      </c>
      <c r="BA1456" s="127">
        <v>27</v>
      </c>
      <c r="BB1456" s="130">
        <v>169</v>
      </c>
      <c r="BC1456" s="131">
        <f t="shared" si="556"/>
        <v>27169</v>
      </c>
      <c r="BE1456" s="7" t="s">
        <v>3271</v>
      </c>
    </row>
    <row r="1457" spans="1:57" hidden="1" outlineLevel="1" x14ac:dyDescent="0.2">
      <c r="A1457" t="s">
        <v>441</v>
      </c>
      <c r="B1457" t="s">
        <v>3014</v>
      </c>
      <c r="C1457" s="1">
        <f t="shared" si="557"/>
        <v>24518</v>
      </c>
      <c r="D1457" s="7">
        <f>RANK(N1457,(N1457:P1457,Q1457:AL1457))</f>
        <v>1</v>
      </c>
      <c r="E1457" s="7">
        <f>RANK(O1457,(N1457:P1457,Q1457:AL1457))</f>
        <v>2</v>
      </c>
      <c r="F1457" s="7">
        <f>IF(P1457&gt;0,RANK(P1457,(N1457:P1457,Q1457:AL1457)),0)</f>
        <v>3</v>
      </c>
      <c r="G1457" s="1">
        <f t="shared" si="558"/>
        <v>1122</v>
      </c>
      <c r="H1457" s="2">
        <f t="shared" si="555"/>
        <v>4.5762297087853822E-2</v>
      </c>
      <c r="I1457" s="2"/>
      <c r="J1457" s="2">
        <f t="shared" si="559"/>
        <v>0.39591320662370505</v>
      </c>
      <c r="K1457" s="2">
        <f t="shared" si="560"/>
        <v>0.35015090953585121</v>
      </c>
      <c r="L1457" s="2">
        <f t="shared" si="561"/>
        <v>0.24443266171792152</v>
      </c>
      <c r="M1457" s="2">
        <f t="shared" si="562"/>
        <v>9.5032221225222757E-3</v>
      </c>
      <c r="N1457" s="1">
        <v>9707</v>
      </c>
      <c r="O1457" s="1">
        <v>8585</v>
      </c>
      <c r="P1457" s="1">
        <v>5993</v>
      </c>
      <c r="Q1457" s="1">
        <v>29</v>
      </c>
      <c r="R1457" s="1">
        <v>111</v>
      </c>
      <c r="S1457" s="1">
        <v>4</v>
      </c>
      <c r="T1457" s="1">
        <v>5</v>
      </c>
      <c r="U1457" s="1">
        <v>20</v>
      </c>
      <c r="W1457" s="1">
        <v>6</v>
      </c>
      <c r="X1457" s="1">
        <v>11</v>
      </c>
      <c r="Y1457" s="1">
        <v>26</v>
      </c>
      <c r="AA1457" s="1">
        <v>21</v>
      </c>
      <c r="AN1457" s="7">
        <f>IF(Q1457&gt;0,RANK(Q1457,(N1457:P1457,Q1457:AL1457)),0)</f>
        <v>5</v>
      </c>
      <c r="AO1457" s="7">
        <f>IF(R1457&gt;0,RANK(R1457,(N1457:P1457,Q1457:AL1457)),0)</f>
        <v>4</v>
      </c>
      <c r="AP1457" s="7">
        <f>IF(S1457&gt;0,RANK(S1457,(N1457:P1457,Q1457:AL1457)),0)</f>
        <v>12</v>
      </c>
      <c r="AQ1457" s="7">
        <f>IF(T1457&gt;0,RANK(T1457,(N1457:P1457,Q1457:AL1457)),0)</f>
        <v>11</v>
      </c>
      <c r="AR1457" s="2">
        <f t="shared" si="563"/>
        <v>1.1828044701851701E-3</v>
      </c>
      <c r="AS1457" s="2">
        <f t="shared" si="564"/>
        <v>4.5272860755363404E-3</v>
      </c>
      <c r="AT1457" s="2">
        <f t="shared" si="565"/>
        <v>1.6314544416347175E-4</v>
      </c>
      <c r="AU1457" s="2">
        <f t="shared" si="566"/>
        <v>2.0393180520433967E-4</v>
      </c>
      <c r="AW1457" t="s">
        <v>441</v>
      </c>
      <c r="AX1457" t="s">
        <v>3014</v>
      </c>
      <c r="BA1457" s="127">
        <v>27</v>
      </c>
      <c r="BB1457" s="130">
        <v>171</v>
      </c>
      <c r="BC1457" s="131">
        <f t="shared" si="556"/>
        <v>27171</v>
      </c>
      <c r="BE1457" s="7" t="s">
        <v>3271</v>
      </c>
    </row>
    <row r="1458" spans="1:57" hidden="1" outlineLevel="1" x14ac:dyDescent="0.2">
      <c r="A1458" t="s">
        <v>442</v>
      </c>
      <c r="B1458" t="s">
        <v>3014</v>
      </c>
      <c r="C1458" s="1">
        <f t="shared" si="557"/>
        <v>35160</v>
      </c>
      <c r="D1458" s="7">
        <f>RANK(N1458,(N1458:P1458,Q1458:AL1458))</f>
        <v>1</v>
      </c>
      <c r="E1458" s="7">
        <f>RANK(O1458,(N1458:P1458,Q1458:AL1458))</f>
        <v>2</v>
      </c>
      <c r="F1458" s="7">
        <f>IF(P1458&gt;0,RANK(P1458,(N1458:P1458,Q1458:AL1458)),0)</f>
        <v>3</v>
      </c>
      <c r="G1458" s="1">
        <f t="shared" si="558"/>
        <v>815</v>
      </c>
      <c r="H1458" s="2">
        <f t="shared" si="555"/>
        <v>2.3179749715585892E-2</v>
      </c>
      <c r="I1458" s="2"/>
      <c r="J1458" s="2">
        <f t="shared" si="559"/>
        <v>0.35452218430034127</v>
      </c>
      <c r="K1458" s="2">
        <f t="shared" si="560"/>
        <v>0.33134243458475543</v>
      </c>
      <c r="L1458" s="2">
        <f t="shared" si="561"/>
        <v>0.30799203640500566</v>
      </c>
      <c r="M1458" s="2">
        <f t="shared" si="562"/>
        <v>6.1433447098976912E-3</v>
      </c>
      <c r="N1458" s="1">
        <v>12465</v>
      </c>
      <c r="O1458" s="1">
        <v>11650</v>
      </c>
      <c r="P1458" s="1">
        <v>10829</v>
      </c>
      <c r="Q1458" s="1">
        <v>40</v>
      </c>
      <c r="R1458" s="1">
        <v>45</v>
      </c>
      <c r="S1458" s="1">
        <v>3</v>
      </c>
      <c r="T1458" s="1">
        <v>12</v>
      </c>
      <c r="U1458" s="1">
        <v>20</v>
      </c>
      <c r="W1458" s="1">
        <v>12</v>
      </c>
      <c r="X1458" s="1">
        <v>13</v>
      </c>
      <c r="Y1458" s="1">
        <v>25</v>
      </c>
      <c r="AA1458" s="1">
        <v>46</v>
      </c>
      <c r="AN1458" s="7">
        <f>IF(Q1458&gt;0,RANK(Q1458,(N1458:P1458,Q1458:AL1458)),0)</f>
        <v>6</v>
      </c>
      <c r="AO1458" s="7">
        <f>IF(R1458&gt;0,RANK(R1458,(N1458:P1458,Q1458:AL1458)),0)</f>
        <v>5</v>
      </c>
      <c r="AP1458" s="7">
        <f>IF(S1458&gt;0,RANK(S1458,(N1458:P1458,Q1458:AL1458)),0)</f>
        <v>12</v>
      </c>
      <c r="AQ1458" s="7">
        <f>IF(T1458&gt;0,RANK(T1458,(N1458:P1458,Q1458:AL1458)),0)</f>
        <v>10</v>
      </c>
      <c r="AR1458" s="2">
        <f t="shared" si="563"/>
        <v>1.1376564277588168E-3</v>
      </c>
      <c r="AS1458" s="2">
        <f t="shared" si="564"/>
        <v>1.2798634812286689E-3</v>
      </c>
      <c r="AT1458" s="2">
        <f t="shared" si="565"/>
        <v>8.5324232081911264E-5</v>
      </c>
      <c r="AU1458" s="2">
        <f t="shared" si="566"/>
        <v>3.4129692832764505E-4</v>
      </c>
      <c r="AW1458" t="s">
        <v>442</v>
      </c>
      <c r="AX1458" t="s">
        <v>3014</v>
      </c>
      <c r="BA1458" s="127">
        <v>27</v>
      </c>
      <c r="BB1458" s="130">
        <v>173</v>
      </c>
      <c r="BC1458" s="131">
        <f t="shared" si="556"/>
        <v>27173</v>
      </c>
      <c r="BE1458" s="7" t="s">
        <v>3271</v>
      </c>
    </row>
    <row r="1459" spans="1:57" hidden="1" outlineLevel="1" x14ac:dyDescent="0.2">
      <c r="A1459" t="s">
        <v>461</v>
      </c>
      <c r="B1459" t="s">
        <v>3014</v>
      </c>
      <c r="C1459" s="1">
        <f t="shared" si="557"/>
        <v>6193</v>
      </c>
      <c r="D1459" s="7">
        <f>RANK(N1459,(N1459:P1459,Q1459:AL1459))</f>
        <v>1</v>
      </c>
      <c r="E1459" s="7">
        <f>RANK(O1459,(N1459:P1459,Q1459:AL1459))</f>
        <v>2</v>
      </c>
      <c r="F1459" s="7">
        <f>IF(P1459&gt;0,RANK(P1459,(N1459:P1459,Q1459:AL1459)),0)</f>
        <v>3</v>
      </c>
      <c r="G1459" s="1">
        <f t="shared" si="558"/>
        <v>684</v>
      </c>
      <c r="H1459" s="2">
        <f t="shared" si="555"/>
        <v>0.11044727918617794</v>
      </c>
      <c r="I1459" s="2"/>
      <c r="J1459" s="2">
        <f t="shared" si="559"/>
        <v>0.41869853059906348</v>
      </c>
      <c r="K1459" s="2">
        <f t="shared" si="560"/>
        <v>0.30825125141288551</v>
      </c>
      <c r="L1459" s="2">
        <f t="shared" si="561"/>
        <v>0.26562247699015018</v>
      </c>
      <c r="M1459" s="2">
        <f t="shared" si="562"/>
        <v>7.4277409979008335E-3</v>
      </c>
      <c r="N1459" s="1">
        <v>2593</v>
      </c>
      <c r="O1459" s="1">
        <v>1909</v>
      </c>
      <c r="P1459" s="1">
        <v>1645</v>
      </c>
      <c r="Q1459" s="1">
        <v>5</v>
      </c>
      <c r="R1459" s="1">
        <v>26</v>
      </c>
      <c r="S1459" s="1">
        <v>1</v>
      </c>
      <c r="T1459" s="1">
        <v>3</v>
      </c>
      <c r="U1459" s="1">
        <v>4</v>
      </c>
      <c r="W1459" s="1">
        <v>4</v>
      </c>
      <c r="AA1459" s="1">
        <v>3</v>
      </c>
      <c r="AN1459" s="7">
        <f>IF(Q1459&gt;0,RANK(Q1459,(N1459:P1459,Q1459:AL1459)),0)</f>
        <v>5</v>
      </c>
      <c r="AO1459" s="7">
        <f>IF(R1459&gt;0,RANK(R1459,(N1459:P1459,Q1459:AL1459)),0)</f>
        <v>4</v>
      </c>
      <c r="AP1459" s="7">
        <f>IF(S1459&gt;0,RANK(S1459,(N1459:P1459,Q1459:AL1459)),0)</f>
        <v>10</v>
      </c>
      <c r="AQ1459" s="7">
        <f>IF(T1459&gt;0,RANK(T1459,(N1459:P1459,Q1459:AL1459)),0)</f>
        <v>8</v>
      </c>
      <c r="AR1459" s="2">
        <f t="shared" si="563"/>
        <v>8.0736315194574523E-4</v>
      </c>
      <c r="AS1459" s="2">
        <f t="shared" si="564"/>
        <v>4.1982883901178752E-3</v>
      </c>
      <c r="AT1459" s="2">
        <f t="shared" si="565"/>
        <v>1.6147263038914905E-4</v>
      </c>
      <c r="AU1459" s="2">
        <f t="shared" si="566"/>
        <v>4.8441789116744714E-4</v>
      </c>
      <c r="AW1459" t="s">
        <v>461</v>
      </c>
      <c r="AX1459" t="s">
        <v>3014</v>
      </c>
      <c r="BA1459" s="127">
        <v>27</v>
      </c>
      <c r="BB1459" s="130"/>
      <c r="BC1459" s="127">
        <v>27</v>
      </c>
      <c r="BE1459" s="7" t="s">
        <v>2095</v>
      </c>
    </row>
    <row r="1460" spans="1:57" collapsed="1" x14ac:dyDescent="0.2">
      <c r="A1460" t="s">
        <v>3013</v>
      </c>
      <c r="B1460" t="s">
        <v>566</v>
      </c>
      <c r="C1460" s="1">
        <f t="shared" si="557"/>
        <v>2347948</v>
      </c>
      <c r="D1460" s="7">
        <f>RANK(N1460,(N1460:P1460,Q1460:AL1460))</f>
        <v>1</v>
      </c>
      <c r="E1460" s="7">
        <f>RANK(O1460,(N1460:P1460,Q1460:AL1460))</f>
        <v>2</v>
      </c>
      <c r="F1460" s="7">
        <f>IF(P1460&gt;0,RANK(P1460,(N1460:P1460,Q1460:AL1460)),0)</f>
        <v>3</v>
      </c>
      <c r="G1460" s="1">
        <f t="shared" si="558"/>
        <v>273156</v>
      </c>
      <c r="H1460" s="2">
        <f t="shared" si="555"/>
        <v>0.11633818125444005</v>
      </c>
      <c r="I1460" s="2"/>
      <c r="J1460" s="2">
        <f t="shared" si="559"/>
        <v>0.43484651278478059</v>
      </c>
      <c r="K1460" s="2">
        <f t="shared" si="560"/>
        <v>0.31850833153034053</v>
      </c>
      <c r="L1460" s="2">
        <f t="shared" si="561"/>
        <v>0.23957344881573187</v>
      </c>
      <c r="M1460" s="2">
        <f t="shared" si="562"/>
        <v>7.0717068691470153E-3</v>
      </c>
      <c r="N1460" s="1">
        <f t="shared" ref="N1460:U1460" si="567">SUM(N1373:N1459)</f>
        <v>1020997</v>
      </c>
      <c r="O1460" s="1">
        <f t="shared" si="567"/>
        <v>747841</v>
      </c>
      <c r="P1460" s="1">
        <f t="shared" si="567"/>
        <v>562506</v>
      </c>
      <c r="Q1460" s="1">
        <f t="shared" si="567"/>
        <v>3374</v>
      </c>
      <c r="R1460" s="1">
        <f t="shared" si="567"/>
        <v>3363</v>
      </c>
      <c r="S1460" s="1">
        <f t="shared" si="567"/>
        <v>958</v>
      </c>
      <c r="T1460" s="1">
        <f t="shared" si="567"/>
        <v>733</v>
      </c>
      <c r="U1460" s="1">
        <f t="shared" si="567"/>
        <v>1406</v>
      </c>
      <c r="W1460" s="1">
        <f>SUM(W1373:W1459)</f>
        <v>622</v>
      </c>
      <c r="X1460" s="1">
        <f>SUM(X1373:X1459)</f>
        <v>990</v>
      </c>
      <c r="Y1460" s="1">
        <f>SUM(Y1373:Y1459)</f>
        <v>2499</v>
      </c>
      <c r="AA1460" s="1">
        <f>SUM(AA1373:AA1459)</f>
        <v>2659</v>
      </c>
      <c r="AN1460" s="7">
        <f>IF(Q1460&gt;0,RANK(Q1460,(N1460:P1460,Q1460:AL1460)),0)</f>
        <v>4</v>
      </c>
      <c r="AO1460" s="7">
        <f>IF(R1460&gt;0,RANK(R1460,(N1460:P1460,Q1460:AL1460)),0)</f>
        <v>5</v>
      </c>
      <c r="AP1460" s="7">
        <f>IF(S1460&gt;0,RANK(S1460,(N1460:P1460,Q1460:AL1460)),0)</f>
        <v>10</v>
      </c>
      <c r="AQ1460" s="7">
        <f>IF(T1460&gt;0,RANK(T1460,(N1460:P1460,Q1460:AL1460)),0)</f>
        <v>11</v>
      </c>
      <c r="AR1460" s="2">
        <f t="shared" si="563"/>
        <v>1.4369994565467379E-3</v>
      </c>
      <c r="AS1460" s="2">
        <f t="shared" si="564"/>
        <v>1.4323145146314996E-3</v>
      </c>
      <c r="AT1460" s="2">
        <f t="shared" si="565"/>
        <v>4.0801585043621067E-4</v>
      </c>
      <c r="AU1460" s="2">
        <f t="shared" si="566"/>
        <v>3.1218749307906311E-4</v>
      </c>
      <c r="AW1460" t="s">
        <v>3013</v>
      </c>
      <c r="AX1460" t="s">
        <v>566</v>
      </c>
      <c r="BA1460" s="127"/>
      <c r="BB1460" s="130"/>
    </row>
    <row r="1461" spans="1:57" x14ac:dyDescent="0.2">
      <c r="C1461" s="1"/>
      <c r="E1461" s="7"/>
      <c r="F1461" s="7"/>
      <c r="I1461" s="2"/>
      <c r="AN1461" s="7"/>
      <c r="AO1461" s="7"/>
      <c r="AP1461" s="7"/>
      <c r="AQ1461" s="7"/>
      <c r="BA1461" s="127">
        <v>28</v>
      </c>
      <c r="BB1461" s="130">
        <v>1</v>
      </c>
      <c r="BC1461" s="131">
        <f t="shared" ref="BC1461:BC1524" si="568">BA1461*1000+BB1461</f>
        <v>28001</v>
      </c>
      <c r="BE1461" s="7" t="s">
        <v>3271</v>
      </c>
    </row>
    <row r="1462" spans="1:57" hidden="1" outlineLevel="1" x14ac:dyDescent="0.2">
      <c r="A1462" t="s">
        <v>1179</v>
      </c>
      <c r="B1462" t="s">
        <v>1505</v>
      </c>
      <c r="C1462" s="1">
        <f t="shared" ref="C1462:C1493" si="569">SUM(N1462:AL1462)</f>
        <v>15877</v>
      </c>
      <c r="D1462" s="7">
        <f>RANK(N1462,(N1462:P1462,Q1462:AL1462))</f>
        <v>1</v>
      </c>
      <c r="E1462" s="7">
        <f>RANK(O1462,(N1462:P1462,Q1462:AL1462))</f>
        <v>2</v>
      </c>
      <c r="F1462" s="7">
        <f>IF(P1462&gt;0,RANK(P1462,(N1462:P1462,Q1462:AL1462)),0)</f>
        <v>3</v>
      </c>
      <c r="G1462" s="1">
        <f t="shared" ref="G1462:G1493" si="570">MAX(N1462:P1462)-LARGE(N1462:P1462,2)</f>
        <v>2424</v>
      </c>
      <c r="H1462" s="2">
        <f t="shared" si="555"/>
        <v>0.15267367890659445</v>
      </c>
      <c r="I1462" s="2"/>
      <c r="J1462" s="2">
        <f t="shared" ref="J1462:J1493" si="571">IF($C1462=0,"-",N1462/$C1462)</f>
        <v>0.51993449644139322</v>
      </c>
      <c r="K1462" s="2">
        <f t="shared" ref="K1462:K1493" si="572">IF($C1462=0,"-",O1462/$C1462)</f>
        <v>0.36726081753479878</v>
      </c>
      <c r="L1462" s="2">
        <f t="shared" ref="L1462:L1493" si="573">IF($C1462=0,"-",P1462/$C1462)</f>
        <v>0.11041128676702147</v>
      </c>
      <c r="M1462" s="2">
        <f t="shared" ref="M1462:M1493" si="574">IF(C1462=0,"-",(1-J1462-K1462-L1462))</f>
        <v>2.393399256786527E-3</v>
      </c>
      <c r="N1462" s="1">
        <v>8255</v>
      </c>
      <c r="O1462" s="1">
        <v>5831</v>
      </c>
      <c r="P1462" s="1">
        <v>1753</v>
      </c>
      <c r="Q1462" s="1">
        <v>10</v>
      </c>
      <c r="R1462" s="1">
        <v>13</v>
      </c>
      <c r="S1462" s="1">
        <v>8</v>
      </c>
      <c r="T1462" s="1">
        <v>2</v>
      </c>
      <c r="U1462" s="1">
        <v>5</v>
      </c>
      <c r="AN1462" s="7">
        <f>IF(Q1462&gt;0,RANK(Q1462,(N1462:P1462,Q1462:AL1462)),0)</f>
        <v>5</v>
      </c>
      <c r="AO1462" s="7">
        <f>IF(R1462&gt;0,RANK(R1462,(N1462:P1462,Q1462:AL1462)),0)</f>
        <v>4</v>
      </c>
      <c r="AP1462" s="7">
        <f>IF(S1462&gt;0,RANK(S1462,(N1462:P1462,Q1462:AL1462)),0)</f>
        <v>6</v>
      </c>
      <c r="AQ1462" s="7">
        <f>IF(T1462&gt;0,RANK(T1462,(N1462:P1462,Q1462:AL1462)),0)</f>
        <v>8</v>
      </c>
      <c r="AR1462" s="2">
        <f t="shared" ref="AR1462:AR1493" si="575">IF($C1462=0,"-",Q1462/$C1462)</f>
        <v>6.2984190968067011E-4</v>
      </c>
      <c r="AS1462" s="2">
        <f t="shared" ref="AS1462:AS1493" si="576">IF($C1462=0,"-",R1462/$C1462)</f>
        <v>8.1879448258487123E-4</v>
      </c>
      <c r="AT1462" s="2">
        <f t="shared" ref="AT1462:AT1493" si="577">IF($C1462=0,"-",S1462/$C1462)</f>
        <v>5.0387352774453617E-4</v>
      </c>
      <c r="AU1462" s="2">
        <f t="shared" ref="AU1462:AU1493" si="578">IF($C1462=0,"-",T1462/$C1462)</f>
        <v>1.2596838193613404E-4</v>
      </c>
      <c r="AW1462" t="s">
        <v>1179</v>
      </c>
      <c r="AX1462" t="s">
        <v>1505</v>
      </c>
      <c r="AY1462">
        <v>4</v>
      </c>
      <c r="BA1462" s="127">
        <v>28</v>
      </c>
      <c r="BB1462" s="130">
        <v>3</v>
      </c>
      <c r="BC1462" s="131">
        <f t="shared" si="568"/>
        <v>28003</v>
      </c>
      <c r="BE1462" s="7" t="s">
        <v>3271</v>
      </c>
    </row>
    <row r="1463" spans="1:57" hidden="1" outlineLevel="1" x14ac:dyDescent="0.2">
      <c r="A1463" t="s">
        <v>600</v>
      </c>
      <c r="B1463" t="s">
        <v>1505</v>
      </c>
      <c r="C1463" s="1">
        <f t="shared" si="569"/>
        <v>14136</v>
      </c>
      <c r="D1463" s="7">
        <f>RANK(N1463,(N1463:P1463,Q1463:AL1463))</f>
        <v>1</v>
      </c>
      <c r="E1463" s="7">
        <f>RANK(O1463,(N1463:P1463,Q1463:AL1463))</f>
        <v>2</v>
      </c>
      <c r="F1463" s="7">
        <f>IF(P1463&gt;0,RANK(P1463,(N1463:P1463,Q1463:AL1463)),0)</f>
        <v>3</v>
      </c>
      <c r="G1463" s="1">
        <f t="shared" si="570"/>
        <v>124</v>
      </c>
      <c r="H1463" s="2">
        <f t="shared" si="555"/>
        <v>8.771929824561403E-3</v>
      </c>
      <c r="I1463" s="2"/>
      <c r="J1463" s="2">
        <f t="shared" si="571"/>
        <v>0.45083474816072439</v>
      </c>
      <c r="K1463" s="2">
        <f t="shared" si="572"/>
        <v>0.44206281833616301</v>
      </c>
      <c r="L1463" s="2">
        <f t="shared" si="573"/>
        <v>9.5430107526881719E-2</v>
      </c>
      <c r="M1463" s="2">
        <f t="shared" si="574"/>
        <v>1.167232597623083E-2</v>
      </c>
      <c r="N1463" s="1">
        <v>6373</v>
      </c>
      <c r="O1463" s="1">
        <v>6249</v>
      </c>
      <c r="P1463" s="1">
        <v>1349</v>
      </c>
      <c r="Q1463" s="1">
        <v>115</v>
      </c>
      <c r="R1463" s="1">
        <v>11</v>
      </c>
      <c r="S1463" s="1">
        <v>9</v>
      </c>
      <c r="T1463" s="1">
        <v>27</v>
      </c>
      <c r="U1463" s="1">
        <v>3</v>
      </c>
      <c r="AN1463" s="7">
        <f>IF(Q1463&gt;0,RANK(Q1463,(N1463:P1463,Q1463:AL1463)),0)</f>
        <v>4</v>
      </c>
      <c r="AO1463" s="7">
        <f>IF(R1463&gt;0,RANK(R1463,(N1463:P1463,Q1463:AL1463)),0)</f>
        <v>6</v>
      </c>
      <c r="AP1463" s="7">
        <f>IF(S1463&gt;0,RANK(S1463,(N1463:P1463,Q1463:AL1463)),0)</f>
        <v>7</v>
      </c>
      <c r="AQ1463" s="7">
        <f>IF(T1463&gt;0,RANK(T1463,(N1463:P1463,Q1463:AL1463)),0)</f>
        <v>5</v>
      </c>
      <c r="AR1463" s="2">
        <f t="shared" si="575"/>
        <v>8.1352574985851731E-3</v>
      </c>
      <c r="AS1463" s="2">
        <f t="shared" si="576"/>
        <v>7.7815506508205996E-4</v>
      </c>
      <c r="AT1463" s="2">
        <f t="shared" si="577"/>
        <v>6.3667232597623094E-4</v>
      </c>
      <c r="AU1463" s="2">
        <f t="shared" si="578"/>
        <v>1.9100169779286927E-3</v>
      </c>
      <c r="AW1463" t="s">
        <v>600</v>
      </c>
      <c r="AX1463" t="s">
        <v>1505</v>
      </c>
      <c r="AY1463">
        <v>1</v>
      </c>
      <c r="BA1463" s="127">
        <v>28</v>
      </c>
      <c r="BB1463" s="130">
        <v>5</v>
      </c>
      <c r="BC1463" s="131">
        <f t="shared" si="568"/>
        <v>28005</v>
      </c>
      <c r="BE1463" s="7" t="s">
        <v>3271</v>
      </c>
    </row>
    <row r="1464" spans="1:57" hidden="1" outlineLevel="1" x14ac:dyDescent="0.2">
      <c r="A1464" t="s">
        <v>601</v>
      </c>
      <c r="B1464" t="s">
        <v>1505</v>
      </c>
      <c r="C1464" s="1">
        <f t="shared" si="569"/>
        <v>5681</v>
      </c>
      <c r="D1464" s="7">
        <f>RANK(N1464,(N1464:P1464,Q1464:AL1464))</f>
        <v>1</v>
      </c>
      <c r="E1464" s="7">
        <f>RANK(O1464,(N1464:P1464,Q1464:AL1464))</f>
        <v>2</v>
      </c>
      <c r="F1464" s="7">
        <f>IF(P1464&gt;0,RANK(P1464,(N1464:P1464,Q1464:AL1464)),0)</f>
        <v>3</v>
      </c>
      <c r="G1464" s="1">
        <f t="shared" si="570"/>
        <v>47</v>
      </c>
      <c r="H1464" s="2">
        <f t="shared" si="555"/>
        <v>8.2731913395528954E-3</v>
      </c>
      <c r="I1464" s="2"/>
      <c r="J1464" s="2">
        <f t="shared" si="571"/>
        <v>0.45907410667136067</v>
      </c>
      <c r="K1464" s="2">
        <f t="shared" si="572"/>
        <v>0.45080091533180777</v>
      </c>
      <c r="L1464" s="2">
        <f t="shared" si="573"/>
        <v>8.7660623129730678E-2</v>
      </c>
      <c r="M1464" s="2">
        <f t="shared" si="574"/>
        <v>2.4643548671009347E-3</v>
      </c>
      <c r="N1464" s="1">
        <v>2608</v>
      </c>
      <c r="O1464" s="1">
        <v>2561</v>
      </c>
      <c r="P1464" s="1">
        <v>498</v>
      </c>
      <c r="Q1464" s="1">
        <v>4</v>
      </c>
      <c r="R1464" s="1">
        <v>5</v>
      </c>
      <c r="S1464" s="1">
        <v>1</v>
      </c>
      <c r="T1464" s="1">
        <v>2</v>
      </c>
      <c r="U1464" s="1">
        <v>2</v>
      </c>
      <c r="AN1464" s="7">
        <f>IF(Q1464&gt;0,RANK(Q1464,(N1464:P1464,Q1464:AL1464)),0)</f>
        <v>5</v>
      </c>
      <c r="AO1464" s="7">
        <f>IF(R1464&gt;0,RANK(R1464,(N1464:P1464,Q1464:AL1464)),0)</f>
        <v>4</v>
      </c>
      <c r="AP1464" s="7">
        <f>IF(S1464&gt;0,RANK(S1464,(N1464:P1464,Q1464:AL1464)),0)</f>
        <v>8</v>
      </c>
      <c r="AQ1464" s="7">
        <f>IF(T1464&gt;0,RANK(T1464,(N1464:P1464,Q1464:AL1464)),0)</f>
        <v>6</v>
      </c>
      <c r="AR1464" s="2">
        <f t="shared" si="575"/>
        <v>7.0410139060024643E-4</v>
      </c>
      <c r="AS1464" s="2">
        <f t="shared" si="576"/>
        <v>8.8012673825030806E-4</v>
      </c>
      <c r="AT1464" s="2">
        <f t="shared" si="577"/>
        <v>1.7602534765006161E-4</v>
      </c>
      <c r="AU1464" s="2">
        <f t="shared" si="578"/>
        <v>3.5205069530012321E-4</v>
      </c>
      <c r="AW1464" t="s">
        <v>601</v>
      </c>
      <c r="AX1464" t="s">
        <v>1505</v>
      </c>
      <c r="AY1464">
        <v>4</v>
      </c>
      <c r="BA1464" s="127">
        <v>28</v>
      </c>
      <c r="BB1464" s="130">
        <v>7</v>
      </c>
      <c r="BC1464" s="131">
        <f t="shared" si="568"/>
        <v>28007</v>
      </c>
      <c r="BE1464" s="7" t="s">
        <v>3271</v>
      </c>
    </row>
    <row r="1465" spans="1:57" hidden="1" outlineLevel="1" x14ac:dyDescent="0.2">
      <c r="A1465" t="s">
        <v>1113</v>
      </c>
      <c r="B1465" t="s">
        <v>1505</v>
      </c>
      <c r="C1465" s="1">
        <f t="shared" si="569"/>
        <v>7087</v>
      </c>
      <c r="D1465" s="7">
        <f>RANK(N1465,(N1465:P1465,Q1465:AL1465))</f>
        <v>2</v>
      </c>
      <c r="E1465" s="7">
        <f>RANK(O1465,(N1465:P1465,Q1465:AL1465))</f>
        <v>1</v>
      </c>
      <c r="F1465" s="7">
        <f>IF(P1465&gt;0,RANK(P1465,(N1465:P1465,Q1465:AL1465)),0)</f>
        <v>3</v>
      </c>
      <c r="G1465" s="1">
        <f t="shared" si="570"/>
        <v>505</v>
      </c>
      <c r="H1465" s="2">
        <f t="shared" si="555"/>
        <v>7.1257231550726677E-2</v>
      </c>
      <c r="I1465" s="2"/>
      <c r="J1465" s="2">
        <f t="shared" si="571"/>
        <v>0.42542683787216029</v>
      </c>
      <c r="K1465" s="2">
        <f t="shared" si="572"/>
        <v>0.49668406942288695</v>
      </c>
      <c r="L1465" s="2">
        <f t="shared" si="573"/>
        <v>7.464371384224637E-2</v>
      </c>
      <c r="M1465" s="2">
        <f t="shared" si="574"/>
        <v>3.2453788627063856E-3</v>
      </c>
      <c r="N1465" s="1">
        <v>3015</v>
      </c>
      <c r="O1465" s="1">
        <v>3520</v>
      </c>
      <c r="P1465" s="1">
        <v>529</v>
      </c>
      <c r="Q1465" s="1">
        <v>6</v>
      </c>
      <c r="R1465" s="1">
        <v>3</v>
      </c>
      <c r="S1465" s="1">
        <v>4</v>
      </c>
      <c r="T1465" s="1">
        <v>4</v>
      </c>
      <c r="U1465" s="1">
        <v>6</v>
      </c>
      <c r="AN1465" s="7">
        <f>IF(Q1465&gt;0,RANK(Q1465,(N1465:P1465,Q1465:AL1465)),0)</f>
        <v>4</v>
      </c>
      <c r="AO1465" s="7">
        <f>IF(R1465&gt;0,RANK(R1465,(N1465:P1465,Q1465:AL1465)),0)</f>
        <v>8</v>
      </c>
      <c r="AP1465" s="7">
        <f>IF(S1465&gt;0,RANK(S1465,(N1465:P1465,Q1465:AL1465)),0)</f>
        <v>6</v>
      </c>
      <c r="AQ1465" s="7">
        <f>IF(T1465&gt;0,RANK(T1465,(N1465:P1465,Q1465:AL1465)),0)</f>
        <v>6</v>
      </c>
      <c r="AR1465" s="2">
        <f t="shared" si="575"/>
        <v>8.4662057287992099E-4</v>
      </c>
      <c r="AS1465" s="2">
        <f t="shared" si="576"/>
        <v>4.2331028643996049E-4</v>
      </c>
      <c r="AT1465" s="2">
        <f t="shared" si="577"/>
        <v>5.6441371525328069E-4</v>
      </c>
      <c r="AU1465" s="2">
        <f t="shared" si="578"/>
        <v>5.6441371525328069E-4</v>
      </c>
      <c r="AW1465" t="s">
        <v>1113</v>
      </c>
      <c r="AX1465" t="s">
        <v>1505</v>
      </c>
      <c r="BA1465" s="127">
        <v>28</v>
      </c>
      <c r="BB1465" s="130">
        <v>9</v>
      </c>
      <c r="BC1465" s="131">
        <f t="shared" si="568"/>
        <v>28009</v>
      </c>
      <c r="BE1465" s="7" t="s">
        <v>3271</v>
      </c>
    </row>
    <row r="1466" spans="1:57" hidden="1" outlineLevel="1" x14ac:dyDescent="0.2">
      <c r="A1466" t="s">
        <v>356</v>
      </c>
      <c r="B1466" t="s">
        <v>1505</v>
      </c>
      <c r="C1466" s="1">
        <f t="shared" si="569"/>
        <v>3955</v>
      </c>
      <c r="D1466" s="7">
        <f>RANK(N1466,(N1466:P1466,Q1466:AL1466))</f>
        <v>1</v>
      </c>
      <c r="E1466" s="7">
        <f>RANK(O1466,(N1466:P1466,Q1466:AL1466))</f>
        <v>2</v>
      </c>
      <c r="F1466" s="7">
        <f>IF(P1466&gt;0,RANK(P1466,(N1466:P1466,Q1466:AL1466)),0)</f>
        <v>3</v>
      </c>
      <c r="G1466" s="1">
        <f t="shared" si="570"/>
        <v>1149</v>
      </c>
      <c r="H1466" s="2">
        <f t="shared" si="555"/>
        <v>0.29051833122629583</v>
      </c>
      <c r="I1466" s="2"/>
      <c r="J1466" s="2">
        <f t="shared" si="571"/>
        <v>0.60733249051833127</v>
      </c>
      <c r="K1466" s="2">
        <f t="shared" si="572"/>
        <v>0.31681415929203538</v>
      </c>
      <c r="L1466" s="2">
        <f t="shared" si="573"/>
        <v>7.40834386852086E-2</v>
      </c>
      <c r="M1466" s="2">
        <f t="shared" si="574"/>
        <v>1.769911504424751E-3</v>
      </c>
      <c r="N1466" s="1">
        <v>2402</v>
      </c>
      <c r="O1466" s="1">
        <v>1253</v>
      </c>
      <c r="P1466" s="1">
        <v>293</v>
      </c>
      <c r="Q1466" s="1">
        <v>3</v>
      </c>
      <c r="R1466" s="1">
        <v>1</v>
      </c>
      <c r="S1466" s="1">
        <v>1</v>
      </c>
      <c r="U1466" s="1">
        <v>2</v>
      </c>
      <c r="AN1466" s="7">
        <f>IF(Q1466&gt;0,RANK(Q1466,(N1466:P1466,Q1466:AL1466)),0)</f>
        <v>4</v>
      </c>
      <c r="AO1466" s="7">
        <f>IF(R1466&gt;0,RANK(R1466,(N1466:P1466,Q1466:AL1466)),0)</f>
        <v>6</v>
      </c>
      <c r="AP1466" s="7">
        <f>IF(S1466&gt;0,RANK(S1466,(N1466:P1466,Q1466:AL1466)),0)</f>
        <v>6</v>
      </c>
      <c r="AQ1466" s="7">
        <f>IF(T1466&gt;0,RANK(T1466,(N1466:P1466,Q1466:AL1466)),0)</f>
        <v>0</v>
      </c>
      <c r="AR1466" s="2">
        <f t="shared" si="575"/>
        <v>7.5853350189633378E-4</v>
      </c>
      <c r="AS1466" s="2">
        <f t="shared" si="576"/>
        <v>2.5284450063211124E-4</v>
      </c>
      <c r="AT1466" s="2">
        <f t="shared" si="577"/>
        <v>2.5284450063211124E-4</v>
      </c>
      <c r="AU1466" s="2">
        <f t="shared" si="578"/>
        <v>0</v>
      </c>
      <c r="AW1466" t="s">
        <v>356</v>
      </c>
      <c r="AX1466" t="s">
        <v>1505</v>
      </c>
      <c r="AY1466">
        <v>1</v>
      </c>
      <c r="BA1466" s="127">
        <v>28</v>
      </c>
      <c r="BB1466" s="130">
        <v>11</v>
      </c>
      <c r="BC1466" s="131">
        <f t="shared" si="568"/>
        <v>28011</v>
      </c>
      <c r="BE1466" s="7" t="s">
        <v>3271</v>
      </c>
    </row>
    <row r="1467" spans="1:57" hidden="1" outlineLevel="1" x14ac:dyDescent="0.2">
      <c r="A1467" t="s">
        <v>1114</v>
      </c>
      <c r="B1467" t="s">
        <v>1505</v>
      </c>
      <c r="C1467" s="1">
        <f t="shared" si="569"/>
        <v>14226</v>
      </c>
      <c r="D1467" s="7">
        <f>RANK(N1467,(N1467:P1467,Q1467:AL1467))</f>
        <v>1</v>
      </c>
      <c r="E1467" s="7">
        <f>RANK(O1467,(N1467:P1467,Q1467:AL1467))</f>
        <v>2</v>
      </c>
      <c r="F1467" s="7">
        <f>IF(P1467&gt;0,RANK(P1467,(N1467:P1467,Q1467:AL1467)),0)</f>
        <v>3</v>
      </c>
      <c r="G1467" s="1">
        <f t="shared" si="570"/>
        <v>4049</v>
      </c>
      <c r="H1467" s="2">
        <f t="shared" si="555"/>
        <v>0.28461971038942779</v>
      </c>
      <c r="I1467" s="2"/>
      <c r="J1467" s="2">
        <f t="shared" si="571"/>
        <v>0.61865598200478</v>
      </c>
      <c r="K1467" s="2">
        <f t="shared" si="572"/>
        <v>0.33403627161535215</v>
      </c>
      <c r="L1467" s="2">
        <f t="shared" si="573"/>
        <v>4.1684240123717138E-2</v>
      </c>
      <c r="M1467" s="2">
        <f t="shared" si="574"/>
        <v>5.6235062561507052E-3</v>
      </c>
      <c r="N1467" s="1">
        <v>8801</v>
      </c>
      <c r="O1467" s="1">
        <v>4752</v>
      </c>
      <c r="P1467" s="1">
        <v>593</v>
      </c>
      <c r="Q1467" s="1">
        <v>27</v>
      </c>
      <c r="R1467" s="1">
        <v>9</v>
      </c>
      <c r="S1467" s="1">
        <v>15</v>
      </c>
      <c r="T1467" s="1">
        <v>17</v>
      </c>
      <c r="U1467" s="1">
        <v>12</v>
      </c>
      <c r="AN1467" s="7">
        <f>IF(Q1467&gt;0,RANK(Q1467,(N1467:P1467,Q1467:AL1467)),0)</f>
        <v>4</v>
      </c>
      <c r="AO1467" s="7">
        <f>IF(R1467&gt;0,RANK(R1467,(N1467:P1467,Q1467:AL1467)),0)</f>
        <v>8</v>
      </c>
      <c r="AP1467" s="7">
        <f>IF(S1467&gt;0,RANK(S1467,(N1467:P1467,Q1467:AL1467)),0)</f>
        <v>6</v>
      </c>
      <c r="AQ1467" s="7">
        <f>IF(T1467&gt;0,RANK(T1467,(N1467:P1467,Q1467:AL1467)),0)</f>
        <v>5</v>
      </c>
      <c r="AR1467" s="2">
        <f t="shared" si="575"/>
        <v>1.8979333614508645E-3</v>
      </c>
      <c r="AS1467" s="2">
        <f t="shared" si="576"/>
        <v>6.3264445381695485E-4</v>
      </c>
      <c r="AT1467" s="2">
        <f t="shared" si="577"/>
        <v>1.0544074230282581E-3</v>
      </c>
      <c r="AU1467" s="2">
        <f t="shared" si="578"/>
        <v>1.194995079432026E-3</v>
      </c>
      <c r="AW1467" t="s">
        <v>1114</v>
      </c>
      <c r="AX1467" t="s">
        <v>1505</v>
      </c>
      <c r="AY1467">
        <v>2</v>
      </c>
      <c r="BA1467" s="127">
        <v>28</v>
      </c>
      <c r="BB1467" s="130">
        <v>13</v>
      </c>
      <c r="BC1467" s="131">
        <f t="shared" si="568"/>
        <v>28013</v>
      </c>
      <c r="BE1467" s="7" t="s">
        <v>3271</v>
      </c>
    </row>
    <row r="1468" spans="1:57" hidden="1" outlineLevel="1" x14ac:dyDescent="0.2">
      <c r="A1468" t="s">
        <v>2617</v>
      </c>
      <c r="B1468" t="s">
        <v>1505</v>
      </c>
      <c r="C1468" s="1">
        <f t="shared" si="569"/>
        <v>6273</v>
      </c>
      <c r="D1468" s="7">
        <f>RANK(N1468,(N1468:P1468,Q1468:AL1468))</f>
        <v>2</v>
      </c>
      <c r="E1468" s="7">
        <f>RANK(O1468,(N1468:P1468,Q1468:AL1468))</f>
        <v>1</v>
      </c>
      <c r="F1468" s="7">
        <f>IF(P1468&gt;0,RANK(P1468,(N1468:P1468,Q1468:AL1468)),0)</f>
        <v>3</v>
      </c>
      <c r="G1468" s="1">
        <f t="shared" si="570"/>
        <v>729</v>
      </c>
      <c r="H1468" s="2">
        <f t="shared" si="555"/>
        <v>0.11621233859397417</v>
      </c>
      <c r="I1468" s="2"/>
      <c r="J1468" s="2">
        <f t="shared" si="571"/>
        <v>0.392475689462777</v>
      </c>
      <c r="K1468" s="2">
        <f t="shared" si="572"/>
        <v>0.50868802805675117</v>
      </c>
      <c r="L1468" s="2">
        <f t="shared" si="573"/>
        <v>9.6763908815558741E-2</v>
      </c>
      <c r="M1468" s="2">
        <f t="shared" si="574"/>
        <v>2.0723736649130853E-3</v>
      </c>
      <c r="N1468" s="1">
        <v>2462</v>
      </c>
      <c r="O1468" s="1">
        <v>3191</v>
      </c>
      <c r="P1468" s="1">
        <v>607</v>
      </c>
      <c r="Q1468" s="1">
        <v>8</v>
      </c>
      <c r="S1468" s="1">
        <v>2</v>
      </c>
      <c r="T1468" s="1">
        <v>3</v>
      </c>
      <c r="AN1468" s="7">
        <f>IF(Q1468&gt;0,RANK(Q1468,(N1468:P1468,Q1468:AL1468)),0)</f>
        <v>4</v>
      </c>
      <c r="AO1468" s="7">
        <f>IF(R1468&gt;0,RANK(R1468,(N1468:P1468,Q1468:AL1468)),0)</f>
        <v>0</v>
      </c>
      <c r="AP1468" s="7">
        <f>IF(S1468&gt;0,RANK(S1468,(N1468:P1468,Q1468:AL1468)),0)</f>
        <v>6</v>
      </c>
      <c r="AQ1468" s="7">
        <f>IF(T1468&gt;0,RANK(T1468,(N1468:P1468,Q1468:AL1468)),0)</f>
        <v>5</v>
      </c>
      <c r="AR1468" s="2">
        <f t="shared" si="575"/>
        <v>1.2753068707157659E-3</v>
      </c>
      <c r="AS1468" s="2">
        <f t="shared" si="576"/>
        <v>0</v>
      </c>
      <c r="AT1468" s="2">
        <f t="shared" si="577"/>
        <v>3.1882671767894148E-4</v>
      </c>
      <c r="AU1468" s="2">
        <f t="shared" si="578"/>
        <v>4.7824007651841227E-4</v>
      </c>
      <c r="AW1468" t="s">
        <v>2617</v>
      </c>
      <c r="AX1468" t="s">
        <v>1505</v>
      </c>
      <c r="AY1468">
        <v>1</v>
      </c>
      <c r="BA1468" s="127">
        <v>28</v>
      </c>
      <c r="BB1468" s="130">
        <v>15</v>
      </c>
      <c r="BC1468" s="131">
        <f t="shared" si="568"/>
        <v>28015</v>
      </c>
      <c r="BE1468" s="7" t="s">
        <v>3271</v>
      </c>
    </row>
    <row r="1469" spans="1:57" hidden="1" outlineLevel="1" x14ac:dyDescent="0.2">
      <c r="A1469" t="s">
        <v>972</v>
      </c>
      <c r="B1469" t="s">
        <v>1505</v>
      </c>
      <c r="C1469" s="1">
        <f t="shared" si="569"/>
        <v>3084</v>
      </c>
      <c r="D1469" s="7">
        <f>RANK(N1469,(N1469:P1469,Q1469:AL1469))</f>
        <v>2</v>
      </c>
      <c r="E1469" s="7">
        <f>RANK(O1469,(N1469:P1469,Q1469:AL1469))</f>
        <v>1</v>
      </c>
      <c r="F1469" s="7">
        <f>IF(P1469&gt;0,RANK(P1469,(N1469:P1469,Q1469:AL1469)),0)</f>
        <v>3</v>
      </c>
      <c r="G1469" s="1">
        <f t="shared" si="570"/>
        <v>513</v>
      </c>
      <c r="H1469" s="2">
        <f t="shared" si="555"/>
        <v>0.16634241245136186</v>
      </c>
      <c r="I1469" s="2"/>
      <c r="J1469" s="2">
        <f t="shared" si="571"/>
        <v>0.3832684824902724</v>
      </c>
      <c r="K1469" s="2">
        <f t="shared" si="572"/>
        <v>0.54961089494163429</v>
      </c>
      <c r="L1469" s="2">
        <f t="shared" si="573"/>
        <v>6.4850843060959798E-2</v>
      </c>
      <c r="M1469" s="2">
        <f t="shared" si="574"/>
        <v>2.2697795071335708E-3</v>
      </c>
      <c r="N1469" s="1">
        <v>1182</v>
      </c>
      <c r="O1469" s="1">
        <v>1695</v>
      </c>
      <c r="P1469" s="1">
        <v>200</v>
      </c>
      <c r="Q1469" s="1">
        <v>3</v>
      </c>
      <c r="T1469" s="1">
        <v>3</v>
      </c>
      <c r="U1469" s="1">
        <v>1</v>
      </c>
      <c r="AN1469" s="7">
        <f>IF(Q1469&gt;0,RANK(Q1469,(N1469:P1469,Q1469:AL1469)),0)</f>
        <v>4</v>
      </c>
      <c r="AO1469" s="7">
        <f>IF(R1469&gt;0,RANK(R1469,(N1469:P1469,Q1469:AL1469)),0)</f>
        <v>0</v>
      </c>
      <c r="AP1469" s="7">
        <f>IF(S1469&gt;0,RANK(S1469,(N1469:P1469,Q1469:AL1469)),0)</f>
        <v>0</v>
      </c>
      <c r="AQ1469" s="7">
        <f>IF(T1469&gt;0,RANK(T1469,(N1469:P1469,Q1469:AL1469)),0)</f>
        <v>4</v>
      </c>
      <c r="AR1469" s="2">
        <f t="shared" si="575"/>
        <v>9.727626459143969E-4</v>
      </c>
      <c r="AS1469" s="2">
        <f t="shared" si="576"/>
        <v>0</v>
      </c>
      <c r="AT1469" s="2">
        <f t="shared" si="577"/>
        <v>0</v>
      </c>
      <c r="AU1469" s="2">
        <f t="shared" si="578"/>
        <v>9.727626459143969E-4</v>
      </c>
      <c r="AW1469" t="s">
        <v>972</v>
      </c>
      <c r="AX1469" t="s">
        <v>1505</v>
      </c>
      <c r="AY1469">
        <v>2</v>
      </c>
      <c r="BA1469" s="127">
        <v>28</v>
      </c>
      <c r="BB1469" s="130">
        <v>17</v>
      </c>
      <c r="BC1469" s="131">
        <f t="shared" si="568"/>
        <v>28017</v>
      </c>
      <c r="BE1469" s="7" t="s">
        <v>3271</v>
      </c>
    </row>
    <row r="1470" spans="1:57" hidden="1" outlineLevel="1" x14ac:dyDescent="0.2">
      <c r="A1470" t="s">
        <v>1115</v>
      </c>
      <c r="B1470" t="s">
        <v>1505</v>
      </c>
      <c r="C1470" s="1">
        <f t="shared" si="569"/>
        <v>7007</v>
      </c>
      <c r="D1470" s="7">
        <f>RANK(N1470,(N1470:P1470,Q1470:AL1470))</f>
        <v>1</v>
      </c>
      <c r="E1470" s="7">
        <f>RANK(O1470,(N1470:P1470,Q1470:AL1470))</f>
        <v>2</v>
      </c>
      <c r="F1470" s="7">
        <f>IF(P1470&gt;0,RANK(P1470,(N1470:P1470,Q1470:AL1470)),0)</f>
        <v>3</v>
      </c>
      <c r="G1470" s="1">
        <f t="shared" si="570"/>
        <v>70</v>
      </c>
      <c r="H1470" s="2">
        <f t="shared" si="555"/>
        <v>9.99000999000999E-3</v>
      </c>
      <c r="I1470" s="2"/>
      <c r="J1470" s="2">
        <f t="shared" si="571"/>
        <v>0.45954045954045952</v>
      </c>
      <c r="K1470" s="2">
        <f t="shared" si="572"/>
        <v>0.44955044955044954</v>
      </c>
      <c r="L1470" s="2">
        <f t="shared" si="573"/>
        <v>8.9767375481661194E-2</v>
      </c>
      <c r="M1470" s="2">
        <f t="shared" si="574"/>
        <v>1.1417154274297459E-3</v>
      </c>
      <c r="N1470" s="1">
        <v>3220</v>
      </c>
      <c r="O1470" s="1">
        <v>3150</v>
      </c>
      <c r="P1470" s="1">
        <v>629</v>
      </c>
      <c r="Q1470" s="1">
        <v>1</v>
      </c>
      <c r="R1470" s="1">
        <v>1</v>
      </c>
      <c r="S1470" s="1">
        <v>1</v>
      </c>
      <c r="T1470" s="1">
        <v>2</v>
      </c>
      <c r="U1470" s="1">
        <v>3</v>
      </c>
      <c r="AN1470" s="7">
        <f>IF(Q1470&gt;0,RANK(Q1470,(N1470:P1470,Q1470:AL1470)),0)</f>
        <v>6</v>
      </c>
      <c r="AO1470" s="7">
        <f>IF(R1470&gt;0,RANK(R1470,(N1470:P1470,Q1470:AL1470)),0)</f>
        <v>6</v>
      </c>
      <c r="AP1470" s="7">
        <f>IF(S1470&gt;0,RANK(S1470,(N1470:P1470,Q1470:AL1470)),0)</f>
        <v>6</v>
      </c>
      <c r="AQ1470" s="7">
        <f>IF(T1470&gt;0,RANK(T1470,(N1470:P1470,Q1470:AL1470)),0)</f>
        <v>5</v>
      </c>
      <c r="AR1470" s="2">
        <f t="shared" si="575"/>
        <v>1.4271442842871414E-4</v>
      </c>
      <c r="AS1470" s="2">
        <f t="shared" si="576"/>
        <v>1.4271442842871414E-4</v>
      </c>
      <c r="AT1470" s="2">
        <f t="shared" si="577"/>
        <v>1.4271442842871414E-4</v>
      </c>
      <c r="AU1470" s="2">
        <f t="shared" si="578"/>
        <v>2.8542885685742828E-4</v>
      </c>
      <c r="AW1470" t="s">
        <v>1115</v>
      </c>
      <c r="AX1470" t="s">
        <v>1505</v>
      </c>
      <c r="AY1470">
        <v>1</v>
      </c>
      <c r="BA1470" s="127">
        <v>28</v>
      </c>
      <c r="BB1470" s="130">
        <v>19</v>
      </c>
      <c r="BC1470" s="131">
        <f t="shared" si="568"/>
        <v>28019</v>
      </c>
      <c r="BE1470" s="7" t="s">
        <v>3271</v>
      </c>
    </row>
    <row r="1471" spans="1:57" hidden="1" outlineLevel="1" x14ac:dyDescent="0.2">
      <c r="A1471" t="s">
        <v>2435</v>
      </c>
      <c r="B1471" t="s">
        <v>1505</v>
      </c>
      <c r="C1471" s="1">
        <f t="shared" si="569"/>
        <v>3768</v>
      </c>
      <c r="D1471" s="7">
        <f>RANK(N1471,(N1471:P1471,Q1471:AL1471))</f>
        <v>2</v>
      </c>
      <c r="E1471" s="7">
        <f>RANK(O1471,(N1471:P1471,Q1471:AL1471))</f>
        <v>1</v>
      </c>
      <c r="F1471" s="7">
        <f>IF(P1471&gt;0,RANK(P1471,(N1471:P1471,Q1471:AL1471)),0)</f>
        <v>3</v>
      </c>
      <c r="G1471" s="1">
        <f t="shared" si="570"/>
        <v>591</v>
      </c>
      <c r="H1471" s="2">
        <f t="shared" si="555"/>
        <v>0.15684713375796178</v>
      </c>
      <c r="I1471" s="2"/>
      <c r="J1471" s="2">
        <f t="shared" si="571"/>
        <v>0.38083864118895966</v>
      </c>
      <c r="K1471" s="2">
        <f t="shared" si="572"/>
        <v>0.53768577494692149</v>
      </c>
      <c r="L1471" s="2">
        <f t="shared" si="573"/>
        <v>7.9087048832271759E-2</v>
      </c>
      <c r="M1471" s="2">
        <f t="shared" si="574"/>
        <v>2.3885350318470361E-3</v>
      </c>
      <c r="N1471" s="1">
        <v>1435</v>
      </c>
      <c r="O1471" s="1">
        <v>2026</v>
      </c>
      <c r="P1471" s="1">
        <v>298</v>
      </c>
      <c r="Q1471" s="1">
        <v>6</v>
      </c>
      <c r="S1471" s="1">
        <v>1</v>
      </c>
      <c r="T1471" s="1">
        <v>2</v>
      </c>
      <c r="AN1471" s="7">
        <f>IF(Q1471&gt;0,RANK(Q1471,(N1471:P1471,Q1471:AL1471)),0)</f>
        <v>4</v>
      </c>
      <c r="AO1471" s="7">
        <f>IF(R1471&gt;0,RANK(R1471,(N1471:P1471,Q1471:AL1471)),0)</f>
        <v>0</v>
      </c>
      <c r="AP1471" s="7">
        <f>IF(S1471&gt;0,RANK(S1471,(N1471:P1471,Q1471:AL1471)),0)</f>
        <v>6</v>
      </c>
      <c r="AQ1471" s="7">
        <f>IF(T1471&gt;0,RANK(T1471,(N1471:P1471,Q1471:AL1471)),0)</f>
        <v>5</v>
      </c>
      <c r="AR1471" s="2">
        <f t="shared" si="575"/>
        <v>1.5923566878980893E-3</v>
      </c>
      <c r="AS1471" s="2">
        <f t="shared" si="576"/>
        <v>0</v>
      </c>
      <c r="AT1471" s="2">
        <f t="shared" si="577"/>
        <v>2.6539278131634819E-4</v>
      </c>
      <c r="AU1471" s="2">
        <f t="shared" si="578"/>
        <v>5.3078556263269638E-4</v>
      </c>
      <c r="AW1471" t="s">
        <v>2435</v>
      </c>
      <c r="AX1471" t="s">
        <v>1505</v>
      </c>
      <c r="AY1471">
        <v>1</v>
      </c>
      <c r="BA1471" s="127">
        <v>28</v>
      </c>
      <c r="BB1471" s="130">
        <v>21</v>
      </c>
      <c r="BC1471" s="131">
        <f t="shared" si="568"/>
        <v>28021</v>
      </c>
      <c r="BE1471" s="7" t="s">
        <v>3271</v>
      </c>
    </row>
    <row r="1472" spans="1:57" hidden="1" outlineLevel="1" x14ac:dyDescent="0.2">
      <c r="A1472" t="s">
        <v>1903</v>
      </c>
      <c r="B1472" t="s">
        <v>1505</v>
      </c>
      <c r="C1472" s="1">
        <f t="shared" si="569"/>
        <v>4412</v>
      </c>
      <c r="D1472" s="7">
        <f>RANK(N1472,(N1472:P1472,Q1472:AL1472))</f>
        <v>1</v>
      </c>
      <c r="E1472" s="7">
        <f>RANK(O1472,(N1472:P1472,Q1472:AL1472))</f>
        <v>2</v>
      </c>
      <c r="F1472" s="7">
        <f>IF(P1472&gt;0,RANK(P1472,(N1472:P1472,Q1472:AL1472)),0)</f>
        <v>3</v>
      </c>
      <c r="G1472" s="1">
        <f t="shared" si="570"/>
        <v>2367</v>
      </c>
      <c r="H1472" s="2">
        <f t="shared" si="555"/>
        <v>0.53649138712601996</v>
      </c>
      <c r="I1472" s="2"/>
      <c r="J1472" s="2">
        <f t="shared" si="571"/>
        <v>0.74841341795104266</v>
      </c>
      <c r="K1472" s="2">
        <f t="shared" si="572"/>
        <v>0.21192203082502267</v>
      </c>
      <c r="L1472" s="2">
        <f t="shared" si="573"/>
        <v>3.6491387126019945E-2</v>
      </c>
      <c r="M1472" s="2">
        <f t="shared" si="574"/>
        <v>3.1731640979147241E-3</v>
      </c>
      <c r="N1472" s="1">
        <v>3302</v>
      </c>
      <c r="O1472" s="1">
        <v>935</v>
      </c>
      <c r="P1472" s="1">
        <v>161</v>
      </c>
      <c r="Q1472" s="1">
        <v>2</v>
      </c>
      <c r="R1472" s="1">
        <v>1</v>
      </c>
      <c r="S1472" s="1">
        <v>5</v>
      </c>
      <c r="T1472" s="1">
        <v>5</v>
      </c>
      <c r="U1472" s="1">
        <v>1</v>
      </c>
      <c r="AN1472" s="7">
        <f>IF(Q1472&gt;0,RANK(Q1472,(N1472:P1472,Q1472:AL1472)),0)</f>
        <v>6</v>
      </c>
      <c r="AO1472" s="7">
        <f>IF(R1472&gt;0,RANK(R1472,(N1472:P1472,Q1472:AL1472)),0)</f>
        <v>7</v>
      </c>
      <c r="AP1472" s="7">
        <f>IF(S1472&gt;0,RANK(S1472,(N1472:P1472,Q1472:AL1472)),0)</f>
        <v>4</v>
      </c>
      <c r="AQ1472" s="7">
        <f>IF(T1472&gt;0,RANK(T1472,(N1472:P1472,Q1472:AL1472)),0)</f>
        <v>4</v>
      </c>
      <c r="AR1472" s="2">
        <f t="shared" si="575"/>
        <v>4.5330915684496827E-4</v>
      </c>
      <c r="AS1472" s="2">
        <f t="shared" si="576"/>
        <v>2.2665457842248413E-4</v>
      </c>
      <c r="AT1472" s="2">
        <f t="shared" si="577"/>
        <v>1.1332728921124207E-3</v>
      </c>
      <c r="AU1472" s="2">
        <f t="shared" si="578"/>
        <v>1.1332728921124207E-3</v>
      </c>
      <c r="AW1472" t="s">
        <v>1903</v>
      </c>
      <c r="AX1472" t="s">
        <v>1505</v>
      </c>
      <c r="AY1472">
        <v>2</v>
      </c>
      <c r="BA1472" s="127">
        <v>28</v>
      </c>
      <c r="BB1472" s="130">
        <v>23</v>
      </c>
      <c r="BC1472" s="131">
        <f t="shared" si="568"/>
        <v>28023</v>
      </c>
      <c r="BE1472" s="7" t="s">
        <v>3271</v>
      </c>
    </row>
    <row r="1473" spans="1:57" hidden="1" outlineLevel="1" x14ac:dyDescent="0.2">
      <c r="A1473" t="s">
        <v>2436</v>
      </c>
      <c r="B1473" t="s">
        <v>1505</v>
      </c>
      <c r="C1473" s="1">
        <f t="shared" si="569"/>
        <v>6934</v>
      </c>
      <c r="D1473" s="7">
        <f>RANK(N1473,(N1473:P1473,Q1473:AL1473))</f>
        <v>2</v>
      </c>
      <c r="E1473" s="7">
        <f>RANK(O1473,(N1473:P1473,Q1473:AL1473))</f>
        <v>1</v>
      </c>
      <c r="F1473" s="7">
        <f>IF(P1473&gt;0,RANK(P1473,(N1473:P1473,Q1473:AL1473)),0)</f>
        <v>3</v>
      </c>
      <c r="G1473" s="1">
        <f t="shared" si="570"/>
        <v>1948</v>
      </c>
      <c r="H1473" s="2">
        <f t="shared" si="555"/>
        <v>0.2809345255263917</v>
      </c>
      <c r="I1473" s="2"/>
      <c r="J1473" s="2">
        <f t="shared" si="571"/>
        <v>0.32578598211710413</v>
      </c>
      <c r="K1473" s="2">
        <f t="shared" si="572"/>
        <v>0.60672050764349583</v>
      </c>
      <c r="L1473" s="2">
        <f t="shared" si="573"/>
        <v>6.4897605999423139E-2</v>
      </c>
      <c r="M1473" s="2">
        <f t="shared" si="574"/>
        <v>2.5959042399769511E-3</v>
      </c>
      <c r="N1473" s="1">
        <v>2259</v>
      </c>
      <c r="O1473" s="1">
        <v>4207</v>
      </c>
      <c r="P1473" s="1">
        <v>450</v>
      </c>
      <c r="Q1473" s="1">
        <v>5</v>
      </c>
      <c r="R1473" s="1">
        <v>1</v>
      </c>
      <c r="S1473" s="1">
        <v>2</v>
      </c>
      <c r="T1473" s="1">
        <v>7</v>
      </c>
      <c r="U1473" s="1">
        <v>3</v>
      </c>
      <c r="AN1473" s="7">
        <f>IF(Q1473&gt;0,RANK(Q1473,(N1473:P1473,Q1473:AL1473)),0)</f>
        <v>5</v>
      </c>
      <c r="AO1473" s="7">
        <f>IF(R1473&gt;0,RANK(R1473,(N1473:P1473,Q1473:AL1473)),0)</f>
        <v>8</v>
      </c>
      <c r="AP1473" s="7">
        <f>IF(S1473&gt;0,RANK(S1473,(N1473:P1473,Q1473:AL1473)),0)</f>
        <v>7</v>
      </c>
      <c r="AQ1473" s="7">
        <f>IF(T1473&gt;0,RANK(T1473,(N1473:P1473,Q1473:AL1473)),0)</f>
        <v>4</v>
      </c>
      <c r="AR1473" s="2">
        <f t="shared" si="575"/>
        <v>7.2108451110470151E-4</v>
      </c>
      <c r="AS1473" s="2">
        <f t="shared" si="576"/>
        <v>1.4421690222094028E-4</v>
      </c>
      <c r="AT1473" s="2">
        <f t="shared" si="577"/>
        <v>2.8843380444188056E-4</v>
      </c>
      <c r="AU1473" s="2">
        <f t="shared" si="578"/>
        <v>1.009518315546582E-3</v>
      </c>
      <c r="AW1473" t="s">
        <v>2436</v>
      </c>
      <c r="AX1473" t="s">
        <v>1505</v>
      </c>
      <c r="AY1473">
        <v>3</v>
      </c>
      <c r="BA1473" s="127">
        <v>28</v>
      </c>
      <c r="BB1473" s="130">
        <v>25</v>
      </c>
      <c r="BC1473" s="131">
        <f t="shared" si="568"/>
        <v>28025</v>
      </c>
      <c r="BE1473" s="7" t="s">
        <v>3271</v>
      </c>
    </row>
    <row r="1474" spans="1:57" hidden="1" outlineLevel="1" x14ac:dyDescent="0.2">
      <c r="A1474" t="s">
        <v>2437</v>
      </c>
      <c r="B1474" t="s">
        <v>1505</v>
      </c>
      <c r="C1474" s="1">
        <f t="shared" si="569"/>
        <v>8563</v>
      </c>
      <c r="D1474" s="7">
        <f>RANK(N1474,(N1474:P1474,Q1474:AL1474))</f>
        <v>1</v>
      </c>
      <c r="E1474" s="7">
        <f>RANK(O1474,(N1474:P1474,Q1474:AL1474))</f>
        <v>2</v>
      </c>
      <c r="F1474" s="7">
        <f>IF(P1474&gt;0,RANK(P1474,(N1474:P1474,Q1474:AL1474)),0)</f>
        <v>3</v>
      </c>
      <c r="G1474" s="1">
        <f t="shared" si="570"/>
        <v>1323</v>
      </c>
      <c r="H1474" s="2">
        <f t="shared" si="555"/>
        <v>0.15450192689477987</v>
      </c>
      <c r="I1474" s="2"/>
      <c r="J1474" s="2">
        <f t="shared" si="571"/>
        <v>0.53953053836272336</v>
      </c>
      <c r="K1474" s="2">
        <f t="shared" si="572"/>
        <v>0.38502861146794348</v>
      </c>
      <c r="L1474" s="2">
        <f t="shared" si="573"/>
        <v>7.3105220133130908E-2</v>
      </c>
      <c r="M1474" s="2">
        <f t="shared" si="574"/>
        <v>2.3356300362022547E-3</v>
      </c>
      <c r="N1474" s="1">
        <v>4620</v>
      </c>
      <c r="O1474" s="1">
        <v>3297</v>
      </c>
      <c r="P1474" s="1">
        <v>626</v>
      </c>
      <c r="Q1474" s="1">
        <v>6</v>
      </c>
      <c r="R1474" s="1">
        <v>1</v>
      </c>
      <c r="S1474" s="1">
        <v>3</v>
      </c>
      <c r="T1474" s="1">
        <v>8</v>
      </c>
      <c r="U1474" s="1">
        <v>2</v>
      </c>
      <c r="AN1474" s="7">
        <f>IF(Q1474&gt;0,RANK(Q1474,(N1474:P1474,Q1474:AL1474)),0)</f>
        <v>5</v>
      </c>
      <c r="AO1474" s="7">
        <f>IF(R1474&gt;0,RANK(R1474,(N1474:P1474,Q1474:AL1474)),0)</f>
        <v>8</v>
      </c>
      <c r="AP1474" s="7">
        <f>IF(S1474&gt;0,RANK(S1474,(N1474:P1474,Q1474:AL1474)),0)</f>
        <v>6</v>
      </c>
      <c r="AQ1474" s="7">
        <f>IF(T1474&gt;0,RANK(T1474,(N1474:P1474,Q1474:AL1474)),0)</f>
        <v>4</v>
      </c>
      <c r="AR1474" s="2">
        <f t="shared" si="575"/>
        <v>7.0068901086067965E-4</v>
      </c>
      <c r="AS1474" s="2">
        <f t="shared" si="576"/>
        <v>1.1678150181011328E-4</v>
      </c>
      <c r="AT1474" s="2">
        <f t="shared" si="577"/>
        <v>3.5034450543033983E-4</v>
      </c>
      <c r="AU1474" s="2">
        <f t="shared" si="578"/>
        <v>9.3425201448090627E-4</v>
      </c>
      <c r="AW1474" t="s">
        <v>2437</v>
      </c>
      <c r="AX1474" t="s">
        <v>1505</v>
      </c>
      <c r="AY1474">
        <v>3</v>
      </c>
      <c r="BA1474" s="127">
        <v>28</v>
      </c>
      <c r="BB1474" s="130">
        <v>27</v>
      </c>
      <c r="BC1474" s="131">
        <f t="shared" si="568"/>
        <v>28027</v>
      </c>
      <c r="BE1474" s="7" t="s">
        <v>3271</v>
      </c>
    </row>
    <row r="1475" spans="1:57" hidden="1" outlineLevel="1" x14ac:dyDescent="0.2">
      <c r="A1475" t="s">
        <v>598</v>
      </c>
      <c r="B1475" t="s">
        <v>1505</v>
      </c>
      <c r="C1475" s="1">
        <f t="shared" si="569"/>
        <v>11180</v>
      </c>
      <c r="D1475" s="7">
        <f>RANK(N1475,(N1475:P1475,Q1475:AL1475))</f>
        <v>1</v>
      </c>
      <c r="E1475" s="7">
        <f>RANK(O1475,(N1475:P1475,Q1475:AL1475))</f>
        <v>2</v>
      </c>
      <c r="F1475" s="7">
        <f>IF(P1475&gt;0,RANK(P1475,(N1475:P1475,Q1475:AL1475)),0)</f>
        <v>3</v>
      </c>
      <c r="G1475" s="1">
        <f t="shared" si="570"/>
        <v>2289</v>
      </c>
      <c r="H1475" s="2">
        <f t="shared" si="555"/>
        <v>0.20474060822898033</v>
      </c>
      <c r="I1475" s="2"/>
      <c r="J1475" s="2">
        <f t="shared" si="571"/>
        <v>0.57325581395348835</v>
      </c>
      <c r="K1475" s="2">
        <f t="shared" si="572"/>
        <v>0.36851520572450808</v>
      </c>
      <c r="L1475" s="2">
        <f t="shared" si="573"/>
        <v>4.633273703041145E-2</v>
      </c>
      <c r="M1475" s="2">
        <f t="shared" si="574"/>
        <v>1.1896243291592126E-2</v>
      </c>
      <c r="N1475" s="1">
        <v>6409</v>
      </c>
      <c r="O1475" s="1">
        <v>4120</v>
      </c>
      <c r="P1475" s="1">
        <v>518</v>
      </c>
      <c r="Q1475" s="1">
        <v>94</v>
      </c>
      <c r="R1475" s="1">
        <v>13</v>
      </c>
      <c r="S1475" s="1">
        <v>13</v>
      </c>
      <c r="T1475" s="1">
        <v>11</v>
      </c>
      <c r="U1475" s="1">
        <v>2</v>
      </c>
      <c r="AN1475" s="7">
        <f>IF(Q1475&gt;0,RANK(Q1475,(N1475:P1475,Q1475:AL1475)),0)</f>
        <v>4</v>
      </c>
      <c r="AO1475" s="7">
        <f>IF(R1475&gt;0,RANK(R1475,(N1475:P1475,Q1475:AL1475)),0)</f>
        <v>5</v>
      </c>
      <c r="AP1475" s="7">
        <f>IF(S1475&gt;0,RANK(S1475,(N1475:P1475,Q1475:AL1475)),0)</f>
        <v>5</v>
      </c>
      <c r="AQ1475" s="7">
        <f>IF(T1475&gt;0,RANK(T1475,(N1475:P1475,Q1475:AL1475)),0)</f>
        <v>7</v>
      </c>
      <c r="AR1475" s="2">
        <f t="shared" si="575"/>
        <v>8.4078711985688722E-3</v>
      </c>
      <c r="AS1475" s="2">
        <f t="shared" si="576"/>
        <v>1.1627906976744186E-3</v>
      </c>
      <c r="AT1475" s="2">
        <f t="shared" si="577"/>
        <v>1.1627906976744186E-3</v>
      </c>
      <c r="AU1475" s="2">
        <f t="shared" si="578"/>
        <v>9.838998211091235E-4</v>
      </c>
      <c r="AW1475" t="s">
        <v>598</v>
      </c>
      <c r="AX1475" t="s">
        <v>1505</v>
      </c>
      <c r="AY1475">
        <v>2</v>
      </c>
      <c r="BA1475" s="127">
        <v>28</v>
      </c>
      <c r="BB1475" s="130">
        <v>29</v>
      </c>
      <c r="BC1475" s="131">
        <f t="shared" si="568"/>
        <v>28029</v>
      </c>
      <c r="BE1475" s="7" t="s">
        <v>3271</v>
      </c>
    </row>
    <row r="1476" spans="1:57" hidden="1" outlineLevel="1" x14ac:dyDescent="0.2">
      <c r="A1476" t="s">
        <v>1536</v>
      </c>
      <c r="B1476" t="s">
        <v>1505</v>
      </c>
      <c r="C1476" s="1">
        <f t="shared" si="569"/>
        <v>9449</v>
      </c>
      <c r="D1476" s="7">
        <f>RANK(N1476,(N1476:P1476,Q1476:AL1476))</f>
        <v>2</v>
      </c>
      <c r="E1476" s="7">
        <f>RANK(O1476,(N1476:P1476,Q1476:AL1476))</f>
        <v>1</v>
      </c>
      <c r="F1476" s="7">
        <f>IF(P1476&gt;0,RANK(P1476,(N1476:P1476,Q1476:AL1476)),0)</f>
        <v>3</v>
      </c>
      <c r="G1476" s="1">
        <f t="shared" si="570"/>
        <v>203</v>
      </c>
      <c r="H1476" s="2">
        <f t="shared" si="555"/>
        <v>2.1483754894697851E-2</v>
      </c>
      <c r="I1476" s="2"/>
      <c r="J1476" s="2">
        <f t="shared" si="571"/>
        <v>0.46534024764525345</v>
      </c>
      <c r="K1476" s="2">
        <f t="shared" si="572"/>
        <v>0.48682400253995134</v>
      </c>
      <c r="L1476" s="2">
        <f t="shared" si="573"/>
        <v>4.3285003704095673E-2</v>
      </c>
      <c r="M1476" s="2">
        <f t="shared" si="574"/>
        <v>4.5507461106994856E-3</v>
      </c>
      <c r="N1476" s="1">
        <v>4397</v>
      </c>
      <c r="O1476" s="1">
        <v>4600</v>
      </c>
      <c r="P1476" s="1">
        <v>409</v>
      </c>
      <c r="Q1476" s="1">
        <v>17</v>
      </c>
      <c r="R1476" s="1">
        <v>3</v>
      </c>
      <c r="S1476" s="1">
        <v>8</v>
      </c>
      <c r="T1476" s="1">
        <v>12</v>
      </c>
      <c r="U1476" s="1">
        <v>3</v>
      </c>
      <c r="AN1476" s="7">
        <f>IF(Q1476&gt;0,RANK(Q1476,(N1476:P1476,Q1476:AL1476)),0)</f>
        <v>4</v>
      </c>
      <c r="AO1476" s="7">
        <f>IF(R1476&gt;0,RANK(R1476,(N1476:P1476,Q1476:AL1476)),0)</f>
        <v>7</v>
      </c>
      <c r="AP1476" s="7">
        <f>IF(S1476&gt;0,RANK(S1476,(N1476:P1476,Q1476:AL1476)),0)</f>
        <v>6</v>
      </c>
      <c r="AQ1476" s="7">
        <f>IF(T1476&gt;0,RANK(T1476,(N1476:P1476,Q1476:AL1476)),0)</f>
        <v>5</v>
      </c>
      <c r="AR1476" s="2">
        <f t="shared" si="575"/>
        <v>1.7991321832998201E-3</v>
      </c>
      <c r="AS1476" s="2">
        <f t="shared" si="576"/>
        <v>3.1749391469996824E-4</v>
      </c>
      <c r="AT1476" s="2">
        <f t="shared" si="577"/>
        <v>8.4665043919991538E-4</v>
      </c>
      <c r="AU1476" s="2">
        <f t="shared" si="578"/>
        <v>1.269975658799873E-3</v>
      </c>
      <c r="AW1476" t="s">
        <v>1536</v>
      </c>
      <c r="AX1476" t="s">
        <v>1505</v>
      </c>
      <c r="AY1476">
        <v>4</v>
      </c>
      <c r="BA1476" s="127">
        <v>28</v>
      </c>
      <c r="BB1476" s="130">
        <v>31</v>
      </c>
      <c r="BC1476" s="131">
        <f t="shared" si="568"/>
        <v>28031</v>
      </c>
      <c r="BE1476" s="7" t="s">
        <v>3271</v>
      </c>
    </row>
    <row r="1477" spans="1:57" hidden="1" outlineLevel="1" x14ac:dyDescent="0.2">
      <c r="A1477" t="s">
        <v>1150</v>
      </c>
      <c r="B1477" t="s">
        <v>1505</v>
      </c>
      <c r="C1477" s="1">
        <f t="shared" si="569"/>
        <v>6996</v>
      </c>
      <c r="D1477" s="7">
        <f>RANK(N1477,(N1477:P1477,Q1477:AL1477))</f>
        <v>2</v>
      </c>
      <c r="E1477" s="7">
        <f>RANK(O1477,(N1477:P1477,Q1477:AL1477))</f>
        <v>1</v>
      </c>
      <c r="F1477" s="7">
        <f>IF(P1477&gt;0,RANK(P1477,(N1477:P1477,Q1477:AL1477)),0)</f>
        <v>3</v>
      </c>
      <c r="G1477" s="1">
        <f t="shared" si="570"/>
        <v>750</v>
      </c>
      <c r="H1477" s="2">
        <f t="shared" ref="H1477:H1540" si="579">G1477/C1477</f>
        <v>0.1072041166380789</v>
      </c>
      <c r="I1477" s="2"/>
      <c r="J1477" s="2">
        <f t="shared" si="571"/>
        <v>0.39665523156089194</v>
      </c>
      <c r="K1477" s="2">
        <f t="shared" si="572"/>
        <v>0.50385934819897082</v>
      </c>
      <c r="L1477" s="2">
        <f t="shared" si="573"/>
        <v>9.3481989708404808E-2</v>
      </c>
      <c r="M1477" s="2">
        <f t="shared" si="574"/>
        <v>6.0034305317323705E-3</v>
      </c>
      <c r="N1477" s="1">
        <v>2775</v>
      </c>
      <c r="O1477" s="1">
        <v>3525</v>
      </c>
      <c r="P1477" s="1">
        <v>654</v>
      </c>
      <c r="Q1477" s="1">
        <v>5</v>
      </c>
      <c r="R1477" s="1">
        <v>4</v>
      </c>
      <c r="T1477" s="1">
        <v>31</v>
      </c>
      <c r="U1477" s="1">
        <v>2</v>
      </c>
      <c r="AN1477" s="7">
        <f>IF(Q1477&gt;0,RANK(Q1477,(N1477:P1477,Q1477:AL1477)),0)</f>
        <v>5</v>
      </c>
      <c r="AO1477" s="7">
        <f>IF(R1477&gt;0,RANK(R1477,(N1477:P1477,Q1477:AL1477)),0)</f>
        <v>6</v>
      </c>
      <c r="AP1477" s="7">
        <f>IF(S1477&gt;0,RANK(S1477,(N1477:P1477,Q1477:AL1477)),0)</f>
        <v>0</v>
      </c>
      <c r="AQ1477" s="7">
        <f>IF(T1477&gt;0,RANK(T1477,(N1477:P1477,Q1477:AL1477)),0)</f>
        <v>4</v>
      </c>
      <c r="AR1477" s="2">
        <f t="shared" si="575"/>
        <v>7.14694110920526E-4</v>
      </c>
      <c r="AS1477" s="2">
        <f t="shared" si="576"/>
        <v>5.717552887364208E-4</v>
      </c>
      <c r="AT1477" s="2">
        <f t="shared" si="577"/>
        <v>0</v>
      </c>
      <c r="AU1477" s="2">
        <f t="shared" si="578"/>
        <v>4.4311034877072613E-3</v>
      </c>
      <c r="AW1477" t="s">
        <v>1150</v>
      </c>
      <c r="AX1477" t="s">
        <v>1505</v>
      </c>
      <c r="AY1477">
        <v>4</v>
      </c>
      <c r="BA1477" s="127">
        <v>28</v>
      </c>
      <c r="BB1477" s="130">
        <v>33</v>
      </c>
      <c r="BC1477" s="131">
        <f t="shared" si="568"/>
        <v>28033</v>
      </c>
      <c r="BE1477" s="7" t="s">
        <v>3271</v>
      </c>
    </row>
    <row r="1478" spans="1:57" hidden="1" outlineLevel="1" x14ac:dyDescent="0.2">
      <c r="A1478" t="s">
        <v>2260</v>
      </c>
      <c r="B1478" t="s">
        <v>1505</v>
      </c>
      <c r="C1478" s="1">
        <f t="shared" si="569"/>
        <v>27575</v>
      </c>
      <c r="D1478" s="7">
        <f>RANK(N1478,(N1478:P1478,Q1478:AL1478))</f>
        <v>2</v>
      </c>
      <c r="E1478" s="7">
        <f>RANK(O1478,(N1478:P1478,Q1478:AL1478))</f>
        <v>1</v>
      </c>
      <c r="F1478" s="7">
        <f>IF(P1478&gt;0,RANK(P1478,(N1478:P1478,Q1478:AL1478)),0)</f>
        <v>3</v>
      </c>
      <c r="G1478" s="1">
        <f t="shared" si="570"/>
        <v>7271</v>
      </c>
      <c r="H1478" s="2">
        <f t="shared" si="579"/>
        <v>0.26368087035358112</v>
      </c>
      <c r="I1478" s="2"/>
      <c r="J1478" s="2">
        <f t="shared" si="571"/>
        <v>0.32032638259292839</v>
      </c>
      <c r="K1478" s="2">
        <f t="shared" si="572"/>
        <v>0.58400725294650957</v>
      </c>
      <c r="L1478" s="2">
        <f t="shared" si="573"/>
        <v>9.316409791477788E-2</v>
      </c>
      <c r="M1478" s="2">
        <f t="shared" si="574"/>
        <v>2.5022665457842125E-3</v>
      </c>
      <c r="N1478" s="1">
        <v>8833</v>
      </c>
      <c r="O1478" s="1">
        <v>16104</v>
      </c>
      <c r="P1478" s="1">
        <v>2569</v>
      </c>
      <c r="Q1478" s="1">
        <v>18</v>
      </c>
      <c r="R1478" s="1">
        <v>15</v>
      </c>
      <c r="S1478" s="1">
        <v>15</v>
      </c>
      <c r="T1478" s="1">
        <v>17</v>
      </c>
      <c r="U1478" s="1">
        <v>4</v>
      </c>
      <c r="AN1478" s="7">
        <f>IF(Q1478&gt;0,RANK(Q1478,(N1478:P1478,Q1478:AL1478)),0)</f>
        <v>4</v>
      </c>
      <c r="AO1478" s="7">
        <f>IF(R1478&gt;0,RANK(R1478,(N1478:P1478,Q1478:AL1478)),0)</f>
        <v>6</v>
      </c>
      <c r="AP1478" s="7">
        <f>IF(S1478&gt;0,RANK(S1478,(N1478:P1478,Q1478:AL1478)),0)</f>
        <v>6</v>
      </c>
      <c r="AQ1478" s="7">
        <f>IF(T1478&gt;0,RANK(T1478,(N1478:P1478,Q1478:AL1478)),0)</f>
        <v>5</v>
      </c>
      <c r="AR1478" s="2">
        <f t="shared" si="575"/>
        <v>6.5276518585675428E-4</v>
      </c>
      <c r="AS1478" s="2">
        <f t="shared" si="576"/>
        <v>5.439709882139619E-4</v>
      </c>
      <c r="AT1478" s="2">
        <f t="shared" si="577"/>
        <v>5.439709882139619E-4</v>
      </c>
      <c r="AU1478" s="2">
        <f t="shared" si="578"/>
        <v>6.1650045330915689E-4</v>
      </c>
      <c r="AW1478" t="s">
        <v>2260</v>
      </c>
      <c r="AX1478" t="s">
        <v>1505</v>
      </c>
      <c r="AY1478">
        <v>1</v>
      </c>
      <c r="BA1478" s="127">
        <v>28</v>
      </c>
      <c r="BB1478" s="130">
        <v>35</v>
      </c>
      <c r="BC1478" s="131">
        <f t="shared" si="568"/>
        <v>28035</v>
      </c>
      <c r="BE1478" s="7" t="s">
        <v>3271</v>
      </c>
    </row>
    <row r="1479" spans="1:57" hidden="1" outlineLevel="1" x14ac:dyDescent="0.2">
      <c r="A1479" t="s">
        <v>1537</v>
      </c>
      <c r="B1479" t="s">
        <v>1505</v>
      </c>
      <c r="C1479" s="1">
        <f t="shared" si="569"/>
        <v>22753</v>
      </c>
      <c r="D1479" s="7">
        <f>RANK(N1479,(N1479:P1479,Q1479:AL1479))</f>
        <v>2</v>
      </c>
      <c r="E1479" s="7">
        <f>RANK(O1479,(N1479:P1479,Q1479:AL1479))</f>
        <v>1</v>
      </c>
      <c r="F1479" s="7">
        <f>IF(P1479&gt;0,RANK(P1479,(N1479:P1479,Q1479:AL1479)),0)</f>
        <v>3</v>
      </c>
      <c r="G1479" s="1">
        <f t="shared" si="570"/>
        <v>4099</v>
      </c>
      <c r="H1479" s="2">
        <f t="shared" si="579"/>
        <v>0.18015206785918342</v>
      </c>
      <c r="I1479" s="2"/>
      <c r="J1479" s="2">
        <f t="shared" si="571"/>
        <v>0.36623741924141873</v>
      </c>
      <c r="K1479" s="2">
        <f t="shared" si="572"/>
        <v>0.54638948710060209</v>
      </c>
      <c r="L1479" s="2">
        <f t="shared" si="573"/>
        <v>8.3901024040785824E-2</v>
      </c>
      <c r="M1479" s="2">
        <f t="shared" si="574"/>
        <v>3.4720696171933602E-3</v>
      </c>
      <c r="N1479" s="1">
        <v>8333</v>
      </c>
      <c r="O1479" s="1">
        <v>12432</v>
      </c>
      <c r="P1479" s="1">
        <v>1909</v>
      </c>
      <c r="Q1479" s="1">
        <v>31</v>
      </c>
      <c r="R1479" s="1">
        <v>5</v>
      </c>
      <c r="S1479" s="1">
        <v>20</v>
      </c>
      <c r="T1479" s="1">
        <v>18</v>
      </c>
      <c r="U1479" s="1">
        <v>5</v>
      </c>
      <c r="AN1479" s="7">
        <f>IF(Q1479&gt;0,RANK(Q1479,(N1479:P1479,Q1479:AL1479)),0)</f>
        <v>4</v>
      </c>
      <c r="AO1479" s="7">
        <f>IF(R1479&gt;0,RANK(R1479,(N1479:P1479,Q1479:AL1479)),0)</f>
        <v>7</v>
      </c>
      <c r="AP1479" s="7">
        <f>IF(S1479&gt;0,RANK(S1479,(N1479:P1479,Q1479:AL1479)),0)</f>
        <v>5</v>
      </c>
      <c r="AQ1479" s="7">
        <f>IF(T1479&gt;0,RANK(T1479,(N1479:P1479,Q1479:AL1479)),0)</f>
        <v>6</v>
      </c>
      <c r="AR1479" s="2">
        <f t="shared" si="575"/>
        <v>1.362457697885993E-3</v>
      </c>
      <c r="AS1479" s="2">
        <f t="shared" si="576"/>
        <v>2.19751241594515E-4</v>
      </c>
      <c r="AT1479" s="2">
        <f t="shared" si="577"/>
        <v>8.7900496637806E-4</v>
      </c>
      <c r="AU1479" s="2">
        <f t="shared" si="578"/>
        <v>7.9110446974025401E-4</v>
      </c>
      <c r="AW1479" t="s">
        <v>1537</v>
      </c>
      <c r="AX1479" t="s">
        <v>1505</v>
      </c>
      <c r="AY1479">
        <v>5</v>
      </c>
      <c r="BA1479" s="127">
        <v>28</v>
      </c>
      <c r="BB1479" s="130">
        <v>37</v>
      </c>
      <c r="BC1479" s="131">
        <f t="shared" si="568"/>
        <v>28037</v>
      </c>
      <c r="BE1479" s="7" t="s">
        <v>3271</v>
      </c>
    </row>
    <row r="1480" spans="1:57" hidden="1" outlineLevel="1" x14ac:dyDescent="0.2">
      <c r="A1480" t="s">
        <v>1494</v>
      </c>
      <c r="B1480" t="s">
        <v>1505</v>
      </c>
      <c r="C1480" s="1">
        <f t="shared" si="569"/>
        <v>3938</v>
      </c>
      <c r="D1480" s="7">
        <f>RANK(N1480,(N1480:P1480,Q1480:AL1480))</f>
        <v>2</v>
      </c>
      <c r="E1480" s="7">
        <f>RANK(O1480,(N1480:P1480,Q1480:AL1480))</f>
        <v>1</v>
      </c>
      <c r="F1480" s="7">
        <f>IF(P1480&gt;0,RANK(P1480,(N1480:P1480,Q1480:AL1480)),0)</f>
        <v>3</v>
      </c>
      <c r="G1480" s="1">
        <f t="shared" si="570"/>
        <v>355</v>
      </c>
      <c r="H1480" s="2">
        <f t="shared" si="579"/>
        <v>9.0147282884713048E-2</v>
      </c>
      <c r="I1480" s="2"/>
      <c r="J1480" s="2">
        <f t="shared" si="571"/>
        <v>0.40299644489588626</v>
      </c>
      <c r="K1480" s="2">
        <f t="shared" si="572"/>
        <v>0.49314372778059928</v>
      </c>
      <c r="L1480" s="2">
        <f t="shared" si="573"/>
        <v>9.9796851193499236E-2</v>
      </c>
      <c r="M1480" s="2">
        <f t="shared" si="574"/>
        <v>4.0629761300152167E-3</v>
      </c>
      <c r="N1480" s="1">
        <v>1587</v>
      </c>
      <c r="O1480" s="1">
        <v>1942</v>
      </c>
      <c r="P1480" s="1">
        <v>393</v>
      </c>
      <c r="Q1480" s="1">
        <v>2</v>
      </c>
      <c r="R1480" s="1">
        <v>3</v>
      </c>
      <c r="S1480" s="1">
        <v>4</v>
      </c>
      <c r="T1480" s="1">
        <v>2</v>
      </c>
      <c r="U1480" s="1">
        <v>5</v>
      </c>
      <c r="AN1480" s="7">
        <f>IF(Q1480&gt;0,RANK(Q1480,(N1480:P1480,Q1480:AL1480)),0)</f>
        <v>7</v>
      </c>
      <c r="AO1480" s="7">
        <f>IF(R1480&gt;0,RANK(R1480,(N1480:P1480,Q1480:AL1480)),0)</f>
        <v>6</v>
      </c>
      <c r="AP1480" s="7">
        <f>IF(S1480&gt;0,RANK(S1480,(N1480:P1480,Q1480:AL1480)),0)</f>
        <v>5</v>
      </c>
      <c r="AQ1480" s="7">
        <f>IF(T1480&gt;0,RANK(T1480,(N1480:P1480,Q1480:AL1480)),0)</f>
        <v>7</v>
      </c>
      <c r="AR1480" s="2">
        <f t="shared" si="575"/>
        <v>5.0787201625190448E-4</v>
      </c>
      <c r="AS1480" s="2">
        <f t="shared" si="576"/>
        <v>7.6180802437785682E-4</v>
      </c>
      <c r="AT1480" s="2">
        <f t="shared" si="577"/>
        <v>1.015744032503809E-3</v>
      </c>
      <c r="AU1480" s="2">
        <f t="shared" si="578"/>
        <v>5.0787201625190448E-4</v>
      </c>
      <c r="AW1480" t="s">
        <v>1494</v>
      </c>
      <c r="AX1480" t="s">
        <v>1505</v>
      </c>
      <c r="AY1480">
        <v>4</v>
      </c>
      <c r="BA1480" s="127">
        <v>28</v>
      </c>
      <c r="BB1480" s="130">
        <v>39</v>
      </c>
      <c r="BC1480" s="131">
        <f t="shared" si="568"/>
        <v>28039</v>
      </c>
      <c r="BE1480" s="7" t="s">
        <v>3271</v>
      </c>
    </row>
    <row r="1481" spans="1:57" hidden="1" outlineLevel="1" x14ac:dyDescent="0.2">
      <c r="A1481" t="s">
        <v>3122</v>
      </c>
      <c r="B1481" t="s">
        <v>1505</v>
      </c>
      <c r="C1481" s="1">
        <f t="shared" si="569"/>
        <v>9509</v>
      </c>
      <c r="D1481" s="7">
        <f>RANK(N1481,(N1481:P1481,Q1481:AL1481))</f>
        <v>2</v>
      </c>
      <c r="E1481" s="7">
        <f>RANK(O1481,(N1481:P1481,Q1481:AL1481))</f>
        <v>1</v>
      </c>
      <c r="F1481" s="7">
        <f>IF(P1481&gt;0,RANK(P1481,(N1481:P1481,Q1481:AL1481)),0)</f>
        <v>3</v>
      </c>
      <c r="G1481" s="1">
        <f t="shared" si="570"/>
        <v>1491</v>
      </c>
      <c r="H1481" s="2">
        <f t="shared" si="579"/>
        <v>0.15679882216847196</v>
      </c>
      <c r="I1481" s="2"/>
      <c r="J1481" s="2">
        <f t="shared" si="571"/>
        <v>0.27868335261331373</v>
      </c>
      <c r="K1481" s="2">
        <f t="shared" si="572"/>
        <v>0.43548217478178569</v>
      </c>
      <c r="L1481" s="2">
        <f t="shared" si="573"/>
        <v>0.14039331159953727</v>
      </c>
      <c r="M1481" s="2">
        <f t="shared" si="574"/>
        <v>0.14544116100536336</v>
      </c>
      <c r="N1481" s="1">
        <v>2650</v>
      </c>
      <c r="O1481" s="1">
        <v>4141</v>
      </c>
      <c r="P1481" s="1">
        <v>1335</v>
      </c>
      <c r="Q1481" s="1">
        <v>124</v>
      </c>
      <c r="R1481" s="1">
        <v>116</v>
      </c>
      <c r="S1481" s="1">
        <v>236</v>
      </c>
      <c r="T1481" s="1">
        <v>725</v>
      </c>
      <c r="U1481" s="1">
        <v>182</v>
      </c>
      <c r="AN1481" s="7">
        <f>IF(Q1481&gt;0,RANK(Q1481,(N1481:P1481,Q1481:AL1481)),0)</f>
        <v>7</v>
      </c>
      <c r="AO1481" s="7">
        <f>IF(R1481&gt;0,RANK(R1481,(N1481:P1481,Q1481:AL1481)),0)</f>
        <v>8</v>
      </c>
      <c r="AP1481" s="7">
        <f>IF(S1481&gt;0,RANK(S1481,(N1481:P1481,Q1481:AL1481)),0)</f>
        <v>5</v>
      </c>
      <c r="AQ1481" s="7">
        <f>IF(T1481&gt;0,RANK(T1481,(N1481:P1481,Q1481:AL1481)),0)</f>
        <v>4</v>
      </c>
      <c r="AR1481" s="2">
        <f t="shared" si="575"/>
        <v>1.304027763171732E-2</v>
      </c>
      <c r="AS1481" s="2">
        <f t="shared" si="576"/>
        <v>1.2198969397412978E-2</v>
      </c>
      <c r="AT1481" s="2">
        <f t="shared" si="577"/>
        <v>2.4818592911978125E-2</v>
      </c>
      <c r="AU1481" s="2">
        <f t="shared" si="578"/>
        <v>7.624355873383111E-2</v>
      </c>
      <c r="AW1481" t="s">
        <v>3122</v>
      </c>
      <c r="AX1481" t="s">
        <v>1505</v>
      </c>
      <c r="AY1481">
        <v>5</v>
      </c>
      <c r="BA1481" s="127">
        <v>28</v>
      </c>
      <c r="BB1481" s="130">
        <v>41</v>
      </c>
      <c r="BC1481" s="131">
        <f t="shared" si="568"/>
        <v>28041</v>
      </c>
      <c r="BE1481" s="7" t="s">
        <v>3271</v>
      </c>
    </row>
    <row r="1482" spans="1:57" hidden="1" outlineLevel="1" x14ac:dyDescent="0.2">
      <c r="A1482" t="s">
        <v>833</v>
      </c>
      <c r="B1482" t="s">
        <v>1505</v>
      </c>
      <c r="C1482" s="1">
        <f t="shared" si="569"/>
        <v>4636</v>
      </c>
      <c r="D1482" s="7">
        <f>RANK(N1482,(N1482:P1482,Q1482:AL1482))</f>
        <v>2</v>
      </c>
      <c r="E1482" s="7">
        <f>RANK(O1482,(N1482:P1482,Q1482:AL1482))</f>
        <v>1</v>
      </c>
      <c r="F1482" s="7">
        <f>IF(P1482&gt;0,RANK(P1482,(N1482:P1482,Q1482:AL1482)),0)</f>
        <v>3</v>
      </c>
      <c r="G1482" s="1">
        <f t="shared" si="570"/>
        <v>742</v>
      </c>
      <c r="H1482" s="2">
        <f t="shared" si="579"/>
        <v>0.16005176876617774</v>
      </c>
      <c r="I1482" s="2"/>
      <c r="J1482" s="2">
        <f t="shared" si="571"/>
        <v>0.35893011216566006</v>
      </c>
      <c r="K1482" s="2">
        <f t="shared" si="572"/>
        <v>0.51898188093183784</v>
      </c>
      <c r="L1482" s="2">
        <f t="shared" si="573"/>
        <v>0.12057808455565143</v>
      </c>
      <c r="M1482" s="2">
        <f t="shared" si="574"/>
        <v>1.5099223468506701E-3</v>
      </c>
      <c r="N1482" s="1">
        <v>1664</v>
      </c>
      <c r="O1482" s="1">
        <v>2406</v>
      </c>
      <c r="P1482" s="1">
        <v>559</v>
      </c>
      <c r="R1482" s="1">
        <v>4</v>
      </c>
      <c r="T1482" s="1">
        <v>1</v>
      </c>
      <c r="U1482" s="1">
        <v>2</v>
      </c>
      <c r="AN1482" s="7">
        <f>IF(Q1482&gt;0,RANK(Q1482,(N1482:P1482,Q1482:AL1482)),0)</f>
        <v>0</v>
      </c>
      <c r="AO1482" s="7">
        <f>IF(R1482&gt;0,RANK(R1482,(N1482:P1482,Q1482:AL1482)),0)</f>
        <v>4</v>
      </c>
      <c r="AP1482" s="7">
        <f>IF(S1482&gt;0,RANK(S1482,(N1482:P1482,Q1482:AL1482)),0)</f>
        <v>0</v>
      </c>
      <c r="AQ1482" s="7">
        <f>IF(T1482&gt;0,RANK(T1482,(N1482:P1482,Q1482:AL1482)),0)</f>
        <v>6</v>
      </c>
      <c r="AR1482" s="2">
        <f t="shared" si="575"/>
        <v>0</v>
      </c>
      <c r="AS1482" s="2">
        <f t="shared" si="576"/>
        <v>8.6281276962899055E-4</v>
      </c>
      <c r="AT1482" s="2">
        <f t="shared" si="577"/>
        <v>0</v>
      </c>
      <c r="AU1482" s="2">
        <f t="shared" si="578"/>
        <v>2.1570319240724764E-4</v>
      </c>
      <c r="AW1482" t="s">
        <v>833</v>
      </c>
      <c r="AX1482" t="s">
        <v>1505</v>
      </c>
      <c r="AY1482">
        <v>5</v>
      </c>
      <c r="BA1482" s="127">
        <v>28</v>
      </c>
      <c r="BB1482" s="130">
        <v>43</v>
      </c>
      <c r="BC1482" s="131">
        <f t="shared" si="568"/>
        <v>28043</v>
      </c>
      <c r="BE1482" s="7" t="s">
        <v>3271</v>
      </c>
    </row>
    <row r="1483" spans="1:57" hidden="1" outlineLevel="1" x14ac:dyDescent="0.2">
      <c r="A1483" t="s">
        <v>3123</v>
      </c>
      <c r="B1483" t="s">
        <v>1505</v>
      </c>
      <c r="C1483" s="1">
        <f t="shared" si="569"/>
        <v>9568</v>
      </c>
      <c r="D1483" s="7">
        <f>RANK(N1483,(N1483:P1483,Q1483:AL1483))</f>
        <v>2</v>
      </c>
      <c r="E1483" s="7">
        <f>RANK(O1483,(N1483:P1483,Q1483:AL1483))</f>
        <v>1</v>
      </c>
      <c r="F1483" s="7">
        <f>IF(P1483&gt;0,RANK(P1483,(N1483:P1483,Q1483:AL1483)),0)</f>
        <v>3</v>
      </c>
      <c r="G1483" s="1">
        <f t="shared" si="570"/>
        <v>518</v>
      </c>
      <c r="H1483" s="2">
        <f t="shared" si="579"/>
        <v>5.4138795986622072E-2</v>
      </c>
      <c r="I1483" s="2"/>
      <c r="J1483" s="2">
        <f t="shared" si="571"/>
        <v>0.43927675585284282</v>
      </c>
      <c r="K1483" s="2">
        <f t="shared" si="572"/>
        <v>0.49341555183946489</v>
      </c>
      <c r="L1483" s="2">
        <f t="shared" si="573"/>
        <v>6.3649665551839471E-2</v>
      </c>
      <c r="M1483" s="2">
        <f t="shared" si="574"/>
        <v>3.6580267558528751E-3</v>
      </c>
      <c r="N1483" s="1">
        <v>4203</v>
      </c>
      <c r="O1483" s="1">
        <v>4721</v>
      </c>
      <c r="P1483" s="1">
        <v>609</v>
      </c>
      <c r="Q1483" s="1">
        <v>15</v>
      </c>
      <c r="R1483" s="1">
        <v>1</v>
      </c>
      <c r="S1483" s="1">
        <v>3</v>
      </c>
      <c r="T1483" s="1">
        <v>14</v>
      </c>
      <c r="U1483" s="1">
        <v>2</v>
      </c>
      <c r="AN1483" s="7">
        <f>IF(Q1483&gt;0,RANK(Q1483,(N1483:P1483,Q1483:AL1483)),0)</f>
        <v>4</v>
      </c>
      <c r="AO1483" s="7">
        <f>IF(R1483&gt;0,RANK(R1483,(N1483:P1483,Q1483:AL1483)),0)</f>
        <v>8</v>
      </c>
      <c r="AP1483" s="7">
        <f>IF(S1483&gt;0,RANK(S1483,(N1483:P1483,Q1483:AL1483)),0)</f>
        <v>6</v>
      </c>
      <c r="AQ1483" s="7">
        <f>IF(T1483&gt;0,RANK(T1483,(N1483:P1483,Q1483:AL1483)),0)</f>
        <v>5</v>
      </c>
      <c r="AR1483" s="2">
        <f t="shared" si="575"/>
        <v>1.5677257525083612E-3</v>
      </c>
      <c r="AS1483" s="2">
        <f t="shared" si="576"/>
        <v>1.0451505016722408E-4</v>
      </c>
      <c r="AT1483" s="2">
        <f t="shared" si="577"/>
        <v>3.1354515050167225E-4</v>
      </c>
      <c r="AU1483" s="2">
        <f t="shared" si="578"/>
        <v>1.463210702341137E-3</v>
      </c>
      <c r="AW1483" t="s">
        <v>3123</v>
      </c>
      <c r="AX1483" t="s">
        <v>1505</v>
      </c>
      <c r="BA1483" s="127">
        <v>28</v>
      </c>
      <c r="BB1483" s="130">
        <v>45</v>
      </c>
      <c r="BC1483" s="131">
        <f t="shared" si="568"/>
        <v>28045</v>
      </c>
      <c r="BE1483" s="7" t="s">
        <v>3271</v>
      </c>
    </row>
    <row r="1484" spans="1:57" hidden="1" outlineLevel="1" x14ac:dyDescent="0.2">
      <c r="A1484" t="s">
        <v>1111</v>
      </c>
      <c r="B1484" t="s">
        <v>1505</v>
      </c>
      <c r="C1484" s="1">
        <f t="shared" si="569"/>
        <v>13440</v>
      </c>
      <c r="D1484" s="7">
        <f>RANK(N1484,(N1484:P1484,Q1484:AL1484))</f>
        <v>2</v>
      </c>
      <c r="E1484" s="7">
        <f>RANK(O1484,(N1484:P1484,Q1484:AL1484))</f>
        <v>1</v>
      </c>
      <c r="F1484" s="7">
        <f>IF(P1484&gt;0,RANK(P1484,(N1484:P1484,Q1484:AL1484)),0)</f>
        <v>3</v>
      </c>
      <c r="G1484" s="1">
        <f t="shared" si="570"/>
        <v>1771</v>
      </c>
      <c r="H1484" s="2">
        <f t="shared" si="579"/>
        <v>0.13177083333333334</v>
      </c>
      <c r="I1484" s="2"/>
      <c r="J1484" s="2">
        <f t="shared" si="571"/>
        <v>0.34605654761904764</v>
      </c>
      <c r="K1484" s="2">
        <f t="shared" si="572"/>
        <v>0.47782738095238098</v>
      </c>
      <c r="L1484" s="2">
        <f t="shared" si="573"/>
        <v>0.17127976190476191</v>
      </c>
      <c r="M1484" s="2">
        <f t="shared" si="574"/>
        <v>4.8363095238095344E-3</v>
      </c>
      <c r="N1484" s="1">
        <v>4651</v>
      </c>
      <c r="O1484" s="1">
        <v>6422</v>
      </c>
      <c r="P1484" s="1">
        <v>2302</v>
      </c>
      <c r="Q1484" s="1">
        <v>33</v>
      </c>
      <c r="R1484" s="1">
        <v>6</v>
      </c>
      <c r="S1484" s="1">
        <v>14</v>
      </c>
      <c r="T1484" s="1">
        <v>7</v>
      </c>
      <c r="U1484" s="1">
        <v>5</v>
      </c>
      <c r="AN1484" s="7">
        <f>IF(Q1484&gt;0,RANK(Q1484,(N1484:P1484,Q1484:AL1484)),0)</f>
        <v>4</v>
      </c>
      <c r="AO1484" s="7">
        <f>IF(R1484&gt;0,RANK(R1484,(N1484:P1484,Q1484:AL1484)),0)</f>
        <v>7</v>
      </c>
      <c r="AP1484" s="7">
        <f>IF(S1484&gt;0,RANK(S1484,(N1484:P1484,Q1484:AL1484)),0)</f>
        <v>5</v>
      </c>
      <c r="AQ1484" s="7">
        <f>IF(T1484&gt;0,RANK(T1484,(N1484:P1484,Q1484:AL1484)),0)</f>
        <v>6</v>
      </c>
      <c r="AR1484" s="2">
        <f t="shared" si="575"/>
        <v>2.4553571428571428E-3</v>
      </c>
      <c r="AS1484" s="2">
        <f t="shared" si="576"/>
        <v>4.4642857142857141E-4</v>
      </c>
      <c r="AT1484" s="2">
        <f t="shared" si="577"/>
        <v>1.0416666666666667E-3</v>
      </c>
      <c r="AU1484" s="2">
        <f t="shared" si="578"/>
        <v>5.2083333333333333E-4</v>
      </c>
      <c r="AW1484" t="s">
        <v>1111</v>
      </c>
      <c r="AX1484" t="s">
        <v>1505</v>
      </c>
      <c r="AY1484">
        <v>5</v>
      </c>
      <c r="BA1484" s="127">
        <v>28</v>
      </c>
      <c r="BB1484" s="130">
        <v>47</v>
      </c>
      <c r="BC1484" s="131">
        <f t="shared" si="568"/>
        <v>28047</v>
      </c>
      <c r="BE1484" s="7" t="s">
        <v>3271</v>
      </c>
    </row>
    <row r="1485" spans="1:57" hidden="1" outlineLevel="1" x14ac:dyDescent="0.2">
      <c r="A1485" t="s">
        <v>2320</v>
      </c>
      <c r="B1485" t="s">
        <v>1505</v>
      </c>
      <c r="C1485" s="1">
        <f t="shared" si="569"/>
        <v>47407</v>
      </c>
      <c r="D1485" s="7">
        <f>RANK(N1485,(N1485:P1485,Q1485:AL1485))</f>
        <v>2</v>
      </c>
      <c r="E1485" s="7">
        <f>RANK(O1485,(N1485:P1485,Q1485:AL1485))</f>
        <v>1</v>
      </c>
      <c r="F1485" s="7">
        <f>IF(P1485&gt;0,RANK(P1485,(N1485:P1485,Q1485:AL1485)),0)</f>
        <v>3</v>
      </c>
      <c r="G1485" s="1">
        <f t="shared" si="570"/>
        <v>9781</v>
      </c>
      <c r="H1485" s="2">
        <f t="shared" si="579"/>
        <v>0.20631974181028118</v>
      </c>
      <c r="I1485" s="2"/>
      <c r="J1485" s="2">
        <f t="shared" si="571"/>
        <v>0.32206214272153899</v>
      </c>
      <c r="K1485" s="2">
        <f t="shared" si="572"/>
        <v>0.52838188453182022</v>
      </c>
      <c r="L1485" s="2">
        <f t="shared" si="573"/>
        <v>0.1445988988967874</v>
      </c>
      <c r="M1485" s="2">
        <f t="shared" si="574"/>
        <v>4.9570738498533884E-3</v>
      </c>
      <c r="N1485" s="1">
        <v>15268</v>
      </c>
      <c r="O1485" s="1">
        <v>25049</v>
      </c>
      <c r="P1485" s="1">
        <v>6855</v>
      </c>
      <c r="Q1485" s="1">
        <v>125</v>
      </c>
      <c r="R1485" s="1">
        <v>11</v>
      </c>
      <c r="S1485" s="1">
        <v>29</v>
      </c>
      <c r="T1485" s="1">
        <v>45</v>
      </c>
      <c r="U1485" s="1">
        <v>25</v>
      </c>
      <c r="AN1485" s="7">
        <f>IF(Q1485&gt;0,RANK(Q1485,(N1485:P1485,Q1485:AL1485)),0)</f>
        <v>4</v>
      </c>
      <c r="AO1485" s="7">
        <f>IF(R1485&gt;0,RANK(R1485,(N1485:P1485,Q1485:AL1485)),0)</f>
        <v>8</v>
      </c>
      <c r="AP1485" s="7">
        <f>IF(S1485&gt;0,RANK(S1485,(N1485:P1485,Q1485:AL1485)),0)</f>
        <v>6</v>
      </c>
      <c r="AQ1485" s="7">
        <f>IF(T1485&gt;0,RANK(T1485,(N1485:P1485,Q1485:AL1485)),0)</f>
        <v>5</v>
      </c>
      <c r="AR1485" s="2">
        <f t="shared" si="575"/>
        <v>2.6367414094964877E-3</v>
      </c>
      <c r="AS1485" s="2">
        <f t="shared" si="576"/>
        <v>2.3203324403569094E-4</v>
      </c>
      <c r="AT1485" s="2">
        <f t="shared" si="577"/>
        <v>6.1172400700318515E-4</v>
      </c>
      <c r="AU1485" s="2">
        <f t="shared" si="578"/>
        <v>9.4922690741873559E-4</v>
      </c>
      <c r="AW1485" t="s">
        <v>2320</v>
      </c>
      <c r="AX1485" t="s">
        <v>1505</v>
      </c>
      <c r="AY1485">
        <v>5</v>
      </c>
      <c r="BA1485" s="127">
        <v>28</v>
      </c>
      <c r="BB1485" s="130">
        <v>49</v>
      </c>
      <c r="BC1485" s="131">
        <f t="shared" si="568"/>
        <v>28049</v>
      </c>
      <c r="BE1485" s="7" t="s">
        <v>3271</v>
      </c>
    </row>
    <row r="1486" spans="1:57" hidden="1" outlineLevel="1" x14ac:dyDescent="0.2">
      <c r="A1486" t="s">
        <v>2425</v>
      </c>
      <c r="B1486" t="s">
        <v>1505</v>
      </c>
      <c r="C1486" s="1">
        <f t="shared" si="569"/>
        <v>96024</v>
      </c>
      <c r="D1486" s="7">
        <f>RANK(N1486,(N1486:P1486,Q1486:AL1486))</f>
        <v>2</v>
      </c>
      <c r="E1486" s="7">
        <f>RANK(O1486,(N1486:P1486,Q1486:AL1486))</f>
        <v>1</v>
      </c>
      <c r="F1486" s="7">
        <f>IF(P1486&gt;0,RANK(P1486,(N1486:P1486,Q1486:AL1486)),0)</f>
        <v>3</v>
      </c>
      <c r="G1486" s="1">
        <f t="shared" si="570"/>
        <v>1597</v>
      </c>
      <c r="H1486" s="2">
        <f t="shared" si="579"/>
        <v>1.6631258851953677E-2</v>
      </c>
      <c r="I1486" s="2"/>
      <c r="J1486" s="2">
        <f t="shared" si="571"/>
        <v>0.45232441889527619</v>
      </c>
      <c r="K1486" s="2">
        <f t="shared" si="572"/>
        <v>0.46895567774722985</v>
      </c>
      <c r="L1486" s="2">
        <f t="shared" si="573"/>
        <v>5.5621511288844454E-2</v>
      </c>
      <c r="M1486" s="2">
        <f t="shared" si="574"/>
        <v>2.3098392068649505E-2</v>
      </c>
      <c r="N1486" s="1">
        <v>43434</v>
      </c>
      <c r="O1486" s="1">
        <v>45031</v>
      </c>
      <c r="P1486" s="1">
        <v>5341</v>
      </c>
      <c r="Q1486" s="1">
        <v>174</v>
      </c>
      <c r="R1486" s="1">
        <v>50</v>
      </c>
      <c r="S1486" s="1">
        <v>1806</v>
      </c>
      <c r="T1486" s="1">
        <v>107</v>
      </c>
      <c r="U1486" s="1">
        <v>81</v>
      </c>
      <c r="AN1486" s="7">
        <f>IF(Q1486&gt;0,RANK(Q1486,(N1486:P1486,Q1486:AL1486)),0)</f>
        <v>5</v>
      </c>
      <c r="AO1486" s="7">
        <f>IF(R1486&gt;0,RANK(R1486,(N1486:P1486,Q1486:AL1486)),0)</f>
        <v>8</v>
      </c>
      <c r="AP1486" s="7">
        <f>IF(S1486&gt;0,RANK(S1486,(N1486:P1486,Q1486:AL1486)),0)</f>
        <v>4</v>
      </c>
      <c r="AQ1486" s="7">
        <f>IF(T1486&gt;0,RANK(T1486,(N1486:P1486,Q1486:AL1486)),0)</f>
        <v>6</v>
      </c>
      <c r="AR1486" s="2">
        <f t="shared" si="575"/>
        <v>1.8120469882529368E-3</v>
      </c>
      <c r="AS1486" s="2">
        <f t="shared" si="576"/>
        <v>5.2070315754394736E-4</v>
      </c>
      <c r="AT1486" s="2">
        <f t="shared" si="577"/>
        <v>1.8807798050487379E-2</v>
      </c>
      <c r="AU1486" s="2">
        <f t="shared" si="578"/>
        <v>1.1143047571440473E-3</v>
      </c>
      <c r="AW1486" t="s">
        <v>2425</v>
      </c>
      <c r="AX1486" t="s">
        <v>1505</v>
      </c>
      <c r="BA1486" s="127">
        <v>28</v>
      </c>
      <c r="BB1486" s="130">
        <v>51</v>
      </c>
      <c r="BC1486" s="131">
        <f t="shared" si="568"/>
        <v>28051</v>
      </c>
      <c r="BE1486" s="7" t="s">
        <v>3271</v>
      </c>
    </row>
    <row r="1487" spans="1:57" hidden="1" outlineLevel="1" x14ac:dyDescent="0.2">
      <c r="A1487" t="s">
        <v>97</v>
      </c>
      <c r="B1487" t="s">
        <v>1505</v>
      </c>
      <c r="C1487" s="1">
        <f t="shared" si="569"/>
        <v>6014</v>
      </c>
      <c r="D1487" s="7">
        <f>RANK(N1487,(N1487:P1487,Q1487:AL1487))</f>
        <v>1</v>
      </c>
      <c r="E1487" s="7">
        <f>RANK(O1487,(N1487:P1487,Q1487:AL1487))</f>
        <v>2</v>
      </c>
      <c r="F1487" s="7">
        <f>IF(P1487&gt;0,RANK(P1487,(N1487:P1487,Q1487:AL1487)),0)</f>
        <v>3</v>
      </c>
      <c r="G1487" s="1">
        <f t="shared" si="570"/>
        <v>2398</v>
      </c>
      <c r="H1487" s="2">
        <f t="shared" si="579"/>
        <v>0.39873628200864647</v>
      </c>
      <c r="I1487" s="2"/>
      <c r="J1487" s="2">
        <f t="shared" si="571"/>
        <v>0.68041237113402064</v>
      </c>
      <c r="K1487" s="2">
        <f t="shared" si="572"/>
        <v>0.28167608912537412</v>
      </c>
      <c r="L1487" s="2">
        <f t="shared" si="573"/>
        <v>3.3754572663784503E-2</v>
      </c>
      <c r="M1487" s="2">
        <f t="shared" si="574"/>
        <v>4.1569670768207348E-3</v>
      </c>
      <c r="N1487" s="1">
        <v>4092</v>
      </c>
      <c r="O1487" s="1">
        <v>1694</v>
      </c>
      <c r="P1487" s="1">
        <v>203</v>
      </c>
      <c r="Q1487" s="1">
        <v>11</v>
      </c>
      <c r="R1487" s="1">
        <v>2</v>
      </c>
      <c r="S1487" s="1">
        <v>4</v>
      </c>
      <c r="T1487" s="1">
        <v>4</v>
      </c>
      <c r="U1487" s="1">
        <v>4</v>
      </c>
      <c r="AN1487" s="7">
        <f>IF(Q1487&gt;0,RANK(Q1487,(N1487:P1487,Q1487:AL1487)),0)</f>
        <v>4</v>
      </c>
      <c r="AO1487" s="7">
        <f>IF(R1487&gt;0,RANK(R1487,(N1487:P1487,Q1487:AL1487)),0)</f>
        <v>8</v>
      </c>
      <c r="AP1487" s="7">
        <f>IF(S1487&gt;0,RANK(S1487,(N1487:P1487,Q1487:AL1487)),0)</f>
        <v>5</v>
      </c>
      <c r="AQ1487" s="7">
        <f>IF(T1487&gt;0,RANK(T1487,(N1487:P1487,Q1487:AL1487)),0)</f>
        <v>5</v>
      </c>
      <c r="AR1487" s="2">
        <f t="shared" si="575"/>
        <v>1.8290655138011307E-3</v>
      </c>
      <c r="AS1487" s="2">
        <f t="shared" si="576"/>
        <v>3.325573661456601E-4</v>
      </c>
      <c r="AT1487" s="2">
        <f t="shared" si="577"/>
        <v>6.6511473229132021E-4</v>
      </c>
      <c r="AU1487" s="2">
        <f t="shared" si="578"/>
        <v>6.6511473229132021E-4</v>
      </c>
      <c r="AW1487" t="s">
        <v>97</v>
      </c>
      <c r="AX1487" t="s">
        <v>1505</v>
      </c>
      <c r="AY1487">
        <v>2</v>
      </c>
      <c r="BA1487" s="127">
        <v>28</v>
      </c>
      <c r="BB1487" s="130">
        <v>53</v>
      </c>
      <c r="BC1487" s="131">
        <f t="shared" si="568"/>
        <v>28053</v>
      </c>
      <c r="BE1487" s="7" t="s">
        <v>3271</v>
      </c>
    </row>
    <row r="1488" spans="1:57" hidden="1" outlineLevel="1" x14ac:dyDescent="0.2">
      <c r="A1488" t="s">
        <v>2426</v>
      </c>
      <c r="B1488" t="s">
        <v>1505</v>
      </c>
      <c r="C1488" s="1">
        <f t="shared" si="569"/>
        <v>4683</v>
      </c>
      <c r="D1488" s="7">
        <f>RANK(N1488,(N1488:P1488,Q1488:AL1488))</f>
        <v>1</v>
      </c>
      <c r="E1488" s="7">
        <f>RANK(O1488,(N1488:P1488,Q1488:AL1488))</f>
        <v>2</v>
      </c>
      <c r="F1488" s="7">
        <f>IF(P1488&gt;0,RANK(P1488,(N1488:P1488,Q1488:AL1488)),0)</f>
        <v>3</v>
      </c>
      <c r="G1488" s="1">
        <f t="shared" si="570"/>
        <v>975</v>
      </c>
      <c r="H1488" s="2">
        <f t="shared" si="579"/>
        <v>0.20819987187700192</v>
      </c>
      <c r="I1488" s="2"/>
      <c r="J1488" s="2">
        <f t="shared" si="571"/>
        <v>0.57569933803117657</v>
      </c>
      <c r="K1488" s="2">
        <f t="shared" si="572"/>
        <v>0.36749946615417467</v>
      </c>
      <c r="L1488" s="2">
        <f t="shared" si="573"/>
        <v>5.5092889173606663E-2</v>
      </c>
      <c r="M1488" s="2">
        <f t="shared" si="574"/>
        <v>1.7083066410421011E-3</v>
      </c>
      <c r="N1488" s="1">
        <v>2696</v>
      </c>
      <c r="O1488" s="1">
        <v>1721</v>
      </c>
      <c r="P1488" s="1">
        <v>258</v>
      </c>
      <c r="Q1488" s="1">
        <v>2</v>
      </c>
      <c r="R1488" s="1">
        <v>2</v>
      </c>
      <c r="U1488" s="1">
        <v>4</v>
      </c>
      <c r="AN1488" s="7">
        <f>IF(Q1488&gt;0,RANK(Q1488,(N1488:P1488,Q1488:AL1488)),0)</f>
        <v>5</v>
      </c>
      <c r="AO1488" s="7">
        <f>IF(R1488&gt;0,RANK(R1488,(N1488:P1488,Q1488:AL1488)),0)</f>
        <v>5</v>
      </c>
      <c r="AP1488" s="7">
        <f>IF(S1488&gt;0,RANK(S1488,(N1488:P1488,Q1488:AL1488)),0)</f>
        <v>0</v>
      </c>
      <c r="AQ1488" s="7">
        <f>IF(T1488&gt;0,RANK(T1488,(N1488:P1488,Q1488:AL1488)),0)</f>
        <v>0</v>
      </c>
      <c r="AR1488" s="2">
        <f t="shared" si="575"/>
        <v>4.2707666026051675E-4</v>
      </c>
      <c r="AS1488" s="2">
        <f t="shared" si="576"/>
        <v>4.2707666026051675E-4</v>
      </c>
      <c r="AT1488" s="2">
        <f t="shared" si="577"/>
        <v>0</v>
      </c>
      <c r="AU1488" s="2">
        <f t="shared" si="578"/>
        <v>0</v>
      </c>
      <c r="AW1488" t="s">
        <v>2426</v>
      </c>
      <c r="AX1488" t="s">
        <v>1505</v>
      </c>
      <c r="AY1488">
        <v>2</v>
      </c>
      <c r="BA1488" s="127">
        <v>28</v>
      </c>
      <c r="BB1488" s="130">
        <v>55</v>
      </c>
      <c r="BC1488" s="131">
        <f t="shared" si="568"/>
        <v>28055</v>
      </c>
      <c r="BE1488" s="7" t="s">
        <v>3271</v>
      </c>
    </row>
    <row r="1489" spans="1:57" hidden="1" outlineLevel="1" x14ac:dyDescent="0.2">
      <c r="A1489" t="s">
        <v>434</v>
      </c>
      <c r="B1489" t="s">
        <v>1505</v>
      </c>
      <c r="C1489" s="1">
        <f t="shared" si="569"/>
        <v>990</v>
      </c>
      <c r="D1489" s="7">
        <f>RANK(N1489,(N1489:P1489,Q1489:AL1489))</f>
        <v>1</v>
      </c>
      <c r="E1489" s="7">
        <f>RANK(O1489,(N1489:P1489,Q1489:AL1489))</f>
        <v>2</v>
      </c>
      <c r="F1489" s="7">
        <f>IF(P1489&gt;0,RANK(P1489,(N1489:P1489,Q1489:AL1489)),0)</f>
        <v>3</v>
      </c>
      <c r="G1489" s="1">
        <f t="shared" si="570"/>
        <v>252</v>
      </c>
      <c r="H1489" s="2">
        <f t="shared" si="579"/>
        <v>0.25454545454545452</v>
      </c>
      <c r="I1489" s="2"/>
      <c r="J1489" s="2">
        <f t="shared" si="571"/>
        <v>0.55555555555555558</v>
      </c>
      <c r="K1489" s="2">
        <f t="shared" si="572"/>
        <v>0.30101010101010101</v>
      </c>
      <c r="L1489" s="2">
        <f t="shared" si="573"/>
        <v>7.9797979797979798E-2</v>
      </c>
      <c r="M1489" s="2">
        <f t="shared" si="574"/>
        <v>6.3636363636363616E-2</v>
      </c>
      <c r="N1489" s="1">
        <v>550</v>
      </c>
      <c r="O1489" s="1">
        <v>298</v>
      </c>
      <c r="P1489" s="1">
        <v>79</v>
      </c>
      <c r="Q1489" s="1">
        <v>8</v>
      </c>
      <c r="R1489" s="1">
        <v>3</v>
      </c>
      <c r="S1489" s="1">
        <v>3</v>
      </c>
      <c r="T1489" s="1">
        <v>2</v>
      </c>
      <c r="U1489" s="1">
        <v>47</v>
      </c>
      <c r="AN1489" s="7">
        <f>IF(Q1489&gt;0,RANK(Q1489,(N1489:P1489,Q1489:AL1489)),0)</f>
        <v>5</v>
      </c>
      <c r="AO1489" s="7">
        <f>IF(R1489&gt;0,RANK(R1489,(N1489:P1489,Q1489:AL1489)),0)</f>
        <v>6</v>
      </c>
      <c r="AP1489" s="7">
        <f>IF(S1489&gt;0,RANK(S1489,(N1489:P1489,Q1489:AL1489)),0)</f>
        <v>6</v>
      </c>
      <c r="AQ1489" s="7">
        <f>IF(T1489&gt;0,RANK(T1489,(N1489:P1489,Q1489:AL1489)),0)</f>
        <v>8</v>
      </c>
      <c r="AR1489" s="2">
        <f t="shared" si="575"/>
        <v>8.0808080808080808E-3</v>
      </c>
      <c r="AS1489" s="2">
        <f t="shared" si="576"/>
        <v>3.0303030303030303E-3</v>
      </c>
      <c r="AT1489" s="2">
        <f t="shared" si="577"/>
        <v>3.0303030303030303E-3</v>
      </c>
      <c r="AU1489" s="2">
        <f t="shared" si="578"/>
        <v>2.0202020202020202E-3</v>
      </c>
      <c r="AW1489" t="s">
        <v>434</v>
      </c>
      <c r="AX1489" t="s">
        <v>1505</v>
      </c>
      <c r="AY1489">
        <v>2</v>
      </c>
      <c r="BA1489" s="127">
        <v>28</v>
      </c>
      <c r="BB1489" s="130">
        <v>57</v>
      </c>
      <c r="BC1489" s="131">
        <f t="shared" si="568"/>
        <v>28057</v>
      </c>
      <c r="BE1489" s="7" t="s">
        <v>3271</v>
      </c>
    </row>
    <row r="1490" spans="1:57" hidden="1" outlineLevel="1" x14ac:dyDescent="0.2">
      <c r="A1490" t="s">
        <v>2637</v>
      </c>
      <c r="B1490" t="s">
        <v>1505</v>
      </c>
      <c r="C1490" s="1">
        <f t="shared" si="569"/>
        <v>8713</v>
      </c>
      <c r="D1490" s="7">
        <f>RANK(N1490,(N1490:P1490,Q1490:AL1490))</f>
        <v>2</v>
      </c>
      <c r="E1490" s="7">
        <f>RANK(O1490,(N1490:P1490,Q1490:AL1490))</f>
        <v>1</v>
      </c>
      <c r="F1490" s="7">
        <f>IF(P1490&gt;0,RANK(P1490,(N1490:P1490,Q1490:AL1490)),0)</f>
        <v>3</v>
      </c>
      <c r="G1490" s="1">
        <f t="shared" si="570"/>
        <v>507</v>
      </c>
      <c r="H1490" s="2">
        <f t="shared" si="579"/>
        <v>5.8188913118328932E-2</v>
      </c>
      <c r="I1490" s="2"/>
      <c r="J1490" s="2">
        <f t="shared" si="571"/>
        <v>0.41719270056237806</v>
      </c>
      <c r="K1490" s="2">
        <f t="shared" si="572"/>
        <v>0.47538161368070697</v>
      </c>
      <c r="L1490" s="2">
        <f t="shared" si="573"/>
        <v>0.10535980718466659</v>
      </c>
      <c r="M1490" s="2">
        <f t="shared" si="574"/>
        <v>2.0658785722483253E-3</v>
      </c>
      <c r="N1490" s="1">
        <v>3635</v>
      </c>
      <c r="O1490" s="1">
        <v>4142</v>
      </c>
      <c r="P1490" s="1">
        <v>918</v>
      </c>
      <c r="Q1490" s="1">
        <v>3</v>
      </c>
      <c r="R1490" s="1">
        <v>3</v>
      </c>
      <c r="S1490" s="1">
        <v>2</v>
      </c>
      <c r="T1490" s="1">
        <v>10</v>
      </c>
      <c r="AN1490" s="7">
        <f>IF(Q1490&gt;0,RANK(Q1490,(N1490:P1490,Q1490:AL1490)),0)</f>
        <v>5</v>
      </c>
      <c r="AO1490" s="7">
        <f>IF(R1490&gt;0,RANK(R1490,(N1490:P1490,Q1490:AL1490)),0)</f>
        <v>5</v>
      </c>
      <c r="AP1490" s="7">
        <f>IF(S1490&gt;0,RANK(S1490,(N1490:P1490,Q1490:AL1490)),0)</f>
        <v>7</v>
      </c>
      <c r="AQ1490" s="7">
        <f>IF(T1490&gt;0,RANK(T1490,(N1490:P1490,Q1490:AL1490)),0)</f>
        <v>4</v>
      </c>
      <c r="AR1490" s="2">
        <f t="shared" si="575"/>
        <v>3.4431309537472744E-4</v>
      </c>
      <c r="AS1490" s="2">
        <f t="shared" si="576"/>
        <v>3.4431309537472744E-4</v>
      </c>
      <c r="AT1490" s="2">
        <f t="shared" si="577"/>
        <v>2.2954206358315161E-4</v>
      </c>
      <c r="AU1490" s="2">
        <f t="shared" si="578"/>
        <v>1.1477103179157581E-3</v>
      </c>
      <c r="AW1490" t="s">
        <v>2637</v>
      </c>
      <c r="AX1490" t="s">
        <v>1505</v>
      </c>
      <c r="AY1490">
        <v>1</v>
      </c>
      <c r="BA1490" s="127">
        <v>28</v>
      </c>
      <c r="BB1490" s="130">
        <v>59</v>
      </c>
      <c r="BC1490" s="131">
        <f t="shared" si="568"/>
        <v>28059</v>
      </c>
      <c r="BE1490" s="7" t="s">
        <v>3271</v>
      </c>
    </row>
    <row r="1491" spans="1:57" hidden="1" outlineLevel="1" x14ac:dyDescent="0.2">
      <c r="A1491" t="s">
        <v>1768</v>
      </c>
      <c r="B1491" t="s">
        <v>1505</v>
      </c>
      <c r="C1491" s="1">
        <f t="shared" si="569"/>
        <v>44930</v>
      </c>
      <c r="D1491" s="7">
        <f>RANK(N1491,(N1491:P1491,Q1491:AL1491))</f>
        <v>2</v>
      </c>
      <c r="E1491" s="7">
        <f>RANK(O1491,(N1491:P1491,Q1491:AL1491))</f>
        <v>1</v>
      </c>
      <c r="F1491" s="7">
        <f>IF(P1491&gt;0,RANK(P1491,(N1491:P1491,Q1491:AL1491)),0)</f>
        <v>3</v>
      </c>
      <c r="G1491" s="1">
        <f t="shared" si="570"/>
        <v>12304</v>
      </c>
      <c r="H1491" s="2">
        <f t="shared" si="579"/>
        <v>0.27384820832405965</v>
      </c>
      <c r="I1491" s="2"/>
      <c r="J1491" s="2">
        <f t="shared" si="571"/>
        <v>0.28971733808146005</v>
      </c>
      <c r="K1491" s="2">
        <f t="shared" si="572"/>
        <v>0.5635655464055197</v>
      </c>
      <c r="L1491" s="2">
        <f t="shared" si="573"/>
        <v>0.14431337636323169</v>
      </c>
      <c r="M1491" s="2">
        <f t="shared" si="574"/>
        <v>2.4037391497885585E-3</v>
      </c>
      <c r="N1491" s="1">
        <v>13017</v>
      </c>
      <c r="O1491" s="1">
        <v>25321</v>
      </c>
      <c r="P1491" s="1">
        <v>6484</v>
      </c>
      <c r="Q1491" s="1">
        <v>32</v>
      </c>
      <c r="R1491" s="1">
        <v>16</v>
      </c>
      <c r="S1491" s="1">
        <v>31</v>
      </c>
      <c r="T1491" s="1">
        <v>10</v>
      </c>
      <c r="U1491" s="1">
        <v>19</v>
      </c>
      <c r="AN1491" s="7">
        <f>IF(Q1491&gt;0,RANK(Q1491,(N1491:P1491,Q1491:AL1491)),0)</f>
        <v>4</v>
      </c>
      <c r="AO1491" s="7">
        <f>IF(R1491&gt;0,RANK(R1491,(N1491:P1491,Q1491:AL1491)),0)</f>
        <v>7</v>
      </c>
      <c r="AP1491" s="7">
        <f>IF(S1491&gt;0,RANK(S1491,(N1491:P1491,Q1491:AL1491)),0)</f>
        <v>5</v>
      </c>
      <c r="AQ1491" s="7">
        <f>IF(T1491&gt;0,RANK(T1491,(N1491:P1491,Q1491:AL1491)),0)</f>
        <v>8</v>
      </c>
      <c r="AR1491" s="2">
        <f t="shared" si="575"/>
        <v>7.1221900734475853E-4</v>
      </c>
      <c r="AS1491" s="2">
        <f t="shared" si="576"/>
        <v>3.5610950367237926E-4</v>
      </c>
      <c r="AT1491" s="2">
        <f t="shared" si="577"/>
        <v>6.8996216336523477E-4</v>
      </c>
      <c r="AU1491" s="2">
        <f t="shared" si="578"/>
        <v>2.2256843979523704E-4</v>
      </c>
      <c r="AW1491" t="s">
        <v>1768</v>
      </c>
      <c r="AX1491" t="s">
        <v>1505</v>
      </c>
      <c r="AY1491">
        <v>5</v>
      </c>
      <c r="BA1491" s="127">
        <v>28</v>
      </c>
      <c r="BB1491" s="130">
        <v>61</v>
      </c>
      <c r="BC1491" s="131">
        <f t="shared" si="568"/>
        <v>28061</v>
      </c>
      <c r="BE1491" s="7" t="s">
        <v>3271</v>
      </c>
    </row>
    <row r="1492" spans="1:57" hidden="1" outlineLevel="1" x14ac:dyDescent="0.2">
      <c r="A1492" t="s">
        <v>3108</v>
      </c>
      <c r="B1492" t="s">
        <v>1505</v>
      </c>
      <c r="C1492" s="1">
        <f t="shared" si="569"/>
        <v>6428</v>
      </c>
      <c r="D1492" s="7">
        <f>RANK(N1492,(N1492:P1492,Q1492:AL1492))</f>
        <v>1</v>
      </c>
      <c r="E1492" s="7">
        <f>RANK(O1492,(N1492:P1492,Q1492:AL1492))</f>
        <v>2</v>
      </c>
      <c r="F1492" s="7">
        <f>IF(P1492&gt;0,RANK(P1492,(N1492:P1492,Q1492:AL1492)),0)</f>
        <v>3</v>
      </c>
      <c r="G1492" s="1">
        <f t="shared" si="570"/>
        <v>270</v>
      </c>
      <c r="H1492" s="2">
        <f t="shared" si="579"/>
        <v>4.2003733665214683E-2</v>
      </c>
      <c r="I1492" s="2"/>
      <c r="J1492" s="2">
        <f t="shared" si="571"/>
        <v>0.47588674548848786</v>
      </c>
      <c r="K1492" s="2">
        <f t="shared" si="572"/>
        <v>0.43388301182327316</v>
      </c>
      <c r="L1492" s="2">
        <f t="shared" si="573"/>
        <v>8.8363410080896085E-2</v>
      </c>
      <c r="M1492" s="2">
        <f t="shared" si="574"/>
        <v>1.866832607342897E-3</v>
      </c>
      <c r="N1492" s="1">
        <v>3059</v>
      </c>
      <c r="O1492" s="1">
        <v>2789</v>
      </c>
      <c r="P1492" s="1">
        <v>568</v>
      </c>
      <c r="Q1492" s="1">
        <v>5</v>
      </c>
      <c r="S1492" s="1">
        <v>3</v>
      </c>
      <c r="T1492" s="1">
        <v>3</v>
      </c>
      <c r="U1492" s="1">
        <v>1</v>
      </c>
      <c r="AN1492" s="7">
        <f>IF(Q1492&gt;0,RANK(Q1492,(N1492:P1492,Q1492:AL1492)),0)</f>
        <v>4</v>
      </c>
      <c r="AO1492" s="7">
        <f>IF(R1492&gt;0,RANK(R1492,(N1492:P1492,Q1492:AL1492)),0)</f>
        <v>0</v>
      </c>
      <c r="AP1492" s="7">
        <f>IF(S1492&gt;0,RANK(S1492,(N1492:P1492,Q1492:AL1492)),0)</f>
        <v>5</v>
      </c>
      <c r="AQ1492" s="7">
        <f>IF(T1492&gt;0,RANK(T1492,(N1492:P1492,Q1492:AL1492)),0)</f>
        <v>5</v>
      </c>
      <c r="AR1492" s="2">
        <f t="shared" si="575"/>
        <v>7.7784691972619788E-4</v>
      </c>
      <c r="AS1492" s="2">
        <f t="shared" si="576"/>
        <v>0</v>
      </c>
      <c r="AT1492" s="2">
        <f t="shared" si="577"/>
        <v>4.6670815183571873E-4</v>
      </c>
      <c r="AU1492" s="2">
        <f t="shared" si="578"/>
        <v>4.6670815183571873E-4</v>
      </c>
      <c r="AW1492" t="s">
        <v>3108</v>
      </c>
      <c r="AX1492" t="s">
        <v>1505</v>
      </c>
      <c r="AY1492">
        <v>3</v>
      </c>
      <c r="BA1492" s="127">
        <v>28</v>
      </c>
      <c r="BB1492" s="130">
        <v>63</v>
      </c>
      <c r="BC1492" s="131">
        <f t="shared" si="568"/>
        <v>28063</v>
      </c>
      <c r="BE1492" s="7" t="s">
        <v>3271</v>
      </c>
    </row>
    <row r="1493" spans="1:57" hidden="1" outlineLevel="1" x14ac:dyDescent="0.2">
      <c r="A1493" t="s">
        <v>1500</v>
      </c>
      <c r="B1493" t="s">
        <v>1505</v>
      </c>
      <c r="C1493" s="1">
        <f t="shared" si="569"/>
        <v>3522</v>
      </c>
      <c r="D1493" s="7">
        <f>RANK(N1493,(N1493:P1493,Q1493:AL1493))</f>
        <v>1</v>
      </c>
      <c r="E1493" s="7">
        <f>RANK(O1493,(N1493:P1493,Q1493:AL1493))</f>
        <v>2</v>
      </c>
      <c r="F1493" s="7">
        <f>IF(P1493&gt;0,RANK(P1493,(N1493:P1493,Q1493:AL1493)),0)</f>
        <v>3</v>
      </c>
      <c r="G1493" s="1">
        <f t="shared" si="570"/>
        <v>2234</v>
      </c>
      <c r="H1493" s="2">
        <f t="shared" si="579"/>
        <v>0.63429869392390692</v>
      </c>
      <c r="I1493" s="2"/>
      <c r="J1493" s="2">
        <f t="shared" si="571"/>
        <v>0.79386712095400336</v>
      </c>
      <c r="K1493" s="2">
        <f t="shared" si="572"/>
        <v>0.15956842703009655</v>
      </c>
      <c r="L1493" s="2">
        <f t="shared" si="573"/>
        <v>4.4293015332197615E-2</v>
      </c>
      <c r="M1493" s="2">
        <f t="shared" si="574"/>
        <v>2.2714366837024783E-3</v>
      </c>
      <c r="N1493" s="1">
        <v>2796</v>
      </c>
      <c r="O1493" s="1">
        <v>562</v>
      </c>
      <c r="P1493" s="1">
        <v>156</v>
      </c>
      <c r="R1493" s="1">
        <v>3</v>
      </c>
      <c r="S1493" s="1">
        <v>3</v>
      </c>
      <c r="T1493" s="1">
        <v>1</v>
      </c>
      <c r="U1493" s="1">
        <v>1</v>
      </c>
      <c r="AN1493" s="7">
        <f>IF(Q1493&gt;0,RANK(Q1493,(N1493:P1493,Q1493:AL1493)),0)</f>
        <v>0</v>
      </c>
      <c r="AO1493" s="7">
        <f>IF(R1493&gt;0,RANK(R1493,(N1493:P1493,Q1493:AL1493)),0)</f>
        <v>4</v>
      </c>
      <c r="AP1493" s="7">
        <f>IF(S1493&gt;0,RANK(S1493,(N1493:P1493,Q1493:AL1493)),0)</f>
        <v>4</v>
      </c>
      <c r="AQ1493" s="7">
        <f>IF(T1493&gt;0,RANK(T1493,(N1493:P1493,Q1493:AL1493)),0)</f>
        <v>6</v>
      </c>
      <c r="AR1493" s="2">
        <f t="shared" si="575"/>
        <v>0</v>
      </c>
      <c r="AS1493" s="2">
        <f t="shared" si="576"/>
        <v>8.5178875638841568E-4</v>
      </c>
      <c r="AT1493" s="2">
        <f t="shared" si="577"/>
        <v>8.5178875638841568E-4</v>
      </c>
      <c r="AU1493" s="2">
        <f t="shared" si="578"/>
        <v>2.8392958546280523E-4</v>
      </c>
      <c r="AW1493" t="s">
        <v>1500</v>
      </c>
      <c r="AX1493" t="s">
        <v>1505</v>
      </c>
      <c r="AY1493">
        <v>2</v>
      </c>
      <c r="BA1493" s="127">
        <v>28</v>
      </c>
      <c r="BB1493" s="130">
        <v>65</v>
      </c>
      <c r="BC1493" s="131">
        <f t="shared" si="568"/>
        <v>28065</v>
      </c>
      <c r="BE1493" s="7" t="s">
        <v>3271</v>
      </c>
    </row>
    <row r="1494" spans="1:57" hidden="1" outlineLevel="1" x14ac:dyDescent="0.2">
      <c r="A1494" t="s">
        <v>2381</v>
      </c>
      <c r="B1494" t="s">
        <v>1505</v>
      </c>
      <c r="C1494" s="1">
        <f t="shared" ref="C1494:C1525" si="580">SUM(N1494:AL1494)</f>
        <v>5633</v>
      </c>
      <c r="D1494" s="7">
        <f>RANK(N1494,(N1494:P1494,Q1494:AL1494))</f>
        <v>1</v>
      </c>
      <c r="E1494" s="7">
        <f>RANK(O1494,(N1494:P1494,Q1494:AL1494))</f>
        <v>2</v>
      </c>
      <c r="F1494" s="7">
        <f>IF(P1494&gt;0,RANK(P1494,(N1494:P1494,Q1494:AL1494)),0)</f>
        <v>3</v>
      </c>
      <c r="G1494" s="1">
        <f t="shared" ref="G1494:G1525" si="581">MAX(N1494:P1494)-LARGE(N1494:P1494,2)</f>
        <v>763</v>
      </c>
      <c r="H1494" s="2">
        <f t="shared" si="579"/>
        <v>0.13545180188176814</v>
      </c>
      <c r="I1494" s="2"/>
      <c r="J1494" s="2">
        <f t="shared" ref="J1494:J1525" si="582">IF($C1494=0,"-",N1494/$C1494)</f>
        <v>0.53097816438842538</v>
      </c>
      <c r="K1494" s="2">
        <f t="shared" ref="K1494:K1525" si="583">IF($C1494=0,"-",O1494/$C1494)</f>
        <v>0.39552636250665718</v>
      </c>
      <c r="L1494" s="2">
        <f t="shared" ref="L1494:L1525" si="584">IF($C1494=0,"-",P1494/$C1494)</f>
        <v>6.7814663589561508E-2</v>
      </c>
      <c r="M1494" s="2">
        <f t="shared" ref="M1494:M1525" si="585">IF(C1494=0,"-",(1-J1494-K1494-L1494))</f>
        <v>5.6808095153559335E-3</v>
      </c>
      <c r="N1494" s="1">
        <v>2991</v>
      </c>
      <c r="O1494" s="1">
        <v>2228</v>
      </c>
      <c r="P1494" s="1">
        <v>382</v>
      </c>
      <c r="Q1494" s="1">
        <v>11</v>
      </c>
      <c r="S1494" s="1">
        <v>3</v>
      </c>
      <c r="T1494" s="1">
        <v>15</v>
      </c>
      <c r="U1494" s="1">
        <v>3</v>
      </c>
      <c r="AN1494" s="7">
        <f>IF(Q1494&gt;0,RANK(Q1494,(N1494:P1494,Q1494:AL1494)),0)</f>
        <v>5</v>
      </c>
      <c r="AO1494" s="7">
        <f>IF(R1494&gt;0,RANK(R1494,(N1494:P1494,Q1494:AL1494)),0)</f>
        <v>0</v>
      </c>
      <c r="AP1494" s="7">
        <f>IF(S1494&gt;0,RANK(S1494,(N1494:P1494,Q1494:AL1494)),0)</f>
        <v>6</v>
      </c>
      <c r="AQ1494" s="7">
        <f>IF(T1494&gt;0,RANK(T1494,(N1494:P1494,Q1494:AL1494)),0)</f>
        <v>4</v>
      </c>
      <c r="AR1494" s="2">
        <f t="shared" ref="AR1494:AR1525" si="586">IF($C1494=0,"-",Q1494/$C1494)</f>
        <v>1.9527782709036039E-3</v>
      </c>
      <c r="AS1494" s="2">
        <f t="shared" ref="AS1494:AS1525" si="587">IF($C1494=0,"-",R1494/$C1494)</f>
        <v>0</v>
      </c>
      <c r="AT1494" s="2">
        <f t="shared" ref="AT1494:AT1525" si="588">IF($C1494=0,"-",S1494/$C1494)</f>
        <v>5.325758920646192E-4</v>
      </c>
      <c r="AU1494" s="2">
        <f t="shared" ref="AU1494:AU1525" si="589">IF($C1494=0,"-",T1494/$C1494)</f>
        <v>2.662879460323096E-3</v>
      </c>
      <c r="AW1494" t="s">
        <v>2381</v>
      </c>
      <c r="AX1494" t="s">
        <v>1505</v>
      </c>
      <c r="AY1494">
        <v>4</v>
      </c>
      <c r="BA1494" s="127">
        <v>28</v>
      </c>
      <c r="BB1494" s="130">
        <v>67</v>
      </c>
      <c r="BC1494" s="131">
        <f t="shared" si="568"/>
        <v>28067</v>
      </c>
      <c r="BE1494" s="7" t="s">
        <v>3271</v>
      </c>
    </row>
    <row r="1495" spans="1:57" hidden="1" outlineLevel="1" x14ac:dyDescent="0.2">
      <c r="A1495" t="s">
        <v>726</v>
      </c>
      <c r="B1495" t="s">
        <v>1505</v>
      </c>
      <c r="C1495" s="1">
        <f t="shared" si="580"/>
        <v>24430</v>
      </c>
      <c r="D1495" s="7">
        <f>RANK(N1495,(N1495:P1495,Q1495:AL1495))</f>
        <v>2</v>
      </c>
      <c r="E1495" s="7">
        <f>RANK(O1495,(N1495:P1495,Q1495:AL1495))</f>
        <v>1</v>
      </c>
      <c r="F1495" s="7">
        <f>IF(P1495&gt;0,RANK(P1495,(N1495:P1495,Q1495:AL1495)),0)</f>
        <v>3</v>
      </c>
      <c r="G1495" s="1">
        <f t="shared" si="581"/>
        <v>5789</v>
      </c>
      <c r="H1495" s="2">
        <f t="shared" si="579"/>
        <v>0.23696275071633238</v>
      </c>
      <c r="I1495" s="2"/>
      <c r="J1495" s="2">
        <f t="shared" si="582"/>
        <v>0.32889889480147361</v>
      </c>
      <c r="K1495" s="2">
        <f t="shared" si="583"/>
        <v>0.56586164551780593</v>
      </c>
      <c r="L1495" s="2">
        <f t="shared" si="584"/>
        <v>0.10327466230045027</v>
      </c>
      <c r="M1495" s="2">
        <f t="shared" si="585"/>
        <v>1.9647973802701946E-3</v>
      </c>
      <c r="N1495" s="1">
        <v>8035</v>
      </c>
      <c r="O1495" s="1">
        <v>13824</v>
      </c>
      <c r="P1495" s="1">
        <v>2523</v>
      </c>
      <c r="Q1495" s="1">
        <v>12</v>
      </c>
      <c r="R1495" s="1">
        <v>10</v>
      </c>
      <c r="S1495" s="1">
        <v>8</v>
      </c>
      <c r="T1495" s="1">
        <v>12</v>
      </c>
      <c r="U1495" s="1">
        <v>6</v>
      </c>
      <c r="AN1495" s="7">
        <f>IF(Q1495&gt;0,RANK(Q1495,(N1495:P1495,Q1495:AL1495)),0)</f>
        <v>4</v>
      </c>
      <c r="AO1495" s="7">
        <f>IF(R1495&gt;0,RANK(R1495,(N1495:P1495,Q1495:AL1495)),0)</f>
        <v>6</v>
      </c>
      <c r="AP1495" s="7">
        <f>IF(S1495&gt;0,RANK(S1495,(N1495:P1495,Q1495:AL1495)),0)</f>
        <v>7</v>
      </c>
      <c r="AQ1495" s="7">
        <f>IF(T1495&gt;0,RANK(T1495,(N1495:P1495,Q1495:AL1495)),0)</f>
        <v>4</v>
      </c>
      <c r="AR1495" s="2">
        <f t="shared" si="586"/>
        <v>4.9119934506753986E-4</v>
      </c>
      <c r="AS1495" s="2">
        <f t="shared" si="587"/>
        <v>4.0933278755628325E-4</v>
      </c>
      <c r="AT1495" s="2">
        <f t="shared" si="588"/>
        <v>3.2746623004502659E-4</v>
      </c>
      <c r="AU1495" s="2">
        <f t="shared" si="589"/>
        <v>4.9119934506753986E-4</v>
      </c>
      <c r="AW1495" t="s">
        <v>726</v>
      </c>
      <c r="AX1495" t="s">
        <v>1505</v>
      </c>
      <c r="BA1495" s="127">
        <v>28</v>
      </c>
      <c r="BB1495" s="130">
        <v>69</v>
      </c>
      <c r="BC1495" s="131">
        <f t="shared" si="568"/>
        <v>28069</v>
      </c>
      <c r="BE1495" s="7" t="s">
        <v>3271</v>
      </c>
    </row>
    <row r="1496" spans="1:57" hidden="1" outlineLevel="1" x14ac:dyDescent="0.2">
      <c r="A1496" t="s">
        <v>152</v>
      </c>
      <c r="B1496" t="s">
        <v>1505</v>
      </c>
      <c r="C1496" s="1">
        <f t="shared" si="580"/>
        <v>4361</v>
      </c>
      <c r="D1496" s="7">
        <f>RANK(N1496,(N1496:P1496,Q1496:AL1496))</f>
        <v>1</v>
      </c>
      <c r="E1496" s="7">
        <f>RANK(O1496,(N1496:P1496,Q1496:AL1496))</f>
        <v>2</v>
      </c>
      <c r="F1496" s="7">
        <f>IF(P1496&gt;0,RANK(P1496,(N1496:P1496,Q1496:AL1496)),0)</f>
        <v>3</v>
      </c>
      <c r="G1496" s="1">
        <f t="shared" si="581"/>
        <v>413</v>
      </c>
      <c r="H1496" s="2">
        <f t="shared" si="579"/>
        <v>9.4703049759229538E-2</v>
      </c>
      <c r="I1496" s="2"/>
      <c r="J1496" s="2">
        <f t="shared" si="582"/>
        <v>0.51433157532675988</v>
      </c>
      <c r="K1496" s="2">
        <f t="shared" si="583"/>
        <v>0.41962852556753039</v>
      </c>
      <c r="L1496" s="2">
        <f t="shared" si="584"/>
        <v>6.3746847053428118E-2</v>
      </c>
      <c r="M1496" s="2">
        <f t="shared" si="585"/>
        <v>2.2930520522816134E-3</v>
      </c>
      <c r="N1496" s="1">
        <v>2243</v>
      </c>
      <c r="O1496" s="1">
        <v>1830</v>
      </c>
      <c r="P1496" s="1">
        <v>278</v>
      </c>
      <c r="Q1496" s="1">
        <v>3</v>
      </c>
      <c r="R1496" s="1">
        <v>2</v>
      </c>
      <c r="S1496" s="1">
        <v>2</v>
      </c>
      <c r="T1496" s="1">
        <v>1</v>
      </c>
      <c r="U1496" s="1">
        <v>2</v>
      </c>
      <c r="AN1496" s="7">
        <f>IF(Q1496&gt;0,RANK(Q1496,(N1496:P1496,Q1496:AL1496)),0)</f>
        <v>4</v>
      </c>
      <c r="AO1496" s="7">
        <f>IF(R1496&gt;0,RANK(R1496,(N1496:P1496,Q1496:AL1496)),0)</f>
        <v>5</v>
      </c>
      <c r="AP1496" s="7">
        <f>IF(S1496&gt;0,RANK(S1496,(N1496:P1496,Q1496:AL1496)),0)</f>
        <v>5</v>
      </c>
      <c r="AQ1496" s="7">
        <f>IF(T1496&gt;0,RANK(T1496,(N1496:P1496,Q1496:AL1496)),0)</f>
        <v>8</v>
      </c>
      <c r="AR1496" s="2">
        <f t="shared" si="586"/>
        <v>6.8791561568447605E-4</v>
      </c>
      <c r="AS1496" s="2">
        <f t="shared" si="587"/>
        <v>4.5861041045631735E-4</v>
      </c>
      <c r="AT1496" s="2">
        <f t="shared" si="588"/>
        <v>4.5861041045631735E-4</v>
      </c>
      <c r="AU1496" s="2">
        <f t="shared" si="589"/>
        <v>2.2930520522815867E-4</v>
      </c>
      <c r="AW1496" t="s">
        <v>152</v>
      </c>
      <c r="AX1496" t="s">
        <v>1505</v>
      </c>
      <c r="AY1496">
        <v>3</v>
      </c>
      <c r="BA1496" s="127">
        <v>28</v>
      </c>
      <c r="BB1496" s="130">
        <v>71</v>
      </c>
      <c r="BC1496" s="131">
        <f t="shared" si="568"/>
        <v>28071</v>
      </c>
      <c r="BE1496" s="7" t="s">
        <v>3271</v>
      </c>
    </row>
    <row r="1497" spans="1:57" hidden="1" outlineLevel="1" x14ac:dyDescent="0.2">
      <c r="A1497" t="s">
        <v>1932</v>
      </c>
      <c r="B1497" t="s">
        <v>1505</v>
      </c>
      <c r="C1497" s="1">
        <f t="shared" si="580"/>
        <v>11397</v>
      </c>
      <c r="D1497" s="7">
        <f>RANK(N1497,(N1497:P1497,Q1497:AL1497))</f>
        <v>2</v>
      </c>
      <c r="E1497" s="7">
        <f>RANK(O1497,(N1497:P1497,Q1497:AL1497))</f>
        <v>1</v>
      </c>
      <c r="F1497" s="7">
        <f>IF(P1497&gt;0,RANK(P1497,(N1497:P1497,Q1497:AL1497)),0)</f>
        <v>3</v>
      </c>
      <c r="G1497" s="1">
        <f t="shared" si="581"/>
        <v>27</v>
      </c>
      <c r="H1497" s="2">
        <f t="shared" si="579"/>
        <v>2.3690444853908922E-3</v>
      </c>
      <c r="I1497" s="2"/>
      <c r="J1497" s="2">
        <f t="shared" si="582"/>
        <v>0.45836623672896376</v>
      </c>
      <c r="K1497" s="2">
        <f t="shared" si="583"/>
        <v>0.46073528121435464</v>
      </c>
      <c r="L1497" s="2">
        <f t="shared" si="584"/>
        <v>7.5546196367465124E-2</v>
      </c>
      <c r="M1497" s="2">
        <f t="shared" si="585"/>
        <v>5.3522856892164183E-3</v>
      </c>
      <c r="N1497" s="1">
        <v>5224</v>
      </c>
      <c r="O1497" s="1">
        <v>5251</v>
      </c>
      <c r="P1497" s="1">
        <v>861</v>
      </c>
      <c r="Q1497" s="1">
        <v>30</v>
      </c>
      <c r="R1497" s="1">
        <v>4</v>
      </c>
      <c r="S1497" s="1">
        <v>2</v>
      </c>
      <c r="T1497" s="1">
        <v>22</v>
      </c>
      <c r="U1497" s="1">
        <v>3</v>
      </c>
      <c r="AN1497" s="7">
        <f>IF(Q1497&gt;0,RANK(Q1497,(N1497:P1497,Q1497:AL1497)),0)</f>
        <v>4</v>
      </c>
      <c r="AO1497" s="7">
        <f>IF(R1497&gt;0,RANK(R1497,(N1497:P1497,Q1497:AL1497)),0)</f>
        <v>6</v>
      </c>
      <c r="AP1497" s="7">
        <f>IF(S1497&gt;0,RANK(S1497,(N1497:P1497,Q1497:AL1497)),0)</f>
        <v>8</v>
      </c>
      <c r="AQ1497" s="7">
        <f>IF(T1497&gt;0,RANK(T1497,(N1497:P1497,Q1497:AL1497)),0)</f>
        <v>5</v>
      </c>
      <c r="AR1497" s="2">
        <f t="shared" si="586"/>
        <v>2.6322716504343247E-3</v>
      </c>
      <c r="AS1497" s="2">
        <f t="shared" si="587"/>
        <v>3.5096955339124333E-4</v>
      </c>
      <c r="AT1497" s="2">
        <f t="shared" si="588"/>
        <v>1.7548477669562167E-4</v>
      </c>
      <c r="AU1497" s="2">
        <f t="shared" si="589"/>
        <v>1.9303325436518383E-3</v>
      </c>
      <c r="AW1497" t="s">
        <v>1932</v>
      </c>
      <c r="AX1497" t="s">
        <v>1505</v>
      </c>
      <c r="AY1497">
        <v>1</v>
      </c>
      <c r="BA1497" s="127">
        <v>28</v>
      </c>
      <c r="BB1497" s="130">
        <v>73</v>
      </c>
      <c r="BC1497" s="131">
        <f t="shared" si="568"/>
        <v>28073</v>
      </c>
      <c r="BE1497" s="7" t="s">
        <v>3271</v>
      </c>
    </row>
    <row r="1498" spans="1:57" hidden="1" outlineLevel="1" x14ac:dyDescent="0.2">
      <c r="A1498" t="s">
        <v>1501</v>
      </c>
      <c r="B1498" t="s">
        <v>1505</v>
      </c>
      <c r="C1498" s="1">
        <f t="shared" si="580"/>
        <v>13032</v>
      </c>
      <c r="D1498" s="7">
        <f>RANK(N1498,(N1498:P1498,Q1498:AL1498))</f>
        <v>2</v>
      </c>
      <c r="E1498" s="7">
        <f>RANK(O1498,(N1498:P1498,Q1498:AL1498))</f>
        <v>1</v>
      </c>
      <c r="F1498" s="7">
        <f>IF(P1498&gt;0,RANK(P1498,(N1498:P1498,Q1498:AL1498)),0)</f>
        <v>3</v>
      </c>
      <c r="G1498" s="1">
        <f t="shared" si="581"/>
        <v>5051</v>
      </c>
      <c r="H1498" s="2">
        <f t="shared" si="579"/>
        <v>0.38758440761203194</v>
      </c>
      <c r="I1498" s="2"/>
      <c r="J1498" s="2">
        <f t="shared" si="582"/>
        <v>0.2461632903621854</v>
      </c>
      <c r="K1498" s="2">
        <f t="shared" si="583"/>
        <v>0.63374769797421726</v>
      </c>
      <c r="L1498" s="2">
        <f t="shared" si="584"/>
        <v>0.11840085942295887</v>
      </c>
      <c r="M1498" s="2">
        <f t="shared" si="585"/>
        <v>1.6881522406384381E-3</v>
      </c>
      <c r="N1498" s="1">
        <v>3208</v>
      </c>
      <c r="O1498" s="1">
        <v>8259</v>
      </c>
      <c r="P1498" s="1">
        <v>1543</v>
      </c>
      <c r="Q1498" s="1">
        <v>10</v>
      </c>
      <c r="R1498" s="1">
        <v>1</v>
      </c>
      <c r="S1498" s="1">
        <v>3</v>
      </c>
      <c r="T1498" s="1">
        <v>7</v>
      </c>
      <c r="U1498" s="1">
        <v>1</v>
      </c>
      <c r="AN1498" s="7">
        <f>IF(Q1498&gt;0,RANK(Q1498,(N1498:P1498,Q1498:AL1498)),0)</f>
        <v>4</v>
      </c>
      <c r="AO1498" s="7">
        <f>IF(R1498&gt;0,RANK(R1498,(N1498:P1498,Q1498:AL1498)),0)</f>
        <v>7</v>
      </c>
      <c r="AP1498" s="7">
        <f>IF(S1498&gt;0,RANK(S1498,(N1498:P1498,Q1498:AL1498)),0)</f>
        <v>6</v>
      </c>
      <c r="AQ1498" s="7">
        <f>IF(T1498&gt;0,RANK(T1498,(N1498:P1498,Q1498:AL1498)),0)</f>
        <v>5</v>
      </c>
      <c r="AR1498" s="2">
        <f t="shared" si="586"/>
        <v>7.6734192756292203E-4</v>
      </c>
      <c r="AS1498" s="2">
        <f t="shared" si="587"/>
        <v>7.6734192756292198E-5</v>
      </c>
      <c r="AT1498" s="2">
        <f t="shared" si="588"/>
        <v>2.3020257826887662E-4</v>
      </c>
      <c r="AU1498" s="2">
        <f t="shared" si="589"/>
        <v>5.3713934929404546E-4</v>
      </c>
      <c r="AW1498" t="s">
        <v>1501</v>
      </c>
      <c r="AX1498" t="s">
        <v>1505</v>
      </c>
      <c r="AY1498">
        <v>5</v>
      </c>
      <c r="BA1498" s="127">
        <v>28</v>
      </c>
      <c r="BB1498" s="130">
        <v>75</v>
      </c>
      <c r="BC1498" s="131">
        <f t="shared" si="568"/>
        <v>28075</v>
      </c>
      <c r="BE1498" s="7" t="s">
        <v>3271</v>
      </c>
    </row>
    <row r="1499" spans="1:57" hidden="1" outlineLevel="1" x14ac:dyDescent="0.2">
      <c r="A1499" t="s">
        <v>795</v>
      </c>
      <c r="B1499" t="s">
        <v>1505</v>
      </c>
      <c r="C1499" s="1">
        <f t="shared" si="580"/>
        <v>27466</v>
      </c>
      <c r="D1499" s="7">
        <f>RANK(N1499,(N1499:P1499,Q1499:AL1499))</f>
        <v>2</v>
      </c>
      <c r="E1499" s="7">
        <f>RANK(O1499,(N1499:P1499,Q1499:AL1499))</f>
        <v>1</v>
      </c>
      <c r="F1499" s="7">
        <f>IF(P1499&gt;0,RANK(P1499,(N1499:P1499,Q1499:AL1499)),0)</f>
        <v>3</v>
      </c>
      <c r="G1499" s="1">
        <f t="shared" si="581"/>
        <v>8609</v>
      </c>
      <c r="H1499" s="2">
        <f t="shared" si="579"/>
        <v>0.31344207383674361</v>
      </c>
      <c r="I1499" s="2"/>
      <c r="J1499" s="2">
        <f t="shared" si="582"/>
        <v>0.30907303575329498</v>
      </c>
      <c r="K1499" s="2">
        <f t="shared" si="583"/>
        <v>0.62251510959003864</v>
      </c>
      <c r="L1499" s="2">
        <f t="shared" si="584"/>
        <v>6.0401951503677276E-2</v>
      </c>
      <c r="M1499" s="2">
        <f t="shared" si="585"/>
        <v>8.0099031529891618E-3</v>
      </c>
      <c r="N1499" s="1">
        <v>8489</v>
      </c>
      <c r="O1499" s="1">
        <v>17098</v>
      </c>
      <c r="P1499" s="1">
        <v>1659</v>
      </c>
      <c r="Q1499" s="1">
        <v>21</v>
      </c>
      <c r="R1499" s="1">
        <v>23</v>
      </c>
      <c r="S1499" s="1">
        <v>127</v>
      </c>
      <c r="T1499" s="1">
        <v>31</v>
      </c>
      <c r="U1499" s="1">
        <v>18</v>
      </c>
      <c r="AN1499" s="7">
        <f>IF(Q1499&gt;0,RANK(Q1499,(N1499:P1499,Q1499:AL1499)),0)</f>
        <v>7</v>
      </c>
      <c r="AO1499" s="7">
        <f>IF(R1499&gt;0,RANK(R1499,(N1499:P1499,Q1499:AL1499)),0)</f>
        <v>6</v>
      </c>
      <c r="AP1499" s="7">
        <f>IF(S1499&gt;0,RANK(S1499,(N1499:P1499,Q1499:AL1499)),0)</f>
        <v>4</v>
      </c>
      <c r="AQ1499" s="7">
        <f>IF(T1499&gt;0,RANK(T1499,(N1499:P1499,Q1499:AL1499)),0)</f>
        <v>5</v>
      </c>
      <c r="AR1499" s="2">
        <f t="shared" si="586"/>
        <v>7.6458166460350978E-4</v>
      </c>
      <c r="AS1499" s="2">
        <f t="shared" si="587"/>
        <v>8.3739896599432028E-4</v>
      </c>
      <c r="AT1499" s="2">
        <f t="shared" si="588"/>
        <v>4.6238986383164643E-3</v>
      </c>
      <c r="AU1499" s="2">
        <f t="shared" si="589"/>
        <v>1.128668171557562E-3</v>
      </c>
      <c r="AW1499" t="s">
        <v>795</v>
      </c>
      <c r="AX1499" t="s">
        <v>1505</v>
      </c>
      <c r="AY1499">
        <v>3</v>
      </c>
      <c r="BA1499" s="127">
        <v>28</v>
      </c>
      <c r="BB1499" s="130">
        <v>77</v>
      </c>
      <c r="BC1499" s="131">
        <f t="shared" si="568"/>
        <v>28077</v>
      </c>
      <c r="BE1499" s="7" t="s">
        <v>3271</v>
      </c>
    </row>
    <row r="1500" spans="1:57" hidden="1" outlineLevel="1" x14ac:dyDescent="0.2">
      <c r="A1500" t="s">
        <v>939</v>
      </c>
      <c r="B1500" t="s">
        <v>1505</v>
      </c>
      <c r="C1500" s="1">
        <f t="shared" si="580"/>
        <v>6095</v>
      </c>
      <c r="D1500" s="7">
        <f>RANK(N1500,(N1500:P1500,Q1500:AL1500))</f>
        <v>2</v>
      </c>
      <c r="E1500" s="7">
        <f>RANK(O1500,(N1500:P1500,Q1500:AL1500))</f>
        <v>1</v>
      </c>
      <c r="F1500" s="7">
        <f>IF(P1500&gt;0,RANK(P1500,(N1500:P1500,Q1500:AL1500)),0)</f>
        <v>3</v>
      </c>
      <c r="G1500" s="1">
        <f t="shared" si="581"/>
        <v>107</v>
      </c>
      <c r="H1500" s="2">
        <f t="shared" si="579"/>
        <v>1.7555373256767842E-2</v>
      </c>
      <c r="I1500" s="2"/>
      <c r="J1500" s="2">
        <f t="shared" si="582"/>
        <v>0.4236259228876128</v>
      </c>
      <c r="K1500" s="2">
        <f t="shared" si="583"/>
        <v>0.44118129614438062</v>
      </c>
      <c r="L1500" s="2">
        <f t="shared" si="584"/>
        <v>0.12551271534044298</v>
      </c>
      <c r="M1500" s="2">
        <f t="shared" si="585"/>
        <v>9.6800656275635999E-3</v>
      </c>
      <c r="N1500" s="1">
        <v>2582</v>
      </c>
      <c r="O1500" s="1">
        <v>2689</v>
      </c>
      <c r="P1500" s="1">
        <v>765</v>
      </c>
      <c r="Q1500" s="1">
        <v>11</v>
      </c>
      <c r="R1500" s="1">
        <v>4</v>
      </c>
      <c r="S1500" s="1">
        <v>8</v>
      </c>
      <c r="T1500" s="1">
        <v>32</v>
      </c>
      <c r="U1500" s="1">
        <v>4</v>
      </c>
      <c r="AN1500" s="7">
        <f>IF(Q1500&gt;0,RANK(Q1500,(N1500:P1500,Q1500:AL1500)),0)</f>
        <v>5</v>
      </c>
      <c r="AO1500" s="7">
        <f>IF(R1500&gt;0,RANK(R1500,(N1500:P1500,Q1500:AL1500)),0)</f>
        <v>7</v>
      </c>
      <c r="AP1500" s="7">
        <f>IF(S1500&gt;0,RANK(S1500,(N1500:P1500,Q1500:AL1500)),0)</f>
        <v>6</v>
      </c>
      <c r="AQ1500" s="7">
        <f>IF(T1500&gt;0,RANK(T1500,(N1500:P1500,Q1500:AL1500)),0)</f>
        <v>4</v>
      </c>
      <c r="AR1500" s="2">
        <f t="shared" si="586"/>
        <v>1.804757998359311E-3</v>
      </c>
      <c r="AS1500" s="2">
        <f t="shared" si="587"/>
        <v>6.5627563576702214E-4</v>
      </c>
      <c r="AT1500" s="2">
        <f t="shared" si="588"/>
        <v>1.3125512715340443E-3</v>
      </c>
      <c r="AU1500" s="2">
        <f t="shared" si="589"/>
        <v>5.2502050861361772E-3</v>
      </c>
      <c r="AW1500" t="s">
        <v>939</v>
      </c>
      <c r="AX1500" t="s">
        <v>1505</v>
      </c>
      <c r="AY1500">
        <v>4</v>
      </c>
      <c r="BA1500" s="127">
        <v>28</v>
      </c>
      <c r="BB1500" s="130">
        <v>79</v>
      </c>
      <c r="BC1500" s="131">
        <f t="shared" si="568"/>
        <v>28079</v>
      </c>
      <c r="BE1500" s="7" t="s">
        <v>3271</v>
      </c>
    </row>
    <row r="1501" spans="1:57" hidden="1" outlineLevel="1" x14ac:dyDescent="0.2">
      <c r="A1501" t="s">
        <v>2985</v>
      </c>
      <c r="B1501" t="s">
        <v>1505</v>
      </c>
      <c r="C1501" s="1">
        <f t="shared" si="580"/>
        <v>7786</v>
      </c>
      <c r="D1501" s="7">
        <f>RANK(N1501,(N1501:P1501,Q1501:AL1501))</f>
        <v>2</v>
      </c>
      <c r="E1501" s="7">
        <f>RANK(O1501,(N1501:P1501,Q1501:AL1501))</f>
        <v>1</v>
      </c>
      <c r="F1501" s="7">
        <f>IF(P1501&gt;0,RANK(P1501,(N1501:P1501,Q1501:AL1501)),0)</f>
        <v>3</v>
      </c>
      <c r="G1501" s="1">
        <f t="shared" si="581"/>
        <v>610</v>
      </c>
      <c r="H1501" s="2">
        <f t="shared" si="579"/>
        <v>7.8345748779861293E-2</v>
      </c>
      <c r="I1501" s="2"/>
      <c r="J1501" s="2">
        <f t="shared" si="582"/>
        <v>0.4280760339070126</v>
      </c>
      <c r="K1501" s="2">
        <f t="shared" si="583"/>
        <v>0.50642178268687388</v>
      </c>
      <c r="L1501" s="2">
        <f t="shared" si="584"/>
        <v>6.3832519907526336E-2</v>
      </c>
      <c r="M1501" s="2">
        <f t="shared" si="585"/>
        <v>1.6696634985871317E-3</v>
      </c>
      <c r="N1501" s="1">
        <v>3333</v>
      </c>
      <c r="O1501" s="1">
        <v>3943</v>
      </c>
      <c r="P1501" s="1">
        <v>497</v>
      </c>
      <c r="Q1501" s="1">
        <v>4</v>
      </c>
      <c r="S1501" s="1">
        <v>1</v>
      </c>
      <c r="T1501" s="1">
        <v>5</v>
      </c>
      <c r="U1501" s="1">
        <v>3</v>
      </c>
      <c r="AN1501" s="7">
        <f>IF(Q1501&gt;0,RANK(Q1501,(N1501:P1501,Q1501:AL1501)),0)</f>
        <v>5</v>
      </c>
      <c r="AO1501" s="7">
        <f>IF(R1501&gt;0,RANK(R1501,(N1501:P1501,Q1501:AL1501)),0)</f>
        <v>0</v>
      </c>
      <c r="AP1501" s="7">
        <f>IF(S1501&gt;0,RANK(S1501,(N1501:P1501,Q1501:AL1501)),0)</f>
        <v>7</v>
      </c>
      <c r="AQ1501" s="7">
        <f>IF(T1501&gt;0,RANK(T1501,(N1501:P1501,Q1501:AL1501)),0)</f>
        <v>4</v>
      </c>
      <c r="AR1501" s="2">
        <f t="shared" si="586"/>
        <v>5.1374261494991009E-4</v>
      </c>
      <c r="AS1501" s="2">
        <f t="shared" si="587"/>
        <v>0</v>
      </c>
      <c r="AT1501" s="2">
        <f t="shared" si="588"/>
        <v>1.2843565373747752E-4</v>
      </c>
      <c r="AU1501" s="2">
        <f t="shared" si="589"/>
        <v>6.4217826868738764E-4</v>
      </c>
      <c r="AW1501" t="s">
        <v>2985</v>
      </c>
      <c r="AX1501" t="s">
        <v>1505</v>
      </c>
      <c r="BA1501" s="127">
        <v>28</v>
      </c>
      <c r="BB1501" s="130">
        <v>81</v>
      </c>
      <c r="BC1501" s="131">
        <f t="shared" si="568"/>
        <v>28081</v>
      </c>
      <c r="BE1501" s="7" t="s">
        <v>3271</v>
      </c>
    </row>
    <row r="1502" spans="1:57" hidden="1" outlineLevel="1" x14ac:dyDescent="0.2">
      <c r="A1502" t="s">
        <v>940</v>
      </c>
      <c r="B1502" t="s">
        <v>1505</v>
      </c>
      <c r="C1502" s="1">
        <f t="shared" si="580"/>
        <v>22501</v>
      </c>
      <c r="D1502" s="7">
        <f>RANK(N1502,(N1502:P1502,Q1502:AL1502))</f>
        <v>2</v>
      </c>
      <c r="E1502" s="7">
        <f>RANK(O1502,(N1502:P1502,Q1502:AL1502))</f>
        <v>1</v>
      </c>
      <c r="F1502" s="7">
        <f>IF(P1502&gt;0,RANK(P1502,(N1502:P1502,Q1502:AL1502)),0)</f>
        <v>3</v>
      </c>
      <c r="G1502" s="1">
        <f t="shared" si="581"/>
        <v>4521</v>
      </c>
      <c r="H1502" s="2">
        <f t="shared" si="579"/>
        <v>0.20092440335985068</v>
      </c>
      <c r="I1502" s="2"/>
      <c r="J1502" s="2">
        <f t="shared" si="582"/>
        <v>0.3426514377138794</v>
      </c>
      <c r="K1502" s="2">
        <f t="shared" si="583"/>
        <v>0.54357584107373003</v>
      </c>
      <c r="L1502" s="2">
        <f t="shared" si="584"/>
        <v>9.0707079685347317E-2</v>
      </c>
      <c r="M1502" s="2">
        <f t="shared" si="585"/>
        <v>2.3065641527043254E-2</v>
      </c>
      <c r="N1502" s="1">
        <v>7710</v>
      </c>
      <c r="O1502" s="1">
        <v>12231</v>
      </c>
      <c r="P1502" s="1">
        <v>2041</v>
      </c>
      <c r="Q1502" s="1">
        <v>414</v>
      </c>
      <c r="R1502" s="1">
        <v>26</v>
      </c>
      <c r="S1502" s="1">
        <v>19</v>
      </c>
      <c r="T1502" s="1">
        <v>38</v>
      </c>
      <c r="U1502" s="1">
        <v>22</v>
      </c>
      <c r="AN1502" s="7">
        <f>IF(Q1502&gt;0,RANK(Q1502,(N1502:P1502,Q1502:AL1502)),0)</f>
        <v>4</v>
      </c>
      <c r="AO1502" s="7">
        <f>IF(R1502&gt;0,RANK(R1502,(N1502:P1502,Q1502:AL1502)),0)</f>
        <v>6</v>
      </c>
      <c r="AP1502" s="7">
        <f>IF(S1502&gt;0,RANK(S1502,(N1502:P1502,Q1502:AL1502)),0)</f>
        <v>8</v>
      </c>
      <c r="AQ1502" s="7">
        <f>IF(T1502&gt;0,RANK(T1502,(N1502:P1502,Q1502:AL1502)),0)</f>
        <v>5</v>
      </c>
      <c r="AR1502" s="2">
        <f t="shared" si="586"/>
        <v>1.8399182258566286E-2</v>
      </c>
      <c r="AS1502" s="2">
        <f t="shared" si="587"/>
        <v>1.1555041998133416E-3</v>
      </c>
      <c r="AT1502" s="2">
        <f t="shared" si="588"/>
        <v>8.4440691524821122E-4</v>
      </c>
      <c r="AU1502" s="2">
        <f t="shared" si="589"/>
        <v>1.6888138304964224E-3</v>
      </c>
      <c r="AW1502" t="s">
        <v>940</v>
      </c>
      <c r="AX1502" t="s">
        <v>1505</v>
      </c>
      <c r="AY1502">
        <v>1</v>
      </c>
      <c r="BA1502" s="127">
        <v>28</v>
      </c>
      <c r="BB1502" s="130">
        <v>83</v>
      </c>
      <c r="BC1502" s="131">
        <f t="shared" si="568"/>
        <v>28083</v>
      </c>
      <c r="BE1502" s="7" t="s">
        <v>3271</v>
      </c>
    </row>
    <row r="1503" spans="1:57" hidden="1" outlineLevel="1" x14ac:dyDescent="0.2">
      <c r="A1503" t="s">
        <v>1337</v>
      </c>
      <c r="B1503" t="s">
        <v>1505</v>
      </c>
      <c r="C1503" s="1">
        <f t="shared" si="580"/>
        <v>12498</v>
      </c>
      <c r="D1503" s="7">
        <f>RANK(N1503,(N1503:P1503,Q1503:AL1503))</f>
        <v>1</v>
      </c>
      <c r="E1503" s="7">
        <f>RANK(O1503,(N1503:P1503,Q1503:AL1503))</f>
        <v>2</v>
      </c>
      <c r="F1503" s="7">
        <f>IF(P1503&gt;0,RANK(P1503,(N1503:P1503,Q1503:AL1503)),0)</f>
        <v>3</v>
      </c>
      <c r="G1503" s="1">
        <f t="shared" si="581"/>
        <v>1076</v>
      </c>
      <c r="H1503" s="2">
        <f t="shared" si="579"/>
        <v>8.6093775004000644E-2</v>
      </c>
      <c r="I1503" s="2"/>
      <c r="J1503" s="2">
        <f t="shared" si="582"/>
        <v>0.51000160025604102</v>
      </c>
      <c r="K1503" s="2">
        <f t="shared" si="583"/>
        <v>0.42390782525204035</v>
      </c>
      <c r="L1503" s="2">
        <f t="shared" si="584"/>
        <v>4.8887822051528244E-2</v>
      </c>
      <c r="M1503" s="2">
        <f t="shared" si="585"/>
        <v>1.7202752440390386E-2</v>
      </c>
      <c r="N1503" s="1">
        <v>6374</v>
      </c>
      <c r="O1503" s="1">
        <v>5298</v>
      </c>
      <c r="P1503" s="1">
        <v>611</v>
      </c>
      <c r="Q1503" s="1">
        <v>147</v>
      </c>
      <c r="R1503" s="1">
        <v>13</v>
      </c>
      <c r="S1503" s="1">
        <v>13</v>
      </c>
      <c r="T1503" s="1">
        <v>27</v>
      </c>
      <c r="U1503" s="1">
        <v>15</v>
      </c>
      <c r="AN1503" s="7">
        <f>IF(Q1503&gt;0,RANK(Q1503,(N1503:P1503,Q1503:AL1503)),0)</f>
        <v>4</v>
      </c>
      <c r="AO1503" s="7">
        <f>IF(R1503&gt;0,RANK(R1503,(N1503:P1503,Q1503:AL1503)),0)</f>
        <v>7</v>
      </c>
      <c r="AP1503" s="7">
        <f>IF(S1503&gt;0,RANK(S1503,(N1503:P1503,Q1503:AL1503)),0)</f>
        <v>7</v>
      </c>
      <c r="AQ1503" s="7">
        <f>IF(T1503&gt;0,RANK(T1503,(N1503:P1503,Q1503:AL1503)),0)</f>
        <v>5</v>
      </c>
      <c r="AR1503" s="2">
        <f t="shared" si="586"/>
        <v>1.1761881901104177E-2</v>
      </c>
      <c r="AS1503" s="2">
        <f t="shared" si="587"/>
        <v>1.0401664266282604E-3</v>
      </c>
      <c r="AT1503" s="2">
        <f t="shared" si="588"/>
        <v>1.0401664266282604E-3</v>
      </c>
      <c r="AU1503" s="2">
        <f t="shared" si="589"/>
        <v>2.1603456553048487E-3</v>
      </c>
      <c r="AW1503" t="s">
        <v>1337</v>
      </c>
      <c r="AX1503" t="s">
        <v>1505</v>
      </c>
      <c r="AY1503">
        <v>2</v>
      </c>
      <c r="BA1503" s="127">
        <v>28</v>
      </c>
      <c r="BB1503" s="130">
        <v>85</v>
      </c>
      <c r="BC1503" s="131">
        <f t="shared" si="568"/>
        <v>28085</v>
      </c>
      <c r="BE1503" s="7" t="s">
        <v>3271</v>
      </c>
    </row>
    <row r="1504" spans="1:57" hidden="1" outlineLevel="1" x14ac:dyDescent="0.2">
      <c r="A1504" t="s">
        <v>1204</v>
      </c>
      <c r="B1504" t="s">
        <v>1505</v>
      </c>
      <c r="C1504" s="1">
        <f t="shared" si="580"/>
        <v>13091</v>
      </c>
      <c r="D1504" s="7">
        <f>RANK(N1504,(N1504:P1504,Q1504:AL1504))</f>
        <v>2</v>
      </c>
      <c r="E1504" s="7">
        <f>RANK(O1504,(N1504:P1504,Q1504:AL1504))</f>
        <v>1</v>
      </c>
      <c r="F1504" s="7">
        <f>IF(P1504&gt;0,RANK(P1504,(N1504:P1504,Q1504:AL1504)),0)</f>
        <v>3</v>
      </c>
      <c r="G1504" s="1">
        <f t="shared" si="581"/>
        <v>2296</v>
      </c>
      <c r="H1504" s="2">
        <f t="shared" si="579"/>
        <v>0.17538767091895197</v>
      </c>
      <c r="I1504" s="2"/>
      <c r="J1504" s="2">
        <f t="shared" si="582"/>
        <v>0.36238637231685888</v>
      </c>
      <c r="K1504" s="2">
        <f t="shared" si="583"/>
        <v>0.53777404323581091</v>
      </c>
      <c r="L1504" s="2">
        <f t="shared" si="584"/>
        <v>9.7853487128561609E-2</v>
      </c>
      <c r="M1504" s="2">
        <f t="shared" si="585"/>
        <v>1.986097318768601E-3</v>
      </c>
      <c r="N1504" s="1">
        <v>4744</v>
      </c>
      <c r="O1504" s="1">
        <v>7040</v>
      </c>
      <c r="P1504" s="1">
        <v>1281</v>
      </c>
      <c r="Q1504" s="1">
        <v>9</v>
      </c>
      <c r="R1504" s="1">
        <v>3</v>
      </c>
      <c r="S1504" s="1">
        <v>5</v>
      </c>
      <c r="T1504" s="1">
        <v>5</v>
      </c>
      <c r="U1504" s="1">
        <v>4</v>
      </c>
      <c r="AN1504" s="7">
        <f>IF(Q1504&gt;0,RANK(Q1504,(N1504:P1504,Q1504:AL1504)),0)</f>
        <v>4</v>
      </c>
      <c r="AO1504" s="7">
        <f>IF(R1504&gt;0,RANK(R1504,(N1504:P1504,Q1504:AL1504)),0)</f>
        <v>8</v>
      </c>
      <c r="AP1504" s="7">
        <f>IF(S1504&gt;0,RANK(S1504,(N1504:P1504,Q1504:AL1504)),0)</f>
        <v>5</v>
      </c>
      <c r="AQ1504" s="7">
        <f>IF(T1504&gt;0,RANK(T1504,(N1504:P1504,Q1504:AL1504)),0)</f>
        <v>5</v>
      </c>
      <c r="AR1504" s="2">
        <f t="shared" si="586"/>
        <v>6.8749522572759915E-4</v>
      </c>
      <c r="AS1504" s="2">
        <f t="shared" si="587"/>
        <v>2.2916507524253305E-4</v>
      </c>
      <c r="AT1504" s="2">
        <f t="shared" si="588"/>
        <v>3.8194179207088838E-4</v>
      </c>
      <c r="AU1504" s="2">
        <f t="shared" si="589"/>
        <v>3.8194179207088838E-4</v>
      </c>
      <c r="AW1504" t="s">
        <v>1204</v>
      </c>
      <c r="AX1504" t="s">
        <v>1505</v>
      </c>
      <c r="AY1504">
        <v>4</v>
      </c>
      <c r="BA1504" s="127">
        <v>28</v>
      </c>
      <c r="BB1504" s="130">
        <v>87</v>
      </c>
      <c r="BC1504" s="131">
        <f t="shared" si="568"/>
        <v>28087</v>
      </c>
      <c r="BE1504" s="7" t="s">
        <v>3271</v>
      </c>
    </row>
    <row r="1505" spans="1:57" hidden="1" outlineLevel="1" x14ac:dyDescent="0.2">
      <c r="A1505" t="s">
        <v>1411</v>
      </c>
      <c r="B1505" t="s">
        <v>1505</v>
      </c>
      <c r="C1505" s="1">
        <f t="shared" si="580"/>
        <v>18835</v>
      </c>
      <c r="D1505" s="7">
        <f>RANK(N1505,(N1505:P1505,Q1505:AL1505))</f>
        <v>2</v>
      </c>
      <c r="E1505" s="7">
        <f>RANK(O1505,(N1505:P1505,Q1505:AL1505))</f>
        <v>1</v>
      </c>
      <c r="F1505" s="7">
        <f>IF(P1505&gt;0,RANK(P1505,(N1505:P1505,Q1505:AL1505)),0)</f>
        <v>3</v>
      </c>
      <c r="G1505" s="1">
        <f t="shared" si="581"/>
        <v>3957</v>
      </c>
      <c r="H1505" s="2">
        <f t="shared" si="579"/>
        <v>0.21008760286700293</v>
      </c>
      <c r="I1505" s="2"/>
      <c r="J1505" s="2">
        <f t="shared" si="582"/>
        <v>0.34786302097159544</v>
      </c>
      <c r="K1505" s="2">
        <f t="shared" si="583"/>
        <v>0.55795062383859839</v>
      </c>
      <c r="L1505" s="2">
        <f t="shared" si="584"/>
        <v>9.1106981683036894E-2</v>
      </c>
      <c r="M1505" s="2">
        <f t="shared" si="585"/>
        <v>3.0793735067693312E-3</v>
      </c>
      <c r="N1505" s="1">
        <v>6552</v>
      </c>
      <c r="O1505" s="1">
        <v>10509</v>
      </c>
      <c r="P1505" s="1">
        <v>1716</v>
      </c>
      <c r="Q1505" s="1">
        <v>17</v>
      </c>
      <c r="R1505" s="1">
        <v>6</v>
      </c>
      <c r="S1505" s="1">
        <v>8</v>
      </c>
      <c r="T1505" s="1">
        <v>24</v>
      </c>
      <c r="U1505" s="1">
        <v>3</v>
      </c>
      <c r="AN1505" s="7">
        <f>IF(Q1505&gt;0,RANK(Q1505,(N1505:P1505,Q1505:AL1505)),0)</f>
        <v>5</v>
      </c>
      <c r="AO1505" s="7">
        <f>IF(R1505&gt;0,RANK(R1505,(N1505:P1505,Q1505:AL1505)),0)</f>
        <v>7</v>
      </c>
      <c r="AP1505" s="7">
        <f>IF(S1505&gt;0,RANK(S1505,(N1505:P1505,Q1505:AL1505)),0)</f>
        <v>6</v>
      </c>
      <c r="AQ1505" s="7">
        <f>IF(T1505&gt;0,RANK(T1505,(N1505:P1505,Q1505:AL1505)),0)</f>
        <v>4</v>
      </c>
      <c r="AR1505" s="2">
        <f t="shared" si="586"/>
        <v>9.0257499336341915E-4</v>
      </c>
      <c r="AS1505" s="2">
        <f t="shared" si="587"/>
        <v>3.1855588001061851E-4</v>
      </c>
      <c r="AT1505" s="2">
        <f t="shared" si="588"/>
        <v>4.2474117334749138E-4</v>
      </c>
      <c r="AU1505" s="2">
        <f t="shared" si="589"/>
        <v>1.274223520042474E-3</v>
      </c>
      <c r="AW1505" t="s">
        <v>1411</v>
      </c>
      <c r="AX1505" t="s">
        <v>1505</v>
      </c>
      <c r="AY1505">
        <v>3</v>
      </c>
      <c r="BA1505" s="127">
        <v>28</v>
      </c>
      <c r="BB1505" s="130">
        <v>89</v>
      </c>
      <c r="BC1505" s="131">
        <f t="shared" si="568"/>
        <v>28089</v>
      </c>
      <c r="BE1505" s="7" t="s">
        <v>3271</v>
      </c>
    </row>
    <row r="1506" spans="1:57" hidden="1" outlineLevel="1" x14ac:dyDescent="0.2">
      <c r="A1506" t="s">
        <v>1320</v>
      </c>
      <c r="B1506" t="s">
        <v>1505</v>
      </c>
      <c r="C1506" s="1">
        <f t="shared" si="580"/>
        <v>23721</v>
      </c>
      <c r="D1506" s="7">
        <f>RANK(N1506,(N1506:P1506,Q1506:AL1506))</f>
        <v>2</v>
      </c>
      <c r="E1506" s="7">
        <f>RANK(O1506,(N1506:P1506,Q1506:AL1506))</f>
        <v>1</v>
      </c>
      <c r="F1506" s="7">
        <f>IF(P1506&gt;0,RANK(P1506,(N1506:P1506,Q1506:AL1506)),0)</f>
        <v>3</v>
      </c>
      <c r="G1506" s="1">
        <f t="shared" si="581"/>
        <v>3424</v>
      </c>
      <c r="H1506" s="2">
        <f t="shared" si="579"/>
        <v>0.14434467349605834</v>
      </c>
      <c r="I1506" s="2"/>
      <c r="J1506" s="2">
        <f t="shared" si="582"/>
        <v>0.39568314995151976</v>
      </c>
      <c r="K1506" s="2">
        <f t="shared" si="583"/>
        <v>0.54002782344757805</v>
      </c>
      <c r="L1506" s="2">
        <f t="shared" si="584"/>
        <v>6.230765987943173E-2</v>
      </c>
      <c r="M1506" s="2">
        <f t="shared" si="585"/>
        <v>1.9813667214704581E-3</v>
      </c>
      <c r="N1506" s="1">
        <v>9386</v>
      </c>
      <c r="O1506" s="1">
        <v>12810</v>
      </c>
      <c r="P1506" s="1">
        <v>1478</v>
      </c>
      <c r="Q1506" s="1">
        <v>22</v>
      </c>
      <c r="R1506" s="1">
        <v>2</v>
      </c>
      <c r="S1506" s="1">
        <v>8</v>
      </c>
      <c r="T1506" s="1">
        <v>9</v>
      </c>
      <c r="U1506" s="1">
        <v>6</v>
      </c>
      <c r="AN1506" s="7">
        <f>IF(Q1506&gt;0,RANK(Q1506,(N1506:P1506,Q1506:AL1506)),0)</f>
        <v>4</v>
      </c>
      <c r="AO1506" s="7">
        <f>IF(R1506&gt;0,RANK(R1506,(N1506:P1506,Q1506:AL1506)),0)</f>
        <v>8</v>
      </c>
      <c r="AP1506" s="7">
        <f>IF(S1506&gt;0,RANK(S1506,(N1506:P1506,Q1506:AL1506)),0)</f>
        <v>6</v>
      </c>
      <c r="AQ1506" s="7">
        <f>IF(T1506&gt;0,RANK(T1506,(N1506:P1506,Q1506:AL1506)),0)</f>
        <v>5</v>
      </c>
      <c r="AR1506" s="2">
        <f t="shared" si="586"/>
        <v>9.274482526031786E-4</v>
      </c>
      <c r="AS1506" s="2">
        <f t="shared" si="587"/>
        <v>8.4313477509379874E-5</v>
      </c>
      <c r="AT1506" s="2">
        <f t="shared" si="588"/>
        <v>3.3725391003751949E-4</v>
      </c>
      <c r="AU1506" s="2">
        <f t="shared" si="589"/>
        <v>3.7941064879220941E-4</v>
      </c>
      <c r="AW1506" t="s">
        <v>1320</v>
      </c>
      <c r="AX1506" t="s">
        <v>1505</v>
      </c>
      <c r="BA1506" s="127">
        <v>28</v>
      </c>
      <c r="BB1506" s="130">
        <v>91</v>
      </c>
      <c r="BC1506" s="131">
        <f t="shared" si="568"/>
        <v>28091</v>
      </c>
      <c r="BE1506" s="7" t="s">
        <v>3271</v>
      </c>
    </row>
    <row r="1507" spans="1:57" hidden="1" outlineLevel="1" x14ac:dyDescent="0.2">
      <c r="A1507" t="s">
        <v>2071</v>
      </c>
      <c r="B1507" t="s">
        <v>1505</v>
      </c>
      <c r="C1507" s="1">
        <f t="shared" si="580"/>
        <v>11613</v>
      </c>
      <c r="D1507" s="7">
        <f>RANK(N1507,(N1507:P1507,Q1507:AL1507))</f>
        <v>2</v>
      </c>
      <c r="E1507" s="7">
        <f>RANK(O1507,(N1507:P1507,Q1507:AL1507))</f>
        <v>1</v>
      </c>
      <c r="F1507" s="7">
        <f>IF(P1507&gt;0,RANK(P1507,(N1507:P1507,Q1507:AL1507)),0)</f>
        <v>3</v>
      </c>
      <c r="G1507" s="1">
        <f t="shared" si="581"/>
        <v>1122</v>
      </c>
      <c r="H1507" s="2">
        <f t="shared" si="579"/>
        <v>9.6615861534487216E-2</v>
      </c>
      <c r="I1507" s="2"/>
      <c r="J1507" s="2">
        <f t="shared" si="582"/>
        <v>0.40075777146301561</v>
      </c>
      <c r="K1507" s="2">
        <f t="shared" si="583"/>
        <v>0.49737363299750281</v>
      </c>
      <c r="L1507" s="2">
        <f t="shared" si="584"/>
        <v>0.10006027727546715</v>
      </c>
      <c r="M1507" s="2">
        <f t="shared" si="585"/>
        <v>1.8083182640144246E-3</v>
      </c>
      <c r="N1507" s="1">
        <v>4654</v>
      </c>
      <c r="O1507" s="1">
        <v>5776</v>
      </c>
      <c r="P1507" s="1">
        <v>1162</v>
      </c>
      <c r="Q1507" s="1">
        <v>7</v>
      </c>
      <c r="R1507" s="1">
        <v>5</v>
      </c>
      <c r="S1507" s="1">
        <v>2</v>
      </c>
      <c r="T1507" s="1">
        <v>3</v>
      </c>
      <c r="U1507" s="1">
        <v>4</v>
      </c>
      <c r="AN1507" s="7">
        <f>IF(Q1507&gt;0,RANK(Q1507,(N1507:P1507,Q1507:AL1507)),0)</f>
        <v>4</v>
      </c>
      <c r="AO1507" s="7">
        <f>IF(R1507&gt;0,RANK(R1507,(N1507:P1507,Q1507:AL1507)),0)</f>
        <v>5</v>
      </c>
      <c r="AP1507" s="7">
        <f>IF(S1507&gt;0,RANK(S1507,(N1507:P1507,Q1507:AL1507)),0)</f>
        <v>8</v>
      </c>
      <c r="AQ1507" s="7">
        <f>IF(T1507&gt;0,RANK(T1507,(N1507:P1507,Q1507:AL1507)),0)</f>
        <v>7</v>
      </c>
      <c r="AR1507" s="2">
        <f t="shared" si="586"/>
        <v>6.0277275467148883E-4</v>
      </c>
      <c r="AS1507" s="2">
        <f t="shared" si="587"/>
        <v>4.3055196762249205E-4</v>
      </c>
      <c r="AT1507" s="2">
        <f t="shared" si="588"/>
        <v>1.722207870489968E-4</v>
      </c>
      <c r="AU1507" s="2">
        <f t="shared" si="589"/>
        <v>2.5833118057349522E-4</v>
      </c>
      <c r="AW1507" t="s">
        <v>2071</v>
      </c>
      <c r="AX1507" t="s">
        <v>1505</v>
      </c>
      <c r="AY1507">
        <v>4</v>
      </c>
      <c r="BA1507" s="127">
        <v>28</v>
      </c>
      <c r="BB1507" s="130">
        <v>93</v>
      </c>
      <c r="BC1507" s="131">
        <f t="shared" si="568"/>
        <v>28093</v>
      </c>
      <c r="BE1507" s="7" t="s">
        <v>3271</v>
      </c>
    </row>
    <row r="1508" spans="1:57" hidden="1" outlineLevel="1" x14ac:dyDescent="0.2">
      <c r="A1508" t="s">
        <v>526</v>
      </c>
      <c r="B1508" t="s">
        <v>1505</v>
      </c>
      <c r="C1508" s="1">
        <f t="shared" si="580"/>
        <v>12512</v>
      </c>
      <c r="D1508" s="7">
        <f>RANK(N1508,(N1508:P1508,Q1508:AL1508))</f>
        <v>1</v>
      </c>
      <c r="E1508" s="7">
        <f>RANK(O1508,(N1508:P1508,Q1508:AL1508))</f>
        <v>2</v>
      </c>
      <c r="F1508" s="7">
        <f>IF(P1508&gt;0,RANK(P1508,(N1508:P1508,Q1508:AL1508)),0)</f>
        <v>3</v>
      </c>
      <c r="G1508" s="1">
        <f t="shared" si="581"/>
        <v>4066</v>
      </c>
      <c r="H1508" s="2">
        <f t="shared" si="579"/>
        <v>0.32496803069053709</v>
      </c>
      <c r="I1508" s="2"/>
      <c r="J1508" s="2">
        <f t="shared" si="582"/>
        <v>0.63243286445012792</v>
      </c>
      <c r="K1508" s="2">
        <f t="shared" si="583"/>
        <v>0.30746483375959077</v>
      </c>
      <c r="L1508" s="2">
        <f t="shared" si="584"/>
        <v>5.5067135549872123E-2</v>
      </c>
      <c r="M1508" s="2">
        <f t="shared" si="585"/>
        <v>5.0351662404091863E-3</v>
      </c>
      <c r="N1508" s="1">
        <v>7913</v>
      </c>
      <c r="O1508" s="1">
        <v>3847</v>
      </c>
      <c r="P1508" s="1">
        <v>689</v>
      </c>
      <c r="Q1508" s="1">
        <v>20</v>
      </c>
      <c r="R1508" s="1">
        <v>9</v>
      </c>
      <c r="S1508" s="1">
        <v>11</v>
      </c>
      <c r="T1508" s="1">
        <v>17</v>
      </c>
      <c r="U1508" s="1">
        <v>6</v>
      </c>
      <c r="AN1508" s="7">
        <f>IF(Q1508&gt;0,RANK(Q1508,(N1508:P1508,Q1508:AL1508)),0)</f>
        <v>4</v>
      </c>
      <c r="AO1508" s="7">
        <f>IF(R1508&gt;0,RANK(R1508,(N1508:P1508,Q1508:AL1508)),0)</f>
        <v>7</v>
      </c>
      <c r="AP1508" s="7">
        <f>IF(S1508&gt;0,RANK(S1508,(N1508:P1508,Q1508:AL1508)),0)</f>
        <v>6</v>
      </c>
      <c r="AQ1508" s="7">
        <f>IF(T1508&gt;0,RANK(T1508,(N1508:P1508,Q1508:AL1508)),0)</f>
        <v>5</v>
      </c>
      <c r="AR1508" s="2">
        <f t="shared" si="586"/>
        <v>1.59846547314578E-3</v>
      </c>
      <c r="AS1508" s="2">
        <f t="shared" si="587"/>
        <v>7.1930946291560104E-4</v>
      </c>
      <c r="AT1508" s="2">
        <f t="shared" si="588"/>
        <v>8.7915601023017898E-4</v>
      </c>
      <c r="AU1508" s="2">
        <f t="shared" si="589"/>
        <v>1.358695652173913E-3</v>
      </c>
      <c r="AW1508" t="s">
        <v>526</v>
      </c>
      <c r="AX1508" t="s">
        <v>1505</v>
      </c>
      <c r="AY1508">
        <v>1</v>
      </c>
      <c r="BA1508" s="127">
        <v>28</v>
      </c>
      <c r="BB1508" s="130">
        <v>95</v>
      </c>
      <c r="BC1508" s="131">
        <f t="shared" si="568"/>
        <v>28095</v>
      </c>
      <c r="BE1508" s="7" t="s">
        <v>3271</v>
      </c>
    </row>
    <row r="1509" spans="1:57" hidden="1" outlineLevel="1" x14ac:dyDescent="0.2">
      <c r="A1509" t="s">
        <v>1371</v>
      </c>
      <c r="B1509" t="s">
        <v>1505</v>
      </c>
      <c r="C1509" s="1">
        <f t="shared" si="580"/>
        <v>12224</v>
      </c>
      <c r="D1509" s="7">
        <f>RANK(N1509,(N1509:P1509,Q1509:AL1509))</f>
        <v>2</v>
      </c>
      <c r="E1509" s="7">
        <f>RANK(O1509,(N1509:P1509,Q1509:AL1509))</f>
        <v>1</v>
      </c>
      <c r="F1509" s="7">
        <f>IF(P1509&gt;0,RANK(P1509,(N1509:P1509,Q1509:AL1509)),0)</f>
        <v>3</v>
      </c>
      <c r="G1509" s="1">
        <f t="shared" si="581"/>
        <v>1061</v>
      </c>
      <c r="H1509" s="2">
        <f t="shared" si="579"/>
        <v>8.6796465968586381E-2</v>
      </c>
      <c r="I1509" s="2"/>
      <c r="J1509" s="2">
        <f t="shared" si="582"/>
        <v>0.40355039267015708</v>
      </c>
      <c r="K1509" s="2">
        <f t="shared" si="583"/>
        <v>0.49034685863874344</v>
      </c>
      <c r="L1509" s="2">
        <f t="shared" si="584"/>
        <v>0.10266688481675393</v>
      </c>
      <c r="M1509" s="2">
        <f t="shared" si="585"/>
        <v>3.4358638743454961E-3</v>
      </c>
      <c r="N1509" s="1">
        <v>4933</v>
      </c>
      <c r="O1509" s="1">
        <v>5994</v>
      </c>
      <c r="P1509" s="1">
        <v>1255</v>
      </c>
      <c r="Q1509" s="1">
        <v>14</v>
      </c>
      <c r="R1509" s="1">
        <v>8</v>
      </c>
      <c r="S1509" s="1">
        <v>5</v>
      </c>
      <c r="T1509" s="1">
        <v>7</v>
      </c>
      <c r="U1509" s="1">
        <v>8</v>
      </c>
      <c r="AN1509" s="7">
        <f>IF(Q1509&gt;0,RANK(Q1509,(N1509:P1509,Q1509:AL1509)),0)</f>
        <v>4</v>
      </c>
      <c r="AO1509" s="7">
        <f>IF(R1509&gt;0,RANK(R1509,(N1509:P1509,Q1509:AL1509)),0)</f>
        <v>5</v>
      </c>
      <c r="AP1509" s="7">
        <f>IF(S1509&gt;0,RANK(S1509,(N1509:P1509,Q1509:AL1509)),0)</f>
        <v>8</v>
      </c>
      <c r="AQ1509" s="7">
        <f>IF(T1509&gt;0,RANK(T1509,(N1509:P1509,Q1509:AL1509)),0)</f>
        <v>7</v>
      </c>
      <c r="AR1509" s="2">
        <f t="shared" si="586"/>
        <v>1.1452879581151832E-3</v>
      </c>
      <c r="AS1509" s="2">
        <f t="shared" si="587"/>
        <v>6.5445026178010475E-4</v>
      </c>
      <c r="AT1509" s="2">
        <f t="shared" si="588"/>
        <v>4.0903141361256544E-4</v>
      </c>
      <c r="AU1509" s="2">
        <f t="shared" si="589"/>
        <v>5.7264397905759158E-4</v>
      </c>
      <c r="AW1509" t="s">
        <v>1371</v>
      </c>
      <c r="AX1509" t="s">
        <v>1505</v>
      </c>
      <c r="AY1509">
        <v>1</v>
      </c>
      <c r="BA1509" s="127">
        <v>28</v>
      </c>
      <c r="BB1509" s="130">
        <v>97</v>
      </c>
      <c r="BC1509" s="131">
        <f t="shared" si="568"/>
        <v>28097</v>
      </c>
      <c r="BE1509" s="7" t="s">
        <v>3271</v>
      </c>
    </row>
    <row r="1510" spans="1:57" hidden="1" outlineLevel="1" x14ac:dyDescent="0.2">
      <c r="A1510" t="s">
        <v>2256</v>
      </c>
      <c r="B1510" t="s">
        <v>1505</v>
      </c>
      <c r="C1510" s="1">
        <f t="shared" si="580"/>
        <v>4776</v>
      </c>
      <c r="D1510" s="7">
        <f>RANK(N1510,(N1510:P1510,Q1510:AL1510))</f>
        <v>2</v>
      </c>
      <c r="E1510" s="7">
        <f>RANK(O1510,(N1510:P1510,Q1510:AL1510))</f>
        <v>1</v>
      </c>
      <c r="F1510" s="7">
        <f>IF(P1510&gt;0,RANK(P1510,(N1510:P1510,Q1510:AL1510)),0)</f>
        <v>3</v>
      </c>
      <c r="G1510" s="1">
        <f t="shared" si="581"/>
        <v>248</v>
      </c>
      <c r="H1510" s="2">
        <f t="shared" si="579"/>
        <v>5.1926298157453935E-2</v>
      </c>
      <c r="I1510" s="2"/>
      <c r="J1510" s="2">
        <f t="shared" si="582"/>
        <v>0.43467336683417085</v>
      </c>
      <c r="K1510" s="2">
        <f t="shared" si="583"/>
        <v>0.48659966499162477</v>
      </c>
      <c r="L1510" s="2">
        <f t="shared" si="584"/>
        <v>7.7470686767169172E-2</v>
      </c>
      <c r="M1510" s="2">
        <f t="shared" si="585"/>
        <v>1.2562814070351536E-3</v>
      </c>
      <c r="N1510" s="1">
        <v>2076</v>
      </c>
      <c r="O1510" s="1">
        <v>2324</v>
      </c>
      <c r="P1510" s="1">
        <v>370</v>
      </c>
      <c r="Q1510" s="1">
        <v>6</v>
      </c>
      <c r="AN1510" s="7">
        <f>IF(Q1510&gt;0,RANK(Q1510,(N1510:P1510,Q1510:AL1510)),0)</f>
        <v>4</v>
      </c>
      <c r="AO1510" s="7">
        <f>IF(R1510&gt;0,RANK(R1510,(N1510:P1510,Q1510:AL1510)),0)</f>
        <v>0</v>
      </c>
      <c r="AP1510" s="7">
        <f>IF(S1510&gt;0,RANK(S1510,(N1510:P1510,Q1510:AL1510)),0)</f>
        <v>0</v>
      </c>
      <c r="AQ1510" s="7">
        <f>IF(T1510&gt;0,RANK(T1510,(N1510:P1510,Q1510:AL1510)),0)</f>
        <v>0</v>
      </c>
      <c r="AR1510" s="2">
        <f t="shared" si="586"/>
        <v>1.2562814070351759E-3</v>
      </c>
      <c r="AS1510" s="2">
        <f t="shared" si="587"/>
        <v>0</v>
      </c>
      <c r="AT1510" s="2">
        <f t="shared" si="588"/>
        <v>0</v>
      </c>
      <c r="AU1510" s="2">
        <f t="shared" si="589"/>
        <v>0</v>
      </c>
      <c r="AW1510" t="s">
        <v>2256</v>
      </c>
      <c r="AX1510" t="s">
        <v>1505</v>
      </c>
      <c r="BA1510" s="127">
        <v>28</v>
      </c>
      <c r="BB1510" s="130">
        <v>99</v>
      </c>
      <c r="BC1510" s="131">
        <f t="shared" si="568"/>
        <v>28099</v>
      </c>
      <c r="BE1510" s="7" t="s">
        <v>3271</v>
      </c>
    </row>
    <row r="1511" spans="1:57" hidden="1" outlineLevel="1" x14ac:dyDescent="0.2">
      <c r="A1511" t="s">
        <v>1338</v>
      </c>
      <c r="B1511" t="s">
        <v>1505</v>
      </c>
      <c r="C1511" s="1">
        <f t="shared" si="580"/>
        <v>10042</v>
      </c>
      <c r="D1511" s="7">
        <f>RANK(N1511,(N1511:P1511,Q1511:AL1511))</f>
        <v>2</v>
      </c>
      <c r="E1511" s="7">
        <f>RANK(O1511,(N1511:P1511,Q1511:AL1511))</f>
        <v>1</v>
      </c>
      <c r="F1511" s="7">
        <f>IF(P1511&gt;0,RANK(P1511,(N1511:P1511,Q1511:AL1511)),0)</f>
        <v>3</v>
      </c>
      <c r="G1511" s="1">
        <f t="shared" si="581"/>
        <v>3045</v>
      </c>
      <c r="H1511" s="2">
        <f t="shared" si="579"/>
        <v>0.30322644891455885</v>
      </c>
      <c r="I1511" s="2"/>
      <c r="J1511" s="2">
        <f t="shared" si="582"/>
        <v>0.30770762796255724</v>
      </c>
      <c r="K1511" s="2">
        <f t="shared" si="583"/>
        <v>0.61093407687711609</v>
      </c>
      <c r="L1511" s="2">
        <f t="shared" si="584"/>
        <v>7.9067914758016333E-2</v>
      </c>
      <c r="M1511" s="2">
        <f t="shared" si="585"/>
        <v>2.2903804023103325E-3</v>
      </c>
      <c r="N1511" s="1">
        <v>3090</v>
      </c>
      <c r="O1511" s="1">
        <v>6135</v>
      </c>
      <c r="P1511" s="1">
        <v>794</v>
      </c>
      <c r="Q1511" s="1">
        <v>6</v>
      </c>
      <c r="R1511" s="1">
        <v>1</v>
      </c>
      <c r="S1511" s="1">
        <v>6</v>
      </c>
      <c r="T1511" s="1">
        <v>6</v>
      </c>
      <c r="U1511" s="1">
        <v>4</v>
      </c>
      <c r="AN1511" s="7">
        <f>IF(Q1511&gt;0,RANK(Q1511,(N1511:P1511,Q1511:AL1511)),0)</f>
        <v>4</v>
      </c>
      <c r="AO1511" s="7">
        <f>IF(R1511&gt;0,RANK(R1511,(N1511:P1511,Q1511:AL1511)),0)</f>
        <v>8</v>
      </c>
      <c r="AP1511" s="7">
        <f>IF(S1511&gt;0,RANK(S1511,(N1511:P1511,Q1511:AL1511)),0)</f>
        <v>4</v>
      </c>
      <c r="AQ1511" s="7">
        <f>IF(T1511&gt;0,RANK(T1511,(N1511:P1511,Q1511:AL1511)),0)</f>
        <v>4</v>
      </c>
      <c r="AR1511" s="2">
        <f t="shared" si="586"/>
        <v>5.9749053973312094E-4</v>
      </c>
      <c r="AS1511" s="2">
        <f t="shared" si="587"/>
        <v>9.9581756622186814E-5</v>
      </c>
      <c r="AT1511" s="2">
        <f t="shared" si="588"/>
        <v>5.9749053973312094E-4</v>
      </c>
      <c r="AU1511" s="2">
        <f t="shared" si="589"/>
        <v>5.9749053973312094E-4</v>
      </c>
      <c r="AW1511" t="s">
        <v>1338</v>
      </c>
      <c r="AX1511" t="s">
        <v>1505</v>
      </c>
      <c r="AY1511">
        <v>3</v>
      </c>
      <c r="BA1511" s="127">
        <v>28</v>
      </c>
      <c r="BB1511" s="130">
        <v>101</v>
      </c>
      <c r="BC1511" s="131">
        <f t="shared" si="568"/>
        <v>28101</v>
      </c>
      <c r="BE1511" s="7" t="s">
        <v>3271</v>
      </c>
    </row>
    <row r="1512" spans="1:57" hidden="1" outlineLevel="1" x14ac:dyDescent="0.2">
      <c r="A1512" t="s">
        <v>293</v>
      </c>
      <c r="B1512" t="s">
        <v>1505</v>
      </c>
      <c r="C1512" s="1">
        <f t="shared" si="580"/>
        <v>7806</v>
      </c>
      <c r="D1512" s="7">
        <f>RANK(N1512,(N1512:P1512,Q1512:AL1512))</f>
        <v>2</v>
      </c>
      <c r="E1512" s="7">
        <f>RANK(O1512,(N1512:P1512,Q1512:AL1512))</f>
        <v>1</v>
      </c>
      <c r="F1512" s="7">
        <f>IF(P1512&gt;0,RANK(P1512,(N1512:P1512,Q1512:AL1512)),0)</f>
        <v>3</v>
      </c>
      <c r="G1512" s="1">
        <f t="shared" si="581"/>
        <v>2982</v>
      </c>
      <c r="H1512" s="2">
        <f t="shared" si="579"/>
        <v>0.38201383551114526</v>
      </c>
      <c r="I1512" s="2"/>
      <c r="J1512" s="2">
        <f t="shared" si="582"/>
        <v>0.27491673071995898</v>
      </c>
      <c r="K1512" s="2">
        <f t="shared" si="583"/>
        <v>0.65693056623110424</v>
      </c>
      <c r="L1512" s="2">
        <f t="shared" si="584"/>
        <v>6.3284652831155516E-2</v>
      </c>
      <c r="M1512" s="2">
        <f t="shared" si="585"/>
        <v>4.8680502177813195E-3</v>
      </c>
      <c r="N1512" s="1">
        <v>2146</v>
      </c>
      <c r="O1512" s="1">
        <v>5128</v>
      </c>
      <c r="P1512" s="1">
        <v>494</v>
      </c>
      <c r="Q1512" s="1">
        <v>10</v>
      </c>
      <c r="R1512" s="1">
        <v>6</v>
      </c>
      <c r="S1512" s="1">
        <v>3</v>
      </c>
      <c r="T1512" s="1">
        <v>17</v>
      </c>
      <c r="U1512" s="1">
        <v>2</v>
      </c>
      <c r="AN1512" s="7">
        <f>IF(Q1512&gt;0,RANK(Q1512,(N1512:P1512,Q1512:AL1512)),0)</f>
        <v>5</v>
      </c>
      <c r="AO1512" s="7">
        <f>IF(R1512&gt;0,RANK(R1512,(N1512:P1512,Q1512:AL1512)),0)</f>
        <v>6</v>
      </c>
      <c r="AP1512" s="7">
        <f>IF(S1512&gt;0,RANK(S1512,(N1512:P1512,Q1512:AL1512)),0)</f>
        <v>7</v>
      </c>
      <c r="AQ1512" s="7">
        <f>IF(T1512&gt;0,RANK(T1512,(N1512:P1512,Q1512:AL1512)),0)</f>
        <v>4</v>
      </c>
      <c r="AR1512" s="2">
        <f t="shared" si="586"/>
        <v>1.2810658467845247E-3</v>
      </c>
      <c r="AS1512" s="2">
        <f t="shared" si="587"/>
        <v>7.6863950807071484E-4</v>
      </c>
      <c r="AT1512" s="2">
        <f t="shared" si="588"/>
        <v>3.8431975403535742E-4</v>
      </c>
      <c r="AU1512" s="2">
        <f t="shared" si="589"/>
        <v>2.1778119395336921E-3</v>
      </c>
      <c r="AW1512" t="s">
        <v>293</v>
      </c>
      <c r="AX1512" t="s">
        <v>1505</v>
      </c>
      <c r="AY1512">
        <v>3</v>
      </c>
      <c r="BA1512" s="127">
        <v>28</v>
      </c>
      <c r="BB1512" s="130">
        <v>103</v>
      </c>
      <c r="BC1512" s="131">
        <f t="shared" si="568"/>
        <v>28103</v>
      </c>
      <c r="BE1512" s="7" t="s">
        <v>3271</v>
      </c>
    </row>
    <row r="1513" spans="1:57" hidden="1" outlineLevel="1" x14ac:dyDescent="0.2">
      <c r="A1513" t="s">
        <v>1339</v>
      </c>
      <c r="B1513" t="s">
        <v>1505</v>
      </c>
      <c r="C1513" s="1">
        <f t="shared" si="580"/>
        <v>5037</v>
      </c>
      <c r="D1513" s="7">
        <f>RANK(N1513,(N1513:P1513,Q1513:AL1513))</f>
        <v>1</v>
      </c>
      <c r="E1513" s="7">
        <f>RANK(O1513,(N1513:P1513,Q1513:AL1513))</f>
        <v>2</v>
      </c>
      <c r="F1513" s="7">
        <f>IF(P1513&gt;0,RANK(P1513,(N1513:P1513,Q1513:AL1513)),0)</f>
        <v>3</v>
      </c>
      <c r="G1513" s="1">
        <f t="shared" si="581"/>
        <v>1565</v>
      </c>
      <c r="H1513" s="2">
        <f t="shared" si="579"/>
        <v>0.31070081397657334</v>
      </c>
      <c r="I1513" s="2"/>
      <c r="J1513" s="2">
        <f t="shared" si="582"/>
        <v>0.63291641850307723</v>
      </c>
      <c r="K1513" s="2">
        <f t="shared" si="583"/>
        <v>0.32221560452650388</v>
      </c>
      <c r="L1513" s="2">
        <f t="shared" si="584"/>
        <v>4.0301766924756802E-2</v>
      </c>
      <c r="M1513" s="2">
        <f t="shared" si="585"/>
        <v>4.5662100456620863E-3</v>
      </c>
      <c r="N1513" s="1">
        <v>3188</v>
      </c>
      <c r="O1513" s="1">
        <v>1623</v>
      </c>
      <c r="P1513" s="1">
        <v>203</v>
      </c>
      <c r="Q1513" s="1">
        <v>11</v>
      </c>
      <c r="R1513" s="1">
        <v>4</v>
      </c>
      <c r="S1513" s="1">
        <v>3</v>
      </c>
      <c r="T1513" s="1">
        <v>2</v>
      </c>
      <c r="U1513" s="1">
        <v>3</v>
      </c>
      <c r="AN1513" s="7">
        <f>IF(Q1513&gt;0,RANK(Q1513,(N1513:P1513,Q1513:AL1513)),0)</f>
        <v>4</v>
      </c>
      <c r="AO1513" s="7">
        <f>IF(R1513&gt;0,RANK(R1513,(N1513:P1513,Q1513:AL1513)),0)</f>
        <v>5</v>
      </c>
      <c r="AP1513" s="7">
        <f>IF(S1513&gt;0,RANK(S1513,(N1513:P1513,Q1513:AL1513)),0)</f>
        <v>6</v>
      </c>
      <c r="AQ1513" s="7">
        <f>IF(T1513&gt;0,RANK(T1513,(N1513:P1513,Q1513:AL1513)),0)</f>
        <v>8</v>
      </c>
      <c r="AR1513" s="2">
        <f t="shared" si="586"/>
        <v>2.1838395870557871E-3</v>
      </c>
      <c r="AS1513" s="2">
        <f t="shared" si="587"/>
        <v>7.9412348620210439E-4</v>
      </c>
      <c r="AT1513" s="2">
        <f t="shared" si="588"/>
        <v>5.9559261465157837E-4</v>
      </c>
      <c r="AU1513" s="2">
        <f t="shared" si="589"/>
        <v>3.9706174310105219E-4</v>
      </c>
      <c r="AW1513" t="s">
        <v>1339</v>
      </c>
      <c r="AX1513" t="s">
        <v>1505</v>
      </c>
      <c r="AY1513">
        <v>3</v>
      </c>
      <c r="BA1513" s="127">
        <v>28</v>
      </c>
      <c r="BB1513" s="130">
        <v>105</v>
      </c>
      <c r="BC1513" s="131">
        <f t="shared" si="568"/>
        <v>28105</v>
      </c>
      <c r="BE1513" s="7" t="s">
        <v>3271</v>
      </c>
    </row>
    <row r="1514" spans="1:57" hidden="1" outlineLevel="1" x14ac:dyDescent="0.2">
      <c r="A1514" t="s">
        <v>2596</v>
      </c>
      <c r="B1514" t="s">
        <v>1505</v>
      </c>
      <c r="C1514" s="1">
        <f t="shared" si="580"/>
        <v>13156</v>
      </c>
      <c r="D1514" s="7">
        <f>RANK(N1514,(N1514:P1514,Q1514:AL1514))</f>
        <v>2</v>
      </c>
      <c r="E1514" s="7">
        <f>RANK(O1514,(N1514:P1514,Q1514:AL1514))</f>
        <v>1</v>
      </c>
      <c r="F1514" s="7">
        <f>IF(P1514&gt;0,RANK(P1514,(N1514:P1514,Q1514:AL1514)),0)</f>
        <v>3</v>
      </c>
      <c r="G1514" s="1">
        <f t="shared" si="581"/>
        <v>655</v>
      </c>
      <c r="H1514" s="2">
        <f t="shared" si="579"/>
        <v>4.9787169352386744E-2</v>
      </c>
      <c r="I1514" s="2"/>
      <c r="J1514" s="2">
        <f t="shared" si="582"/>
        <v>0.43523867436910912</v>
      </c>
      <c r="K1514" s="2">
        <f t="shared" si="583"/>
        <v>0.48502584372149588</v>
      </c>
      <c r="L1514" s="2">
        <f t="shared" si="584"/>
        <v>7.4794770446944353E-2</v>
      </c>
      <c r="M1514" s="2">
        <f t="shared" si="585"/>
        <v>4.9407114624506476E-3</v>
      </c>
      <c r="N1514" s="1">
        <v>5726</v>
      </c>
      <c r="O1514" s="1">
        <v>6381</v>
      </c>
      <c r="P1514" s="1">
        <v>984</v>
      </c>
      <c r="Q1514" s="1">
        <v>46</v>
      </c>
      <c r="R1514" s="1">
        <v>3</v>
      </c>
      <c r="S1514" s="1">
        <v>6</v>
      </c>
      <c r="T1514" s="1">
        <v>7</v>
      </c>
      <c r="U1514" s="1">
        <v>3</v>
      </c>
      <c r="AN1514" s="7">
        <f>IF(Q1514&gt;0,RANK(Q1514,(N1514:P1514,Q1514:AL1514)),0)</f>
        <v>4</v>
      </c>
      <c r="AO1514" s="7">
        <f>IF(R1514&gt;0,RANK(R1514,(N1514:P1514,Q1514:AL1514)),0)</f>
        <v>7</v>
      </c>
      <c r="AP1514" s="7">
        <f>IF(S1514&gt;0,RANK(S1514,(N1514:P1514,Q1514:AL1514)),0)</f>
        <v>6</v>
      </c>
      <c r="AQ1514" s="7">
        <f>IF(T1514&gt;0,RANK(T1514,(N1514:P1514,Q1514:AL1514)),0)</f>
        <v>5</v>
      </c>
      <c r="AR1514" s="2">
        <f t="shared" si="586"/>
        <v>3.4965034965034965E-3</v>
      </c>
      <c r="AS1514" s="2">
        <f t="shared" si="587"/>
        <v>2.2803283672848891E-4</v>
      </c>
      <c r="AT1514" s="2">
        <f t="shared" si="588"/>
        <v>4.5606567345697781E-4</v>
      </c>
      <c r="AU1514" s="2">
        <f t="shared" si="589"/>
        <v>5.3207661903314075E-4</v>
      </c>
      <c r="AW1514" t="s">
        <v>2596</v>
      </c>
      <c r="AX1514" t="s">
        <v>1505</v>
      </c>
      <c r="BA1514" s="127">
        <v>28</v>
      </c>
      <c r="BB1514" s="130">
        <v>107</v>
      </c>
      <c r="BC1514" s="131">
        <f t="shared" si="568"/>
        <v>28107</v>
      </c>
      <c r="BE1514" s="7" t="s">
        <v>3271</v>
      </c>
    </row>
    <row r="1515" spans="1:57" hidden="1" outlineLevel="1" x14ac:dyDescent="0.2">
      <c r="A1515" t="s">
        <v>891</v>
      </c>
      <c r="B1515" t="s">
        <v>1505</v>
      </c>
      <c r="C1515" s="1">
        <f t="shared" si="580"/>
        <v>11460</v>
      </c>
      <c r="D1515" s="7">
        <f>RANK(N1515,(N1515:P1515,Q1515:AL1515))</f>
        <v>1</v>
      </c>
      <c r="E1515" s="7">
        <f>RANK(O1515,(N1515:P1515,Q1515:AL1515))</f>
        <v>2</v>
      </c>
      <c r="F1515" s="7">
        <f>IF(P1515&gt;0,RANK(P1515,(N1515:P1515,Q1515:AL1515)),0)</f>
        <v>3</v>
      </c>
      <c r="G1515" s="1">
        <f t="shared" si="581"/>
        <v>1422</v>
      </c>
      <c r="H1515" s="2">
        <f t="shared" si="579"/>
        <v>0.12408376963350785</v>
      </c>
      <c r="I1515" s="2"/>
      <c r="J1515" s="2">
        <f t="shared" si="582"/>
        <v>0.52931937172774868</v>
      </c>
      <c r="K1515" s="2">
        <f t="shared" si="583"/>
        <v>0.40523560209424087</v>
      </c>
      <c r="L1515" s="2">
        <f t="shared" si="584"/>
        <v>6.3612565445026178E-2</v>
      </c>
      <c r="M1515" s="2">
        <f t="shared" si="585"/>
        <v>1.8324607329842785E-3</v>
      </c>
      <c r="N1515" s="1">
        <v>6066</v>
      </c>
      <c r="O1515" s="1">
        <v>4644</v>
      </c>
      <c r="P1515" s="1">
        <v>729</v>
      </c>
      <c r="Q1515" s="1">
        <v>4</v>
      </c>
      <c r="R1515" s="1">
        <v>5</v>
      </c>
      <c r="S1515" s="1">
        <v>7</v>
      </c>
      <c r="T1515" s="1">
        <v>2</v>
      </c>
      <c r="U1515" s="1">
        <v>3</v>
      </c>
      <c r="AN1515" s="7">
        <f>IF(Q1515&gt;0,RANK(Q1515,(N1515:P1515,Q1515:AL1515)),0)</f>
        <v>6</v>
      </c>
      <c r="AO1515" s="7">
        <f>IF(R1515&gt;0,RANK(R1515,(N1515:P1515,Q1515:AL1515)),0)</f>
        <v>5</v>
      </c>
      <c r="AP1515" s="7">
        <f>IF(S1515&gt;0,RANK(S1515,(N1515:P1515,Q1515:AL1515)),0)</f>
        <v>4</v>
      </c>
      <c r="AQ1515" s="7">
        <f>IF(T1515&gt;0,RANK(T1515,(N1515:P1515,Q1515:AL1515)),0)</f>
        <v>8</v>
      </c>
      <c r="AR1515" s="2">
        <f t="shared" si="586"/>
        <v>3.4904013961605586E-4</v>
      </c>
      <c r="AS1515" s="2">
        <f t="shared" si="587"/>
        <v>4.3630017452006982E-4</v>
      </c>
      <c r="AT1515" s="2">
        <f t="shared" si="588"/>
        <v>6.1082024432809778E-4</v>
      </c>
      <c r="AU1515" s="2">
        <f t="shared" si="589"/>
        <v>1.7452006980802793E-4</v>
      </c>
      <c r="AW1515" t="s">
        <v>891</v>
      </c>
      <c r="AX1515" t="s">
        <v>1505</v>
      </c>
      <c r="BA1515" s="127">
        <v>28</v>
      </c>
      <c r="BB1515" s="130">
        <v>109</v>
      </c>
      <c r="BC1515" s="131">
        <f t="shared" si="568"/>
        <v>28109</v>
      </c>
      <c r="BE1515" s="7" t="s">
        <v>3271</v>
      </c>
    </row>
    <row r="1516" spans="1:57" hidden="1" outlineLevel="1" x14ac:dyDescent="0.2">
      <c r="A1516" t="s">
        <v>2768</v>
      </c>
      <c r="B1516" t="s">
        <v>1505</v>
      </c>
      <c r="C1516" s="1">
        <f t="shared" si="580"/>
        <v>14797</v>
      </c>
      <c r="D1516" s="7">
        <f>RANK(N1516,(N1516:P1516,Q1516:AL1516))</f>
        <v>2</v>
      </c>
      <c r="E1516" s="7">
        <f>RANK(O1516,(N1516:P1516,Q1516:AL1516))</f>
        <v>1</v>
      </c>
      <c r="F1516" s="7">
        <f>IF(P1516&gt;0,RANK(P1516,(N1516:P1516,Q1516:AL1516)),0)</f>
        <v>3</v>
      </c>
      <c r="G1516" s="1">
        <f t="shared" si="581"/>
        <v>3043</v>
      </c>
      <c r="H1516" s="2">
        <f t="shared" si="579"/>
        <v>0.20564979387713725</v>
      </c>
      <c r="I1516" s="2"/>
      <c r="J1516" s="2">
        <f t="shared" si="582"/>
        <v>0.31648307089274852</v>
      </c>
      <c r="K1516" s="2">
        <f t="shared" si="583"/>
        <v>0.52213286476988574</v>
      </c>
      <c r="L1516" s="2">
        <f t="shared" si="584"/>
        <v>0.15895113874434008</v>
      </c>
      <c r="M1516" s="2">
        <f t="shared" si="585"/>
        <v>2.4329255930256588E-3</v>
      </c>
      <c r="N1516" s="1">
        <v>4683</v>
      </c>
      <c r="O1516" s="1">
        <v>7726</v>
      </c>
      <c r="P1516" s="1">
        <v>2352</v>
      </c>
      <c r="Q1516" s="1">
        <v>20</v>
      </c>
      <c r="R1516" s="1">
        <v>1</v>
      </c>
      <c r="S1516" s="1">
        <v>2</v>
      </c>
      <c r="T1516" s="1">
        <v>11</v>
      </c>
      <c r="U1516" s="1">
        <v>2</v>
      </c>
      <c r="AN1516" s="7">
        <f>IF(Q1516&gt;0,RANK(Q1516,(N1516:P1516,Q1516:AL1516)),0)</f>
        <v>4</v>
      </c>
      <c r="AO1516" s="7">
        <f>IF(R1516&gt;0,RANK(R1516,(N1516:P1516,Q1516:AL1516)),0)</f>
        <v>8</v>
      </c>
      <c r="AP1516" s="7">
        <f>IF(S1516&gt;0,RANK(S1516,(N1516:P1516,Q1516:AL1516)),0)</f>
        <v>6</v>
      </c>
      <c r="AQ1516" s="7">
        <f>IF(T1516&gt;0,RANK(T1516,(N1516:P1516,Q1516:AL1516)),0)</f>
        <v>5</v>
      </c>
      <c r="AR1516" s="2">
        <f t="shared" si="586"/>
        <v>1.3516253294586741E-3</v>
      </c>
      <c r="AS1516" s="2">
        <f t="shared" si="587"/>
        <v>6.75812664729337E-5</v>
      </c>
      <c r="AT1516" s="2">
        <f t="shared" si="588"/>
        <v>1.351625329458674E-4</v>
      </c>
      <c r="AU1516" s="2">
        <f t="shared" si="589"/>
        <v>7.4339393120227075E-4</v>
      </c>
      <c r="AW1516" t="s">
        <v>2768</v>
      </c>
      <c r="AX1516" t="s">
        <v>1505</v>
      </c>
      <c r="AY1516">
        <v>5</v>
      </c>
      <c r="BA1516" s="127">
        <v>28</v>
      </c>
      <c r="BB1516" s="130">
        <v>111</v>
      </c>
      <c r="BC1516" s="131">
        <f t="shared" si="568"/>
        <v>28111</v>
      </c>
      <c r="BE1516" s="7" t="s">
        <v>3271</v>
      </c>
    </row>
    <row r="1517" spans="1:57" hidden="1" outlineLevel="1" x14ac:dyDescent="0.2">
      <c r="A1517" t="s">
        <v>1579</v>
      </c>
      <c r="B1517" t="s">
        <v>1505</v>
      </c>
      <c r="C1517" s="1">
        <f t="shared" si="580"/>
        <v>4501</v>
      </c>
      <c r="D1517" s="7">
        <f>RANK(N1517,(N1517:P1517,Q1517:AL1517))</f>
        <v>2</v>
      </c>
      <c r="E1517" s="7">
        <f>RANK(O1517,(N1517:P1517,Q1517:AL1517))</f>
        <v>1</v>
      </c>
      <c r="F1517" s="7">
        <f>IF(P1517&gt;0,RANK(P1517,(N1517:P1517,Q1517:AL1517)),0)</f>
        <v>3</v>
      </c>
      <c r="G1517" s="1">
        <f t="shared" si="581"/>
        <v>1048</v>
      </c>
      <c r="H1517" s="2">
        <f t="shared" si="579"/>
        <v>0.23283714730059987</v>
      </c>
      <c r="I1517" s="2"/>
      <c r="J1517" s="2">
        <f t="shared" si="582"/>
        <v>0.33103754721173073</v>
      </c>
      <c r="K1517" s="2">
        <f t="shared" si="583"/>
        <v>0.56387469451233063</v>
      </c>
      <c r="L1517" s="2">
        <f t="shared" si="584"/>
        <v>0.1026438569206843</v>
      </c>
      <c r="M1517" s="2">
        <f t="shared" si="585"/>
        <v>2.4439013552543382E-3</v>
      </c>
      <c r="N1517" s="1">
        <v>1490</v>
      </c>
      <c r="O1517" s="1">
        <v>2538</v>
      </c>
      <c r="P1517" s="1">
        <v>462</v>
      </c>
      <c r="Q1517" s="1">
        <v>2</v>
      </c>
      <c r="R1517" s="1">
        <v>1</v>
      </c>
      <c r="T1517" s="1">
        <v>3</v>
      </c>
      <c r="U1517" s="1">
        <v>5</v>
      </c>
      <c r="AN1517" s="7">
        <f>IF(Q1517&gt;0,RANK(Q1517,(N1517:P1517,Q1517:AL1517)),0)</f>
        <v>6</v>
      </c>
      <c r="AO1517" s="7">
        <f>IF(R1517&gt;0,RANK(R1517,(N1517:P1517,Q1517:AL1517)),0)</f>
        <v>7</v>
      </c>
      <c r="AP1517" s="7">
        <f>IF(S1517&gt;0,RANK(S1517,(N1517:P1517,Q1517:AL1517)),0)</f>
        <v>0</v>
      </c>
      <c r="AQ1517" s="7">
        <f>IF(T1517&gt;0,RANK(T1517,(N1517:P1517,Q1517:AL1517)),0)</f>
        <v>5</v>
      </c>
      <c r="AR1517" s="2">
        <f t="shared" si="586"/>
        <v>4.4434570095534326E-4</v>
      </c>
      <c r="AS1517" s="2">
        <f t="shared" si="587"/>
        <v>2.2217285047767163E-4</v>
      </c>
      <c r="AT1517" s="2">
        <f t="shared" si="588"/>
        <v>0</v>
      </c>
      <c r="AU1517" s="2">
        <f t="shared" si="589"/>
        <v>6.6651855143301487E-4</v>
      </c>
      <c r="AW1517" t="s">
        <v>1579</v>
      </c>
      <c r="AX1517" t="s">
        <v>1505</v>
      </c>
      <c r="AY1517">
        <v>5</v>
      </c>
      <c r="BA1517" s="127">
        <v>28</v>
      </c>
      <c r="BB1517" s="130">
        <v>113</v>
      </c>
      <c r="BC1517" s="131">
        <f t="shared" si="568"/>
        <v>28113</v>
      </c>
      <c r="BE1517" s="7" t="s">
        <v>3271</v>
      </c>
    </row>
    <row r="1518" spans="1:57" hidden="1" outlineLevel="1" x14ac:dyDescent="0.2">
      <c r="A1518" t="s">
        <v>2486</v>
      </c>
      <c r="B1518" t="s">
        <v>1505</v>
      </c>
      <c r="C1518" s="1">
        <f t="shared" si="580"/>
        <v>13679</v>
      </c>
      <c r="D1518" s="7">
        <f>RANK(N1518,(N1518:P1518,Q1518:AL1518))</f>
        <v>1</v>
      </c>
      <c r="E1518" s="7">
        <f>RANK(O1518,(N1518:P1518,Q1518:AL1518))</f>
        <v>2</v>
      </c>
      <c r="F1518" s="7">
        <f>IF(P1518&gt;0,RANK(P1518,(N1518:P1518,Q1518:AL1518)),0)</f>
        <v>3</v>
      </c>
      <c r="G1518" s="1">
        <f t="shared" si="581"/>
        <v>274</v>
      </c>
      <c r="H1518" s="2">
        <f t="shared" si="579"/>
        <v>2.0030703998830324E-2</v>
      </c>
      <c r="I1518" s="2"/>
      <c r="J1518" s="2">
        <f t="shared" si="582"/>
        <v>0.45902478251334161</v>
      </c>
      <c r="K1518" s="2">
        <f t="shared" si="583"/>
        <v>0.43899407851451128</v>
      </c>
      <c r="L1518" s="2">
        <f t="shared" si="584"/>
        <v>0.1008845675853498</v>
      </c>
      <c r="M1518" s="2">
        <f t="shared" si="585"/>
        <v>1.0965713867973625E-3</v>
      </c>
      <c r="N1518" s="1">
        <v>6279</v>
      </c>
      <c r="O1518" s="1">
        <v>6005</v>
      </c>
      <c r="P1518" s="1">
        <v>1380</v>
      </c>
      <c r="Q1518" s="1">
        <v>5</v>
      </c>
      <c r="R1518" s="1">
        <v>6</v>
      </c>
      <c r="S1518" s="1">
        <v>1</v>
      </c>
      <c r="T1518" s="1">
        <v>1</v>
      </c>
      <c r="U1518" s="1">
        <v>2</v>
      </c>
      <c r="AN1518" s="7">
        <f>IF(Q1518&gt;0,RANK(Q1518,(N1518:P1518,Q1518:AL1518)),0)</f>
        <v>5</v>
      </c>
      <c r="AO1518" s="7">
        <f>IF(R1518&gt;0,RANK(R1518,(N1518:P1518,Q1518:AL1518)),0)</f>
        <v>4</v>
      </c>
      <c r="AP1518" s="7">
        <f>IF(S1518&gt;0,RANK(S1518,(N1518:P1518,Q1518:AL1518)),0)</f>
        <v>7</v>
      </c>
      <c r="AQ1518" s="7">
        <f>IF(T1518&gt;0,RANK(T1518,(N1518:P1518,Q1518:AL1518)),0)</f>
        <v>7</v>
      </c>
      <c r="AR1518" s="2">
        <f t="shared" si="586"/>
        <v>3.6552379559909353E-4</v>
      </c>
      <c r="AS1518" s="2">
        <f t="shared" si="587"/>
        <v>4.3862855471891218E-4</v>
      </c>
      <c r="AT1518" s="2">
        <f t="shared" si="588"/>
        <v>7.3104759119818705E-5</v>
      </c>
      <c r="AU1518" s="2">
        <f t="shared" si="589"/>
        <v>7.3104759119818705E-5</v>
      </c>
      <c r="AW1518" t="s">
        <v>2486</v>
      </c>
      <c r="AX1518" t="s">
        <v>1505</v>
      </c>
      <c r="AY1518">
        <v>4</v>
      </c>
      <c r="BA1518" s="127">
        <v>28</v>
      </c>
      <c r="BB1518" s="130">
        <v>115</v>
      </c>
      <c r="BC1518" s="131">
        <f t="shared" si="568"/>
        <v>28115</v>
      </c>
      <c r="BE1518" s="7" t="s">
        <v>3271</v>
      </c>
    </row>
    <row r="1519" spans="1:57" hidden="1" outlineLevel="1" x14ac:dyDescent="0.2">
      <c r="A1519" t="s">
        <v>2769</v>
      </c>
      <c r="B1519" t="s">
        <v>1505</v>
      </c>
      <c r="C1519" s="1">
        <f t="shared" si="580"/>
        <v>8366</v>
      </c>
      <c r="D1519" s="7">
        <f>RANK(N1519,(N1519:P1519,Q1519:AL1519))</f>
        <v>2</v>
      </c>
      <c r="E1519" s="7">
        <f>RANK(O1519,(N1519:P1519,Q1519:AL1519))</f>
        <v>1</v>
      </c>
      <c r="F1519" s="7">
        <f>IF(P1519&gt;0,RANK(P1519,(N1519:P1519,Q1519:AL1519)),0)</f>
        <v>3</v>
      </c>
      <c r="G1519" s="1">
        <f t="shared" si="581"/>
        <v>1630</v>
      </c>
      <c r="H1519" s="2">
        <f t="shared" si="579"/>
        <v>0.19483624193162802</v>
      </c>
      <c r="I1519" s="2"/>
      <c r="J1519" s="2">
        <f t="shared" si="582"/>
        <v>0.35441071001673441</v>
      </c>
      <c r="K1519" s="2">
        <f t="shared" si="583"/>
        <v>0.54924695194836237</v>
      </c>
      <c r="L1519" s="2">
        <f t="shared" si="584"/>
        <v>9.2875926368634953E-2</v>
      </c>
      <c r="M1519" s="2">
        <f t="shared" si="585"/>
        <v>3.4664116662682654E-3</v>
      </c>
      <c r="N1519" s="1">
        <v>2965</v>
      </c>
      <c r="O1519" s="1">
        <v>4595</v>
      </c>
      <c r="P1519" s="1">
        <v>777</v>
      </c>
      <c r="Q1519" s="1">
        <v>13</v>
      </c>
      <c r="R1519" s="1">
        <v>8</v>
      </c>
      <c r="S1519" s="1">
        <v>2</v>
      </c>
      <c r="T1519" s="1">
        <v>5</v>
      </c>
      <c r="U1519" s="1">
        <v>1</v>
      </c>
      <c r="AN1519" s="7">
        <f>IF(Q1519&gt;0,RANK(Q1519,(N1519:P1519,Q1519:AL1519)),0)</f>
        <v>4</v>
      </c>
      <c r="AO1519" s="7">
        <f>IF(R1519&gt;0,RANK(R1519,(N1519:P1519,Q1519:AL1519)),0)</f>
        <v>5</v>
      </c>
      <c r="AP1519" s="7">
        <f>IF(S1519&gt;0,RANK(S1519,(N1519:P1519,Q1519:AL1519)),0)</f>
        <v>7</v>
      </c>
      <c r="AQ1519" s="7">
        <f>IF(T1519&gt;0,RANK(T1519,(N1519:P1519,Q1519:AL1519)),0)</f>
        <v>6</v>
      </c>
      <c r="AR1519" s="2">
        <f t="shared" si="586"/>
        <v>1.5539086779823093E-3</v>
      </c>
      <c r="AS1519" s="2">
        <f t="shared" si="587"/>
        <v>9.562514941429596E-4</v>
      </c>
      <c r="AT1519" s="2">
        <f t="shared" si="588"/>
        <v>2.390628735357399E-4</v>
      </c>
      <c r="AU1519" s="2">
        <f t="shared" si="589"/>
        <v>5.976571838393497E-4</v>
      </c>
      <c r="AW1519" t="s">
        <v>2769</v>
      </c>
      <c r="AX1519" t="s">
        <v>1505</v>
      </c>
      <c r="AY1519">
        <v>1</v>
      </c>
      <c r="BA1519" s="127">
        <v>28</v>
      </c>
      <c r="BB1519" s="130">
        <v>117</v>
      </c>
      <c r="BC1519" s="131">
        <f t="shared" si="568"/>
        <v>28117</v>
      </c>
      <c r="BE1519" s="7" t="s">
        <v>3271</v>
      </c>
    </row>
    <row r="1520" spans="1:57" hidden="1" outlineLevel="1" x14ac:dyDescent="0.2">
      <c r="A1520" t="s">
        <v>1504</v>
      </c>
      <c r="B1520" t="s">
        <v>1505</v>
      </c>
      <c r="C1520" s="1">
        <f t="shared" si="580"/>
        <v>8526</v>
      </c>
      <c r="D1520" s="7">
        <f>RANK(N1520,(N1520:P1520,Q1520:AL1520))</f>
        <v>2</v>
      </c>
      <c r="E1520" s="7">
        <f>RANK(O1520,(N1520:P1520,Q1520:AL1520))</f>
        <v>1</v>
      </c>
      <c r="F1520" s="7">
        <f>IF(P1520&gt;0,RANK(P1520,(N1520:P1520,Q1520:AL1520)),0)</f>
        <v>3</v>
      </c>
      <c r="G1520" s="1">
        <f t="shared" si="581"/>
        <v>932</v>
      </c>
      <c r="H1520" s="2">
        <f t="shared" si="579"/>
        <v>0.10931269059347877</v>
      </c>
      <c r="I1520" s="2"/>
      <c r="J1520" s="2">
        <f t="shared" si="582"/>
        <v>0.39702087731644381</v>
      </c>
      <c r="K1520" s="2">
        <f t="shared" si="583"/>
        <v>0.50633356790992257</v>
      </c>
      <c r="L1520" s="2">
        <f t="shared" si="584"/>
        <v>9.1602158104621162E-2</v>
      </c>
      <c r="M1520" s="2">
        <f t="shared" si="585"/>
        <v>5.0433966690124066E-3</v>
      </c>
      <c r="N1520" s="1">
        <v>3385</v>
      </c>
      <c r="O1520" s="1">
        <v>4317</v>
      </c>
      <c r="P1520" s="1">
        <v>781</v>
      </c>
      <c r="Q1520" s="1">
        <v>5</v>
      </c>
      <c r="R1520" s="1">
        <v>4</v>
      </c>
      <c r="S1520" s="1">
        <v>4</v>
      </c>
      <c r="T1520" s="1">
        <v>21</v>
      </c>
      <c r="U1520" s="1">
        <v>9</v>
      </c>
      <c r="AN1520" s="7">
        <f>IF(Q1520&gt;0,RANK(Q1520,(N1520:P1520,Q1520:AL1520)),0)</f>
        <v>6</v>
      </c>
      <c r="AO1520" s="7">
        <f>IF(R1520&gt;0,RANK(R1520,(N1520:P1520,Q1520:AL1520)),0)</f>
        <v>7</v>
      </c>
      <c r="AP1520" s="7">
        <f>IF(S1520&gt;0,RANK(S1520,(N1520:P1520,Q1520:AL1520)),0)</f>
        <v>7</v>
      </c>
      <c r="AQ1520" s="7">
        <f>IF(T1520&gt;0,RANK(T1520,(N1520:P1520,Q1520:AL1520)),0)</f>
        <v>4</v>
      </c>
      <c r="AR1520" s="2">
        <f t="shared" si="586"/>
        <v>5.8644147314098054E-4</v>
      </c>
      <c r="AS1520" s="2">
        <f t="shared" si="587"/>
        <v>4.691531785127844E-4</v>
      </c>
      <c r="AT1520" s="2">
        <f t="shared" si="588"/>
        <v>4.691531785127844E-4</v>
      </c>
      <c r="AU1520" s="2">
        <f t="shared" si="589"/>
        <v>2.4630541871921183E-3</v>
      </c>
      <c r="AW1520" t="s">
        <v>1504</v>
      </c>
      <c r="AX1520" t="s">
        <v>1505</v>
      </c>
      <c r="AY1520">
        <v>1</v>
      </c>
      <c r="BA1520" s="127">
        <v>28</v>
      </c>
      <c r="BB1520" s="130">
        <v>119</v>
      </c>
      <c r="BC1520" s="131">
        <f t="shared" si="568"/>
        <v>28119</v>
      </c>
      <c r="BE1520" s="7" t="s">
        <v>3271</v>
      </c>
    </row>
    <row r="1521" spans="1:57" hidden="1" outlineLevel="1" x14ac:dyDescent="0.2">
      <c r="A1521" t="s">
        <v>1863</v>
      </c>
      <c r="B1521" t="s">
        <v>1505</v>
      </c>
      <c r="C1521" s="1">
        <f t="shared" si="580"/>
        <v>4093</v>
      </c>
      <c r="D1521" s="7">
        <f>RANK(N1521,(N1521:P1521,Q1521:AL1521))</f>
        <v>1</v>
      </c>
      <c r="E1521" s="7">
        <f>RANK(O1521,(N1521:P1521,Q1521:AL1521))</f>
        <v>2</v>
      </c>
      <c r="F1521" s="7">
        <f>IF(P1521&gt;0,RANK(P1521,(N1521:P1521,Q1521:AL1521)),0)</f>
        <v>3</v>
      </c>
      <c r="G1521" s="1">
        <f t="shared" si="581"/>
        <v>971</v>
      </c>
      <c r="H1521" s="2">
        <f t="shared" si="579"/>
        <v>0.23723430246762767</v>
      </c>
      <c r="I1521" s="2"/>
      <c r="J1521" s="2">
        <f t="shared" si="582"/>
        <v>0.5917419985340826</v>
      </c>
      <c r="K1521" s="2">
        <f t="shared" si="583"/>
        <v>0.35450769606645494</v>
      </c>
      <c r="L1521" s="2">
        <f t="shared" si="584"/>
        <v>5.130710969948693E-2</v>
      </c>
      <c r="M1521" s="2">
        <f t="shared" si="585"/>
        <v>2.4431956999755311E-3</v>
      </c>
      <c r="N1521" s="1">
        <v>2422</v>
      </c>
      <c r="O1521" s="1">
        <v>1451</v>
      </c>
      <c r="P1521" s="1">
        <v>210</v>
      </c>
      <c r="Q1521" s="1">
        <v>2</v>
      </c>
      <c r="R1521" s="1">
        <v>2</v>
      </c>
      <c r="S1521" s="1">
        <v>3</v>
      </c>
      <c r="T1521" s="1">
        <v>2</v>
      </c>
      <c r="U1521" s="1">
        <v>1</v>
      </c>
      <c r="AN1521" s="7">
        <f>IF(Q1521&gt;0,RANK(Q1521,(N1521:P1521,Q1521:AL1521)),0)</f>
        <v>5</v>
      </c>
      <c r="AO1521" s="7">
        <f>IF(R1521&gt;0,RANK(R1521,(N1521:P1521,Q1521:AL1521)),0)</f>
        <v>5</v>
      </c>
      <c r="AP1521" s="7">
        <f>IF(S1521&gt;0,RANK(S1521,(N1521:P1521,Q1521:AL1521)),0)</f>
        <v>4</v>
      </c>
      <c r="AQ1521" s="7">
        <f>IF(T1521&gt;0,RANK(T1521,(N1521:P1521,Q1521:AL1521)),0)</f>
        <v>5</v>
      </c>
      <c r="AR1521" s="2">
        <f t="shared" si="586"/>
        <v>4.8863913999511361E-4</v>
      </c>
      <c r="AS1521" s="2">
        <f t="shared" si="587"/>
        <v>4.8863913999511361E-4</v>
      </c>
      <c r="AT1521" s="2">
        <f t="shared" si="588"/>
        <v>7.3295870999267037E-4</v>
      </c>
      <c r="AU1521" s="2">
        <f t="shared" si="589"/>
        <v>4.8863913999511361E-4</v>
      </c>
      <c r="AW1521" t="s">
        <v>1863</v>
      </c>
      <c r="AX1521" t="s">
        <v>1505</v>
      </c>
      <c r="AY1521">
        <v>2</v>
      </c>
      <c r="BA1521" s="127">
        <v>28</v>
      </c>
      <c r="BB1521" s="130">
        <v>121</v>
      </c>
      <c r="BC1521" s="131">
        <f t="shared" si="568"/>
        <v>28121</v>
      </c>
      <c r="BE1521" s="7" t="s">
        <v>3271</v>
      </c>
    </row>
    <row r="1522" spans="1:57" hidden="1" outlineLevel="1" x14ac:dyDescent="0.2">
      <c r="A1522" t="s">
        <v>3007</v>
      </c>
      <c r="B1522" t="s">
        <v>1505</v>
      </c>
      <c r="C1522" s="1">
        <f t="shared" si="580"/>
        <v>36210</v>
      </c>
      <c r="D1522" s="7">
        <f>RANK(N1522,(N1522:P1522,Q1522:AL1522))</f>
        <v>2</v>
      </c>
      <c r="E1522" s="7">
        <f>RANK(O1522,(N1522:P1522,Q1522:AL1522))</f>
        <v>1</v>
      </c>
      <c r="F1522" s="7">
        <f>IF(P1522&gt;0,RANK(P1522,(N1522:P1522,Q1522:AL1522)),0)</f>
        <v>3</v>
      </c>
      <c r="G1522" s="1">
        <f t="shared" si="581"/>
        <v>16382</v>
      </c>
      <c r="H1522" s="2">
        <f t="shared" si="579"/>
        <v>0.45241645954156312</v>
      </c>
      <c r="I1522" s="2"/>
      <c r="J1522" s="2">
        <f t="shared" si="582"/>
        <v>0.22521402927368131</v>
      </c>
      <c r="K1522" s="2">
        <f t="shared" si="583"/>
        <v>0.67763048881524446</v>
      </c>
      <c r="L1522" s="2">
        <f t="shared" si="584"/>
        <v>9.5388014360673845E-2</v>
      </c>
      <c r="M1522" s="2">
        <f t="shared" si="585"/>
        <v>1.7674675504004145E-3</v>
      </c>
      <c r="N1522" s="1">
        <v>8155</v>
      </c>
      <c r="O1522" s="1">
        <v>24537</v>
      </c>
      <c r="P1522" s="1">
        <v>3454</v>
      </c>
      <c r="Q1522" s="1">
        <v>30</v>
      </c>
      <c r="R1522" s="1">
        <v>3</v>
      </c>
      <c r="S1522" s="1">
        <v>8</v>
      </c>
      <c r="T1522" s="1">
        <v>15</v>
      </c>
      <c r="U1522" s="1">
        <v>8</v>
      </c>
      <c r="AN1522" s="7">
        <f>IF(Q1522&gt;0,RANK(Q1522,(N1522:P1522,Q1522:AL1522)),0)</f>
        <v>4</v>
      </c>
      <c r="AO1522" s="7">
        <f>IF(R1522&gt;0,RANK(R1522,(N1522:P1522,Q1522:AL1522)),0)</f>
        <v>8</v>
      </c>
      <c r="AP1522" s="7">
        <f>IF(S1522&gt;0,RANK(S1522,(N1522:P1522,Q1522:AL1522)),0)</f>
        <v>6</v>
      </c>
      <c r="AQ1522" s="7">
        <f>IF(T1522&gt;0,RANK(T1522,(N1522:P1522,Q1522:AL1522)),0)</f>
        <v>5</v>
      </c>
      <c r="AR1522" s="2">
        <f t="shared" si="586"/>
        <v>8.2850041425020708E-4</v>
      </c>
      <c r="AS1522" s="2">
        <f t="shared" si="587"/>
        <v>8.2850041425020716E-5</v>
      </c>
      <c r="AT1522" s="2">
        <f t="shared" si="588"/>
        <v>2.2093344380005522E-4</v>
      </c>
      <c r="AU1522" s="2">
        <f t="shared" si="589"/>
        <v>4.1425020712510354E-4</v>
      </c>
      <c r="AW1522" t="s">
        <v>3007</v>
      </c>
      <c r="AX1522" t="s">
        <v>1505</v>
      </c>
      <c r="AY1522">
        <v>3</v>
      </c>
      <c r="BA1522" s="127">
        <v>28</v>
      </c>
      <c r="BB1522" s="130">
        <v>123</v>
      </c>
      <c r="BC1522" s="131">
        <f t="shared" si="568"/>
        <v>28123</v>
      </c>
      <c r="BE1522" s="7" t="s">
        <v>3271</v>
      </c>
    </row>
    <row r="1523" spans="1:57" hidden="1" outlineLevel="1" x14ac:dyDescent="0.2">
      <c r="A1523" t="s">
        <v>1465</v>
      </c>
      <c r="B1523" t="s">
        <v>1505</v>
      </c>
      <c r="C1523" s="1">
        <f t="shared" si="580"/>
        <v>9329</v>
      </c>
      <c r="D1523" s="7">
        <f>RANK(N1523,(N1523:P1523,Q1523:AL1523))</f>
        <v>2</v>
      </c>
      <c r="E1523" s="7">
        <f>RANK(O1523,(N1523:P1523,Q1523:AL1523))</f>
        <v>1</v>
      </c>
      <c r="F1523" s="7">
        <f>IF(P1523&gt;0,RANK(P1523,(N1523:P1523,Q1523:AL1523)),0)</f>
        <v>3</v>
      </c>
      <c r="G1523" s="1">
        <f t="shared" si="581"/>
        <v>1919</v>
      </c>
      <c r="H1523" s="2">
        <f t="shared" si="579"/>
        <v>0.20570264765784113</v>
      </c>
      <c r="I1523" s="2"/>
      <c r="J1523" s="2">
        <f t="shared" si="582"/>
        <v>0.35898810161860861</v>
      </c>
      <c r="K1523" s="2">
        <f t="shared" si="583"/>
        <v>0.5646907492764498</v>
      </c>
      <c r="L1523" s="2">
        <f t="shared" si="584"/>
        <v>7.4070103976846394E-2</v>
      </c>
      <c r="M1523" s="2">
        <f t="shared" si="585"/>
        <v>2.2510451280951943E-3</v>
      </c>
      <c r="N1523" s="1">
        <v>3349</v>
      </c>
      <c r="O1523" s="1">
        <v>5268</v>
      </c>
      <c r="P1523" s="1">
        <v>691</v>
      </c>
      <c r="Q1523" s="1">
        <v>7</v>
      </c>
      <c r="R1523" s="1">
        <v>1</v>
      </c>
      <c r="S1523" s="1">
        <v>1</v>
      </c>
      <c r="T1523" s="1">
        <v>11</v>
      </c>
      <c r="U1523" s="1">
        <v>1</v>
      </c>
      <c r="AN1523" s="7">
        <f>IF(Q1523&gt;0,RANK(Q1523,(N1523:P1523,Q1523:AL1523)),0)</f>
        <v>5</v>
      </c>
      <c r="AO1523" s="7">
        <f>IF(R1523&gt;0,RANK(R1523,(N1523:P1523,Q1523:AL1523)),0)</f>
        <v>6</v>
      </c>
      <c r="AP1523" s="7">
        <f>IF(S1523&gt;0,RANK(S1523,(N1523:P1523,Q1523:AL1523)),0)</f>
        <v>6</v>
      </c>
      <c r="AQ1523" s="7">
        <f>IF(T1523&gt;0,RANK(T1523,(N1523:P1523,Q1523:AL1523)),0)</f>
        <v>4</v>
      </c>
      <c r="AR1523" s="2">
        <f t="shared" si="586"/>
        <v>7.5034837603172905E-4</v>
      </c>
      <c r="AS1523" s="2">
        <f t="shared" si="587"/>
        <v>1.0719262514738985E-4</v>
      </c>
      <c r="AT1523" s="2">
        <f t="shared" si="588"/>
        <v>1.0719262514738985E-4</v>
      </c>
      <c r="AU1523" s="2">
        <f t="shared" si="589"/>
        <v>1.1791188766212884E-3</v>
      </c>
      <c r="AW1523" t="s">
        <v>1465</v>
      </c>
      <c r="AX1523" t="s">
        <v>1505</v>
      </c>
      <c r="AY1523">
        <v>3</v>
      </c>
      <c r="BA1523" s="127">
        <v>28</v>
      </c>
      <c r="BB1523" s="130">
        <v>125</v>
      </c>
      <c r="BC1523" s="131">
        <f t="shared" si="568"/>
        <v>28125</v>
      </c>
      <c r="BE1523" s="7" t="s">
        <v>3271</v>
      </c>
    </row>
    <row r="1524" spans="1:57" hidden="1" outlineLevel="1" x14ac:dyDescent="0.2">
      <c r="A1524" t="s">
        <v>3008</v>
      </c>
      <c r="B1524" t="s">
        <v>1505</v>
      </c>
      <c r="C1524" s="1">
        <f t="shared" si="580"/>
        <v>2752</v>
      </c>
      <c r="D1524" s="7">
        <f>RANK(N1524,(N1524:P1524,Q1524:AL1524))</f>
        <v>1</v>
      </c>
      <c r="E1524" s="7">
        <f>RANK(O1524,(N1524:P1524,Q1524:AL1524))</f>
        <v>2</v>
      </c>
      <c r="F1524" s="7">
        <f>IF(P1524&gt;0,RANK(P1524,(N1524:P1524,Q1524:AL1524)),0)</f>
        <v>3</v>
      </c>
      <c r="G1524" s="1">
        <f t="shared" si="581"/>
        <v>518</v>
      </c>
      <c r="H1524" s="2">
        <f t="shared" si="579"/>
        <v>0.18822674418604651</v>
      </c>
      <c r="I1524" s="2"/>
      <c r="J1524" s="2">
        <f t="shared" si="582"/>
        <v>0.55450581395348841</v>
      </c>
      <c r="K1524" s="2">
        <f t="shared" si="583"/>
        <v>0.36627906976744184</v>
      </c>
      <c r="L1524" s="2">
        <f t="shared" si="584"/>
        <v>5.2688953488372096E-2</v>
      </c>
      <c r="M1524" s="2">
        <f t="shared" si="585"/>
        <v>2.6526162790697645E-2</v>
      </c>
      <c r="N1524" s="1">
        <v>1526</v>
      </c>
      <c r="O1524" s="1">
        <v>1008</v>
      </c>
      <c r="P1524" s="1">
        <v>145</v>
      </c>
      <c r="Q1524" s="1">
        <v>16</v>
      </c>
      <c r="R1524" s="1">
        <v>11</v>
      </c>
      <c r="S1524" s="1">
        <v>7</v>
      </c>
      <c r="T1524" s="1">
        <v>16</v>
      </c>
      <c r="U1524" s="1">
        <v>23</v>
      </c>
      <c r="AN1524" s="7">
        <f>IF(Q1524&gt;0,RANK(Q1524,(N1524:P1524,Q1524:AL1524)),0)</f>
        <v>5</v>
      </c>
      <c r="AO1524" s="7">
        <f>IF(R1524&gt;0,RANK(R1524,(N1524:P1524,Q1524:AL1524)),0)</f>
        <v>7</v>
      </c>
      <c r="AP1524" s="7">
        <f>IF(S1524&gt;0,RANK(S1524,(N1524:P1524,Q1524:AL1524)),0)</f>
        <v>8</v>
      </c>
      <c r="AQ1524" s="7">
        <f>IF(T1524&gt;0,RANK(T1524,(N1524:P1524,Q1524:AL1524)),0)</f>
        <v>5</v>
      </c>
      <c r="AR1524" s="2">
        <f t="shared" si="586"/>
        <v>5.8139534883720929E-3</v>
      </c>
      <c r="AS1524" s="2">
        <f t="shared" si="587"/>
        <v>3.9970930232558141E-3</v>
      </c>
      <c r="AT1524" s="2">
        <f t="shared" si="588"/>
        <v>2.5436046511627909E-3</v>
      </c>
      <c r="AU1524" s="2">
        <f t="shared" si="589"/>
        <v>5.8139534883720929E-3</v>
      </c>
      <c r="AW1524" t="s">
        <v>3008</v>
      </c>
      <c r="AX1524" t="s">
        <v>1505</v>
      </c>
      <c r="AY1524">
        <v>2</v>
      </c>
      <c r="BA1524" s="127">
        <v>28</v>
      </c>
      <c r="BB1524" s="130">
        <v>127</v>
      </c>
      <c r="BC1524" s="131">
        <f t="shared" si="568"/>
        <v>28127</v>
      </c>
      <c r="BE1524" s="7" t="s">
        <v>3271</v>
      </c>
    </row>
    <row r="1525" spans="1:57" hidden="1" outlineLevel="1" x14ac:dyDescent="0.2">
      <c r="A1525" t="s">
        <v>805</v>
      </c>
      <c r="B1525" t="s">
        <v>1505</v>
      </c>
      <c r="C1525" s="1">
        <f t="shared" si="580"/>
        <v>9326</v>
      </c>
      <c r="D1525" s="7">
        <f>RANK(N1525,(N1525:P1525,Q1525:AL1525))</f>
        <v>2</v>
      </c>
      <c r="E1525" s="7">
        <f>RANK(O1525,(N1525:P1525,Q1525:AL1525))</f>
        <v>1</v>
      </c>
      <c r="F1525" s="7">
        <f>IF(P1525&gt;0,RANK(P1525,(N1525:P1525,Q1525:AL1525)),0)</f>
        <v>3</v>
      </c>
      <c r="G1525" s="1">
        <f t="shared" si="581"/>
        <v>2145</v>
      </c>
      <c r="H1525" s="2">
        <f t="shared" si="579"/>
        <v>0.23000214454214024</v>
      </c>
      <c r="I1525" s="2"/>
      <c r="J1525" s="2">
        <f t="shared" si="582"/>
        <v>0.34452069483165343</v>
      </c>
      <c r="K1525" s="2">
        <f t="shared" si="583"/>
        <v>0.57452283937379367</v>
      </c>
      <c r="L1525" s="2">
        <f t="shared" si="584"/>
        <v>7.7846879691185936E-2</v>
      </c>
      <c r="M1525" s="2">
        <f t="shared" si="585"/>
        <v>3.1095861033669098E-3</v>
      </c>
      <c r="N1525" s="1">
        <v>3213</v>
      </c>
      <c r="O1525" s="1">
        <v>5358</v>
      </c>
      <c r="P1525" s="1">
        <v>726</v>
      </c>
      <c r="Q1525" s="1">
        <v>13</v>
      </c>
      <c r="R1525" s="1">
        <v>1</v>
      </c>
      <c r="S1525" s="1">
        <v>1</v>
      </c>
      <c r="T1525" s="1">
        <v>10</v>
      </c>
      <c r="U1525" s="1">
        <v>4</v>
      </c>
      <c r="AN1525" s="7">
        <f>IF(Q1525&gt;0,RANK(Q1525,(N1525:P1525,Q1525:AL1525)),0)</f>
        <v>4</v>
      </c>
      <c r="AO1525" s="7">
        <f>IF(R1525&gt;0,RANK(R1525,(N1525:P1525,Q1525:AL1525)),0)</f>
        <v>7</v>
      </c>
      <c r="AP1525" s="7">
        <f>IF(S1525&gt;0,RANK(S1525,(N1525:P1525,Q1525:AL1525)),0)</f>
        <v>7</v>
      </c>
      <c r="AQ1525" s="7">
        <f>IF(T1525&gt;0,RANK(T1525,(N1525:P1525,Q1525:AL1525)),0)</f>
        <v>5</v>
      </c>
      <c r="AR1525" s="2">
        <f t="shared" si="586"/>
        <v>1.3939523911644864E-3</v>
      </c>
      <c r="AS1525" s="2">
        <f t="shared" si="587"/>
        <v>1.072271070126528E-4</v>
      </c>
      <c r="AT1525" s="2">
        <f t="shared" si="588"/>
        <v>1.072271070126528E-4</v>
      </c>
      <c r="AU1525" s="2">
        <f t="shared" si="589"/>
        <v>1.0722710701265279E-3</v>
      </c>
      <c r="AW1525" t="s">
        <v>805</v>
      </c>
      <c r="AX1525" t="s">
        <v>1505</v>
      </c>
      <c r="AY1525">
        <v>4</v>
      </c>
      <c r="BA1525" s="127">
        <v>28</v>
      </c>
      <c r="BB1525" s="130">
        <v>129</v>
      </c>
      <c r="BC1525" s="131">
        <f t="shared" ref="BC1525:BC1542" si="590">BA1525*1000+BB1525</f>
        <v>28129</v>
      </c>
      <c r="BE1525" s="7" t="s">
        <v>3271</v>
      </c>
    </row>
    <row r="1526" spans="1:57" hidden="1" outlineLevel="1" x14ac:dyDescent="0.2">
      <c r="A1526" t="s">
        <v>2253</v>
      </c>
      <c r="B1526" t="s">
        <v>1505</v>
      </c>
      <c r="C1526" s="1">
        <f t="shared" ref="C1526:C1544" si="591">SUM(N1526:AL1526)</f>
        <v>6788</v>
      </c>
      <c r="D1526" s="7">
        <f>RANK(N1526,(N1526:P1526,Q1526:AL1526))</f>
        <v>2</v>
      </c>
      <c r="E1526" s="7">
        <f>RANK(O1526,(N1526:P1526,Q1526:AL1526))</f>
        <v>1</v>
      </c>
      <c r="F1526" s="7">
        <f>IF(P1526&gt;0,RANK(P1526,(N1526:P1526,Q1526:AL1526)),0)</f>
        <v>3</v>
      </c>
      <c r="G1526" s="1">
        <f t="shared" ref="G1526:G1544" si="592">MAX(N1526:P1526)-LARGE(N1526:P1526,2)</f>
        <v>2138</v>
      </c>
      <c r="H1526" s="2">
        <f t="shared" si="579"/>
        <v>0.31496758986446671</v>
      </c>
      <c r="I1526" s="2"/>
      <c r="J1526" s="2">
        <f t="shared" ref="J1526:J1544" si="593">IF($C1526=0,"-",N1526/$C1526)</f>
        <v>0.2899233942251031</v>
      </c>
      <c r="K1526" s="2">
        <f t="shared" ref="K1526:K1544" si="594">IF($C1526=0,"-",O1526/$C1526)</f>
        <v>0.60489098408956987</v>
      </c>
      <c r="L1526" s="2">
        <f t="shared" ref="L1526:L1544" si="595">IF($C1526=0,"-",P1526/$C1526)</f>
        <v>0.10017678255745432</v>
      </c>
      <c r="M1526" s="2">
        <f t="shared" ref="M1526:M1544" si="596">IF(C1526=0,"-",(1-J1526-K1526-L1526))</f>
        <v>5.0088391278726441E-3</v>
      </c>
      <c r="N1526" s="1">
        <v>1968</v>
      </c>
      <c r="O1526" s="1">
        <v>4106</v>
      </c>
      <c r="P1526" s="1">
        <v>680</v>
      </c>
      <c r="Q1526" s="1">
        <v>12</v>
      </c>
      <c r="R1526" s="1">
        <v>1</v>
      </c>
      <c r="S1526" s="1">
        <v>4</v>
      </c>
      <c r="T1526" s="1">
        <v>10</v>
      </c>
      <c r="U1526" s="1">
        <v>7</v>
      </c>
      <c r="AN1526" s="7">
        <f>IF(Q1526&gt;0,RANK(Q1526,(N1526:P1526,Q1526:AL1526)),0)</f>
        <v>4</v>
      </c>
      <c r="AO1526" s="7">
        <f>IF(R1526&gt;0,RANK(R1526,(N1526:P1526,Q1526:AL1526)),0)</f>
        <v>8</v>
      </c>
      <c r="AP1526" s="7">
        <f>IF(S1526&gt;0,RANK(S1526,(N1526:P1526,Q1526:AL1526)),0)</f>
        <v>7</v>
      </c>
      <c r="AQ1526" s="7">
        <f>IF(T1526&gt;0,RANK(T1526,(N1526:P1526,Q1526:AL1526)),0)</f>
        <v>5</v>
      </c>
      <c r="AR1526" s="2">
        <f t="shared" ref="AR1526:AR1544" si="597">IF($C1526=0,"-",Q1526/$C1526)</f>
        <v>1.7678255745433118E-3</v>
      </c>
      <c r="AS1526" s="2">
        <f t="shared" ref="AS1526:AS1544" si="598">IF($C1526=0,"-",R1526/$C1526)</f>
        <v>1.4731879787860931E-4</v>
      </c>
      <c r="AT1526" s="2">
        <f t="shared" ref="AT1526:AT1544" si="599">IF($C1526=0,"-",S1526/$C1526)</f>
        <v>5.8927519151443723E-4</v>
      </c>
      <c r="AU1526" s="2">
        <f t="shared" ref="AU1526:AU1544" si="600">IF($C1526=0,"-",T1526/$C1526)</f>
        <v>1.4731879787860931E-3</v>
      </c>
      <c r="AW1526" t="s">
        <v>2253</v>
      </c>
      <c r="AX1526" t="s">
        <v>1505</v>
      </c>
      <c r="AY1526">
        <v>3</v>
      </c>
      <c r="BA1526" s="127">
        <v>28</v>
      </c>
      <c r="BB1526" s="130">
        <v>131</v>
      </c>
      <c r="BC1526" s="131">
        <f t="shared" si="590"/>
        <v>28131</v>
      </c>
      <c r="BE1526" s="7" t="s">
        <v>3271</v>
      </c>
    </row>
    <row r="1527" spans="1:57" hidden="1" outlineLevel="1" x14ac:dyDescent="0.2">
      <c r="A1527" t="s">
        <v>2885</v>
      </c>
      <c r="B1527" t="s">
        <v>1505</v>
      </c>
      <c r="C1527" s="1">
        <f t="shared" si="591"/>
        <v>4209</v>
      </c>
      <c r="D1527" s="7">
        <f>RANK(N1527,(N1527:P1527,Q1527:AL1527))</f>
        <v>2</v>
      </c>
      <c r="E1527" s="7">
        <f>RANK(O1527,(N1527:P1527,Q1527:AL1527))</f>
        <v>1</v>
      </c>
      <c r="F1527" s="7">
        <f>IF(P1527&gt;0,RANK(P1527,(N1527:P1527,Q1527:AL1527)),0)</f>
        <v>3</v>
      </c>
      <c r="G1527" s="1">
        <f t="shared" si="592"/>
        <v>848</v>
      </c>
      <c r="H1527" s="2">
        <f t="shared" si="579"/>
        <v>0.20147303397481586</v>
      </c>
      <c r="I1527" s="2"/>
      <c r="J1527" s="2">
        <f t="shared" si="593"/>
        <v>0.34378712283202661</v>
      </c>
      <c r="K1527" s="2">
        <f t="shared" si="594"/>
        <v>0.54526015680684248</v>
      </c>
      <c r="L1527" s="2">
        <f t="shared" si="595"/>
        <v>0.10620099786172488</v>
      </c>
      <c r="M1527" s="2">
        <f t="shared" si="596"/>
        <v>4.7517224994060303E-3</v>
      </c>
      <c r="N1527" s="1">
        <v>1447</v>
      </c>
      <c r="O1527" s="1">
        <v>2295</v>
      </c>
      <c r="P1527" s="1">
        <v>447</v>
      </c>
      <c r="Q1527" s="1">
        <v>8</v>
      </c>
      <c r="R1527" s="1">
        <v>2</v>
      </c>
      <c r="S1527" s="1">
        <v>2</v>
      </c>
      <c r="T1527" s="1">
        <v>3</v>
      </c>
      <c r="U1527" s="1">
        <v>5</v>
      </c>
      <c r="AN1527" s="7">
        <f>IF(Q1527&gt;0,RANK(Q1527,(N1527:P1527,Q1527:AL1527)),0)</f>
        <v>4</v>
      </c>
      <c r="AO1527" s="7">
        <f>IF(R1527&gt;0,RANK(R1527,(N1527:P1527,Q1527:AL1527)),0)</f>
        <v>7</v>
      </c>
      <c r="AP1527" s="7">
        <f>IF(S1527&gt;0,RANK(S1527,(N1527:P1527,Q1527:AL1527)),0)</f>
        <v>7</v>
      </c>
      <c r="AQ1527" s="7">
        <f>IF(T1527&gt;0,RANK(T1527,(N1527:P1527,Q1527:AL1527)),0)</f>
        <v>6</v>
      </c>
      <c r="AR1527" s="2">
        <f t="shared" si="597"/>
        <v>1.9006889997624139E-3</v>
      </c>
      <c r="AS1527" s="2">
        <f t="shared" si="598"/>
        <v>4.7517224994060348E-4</v>
      </c>
      <c r="AT1527" s="2">
        <f t="shared" si="599"/>
        <v>4.7517224994060348E-4</v>
      </c>
      <c r="AU1527" s="2">
        <f t="shared" si="600"/>
        <v>7.1275837491090524E-4</v>
      </c>
      <c r="AW1527" t="s">
        <v>2885</v>
      </c>
      <c r="AX1527" t="s">
        <v>1505</v>
      </c>
      <c r="AY1527">
        <v>5</v>
      </c>
      <c r="BA1527" s="127">
        <v>28</v>
      </c>
      <c r="BB1527" s="130">
        <v>133</v>
      </c>
      <c r="BC1527" s="131">
        <f t="shared" si="590"/>
        <v>28133</v>
      </c>
      <c r="BE1527" s="7" t="s">
        <v>3271</v>
      </c>
    </row>
    <row r="1528" spans="1:57" hidden="1" outlineLevel="1" x14ac:dyDescent="0.2">
      <c r="A1528" t="s">
        <v>347</v>
      </c>
      <c r="B1528" t="s">
        <v>1505</v>
      </c>
      <c r="C1528" s="1">
        <f t="shared" si="591"/>
        <v>9391</v>
      </c>
      <c r="D1528" s="7">
        <f>RANK(N1528,(N1528:P1528,Q1528:AL1528))</f>
        <v>1</v>
      </c>
      <c r="E1528" s="7">
        <f>RANK(O1528,(N1528:P1528,Q1528:AL1528))</f>
        <v>2</v>
      </c>
      <c r="F1528" s="7">
        <f>IF(P1528&gt;0,RANK(P1528,(N1528:P1528,Q1528:AL1528)),0)</f>
        <v>3</v>
      </c>
      <c r="G1528" s="1">
        <f t="shared" si="592"/>
        <v>1324</v>
      </c>
      <c r="H1528" s="2">
        <f t="shared" si="579"/>
        <v>0.14098605047385795</v>
      </c>
      <c r="I1528" s="2"/>
      <c r="J1528" s="2">
        <f t="shared" si="593"/>
        <v>0.53774890852944313</v>
      </c>
      <c r="K1528" s="2">
        <f t="shared" si="594"/>
        <v>0.39676285805558514</v>
      </c>
      <c r="L1528" s="2">
        <f t="shared" si="595"/>
        <v>6.3890959429240765E-2</v>
      </c>
      <c r="M1528" s="2">
        <f t="shared" si="596"/>
        <v>1.5972739857309654E-3</v>
      </c>
      <c r="N1528" s="1">
        <v>5050</v>
      </c>
      <c r="O1528" s="1">
        <v>3726</v>
      </c>
      <c r="P1528" s="1">
        <v>600</v>
      </c>
      <c r="Q1528" s="1">
        <v>7</v>
      </c>
      <c r="R1528" s="1">
        <v>1</v>
      </c>
      <c r="S1528" s="1">
        <v>2</v>
      </c>
      <c r="T1528" s="1">
        <v>1</v>
      </c>
      <c r="U1528" s="1">
        <v>4</v>
      </c>
      <c r="AN1528" s="7">
        <f>IF(Q1528&gt;0,RANK(Q1528,(N1528:P1528,Q1528:AL1528)),0)</f>
        <v>4</v>
      </c>
      <c r="AO1528" s="7">
        <f>IF(R1528&gt;0,RANK(R1528,(N1528:P1528,Q1528:AL1528)),0)</f>
        <v>7</v>
      </c>
      <c r="AP1528" s="7">
        <f>IF(S1528&gt;0,RANK(S1528,(N1528:P1528,Q1528:AL1528)),0)</f>
        <v>6</v>
      </c>
      <c r="AQ1528" s="7">
        <f>IF(T1528&gt;0,RANK(T1528,(N1528:P1528,Q1528:AL1528)),0)</f>
        <v>7</v>
      </c>
      <c r="AR1528" s="2">
        <f t="shared" si="597"/>
        <v>7.4539452667447554E-4</v>
      </c>
      <c r="AS1528" s="2">
        <f t="shared" si="598"/>
        <v>1.0648493238206793E-4</v>
      </c>
      <c r="AT1528" s="2">
        <f t="shared" si="599"/>
        <v>2.1296986476413587E-4</v>
      </c>
      <c r="AU1528" s="2">
        <f t="shared" si="600"/>
        <v>1.0648493238206793E-4</v>
      </c>
      <c r="AW1528" t="s">
        <v>347</v>
      </c>
      <c r="AX1528" t="s">
        <v>1505</v>
      </c>
      <c r="AY1528">
        <v>2</v>
      </c>
      <c r="BA1528" s="127">
        <v>28</v>
      </c>
      <c r="BB1528" s="130">
        <v>135</v>
      </c>
      <c r="BC1528" s="131">
        <f t="shared" si="590"/>
        <v>28135</v>
      </c>
      <c r="BE1528" s="7" t="s">
        <v>3271</v>
      </c>
    </row>
    <row r="1529" spans="1:57" hidden="1" outlineLevel="1" x14ac:dyDescent="0.2">
      <c r="A1529" t="s">
        <v>348</v>
      </c>
      <c r="B1529" t="s">
        <v>1505</v>
      </c>
      <c r="C1529" s="1">
        <f t="shared" si="591"/>
        <v>5518</v>
      </c>
      <c r="D1529" s="7">
        <f>RANK(N1529,(N1529:P1529,Q1529:AL1529))</f>
        <v>1</v>
      </c>
      <c r="E1529" s="7">
        <f>RANK(O1529,(N1529:P1529,Q1529:AL1529))</f>
        <v>2</v>
      </c>
      <c r="F1529" s="7">
        <f>IF(P1529&gt;0,RANK(P1529,(N1529:P1529,Q1529:AL1529)),0)</f>
        <v>3</v>
      </c>
      <c r="G1529" s="1">
        <f t="shared" si="592"/>
        <v>689</v>
      </c>
      <c r="H1529" s="2">
        <f t="shared" si="579"/>
        <v>0.12486408118883653</v>
      </c>
      <c r="I1529" s="2"/>
      <c r="J1529" s="2">
        <f t="shared" si="593"/>
        <v>0.52591518666183401</v>
      </c>
      <c r="K1529" s="2">
        <f t="shared" si="594"/>
        <v>0.40105110547299744</v>
      </c>
      <c r="L1529" s="2">
        <f t="shared" si="595"/>
        <v>6.8865530989488943E-2</v>
      </c>
      <c r="M1529" s="2">
        <f t="shared" si="596"/>
        <v>4.1681768756796078E-3</v>
      </c>
      <c r="N1529" s="1">
        <v>2902</v>
      </c>
      <c r="O1529" s="1">
        <v>2213</v>
      </c>
      <c r="P1529" s="1">
        <v>380</v>
      </c>
      <c r="Q1529" s="1">
        <v>12</v>
      </c>
      <c r="R1529" s="1">
        <v>1</v>
      </c>
      <c r="S1529" s="1">
        <v>4</v>
      </c>
      <c r="T1529" s="1">
        <v>3</v>
      </c>
      <c r="U1529" s="1">
        <v>3</v>
      </c>
      <c r="AN1529" s="7">
        <f>IF(Q1529&gt;0,RANK(Q1529,(N1529:P1529,Q1529:AL1529)),0)</f>
        <v>4</v>
      </c>
      <c r="AO1529" s="7">
        <f>IF(R1529&gt;0,RANK(R1529,(N1529:P1529,Q1529:AL1529)),0)</f>
        <v>8</v>
      </c>
      <c r="AP1529" s="7">
        <f>IF(S1529&gt;0,RANK(S1529,(N1529:P1529,Q1529:AL1529)),0)</f>
        <v>5</v>
      </c>
      <c r="AQ1529" s="7">
        <f>IF(T1529&gt;0,RANK(T1529,(N1529:P1529,Q1529:AL1529)),0)</f>
        <v>6</v>
      </c>
      <c r="AR1529" s="2">
        <f t="shared" si="597"/>
        <v>2.1747009786154403E-3</v>
      </c>
      <c r="AS1529" s="2">
        <f t="shared" si="598"/>
        <v>1.8122508155128669E-4</v>
      </c>
      <c r="AT1529" s="2">
        <f t="shared" si="599"/>
        <v>7.2490032620514677E-4</v>
      </c>
      <c r="AU1529" s="2">
        <f t="shared" si="600"/>
        <v>5.4367524465386008E-4</v>
      </c>
      <c r="AW1529" t="s">
        <v>348</v>
      </c>
      <c r="AX1529" t="s">
        <v>1505</v>
      </c>
      <c r="BA1529" s="127">
        <v>28</v>
      </c>
      <c r="BB1529" s="130">
        <v>137</v>
      </c>
      <c r="BC1529" s="131">
        <f t="shared" si="590"/>
        <v>28137</v>
      </c>
      <c r="BE1529" s="7" t="s">
        <v>3271</v>
      </c>
    </row>
    <row r="1530" spans="1:57" hidden="1" outlineLevel="1" x14ac:dyDescent="0.2">
      <c r="A1530" t="s">
        <v>349</v>
      </c>
      <c r="B1530" t="s">
        <v>1505</v>
      </c>
      <c r="C1530" s="1">
        <f t="shared" si="591"/>
        <v>8371</v>
      </c>
      <c r="D1530" s="7">
        <f>RANK(N1530,(N1530:P1530,Q1530:AL1530))</f>
        <v>2</v>
      </c>
      <c r="E1530" s="7">
        <f>RANK(O1530,(N1530:P1530,Q1530:AL1530))</f>
        <v>1</v>
      </c>
      <c r="F1530" s="7">
        <f>IF(P1530&gt;0,RANK(P1530,(N1530:P1530,Q1530:AL1530)),0)</f>
        <v>3</v>
      </c>
      <c r="G1530" s="1">
        <f t="shared" si="592"/>
        <v>677</v>
      </c>
      <c r="H1530" s="2">
        <f t="shared" si="579"/>
        <v>8.0874447497312152E-2</v>
      </c>
      <c r="I1530" s="2"/>
      <c r="J1530" s="2">
        <f t="shared" si="593"/>
        <v>0.42037988292916018</v>
      </c>
      <c r="K1530" s="2">
        <f t="shared" si="594"/>
        <v>0.50125433042647238</v>
      </c>
      <c r="L1530" s="2">
        <f t="shared" si="595"/>
        <v>7.5737665750806357E-2</v>
      </c>
      <c r="M1530" s="2">
        <f t="shared" si="596"/>
        <v>2.6281208935610839E-3</v>
      </c>
      <c r="N1530" s="1">
        <v>3519</v>
      </c>
      <c r="O1530" s="1">
        <v>4196</v>
      </c>
      <c r="P1530" s="1">
        <v>634</v>
      </c>
      <c r="Q1530" s="1">
        <v>6</v>
      </c>
      <c r="R1530" s="1">
        <v>2</v>
      </c>
      <c r="S1530" s="1">
        <v>3</v>
      </c>
      <c r="T1530" s="1">
        <v>4</v>
      </c>
      <c r="U1530" s="1">
        <v>7</v>
      </c>
      <c r="AN1530" s="7">
        <f>IF(Q1530&gt;0,RANK(Q1530,(N1530:P1530,Q1530:AL1530)),0)</f>
        <v>5</v>
      </c>
      <c r="AO1530" s="7">
        <f>IF(R1530&gt;0,RANK(R1530,(N1530:P1530,Q1530:AL1530)),0)</f>
        <v>8</v>
      </c>
      <c r="AP1530" s="7">
        <f>IF(S1530&gt;0,RANK(S1530,(N1530:P1530,Q1530:AL1530)),0)</f>
        <v>7</v>
      </c>
      <c r="AQ1530" s="7">
        <f>IF(T1530&gt;0,RANK(T1530,(N1530:P1530,Q1530:AL1530)),0)</f>
        <v>6</v>
      </c>
      <c r="AR1530" s="2">
        <f t="shared" si="597"/>
        <v>7.1676024369848282E-4</v>
      </c>
      <c r="AS1530" s="2">
        <f t="shared" si="598"/>
        <v>2.3892008123282762E-4</v>
      </c>
      <c r="AT1530" s="2">
        <f t="shared" si="599"/>
        <v>3.5838012184924141E-4</v>
      </c>
      <c r="AU1530" s="2">
        <f t="shared" si="600"/>
        <v>4.7784016246565523E-4</v>
      </c>
      <c r="AW1530" t="s">
        <v>349</v>
      </c>
      <c r="AX1530" t="s">
        <v>1505</v>
      </c>
      <c r="AY1530">
        <v>1</v>
      </c>
      <c r="BA1530" s="127">
        <v>28</v>
      </c>
      <c r="BB1530" s="130">
        <v>139</v>
      </c>
      <c r="BC1530" s="131">
        <f t="shared" si="590"/>
        <v>28139</v>
      </c>
      <c r="BE1530" s="7" t="s">
        <v>3271</v>
      </c>
    </row>
    <row r="1531" spans="1:57" hidden="1" outlineLevel="1" x14ac:dyDescent="0.2">
      <c r="A1531" t="s">
        <v>2615</v>
      </c>
      <c r="B1531" t="s">
        <v>1505</v>
      </c>
      <c r="C1531" s="1">
        <f t="shared" si="591"/>
        <v>8739</v>
      </c>
      <c r="D1531" s="7">
        <f>RANK(N1531,(N1531:P1531,Q1531:AL1531))</f>
        <v>2</v>
      </c>
      <c r="E1531" s="7">
        <f>RANK(O1531,(N1531:P1531,Q1531:AL1531))</f>
        <v>1</v>
      </c>
      <c r="F1531" s="7">
        <f>IF(P1531&gt;0,RANK(P1531,(N1531:P1531,Q1531:AL1531)),0)</f>
        <v>3</v>
      </c>
      <c r="G1531" s="1">
        <f t="shared" si="592"/>
        <v>969</v>
      </c>
      <c r="H1531" s="2">
        <f t="shared" si="579"/>
        <v>0.11088225197391006</v>
      </c>
      <c r="I1531" s="2"/>
      <c r="J1531" s="2">
        <f t="shared" si="593"/>
        <v>0.39764275088682915</v>
      </c>
      <c r="K1531" s="2">
        <f t="shared" si="594"/>
        <v>0.50852500286073921</v>
      </c>
      <c r="L1531" s="2">
        <f t="shared" si="595"/>
        <v>9.1772514017622153E-2</v>
      </c>
      <c r="M1531" s="2">
        <f t="shared" si="596"/>
        <v>2.0597322348094305E-3</v>
      </c>
      <c r="N1531" s="1">
        <v>3475</v>
      </c>
      <c r="O1531" s="1">
        <v>4444</v>
      </c>
      <c r="P1531" s="1">
        <v>802</v>
      </c>
      <c r="Q1531" s="1">
        <v>6</v>
      </c>
      <c r="R1531" s="1">
        <v>1</v>
      </c>
      <c r="S1531" s="1">
        <v>1</v>
      </c>
      <c r="T1531" s="1">
        <v>9</v>
      </c>
      <c r="U1531" s="1">
        <v>1</v>
      </c>
      <c r="AN1531" s="7">
        <f>IF(Q1531&gt;0,RANK(Q1531,(N1531:P1531,Q1531:AL1531)),0)</f>
        <v>5</v>
      </c>
      <c r="AO1531" s="7">
        <f>IF(R1531&gt;0,RANK(R1531,(N1531:P1531,Q1531:AL1531)),0)</f>
        <v>6</v>
      </c>
      <c r="AP1531" s="7">
        <f>IF(S1531&gt;0,RANK(S1531,(N1531:P1531,Q1531:AL1531)),0)</f>
        <v>6</v>
      </c>
      <c r="AQ1531" s="7">
        <f>IF(T1531&gt;0,RANK(T1531,(N1531:P1531,Q1531:AL1531)),0)</f>
        <v>4</v>
      </c>
      <c r="AR1531" s="2">
        <f t="shared" si="597"/>
        <v>6.865774116031583E-4</v>
      </c>
      <c r="AS1531" s="2">
        <f t="shared" si="598"/>
        <v>1.1442956860052638E-4</v>
      </c>
      <c r="AT1531" s="2">
        <f t="shared" si="599"/>
        <v>1.1442956860052638E-4</v>
      </c>
      <c r="AU1531" s="2">
        <f t="shared" si="600"/>
        <v>1.0298661174047373E-3</v>
      </c>
      <c r="AW1531" t="s">
        <v>2615</v>
      </c>
      <c r="AX1531" t="s">
        <v>1505</v>
      </c>
      <c r="AY1531">
        <v>1</v>
      </c>
      <c r="BA1531" s="127">
        <v>28</v>
      </c>
      <c r="BB1531" s="130">
        <v>141</v>
      </c>
      <c r="BC1531" s="131">
        <f t="shared" si="590"/>
        <v>28141</v>
      </c>
      <c r="BE1531" s="7" t="s">
        <v>3271</v>
      </c>
    </row>
    <row r="1532" spans="1:57" hidden="1" outlineLevel="1" x14ac:dyDescent="0.2">
      <c r="A1532" t="s">
        <v>2096</v>
      </c>
      <c r="B1532" t="s">
        <v>1505</v>
      </c>
      <c r="C1532" s="1">
        <f t="shared" si="591"/>
        <v>8072</v>
      </c>
      <c r="D1532" s="7">
        <f>RANK(N1532,(N1532:P1532,Q1532:AL1532))</f>
        <v>1</v>
      </c>
      <c r="E1532" s="7">
        <f>RANK(O1532,(N1532:P1532,Q1532:AL1532))</f>
        <v>2</v>
      </c>
      <c r="F1532" s="7">
        <f>IF(P1532&gt;0,RANK(P1532,(N1532:P1532,Q1532:AL1532)),0)</f>
        <v>3</v>
      </c>
      <c r="G1532" s="1">
        <f t="shared" si="592"/>
        <v>517</v>
      </c>
      <c r="H1532" s="2">
        <f t="shared" si="579"/>
        <v>6.4048562933597619E-2</v>
      </c>
      <c r="I1532" s="2"/>
      <c r="J1532" s="2">
        <f t="shared" si="593"/>
        <v>0.48439048562933595</v>
      </c>
      <c r="K1532" s="2">
        <f t="shared" si="594"/>
        <v>0.42034192269573833</v>
      </c>
      <c r="L1532" s="2">
        <f t="shared" si="595"/>
        <v>9.303766105054509E-2</v>
      </c>
      <c r="M1532" s="2">
        <f t="shared" si="596"/>
        <v>2.2299306243806216E-3</v>
      </c>
      <c r="N1532" s="1">
        <v>3910</v>
      </c>
      <c r="O1532" s="1">
        <v>3393</v>
      </c>
      <c r="P1532" s="1">
        <v>751</v>
      </c>
      <c r="Q1532" s="1">
        <v>6</v>
      </c>
      <c r="R1532" s="1">
        <v>3</v>
      </c>
      <c r="S1532" s="1">
        <v>1</v>
      </c>
      <c r="T1532" s="1">
        <v>2</v>
      </c>
      <c r="U1532" s="1">
        <v>6</v>
      </c>
      <c r="AN1532" s="7">
        <f>IF(Q1532&gt;0,RANK(Q1532,(N1532:P1532,Q1532:AL1532)),0)</f>
        <v>4</v>
      </c>
      <c r="AO1532" s="7">
        <f>IF(R1532&gt;0,RANK(R1532,(N1532:P1532,Q1532:AL1532)),0)</f>
        <v>6</v>
      </c>
      <c r="AP1532" s="7">
        <f>IF(S1532&gt;0,RANK(S1532,(N1532:P1532,Q1532:AL1532)),0)</f>
        <v>8</v>
      </c>
      <c r="AQ1532" s="7">
        <f>IF(T1532&gt;0,RANK(T1532,(N1532:P1532,Q1532:AL1532)),0)</f>
        <v>7</v>
      </c>
      <c r="AR1532" s="2">
        <f t="shared" si="597"/>
        <v>7.4331020812685826E-4</v>
      </c>
      <c r="AS1532" s="2">
        <f t="shared" si="598"/>
        <v>3.7165510406342913E-4</v>
      </c>
      <c r="AT1532" s="2">
        <f t="shared" si="599"/>
        <v>1.2388503468780971E-4</v>
      </c>
      <c r="AU1532" s="2">
        <f t="shared" si="600"/>
        <v>2.4777006937561942E-4</v>
      </c>
      <c r="AW1532" t="s">
        <v>2096</v>
      </c>
      <c r="AX1532" t="s">
        <v>1505</v>
      </c>
      <c r="AY1532">
        <v>1</v>
      </c>
      <c r="BA1532" s="127">
        <v>28</v>
      </c>
      <c r="BB1532" s="130">
        <v>143</v>
      </c>
      <c r="BC1532" s="131">
        <f t="shared" si="590"/>
        <v>28143</v>
      </c>
      <c r="BE1532" s="7" t="s">
        <v>3271</v>
      </c>
    </row>
    <row r="1533" spans="1:57" hidden="1" outlineLevel="1" x14ac:dyDescent="0.2">
      <c r="A1533" t="s">
        <v>2747</v>
      </c>
      <c r="B1533" t="s">
        <v>1505</v>
      </c>
      <c r="C1533" s="1">
        <f t="shared" si="591"/>
        <v>2243</v>
      </c>
      <c r="D1533" s="7">
        <f>RANK(N1533,(N1533:P1533,Q1533:AL1533))</f>
        <v>1</v>
      </c>
      <c r="E1533" s="7">
        <f>RANK(O1533,(N1533:P1533,Q1533:AL1533))</f>
        <v>2</v>
      </c>
      <c r="F1533" s="7">
        <f>IF(P1533&gt;0,RANK(P1533,(N1533:P1533,Q1533:AL1533)),0)</f>
        <v>3</v>
      </c>
      <c r="G1533" s="1">
        <f t="shared" si="592"/>
        <v>758</v>
      </c>
      <c r="H1533" s="2">
        <f t="shared" si="579"/>
        <v>0.3379402585822559</v>
      </c>
      <c r="I1533" s="2"/>
      <c r="J1533" s="2">
        <f t="shared" si="593"/>
        <v>0.64690147124386976</v>
      </c>
      <c r="K1533" s="2">
        <f t="shared" si="594"/>
        <v>0.30896121266161392</v>
      </c>
      <c r="L1533" s="2">
        <f t="shared" si="595"/>
        <v>4.279982166740972E-2</v>
      </c>
      <c r="M1533" s="2">
        <f t="shared" si="596"/>
        <v>1.3374944271066017E-3</v>
      </c>
      <c r="N1533" s="1">
        <v>1451</v>
      </c>
      <c r="O1533" s="1">
        <v>693</v>
      </c>
      <c r="P1533" s="1">
        <v>96</v>
      </c>
      <c r="Q1533" s="1">
        <v>1</v>
      </c>
      <c r="S1533" s="1">
        <v>2</v>
      </c>
      <c r="AN1533" s="7">
        <f>IF(Q1533&gt;0,RANK(Q1533,(N1533:P1533,Q1533:AL1533)),0)</f>
        <v>5</v>
      </c>
      <c r="AO1533" s="7">
        <f>IF(R1533&gt;0,RANK(R1533,(N1533:P1533,Q1533:AL1533)),0)</f>
        <v>0</v>
      </c>
      <c r="AP1533" s="7">
        <f>IF(S1533&gt;0,RANK(S1533,(N1533:P1533,Q1533:AL1533)),0)</f>
        <v>4</v>
      </c>
      <c r="AQ1533" s="7">
        <f>IF(T1533&gt;0,RANK(T1533,(N1533:P1533,Q1533:AL1533)),0)</f>
        <v>0</v>
      </c>
      <c r="AR1533" s="2">
        <f t="shared" si="597"/>
        <v>4.4583147570218456E-4</v>
      </c>
      <c r="AS1533" s="2">
        <f t="shared" si="598"/>
        <v>0</v>
      </c>
      <c r="AT1533" s="2">
        <f t="shared" si="599"/>
        <v>8.9166295140436912E-4</v>
      </c>
      <c r="AU1533" s="2">
        <f t="shared" si="600"/>
        <v>0</v>
      </c>
      <c r="AW1533" t="s">
        <v>2747</v>
      </c>
      <c r="AX1533" t="s">
        <v>1505</v>
      </c>
      <c r="AY1533">
        <v>2</v>
      </c>
      <c r="BA1533" s="127">
        <v>28</v>
      </c>
      <c r="BB1533" s="130">
        <v>145</v>
      </c>
      <c r="BC1533" s="131">
        <f t="shared" si="590"/>
        <v>28145</v>
      </c>
      <c r="BE1533" s="7" t="s">
        <v>3271</v>
      </c>
    </row>
    <row r="1534" spans="1:57" hidden="1" outlineLevel="1" x14ac:dyDescent="0.2">
      <c r="A1534" t="s">
        <v>845</v>
      </c>
      <c r="B1534" t="s">
        <v>1505</v>
      </c>
      <c r="C1534" s="1">
        <f t="shared" si="591"/>
        <v>9742</v>
      </c>
      <c r="D1534" s="7">
        <f>RANK(N1534,(N1534:P1534,Q1534:AL1534))</f>
        <v>2</v>
      </c>
      <c r="E1534" s="7">
        <f>RANK(O1534,(N1534:P1534,Q1534:AL1534))</f>
        <v>1</v>
      </c>
      <c r="F1534" s="7">
        <f>IF(P1534&gt;0,RANK(P1534,(N1534:P1534,Q1534:AL1534)),0)</f>
        <v>3</v>
      </c>
      <c r="G1534" s="1">
        <f t="shared" si="592"/>
        <v>1459</v>
      </c>
      <c r="H1534" s="2">
        <f t="shared" si="579"/>
        <v>0.14976390884828578</v>
      </c>
      <c r="I1534" s="2"/>
      <c r="J1534" s="2">
        <f t="shared" si="593"/>
        <v>0.38123588585506057</v>
      </c>
      <c r="K1534" s="2">
        <f t="shared" si="594"/>
        <v>0.53099979470334635</v>
      </c>
      <c r="L1534" s="2">
        <f t="shared" si="595"/>
        <v>8.3761034695134476E-2</v>
      </c>
      <c r="M1534" s="2">
        <f t="shared" si="596"/>
        <v>4.0032847464585436E-3</v>
      </c>
      <c r="N1534" s="1">
        <v>3714</v>
      </c>
      <c r="O1534" s="1">
        <v>5173</v>
      </c>
      <c r="P1534" s="1">
        <v>816</v>
      </c>
      <c r="Q1534" s="1">
        <v>13</v>
      </c>
      <c r="R1534" s="1">
        <v>4</v>
      </c>
      <c r="S1534" s="1">
        <v>2</v>
      </c>
      <c r="T1534" s="1">
        <v>15</v>
      </c>
      <c r="U1534" s="1">
        <v>5</v>
      </c>
      <c r="AN1534" s="7">
        <f>IF(Q1534&gt;0,RANK(Q1534,(N1534:P1534,Q1534:AL1534)),0)</f>
        <v>5</v>
      </c>
      <c r="AO1534" s="7">
        <f>IF(R1534&gt;0,RANK(R1534,(N1534:P1534,Q1534:AL1534)),0)</f>
        <v>7</v>
      </c>
      <c r="AP1534" s="7">
        <f>IF(S1534&gt;0,RANK(S1534,(N1534:P1534,Q1534:AL1534)),0)</f>
        <v>8</v>
      </c>
      <c r="AQ1534" s="7">
        <f>IF(T1534&gt;0,RANK(T1534,(N1534:P1534,Q1534:AL1534)),0)</f>
        <v>4</v>
      </c>
      <c r="AR1534" s="2">
        <f t="shared" si="597"/>
        <v>1.3344282488195443E-3</v>
      </c>
      <c r="AS1534" s="2">
        <f t="shared" si="598"/>
        <v>4.1059330732909051E-4</v>
      </c>
      <c r="AT1534" s="2">
        <f t="shared" si="599"/>
        <v>2.0529665366454526E-4</v>
      </c>
      <c r="AU1534" s="2">
        <f t="shared" si="600"/>
        <v>1.5397249024840895E-3</v>
      </c>
      <c r="AW1534" t="s">
        <v>845</v>
      </c>
      <c r="AX1534" t="s">
        <v>1505</v>
      </c>
      <c r="AY1534">
        <v>1</v>
      </c>
      <c r="BA1534" s="127">
        <v>28</v>
      </c>
      <c r="BB1534" s="130">
        <v>147</v>
      </c>
      <c r="BC1534" s="131">
        <f t="shared" si="590"/>
        <v>28147</v>
      </c>
      <c r="BE1534" s="7" t="s">
        <v>3271</v>
      </c>
    </row>
    <row r="1535" spans="1:57" hidden="1" outlineLevel="1" x14ac:dyDescent="0.2">
      <c r="A1535" t="s">
        <v>2345</v>
      </c>
      <c r="B1535" t="s">
        <v>1505</v>
      </c>
      <c r="C1535" s="1">
        <f t="shared" si="591"/>
        <v>5967</v>
      </c>
      <c r="D1535" s="7">
        <f>RANK(N1535,(N1535:P1535,Q1535:AL1535))</f>
        <v>2</v>
      </c>
      <c r="E1535" s="7">
        <f>RANK(O1535,(N1535:P1535,Q1535:AL1535))</f>
        <v>1</v>
      </c>
      <c r="F1535" s="7">
        <f>IF(P1535&gt;0,RANK(P1535,(N1535:P1535,Q1535:AL1535)),0)</f>
        <v>3</v>
      </c>
      <c r="G1535" s="1">
        <f t="shared" si="592"/>
        <v>252</v>
      </c>
      <c r="H1535" s="2">
        <f t="shared" si="579"/>
        <v>4.2232277526395176E-2</v>
      </c>
      <c r="I1535" s="2"/>
      <c r="J1535" s="2">
        <f t="shared" si="593"/>
        <v>0.41494888553712084</v>
      </c>
      <c r="K1535" s="2">
        <f t="shared" si="594"/>
        <v>0.45718116306351603</v>
      </c>
      <c r="L1535" s="2">
        <f t="shared" si="595"/>
        <v>0.1191553544494721</v>
      </c>
      <c r="M1535" s="2">
        <f t="shared" si="596"/>
        <v>8.714596949891032E-3</v>
      </c>
      <c r="N1535" s="1">
        <v>2476</v>
      </c>
      <c r="O1535" s="1">
        <v>2728</v>
      </c>
      <c r="P1535" s="1">
        <v>711</v>
      </c>
      <c r="Q1535" s="1">
        <v>10</v>
      </c>
      <c r="R1535" s="1">
        <v>15</v>
      </c>
      <c r="S1535" s="1">
        <v>3</v>
      </c>
      <c r="T1535" s="1">
        <v>13</v>
      </c>
      <c r="U1535" s="1">
        <v>11</v>
      </c>
      <c r="AN1535" s="7">
        <f>IF(Q1535&gt;0,RANK(Q1535,(N1535:P1535,Q1535:AL1535)),0)</f>
        <v>7</v>
      </c>
      <c r="AO1535" s="7">
        <f>IF(R1535&gt;0,RANK(R1535,(N1535:P1535,Q1535:AL1535)),0)</f>
        <v>4</v>
      </c>
      <c r="AP1535" s="7">
        <f>IF(S1535&gt;0,RANK(S1535,(N1535:P1535,Q1535:AL1535)),0)</f>
        <v>8</v>
      </c>
      <c r="AQ1535" s="7">
        <f>IF(T1535&gt;0,RANK(T1535,(N1535:P1535,Q1535:AL1535)),0)</f>
        <v>5</v>
      </c>
      <c r="AR1535" s="2">
        <f t="shared" si="597"/>
        <v>1.6758840288252053E-3</v>
      </c>
      <c r="AS1535" s="2">
        <f t="shared" si="598"/>
        <v>2.5138260432378081E-3</v>
      </c>
      <c r="AT1535" s="2">
        <f t="shared" si="599"/>
        <v>5.0276520864756154E-4</v>
      </c>
      <c r="AU1535" s="2">
        <f t="shared" si="600"/>
        <v>2.1786492374727671E-3</v>
      </c>
      <c r="AW1535" t="s">
        <v>2345</v>
      </c>
      <c r="AX1535" t="s">
        <v>1505</v>
      </c>
      <c r="AY1535">
        <v>4</v>
      </c>
      <c r="BA1535" s="127">
        <v>28</v>
      </c>
      <c r="BB1535" s="130">
        <v>149</v>
      </c>
      <c r="BC1535" s="131">
        <f t="shared" si="590"/>
        <v>28149</v>
      </c>
      <c r="BE1535" s="7" t="s">
        <v>3271</v>
      </c>
    </row>
    <row r="1536" spans="1:57" hidden="1" outlineLevel="1" x14ac:dyDescent="0.2">
      <c r="A1536" t="s">
        <v>821</v>
      </c>
      <c r="B1536" t="s">
        <v>1505</v>
      </c>
      <c r="C1536" s="1">
        <f t="shared" si="591"/>
        <v>20578</v>
      </c>
      <c r="D1536" s="7">
        <f>RANK(N1536,(N1536:P1536,Q1536:AL1536))</f>
        <v>2</v>
      </c>
      <c r="E1536" s="7">
        <f>RANK(O1536,(N1536:P1536,Q1536:AL1536))</f>
        <v>1</v>
      </c>
      <c r="F1536" s="7">
        <f>IF(P1536&gt;0,RANK(P1536,(N1536:P1536,Q1536:AL1536)),0)</f>
        <v>3</v>
      </c>
      <c r="G1536" s="1">
        <f t="shared" si="592"/>
        <v>2034</v>
      </c>
      <c r="H1536" s="2">
        <f t="shared" si="579"/>
        <v>9.8843425017008449E-2</v>
      </c>
      <c r="I1536" s="2"/>
      <c r="J1536" s="2">
        <f t="shared" si="593"/>
        <v>0.39726892798133928</v>
      </c>
      <c r="K1536" s="2">
        <f t="shared" si="594"/>
        <v>0.49611235299834777</v>
      </c>
      <c r="L1536" s="2">
        <f t="shared" si="595"/>
        <v>0.1042861308193216</v>
      </c>
      <c r="M1536" s="2">
        <f t="shared" si="596"/>
        <v>2.3325882009913451E-3</v>
      </c>
      <c r="N1536" s="1">
        <v>8175</v>
      </c>
      <c r="O1536" s="1">
        <v>10209</v>
      </c>
      <c r="P1536" s="1">
        <v>2146</v>
      </c>
      <c r="Q1536" s="1">
        <v>13</v>
      </c>
      <c r="R1536" s="1">
        <v>5</v>
      </c>
      <c r="S1536" s="1">
        <v>15</v>
      </c>
      <c r="T1536" s="1">
        <v>8</v>
      </c>
      <c r="U1536" s="1">
        <v>7</v>
      </c>
      <c r="AN1536" s="7">
        <f>IF(Q1536&gt;0,RANK(Q1536,(N1536:P1536,Q1536:AL1536)),0)</f>
        <v>5</v>
      </c>
      <c r="AO1536" s="7">
        <f>IF(R1536&gt;0,RANK(R1536,(N1536:P1536,Q1536:AL1536)),0)</f>
        <v>8</v>
      </c>
      <c r="AP1536" s="7">
        <f>IF(S1536&gt;0,RANK(S1536,(N1536:P1536,Q1536:AL1536)),0)</f>
        <v>4</v>
      </c>
      <c r="AQ1536" s="7">
        <f>IF(T1536&gt;0,RANK(T1536,(N1536:P1536,Q1536:AL1536)),0)</f>
        <v>6</v>
      </c>
      <c r="AR1536" s="2">
        <f t="shared" si="597"/>
        <v>6.317426377684906E-4</v>
      </c>
      <c r="AS1536" s="2">
        <f t="shared" si="598"/>
        <v>2.4297793760326563E-4</v>
      </c>
      <c r="AT1536" s="2">
        <f t="shared" si="599"/>
        <v>7.2893381280979687E-4</v>
      </c>
      <c r="AU1536" s="2">
        <f t="shared" si="600"/>
        <v>3.88764700165225E-4</v>
      </c>
      <c r="AW1536" t="s">
        <v>821</v>
      </c>
      <c r="AX1536" t="s">
        <v>1505</v>
      </c>
      <c r="AY1536">
        <v>2</v>
      </c>
      <c r="BA1536" s="127">
        <v>28</v>
      </c>
      <c r="BB1536" s="130">
        <v>151</v>
      </c>
      <c r="BC1536" s="131">
        <f t="shared" si="590"/>
        <v>28151</v>
      </c>
      <c r="BE1536" s="7" t="s">
        <v>3271</v>
      </c>
    </row>
    <row r="1537" spans="1:57" hidden="1" outlineLevel="1" x14ac:dyDescent="0.2">
      <c r="A1537" t="s">
        <v>563</v>
      </c>
      <c r="B1537" t="s">
        <v>1505</v>
      </c>
      <c r="C1537" s="1">
        <f t="shared" si="591"/>
        <v>19689</v>
      </c>
      <c r="D1537" s="7">
        <f>RANK(N1537,(N1537:P1537,Q1537:AL1537))</f>
        <v>1</v>
      </c>
      <c r="E1537" s="7">
        <f>RANK(O1537,(N1537:P1537,Q1537:AL1537))</f>
        <v>2</v>
      </c>
      <c r="F1537" s="7">
        <f>IF(P1537&gt;0,RANK(P1537,(N1537:P1537,Q1537:AL1537)),0)</f>
        <v>3</v>
      </c>
      <c r="G1537" s="1">
        <f t="shared" si="592"/>
        <v>2990</v>
      </c>
      <c r="H1537" s="2">
        <f t="shared" si="579"/>
        <v>0.15186144547716998</v>
      </c>
      <c r="I1537" s="2"/>
      <c r="J1537" s="2">
        <f t="shared" si="593"/>
        <v>0.53776220224490834</v>
      </c>
      <c r="K1537" s="2">
        <f t="shared" si="594"/>
        <v>0.38590075676773833</v>
      </c>
      <c r="L1537" s="2">
        <f t="shared" si="595"/>
        <v>4.0377875971354567E-2</v>
      </c>
      <c r="M1537" s="2">
        <f t="shared" si="596"/>
        <v>3.5959165015998766E-2</v>
      </c>
      <c r="N1537" s="1">
        <v>10588</v>
      </c>
      <c r="O1537" s="1">
        <v>7598</v>
      </c>
      <c r="P1537" s="1">
        <v>795</v>
      </c>
      <c r="Q1537" s="1">
        <v>147</v>
      </c>
      <c r="R1537" s="1">
        <v>19</v>
      </c>
      <c r="S1537" s="1">
        <v>32</v>
      </c>
      <c r="T1537" s="1">
        <v>64</v>
      </c>
      <c r="U1537" s="1">
        <v>446</v>
      </c>
      <c r="AN1537" s="7">
        <f>IF(Q1537&gt;0,RANK(Q1537,(N1537:P1537,Q1537:AL1537)),0)</f>
        <v>5</v>
      </c>
      <c r="AO1537" s="7">
        <f>IF(R1537&gt;0,RANK(R1537,(N1537:P1537,Q1537:AL1537)),0)</f>
        <v>8</v>
      </c>
      <c r="AP1537" s="7">
        <f>IF(S1537&gt;0,RANK(S1537,(N1537:P1537,Q1537:AL1537)),0)</f>
        <v>7</v>
      </c>
      <c r="AQ1537" s="7">
        <f>IF(T1537&gt;0,RANK(T1537,(N1537:P1537,Q1537:AL1537)),0)</f>
        <v>6</v>
      </c>
      <c r="AR1537" s="2">
        <f t="shared" si="597"/>
        <v>7.4660978211183908E-3</v>
      </c>
      <c r="AS1537" s="2">
        <f t="shared" si="598"/>
        <v>9.6500584082482601E-4</v>
      </c>
      <c r="AT1537" s="2">
        <f t="shared" si="599"/>
        <v>1.6252729950733912E-3</v>
      </c>
      <c r="AU1537" s="2">
        <f t="shared" si="600"/>
        <v>3.2505459901467824E-3</v>
      </c>
      <c r="AW1537" t="s">
        <v>563</v>
      </c>
      <c r="AX1537" t="s">
        <v>1505</v>
      </c>
      <c r="AY1537">
        <v>2</v>
      </c>
      <c r="BA1537" s="127">
        <v>28</v>
      </c>
      <c r="BB1537" s="130">
        <v>153</v>
      </c>
      <c r="BC1537" s="131">
        <f t="shared" si="590"/>
        <v>28153</v>
      </c>
      <c r="BE1537" s="7" t="s">
        <v>3271</v>
      </c>
    </row>
    <row r="1538" spans="1:57" hidden="1" outlineLevel="1" x14ac:dyDescent="0.2">
      <c r="A1538" t="s">
        <v>822</v>
      </c>
      <c r="B1538" t="s">
        <v>1505</v>
      </c>
      <c r="C1538" s="1">
        <f t="shared" si="591"/>
        <v>7783</v>
      </c>
      <c r="D1538" s="7">
        <f>RANK(N1538,(N1538:P1538,Q1538:AL1538))</f>
        <v>2</v>
      </c>
      <c r="E1538" s="7">
        <f>RANK(O1538,(N1538:P1538,Q1538:AL1538))</f>
        <v>1</v>
      </c>
      <c r="F1538" s="7">
        <f>IF(P1538&gt;0,RANK(P1538,(N1538:P1538,Q1538:AL1538)),0)</f>
        <v>3</v>
      </c>
      <c r="G1538" s="1">
        <f t="shared" si="592"/>
        <v>810</v>
      </c>
      <c r="H1538" s="2">
        <f t="shared" si="579"/>
        <v>0.10407297957085956</v>
      </c>
      <c r="I1538" s="2"/>
      <c r="J1538" s="2">
        <f t="shared" si="593"/>
        <v>0.39367853012977</v>
      </c>
      <c r="K1538" s="2">
        <f t="shared" si="594"/>
        <v>0.49775150970062959</v>
      </c>
      <c r="L1538" s="2">
        <f t="shared" si="595"/>
        <v>0.10587177181035591</v>
      </c>
      <c r="M1538" s="2">
        <f t="shared" si="596"/>
        <v>2.6981883592444439E-3</v>
      </c>
      <c r="N1538" s="1">
        <v>3064</v>
      </c>
      <c r="O1538" s="1">
        <v>3874</v>
      </c>
      <c r="P1538" s="1">
        <v>824</v>
      </c>
      <c r="Q1538" s="1">
        <v>5</v>
      </c>
      <c r="R1538" s="1">
        <v>1</v>
      </c>
      <c r="S1538" s="1">
        <v>4</v>
      </c>
      <c r="T1538" s="1">
        <v>9</v>
      </c>
      <c r="U1538" s="1">
        <v>2</v>
      </c>
      <c r="AN1538" s="7">
        <f>IF(Q1538&gt;0,RANK(Q1538,(N1538:P1538,Q1538:AL1538)),0)</f>
        <v>5</v>
      </c>
      <c r="AO1538" s="7">
        <f>IF(R1538&gt;0,RANK(R1538,(N1538:P1538,Q1538:AL1538)),0)</f>
        <v>8</v>
      </c>
      <c r="AP1538" s="7">
        <f>IF(S1538&gt;0,RANK(S1538,(N1538:P1538,Q1538:AL1538)),0)</f>
        <v>6</v>
      </c>
      <c r="AQ1538" s="7">
        <f>IF(T1538&gt;0,RANK(T1538,(N1538:P1538,Q1538:AL1538)),0)</f>
        <v>4</v>
      </c>
      <c r="AR1538" s="2">
        <f t="shared" si="597"/>
        <v>6.4242579982012079E-4</v>
      </c>
      <c r="AS1538" s="2">
        <f t="shared" si="598"/>
        <v>1.2848515996402416E-4</v>
      </c>
      <c r="AT1538" s="2">
        <f t="shared" si="599"/>
        <v>5.1394063985609666E-4</v>
      </c>
      <c r="AU1538" s="2">
        <f t="shared" si="600"/>
        <v>1.1563664396762173E-3</v>
      </c>
      <c r="AW1538" t="s">
        <v>822</v>
      </c>
      <c r="AX1538" t="s">
        <v>1505</v>
      </c>
      <c r="BA1538" s="127">
        <v>28</v>
      </c>
      <c r="BB1538" s="130">
        <v>155</v>
      </c>
      <c r="BC1538" s="131">
        <f t="shared" si="590"/>
        <v>28155</v>
      </c>
      <c r="BE1538" s="7" t="s">
        <v>3271</v>
      </c>
    </row>
    <row r="1539" spans="1:57" hidden="1" outlineLevel="1" x14ac:dyDescent="0.2">
      <c r="A1539" t="s">
        <v>2361</v>
      </c>
      <c r="B1539" t="s">
        <v>1505</v>
      </c>
      <c r="C1539" s="1">
        <f t="shared" si="591"/>
        <v>4988</v>
      </c>
      <c r="D1539" s="7">
        <f>RANK(N1539,(N1539:P1539,Q1539:AL1539))</f>
        <v>2</v>
      </c>
      <c r="E1539" s="7">
        <f>RANK(O1539,(N1539:P1539,Q1539:AL1539))</f>
        <v>1</v>
      </c>
      <c r="F1539" s="7">
        <f>IF(P1539&gt;0,RANK(P1539,(N1539:P1539,Q1539:AL1539)),0)</f>
        <v>3</v>
      </c>
      <c r="G1539" s="1">
        <f t="shared" si="592"/>
        <v>1045</v>
      </c>
      <c r="H1539" s="2">
        <f t="shared" si="579"/>
        <v>0.20950280673616681</v>
      </c>
      <c r="I1539" s="2"/>
      <c r="J1539" s="2">
        <f t="shared" si="593"/>
        <v>0.35004009623095428</v>
      </c>
      <c r="K1539" s="2">
        <f t="shared" si="594"/>
        <v>0.55954290296712106</v>
      </c>
      <c r="L1539" s="2">
        <f t="shared" si="595"/>
        <v>8.9013632718524457E-2</v>
      </c>
      <c r="M1539" s="2">
        <f t="shared" si="596"/>
        <v>1.403368083400261E-3</v>
      </c>
      <c r="N1539" s="1">
        <v>1746</v>
      </c>
      <c r="O1539" s="1">
        <v>2791</v>
      </c>
      <c r="P1539" s="1">
        <v>444</v>
      </c>
      <c r="Q1539" s="1">
        <v>3</v>
      </c>
      <c r="S1539" s="1">
        <v>2</v>
      </c>
      <c r="U1539" s="1">
        <v>2</v>
      </c>
      <c r="AN1539" s="7">
        <f>IF(Q1539&gt;0,RANK(Q1539,(N1539:P1539,Q1539:AL1539)),0)</f>
        <v>4</v>
      </c>
      <c r="AO1539" s="7">
        <f>IF(R1539&gt;0,RANK(R1539,(N1539:P1539,Q1539:AL1539)),0)</f>
        <v>0</v>
      </c>
      <c r="AP1539" s="7">
        <f>IF(S1539&gt;0,RANK(S1539,(N1539:P1539,Q1539:AL1539)),0)</f>
        <v>5</v>
      </c>
      <c r="AQ1539" s="7">
        <f>IF(T1539&gt;0,RANK(T1539,(N1539:P1539,Q1539:AL1539)),0)</f>
        <v>0</v>
      </c>
      <c r="AR1539" s="2">
        <f t="shared" si="597"/>
        <v>6.0144346431435444E-4</v>
      </c>
      <c r="AS1539" s="2">
        <f t="shared" si="598"/>
        <v>0</v>
      </c>
      <c r="AT1539" s="2">
        <f t="shared" si="599"/>
        <v>4.0096230954290296E-4</v>
      </c>
      <c r="AU1539" s="2">
        <f t="shared" si="600"/>
        <v>0</v>
      </c>
      <c r="AW1539" t="s">
        <v>2361</v>
      </c>
      <c r="AX1539" t="s">
        <v>1505</v>
      </c>
      <c r="AY1539">
        <v>1</v>
      </c>
      <c r="BA1539" s="127">
        <v>28</v>
      </c>
      <c r="BB1539" s="130">
        <v>157</v>
      </c>
      <c r="BC1539" s="131">
        <f t="shared" si="590"/>
        <v>28157</v>
      </c>
      <c r="BE1539" s="7" t="s">
        <v>3271</v>
      </c>
    </row>
    <row r="1540" spans="1:57" hidden="1" outlineLevel="1" x14ac:dyDescent="0.2">
      <c r="A1540" t="s">
        <v>273</v>
      </c>
      <c r="B1540" t="s">
        <v>1505</v>
      </c>
      <c r="C1540" s="1">
        <f t="shared" si="591"/>
        <v>4945</v>
      </c>
      <c r="D1540" s="7">
        <f>RANK(N1540,(N1540:P1540,Q1540:AL1540))</f>
        <v>1</v>
      </c>
      <c r="E1540" s="7">
        <f>RANK(O1540,(N1540:P1540,Q1540:AL1540))</f>
        <v>2</v>
      </c>
      <c r="F1540" s="7">
        <f>IF(P1540&gt;0,RANK(P1540,(N1540:P1540,Q1540:AL1540)),0)</f>
        <v>3</v>
      </c>
      <c r="G1540" s="1">
        <f t="shared" si="592"/>
        <v>1811</v>
      </c>
      <c r="H1540" s="2">
        <f t="shared" si="579"/>
        <v>0.36622851365015169</v>
      </c>
      <c r="I1540" s="2"/>
      <c r="J1540" s="2">
        <f t="shared" si="593"/>
        <v>0.64914054600606674</v>
      </c>
      <c r="K1540" s="2">
        <f t="shared" si="594"/>
        <v>0.28291203235591506</v>
      </c>
      <c r="L1540" s="2">
        <f t="shared" si="595"/>
        <v>6.2082912032355914E-2</v>
      </c>
      <c r="M1540" s="2">
        <f t="shared" si="596"/>
        <v>5.8645096056622881E-3</v>
      </c>
      <c r="N1540" s="1">
        <v>3210</v>
      </c>
      <c r="O1540" s="1">
        <v>1399</v>
      </c>
      <c r="P1540" s="1">
        <v>307</v>
      </c>
      <c r="Q1540" s="1">
        <v>11</v>
      </c>
      <c r="R1540" s="1">
        <v>3</v>
      </c>
      <c r="S1540" s="1">
        <v>2</v>
      </c>
      <c r="T1540" s="1">
        <v>2</v>
      </c>
      <c r="U1540" s="1">
        <v>11</v>
      </c>
      <c r="AN1540" s="7">
        <f>IF(Q1540&gt;0,RANK(Q1540,(N1540:P1540,Q1540:AL1540)),0)</f>
        <v>4</v>
      </c>
      <c r="AO1540" s="7">
        <f>IF(R1540&gt;0,RANK(R1540,(N1540:P1540,Q1540:AL1540)),0)</f>
        <v>6</v>
      </c>
      <c r="AP1540" s="7">
        <f>IF(S1540&gt;0,RANK(S1540,(N1540:P1540,Q1540:AL1540)),0)</f>
        <v>7</v>
      </c>
      <c r="AQ1540" s="7">
        <f>IF(T1540&gt;0,RANK(T1540,(N1540:P1540,Q1540:AL1540)),0)</f>
        <v>7</v>
      </c>
      <c r="AR1540" s="2">
        <f t="shared" si="597"/>
        <v>2.224469160768453E-3</v>
      </c>
      <c r="AS1540" s="2">
        <f t="shared" si="598"/>
        <v>6.0667340748230534E-4</v>
      </c>
      <c r="AT1540" s="2">
        <f t="shared" si="599"/>
        <v>4.0444893832153691E-4</v>
      </c>
      <c r="AU1540" s="2">
        <f t="shared" si="600"/>
        <v>4.0444893832153691E-4</v>
      </c>
      <c r="AW1540" t="s">
        <v>273</v>
      </c>
      <c r="AX1540" t="s">
        <v>1505</v>
      </c>
      <c r="AY1540">
        <v>4</v>
      </c>
      <c r="BA1540" s="127">
        <v>28</v>
      </c>
      <c r="BB1540" s="130">
        <v>159</v>
      </c>
      <c r="BC1540" s="131">
        <f t="shared" si="590"/>
        <v>28159</v>
      </c>
      <c r="BE1540" s="7" t="s">
        <v>3271</v>
      </c>
    </row>
    <row r="1541" spans="1:57" hidden="1" outlineLevel="1" x14ac:dyDescent="0.2">
      <c r="A1541" t="s">
        <v>565</v>
      </c>
      <c r="B1541" t="s">
        <v>1505</v>
      </c>
      <c r="C1541" s="1">
        <f t="shared" si="591"/>
        <v>8968</v>
      </c>
      <c r="D1541" s="7">
        <f>RANK(N1541,(N1541:P1541,Q1541:AL1541))</f>
        <v>2</v>
      </c>
      <c r="E1541" s="7">
        <f>RANK(O1541,(N1541:P1541,Q1541:AL1541))</f>
        <v>1</v>
      </c>
      <c r="F1541" s="7">
        <f>IF(P1541&gt;0,RANK(P1541,(N1541:P1541,Q1541:AL1541)),0)</f>
        <v>3</v>
      </c>
      <c r="G1541" s="1">
        <f t="shared" si="592"/>
        <v>358</v>
      </c>
      <c r="H1541" s="2">
        <f t="shared" ref="H1541:H1604" si="601">G1541/C1541</f>
        <v>3.9919714540588763E-2</v>
      </c>
      <c r="I1541" s="2"/>
      <c r="J1541" s="2">
        <f t="shared" si="593"/>
        <v>0.44078947368421051</v>
      </c>
      <c r="K1541" s="2">
        <f t="shared" si="594"/>
        <v>0.4807091882247993</v>
      </c>
      <c r="L1541" s="2">
        <f t="shared" si="595"/>
        <v>7.6717216770740407E-2</v>
      </c>
      <c r="M1541" s="2">
        <f t="shared" si="596"/>
        <v>1.7841213202497846E-3</v>
      </c>
      <c r="N1541" s="1">
        <v>3953</v>
      </c>
      <c r="O1541" s="1">
        <v>4311</v>
      </c>
      <c r="P1541" s="1">
        <v>688</v>
      </c>
      <c r="Q1541" s="1">
        <v>5</v>
      </c>
      <c r="R1541" s="1">
        <v>1</v>
      </c>
      <c r="S1541" s="1">
        <v>5</v>
      </c>
      <c r="T1541" s="1">
        <v>2</v>
      </c>
      <c r="U1541" s="1">
        <v>3</v>
      </c>
      <c r="AN1541" s="7">
        <f>IF(Q1541&gt;0,RANK(Q1541,(N1541:P1541,Q1541:AL1541)),0)</f>
        <v>4</v>
      </c>
      <c r="AO1541" s="7">
        <f>IF(R1541&gt;0,RANK(R1541,(N1541:P1541,Q1541:AL1541)),0)</f>
        <v>8</v>
      </c>
      <c r="AP1541" s="7">
        <f>IF(S1541&gt;0,RANK(S1541,(N1541:P1541,Q1541:AL1541)),0)</f>
        <v>4</v>
      </c>
      <c r="AQ1541" s="7">
        <f>IF(T1541&gt;0,RANK(T1541,(N1541:P1541,Q1541:AL1541)),0)</f>
        <v>7</v>
      </c>
      <c r="AR1541" s="2">
        <f t="shared" si="597"/>
        <v>5.5753791257805532E-4</v>
      </c>
      <c r="AS1541" s="2">
        <f t="shared" si="598"/>
        <v>1.1150758251561107E-4</v>
      </c>
      <c r="AT1541" s="2">
        <f t="shared" si="599"/>
        <v>5.5753791257805532E-4</v>
      </c>
      <c r="AU1541" s="2">
        <f t="shared" si="600"/>
        <v>2.2301516503122213E-4</v>
      </c>
      <c r="AW1541" t="s">
        <v>565</v>
      </c>
      <c r="AX1541" t="s">
        <v>1505</v>
      </c>
      <c r="AY1541">
        <v>3</v>
      </c>
      <c r="BA1541" s="127">
        <v>28</v>
      </c>
      <c r="BB1541" s="130">
        <v>161</v>
      </c>
      <c r="BC1541" s="131">
        <f t="shared" si="590"/>
        <v>28161</v>
      </c>
      <c r="BE1541" s="7" t="s">
        <v>3271</v>
      </c>
    </row>
    <row r="1542" spans="1:57" hidden="1" outlineLevel="1" x14ac:dyDescent="0.2">
      <c r="A1542" t="s">
        <v>1590</v>
      </c>
      <c r="B1542" t="s">
        <v>1505</v>
      </c>
      <c r="C1542" s="1">
        <f t="shared" si="591"/>
        <v>5248</v>
      </c>
      <c r="D1542" s="7">
        <f>RANK(N1542,(N1542:P1542,Q1542:AL1542))</f>
        <v>1</v>
      </c>
      <c r="E1542" s="7">
        <f>RANK(O1542,(N1542:P1542,Q1542:AL1542))</f>
        <v>2</v>
      </c>
      <c r="F1542" s="7">
        <f>IF(P1542&gt;0,RANK(P1542,(N1542:P1542,Q1542:AL1542)),0)</f>
        <v>3</v>
      </c>
      <c r="G1542" s="1">
        <f t="shared" si="592"/>
        <v>438</v>
      </c>
      <c r="H1542" s="2">
        <f t="shared" si="601"/>
        <v>8.3460365853658541E-2</v>
      </c>
      <c r="I1542" s="2"/>
      <c r="J1542" s="2">
        <f t="shared" si="593"/>
        <v>0.49866615853658536</v>
      </c>
      <c r="K1542" s="2">
        <f t="shared" si="594"/>
        <v>0.41520579268292684</v>
      </c>
      <c r="L1542" s="2">
        <f t="shared" si="595"/>
        <v>8.3460365853658541E-2</v>
      </c>
      <c r="M1542" s="2">
        <f t="shared" si="596"/>
        <v>2.6676829268292568E-3</v>
      </c>
      <c r="N1542" s="1">
        <v>2617</v>
      </c>
      <c r="O1542" s="1">
        <v>2179</v>
      </c>
      <c r="P1542" s="1">
        <v>438</v>
      </c>
      <c r="Q1542" s="1">
        <v>6</v>
      </c>
      <c r="R1542" s="1">
        <v>2</v>
      </c>
      <c r="S1542" s="1">
        <v>2</v>
      </c>
      <c r="T1542" s="1">
        <v>2</v>
      </c>
      <c r="U1542" s="1">
        <v>2</v>
      </c>
      <c r="AN1542" s="7">
        <f>IF(Q1542&gt;0,RANK(Q1542,(N1542:P1542,Q1542:AL1542)),0)</f>
        <v>4</v>
      </c>
      <c r="AO1542" s="7">
        <f>IF(R1542&gt;0,RANK(R1542,(N1542:P1542,Q1542:AL1542)),0)</f>
        <v>5</v>
      </c>
      <c r="AP1542" s="7">
        <f>IF(S1542&gt;0,RANK(S1542,(N1542:P1542,Q1542:AL1542)),0)</f>
        <v>5</v>
      </c>
      <c r="AQ1542" s="7">
        <f>IF(T1542&gt;0,RANK(T1542,(N1542:P1542,Q1542:AL1542)),0)</f>
        <v>5</v>
      </c>
      <c r="AR1542" s="2">
        <f t="shared" si="597"/>
        <v>1.1432926829268292E-3</v>
      </c>
      <c r="AS1542" s="2">
        <f t="shared" si="598"/>
        <v>3.8109756097560977E-4</v>
      </c>
      <c r="AT1542" s="2">
        <f t="shared" si="599"/>
        <v>3.8109756097560977E-4</v>
      </c>
      <c r="AU1542" s="2">
        <f t="shared" si="600"/>
        <v>3.8109756097560977E-4</v>
      </c>
      <c r="AW1542" t="s">
        <v>1590</v>
      </c>
      <c r="AX1542" t="s">
        <v>1505</v>
      </c>
      <c r="AY1542">
        <v>1</v>
      </c>
      <c r="BA1542" s="127">
        <v>28</v>
      </c>
      <c r="BB1542" s="130">
        <v>163</v>
      </c>
      <c r="BC1542" s="131">
        <f t="shared" si="590"/>
        <v>28163</v>
      </c>
      <c r="BE1542" s="7" t="s">
        <v>3271</v>
      </c>
    </row>
    <row r="1543" spans="1:57" hidden="1" outlineLevel="1" x14ac:dyDescent="0.2">
      <c r="A1543" t="s">
        <v>2697</v>
      </c>
      <c r="B1543" t="s">
        <v>1505</v>
      </c>
      <c r="C1543" s="1">
        <f t="shared" si="591"/>
        <v>10745</v>
      </c>
      <c r="D1543" s="7">
        <f>RANK(N1543,(N1543:P1543,Q1543:AL1543))</f>
        <v>2</v>
      </c>
      <c r="E1543" s="7">
        <f>RANK(O1543,(N1543:P1543,Q1543:AL1543))</f>
        <v>1</v>
      </c>
      <c r="F1543" s="7">
        <f>IF(P1543&gt;0,RANK(P1543,(N1543:P1543,Q1543:AL1543)),0)</f>
        <v>3</v>
      </c>
      <c r="G1543" s="1">
        <f t="shared" si="592"/>
        <v>233</v>
      </c>
      <c r="H1543" s="2">
        <f t="shared" si="601"/>
        <v>2.1684504420660774E-2</v>
      </c>
      <c r="I1543" s="2"/>
      <c r="J1543" s="2">
        <f t="shared" si="593"/>
        <v>0.45416472778036299</v>
      </c>
      <c r="K1543" s="2">
        <f t="shared" si="594"/>
        <v>0.47584923220102371</v>
      </c>
      <c r="L1543" s="2">
        <f t="shared" si="595"/>
        <v>6.2261516984644022E-2</v>
      </c>
      <c r="M1543" s="2">
        <f t="shared" si="596"/>
        <v>7.7245230339692827E-3</v>
      </c>
      <c r="N1543" s="1">
        <v>4880</v>
      </c>
      <c r="O1543" s="1">
        <v>5113</v>
      </c>
      <c r="P1543" s="1">
        <v>669</v>
      </c>
      <c r="Q1543" s="1">
        <v>40</v>
      </c>
      <c r="R1543" s="1">
        <v>5</v>
      </c>
      <c r="S1543" s="1">
        <v>14</v>
      </c>
      <c r="T1543" s="1">
        <v>19</v>
      </c>
      <c r="U1543" s="1">
        <v>5</v>
      </c>
      <c r="AN1543" s="7">
        <f>IF(Q1543&gt;0,RANK(Q1543,(N1543:P1543,Q1543:AL1543)),0)</f>
        <v>4</v>
      </c>
      <c r="AO1543" s="7">
        <f>IF(R1543&gt;0,RANK(R1543,(N1543:P1543,Q1543:AL1543)),0)</f>
        <v>7</v>
      </c>
      <c r="AP1543" s="7">
        <f>IF(S1543&gt;0,RANK(S1543,(N1543:P1543,Q1543:AL1543)),0)</f>
        <v>6</v>
      </c>
      <c r="AQ1543" s="7">
        <f>IF(T1543&gt;0,RANK(T1543,(N1543:P1543,Q1543:AL1543)),0)</f>
        <v>5</v>
      </c>
      <c r="AR1543" s="2">
        <f t="shared" si="597"/>
        <v>3.7226617031177293E-3</v>
      </c>
      <c r="AS1543" s="2">
        <f t="shared" si="598"/>
        <v>4.6533271288971617E-4</v>
      </c>
      <c r="AT1543" s="2">
        <f t="shared" si="599"/>
        <v>1.3029315960912053E-3</v>
      </c>
      <c r="AU1543" s="2">
        <f t="shared" si="600"/>
        <v>1.7682643089809214E-3</v>
      </c>
      <c r="AW1543" t="s">
        <v>2697</v>
      </c>
      <c r="AX1543" t="s">
        <v>1505</v>
      </c>
      <c r="AY1543">
        <v>2</v>
      </c>
      <c r="BA1543" s="127">
        <v>28</v>
      </c>
      <c r="BB1543" s="130"/>
      <c r="BC1543" s="127">
        <v>28</v>
      </c>
      <c r="BE1543" s="7" t="s">
        <v>2095</v>
      </c>
    </row>
    <row r="1544" spans="1:57" collapsed="1" x14ac:dyDescent="0.2">
      <c r="A1544" t="s">
        <v>2998</v>
      </c>
      <c r="B1544" t="s">
        <v>566</v>
      </c>
      <c r="C1544" s="1">
        <f t="shared" si="591"/>
        <v>981793</v>
      </c>
      <c r="D1544" s="7">
        <f>RANK(N1544,(N1544:P1544,Q1544:AL1544))</f>
        <v>2</v>
      </c>
      <c r="E1544" s="7">
        <f>RANK(O1544,(N1544:P1544,Q1544:AL1544))</f>
        <v>1</v>
      </c>
      <c r="F1544" s="7">
        <f>IF(P1544&gt;0,RANK(P1544,(N1544:P1544,Q1544:AL1544)),0)</f>
        <v>3</v>
      </c>
      <c r="G1544" s="1">
        <f t="shared" si="592"/>
        <v>87535</v>
      </c>
      <c r="H1544" s="2">
        <f t="shared" si="601"/>
        <v>8.9158305263940571E-2</v>
      </c>
      <c r="I1544" s="2"/>
      <c r="J1544" s="2">
        <f t="shared" si="593"/>
        <v>0.40768064143867394</v>
      </c>
      <c r="K1544" s="2">
        <f t="shared" si="594"/>
        <v>0.49683894670261453</v>
      </c>
      <c r="L1544" s="2">
        <f t="shared" si="595"/>
        <v>8.7213903541785279E-2</v>
      </c>
      <c r="M1544" s="2">
        <f t="shared" si="596"/>
        <v>8.2665083169261994E-3</v>
      </c>
      <c r="N1544" s="1">
        <f t="shared" ref="N1544:U1544" si="602">SUM(N1462:N1543)</f>
        <v>400258</v>
      </c>
      <c r="O1544" s="1">
        <f t="shared" si="602"/>
        <v>487793</v>
      </c>
      <c r="P1544" s="1">
        <f t="shared" si="602"/>
        <v>85626</v>
      </c>
      <c r="Q1544" s="1">
        <f t="shared" si="602"/>
        <v>2154</v>
      </c>
      <c r="R1544" s="1">
        <f t="shared" si="602"/>
        <v>545</v>
      </c>
      <c r="S1544" s="1">
        <f t="shared" si="602"/>
        <v>2625</v>
      </c>
      <c r="T1544" s="1">
        <f t="shared" si="602"/>
        <v>1652</v>
      </c>
      <c r="U1544" s="1">
        <f t="shared" si="602"/>
        <v>1140</v>
      </c>
      <c r="AN1544" s="7">
        <f>IF(Q1544&gt;0,RANK(Q1544,(N1544:P1544,Q1544:AL1544)),0)</f>
        <v>5</v>
      </c>
      <c r="AO1544" s="7">
        <f>IF(R1544&gt;0,RANK(R1544,(N1544:P1544,Q1544:AL1544)),0)</f>
        <v>8</v>
      </c>
      <c r="AP1544" s="7">
        <f>IF(S1544&gt;0,RANK(S1544,(N1544:P1544,Q1544:AL1544)),0)</f>
        <v>4</v>
      </c>
      <c r="AQ1544" s="7">
        <f>IF(T1544&gt;0,RANK(T1544,(N1544:P1544,Q1544:AL1544)),0)</f>
        <v>6</v>
      </c>
      <c r="AR1544" s="2">
        <f t="shared" si="597"/>
        <v>2.1939451595193692E-3</v>
      </c>
      <c r="AS1544" s="2">
        <f t="shared" si="598"/>
        <v>5.5510683005480785E-4</v>
      </c>
      <c r="AT1544" s="2">
        <f t="shared" si="599"/>
        <v>2.6736796860437994E-3</v>
      </c>
      <c r="AU1544" s="2">
        <f t="shared" si="600"/>
        <v>1.6826357490835645E-3</v>
      </c>
      <c r="AW1544" t="s">
        <v>2998</v>
      </c>
      <c r="AX1544" t="s">
        <v>566</v>
      </c>
      <c r="BA1544" s="127"/>
      <c r="BB1544" s="130"/>
    </row>
    <row r="1545" spans="1:57" x14ac:dyDescent="0.2">
      <c r="C1545" s="1"/>
      <c r="E1545" s="7"/>
      <c r="F1545" s="7"/>
      <c r="I1545" s="2"/>
      <c r="AN1545" s="7"/>
      <c r="AO1545" s="7"/>
      <c r="AP1545" s="7"/>
      <c r="AQ1545" s="7"/>
      <c r="BA1545" s="127">
        <v>29</v>
      </c>
      <c r="BB1545" s="130">
        <v>1</v>
      </c>
      <c r="BC1545" s="131">
        <f t="shared" ref="BC1545:BC1608" si="603">BA1545*1000+BB1545</f>
        <v>29001</v>
      </c>
      <c r="BE1545" s="7" t="s">
        <v>3271</v>
      </c>
    </row>
    <row r="1546" spans="1:57" hidden="1" outlineLevel="1" x14ac:dyDescent="0.2">
      <c r="A1546" t="s">
        <v>1740</v>
      </c>
      <c r="B1546" t="s">
        <v>2939</v>
      </c>
      <c r="C1546" s="1">
        <f t="shared" ref="C1546:C1577" si="604">SUM(N1546:AL1546)</f>
        <v>10640</v>
      </c>
      <c r="D1546" s="7">
        <f>RANK(N1546,(N1546:P1546,Q1546:AL1546))</f>
        <v>1</v>
      </c>
      <c r="E1546" s="7">
        <f>RANK(O1546,(N1546:P1546,Q1546:AL1546))</f>
        <v>2</v>
      </c>
      <c r="F1546" s="7">
        <f>IF(P1546&gt;0,RANK(P1546,(N1546:P1546,Q1546:AL1546)),0)</f>
        <v>3</v>
      </c>
      <c r="G1546" s="1">
        <f t="shared" ref="G1546:G1577" si="605">MAX(N1546:P1546)-LARGE(N1546:P1546,2)</f>
        <v>91</v>
      </c>
      <c r="H1546" s="2">
        <f t="shared" si="601"/>
        <v>8.552631578947369E-3</v>
      </c>
      <c r="I1546" s="2"/>
      <c r="J1546" s="2">
        <f t="shared" ref="J1546:J1577" si="606">IF($C1546=0,"-",N1546/$C1546)</f>
        <v>0.39774436090225562</v>
      </c>
      <c r="K1546" s="2">
        <f t="shared" ref="K1546:K1577" si="607">IF($C1546=0,"-",O1546/$C1546)</f>
        <v>0.38919172932330826</v>
      </c>
      <c r="L1546" s="2">
        <f t="shared" ref="L1546:L1577" si="608">IF($C1546=0,"-",P1546/$C1546)</f>
        <v>0.20902255639097744</v>
      </c>
      <c r="M1546" s="2">
        <f t="shared" ref="M1546:M1577" si="609">IF(C1546=0,"-",(1-J1546-K1546-L1546))</f>
        <v>4.041353383458679E-3</v>
      </c>
      <c r="N1546" s="1">
        <v>4232</v>
      </c>
      <c r="O1546" s="1">
        <v>4141</v>
      </c>
      <c r="P1546" s="1">
        <v>2224</v>
      </c>
      <c r="Q1546" s="1">
        <v>43</v>
      </c>
      <c r="AN1546" s="7">
        <f>IF(Q1546&gt;0,RANK(Q1546,(N1546:P1546,Q1546:AL1546)),0)</f>
        <v>4</v>
      </c>
      <c r="AO1546" s="7">
        <f>IF(R1546&gt;0,RANK(R1546,(N1546:P1546,Q1546:AL1546)),0)</f>
        <v>0</v>
      </c>
      <c r="AP1546" s="7">
        <f>IF(S1546&gt;0,RANK(S1546,(N1546:P1546,Q1546:AL1546)),0)</f>
        <v>0</v>
      </c>
      <c r="AQ1546" s="7">
        <f>IF(T1546&gt;0,RANK(T1546,(N1546:P1546,Q1546:AL1546)),0)</f>
        <v>0</v>
      </c>
      <c r="AR1546" s="2">
        <f t="shared" ref="AR1546:AR1577" si="610">IF($C1546=0,"-",Q1546/$C1546)</f>
        <v>4.0413533834586469E-3</v>
      </c>
      <c r="AS1546" s="2">
        <f t="shared" ref="AS1546:AS1577" si="611">IF($C1546=0,"-",R1546/$C1546)</f>
        <v>0</v>
      </c>
      <c r="AT1546" s="2">
        <f t="shared" ref="AT1546:AT1577" si="612">IF($C1546=0,"-",S1546/$C1546)</f>
        <v>0</v>
      </c>
      <c r="AU1546" s="2">
        <f t="shared" ref="AU1546:AU1577" si="613">IF($C1546=0,"-",T1546/$C1546)</f>
        <v>0</v>
      </c>
      <c r="AW1546" t="s">
        <v>1740</v>
      </c>
      <c r="AX1546" t="s">
        <v>2939</v>
      </c>
      <c r="AY1546">
        <v>9</v>
      </c>
      <c r="BA1546" s="127">
        <v>29</v>
      </c>
      <c r="BB1546" s="130">
        <v>3</v>
      </c>
      <c r="BC1546" s="131">
        <f t="shared" si="603"/>
        <v>29003</v>
      </c>
      <c r="BE1546" s="7" t="s">
        <v>3271</v>
      </c>
    </row>
    <row r="1547" spans="1:57" hidden="1" outlineLevel="1" x14ac:dyDescent="0.2">
      <c r="A1547" t="s">
        <v>2940</v>
      </c>
      <c r="B1547" t="s">
        <v>2939</v>
      </c>
      <c r="C1547" s="1">
        <f t="shared" si="604"/>
        <v>7489</v>
      </c>
      <c r="D1547" s="7">
        <f>RANK(N1547,(N1547:P1547,Q1547:AL1547))</f>
        <v>1</v>
      </c>
      <c r="E1547" s="7">
        <f>RANK(O1547,(N1547:P1547,Q1547:AL1547))</f>
        <v>2</v>
      </c>
      <c r="F1547" s="7">
        <f>IF(P1547&gt;0,RANK(P1547,(N1547:P1547,Q1547:AL1547)),0)</f>
        <v>3</v>
      </c>
      <c r="G1547" s="1">
        <f t="shared" si="605"/>
        <v>23</v>
      </c>
      <c r="H1547" s="2">
        <f t="shared" si="601"/>
        <v>3.0711710508746163E-3</v>
      </c>
      <c r="I1547" s="2"/>
      <c r="J1547" s="2">
        <f t="shared" si="606"/>
        <v>0.35719054613433038</v>
      </c>
      <c r="K1547" s="2">
        <f t="shared" si="607"/>
        <v>0.35411937508345576</v>
      </c>
      <c r="L1547" s="2">
        <f t="shared" si="608"/>
        <v>0.2872212578448391</v>
      </c>
      <c r="M1547" s="2">
        <f t="shared" si="609"/>
        <v>1.4688209373748262E-3</v>
      </c>
      <c r="N1547" s="1">
        <v>2675</v>
      </c>
      <c r="O1547" s="1">
        <v>2652</v>
      </c>
      <c r="P1547" s="1">
        <v>2151</v>
      </c>
      <c r="Q1547" s="1">
        <v>11</v>
      </c>
      <c r="AN1547" s="7">
        <f>IF(Q1547&gt;0,RANK(Q1547,(N1547:P1547,Q1547:AL1547)),0)</f>
        <v>4</v>
      </c>
      <c r="AO1547" s="7">
        <f>IF(R1547&gt;0,RANK(R1547,(N1547:P1547,Q1547:AL1547)),0)</f>
        <v>0</v>
      </c>
      <c r="AP1547" s="7">
        <f>IF(S1547&gt;0,RANK(S1547,(N1547:P1547,Q1547:AL1547)),0)</f>
        <v>0</v>
      </c>
      <c r="AQ1547" s="7">
        <f>IF(T1547&gt;0,RANK(T1547,(N1547:P1547,Q1547:AL1547)),0)</f>
        <v>0</v>
      </c>
      <c r="AR1547" s="2">
        <f t="shared" si="610"/>
        <v>1.4688209373748165E-3</v>
      </c>
      <c r="AS1547" s="2">
        <f t="shared" si="611"/>
        <v>0</v>
      </c>
      <c r="AT1547" s="2">
        <f t="shared" si="612"/>
        <v>0</v>
      </c>
      <c r="AU1547" s="2">
        <f t="shared" si="613"/>
        <v>0</v>
      </c>
      <c r="AW1547" t="s">
        <v>2940</v>
      </c>
      <c r="AX1547" t="s">
        <v>2939</v>
      </c>
      <c r="AY1547">
        <v>6</v>
      </c>
      <c r="BA1547" s="127">
        <v>29</v>
      </c>
      <c r="BB1547" s="130">
        <v>5</v>
      </c>
      <c r="BC1547" s="131">
        <f t="shared" si="603"/>
        <v>29005</v>
      </c>
      <c r="BE1547" s="7" t="s">
        <v>3271</v>
      </c>
    </row>
    <row r="1548" spans="1:57" hidden="1" outlineLevel="1" x14ac:dyDescent="0.2">
      <c r="A1548" t="s">
        <v>2187</v>
      </c>
      <c r="B1548" t="s">
        <v>2939</v>
      </c>
      <c r="C1548" s="1">
        <f t="shared" si="604"/>
        <v>3199</v>
      </c>
      <c r="D1548" s="7">
        <f>RANK(N1548,(N1548:P1548,Q1548:AL1548))</f>
        <v>1</v>
      </c>
      <c r="E1548" s="7">
        <f>RANK(O1548,(N1548:P1548,Q1548:AL1548))</f>
        <v>2</v>
      </c>
      <c r="F1548" s="7">
        <f>IF(P1548&gt;0,RANK(P1548,(N1548:P1548,Q1548:AL1548)),0)</f>
        <v>3</v>
      </c>
      <c r="G1548" s="1">
        <f t="shared" si="605"/>
        <v>68</v>
      </c>
      <c r="H1548" s="2">
        <f t="shared" si="601"/>
        <v>2.1256642700844014E-2</v>
      </c>
      <c r="I1548" s="2"/>
      <c r="J1548" s="2">
        <f t="shared" si="606"/>
        <v>0.37761800562675835</v>
      </c>
      <c r="K1548" s="2">
        <f t="shared" si="607"/>
        <v>0.35636136292591436</v>
      </c>
      <c r="L1548" s="2">
        <f t="shared" si="608"/>
        <v>0.26258205689277897</v>
      </c>
      <c r="M1548" s="2">
        <f t="shared" si="609"/>
        <v>3.4385745545482682E-3</v>
      </c>
      <c r="N1548" s="1">
        <v>1208</v>
      </c>
      <c r="O1548" s="1">
        <v>1140</v>
      </c>
      <c r="P1548" s="1">
        <v>840</v>
      </c>
      <c r="Q1548" s="1">
        <v>11</v>
      </c>
      <c r="AN1548" s="7">
        <f>IF(Q1548&gt;0,RANK(Q1548,(N1548:P1548,Q1548:AL1548)),0)</f>
        <v>4</v>
      </c>
      <c r="AO1548" s="7">
        <f>IF(R1548&gt;0,RANK(R1548,(N1548:P1548,Q1548:AL1548)),0)</f>
        <v>0</v>
      </c>
      <c r="AP1548" s="7">
        <f>IF(S1548&gt;0,RANK(S1548,(N1548:P1548,Q1548:AL1548)),0)</f>
        <v>0</v>
      </c>
      <c r="AQ1548" s="7">
        <f>IF(T1548&gt;0,RANK(T1548,(N1548:P1548,Q1548:AL1548)),0)</f>
        <v>0</v>
      </c>
      <c r="AR1548" s="2">
        <f t="shared" si="610"/>
        <v>3.4385745545482964E-3</v>
      </c>
      <c r="AS1548" s="2">
        <f t="shared" si="611"/>
        <v>0</v>
      </c>
      <c r="AT1548" s="2">
        <f t="shared" si="612"/>
        <v>0</v>
      </c>
      <c r="AU1548" s="2">
        <f t="shared" si="613"/>
        <v>0</v>
      </c>
      <c r="AW1548" t="s">
        <v>2187</v>
      </c>
      <c r="AX1548" t="s">
        <v>2939</v>
      </c>
      <c r="AY1548">
        <v>6</v>
      </c>
      <c r="BA1548" s="127">
        <v>29</v>
      </c>
      <c r="BB1548" s="130">
        <v>7</v>
      </c>
      <c r="BC1548" s="131">
        <f t="shared" si="603"/>
        <v>29007</v>
      </c>
      <c r="BE1548" s="7" t="s">
        <v>3271</v>
      </c>
    </row>
    <row r="1549" spans="1:57" hidden="1" outlineLevel="1" x14ac:dyDescent="0.2">
      <c r="A1549" t="s">
        <v>2036</v>
      </c>
      <c r="B1549" t="s">
        <v>2939</v>
      </c>
      <c r="C1549" s="1">
        <f t="shared" si="604"/>
        <v>10654</v>
      </c>
      <c r="D1549" s="7">
        <f>RANK(N1549,(N1549:P1549,Q1549:AL1549))</f>
        <v>1</v>
      </c>
      <c r="E1549" s="7">
        <f>RANK(O1549,(N1549:P1549,Q1549:AL1549))</f>
        <v>2</v>
      </c>
      <c r="F1549" s="7">
        <f>IF(P1549&gt;0,RANK(P1549,(N1549:P1549,Q1549:AL1549)),0)</f>
        <v>3</v>
      </c>
      <c r="G1549" s="1">
        <f t="shared" si="605"/>
        <v>933</v>
      </c>
      <c r="H1549" s="2">
        <f t="shared" si="601"/>
        <v>8.7572742631875353E-2</v>
      </c>
      <c r="I1549" s="2"/>
      <c r="J1549" s="2">
        <f t="shared" si="606"/>
        <v>0.44405856955134221</v>
      </c>
      <c r="K1549" s="2">
        <f t="shared" si="607"/>
        <v>0.35648582691946684</v>
      </c>
      <c r="L1549" s="2">
        <f t="shared" si="608"/>
        <v>0.19701520555659846</v>
      </c>
      <c r="M1549" s="2">
        <f t="shared" si="609"/>
        <v>2.4403979725925451E-3</v>
      </c>
      <c r="N1549" s="1">
        <v>4731</v>
      </c>
      <c r="O1549" s="1">
        <v>3798</v>
      </c>
      <c r="P1549" s="1">
        <v>2099</v>
      </c>
      <c r="Q1549" s="1">
        <v>26</v>
      </c>
      <c r="AN1549" s="7">
        <f>IF(Q1549&gt;0,RANK(Q1549,(N1549:P1549,Q1549:AL1549)),0)</f>
        <v>4</v>
      </c>
      <c r="AO1549" s="7">
        <f>IF(R1549&gt;0,RANK(R1549,(N1549:P1549,Q1549:AL1549)),0)</f>
        <v>0</v>
      </c>
      <c r="AP1549" s="7">
        <f>IF(S1549&gt;0,RANK(S1549,(N1549:P1549,Q1549:AL1549)),0)</f>
        <v>0</v>
      </c>
      <c r="AQ1549" s="7">
        <f>IF(T1549&gt;0,RANK(T1549,(N1549:P1549,Q1549:AL1549)),0)</f>
        <v>0</v>
      </c>
      <c r="AR1549" s="2">
        <f t="shared" si="610"/>
        <v>2.4403979725924536E-3</v>
      </c>
      <c r="AS1549" s="2">
        <f t="shared" si="611"/>
        <v>0</v>
      </c>
      <c r="AT1549" s="2">
        <f t="shared" si="612"/>
        <v>0</v>
      </c>
      <c r="AU1549" s="2">
        <f t="shared" si="613"/>
        <v>0</v>
      </c>
      <c r="AW1549" t="s">
        <v>2036</v>
      </c>
      <c r="AX1549" t="s">
        <v>2939</v>
      </c>
      <c r="AY1549">
        <v>9</v>
      </c>
      <c r="BA1549" s="127">
        <v>29</v>
      </c>
      <c r="BB1549" s="130">
        <v>9</v>
      </c>
      <c r="BC1549" s="131">
        <f t="shared" si="603"/>
        <v>29009</v>
      </c>
      <c r="BE1549" s="7" t="s">
        <v>3271</v>
      </c>
    </row>
    <row r="1550" spans="1:57" hidden="1" outlineLevel="1" x14ac:dyDescent="0.2">
      <c r="A1550" t="s">
        <v>2105</v>
      </c>
      <c r="B1550" t="s">
        <v>2939</v>
      </c>
      <c r="C1550" s="1">
        <f t="shared" si="604"/>
        <v>12757</v>
      </c>
      <c r="D1550" s="7">
        <f>RANK(N1550,(N1550:P1550,Q1550:AL1550))</f>
        <v>2</v>
      </c>
      <c r="E1550" s="7">
        <f>RANK(O1550,(N1550:P1550,Q1550:AL1550))</f>
        <v>1</v>
      </c>
      <c r="F1550" s="7">
        <f>IF(P1550&gt;0,RANK(P1550,(N1550:P1550,Q1550:AL1550)),0)</f>
        <v>3</v>
      </c>
      <c r="G1550" s="1">
        <f t="shared" si="605"/>
        <v>774</v>
      </c>
      <c r="H1550" s="2">
        <f t="shared" si="601"/>
        <v>6.0672571921298109E-2</v>
      </c>
      <c r="I1550" s="2"/>
      <c r="J1550" s="2">
        <f t="shared" si="606"/>
        <v>0.37555851689268638</v>
      </c>
      <c r="K1550" s="2">
        <f t="shared" si="607"/>
        <v>0.43623108881398448</v>
      </c>
      <c r="L1550" s="2">
        <f t="shared" si="608"/>
        <v>0.18664262757701655</v>
      </c>
      <c r="M1550" s="2">
        <f t="shared" si="609"/>
        <v>1.5677667163125908E-3</v>
      </c>
      <c r="N1550" s="1">
        <v>4791</v>
      </c>
      <c r="O1550" s="1">
        <v>5565</v>
      </c>
      <c r="P1550" s="1">
        <v>2381</v>
      </c>
      <c r="Q1550" s="1">
        <v>20</v>
      </c>
      <c r="AN1550" s="7">
        <f>IF(Q1550&gt;0,RANK(Q1550,(N1550:P1550,Q1550:AL1550)),0)</f>
        <v>4</v>
      </c>
      <c r="AO1550" s="7">
        <f>IF(R1550&gt;0,RANK(R1550,(N1550:P1550,Q1550:AL1550)),0)</f>
        <v>0</v>
      </c>
      <c r="AP1550" s="7">
        <f>IF(S1550&gt;0,RANK(S1550,(N1550:P1550,Q1550:AL1550)),0)</f>
        <v>0</v>
      </c>
      <c r="AQ1550" s="7">
        <f>IF(T1550&gt;0,RANK(T1550,(N1550:P1550,Q1550:AL1550)),0)</f>
        <v>0</v>
      </c>
      <c r="AR1550" s="2">
        <f t="shared" si="610"/>
        <v>1.5677667163126127E-3</v>
      </c>
      <c r="AS1550" s="2">
        <f t="shared" si="611"/>
        <v>0</v>
      </c>
      <c r="AT1550" s="2">
        <f t="shared" si="612"/>
        <v>0</v>
      </c>
      <c r="AU1550" s="2">
        <f t="shared" si="613"/>
        <v>0</v>
      </c>
      <c r="AW1550" t="s">
        <v>2105</v>
      </c>
      <c r="AX1550" t="s">
        <v>2939</v>
      </c>
      <c r="AY1550">
        <v>7</v>
      </c>
      <c r="BA1550" s="127">
        <v>29</v>
      </c>
      <c r="BB1550" s="130">
        <v>11</v>
      </c>
      <c r="BC1550" s="131">
        <f t="shared" si="603"/>
        <v>29011</v>
      </c>
      <c r="BE1550" s="7" t="s">
        <v>3271</v>
      </c>
    </row>
    <row r="1551" spans="1:57" hidden="1" outlineLevel="1" x14ac:dyDescent="0.2">
      <c r="A1551" t="s">
        <v>2611</v>
      </c>
      <c r="B1551" t="s">
        <v>2939</v>
      </c>
      <c r="C1551" s="1">
        <f t="shared" si="604"/>
        <v>5194</v>
      </c>
      <c r="D1551" s="7">
        <f>RANK(N1551,(N1551:P1551,Q1551:AL1551))</f>
        <v>2</v>
      </c>
      <c r="E1551" s="7">
        <f>RANK(O1551,(N1551:P1551,Q1551:AL1551))</f>
        <v>1</v>
      </c>
      <c r="F1551" s="7">
        <f>IF(P1551&gt;0,RANK(P1551,(N1551:P1551,Q1551:AL1551)),0)</f>
        <v>3</v>
      </c>
      <c r="G1551" s="1">
        <f t="shared" si="605"/>
        <v>1342</v>
      </c>
      <c r="H1551" s="2">
        <f t="shared" si="601"/>
        <v>0.25837504813246054</v>
      </c>
      <c r="I1551" s="2"/>
      <c r="J1551" s="2">
        <f t="shared" si="606"/>
        <v>0.27589526376588369</v>
      </c>
      <c r="K1551" s="2">
        <f t="shared" si="607"/>
        <v>0.53427031189834429</v>
      </c>
      <c r="L1551" s="2">
        <f t="shared" si="608"/>
        <v>0.18694647670388911</v>
      </c>
      <c r="M1551" s="2">
        <f t="shared" si="609"/>
        <v>2.8879476318829089E-3</v>
      </c>
      <c r="N1551" s="1">
        <v>1433</v>
      </c>
      <c r="O1551" s="1">
        <v>2775</v>
      </c>
      <c r="P1551" s="1">
        <v>971</v>
      </c>
      <c r="Q1551" s="1">
        <v>15</v>
      </c>
      <c r="AN1551" s="7">
        <f>IF(Q1551&gt;0,RANK(Q1551,(N1551:P1551,Q1551:AL1551)),0)</f>
        <v>4</v>
      </c>
      <c r="AO1551" s="7">
        <f>IF(R1551&gt;0,RANK(R1551,(N1551:P1551,Q1551:AL1551)),0)</f>
        <v>0</v>
      </c>
      <c r="AP1551" s="7">
        <f>IF(S1551&gt;0,RANK(S1551,(N1551:P1551,Q1551:AL1551)),0)</f>
        <v>0</v>
      </c>
      <c r="AQ1551" s="7">
        <f>IF(T1551&gt;0,RANK(T1551,(N1551:P1551,Q1551:AL1551)),0)</f>
        <v>0</v>
      </c>
      <c r="AR1551" s="2">
        <f t="shared" si="610"/>
        <v>2.8879476318829419E-3</v>
      </c>
      <c r="AS1551" s="2">
        <f t="shared" si="611"/>
        <v>0</v>
      </c>
      <c r="AT1551" s="2">
        <f t="shared" si="612"/>
        <v>0</v>
      </c>
      <c r="AU1551" s="2">
        <f t="shared" si="613"/>
        <v>0</v>
      </c>
      <c r="AW1551" t="s">
        <v>2611</v>
      </c>
      <c r="AX1551" t="s">
        <v>2939</v>
      </c>
      <c r="AY1551">
        <v>7</v>
      </c>
      <c r="BA1551" s="127">
        <v>29</v>
      </c>
      <c r="BB1551" s="130">
        <v>13</v>
      </c>
      <c r="BC1551" s="131">
        <f t="shared" si="603"/>
        <v>29013</v>
      </c>
      <c r="BE1551" s="7" t="s">
        <v>3271</v>
      </c>
    </row>
    <row r="1552" spans="1:57" hidden="1" outlineLevel="1" x14ac:dyDescent="0.2">
      <c r="A1552" t="s">
        <v>2104</v>
      </c>
      <c r="B1552" t="s">
        <v>2939</v>
      </c>
      <c r="C1552" s="1">
        <f t="shared" si="604"/>
        <v>7730</v>
      </c>
      <c r="D1552" s="7">
        <f>RANK(N1552,(N1552:P1552,Q1552:AL1552))</f>
        <v>1</v>
      </c>
      <c r="E1552" s="7">
        <f>RANK(O1552,(N1552:P1552,Q1552:AL1552))</f>
        <v>2</v>
      </c>
      <c r="F1552" s="7">
        <f>IF(P1552&gt;0,RANK(P1552,(N1552:P1552,Q1552:AL1552)),0)</f>
        <v>3</v>
      </c>
      <c r="G1552" s="1">
        <f t="shared" si="605"/>
        <v>494</v>
      </c>
      <c r="H1552" s="2">
        <f t="shared" si="601"/>
        <v>6.3906856403622245E-2</v>
      </c>
      <c r="I1552" s="2"/>
      <c r="J1552" s="2">
        <f t="shared" si="606"/>
        <v>0.38719275549805948</v>
      </c>
      <c r="K1552" s="2">
        <f t="shared" si="607"/>
        <v>0.32328589909443728</v>
      </c>
      <c r="L1552" s="2">
        <f t="shared" si="608"/>
        <v>0.28783958602846055</v>
      </c>
      <c r="M1552" s="2">
        <f t="shared" si="609"/>
        <v>1.6817593790427465E-3</v>
      </c>
      <c r="N1552" s="1">
        <v>2993</v>
      </c>
      <c r="O1552" s="1">
        <v>2499</v>
      </c>
      <c r="P1552" s="1">
        <v>2225</v>
      </c>
      <c r="Q1552" s="1">
        <v>13</v>
      </c>
      <c r="AN1552" s="7">
        <f>IF(Q1552&gt;0,RANK(Q1552,(N1552:P1552,Q1552:AL1552)),0)</f>
        <v>4</v>
      </c>
      <c r="AO1552" s="7">
        <f>IF(R1552&gt;0,RANK(R1552,(N1552:P1552,Q1552:AL1552)),0)</f>
        <v>0</v>
      </c>
      <c r="AP1552" s="7">
        <f>IF(S1552&gt;0,RANK(S1552,(N1552:P1552,Q1552:AL1552)),0)</f>
        <v>0</v>
      </c>
      <c r="AQ1552" s="7">
        <f>IF(T1552&gt;0,RANK(T1552,(N1552:P1552,Q1552:AL1552)),0)</f>
        <v>0</v>
      </c>
      <c r="AR1552" s="2">
        <f t="shared" si="610"/>
        <v>1.6817593790426908E-3</v>
      </c>
      <c r="AS1552" s="2">
        <f t="shared" si="611"/>
        <v>0</v>
      </c>
      <c r="AT1552" s="2">
        <f t="shared" si="612"/>
        <v>0</v>
      </c>
      <c r="AU1552" s="2">
        <f t="shared" si="613"/>
        <v>0</v>
      </c>
      <c r="AW1552" t="s">
        <v>2104</v>
      </c>
      <c r="AX1552" t="s">
        <v>2939</v>
      </c>
      <c r="AY1552">
        <v>4</v>
      </c>
      <c r="BA1552" s="127">
        <v>29</v>
      </c>
      <c r="BB1552" s="130">
        <v>15</v>
      </c>
      <c r="BC1552" s="131">
        <f t="shared" si="603"/>
        <v>29015</v>
      </c>
      <c r="BE1552" s="7" t="s">
        <v>3271</v>
      </c>
    </row>
    <row r="1553" spans="1:57" hidden="1" outlineLevel="1" x14ac:dyDescent="0.2">
      <c r="A1553" t="s">
        <v>356</v>
      </c>
      <c r="B1553" t="s">
        <v>2939</v>
      </c>
      <c r="C1553" s="1">
        <f t="shared" si="604"/>
        <v>7276</v>
      </c>
      <c r="D1553" s="7">
        <f>RANK(N1553,(N1553:P1553,Q1553:AL1553))</f>
        <v>1</v>
      </c>
      <c r="E1553" s="7">
        <f>RANK(O1553,(N1553:P1553,Q1553:AL1553))</f>
        <v>2</v>
      </c>
      <c r="F1553" s="7">
        <f>IF(P1553&gt;0,RANK(P1553,(N1553:P1553,Q1553:AL1553)),0)</f>
        <v>3</v>
      </c>
      <c r="G1553" s="1">
        <f t="shared" si="605"/>
        <v>684</v>
      </c>
      <c r="H1553" s="2">
        <f t="shared" si="601"/>
        <v>9.4007696536558549E-2</v>
      </c>
      <c r="I1553" s="2"/>
      <c r="J1553" s="2">
        <f t="shared" si="606"/>
        <v>0.43911489829576689</v>
      </c>
      <c r="K1553" s="2">
        <f t="shared" si="607"/>
        <v>0.34510720175920834</v>
      </c>
      <c r="L1553" s="2">
        <f t="shared" si="608"/>
        <v>0.21316657504123146</v>
      </c>
      <c r="M1553" s="2">
        <f t="shared" si="609"/>
        <v>2.6113249037933162E-3</v>
      </c>
      <c r="N1553" s="1">
        <v>3195</v>
      </c>
      <c r="O1553" s="1">
        <v>2511</v>
      </c>
      <c r="P1553" s="1">
        <v>1551</v>
      </c>
      <c r="Q1553" s="1">
        <v>19</v>
      </c>
      <c r="AN1553" s="7">
        <f>IF(Q1553&gt;0,RANK(Q1553,(N1553:P1553,Q1553:AL1553)),0)</f>
        <v>4</v>
      </c>
      <c r="AO1553" s="7">
        <f>IF(R1553&gt;0,RANK(R1553,(N1553:P1553,Q1553:AL1553)),0)</f>
        <v>0</v>
      </c>
      <c r="AP1553" s="7">
        <f>IF(S1553&gt;0,RANK(S1553,(N1553:P1553,Q1553:AL1553)),0)</f>
        <v>0</v>
      </c>
      <c r="AQ1553" s="7">
        <f>IF(T1553&gt;0,RANK(T1553,(N1553:P1553,Q1553:AL1553)),0)</f>
        <v>0</v>
      </c>
      <c r="AR1553" s="2">
        <f t="shared" si="610"/>
        <v>2.6113249037932932E-3</v>
      </c>
      <c r="AS1553" s="2">
        <f t="shared" si="611"/>
        <v>0</v>
      </c>
      <c r="AT1553" s="2">
        <f t="shared" si="612"/>
        <v>0</v>
      </c>
      <c r="AU1553" s="2">
        <f t="shared" si="613"/>
        <v>0</v>
      </c>
      <c r="AW1553" t="s">
        <v>356</v>
      </c>
      <c r="AX1553" t="s">
        <v>2939</v>
      </c>
      <c r="AY1553">
        <v>4</v>
      </c>
      <c r="BA1553" s="127">
        <v>29</v>
      </c>
      <c r="BB1553" s="130">
        <v>17</v>
      </c>
      <c r="BC1553" s="131">
        <f t="shared" si="603"/>
        <v>29017</v>
      </c>
      <c r="BE1553" s="7" t="s">
        <v>3271</v>
      </c>
    </row>
    <row r="1554" spans="1:57" hidden="1" outlineLevel="1" x14ac:dyDescent="0.2">
      <c r="A1554" t="s">
        <v>2098</v>
      </c>
      <c r="B1554" t="s">
        <v>2939</v>
      </c>
      <c r="C1554" s="1">
        <f t="shared" si="604"/>
        <v>5363</v>
      </c>
      <c r="D1554" s="7">
        <f>RANK(N1554,(N1554:P1554,Q1554:AL1554))</f>
        <v>2</v>
      </c>
      <c r="E1554" s="7">
        <f>RANK(O1554,(N1554:P1554,Q1554:AL1554))</f>
        <v>1</v>
      </c>
      <c r="F1554" s="7">
        <f>IF(P1554&gt;0,RANK(P1554,(N1554:P1554,Q1554:AL1554)),0)</f>
        <v>3</v>
      </c>
      <c r="G1554" s="1">
        <f t="shared" si="605"/>
        <v>139</v>
      </c>
      <c r="H1554" s="2">
        <f t="shared" si="601"/>
        <v>2.5918329293305984E-2</v>
      </c>
      <c r="I1554" s="2"/>
      <c r="J1554" s="2">
        <f t="shared" si="606"/>
        <v>0.40089502144322209</v>
      </c>
      <c r="K1554" s="2">
        <f t="shared" si="607"/>
        <v>0.42681335073652804</v>
      </c>
      <c r="L1554" s="2">
        <f t="shared" si="608"/>
        <v>0.16949468581018087</v>
      </c>
      <c r="M1554" s="2">
        <f t="shared" si="609"/>
        <v>2.7969420100689979E-3</v>
      </c>
      <c r="N1554" s="1">
        <v>2150</v>
      </c>
      <c r="O1554" s="1">
        <v>2289</v>
      </c>
      <c r="P1554" s="1">
        <v>909</v>
      </c>
      <c r="Q1554" s="1">
        <v>15</v>
      </c>
      <c r="AN1554" s="7">
        <f>IF(Q1554&gt;0,RANK(Q1554,(N1554:P1554,Q1554:AL1554)),0)</f>
        <v>4</v>
      </c>
      <c r="AO1554" s="7">
        <f>IF(R1554&gt;0,RANK(R1554,(N1554:P1554,Q1554:AL1554)),0)</f>
        <v>0</v>
      </c>
      <c r="AP1554" s="7">
        <f>IF(S1554&gt;0,RANK(S1554,(N1554:P1554,Q1554:AL1554)),0)</f>
        <v>0</v>
      </c>
      <c r="AQ1554" s="7">
        <f>IF(T1554&gt;0,RANK(T1554,(N1554:P1554,Q1554:AL1554)),0)</f>
        <v>0</v>
      </c>
      <c r="AR1554" s="2">
        <f t="shared" si="610"/>
        <v>2.7969420100689914E-3</v>
      </c>
      <c r="AS1554" s="2">
        <f t="shared" si="611"/>
        <v>0</v>
      </c>
      <c r="AT1554" s="2">
        <f t="shared" si="612"/>
        <v>0</v>
      </c>
      <c r="AU1554" s="2">
        <f t="shared" si="613"/>
        <v>0</v>
      </c>
      <c r="AW1554" t="s">
        <v>2098</v>
      </c>
      <c r="AX1554" t="s">
        <v>2939</v>
      </c>
      <c r="AY1554">
        <v>8</v>
      </c>
      <c r="BA1554" s="127">
        <v>29</v>
      </c>
      <c r="BB1554" s="130">
        <v>19</v>
      </c>
      <c r="BC1554" s="131">
        <f t="shared" si="603"/>
        <v>29019</v>
      </c>
      <c r="BE1554" s="7" t="s">
        <v>3271</v>
      </c>
    </row>
    <row r="1555" spans="1:57" hidden="1" outlineLevel="1" x14ac:dyDescent="0.2">
      <c r="A1555" t="s">
        <v>1434</v>
      </c>
      <c r="B1555" t="s">
        <v>2939</v>
      </c>
      <c r="C1555" s="1">
        <f t="shared" si="604"/>
        <v>57890</v>
      </c>
      <c r="D1555" s="7">
        <f>RANK(N1555,(N1555:P1555,Q1555:AL1555))</f>
        <v>1</v>
      </c>
      <c r="E1555" s="7">
        <f>RANK(O1555,(N1555:P1555,Q1555:AL1555))</f>
        <v>2</v>
      </c>
      <c r="F1555" s="7">
        <f>IF(P1555&gt;0,RANK(P1555,(N1555:P1555,Q1555:AL1555)),0)</f>
        <v>3</v>
      </c>
      <c r="G1555" s="1">
        <f t="shared" si="605"/>
        <v>6771</v>
      </c>
      <c r="H1555" s="2">
        <f t="shared" si="601"/>
        <v>0.1169632060804975</v>
      </c>
      <c r="I1555" s="2"/>
      <c r="J1555" s="2">
        <f t="shared" si="606"/>
        <v>0.45216790464674383</v>
      </c>
      <c r="K1555" s="2">
        <f t="shared" si="607"/>
        <v>0.33520469856624635</v>
      </c>
      <c r="L1555" s="2">
        <f t="shared" si="608"/>
        <v>0.20798065296251511</v>
      </c>
      <c r="M1555" s="2">
        <f t="shared" si="609"/>
        <v>4.6467438244947035E-3</v>
      </c>
      <c r="N1555" s="1">
        <v>26176</v>
      </c>
      <c r="O1555" s="1">
        <v>19405</v>
      </c>
      <c r="P1555" s="1">
        <v>12040</v>
      </c>
      <c r="Q1555" s="1">
        <v>269</v>
      </c>
      <c r="AN1555" s="7">
        <f>IF(Q1555&gt;0,RANK(Q1555,(N1555:P1555,Q1555:AL1555)),0)</f>
        <v>4</v>
      </c>
      <c r="AO1555" s="7">
        <f>IF(R1555&gt;0,RANK(R1555,(N1555:P1555,Q1555:AL1555)),0)</f>
        <v>0</v>
      </c>
      <c r="AP1555" s="7">
        <f>IF(S1555&gt;0,RANK(S1555,(N1555:P1555,Q1555:AL1555)),0)</f>
        <v>0</v>
      </c>
      <c r="AQ1555" s="7">
        <f>IF(T1555&gt;0,RANK(T1555,(N1555:P1555,Q1555:AL1555)),0)</f>
        <v>0</v>
      </c>
      <c r="AR1555" s="2">
        <f t="shared" si="610"/>
        <v>4.6467438244947312E-3</v>
      </c>
      <c r="AS1555" s="2">
        <f t="shared" si="611"/>
        <v>0</v>
      </c>
      <c r="AT1555" s="2">
        <f t="shared" si="612"/>
        <v>0</v>
      </c>
      <c r="AU1555" s="2">
        <f t="shared" si="613"/>
        <v>0</v>
      </c>
      <c r="AW1555" t="s">
        <v>1434</v>
      </c>
      <c r="AX1555" t="s">
        <v>2939</v>
      </c>
      <c r="AY1555">
        <v>9</v>
      </c>
      <c r="BA1555" s="127">
        <v>29</v>
      </c>
      <c r="BB1555" s="130">
        <v>21</v>
      </c>
      <c r="BC1555" s="131">
        <f t="shared" si="603"/>
        <v>29021</v>
      </c>
      <c r="BE1555" s="7" t="s">
        <v>3271</v>
      </c>
    </row>
    <row r="1556" spans="1:57" hidden="1" outlineLevel="1" x14ac:dyDescent="0.2">
      <c r="A1556" t="s">
        <v>2099</v>
      </c>
      <c r="B1556" t="s">
        <v>2939</v>
      </c>
      <c r="C1556" s="1">
        <f t="shared" si="604"/>
        <v>37365</v>
      </c>
      <c r="D1556" s="7">
        <f>RANK(N1556,(N1556:P1556,Q1556:AL1556))</f>
        <v>1</v>
      </c>
      <c r="E1556" s="7">
        <f>RANK(O1556,(N1556:P1556,Q1556:AL1556))</f>
        <v>2</v>
      </c>
      <c r="F1556" s="7">
        <f>IF(P1556&gt;0,RANK(P1556,(N1556:P1556,Q1556:AL1556)),0)</f>
        <v>3</v>
      </c>
      <c r="G1556" s="1">
        <f t="shared" si="605"/>
        <v>5295</v>
      </c>
      <c r="H1556" s="2">
        <f t="shared" si="601"/>
        <v>0.14171015656362906</v>
      </c>
      <c r="I1556" s="2"/>
      <c r="J1556" s="2">
        <f t="shared" si="606"/>
        <v>0.44346313394888265</v>
      </c>
      <c r="K1556" s="2">
        <f t="shared" si="607"/>
        <v>0.30175297738525358</v>
      </c>
      <c r="L1556" s="2">
        <f t="shared" si="608"/>
        <v>0.25167937909808646</v>
      </c>
      <c r="M1556" s="2">
        <f t="shared" si="609"/>
        <v>3.1045095677773582E-3</v>
      </c>
      <c r="N1556" s="1">
        <v>16570</v>
      </c>
      <c r="O1556" s="1">
        <v>11275</v>
      </c>
      <c r="P1556" s="1">
        <v>9404</v>
      </c>
      <c r="Q1556" s="1">
        <v>116</v>
      </c>
      <c r="AN1556" s="7">
        <f>IF(Q1556&gt;0,RANK(Q1556,(N1556:P1556,Q1556:AL1556)),0)</f>
        <v>4</v>
      </c>
      <c r="AO1556" s="7">
        <f>IF(R1556&gt;0,RANK(R1556,(N1556:P1556,Q1556:AL1556)),0)</f>
        <v>0</v>
      </c>
      <c r="AP1556" s="7">
        <f>IF(S1556&gt;0,RANK(S1556,(N1556:P1556,Q1556:AL1556)),0)</f>
        <v>0</v>
      </c>
      <c r="AQ1556" s="7">
        <f>IF(T1556&gt;0,RANK(T1556,(N1556:P1556,Q1556:AL1556)),0)</f>
        <v>0</v>
      </c>
      <c r="AR1556" s="2">
        <f t="shared" si="610"/>
        <v>3.1045095677773317E-3</v>
      </c>
      <c r="AS1556" s="2">
        <f t="shared" si="611"/>
        <v>0</v>
      </c>
      <c r="AT1556" s="2">
        <f t="shared" si="612"/>
        <v>0</v>
      </c>
      <c r="AU1556" s="2">
        <f t="shared" si="613"/>
        <v>0</v>
      </c>
      <c r="AW1556" t="s">
        <v>2099</v>
      </c>
      <c r="AX1556" t="s">
        <v>2939</v>
      </c>
      <c r="AY1556">
        <v>6</v>
      </c>
      <c r="BA1556" s="127">
        <v>29</v>
      </c>
      <c r="BB1556" s="130">
        <v>23</v>
      </c>
      <c r="BC1556" s="131">
        <f t="shared" si="603"/>
        <v>29023</v>
      </c>
      <c r="BE1556" s="7" t="s">
        <v>3271</v>
      </c>
    </row>
    <row r="1557" spans="1:57" hidden="1" outlineLevel="1" x14ac:dyDescent="0.2">
      <c r="A1557" t="s">
        <v>2532</v>
      </c>
      <c r="B1557" t="s">
        <v>2939</v>
      </c>
      <c r="C1557" s="1">
        <f t="shared" si="604"/>
        <v>15272</v>
      </c>
      <c r="D1557" s="7">
        <f>RANK(N1557,(N1557:P1557,Q1557:AL1557))</f>
        <v>1</v>
      </c>
      <c r="E1557" s="7">
        <f>RANK(O1557,(N1557:P1557,Q1557:AL1557))</f>
        <v>2</v>
      </c>
      <c r="F1557" s="7">
        <f>IF(P1557&gt;0,RANK(P1557,(N1557:P1557,Q1557:AL1557)),0)</f>
        <v>3</v>
      </c>
      <c r="G1557" s="1">
        <f t="shared" si="605"/>
        <v>152</v>
      </c>
      <c r="H1557" s="2">
        <f t="shared" si="601"/>
        <v>9.9528548978522792E-3</v>
      </c>
      <c r="I1557" s="2"/>
      <c r="J1557" s="2">
        <f t="shared" si="606"/>
        <v>0.4322943949711891</v>
      </c>
      <c r="K1557" s="2">
        <f t="shared" si="607"/>
        <v>0.42234154007333685</v>
      </c>
      <c r="L1557" s="2">
        <f t="shared" si="608"/>
        <v>0.14333420639078051</v>
      </c>
      <c r="M1557" s="2">
        <f t="shared" si="609"/>
        <v>2.0298585646935929E-3</v>
      </c>
      <c r="N1557" s="1">
        <v>6602</v>
      </c>
      <c r="O1557" s="1">
        <v>6450</v>
      </c>
      <c r="P1557" s="1">
        <v>2189</v>
      </c>
      <c r="Q1557" s="1">
        <v>31</v>
      </c>
      <c r="AN1557" s="7">
        <f>IF(Q1557&gt;0,RANK(Q1557,(N1557:P1557,Q1557:AL1557)),0)</f>
        <v>4</v>
      </c>
      <c r="AO1557" s="7">
        <f>IF(R1557&gt;0,RANK(R1557,(N1557:P1557,Q1557:AL1557)),0)</f>
        <v>0</v>
      </c>
      <c r="AP1557" s="7">
        <f>IF(S1557&gt;0,RANK(S1557,(N1557:P1557,Q1557:AL1557)),0)</f>
        <v>0</v>
      </c>
      <c r="AQ1557" s="7">
        <f>IF(T1557&gt;0,RANK(T1557,(N1557:P1557,Q1557:AL1557)),0)</f>
        <v>0</v>
      </c>
      <c r="AR1557" s="2">
        <f t="shared" si="610"/>
        <v>2.0298585646935569E-3</v>
      </c>
      <c r="AS1557" s="2">
        <f t="shared" si="611"/>
        <v>0</v>
      </c>
      <c r="AT1557" s="2">
        <f t="shared" si="612"/>
        <v>0</v>
      </c>
      <c r="AU1557" s="2">
        <f t="shared" si="613"/>
        <v>0</v>
      </c>
      <c r="AW1557" t="s">
        <v>2532</v>
      </c>
      <c r="AX1557" t="s">
        <v>2939</v>
      </c>
      <c r="AY1557">
        <v>8</v>
      </c>
      <c r="BA1557" s="127">
        <v>29</v>
      </c>
      <c r="BB1557" s="130">
        <v>25</v>
      </c>
      <c r="BC1557" s="131">
        <f t="shared" si="603"/>
        <v>29025</v>
      </c>
      <c r="BE1557" s="7" t="s">
        <v>3271</v>
      </c>
    </row>
    <row r="1558" spans="1:57" hidden="1" outlineLevel="1" x14ac:dyDescent="0.2">
      <c r="A1558" t="s">
        <v>983</v>
      </c>
      <c r="B1558" t="s">
        <v>2939</v>
      </c>
      <c r="C1558" s="1">
        <f t="shared" si="604"/>
        <v>4055</v>
      </c>
      <c r="D1558" s="7">
        <f>RANK(N1558,(N1558:P1558,Q1558:AL1558))</f>
        <v>1</v>
      </c>
      <c r="E1558" s="7">
        <f>RANK(O1558,(N1558:P1558,Q1558:AL1558))</f>
        <v>2</v>
      </c>
      <c r="F1558" s="7">
        <f>IF(P1558&gt;0,RANK(P1558,(N1558:P1558,Q1558:AL1558)),0)</f>
        <v>3</v>
      </c>
      <c r="G1558" s="1">
        <f t="shared" si="605"/>
        <v>161</v>
      </c>
      <c r="H1558" s="2">
        <f t="shared" si="601"/>
        <v>3.9704069050554867E-2</v>
      </c>
      <c r="I1558" s="2"/>
      <c r="J1558" s="2">
        <f t="shared" si="606"/>
        <v>0.35906288532675706</v>
      </c>
      <c r="K1558" s="2">
        <f t="shared" si="607"/>
        <v>0.31935881627620222</v>
      </c>
      <c r="L1558" s="2">
        <f t="shared" si="608"/>
        <v>0.31639950678175094</v>
      </c>
      <c r="M1558" s="2">
        <f t="shared" si="609"/>
        <v>5.178791615289835E-3</v>
      </c>
      <c r="N1558" s="1">
        <v>1456</v>
      </c>
      <c r="O1558" s="1">
        <v>1295</v>
      </c>
      <c r="P1558" s="1">
        <v>1283</v>
      </c>
      <c r="Q1558" s="1">
        <v>21</v>
      </c>
      <c r="AN1558" s="7">
        <f>IF(Q1558&gt;0,RANK(Q1558,(N1558:P1558,Q1558:AL1558)),0)</f>
        <v>4</v>
      </c>
      <c r="AO1558" s="7">
        <f>IF(R1558&gt;0,RANK(R1558,(N1558:P1558,Q1558:AL1558)),0)</f>
        <v>0</v>
      </c>
      <c r="AP1558" s="7">
        <f>IF(S1558&gt;0,RANK(S1558,(N1558:P1558,Q1558:AL1558)),0)</f>
        <v>0</v>
      </c>
      <c r="AQ1558" s="7">
        <f>IF(T1558&gt;0,RANK(T1558,(N1558:P1558,Q1558:AL1558)),0)</f>
        <v>0</v>
      </c>
      <c r="AR1558" s="2">
        <f t="shared" si="610"/>
        <v>5.1787916152897656E-3</v>
      </c>
      <c r="AS1558" s="2">
        <f t="shared" si="611"/>
        <v>0</v>
      </c>
      <c r="AT1558" s="2">
        <f t="shared" si="612"/>
        <v>0</v>
      </c>
      <c r="AU1558" s="2">
        <f t="shared" si="613"/>
        <v>0</v>
      </c>
      <c r="AW1558" t="s">
        <v>983</v>
      </c>
      <c r="AX1558" t="s">
        <v>2939</v>
      </c>
      <c r="AY1558">
        <v>6</v>
      </c>
      <c r="BA1558" s="127">
        <v>29</v>
      </c>
      <c r="BB1558" s="130">
        <v>27</v>
      </c>
      <c r="BC1558" s="131">
        <f t="shared" si="603"/>
        <v>29027</v>
      </c>
      <c r="BE1558" s="7" t="s">
        <v>3271</v>
      </c>
    </row>
    <row r="1559" spans="1:57" hidden="1" outlineLevel="1" x14ac:dyDescent="0.2">
      <c r="A1559" t="s">
        <v>887</v>
      </c>
      <c r="B1559" t="s">
        <v>2939</v>
      </c>
      <c r="C1559" s="1">
        <f t="shared" si="604"/>
        <v>13981</v>
      </c>
      <c r="D1559" s="7">
        <f>RANK(N1559,(N1559:P1559,Q1559:AL1559))</f>
        <v>1</v>
      </c>
      <c r="E1559" s="7">
        <f>RANK(O1559,(N1559:P1559,Q1559:AL1559))</f>
        <v>2</v>
      </c>
      <c r="F1559" s="7">
        <f>IF(P1559&gt;0,RANK(P1559,(N1559:P1559,Q1559:AL1559)),0)</f>
        <v>3</v>
      </c>
      <c r="G1559" s="1">
        <f t="shared" si="605"/>
        <v>919</v>
      </c>
      <c r="H1559" s="2">
        <f t="shared" si="601"/>
        <v>6.5732064945282886E-2</v>
      </c>
      <c r="I1559" s="2"/>
      <c r="J1559" s="2">
        <f t="shared" si="606"/>
        <v>0.4147771976253487</v>
      </c>
      <c r="K1559" s="2">
        <f t="shared" si="607"/>
        <v>0.34904513268006582</v>
      </c>
      <c r="L1559" s="2">
        <f t="shared" si="608"/>
        <v>0.23360274658465061</v>
      </c>
      <c r="M1559" s="2">
        <f t="shared" si="609"/>
        <v>2.5749231099348735E-3</v>
      </c>
      <c r="N1559" s="1">
        <v>5799</v>
      </c>
      <c r="O1559" s="1">
        <v>4880</v>
      </c>
      <c r="P1559" s="1">
        <v>3266</v>
      </c>
      <c r="Q1559" s="1">
        <v>36</v>
      </c>
      <c r="AN1559" s="7">
        <f>IF(Q1559&gt;0,RANK(Q1559,(N1559:P1559,Q1559:AL1559)),0)</f>
        <v>4</v>
      </c>
      <c r="AO1559" s="7">
        <f>IF(R1559&gt;0,RANK(R1559,(N1559:P1559,Q1559:AL1559)),0)</f>
        <v>0</v>
      </c>
      <c r="AP1559" s="7">
        <f>IF(S1559&gt;0,RANK(S1559,(N1559:P1559,Q1559:AL1559)),0)</f>
        <v>0</v>
      </c>
      <c r="AQ1559" s="7">
        <f>IF(T1559&gt;0,RANK(T1559,(N1559:P1559,Q1559:AL1559)),0)</f>
        <v>0</v>
      </c>
      <c r="AR1559" s="2">
        <f t="shared" si="610"/>
        <v>2.5749231099349117E-3</v>
      </c>
      <c r="AS1559" s="2">
        <f t="shared" si="611"/>
        <v>0</v>
      </c>
      <c r="AT1559" s="2">
        <f t="shared" si="612"/>
        <v>0</v>
      </c>
      <c r="AU1559" s="2">
        <f t="shared" si="613"/>
        <v>0</v>
      </c>
      <c r="AW1559" t="s">
        <v>887</v>
      </c>
      <c r="AX1559" t="s">
        <v>2939</v>
      </c>
      <c r="AY1559">
        <v>9</v>
      </c>
      <c r="BA1559" s="127">
        <v>29</v>
      </c>
      <c r="BB1559" s="130">
        <v>29</v>
      </c>
      <c r="BC1559" s="131">
        <f t="shared" si="603"/>
        <v>29029</v>
      </c>
      <c r="BE1559" s="7" t="s">
        <v>3271</v>
      </c>
    </row>
    <row r="1560" spans="1:57" hidden="1" outlineLevel="1" x14ac:dyDescent="0.2">
      <c r="A1560" t="s">
        <v>970</v>
      </c>
      <c r="B1560" t="s">
        <v>2939</v>
      </c>
      <c r="C1560" s="1">
        <f t="shared" si="604"/>
        <v>14627</v>
      </c>
      <c r="D1560" s="7">
        <f>RANK(N1560,(N1560:P1560,Q1560:AL1560))</f>
        <v>2</v>
      </c>
      <c r="E1560" s="7">
        <f>RANK(O1560,(N1560:P1560,Q1560:AL1560))</f>
        <v>1</v>
      </c>
      <c r="F1560" s="7">
        <f>IF(P1560&gt;0,RANK(P1560,(N1560:P1560,Q1560:AL1560)),0)</f>
        <v>3</v>
      </c>
      <c r="G1560" s="1">
        <f t="shared" si="605"/>
        <v>414</v>
      </c>
      <c r="H1560" s="2">
        <f t="shared" si="601"/>
        <v>2.8303821699596637E-2</v>
      </c>
      <c r="I1560" s="2"/>
      <c r="J1560" s="2">
        <f t="shared" si="606"/>
        <v>0.35140493607711765</v>
      </c>
      <c r="K1560" s="2">
        <f t="shared" si="607"/>
        <v>0.37970875777671431</v>
      </c>
      <c r="L1560" s="2">
        <f t="shared" si="608"/>
        <v>0.26601490394475968</v>
      </c>
      <c r="M1560" s="2">
        <f t="shared" si="609"/>
        <v>2.8714022014083573E-3</v>
      </c>
      <c r="N1560" s="1">
        <v>5140</v>
      </c>
      <c r="O1560" s="1">
        <v>5554</v>
      </c>
      <c r="P1560" s="1">
        <v>3891</v>
      </c>
      <c r="Q1560" s="1">
        <v>42</v>
      </c>
      <c r="AN1560" s="7">
        <f>IF(Q1560&gt;0,RANK(Q1560,(N1560:P1560,Q1560:AL1560)),0)</f>
        <v>4</v>
      </c>
      <c r="AO1560" s="7">
        <f>IF(R1560&gt;0,RANK(R1560,(N1560:P1560,Q1560:AL1560)),0)</f>
        <v>0</v>
      </c>
      <c r="AP1560" s="7">
        <f>IF(S1560&gt;0,RANK(S1560,(N1560:P1560,Q1560:AL1560)),0)</f>
        <v>0</v>
      </c>
      <c r="AQ1560" s="7">
        <f>IF(T1560&gt;0,RANK(T1560,(N1560:P1560,Q1560:AL1560)),0)</f>
        <v>0</v>
      </c>
      <c r="AR1560" s="2">
        <f t="shared" si="610"/>
        <v>2.8714022014083543E-3</v>
      </c>
      <c r="AS1560" s="2">
        <f t="shared" si="611"/>
        <v>0</v>
      </c>
      <c r="AT1560" s="2">
        <f t="shared" si="612"/>
        <v>0</v>
      </c>
      <c r="AU1560" s="2">
        <f t="shared" si="613"/>
        <v>0</v>
      </c>
      <c r="AW1560" t="s">
        <v>970</v>
      </c>
      <c r="AX1560" t="s">
        <v>2939</v>
      </c>
      <c r="AY1560">
        <v>4</v>
      </c>
      <c r="BA1560" s="127">
        <v>29</v>
      </c>
      <c r="BB1560" s="130">
        <v>31</v>
      </c>
      <c r="BC1560" s="131">
        <f t="shared" si="603"/>
        <v>29031</v>
      </c>
      <c r="BE1560" s="7" t="s">
        <v>3271</v>
      </c>
    </row>
    <row r="1561" spans="1:57" hidden="1" outlineLevel="1" x14ac:dyDescent="0.2">
      <c r="A1561" t="s">
        <v>863</v>
      </c>
      <c r="B1561" t="s">
        <v>2939</v>
      </c>
      <c r="C1561" s="1">
        <f t="shared" si="604"/>
        <v>28355</v>
      </c>
      <c r="D1561" s="7">
        <f>RANK(N1561,(N1561:P1561,Q1561:AL1561))</f>
        <v>2</v>
      </c>
      <c r="E1561" s="7">
        <f>RANK(O1561,(N1561:P1561,Q1561:AL1561))</f>
        <v>1</v>
      </c>
      <c r="F1561" s="7">
        <f>IF(P1561&gt;0,RANK(P1561,(N1561:P1561,Q1561:AL1561)),0)</f>
        <v>3</v>
      </c>
      <c r="G1561" s="1">
        <f t="shared" si="605"/>
        <v>3859</v>
      </c>
      <c r="H1561" s="2">
        <f t="shared" si="601"/>
        <v>0.13609592664433082</v>
      </c>
      <c r="I1561" s="2"/>
      <c r="J1561" s="2">
        <f t="shared" si="606"/>
        <v>0.33874096279315818</v>
      </c>
      <c r="K1561" s="2">
        <f t="shared" si="607"/>
        <v>0.47483688943748897</v>
      </c>
      <c r="L1561" s="2">
        <f t="shared" si="608"/>
        <v>0.1833539058367131</v>
      </c>
      <c r="M1561" s="2">
        <f t="shared" si="609"/>
        <v>3.0682419326397981E-3</v>
      </c>
      <c r="N1561" s="1">
        <v>9605</v>
      </c>
      <c r="O1561" s="1">
        <v>13464</v>
      </c>
      <c r="P1561" s="1">
        <v>5199</v>
      </c>
      <c r="Q1561" s="1">
        <v>87</v>
      </c>
      <c r="AN1561" s="7">
        <f>IF(Q1561&gt;0,RANK(Q1561,(N1561:P1561,Q1561:AL1561)),0)</f>
        <v>4</v>
      </c>
      <c r="AO1561" s="7">
        <f>IF(R1561&gt;0,RANK(R1561,(N1561:P1561,Q1561:AL1561)),0)</f>
        <v>0</v>
      </c>
      <c r="AP1561" s="7">
        <f>IF(S1561&gt;0,RANK(S1561,(N1561:P1561,Q1561:AL1561)),0)</f>
        <v>0</v>
      </c>
      <c r="AQ1561" s="7">
        <f>IF(T1561&gt;0,RANK(T1561,(N1561:P1561,Q1561:AL1561)),0)</f>
        <v>0</v>
      </c>
      <c r="AR1561" s="2">
        <f t="shared" si="610"/>
        <v>3.068241932639746E-3</v>
      </c>
      <c r="AS1561" s="2">
        <f t="shared" si="611"/>
        <v>0</v>
      </c>
      <c r="AT1561" s="2">
        <f t="shared" si="612"/>
        <v>0</v>
      </c>
      <c r="AU1561" s="2">
        <f t="shared" si="613"/>
        <v>0</v>
      </c>
      <c r="AW1561" t="s">
        <v>863</v>
      </c>
      <c r="AX1561" t="s">
        <v>2939</v>
      </c>
      <c r="AY1561">
        <v>8</v>
      </c>
      <c r="BA1561" s="127">
        <v>29</v>
      </c>
      <c r="BB1561" s="130">
        <v>33</v>
      </c>
      <c r="BC1561" s="131">
        <f t="shared" si="603"/>
        <v>29033</v>
      </c>
      <c r="BE1561" s="7" t="s">
        <v>3271</v>
      </c>
    </row>
    <row r="1562" spans="1:57" hidden="1" outlineLevel="1" x14ac:dyDescent="0.2">
      <c r="A1562" t="s">
        <v>972</v>
      </c>
      <c r="B1562" t="s">
        <v>2939</v>
      </c>
      <c r="C1562" s="1">
        <f t="shared" si="604"/>
        <v>5378</v>
      </c>
      <c r="D1562" s="7">
        <f>RANK(N1562,(N1562:P1562,Q1562:AL1562))</f>
        <v>1</v>
      </c>
      <c r="E1562" s="7">
        <f>RANK(O1562,(N1562:P1562,Q1562:AL1562))</f>
        <v>2</v>
      </c>
      <c r="F1562" s="7">
        <f>IF(P1562&gt;0,RANK(P1562,(N1562:P1562,Q1562:AL1562)),0)</f>
        <v>3</v>
      </c>
      <c r="G1562" s="1">
        <f t="shared" si="605"/>
        <v>326</v>
      </c>
      <c r="H1562" s="2">
        <f t="shared" si="601"/>
        <v>6.0617329862402383E-2</v>
      </c>
      <c r="I1562" s="2"/>
      <c r="J1562" s="2">
        <f t="shared" si="606"/>
        <v>0.39047973224246935</v>
      </c>
      <c r="K1562" s="2">
        <f t="shared" si="607"/>
        <v>0.32986240238006692</v>
      </c>
      <c r="L1562" s="2">
        <f t="shared" si="608"/>
        <v>0.27798438081071031</v>
      </c>
      <c r="M1562" s="2">
        <f t="shared" si="609"/>
        <v>1.6734845667534248E-3</v>
      </c>
      <c r="N1562" s="1">
        <v>2100</v>
      </c>
      <c r="O1562" s="1">
        <v>1774</v>
      </c>
      <c r="P1562" s="1">
        <v>1495</v>
      </c>
      <c r="Q1562" s="1">
        <v>9</v>
      </c>
      <c r="AN1562" s="7">
        <f>IF(Q1562&gt;0,RANK(Q1562,(N1562:P1562,Q1562:AL1562)),0)</f>
        <v>4</v>
      </c>
      <c r="AO1562" s="7">
        <f>IF(R1562&gt;0,RANK(R1562,(N1562:P1562,Q1562:AL1562)),0)</f>
        <v>0</v>
      </c>
      <c r="AP1562" s="7">
        <f>IF(S1562&gt;0,RANK(S1562,(N1562:P1562,Q1562:AL1562)),0)</f>
        <v>0</v>
      </c>
      <c r="AQ1562" s="7">
        <f>IF(T1562&gt;0,RANK(T1562,(N1562:P1562,Q1562:AL1562)),0)</f>
        <v>0</v>
      </c>
      <c r="AR1562" s="2">
        <f t="shared" si="610"/>
        <v>1.67348456675344E-3</v>
      </c>
      <c r="AS1562" s="2">
        <f t="shared" si="611"/>
        <v>0</v>
      </c>
      <c r="AT1562" s="2">
        <f t="shared" si="612"/>
        <v>0</v>
      </c>
      <c r="AU1562" s="2">
        <f t="shared" si="613"/>
        <v>0</v>
      </c>
      <c r="AW1562" t="s">
        <v>972</v>
      </c>
      <c r="AX1562" t="s">
        <v>2939</v>
      </c>
      <c r="AY1562">
        <v>6</v>
      </c>
      <c r="BA1562" s="127">
        <v>29</v>
      </c>
      <c r="BB1562" s="130">
        <v>35</v>
      </c>
      <c r="BC1562" s="131">
        <f t="shared" si="603"/>
        <v>29035</v>
      </c>
      <c r="BE1562" s="7" t="s">
        <v>3271</v>
      </c>
    </row>
    <row r="1563" spans="1:57" hidden="1" outlineLevel="1" x14ac:dyDescent="0.2">
      <c r="A1563" t="s">
        <v>218</v>
      </c>
      <c r="B1563" t="s">
        <v>2939</v>
      </c>
      <c r="C1563" s="1">
        <f t="shared" si="604"/>
        <v>2686</v>
      </c>
      <c r="D1563" s="7">
        <f>RANK(N1563,(N1563:P1563,Q1563:AL1563))</f>
        <v>1</v>
      </c>
      <c r="E1563" s="7">
        <f>RANK(O1563,(N1563:P1563,Q1563:AL1563))</f>
        <v>2</v>
      </c>
      <c r="F1563" s="7">
        <f>IF(P1563&gt;0,RANK(P1563,(N1563:P1563,Q1563:AL1563)),0)</f>
        <v>3</v>
      </c>
      <c r="G1563" s="1">
        <f t="shared" si="605"/>
        <v>68</v>
      </c>
      <c r="H1563" s="2">
        <f t="shared" si="601"/>
        <v>2.5316455696202531E-2</v>
      </c>
      <c r="I1563" s="2"/>
      <c r="J1563" s="2">
        <f t="shared" si="606"/>
        <v>0.43521965748324648</v>
      </c>
      <c r="K1563" s="2">
        <f t="shared" si="607"/>
        <v>0.40990320178704392</v>
      </c>
      <c r="L1563" s="2">
        <f t="shared" si="608"/>
        <v>0.15078183172002979</v>
      </c>
      <c r="M1563" s="2">
        <f t="shared" si="609"/>
        <v>4.0953090096797484E-3</v>
      </c>
      <c r="N1563" s="1">
        <v>1169</v>
      </c>
      <c r="O1563" s="1">
        <v>1101</v>
      </c>
      <c r="P1563" s="1">
        <v>405</v>
      </c>
      <c r="Q1563" s="1">
        <v>11</v>
      </c>
      <c r="AN1563" s="7">
        <f>IF(Q1563&gt;0,RANK(Q1563,(N1563:P1563,Q1563:AL1563)),0)</f>
        <v>4</v>
      </c>
      <c r="AO1563" s="7">
        <f>IF(R1563&gt;0,RANK(R1563,(N1563:P1563,Q1563:AL1563)),0)</f>
        <v>0</v>
      </c>
      <c r="AP1563" s="7">
        <f>IF(S1563&gt;0,RANK(S1563,(N1563:P1563,Q1563:AL1563)),0)</f>
        <v>0</v>
      </c>
      <c r="AQ1563" s="7">
        <f>IF(T1563&gt;0,RANK(T1563,(N1563:P1563,Q1563:AL1563)),0)</f>
        <v>0</v>
      </c>
      <c r="AR1563" s="2">
        <f t="shared" si="610"/>
        <v>4.0953090096798213E-3</v>
      </c>
      <c r="AS1563" s="2">
        <f t="shared" si="611"/>
        <v>0</v>
      </c>
      <c r="AT1563" s="2">
        <f t="shared" si="612"/>
        <v>0</v>
      </c>
      <c r="AU1563" s="2">
        <f t="shared" si="613"/>
        <v>0</v>
      </c>
      <c r="AW1563" t="s">
        <v>218</v>
      </c>
      <c r="AX1563" t="s">
        <v>2939</v>
      </c>
      <c r="AY1563">
        <v>8</v>
      </c>
      <c r="BA1563" s="127">
        <v>29</v>
      </c>
      <c r="BB1563" s="130">
        <v>37</v>
      </c>
      <c r="BC1563" s="131">
        <f t="shared" si="603"/>
        <v>29037</v>
      </c>
      <c r="BE1563" s="7" t="s">
        <v>3271</v>
      </c>
    </row>
    <row r="1564" spans="1:57" hidden="1" outlineLevel="1" x14ac:dyDescent="0.2">
      <c r="A1564" t="s">
        <v>1130</v>
      </c>
      <c r="B1564" t="s">
        <v>2939</v>
      </c>
      <c r="C1564" s="1">
        <f t="shared" si="604"/>
        <v>29905</v>
      </c>
      <c r="D1564" s="7">
        <f>RANK(N1564,(N1564:P1564,Q1564:AL1564))</f>
        <v>2</v>
      </c>
      <c r="E1564" s="7">
        <f>RANK(O1564,(N1564:P1564,Q1564:AL1564))</f>
        <v>1</v>
      </c>
      <c r="F1564" s="7">
        <f>IF(P1564&gt;0,RANK(P1564,(N1564:P1564,Q1564:AL1564)),0)</f>
        <v>3</v>
      </c>
      <c r="G1564" s="1">
        <f t="shared" si="605"/>
        <v>103</v>
      </c>
      <c r="H1564" s="2">
        <f t="shared" si="601"/>
        <v>3.4442400936298277E-3</v>
      </c>
      <c r="I1564" s="2"/>
      <c r="J1564" s="2">
        <f t="shared" si="606"/>
        <v>0.34261829125564286</v>
      </c>
      <c r="K1564" s="2">
        <f t="shared" si="607"/>
        <v>0.34606253134927267</v>
      </c>
      <c r="L1564" s="2">
        <f t="shared" si="608"/>
        <v>0.30817589031934461</v>
      </c>
      <c r="M1564" s="2">
        <f t="shared" si="609"/>
        <v>3.143287075739909E-3</v>
      </c>
      <c r="N1564" s="1">
        <v>10246</v>
      </c>
      <c r="O1564" s="1">
        <v>10349</v>
      </c>
      <c r="P1564" s="1">
        <v>9216</v>
      </c>
      <c r="Q1564" s="1">
        <v>94</v>
      </c>
      <c r="AN1564" s="7">
        <f>IF(Q1564&gt;0,RANK(Q1564,(N1564:P1564,Q1564:AL1564)),0)</f>
        <v>4</v>
      </c>
      <c r="AO1564" s="7">
        <f>IF(R1564&gt;0,RANK(R1564,(N1564:P1564,Q1564:AL1564)),0)</f>
        <v>0</v>
      </c>
      <c r="AP1564" s="7">
        <f>IF(S1564&gt;0,RANK(S1564,(N1564:P1564,Q1564:AL1564)),0)</f>
        <v>0</v>
      </c>
      <c r="AQ1564" s="7">
        <f>IF(T1564&gt;0,RANK(T1564,(N1564:P1564,Q1564:AL1564)),0)</f>
        <v>0</v>
      </c>
      <c r="AR1564" s="2">
        <f t="shared" si="610"/>
        <v>3.143287075739843E-3</v>
      </c>
      <c r="AS1564" s="2">
        <f t="shared" si="611"/>
        <v>0</v>
      </c>
      <c r="AT1564" s="2">
        <f t="shared" si="612"/>
        <v>0</v>
      </c>
      <c r="AU1564" s="2">
        <f t="shared" si="613"/>
        <v>0</v>
      </c>
      <c r="AW1564" t="s">
        <v>1130</v>
      </c>
      <c r="AX1564" t="s">
        <v>2939</v>
      </c>
      <c r="AY1564">
        <v>4</v>
      </c>
      <c r="BA1564" s="127">
        <v>29</v>
      </c>
      <c r="BB1564" s="130">
        <v>39</v>
      </c>
      <c r="BC1564" s="131">
        <f t="shared" si="603"/>
        <v>29039</v>
      </c>
      <c r="BE1564" s="7" t="s">
        <v>3271</v>
      </c>
    </row>
    <row r="1565" spans="1:57" hidden="1" outlineLevel="1" x14ac:dyDescent="0.2">
      <c r="A1565" t="s">
        <v>437</v>
      </c>
      <c r="B1565" t="s">
        <v>2939</v>
      </c>
      <c r="C1565" s="1">
        <f t="shared" si="604"/>
        <v>5339</v>
      </c>
      <c r="D1565" s="7">
        <f>RANK(N1565,(N1565:P1565,Q1565:AL1565))</f>
        <v>2</v>
      </c>
      <c r="E1565" s="7">
        <f>RANK(O1565,(N1565:P1565,Q1565:AL1565))</f>
        <v>1</v>
      </c>
      <c r="F1565" s="7">
        <f>IF(P1565&gt;0,RANK(P1565,(N1565:P1565,Q1565:AL1565)),0)</f>
        <v>3</v>
      </c>
      <c r="G1565" s="1">
        <f t="shared" si="605"/>
        <v>21</v>
      </c>
      <c r="H1565" s="2">
        <f t="shared" si="601"/>
        <v>3.9333208466004873E-3</v>
      </c>
      <c r="I1565" s="2"/>
      <c r="J1565" s="2">
        <f t="shared" si="606"/>
        <v>0.38658924892301927</v>
      </c>
      <c r="K1565" s="2">
        <f t="shared" si="607"/>
        <v>0.3905225697696198</v>
      </c>
      <c r="L1565" s="2">
        <f t="shared" si="608"/>
        <v>0.21970406443154147</v>
      </c>
      <c r="M1565" s="2">
        <f t="shared" si="609"/>
        <v>3.1841168758194593E-3</v>
      </c>
      <c r="N1565" s="1">
        <v>2064</v>
      </c>
      <c r="O1565" s="1">
        <v>2085</v>
      </c>
      <c r="P1565" s="1">
        <v>1173</v>
      </c>
      <c r="Q1565" s="1">
        <v>17</v>
      </c>
      <c r="AN1565" s="7">
        <f>IF(Q1565&gt;0,RANK(Q1565,(N1565:P1565,Q1565:AL1565)),0)</f>
        <v>4</v>
      </c>
      <c r="AO1565" s="7">
        <f>IF(R1565&gt;0,RANK(R1565,(N1565:P1565,Q1565:AL1565)),0)</f>
        <v>0</v>
      </c>
      <c r="AP1565" s="7">
        <f>IF(S1565&gt;0,RANK(S1565,(N1565:P1565,Q1565:AL1565)),0)</f>
        <v>0</v>
      </c>
      <c r="AQ1565" s="7">
        <f>IF(T1565&gt;0,RANK(T1565,(N1565:P1565,Q1565:AL1565)),0)</f>
        <v>0</v>
      </c>
      <c r="AR1565" s="2">
        <f t="shared" si="610"/>
        <v>3.184116875819442E-3</v>
      </c>
      <c r="AS1565" s="2">
        <f t="shared" si="611"/>
        <v>0</v>
      </c>
      <c r="AT1565" s="2">
        <f t="shared" si="612"/>
        <v>0</v>
      </c>
      <c r="AU1565" s="2">
        <f t="shared" si="613"/>
        <v>0</v>
      </c>
      <c r="AW1565" t="s">
        <v>437</v>
      </c>
      <c r="AX1565" t="s">
        <v>2939</v>
      </c>
      <c r="AY1565">
        <v>7</v>
      </c>
      <c r="BA1565" s="127">
        <v>29</v>
      </c>
      <c r="BB1565" s="130">
        <v>41</v>
      </c>
      <c r="BC1565" s="131">
        <f t="shared" si="603"/>
        <v>29041</v>
      </c>
      <c r="BE1565" s="7" t="s">
        <v>3271</v>
      </c>
    </row>
    <row r="1566" spans="1:57" hidden="1" outlineLevel="1" x14ac:dyDescent="0.2">
      <c r="A1566" t="s">
        <v>1541</v>
      </c>
      <c r="B1566" t="s">
        <v>2939</v>
      </c>
      <c r="C1566" s="1">
        <f t="shared" si="604"/>
        <v>4601</v>
      </c>
      <c r="D1566" s="7">
        <f>RANK(N1566,(N1566:P1566,Q1566:AL1566))</f>
        <v>1</v>
      </c>
      <c r="E1566" s="7">
        <f>RANK(O1566,(N1566:P1566,Q1566:AL1566))</f>
        <v>2</v>
      </c>
      <c r="F1566" s="7">
        <f>IF(P1566&gt;0,RANK(P1566,(N1566:P1566,Q1566:AL1566)),0)</f>
        <v>3</v>
      </c>
      <c r="G1566" s="1">
        <f t="shared" si="605"/>
        <v>763</v>
      </c>
      <c r="H1566" s="2">
        <f t="shared" si="601"/>
        <v>0.16583351445337971</v>
      </c>
      <c r="I1566" s="2"/>
      <c r="J1566" s="2">
        <f t="shared" si="606"/>
        <v>0.46533362312540755</v>
      </c>
      <c r="K1566" s="2">
        <f t="shared" si="607"/>
        <v>0.29950010867202781</v>
      </c>
      <c r="L1566" s="2">
        <f t="shared" si="608"/>
        <v>0.23190610736796349</v>
      </c>
      <c r="M1566" s="2">
        <f t="shared" si="609"/>
        <v>3.2601608346012056E-3</v>
      </c>
      <c r="N1566" s="1">
        <v>2141</v>
      </c>
      <c r="O1566" s="1">
        <v>1378</v>
      </c>
      <c r="P1566" s="1">
        <v>1067</v>
      </c>
      <c r="Q1566" s="1">
        <v>15</v>
      </c>
      <c r="AN1566" s="7">
        <f>IF(Q1566&gt;0,RANK(Q1566,(N1566:P1566,Q1566:AL1566)),0)</f>
        <v>4</v>
      </c>
      <c r="AO1566" s="7">
        <f>IF(R1566&gt;0,RANK(R1566,(N1566:P1566,Q1566:AL1566)),0)</f>
        <v>0</v>
      </c>
      <c r="AP1566" s="7">
        <f>IF(S1566&gt;0,RANK(S1566,(N1566:P1566,Q1566:AL1566)),0)</f>
        <v>0</v>
      </c>
      <c r="AQ1566" s="7">
        <f>IF(T1566&gt;0,RANK(T1566,(N1566:P1566,Q1566:AL1566)),0)</f>
        <v>0</v>
      </c>
      <c r="AR1566" s="2">
        <f t="shared" si="610"/>
        <v>3.2601608346011736E-3</v>
      </c>
      <c r="AS1566" s="2">
        <f t="shared" si="611"/>
        <v>0</v>
      </c>
      <c r="AT1566" s="2">
        <f t="shared" si="612"/>
        <v>0</v>
      </c>
      <c r="AU1566" s="2">
        <f t="shared" si="613"/>
        <v>0</v>
      </c>
      <c r="AW1566" t="s">
        <v>1541</v>
      </c>
      <c r="AX1566" t="s">
        <v>2939</v>
      </c>
      <c r="AY1566">
        <v>6</v>
      </c>
      <c r="BA1566" s="127">
        <v>29</v>
      </c>
      <c r="BB1566" s="130">
        <v>43</v>
      </c>
      <c r="BC1566" s="131">
        <f t="shared" si="603"/>
        <v>29043</v>
      </c>
      <c r="BE1566" s="7" t="s">
        <v>3271</v>
      </c>
    </row>
    <row r="1567" spans="1:57" hidden="1" outlineLevel="1" x14ac:dyDescent="0.2">
      <c r="A1567" t="s">
        <v>2177</v>
      </c>
      <c r="B1567" t="s">
        <v>2939</v>
      </c>
      <c r="C1567" s="1">
        <f t="shared" si="604"/>
        <v>17145</v>
      </c>
      <c r="D1567" s="7">
        <f>RANK(N1567,(N1567:P1567,Q1567:AL1567))</f>
        <v>2</v>
      </c>
      <c r="E1567" s="7">
        <f>RANK(O1567,(N1567:P1567,Q1567:AL1567))</f>
        <v>1</v>
      </c>
      <c r="F1567" s="7">
        <f>IF(P1567&gt;0,RANK(P1567,(N1567:P1567,Q1567:AL1567)),0)</f>
        <v>3</v>
      </c>
      <c r="G1567" s="1">
        <f t="shared" si="605"/>
        <v>1180</v>
      </c>
      <c r="H1567" s="2">
        <f t="shared" si="601"/>
        <v>6.8824730242053073E-2</v>
      </c>
      <c r="I1567" s="2"/>
      <c r="J1567" s="2">
        <f t="shared" si="606"/>
        <v>0.36407115777194515</v>
      </c>
      <c r="K1567" s="2">
        <f t="shared" si="607"/>
        <v>0.43289588801399825</v>
      </c>
      <c r="L1567" s="2">
        <f t="shared" si="608"/>
        <v>0.19959171770195391</v>
      </c>
      <c r="M1567" s="2">
        <f t="shared" si="609"/>
        <v>3.4412365121027355E-3</v>
      </c>
      <c r="N1567" s="1">
        <v>6242</v>
      </c>
      <c r="O1567" s="1">
        <v>7422</v>
      </c>
      <c r="P1567" s="1">
        <v>3422</v>
      </c>
      <c r="Q1567" s="1">
        <v>59</v>
      </c>
      <c r="AN1567" s="7">
        <f>IF(Q1567&gt;0,RANK(Q1567,(N1567:P1567,Q1567:AL1567)),0)</f>
        <v>4</v>
      </c>
      <c r="AO1567" s="7">
        <f>IF(R1567&gt;0,RANK(R1567,(N1567:P1567,Q1567:AL1567)),0)</f>
        <v>0</v>
      </c>
      <c r="AP1567" s="7">
        <f>IF(S1567&gt;0,RANK(S1567,(N1567:P1567,Q1567:AL1567)),0)</f>
        <v>0</v>
      </c>
      <c r="AQ1567" s="7">
        <f>IF(T1567&gt;0,RANK(T1567,(N1567:P1567,Q1567:AL1567)),0)</f>
        <v>0</v>
      </c>
      <c r="AR1567" s="2">
        <f t="shared" si="610"/>
        <v>3.441236512102654E-3</v>
      </c>
      <c r="AS1567" s="2">
        <f t="shared" si="611"/>
        <v>0</v>
      </c>
      <c r="AT1567" s="2">
        <f t="shared" si="612"/>
        <v>0</v>
      </c>
      <c r="AU1567" s="2">
        <f t="shared" si="613"/>
        <v>0</v>
      </c>
      <c r="AW1567" t="s">
        <v>2177</v>
      </c>
      <c r="AX1567" t="s">
        <v>2939</v>
      </c>
      <c r="AY1567">
        <v>7</v>
      </c>
      <c r="BA1567" s="127">
        <v>29</v>
      </c>
      <c r="BB1567" s="130">
        <v>45</v>
      </c>
      <c r="BC1567" s="131">
        <f t="shared" si="603"/>
        <v>29045</v>
      </c>
      <c r="BE1567" s="7" t="s">
        <v>3271</v>
      </c>
    </row>
    <row r="1568" spans="1:57" hidden="1" outlineLevel="1" x14ac:dyDescent="0.2">
      <c r="A1568" t="s">
        <v>2288</v>
      </c>
      <c r="B1568" t="s">
        <v>2939</v>
      </c>
      <c r="C1568" s="1">
        <f t="shared" si="604"/>
        <v>3584</v>
      </c>
      <c r="D1568" s="7">
        <f>RANK(N1568,(N1568:P1568,Q1568:AL1568))</f>
        <v>1</v>
      </c>
      <c r="E1568" s="7">
        <f>RANK(O1568,(N1568:P1568,Q1568:AL1568))</f>
        <v>2</v>
      </c>
      <c r="F1568" s="7">
        <f>IF(P1568&gt;0,RANK(P1568,(N1568:P1568,Q1568:AL1568)),0)</f>
        <v>3</v>
      </c>
      <c r="G1568" s="1">
        <f t="shared" si="605"/>
        <v>776</v>
      </c>
      <c r="H1568" s="2">
        <f t="shared" si="601"/>
        <v>0.21651785714285715</v>
      </c>
      <c r="I1568" s="2"/>
      <c r="J1568" s="2">
        <f t="shared" si="606"/>
        <v>0.5064174107142857</v>
      </c>
      <c r="K1568" s="2">
        <f t="shared" si="607"/>
        <v>0.28989955357142855</v>
      </c>
      <c r="L1568" s="2">
        <f t="shared" si="608"/>
        <v>0.20228794642857142</v>
      </c>
      <c r="M1568" s="2">
        <f t="shared" si="609"/>
        <v>1.3950892857143293E-3</v>
      </c>
      <c r="N1568" s="1">
        <v>1815</v>
      </c>
      <c r="O1568" s="1">
        <v>1039</v>
      </c>
      <c r="P1568" s="1">
        <v>725</v>
      </c>
      <c r="Q1568" s="1">
        <v>5</v>
      </c>
      <c r="AN1568" s="7">
        <f>IF(Q1568&gt;0,RANK(Q1568,(N1568:P1568,Q1568:AL1568)),0)</f>
        <v>4</v>
      </c>
      <c r="AO1568" s="7">
        <f>IF(R1568&gt;0,RANK(R1568,(N1568:P1568,Q1568:AL1568)),0)</f>
        <v>0</v>
      </c>
      <c r="AP1568" s="7">
        <f>IF(S1568&gt;0,RANK(S1568,(N1568:P1568,Q1568:AL1568)),0)</f>
        <v>0</v>
      </c>
      <c r="AQ1568" s="7">
        <f>IF(T1568&gt;0,RANK(T1568,(N1568:P1568,Q1568:AL1568)),0)</f>
        <v>0</v>
      </c>
      <c r="AR1568" s="2">
        <f t="shared" si="610"/>
        <v>1.3950892857142857E-3</v>
      </c>
      <c r="AS1568" s="2">
        <f t="shared" si="611"/>
        <v>0</v>
      </c>
      <c r="AT1568" s="2">
        <f t="shared" si="612"/>
        <v>0</v>
      </c>
      <c r="AU1568" s="2">
        <f t="shared" si="613"/>
        <v>0</v>
      </c>
      <c r="AW1568" t="s">
        <v>2288</v>
      </c>
      <c r="AX1568" t="s">
        <v>2939</v>
      </c>
      <c r="AY1568">
        <v>9</v>
      </c>
      <c r="BA1568" s="127">
        <v>29</v>
      </c>
      <c r="BB1568" s="130">
        <v>47</v>
      </c>
      <c r="BC1568" s="131">
        <f t="shared" si="603"/>
        <v>29047</v>
      </c>
      <c r="BE1568" s="7" t="s">
        <v>3271</v>
      </c>
    </row>
    <row r="1569" spans="1:57" hidden="1" outlineLevel="1" x14ac:dyDescent="0.2">
      <c r="A1569" t="s">
        <v>2437</v>
      </c>
      <c r="B1569" t="s">
        <v>2939</v>
      </c>
      <c r="C1569" s="1">
        <f t="shared" si="604"/>
        <v>75778</v>
      </c>
      <c r="D1569" s="7">
        <f>RANK(N1569,(N1569:P1569,Q1569:AL1569))</f>
        <v>1</v>
      </c>
      <c r="E1569" s="7">
        <f>RANK(O1569,(N1569:P1569,Q1569:AL1569))</f>
        <v>2</v>
      </c>
      <c r="F1569" s="7">
        <f>IF(P1569&gt;0,RANK(P1569,(N1569:P1569,Q1569:AL1569)),0)</f>
        <v>3</v>
      </c>
      <c r="G1569" s="1">
        <f t="shared" si="605"/>
        <v>6767</v>
      </c>
      <c r="H1569" s="2">
        <f t="shared" si="601"/>
        <v>8.9300324632479083E-2</v>
      </c>
      <c r="I1569" s="2"/>
      <c r="J1569" s="2">
        <f t="shared" si="606"/>
        <v>0.40334925704030195</v>
      </c>
      <c r="K1569" s="2">
        <f t="shared" si="607"/>
        <v>0.31404893240782283</v>
      </c>
      <c r="L1569" s="2">
        <f t="shared" si="608"/>
        <v>0.27647866135289928</v>
      </c>
      <c r="M1569" s="2">
        <f t="shared" si="609"/>
        <v>6.1231491989759967E-3</v>
      </c>
      <c r="N1569" s="1">
        <v>30565</v>
      </c>
      <c r="O1569" s="1">
        <v>23798</v>
      </c>
      <c r="P1569" s="1">
        <v>20951</v>
      </c>
      <c r="Q1569" s="1">
        <v>464</v>
      </c>
      <c r="AN1569" s="7">
        <f>IF(Q1569&gt;0,RANK(Q1569,(N1569:P1569,Q1569:AL1569)),0)</f>
        <v>4</v>
      </c>
      <c r="AO1569" s="7">
        <f>IF(R1569&gt;0,RANK(R1569,(N1569:P1569,Q1569:AL1569)),0)</f>
        <v>0</v>
      </c>
      <c r="AP1569" s="7">
        <f>IF(S1569&gt;0,RANK(S1569,(N1569:P1569,Q1569:AL1569)),0)</f>
        <v>0</v>
      </c>
      <c r="AQ1569" s="7">
        <f>IF(T1569&gt;0,RANK(T1569,(N1569:P1569,Q1569:AL1569)),0)</f>
        <v>0</v>
      </c>
      <c r="AR1569" s="2">
        <f t="shared" si="610"/>
        <v>6.123149198975956E-3</v>
      </c>
      <c r="AS1569" s="2">
        <f t="shared" si="611"/>
        <v>0</v>
      </c>
      <c r="AT1569" s="2">
        <f t="shared" si="612"/>
        <v>0</v>
      </c>
      <c r="AU1569" s="2">
        <f t="shared" si="613"/>
        <v>0</v>
      </c>
      <c r="AW1569" t="s">
        <v>2437</v>
      </c>
      <c r="AX1569" t="s">
        <v>2939</v>
      </c>
      <c r="AY1569">
        <v>6</v>
      </c>
      <c r="BA1569" s="127">
        <v>29</v>
      </c>
      <c r="BB1569" s="130">
        <v>49</v>
      </c>
      <c r="BC1569" s="131">
        <f t="shared" si="603"/>
        <v>29049</v>
      </c>
      <c r="BE1569" s="7" t="s">
        <v>3271</v>
      </c>
    </row>
    <row r="1570" spans="1:57" hidden="1" outlineLevel="1" x14ac:dyDescent="0.2">
      <c r="A1570" t="s">
        <v>1368</v>
      </c>
      <c r="B1570" t="s">
        <v>2939</v>
      </c>
      <c r="C1570" s="1">
        <f t="shared" si="604"/>
        <v>8228</v>
      </c>
      <c r="D1570" s="7">
        <f>RANK(N1570,(N1570:P1570,Q1570:AL1570))</f>
        <v>1</v>
      </c>
      <c r="E1570" s="7">
        <f>RANK(O1570,(N1570:P1570,Q1570:AL1570))</f>
        <v>3</v>
      </c>
      <c r="F1570" s="7">
        <f>IF(P1570&gt;0,RANK(P1570,(N1570:P1570,Q1570:AL1570)),0)</f>
        <v>2</v>
      </c>
      <c r="G1570" s="1">
        <f t="shared" si="605"/>
        <v>977</v>
      </c>
      <c r="H1570" s="2">
        <f t="shared" si="601"/>
        <v>0.11874088478366553</v>
      </c>
      <c r="I1570" s="2"/>
      <c r="J1570" s="2">
        <f t="shared" si="606"/>
        <v>0.41322314049586778</v>
      </c>
      <c r="K1570" s="2">
        <f t="shared" si="607"/>
        <v>0.29059309674282935</v>
      </c>
      <c r="L1570" s="2">
        <f t="shared" si="608"/>
        <v>0.29448225571220221</v>
      </c>
      <c r="M1570" s="2">
        <f t="shared" si="609"/>
        <v>1.7015070491007145E-3</v>
      </c>
      <c r="N1570" s="1">
        <v>3400</v>
      </c>
      <c r="O1570" s="1">
        <v>2391</v>
      </c>
      <c r="P1570" s="1">
        <v>2423</v>
      </c>
      <c r="Q1570" s="1">
        <v>14</v>
      </c>
      <c r="AN1570" s="7">
        <f>IF(Q1570&gt;0,RANK(Q1570,(N1570:P1570,Q1570:AL1570)),0)</f>
        <v>4</v>
      </c>
      <c r="AO1570" s="7">
        <f>IF(R1570&gt;0,RANK(R1570,(N1570:P1570,Q1570:AL1570)),0)</f>
        <v>0</v>
      </c>
      <c r="AP1570" s="7">
        <f>IF(S1570&gt;0,RANK(S1570,(N1570:P1570,Q1570:AL1570)),0)</f>
        <v>0</v>
      </c>
      <c r="AQ1570" s="7">
        <f>IF(T1570&gt;0,RANK(T1570,(N1570:P1570,Q1570:AL1570)),0)</f>
        <v>0</v>
      </c>
      <c r="AR1570" s="2">
        <f t="shared" si="610"/>
        <v>1.7015070491006321E-3</v>
      </c>
      <c r="AS1570" s="2">
        <f t="shared" si="611"/>
        <v>0</v>
      </c>
      <c r="AT1570" s="2">
        <f t="shared" si="612"/>
        <v>0</v>
      </c>
      <c r="AU1570" s="2">
        <f t="shared" si="613"/>
        <v>0</v>
      </c>
      <c r="AW1570" t="s">
        <v>1368</v>
      </c>
      <c r="AX1570" t="s">
        <v>2939</v>
      </c>
      <c r="AY1570">
        <v>6</v>
      </c>
      <c r="BA1570" s="127">
        <v>29</v>
      </c>
      <c r="BB1570" s="130">
        <v>51</v>
      </c>
      <c r="BC1570" s="131">
        <f t="shared" si="603"/>
        <v>29051</v>
      </c>
      <c r="BE1570" s="7" t="s">
        <v>3271</v>
      </c>
    </row>
    <row r="1571" spans="1:57" hidden="1" outlineLevel="1" x14ac:dyDescent="0.2">
      <c r="A1571" t="s">
        <v>1542</v>
      </c>
      <c r="B1571" t="s">
        <v>2939</v>
      </c>
      <c r="C1571" s="1">
        <f t="shared" si="604"/>
        <v>31304</v>
      </c>
      <c r="D1571" s="7">
        <f>RANK(N1571,(N1571:P1571,Q1571:AL1571))</f>
        <v>2</v>
      </c>
      <c r="E1571" s="7">
        <f>RANK(O1571,(N1571:P1571,Q1571:AL1571))</f>
        <v>1</v>
      </c>
      <c r="F1571" s="7">
        <f>IF(P1571&gt;0,RANK(P1571,(N1571:P1571,Q1571:AL1571)),0)</f>
        <v>3</v>
      </c>
      <c r="G1571" s="1">
        <f t="shared" si="605"/>
        <v>5069</v>
      </c>
      <c r="H1571" s="2">
        <f t="shared" si="601"/>
        <v>0.16192818809097878</v>
      </c>
      <c r="I1571" s="2"/>
      <c r="J1571" s="2">
        <f t="shared" si="606"/>
        <v>0.32586889854331713</v>
      </c>
      <c r="K1571" s="2">
        <f t="shared" si="607"/>
        <v>0.48779708663429594</v>
      </c>
      <c r="L1571" s="2">
        <f t="shared" si="608"/>
        <v>0.18432149246102736</v>
      </c>
      <c r="M1571" s="2">
        <f t="shared" si="609"/>
        <v>2.01252236135957E-3</v>
      </c>
      <c r="N1571" s="1">
        <v>10201</v>
      </c>
      <c r="O1571" s="1">
        <v>15270</v>
      </c>
      <c r="P1571" s="1">
        <v>5770</v>
      </c>
      <c r="Q1571" s="1">
        <v>63</v>
      </c>
      <c r="AN1571" s="7">
        <f>IF(Q1571&gt;0,RANK(Q1571,(N1571:P1571,Q1571:AL1571)),0)</f>
        <v>4</v>
      </c>
      <c r="AO1571" s="7">
        <f>IF(R1571&gt;0,RANK(R1571,(N1571:P1571,Q1571:AL1571)),0)</f>
        <v>0</v>
      </c>
      <c r="AP1571" s="7">
        <f>IF(S1571&gt;0,RANK(S1571,(N1571:P1571,Q1571:AL1571)),0)</f>
        <v>0</v>
      </c>
      <c r="AQ1571" s="7">
        <f>IF(T1571&gt;0,RANK(T1571,(N1571:P1571,Q1571:AL1571)),0)</f>
        <v>0</v>
      </c>
      <c r="AR1571" s="2">
        <f t="shared" si="610"/>
        <v>2.0125223613595708E-3</v>
      </c>
      <c r="AS1571" s="2">
        <f t="shared" si="611"/>
        <v>0</v>
      </c>
      <c r="AT1571" s="2">
        <f t="shared" si="612"/>
        <v>0</v>
      </c>
      <c r="AU1571" s="2">
        <f t="shared" si="613"/>
        <v>0</v>
      </c>
      <c r="AW1571" t="s">
        <v>1542</v>
      </c>
      <c r="AX1571" t="s">
        <v>2939</v>
      </c>
      <c r="AY1571">
        <v>4</v>
      </c>
      <c r="BA1571" s="127">
        <v>29</v>
      </c>
      <c r="BB1571" s="130">
        <v>53</v>
      </c>
      <c r="BC1571" s="131">
        <f t="shared" si="603"/>
        <v>29053</v>
      </c>
      <c r="BE1571" s="7" t="s">
        <v>3271</v>
      </c>
    </row>
    <row r="1572" spans="1:57" hidden="1" outlineLevel="1" x14ac:dyDescent="0.2">
      <c r="A1572" t="s">
        <v>2870</v>
      </c>
      <c r="B1572" t="s">
        <v>2939</v>
      </c>
      <c r="C1572" s="1">
        <f t="shared" si="604"/>
        <v>7339</v>
      </c>
      <c r="D1572" s="7">
        <f>RANK(N1572,(N1572:P1572,Q1572:AL1572))</f>
        <v>2</v>
      </c>
      <c r="E1572" s="7">
        <f>RANK(O1572,(N1572:P1572,Q1572:AL1572))</f>
        <v>1</v>
      </c>
      <c r="F1572" s="7">
        <f>IF(P1572&gt;0,RANK(P1572,(N1572:P1572,Q1572:AL1572)),0)</f>
        <v>3</v>
      </c>
      <c r="G1572" s="1">
        <f t="shared" si="605"/>
        <v>158</v>
      </c>
      <c r="H1572" s="2">
        <f t="shared" si="601"/>
        <v>2.1528818640141709E-2</v>
      </c>
      <c r="I1572" s="2"/>
      <c r="J1572" s="2">
        <f t="shared" si="606"/>
        <v>0.36912385883635374</v>
      </c>
      <c r="K1572" s="2">
        <f t="shared" si="607"/>
        <v>0.39065267747649546</v>
      </c>
      <c r="L1572" s="2">
        <f t="shared" si="608"/>
        <v>0.23640823000408775</v>
      </c>
      <c r="M1572" s="2">
        <f t="shared" si="609"/>
        <v>3.8152336830631073E-3</v>
      </c>
      <c r="N1572" s="1">
        <v>2709</v>
      </c>
      <c r="O1572" s="1">
        <v>2867</v>
      </c>
      <c r="P1572" s="1">
        <v>1735</v>
      </c>
      <c r="Q1572" s="1">
        <v>28</v>
      </c>
      <c r="AN1572" s="7">
        <f>IF(Q1572&gt;0,RANK(Q1572,(N1572:P1572,Q1572:AL1572)),0)</f>
        <v>4</v>
      </c>
      <c r="AO1572" s="7">
        <f>IF(R1572&gt;0,RANK(R1572,(N1572:P1572,Q1572:AL1572)),0)</f>
        <v>0</v>
      </c>
      <c r="AP1572" s="7">
        <f>IF(S1572&gt;0,RANK(S1572,(N1572:P1572,Q1572:AL1572)),0)</f>
        <v>0</v>
      </c>
      <c r="AQ1572" s="7">
        <f>IF(T1572&gt;0,RANK(T1572,(N1572:P1572,Q1572:AL1572)),0)</f>
        <v>0</v>
      </c>
      <c r="AR1572" s="2">
        <f t="shared" si="610"/>
        <v>3.8152336830630878E-3</v>
      </c>
      <c r="AS1572" s="2">
        <f t="shared" si="611"/>
        <v>0</v>
      </c>
      <c r="AT1572" s="2">
        <f t="shared" si="612"/>
        <v>0</v>
      </c>
      <c r="AU1572" s="2">
        <f t="shared" si="613"/>
        <v>0</v>
      </c>
      <c r="AW1572" t="s">
        <v>2870</v>
      </c>
      <c r="AX1572" t="s">
        <v>2939</v>
      </c>
      <c r="AY1572">
        <v>6</v>
      </c>
      <c r="BA1572" s="127">
        <v>29</v>
      </c>
      <c r="BB1572" s="130">
        <v>55</v>
      </c>
      <c r="BC1572" s="131">
        <f t="shared" si="603"/>
        <v>29055</v>
      </c>
      <c r="BE1572" s="7" t="s">
        <v>3271</v>
      </c>
    </row>
    <row r="1573" spans="1:57" hidden="1" outlineLevel="1" x14ac:dyDescent="0.2">
      <c r="A1573" t="s">
        <v>1437</v>
      </c>
      <c r="B1573" t="s">
        <v>2939</v>
      </c>
      <c r="C1573" s="1">
        <f t="shared" si="604"/>
        <v>8385</v>
      </c>
      <c r="D1573" s="7">
        <f>RANK(N1573,(N1573:P1573,Q1573:AL1573))</f>
        <v>1</v>
      </c>
      <c r="E1573" s="7">
        <f>RANK(O1573,(N1573:P1573,Q1573:AL1573))</f>
        <v>2</v>
      </c>
      <c r="F1573" s="7">
        <f>IF(P1573&gt;0,RANK(P1573,(N1573:P1573,Q1573:AL1573)),0)</f>
        <v>3</v>
      </c>
      <c r="G1573" s="1">
        <f t="shared" si="605"/>
        <v>684</v>
      </c>
      <c r="H1573" s="2">
        <f t="shared" si="601"/>
        <v>8.1574239713774602E-2</v>
      </c>
      <c r="I1573" s="2"/>
      <c r="J1573" s="2">
        <f t="shared" si="606"/>
        <v>0.419200954084675</v>
      </c>
      <c r="K1573" s="2">
        <f t="shared" si="607"/>
        <v>0.33762671437090042</v>
      </c>
      <c r="L1573" s="2">
        <f t="shared" si="608"/>
        <v>0.23875968992248062</v>
      </c>
      <c r="M1573" s="2">
        <f t="shared" si="609"/>
        <v>4.412641621943908E-3</v>
      </c>
      <c r="N1573" s="1">
        <v>3515</v>
      </c>
      <c r="O1573" s="1">
        <v>2831</v>
      </c>
      <c r="P1573" s="1">
        <v>2002</v>
      </c>
      <c r="Q1573" s="1">
        <v>37</v>
      </c>
      <c r="AN1573" s="7">
        <f>IF(Q1573&gt;0,RANK(Q1573,(N1573:P1573,Q1573:AL1573)),0)</f>
        <v>4</v>
      </c>
      <c r="AO1573" s="7">
        <f>IF(R1573&gt;0,RANK(R1573,(N1573:P1573,Q1573:AL1573)),0)</f>
        <v>0</v>
      </c>
      <c r="AP1573" s="7">
        <f>IF(S1573&gt;0,RANK(S1573,(N1573:P1573,Q1573:AL1573)),0)</f>
        <v>0</v>
      </c>
      <c r="AQ1573" s="7">
        <f>IF(T1573&gt;0,RANK(T1573,(N1573:P1573,Q1573:AL1573)),0)</f>
        <v>0</v>
      </c>
      <c r="AR1573" s="2">
        <f t="shared" si="610"/>
        <v>4.4126416219439479E-3</v>
      </c>
      <c r="AS1573" s="2">
        <f t="shared" si="611"/>
        <v>0</v>
      </c>
      <c r="AT1573" s="2">
        <f t="shared" si="612"/>
        <v>0</v>
      </c>
      <c r="AU1573" s="2">
        <f t="shared" si="613"/>
        <v>0</v>
      </c>
      <c r="AW1573" t="s">
        <v>1437</v>
      </c>
      <c r="AX1573" t="s">
        <v>2939</v>
      </c>
      <c r="AY1573">
        <v>8</v>
      </c>
      <c r="BA1573" s="127">
        <v>29</v>
      </c>
      <c r="BB1573" s="130">
        <v>57</v>
      </c>
      <c r="BC1573" s="131">
        <f t="shared" si="603"/>
        <v>29057</v>
      </c>
      <c r="BE1573" s="7" t="s">
        <v>3271</v>
      </c>
    </row>
    <row r="1574" spans="1:57" hidden="1" outlineLevel="1" x14ac:dyDescent="0.2">
      <c r="A1574" t="s">
        <v>2652</v>
      </c>
      <c r="B1574" t="s">
        <v>2939</v>
      </c>
      <c r="C1574" s="1">
        <f t="shared" si="604"/>
        <v>3751</v>
      </c>
      <c r="D1574" s="7">
        <f>RANK(N1574,(N1574:P1574,Q1574:AL1574))</f>
        <v>2</v>
      </c>
      <c r="E1574" s="7">
        <f>RANK(O1574,(N1574:P1574,Q1574:AL1574))</f>
        <v>1</v>
      </c>
      <c r="F1574" s="7">
        <f>IF(P1574&gt;0,RANK(P1574,(N1574:P1574,Q1574:AL1574)),0)</f>
        <v>3</v>
      </c>
      <c r="G1574" s="1">
        <f t="shared" si="605"/>
        <v>245</v>
      </c>
      <c r="H1574" s="2">
        <f t="shared" si="601"/>
        <v>6.5315915755798454E-2</v>
      </c>
      <c r="I1574" s="2"/>
      <c r="J1574" s="2">
        <f t="shared" si="606"/>
        <v>0.35510530525193285</v>
      </c>
      <c r="K1574" s="2">
        <f t="shared" si="607"/>
        <v>0.42042122100773127</v>
      </c>
      <c r="L1574" s="2">
        <f t="shared" si="608"/>
        <v>0.22234070914422821</v>
      </c>
      <c r="M1574" s="2">
        <f t="shared" si="609"/>
        <v>2.1327645961076724E-3</v>
      </c>
      <c r="N1574" s="1">
        <v>1332</v>
      </c>
      <c r="O1574" s="1">
        <v>1577</v>
      </c>
      <c r="P1574" s="1">
        <v>834</v>
      </c>
      <c r="Q1574" s="1">
        <v>8</v>
      </c>
      <c r="AN1574" s="7">
        <f>IF(Q1574&gt;0,RANK(Q1574,(N1574:P1574,Q1574:AL1574)),0)</f>
        <v>4</v>
      </c>
      <c r="AO1574" s="7">
        <f>IF(R1574&gt;0,RANK(R1574,(N1574:P1574,Q1574:AL1574)),0)</f>
        <v>0</v>
      </c>
      <c r="AP1574" s="7">
        <f>IF(S1574&gt;0,RANK(S1574,(N1574:P1574,Q1574:AL1574)),0)</f>
        <v>0</v>
      </c>
      <c r="AQ1574" s="7">
        <f>IF(T1574&gt;0,RANK(T1574,(N1574:P1574,Q1574:AL1574)),0)</f>
        <v>0</v>
      </c>
      <c r="AR1574" s="2">
        <f t="shared" si="610"/>
        <v>2.1327645961077045E-3</v>
      </c>
      <c r="AS1574" s="2">
        <f t="shared" si="611"/>
        <v>0</v>
      </c>
      <c r="AT1574" s="2">
        <f t="shared" si="612"/>
        <v>0</v>
      </c>
      <c r="AU1574" s="2">
        <f t="shared" si="613"/>
        <v>0</v>
      </c>
      <c r="AW1574" t="s">
        <v>2652</v>
      </c>
      <c r="AX1574" t="s">
        <v>2939</v>
      </c>
      <c r="AY1574">
        <v>7</v>
      </c>
      <c r="BA1574" s="127">
        <v>29</v>
      </c>
      <c r="BB1574" s="130">
        <v>59</v>
      </c>
      <c r="BC1574" s="131">
        <f t="shared" si="603"/>
        <v>29059</v>
      </c>
      <c r="BE1574" s="7" t="s">
        <v>3271</v>
      </c>
    </row>
    <row r="1575" spans="1:57" hidden="1" outlineLevel="1" x14ac:dyDescent="0.2">
      <c r="A1575" t="s">
        <v>1736</v>
      </c>
      <c r="B1575" t="s">
        <v>2939</v>
      </c>
      <c r="C1575" s="1">
        <f t="shared" si="604"/>
        <v>6051</v>
      </c>
      <c r="D1575" s="7">
        <f>RANK(N1575,(N1575:P1575,Q1575:AL1575))</f>
        <v>1</v>
      </c>
      <c r="E1575" s="7">
        <f>RANK(O1575,(N1575:P1575,Q1575:AL1575))</f>
        <v>2</v>
      </c>
      <c r="F1575" s="7">
        <f>IF(P1575&gt;0,RANK(P1575,(N1575:P1575,Q1575:AL1575)),0)</f>
        <v>3</v>
      </c>
      <c r="G1575" s="1">
        <f t="shared" si="605"/>
        <v>417</v>
      </c>
      <c r="H1575" s="2">
        <f t="shared" si="601"/>
        <v>6.8914229053049086E-2</v>
      </c>
      <c r="I1575" s="2"/>
      <c r="J1575" s="2">
        <f t="shared" si="606"/>
        <v>0.418608494463725</v>
      </c>
      <c r="K1575" s="2">
        <f t="shared" si="607"/>
        <v>0.34969426541067594</v>
      </c>
      <c r="L1575" s="2">
        <f t="shared" si="608"/>
        <v>0.23004462072384729</v>
      </c>
      <c r="M1575" s="2">
        <f t="shared" si="609"/>
        <v>1.6526194017518203E-3</v>
      </c>
      <c r="N1575" s="1">
        <v>2533</v>
      </c>
      <c r="O1575" s="1">
        <v>2116</v>
      </c>
      <c r="P1575" s="1">
        <v>1392</v>
      </c>
      <c r="Q1575" s="1">
        <v>10</v>
      </c>
      <c r="AN1575" s="7">
        <f>IF(Q1575&gt;0,RANK(Q1575,(N1575:P1575,Q1575:AL1575)),0)</f>
        <v>4</v>
      </c>
      <c r="AO1575" s="7">
        <f>IF(R1575&gt;0,RANK(R1575,(N1575:P1575,Q1575:AL1575)),0)</f>
        <v>0</v>
      </c>
      <c r="AP1575" s="7">
        <f>IF(S1575&gt;0,RANK(S1575,(N1575:P1575,Q1575:AL1575)),0)</f>
        <v>0</v>
      </c>
      <c r="AQ1575" s="7">
        <f>IF(T1575&gt;0,RANK(T1575,(N1575:P1575,Q1575:AL1575)),0)</f>
        <v>0</v>
      </c>
      <c r="AR1575" s="2">
        <f t="shared" si="610"/>
        <v>1.6526194017517765E-3</v>
      </c>
      <c r="AS1575" s="2">
        <f t="shared" si="611"/>
        <v>0</v>
      </c>
      <c r="AT1575" s="2">
        <f t="shared" si="612"/>
        <v>0</v>
      </c>
      <c r="AU1575" s="2">
        <f t="shared" si="613"/>
        <v>0</v>
      </c>
      <c r="AW1575" t="s">
        <v>1736</v>
      </c>
      <c r="AX1575" t="s">
        <v>2939</v>
      </c>
      <c r="AY1575">
        <v>4</v>
      </c>
      <c r="BA1575" s="127">
        <v>29</v>
      </c>
      <c r="BB1575" s="130">
        <v>61</v>
      </c>
      <c r="BC1575" s="131">
        <f t="shared" si="603"/>
        <v>29061</v>
      </c>
      <c r="BE1575" s="7" t="s">
        <v>3271</v>
      </c>
    </row>
    <row r="1576" spans="1:57" hidden="1" outlineLevel="1" x14ac:dyDescent="0.2">
      <c r="A1576" t="s">
        <v>2704</v>
      </c>
      <c r="B1576" t="s">
        <v>2939</v>
      </c>
      <c r="C1576" s="1">
        <f t="shared" si="604"/>
        <v>3732</v>
      </c>
      <c r="D1576" s="7">
        <f>RANK(N1576,(N1576:P1576,Q1576:AL1576))</f>
        <v>1</v>
      </c>
      <c r="E1576" s="7">
        <f>RANK(O1576,(N1576:P1576,Q1576:AL1576))</f>
        <v>3</v>
      </c>
      <c r="F1576" s="7">
        <f>IF(P1576&gt;0,RANK(P1576,(N1576:P1576,Q1576:AL1576)),0)</f>
        <v>2</v>
      </c>
      <c r="G1576" s="1">
        <f t="shared" si="605"/>
        <v>334</v>
      </c>
      <c r="H1576" s="2">
        <f t="shared" si="601"/>
        <v>8.9496248660235797E-2</v>
      </c>
      <c r="I1576" s="2"/>
      <c r="J1576" s="2">
        <f t="shared" si="606"/>
        <v>0.39576634512325831</v>
      </c>
      <c r="K1576" s="2">
        <f t="shared" si="607"/>
        <v>0.29662379421221863</v>
      </c>
      <c r="L1576" s="2">
        <f t="shared" si="608"/>
        <v>0.3062700964630225</v>
      </c>
      <c r="M1576" s="2">
        <f t="shared" si="609"/>
        <v>1.339764201500615E-3</v>
      </c>
      <c r="N1576" s="1">
        <v>1477</v>
      </c>
      <c r="O1576" s="1">
        <v>1107</v>
      </c>
      <c r="P1576" s="1">
        <v>1143</v>
      </c>
      <c r="Q1576" s="1">
        <v>5</v>
      </c>
      <c r="AN1576" s="7">
        <f>IF(Q1576&gt;0,RANK(Q1576,(N1576:P1576,Q1576:AL1576)),0)</f>
        <v>4</v>
      </c>
      <c r="AO1576" s="7">
        <f>IF(R1576&gt;0,RANK(R1576,(N1576:P1576,Q1576:AL1576)),0)</f>
        <v>0</v>
      </c>
      <c r="AP1576" s="7">
        <f>IF(S1576&gt;0,RANK(S1576,(N1576:P1576,Q1576:AL1576)),0)</f>
        <v>0</v>
      </c>
      <c r="AQ1576" s="7">
        <f>IF(T1576&gt;0,RANK(T1576,(N1576:P1576,Q1576:AL1576)),0)</f>
        <v>0</v>
      </c>
      <c r="AR1576" s="2">
        <f t="shared" si="610"/>
        <v>1.3397642015005359E-3</v>
      </c>
      <c r="AS1576" s="2">
        <f t="shared" si="611"/>
        <v>0</v>
      </c>
      <c r="AT1576" s="2">
        <f t="shared" si="612"/>
        <v>0</v>
      </c>
      <c r="AU1576" s="2">
        <f t="shared" si="613"/>
        <v>0</v>
      </c>
      <c r="AW1576" t="s">
        <v>2704</v>
      </c>
      <c r="AX1576" t="s">
        <v>2939</v>
      </c>
      <c r="AY1576">
        <v>6</v>
      </c>
      <c r="BA1576" s="127">
        <v>29</v>
      </c>
      <c r="BB1576" s="130">
        <v>63</v>
      </c>
      <c r="BC1576" s="131">
        <f t="shared" si="603"/>
        <v>29063</v>
      </c>
      <c r="BE1576" s="7" t="s">
        <v>3271</v>
      </c>
    </row>
    <row r="1577" spans="1:57" hidden="1" outlineLevel="1" x14ac:dyDescent="0.2">
      <c r="A1577" t="s">
        <v>1737</v>
      </c>
      <c r="B1577" t="s">
        <v>2939</v>
      </c>
      <c r="C1577" s="1">
        <f t="shared" si="604"/>
        <v>4171</v>
      </c>
      <c r="D1577" s="7">
        <f>RANK(N1577,(N1577:P1577,Q1577:AL1577))</f>
        <v>1</v>
      </c>
      <c r="E1577" s="7">
        <f>RANK(O1577,(N1577:P1577,Q1577:AL1577))</f>
        <v>2</v>
      </c>
      <c r="F1577" s="7">
        <f>IF(P1577&gt;0,RANK(P1577,(N1577:P1577,Q1577:AL1577)),0)</f>
        <v>3</v>
      </c>
      <c r="G1577" s="1">
        <f t="shared" si="605"/>
        <v>312</v>
      </c>
      <c r="H1577" s="2">
        <f t="shared" si="601"/>
        <v>7.4802205706065689E-2</v>
      </c>
      <c r="I1577" s="2"/>
      <c r="J1577" s="2">
        <f t="shared" si="606"/>
        <v>0.39079357468233039</v>
      </c>
      <c r="K1577" s="2">
        <f t="shared" si="607"/>
        <v>0.31599136897626467</v>
      </c>
      <c r="L1577" s="2">
        <f t="shared" si="608"/>
        <v>0.28937904579237594</v>
      </c>
      <c r="M1577" s="2">
        <f t="shared" si="609"/>
        <v>3.8360105490290453E-3</v>
      </c>
      <c r="N1577" s="1">
        <v>1630</v>
      </c>
      <c r="O1577" s="1">
        <v>1318</v>
      </c>
      <c r="P1577" s="1">
        <v>1207</v>
      </c>
      <c r="Q1577" s="1">
        <v>16</v>
      </c>
      <c r="AN1577" s="7">
        <f>IF(Q1577&gt;0,RANK(Q1577,(N1577:P1577,Q1577:AL1577)),0)</f>
        <v>4</v>
      </c>
      <c r="AO1577" s="7">
        <f>IF(R1577&gt;0,RANK(R1577,(N1577:P1577,Q1577:AL1577)),0)</f>
        <v>0</v>
      </c>
      <c r="AP1577" s="7">
        <f>IF(S1577&gt;0,RANK(S1577,(N1577:P1577,Q1577:AL1577)),0)</f>
        <v>0</v>
      </c>
      <c r="AQ1577" s="7">
        <f>IF(T1577&gt;0,RANK(T1577,(N1577:P1577,Q1577:AL1577)),0)</f>
        <v>0</v>
      </c>
      <c r="AR1577" s="2">
        <f t="shared" si="610"/>
        <v>3.8360105490290097E-3</v>
      </c>
      <c r="AS1577" s="2">
        <f t="shared" si="611"/>
        <v>0</v>
      </c>
      <c r="AT1577" s="2">
        <f t="shared" si="612"/>
        <v>0</v>
      </c>
      <c r="AU1577" s="2">
        <f t="shared" si="613"/>
        <v>0</v>
      </c>
      <c r="AW1577" t="s">
        <v>1737</v>
      </c>
      <c r="AX1577" t="s">
        <v>2939</v>
      </c>
      <c r="AY1577">
        <v>6</v>
      </c>
      <c r="BA1577" s="127">
        <v>29</v>
      </c>
      <c r="BB1577" s="130">
        <v>65</v>
      </c>
      <c r="BC1577" s="131">
        <f t="shared" si="603"/>
        <v>29065</v>
      </c>
      <c r="BE1577" s="7" t="s">
        <v>3271</v>
      </c>
    </row>
    <row r="1578" spans="1:57" hidden="1" outlineLevel="1" x14ac:dyDescent="0.2">
      <c r="A1578" t="s">
        <v>815</v>
      </c>
      <c r="B1578" t="s">
        <v>2939</v>
      </c>
      <c r="C1578" s="1">
        <f t="shared" ref="C1578:C1609" si="614">SUM(N1578:AL1578)</f>
        <v>5877</v>
      </c>
      <c r="D1578" s="7">
        <f>RANK(N1578,(N1578:P1578,Q1578:AL1578))</f>
        <v>1</v>
      </c>
      <c r="E1578" s="7">
        <f>RANK(O1578,(N1578:P1578,Q1578:AL1578))</f>
        <v>2</v>
      </c>
      <c r="F1578" s="7">
        <f>IF(P1578&gt;0,RANK(P1578,(N1578:P1578,Q1578:AL1578)),0)</f>
        <v>3</v>
      </c>
      <c r="G1578" s="1">
        <f t="shared" ref="G1578:G1609" si="615">MAX(N1578:P1578)-LARGE(N1578:P1578,2)</f>
        <v>564</v>
      </c>
      <c r="H1578" s="2">
        <f t="shared" si="601"/>
        <v>9.59673302705462E-2</v>
      </c>
      <c r="I1578" s="2"/>
      <c r="J1578" s="2">
        <f t="shared" ref="J1578:J1609" si="616">IF($C1578=0,"-",N1578/$C1578)</f>
        <v>0.45754636719414665</v>
      </c>
      <c r="K1578" s="2">
        <f t="shared" ref="K1578:K1609" si="617">IF($C1578=0,"-",O1578/$C1578)</f>
        <v>0.36157903692360049</v>
      </c>
      <c r="L1578" s="2">
        <f t="shared" ref="L1578:L1609" si="618">IF($C1578=0,"-",P1578/$C1578)</f>
        <v>0.17849242810957971</v>
      </c>
      <c r="M1578" s="2">
        <f t="shared" ref="M1578:M1609" si="619">IF(C1578=0,"-",(1-J1578-K1578-L1578))</f>
        <v>2.3821677726731383E-3</v>
      </c>
      <c r="N1578" s="1">
        <v>2689</v>
      </c>
      <c r="O1578" s="1">
        <v>2125</v>
      </c>
      <c r="P1578" s="1">
        <v>1049</v>
      </c>
      <c r="Q1578" s="1">
        <v>14</v>
      </c>
      <c r="AN1578" s="7">
        <f>IF(Q1578&gt;0,RANK(Q1578,(N1578:P1578,Q1578:AL1578)),0)</f>
        <v>4</v>
      </c>
      <c r="AO1578" s="7">
        <f>IF(R1578&gt;0,RANK(R1578,(N1578:P1578,Q1578:AL1578)),0)</f>
        <v>0</v>
      </c>
      <c r="AP1578" s="7">
        <f>IF(S1578&gt;0,RANK(S1578,(N1578:P1578,Q1578:AL1578)),0)</f>
        <v>0</v>
      </c>
      <c r="AQ1578" s="7">
        <f>IF(T1578&gt;0,RANK(T1578,(N1578:P1578,Q1578:AL1578)),0)</f>
        <v>0</v>
      </c>
      <c r="AR1578" s="2">
        <f t="shared" ref="AR1578:AR1609" si="620">IF($C1578=0,"-",Q1578/$C1578)</f>
        <v>2.3821677726731326E-3</v>
      </c>
      <c r="AS1578" s="2">
        <f t="shared" ref="AS1578:AS1609" si="621">IF($C1578=0,"-",R1578/$C1578)</f>
        <v>0</v>
      </c>
      <c r="AT1578" s="2">
        <f t="shared" ref="AT1578:AT1609" si="622">IF($C1578=0,"-",S1578/$C1578)</f>
        <v>0</v>
      </c>
      <c r="AU1578" s="2">
        <f t="shared" ref="AU1578:AU1609" si="623">IF($C1578=0,"-",T1578/$C1578)</f>
        <v>0</v>
      </c>
      <c r="AW1578" t="s">
        <v>815</v>
      </c>
      <c r="AX1578" t="s">
        <v>2939</v>
      </c>
      <c r="AY1578">
        <v>8</v>
      </c>
      <c r="BA1578" s="127">
        <v>29</v>
      </c>
      <c r="BB1578" s="130">
        <v>67</v>
      </c>
      <c r="BC1578" s="131">
        <f t="shared" si="603"/>
        <v>29067</v>
      </c>
      <c r="BE1578" s="7" t="s">
        <v>3271</v>
      </c>
    </row>
    <row r="1579" spans="1:57" hidden="1" outlineLevel="1" x14ac:dyDescent="0.2">
      <c r="A1579" t="s">
        <v>616</v>
      </c>
      <c r="B1579" t="s">
        <v>2939</v>
      </c>
      <c r="C1579" s="1">
        <f t="shared" si="614"/>
        <v>5792</v>
      </c>
      <c r="D1579" s="7">
        <f>RANK(N1579,(N1579:P1579,Q1579:AL1579))</f>
        <v>2</v>
      </c>
      <c r="E1579" s="7">
        <f>RANK(O1579,(N1579:P1579,Q1579:AL1579))</f>
        <v>1</v>
      </c>
      <c r="F1579" s="7">
        <f>IF(P1579&gt;0,RANK(P1579,(N1579:P1579,Q1579:AL1579)),0)</f>
        <v>3</v>
      </c>
      <c r="G1579" s="1">
        <f t="shared" si="615"/>
        <v>443</v>
      </c>
      <c r="H1579" s="2">
        <f t="shared" si="601"/>
        <v>7.6484806629834257E-2</v>
      </c>
      <c r="I1579" s="2"/>
      <c r="J1579" s="2">
        <f t="shared" si="616"/>
        <v>0.36705801104972374</v>
      </c>
      <c r="K1579" s="2">
        <f t="shared" si="617"/>
        <v>0.443542817679558</v>
      </c>
      <c r="L1579" s="2">
        <f t="shared" si="618"/>
        <v>0.18663674033149172</v>
      </c>
      <c r="M1579" s="2">
        <f t="shared" si="619"/>
        <v>2.7624309392265955E-3</v>
      </c>
      <c r="N1579" s="1">
        <v>2126</v>
      </c>
      <c r="O1579" s="1">
        <v>2569</v>
      </c>
      <c r="P1579" s="1">
        <v>1081</v>
      </c>
      <c r="Q1579" s="1">
        <v>16</v>
      </c>
      <c r="AN1579" s="7">
        <f>IF(Q1579&gt;0,RANK(Q1579,(N1579:P1579,Q1579:AL1579)),0)</f>
        <v>4</v>
      </c>
      <c r="AO1579" s="7">
        <f>IF(R1579&gt;0,RANK(R1579,(N1579:P1579,Q1579:AL1579)),0)</f>
        <v>0</v>
      </c>
      <c r="AP1579" s="7">
        <f>IF(S1579&gt;0,RANK(S1579,(N1579:P1579,Q1579:AL1579)),0)</f>
        <v>0</v>
      </c>
      <c r="AQ1579" s="7">
        <f>IF(T1579&gt;0,RANK(T1579,(N1579:P1579,Q1579:AL1579)),0)</f>
        <v>0</v>
      </c>
      <c r="AR1579" s="2">
        <f t="shared" si="620"/>
        <v>2.7624309392265192E-3</v>
      </c>
      <c r="AS1579" s="2">
        <f t="shared" si="621"/>
        <v>0</v>
      </c>
      <c r="AT1579" s="2">
        <f t="shared" si="622"/>
        <v>0</v>
      </c>
      <c r="AU1579" s="2">
        <f t="shared" si="623"/>
        <v>0</v>
      </c>
      <c r="AW1579" t="s">
        <v>616</v>
      </c>
      <c r="AX1579" t="s">
        <v>2939</v>
      </c>
      <c r="AY1579">
        <v>7</v>
      </c>
      <c r="BA1579" s="127">
        <v>29</v>
      </c>
      <c r="BB1579" s="130">
        <v>69</v>
      </c>
      <c r="BC1579" s="131">
        <f t="shared" si="603"/>
        <v>29069</v>
      </c>
      <c r="BE1579" s="7" t="s">
        <v>3271</v>
      </c>
    </row>
    <row r="1580" spans="1:57" hidden="1" outlineLevel="1" x14ac:dyDescent="0.2">
      <c r="A1580" t="s">
        <v>661</v>
      </c>
      <c r="B1580" t="s">
        <v>2939</v>
      </c>
      <c r="C1580" s="1">
        <f t="shared" si="614"/>
        <v>11479</v>
      </c>
      <c r="D1580" s="7">
        <f>RANK(N1580,(N1580:P1580,Q1580:AL1580))</f>
        <v>1</v>
      </c>
      <c r="E1580" s="7">
        <f>RANK(O1580,(N1580:P1580,Q1580:AL1580))</f>
        <v>2</v>
      </c>
      <c r="F1580" s="7">
        <f>IF(P1580&gt;0,RANK(P1580,(N1580:P1580,Q1580:AL1580)),0)</f>
        <v>3</v>
      </c>
      <c r="G1580" s="1">
        <f t="shared" si="615"/>
        <v>2253</v>
      </c>
      <c r="H1580" s="2">
        <f t="shared" si="601"/>
        <v>0.19627145221709208</v>
      </c>
      <c r="I1580" s="2"/>
      <c r="J1580" s="2">
        <f t="shared" si="616"/>
        <v>0.54682463629236</v>
      </c>
      <c r="K1580" s="2">
        <f t="shared" si="617"/>
        <v>0.35055318407526787</v>
      </c>
      <c r="L1580" s="2">
        <f t="shared" si="618"/>
        <v>0.10157679240351947</v>
      </c>
      <c r="M1580" s="2">
        <f t="shared" si="619"/>
        <v>1.0453872288526678E-3</v>
      </c>
      <c r="N1580" s="1">
        <v>6277</v>
      </c>
      <c r="O1580" s="1">
        <v>4024</v>
      </c>
      <c r="P1580" s="1">
        <v>1166</v>
      </c>
      <c r="Q1580" s="1">
        <v>12</v>
      </c>
      <c r="AN1580" s="7">
        <f>IF(Q1580&gt;0,RANK(Q1580,(N1580:P1580,Q1580:AL1580)),0)</f>
        <v>4</v>
      </c>
      <c r="AO1580" s="7">
        <f>IF(R1580&gt;0,RANK(R1580,(N1580:P1580,Q1580:AL1580)),0)</f>
        <v>0</v>
      </c>
      <c r="AP1580" s="7">
        <f>IF(S1580&gt;0,RANK(S1580,(N1580:P1580,Q1580:AL1580)),0)</f>
        <v>0</v>
      </c>
      <c r="AQ1580" s="7">
        <f>IF(T1580&gt;0,RANK(T1580,(N1580:P1580,Q1580:AL1580)),0)</f>
        <v>0</v>
      </c>
      <c r="AR1580" s="2">
        <f t="shared" si="620"/>
        <v>1.0453872288526875E-3</v>
      </c>
      <c r="AS1580" s="2">
        <f t="shared" si="621"/>
        <v>0</v>
      </c>
      <c r="AT1580" s="2">
        <f t="shared" si="622"/>
        <v>0</v>
      </c>
      <c r="AU1580" s="2">
        <f t="shared" si="623"/>
        <v>0</v>
      </c>
      <c r="AW1580" t="s">
        <v>661</v>
      </c>
      <c r="AX1580" t="s">
        <v>2939</v>
      </c>
      <c r="AY1580">
        <v>8</v>
      </c>
      <c r="BA1580" s="127">
        <v>29</v>
      </c>
      <c r="BB1580" s="130">
        <v>71</v>
      </c>
      <c r="BC1580" s="131">
        <f t="shared" si="603"/>
        <v>29071</v>
      </c>
      <c r="BE1580" s="7" t="s">
        <v>3271</v>
      </c>
    </row>
    <row r="1581" spans="1:57" hidden="1" outlineLevel="1" x14ac:dyDescent="0.2">
      <c r="A1581" t="s">
        <v>1494</v>
      </c>
      <c r="B1581" t="s">
        <v>2939</v>
      </c>
      <c r="C1581" s="1">
        <f t="shared" si="614"/>
        <v>36064</v>
      </c>
      <c r="D1581" s="7">
        <f>RANK(N1581,(N1581:P1581,Q1581:AL1581))</f>
        <v>1</v>
      </c>
      <c r="E1581" s="7">
        <f>RANK(O1581,(N1581:P1581,Q1581:AL1581))</f>
        <v>2</v>
      </c>
      <c r="F1581" s="7">
        <f>IF(P1581&gt;0,RANK(P1581,(N1581:P1581,Q1581:AL1581)),0)</f>
        <v>3</v>
      </c>
      <c r="G1581" s="1">
        <f t="shared" si="615"/>
        <v>1954</v>
      </c>
      <c r="H1581" s="2">
        <f t="shared" si="601"/>
        <v>5.4181455190771964E-2</v>
      </c>
      <c r="I1581" s="2"/>
      <c r="J1581" s="2">
        <f t="shared" si="616"/>
        <v>0.37242125110913932</v>
      </c>
      <c r="K1581" s="2">
        <f t="shared" si="617"/>
        <v>0.31823979591836737</v>
      </c>
      <c r="L1581" s="2">
        <f t="shared" si="618"/>
        <v>0.30620563442768411</v>
      </c>
      <c r="M1581" s="2">
        <f t="shared" si="619"/>
        <v>3.1333185448091383E-3</v>
      </c>
      <c r="N1581" s="1">
        <v>13431</v>
      </c>
      <c r="O1581" s="1">
        <v>11477</v>
      </c>
      <c r="P1581" s="1">
        <v>11043</v>
      </c>
      <c r="Q1581" s="1">
        <v>113</v>
      </c>
      <c r="AN1581" s="7">
        <f>IF(Q1581&gt;0,RANK(Q1581,(N1581:P1581,Q1581:AL1581)),0)</f>
        <v>4</v>
      </c>
      <c r="AO1581" s="7">
        <f>IF(R1581&gt;0,RANK(R1581,(N1581:P1581,Q1581:AL1581)),0)</f>
        <v>0</v>
      </c>
      <c r="AP1581" s="7">
        <f>IF(S1581&gt;0,RANK(S1581,(N1581:P1581,Q1581:AL1581)),0)</f>
        <v>0</v>
      </c>
      <c r="AQ1581" s="7">
        <f>IF(T1581&gt;0,RANK(T1581,(N1581:P1581,Q1581:AL1581)),0)</f>
        <v>0</v>
      </c>
      <c r="AR1581" s="2">
        <f t="shared" si="620"/>
        <v>3.1333185448092281E-3</v>
      </c>
      <c r="AS1581" s="2">
        <f t="shared" si="621"/>
        <v>0</v>
      </c>
      <c r="AT1581" s="2">
        <f t="shared" si="622"/>
        <v>0</v>
      </c>
      <c r="AU1581" s="2">
        <f t="shared" si="623"/>
        <v>0</v>
      </c>
      <c r="AW1581" t="s">
        <v>1494</v>
      </c>
      <c r="AX1581" t="s">
        <v>2939</v>
      </c>
      <c r="AY1581">
        <v>9</v>
      </c>
      <c r="BA1581" s="127">
        <v>29</v>
      </c>
      <c r="BB1581" s="130">
        <v>73</v>
      </c>
      <c r="BC1581" s="131">
        <f t="shared" si="603"/>
        <v>29073</v>
      </c>
      <c r="BE1581" s="7" t="s">
        <v>3271</v>
      </c>
    </row>
    <row r="1582" spans="1:57" hidden="1" outlineLevel="1" x14ac:dyDescent="0.2">
      <c r="A1582" t="s">
        <v>1282</v>
      </c>
      <c r="B1582" t="s">
        <v>2939</v>
      </c>
      <c r="C1582" s="1">
        <f t="shared" si="614"/>
        <v>6334</v>
      </c>
      <c r="D1582" s="7">
        <f>RANK(N1582,(N1582:P1582,Q1582:AL1582))</f>
        <v>2</v>
      </c>
      <c r="E1582" s="7">
        <f>RANK(O1582,(N1582:P1582,Q1582:AL1582))</f>
        <v>1</v>
      </c>
      <c r="F1582" s="7">
        <f>IF(P1582&gt;0,RANK(P1582,(N1582:P1582,Q1582:AL1582)),0)</f>
        <v>3</v>
      </c>
      <c r="G1582" s="1">
        <f t="shared" si="615"/>
        <v>738</v>
      </c>
      <c r="H1582" s="2">
        <f t="shared" si="601"/>
        <v>0.11651405115251026</v>
      </c>
      <c r="I1582" s="2"/>
      <c r="J1582" s="2">
        <f t="shared" si="616"/>
        <v>0.30817808651720874</v>
      </c>
      <c r="K1582" s="2">
        <f t="shared" si="617"/>
        <v>0.42469213766971897</v>
      </c>
      <c r="L1582" s="2">
        <f t="shared" si="618"/>
        <v>0.26397221345121569</v>
      </c>
      <c r="M1582" s="2">
        <f t="shared" si="619"/>
        <v>3.1575623618565474E-3</v>
      </c>
      <c r="N1582" s="1">
        <v>1952</v>
      </c>
      <c r="O1582" s="1">
        <v>2690</v>
      </c>
      <c r="P1582" s="1">
        <v>1672</v>
      </c>
      <c r="Q1582" s="1">
        <v>20</v>
      </c>
      <c r="AN1582" s="7">
        <f>IF(Q1582&gt;0,RANK(Q1582,(N1582:P1582,Q1582:AL1582)),0)</f>
        <v>4</v>
      </c>
      <c r="AO1582" s="7">
        <f>IF(R1582&gt;0,RANK(R1582,(N1582:P1582,Q1582:AL1582)),0)</f>
        <v>0</v>
      </c>
      <c r="AP1582" s="7">
        <f>IF(S1582&gt;0,RANK(S1582,(N1582:P1582,Q1582:AL1582)),0)</f>
        <v>0</v>
      </c>
      <c r="AQ1582" s="7">
        <f>IF(T1582&gt;0,RANK(T1582,(N1582:P1582,Q1582:AL1582)),0)</f>
        <v>0</v>
      </c>
      <c r="AR1582" s="2">
        <f t="shared" si="620"/>
        <v>3.1575623618566467E-3</v>
      </c>
      <c r="AS1582" s="2">
        <f t="shared" si="621"/>
        <v>0</v>
      </c>
      <c r="AT1582" s="2">
        <f t="shared" si="622"/>
        <v>0</v>
      </c>
      <c r="AU1582" s="2">
        <f t="shared" si="623"/>
        <v>0</v>
      </c>
      <c r="AW1582" t="s">
        <v>1282</v>
      </c>
      <c r="AX1582" t="s">
        <v>2939</v>
      </c>
      <c r="AY1582">
        <v>9</v>
      </c>
      <c r="BA1582" s="127">
        <v>29</v>
      </c>
      <c r="BB1582" s="130">
        <v>75</v>
      </c>
      <c r="BC1582" s="131">
        <f t="shared" si="603"/>
        <v>29075</v>
      </c>
      <c r="BE1582" s="7" t="s">
        <v>3271</v>
      </c>
    </row>
    <row r="1583" spans="1:57" hidden="1" outlineLevel="1" x14ac:dyDescent="0.2">
      <c r="A1583" t="s">
        <v>1883</v>
      </c>
      <c r="B1583" t="s">
        <v>2939</v>
      </c>
      <c r="C1583" s="1">
        <f t="shared" si="614"/>
        <v>3724</v>
      </c>
      <c r="D1583" s="7">
        <f>RANK(N1583,(N1583:P1583,Q1583:AL1583))</f>
        <v>1</v>
      </c>
      <c r="E1583" s="7">
        <f>RANK(O1583,(N1583:P1583,Q1583:AL1583))</f>
        <v>2</v>
      </c>
      <c r="F1583" s="7">
        <f>IF(P1583&gt;0,RANK(P1583,(N1583:P1583,Q1583:AL1583)),0)</f>
        <v>3</v>
      </c>
      <c r="G1583" s="1">
        <f t="shared" si="615"/>
        <v>247</v>
      </c>
      <c r="H1583" s="2">
        <f t="shared" si="601"/>
        <v>6.6326530612244902E-2</v>
      </c>
      <c r="I1583" s="2"/>
      <c r="J1583" s="2">
        <f t="shared" si="616"/>
        <v>0.40789473684210525</v>
      </c>
      <c r="K1583" s="2">
        <f t="shared" si="617"/>
        <v>0.34156820622986034</v>
      </c>
      <c r="L1583" s="2">
        <f t="shared" si="618"/>
        <v>0.24731471535982813</v>
      </c>
      <c r="M1583" s="2">
        <f t="shared" si="619"/>
        <v>3.2223415682062218E-3</v>
      </c>
      <c r="N1583" s="1">
        <v>1519</v>
      </c>
      <c r="O1583" s="1">
        <v>1272</v>
      </c>
      <c r="P1583" s="1">
        <v>921</v>
      </c>
      <c r="Q1583" s="1">
        <v>12</v>
      </c>
      <c r="AN1583" s="7">
        <f>IF(Q1583&gt;0,RANK(Q1583,(N1583:P1583,Q1583:AL1583)),0)</f>
        <v>4</v>
      </c>
      <c r="AO1583" s="7">
        <f>IF(R1583&gt;0,RANK(R1583,(N1583:P1583,Q1583:AL1583)),0)</f>
        <v>0</v>
      </c>
      <c r="AP1583" s="7">
        <f>IF(S1583&gt;0,RANK(S1583,(N1583:P1583,Q1583:AL1583)),0)</f>
        <v>0</v>
      </c>
      <c r="AQ1583" s="7">
        <f>IF(T1583&gt;0,RANK(T1583,(N1583:P1583,Q1583:AL1583)),0)</f>
        <v>0</v>
      </c>
      <c r="AR1583" s="2">
        <f t="shared" si="620"/>
        <v>3.22234156820623E-3</v>
      </c>
      <c r="AS1583" s="2">
        <f t="shared" si="621"/>
        <v>0</v>
      </c>
      <c r="AT1583" s="2">
        <f t="shared" si="622"/>
        <v>0</v>
      </c>
      <c r="AU1583" s="2">
        <f t="shared" si="623"/>
        <v>0</v>
      </c>
      <c r="AW1583" t="s">
        <v>1883</v>
      </c>
      <c r="AX1583" t="s">
        <v>2939</v>
      </c>
      <c r="AY1583">
        <v>6</v>
      </c>
      <c r="BA1583" s="127">
        <v>29</v>
      </c>
      <c r="BB1583" s="130">
        <v>77</v>
      </c>
      <c r="BC1583" s="131">
        <f t="shared" si="603"/>
        <v>29077</v>
      </c>
      <c r="BE1583" s="7" t="s">
        <v>3271</v>
      </c>
    </row>
    <row r="1584" spans="1:57" hidden="1" outlineLevel="1" x14ac:dyDescent="0.2">
      <c r="A1584" t="s">
        <v>833</v>
      </c>
      <c r="B1584" t="s">
        <v>2939</v>
      </c>
      <c r="C1584" s="1">
        <f t="shared" si="614"/>
        <v>105713</v>
      </c>
      <c r="D1584" s="7">
        <f>RANK(N1584,(N1584:P1584,Q1584:AL1584))</f>
        <v>2</v>
      </c>
      <c r="E1584" s="7">
        <f>RANK(O1584,(N1584:P1584,Q1584:AL1584))</f>
        <v>1</v>
      </c>
      <c r="F1584" s="7">
        <f>IF(P1584&gt;0,RANK(P1584,(N1584:P1584,Q1584:AL1584)),0)</f>
        <v>3</v>
      </c>
      <c r="G1584" s="1">
        <f t="shared" si="615"/>
        <v>5320</v>
      </c>
      <c r="H1584" s="2">
        <f t="shared" si="601"/>
        <v>5.0324936384361432E-2</v>
      </c>
      <c r="I1584" s="2"/>
      <c r="J1584" s="2">
        <f t="shared" si="616"/>
        <v>0.38913851654952558</v>
      </c>
      <c r="K1584" s="2">
        <f t="shared" si="617"/>
        <v>0.43946345293388706</v>
      </c>
      <c r="L1584" s="2">
        <f t="shared" si="618"/>
        <v>0.16809663901317717</v>
      </c>
      <c r="M1584" s="2">
        <f t="shared" si="619"/>
        <v>3.3013915034101893E-3</v>
      </c>
      <c r="N1584" s="1">
        <v>41137</v>
      </c>
      <c r="O1584" s="1">
        <v>46457</v>
      </c>
      <c r="P1584" s="1">
        <v>17770</v>
      </c>
      <c r="Q1584" s="1">
        <v>349</v>
      </c>
      <c r="AN1584" s="7">
        <f>IF(Q1584&gt;0,RANK(Q1584,(N1584:P1584,Q1584:AL1584)),0)</f>
        <v>4</v>
      </c>
      <c r="AO1584" s="7">
        <f>IF(R1584&gt;0,RANK(R1584,(N1584:P1584,Q1584:AL1584)),0)</f>
        <v>0</v>
      </c>
      <c r="AP1584" s="7">
        <f>IF(S1584&gt;0,RANK(S1584,(N1584:P1584,Q1584:AL1584)),0)</f>
        <v>0</v>
      </c>
      <c r="AQ1584" s="7">
        <f>IF(T1584&gt;0,RANK(T1584,(N1584:P1584,Q1584:AL1584)),0)</f>
        <v>0</v>
      </c>
      <c r="AR1584" s="2">
        <f t="shared" si="620"/>
        <v>3.3013915034101767E-3</v>
      </c>
      <c r="AS1584" s="2">
        <f t="shared" si="621"/>
        <v>0</v>
      </c>
      <c r="AT1584" s="2">
        <f t="shared" si="622"/>
        <v>0</v>
      </c>
      <c r="AU1584" s="2">
        <f t="shared" si="623"/>
        <v>0</v>
      </c>
      <c r="AW1584" t="s">
        <v>833</v>
      </c>
      <c r="AX1584" t="s">
        <v>2939</v>
      </c>
      <c r="AY1584">
        <v>7</v>
      </c>
      <c r="BA1584" s="127">
        <v>29</v>
      </c>
      <c r="BB1584" s="130">
        <v>79</v>
      </c>
      <c r="BC1584" s="131">
        <f t="shared" si="603"/>
        <v>29079</v>
      </c>
      <c r="BE1584" s="7" t="s">
        <v>3271</v>
      </c>
    </row>
    <row r="1585" spans="1:57" hidden="1" outlineLevel="1" x14ac:dyDescent="0.2">
      <c r="A1585" t="s">
        <v>1884</v>
      </c>
      <c r="B1585" t="s">
        <v>2939</v>
      </c>
      <c r="C1585" s="1">
        <f t="shared" si="614"/>
        <v>5105</v>
      </c>
      <c r="D1585" s="7">
        <f>RANK(N1585,(N1585:P1585,Q1585:AL1585))</f>
        <v>1</v>
      </c>
      <c r="E1585" s="7">
        <f>RANK(O1585,(N1585:P1585,Q1585:AL1585))</f>
        <v>2</v>
      </c>
      <c r="F1585" s="7">
        <f>IF(P1585&gt;0,RANK(P1585,(N1585:P1585,Q1585:AL1585)),0)</f>
        <v>3</v>
      </c>
      <c r="G1585" s="1">
        <f t="shared" si="615"/>
        <v>219</v>
      </c>
      <c r="H1585" s="2">
        <f t="shared" si="601"/>
        <v>4.2899118511263469E-2</v>
      </c>
      <c r="I1585" s="2"/>
      <c r="J1585" s="2">
        <f t="shared" si="616"/>
        <v>0.38550440744368264</v>
      </c>
      <c r="K1585" s="2">
        <f t="shared" si="617"/>
        <v>0.34260528893241921</v>
      </c>
      <c r="L1585" s="2">
        <f t="shared" si="618"/>
        <v>0.26875612144955924</v>
      </c>
      <c r="M1585" s="2">
        <f t="shared" si="619"/>
        <v>3.1341821743389175E-3</v>
      </c>
      <c r="N1585" s="1">
        <v>1968</v>
      </c>
      <c r="O1585" s="1">
        <v>1749</v>
      </c>
      <c r="P1585" s="1">
        <v>1372</v>
      </c>
      <c r="Q1585" s="1">
        <v>16</v>
      </c>
      <c r="AN1585" s="7">
        <f>IF(Q1585&gt;0,RANK(Q1585,(N1585:P1585,Q1585:AL1585)),0)</f>
        <v>4</v>
      </c>
      <c r="AO1585" s="7">
        <f>IF(R1585&gt;0,RANK(R1585,(N1585:P1585,Q1585:AL1585)),0)</f>
        <v>0</v>
      </c>
      <c r="AP1585" s="7">
        <f>IF(S1585&gt;0,RANK(S1585,(N1585:P1585,Q1585:AL1585)),0)</f>
        <v>0</v>
      </c>
      <c r="AQ1585" s="7">
        <f>IF(T1585&gt;0,RANK(T1585,(N1585:P1585,Q1585:AL1585)),0)</f>
        <v>0</v>
      </c>
      <c r="AR1585" s="2">
        <f t="shared" si="620"/>
        <v>3.1341821743388833E-3</v>
      </c>
      <c r="AS1585" s="2">
        <f t="shared" si="621"/>
        <v>0</v>
      </c>
      <c r="AT1585" s="2">
        <f t="shared" si="622"/>
        <v>0</v>
      </c>
      <c r="AU1585" s="2">
        <f t="shared" si="623"/>
        <v>0</v>
      </c>
      <c r="AW1585" t="s">
        <v>1884</v>
      </c>
      <c r="AX1585" t="s">
        <v>2939</v>
      </c>
      <c r="AY1585">
        <v>6</v>
      </c>
      <c r="BA1585" s="127">
        <v>29</v>
      </c>
      <c r="BB1585" s="130">
        <v>81</v>
      </c>
      <c r="BC1585" s="131">
        <f t="shared" si="603"/>
        <v>29081</v>
      </c>
      <c r="BE1585" s="7" t="s">
        <v>3271</v>
      </c>
    </row>
    <row r="1586" spans="1:57" hidden="1" outlineLevel="1" x14ac:dyDescent="0.2">
      <c r="A1586" t="s">
        <v>2320</v>
      </c>
      <c r="B1586" t="s">
        <v>2939</v>
      </c>
      <c r="C1586" s="1">
        <f t="shared" si="614"/>
        <v>4222</v>
      </c>
      <c r="D1586" s="7">
        <f>RANK(N1586,(N1586:P1586,Q1586:AL1586))</f>
        <v>1</v>
      </c>
      <c r="E1586" s="7">
        <f>RANK(O1586,(N1586:P1586,Q1586:AL1586))</f>
        <v>2</v>
      </c>
      <c r="F1586" s="7">
        <f>IF(P1586&gt;0,RANK(P1586,(N1586:P1586,Q1586:AL1586)),0)</f>
        <v>3</v>
      </c>
      <c r="G1586" s="1">
        <f t="shared" si="615"/>
        <v>27</v>
      </c>
      <c r="H1586" s="2">
        <f t="shared" si="601"/>
        <v>6.3950734249171009E-3</v>
      </c>
      <c r="I1586" s="2"/>
      <c r="J1586" s="2">
        <f t="shared" si="616"/>
        <v>0.3765987683562293</v>
      </c>
      <c r="K1586" s="2">
        <f t="shared" si="617"/>
        <v>0.37020369493131217</v>
      </c>
      <c r="L1586" s="2">
        <f t="shared" si="618"/>
        <v>0.25082899099952627</v>
      </c>
      <c r="M1586" s="2">
        <f t="shared" si="619"/>
        <v>2.3685457129322685E-3</v>
      </c>
      <c r="N1586" s="1">
        <v>1590</v>
      </c>
      <c r="O1586" s="1">
        <v>1563</v>
      </c>
      <c r="P1586" s="1">
        <v>1059</v>
      </c>
      <c r="Q1586" s="1">
        <v>10</v>
      </c>
      <c r="AN1586" s="7">
        <f>IF(Q1586&gt;0,RANK(Q1586,(N1586:P1586,Q1586:AL1586)),0)</f>
        <v>4</v>
      </c>
      <c r="AO1586" s="7">
        <f>IF(R1586&gt;0,RANK(R1586,(N1586:P1586,Q1586:AL1586)),0)</f>
        <v>0</v>
      </c>
      <c r="AP1586" s="7">
        <f>IF(S1586&gt;0,RANK(S1586,(N1586:P1586,Q1586:AL1586)),0)</f>
        <v>0</v>
      </c>
      <c r="AQ1586" s="7">
        <f>IF(T1586&gt;0,RANK(T1586,(N1586:P1586,Q1586:AL1586)),0)</f>
        <v>0</v>
      </c>
      <c r="AR1586" s="2">
        <f t="shared" si="620"/>
        <v>2.3685457129322598E-3</v>
      </c>
      <c r="AS1586" s="2">
        <f t="shared" si="621"/>
        <v>0</v>
      </c>
      <c r="AT1586" s="2">
        <f t="shared" si="622"/>
        <v>0</v>
      </c>
      <c r="AU1586" s="2">
        <f t="shared" si="623"/>
        <v>0</v>
      </c>
      <c r="AW1586" t="s">
        <v>2320</v>
      </c>
      <c r="AX1586" t="s">
        <v>2939</v>
      </c>
      <c r="AY1586">
        <v>6</v>
      </c>
      <c r="BA1586" s="127">
        <v>29</v>
      </c>
      <c r="BB1586" s="130">
        <v>83</v>
      </c>
      <c r="BC1586" s="131">
        <f t="shared" si="603"/>
        <v>29083</v>
      </c>
      <c r="BE1586" s="7" t="s">
        <v>3271</v>
      </c>
    </row>
    <row r="1587" spans="1:57" hidden="1" outlineLevel="1" x14ac:dyDescent="0.2">
      <c r="A1587" t="s">
        <v>1280</v>
      </c>
      <c r="B1587" t="s">
        <v>2939</v>
      </c>
      <c r="C1587" s="1">
        <f t="shared" si="614"/>
        <v>9740</v>
      </c>
      <c r="D1587" s="7">
        <f>RANK(N1587,(N1587:P1587,Q1587:AL1587))</f>
        <v>1</v>
      </c>
      <c r="E1587" s="7">
        <f>RANK(O1587,(N1587:P1587,Q1587:AL1587))</f>
        <v>3</v>
      </c>
      <c r="F1587" s="7">
        <f>IF(P1587&gt;0,RANK(P1587,(N1587:P1587,Q1587:AL1587)),0)</f>
        <v>2</v>
      </c>
      <c r="G1587" s="1">
        <f t="shared" si="615"/>
        <v>1425</v>
      </c>
      <c r="H1587" s="2">
        <f t="shared" si="601"/>
        <v>0.14630390143737165</v>
      </c>
      <c r="I1587" s="2"/>
      <c r="J1587" s="2">
        <f t="shared" si="616"/>
        <v>0.43449691991786449</v>
      </c>
      <c r="K1587" s="2">
        <f t="shared" si="617"/>
        <v>0.27525667351129363</v>
      </c>
      <c r="L1587" s="2">
        <f t="shared" si="618"/>
        <v>0.28819301848049284</v>
      </c>
      <c r="M1587" s="2">
        <f t="shared" si="619"/>
        <v>2.0533880903489954E-3</v>
      </c>
      <c r="N1587" s="1">
        <v>4232</v>
      </c>
      <c r="O1587" s="1">
        <v>2681</v>
      </c>
      <c r="P1587" s="1">
        <v>2807</v>
      </c>
      <c r="Q1587" s="1">
        <v>20</v>
      </c>
      <c r="AN1587" s="7">
        <f>IF(Q1587&gt;0,RANK(Q1587,(N1587:P1587,Q1587:AL1587)),0)</f>
        <v>4</v>
      </c>
      <c r="AO1587" s="7">
        <f>IF(R1587&gt;0,RANK(R1587,(N1587:P1587,Q1587:AL1587)),0)</f>
        <v>0</v>
      </c>
      <c r="AP1587" s="7">
        <f>IF(S1587&gt;0,RANK(S1587,(N1587:P1587,Q1587:AL1587)),0)</f>
        <v>0</v>
      </c>
      <c r="AQ1587" s="7">
        <f>IF(T1587&gt;0,RANK(T1587,(N1587:P1587,Q1587:AL1587)),0)</f>
        <v>0</v>
      </c>
      <c r="AR1587" s="2">
        <f t="shared" si="620"/>
        <v>2.0533880903490761E-3</v>
      </c>
      <c r="AS1587" s="2">
        <f t="shared" si="621"/>
        <v>0</v>
      </c>
      <c r="AT1587" s="2">
        <f t="shared" si="622"/>
        <v>0</v>
      </c>
      <c r="AU1587" s="2">
        <f t="shared" si="623"/>
        <v>0</v>
      </c>
      <c r="AW1587" t="s">
        <v>1280</v>
      </c>
      <c r="AX1587" t="s">
        <v>2939</v>
      </c>
      <c r="AY1587">
        <v>4</v>
      </c>
      <c r="BA1587" s="127">
        <v>29</v>
      </c>
      <c r="BB1587" s="130">
        <v>85</v>
      </c>
      <c r="BC1587" s="131">
        <f t="shared" si="603"/>
        <v>29085</v>
      </c>
      <c r="BE1587" s="7" t="s">
        <v>3271</v>
      </c>
    </row>
    <row r="1588" spans="1:57" hidden="1" outlineLevel="1" x14ac:dyDescent="0.2">
      <c r="A1588" t="s">
        <v>376</v>
      </c>
      <c r="B1588" t="s">
        <v>2939</v>
      </c>
      <c r="C1588" s="1">
        <f t="shared" si="614"/>
        <v>4058</v>
      </c>
      <c r="D1588" s="7">
        <f>RANK(N1588,(N1588:P1588,Q1588:AL1588))</f>
        <v>1</v>
      </c>
      <c r="E1588" s="7">
        <f>RANK(O1588,(N1588:P1588,Q1588:AL1588))</f>
        <v>2</v>
      </c>
      <c r="F1588" s="7">
        <f>IF(P1588&gt;0,RANK(P1588,(N1588:P1588,Q1588:AL1588)),0)</f>
        <v>3</v>
      </c>
      <c r="G1588" s="1">
        <f t="shared" si="615"/>
        <v>670</v>
      </c>
      <c r="H1588" s="2">
        <f t="shared" si="601"/>
        <v>0.16510596352883194</v>
      </c>
      <c r="I1588" s="2"/>
      <c r="J1588" s="2">
        <f t="shared" si="616"/>
        <v>0.47535731887629373</v>
      </c>
      <c r="K1588" s="2">
        <f t="shared" si="617"/>
        <v>0.31025135534746179</v>
      </c>
      <c r="L1588" s="2">
        <f t="shared" si="618"/>
        <v>0.21291276490882208</v>
      </c>
      <c r="M1588" s="2">
        <f t="shared" si="619"/>
        <v>1.4785608674224016E-3</v>
      </c>
      <c r="N1588" s="1">
        <v>1929</v>
      </c>
      <c r="O1588" s="1">
        <v>1259</v>
      </c>
      <c r="P1588" s="1">
        <v>864</v>
      </c>
      <c r="Q1588" s="1">
        <v>6</v>
      </c>
      <c r="AN1588" s="7">
        <f>IF(Q1588&gt;0,RANK(Q1588,(N1588:P1588,Q1588:AL1588)),0)</f>
        <v>4</v>
      </c>
      <c r="AO1588" s="7">
        <f>IF(R1588&gt;0,RANK(R1588,(N1588:P1588,Q1588:AL1588)),0)</f>
        <v>0</v>
      </c>
      <c r="AP1588" s="7">
        <f>IF(S1588&gt;0,RANK(S1588,(N1588:P1588,Q1588:AL1588)),0)</f>
        <v>0</v>
      </c>
      <c r="AQ1588" s="7">
        <f>IF(T1588&gt;0,RANK(T1588,(N1588:P1588,Q1588:AL1588)),0)</f>
        <v>0</v>
      </c>
      <c r="AR1588" s="2">
        <f t="shared" si="620"/>
        <v>1.4785608674223755E-3</v>
      </c>
      <c r="AS1588" s="2">
        <f t="shared" si="621"/>
        <v>0</v>
      </c>
      <c r="AT1588" s="2">
        <f t="shared" si="622"/>
        <v>0</v>
      </c>
      <c r="AU1588" s="2">
        <f t="shared" si="623"/>
        <v>0</v>
      </c>
      <c r="AW1588" t="s">
        <v>376</v>
      </c>
      <c r="AX1588" t="s">
        <v>2939</v>
      </c>
      <c r="AY1588">
        <v>4</v>
      </c>
      <c r="BA1588" s="127">
        <v>29</v>
      </c>
      <c r="BB1588" s="130">
        <v>87</v>
      </c>
      <c r="BC1588" s="131">
        <f t="shared" si="603"/>
        <v>29087</v>
      </c>
      <c r="BE1588" s="7" t="s">
        <v>3271</v>
      </c>
    </row>
    <row r="1589" spans="1:57" hidden="1" outlineLevel="1" x14ac:dyDescent="0.2">
      <c r="A1589" t="s">
        <v>382</v>
      </c>
      <c r="B1589" t="s">
        <v>2939</v>
      </c>
      <c r="C1589" s="1">
        <f t="shared" si="614"/>
        <v>3044</v>
      </c>
      <c r="D1589" s="7">
        <f>RANK(N1589,(N1589:P1589,Q1589:AL1589))</f>
        <v>2</v>
      </c>
      <c r="E1589" s="7">
        <f>RANK(O1589,(N1589:P1589,Q1589:AL1589))</f>
        <v>1</v>
      </c>
      <c r="F1589" s="7">
        <f>IF(P1589&gt;0,RANK(P1589,(N1589:P1589,Q1589:AL1589)),0)</f>
        <v>3</v>
      </c>
      <c r="G1589" s="1">
        <f t="shared" si="615"/>
        <v>152</v>
      </c>
      <c r="H1589" s="2">
        <f t="shared" si="601"/>
        <v>4.9934296977660969E-2</v>
      </c>
      <c r="I1589" s="2"/>
      <c r="J1589" s="2">
        <f t="shared" si="616"/>
        <v>0.34494086727989487</v>
      </c>
      <c r="K1589" s="2">
        <f t="shared" si="617"/>
        <v>0.39487516425755587</v>
      </c>
      <c r="L1589" s="2">
        <f t="shared" si="618"/>
        <v>0.25657030223390276</v>
      </c>
      <c r="M1589" s="2">
        <f t="shared" si="619"/>
        <v>3.6136662286465615E-3</v>
      </c>
      <c r="N1589" s="1">
        <v>1050</v>
      </c>
      <c r="O1589" s="1">
        <v>1202</v>
      </c>
      <c r="P1589" s="1">
        <v>781</v>
      </c>
      <c r="Q1589" s="1">
        <v>11</v>
      </c>
      <c r="AN1589" s="7">
        <f>IF(Q1589&gt;0,RANK(Q1589,(N1589:P1589,Q1589:AL1589)),0)</f>
        <v>4</v>
      </c>
      <c r="AO1589" s="7">
        <f>IF(R1589&gt;0,RANK(R1589,(N1589:P1589,Q1589:AL1589)),0)</f>
        <v>0</v>
      </c>
      <c r="AP1589" s="7">
        <f>IF(S1589&gt;0,RANK(S1589,(N1589:P1589,Q1589:AL1589)),0)</f>
        <v>0</v>
      </c>
      <c r="AQ1589" s="7">
        <f>IF(T1589&gt;0,RANK(T1589,(N1589:P1589,Q1589:AL1589)),0)</f>
        <v>0</v>
      </c>
      <c r="AR1589" s="2">
        <f t="shared" si="620"/>
        <v>3.6136662286465177E-3</v>
      </c>
      <c r="AS1589" s="2">
        <f t="shared" si="621"/>
        <v>0</v>
      </c>
      <c r="AT1589" s="2">
        <f t="shared" si="622"/>
        <v>0</v>
      </c>
      <c r="AU1589" s="2">
        <f t="shared" si="623"/>
        <v>0</v>
      </c>
      <c r="AW1589" t="s">
        <v>382</v>
      </c>
      <c r="AX1589" t="s">
        <v>2939</v>
      </c>
      <c r="AY1589">
        <v>6</v>
      </c>
      <c r="BA1589" s="127">
        <v>29</v>
      </c>
      <c r="BB1589" s="130">
        <v>89</v>
      </c>
      <c r="BC1589" s="131">
        <f t="shared" si="603"/>
        <v>29089</v>
      </c>
      <c r="BE1589" s="7" t="s">
        <v>3271</v>
      </c>
    </row>
    <row r="1590" spans="1:57" hidden="1" outlineLevel="1" x14ac:dyDescent="0.2">
      <c r="A1590" t="s">
        <v>460</v>
      </c>
      <c r="B1590" t="s">
        <v>2939</v>
      </c>
      <c r="C1590" s="1">
        <f t="shared" si="614"/>
        <v>4443</v>
      </c>
      <c r="D1590" s="7">
        <f>RANK(N1590,(N1590:P1590,Q1590:AL1590))</f>
        <v>1</v>
      </c>
      <c r="E1590" s="7">
        <f>RANK(O1590,(N1590:P1590,Q1590:AL1590))</f>
        <v>2</v>
      </c>
      <c r="F1590" s="7">
        <f>IF(P1590&gt;0,RANK(P1590,(N1590:P1590,Q1590:AL1590)),0)</f>
        <v>3</v>
      </c>
      <c r="G1590" s="1">
        <f t="shared" si="615"/>
        <v>832</v>
      </c>
      <c r="H1590" s="2">
        <f t="shared" si="601"/>
        <v>0.1872608597794283</v>
      </c>
      <c r="I1590" s="2"/>
      <c r="J1590" s="2">
        <f t="shared" si="616"/>
        <v>0.46927751519243754</v>
      </c>
      <c r="K1590" s="2">
        <f t="shared" si="617"/>
        <v>0.28201665541300924</v>
      </c>
      <c r="L1590" s="2">
        <f t="shared" si="618"/>
        <v>0.24532973216295295</v>
      </c>
      <c r="M1590" s="2">
        <f t="shared" si="619"/>
        <v>3.3760972316002613E-3</v>
      </c>
      <c r="N1590" s="1">
        <v>2085</v>
      </c>
      <c r="O1590" s="1">
        <v>1253</v>
      </c>
      <c r="P1590" s="1">
        <v>1090</v>
      </c>
      <c r="Q1590" s="1">
        <v>15</v>
      </c>
      <c r="AN1590" s="7">
        <f>IF(Q1590&gt;0,RANK(Q1590,(N1590:P1590,Q1590:AL1590)),0)</f>
        <v>4</v>
      </c>
      <c r="AO1590" s="7">
        <f>IF(R1590&gt;0,RANK(R1590,(N1590:P1590,Q1590:AL1590)),0)</f>
        <v>0</v>
      </c>
      <c r="AP1590" s="7">
        <f>IF(S1590&gt;0,RANK(S1590,(N1590:P1590,Q1590:AL1590)),0)</f>
        <v>0</v>
      </c>
      <c r="AQ1590" s="7">
        <f>IF(T1590&gt;0,RANK(T1590,(N1590:P1590,Q1590:AL1590)),0)</f>
        <v>0</v>
      </c>
      <c r="AR1590" s="2">
        <f t="shared" si="620"/>
        <v>3.37609723160027E-3</v>
      </c>
      <c r="AS1590" s="2">
        <f t="shared" si="621"/>
        <v>0</v>
      </c>
      <c r="AT1590" s="2">
        <f t="shared" si="622"/>
        <v>0</v>
      </c>
      <c r="AU1590" s="2">
        <f t="shared" si="623"/>
        <v>0</v>
      </c>
      <c r="AW1590" t="s">
        <v>460</v>
      </c>
      <c r="AX1590" t="s">
        <v>2939</v>
      </c>
      <c r="AY1590">
        <v>6</v>
      </c>
      <c r="BA1590" s="127">
        <v>29</v>
      </c>
      <c r="BB1590" s="130">
        <v>91</v>
      </c>
      <c r="BC1590" s="131">
        <f t="shared" si="603"/>
        <v>29091</v>
      </c>
      <c r="BE1590" s="7" t="s">
        <v>3271</v>
      </c>
    </row>
    <row r="1591" spans="1:57" hidden="1" outlineLevel="1" x14ac:dyDescent="0.2">
      <c r="A1591" t="s">
        <v>1543</v>
      </c>
      <c r="B1591" t="s">
        <v>2939</v>
      </c>
      <c r="C1591" s="1">
        <f t="shared" si="614"/>
        <v>13537</v>
      </c>
      <c r="D1591" s="7">
        <f>RANK(N1591,(N1591:P1591,Q1591:AL1591))</f>
        <v>1</v>
      </c>
      <c r="E1591" s="7">
        <f>RANK(O1591,(N1591:P1591,Q1591:AL1591))</f>
        <v>2</v>
      </c>
      <c r="F1591" s="7">
        <f>IF(P1591&gt;0,RANK(P1591,(N1591:P1591,Q1591:AL1591)),0)</f>
        <v>3</v>
      </c>
      <c r="G1591" s="1">
        <f t="shared" si="615"/>
        <v>132</v>
      </c>
      <c r="H1591" s="2">
        <f t="shared" si="601"/>
        <v>9.751052670458742E-3</v>
      </c>
      <c r="I1591" s="2"/>
      <c r="J1591" s="2">
        <f t="shared" si="616"/>
        <v>0.40570288837999557</v>
      </c>
      <c r="K1591" s="2">
        <f t="shared" si="617"/>
        <v>0.39595183570953685</v>
      </c>
      <c r="L1591" s="2">
        <f t="shared" si="618"/>
        <v>0.19575976952057325</v>
      </c>
      <c r="M1591" s="2">
        <f t="shared" si="619"/>
        <v>2.5855063898943265E-3</v>
      </c>
      <c r="N1591" s="1">
        <v>5492</v>
      </c>
      <c r="O1591" s="1">
        <v>5360</v>
      </c>
      <c r="P1591" s="1">
        <v>2650</v>
      </c>
      <c r="Q1591" s="1">
        <v>35</v>
      </c>
      <c r="AN1591" s="7">
        <f>IF(Q1591&gt;0,RANK(Q1591,(N1591:P1591,Q1591:AL1591)),0)</f>
        <v>4</v>
      </c>
      <c r="AO1591" s="7">
        <f>IF(R1591&gt;0,RANK(R1591,(N1591:P1591,Q1591:AL1591)),0)</f>
        <v>0</v>
      </c>
      <c r="AP1591" s="7">
        <f>IF(S1591&gt;0,RANK(S1591,(N1591:P1591,Q1591:AL1591)),0)</f>
        <v>0</v>
      </c>
      <c r="AQ1591" s="7">
        <f>IF(T1591&gt;0,RANK(T1591,(N1591:P1591,Q1591:AL1591)),0)</f>
        <v>0</v>
      </c>
      <c r="AR1591" s="2">
        <f t="shared" si="620"/>
        <v>2.5855063898943638E-3</v>
      </c>
      <c r="AS1591" s="2">
        <f t="shared" si="621"/>
        <v>0</v>
      </c>
      <c r="AT1591" s="2">
        <f t="shared" si="622"/>
        <v>0</v>
      </c>
      <c r="AU1591" s="2">
        <f t="shared" si="623"/>
        <v>0</v>
      </c>
      <c r="AW1591" t="s">
        <v>1543</v>
      </c>
      <c r="AX1591" t="s">
        <v>2939</v>
      </c>
      <c r="AY1591">
        <v>8</v>
      </c>
      <c r="BA1591" s="127">
        <v>29</v>
      </c>
      <c r="BB1591" s="130">
        <v>93</v>
      </c>
      <c r="BC1591" s="131">
        <f t="shared" si="603"/>
        <v>29093</v>
      </c>
      <c r="BE1591" s="7" t="s">
        <v>3271</v>
      </c>
    </row>
    <row r="1592" spans="1:57" hidden="1" outlineLevel="1" x14ac:dyDescent="0.2">
      <c r="A1592" t="s">
        <v>2169</v>
      </c>
      <c r="B1592" t="s">
        <v>2939</v>
      </c>
      <c r="C1592" s="1">
        <f t="shared" si="614"/>
        <v>4634</v>
      </c>
      <c r="D1592" s="7">
        <f>RANK(N1592,(N1592:P1592,Q1592:AL1592))</f>
        <v>1</v>
      </c>
      <c r="E1592" s="7">
        <f>RANK(O1592,(N1592:P1592,Q1592:AL1592))</f>
        <v>2</v>
      </c>
      <c r="F1592" s="7">
        <f>IF(P1592&gt;0,RANK(P1592,(N1592:P1592,Q1592:AL1592)),0)</f>
        <v>3</v>
      </c>
      <c r="G1592" s="1">
        <f t="shared" si="615"/>
        <v>1231</v>
      </c>
      <c r="H1592" s="2">
        <f t="shared" si="601"/>
        <v>0.26564523090202846</v>
      </c>
      <c r="I1592" s="2"/>
      <c r="J1592" s="2">
        <f t="shared" si="616"/>
        <v>0.54100129477772985</v>
      </c>
      <c r="K1592" s="2">
        <f t="shared" si="617"/>
        <v>0.27535606387570133</v>
      </c>
      <c r="L1592" s="2">
        <f t="shared" si="618"/>
        <v>0.18148467846353042</v>
      </c>
      <c r="M1592" s="2">
        <f t="shared" si="619"/>
        <v>2.1579628830384057E-3</v>
      </c>
      <c r="N1592" s="1">
        <v>2507</v>
      </c>
      <c r="O1592" s="1">
        <v>1276</v>
      </c>
      <c r="P1592" s="1">
        <v>841</v>
      </c>
      <c r="Q1592" s="1">
        <v>10</v>
      </c>
      <c r="AN1592" s="7">
        <f>IF(Q1592&gt;0,RANK(Q1592,(N1592:P1592,Q1592:AL1592)),0)</f>
        <v>4</v>
      </c>
      <c r="AO1592" s="7">
        <f>IF(R1592&gt;0,RANK(R1592,(N1592:P1592,Q1592:AL1592)),0)</f>
        <v>0</v>
      </c>
      <c r="AP1592" s="7">
        <f>IF(S1592&gt;0,RANK(S1592,(N1592:P1592,Q1592:AL1592)),0)</f>
        <v>0</v>
      </c>
      <c r="AQ1592" s="7">
        <f>IF(T1592&gt;0,RANK(T1592,(N1592:P1592,Q1592:AL1592)),0)</f>
        <v>0</v>
      </c>
      <c r="AR1592" s="2">
        <f t="shared" si="620"/>
        <v>2.1579628830384117E-3</v>
      </c>
      <c r="AS1592" s="2">
        <f t="shared" si="621"/>
        <v>0</v>
      </c>
      <c r="AT1592" s="2">
        <f t="shared" si="622"/>
        <v>0</v>
      </c>
      <c r="AU1592" s="2">
        <f t="shared" si="623"/>
        <v>0</v>
      </c>
      <c r="AW1592" t="s">
        <v>2169</v>
      </c>
      <c r="AX1592" t="s">
        <v>2939</v>
      </c>
      <c r="AY1592">
        <v>8</v>
      </c>
      <c r="BA1592" s="127">
        <v>29</v>
      </c>
      <c r="BB1592" s="130">
        <v>95</v>
      </c>
      <c r="BC1592" s="131">
        <f t="shared" si="603"/>
        <v>29095</v>
      </c>
      <c r="BE1592" s="7" t="s">
        <v>3271</v>
      </c>
    </row>
    <row r="1593" spans="1:57" hidden="1" outlineLevel="1" x14ac:dyDescent="0.2">
      <c r="A1593" t="s">
        <v>1768</v>
      </c>
      <c r="B1593" t="s">
        <v>2939</v>
      </c>
      <c r="C1593" s="1">
        <f t="shared" si="614"/>
        <v>291595</v>
      </c>
      <c r="D1593" s="7">
        <f>RANK(N1593,(N1593:P1593,Q1593:AL1593))</f>
        <v>1</v>
      </c>
      <c r="E1593" s="7">
        <f>RANK(O1593,(N1593:P1593,Q1593:AL1593))</f>
        <v>2</v>
      </c>
      <c r="F1593" s="7">
        <f>IF(P1593&gt;0,RANK(P1593,(N1593:P1593,Q1593:AL1593)),0)</f>
        <v>3</v>
      </c>
      <c r="G1593" s="1">
        <f t="shared" si="615"/>
        <v>67388</v>
      </c>
      <c r="H1593" s="2">
        <f t="shared" si="601"/>
        <v>0.23110135633327047</v>
      </c>
      <c r="I1593" s="2"/>
      <c r="J1593" s="2">
        <f t="shared" si="616"/>
        <v>0.50069102693804768</v>
      </c>
      <c r="K1593" s="2">
        <f t="shared" si="617"/>
        <v>0.26958967060477718</v>
      </c>
      <c r="L1593" s="2">
        <f t="shared" si="618"/>
        <v>0.22682830638385432</v>
      </c>
      <c r="M1593" s="2">
        <f t="shared" si="619"/>
        <v>2.8909960733208284E-3</v>
      </c>
      <c r="N1593" s="1">
        <v>145999</v>
      </c>
      <c r="O1593" s="1">
        <v>78611</v>
      </c>
      <c r="P1593" s="1">
        <v>66142</v>
      </c>
      <c r="Q1593" s="1">
        <v>843</v>
      </c>
      <c r="AN1593" s="7">
        <f>IF(Q1593&gt;0,RANK(Q1593,(N1593:P1593,Q1593:AL1593)),0)</f>
        <v>4</v>
      </c>
      <c r="AO1593" s="7">
        <f>IF(R1593&gt;0,RANK(R1593,(N1593:P1593,Q1593:AL1593)),0)</f>
        <v>0</v>
      </c>
      <c r="AP1593" s="7">
        <f>IF(S1593&gt;0,RANK(S1593,(N1593:P1593,Q1593:AL1593)),0)</f>
        <v>0</v>
      </c>
      <c r="AQ1593" s="7">
        <f>IF(T1593&gt;0,RANK(T1593,(N1593:P1593,Q1593:AL1593)),0)</f>
        <v>0</v>
      </c>
      <c r="AR1593" s="2">
        <f t="shared" si="620"/>
        <v>2.8909960733208731E-3</v>
      </c>
      <c r="AS1593" s="2">
        <f t="shared" si="621"/>
        <v>0</v>
      </c>
      <c r="AT1593" s="2">
        <f t="shared" si="622"/>
        <v>0</v>
      </c>
      <c r="AU1593" s="2">
        <f t="shared" si="623"/>
        <v>0</v>
      </c>
      <c r="AW1593" t="s">
        <v>1768</v>
      </c>
      <c r="AX1593" t="s">
        <v>2939</v>
      </c>
      <c r="BA1593" s="127">
        <v>29</v>
      </c>
      <c r="BB1593" s="130">
        <v>97</v>
      </c>
      <c r="BC1593" s="131">
        <f t="shared" si="603"/>
        <v>29097</v>
      </c>
      <c r="BE1593" s="7" t="s">
        <v>3271</v>
      </c>
    </row>
    <row r="1594" spans="1:57" hidden="1" outlineLevel="1" x14ac:dyDescent="0.2">
      <c r="A1594" t="s">
        <v>3108</v>
      </c>
      <c r="B1594" t="s">
        <v>2939</v>
      </c>
      <c r="C1594" s="1">
        <f t="shared" si="614"/>
        <v>35872</v>
      </c>
      <c r="D1594" s="7">
        <f>RANK(N1594,(N1594:P1594,Q1594:AL1594))</f>
        <v>2</v>
      </c>
      <c r="E1594" s="7">
        <f>RANK(O1594,(N1594:P1594,Q1594:AL1594))</f>
        <v>1</v>
      </c>
      <c r="F1594" s="7">
        <f>IF(P1594&gt;0,RANK(P1594,(N1594:P1594,Q1594:AL1594)),0)</f>
        <v>3</v>
      </c>
      <c r="G1594" s="1">
        <f t="shared" si="615"/>
        <v>5865</v>
      </c>
      <c r="H1594" s="2">
        <f t="shared" si="601"/>
        <v>0.16349799286351471</v>
      </c>
      <c r="I1594" s="2"/>
      <c r="J1594" s="2">
        <f t="shared" si="616"/>
        <v>0.32691235504014271</v>
      </c>
      <c r="K1594" s="2">
        <f t="shared" si="617"/>
        <v>0.49041034790365745</v>
      </c>
      <c r="L1594" s="2">
        <f t="shared" si="618"/>
        <v>0.17952720785013382</v>
      </c>
      <c r="M1594" s="2">
        <f t="shared" si="619"/>
        <v>3.1500892060660202E-3</v>
      </c>
      <c r="N1594" s="1">
        <v>11727</v>
      </c>
      <c r="O1594" s="1">
        <v>17592</v>
      </c>
      <c r="P1594" s="1">
        <v>6440</v>
      </c>
      <c r="Q1594" s="1">
        <v>113</v>
      </c>
      <c r="AN1594" s="7">
        <f>IF(Q1594&gt;0,RANK(Q1594,(N1594:P1594,Q1594:AL1594)),0)</f>
        <v>4</v>
      </c>
      <c r="AO1594" s="7">
        <f>IF(R1594&gt;0,RANK(R1594,(N1594:P1594,Q1594:AL1594)),0)</f>
        <v>0</v>
      </c>
      <c r="AP1594" s="7">
        <f>IF(S1594&gt;0,RANK(S1594,(N1594:P1594,Q1594:AL1594)),0)</f>
        <v>0</v>
      </c>
      <c r="AQ1594" s="7">
        <f>IF(T1594&gt;0,RANK(T1594,(N1594:P1594,Q1594:AL1594)),0)</f>
        <v>0</v>
      </c>
      <c r="AR1594" s="2">
        <f t="shared" si="620"/>
        <v>3.1500892060660124E-3</v>
      </c>
      <c r="AS1594" s="2">
        <f t="shared" si="621"/>
        <v>0</v>
      </c>
      <c r="AT1594" s="2">
        <f t="shared" si="622"/>
        <v>0</v>
      </c>
      <c r="AU1594" s="2">
        <f t="shared" si="623"/>
        <v>0</v>
      </c>
      <c r="AW1594" t="s">
        <v>3108</v>
      </c>
      <c r="AX1594" t="s">
        <v>2939</v>
      </c>
      <c r="AY1594">
        <v>7</v>
      </c>
      <c r="BA1594" s="127">
        <v>29</v>
      </c>
      <c r="BB1594" s="130">
        <v>99</v>
      </c>
      <c r="BC1594" s="131">
        <f t="shared" si="603"/>
        <v>29099</v>
      </c>
      <c r="BE1594" s="7" t="s">
        <v>3271</v>
      </c>
    </row>
    <row r="1595" spans="1:57" hidden="1" outlineLevel="1" x14ac:dyDescent="0.2">
      <c r="A1595" t="s">
        <v>1500</v>
      </c>
      <c r="B1595" t="s">
        <v>2939</v>
      </c>
      <c r="C1595" s="1">
        <f t="shared" si="614"/>
        <v>73501</v>
      </c>
      <c r="D1595" s="7">
        <f>RANK(N1595,(N1595:P1595,Q1595:AL1595))</f>
        <v>1</v>
      </c>
      <c r="E1595" s="7">
        <f>RANK(O1595,(N1595:P1595,Q1595:AL1595))</f>
        <v>2</v>
      </c>
      <c r="F1595" s="7">
        <f>IF(P1595&gt;0,RANK(P1595,(N1595:P1595,Q1595:AL1595)),0)</f>
        <v>3</v>
      </c>
      <c r="G1595" s="1">
        <f t="shared" si="615"/>
        <v>11932</v>
      </c>
      <c r="H1595" s="2">
        <f t="shared" si="601"/>
        <v>0.16233792737513775</v>
      </c>
      <c r="I1595" s="2"/>
      <c r="J1595" s="2">
        <f t="shared" si="616"/>
        <v>0.44310961755622374</v>
      </c>
      <c r="K1595" s="2">
        <f t="shared" si="617"/>
        <v>0.280771690181086</v>
      </c>
      <c r="L1595" s="2">
        <f t="shared" si="618"/>
        <v>0.27288064107971322</v>
      </c>
      <c r="M1595" s="2">
        <f t="shared" si="619"/>
        <v>3.2380511829770975E-3</v>
      </c>
      <c r="N1595" s="1">
        <v>32569</v>
      </c>
      <c r="O1595" s="1">
        <v>20637</v>
      </c>
      <c r="P1595" s="1">
        <v>20057</v>
      </c>
      <c r="Q1595" s="1">
        <v>238</v>
      </c>
      <c r="AN1595" s="7">
        <f>IF(Q1595&gt;0,RANK(Q1595,(N1595:P1595,Q1595:AL1595)),0)</f>
        <v>4</v>
      </c>
      <c r="AO1595" s="7">
        <f>IF(R1595&gt;0,RANK(R1595,(N1595:P1595,Q1595:AL1595)),0)</f>
        <v>0</v>
      </c>
      <c r="AP1595" s="7">
        <f>IF(S1595&gt;0,RANK(S1595,(N1595:P1595,Q1595:AL1595)),0)</f>
        <v>0</v>
      </c>
      <c r="AQ1595" s="7">
        <f>IF(T1595&gt;0,RANK(T1595,(N1595:P1595,Q1595:AL1595)),0)</f>
        <v>0</v>
      </c>
      <c r="AR1595" s="2">
        <f t="shared" si="620"/>
        <v>3.2380511829771023E-3</v>
      </c>
      <c r="AS1595" s="2">
        <f t="shared" si="621"/>
        <v>0</v>
      </c>
      <c r="AT1595" s="2">
        <f t="shared" si="622"/>
        <v>0</v>
      </c>
      <c r="AU1595" s="2">
        <f t="shared" si="623"/>
        <v>0</v>
      </c>
      <c r="AW1595" t="s">
        <v>1500</v>
      </c>
      <c r="AX1595" t="s">
        <v>2939</v>
      </c>
      <c r="AY1595">
        <v>3</v>
      </c>
      <c r="BA1595" s="127">
        <v>29</v>
      </c>
      <c r="BB1595" s="130">
        <v>101</v>
      </c>
      <c r="BC1595" s="131">
        <f t="shared" si="603"/>
        <v>29101</v>
      </c>
      <c r="BE1595" s="7" t="s">
        <v>3271</v>
      </c>
    </row>
    <row r="1596" spans="1:57" hidden="1" outlineLevel="1" x14ac:dyDescent="0.2">
      <c r="A1596" t="s">
        <v>2636</v>
      </c>
      <c r="B1596" t="s">
        <v>2939</v>
      </c>
      <c r="C1596" s="1">
        <f t="shared" si="614"/>
        <v>15203</v>
      </c>
      <c r="D1596" s="7">
        <f>RANK(N1596,(N1596:P1596,Q1596:AL1596))</f>
        <v>1</v>
      </c>
      <c r="E1596" s="7">
        <f>RANK(O1596,(N1596:P1596,Q1596:AL1596))</f>
        <v>2</v>
      </c>
      <c r="F1596" s="7">
        <f>IF(P1596&gt;0,RANK(P1596,(N1596:P1596,Q1596:AL1596)),0)</f>
        <v>3</v>
      </c>
      <c r="G1596" s="1">
        <f t="shared" si="615"/>
        <v>514</v>
      </c>
      <c r="H1596" s="2">
        <f t="shared" si="601"/>
        <v>3.3809116621719398E-2</v>
      </c>
      <c r="I1596" s="2"/>
      <c r="J1596" s="2">
        <f t="shared" si="616"/>
        <v>0.3647964217588634</v>
      </c>
      <c r="K1596" s="2">
        <f t="shared" si="617"/>
        <v>0.33098730513714397</v>
      </c>
      <c r="L1596" s="2">
        <f t="shared" si="618"/>
        <v>0.30112477800434123</v>
      </c>
      <c r="M1596" s="2">
        <f t="shared" si="619"/>
        <v>3.0914950996513979E-3</v>
      </c>
      <c r="N1596" s="1">
        <v>5546</v>
      </c>
      <c r="O1596" s="1">
        <v>5032</v>
      </c>
      <c r="P1596" s="1">
        <v>4578</v>
      </c>
      <c r="Q1596" s="1">
        <v>47</v>
      </c>
      <c r="AN1596" s="7">
        <f>IF(Q1596&gt;0,RANK(Q1596,(N1596:P1596,Q1596:AL1596)),0)</f>
        <v>4</v>
      </c>
      <c r="AO1596" s="7">
        <f>IF(R1596&gt;0,RANK(R1596,(N1596:P1596,Q1596:AL1596)),0)</f>
        <v>0</v>
      </c>
      <c r="AP1596" s="7">
        <f>IF(S1596&gt;0,RANK(S1596,(N1596:P1596,Q1596:AL1596)),0)</f>
        <v>0</v>
      </c>
      <c r="AQ1596" s="7">
        <f>IF(T1596&gt;0,RANK(T1596,(N1596:P1596,Q1596:AL1596)),0)</f>
        <v>0</v>
      </c>
      <c r="AR1596" s="2">
        <f t="shared" si="620"/>
        <v>3.0914950996513845E-3</v>
      </c>
      <c r="AS1596" s="2">
        <f t="shared" si="621"/>
        <v>0</v>
      </c>
      <c r="AT1596" s="2">
        <f t="shared" si="622"/>
        <v>0</v>
      </c>
      <c r="AU1596" s="2">
        <f t="shared" si="623"/>
        <v>0</v>
      </c>
      <c r="AW1596" t="s">
        <v>2636</v>
      </c>
      <c r="AX1596" t="s">
        <v>2939</v>
      </c>
      <c r="AY1596">
        <v>4</v>
      </c>
      <c r="BA1596" s="127">
        <v>29</v>
      </c>
      <c r="BB1596" s="130">
        <v>103</v>
      </c>
      <c r="BC1596" s="131">
        <f t="shared" si="603"/>
        <v>29103</v>
      </c>
      <c r="BE1596" s="7" t="s">
        <v>3271</v>
      </c>
    </row>
    <row r="1597" spans="1:57" hidden="1" outlineLevel="1" x14ac:dyDescent="0.2">
      <c r="A1597" t="s">
        <v>857</v>
      </c>
      <c r="B1597" t="s">
        <v>2939</v>
      </c>
      <c r="C1597" s="1">
        <f t="shared" si="614"/>
        <v>2262</v>
      </c>
      <c r="D1597" s="7">
        <f>RANK(N1597,(N1597:P1597,Q1597:AL1597))</f>
        <v>1</v>
      </c>
      <c r="E1597" s="7">
        <f>RANK(O1597,(N1597:P1597,Q1597:AL1597))</f>
        <v>2</v>
      </c>
      <c r="F1597" s="7">
        <f>IF(P1597&gt;0,RANK(P1597,(N1597:P1597,Q1597:AL1597)),0)</f>
        <v>3</v>
      </c>
      <c r="G1597" s="1">
        <f t="shared" si="615"/>
        <v>286</v>
      </c>
      <c r="H1597" s="2">
        <f t="shared" si="601"/>
        <v>0.12643678160919541</v>
      </c>
      <c r="I1597" s="2"/>
      <c r="J1597" s="2">
        <f t="shared" si="616"/>
        <v>0.44650751547303269</v>
      </c>
      <c r="K1597" s="2">
        <f t="shared" si="617"/>
        <v>0.32007073386383733</v>
      </c>
      <c r="L1597" s="2">
        <f t="shared" si="618"/>
        <v>0.23121131741821396</v>
      </c>
      <c r="M1597" s="2">
        <f t="shared" si="619"/>
        <v>2.2104332449160158E-3</v>
      </c>
      <c r="N1597" s="1">
        <v>1010</v>
      </c>
      <c r="O1597" s="1">
        <v>724</v>
      </c>
      <c r="P1597" s="1">
        <v>523</v>
      </c>
      <c r="Q1597" s="1">
        <v>5</v>
      </c>
      <c r="AN1597" s="7">
        <f>IF(Q1597&gt;0,RANK(Q1597,(N1597:P1597,Q1597:AL1597)),0)</f>
        <v>4</v>
      </c>
      <c r="AO1597" s="7">
        <f>IF(R1597&gt;0,RANK(R1597,(N1597:P1597,Q1597:AL1597)),0)</f>
        <v>0</v>
      </c>
      <c r="AP1597" s="7">
        <f>IF(S1597&gt;0,RANK(S1597,(N1597:P1597,Q1597:AL1597)),0)</f>
        <v>0</v>
      </c>
      <c r="AQ1597" s="7">
        <f>IF(T1597&gt;0,RANK(T1597,(N1597:P1597,Q1597:AL1597)),0)</f>
        <v>0</v>
      </c>
      <c r="AR1597" s="2">
        <f t="shared" si="620"/>
        <v>2.2104332449160036E-3</v>
      </c>
      <c r="AS1597" s="2">
        <f t="shared" si="621"/>
        <v>0</v>
      </c>
      <c r="AT1597" s="2">
        <f t="shared" si="622"/>
        <v>0</v>
      </c>
      <c r="AU1597" s="2">
        <f t="shared" si="623"/>
        <v>0</v>
      </c>
      <c r="AW1597" t="s">
        <v>857</v>
      </c>
      <c r="AX1597" t="s">
        <v>2939</v>
      </c>
      <c r="AY1597">
        <v>9</v>
      </c>
      <c r="BA1597" s="127">
        <v>29</v>
      </c>
      <c r="BB1597" s="130">
        <v>105</v>
      </c>
      <c r="BC1597" s="131">
        <f t="shared" si="603"/>
        <v>29105</v>
      </c>
      <c r="BE1597" s="7" t="s">
        <v>3271</v>
      </c>
    </row>
    <row r="1598" spans="1:57" hidden="1" outlineLevel="1" x14ac:dyDescent="0.2">
      <c r="A1598" t="s">
        <v>2037</v>
      </c>
      <c r="B1598" t="s">
        <v>2939</v>
      </c>
      <c r="C1598" s="1">
        <f t="shared" si="614"/>
        <v>12222</v>
      </c>
      <c r="D1598" s="7">
        <f>RANK(N1598,(N1598:P1598,Q1598:AL1598))</f>
        <v>2</v>
      </c>
      <c r="E1598" s="7">
        <f>RANK(O1598,(N1598:P1598,Q1598:AL1598))</f>
        <v>1</v>
      </c>
      <c r="F1598" s="7">
        <f>IF(P1598&gt;0,RANK(P1598,(N1598:P1598,Q1598:AL1598)),0)</f>
        <v>3</v>
      </c>
      <c r="G1598" s="1">
        <f t="shared" si="615"/>
        <v>997</v>
      </c>
      <c r="H1598" s="2">
        <f t="shared" si="601"/>
        <v>8.1574210440189823E-2</v>
      </c>
      <c r="I1598" s="2"/>
      <c r="J1598" s="2">
        <f t="shared" si="616"/>
        <v>0.34192439862542956</v>
      </c>
      <c r="K1598" s="2">
        <f t="shared" si="617"/>
        <v>0.42349860906561937</v>
      </c>
      <c r="L1598" s="2">
        <f t="shared" si="618"/>
        <v>0.23334969726722304</v>
      </c>
      <c r="M1598" s="2">
        <f t="shared" si="619"/>
        <v>1.2272950417280271E-3</v>
      </c>
      <c r="N1598" s="1">
        <v>4179</v>
      </c>
      <c r="O1598" s="1">
        <v>5176</v>
      </c>
      <c r="P1598" s="1">
        <v>2852</v>
      </c>
      <c r="Q1598" s="1">
        <v>15</v>
      </c>
      <c r="AN1598" s="7">
        <f>IF(Q1598&gt;0,RANK(Q1598,(N1598:P1598,Q1598:AL1598)),0)</f>
        <v>4</v>
      </c>
      <c r="AO1598" s="7">
        <f>IF(R1598&gt;0,RANK(R1598,(N1598:P1598,Q1598:AL1598)),0)</f>
        <v>0</v>
      </c>
      <c r="AP1598" s="7">
        <f>IF(S1598&gt;0,RANK(S1598,(N1598:P1598,Q1598:AL1598)),0)</f>
        <v>0</v>
      </c>
      <c r="AQ1598" s="7">
        <f>IF(T1598&gt;0,RANK(T1598,(N1598:P1598,Q1598:AL1598)),0)</f>
        <v>0</v>
      </c>
      <c r="AR1598" s="2">
        <f t="shared" si="620"/>
        <v>1.2272950417280314E-3</v>
      </c>
      <c r="AS1598" s="2">
        <f t="shared" si="621"/>
        <v>0</v>
      </c>
      <c r="AT1598" s="2">
        <f t="shared" si="622"/>
        <v>0</v>
      </c>
      <c r="AU1598" s="2">
        <f t="shared" si="623"/>
        <v>0</v>
      </c>
      <c r="AW1598" t="s">
        <v>2037</v>
      </c>
      <c r="AX1598" t="s">
        <v>2939</v>
      </c>
      <c r="AY1598">
        <v>4</v>
      </c>
      <c r="BA1598" s="127">
        <v>29</v>
      </c>
      <c r="BB1598" s="130">
        <v>107</v>
      </c>
      <c r="BC1598" s="131">
        <f t="shared" si="603"/>
        <v>29107</v>
      </c>
      <c r="BE1598" s="7" t="s">
        <v>3271</v>
      </c>
    </row>
    <row r="1599" spans="1:57" hidden="1" outlineLevel="1" x14ac:dyDescent="0.2">
      <c r="A1599" t="s">
        <v>1932</v>
      </c>
      <c r="B1599" t="s">
        <v>2939</v>
      </c>
      <c r="C1599" s="1">
        <f t="shared" si="614"/>
        <v>13467</v>
      </c>
      <c r="D1599" s="7">
        <f>RANK(N1599,(N1599:P1599,Q1599:AL1599))</f>
        <v>1</v>
      </c>
      <c r="E1599" s="7">
        <f>RANK(O1599,(N1599:P1599,Q1599:AL1599))</f>
        <v>2</v>
      </c>
      <c r="F1599" s="7">
        <f>IF(P1599&gt;0,RANK(P1599,(N1599:P1599,Q1599:AL1599)),0)</f>
        <v>3</v>
      </c>
      <c r="G1599" s="1">
        <f t="shared" si="615"/>
        <v>562</v>
      </c>
      <c r="H1599" s="2">
        <f t="shared" si="601"/>
        <v>4.1731640305933022E-2</v>
      </c>
      <c r="I1599" s="2"/>
      <c r="J1599" s="2">
        <f t="shared" si="616"/>
        <v>0.38709437885200859</v>
      </c>
      <c r="K1599" s="2">
        <f t="shared" si="617"/>
        <v>0.34536273854607558</v>
      </c>
      <c r="L1599" s="2">
        <f t="shared" si="618"/>
        <v>0.26442414791713076</v>
      </c>
      <c r="M1599" s="2">
        <f t="shared" si="619"/>
        <v>3.1187346847850739E-3</v>
      </c>
      <c r="N1599" s="1">
        <v>5213</v>
      </c>
      <c r="O1599" s="1">
        <v>4651</v>
      </c>
      <c r="P1599" s="1">
        <v>3561</v>
      </c>
      <c r="Q1599" s="1">
        <v>42</v>
      </c>
      <c r="AN1599" s="7">
        <f>IF(Q1599&gt;0,RANK(Q1599,(N1599:P1599,Q1599:AL1599)),0)</f>
        <v>4</v>
      </c>
      <c r="AO1599" s="7">
        <f>IF(R1599&gt;0,RANK(R1599,(N1599:P1599,Q1599:AL1599)),0)</f>
        <v>0</v>
      </c>
      <c r="AP1599" s="7">
        <f>IF(S1599&gt;0,RANK(S1599,(N1599:P1599,Q1599:AL1599)),0)</f>
        <v>0</v>
      </c>
      <c r="AQ1599" s="7">
        <f>IF(T1599&gt;0,RANK(T1599,(N1599:P1599,Q1599:AL1599)),0)</f>
        <v>0</v>
      </c>
      <c r="AR1599" s="2">
        <f t="shared" si="620"/>
        <v>3.1187346847850301E-3</v>
      </c>
      <c r="AS1599" s="2">
        <f t="shared" si="621"/>
        <v>0</v>
      </c>
      <c r="AT1599" s="2">
        <f t="shared" si="622"/>
        <v>0</v>
      </c>
      <c r="AU1599" s="2">
        <f t="shared" si="623"/>
        <v>0</v>
      </c>
      <c r="AW1599" t="s">
        <v>1932</v>
      </c>
      <c r="AX1599" t="s">
        <v>2939</v>
      </c>
      <c r="AY1599">
        <v>4</v>
      </c>
      <c r="BA1599" s="127">
        <v>29</v>
      </c>
      <c r="BB1599" s="130">
        <v>109</v>
      </c>
      <c r="BC1599" s="131">
        <f t="shared" si="603"/>
        <v>29109</v>
      </c>
      <c r="BE1599" s="7" t="s">
        <v>3271</v>
      </c>
    </row>
    <row r="1600" spans="1:57" hidden="1" outlineLevel="1" x14ac:dyDescent="0.2">
      <c r="A1600" t="s">
        <v>939</v>
      </c>
      <c r="B1600" t="s">
        <v>2939</v>
      </c>
      <c r="C1600" s="1">
        <f t="shared" si="614"/>
        <v>12891</v>
      </c>
      <c r="D1600" s="7">
        <f>RANK(N1600,(N1600:P1600,Q1600:AL1600))</f>
        <v>2</v>
      </c>
      <c r="E1600" s="7">
        <f>RANK(O1600,(N1600:P1600,Q1600:AL1600))</f>
        <v>1</v>
      </c>
      <c r="F1600" s="7">
        <f>IF(P1600&gt;0,RANK(P1600,(N1600:P1600,Q1600:AL1600)),0)</f>
        <v>3</v>
      </c>
      <c r="G1600" s="1">
        <f t="shared" si="615"/>
        <v>942</v>
      </c>
      <c r="H1600" s="2">
        <f t="shared" si="601"/>
        <v>7.3074237840353731E-2</v>
      </c>
      <c r="I1600" s="2"/>
      <c r="J1600" s="2">
        <f t="shared" si="616"/>
        <v>0.3619579551625165</v>
      </c>
      <c r="K1600" s="2">
        <f t="shared" si="617"/>
        <v>0.43503219300287022</v>
      </c>
      <c r="L1600" s="2">
        <f t="shared" si="618"/>
        <v>0.19936389729268481</v>
      </c>
      <c r="M1600" s="2">
        <f t="shared" si="619"/>
        <v>3.6459545419284811E-3</v>
      </c>
      <c r="N1600" s="1">
        <v>4666</v>
      </c>
      <c r="O1600" s="1">
        <v>5608</v>
      </c>
      <c r="P1600" s="1">
        <v>2570</v>
      </c>
      <c r="Q1600" s="1">
        <v>47</v>
      </c>
      <c r="AN1600" s="7">
        <f>IF(Q1600&gt;0,RANK(Q1600,(N1600:P1600,Q1600:AL1600)),0)</f>
        <v>4</v>
      </c>
      <c r="AO1600" s="7">
        <f>IF(R1600&gt;0,RANK(R1600,(N1600:P1600,Q1600:AL1600)),0)</f>
        <v>0</v>
      </c>
      <c r="AP1600" s="7">
        <f>IF(S1600&gt;0,RANK(S1600,(N1600:P1600,Q1600:AL1600)),0)</f>
        <v>0</v>
      </c>
      <c r="AQ1600" s="7">
        <f>IF(T1600&gt;0,RANK(T1600,(N1600:P1600,Q1600:AL1600)),0)</f>
        <v>0</v>
      </c>
      <c r="AR1600" s="2">
        <f t="shared" si="620"/>
        <v>3.6459545419284772E-3</v>
      </c>
      <c r="AS1600" s="2">
        <f t="shared" si="621"/>
        <v>0</v>
      </c>
      <c r="AT1600" s="2">
        <f t="shared" si="622"/>
        <v>0</v>
      </c>
      <c r="AU1600" s="2">
        <f t="shared" si="623"/>
        <v>0</v>
      </c>
      <c r="AW1600" t="s">
        <v>939</v>
      </c>
      <c r="AX1600" t="s">
        <v>2939</v>
      </c>
      <c r="AY1600">
        <v>7</v>
      </c>
      <c r="BA1600" s="127">
        <v>29</v>
      </c>
      <c r="BB1600" s="130">
        <v>111</v>
      </c>
      <c r="BC1600" s="131">
        <f t="shared" si="603"/>
        <v>29111</v>
      </c>
      <c r="BE1600" s="7" t="s">
        <v>3271</v>
      </c>
    </row>
    <row r="1601" spans="1:57" hidden="1" outlineLevel="1" x14ac:dyDescent="0.2">
      <c r="A1601" t="s">
        <v>3023</v>
      </c>
      <c r="B1601" t="s">
        <v>2939</v>
      </c>
      <c r="C1601" s="1">
        <f t="shared" si="614"/>
        <v>4562</v>
      </c>
      <c r="D1601" s="7">
        <f>RANK(N1601,(N1601:P1601,Q1601:AL1601))</f>
        <v>1</v>
      </c>
      <c r="E1601" s="7">
        <f>RANK(O1601,(N1601:P1601,Q1601:AL1601))</f>
        <v>2</v>
      </c>
      <c r="F1601" s="7">
        <f>IF(P1601&gt;0,RANK(P1601,(N1601:P1601,Q1601:AL1601)),0)</f>
        <v>3</v>
      </c>
      <c r="G1601" s="1">
        <f t="shared" si="615"/>
        <v>735</v>
      </c>
      <c r="H1601" s="2">
        <f t="shared" si="601"/>
        <v>0.16111354669004824</v>
      </c>
      <c r="I1601" s="2"/>
      <c r="J1601" s="2">
        <f t="shared" si="616"/>
        <v>0.48136782113108284</v>
      </c>
      <c r="K1601" s="2">
        <f t="shared" si="617"/>
        <v>0.32025427444103466</v>
      </c>
      <c r="L1601" s="2">
        <f t="shared" si="618"/>
        <v>0.19552827707145989</v>
      </c>
      <c r="M1601" s="2">
        <f t="shared" si="619"/>
        <v>2.8496273564226626E-3</v>
      </c>
      <c r="N1601" s="1">
        <v>2196</v>
      </c>
      <c r="O1601" s="1">
        <v>1461</v>
      </c>
      <c r="P1601" s="1">
        <v>892</v>
      </c>
      <c r="Q1601" s="1">
        <v>13</v>
      </c>
      <c r="AN1601" s="7">
        <f>IF(Q1601&gt;0,RANK(Q1601,(N1601:P1601,Q1601:AL1601)),0)</f>
        <v>4</v>
      </c>
      <c r="AO1601" s="7">
        <f>IF(R1601&gt;0,RANK(R1601,(N1601:P1601,Q1601:AL1601)),0)</f>
        <v>0</v>
      </c>
      <c r="AP1601" s="7">
        <f>IF(S1601&gt;0,RANK(S1601,(N1601:P1601,Q1601:AL1601)),0)</f>
        <v>0</v>
      </c>
      <c r="AQ1601" s="7">
        <f>IF(T1601&gt;0,RANK(T1601,(N1601:P1601,Q1601:AL1601)),0)</f>
        <v>0</v>
      </c>
      <c r="AR1601" s="2">
        <f t="shared" si="620"/>
        <v>2.8496273564226219E-3</v>
      </c>
      <c r="AS1601" s="2">
        <f t="shared" si="621"/>
        <v>0</v>
      </c>
      <c r="AT1601" s="2">
        <f t="shared" si="622"/>
        <v>0</v>
      </c>
      <c r="AU1601" s="2">
        <f t="shared" si="623"/>
        <v>0</v>
      </c>
      <c r="AW1601" t="s">
        <v>3023</v>
      </c>
      <c r="AX1601" t="s">
        <v>2939</v>
      </c>
      <c r="AY1601">
        <v>9</v>
      </c>
      <c r="BA1601" s="127">
        <v>29</v>
      </c>
      <c r="BB1601" s="130">
        <v>113</v>
      </c>
      <c r="BC1601" s="131">
        <f t="shared" si="603"/>
        <v>29113</v>
      </c>
      <c r="BE1601" s="7" t="s">
        <v>3271</v>
      </c>
    </row>
    <row r="1602" spans="1:57" hidden="1" outlineLevel="1" x14ac:dyDescent="0.2">
      <c r="A1602" t="s">
        <v>1204</v>
      </c>
      <c r="B1602" t="s">
        <v>2939</v>
      </c>
      <c r="C1602" s="1">
        <f t="shared" si="614"/>
        <v>12765</v>
      </c>
      <c r="D1602" s="7">
        <f>RANK(N1602,(N1602:P1602,Q1602:AL1602))</f>
        <v>1</v>
      </c>
      <c r="E1602" s="7">
        <f>RANK(O1602,(N1602:P1602,Q1602:AL1602))</f>
        <v>2</v>
      </c>
      <c r="F1602" s="7">
        <f>IF(P1602&gt;0,RANK(P1602,(N1602:P1602,Q1602:AL1602)),0)</f>
        <v>3</v>
      </c>
      <c r="G1602" s="1">
        <f t="shared" si="615"/>
        <v>1735</v>
      </c>
      <c r="H1602" s="2">
        <f t="shared" si="601"/>
        <v>0.13591852722287504</v>
      </c>
      <c r="I1602" s="2"/>
      <c r="J1602" s="2">
        <f t="shared" si="616"/>
        <v>0.42718370544457501</v>
      </c>
      <c r="K1602" s="2">
        <f t="shared" si="617"/>
        <v>0.29126517822169995</v>
      </c>
      <c r="L1602" s="2">
        <f t="shared" si="618"/>
        <v>0.27982765374069724</v>
      </c>
      <c r="M1602" s="2">
        <f t="shared" si="619"/>
        <v>1.723462593027747E-3</v>
      </c>
      <c r="N1602" s="1">
        <v>5453</v>
      </c>
      <c r="O1602" s="1">
        <v>3718</v>
      </c>
      <c r="P1602" s="1">
        <v>3572</v>
      </c>
      <c r="Q1602" s="1">
        <v>22</v>
      </c>
      <c r="AN1602" s="7">
        <f>IF(Q1602&gt;0,RANK(Q1602,(N1602:P1602,Q1602:AL1602)),0)</f>
        <v>4</v>
      </c>
      <c r="AO1602" s="7">
        <f>IF(R1602&gt;0,RANK(R1602,(N1602:P1602,Q1602:AL1602)),0)</f>
        <v>0</v>
      </c>
      <c r="AP1602" s="7">
        <f>IF(S1602&gt;0,RANK(S1602,(N1602:P1602,Q1602:AL1602)),0)</f>
        <v>0</v>
      </c>
      <c r="AQ1602" s="7">
        <f>IF(T1602&gt;0,RANK(T1602,(N1602:P1602,Q1602:AL1602)),0)</f>
        <v>0</v>
      </c>
      <c r="AR1602" s="2">
        <f t="shared" si="620"/>
        <v>1.7234625930278105E-3</v>
      </c>
      <c r="AS1602" s="2">
        <f t="shared" si="621"/>
        <v>0</v>
      </c>
      <c r="AT1602" s="2">
        <f t="shared" si="622"/>
        <v>0</v>
      </c>
      <c r="AU1602" s="2">
        <f t="shared" si="623"/>
        <v>0</v>
      </c>
      <c r="AW1602" t="s">
        <v>1204</v>
      </c>
      <c r="AX1602" t="s">
        <v>2939</v>
      </c>
      <c r="AY1602">
        <v>9</v>
      </c>
      <c r="BA1602" s="127">
        <v>29</v>
      </c>
      <c r="BB1602" s="130">
        <v>115</v>
      </c>
      <c r="BC1602" s="131">
        <f t="shared" si="603"/>
        <v>29115</v>
      </c>
      <c r="BE1602" s="7" t="s">
        <v>3271</v>
      </c>
    </row>
    <row r="1603" spans="1:57" hidden="1" outlineLevel="1" x14ac:dyDescent="0.2">
      <c r="A1603" t="s">
        <v>1817</v>
      </c>
      <c r="B1603" t="s">
        <v>2939</v>
      </c>
      <c r="C1603" s="1">
        <f t="shared" si="614"/>
        <v>6436</v>
      </c>
      <c r="D1603" s="7">
        <f>RANK(N1603,(N1603:P1603,Q1603:AL1603))</f>
        <v>1</v>
      </c>
      <c r="E1603" s="7">
        <f>RANK(O1603,(N1603:P1603,Q1603:AL1603))</f>
        <v>2</v>
      </c>
      <c r="F1603" s="7">
        <f>IF(P1603&gt;0,RANK(P1603,(N1603:P1603,Q1603:AL1603)),0)</f>
        <v>3</v>
      </c>
      <c r="G1603" s="1">
        <f t="shared" si="615"/>
        <v>949</v>
      </c>
      <c r="H1603" s="2">
        <f t="shared" si="601"/>
        <v>0.14745183343691734</v>
      </c>
      <c r="I1603" s="2"/>
      <c r="J1603" s="2">
        <f t="shared" si="616"/>
        <v>0.45307644499689248</v>
      </c>
      <c r="K1603" s="2">
        <f t="shared" si="617"/>
        <v>0.30562461155997511</v>
      </c>
      <c r="L1603" s="2">
        <f t="shared" si="618"/>
        <v>0.2367930391547545</v>
      </c>
      <c r="M1603" s="2">
        <f t="shared" si="619"/>
        <v>4.5059042883779099E-3</v>
      </c>
      <c r="N1603" s="1">
        <v>2916</v>
      </c>
      <c r="O1603" s="1">
        <v>1967</v>
      </c>
      <c r="P1603" s="1">
        <v>1524</v>
      </c>
      <c r="Q1603" s="1">
        <v>29</v>
      </c>
      <c r="AN1603" s="7">
        <f>IF(Q1603&gt;0,RANK(Q1603,(N1603:P1603,Q1603:AL1603)),0)</f>
        <v>4</v>
      </c>
      <c r="AO1603" s="7">
        <f>IF(R1603&gt;0,RANK(R1603,(N1603:P1603,Q1603:AL1603)),0)</f>
        <v>0</v>
      </c>
      <c r="AP1603" s="7">
        <f>IF(S1603&gt;0,RANK(S1603,(N1603:P1603,Q1603:AL1603)),0)</f>
        <v>0</v>
      </c>
      <c r="AQ1603" s="7">
        <f>IF(T1603&gt;0,RANK(T1603,(N1603:P1603,Q1603:AL1603)),0)</f>
        <v>0</v>
      </c>
      <c r="AR1603" s="2">
        <f t="shared" si="620"/>
        <v>4.5059042883778743E-3</v>
      </c>
      <c r="AS1603" s="2">
        <f t="shared" si="621"/>
        <v>0</v>
      </c>
      <c r="AT1603" s="2">
        <f t="shared" si="622"/>
        <v>0</v>
      </c>
      <c r="AU1603" s="2">
        <f t="shared" si="623"/>
        <v>0</v>
      </c>
      <c r="AW1603" t="s">
        <v>1817</v>
      </c>
      <c r="AX1603" t="s">
        <v>2939</v>
      </c>
      <c r="AY1603">
        <v>6</v>
      </c>
      <c r="BA1603" s="127">
        <v>29</v>
      </c>
      <c r="BB1603" s="130">
        <v>117</v>
      </c>
      <c r="BC1603" s="131">
        <f t="shared" si="603"/>
        <v>29117</v>
      </c>
      <c r="BE1603" s="7" t="s">
        <v>3271</v>
      </c>
    </row>
    <row r="1604" spans="1:57" hidden="1" outlineLevel="1" x14ac:dyDescent="0.2">
      <c r="A1604" t="s">
        <v>1507</v>
      </c>
      <c r="B1604" t="s">
        <v>2939</v>
      </c>
      <c r="C1604" s="1">
        <f t="shared" si="614"/>
        <v>6863</v>
      </c>
      <c r="D1604" s="7">
        <f>RANK(N1604,(N1604:P1604,Q1604:AL1604))</f>
        <v>1</v>
      </c>
      <c r="E1604" s="7">
        <f>RANK(O1604,(N1604:P1604,Q1604:AL1604))</f>
        <v>2</v>
      </c>
      <c r="F1604" s="7">
        <f>IF(P1604&gt;0,RANK(P1604,(N1604:P1604,Q1604:AL1604)),0)</f>
        <v>3</v>
      </c>
      <c r="G1604" s="1">
        <f t="shared" si="615"/>
        <v>135</v>
      </c>
      <c r="H1604" s="2">
        <f t="shared" si="601"/>
        <v>1.967069794550488E-2</v>
      </c>
      <c r="I1604" s="2"/>
      <c r="J1604" s="2">
        <f t="shared" si="616"/>
        <v>0.36500072854436832</v>
      </c>
      <c r="K1604" s="2">
        <f t="shared" si="617"/>
        <v>0.34533003059886347</v>
      </c>
      <c r="L1604" s="2">
        <f t="shared" si="618"/>
        <v>0.28792073437272331</v>
      </c>
      <c r="M1604" s="2">
        <f t="shared" si="619"/>
        <v>1.7485064840448428E-3</v>
      </c>
      <c r="N1604" s="1">
        <v>2505</v>
      </c>
      <c r="O1604" s="1">
        <v>2370</v>
      </c>
      <c r="P1604" s="1">
        <v>1976</v>
      </c>
      <c r="Q1604" s="1">
        <v>12</v>
      </c>
      <c r="AN1604" s="7">
        <f>IF(Q1604&gt;0,RANK(Q1604,(N1604:P1604,Q1604:AL1604)),0)</f>
        <v>4</v>
      </c>
      <c r="AO1604" s="7">
        <f>IF(R1604&gt;0,RANK(R1604,(N1604:P1604,Q1604:AL1604)),0)</f>
        <v>0</v>
      </c>
      <c r="AP1604" s="7">
        <f>IF(S1604&gt;0,RANK(S1604,(N1604:P1604,Q1604:AL1604)),0)</f>
        <v>0</v>
      </c>
      <c r="AQ1604" s="7">
        <f>IF(T1604&gt;0,RANK(T1604,(N1604:P1604,Q1604:AL1604)),0)</f>
        <v>0</v>
      </c>
      <c r="AR1604" s="2">
        <f t="shared" si="620"/>
        <v>1.7485064840448783E-3</v>
      </c>
      <c r="AS1604" s="2">
        <f t="shared" si="621"/>
        <v>0</v>
      </c>
      <c r="AT1604" s="2">
        <f t="shared" si="622"/>
        <v>0</v>
      </c>
      <c r="AU1604" s="2">
        <f t="shared" si="623"/>
        <v>0</v>
      </c>
      <c r="AW1604" t="s">
        <v>1507</v>
      </c>
      <c r="AX1604" t="s">
        <v>2939</v>
      </c>
      <c r="AY1604">
        <v>6</v>
      </c>
      <c r="BA1604" s="127">
        <v>29</v>
      </c>
      <c r="BB1604" s="130">
        <v>119</v>
      </c>
      <c r="BC1604" s="131">
        <f t="shared" si="603"/>
        <v>29119</v>
      </c>
      <c r="BE1604" s="7" t="s">
        <v>3271</v>
      </c>
    </row>
    <row r="1605" spans="1:57" hidden="1" outlineLevel="1" x14ac:dyDescent="0.2">
      <c r="A1605" t="s">
        <v>2875</v>
      </c>
      <c r="B1605" t="s">
        <v>2939</v>
      </c>
      <c r="C1605" s="1">
        <f t="shared" si="614"/>
        <v>6875</v>
      </c>
      <c r="D1605" s="7">
        <f>RANK(N1605,(N1605:P1605,Q1605:AL1605))</f>
        <v>2</v>
      </c>
      <c r="E1605" s="7">
        <f>RANK(O1605,(N1605:P1605,Q1605:AL1605))</f>
        <v>1</v>
      </c>
      <c r="F1605" s="7">
        <f>IF(P1605&gt;0,RANK(P1605,(N1605:P1605,Q1605:AL1605)),0)</f>
        <v>3</v>
      </c>
      <c r="G1605" s="1">
        <f t="shared" si="615"/>
        <v>729</v>
      </c>
      <c r="H1605" s="2">
        <f t="shared" ref="H1605:H1668" si="624">G1605/C1605</f>
        <v>0.10603636363636364</v>
      </c>
      <c r="I1605" s="2"/>
      <c r="J1605" s="2">
        <f t="shared" si="616"/>
        <v>0.33178181818181818</v>
      </c>
      <c r="K1605" s="2">
        <f t="shared" si="617"/>
        <v>0.43781818181818183</v>
      </c>
      <c r="L1605" s="2">
        <f t="shared" si="618"/>
        <v>0.22559999999999999</v>
      </c>
      <c r="M1605" s="2">
        <f t="shared" si="619"/>
        <v>4.7999999999999987E-3</v>
      </c>
      <c r="N1605" s="1">
        <v>2281</v>
      </c>
      <c r="O1605" s="1">
        <v>3010</v>
      </c>
      <c r="P1605" s="1">
        <v>1551</v>
      </c>
      <c r="Q1605" s="1">
        <v>33</v>
      </c>
      <c r="AN1605" s="7">
        <f>IF(Q1605&gt;0,RANK(Q1605,(N1605:P1605,Q1605:AL1605)),0)</f>
        <v>4</v>
      </c>
      <c r="AO1605" s="7">
        <f>IF(R1605&gt;0,RANK(R1605,(N1605:P1605,Q1605:AL1605)),0)</f>
        <v>0</v>
      </c>
      <c r="AP1605" s="7">
        <f>IF(S1605&gt;0,RANK(S1605,(N1605:P1605,Q1605:AL1605)),0)</f>
        <v>0</v>
      </c>
      <c r="AQ1605" s="7">
        <f>IF(T1605&gt;0,RANK(T1605,(N1605:P1605,Q1605:AL1605)),0)</f>
        <v>0</v>
      </c>
      <c r="AR1605" s="2">
        <f t="shared" si="620"/>
        <v>4.7999999999999996E-3</v>
      </c>
      <c r="AS1605" s="2">
        <f t="shared" si="621"/>
        <v>0</v>
      </c>
      <c r="AT1605" s="2">
        <f t="shared" si="622"/>
        <v>0</v>
      </c>
      <c r="AU1605" s="2">
        <f t="shared" si="623"/>
        <v>0</v>
      </c>
      <c r="AW1605" t="s">
        <v>2875</v>
      </c>
      <c r="AX1605" t="s">
        <v>2939</v>
      </c>
      <c r="AY1605">
        <v>7</v>
      </c>
      <c r="BA1605" s="127">
        <v>29</v>
      </c>
      <c r="BB1605" s="130">
        <v>121</v>
      </c>
      <c r="BC1605" s="131">
        <f t="shared" si="603"/>
        <v>29121</v>
      </c>
      <c r="BE1605" s="7" t="s">
        <v>3271</v>
      </c>
    </row>
    <row r="1606" spans="1:57" hidden="1" outlineLevel="1" x14ac:dyDescent="0.2">
      <c r="A1606" t="s">
        <v>1319</v>
      </c>
      <c r="B1606" t="s">
        <v>2939</v>
      </c>
      <c r="C1606" s="1">
        <f t="shared" si="614"/>
        <v>7164</v>
      </c>
      <c r="D1606" s="7">
        <f>RANK(N1606,(N1606:P1606,Q1606:AL1606))</f>
        <v>1</v>
      </c>
      <c r="E1606" s="7">
        <f>RANK(O1606,(N1606:P1606,Q1606:AL1606))</f>
        <v>2</v>
      </c>
      <c r="F1606" s="7">
        <f>IF(P1606&gt;0,RANK(P1606,(N1606:P1606,Q1606:AL1606)),0)</f>
        <v>3</v>
      </c>
      <c r="G1606" s="1">
        <f t="shared" si="615"/>
        <v>938</v>
      </c>
      <c r="H1606" s="2">
        <f t="shared" si="624"/>
        <v>0.1309324399776661</v>
      </c>
      <c r="I1606" s="2"/>
      <c r="J1606" s="2">
        <f t="shared" si="616"/>
        <v>0.44584031267448354</v>
      </c>
      <c r="K1606" s="2">
        <f t="shared" si="617"/>
        <v>0.31490787269681741</v>
      </c>
      <c r="L1606" s="2">
        <f t="shared" si="618"/>
        <v>0.23687883863763259</v>
      </c>
      <c r="M1606" s="2">
        <f t="shared" si="619"/>
        <v>2.3729759910664505E-3</v>
      </c>
      <c r="N1606" s="1">
        <v>3194</v>
      </c>
      <c r="O1606" s="1">
        <v>2256</v>
      </c>
      <c r="P1606" s="1">
        <v>1697</v>
      </c>
      <c r="Q1606" s="1">
        <v>17</v>
      </c>
      <c r="AN1606" s="7">
        <f>IF(Q1606&gt;0,RANK(Q1606,(N1606:P1606,Q1606:AL1606)),0)</f>
        <v>4</v>
      </c>
      <c r="AO1606" s="7">
        <f>IF(R1606&gt;0,RANK(R1606,(N1606:P1606,Q1606:AL1606)),0)</f>
        <v>0</v>
      </c>
      <c r="AP1606" s="7">
        <f>IF(S1606&gt;0,RANK(S1606,(N1606:P1606,Q1606:AL1606)),0)</f>
        <v>0</v>
      </c>
      <c r="AQ1606" s="7">
        <f>IF(T1606&gt;0,RANK(T1606,(N1606:P1606,Q1606:AL1606)),0)</f>
        <v>0</v>
      </c>
      <c r="AR1606" s="2">
        <f t="shared" si="620"/>
        <v>2.3729759910664431E-3</v>
      </c>
      <c r="AS1606" s="2">
        <f t="shared" si="621"/>
        <v>0</v>
      </c>
      <c r="AT1606" s="2">
        <f t="shared" si="622"/>
        <v>0</v>
      </c>
      <c r="AU1606" s="2">
        <f t="shared" si="623"/>
        <v>0</v>
      </c>
      <c r="AW1606" t="s">
        <v>1319</v>
      </c>
      <c r="AX1606" t="s">
        <v>2939</v>
      </c>
      <c r="AY1606">
        <v>9</v>
      </c>
      <c r="BA1606" s="127">
        <v>29</v>
      </c>
      <c r="BB1606" s="130">
        <v>123</v>
      </c>
      <c r="BC1606" s="131">
        <f t="shared" si="603"/>
        <v>29123</v>
      </c>
      <c r="BE1606" s="7" t="s">
        <v>3271</v>
      </c>
    </row>
    <row r="1607" spans="1:57" hidden="1" outlineLevel="1" x14ac:dyDescent="0.2">
      <c r="A1607" t="s">
        <v>1320</v>
      </c>
      <c r="B1607" t="s">
        <v>2939</v>
      </c>
      <c r="C1607" s="1">
        <f t="shared" si="614"/>
        <v>5082</v>
      </c>
      <c r="D1607" s="7">
        <f>RANK(N1607,(N1607:P1607,Q1607:AL1607))</f>
        <v>1</v>
      </c>
      <c r="E1607" s="7">
        <f>RANK(O1607,(N1607:P1607,Q1607:AL1607))</f>
        <v>2</v>
      </c>
      <c r="F1607" s="7">
        <f>IF(P1607&gt;0,RANK(P1607,(N1607:P1607,Q1607:AL1607)),0)</f>
        <v>3</v>
      </c>
      <c r="G1607" s="1">
        <f t="shared" si="615"/>
        <v>828</v>
      </c>
      <c r="H1607" s="2">
        <f t="shared" si="624"/>
        <v>0.16292798110979928</v>
      </c>
      <c r="I1607" s="2"/>
      <c r="J1607" s="2">
        <f t="shared" si="616"/>
        <v>0.49212908303817393</v>
      </c>
      <c r="K1607" s="2">
        <f t="shared" si="617"/>
        <v>0.32920110192837465</v>
      </c>
      <c r="L1607" s="2">
        <f t="shared" si="618"/>
        <v>0.17689885871704053</v>
      </c>
      <c r="M1607" s="2">
        <f t="shared" si="619"/>
        <v>1.7709563164108877E-3</v>
      </c>
      <c r="N1607" s="1">
        <v>2501</v>
      </c>
      <c r="O1607" s="1">
        <v>1673</v>
      </c>
      <c r="P1607" s="1">
        <v>899</v>
      </c>
      <c r="Q1607" s="1">
        <v>9</v>
      </c>
      <c r="AN1607" s="7">
        <f>IF(Q1607&gt;0,RANK(Q1607,(N1607:P1607,Q1607:AL1607)),0)</f>
        <v>4</v>
      </c>
      <c r="AO1607" s="7">
        <f>IF(R1607&gt;0,RANK(R1607,(N1607:P1607,Q1607:AL1607)),0)</f>
        <v>0</v>
      </c>
      <c r="AP1607" s="7">
        <f>IF(S1607&gt;0,RANK(S1607,(N1607:P1607,Q1607:AL1607)),0)</f>
        <v>0</v>
      </c>
      <c r="AQ1607" s="7">
        <f>IF(T1607&gt;0,RANK(T1607,(N1607:P1607,Q1607:AL1607)),0)</f>
        <v>0</v>
      </c>
      <c r="AR1607" s="2">
        <f t="shared" si="620"/>
        <v>1.7709563164108619E-3</v>
      </c>
      <c r="AS1607" s="2">
        <f t="shared" si="621"/>
        <v>0</v>
      </c>
      <c r="AT1607" s="2">
        <f t="shared" si="622"/>
        <v>0</v>
      </c>
      <c r="AU1607" s="2">
        <f t="shared" si="623"/>
        <v>0</v>
      </c>
      <c r="AW1607" t="s">
        <v>1320</v>
      </c>
      <c r="AX1607" t="s">
        <v>2939</v>
      </c>
      <c r="AY1607">
        <v>8</v>
      </c>
      <c r="BA1607" s="127">
        <v>29</v>
      </c>
      <c r="BB1607" s="130">
        <v>125</v>
      </c>
      <c r="BC1607" s="131">
        <f t="shared" si="603"/>
        <v>29125</v>
      </c>
      <c r="BE1607" s="7" t="s">
        <v>3271</v>
      </c>
    </row>
    <row r="1608" spans="1:57" hidden="1" outlineLevel="1" x14ac:dyDescent="0.2">
      <c r="A1608" t="s">
        <v>2874</v>
      </c>
      <c r="B1608" t="s">
        <v>2939</v>
      </c>
      <c r="C1608" s="1">
        <f t="shared" si="614"/>
        <v>4015</v>
      </c>
      <c r="D1608" s="7">
        <f>RANK(N1608,(N1608:P1608,Q1608:AL1608))</f>
        <v>1</v>
      </c>
      <c r="E1608" s="7">
        <f>RANK(O1608,(N1608:P1608,Q1608:AL1608))</f>
        <v>2</v>
      </c>
      <c r="F1608" s="7">
        <f>IF(P1608&gt;0,RANK(P1608,(N1608:P1608,Q1608:AL1608)),0)</f>
        <v>3</v>
      </c>
      <c r="G1608" s="1">
        <f t="shared" si="615"/>
        <v>376</v>
      </c>
      <c r="H1608" s="2">
        <f t="shared" si="624"/>
        <v>9.3648816936488175E-2</v>
      </c>
      <c r="I1608" s="2"/>
      <c r="J1608" s="2">
        <f t="shared" si="616"/>
        <v>0.43138231631382318</v>
      </c>
      <c r="K1608" s="2">
        <f t="shared" si="617"/>
        <v>0.33773349937733499</v>
      </c>
      <c r="L1608" s="2">
        <f t="shared" si="618"/>
        <v>0.22789539227895392</v>
      </c>
      <c r="M1608" s="2">
        <f t="shared" si="619"/>
        <v>2.9887920298879156E-3</v>
      </c>
      <c r="N1608" s="1">
        <v>1732</v>
      </c>
      <c r="O1608" s="1">
        <v>1356</v>
      </c>
      <c r="P1608" s="1">
        <v>915</v>
      </c>
      <c r="Q1608" s="1">
        <v>12</v>
      </c>
      <c r="AN1608" s="7">
        <f>IF(Q1608&gt;0,RANK(Q1608,(N1608:P1608,Q1608:AL1608)),0)</f>
        <v>4</v>
      </c>
      <c r="AO1608" s="7">
        <f>IF(R1608&gt;0,RANK(R1608,(N1608:P1608,Q1608:AL1608)),0)</f>
        <v>0</v>
      </c>
      <c r="AP1608" s="7">
        <f>IF(S1608&gt;0,RANK(S1608,(N1608:P1608,Q1608:AL1608)),0)</f>
        <v>0</v>
      </c>
      <c r="AQ1608" s="7">
        <f>IF(T1608&gt;0,RANK(T1608,(N1608:P1608,Q1608:AL1608)),0)</f>
        <v>0</v>
      </c>
      <c r="AR1608" s="2">
        <f t="shared" si="620"/>
        <v>2.9887920298879204E-3</v>
      </c>
      <c r="AS1608" s="2">
        <f t="shared" si="621"/>
        <v>0</v>
      </c>
      <c r="AT1608" s="2">
        <f t="shared" si="622"/>
        <v>0</v>
      </c>
      <c r="AU1608" s="2">
        <f t="shared" si="623"/>
        <v>0</v>
      </c>
      <c r="AW1608" t="s">
        <v>2874</v>
      </c>
      <c r="AX1608" t="s">
        <v>2939</v>
      </c>
      <c r="AY1608">
        <v>4</v>
      </c>
      <c r="BA1608" s="127">
        <v>29</v>
      </c>
      <c r="BB1608" s="130">
        <v>127</v>
      </c>
      <c r="BC1608" s="131">
        <f t="shared" si="603"/>
        <v>29127</v>
      </c>
      <c r="BE1608" s="7" t="s">
        <v>3271</v>
      </c>
    </row>
    <row r="1609" spans="1:57" hidden="1" outlineLevel="1" x14ac:dyDescent="0.2">
      <c r="A1609" t="s">
        <v>2071</v>
      </c>
      <c r="B1609" t="s">
        <v>2939</v>
      </c>
      <c r="C1609" s="1">
        <f t="shared" si="614"/>
        <v>11783</v>
      </c>
      <c r="D1609" s="7">
        <f>RANK(N1609,(N1609:P1609,Q1609:AL1609))</f>
        <v>1</v>
      </c>
      <c r="E1609" s="7">
        <f>RANK(O1609,(N1609:P1609,Q1609:AL1609))</f>
        <v>2</v>
      </c>
      <c r="F1609" s="7">
        <f>IF(P1609&gt;0,RANK(P1609,(N1609:P1609,Q1609:AL1609)),0)</f>
        <v>3</v>
      </c>
      <c r="G1609" s="1">
        <f t="shared" si="615"/>
        <v>394</v>
      </c>
      <c r="H1609" s="2">
        <f t="shared" si="624"/>
        <v>3.3438003903929391E-2</v>
      </c>
      <c r="I1609" s="2"/>
      <c r="J1609" s="2">
        <f t="shared" si="616"/>
        <v>0.43757956377832469</v>
      </c>
      <c r="K1609" s="2">
        <f t="shared" si="617"/>
        <v>0.40414155987439532</v>
      </c>
      <c r="L1609" s="2">
        <f t="shared" si="618"/>
        <v>0.15624204362216754</v>
      </c>
      <c r="M1609" s="2">
        <f t="shared" si="619"/>
        <v>2.036832725112514E-3</v>
      </c>
      <c r="N1609" s="1">
        <v>5156</v>
      </c>
      <c r="O1609" s="1">
        <v>4762</v>
      </c>
      <c r="P1609" s="1">
        <v>1841</v>
      </c>
      <c r="Q1609" s="1">
        <v>24</v>
      </c>
      <c r="AN1609" s="7">
        <f>IF(Q1609&gt;0,RANK(Q1609,(N1609:P1609,Q1609:AL1609)),0)</f>
        <v>4</v>
      </c>
      <c r="AO1609" s="7">
        <f>IF(R1609&gt;0,RANK(R1609,(N1609:P1609,Q1609:AL1609)),0)</f>
        <v>0</v>
      </c>
      <c r="AP1609" s="7">
        <f>IF(S1609&gt;0,RANK(S1609,(N1609:P1609,Q1609:AL1609)),0)</f>
        <v>0</v>
      </c>
      <c r="AQ1609" s="7">
        <f>IF(T1609&gt;0,RANK(T1609,(N1609:P1609,Q1609:AL1609)),0)</f>
        <v>0</v>
      </c>
      <c r="AR1609" s="2">
        <f t="shared" si="620"/>
        <v>2.0368327251124503E-3</v>
      </c>
      <c r="AS1609" s="2">
        <f t="shared" si="621"/>
        <v>0</v>
      </c>
      <c r="AT1609" s="2">
        <f t="shared" si="622"/>
        <v>0</v>
      </c>
      <c r="AU1609" s="2">
        <f t="shared" si="623"/>
        <v>0</v>
      </c>
      <c r="AW1609" t="s">
        <v>2071</v>
      </c>
      <c r="AX1609" t="s">
        <v>2939</v>
      </c>
      <c r="AY1609">
        <v>9</v>
      </c>
      <c r="BA1609" s="127">
        <v>29</v>
      </c>
      <c r="BB1609" s="130">
        <v>129</v>
      </c>
      <c r="BC1609" s="131">
        <f t="shared" ref="BC1609:BC1659" si="625">BA1609*1000+BB1609</f>
        <v>29129</v>
      </c>
      <c r="BE1609" s="7" t="s">
        <v>3271</v>
      </c>
    </row>
    <row r="1610" spans="1:57" hidden="1" outlineLevel="1" x14ac:dyDescent="0.2">
      <c r="A1610" t="s">
        <v>284</v>
      </c>
      <c r="B1610" t="s">
        <v>2939</v>
      </c>
      <c r="C1610" s="1">
        <f t="shared" ref="C1610:C1640" si="626">SUM(N1610:AL1610)</f>
        <v>1849</v>
      </c>
      <c r="D1610" s="7">
        <f>RANK(N1610,(N1610:P1610,Q1610:AL1610))</f>
        <v>1</v>
      </c>
      <c r="E1610" s="7">
        <f>RANK(O1610,(N1610:P1610,Q1610:AL1610))</f>
        <v>2</v>
      </c>
      <c r="F1610" s="7">
        <f>IF(P1610&gt;0,RANK(P1610,(N1610:P1610,Q1610:AL1610)),0)</f>
        <v>3</v>
      </c>
      <c r="G1610" s="1">
        <f t="shared" ref="G1610:G1640" si="627">MAX(N1610:P1610)-LARGE(N1610:P1610,2)</f>
        <v>217</v>
      </c>
      <c r="H1610" s="2">
        <f t="shared" si="624"/>
        <v>0.11736073553272039</v>
      </c>
      <c r="I1610" s="2"/>
      <c r="J1610" s="2">
        <f t="shared" ref="J1610:J1640" si="628">IF($C1610=0,"-",N1610/$C1610)</f>
        <v>0.45592212006489996</v>
      </c>
      <c r="K1610" s="2">
        <f t="shared" ref="K1610:K1640" si="629">IF($C1610=0,"-",O1610/$C1610)</f>
        <v>0.33856138453217954</v>
      </c>
      <c r="L1610" s="2">
        <f t="shared" ref="L1610:L1640" si="630">IF($C1610=0,"-",P1610/$C1610)</f>
        <v>0.20443482963764198</v>
      </c>
      <c r="M1610" s="2">
        <f t="shared" ref="M1610:M1640" si="631">IF(C1610=0,"-",(1-J1610-K1610-L1610))</f>
        <v>1.0816657652785167E-3</v>
      </c>
      <c r="N1610" s="1">
        <v>843</v>
      </c>
      <c r="O1610" s="1">
        <v>626</v>
      </c>
      <c r="P1610" s="1">
        <v>378</v>
      </c>
      <c r="Q1610" s="1">
        <v>2</v>
      </c>
      <c r="AN1610" s="7">
        <f>IF(Q1610&gt;0,RANK(Q1610,(N1610:P1610,Q1610:AL1610)),0)</f>
        <v>4</v>
      </c>
      <c r="AO1610" s="7">
        <f>IF(R1610&gt;0,RANK(R1610,(N1610:P1610,Q1610:AL1610)),0)</f>
        <v>0</v>
      </c>
      <c r="AP1610" s="7">
        <f>IF(S1610&gt;0,RANK(S1610,(N1610:P1610,Q1610:AL1610)),0)</f>
        <v>0</v>
      </c>
      <c r="AQ1610" s="7">
        <f>IF(T1610&gt;0,RANK(T1610,(N1610:P1610,Q1610:AL1610)),0)</f>
        <v>0</v>
      </c>
      <c r="AR1610" s="2">
        <f t="shared" ref="AR1610:AR1640" si="632">IF($C1610=0,"-",Q1610/$C1610)</f>
        <v>1.081665765278529E-3</v>
      </c>
      <c r="AS1610" s="2">
        <f t="shared" ref="AS1610:AS1640" si="633">IF($C1610=0,"-",R1610/$C1610)</f>
        <v>0</v>
      </c>
      <c r="AT1610" s="2">
        <f t="shared" ref="AT1610:AT1640" si="634">IF($C1610=0,"-",S1610/$C1610)</f>
        <v>0</v>
      </c>
      <c r="AU1610" s="2">
        <f t="shared" ref="AU1610:AU1640" si="635">IF($C1610=0,"-",T1610/$C1610)</f>
        <v>0</v>
      </c>
      <c r="AW1610" t="s">
        <v>284</v>
      </c>
      <c r="AX1610" t="s">
        <v>2939</v>
      </c>
      <c r="AY1610">
        <v>6</v>
      </c>
      <c r="BA1610" s="127">
        <v>29</v>
      </c>
      <c r="BB1610" s="130">
        <v>131</v>
      </c>
      <c r="BC1610" s="131">
        <f t="shared" si="625"/>
        <v>29131</v>
      </c>
      <c r="BE1610" s="7" t="s">
        <v>3271</v>
      </c>
    </row>
    <row r="1611" spans="1:57" hidden="1" outlineLevel="1" x14ac:dyDescent="0.2">
      <c r="A1611" t="s">
        <v>527</v>
      </c>
      <c r="B1611" t="s">
        <v>2939</v>
      </c>
      <c r="C1611" s="1">
        <f t="shared" si="626"/>
        <v>9487</v>
      </c>
      <c r="D1611" s="7">
        <f>RANK(N1611,(N1611:P1611,Q1611:AL1611))</f>
        <v>2</v>
      </c>
      <c r="E1611" s="7">
        <f>RANK(O1611,(N1611:P1611,Q1611:AL1611))</f>
        <v>1</v>
      </c>
      <c r="F1611" s="7">
        <f>IF(P1611&gt;0,RANK(P1611,(N1611:P1611,Q1611:AL1611)),0)</f>
        <v>3</v>
      </c>
      <c r="G1611" s="1">
        <f t="shared" si="627"/>
        <v>1270</v>
      </c>
      <c r="H1611" s="2">
        <f t="shared" si="624"/>
        <v>0.13386739749130389</v>
      </c>
      <c r="I1611" s="2"/>
      <c r="J1611" s="2">
        <f t="shared" si="628"/>
        <v>0.30620849583640769</v>
      </c>
      <c r="K1611" s="2">
        <f t="shared" si="629"/>
        <v>0.44007589332771163</v>
      </c>
      <c r="L1611" s="2">
        <f t="shared" si="630"/>
        <v>0.25202909244228944</v>
      </c>
      <c r="M1611" s="2">
        <f t="shared" si="631"/>
        <v>1.6865183935911854E-3</v>
      </c>
      <c r="N1611" s="1">
        <v>2905</v>
      </c>
      <c r="O1611" s="1">
        <v>4175</v>
      </c>
      <c r="P1611" s="1">
        <v>2391</v>
      </c>
      <c r="Q1611" s="1">
        <v>16</v>
      </c>
      <c r="AN1611" s="7">
        <f>IF(Q1611&gt;0,RANK(Q1611,(N1611:P1611,Q1611:AL1611)),0)</f>
        <v>4</v>
      </c>
      <c r="AO1611" s="7">
        <f>IF(R1611&gt;0,RANK(R1611,(N1611:P1611,Q1611:AL1611)),0)</f>
        <v>0</v>
      </c>
      <c r="AP1611" s="7">
        <f>IF(S1611&gt;0,RANK(S1611,(N1611:P1611,Q1611:AL1611)),0)</f>
        <v>0</v>
      </c>
      <c r="AQ1611" s="7">
        <f>IF(T1611&gt;0,RANK(T1611,(N1611:P1611,Q1611:AL1611)),0)</f>
        <v>0</v>
      </c>
      <c r="AR1611" s="2">
        <f t="shared" si="632"/>
        <v>1.6865183935912301E-3</v>
      </c>
      <c r="AS1611" s="2">
        <f t="shared" si="633"/>
        <v>0</v>
      </c>
      <c r="AT1611" s="2">
        <f t="shared" si="634"/>
        <v>0</v>
      </c>
      <c r="AU1611" s="2">
        <f t="shared" si="635"/>
        <v>0</v>
      </c>
      <c r="AW1611" t="s">
        <v>527</v>
      </c>
      <c r="AX1611" t="s">
        <v>2939</v>
      </c>
      <c r="AY1611">
        <v>4</v>
      </c>
      <c r="BA1611" s="127">
        <v>29</v>
      </c>
      <c r="BB1611" s="130">
        <v>133</v>
      </c>
      <c r="BC1611" s="131">
        <f t="shared" si="625"/>
        <v>29133</v>
      </c>
      <c r="BE1611" s="7" t="s">
        <v>3271</v>
      </c>
    </row>
    <row r="1612" spans="1:57" hidden="1" outlineLevel="1" x14ac:dyDescent="0.2">
      <c r="A1612" t="s">
        <v>2998</v>
      </c>
      <c r="B1612" t="s">
        <v>2939</v>
      </c>
      <c r="C1612" s="1">
        <f t="shared" si="626"/>
        <v>5687</v>
      </c>
      <c r="D1612" s="7">
        <f>RANK(N1612,(N1612:P1612,Q1612:AL1612))</f>
        <v>1</v>
      </c>
      <c r="E1612" s="7">
        <f>RANK(O1612,(N1612:P1612,Q1612:AL1612))</f>
        <v>2</v>
      </c>
      <c r="F1612" s="7">
        <f>IF(P1612&gt;0,RANK(P1612,(N1612:P1612,Q1612:AL1612)),0)</f>
        <v>3</v>
      </c>
      <c r="G1612" s="1">
        <f t="shared" si="627"/>
        <v>1551</v>
      </c>
      <c r="H1612" s="2">
        <f t="shared" si="624"/>
        <v>0.27272727272727271</v>
      </c>
      <c r="I1612" s="2"/>
      <c r="J1612" s="2">
        <f t="shared" si="628"/>
        <v>0.567258660101987</v>
      </c>
      <c r="K1612" s="2">
        <f t="shared" si="629"/>
        <v>0.29453138737471424</v>
      </c>
      <c r="L1612" s="2">
        <f t="shared" si="630"/>
        <v>0.13645155618076316</v>
      </c>
      <c r="M1612" s="2">
        <f t="shared" si="631"/>
        <v>1.7583963425356064E-3</v>
      </c>
      <c r="N1612" s="1">
        <v>3226</v>
      </c>
      <c r="O1612" s="1">
        <v>1675</v>
      </c>
      <c r="P1612" s="1">
        <v>776</v>
      </c>
      <c r="Q1612" s="1">
        <v>10</v>
      </c>
      <c r="AN1612" s="7">
        <f>IF(Q1612&gt;0,RANK(Q1612,(N1612:P1612,Q1612:AL1612)),0)</f>
        <v>4</v>
      </c>
      <c r="AO1612" s="7">
        <f>IF(R1612&gt;0,RANK(R1612,(N1612:P1612,Q1612:AL1612)),0)</f>
        <v>0</v>
      </c>
      <c r="AP1612" s="7">
        <f>IF(S1612&gt;0,RANK(S1612,(N1612:P1612,Q1612:AL1612)),0)</f>
        <v>0</v>
      </c>
      <c r="AQ1612" s="7">
        <f>IF(T1612&gt;0,RANK(T1612,(N1612:P1612,Q1612:AL1612)),0)</f>
        <v>0</v>
      </c>
      <c r="AR1612" s="2">
        <f t="shared" si="632"/>
        <v>1.7583963425356075E-3</v>
      </c>
      <c r="AS1612" s="2">
        <f t="shared" si="633"/>
        <v>0</v>
      </c>
      <c r="AT1612" s="2">
        <f t="shared" si="634"/>
        <v>0</v>
      </c>
      <c r="AU1612" s="2">
        <f t="shared" si="635"/>
        <v>0</v>
      </c>
      <c r="AW1612" t="s">
        <v>2998</v>
      </c>
      <c r="AX1612" t="s">
        <v>2939</v>
      </c>
      <c r="AY1612">
        <v>8</v>
      </c>
      <c r="BA1612" s="127">
        <v>29</v>
      </c>
      <c r="BB1612" s="130">
        <v>135</v>
      </c>
      <c r="BC1612" s="131">
        <f t="shared" si="625"/>
        <v>29135</v>
      </c>
      <c r="BE1612" s="7" t="s">
        <v>3271</v>
      </c>
    </row>
    <row r="1613" spans="1:57" hidden="1" outlineLevel="1" x14ac:dyDescent="0.2">
      <c r="A1613" t="s">
        <v>1393</v>
      </c>
      <c r="B1613" t="s">
        <v>2939</v>
      </c>
      <c r="C1613" s="1">
        <f t="shared" si="626"/>
        <v>6088</v>
      </c>
      <c r="D1613" s="7">
        <f>RANK(N1613,(N1613:P1613,Q1613:AL1613))</f>
        <v>2</v>
      </c>
      <c r="E1613" s="7">
        <f>RANK(O1613,(N1613:P1613,Q1613:AL1613))</f>
        <v>1</v>
      </c>
      <c r="F1613" s="7">
        <f>IF(P1613&gt;0,RANK(P1613,(N1613:P1613,Q1613:AL1613)),0)</f>
        <v>3</v>
      </c>
      <c r="G1613" s="1">
        <f t="shared" si="627"/>
        <v>548</v>
      </c>
      <c r="H1613" s="2">
        <f t="shared" si="624"/>
        <v>9.0013140604467801E-2</v>
      </c>
      <c r="I1613" s="2"/>
      <c r="J1613" s="2">
        <f t="shared" si="628"/>
        <v>0.33147174770039423</v>
      </c>
      <c r="K1613" s="2">
        <f t="shared" si="629"/>
        <v>0.42148488830486203</v>
      </c>
      <c r="L1613" s="2">
        <f t="shared" si="630"/>
        <v>0.2462220762155059</v>
      </c>
      <c r="M1613" s="2">
        <f t="shared" si="631"/>
        <v>8.2128777923784479E-4</v>
      </c>
      <c r="N1613" s="1">
        <v>2018</v>
      </c>
      <c r="O1613" s="1">
        <v>2566</v>
      </c>
      <c r="P1613" s="1">
        <v>1499</v>
      </c>
      <c r="Q1613" s="1">
        <v>5</v>
      </c>
      <c r="AN1613" s="7">
        <f>IF(Q1613&gt;0,RANK(Q1613,(N1613:P1613,Q1613:AL1613)),0)</f>
        <v>4</v>
      </c>
      <c r="AO1613" s="7">
        <f>IF(R1613&gt;0,RANK(R1613,(N1613:P1613,Q1613:AL1613)),0)</f>
        <v>0</v>
      </c>
      <c r="AP1613" s="7">
        <f>IF(S1613&gt;0,RANK(S1613,(N1613:P1613,Q1613:AL1613)),0)</f>
        <v>0</v>
      </c>
      <c r="AQ1613" s="7">
        <f>IF(T1613&gt;0,RANK(T1613,(N1613:P1613,Q1613:AL1613)),0)</f>
        <v>0</v>
      </c>
      <c r="AR1613" s="2">
        <f t="shared" si="632"/>
        <v>8.212877792378449E-4</v>
      </c>
      <c r="AS1613" s="2">
        <f t="shared" si="633"/>
        <v>0</v>
      </c>
      <c r="AT1613" s="2">
        <f t="shared" si="634"/>
        <v>0</v>
      </c>
      <c r="AU1613" s="2">
        <f t="shared" si="635"/>
        <v>0</v>
      </c>
      <c r="AW1613" t="s">
        <v>1393</v>
      </c>
      <c r="AX1613" t="s">
        <v>2939</v>
      </c>
      <c r="AY1613">
        <v>4</v>
      </c>
      <c r="BA1613" s="127">
        <v>29</v>
      </c>
      <c r="BB1613" s="130">
        <v>137</v>
      </c>
      <c r="BC1613" s="131">
        <f t="shared" si="625"/>
        <v>29137</v>
      </c>
      <c r="BE1613" s="7" t="s">
        <v>3271</v>
      </c>
    </row>
    <row r="1614" spans="1:57" hidden="1" outlineLevel="1" x14ac:dyDescent="0.2">
      <c r="A1614" t="s">
        <v>1371</v>
      </c>
      <c r="B1614" t="s">
        <v>2939</v>
      </c>
      <c r="C1614" s="1">
        <f t="shared" si="626"/>
        <v>4187</v>
      </c>
      <c r="D1614" s="7">
        <f>RANK(N1614,(N1614:P1614,Q1614:AL1614))</f>
        <v>1</v>
      </c>
      <c r="E1614" s="7">
        <f>RANK(O1614,(N1614:P1614,Q1614:AL1614))</f>
        <v>2</v>
      </c>
      <c r="F1614" s="7">
        <f>IF(P1614&gt;0,RANK(P1614,(N1614:P1614,Q1614:AL1614)),0)</f>
        <v>3</v>
      </c>
      <c r="G1614" s="1">
        <f t="shared" si="627"/>
        <v>907</v>
      </c>
      <c r="H1614" s="2">
        <f t="shared" si="624"/>
        <v>0.21662288034392166</v>
      </c>
      <c r="I1614" s="2"/>
      <c r="J1614" s="2">
        <f t="shared" si="628"/>
        <v>0.49199904466204919</v>
      </c>
      <c r="K1614" s="2">
        <f t="shared" si="629"/>
        <v>0.27537616431812756</v>
      </c>
      <c r="L1614" s="2">
        <f t="shared" si="630"/>
        <v>0.23143061858132313</v>
      </c>
      <c r="M1614" s="2">
        <f t="shared" si="631"/>
        <v>1.1941724385000629E-3</v>
      </c>
      <c r="N1614" s="1">
        <v>2060</v>
      </c>
      <c r="O1614" s="1">
        <v>1153</v>
      </c>
      <c r="P1614" s="1">
        <v>969</v>
      </c>
      <c r="Q1614" s="1">
        <v>5</v>
      </c>
      <c r="AN1614" s="7">
        <f>IF(Q1614&gt;0,RANK(Q1614,(N1614:P1614,Q1614:AL1614)),0)</f>
        <v>4</v>
      </c>
      <c r="AO1614" s="7">
        <f>IF(R1614&gt;0,RANK(R1614,(N1614:P1614,Q1614:AL1614)),0)</f>
        <v>0</v>
      </c>
      <c r="AP1614" s="7">
        <f>IF(S1614&gt;0,RANK(S1614,(N1614:P1614,Q1614:AL1614)),0)</f>
        <v>0</v>
      </c>
      <c r="AQ1614" s="7">
        <f>IF(T1614&gt;0,RANK(T1614,(N1614:P1614,Q1614:AL1614)),0)</f>
        <v>0</v>
      </c>
      <c r="AR1614" s="2">
        <f t="shared" si="632"/>
        <v>1.1941724385001193E-3</v>
      </c>
      <c r="AS1614" s="2">
        <f t="shared" si="633"/>
        <v>0</v>
      </c>
      <c r="AT1614" s="2">
        <f t="shared" si="634"/>
        <v>0</v>
      </c>
      <c r="AU1614" s="2">
        <f t="shared" si="635"/>
        <v>0</v>
      </c>
      <c r="AW1614" t="s">
        <v>1371</v>
      </c>
      <c r="AX1614" t="s">
        <v>2939</v>
      </c>
      <c r="AY1614">
        <v>9</v>
      </c>
      <c r="BA1614" s="127">
        <v>29</v>
      </c>
      <c r="BB1614" s="130">
        <v>139</v>
      </c>
      <c r="BC1614" s="131">
        <f t="shared" si="625"/>
        <v>29139</v>
      </c>
      <c r="BE1614" s="7" t="s">
        <v>3271</v>
      </c>
    </row>
    <row r="1615" spans="1:57" hidden="1" outlineLevel="1" x14ac:dyDescent="0.2">
      <c r="A1615" t="s">
        <v>2256</v>
      </c>
      <c r="B1615" t="s">
        <v>2939</v>
      </c>
      <c r="C1615" s="1">
        <f t="shared" si="626"/>
        <v>5319</v>
      </c>
      <c r="D1615" s="7">
        <f>RANK(N1615,(N1615:P1615,Q1615:AL1615))</f>
        <v>1</v>
      </c>
      <c r="E1615" s="7">
        <f>RANK(O1615,(N1615:P1615,Q1615:AL1615))</f>
        <v>2</v>
      </c>
      <c r="F1615" s="7">
        <f>IF(P1615&gt;0,RANK(P1615,(N1615:P1615,Q1615:AL1615)),0)</f>
        <v>3</v>
      </c>
      <c r="G1615" s="1">
        <f t="shared" si="627"/>
        <v>89</v>
      </c>
      <c r="H1615" s="2">
        <f t="shared" si="624"/>
        <v>1.6732468509118255E-2</v>
      </c>
      <c r="I1615" s="2"/>
      <c r="J1615" s="2">
        <f t="shared" si="628"/>
        <v>0.38785485993607821</v>
      </c>
      <c r="K1615" s="2">
        <f t="shared" si="629"/>
        <v>0.37112239142695996</v>
      </c>
      <c r="L1615" s="2">
        <f t="shared" si="630"/>
        <v>0.23801466441060351</v>
      </c>
      <c r="M1615" s="2">
        <f t="shared" si="631"/>
        <v>3.0080842263582597E-3</v>
      </c>
      <c r="N1615" s="1">
        <v>2063</v>
      </c>
      <c r="O1615" s="1">
        <v>1974</v>
      </c>
      <c r="P1615" s="1">
        <v>1266</v>
      </c>
      <c r="Q1615" s="1">
        <v>16</v>
      </c>
      <c r="AN1615" s="7">
        <f>IF(Q1615&gt;0,RANK(Q1615,(N1615:P1615,Q1615:AL1615)),0)</f>
        <v>4</v>
      </c>
      <c r="AO1615" s="7">
        <f>IF(R1615&gt;0,RANK(R1615,(N1615:P1615,Q1615:AL1615)),0)</f>
        <v>0</v>
      </c>
      <c r="AP1615" s="7">
        <f>IF(S1615&gt;0,RANK(S1615,(N1615:P1615,Q1615:AL1615)),0)</f>
        <v>0</v>
      </c>
      <c r="AQ1615" s="7">
        <f>IF(T1615&gt;0,RANK(T1615,(N1615:P1615,Q1615:AL1615)),0)</f>
        <v>0</v>
      </c>
      <c r="AR1615" s="2">
        <f t="shared" si="632"/>
        <v>3.0080842263583382E-3</v>
      </c>
      <c r="AS1615" s="2">
        <f t="shared" si="633"/>
        <v>0</v>
      </c>
      <c r="AT1615" s="2">
        <f t="shared" si="634"/>
        <v>0</v>
      </c>
      <c r="AU1615" s="2">
        <f t="shared" si="635"/>
        <v>0</v>
      </c>
      <c r="AW1615" t="s">
        <v>2256</v>
      </c>
      <c r="AX1615" t="s">
        <v>2939</v>
      </c>
      <c r="AY1615">
        <v>9</v>
      </c>
      <c r="BA1615" s="127">
        <v>29</v>
      </c>
      <c r="BB1615" s="130">
        <v>141</v>
      </c>
      <c r="BC1615" s="131">
        <f t="shared" si="625"/>
        <v>29141</v>
      </c>
      <c r="BE1615" s="7" t="s">
        <v>3271</v>
      </c>
    </row>
    <row r="1616" spans="1:57" hidden="1" outlineLevel="1" x14ac:dyDescent="0.2">
      <c r="A1616" t="s">
        <v>2257</v>
      </c>
      <c r="B1616" t="s">
        <v>2939</v>
      </c>
      <c r="C1616" s="1">
        <f t="shared" si="626"/>
        <v>7770</v>
      </c>
      <c r="D1616" s="7">
        <f>RANK(N1616,(N1616:P1616,Q1616:AL1616))</f>
        <v>1</v>
      </c>
      <c r="E1616" s="7">
        <f>RANK(O1616,(N1616:P1616,Q1616:AL1616))</f>
        <v>2</v>
      </c>
      <c r="F1616" s="7">
        <f>IF(P1616&gt;0,RANK(P1616,(N1616:P1616,Q1616:AL1616)),0)</f>
        <v>3</v>
      </c>
      <c r="G1616" s="1">
        <f t="shared" si="627"/>
        <v>87</v>
      </c>
      <c r="H1616" s="2">
        <f t="shared" si="624"/>
        <v>1.1196911196911196E-2</v>
      </c>
      <c r="I1616" s="2"/>
      <c r="J1616" s="2">
        <f t="shared" si="628"/>
        <v>0.37400257400257403</v>
      </c>
      <c r="K1616" s="2">
        <f t="shared" si="629"/>
        <v>0.36280566280566279</v>
      </c>
      <c r="L1616" s="2">
        <f t="shared" si="630"/>
        <v>0.26100386100386103</v>
      </c>
      <c r="M1616" s="2">
        <f t="shared" si="631"/>
        <v>2.1879021879021021E-3</v>
      </c>
      <c r="N1616" s="1">
        <v>2906</v>
      </c>
      <c r="O1616" s="1">
        <v>2819</v>
      </c>
      <c r="P1616" s="1">
        <v>2028</v>
      </c>
      <c r="Q1616" s="1">
        <v>17</v>
      </c>
      <c r="AN1616" s="7">
        <f>IF(Q1616&gt;0,RANK(Q1616,(N1616:P1616,Q1616:AL1616)),0)</f>
        <v>4</v>
      </c>
      <c r="AO1616" s="7">
        <f>IF(R1616&gt;0,RANK(R1616,(N1616:P1616,Q1616:AL1616)),0)</f>
        <v>0</v>
      </c>
      <c r="AP1616" s="7">
        <f>IF(S1616&gt;0,RANK(S1616,(N1616:P1616,Q1616:AL1616)),0)</f>
        <v>0</v>
      </c>
      <c r="AQ1616" s="7">
        <f>IF(T1616&gt;0,RANK(T1616,(N1616:P1616,Q1616:AL1616)),0)</f>
        <v>0</v>
      </c>
      <c r="AR1616" s="2">
        <f t="shared" si="632"/>
        <v>2.187902187902188E-3</v>
      </c>
      <c r="AS1616" s="2">
        <f t="shared" si="633"/>
        <v>0</v>
      </c>
      <c r="AT1616" s="2">
        <f t="shared" si="634"/>
        <v>0</v>
      </c>
      <c r="AU1616" s="2">
        <f t="shared" si="635"/>
        <v>0</v>
      </c>
      <c r="AW1616" t="s">
        <v>2257</v>
      </c>
      <c r="AX1616" t="s">
        <v>2939</v>
      </c>
      <c r="AY1616">
        <v>4</v>
      </c>
      <c r="BA1616" s="127">
        <v>29</v>
      </c>
      <c r="BB1616" s="130">
        <v>143</v>
      </c>
      <c r="BC1616" s="131">
        <f t="shared" si="625"/>
        <v>29143</v>
      </c>
      <c r="BE1616" s="7" t="s">
        <v>3271</v>
      </c>
    </row>
    <row r="1617" spans="1:57" hidden="1" outlineLevel="1" x14ac:dyDescent="0.2">
      <c r="A1617" t="s">
        <v>2964</v>
      </c>
      <c r="B1617" t="s">
        <v>2939</v>
      </c>
      <c r="C1617" s="1">
        <f t="shared" si="626"/>
        <v>8289</v>
      </c>
      <c r="D1617" s="7">
        <f>RANK(N1617,(N1617:P1617,Q1617:AL1617))</f>
        <v>1</v>
      </c>
      <c r="E1617" s="7">
        <f>RANK(O1617,(N1617:P1617,Q1617:AL1617))</f>
        <v>2</v>
      </c>
      <c r="F1617" s="7">
        <f>IF(P1617&gt;0,RANK(P1617,(N1617:P1617,Q1617:AL1617)),0)</f>
        <v>3</v>
      </c>
      <c r="G1617" s="1">
        <f t="shared" si="627"/>
        <v>2452</v>
      </c>
      <c r="H1617" s="2">
        <f t="shared" si="624"/>
        <v>0.29581372903848474</v>
      </c>
      <c r="I1617" s="2"/>
      <c r="J1617" s="2">
        <f t="shared" si="628"/>
        <v>0.5890939799734588</v>
      </c>
      <c r="K1617" s="2">
        <f t="shared" si="629"/>
        <v>0.29328025093497406</v>
      </c>
      <c r="L1617" s="2">
        <f t="shared" si="630"/>
        <v>0.11605742550367958</v>
      </c>
      <c r="M1617" s="2">
        <f t="shared" si="631"/>
        <v>1.5683435878875579E-3</v>
      </c>
      <c r="N1617" s="1">
        <v>4883</v>
      </c>
      <c r="O1617" s="1">
        <v>2431</v>
      </c>
      <c r="P1617" s="1">
        <v>962</v>
      </c>
      <c r="Q1617" s="1">
        <v>13</v>
      </c>
      <c r="AN1617" s="7">
        <f>IF(Q1617&gt;0,RANK(Q1617,(N1617:P1617,Q1617:AL1617)),0)</f>
        <v>4</v>
      </c>
      <c r="AO1617" s="7">
        <f>IF(R1617&gt;0,RANK(R1617,(N1617:P1617,Q1617:AL1617)),0)</f>
        <v>0</v>
      </c>
      <c r="AP1617" s="7">
        <f>IF(S1617&gt;0,RANK(S1617,(N1617:P1617,Q1617:AL1617)),0)</f>
        <v>0</v>
      </c>
      <c r="AQ1617" s="7">
        <f>IF(T1617&gt;0,RANK(T1617,(N1617:P1617,Q1617:AL1617)),0)</f>
        <v>0</v>
      </c>
      <c r="AR1617" s="2">
        <f t="shared" si="632"/>
        <v>1.5683435878875618E-3</v>
      </c>
      <c r="AS1617" s="2">
        <f t="shared" si="633"/>
        <v>0</v>
      </c>
      <c r="AT1617" s="2">
        <f t="shared" si="634"/>
        <v>0</v>
      </c>
      <c r="AU1617" s="2">
        <f t="shared" si="635"/>
        <v>0</v>
      </c>
      <c r="AW1617" t="s">
        <v>2964</v>
      </c>
      <c r="AX1617" t="s">
        <v>2939</v>
      </c>
      <c r="AY1617">
        <v>8</v>
      </c>
      <c r="BA1617" s="127">
        <v>29</v>
      </c>
      <c r="BB1617" s="130">
        <v>145</v>
      </c>
      <c r="BC1617" s="131">
        <f t="shared" si="625"/>
        <v>29145</v>
      </c>
      <c r="BE1617" s="7" t="s">
        <v>3271</v>
      </c>
    </row>
    <row r="1618" spans="1:57" hidden="1" outlineLevel="1" x14ac:dyDescent="0.2">
      <c r="A1618" t="s">
        <v>293</v>
      </c>
      <c r="B1618" t="s">
        <v>2939</v>
      </c>
      <c r="C1618" s="1">
        <f t="shared" si="626"/>
        <v>18479</v>
      </c>
      <c r="D1618" s="7">
        <f>RANK(N1618,(N1618:P1618,Q1618:AL1618))</f>
        <v>2</v>
      </c>
      <c r="E1618" s="7">
        <f>RANK(O1618,(N1618:P1618,Q1618:AL1618))</f>
        <v>1</v>
      </c>
      <c r="F1618" s="7">
        <f>IF(P1618&gt;0,RANK(P1618,(N1618:P1618,Q1618:AL1618)),0)</f>
        <v>3</v>
      </c>
      <c r="G1618" s="1">
        <f t="shared" si="627"/>
        <v>2817</v>
      </c>
      <c r="H1618" s="2">
        <f t="shared" si="624"/>
        <v>0.15244331403214459</v>
      </c>
      <c r="I1618" s="2"/>
      <c r="J1618" s="2">
        <f t="shared" si="628"/>
        <v>0.32398939336544186</v>
      </c>
      <c r="K1618" s="2">
        <f t="shared" si="629"/>
        <v>0.47643270739758647</v>
      </c>
      <c r="L1618" s="2">
        <f t="shared" si="630"/>
        <v>0.19302992586178905</v>
      </c>
      <c r="M1618" s="2">
        <f t="shared" si="631"/>
        <v>6.5479733751826197E-3</v>
      </c>
      <c r="N1618" s="1">
        <v>5987</v>
      </c>
      <c r="O1618" s="1">
        <v>8804</v>
      </c>
      <c r="P1618" s="1">
        <v>3567</v>
      </c>
      <c r="Q1618" s="1">
        <v>121</v>
      </c>
      <c r="AN1618" s="7">
        <f>IF(Q1618&gt;0,RANK(Q1618,(N1618:P1618,Q1618:AL1618)),0)</f>
        <v>4</v>
      </c>
      <c r="AO1618" s="7">
        <f>IF(R1618&gt;0,RANK(R1618,(N1618:P1618,Q1618:AL1618)),0)</f>
        <v>0</v>
      </c>
      <c r="AP1618" s="7">
        <f>IF(S1618&gt;0,RANK(S1618,(N1618:P1618,Q1618:AL1618)),0)</f>
        <v>0</v>
      </c>
      <c r="AQ1618" s="7">
        <f>IF(T1618&gt;0,RANK(T1618,(N1618:P1618,Q1618:AL1618)),0)</f>
        <v>0</v>
      </c>
      <c r="AR1618" s="2">
        <f t="shared" si="632"/>
        <v>6.5479733751826396E-3</v>
      </c>
      <c r="AS1618" s="2">
        <f t="shared" si="633"/>
        <v>0</v>
      </c>
      <c r="AT1618" s="2">
        <f t="shared" si="634"/>
        <v>0</v>
      </c>
      <c r="AU1618" s="2">
        <f t="shared" si="635"/>
        <v>0</v>
      </c>
      <c r="AW1618" t="s">
        <v>293</v>
      </c>
      <c r="AX1618" t="s">
        <v>2939</v>
      </c>
      <c r="AY1618">
        <v>7</v>
      </c>
      <c r="BA1618" s="127">
        <v>29</v>
      </c>
      <c r="BB1618" s="130">
        <v>147</v>
      </c>
      <c r="BC1618" s="131">
        <f t="shared" si="625"/>
        <v>29147</v>
      </c>
      <c r="BE1618" s="7" t="s">
        <v>3271</v>
      </c>
    </row>
    <row r="1619" spans="1:57" hidden="1" outlineLevel="1" x14ac:dyDescent="0.2">
      <c r="A1619" t="s">
        <v>3214</v>
      </c>
      <c r="B1619" t="s">
        <v>2939</v>
      </c>
      <c r="C1619" s="1">
        <f t="shared" si="626"/>
        <v>9388</v>
      </c>
      <c r="D1619" s="7">
        <f>RANK(N1619,(N1619:P1619,Q1619:AL1619))</f>
        <v>1</v>
      </c>
      <c r="E1619" s="7">
        <f>RANK(O1619,(N1619:P1619,Q1619:AL1619))</f>
        <v>2</v>
      </c>
      <c r="F1619" s="7">
        <f>IF(P1619&gt;0,RANK(P1619,(N1619:P1619,Q1619:AL1619)),0)</f>
        <v>3</v>
      </c>
      <c r="G1619" s="1">
        <f t="shared" si="627"/>
        <v>576</v>
      </c>
      <c r="H1619" s="2">
        <f t="shared" si="624"/>
        <v>6.1354921175969322E-2</v>
      </c>
      <c r="I1619" s="2"/>
      <c r="J1619" s="2">
        <f t="shared" si="628"/>
        <v>0.3965700894759267</v>
      </c>
      <c r="K1619" s="2">
        <f t="shared" si="629"/>
        <v>0.3352151682999574</v>
      </c>
      <c r="L1619" s="2">
        <f t="shared" si="630"/>
        <v>0.26459309757136773</v>
      </c>
      <c r="M1619" s="2">
        <f t="shared" si="631"/>
        <v>3.6216446527481128E-3</v>
      </c>
      <c r="N1619" s="1">
        <v>3723</v>
      </c>
      <c r="O1619" s="1">
        <v>3147</v>
      </c>
      <c r="P1619" s="1">
        <v>2484</v>
      </c>
      <c r="Q1619" s="1">
        <v>34</v>
      </c>
      <c r="AN1619" s="7">
        <f>IF(Q1619&gt;0,RANK(Q1619,(N1619:P1619,Q1619:AL1619)),0)</f>
        <v>4</v>
      </c>
      <c r="AO1619" s="7">
        <f>IF(R1619&gt;0,RANK(R1619,(N1619:P1619,Q1619:AL1619)),0)</f>
        <v>0</v>
      </c>
      <c r="AP1619" s="7">
        <f>IF(S1619&gt;0,RANK(S1619,(N1619:P1619,Q1619:AL1619)),0)</f>
        <v>0</v>
      </c>
      <c r="AQ1619" s="7">
        <f>IF(T1619&gt;0,RANK(T1619,(N1619:P1619,Q1619:AL1619)),0)</f>
        <v>0</v>
      </c>
      <c r="AR1619" s="2">
        <f t="shared" si="632"/>
        <v>3.6216446527481891E-3</v>
      </c>
      <c r="AS1619" s="2">
        <f t="shared" si="633"/>
        <v>0</v>
      </c>
      <c r="AT1619" s="2">
        <f t="shared" si="634"/>
        <v>0</v>
      </c>
      <c r="AU1619" s="2">
        <f t="shared" si="635"/>
        <v>0</v>
      </c>
      <c r="AW1619" t="s">
        <v>3214</v>
      </c>
      <c r="AX1619" t="s">
        <v>2939</v>
      </c>
      <c r="AY1619">
        <v>6</v>
      </c>
      <c r="BA1619" s="127">
        <v>29</v>
      </c>
      <c r="BB1619" s="130">
        <v>149</v>
      </c>
      <c r="BC1619" s="131">
        <f t="shared" si="625"/>
        <v>29149</v>
      </c>
      <c r="BE1619" s="7" t="s">
        <v>3271</v>
      </c>
    </row>
    <row r="1620" spans="1:57" hidden="1" outlineLevel="1" x14ac:dyDescent="0.2">
      <c r="A1620" t="s">
        <v>2166</v>
      </c>
      <c r="B1620" t="s">
        <v>2939</v>
      </c>
      <c r="C1620" s="1">
        <f t="shared" si="626"/>
        <v>4236</v>
      </c>
      <c r="D1620" s="7">
        <f>RANK(N1620,(N1620:P1620,Q1620:AL1620))</f>
        <v>1</v>
      </c>
      <c r="E1620" s="7">
        <f>RANK(O1620,(N1620:P1620,Q1620:AL1620))</f>
        <v>2</v>
      </c>
      <c r="F1620" s="7">
        <f>IF(P1620&gt;0,RANK(P1620,(N1620:P1620,Q1620:AL1620)),0)</f>
        <v>3</v>
      </c>
      <c r="G1620" s="1">
        <f t="shared" si="627"/>
        <v>856</v>
      </c>
      <c r="H1620" s="2">
        <f t="shared" si="624"/>
        <v>0.20207743153918792</v>
      </c>
      <c r="I1620" s="2"/>
      <c r="J1620" s="2">
        <f t="shared" si="628"/>
        <v>0.53305004721435312</v>
      </c>
      <c r="K1620" s="2">
        <f t="shared" si="629"/>
        <v>0.33097261567516523</v>
      </c>
      <c r="L1620" s="2">
        <f t="shared" si="630"/>
        <v>0.13314447592067988</v>
      </c>
      <c r="M1620" s="2">
        <f t="shared" si="631"/>
        <v>2.8328611898017775E-3</v>
      </c>
      <c r="N1620" s="1">
        <v>2258</v>
      </c>
      <c r="O1620" s="1">
        <v>1402</v>
      </c>
      <c r="P1620" s="1">
        <v>564</v>
      </c>
      <c r="Q1620" s="1">
        <v>12</v>
      </c>
      <c r="AN1620" s="7">
        <f>IF(Q1620&gt;0,RANK(Q1620,(N1620:P1620,Q1620:AL1620)),0)</f>
        <v>4</v>
      </c>
      <c r="AO1620" s="7">
        <f>IF(R1620&gt;0,RANK(R1620,(N1620:P1620,Q1620:AL1620)),0)</f>
        <v>0</v>
      </c>
      <c r="AP1620" s="7">
        <f>IF(S1620&gt;0,RANK(S1620,(N1620:P1620,Q1620:AL1620)),0)</f>
        <v>0</v>
      </c>
      <c r="AQ1620" s="7">
        <f>IF(T1620&gt;0,RANK(T1620,(N1620:P1620,Q1620:AL1620)),0)</f>
        <v>0</v>
      </c>
      <c r="AR1620" s="2">
        <f t="shared" si="632"/>
        <v>2.8328611898016999E-3</v>
      </c>
      <c r="AS1620" s="2">
        <f t="shared" si="633"/>
        <v>0</v>
      </c>
      <c r="AT1620" s="2">
        <f t="shared" si="634"/>
        <v>0</v>
      </c>
      <c r="AU1620" s="2">
        <f t="shared" si="635"/>
        <v>0</v>
      </c>
      <c r="AW1620" t="s">
        <v>2166</v>
      </c>
      <c r="AX1620" t="s">
        <v>2939</v>
      </c>
      <c r="AY1620">
        <v>8</v>
      </c>
      <c r="BA1620" s="127">
        <v>29</v>
      </c>
      <c r="BB1620" s="130">
        <v>151</v>
      </c>
      <c r="BC1620" s="131">
        <f t="shared" si="625"/>
        <v>29151</v>
      </c>
      <c r="BE1620" s="7" t="s">
        <v>3271</v>
      </c>
    </row>
    <row r="1621" spans="1:57" hidden="1" outlineLevel="1" x14ac:dyDescent="0.2">
      <c r="A1621" t="s">
        <v>248</v>
      </c>
      <c r="B1621" t="s">
        <v>2939</v>
      </c>
      <c r="C1621" s="1">
        <f t="shared" si="626"/>
        <v>6073</v>
      </c>
      <c r="D1621" s="7">
        <f>RANK(N1621,(N1621:P1621,Q1621:AL1621))</f>
        <v>2</v>
      </c>
      <c r="E1621" s="7">
        <f>RANK(O1621,(N1621:P1621,Q1621:AL1621))</f>
        <v>1</v>
      </c>
      <c r="F1621" s="7">
        <f>IF(P1621&gt;0,RANK(P1621,(N1621:P1621,Q1621:AL1621)),0)</f>
        <v>3</v>
      </c>
      <c r="G1621" s="1">
        <f t="shared" si="627"/>
        <v>924</v>
      </c>
      <c r="H1621" s="2">
        <f t="shared" si="624"/>
        <v>0.15214885559031779</v>
      </c>
      <c r="I1621" s="2"/>
      <c r="J1621" s="2">
        <f t="shared" si="628"/>
        <v>0.30627367034414621</v>
      </c>
      <c r="K1621" s="2">
        <f t="shared" si="629"/>
        <v>0.45842252593446403</v>
      </c>
      <c r="L1621" s="2">
        <f t="shared" si="630"/>
        <v>0.23431582413963445</v>
      </c>
      <c r="M1621" s="2">
        <f t="shared" si="631"/>
        <v>9.8797958175531053E-4</v>
      </c>
      <c r="N1621" s="1">
        <v>1860</v>
      </c>
      <c r="O1621" s="1">
        <v>2784</v>
      </c>
      <c r="P1621" s="1">
        <v>1423</v>
      </c>
      <c r="Q1621" s="1">
        <v>6</v>
      </c>
      <c r="AN1621" s="7">
        <f>IF(Q1621&gt;0,RANK(Q1621,(N1621:P1621,Q1621:AL1621)),0)</f>
        <v>4</v>
      </c>
      <c r="AO1621" s="7">
        <f>IF(R1621&gt;0,RANK(R1621,(N1621:P1621,Q1621:AL1621)),0)</f>
        <v>0</v>
      </c>
      <c r="AP1621" s="7">
        <f>IF(S1621&gt;0,RANK(S1621,(N1621:P1621,Q1621:AL1621)),0)</f>
        <v>0</v>
      </c>
      <c r="AQ1621" s="7">
        <f>IF(T1621&gt;0,RANK(T1621,(N1621:P1621,Q1621:AL1621)),0)</f>
        <v>0</v>
      </c>
      <c r="AR1621" s="2">
        <f t="shared" si="632"/>
        <v>9.8797958175531032E-4</v>
      </c>
      <c r="AS1621" s="2">
        <f t="shared" si="633"/>
        <v>0</v>
      </c>
      <c r="AT1621" s="2">
        <f t="shared" si="634"/>
        <v>0</v>
      </c>
      <c r="AU1621" s="2">
        <f t="shared" si="635"/>
        <v>0</v>
      </c>
      <c r="AW1621" t="s">
        <v>248</v>
      </c>
      <c r="AX1621" t="s">
        <v>2939</v>
      </c>
      <c r="AY1621">
        <v>4</v>
      </c>
      <c r="BA1621" s="127">
        <v>29</v>
      </c>
      <c r="BB1621" s="130">
        <v>153</v>
      </c>
      <c r="BC1621" s="131">
        <f t="shared" si="625"/>
        <v>29153</v>
      </c>
      <c r="BE1621" s="7" t="s">
        <v>3271</v>
      </c>
    </row>
    <row r="1622" spans="1:57" hidden="1" outlineLevel="1" x14ac:dyDescent="0.2">
      <c r="A1622" t="s">
        <v>2167</v>
      </c>
      <c r="B1622" t="s">
        <v>2939</v>
      </c>
      <c r="C1622" s="1">
        <f t="shared" si="626"/>
        <v>4271</v>
      </c>
      <c r="D1622" s="7">
        <f>RANK(N1622,(N1622:P1622,Q1622:AL1622))</f>
        <v>2</v>
      </c>
      <c r="E1622" s="7">
        <f>RANK(O1622,(N1622:P1622,Q1622:AL1622))</f>
        <v>1</v>
      </c>
      <c r="F1622" s="7">
        <f>IF(P1622&gt;0,RANK(P1622,(N1622:P1622,Q1622:AL1622)),0)</f>
        <v>3</v>
      </c>
      <c r="G1622" s="1">
        <f t="shared" si="627"/>
        <v>191</v>
      </c>
      <c r="H1622" s="2">
        <f t="shared" si="624"/>
        <v>4.4720206040739875E-2</v>
      </c>
      <c r="I1622" s="2"/>
      <c r="J1622" s="2">
        <f t="shared" si="628"/>
        <v>0.37017092015921332</v>
      </c>
      <c r="K1622" s="2">
        <f t="shared" si="629"/>
        <v>0.41489112619995316</v>
      </c>
      <c r="L1622" s="2">
        <f t="shared" si="630"/>
        <v>0.21212830718801218</v>
      </c>
      <c r="M1622" s="2">
        <f t="shared" si="631"/>
        <v>2.8096464528212794E-3</v>
      </c>
      <c r="N1622" s="1">
        <v>1581</v>
      </c>
      <c r="O1622" s="1">
        <v>1772</v>
      </c>
      <c r="P1622" s="1">
        <v>906</v>
      </c>
      <c r="Q1622" s="1">
        <v>12</v>
      </c>
      <c r="AN1622" s="7">
        <f>IF(Q1622&gt;0,RANK(Q1622,(N1622:P1622,Q1622:AL1622)),0)</f>
        <v>4</v>
      </c>
      <c r="AO1622" s="7">
        <f>IF(R1622&gt;0,RANK(R1622,(N1622:P1622,Q1622:AL1622)),0)</f>
        <v>0</v>
      </c>
      <c r="AP1622" s="7">
        <f>IF(S1622&gt;0,RANK(S1622,(N1622:P1622,Q1622:AL1622)),0)</f>
        <v>0</v>
      </c>
      <c r="AQ1622" s="7">
        <f>IF(T1622&gt;0,RANK(T1622,(N1622:P1622,Q1622:AL1622)),0)</f>
        <v>0</v>
      </c>
      <c r="AR1622" s="2">
        <f t="shared" si="632"/>
        <v>2.8096464528213532E-3</v>
      </c>
      <c r="AS1622" s="2">
        <f t="shared" si="633"/>
        <v>0</v>
      </c>
      <c r="AT1622" s="2">
        <f t="shared" si="634"/>
        <v>0</v>
      </c>
      <c r="AU1622" s="2">
        <f t="shared" si="635"/>
        <v>0</v>
      </c>
      <c r="AW1622" t="s">
        <v>2167</v>
      </c>
      <c r="AX1622" t="s">
        <v>2939</v>
      </c>
      <c r="AY1622">
        <v>7</v>
      </c>
      <c r="BA1622" s="127">
        <v>29</v>
      </c>
      <c r="BB1622" s="130">
        <v>155</v>
      </c>
      <c r="BC1622" s="131">
        <f t="shared" si="625"/>
        <v>29155</v>
      </c>
      <c r="BE1622" s="7" t="s">
        <v>3271</v>
      </c>
    </row>
    <row r="1623" spans="1:57" hidden="1" outlineLevel="1" x14ac:dyDescent="0.2">
      <c r="A1623" t="s">
        <v>432</v>
      </c>
      <c r="B1623" t="s">
        <v>2939</v>
      </c>
      <c r="C1623" s="1">
        <f t="shared" si="626"/>
        <v>6768</v>
      </c>
      <c r="D1623" s="7">
        <f>RANK(N1623,(N1623:P1623,Q1623:AL1623))</f>
        <v>1</v>
      </c>
      <c r="E1623" s="7">
        <f>RANK(O1623,(N1623:P1623,Q1623:AL1623))</f>
        <v>2</v>
      </c>
      <c r="F1623" s="7">
        <f>IF(P1623&gt;0,RANK(P1623,(N1623:P1623,Q1623:AL1623)),0)</f>
        <v>3</v>
      </c>
      <c r="G1623" s="1">
        <f t="shared" si="627"/>
        <v>1763</v>
      </c>
      <c r="H1623" s="2">
        <f t="shared" si="624"/>
        <v>0.26049054373522457</v>
      </c>
      <c r="I1623" s="2"/>
      <c r="J1623" s="2">
        <f t="shared" si="628"/>
        <v>0.57978723404255317</v>
      </c>
      <c r="K1623" s="2">
        <f t="shared" si="629"/>
        <v>0.3192966903073286</v>
      </c>
      <c r="L1623" s="2">
        <f t="shared" si="630"/>
        <v>9.8995271867612297E-2</v>
      </c>
      <c r="M1623" s="2">
        <f t="shared" si="631"/>
        <v>1.9208037825059338E-3</v>
      </c>
      <c r="N1623" s="1">
        <v>3924</v>
      </c>
      <c r="O1623" s="1">
        <v>2161</v>
      </c>
      <c r="P1623" s="1">
        <v>670</v>
      </c>
      <c r="Q1623" s="1">
        <v>13</v>
      </c>
      <c r="AN1623" s="7">
        <f>IF(Q1623&gt;0,RANK(Q1623,(N1623:P1623,Q1623:AL1623)),0)</f>
        <v>4</v>
      </c>
      <c r="AO1623" s="7">
        <f>IF(R1623&gt;0,RANK(R1623,(N1623:P1623,Q1623:AL1623)),0)</f>
        <v>0</v>
      </c>
      <c r="AP1623" s="7">
        <f>IF(S1623&gt;0,RANK(S1623,(N1623:P1623,Q1623:AL1623)),0)</f>
        <v>0</v>
      </c>
      <c r="AQ1623" s="7">
        <f>IF(T1623&gt;0,RANK(T1623,(N1623:P1623,Q1623:AL1623)),0)</f>
        <v>0</v>
      </c>
      <c r="AR1623" s="2">
        <f t="shared" si="632"/>
        <v>1.9208037825059101E-3</v>
      </c>
      <c r="AS1623" s="2">
        <f t="shared" si="633"/>
        <v>0</v>
      </c>
      <c r="AT1623" s="2">
        <f t="shared" si="634"/>
        <v>0</v>
      </c>
      <c r="AU1623" s="2">
        <f t="shared" si="635"/>
        <v>0</v>
      </c>
      <c r="AW1623" t="s">
        <v>432</v>
      </c>
      <c r="AX1623" t="s">
        <v>2939</v>
      </c>
      <c r="AY1623">
        <v>8</v>
      </c>
      <c r="BA1623" s="127">
        <v>29</v>
      </c>
      <c r="BB1623" s="130">
        <v>157</v>
      </c>
      <c r="BC1623" s="131">
        <f t="shared" si="625"/>
        <v>29157</v>
      </c>
      <c r="BE1623" s="7" t="s">
        <v>3271</v>
      </c>
    </row>
    <row r="1624" spans="1:57" hidden="1" outlineLevel="1" x14ac:dyDescent="0.2">
      <c r="A1624" t="s">
        <v>1579</v>
      </c>
      <c r="B1624" t="s">
        <v>2939</v>
      </c>
      <c r="C1624" s="1">
        <f t="shared" si="626"/>
        <v>7252</v>
      </c>
      <c r="D1624" s="7">
        <f>RANK(N1624,(N1624:P1624,Q1624:AL1624))</f>
        <v>2</v>
      </c>
      <c r="E1624" s="7">
        <f>RANK(O1624,(N1624:P1624,Q1624:AL1624))</f>
        <v>1</v>
      </c>
      <c r="F1624" s="7">
        <f>IF(P1624&gt;0,RANK(P1624,(N1624:P1624,Q1624:AL1624)),0)</f>
        <v>3</v>
      </c>
      <c r="G1624" s="1">
        <f t="shared" si="627"/>
        <v>680</v>
      </c>
      <c r="H1624" s="2">
        <f t="shared" si="624"/>
        <v>9.3767236624379482E-2</v>
      </c>
      <c r="I1624" s="2"/>
      <c r="J1624" s="2">
        <f t="shared" si="628"/>
        <v>0.34817981246552676</v>
      </c>
      <c r="K1624" s="2">
        <f t="shared" si="629"/>
        <v>0.44194704908990623</v>
      </c>
      <c r="L1624" s="2">
        <f t="shared" si="630"/>
        <v>0.20656370656370657</v>
      </c>
      <c r="M1624" s="2">
        <f t="shared" si="631"/>
        <v>3.3094318808604417E-3</v>
      </c>
      <c r="N1624" s="1">
        <v>2525</v>
      </c>
      <c r="O1624" s="1">
        <v>3205</v>
      </c>
      <c r="P1624" s="1">
        <v>1498</v>
      </c>
      <c r="Q1624" s="1">
        <v>24</v>
      </c>
      <c r="AN1624" s="7">
        <f>IF(Q1624&gt;0,RANK(Q1624,(N1624:P1624,Q1624:AL1624)),0)</f>
        <v>4</v>
      </c>
      <c r="AO1624" s="7">
        <f>IF(R1624&gt;0,RANK(R1624,(N1624:P1624,Q1624:AL1624)),0)</f>
        <v>0</v>
      </c>
      <c r="AP1624" s="7">
        <f>IF(S1624&gt;0,RANK(S1624,(N1624:P1624,Q1624:AL1624)),0)</f>
        <v>0</v>
      </c>
      <c r="AQ1624" s="7">
        <f>IF(T1624&gt;0,RANK(T1624,(N1624:P1624,Q1624:AL1624)),0)</f>
        <v>0</v>
      </c>
      <c r="AR1624" s="2">
        <f t="shared" si="632"/>
        <v>3.3094318808604521E-3</v>
      </c>
      <c r="AS1624" s="2">
        <f t="shared" si="633"/>
        <v>0</v>
      </c>
      <c r="AT1624" s="2">
        <f t="shared" si="634"/>
        <v>0</v>
      </c>
      <c r="AU1624" s="2">
        <f t="shared" si="635"/>
        <v>0</v>
      </c>
      <c r="AW1624" t="s">
        <v>1579</v>
      </c>
      <c r="AX1624" t="s">
        <v>2939</v>
      </c>
      <c r="AY1624">
        <v>8</v>
      </c>
      <c r="BA1624" s="127">
        <v>29</v>
      </c>
      <c r="BB1624" s="130">
        <v>159</v>
      </c>
      <c r="BC1624" s="131">
        <f t="shared" si="625"/>
        <v>29159</v>
      </c>
      <c r="BE1624" s="7" t="s">
        <v>3271</v>
      </c>
    </row>
    <row r="1625" spans="1:57" hidden="1" outlineLevel="1" x14ac:dyDescent="0.2">
      <c r="A1625" t="s">
        <v>433</v>
      </c>
      <c r="B1625" t="s">
        <v>2939</v>
      </c>
      <c r="C1625" s="1">
        <f t="shared" si="626"/>
        <v>16470</v>
      </c>
      <c r="D1625" s="7">
        <f>RANK(N1625,(N1625:P1625,Q1625:AL1625))</f>
        <v>2</v>
      </c>
      <c r="E1625" s="7">
        <f>RANK(O1625,(N1625:P1625,Q1625:AL1625))</f>
        <v>1</v>
      </c>
      <c r="F1625" s="7">
        <f>IF(P1625&gt;0,RANK(P1625,(N1625:P1625,Q1625:AL1625)),0)</f>
        <v>3</v>
      </c>
      <c r="G1625" s="1">
        <f t="shared" si="627"/>
        <v>1509</v>
      </c>
      <c r="H1625" s="2">
        <f t="shared" si="624"/>
        <v>9.1621129326047365E-2</v>
      </c>
      <c r="I1625" s="2"/>
      <c r="J1625" s="2">
        <f t="shared" si="628"/>
        <v>0.32264723740133577</v>
      </c>
      <c r="K1625" s="2">
        <f t="shared" si="629"/>
        <v>0.4142683667273831</v>
      </c>
      <c r="L1625" s="2">
        <f t="shared" si="630"/>
        <v>0.25974499089253189</v>
      </c>
      <c r="M1625" s="2">
        <f t="shared" si="631"/>
        <v>3.3394049787491831E-3</v>
      </c>
      <c r="N1625" s="1">
        <v>5314</v>
      </c>
      <c r="O1625" s="1">
        <v>6823</v>
      </c>
      <c r="P1625" s="1">
        <v>4278</v>
      </c>
      <c r="Q1625" s="1">
        <v>55</v>
      </c>
      <c r="AN1625" s="7">
        <f>IF(Q1625&gt;0,RANK(Q1625,(N1625:P1625,Q1625:AL1625)),0)</f>
        <v>4</v>
      </c>
      <c r="AO1625" s="7">
        <f>IF(R1625&gt;0,RANK(R1625,(N1625:P1625,Q1625:AL1625)),0)</f>
        <v>0</v>
      </c>
      <c r="AP1625" s="7">
        <f>IF(S1625&gt;0,RANK(S1625,(N1625:P1625,Q1625:AL1625)),0)</f>
        <v>0</v>
      </c>
      <c r="AQ1625" s="7">
        <f>IF(T1625&gt;0,RANK(T1625,(N1625:P1625,Q1625:AL1625)),0)</f>
        <v>0</v>
      </c>
      <c r="AR1625" s="2">
        <f t="shared" si="632"/>
        <v>3.3394049787492412E-3</v>
      </c>
      <c r="AS1625" s="2">
        <f t="shared" si="633"/>
        <v>0</v>
      </c>
      <c r="AT1625" s="2">
        <f t="shared" si="634"/>
        <v>0</v>
      </c>
      <c r="AU1625" s="2">
        <f t="shared" si="635"/>
        <v>0</v>
      </c>
      <c r="AW1625" t="s">
        <v>433</v>
      </c>
      <c r="AX1625" t="s">
        <v>2939</v>
      </c>
      <c r="AY1625">
        <v>4</v>
      </c>
      <c r="BA1625" s="127">
        <v>29</v>
      </c>
      <c r="BB1625" s="130">
        <v>161</v>
      </c>
      <c r="BC1625" s="131">
        <f t="shared" si="625"/>
        <v>29161</v>
      </c>
      <c r="BE1625" s="7" t="s">
        <v>3271</v>
      </c>
    </row>
    <row r="1626" spans="1:57" hidden="1" outlineLevel="1" x14ac:dyDescent="0.2">
      <c r="A1626" t="s">
        <v>883</v>
      </c>
      <c r="B1626" t="s">
        <v>2939</v>
      </c>
      <c r="C1626" s="1">
        <f t="shared" si="626"/>
        <v>16739</v>
      </c>
      <c r="D1626" s="7">
        <f>RANK(N1626,(N1626:P1626,Q1626:AL1626))</f>
        <v>1</v>
      </c>
      <c r="E1626" s="7">
        <f>RANK(O1626,(N1626:P1626,Q1626:AL1626))</f>
        <v>2</v>
      </c>
      <c r="F1626" s="7">
        <f>IF(P1626&gt;0,RANK(P1626,(N1626:P1626,Q1626:AL1626)),0)</f>
        <v>3</v>
      </c>
      <c r="G1626" s="1">
        <f t="shared" si="627"/>
        <v>812</v>
      </c>
      <c r="H1626" s="2">
        <f t="shared" si="624"/>
        <v>4.8509468904952509E-2</v>
      </c>
      <c r="I1626" s="2"/>
      <c r="J1626" s="2">
        <f t="shared" si="628"/>
        <v>0.40934344942947609</v>
      </c>
      <c r="K1626" s="2">
        <f t="shared" si="629"/>
        <v>0.36083398052452359</v>
      </c>
      <c r="L1626" s="2">
        <f t="shared" si="630"/>
        <v>0.22546149710257482</v>
      </c>
      <c r="M1626" s="2">
        <f t="shared" si="631"/>
        <v>4.361072943425498E-3</v>
      </c>
      <c r="N1626" s="1">
        <v>6852</v>
      </c>
      <c r="O1626" s="1">
        <v>6040</v>
      </c>
      <c r="P1626" s="1">
        <v>3774</v>
      </c>
      <c r="Q1626" s="1">
        <v>73</v>
      </c>
      <c r="AN1626" s="7">
        <f>IF(Q1626&gt;0,RANK(Q1626,(N1626:P1626,Q1626:AL1626)),0)</f>
        <v>4</v>
      </c>
      <c r="AO1626" s="7">
        <f>IF(R1626&gt;0,RANK(R1626,(N1626:P1626,Q1626:AL1626)),0)</f>
        <v>0</v>
      </c>
      <c r="AP1626" s="7">
        <f>IF(S1626&gt;0,RANK(S1626,(N1626:P1626,Q1626:AL1626)),0)</f>
        <v>0</v>
      </c>
      <c r="AQ1626" s="7">
        <f>IF(T1626&gt;0,RANK(T1626,(N1626:P1626,Q1626:AL1626)),0)</f>
        <v>0</v>
      </c>
      <c r="AR1626" s="2">
        <f t="shared" si="632"/>
        <v>4.3610729434255336E-3</v>
      </c>
      <c r="AS1626" s="2">
        <f t="shared" si="633"/>
        <v>0</v>
      </c>
      <c r="AT1626" s="2">
        <f t="shared" si="634"/>
        <v>0</v>
      </c>
      <c r="AU1626" s="2">
        <f t="shared" si="635"/>
        <v>0</v>
      </c>
      <c r="AW1626" t="s">
        <v>883</v>
      </c>
      <c r="AX1626" t="s">
        <v>2939</v>
      </c>
      <c r="AY1626">
        <v>8</v>
      </c>
      <c r="BA1626" s="127">
        <v>29</v>
      </c>
      <c r="BB1626" s="130">
        <v>163</v>
      </c>
      <c r="BC1626" s="131">
        <f t="shared" si="625"/>
        <v>29163</v>
      </c>
      <c r="BE1626" s="7" t="s">
        <v>3271</v>
      </c>
    </row>
    <row r="1627" spans="1:57" hidden="1" outlineLevel="1" x14ac:dyDescent="0.2">
      <c r="A1627" t="s">
        <v>2486</v>
      </c>
      <c r="B1627" t="s">
        <v>2939</v>
      </c>
      <c r="C1627" s="1">
        <f t="shared" si="626"/>
        <v>7336</v>
      </c>
      <c r="D1627" s="7">
        <f>RANK(N1627,(N1627:P1627,Q1627:AL1627))</f>
        <v>1</v>
      </c>
      <c r="E1627" s="7">
        <f>RANK(O1627,(N1627:P1627,Q1627:AL1627))</f>
        <v>2</v>
      </c>
      <c r="F1627" s="7">
        <f>IF(P1627&gt;0,RANK(P1627,(N1627:P1627,Q1627:AL1627)),0)</f>
        <v>3</v>
      </c>
      <c r="G1627" s="1">
        <f t="shared" si="627"/>
        <v>1354</v>
      </c>
      <c r="H1627" s="2">
        <f t="shared" si="624"/>
        <v>0.18456924754634679</v>
      </c>
      <c r="I1627" s="2"/>
      <c r="J1627" s="2">
        <f t="shared" si="628"/>
        <v>0.49195747001090512</v>
      </c>
      <c r="K1627" s="2">
        <f t="shared" si="629"/>
        <v>0.30738822246455832</v>
      </c>
      <c r="L1627" s="2">
        <f t="shared" si="630"/>
        <v>0.19956379498364232</v>
      </c>
      <c r="M1627" s="2">
        <f t="shared" si="631"/>
        <v>1.0905125408942895E-3</v>
      </c>
      <c r="N1627" s="1">
        <v>3609</v>
      </c>
      <c r="O1627" s="1">
        <v>2255</v>
      </c>
      <c r="P1627" s="1">
        <v>1464</v>
      </c>
      <c r="Q1627" s="1">
        <v>8</v>
      </c>
      <c r="AN1627" s="7">
        <f>IF(Q1627&gt;0,RANK(Q1627,(N1627:P1627,Q1627:AL1627)),0)</f>
        <v>4</v>
      </c>
      <c r="AO1627" s="7">
        <f>IF(R1627&gt;0,RANK(R1627,(N1627:P1627,Q1627:AL1627)),0)</f>
        <v>0</v>
      </c>
      <c r="AP1627" s="7">
        <f>IF(S1627&gt;0,RANK(S1627,(N1627:P1627,Q1627:AL1627)),0)</f>
        <v>0</v>
      </c>
      <c r="AQ1627" s="7">
        <f>IF(T1627&gt;0,RANK(T1627,(N1627:P1627,Q1627:AL1627)),0)</f>
        <v>0</v>
      </c>
      <c r="AR1627" s="2">
        <f t="shared" si="632"/>
        <v>1.0905125408942203E-3</v>
      </c>
      <c r="AS1627" s="2">
        <f t="shared" si="633"/>
        <v>0</v>
      </c>
      <c r="AT1627" s="2">
        <f t="shared" si="634"/>
        <v>0</v>
      </c>
      <c r="AU1627" s="2">
        <f t="shared" si="635"/>
        <v>0</v>
      </c>
      <c r="AW1627" t="s">
        <v>2486</v>
      </c>
      <c r="AX1627" t="s">
        <v>2939</v>
      </c>
      <c r="AY1627">
        <v>9</v>
      </c>
      <c r="BA1627" s="127">
        <v>29</v>
      </c>
      <c r="BB1627" s="130">
        <v>165</v>
      </c>
      <c r="BC1627" s="131">
        <f t="shared" si="625"/>
        <v>29165</v>
      </c>
      <c r="BE1627" s="7" t="s">
        <v>3271</v>
      </c>
    </row>
    <row r="1628" spans="1:57" hidden="1" outlineLevel="1" x14ac:dyDescent="0.2">
      <c r="A1628" t="s">
        <v>1203</v>
      </c>
      <c r="B1628" t="s">
        <v>2939</v>
      </c>
      <c r="C1628" s="1">
        <f t="shared" si="626"/>
        <v>29478</v>
      </c>
      <c r="D1628" s="7">
        <f>RANK(N1628,(N1628:P1628,Q1628:AL1628))</f>
        <v>1</v>
      </c>
      <c r="E1628" s="7">
        <f>RANK(O1628,(N1628:P1628,Q1628:AL1628))</f>
        <v>2</v>
      </c>
      <c r="F1628" s="7">
        <f>IF(P1628&gt;0,RANK(P1628,(N1628:P1628,Q1628:AL1628)),0)</f>
        <v>3</v>
      </c>
      <c r="G1628" s="1">
        <f t="shared" si="627"/>
        <v>1540</v>
      </c>
      <c r="H1628" s="2">
        <f t="shared" si="624"/>
        <v>5.2242350227288147E-2</v>
      </c>
      <c r="I1628" s="2"/>
      <c r="J1628" s="2">
        <f t="shared" si="628"/>
        <v>0.37044575615713415</v>
      </c>
      <c r="K1628" s="2">
        <f t="shared" si="629"/>
        <v>0.31820340592984597</v>
      </c>
      <c r="L1628" s="2">
        <f t="shared" si="630"/>
        <v>0.3074156998439514</v>
      </c>
      <c r="M1628" s="2">
        <f t="shared" si="631"/>
        <v>3.9351380690684779E-3</v>
      </c>
      <c r="N1628" s="1">
        <v>10920</v>
      </c>
      <c r="O1628" s="1">
        <v>9380</v>
      </c>
      <c r="P1628" s="1">
        <v>9062</v>
      </c>
      <c r="Q1628" s="1">
        <v>116</v>
      </c>
      <c r="AN1628" s="7">
        <f>IF(Q1628&gt;0,RANK(Q1628,(N1628:P1628,Q1628:AL1628)),0)</f>
        <v>4</v>
      </c>
      <c r="AO1628" s="7">
        <f>IF(R1628&gt;0,RANK(R1628,(N1628:P1628,Q1628:AL1628)),0)</f>
        <v>0</v>
      </c>
      <c r="AP1628" s="7">
        <f>IF(S1628&gt;0,RANK(S1628,(N1628:P1628,Q1628:AL1628)),0)</f>
        <v>0</v>
      </c>
      <c r="AQ1628" s="7">
        <f>IF(T1628&gt;0,RANK(T1628,(N1628:P1628,Q1628:AL1628)),0)</f>
        <v>0</v>
      </c>
      <c r="AR1628" s="2">
        <f t="shared" si="632"/>
        <v>3.9351380690684579E-3</v>
      </c>
      <c r="AS1628" s="2">
        <f t="shared" si="633"/>
        <v>0</v>
      </c>
      <c r="AT1628" s="2">
        <f t="shared" si="634"/>
        <v>0</v>
      </c>
      <c r="AU1628" s="2">
        <f t="shared" si="635"/>
        <v>0</v>
      </c>
      <c r="AW1628" t="s">
        <v>1203</v>
      </c>
      <c r="AX1628" t="s">
        <v>2939</v>
      </c>
      <c r="AY1628">
        <v>6</v>
      </c>
      <c r="BA1628" s="127">
        <v>29</v>
      </c>
      <c r="BB1628" s="130">
        <v>167</v>
      </c>
      <c r="BC1628" s="131">
        <f t="shared" si="625"/>
        <v>29167</v>
      </c>
      <c r="BE1628" s="7" t="s">
        <v>3271</v>
      </c>
    </row>
    <row r="1629" spans="1:57" hidden="1" outlineLevel="1" x14ac:dyDescent="0.2">
      <c r="A1629" t="s">
        <v>1877</v>
      </c>
      <c r="B1629" t="s">
        <v>2939</v>
      </c>
      <c r="C1629" s="1">
        <f t="shared" si="626"/>
        <v>8675</v>
      </c>
      <c r="D1629" s="7">
        <f>RANK(N1629,(N1629:P1629,Q1629:AL1629))</f>
        <v>2</v>
      </c>
      <c r="E1629" s="7">
        <f>RANK(O1629,(N1629:P1629,Q1629:AL1629))</f>
        <v>1</v>
      </c>
      <c r="F1629" s="7">
        <f>IF(P1629&gt;0,RANK(P1629,(N1629:P1629,Q1629:AL1629)),0)</f>
        <v>3</v>
      </c>
      <c r="G1629" s="1">
        <f t="shared" si="627"/>
        <v>149</v>
      </c>
      <c r="H1629" s="2">
        <f t="shared" si="624"/>
        <v>1.717579250720461E-2</v>
      </c>
      <c r="I1629" s="2"/>
      <c r="J1629" s="2">
        <f t="shared" si="628"/>
        <v>0.38224783861671469</v>
      </c>
      <c r="K1629" s="2">
        <f t="shared" si="629"/>
        <v>0.39942363112391932</v>
      </c>
      <c r="L1629" s="2">
        <f t="shared" si="630"/>
        <v>0.21659942363112392</v>
      </c>
      <c r="M1629" s="2">
        <f t="shared" si="631"/>
        <v>1.729106628242022E-3</v>
      </c>
      <c r="N1629" s="1">
        <v>3316</v>
      </c>
      <c r="O1629" s="1">
        <v>3465</v>
      </c>
      <c r="P1629" s="1">
        <v>1879</v>
      </c>
      <c r="Q1629" s="1">
        <v>15</v>
      </c>
      <c r="AN1629" s="7">
        <f>IF(Q1629&gt;0,RANK(Q1629,(N1629:P1629,Q1629:AL1629)),0)</f>
        <v>4</v>
      </c>
      <c r="AO1629" s="7">
        <f>IF(R1629&gt;0,RANK(R1629,(N1629:P1629,Q1629:AL1629)),0)</f>
        <v>0</v>
      </c>
      <c r="AP1629" s="7">
        <f>IF(S1629&gt;0,RANK(S1629,(N1629:P1629,Q1629:AL1629)),0)</f>
        <v>0</v>
      </c>
      <c r="AQ1629" s="7">
        <f>IF(T1629&gt;0,RANK(T1629,(N1629:P1629,Q1629:AL1629)),0)</f>
        <v>0</v>
      </c>
      <c r="AR1629" s="2">
        <f t="shared" si="632"/>
        <v>1.7291066282420749E-3</v>
      </c>
      <c r="AS1629" s="2">
        <f t="shared" si="633"/>
        <v>0</v>
      </c>
      <c r="AT1629" s="2">
        <f t="shared" si="634"/>
        <v>0</v>
      </c>
      <c r="AU1629" s="2">
        <f t="shared" si="635"/>
        <v>0</v>
      </c>
      <c r="AW1629" t="s">
        <v>1877</v>
      </c>
      <c r="AX1629" t="s">
        <v>2939</v>
      </c>
      <c r="AY1629">
        <v>7</v>
      </c>
      <c r="BA1629" s="127">
        <v>29</v>
      </c>
      <c r="BB1629" s="130">
        <v>169</v>
      </c>
      <c r="BC1629" s="131">
        <f t="shared" si="625"/>
        <v>29169</v>
      </c>
      <c r="BE1629" s="7" t="s">
        <v>3271</v>
      </c>
    </row>
    <row r="1630" spans="1:57" hidden="1" outlineLevel="1" x14ac:dyDescent="0.2">
      <c r="A1630" t="s">
        <v>216</v>
      </c>
      <c r="B1630" t="s">
        <v>2939</v>
      </c>
      <c r="C1630" s="1">
        <f t="shared" si="626"/>
        <v>9988</v>
      </c>
      <c r="D1630" s="7">
        <f>RANK(N1630,(N1630:P1630,Q1630:AL1630))</f>
        <v>1</v>
      </c>
      <c r="E1630" s="7">
        <f>RANK(O1630,(N1630:P1630,Q1630:AL1630))</f>
        <v>2</v>
      </c>
      <c r="F1630" s="7">
        <f>IF(P1630&gt;0,RANK(P1630,(N1630:P1630,Q1630:AL1630)),0)</f>
        <v>3</v>
      </c>
      <c r="G1630" s="1">
        <f t="shared" si="627"/>
        <v>320</v>
      </c>
      <c r="H1630" s="2">
        <f t="shared" si="624"/>
        <v>3.2038446135362435E-2</v>
      </c>
      <c r="I1630" s="2"/>
      <c r="J1630" s="2">
        <f t="shared" si="628"/>
        <v>0.4117941529835803</v>
      </c>
      <c r="K1630" s="2">
        <f t="shared" si="629"/>
        <v>0.37975570684821786</v>
      </c>
      <c r="L1630" s="2">
        <f t="shared" si="630"/>
        <v>0.20594713656387664</v>
      </c>
      <c r="M1630" s="2">
        <f t="shared" si="631"/>
        <v>2.5030036043252601E-3</v>
      </c>
      <c r="N1630" s="1">
        <v>4113</v>
      </c>
      <c r="O1630" s="1">
        <v>3793</v>
      </c>
      <c r="P1630" s="1">
        <v>2057</v>
      </c>
      <c r="Q1630" s="1">
        <v>25</v>
      </c>
      <c r="AN1630" s="7">
        <f>IF(Q1630&gt;0,RANK(Q1630,(N1630:P1630,Q1630:AL1630)),0)</f>
        <v>4</v>
      </c>
      <c r="AO1630" s="7">
        <f>IF(R1630&gt;0,RANK(R1630,(N1630:P1630,Q1630:AL1630)),0)</f>
        <v>0</v>
      </c>
      <c r="AP1630" s="7">
        <f>IF(S1630&gt;0,RANK(S1630,(N1630:P1630,Q1630:AL1630)),0)</f>
        <v>0</v>
      </c>
      <c r="AQ1630" s="7">
        <f>IF(T1630&gt;0,RANK(T1630,(N1630:P1630,Q1630:AL1630)),0)</f>
        <v>0</v>
      </c>
      <c r="AR1630" s="2">
        <f t="shared" si="632"/>
        <v>2.5030036043251903E-3</v>
      </c>
      <c r="AS1630" s="2">
        <f t="shared" si="633"/>
        <v>0</v>
      </c>
      <c r="AT1630" s="2">
        <f t="shared" si="634"/>
        <v>0</v>
      </c>
      <c r="AU1630" s="2">
        <f t="shared" si="635"/>
        <v>0</v>
      </c>
      <c r="AW1630" t="s">
        <v>216</v>
      </c>
      <c r="AX1630" t="s">
        <v>2939</v>
      </c>
      <c r="AY1630">
        <v>4</v>
      </c>
      <c r="BA1630" s="127">
        <v>29</v>
      </c>
      <c r="BB1630" s="130">
        <v>171</v>
      </c>
      <c r="BC1630" s="131">
        <f t="shared" si="625"/>
        <v>29171</v>
      </c>
      <c r="BE1630" s="7" t="s">
        <v>3271</v>
      </c>
    </row>
    <row r="1631" spans="1:57" hidden="1" outlineLevel="1" x14ac:dyDescent="0.2">
      <c r="A1631" t="s">
        <v>1878</v>
      </c>
      <c r="B1631" t="s">
        <v>2939</v>
      </c>
      <c r="C1631" s="1">
        <f t="shared" si="626"/>
        <v>2503</v>
      </c>
      <c r="D1631" s="7">
        <f>RANK(N1631,(N1631:P1631,Q1631:AL1631))</f>
        <v>2</v>
      </c>
      <c r="E1631" s="7">
        <f>RANK(O1631,(N1631:P1631,Q1631:AL1631))</f>
        <v>1</v>
      </c>
      <c r="F1631" s="7">
        <f>IF(P1631&gt;0,RANK(P1631,(N1631:P1631,Q1631:AL1631)),0)</f>
        <v>3</v>
      </c>
      <c r="G1631" s="1">
        <f t="shared" si="627"/>
        <v>305</v>
      </c>
      <c r="H1631" s="2">
        <f t="shared" si="624"/>
        <v>0.12185377546943668</v>
      </c>
      <c r="I1631" s="2"/>
      <c r="J1631" s="2">
        <f t="shared" si="628"/>
        <v>0.33479824210946862</v>
      </c>
      <c r="K1631" s="2">
        <f t="shared" si="629"/>
        <v>0.45665201757890533</v>
      </c>
      <c r="L1631" s="2">
        <f t="shared" si="630"/>
        <v>0.20854974031162604</v>
      </c>
      <c r="M1631" s="2">
        <f t="shared" si="631"/>
        <v>0</v>
      </c>
      <c r="N1631" s="1">
        <v>838</v>
      </c>
      <c r="O1631" s="1">
        <v>1143</v>
      </c>
      <c r="P1631" s="1">
        <v>522</v>
      </c>
      <c r="AN1631" s="7">
        <f>IF(Q1631&gt;0,RANK(Q1631,(N1631:P1631,Q1631:AL1631)),0)</f>
        <v>0</v>
      </c>
      <c r="AO1631" s="7">
        <f>IF(R1631&gt;0,RANK(R1631,(N1631:P1631,Q1631:AL1631)),0)</f>
        <v>0</v>
      </c>
      <c r="AP1631" s="7">
        <f>IF(S1631&gt;0,RANK(S1631,(N1631:P1631,Q1631:AL1631)),0)</f>
        <v>0</v>
      </c>
      <c r="AQ1631" s="7">
        <f>IF(T1631&gt;0,RANK(T1631,(N1631:P1631,Q1631:AL1631)),0)</f>
        <v>0</v>
      </c>
      <c r="AR1631" s="2">
        <f t="shared" si="632"/>
        <v>0</v>
      </c>
      <c r="AS1631" s="2">
        <f t="shared" si="633"/>
        <v>0</v>
      </c>
      <c r="AT1631" s="2">
        <f t="shared" si="634"/>
        <v>0</v>
      </c>
      <c r="AU1631" s="2">
        <f t="shared" si="635"/>
        <v>0</v>
      </c>
      <c r="AW1631" t="s">
        <v>1878</v>
      </c>
      <c r="AX1631" t="s">
        <v>2939</v>
      </c>
      <c r="AY1631">
        <v>6</v>
      </c>
      <c r="BA1631" s="127">
        <v>29</v>
      </c>
      <c r="BB1631" s="130">
        <v>173</v>
      </c>
      <c r="BC1631" s="131">
        <f t="shared" si="625"/>
        <v>29173</v>
      </c>
      <c r="BE1631" s="7" t="s">
        <v>3271</v>
      </c>
    </row>
    <row r="1632" spans="1:57" hidden="1" outlineLevel="1" x14ac:dyDescent="0.2">
      <c r="A1632" t="s">
        <v>2888</v>
      </c>
      <c r="B1632" t="s">
        <v>2939</v>
      </c>
      <c r="C1632" s="1">
        <f t="shared" si="626"/>
        <v>4393</v>
      </c>
      <c r="D1632" s="7">
        <f>RANK(N1632,(N1632:P1632,Q1632:AL1632))</f>
        <v>1</v>
      </c>
      <c r="E1632" s="7">
        <f>RANK(O1632,(N1632:P1632,Q1632:AL1632))</f>
        <v>2</v>
      </c>
      <c r="F1632" s="7">
        <f>IF(P1632&gt;0,RANK(P1632,(N1632:P1632,Q1632:AL1632)),0)</f>
        <v>3</v>
      </c>
      <c r="G1632" s="1">
        <f t="shared" si="627"/>
        <v>809</v>
      </c>
      <c r="H1632" s="2">
        <f t="shared" si="624"/>
        <v>0.1841566127930799</v>
      </c>
      <c r="I1632" s="2"/>
      <c r="J1632" s="2">
        <f t="shared" si="628"/>
        <v>0.49123605736398818</v>
      </c>
      <c r="K1632" s="2">
        <f t="shared" si="629"/>
        <v>0.30707944457090824</v>
      </c>
      <c r="L1632" s="2">
        <f t="shared" si="630"/>
        <v>0.2003186888231277</v>
      </c>
      <c r="M1632" s="2">
        <f t="shared" si="631"/>
        <v>1.3658092419758239E-3</v>
      </c>
      <c r="N1632" s="1">
        <v>2158</v>
      </c>
      <c r="O1632" s="1">
        <v>1349</v>
      </c>
      <c r="P1632" s="1">
        <v>880</v>
      </c>
      <c r="Q1632" s="1">
        <v>6</v>
      </c>
      <c r="AN1632" s="7">
        <f>IF(Q1632&gt;0,RANK(Q1632,(N1632:P1632,Q1632:AL1632)),0)</f>
        <v>4</v>
      </c>
      <c r="AO1632" s="7">
        <f>IF(R1632&gt;0,RANK(R1632,(N1632:P1632,Q1632:AL1632)),0)</f>
        <v>0</v>
      </c>
      <c r="AP1632" s="7">
        <f>IF(S1632&gt;0,RANK(S1632,(N1632:P1632,Q1632:AL1632)),0)</f>
        <v>0</v>
      </c>
      <c r="AQ1632" s="7">
        <f>IF(T1632&gt;0,RANK(T1632,(N1632:P1632,Q1632:AL1632)),0)</f>
        <v>0</v>
      </c>
      <c r="AR1632" s="2">
        <f t="shared" si="632"/>
        <v>1.3658092419758707E-3</v>
      </c>
      <c r="AS1632" s="2">
        <f t="shared" si="633"/>
        <v>0</v>
      </c>
      <c r="AT1632" s="2">
        <f t="shared" si="634"/>
        <v>0</v>
      </c>
      <c r="AU1632" s="2">
        <f t="shared" si="635"/>
        <v>0</v>
      </c>
      <c r="AW1632" t="s">
        <v>2888</v>
      </c>
      <c r="AX1632" t="s">
        <v>2939</v>
      </c>
      <c r="AY1632">
        <v>9</v>
      </c>
      <c r="BA1632" s="127">
        <v>29</v>
      </c>
      <c r="BB1632" s="130">
        <v>175</v>
      </c>
      <c r="BC1632" s="131">
        <f t="shared" si="625"/>
        <v>29175</v>
      </c>
      <c r="BE1632" s="7" t="s">
        <v>3271</v>
      </c>
    </row>
    <row r="1633" spans="1:57" hidden="1" outlineLevel="1" x14ac:dyDescent="0.2">
      <c r="A1633" t="s">
        <v>2150</v>
      </c>
      <c r="B1633" t="s">
        <v>2939</v>
      </c>
      <c r="C1633" s="1">
        <f t="shared" si="626"/>
        <v>10210</v>
      </c>
      <c r="D1633" s="7">
        <f>RANK(N1633,(N1633:P1633,Q1633:AL1633))</f>
        <v>1</v>
      </c>
      <c r="E1633" s="7">
        <f>RANK(O1633,(N1633:P1633,Q1633:AL1633))</f>
        <v>2</v>
      </c>
      <c r="F1633" s="7">
        <f>IF(P1633&gt;0,RANK(P1633,(N1633:P1633,Q1633:AL1633)),0)</f>
        <v>3</v>
      </c>
      <c r="G1633" s="1">
        <f t="shared" si="627"/>
        <v>1926</v>
      </c>
      <c r="H1633" s="2">
        <f t="shared" si="624"/>
        <v>0.18863858961802155</v>
      </c>
      <c r="I1633" s="2"/>
      <c r="J1633" s="2">
        <f t="shared" si="628"/>
        <v>0.48491674828599413</v>
      </c>
      <c r="K1633" s="2">
        <f t="shared" si="629"/>
        <v>0.29627815866797258</v>
      </c>
      <c r="L1633" s="2">
        <f t="shared" si="630"/>
        <v>0.21665034280117532</v>
      </c>
      <c r="M1633" s="2">
        <f t="shared" si="631"/>
        <v>2.1547502448579225E-3</v>
      </c>
      <c r="N1633" s="1">
        <v>4951</v>
      </c>
      <c r="O1633" s="1">
        <v>3025</v>
      </c>
      <c r="P1633" s="1">
        <v>2212</v>
      </c>
      <c r="Q1633" s="1">
        <v>22</v>
      </c>
      <c r="AN1633" s="7">
        <f>IF(Q1633&gt;0,RANK(Q1633,(N1633:P1633,Q1633:AL1633)),0)</f>
        <v>4</v>
      </c>
      <c r="AO1633" s="7">
        <f>IF(R1633&gt;0,RANK(R1633,(N1633:P1633,Q1633:AL1633)),0)</f>
        <v>0</v>
      </c>
      <c r="AP1633" s="7">
        <f>IF(S1633&gt;0,RANK(S1633,(N1633:P1633,Q1633:AL1633)),0)</f>
        <v>0</v>
      </c>
      <c r="AQ1633" s="7">
        <f>IF(T1633&gt;0,RANK(T1633,(N1633:P1633,Q1633:AL1633)),0)</f>
        <v>0</v>
      </c>
      <c r="AR1633" s="2">
        <f t="shared" si="632"/>
        <v>2.1547502448579824E-3</v>
      </c>
      <c r="AS1633" s="2">
        <f t="shared" si="633"/>
        <v>0</v>
      </c>
      <c r="AT1633" s="2">
        <f t="shared" si="634"/>
        <v>0</v>
      </c>
      <c r="AU1633" s="2">
        <f t="shared" si="635"/>
        <v>0</v>
      </c>
      <c r="AW1633" t="s">
        <v>2150</v>
      </c>
      <c r="AX1633" t="s">
        <v>2939</v>
      </c>
      <c r="AY1633">
        <v>9</v>
      </c>
      <c r="BA1633" s="127">
        <v>29</v>
      </c>
      <c r="BB1633" s="130">
        <v>177</v>
      </c>
      <c r="BC1633" s="131">
        <f t="shared" si="625"/>
        <v>29177</v>
      </c>
      <c r="BE1633" s="7" t="s">
        <v>3271</v>
      </c>
    </row>
    <row r="1634" spans="1:57" hidden="1" outlineLevel="1" x14ac:dyDescent="0.2">
      <c r="A1634" t="s">
        <v>2889</v>
      </c>
      <c r="B1634" t="s">
        <v>2939</v>
      </c>
      <c r="C1634" s="1">
        <f t="shared" si="626"/>
        <v>9620</v>
      </c>
      <c r="D1634" s="7">
        <f>RANK(N1634,(N1634:P1634,Q1634:AL1634))</f>
        <v>1</v>
      </c>
      <c r="E1634" s="7">
        <f>RANK(O1634,(N1634:P1634,Q1634:AL1634))</f>
        <v>3</v>
      </c>
      <c r="F1634" s="7">
        <f>IF(P1634&gt;0,RANK(P1634,(N1634:P1634,Q1634:AL1634)),0)</f>
        <v>2</v>
      </c>
      <c r="G1634" s="1">
        <f t="shared" si="627"/>
        <v>1890</v>
      </c>
      <c r="H1634" s="2">
        <f t="shared" si="624"/>
        <v>0.19646569646569648</v>
      </c>
      <c r="I1634" s="2"/>
      <c r="J1634" s="2">
        <f t="shared" si="628"/>
        <v>0.46330561330561332</v>
      </c>
      <c r="K1634" s="2">
        <f t="shared" si="629"/>
        <v>0.2664241164241164</v>
      </c>
      <c r="L1634" s="2">
        <f t="shared" si="630"/>
        <v>0.26683991683991681</v>
      </c>
      <c r="M1634" s="2">
        <f t="shared" si="631"/>
        <v>3.4303534303535277E-3</v>
      </c>
      <c r="N1634" s="1">
        <v>4457</v>
      </c>
      <c r="O1634" s="1">
        <v>2563</v>
      </c>
      <c r="P1634" s="1">
        <v>2567</v>
      </c>
      <c r="Q1634" s="1">
        <v>33</v>
      </c>
      <c r="AN1634" s="7">
        <f>IF(Q1634&gt;0,RANK(Q1634,(N1634:P1634,Q1634:AL1634)),0)</f>
        <v>4</v>
      </c>
      <c r="AO1634" s="7">
        <f>IF(R1634&gt;0,RANK(R1634,(N1634:P1634,Q1634:AL1634)),0)</f>
        <v>0</v>
      </c>
      <c r="AP1634" s="7">
        <f>IF(S1634&gt;0,RANK(S1634,(N1634:P1634,Q1634:AL1634)),0)</f>
        <v>0</v>
      </c>
      <c r="AQ1634" s="7">
        <f>IF(T1634&gt;0,RANK(T1634,(N1634:P1634,Q1634:AL1634)),0)</f>
        <v>0</v>
      </c>
      <c r="AR1634" s="2">
        <f t="shared" si="632"/>
        <v>3.4303534303534305E-3</v>
      </c>
      <c r="AS1634" s="2">
        <f t="shared" si="633"/>
        <v>0</v>
      </c>
      <c r="AT1634" s="2">
        <f t="shared" si="634"/>
        <v>0</v>
      </c>
      <c r="AU1634" s="2">
        <f t="shared" si="635"/>
        <v>0</v>
      </c>
      <c r="AW1634" t="s">
        <v>2889</v>
      </c>
      <c r="AX1634" t="s">
        <v>2939</v>
      </c>
      <c r="AY1634">
        <v>6</v>
      </c>
      <c r="BA1634" s="127">
        <v>29</v>
      </c>
      <c r="BB1634" s="130">
        <v>179</v>
      </c>
      <c r="BC1634" s="131">
        <f t="shared" si="625"/>
        <v>29179</v>
      </c>
      <c r="BE1634" s="7" t="s">
        <v>3271</v>
      </c>
    </row>
    <row r="1635" spans="1:57" hidden="1" outlineLevel="1" x14ac:dyDescent="0.2">
      <c r="A1635" t="s">
        <v>2890</v>
      </c>
      <c r="B1635" t="s">
        <v>2939</v>
      </c>
      <c r="C1635" s="1">
        <f t="shared" si="626"/>
        <v>3325</v>
      </c>
      <c r="D1635" s="7">
        <f>RANK(N1635,(N1635:P1635,Q1635:AL1635))</f>
        <v>1</v>
      </c>
      <c r="E1635" s="7">
        <f>RANK(O1635,(N1635:P1635,Q1635:AL1635))</f>
        <v>2</v>
      </c>
      <c r="F1635" s="7">
        <f>IF(P1635&gt;0,RANK(P1635,(N1635:P1635,Q1635:AL1635)),0)</f>
        <v>3</v>
      </c>
      <c r="G1635" s="1">
        <f t="shared" si="627"/>
        <v>1238</v>
      </c>
      <c r="H1635" s="2">
        <f t="shared" si="624"/>
        <v>0.37233082706766918</v>
      </c>
      <c r="I1635" s="2"/>
      <c r="J1635" s="2">
        <f t="shared" si="628"/>
        <v>0.60571428571428576</v>
      </c>
      <c r="K1635" s="2">
        <f t="shared" si="629"/>
        <v>0.23338345864661655</v>
      </c>
      <c r="L1635" s="2">
        <f t="shared" si="630"/>
        <v>0.16</v>
      </c>
      <c r="M1635" s="2">
        <f t="shared" si="631"/>
        <v>9.0225563909768214E-4</v>
      </c>
      <c r="N1635" s="1">
        <v>2014</v>
      </c>
      <c r="O1635" s="1">
        <v>776</v>
      </c>
      <c r="P1635" s="1">
        <v>532</v>
      </c>
      <c r="Q1635" s="1">
        <v>3</v>
      </c>
      <c r="AN1635" s="7">
        <f>IF(Q1635&gt;0,RANK(Q1635,(N1635:P1635,Q1635:AL1635)),0)</f>
        <v>4</v>
      </c>
      <c r="AO1635" s="7">
        <f>IF(R1635&gt;0,RANK(R1635,(N1635:P1635,Q1635:AL1635)),0)</f>
        <v>0</v>
      </c>
      <c r="AP1635" s="7">
        <f>IF(S1635&gt;0,RANK(S1635,(N1635:P1635,Q1635:AL1635)),0)</f>
        <v>0</v>
      </c>
      <c r="AQ1635" s="7">
        <f>IF(T1635&gt;0,RANK(T1635,(N1635:P1635,Q1635:AL1635)),0)</f>
        <v>0</v>
      </c>
      <c r="AR1635" s="2">
        <f t="shared" si="632"/>
        <v>9.0225563909774437E-4</v>
      </c>
      <c r="AS1635" s="2">
        <f t="shared" si="633"/>
        <v>0</v>
      </c>
      <c r="AT1635" s="2">
        <f t="shared" si="634"/>
        <v>0</v>
      </c>
      <c r="AU1635" s="2">
        <f t="shared" si="635"/>
        <v>0</v>
      </c>
      <c r="AW1635" t="s">
        <v>2890</v>
      </c>
      <c r="AX1635" t="s">
        <v>2939</v>
      </c>
      <c r="AY1635">
        <v>8</v>
      </c>
      <c r="BA1635" s="127">
        <v>29</v>
      </c>
      <c r="BB1635" s="130">
        <v>181</v>
      </c>
      <c r="BC1635" s="131">
        <f t="shared" si="625"/>
        <v>29181</v>
      </c>
      <c r="BE1635" s="7" t="s">
        <v>3271</v>
      </c>
    </row>
    <row r="1636" spans="1:57" hidden="1" outlineLevel="1" x14ac:dyDescent="0.2">
      <c r="A1636" t="s">
        <v>3100</v>
      </c>
      <c r="B1636" t="s">
        <v>2939</v>
      </c>
      <c r="C1636" s="1">
        <f t="shared" si="626"/>
        <v>4860</v>
      </c>
      <c r="D1636" s="7">
        <f>RANK(N1636,(N1636:P1636,Q1636:AL1636))</f>
        <v>1</v>
      </c>
      <c r="E1636" s="7">
        <f>RANK(O1636,(N1636:P1636,Q1636:AL1636))</f>
        <v>2</v>
      </c>
      <c r="F1636" s="7">
        <f>IF(P1636&gt;0,RANK(P1636,(N1636:P1636,Q1636:AL1636)),0)</f>
        <v>3</v>
      </c>
      <c r="G1636" s="1">
        <f t="shared" si="627"/>
        <v>486</v>
      </c>
      <c r="H1636" s="2">
        <f t="shared" si="624"/>
        <v>0.1</v>
      </c>
      <c r="I1636" s="2"/>
      <c r="J1636" s="2">
        <f t="shared" si="628"/>
        <v>0.47325102880658437</v>
      </c>
      <c r="K1636" s="2">
        <f t="shared" si="629"/>
        <v>0.37325102880658434</v>
      </c>
      <c r="L1636" s="2">
        <f t="shared" si="630"/>
        <v>0.15205761316872429</v>
      </c>
      <c r="M1636" s="2">
        <f t="shared" si="631"/>
        <v>1.4403292181070504E-3</v>
      </c>
      <c r="N1636" s="1">
        <v>2300</v>
      </c>
      <c r="O1636" s="1">
        <v>1814</v>
      </c>
      <c r="P1636" s="1">
        <v>739</v>
      </c>
      <c r="Q1636" s="1">
        <v>7</v>
      </c>
      <c r="AN1636" s="7">
        <f>IF(Q1636&gt;0,RANK(Q1636,(N1636:P1636,Q1636:AL1636)),0)</f>
        <v>4</v>
      </c>
      <c r="AO1636" s="7">
        <f>IF(R1636&gt;0,RANK(R1636,(N1636:P1636,Q1636:AL1636)),0)</f>
        <v>0</v>
      </c>
      <c r="AP1636" s="7">
        <f>IF(S1636&gt;0,RANK(S1636,(N1636:P1636,Q1636:AL1636)),0)</f>
        <v>0</v>
      </c>
      <c r="AQ1636" s="7">
        <f>IF(T1636&gt;0,RANK(T1636,(N1636:P1636,Q1636:AL1636)),0)</f>
        <v>0</v>
      </c>
      <c r="AR1636" s="2">
        <f t="shared" si="632"/>
        <v>1.440329218106996E-3</v>
      </c>
      <c r="AS1636" s="2">
        <f t="shared" si="633"/>
        <v>0</v>
      </c>
      <c r="AT1636" s="2">
        <f t="shared" si="634"/>
        <v>0</v>
      </c>
      <c r="AU1636" s="2">
        <f t="shared" si="635"/>
        <v>0</v>
      </c>
      <c r="AW1636" t="s">
        <v>3100</v>
      </c>
      <c r="AX1636" t="s">
        <v>2939</v>
      </c>
      <c r="AY1636">
        <v>8</v>
      </c>
      <c r="BA1636" s="127">
        <v>29</v>
      </c>
      <c r="BB1636" s="130">
        <v>183</v>
      </c>
      <c r="BC1636" s="131">
        <f t="shared" si="625"/>
        <v>29183</v>
      </c>
      <c r="BE1636" s="7" t="s">
        <v>3271</v>
      </c>
    </row>
    <row r="1637" spans="1:57" hidden="1" outlineLevel="1" x14ac:dyDescent="0.2">
      <c r="A1637" t="s">
        <v>2891</v>
      </c>
      <c r="B1637" t="s">
        <v>2939</v>
      </c>
      <c r="C1637" s="1">
        <f t="shared" si="626"/>
        <v>106563</v>
      </c>
      <c r="D1637" s="7">
        <f>RANK(N1637,(N1637:P1637,Q1637:AL1637))</f>
        <v>2</v>
      </c>
      <c r="E1637" s="7">
        <f>RANK(O1637,(N1637:P1637,Q1637:AL1637))</f>
        <v>1</v>
      </c>
      <c r="F1637" s="7">
        <f>IF(P1637&gt;0,RANK(P1637,(N1637:P1637,Q1637:AL1637)),0)</f>
        <v>3</v>
      </c>
      <c r="G1637" s="1">
        <f t="shared" si="627"/>
        <v>1410</v>
      </c>
      <c r="H1637" s="2">
        <f t="shared" si="624"/>
        <v>1.3231609470454098E-2</v>
      </c>
      <c r="I1637" s="2"/>
      <c r="J1637" s="2">
        <f t="shared" si="628"/>
        <v>0.34968047070746883</v>
      </c>
      <c r="K1637" s="2">
        <f t="shared" si="629"/>
        <v>0.36291208017792292</v>
      </c>
      <c r="L1637" s="2">
        <f t="shared" si="630"/>
        <v>0.28481743194166831</v>
      </c>
      <c r="M1637" s="2">
        <f t="shared" si="631"/>
        <v>2.5900171729399957E-3</v>
      </c>
      <c r="N1637" s="1">
        <v>37263</v>
      </c>
      <c r="O1637" s="1">
        <v>38673</v>
      </c>
      <c r="P1637" s="1">
        <v>30351</v>
      </c>
      <c r="Q1637" s="1">
        <v>276</v>
      </c>
      <c r="AN1637" s="7">
        <f>IF(Q1637&gt;0,RANK(Q1637,(N1637:P1637,Q1637:AL1637)),0)</f>
        <v>4</v>
      </c>
      <c r="AO1637" s="7">
        <f>IF(R1637&gt;0,RANK(R1637,(N1637:P1637,Q1637:AL1637)),0)</f>
        <v>0</v>
      </c>
      <c r="AP1637" s="7">
        <f>IF(S1637&gt;0,RANK(S1637,(N1637:P1637,Q1637:AL1637)),0)</f>
        <v>0</v>
      </c>
      <c r="AQ1637" s="7">
        <f>IF(T1637&gt;0,RANK(T1637,(N1637:P1637,Q1637:AL1637)),0)</f>
        <v>0</v>
      </c>
      <c r="AR1637" s="2">
        <f t="shared" si="632"/>
        <v>2.590017172939951E-3</v>
      </c>
      <c r="AS1637" s="2">
        <f t="shared" si="633"/>
        <v>0</v>
      </c>
      <c r="AT1637" s="2">
        <f t="shared" si="634"/>
        <v>0</v>
      </c>
      <c r="AU1637" s="2">
        <f t="shared" si="635"/>
        <v>0</v>
      </c>
      <c r="AW1637" t="s">
        <v>2891</v>
      </c>
      <c r="AX1637" t="s">
        <v>2939</v>
      </c>
      <c r="BA1637" s="127">
        <v>29</v>
      </c>
      <c r="BB1637" s="130">
        <v>185</v>
      </c>
      <c r="BC1637" s="131">
        <f t="shared" si="625"/>
        <v>29185</v>
      </c>
      <c r="BE1637" s="7" t="s">
        <v>3271</v>
      </c>
    </row>
    <row r="1638" spans="1:57" hidden="1" outlineLevel="1" x14ac:dyDescent="0.2">
      <c r="A1638" t="s">
        <v>1301</v>
      </c>
      <c r="B1638" t="s">
        <v>2939</v>
      </c>
      <c r="C1638" s="1">
        <f t="shared" si="626"/>
        <v>4611</v>
      </c>
      <c r="D1638" s="7">
        <f>RANK(N1638,(N1638:P1638,Q1638:AL1638))</f>
        <v>1</v>
      </c>
      <c r="E1638" s="7">
        <f>RANK(O1638,(N1638:P1638,Q1638:AL1638))</f>
        <v>2</v>
      </c>
      <c r="F1638" s="7">
        <f>IF(P1638&gt;0,RANK(P1638,(N1638:P1638,Q1638:AL1638)),0)</f>
        <v>3</v>
      </c>
      <c r="G1638" s="1">
        <f t="shared" si="627"/>
        <v>410</v>
      </c>
      <c r="H1638" s="2">
        <f t="shared" si="624"/>
        <v>8.8917805248319243E-2</v>
      </c>
      <c r="I1638" s="2"/>
      <c r="J1638" s="2">
        <f t="shared" si="628"/>
        <v>0.42615484710474949</v>
      </c>
      <c r="K1638" s="2">
        <f t="shared" si="629"/>
        <v>0.33723704185643028</v>
      </c>
      <c r="L1638" s="2">
        <f t="shared" si="630"/>
        <v>0.23487312947299935</v>
      </c>
      <c r="M1638" s="2">
        <f t="shared" si="631"/>
        <v>1.7349815658208867E-3</v>
      </c>
      <c r="N1638" s="1">
        <v>1965</v>
      </c>
      <c r="O1638" s="1">
        <v>1555</v>
      </c>
      <c r="P1638" s="1">
        <v>1083</v>
      </c>
      <c r="Q1638" s="1">
        <v>8</v>
      </c>
      <c r="AN1638" s="7">
        <f>IF(Q1638&gt;0,RANK(Q1638,(N1638:P1638,Q1638:AL1638)),0)</f>
        <v>4</v>
      </c>
      <c r="AO1638" s="7">
        <f>IF(R1638&gt;0,RANK(R1638,(N1638:P1638,Q1638:AL1638)),0)</f>
        <v>0</v>
      </c>
      <c r="AP1638" s="7">
        <f>IF(S1638&gt;0,RANK(S1638,(N1638:P1638,Q1638:AL1638)),0)</f>
        <v>0</v>
      </c>
      <c r="AQ1638" s="7">
        <f>IF(T1638&gt;0,RANK(T1638,(N1638:P1638,Q1638:AL1638)),0)</f>
        <v>0</v>
      </c>
      <c r="AR1638" s="2">
        <f t="shared" si="632"/>
        <v>1.7349815658208631E-3</v>
      </c>
      <c r="AS1638" s="2">
        <f t="shared" si="633"/>
        <v>0</v>
      </c>
      <c r="AT1638" s="2">
        <f t="shared" si="634"/>
        <v>0</v>
      </c>
      <c r="AU1638" s="2">
        <f t="shared" si="635"/>
        <v>0</v>
      </c>
      <c r="AW1638" t="s">
        <v>1301</v>
      </c>
      <c r="AX1638" t="s">
        <v>2939</v>
      </c>
      <c r="AY1638">
        <v>4</v>
      </c>
      <c r="BA1638" s="127">
        <v>29</v>
      </c>
      <c r="BB1638" s="130">
        <v>187</v>
      </c>
      <c r="BC1638" s="131">
        <f t="shared" si="625"/>
        <v>29187</v>
      </c>
      <c r="BE1638" s="7" t="s">
        <v>3271</v>
      </c>
    </row>
    <row r="1639" spans="1:57" hidden="1" outlineLevel="1" x14ac:dyDescent="0.2">
      <c r="A1639" t="s">
        <v>2333</v>
      </c>
      <c r="B1639" t="s">
        <v>2939</v>
      </c>
      <c r="C1639" s="1">
        <f t="shared" si="626"/>
        <v>18947</v>
      </c>
      <c r="D1639" s="7">
        <f>RANK(N1639,(N1639:P1639,Q1639:AL1639))</f>
        <v>1</v>
      </c>
      <c r="E1639" s="7">
        <f>RANK(O1639,(N1639:P1639,Q1639:AL1639))</f>
        <v>2</v>
      </c>
      <c r="F1639" s="7">
        <f>IF(P1639&gt;0,RANK(P1639,(N1639:P1639,Q1639:AL1639)),0)</f>
        <v>3</v>
      </c>
      <c r="G1639" s="1">
        <f t="shared" si="627"/>
        <v>3478</v>
      </c>
      <c r="H1639" s="2">
        <f t="shared" si="624"/>
        <v>0.1835646804243416</v>
      </c>
      <c r="I1639" s="2"/>
      <c r="J1639" s="2">
        <f t="shared" si="628"/>
        <v>0.49437905737055998</v>
      </c>
      <c r="K1639" s="2">
        <f t="shared" si="629"/>
        <v>0.31081437694621838</v>
      </c>
      <c r="L1639" s="2">
        <f t="shared" si="630"/>
        <v>0.19185095265741278</v>
      </c>
      <c r="M1639" s="2">
        <f t="shared" si="631"/>
        <v>2.9556130258088509E-3</v>
      </c>
      <c r="N1639" s="1">
        <v>9367</v>
      </c>
      <c r="O1639" s="1">
        <v>5889</v>
      </c>
      <c r="P1639" s="1">
        <v>3635</v>
      </c>
      <c r="Q1639" s="1">
        <v>56</v>
      </c>
      <c r="AN1639" s="7">
        <f>IF(Q1639&gt;0,RANK(Q1639,(N1639:P1639,Q1639:AL1639)),0)</f>
        <v>4</v>
      </c>
      <c r="AO1639" s="7">
        <f>IF(R1639&gt;0,RANK(R1639,(N1639:P1639,Q1639:AL1639)),0)</f>
        <v>0</v>
      </c>
      <c r="AP1639" s="7">
        <f>IF(S1639&gt;0,RANK(S1639,(N1639:P1639,Q1639:AL1639)),0)</f>
        <v>0</v>
      </c>
      <c r="AQ1639" s="7">
        <f>IF(T1639&gt;0,RANK(T1639,(N1639:P1639,Q1639:AL1639)),0)</f>
        <v>0</v>
      </c>
      <c r="AR1639" s="2">
        <f t="shared" si="632"/>
        <v>2.9556130258088353E-3</v>
      </c>
      <c r="AS1639" s="2">
        <f t="shared" si="633"/>
        <v>0</v>
      </c>
      <c r="AT1639" s="2">
        <f t="shared" si="634"/>
        <v>0</v>
      </c>
      <c r="AU1639" s="2">
        <f t="shared" si="635"/>
        <v>0</v>
      </c>
      <c r="AW1639" t="s">
        <v>2333</v>
      </c>
      <c r="AX1639" t="s">
        <v>2939</v>
      </c>
      <c r="AY1639">
        <v>8</v>
      </c>
      <c r="BA1639" s="127">
        <v>29</v>
      </c>
      <c r="BB1639" s="130">
        <v>189</v>
      </c>
      <c r="BC1639" s="131">
        <f>BA1639*1000+BB1639</f>
        <v>29189</v>
      </c>
      <c r="BE1639" s="7" t="s">
        <v>3271</v>
      </c>
    </row>
    <row r="1640" spans="1:57" hidden="1" outlineLevel="1" x14ac:dyDescent="0.2">
      <c r="A1640" t="s">
        <v>848</v>
      </c>
      <c r="B1640" t="s">
        <v>2939</v>
      </c>
      <c r="C1640" s="1">
        <f t="shared" si="626"/>
        <v>534763</v>
      </c>
      <c r="D1640" s="7">
        <f>RANK(N1640,(N1640:P1640,Q1640:AL1640))</f>
        <v>1</v>
      </c>
      <c r="E1640" s="7">
        <f>RANK(O1640,(N1640:P1640,Q1640:AL1640))</f>
        <v>2</v>
      </c>
      <c r="F1640" s="7">
        <f>IF(P1640&gt;0,RANK(P1640,(N1640:P1640,Q1640:AL1640)),0)</f>
        <v>3</v>
      </c>
      <c r="G1640" s="1">
        <f t="shared" si="627"/>
        <v>47475</v>
      </c>
      <c r="H1640" s="2">
        <f t="shared" si="624"/>
        <v>8.8777645424234664E-2</v>
      </c>
      <c r="I1640" s="2"/>
      <c r="J1640" s="2">
        <f t="shared" si="628"/>
        <v>0.44086819768757374</v>
      </c>
      <c r="K1640" s="2">
        <f t="shared" si="629"/>
        <v>0.35209055226333907</v>
      </c>
      <c r="L1640" s="2">
        <f t="shared" si="630"/>
        <v>0.20401374066642605</v>
      </c>
      <c r="M1640" s="2">
        <f t="shared" si="631"/>
        <v>3.0275093826611921E-3</v>
      </c>
      <c r="N1640" s="1">
        <v>235760</v>
      </c>
      <c r="O1640" s="1">
        <v>188285</v>
      </c>
      <c r="P1640" s="1">
        <v>109099</v>
      </c>
      <c r="Q1640" s="1">
        <v>1619</v>
      </c>
      <c r="AN1640" s="7">
        <f>IF(Q1640&gt;0,RANK(Q1640,(N1640:P1640,Q1640:AL1640)),0)</f>
        <v>4</v>
      </c>
      <c r="AO1640" s="7">
        <f>IF(R1640&gt;0,RANK(R1640,(N1640:P1640,Q1640:AL1640)),0)</f>
        <v>0</v>
      </c>
      <c r="AP1640" s="7">
        <f>IF(S1640&gt;0,RANK(S1640,(N1640:P1640,Q1640:AL1640)),0)</f>
        <v>0</v>
      </c>
      <c r="AQ1640" s="7">
        <f>IF(T1640&gt;0,RANK(T1640,(N1640:P1640,Q1640:AL1640)),0)</f>
        <v>0</v>
      </c>
      <c r="AR1640" s="2">
        <f t="shared" si="632"/>
        <v>3.027509382661104E-3</v>
      </c>
      <c r="AS1640" s="2">
        <f t="shared" si="633"/>
        <v>0</v>
      </c>
      <c r="AT1640" s="2">
        <f t="shared" si="634"/>
        <v>0</v>
      </c>
      <c r="AU1640" s="2">
        <f t="shared" si="635"/>
        <v>0</v>
      </c>
      <c r="AW1640" t="s">
        <v>848</v>
      </c>
      <c r="AX1640" t="s">
        <v>2939</v>
      </c>
      <c r="BA1640" s="127">
        <v>29</v>
      </c>
      <c r="BB1640" s="130">
        <v>186</v>
      </c>
      <c r="BC1640" s="131">
        <f t="shared" si="625"/>
        <v>29186</v>
      </c>
      <c r="BE1640" s="7" t="s">
        <v>3271</v>
      </c>
    </row>
    <row r="1641" spans="1:57" hidden="1" outlineLevel="1" x14ac:dyDescent="0.2">
      <c r="A1641" t="s">
        <v>850</v>
      </c>
      <c r="B1641" t="s">
        <v>2939</v>
      </c>
      <c r="C1641" s="1">
        <f>SUM(N1641:AL1641)</f>
        <v>7137</v>
      </c>
      <c r="D1641" s="7">
        <f>RANK(N1641,(N1641:P1641,Q1641:AL1641))</f>
        <v>1</v>
      </c>
      <c r="E1641" s="7">
        <f>RANK(O1641,(N1641:P1641,Q1641:AL1641))</f>
        <v>2</v>
      </c>
      <c r="F1641" s="7">
        <f>IF(P1641&gt;0,RANK(P1641,(N1641:P1641,Q1641:AL1641)),0)</f>
        <v>3</v>
      </c>
      <c r="G1641" s="1">
        <f>MAX(N1641:P1641)-LARGE(N1641:P1641,2)</f>
        <v>2015</v>
      </c>
      <c r="H1641" s="2">
        <f>G1641/C1641</f>
        <v>0.28233151183970856</v>
      </c>
      <c r="I1641" s="2"/>
      <c r="J1641" s="2">
        <f>IF($C1641=0,"-",N1641/$C1641)</f>
        <v>0.53173602353930227</v>
      </c>
      <c r="K1641" s="2">
        <f>IF($C1641=0,"-",O1641/$C1641)</f>
        <v>0.24940451169959366</v>
      </c>
      <c r="L1641" s="2">
        <f>IF($C1641=0,"-",P1641/$C1641)</f>
        <v>0.21675774134790529</v>
      </c>
      <c r="M1641" s="2">
        <f>IF(C1641=0,"-",(1-J1641-K1641-L1641))</f>
        <v>2.1017234131987805E-3</v>
      </c>
      <c r="N1641" s="1">
        <v>3795</v>
      </c>
      <c r="O1641" s="1">
        <v>1780</v>
      </c>
      <c r="P1641" s="1">
        <v>1547</v>
      </c>
      <c r="Q1641" s="1">
        <v>15</v>
      </c>
      <c r="AN1641" s="7">
        <f>IF(Q1641&gt;0,RANK(Q1641,(N1641:P1641,Q1641:AL1641)),0)</f>
        <v>4</v>
      </c>
      <c r="AO1641" s="7">
        <f>IF(R1641&gt;0,RANK(R1641,(N1641:P1641,Q1641:AL1641)),0)</f>
        <v>0</v>
      </c>
      <c r="AP1641" s="7">
        <f>IF(S1641&gt;0,RANK(S1641,(N1641:P1641,Q1641:AL1641)),0)</f>
        <v>0</v>
      </c>
      <c r="AQ1641" s="7">
        <f>IF(T1641&gt;0,RANK(T1641,(N1641:P1641,Q1641:AL1641)),0)</f>
        <v>0</v>
      </c>
      <c r="AR1641" s="2">
        <f>IF($C1641=0,"-",Q1641/$C1641)</f>
        <v>2.101723413198823E-3</v>
      </c>
      <c r="AS1641" s="2">
        <f>IF($C1641=0,"-",R1641/$C1641)</f>
        <v>0</v>
      </c>
      <c r="AT1641" s="2">
        <f>IF($C1641=0,"-",S1641/$C1641)</f>
        <v>0</v>
      </c>
      <c r="AU1641" s="2">
        <f>IF($C1641=0,"-",T1641/$C1641)</f>
        <v>0</v>
      </c>
      <c r="AW1641" t="s">
        <v>850</v>
      </c>
      <c r="AX1641" t="s">
        <v>2939</v>
      </c>
      <c r="AY1641">
        <v>3</v>
      </c>
      <c r="BA1641" s="127">
        <v>29</v>
      </c>
      <c r="BB1641" s="130">
        <v>195</v>
      </c>
      <c r="BC1641" s="131">
        <f t="shared" si="625"/>
        <v>29195</v>
      </c>
      <c r="BE1641" s="7" t="s">
        <v>3271</v>
      </c>
    </row>
    <row r="1642" spans="1:57" hidden="1" outlineLevel="1" x14ac:dyDescent="0.2">
      <c r="A1642" t="s">
        <v>1569</v>
      </c>
      <c r="B1642" t="s">
        <v>2939</v>
      </c>
      <c r="C1642" s="1">
        <f t="shared" ref="C1642:C1661" si="636">SUM(N1642:AL1642)</f>
        <v>10166</v>
      </c>
      <c r="D1642" s="7">
        <f>RANK(N1642,(N1642:P1642,Q1642:AL1642))</f>
        <v>1</v>
      </c>
      <c r="E1642" s="7">
        <f>RANK(O1642,(N1642:P1642,Q1642:AL1642))</f>
        <v>3</v>
      </c>
      <c r="F1642" s="7">
        <f>IF(P1642&gt;0,RANK(P1642,(N1642:P1642,Q1642:AL1642)),0)</f>
        <v>2</v>
      </c>
      <c r="G1642" s="1">
        <f t="shared" ref="G1642:G1661" si="637">MAX(N1642:P1642)-LARGE(N1642:P1642,2)</f>
        <v>1828</v>
      </c>
      <c r="H1642" s="2">
        <f t="shared" si="624"/>
        <v>0.1798150698406453</v>
      </c>
      <c r="I1642" s="2"/>
      <c r="J1642" s="2">
        <f t="shared" ref="J1642:J1661" si="638">IF($C1642=0,"-",N1642/$C1642)</f>
        <v>0.45671847334251425</v>
      </c>
      <c r="K1642" s="2">
        <f t="shared" ref="K1642:K1661" si="639">IF($C1642=0,"-",O1642/$C1642)</f>
        <v>0.26441078103482196</v>
      </c>
      <c r="L1642" s="2">
        <f t="shared" ref="L1642:L1661" si="640">IF($C1642=0,"-",P1642/$C1642)</f>
        <v>0.27690340350186898</v>
      </c>
      <c r="M1642" s="2">
        <f t="shared" ref="M1642:M1661" si="641">IF(C1642=0,"-",(1-J1642-K1642-L1642))</f>
        <v>1.9673421207948016E-3</v>
      </c>
      <c r="N1642" s="1">
        <v>4643</v>
      </c>
      <c r="O1642" s="1">
        <v>2688</v>
      </c>
      <c r="P1642" s="1">
        <v>2815</v>
      </c>
      <c r="Q1642" s="1">
        <v>20</v>
      </c>
      <c r="AN1642" s="7">
        <f>IF(Q1642&gt;0,RANK(Q1642,(N1642:P1642,Q1642:AL1642)),0)</f>
        <v>4</v>
      </c>
      <c r="AO1642" s="7">
        <f>IF(R1642&gt;0,RANK(R1642,(N1642:P1642,Q1642:AL1642)),0)</f>
        <v>0</v>
      </c>
      <c r="AP1642" s="7">
        <f>IF(S1642&gt;0,RANK(S1642,(N1642:P1642,Q1642:AL1642)),0)</f>
        <v>0</v>
      </c>
      <c r="AQ1642" s="7">
        <f>IF(T1642&gt;0,RANK(T1642,(N1642:P1642,Q1642:AL1642)),0)</f>
        <v>0</v>
      </c>
      <c r="AR1642" s="2">
        <f t="shared" ref="AR1642:AR1661" si="642">IF($C1642=0,"-",Q1642/$C1642)</f>
        <v>1.9673421207948064E-3</v>
      </c>
      <c r="AS1642" s="2">
        <f t="shared" ref="AS1642:AS1661" si="643">IF($C1642=0,"-",R1642/$C1642)</f>
        <v>0</v>
      </c>
      <c r="AT1642" s="2">
        <f t="shared" ref="AT1642:AT1661" si="644">IF($C1642=0,"-",S1642/$C1642)</f>
        <v>0</v>
      </c>
      <c r="AU1642" s="2">
        <f t="shared" ref="AU1642:AU1661" si="645">IF($C1642=0,"-",T1642/$C1642)</f>
        <v>0</v>
      </c>
      <c r="AW1642" t="s">
        <v>1569</v>
      </c>
      <c r="AX1642" t="s">
        <v>2939</v>
      </c>
      <c r="AY1642">
        <v>4</v>
      </c>
      <c r="BA1642" s="127">
        <v>29</v>
      </c>
      <c r="BB1642" s="130">
        <v>197</v>
      </c>
      <c r="BC1642" s="131">
        <f t="shared" si="625"/>
        <v>29197</v>
      </c>
      <c r="BE1642" s="7" t="s">
        <v>3271</v>
      </c>
    </row>
    <row r="1643" spans="1:57" hidden="1" outlineLevel="1" x14ac:dyDescent="0.2">
      <c r="A1643" t="s">
        <v>990</v>
      </c>
      <c r="B1643" t="s">
        <v>2939</v>
      </c>
      <c r="C1643" s="1">
        <f t="shared" si="636"/>
        <v>2170</v>
      </c>
      <c r="D1643" s="7">
        <f>RANK(N1643,(N1643:P1643,Q1643:AL1643))</f>
        <v>1</v>
      </c>
      <c r="E1643" s="7">
        <f>RANK(O1643,(N1643:P1643,Q1643:AL1643))</f>
        <v>2</v>
      </c>
      <c r="F1643" s="7">
        <f>IF(P1643&gt;0,RANK(P1643,(N1643:P1643,Q1643:AL1643)),0)</f>
        <v>3</v>
      </c>
      <c r="G1643" s="1">
        <f t="shared" si="637"/>
        <v>194</v>
      </c>
      <c r="H1643" s="2">
        <f t="shared" si="624"/>
        <v>8.9400921658986179E-2</v>
      </c>
      <c r="I1643" s="2"/>
      <c r="J1643" s="2">
        <f t="shared" si="638"/>
        <v>0.43133640552995389</v>
      </c>
      <c r="K1643" s="2">
        <f t="shared" si="639"/>
        <v>0.34193548387096773</v>
      </c>
      <c r="L1643" s="2">
        <f t="shared" si="640"/>
        <v>0.22442396313364055</v>
      </c>
      <c r="M1643" s="2">
        <f t="shared" si="641"/>
        <v>2.3041474654378336E-3</v>
      </c>
      <c r="N1643" s="1">
        <v>936</v>
      </c>
      <c r="O1643" s="1">
        <v>742</v>
      </c>
      <c r="P1643" s="1">
        <v>487</v>
      </c>
      <c r="Q1643" s="1">
        <v>5</v>
      </c>
      <c r="AN1643" s="7">
        <f>IF(Q1643&gt;0,RANK(Q1643,(N1643:P1643,Q1643:AL1643)),0)</f>
        <v>4</v>
      </c>
      <c r="AO1643" s="7">
        <f>IF(R1643&gt;0,RANK(R1643,(N1643:P1643,Q1643:AL1643)),0)</f>
        <v>0</v>
      </c>
      <c r="AP1643" s="7">
        <f>IF(S1643&gt;0,RANK(S1643,(N1643:P1643,Q1643:AL1643)),0)</f>
        <v>0</v>
      </c>
      <c r="AQ1643" s="7">
        <f>IF(T1643&gt;0,RANK(T1643,(N1643:P1643,Q1643:AL1643)),0)</f>
        <v>0</v>
      </c>
      <c r="AR1643" s="2">
        <f t="shared" si="642"/>
        <v>2.304147465437788E-3</v>
      </c>
      <c r="AS1643" s="2">
        <f t="shared" si="643"/>
        <v>0</v>
      </c>
      <c r="AT1643" s="2">
        <f t="shared" si="644"/>
        <v>0</v>
      </c>
      <c r="AU1643" s="2">
        <f t="shared" si="645"/>
        <v>0</v>
      </c>
      <c r="AW1643" t="s">
        <v>990</v>
      </c>
      <c r="AX1643" t="s">
        <v>2939</v>
      </c>
      <c r="AY1643">
        <v>6</v>
      </c>
      <c r="BA1643" s="127">
        <v>29</v>
      </c>
      <c r="BB1643" s="130">
        <v>199</v>
      </c>
      <c r="BC1643" s="131">
        <f t="shared" si="625"/>
        <v>29199</v>
      </c>
      <c r="BE1643" s="7" t="s">
        <v>3271</v>
      </c>
    </row>
    <row r="1644" spans="1:57" hidden="1" outlineLevel="1" x14ac:dyDescent="0.2">
      <c r="A1644" t="s">
        <v>2199</v>
      </c>
      <c r="B1644" t="s">
        <v>2939</v>
      </c>
      <c r="C1644" s="1">
        <f t="shared" si="636"/>
        <v>2494</v>
      </c>
      <c r="D1644" s="7">
        <f>RANK(N1644,(N1644:P1644,Q1644:AL1644))</f>
        <v>1</v>
      </c>
      <c r="E1644" s="7">
        <f>RANK(O1644,(N1644:P1644,Q1644:AL1644))</f>
        <v>2</v>
      </c>
      <c r="F1644" s="7">
        <f>IF(P1644&gt;0,RANK(P1644,(N1644:P1644,Q1644:AL1644)),0)</f>
        <v>3</v>
      </c>
      <c r="G1644" s="1">
        <f t="shared" si="637"/>
        <v>272</v>
      </c>
      <c r="H1644" s="2">
        <f t="shared" si="624"/>
        <v>0.10906174819566961</v>
      </c>
      <c r="I1644" s="2"/>
      <c r="J1644" s="2">
        <f t="shared" si="638"/>
        <v>0.42902967121090618</v>
      </c>
      <c r="K1644" s="2">
        <f t="shared" si="639"/>
        <v>0.31996792301523658</v>
      </c>
      <c r="L1644" s="2">
        <f t="shared" si="640"/>
        <v>0.24739374498797112</v>
      </c>
      <c r="M1644" s="2">
        <f t="shared" si="641"/>
        <v>3.6086607858861197E-3</v>
      </c>
      <c r="N1644" s="1">
        <v>1070</v>
      </c>
      <c r="O1644" s="1">
        <v>798</v>
      </c>
      <c r="P1644" s="1">
        <v>617</v>
      </c>
      <c r="Q1644" s="1">
        <v>9</v>
      </c>
      <c r="AN1644" s="7">
        <f>IF(Q1644&gt;0,RANK(Q1644,(N1644:P1644,Q1644:AL1644)),0)</f>
        <v>4</v>
      </c>
      <c r="AO1644" s="7">
        <f>IF(R1644&gt;0,RANK(R1644,(N1644:P1644,Q1644:AL1644)),0)</f>
        <v>0</v>
      </c>
      <c r="AP1644" s="7">
        <f>IF(S1644&gt;0,RANK(S1644,(N1644:P1644,Q1644:AL1644)),0)</f>
        <v>0</v>
      </c>
      <c r="AQ1644" s="7">
        <f>IF(T1644&gt;0,RANK(T1644,(N1644:P1644,Q1644:AL1644)),0)</f>
        <v>0</v>
      </c>
      <c r="AR1644" s="2">
        <f t="shared" si="642"/>
        <v>3.6086607858861267E-3</v>
      </c>
      <c r="AS1644" s="2">
        <f t="shared" si="643"/>
        <v>0</v>
      </c>
      <c r="AT1644" s="2">
        <f t="shared" si="644"/>
        <v>0</v>
      </c>
      <c r="AU1644" s="2">
        <f t="shared" si="645"/>
        <v>0</v>
      </c>
      <c r="AW1644" t="s">
        <v>2199</v>
      </c>
      <c r="AX1644" t="s">
        <v>2939</v>
      </c>
      <c r="AY1644">
        <v>9</v>
      </c>
      <c r="BA1644" s="127">
        <v>29</v>
      </c>
      <c r="BB1644" s="130">
        <v>201</v>
      </c>
      <c r="BC1644" s="131">
        <f t="shared" si="625"/>
        <v>29201</v>
      </c>
      <c r="BE1644" s="7" t="s">
        <v>3271</v>
      </c>
    </row>
    <row r="1645" spans="1:57" hidden="1" outlineLevel="1" x14ac:dyDescent="0.2">
      <c r="A1645" t="s">
        <v>1465</v>
      </c>
      <c r="B1645" t="s">
        <v>2939</v>
      </c>
      <c r="C1645" s="1">
        <f t="shared" si="636"/>
        <v>16507</v>
      </c>
      <c r="D1645" s="7">
        <f>RANK(N1645,(N1645:P1645,Q1645:AL1645))</f>
        <v>1</v>
      </c>
      <c r="E1645" s="7">
        <f>RANK(O1645,(N1645:P1645,Q1645:AL1645))</f>
        <v>2</v>
      </c>
      <c r="F1645" s="7">
        <f>IF(P1645&gt;0,RANK(P1645,(N1645:P1645,Q1645:AL1645)),0)</f>
        <v>3</v>
      </c>
      <c r="G1645" s="1">
        <f t="shared" si="637"/>
        <v>1187</v>
      </c>
      <c r="H1645" s="2">
        <f t="shared" si="624"/>
        <v>7.1908887138789609E-2</v>
      </c>
      <c r="I1645" s="2"/>
      <c r="J1645" s="2">
        <f t="shared" si="638"/>
        <v>0.45144484158235898</v>
      </c>
      <c r="K1645" s="2">
        <f t="shared" si="639"/>
        <v>0.37953595444356941</v>
      </c>
      <c r="L1645" s="2">
        <f t="shared" si="640"/>
        <v>0.16738353425819349</v>
      </c>
      <c r="M1645" s="2">
        <f t="shared" si="641"/>
        <v>1.6356697158781131E-3</v>
      </c>
      <c r="N1645" s="1">
        <v>7452</v>
      </c>
      <c r="O1645" s="1">
        <v>6265</v>
      </c>
      <c r="P1645" s="1">
        <v>2763</v>
      </c>
      <c r="Q1645" s="1">
        <v>27</v>
      </c>
      <c r="AN1645" s="7">
        <f>IF(Q1645&gt;0,RANK(Q1645,(N1645:P1645,Q1645:AL1645)),0)</f>
        <v>4</v>
      </c>
      <c r="AO1645" s="7">
        <f>IF(R1645&gt;0,RANK(R1645,(N1645:P1645,Q1645:AL1645)),0)</f>
        <v>0</v>
      </c>
      <c r="AP1645" s="7">
        <f>IF(S1645&gt;0,RANK(S1645,(N1645:P1645,Q1645:AL1645)),0)</f>
        <v>0</v>
      </c>
      <c r="AQ1645" s="7">
        <f>IF(T1645&gt;0,RANK(T1645,(N1645:P1645,Q1645:AL1645)),0)</f>
        <v>0</v>
      </c>
      <c r="AR1645" s="2">
        <f t="shared" si="642"/>
        <v>1.6356697158781124E-3</v>
      </c>
      <c r="AS1645" s="2">
        <f t="shared" si="643"/>
        <v>0</v>
      </c>
      <c r="AT1645" s="2">
        <f t="shared" si="644"/>
        <v>0</v>
      </c>
      <c r="AU1645" s="2">
        <f t="shared" si="645"/>
        <v>0</v>
      </c>
      <c r="AW1645" t="s">
        <v>1465</v>
      </c>
      <c r="AX1645" t="s">
        <v>2939</v>
      </c>
      <c r="AY1645">
        <v>8</v>
      </c>
      <c r="BA1645" s="127">
        <v>29</v>
      </c>
      <c r="BB1645" s="130">
        <v>203</v>
      </c>
      <c r="BC1645" s="131">
        <f t="shared" si="625"/>
        <v>29203</v>
      </c>
      <c r="BE1645" s="7" t="s">
        <v>3271</v>
      </c>
    </row>
    <row r="1646" spans="1:57" hidden="1" outlineLevel="1" x14ac:dyDescent="0.2">
      <c r="A1646" t="s">
        <v>989</v>
      </c>
      <c r="B1646" t="s">
        <v>2939</v>
      </c>
      <c r="C1646" s="1">
        <f t="shared" si="636"/>
        <v>3952</v>
      </c>
      <c r="D1646" s="7">
        <f>RANK(N1646,(N1646:P1646,Q1646:AL1646))</f>
        <v>1</v>
      </c>
      <c r="E1646" s="7">
        <f>RANK(O1646,(N1646:P1646,Q1646:AL1646))</f>
        <v>2</v>
      </c>
      <c r="F1646" s="7">
        <f>IF(P1646&gt;0,RANK(P1646,(N1646:P1646,Q1646:AL1646)),0)</f>
        <v>3</v>
      </c>
      <c r="G1646" s="1">
        <f t="shared" si="637"/>
        <v>911</v>
      </c>
      <c r="H1646" s="2">
        <f t="shared" si="624"/>
        <v>0.23051619433198381</v>
      </c>
      <c r="I1646" s="2"/>
      <c r="J1646" s="2">
        <f t="shared" si="638"/>
        <v>0.54023279352226716</v>
      </c>
      <c r="K1646" s="2">
        <f t="shared" si="639"/>
        <v>0.30971659919028338</v>
      </c>
      <c r="L1646" s="2">
        <f t="shared" si="640"/>
        <v>0.14650809716599189</v>
      </c>
      <c r="M1646" s="2">
        <f t="shared" si="641"/>
        <v>3.5425101214575649E-3</v>
      </c>
      <c r="N1646" s="1">
        <v>2135</v>
      </c>
      <c r="O1646" s="1">
        <v>1224</v>
      </c>
      <c r="P1646" s="1">
        <v>579</v>
      </c>
      <c r="Q1646" s="1">
        <v>14</v>
      </c>
      <c r="AN1646" s="7">
        <f>IF(Q1646&gt;0,RANK(Q1646,(N1646:P1646,Q1646:AL1646)),0)</f>
        <v>4</v>
      </c>
      <c r="AO1646" s="7">
        <f>IF(R1646&gt;0,RANK(R1646,(N1646:P1646,Q1646:AL1646)),0)</f>
        <v>0</v>
      </c>
      <c r="AP1646" s="7">
        <f>IF(S1646&gt;0,RANK(S1646,(N1646:P1646,Q1646:AL1646)),0)</f>
        <v>0</v>
      </c>
      <c r="AQ1646" s="7">
        <f>IF(T1646&gt;0,RANK(T1646,(N1646:P1646,Q1646:AL1646)),0)</f>
        <v>0</v>
      </c>
      <c r="AR1646" s="2">
        <f t="shared" si="642"/>
        <v>3.5425101214574899E-3</v>
      </c>
      <c r="AS1646" s="2">
        <f t="shared" si="643"/>
        <v>0</v>
      </c>
      <c r="AT1646" s="2">
        <f t="shared" si="644"/>
        <v>0</v>
      </c>
      <c r="AU1646" s="2">
        <f t="shared" si="645"/>
        <v>0</v>
      </c>
      <c r="AW1646" t="s">
        <v>989</v>
      </c>
      <c r="AX1646" t="s">
        <v>2939</v>
      </c>
      <c r="AY1646">
        <v>8</v>
      </c>
      <c r="BA1646" s="127">
        <v>29</v>
      </c>
      <c r="BB1646" s="130">
        <v>205</v>
      </c>
      <c r="BC1646" s="131">
        <f t="shared" si="625"/>
        <v>29205</v>
      </c>
      <c r="BE1646" s="7" t="s">
        <v>3271</v>
      </c>
    </row>
    <row r="1647" spans="1:57" hidden="1" outlineLevel="1" x14ac:dyDescent="0.2">
      <c r="A1647" t="s">
        <v>1816</v>
      </c>
      <c r="B1647" t="s">
        <v>2939</v>
      </c>
      <c r="C1647" s="1">
        <f t="shared" si="636"/>
        <v>3394</v>
      </c>
      <c r="D1647" s="7">
        <f>RANK(N1647,(N1647:P1647,Q1647:AL1647))</f>
        <v>1</v>
      </c>
      <c r="E1647" s="7">
        <f>RANK(O1647,(N1647:P1647,Q1647:AL1647))</f>
        <v>2</v>
      </c>
      <c r="F1647" s="7">
        <f>IF(P1647&gt;0,RANK(P1647,(N1647:P1647,Q1647:AL1647)),0)</f>
        <v>3</v>
      </c>
      <c r="G1647" s="1">
        <f t="shared" si="637"/>
        <v>266</v>
      </c>
      <c r="H1647" s="2">
        <f t="shared" si="624"/>
        <v>7.8373600471420155E-2</v>
      </c>
      <c r="I1647" s="2"/>
      <c r="J1647" s="2">
        <f t="shared" si="638"/>
        <v>0.42280494991160872</v>
      </c>
      <c r="K1647" s="2">
        <f t="shared" si="639"/>
        <v>0.34443134944018855</v>
      </c>
      <c r="L1647" s="2">
        <f t="shared" si="640"/>
        <v>0.23158515026517384</v>
      </c>
      <c r="M1647" s="2">
        <f t="shared" si="641"/>
        <v>1.1785503830289423E-3</v>
      </c>
      <c r="N1647" s="1">
        <v>1435</v>
      </c>
      <c r="O1647" s="1">
        <v>1169</v>
      </c>
      <c r="P1647" s="1">
        <v>786</v>
      </c>
      <c r="Q1647" s="1">
        <v>4</v>
      </c>
      <c r="AN1647" s="7">
        <f>IF(Q1647&gt;0,RANK(Q1647,(N1647:P1647,Q1647:AL1647)),0)</f>
        <v>4</v>
      </c>
      <c r="AO1647" s="7">
        <f>IF(R1647&gt;0,RANK(R1647,(N1647:P1647,Q1647:AL1647)),0)</f>
        <v>0</v>
      </c>
      <c r="AP1647" s="7">
        <f>IF(S1647&gt;0,RANK(S1647,(N1647:P1647,Q1647:AL1647)),0)</f>
        <v>0</v>
      </c>
      <c r="AQ1647" s="7">
        <f>IF(T1647&gt;0,RANK(T1647,(N1647:P1647,Q1647:AL1647)),0)</f>
        <v>0</v>
      </c>
      <c r="AR1647" s="2">
        <f t="shared" si="642"/>
        <v>1.1785503830288745E-3</v>
      </c>
      <c r="AS1647" s="2">
        <f t="shared" si="643"/>
        <v>0</v>
      </c>
      <c r="AT1647" s="2">
        <f t="shared" si="644"/>
        <v>0</v>
      </c>
      <c r="AU1647" s="2">
        <f t="shared" si="645"/>
        <v>0</v>
      </c>
      <c r="AW1647" t="s">
        <v>1816</v>
      </c>
      <c r="AX1647" t="s">
        <v>2939</v>
      </c>
      <c r="AY1647">
        <v>9</v>
      </c>
      <c r="BA1647" s="127">
        <v>29</v>
      </c>
      <c r="BB1647" s="130">
        <v>207</v>
      </c>
      <c r="BC1647" s="131">
        <f t="shared" si="625"/>
        <v>29207</v>
      </c>
      <c r="BE1647" s="7" t="s">
        <v>3271</v>
      </c>
    </row>
    <row r="1648" spans="1:57" hidden="1" outlineLevel="1" x14ac:dyDescent="0.2">
      <c r="A1648" t="s">
        <v>590</v>
      </c>
      <c r="B1648" t="s">
        <v>2939</v>
      </c>
      <c r="C1648" s="1">
        <f t="shared" si="636"/>
        <v>12308</v>
      </c>
      <c r="D1648" s="7">
        <f>RANK(N1648,(N1648:P1648,Q1648:AL1648))</f>
        <v>1</v>
      </c>
      <c r="E1648" s="7">
        <f>RANK(O1648,(N1648:P1648,Q1648:AL1648))</f>
        <v>2</v>
      </c>
      <c r="F1648" s="7">
        <f>IF(P1648&gt;0,RANK(P1648,(N1648:P1648,Q1648:AL1648)),0)</f>
        <v>3</v>
      </c>
      <c r="G1648" s="1">
        <f t="shared" si="637"/>
        <v>1112</v>
      </c>
      <c r="H1648" s="2">
        <f t="shared" si="624"/>
        <v>9.0347741306467333E-2</v>
      </c>
      <c r="I1648" s="2"/>
      <c r="J1648" s="2">
        <f t="shared" si="638"/>
        <v>0.46473838154046149</v>
      </c>
      <c r="K1648" s="2">
        <f t="shared" si="639"/>
        <v>0.37439064023399415</v>
      </c>
      <c r="L1648" s="2">
        <f t="shared" si="640"/>
        <v>0.16062723431914203</v>
      </c>
      <c r="M1648" s="2">
        <f t="shared" si="641"/>
        <v>2.4374390640227728E-4</v>
      </c>
      <c r="N1648" s="1">
        <v>5720</v>
      </c>
      <c r="O1648" s="1">
        <v>4608</v>
      </c>
      <c r="P1648" s="1">
        <v>1977</v>
      </c>
      <c r="Q1648" s="1">
        <v>3</v>
      </c>
      <c r="AN1648" s="7">
        <f>IF(Q1648&gt;0,RANK(Q1648,(N1648:P1648,Q1648:AL1648)),0)</f>
        <v>4</v>
      </c>
      <c r="AO1648" s="7">
        <f>IF(R1648&gt;0,RANK(R1648,(N1648:P1648,Q1648:AL1648)),0)</f>
        <v>0</v>
      </c>
      <c r="AP1648" s="7">
        <f>IF(S1648&gt;0,RANK(S1648,(N1648:P1648,Q1648:AL1648)),0)</f>
        <v>0</v>
      </c>
      <c r="AQ1648" s="7">
        <f>IF(T1648&gt;0,RANK(T1648,(N1648:P1648,Q1648:AL1648)),0)</f>
        <v>0</v>
      </c>
      <c r="AR1648" s="2">
        <f t="shared" si="642"/>
        <v>2.4374390640233994E-4</v>
      </c>
      <c r="AS1648" s="2">
        <f t="shared" si="643"/>
        <v>0</v>
      </c>
      <c r="AT1648" s="2">
        <f t="shared" si="644"/>
        <v>0</v>
      </c>
      <c r="AU1648" s="2">
        <f t="shared" si="645"/>
        <v>0</v>
      </c>
      <c r="AW1648" t="s">
        <v>590</v>
      </c>
      <c r="AX1648" t="s">
        <v>2939</v>
      </c>
      <c r="AY1648">
        <v>8</v>
      </c>
      <c r="BA1648" s="127">
        <v>29</v>
      </c>
      <c r="BB1648" s="130">
        <v>209</v>
      </c>
      <c r="BC1648" s="131">
        <f t="shared" si="625"/>
        <v>29209</v>
      </c>
      <c r="BE1648" s="7" t="s">
        <v>3271</v>
      </c>
    </row>
    <row r="1649" spans="1:57" hidden="1" outlineLevel="1" x14ac:dyDescent="0.2">
      <c r="A1649" t="s">
        <v>2885</v>
      </c>
      <c r="B1649" t="s">
        <v>2939</v>
      </c>
      <c r="C1649" s="1">
        <f t="shared" si="636"/>
        <v>9196</v>
      </c>
      <c r="D1649" s="7">
        <f>RANK(N1649,(N1649:P1649,Q1649:AL1649))</f>
        <v>2</v>
      </c>
      <c r="E1649" s="7">
        <f>RANK(O1649,(N1649:P1649,Q1649:AL1649))</f>
        <v>1</v>
      </c>
      <c r="F1649" s="7">
        <f>IF(P1649&gt;0,RANK(P1649,(N1649:P1649,Q1649:AL1649)),0)</f>
        <v>3</v>
      </c>
      <c r="G1649" s="1">
        <f t="shared" si="637"/>
        <v>779</v>
      </c>
      <c r="H1649" s="2">
        <f t="shared" si="624"/>
        <v>8.4710743801652888E-2</v>
      </c>
      <c r="I1649" s="2"/>
      <c r="J1649" s="2">
        <f t="shared" si="638"/>
        <v>0.35406698564593303</v>
      </c>
      <c r="K1649" s="2">
        <f t="shared" si="639"/>
        <v>0.43877772944758592</v>
      </c>
      <c r="L1649" s="2">
        <f t="shared" si="640"/>
        <v>0.20487168334058287</v>
      </c>
      <c r="M1649" s="2">
        <f t="shared" si="641"/>
        <v>2.2836015658981301E-3</v>
      </c>
      <c r="N1649" s="1">
        <v>3256</v>
      </c>
      <c r="O1649" s="1">
        <v>4035</v>
      </c>
      <c r="P1649" s="1">
        <v>1884</v>
      </c>
      <c r="Q1649" s="1">
        <v>21</v>
      </c>
      <c r="AN1649" s="7">
        <f>IF(Q1649&gt;0,RANK(Q1649,(N1649:P1649,Q1649:AL1649)),0)</f>
        <v>4</v>
      </c>
      <c r="AO1649" s="7">
        <f>IF(R1649&gt;0,RANK(R1649,(N1649:P1649,Q1649:AL1649)),0)</f>
        <v>0</v>
      </c>
      <c r="AP1649" s="7">
        <f>IF(S1649&gt;0,RANK(S1649,(N1649:P1649,Q1649:AL1649)),0)</f>
        <v>0</v>
      </c>
      <c r="AQ1649" s="7">
        <f>IF(T1649&gt;0,RANK(T1649,(N1649:P1649,Q1649:AL1649)),0)</f>
        <v>0</v>
      </c>
      <c r="AR1649" s="2">
        <f t="shared" si="642"/>
        <v>2.2836015658982164E-3</v>
      </c>
      <c r="AS1649" s="2">
        <f t="shared" si="643"/>
        <v>0</v>
      </c>
      <c r="AT1649" s="2">
        <f t="shared" si="644"/>
        <v>0</v>
      </c>
      <c r="AU1649" s="2">
        <f t="shared" si="645"/>
        <v>0</v>
      </c>
      <c r="AW1649" t="s">
        <v>2885</v>
      </c>
      <c r="AX1649" t="s">
        <v>2939</v>
      </c>
      <c r="AY1649">
        <v>7</v>
      </c>
      <c r="BA1649" s="127">
        <v>29</v>
      </c>
      <c r="BB1649" s="130">
        <v>211</v>
      </c>
      <c r="BC1649" s="131">
        <f t="shared" si="625"/>
        <v>29211</v>
      </c>
      <c r="BE1649" s="7" t="s">
        <v>3271</v>
      </c>
    </row>
    <row r="1650" spans="1:57" hidden="1" outlineLevel="1" x14ac:dyDescent="0.2">
      <c r="A1650" t="s">
        <v>618</v>
      </c>
      <c r="B1650" t="s">
        <v>2939</v>
      </c>
      <c r="C1650" s="1">
        <f t="shared" si="636"/>
        <v>3436</v>
      </c>
      <c r="D1650" s="7">
        <f>RANK(N1650,(N1650:P1650,Q1650:AL1650))</f>
        <v>1</v>
      </c>
      <c r="E1650" s="7">
        <f>RANK(O1650,(N1650:P1650,Q1650:AL1650))</f>
        <v>2</v>
      </c>
      <c r="F1650" s="7">
        <f>IF(P1650&gt;0,RANK(P1650,(N1650:P1650,Q1650:AL1650)),0)</f>
        <v>3</v>
      </c>
      <c r="G1650" s="1">
        <f t="shared" si="637"/>
        <v>184</v>
      </c>
      <c r="H1650" s="2">
        <f t="shared" si="624"/>
        <v>5.3550640279394643E-2</v>
      </c>
      <c r="I1650" s="2"/>
      <c r="J1650" s="2">
        <f t="shared" si="638"/>
        <v>0.43946449359720607</v>
      </c>
      <c r="K1650" s="2">
        <f t="shared" si="639"/>
        <v>0.38591385331781142</v>
      </c>
      <c r="L1650" s="2">
        <f t="shared" si="640"/>
        <v>0.17345750873108265</v>
      </c>
      <c r="M1650" s="2">
        <f t="shared" si="641"/>
        <v>1.1641443538998597E-3</v>
      </c>
      <c r="N1650" s="1">
        <v>1510</v>
      </c>
      <c r="O1650" s="1">
        <v>1326</v>
      </c>
      <c r="P1650" s="1">
        <v>596</v>
      </c>
      <c r="Q1650" s="1">
        <v>4</v>
      </c>
      <c r="AN1650" s="7">
        <f>IF(Q1650&gt;0,RANK(Q1650,(N1650:P1650,Q1650:AL1650)),0)</f>
        <v>4</v>
      </c>
      <c r="AO1650" s="7">
        <f>IF(R1650&gt;0,RANK(R1650,(N1650:P1650,Q1650:AL1650)),0)</f>
        <v>0</v>
      </c>
      <c r="AP1650" s="7">
        <f>IF(S1650&gt;0,RANK(S1650,(N1650:P1650,Q1650:AL1650)),0)</f>
        <v>0</v>
      </c>
      <c r="AQ1650" s="7">
        <f>IF(T1650&gt;0,RANK(T1650,(N1650:P1650,Q1650:AL1650)),0)</f>
        <v>0</v>
      </c>
      <c r="AR1650" s="2">
        <f t="shared" si="642"/>
        <v>1.1641443538998836E-3</v>
      </c>
      <c r="AS1650" s="2">
        <f t="shared" si="643"/>
        <v>0</v>
      </c>
      <c r="AT1650" s="2">
        <f t="shared" si="644"/>
        <v>0</v>
      </c>
      <c r="AU1650" s="2">
        <f t="shared" si="645"/>
        <v>0</v>
      </c>
      <c r="AW1650" t="s">
        <v>618</v>
      </c>
      <c r="AX1650" t="s">
        <v>2939</v>
      </c>
      <c r="AY1650">
        <v>6</v>
      </c>
      <c r="BA1650" s="127">
        <v>29</v>
      </c>
      <c r="BB1650" s="130">
        <v>213</v>
      </c>
      <c r="BC1650" s="131">
        <f t="shared" si="625"/>
        <v>29213</v>
      </c>
      <c r="BE1650" s="7" t="s">
        <v>3271</v>
      </c>
    </row>
    <row r="1651" spans="1:57" hidden="1" outlineLevel="1" x14ac:dyDescent="0.2">
      <c r="A1651" t="s">
        <v>591</v>
      </c>
      <c r="B1651" t="s">
        <v>2939</v>
      </c>
      <c r="C1651" s="1">
        <f t="shared" si="636"/>
        <v>13205</v>
      </c>
      <c r="D1651" s="7">
        <f>RANK(N1651,(N1651:P1651,Q1651:AL1651))</f>
        <v>2</v>
      </c>
      <c r="E1651" s="7">
        <f>RANK(O1651,(N1651:P1651,Q1651:AL1651))</f>
        <v>1</v>
      </c>
      <c r="F1651" s="7">
        <f>IF(P1651&gt;0,RANK(P1651,(N1651:P1651,Q1651:AL1651)),0)</f>
        <v>3</v>
      </c>
      <c r="G1651" s="1">
        <f t="shared" si="637"/>
        <v>1399</v>
      </c>
      <c r="H1651" s="2">
        <f t="shared" si="624"/>
        <v>0.10594471790988262</v>
      </c>
      <c r="I1651" s="2"/>
      <c r="J1651" s="2">
        <f t="shared" si="638"/>
        <v>0.35456266565694811</v>
      </c>
      <c r="K1651" s="2">
        <f t="shared" si="639"/>
        <v>0.46050738356683074</v>
      </c>
      <c r="L1651" s="2">
        <f t="shared" si="640"/>
        <v>0.18137069291934874</v>
      </c>
      <c r="M1651" s="2">
        <f t="shared" si="641"/>
        <v>3.559257856872472E-3</v>
      </c>
      <c r="N1651" s="1">
        <v>4682</v>
      </c>
      <c r="O1651" s="1">
        <v>6081</v>
      </c>
      <c r="P1651" s="1">
        <v>2395</v>
      </c>
      <c r="Q1651" s="1">
        <v>47</v>
      </c>
      <c r="AN1651" s="7">
        <f>IF(Q1651&gt;0,RANK(Q1651,(N1651:P1651,Q1651:AL1651)),0)</f>
        <v>4</v>
      </c>
      <c r="AO1651" s="7">
        <f>IF(R1651&gt;0,RANK(R1651,(N1651:P1651,Q1651:AL1651)),0)</f>
        <v>0</v>
      </c>
      <c r="AP1651" s="7">
        <f>IF(S1651&gt;0,RANK(S1651,(N1651:P1651,Q1651:AL1651)),0)</f>
        <v>0</v>
      </c>
      <c r="AQ1651" s="7">
        <f>IF(T1651&gt;0,RANK(T1651,(N1651:P1651,Q1651:AL1651)),0)</f>
        <v>0</v>
      </c>
      <c r="AR1651" s="2">
        <f t="shared" si="642"/>
        <v>3.559257856872397E-3</v>
      </c>
      <c r="AS1651" s="2">
        <f t="shared" si="643"/>
        <v>0</v>
      </c>
      <c r="AT1651" s="2">
        <f t="shared" si="644"/>
        <v>0</v>
      </c>
      <c r="AU1651" s="2">
        <f t="shared" si="645"/>
        <v>0</v>
      </c>
      <c r="AW1651" t="s">
        <v>591</v>
      </c>
      <c r="AX1651" t="s">
        <v>2939</v>
      </c>
      <c r="AY1651">
        <v>7</v>
      </c>
      <c r="BA1651" s="127">
        <v>29</v>
      </c>
      <c r="BB1651" s="130">
        <v>215</v>
      </c>
      <c r="BC1651" s="131">
        <f t="shared" si="625"/>
        <v>29215</v>
      </c>
      <c r="BE1651" s="7" t="s">
        <v>3271</v>
      </c>
    </row>
    <row r="1652" spans="1:57" hidden="1" outlineLevel="1" x14ac:dyDescent="0.2">
      <c r="A1652" t="s">
        <v>583</v>
      </c>
      <c r="B1652" t="s">
        <v>2939</v>
      </c>
      <c r="C1652" s="1">
        <f t="shared" si="636"/>
        <v>10001</v>
      </c>
      <c r="D1652" s="7">
        <f>RANK(N1652,(N1652:P1652,Q1652:AL1652))</f>
        <v>1</v>
      </c>
      <c r="E1652" s="7">
        <f>RANK(O1652,(N1652:P1652,Q1652:AL1652))</f>
        <v>2</v>
      </c>
      <c r="F1652" s="7">
        <f>IF(P1652&gt;0,RANK(P1652,(N1652:P1652,Q1652:AL1652)),0)</f>
        <v>3</v>
      </c>
      <c r="G1652" s="1">
        <f t="shared" si="637"/>
        <v>1127</v>
      </c>
      <c r="H1652" s="2">
        <f t="shared" si="624"/>
        <v>0.11268873112688731</v>
      </c>
      <c r="I1652" s="2"/>
      <c r="J1652" s="2">
        <f t="shared" si="638"/>
        <v>0.45965403459654036</v>
      </c>
      <c r="K1652" s="2">
        <f t="shared" si="639"/>
        <v>0.34696530346965304</v>
      </c>
      <c r="L1652" s="2">
        <f t="shared" si="640"/>
        <v>0.18998100189981001</v>
      </c>
      <c r="M1652" s="2">
        <f t="shared" si="641"/>
        <v>3.3996600339966376E-3</v>
      </c>
      <c r="N1652" s="1">
        <v>4597</v>
      </c>
      <c r="O1652" s="1">
        <v>3470</v>
      </c>
      <c r="P1652" s="1">
        <v>1900</v>
      </c>
      <c r="Q1652" s="1">
        <v>34</v>
      </c>
      <c r="AN1652" s="7">
        <f>IF(Q1652&gt;0,RANK(Q1652,(N1652:P1652,Q1652:AL1652)),0)</f>
        <v>4</v>
      </c>
      <c r="AO1652" s="7">
        <f>IF(R1652&gt;0,RANK(R1652,(N1652:P1652,Q1652:AL1652)),0)</f>
        <v>0</v>
      </c>
      <c r="AP1652" s="7">
        <f>IF(S1652&gt;0,RANK(S1652,(N1652:P1652,Q1652:AL1652)),0)</f>
        <v>0</v>
      </c>
      <c r="AQ1652" s="7">
        <f>IF(T1652&gt;0,RANK(T1652,(N1652:P1652,Q1652:AL1652)),0)</f>
        <v>0</v>
      </c>
      <c r="AR1652" s="2">
        <f t="shared" si="642"/>
        <v>3.3996600339966003E-3</v>
      </c>
      <c r="AS1652" s="2">
        <f t="shared" si="643"/>
        <v>0</v>
      </c>
      <c r="AT1652" s="2">
        <f t="shared" si="644"/>
        <v>0</v>
      </c>
      <c r="AU1652" s="2">
        <f t="shared" si="645"/>
        <v>0</v>
      </c>
      <c r="AW1652" t="s">
        <v>583</v>
      </c>
      <c r="AX1652" t="s">
        <v>2939</v>
      </c>
      <c r="AY1652">
        <v>8</v>
      </c>
      <c r="BA1652" s="127">
        <v>29</v>
      </c>
      <c r="BB1652" s="130">
        <v>217</v>
      </c>
      <c r="BC1652" s="131">
        <f t="shared" si="625"/>
        <v>29217</v>
      </c>
      <c r="BE1652" s="7" t="s">
        <v>3271</v>
      </c>
    </row>
    <row r="1653" spans="1:57" hidden="1" outlineLevel="1" x14ac:dyDescent="0.2">
      <c r="A1653" t="s">
        <v>2281</v>
      </c>
      <c r="B1653" t="s">
        <v>2939</v>
      </c>
      <c r="C1653" s="1">
        <f t="shared" si="636"/>
        <v>8303</v>
      </c>
      <c r="D1653" s="7">
        <f>RANK(N1653,(N1653:P1653,Q1653:AL1653))</f>
        <v>1</v>
      </c>
      <c r="E1653" s="7">
        <f>RANK(O1653,(N1653:P1653,Q1653:AL1653))</f>
        <v>2</v>
      </c>
      <c r="F1653" s="7">
        <f>IF(P1653&gt;0,RANK(P1653,(N1653:P1653,Q1653:AL1653)),0)</f>
        <v>3</v>
      </c>
      <c r="G1653" s="1">
        <f t="shared" si="637"/>
        <v>695</v>
      </c>
      <c r="H1653" s="2">
        <f t="shared" si="624"/>
        <v>8.3704685053595088E-2</v>
      </c>
      <c r="I1653" s="2"/>
      <c r="J1653" s="2">
        <f t="shared" si="638"/>
        <v>0.42707455136697581</v>
      </c>
      <c r="K1653" s="2">
        <f t="shared" si="639"/>
        <v>0.34336986631338068</v>
      </c>
      <c r="L1653" s="2">
        <f t="shared" si="640"/>
        <v>0.22762856798747441</v>
      </c>
      <c r="M1653" s="2">
        <f t="shared" si="641"/>
        <v>1.9270143321691025E-3</v>
      </c>
      <c r="N1653" s="1">
        <v>3546</v>
      </c>
      <c r="O1653" s="1">
        <v>2851</v>
      </c>
      <c r="P1653" s="1">
        <v>1890</v>
      </c>
      <c r="Q1653" s="1">
        <v>16</v>
      </c>
      <c r="AN1653" s="7">
        <f>IF(Q1653&gt;0,RANK(Q1653,(N1653:P1653,Q1653:AL1653)),0)</f>
        <v>4</v>
      </c>
      <c r="AO1653" s="7">
        <f>IF(R1653&gt;0,RANK(R1653,(N1653:P1653,Q1653:AL1653)),0)</f>
        <v>0</v>
      </c>
      <c r="AP1653" s="7">
        <f>IF(S1653&gt;0,RANK(S1653,(N1653:P1653,Q1653:AL1653)),0)</f>
        <v>0</v>
      </c>
      <c r="AQ1653" s="7">
        <f>IF(T1653&gt;0,RANK(T1653,(N1653:P1653,Q1653:AL1653)),0)</f>
        <v>0</v>
      </c>
      <c r="AR1653" s="2">
        <f t="shared" si="642"/>
        <v>1.9270143321690955E-3</v>
      </c>
      <c r="AS1653" s="2">
        <f t="shared" si="643"/>
        <v>0</v>
      </c>
      <c r="AT1653" s="2">
        <f t="shared" si="644"/>
        <v>0</v>
      </c>
      <c r="AU1653" s="2">
        <f t="shared" si="645"/>
        <v>0</v>
      </c>
      <c r="AW1653" t="s">
        <v>2281</v>
      </c>
      <c r="AX1653" t="s">
        <v>2939</v>
      </c>
      <c r="AY1653">
        <v>4</v>
      </c>
      <c r="BA1653" s="127">
        <v>29</v>
      </c>
      <c r="BB1653" s="130">
        <v>219</v>
      </c>
      <c r="BC1653" s="131">
        <f t="shared" si="625"/>
        <v>29219</v>
      </c>
      <c r="BE1653" s="7" t="s">
        <v>3271</v>
      </c>
    </row>
    <row r="1654" spans="1:57" hidden="1" outlineLevel="1" x14ac:dyDescent="0.2">
      <c r="A1654" t="s">
        <v>821</v>
      </c>
      <c r="B1654" t="s">
        <v>2939</v>
      </c>
      <c r="C1654" s="1">
        <f t="shared" si="636"/>
        <v>8659</v>
      </c>
      <c r="D1654" s="7">
        <f>RANK(N1654,(N1654:P1654,Q1654:AL1654))</f>
        <v>1</v>
      </c>
      <c r="E1654" s="7">
        <f>RANK(O1654,(N1654:P1654,Q1654:AL1654))</f>
        <v>2</v>
      </c>
      <c r="F1654" s="7">
        <f>IF(P1654&gt;0,RANK(P1654,(N1654:P1654,Q1654:AL1654)),0)</f>
        <v>3</v>
      </c>
      <c r="G1654" s="1">
        <f t="shared" si="637"/>
        <v>260</v>
      </c>
      <c r="H1654" s="2">
        <f t="shared" si="624"/>
        <v>3.0026561958655735E-2</v>
      </c>
      <c r="I1654" s="2"/>
      <c r="J1654" s="2">
        <f t="shared" si="638"/>
        <v>0.37105901374292644</v>
      </c>
      <c r="K1654" s="2">
        <f t="shared" si="639"/>
        <v>0.34103245178427072</v>
      </c>
      <c r="L1654" s="2">
        <f t="shared" si="640"/>
        <v>0.28536782538399352</v>
      </c>
      <c r="M1654" s="2">
        <f t="shared" si="641"/>
        <v>2.5407090888093786E-3</v>
      </c>
      <c r="N1654" s="1">
        <v>3213</v>
      </c>
      <c r="O1654" s="1">
        <v>2953</v>
      </c>
      <c r="P1654" s="1">
        <v>2471</v>
      </c>
      <c r="Q1654" s="1">
        <v>22</v>
      </c>
      <c r="AN1654" s="7">
        <f>IF(Q1654&gt;0,RANK(Q1654,(N1654:P1654,Q1654:AL1654)),0)</f>
        <v>4</v>
      </c>
      <c r="AO1654" s="7">
        <f>IF(R1654&gt;0,RANK(R1654,(N1654:P1654,Q1654:AL1654)),0)</f>
        <v>0</v>
      </c>
      <c r="AP1654" s="7">
        <f>IF(S1654&gt;0,RANK(S1654,(N1654:P1654,Q1654:AL1654)),0)</f>
        <v>0</v>
      </c>
      <c r="AQ1654" s="7">
        <f>IF(T1654&gt;0,RANK(T1654,(N1654:P1654,Q1654:AL1654)),0)</f>
        <v>0</v>
      </c>
      <c r="AR1654" s="2">
        <f t="shared" si="642"/>
        <v>2.5407090888093314E-3</v>
      </c>
      <c r="AS1654" s="2">
        <f t="shared" si="643"/>
        <v>0</v>
      </c>
      <c r="AT1654" s="2">
        <f t="shared" si="644"/>
        <v>0</v>
      </c>
      <c r="AU1654" s="2">
        <f t="shared" si="645"/>
        <v>0</v>
      </c>
      <c r="AW1654" t="s">
        <v>821</v>
      </c>
      <c r="AX1654" t="s">
        <v>2939</v>
      </c>
      <c r="AY1654">
        <v>9</v>
      </c>
      <c r="BA1654" s="127">
        <v>29</v>
      </c>
      <c r="BB1654" s="130">
        <v>221</v>
      </c>
      <c r="BC1654" s="131">
        <f t="shared" si="625"/>
        <v>29221</v>
      </c>
      <c r="BE1654" s="7" t="s">
        <v>3271</v>
      </c>
    </row>
    <row r="1655" spans="1:57" hidden="1" outlineLevel="1" x14ac:dyDescent="0.2">
      <c r="A1655" t="s">
        <v>563</v>
      </c>
      <c r="B1655" t="s">
        <v>2939</v>
      </c>
      <c r="C1655" s="1">
        <f t="shared" si="636"/>
        <v>8010</v>
      </c>
      <c r="D1655" s="7">
        <f>RANK(N1655,(N1655:P1655,Q1655:AL1655))</f>
        <v>1</v>
      </c>
      <c r="E1655" s="7">
        <f>RANK(O1655,(N1655:P1655,Q1655:AL1655))</f>
        <v>2</v>
      </c>
      <c r="F1655" s="7">
        <f>IF(P1655&gt;0,RANK(P1655,(N1655:P1655,Q1655:AL1655)),0)</f>
        <v>3</v>
      </c>
      <c r="G1655" s="1">
        <f t="shared" si="637"/>
        <v>2054</v>
      </c>
      <c r="H1655" s="2">
        <f t="shared" si="624"/>
        <v>0.25642946317103621</v>
      </c>
      <c r="I1655" s="2"/>
      <c r="J1655" s="2">
        <f t="shared" si="638"/>
        <v>0.52571785268414484</v>
      </c>
      <c r="K1655" s="2">
        <f t="shared" si="639"/>
        <v>0.26928838951310863</v>
      </c>
      <c r="L1655" s="2">
        <f t="shared" si="640"/>
        <v>0.20199750312109863</v>
      </c>
      <c r="M1655" s="2">
        <f t="shared" si="641"/>
        <v>2.9962546816479085E-3</v>
      </c>
      <c r="N1655" s="1">
        <v>4211</v>
      </c>
      <c r="O1655" s="1">
        <v>2157</v>
      </c>
      <c r="P1655" s="1">
        <v>1618</v>
      </c>
      <c r="Q1655" s="1">
        <v>24</v>
      </c>
      <c r="AN1655" s="7">
        <f>IF(Q1655&gt;0,RANK(Q1655,(N1655:P1655,Q1655:AL1655)),0)</f>
        <v>4</v>
      </c>
      <c r="AO1655" s="7">
        <f>IF(R1655&gt;0,RANK(R1655,(N1655:P1655,Q1655:AL1655)),0)</f>
        <v>0</v>
      </c>
      <c r="AP1655" s="7">
        <f>IF(S1655&gt;0,RANK(S1655,(N1655:P1655,Q1655:AL1655)),0)</f>
        <v>0</v>
      </c>
      <c r="AQ1655" s="7">
        <f>IF(T1655&gt;0,RANK(T1655,(N1655:P1655,Q1655:AL1655)),0)</f>
        <v>0</v>
      </c>
      <c r="AR1655" s="2">
        <f t="shared" si="642"/>
        <v>2.9962546816479402E-3</v>
      </c>
      <c r="AS1655" s="2">
        <f t="shared" si="643"/>
        <v>0</v>
      </c>
      <c r="AT1655" s="2">
        <f t="shared" si="644"/>
        <v>0</v>
      </c>
      <c r="AU1655" s="2">
        <f t="shared" si="645"/>
        <v>0</v>
      </c>
      <c r="AW1655" t="s">
        <v>563</v>
      </c>
      <c r="AX1655" t="s">
        <v>2939</v>
      </c>
      <c r="AY1655">
        <v>8</v>
      </c>
      <c r="BA1655" s="127">
        <v>29</v>
      </c>
      <c r="BB1655" s="130">
        <v>223</v>
      </c>
      <c r="BC1655" s="131">
        <f t="shared" si="625"/>
        <v>29223</v>
      </c>
      <c r="BE1655" s="7" t="s">
        <v>3271</v>
      </c>
    </row>
    <row r="1656" spans="1:57" hidden="1" outlineLevel="1" x14ac:dyDescent="0.2">
      <c r="A1656" t="s">
        <v>822</v>
      </c>
      <c r="B1656" t="s">
        <v>2939</v>
      </c>
      <c r="C1656" s="1">
        <f t="shared" si="636"/>
        <v>6019</v>
      </c>
      <c r="D1656" s="7">
        <f>RANK(N1656,(N1656:P1656,Q1656:AL1656))</f>
        <v>1</v>
      </c>
      <c r="E1656" s="7">
        <f>RANK(O1656,(N1656:P1656,Q1656:AL1656))</f>
        <v>2</v>
      </c>
      <c r="F1656" s="7">
        <f>IF(P1656&gt;0,RANK(P1656,(N1656:P1656,Q1656:AL1656)),0)</f>
        <v>3</v>
      </c>
      <c r="G1656" s="1">
        <f t="shared" si="637"/>
        <v>972</v>
      </c>
      <c r="H1656" s="2">
        <f t="shared" si="624"/>
        <v>0.16148861937198869</v>
      </c>
      <c r="I1656" s="2"/>
      <c r="J1656" s="2">
        <f t="shared" si="638"/>
        <v>0.51054992523675025</v>
      </c>
      <c r="K1656" s="2">
        <f t="shared" si="639"/>
        <v>0.34906130586476158</v>
      </c>
      <c r="L1656" s="2">
        <f t="shared" si="640"/>
        <v>0.13905964445921248</v>
      </c>
      <c r="M1656" s="2">
        <f t="shared" si="641"/>
        <v>1.3291244392756862E-3</v>
      </c>
      <c r="N1656" s="1">
        <v>3073</v>
      </c>
      <c r="O1656" s="1">
        <v>2101</v>
      </c>
      <c r="P1656" s="1">
        <v>837</v>
      </c>
      <c r="Q1656" s="1">
        <v>8</v>
      </c>
      <c r="AN1656" s="7">
        <f>IF(Q1656&gt;0,RANK(Q1656,(N1656:P1656,Q1656:AL1656)),0)</f>
        <v>4</v>
      </c>
      <c r="AO1656" s="7">
        <f>IF(R1656&gt;0,RANK(R1656,(N1656:P1656,Q1656:AL1656)),0)</f>
        <v>0</v>
      </c>
      <c r="AP1656" s="7">
        <f>IF(S1656&gt;0,RANK(S1656,(N1656:P1656,Q1656:AL1656)),0)</f>
        <v>0</v>
      </c>
      <c r="AQ1656" s="7">
        <f>IF(T1656&gt;0,RANK(T1656,(N1656:P1656,Q1656:AL1656)),0)</f>
        <v>0</v>
      </c>
      <c r="AR1656" s="2">
        <f t="shared" si="642"/>
        <v>1.3291244392756273E-3</v>
      </c>
      <c r="AS1656" s="2">
        <f t="shared" si="643"/>
        <v>0</v>
      </c>
      <c r="AT1656" s="2">
        <f t="shared" si="644"/>
        <v>0</v>
      </c>
      <c r="AU1656" s="2">
        <f t="shared" si="645"/>
        <v>0</v>
      </c>
      <c r="AW1656" t="s">
        <v>822</v>
      </c>
      <c r="AX1656" t="s">
        <v>2939</v>
      </c>
      <c r="AY1656">
        <v>8</v>
      </c>
      <c r="BA1656" s="127">
        <v>29</v>
      </c>
      <c r="BB1656" s="130">
        <v>225</v>
      </c>
      <c r="BC1656" s="131">
        <f t="shared" si="625"/>
        <v>29225</v>
      </c>
      <c r="BE1656" s="7" t="s">
        <v>3271</v>
      </c>
    </row>
    <row r="1657" spans="1:57" hidden="1" outlineLevel="1" x14ac:dyDescent="0.2">
      <c r="A1657" t="s">
        <v>2361</v>
      </c>
      <c r="B1657" t="s">
        <v>2939</v>
      </c>
      <c r="C1657" s="1">
        <f t="shared" si="636"/>
        <v>10640</v>
      </c>
      <c r="D1657" s="7">
        <f>RANK(N1657,(N1657:P1657,Q1657:AL1657))</f>
        <v>2</v>
      </c>
      <c r="E1657" s="7">
        <f>RANK(O1657,(N1657:P1657,Q1657:AL1657))</f>
        <v>1</v>
      </c>
      <c r="F1657" s="7">
        <f>IF(P1657&gt;0,RANK(P1657,(N1657:P1657,Q1657:AL1657)),0)</f>
        <v>3</v>
      </c>
      <c r="G1657" s="1">
        <f t="shared" si="637"/>
        <v>212</v>
      </c>
      <c r="H1657" s="2">
        <f t="shared" si="624"/>
        <v>1.9924812030075189E-2</v>
      </c>
      <c r="I1657" s="2"/>
      <c r="J1657" s="2">
        <f t="shared" si="638"/>
        <v>0.38994360902255637</v>
      </c>
      <c r="K1657" s="2">
        <f t="shared" si="639"/>
        <v>0.4098684210526316</v>
      </c>
      <c r="L1657" s="2">
        <f t="shared" si="640"/>
        <v>0.1981203007518797</v>
      </c>
      <c r="M1657" s="2">
        <f t="shared" si="641"/>
        <v>2.0676691729323848E-3</v>
      </c>
      <c r="N1657" s="1">
        <v>4149</v>
      </c>
      <c r="O1657" s="1">
        <v>4361</v>
      </c>
      <c r="P1657" s="1">
        <v>2108</v>
      </c>
      <c r="Q1657" s="1">
        <v>22</v>
      </c>
      <c r="AN1657" s="7">
        <f>IF(Q1657&gt;0,RANK(Q1657,(N1657:P1657,Q1657:AL1657)),0)</f>
        <v>4</v>
      </c>
      <c r="AO1657" s="7">
        <f>IF(R1657&gt;0,RANK(R1657,(N1657:P1657,Q1657:AL1657)),0)</f>
        <v>0</v>
      </c>
      <c r="AP1657" s="7">
        <f>IF(S1657&gt;0,RANK(S1657,(N1657:P1657,Q1657:AL1657)),0)</f>
        <v>0</v>
      </c>
      <c r="AQ1657" s="7">
        <f>IF(T1657&gt;0,RANK(T1657,(N1657:P1657,Q1657:AL1657)),0)</f>
        <v>0</v>
      </c>
      <c r="AR1657" s="2">
        <f t="shared" si="642"/>
        <v>2.0676691729323306E-3</v>
      </c>
      <c r="AS1657" s="2">
        <f t="shared" si="643"/>
        <v>0</v>
      </c>
      <c r="AT1657" s="2">
        <f t="shared" si="644"/>
        <v>0</v>
      </c>
      <c r="AU1657" s="2">
        <f t="shared" si="645"/>
        <v>0</v>
      </c>
      <c r="AW1657" t="s">
        <v>2361</v>
      </c>
      <c r="AX1657" t="s">
        <v>2939</v>
      </c>
      <c r="AY1657">
        <v>4</v>
      </c>
      <c r="BA1657" s="127">
        <v>29</v>
      </c>
      <c r="BB1657" s="130">
        <v>227</v>
      </c>
      <c r="BC1657" s="131">
        <f t="shared" si="625"/>
        <v>29227</v>
      </c>
      <c r="BE1657" s="7" t="s">
        <v>3271</v>
      </c>
    </row>
    <row r="1658" spans="1:57" hidden="1" outlineLevel="1" x14ac:dyDescent="0.2">
      <c r="A1658" t="s">
        <v>1139</v>
      </c>
      <c r="B1658" t="s">
        <v>2939</v>
      </c>
      <c r="C1658" s="1">
        <f t="shared" si="636"/>
        <v>1413</v>
      </c>
      <c r="D1658" s="7">
        <f>RANK(N1658,(N1658:P1658,Q1658:AL1658))</f>
        <v>1</v>
      </c>
      <c r="E1658" s="7">
        <f>RANK(O1658,(N1658:P1658,Q1658:AL1658))</f>
        <v>2</v>
      </c>
      <c r="F1658" s="7">
        <f>IF(P1658&gt;0,RANK(P1658,(N1658:P1658,Q1658:AL1658)),0)</f>
        <v>3</v>
      </c>
      <c r="G1658" s="1">
        <f t="shared" si="637"/>
        <v>116</v>
      </c>
      <c r="H1658" s="2">
        <f t="shared" si="624"/>
        <v>8.209483368719038E-2</v>
      </c>
      <c r="I1658" s="2"/>
      <c r="J1658" s="2">
        <f t="shared" si="638"/>
        <v>0.42392073602264685</v>
      </c>
      <c r="K1658" s="2">
        <f t="shared" si="639"/>
        <v>0.34182590233545646</v>
      </c>
      <c r="L1658" s="2">
        <f t="shared" si="640"/>
        <v>0.23213021939136588</v>
      </c>
      <c r="M1658" s="2">
        <f t="shared" si="641"/>
        <v>2.1231422505307573E-3</v>
      </c>
      <c r="N1658" s="1">
        <v>599</v>
      </c>
      <c r="O1658" s="1">
        <v>483</v>
      </c>
      <c r="P1658" s="1">
        <v>328</v>
      </c>
      <c r="Q1658" s="1">
        <v>3</v>
      </c>
      <c r="AN1658" s="7">
        <f>IF(Q1658&gt;0,RANK(Q1658,(N1658:P1658,Q1658:AL1658)),0)</f>
        <v>4</v>
      </c>
      <c r="AO1658" s="7">
        <f>IF(R1658&gt;0,RANK(R1658,(N1658:P1658,Q1658:AL1658)),0)</f>
        <v>0</v>
      </c>
      <c r="AP1658" s="7">
        <f>IF(S1658&gt;0,RANK(S1658,(N1658:P1658,Q1658:AL1658)),0)</f>
        <v>0</v>
      </c>
      <c r="AQ1658" s="7">
        <f>IF(T1658&gt;0,RANK(T1658,(N1658:P1658,Q1658:AL1658)),0)</f>
        <v>0</v>
      </c>
      <c r="AR1658" s="2">
        <f t="shared" si="642"/>
        <v>2.1231422505307855E-3</v>
      </c>
      <c r="AS1658" s="2">
        <f t="shared" si="643"/>
        <v>0</v>
      </c>
      <c r="AT1658" s="2">
        <f t="shared" si="644"/>
        <v>0</v>
      </c>
      <c r="AU1658" s="2">
        <f t="shared" si="645"/>
        <v>0</v>
      </c>
      <c r="AW1658" t="s">
        <v>1139</v>
      </c>
      <c r="AX1658" t="s">
        <v>2939</v>
      </c>
      <c r="AY1658">
        <v>6</v>
      </c>
      <c r="BA1658" s="127">
        <v>29</v>
      </c>
      <c r="BB1658" s="130">
        <v>229</v>
      </c>
      <c r="BC1658" s="131">
        <f t="shared" si="625"/>
        <v>29229</v>
      </c>
      <c r="BE1658" s="7" t="s">
        <v>3271</v>
      </c>
    </row>
    <row r="1659" spans="1:57" hidden="1" outlineLevel="1" x14ac:dyDescent="0.2">
      <c r="A1659" t="s">
        <v>442</v>
      </c>
      <c r="B1659" t="s">
        <v>2939</v>
      </c>
      <c r="C1659" s="1">
        <f t="shared" si="636"/>
        <v>7684</v>
      </c>
      <c r="D1659" s="7">
        <f>RANK(N1659,(N1659:P1659,Q1659:AL1659))</f>
        <v>2</v>
      </c>
      <c r="E1659" s="7">
        <f>RANK(O1659,(N1659:P1659,Q1659:AL1659))</f>
        <v>1</v>
      </c>
      <c r="F1659" s="7">
        <f>IF(P1659&gt;0,RANK(P1659,(N1659:P1659,Q1659:AL1659)),0)</f>
        <v>3</v>
      </c>
      <c r="G1659" s="1">
        <f t="shared" si="637"/>
        <v>613</v>
      </c>
      <c r="H1659" s="2">
        <f t="shared" si="624"/>
        <v>7.9776158250910986E-2</v>
      </c>
      <c r="I1659" s="2"/>
      <c r="J1659" s="2">
        <f t="shared" si="638"/>
        <v>0.36621551275377406</v>
      </c>
      <c r="K1659" s="2">
        <f t="shared" si="639"/>
        <v>0.44599167100468506</v>
      </c>
      <c r="L1659" s="2">
        <f t="shared" si="640"/>
        <v>0.18545028630921395</v>
      </c>
      <c r="M1659" s="2">
        <f t="shared" si="641"/>
        <v>2.34252993232692E-3</v>
      </c>
      <c r="N1659" s="1">
        <v>2814</v>
      </c>
      <c r="O1659" s="1">
        <v>3427</v>
      </c>
      <c r="P1659" s="1">
        <v>1425</v>
      </c>
      <c r="Q1659" s="1">
        <v>18</v>
      </c>
      <c r="AN1659" s="7">
        <f>IF(Q1659&gt;0,RANK(Q1659,(N1659:P1659,Q1659:AL1659)),0)</f>
        <v>4</v>
      </c>
      <c r="AO1659" s="7">
        <f>IF(R1659&gt;0,RANK(R1659,(N1659:P1659,Q1659:AL1659)),0)</f>
        <v>0</v>
      </c>
      <c r="AP1659" s="7">
        <f>IF(S1659&gt;0,RANK(S1659,(N1659:P1659,Q1659:AL1659)),0)</f>
        <v>0</v>
      </c>
      <c r="AQ1659" s="7">
        <f>IF(T1659&gt;0,RANK(T1659,(N1659:P1659,Q1659:AL1659)),0)</f>
        <v>0</v>
      </c>
      <c r="AR1659" s="2">
        <f t="shared" si="642"/>
        <v>2.342529932326913E-3</v>
      </c>
      <c r="AS1659" s="2">
        <f t="shared" si="643"/>
        <v>0</v>
      </c>
      <c r="AT1659" s="2">
        <f t="shared" si="644"/>
        <v>0</v>
      </c>
      <c r="AU1659" s="2">
        <f t="shared" si="645"/>
        <v>0</v>
      </c>
      <c r="AW1659" t="s">
        <v>442</v>
      </c>
      <c r="AX1659" t="s">
        <v>2939</v>
      </c>
      <c r="AY1659">
        <v>8</v>
      </c>
      <c r="BA1659" s="127">
        <v>29</v>
      </c>
      <c r="BB1659" s="130">
        <v>510</v>
      </c>
      <c r="BC1659" s="131">
        <f t="shared" si="625"/>
        <v>29510</v>
      </c>
      <c r="BE1659" s="7" t="s">
        <v>146</v>
      </c>
    </row>
    <row r="1660" spans="1:57" hidden="1" outlineLevel="1" x14ac:dyDescent="0.2">
      <c r="A1660" t="s">
        <v>848</v>
      </c>
      <c r="B1660" t="s">
        <v>2939</v>
      </c>
      <c r="C1660" s="1">
        <f t="shared" si="636"/>
        <v>147404</v>
      </c>
      <c r="D1660" s="7">
        <f>IF(C1660&gt;0,RANK(N1660,(N1660:P1660,Q1660:AL1660),0))</f>
        <v>1</v>
      </c>
      <c r="E1660" s="7">
        <f>IF(C1660&gt;0,RANK(O1660,(N1660:P1660,Q1660:AL1660)),0)</f>
        <v>2</v>
      </c>
      <c r="F1660" s="7">
        <f>IF(C1660&gt;0,RANK(P1660,(N1660:P1660,Q1660:AL1660)),0)</f>
        <v>3</v>
      </c>
      <c r="G1660" s="1">
        <f t="shared" si="637"/>
        <v>76915</v>
      </c>
      <c r="H1660" s="2">
        <f t="shared" si="624"/>
        <v>0.52179723752408347</v>
      </c>
      <c r="I1660" s="2"/>
      <c r="J1660" s="2">
        <f t="shared" si="638"/>
        <v>0.6943909256193862</v>
      </c>
      <c r="K1660" s="2">
        <f t="shared" si="639"/>
        <v>0.17259368809530271</v>
      </c>
      <c r="L1660" s="2">
        <f t="shared" si="640"/>
        <v>0.12797481750834441</v>
      </c>
      <c r="M1660" s="2">
        <f t="shared" si="641"/>
        <v>5.0405687769666807E-3</v>
      </c>
      <c r="N1660" s="1">
        <v>102356</v>
      </c>
      <c r="O1660" s="1">
        <v>25441</v>
      </c>
      <c r="P1660" s="1">
        <v>18864</v>
      </c>
      <c r="Q1660" s="1">
        <v>743</v>
      </c>
      <c r="AN1660" s="7">
        <f>IF(Q1660&gt;0,RANK(Q1660,(N1660:P1660,Q1660:AL1660)),0)</f>
        <v>4</v>
      </c>
      <c r="AO1660" s="7">
        <f>IF(R1660&gt;0,RANK(R1660,(N1660:P1660,Q1660:AL1660)),0)</f>
        <v>0</v>
      </c>
      <c r="AP1660" s="7">
        <f>IF(S1660&gt;0,RANK(S1660,(N1660:P1660,Q1660:AL1660)),0)</f>
        <v>0</v>
      </c>
      <c r="AQ1660" s="7">
        <f>IF(T1660&gt;0,RANK(T1660,(N1660:P1660,Q1660:AL1660)),0)</f>
        <v>0</v>
      </c>
      <c r="AR1660" s="2">
        <f t="shared" si="642"/>
        <v>5.0405687769667041E-3</v>
      </c>
      <c r="AS1660" s="2">
        <f t="shared" si="643"/>
        <v>0</v>
      </c>
      <c r="AT1660" s="2">
        <f t="shared" si="644"/>
        <v>0</v>
      </c>
      <c r="AU1660" s="2">
        <f t="shared" si="645"/>
        <v>0</v>
      </c>
      <c r="AW1660" t="s">
        <v>848</v>
      </c>
      <c r="AX1660" t="s">
        <v>2939</v>
      </c>
      <c r="BA1660" s="127">
        <v>29</v>
      </c>
      <c r="BB1660" s="130"/>
      <c r="BC1660" s="127">
        <v>29</v>
      </c>
      <c r="BE1660" s="7" t="s">
        <v>2095</v>
      </c>
    </row>
    <row r="1661" spans="1:57" collapsed="1" x14ac:dyDescent="0.2">
      <c r="A1661" t="s">
        <v>2938</v>
      </c>
      <c r="B1661" t="s">
        <v>566</v>
      </c>
      <c r="C1661" s="1">
        <f t="shared" si="636"/>
        <v>2391565</v>
      </c>
      <c r="D1661" s="7">
        <f>IF(C1661&gt;0,RANK(N1661,(N1661:P1661,Q1661:AL1661),0))</f>
        <v>1</v>
      </c>
      <c r="E1661" s="7">
        <f>IF(C1661&gt;0,RANK(O1661,(N1661:P1661,Q1661:AL1661)),0)</f>
        <v>2</v>
      </c>
      <c r="F1661" s="7">
        <f>IF(C1661&gt;0,RANK(P1661,(N1661:P1661,Q1661:AL1661)),0)</f>
        <v>3</v>
      </c>
      <c r="G1661" s="1">
        <f t="shared" si="637"/>
        <v>242714</v>
      </c>
      <c r="H1661" s="2">
        <f t="shared" si="624"/>
        <v>0.10148751967853686</v>
      </c>
      <c r="I1661" s="2"/>
      <c r="J1661" s="2">
        <f t="shared" si="638"/>
        <v>0.44066249506076566</v>
      </c>
      <c r="K1661" s="2">
        <f t="shared" si="639"/>
        <v>0.33917497538222879</v>
      </c>
      <c r="L1661" s="2">
        <f t="shared" si="640"/>
        <v>0.2169044119645504</v>
      </c>
      <c r="M1661" s="2">
        <f t="shared" si="641"/>
        <v>3.2581175924552008E-3</v>
      </c>
      <c r="N1661" s="1">
        <f>SUM(N1546:N1660)</f>
        <v>1053873</v>
      </c>
      <c r="O1661" s="1">
        <f>SUM(O1546:O1660)</f>
        <v>811159</v>
      </c>
      <c r="P1661" s="1">
        <f>SUM(P1546:P1660)</f>
        <v>518741</v>
      </c>
      <c r="Q1661" s="1">
        <f>SUM(Q1546:Q1660)</f>
        <v>7497</v>
      </c>
      <c r="R1661" s="3">
        <v>180</v>
      </c>
      <c r="S1661" s="3">
        <v>17</v>
      </c>
      <c r="T1661" s="3"/>
      <c r="U1661" s="3">
        <v>64</v>
      </c>
      <c r="V1661" s="3">
        <v>12</v>
      </c>
      <c r="W1661" s="3">
        <v>13</v>
      </c>
      <c r="X1661" s="3">
        <v>6</v>
      </c>
      <c r="Y1661" s="3">
        <v>3</v>
      </c>
      <c r="AN1661" s="7">
        <f>IF(Q1661&gt;0,RANK(Q1661,(N1661:P1661,Q1661:AL1661)),0)</f>
        <v>4</v>
      </c>
      <c r="AO1661" s="7">
        <f>IF(R1661&gt;0,RANK(R1661,(N1661:P1661,Q1661:AL1661)),0)</f>
        <v>5</v>
      </c>
      <c r="AP1661" s="7">
        <f>IF(S1661&gt;0,RANK(S1661,(N1661:P1661,Q1661:AL1661)),0)</f>
        <v>7</v>
      </c>
      <c r="AQ1661" s="7">
        <f>IF(T1661&gt;0,RANK(T1661,(N1661:P1661,Q1661:AL1661)),0)</f>
        <v>0</v>
      </c>
      <c r="AR1661" s="2">
        <f t="shared" si="642"/>
        <v>3.1347674012623533E-3</v>
      </c>
      <c r="AS1661" s="2">
        <f t="shared" si="643"/>
        <v>7.5264523439672347E-5</v>
      </c>
      <c r="AT1661" s="2">
        <f t="shared" si="644"/>
        <v>7.1083161026357215E-6</v>
      </c>
      <c r="AU1661" s="2">
        <f t="shared" si="645"/>
        <v>0</v>
      </c>
      <c r="AW1661" t="s">
        <v>2938</v>
      </c>
      <c r="AX1661" t="s">
        <v>566</v>
      </c>
      <c r="BA1661" s="127"/>
      <c r="BB1661" s="130"/>
    </row>
    <row r="1662" spans="1:57" x14ac:dyDescent="0.2">
      <c r="C1662" s="1"/>
      <c r="E1662" s="7"/>
      <c r="F1662" s="7"/>
      <c r="I1662" s="2"/>
      <c r="AN1662" s="7"/>
      <c r="AO1662" s="7"/>
      <c r="AP1662" s="7"/>
      <c r="AQ1662" s="7"/>
      <c r="BA1662" s="127">
        <v>30</v>
      </c>
      <c r="BB1662" s="130">
        <v>1</v>
      </c>
      <c r="BC1662" s="131">
        <f t="shared" ref="BC1662:BC1717" si="646">BA1662*1000+BB1662</f>
        <v>30001</v>
      </c>
      <c r="BE1662" s="7" t="s">
        <v>3271</v>
      </c>
    </row>
    <row r="1663" spans="1:57" hidden="1" outlineLevel="1" x14ac:dyDescent="0.2">
      <c r="A1663" t="s">
        <v>2814</v>
      </c>
      <c r="B1663" t="s">
        <v>2503</v>
      </c>
      <c r="C1663" s="1">
        <f t="shared" ref="C1663:C1694" si="647">SUM(N1663:AL1663)</f>
        <v>4160</v>
      </c>
      <c r="D1663" s="7">
        <f>RANK(N1663,(N1663:P1663,Q1663:AL1663))</f>
        <v>3</v>
      </c>
      <c r="E1663" s="7">
        <f>RANK(O1663,(N1663:P1663,Q1663:AL1663))</f>
        <v>1</v>
      </c>
      <c r="F1663" s="7">
        <f>IF(P1663&gt;0,RANK(P1663,(N1663:P1663,Q1663:AL1663)),0)</f>
        <v>2</v>
      </c>
      <c r="G1663" s="1">
        <f t="shared" ref="G1663:G1694" si="648">MAX(N1663:P1663)-LARGE(N1663:P1663,2)</f>
        <v>544</v>
      </c>
      <c r="H1663" s="2">
        <f t="shared" si="624"/>
        <v>0.13076923076923078</v>
      </c>
      <c r="I1663" s="2"/>
      <c r="J1663" s="2">
        <f t="shared" ref="J1663:J1694" si="649">IF($C1663=0,"-",N1663/$C1663)</f>
        <v>0.2639423076923077</v>
      </c>
      <c r="K1663" s="2">
        <f t="shared" ref="K1663:K1694" si="650">IF($C1663=0,"-",O1663/$C1663)</f>
        <v>0.41971153846153847</v>
      </c>
      <c r="L1663" s="2">
        <f t="shared" ref="L1663:L1694" si="651">IF($C1663=0,"-",P1663/$C1663)</f>
        <v>0.28894230769230766</v>
      </c>
      <c r="M1663" s="2">
        <f t="shared" ref="M1663:M1694" si="652">IF(C1663=0,"-",(1-J1663-K1663-L1663))</f>
        <v>2.7403846153846112E-2</v>
      </c>
      <c r="N1663" s="1">
        <v>1098</v>
      </c>
      <c r="O1663" s="1">
        <v>1746</v>
      </c>
      <c r="P1663" s="1">
        <v>1202</v>
      </c>
      <c r="Q1663" s="1">
        <v>11</v>
      </c>
      <c r="R1663" s="1">
        <v>103</v>
      </c>
      <c r="AN1663" s="7">
        <f>IF(Q1663&gt;0,RANK(Q1663,(N1663:P1663,Q1663:AL1663)),0)</f>
        <v>5</v>
      </c>
      <c r="AO1663" s="7">
        <f>IF(R1663&gt;0,RANK(R1663,(N1663:P1663,Q1663:AL1663)),0)</f>
        <v>4</v>
      </c>
      <c r="AP1663" s="7">
        <f>IF(S1663&gt;0,RANK(S1663,(N1663:P1663,Q1663:AL1663)),0)</f>
        <v>0</v>
      </c>
      <c r="AQ1663" s="7">
        <f>IF(T1663&gt;0,RANK(T1663,(N1663:P1663,Q1663:AL1663)),0)</f>
        <v>0</v>
      </c>
      <c r="AR1663" s="2">
        <f t="shared" ref="AR1663:AR1694" si="653">IF($C1663=0,"-",Q1663/$C1663)</f>
        <v>2.6442307692307694E-3</v>
      </c>
      <c r="AS1663" s="2">
        <f t="shared" ref="AS1663:AS1694" si="654">IF($C1663=0,"-",R1663/$C1663)</f>
        <v>2.4759615384615383E-2</v>
      </c>
      <c r="AT1663" s="2">
        <f t="shared" ref="AT1663:AT1694" si="655">IF($C1663=0,"-",S1663/$C1663)</f>
        <v>0</v>
      </c>
      <c r="AU1663" s="2">
        <f t="shared" ref="AU1663:AU1694" si="656">IF($C1663=0,"-",T1663/$C1663)</f>
        <v>0</v>
      </c>
      <c r="AW1663" t="s">
        <v>2814</v>
      </c>
      <c r="AX1663" t="s">
        <v>2503</v>
      </c>
      <c r="BA1663" s="127">
        <v>30</v>
      </c>
      <c r="BB1663" s="130">
        <v>3</v>
      </c>
      <c r="BC1663" s="131">
        <f t="shared" si="646"/>
        <v>30003</v>
      </c>
      <c r="BE1663" s="7" t="s">
        <v>3271</v>
      </c>
    </row>
    <row r="1664" spans="1:57" hidden="1" outlineLevel="1" x14ac:dyDescent="0.2">
      <c r="A1664" t="s">
        <v>2815</v>
      </c>
      <c r="B1664" t="s">
        <v>2503</v>
      </c>
      <c r="C1664" s="1">
        <f t="shared" si="647"/>
        <v>4394</v>
      </c>
      <c r="D1664" s="7">
        <f>RANK(N1664,(N1664:P1664,Q1664:AL1664))</f>
        <v>1</v>
      </c>
      <c r="E1664" s="7">
        <f>RANK(O1664,(N1664:P1664,Q1664:AL1664))</f>
        <v>2</v>
      </c>
      <c r="F1664" s="7">
        <f>IF(P1664&gt;0,RANK(P1664,(N1664:P1664,Q1664:AL1664)),0)</f>
        <v>3</v>
      </c>
      <c r="G1664" s="1">
        <f t="shared" si="648"/>
        <v>777</v>
      </c>
      <c r="H1664" s="2">
        <f t="shared" si="624"/>
        <v>0.17683204369594901</v>
      </c>
      <c r="I1664" s="2"/>
      <c r="J1664" s="2">
        <f t="shared" si="649"/>
        <v>0.49021392808375058</v>
      </c>
      <c r="K1664" s="2">
        <f t="shared" si="650"/>
        <v>0.31338188438780157</v>
      </c>
      <c r="L1664" s="2">
        <f t="shared" si="651"/>
        <v>0.19116977696859352</v>
      </c>
      <c r="M1664" s="2">
        <f t="shared" si="652"/>
        <v>5.23441055985438E-3</v>
      </c>
      <c r="N1664" s="1">
        <v>2154</v>
      </c>
      <c r="O1664" s="1">
        <v>1377</v>
      </c>
      <c r="P1664" s="1">
        <v>840</v>
      </c>
      <c r="Q1664" s="1">
        <v>11</v>
      </c>
      <c r="R1664" s="1">
        <v>12</v>
      </c>
      <c r="AN1664" s="7">
        <f>IF(Q1664&gt;0,RANK(Q1664,(N1664:P1664,Q1664:AL1664)),0)</f>
        <v>5</v>
      </c>
      <c r="AO1664" s="7">
        <f>IF(R1664&gt;0,RANK(R1664,(N1664:P1664,Q1664:AL1664)),0)</f>
        <v>4</v>
      </c>
      <c r="AP1664" s="7">
        <f>IF(S1664&gt;0,RANK(S1664,(N1664:P1664,Q1664:AL1664)),0)</f>
        <v>0</v>
      </c>
      <c r="AQ1664" s="7">
        <f>IF(T1664&gt;0,RANK(T1664,(N1664:P1664,Q1664:AL1664)),0)</f>
        <v>0</v>
      </c>
      <c r="AR1664" s="2">
        <f t="shared" si="653"/>
        <v>2.5034137460172965E-3</v>
      </c>
      <c r="AS1664" s="2">
        <f t="shared" si="654"/>
        <v>2.7309968138370506E-3</v>
      </c>
      <c r="AT1664" s="2">
        <f t="shared" si="655"/>
        <v>0</v>
      </c>
      <c r="AU1664" s="2">
        <f t="shared" si="656"/>
        <v>0</v>
      </c>
      <c r="AW1664" t="s">
        <v>2815</v>
      </c>
      <c r="AX1664" t="s">
        <v>2503</v>
      </c>
      <c r="BA1664" s="127">
        <v>30</v>
      </c>
      <c r="BB1664" s="130">
        <v>5</v>
      </c>
      <c r="BC1664" s="131">
        <f t="shared" si="646"/>
        <v>30005</v>
      </c>
      <c r="BE1664" s="7" t="s">
        <v>3271</v>
      </c>
    </row>
    <row r="1665" spans="1:57" hidden="1" outlineLevel="1" x14ac:dyDescent="0.2">
      <c r="A1665" t="s">
        <v>1300</v>
      </c>
      <c r="B1665" t="s">
        <v>2503</v>
      </c>
      <c r="C1665" s="1">
        <f t="shared" si="647"/>
        <v>3046</v>
      </c>
      <c r="D1665" s="7">
        <f>RANK(N1665,(N1665:P1665,Q1665:AL1665))</f>
        <v>1</v>
      </c>
      <c r="E1665" s="7">
        <f>RANK(O1665,(N1665:P1665,Q1665:AL1665))</f>
        <v>2</v>
      </c>
      <c r="F1665" s="7">
        <f>IF(P1665&gt;0,RANK(P1665,(N1665:P1665,Q1665:AL1665)),0)</f>
        <v>3</v>
      </c>
      <c r="G1665" s="1">
        <f t="shared" si="648"/>
        <v>384</v>
      </c>
      <c r="H1665" s="2">
        <f t="shared" si="624"/>
        <v>0.12606697307944845</v>
      </c>
      <c r="I1665" s="2"/>
      <c r="J1665" s="2">
        <f t="shared" si="649"/>
        <v>0.44484569927774131</v>
      </c>
      <c r="K1665" s="2">
        <f t="shared" si="650"/>
        <v>0.31877872619829284</v>
      </c>
      <c r="L1665" s="2">
        <f t="shared" si="651"/>
        <v>0.22948128693368353</v>
      </c>
      <c r="M1665" s="2">
        <f t="shared" si="652"/>
        <v>6.894287590282322E-3</v>
      </c>
      <c r="N1665" s="1">
        <v>1355</v>
      </c>
      <c r="O1665" s="1">
        <v>971</v>
      </c>
      <c r="P1665" s="1">
        <v>699</v>
      </c>
      <c r="Q1665" s="1">
        <v>6</v>
      </c>
      <c r="R1665" s="1">
        <v>15</v>
      </c>
      <c r="AN1665" s="7">
        <f>IF(Q1665&gt;0,RANK(Q1665,(N1665:P1665,Q1665:AL1665)),0)</f>
        <v>5</v>
      </c>
      <c r="AO1665" s="7">
        <f>IF(R1665&gt;0,RANK(R1665,(N1665:P1665,Q1665:AL1665)),0)</f>
        <v>4</v>
      </c>
      <c r="AP1665" s="7">
        <f>IF(S1665&gt;0,RANK(S1665,(N1665:P1665,Q1665:AL1665)),0)</f>
        <v>0</v>
      </c>
      <c r="AQ1665" s="7">
        <f>IF(T1665&gt;0,RANK(T1665,(N1665:P1665,Q1665:AL1665)),0)</f>
        <v>0</v>
      </c>
      <c r="AR1665" s="2">
        <f t="shared" si="653"/>
        <v>1.969796454366382E-3</v>
      </c>
      <c r="AS1665" s="2">
        <f t="shared" si="654"/>
        <v>4.9244911359159552E-3</v>
      </c>
      <c r="AT1665" s="2">
        <f t="shared" si="655"/>
        <v>0</v>
      </c>
      <c r="AU1665" s="2">
        <f t="shared" si="656"/>
        <v>0</v>
      </c>
      <c r="AW1665" t="s">
        <v>1300</v>
      </c>
      <c r="AX1665" t="s">
        <v>2503</v>
      </c>
      <c r="BA1665" s="127">
        <v>30</v>
      </c>
      <c r="BB1665" s="130">
        <v>7</v>
      </c>
      <c r="BC1665" s="131">
        <f t="shared" si="646"/>
        <v>30007</v>
      </c>
      <c r="BE1665" s="7" t="s">
        <v>3271</v>
      </c>
    </row>
    <row r="1666" spans="1:57" hidden="1" outlineLevel="1" x14ac:dyDescent="0.2">
      <c r="A1666" t="s">
        <v>2465</v>
      </c>
      <c r="B1666" t="s">
        <v>2503</v>
      </c>
      <c r="C1666" s="1">
        <f t="shared" si="647"/>
        <v>1842</v>
      </c>
      <c r="D1666" s="7">
        <f>RANK(N1666,(N1666:P1666,Q1666:AL1666))</f>
        <v>3</v>
      </c>
      <c r="E1666" s="7">
        <f>RANK(O1666,(N1666:P1666,Q1666:AL1666))</f>
        <v>1</v>
      </c>
      <c r="F1666" s="7">
        <f>IF(P1666&gt;0,RANK(P1666,(N1666:P1666,Q1666:AL1666)),0)</f>
        <v>2</v>
      </c>
      <c r="G1666" s="1">
        <f t="shared" si="648"/>
        <v>325</v>
      </c>
      <c r="H1666" s="2">
        <f t="shared" si="624"/>
        <v>0.1764386536373507</v>
      </c>
      <c r="I1666" s="2"/>
      <c r="J1666" s="2">
        <f t="shared" si="649"/>
        <v>0.26655808903365907</v>
      </c>
      <c r="K1666" s="2">
        <f t="shared" si="650"/>
        <v>0.45059717698154178</v>
      </c>
      <c r="L1666" s="2">
        <f t="shared" si="651"/>
        <v>0.27415852334419111</v>
      </c>
      <c r="M1666" s="2">
        <f t="shared" si="652"/>
        <v>8.6862106406080386E-3</v>
      </c>
      <c r="N1666" s="1">
        <v>491</v>
      </c>
      <c r="O1666" s="1">
        <v>830</v>
      </c>
      <c r="P1666" s="1">
        <v>505</v>
      </c>
      <c r="Q1666" s="1">
        <v>7</v>
      </c>
      <c r="R1666" s="1">
        <v>9</v>
      </c>
      <c r="AN1666" s="7">
        <f>IF(Q1666&gt;0,RANK(Q1666,(N1666:P1666,Q1666:AL1666)),0)</f>
        <v>5</v>
      </c>
      <c r="AO1666" s="7">
        <f>IF(R1666&gt;0,RANK(R1666,(N1666:P1666,Q1666:AL1666)),0)</f>
        <v>4</v>
      </c>
      <c r="AP1666" s="7">
        <f>IF(S1666&gt;0,RANK(S1666,(N1666:P1666,Q1666:AL1666)),0)</f>
        <v>0</v>
      </c>
      <c r="AQ1666" s="7">
        <f>IF(T1666&gt;0,RANK(T1666,(N1666:P1666,Q1666:AL1666)),0)</f>
        <v>0</v>
      </c>
      <c r="AR1666" s="2">
        <f t="shared" si="653"/>
        <v>3.8002171552660152E-3</v>
      </c>
      <c r="AS1666" s="2">
        <f t="shared" si="654"/>
        <v>4.8859934853420191E-3</v>
      </c>
      <c r="AT1666" s="2">
        <f t="shared" si="655"/>
        <v>0</v>
      </c>
      <c r="AU1666" s="2">
        <f t="shared" si="656"/>
        <v>0</v>
      </c>
      <c r="AW1666" t="s">
        <v>2465</v>
      </c>
      <c r="AX1666" t="s">
        <v>2503</v>
      </c>
      <c r="BA1666" s="127">
        <v>30</v>
      </c>
      <c r="BB1666" s="130">
        <v>9</v>
      </c>
      <c r="BC1666" s="131">
        <f t="shared" si="646"/>
        <v>30009</v>
      </c>
      <c r="BE1666" s="7" t="s">
        <v>3271</v>
      </c>
    </row>
    <row r="1667" spans="1:57" hidden="1" outlineLevel="1" x14ac:dyDescent="0.2">
      <c r="A1667" t="s">
        <v>517</v>
      </c>
      <c r="B1667" t="s">
        <v>2503</v>
      </c>
      <c r="C1667" s="1">
        <f t="shared" si="647"/>
        <v>4620</v>
      </c>
      <c r="D1667" s="7">
        <f>RANK(N1667,(N1667:P1667,Q1667:AL1667))</f>
        <v>2</v>
      </c>
      <c r="E1667" s="7">
        <f>RANK(O1667,(N1667:P1667,Q1667:AL1667))</f>
        <v>1</v>
      </c>
      <c r="F1667" s="7">
        <f>IF(P1667&gt;0,RANK(P1667,(N1667:P1667,Q1667:AL1667)),0)</f>
        <v>3</v>
      </c>
      <c r="G1667" s="1">
        <f t="shared" si="648"/>
        <v>13</v>
      </c>
      <c r="H1667" s="2">
        <f t="shared" si="624"/>
        <v>2.8138528138528141E-3</v>
      </c>
      <c r="I1667" s="2"/>
      <c r="J1667" s="2">
        <f t="shared" si="649"/>
        <v>0.33528138528138529</v>
      </c>
      <c r="K1667" s="2">
        <f t="shared" si="650"/>
        <v>0.33809523809523812</v>
      </c>
      <c r="L1667" s="2">
        <f t="shared" si="651"/>
        <v>0.32077922077922078</v>
      </c>
      <c r="M1667" s="2">
        <f t="shared" si="652"/>
        <v>5.8441558441558183E-3</v>
      </c>
      <c r="N1667" s="1">
        <v>1549</v>
      </c>
      <c r="O1667" s="1">
        <v>1562</v>
      </c>
      <c r="P1667" s="1">
        <v>1482</v>
      </c>
      <c r="Q1667" s="1">
        <v>8</v>
      </c>
      <c r="R1667" s="1">
        <v>19</v>
      </c>
      <c r="AN1667" s="7">
        <f>IF(Q1667&gt;0,RANK(Q1667,(N1667:P1667,Q1667:AL1667)),0)</f>
        <v>5</v>
      </c>
      <c r="AO1667" s="7">
        <f>IF(R1667&gt;0,RANK(R1667,(N1667:P1667,Q1667:AL1667)),0)</f>
        <v>4</v>
      </c>
      <c r="AP1667" s="7">
        <f>IF(S1667&gt;0,RANK(S1667,(N1667:P1667,Q1667:AL1667)),0)</f>
        <v>0</v>
      </c>
      <c r="AQ1667" s="7">
        <f>IF(T1667&gt;0,RANK(T1667,(N1667:P1667,Q1667:AL1667)),0)</f>
        <v>0</v>
      </c>
      <c r="AR1667" s="2">
        <f t="shared" si="653"/>
        <v>1.7316017316017316E-3</v>
      </c>
      <c r="AS1667" s="2">
        <f t="shared" si="654"/>
        <v>4.1125541125541128E-3</v>
      </c>
      <c r="AT1667" s="2">
        <f t="shared" si="655"/>
        <v>0</v>
      </c>
      <c r="AU1667" s="2">
        <f t="shared" si="656"/>
        <v>0</v>
      </c>
      <c r="AW1667" t="s">
        <v>517</v>
      </c>
      <c r="AX1667" t="s">
        <v>2503</v>
      </c>
      <c r="BA1667" s="127">
        <v>30</v>
      </c>
      <c r="BB1667" s="130">
        <v>11</v>
      </c>
      <c r="BC1667" s="131">
        <f t="shared" si="646"/>
        <v>30011</v>
      </c>
      <c r="BE1667" s="7" t="s">
        <v>3271</v>
      </c>
    </row>
    <row r="1668" spans="1:57" hidden="1" outlineLevel="1" x14ac:dyDescent="0.2">
      <c r="A1668" t="s">
        <v>218</v>
      </c>
      <c r="B1668" t="s">
        <v>2503</v>
      </c>
      <c r="C1668" s="1">
        <f t="shared" si="647"/>
        <v>874</v>
      </c>
      <c r="D1668" s="7">
        <f>RANK(N1668,(N1668:P1668,Q1668:AL1668))</f>
        <v>3</v>
      </c>
      <c r="E1668" s="7">
        <f>RANK(O1668,(N1668:P1668,Q1668:AL1668))</f>
        <v>1</v>
      </c>
      <c r="F1668" s="7">
        <f>IF(P1668&gt;0,RANK(P1668,(N1668:P1668,Q1668:AL1668)),0)</f>
        <v>2</v>
      </c>
      <c r="G1668" s="1">
        <f t="shared" si="648"/>
        <v>277</v>
      </c>
      <c r="H1668" s="2">
        <f t="shared" si="624"/>
        <v>0.31693363844393591</v>
      </c>
      <c r="I1668" s="2"/>
      <c r="J1668" s="2">
        <f t="shared" si="649"/>
        <v>0.17620137299771166</v>
      </c>
      <c r="K1668" s="2">
        <f t="shared" si="650"/>
        <v>0.56864988558352403</v>
      </c>
      <c r="L1668" s="2">
        <f t="shared" si="651"/>
        <v>0.25171624713958812</v>
      </c>
      <c r="M1668" s="2">
        <f t="shared" si="652"/>
        <v>3.4324942791761903E-3</v>
      </c>
      <c r="N1668" s="1">
        <v>154</v>
      </c>
      <c r="O1668" s="1">
        <v>497</v>
      </c>
      <c r="P1668" s="1">
        <v>220</v>
      </c>
      <c r="Q1668" s="1">
        <v>1</v>
      </c>
      <c r="R1668" s="1">
        <v>2</v>
      </c>
      <c r="AN1668" s="7">
        <f>IF(Q1668&gt;0,RANK(Q1668,(N1668:P1668,Q1668:AL1668)),0)</f>
        <v>5</v>
      </c>
      <c r="AO1668" s="7">
        <f>IF(R1668&gt;0,RANK(R1668,(N1668:P1668,Q1668:AL1668)),0)</f>
        <v>4</v>
      </c>
      <c r="AP1668" s="7">
        <f>IF(S1668&gt;0,RANK(S1668,(N1668:P1668,Q1668:AL1668)),0)</f>
        <v>0</v>
      </c>
      <c r="AQ1668" s="7">
        <f>IF(T1668&gt;0,RANK(T1668,(N1668:P1668,Q1668:AL1668)),0)</f>
        <v>0</v>
      </c>
      <c r="AR1668" s="2">
        <f t="shared" si="653"/>
        <v>1.1441647597254005E-3</v>
      </c>
      <c r="AS1668" s="2">
        <f t="shared" si="654"/>
        <v>2.2883295194508009E-3</v>
      </c>
      <c r="AT1668" s="2">
        <f t="shared" si="655"/>
        <v>0</v>
      </c>
      <c r="AU1668" s="2">
        <f t="shared" si="656"/>
        <v>0</v>
      </c>
      <c r="AW1668" t="s">
        <v>218</v>
      </c>
      <c r="AX1668" t="s">
        <v>2503</v>
      </c>
      <c r="BA1668" s="127">
        <v>30</v>
      </c>
      <c r="BB1668" s="130">
        <v>13</v>
      </c>
      <c r="BC1668" s="131">
        <f t="shared" si="646"/>
        <v>30013</v>
      </c>
      <c r="BE1668" s="7" t="s">
        <v>3271</v>
      </c>
    </row>
    <row r="1669" spans="1:57" hidden="1" outlineLevel="1" x14ac:dyDescent="0.2">
      <c r="A1669" t="s">
        <v>1572</v>
      </c>
      <c r="B1669" t="s">
        <v>2503</v>
      </c>
      <c r="C1669" s="1">
        <f t="shared" si="647"/>
        <v>36578</v>
      </c>
      <c r="D1669" s="7">
        <f>RANK(N1669,(N1669:P1669,Q1669:AL1669))</f>
        <v>1</v>
      </c>
      <c r="E1669" s="7">
        <f>RANK(O1669,(N1669:P1669,Q1669:AL1669))</f>
        <v>2</v>
      </c>
      <c r="F1669" s="7">
        <f>IF(P1669&gt;0,RANK(P1669,(N1669:P1669,Q1669:AL1669)),0)</f>
        <v>3</v>
      </c>
      <c r="G1669" s="1">
        <f t="shared" si="648"/>
        <v>2225</v>
      </c>
      <c r="H1669" s="2">
        <f t="shared" ref="H1669:H1719" si="657">G1669/C1669</f>
        <v>6.0828913554595659E-2</v>
      </c>
      <c r="I1669" s="2"/>
      <c r="J1669" s="2">
        <f t="shared" si="649"/>
        <v>0.40240034993712065</v>
      </c>
      <c r="K1669" s="2">
        <f t="shared" si="650"/>
        <v>0.34157143638252502</v>
      </c>
      <c r="L1669" s="2">
        <f t="shared" si="651"/>
        <v>0.2501777024440921</v>
      </c>
      <c r="M1669" s="2">
        <f t="shared" si="652"/>
        <v>5.8505112362621792E-3</v>
      </c>
      <c r="N1669" s="1">
        <v>14719</v>
      </c>
      <c r="O1669" s="1">
        <v>12494</v>
      </c>
      <c r="P1669" s="1">
        <v>9151</v>
      </c>
      <c r="Q1669" s="1">
        <v>60</v>
      </c>
      <c r="R1669" s="1">
        <v>154</v>
      </c>
      <c r="AN1669" s="7">
        <f>IF(Q1669&gt;0,RANK(Q1669,(N1669:P1669,Q1669:AL1669)),0)</f>
        <v>5</v>
      </c>
      <c r="AO1669" s="7">
        <f>IF(R1669&gt;0,RANK(R1669,(N1669:P1669,Q1669:AL1669)),0)</f>
        <v>4</v>
      </c>
      <c r="AP1669" s="7">
        <f>IF(S1669&gt;0,RANK(S1669,(N1669:P1669,Q1669:AL1669)),0)</f>
        <v>0</v>
      </c>
      <c r="AQ1669" s="7">
        <f>IF(T1669&gt;0,RANK(T1669,(N1669:P1669,Q1669:AL1669)),0)</f>
        <v>0</v>
      </c>
      <c r="AR1669" s="2">
        <f t="shared" si="653"/>
        <v>1.6403302531576357E-3</v>
      </c>
      <c r="AS1669" s="2">
        <f t="shared" si="654"/>
        <v>4.2101809831045986E-3</v>
      </c>
      <c r="AT1669" s="2">
        <f t="shared" si="655"/>
        <v>0</v>
      </c>
      <c r="AU1669" s="2">
        <f t="shared" si="656"/>
        <v>0</v>
      </c>
      <c r="AW1669" t="s">
        <v>1572</v>
      </c>
      <c r="AX1669" t="s">
        <v>2503</v>
      </c>
      <c r="BA1669" s="127">
        <v>30</v>
      </c>
      <c r="BB1669" s="130">
        <v>15</v>
      </c>
      <c r="BC1669" s="131">
        <f t="shared" si="646"/>
        <v>30015</v>
      </c>
      <c r="BE1669" s="7" t="s">
        <v>3271</v>
      </c>
    </row>
    <row r="1670" spans="1:57" hidden="1" outlineLevel="1" x14ac:dyDescent="0.2">
      <c r="A1670" t="s">
        <v>389</v>
      </c>
      <c r="B1670" t="s">
        <v>2503</v>
      </c>
      <c r="C1670" s="1">
        <f t="shared" si="647"/>
        <v>3236</v>
      </c>
      <c r="D1670" s="7">
        <f>RANK(N1670,(N1670:P1670,Q1670:AL1670))</f>
        <v>2</v>
      </c>
      <c r="E1670" s="7">
        <f>RANK(O1670,(N1670:P1670,Q1670:AL1670))</f>
        <v>1</v>
      </c>
      <c r="F1670" s="7">
        <f>IF(P1670&gt;0,RANK(P1670,(N1670:P1670,Q1670:AL1670)),0)</f>
        <v>3</v>
      </c>
      <c r="G1670" s="1">
        <f t="shared" si="648"/>
        <v>421</v>
      </c>
      <c r="H1670" s="2">
        <f t="shared" si="657"/>
        <v>0.13009888751545118</v>
      </c>
      <c r="I1670" s="2"/>
      <c r="J1670" s="2">
        <f t="shared" si="649"/>
        <v>0.29635352286773797</v>
      </c>
      <c r="K1670" s="2">
        <f t="shared" si="650"/>
        <v>0.4264524103831891</v>
      </c>
      <c r="L1670" s="2">
        <f t="shared" si="651"/>
        <v>0.26885043263288011</v>
      </c>
      <c r="M1670" s="2">
        <f t="shared" si="652"/>
        <v>8.3436341161928218E-3</v>
      </c>
      <c r="N1670" s="1">
        <v>959</v>
      </c>
      <c r="O1670" s="1">
        <v>1380</v>
      </c>
      <c r="P1670" s="1">
        <v>870</v>
      </c>
      <c r="Q1670" s="1">
        <v>9</v>
      </c>
      <c r="R1670" s="1">
        <v>18</v>
      </c>
      <c r="AN1670" s="7">
        <f>IF(Q1670&gt;0,RANK(Q1670,(N1670:P1670,Q1670:AL1670)),0)</f>
        <v>5</v>
      </c>
      <c r="AO1670" s="7">
        <f>IF(R1670&gt;0,RANK(R1670,(N1670:P1670,Q1670:AL1670)),0)</f>
        <v>4</v>
      </c>
      <c r="AP1670" s="7">
        <f>IF(S1670&gt;0,RANK(S1670,(N1670:P1670,Q1670:AL1670)),0)</f>
        <v>0</v>
      </c>
      <c r="AQ1670" s="7">
        <f>IF(T1670&gt;0,RANK(T1670,(N1670:P1670,Q1670:AL1670)),0)</f>
        <v>0</v>
      </c>
      <c r="AR1670" s="2">
        <f t="shared" si="653"/>
        <v>2.781211372064277E-3</v>
      </c>
      <c r="AS1670" s="2">
        <f t="shared" si="654"/>
        <v>5.5624227441285539E-3</v>
      </c>
      <c r="AT1670" s="2">
        <f t="shared" si="655"/>
        <v>0</v>
      </c>
      <c r="AU1670" s="2">
        <f t="shared" si="656"/>
        <v>0</v>
      </c>
      <c r="AW1670" t="s">
        <v>389</v>
      </c>
      <c r="AX1670" t="s">
        <v>2503</v>
      </c>
      <c r="BA1670" s="127">
        <v>30</v>
      </c>
      <c r="BB1670" s="130">
        <v>17</v>
      </c>
      <c r="BC1670" s="131">
        <f t="shared" si="646"/>
        <v>30017</v>
      </c>
      <c r="BE1670" s="7" t="s">
        <v>3271</v>
      </c>
    </row>
    <row r="1671" spans="1:57" hidden="1" outlineLevel="1" x14ac:dyDescent="0.2">
      <c r="A1671" t="s">
        <v>1702</v>
      </c>
      <c r="B1671" t="s">
        <v>2503</v>
      </c>
      <c r="C1671" s="1">
        <f t="shared" si="647"/>
        <v>5611</v>
      </c>
      <c r="D1671" s="7">
        <f>RANK(N1671,(N1671:P1671,Q1671:AL1671))</f>
        <v>2</v>
      </c>
      <c r="E1671" s="7">
        <f>RANK(O1671,(N1671:P1671,Q1671:AL1671))</f>
        <v>1</v>
      </c>
      <c r="F1671" s="7">
        <f>IF(P1671&gt;0,RANK(P1671,(N1671:P1671,Q1671:AL1671)),0)</f>
        <v>3</v>
      </c>
      <c r="G1671" s="1">
        <f t="shared" si="648"/>
        <v>137</v>
      </c>
      <c r="H1671" s="2">
        <f t="shared" si="657"/>
        <v>2.4416325075744073E-2</v>
      </c>
      <c r="I1671" s="2"/>
      <c r="J1671" s="2">
        <f t="shared" si="649"/>
        <v>0.35073961860630903</v>
      </c>
      <c r="K1671" s="2">
        <f t="shared" si="650"/>
        <v>0.37515594368205313</v>
      </c>
      <c r="L1671" s="2">
        <f t="shared" si="651"/>
        <v>0.26822313313134916</v>
      </c>
      <c r="M1671" s="2">
        <f t="shared" si="652"/>
        <v>5.8813045802887376E-3</v>
      </c>
      <c r="N1671" s="1">
        <v>1968</v>
      </c>
      <c r="O1671" s="1">
        <v>2105</v>
      </c>
      <c r="P1671" s="1">
        <v>1505</v>
      </c>
      <c r="Q1671" s="1">
        <v>12</v>
      </c>
      <c r="R1671" s="1">
        <v>21</v>
      </c>
      <c r="AN1671" s="7">
        <f>IF(Q1671&gt;0,RANK(Q1671,(N1671:P1671,Q1671:AL1671)),0)</f>
        <v>5</v>
      </c>
      <c r="AO1671" s="7">
        <f>IF(R1671&gt;0,RANK(R1671,(N1671:P1671,Q1671:AL1671)),0)</f>
        <v>4</v>
      </c>
      <c r="AP1671" s="7">
        <f>IF(S1671&gt;0,RANK(S1671,(N1671:P1671,Q1671:AL1671)),0)</f>
        <v>0</v>
      </c>
      <c r="AQ1671" s="7">
        <f>IF(T1671&gt;0,RANK(T1671,(N1671:P1671,Q1671:AL1671)),0)</f>
        <v>0</v>
      </c>
      <c r="AR1671" s="2">
        <f t="shared" si="653"/>
        <v>2.1386562110140795E-3</v>
      </c>
      <c r="AS1671" s="2">
        <f t="shared" si="654"/>
        <v>3.742648369274639E-3</v>
      </c>
      <c r="AT1671" s="2">
        <f t="shared" si="655"/>
        <v>0</v>
      </c>
      <c r="AU1671" s="2">
        <f t="shared" si="656"/>
        <v>0</v>
      </c>
      <c r="AW1671" t="s">
        <v>1702</v>
      </c>
      <c r="AX1671" t="s">
        <v>2503</v>
      </c>
      <c r="BA1671" s="127">
        <v>30</v>
      </c>
      <c r="BB1671" s="130">
        <v>19</v>
      </c>
      <c r="BC1671" s="131">
        <f t="shared" si="646"/>
        <v>30019</v>
      </c>
      <c r="BE1671" s="7" t="s">
        <v>3271</v>
      </c>
    </row>
    <row r="1672" spans="1:57" hidden="1" outlineLevel="1" x14ac:dyDescent="0.2">
      <c r="A1672" t="s">
        <v>1345</v>
      </c>
      <c r="B1672" t="s">
        <v>2503</v>
      </c>
      <c r="C1672" s="1">
        <f t="shared" si="647"/>
        <v>1363</v>
      </c>
      <c r="D1672" s="7">
        <f>RANK(N1672,(N1672:P1672,Q1672:AL1672))</f>
        <v>2</v>
      </c>
      <c r="E1672" s="7">
        <f>RANK(O1672,(N1672:P1672,Q1672:AL1672))</f>
        <v>1</v>
      </c>
      <c r="F1672" s="7">
        <f>IF(P1672&gt;0,RANK(P1672,(N1672:P1672,Q1672:AL1672)),0)</f>
        <v>3</v>
      </c>
      <c r="G1672" s="1">
        <f t="shared" si="648"/>
        <v>39</v>
      </c>
      <c r="H1672" s="2">
        <f t="shared" si="657"/>
        <v>2.8613352898019074E-2</v>
      </c>
      <c r="I1672" s="2"/>
      <c r="J1672" s="2">
        <f t="shared" si="649"/>
        <v>0.33528980190755686</v>
      </c>
      <c r="K1672" s="2">
        <f t="shared" si="650"/>
        <v>0.36390315480557595</v>
      </c>
      <c r="L1672" s="2">
        <f t="shared" si="651"/>
        <v>0.29493763756419661</v>
      </c>
      <c r="M1672" s="2">
        <f t="shared" si="652"/>
        <v>5.8694057226705842E-3</v>
      </c>
      <c r="N1672" s="1">
        <v>457</v>
      </c>
      <c r="O1672" s="1">
        <v>496</v>
      </c>
      <c r="P1672" s="1">
        <v>402</v>
      </c>
      <c r="Q1672" s="1">
        <v>2</v>
      </c>
      <c r="R1672" s="1">
        <v>6</v>
      </c>
      <c r="AN1672" s="7">
        <f>IF(Q1672&gt;0,RANK(Q1672,(N1672:P1672,Q1672:AL1672)),0)</f>
        <v>5</v>
      </c>
      <c r="AO1672" s="7">
        <f>IF(R1672&gt;0,RANK(R1672,(N1672:P1672,Q1672:AL1672)),0)</f>
        <v>4</v>
      </c>
      <c r="AP1672" s="7">
        <f>IF(S1672&gt;0,RANK(S1672,(N1672:P1672,Q1672:AL1672)),0)</f>
        <v>0</v>
      </c>
      <c r="AQ1672" s="7">
        <f>IF(T1672&gt;0,RANK(T1672,(N1672:P1672,Q1672:AL1672)),0)</f>
        <v>0</v>
      </c>
      <c r="AR1672" s="2">
        <f t="shared" si="653"/>
        <v>1.467351430667645E-3</v>
      </c>
      <c r="AS1672" s="2">
        <f t="shared" si="654"/>
        <v>4.4020542920029347E-3</v>
      </c>
      <c r="AT1672" s="2">
        <f t="shared" si="655"/>
        <v>0</v>
      </c>
      <c r="AU1672" s="2">
        <f t="shared" si="656"/>
        <v>0</v>
      </c>
      <c r="AW1672" t="s">
        <v>1345</v>
      </c>
      <c r="AX1672" t="s">
        <v>2503</v>
      </c>
      <c r="BA1672" s="127">
        <v>30</v>
      </c>
      <c r="BB1672" s="130">
        <v>21</v>
      </c>
      <c r="BC1672" s="131">
        <f t="shared" si="646"/>
        <v>30021</v>
      </c>
      <c r="BE1672" s="7" t="s">
        <v>3271</v>
      </c>
    </row>
    <row r="1673" spans="1:57" hidden="1" outlineLevel="1" x14ac:dyDescent="0.2">
      <c r="A1673" t="s">
        <v>2835</v>
      </c>
      <c r="B1673" t="s">
        <v>2503</v>
      </c>
      <c r="C1673" s="1">
        <f t="shared" si="647"/>
        <v>4850</v>
      </c>
      <c r="D1673" s="7">
        <f>RANK(N1673,(N1673:P1673,Q1673:AL1673))</f>
        <v>1</v>
      </c>
      <c r="E1673" s="7">
        <f>RANK(O1673,(N1673:P1673,Q1673:AL1673))</f>
        <v>2</v>
      </c>
      <c r="F1673" s="7">
        <f>IF(P1673&gt;0,RANK(P1673,(N1673:P1673,Q1673:AL1673)),0)</f>
        <v>3</v>
      </c>
      <c r="G1673" s="1">
        <f t="shared" si="648"/>
        <v>106</v>
      </c>
      <c r="H1673" s="2">
        <f t="shared" si="657"/>
        <v>2.1855670103092785E-2</v>
      </c>
      <c r="I1673" s="2"/>
      <c r="J1673" s="2">
        <f t="shared" si="649"/>
        <v>0.36804123711340209</v>
      </c>
      <c r="K1673" s="2">
        <f t="shared" si="650"/>
        <v>0.34618556701030928</v>
      </c>
      <c r="L1673" s="2">
        <f t="shared" si="651"/>
        <v>0.28247422680412371</v>
      </c>
      <c r="M1673" s="2">
        <f t="shared" si="652"/>
        <v>3.2989690721649256E-3</v>
      </c>
      <c r="N1673" s="1">
        <v>1785</v>
      </c>
      <c r="O1673" s="1">
        <v>1679</v>
      </c>
      <c r="P1673" s="1">
        <v>1370</v>
      </c>
      <c r="Q1673" s="1">
        <v>6</v>
      </c>
      <c r="R1673" s="1">
        <v>10</v>
      </c>
      <c r="AN1673" s="7">
        <f>IF(Q1673&gt;0,RANK(Q1673,(N1673:P1673,Q1673:AL1673)),0)</f>
        <v>5</v>
      </c>
      <c r="AO1673" s="7">
        <f>IF(R1673&gt;0,RANK(R1673,(N1673:P1673,Q1673:AL1673)),0)</f>
        <v>4</v>
      </c>
      <c r="AP1673" s="7">
        <f>IF(S1673&gt;0,RANK(S1673,(N1673:P1673,Q1673:AL1673)),0)</f>
        <v>0</v>
      </c>
      <c r="AQ1673" s="7">
        <f>IF(T1673&gt;0,RANK(T1673,(N1673:P1673,Q1673:AL1673)),0)</f>
        <v>0</v>
      </c>
      <c r="AR1673" s="2">
        <f t="shared" si="653"/>
        <v>1.2371134020618556E-3</v>
      </c>
      <c r="AS1673" s="2">
        <f t="shared" si="654"/>
        <v>2.0618556701030928E-3</v>
      </c>
      <c r="AT1673" s="2">
        <f t="shared" si="655"/>
        <v>0</v>
      </c>
      <c r="AU1673" s="2">
        <f t="shared" si="656"/>
        <v>0</v>
      </c>
      <c r="AW1673" t="s">
        <v>2835</v>
      </c>
      <c r="AX1673" t="s">
        <v>2503</v>
      </c>
      <c r="BA1673" s="127">
        <v>30</v>
      </c>
      <c r="BB1673" s="130">
        <v>23</v>
      </c>
      <c r="BC1673" s="131">
        <f t="shared" si="646"/>
        <v>30023</v>
      </c>
      <c r="BE1673" s="7" t="s">
        <v>3271</v>
      </c>
    </row>
    <row r="1674" spans="1:57" hidden="1" outlineLevel="1" x14ac:dyDescent="0.2">
      <c r="A1674" t="s">
        <v>1346</v>
      </c>
      <c r="B1674" t="s">
        <v>2503</v>
      </c>
      <c r="C1674" s="1">
        <f t="shared" si="647"/>
        <v>5269</v>
      </c>
      <c r="D1674" s="7">
        <f>RANK(N1674,(N1674:P1674,Q1674:AL1674))</f>
        <v>1</v>
      </c>
      <c r="E1674" s="7">
        <f>RANK(O1674,(N1674:P1674,Q1674:AL1674))</f>
        <v>3</v>
      </c>
      <c r="F1674" s="7">
        <f>IF(P1674&gt;0,RANK(P1674,(N1674:P1674,Q1674:AL1674)),0)</f>
        <v>2</v>
      </c>
      <c r="G1674" s="1">
        <f t="shared" si="648"/>
        <v>1967</v>
      </c>
      <c r="H1674" s="2">
        <f t="shared" si="657"/>
        <v>0.37331561966217497</v>
      </c>
      <c r="I1674" s="2"/>
      <c r="J1674" s="2">
        <f t="shared" si="649"/>
        <v>0.60239134560637697</v>
      </c>
      <c r="K1674" s="2">
        <f t="shared" si="650"/>
        <v>0.15790472575441261</v>
      </c>
      <c r="L1674" s="2">
        <f t="shared" si="651"/>
        <v>0.22907572594420195</v>
      </c>
      <c r="M1674" s="2">
        <f t="shared" si="652"/>
        <v>1.0628202695008471E-2</v>
      </c>
      <c r="N1674" s="1">
        <v>3174</v>
      </c>
      <c r="O1674" s="1">
        <v>832</v>
      </c>
      <c r="P1674" s="1">
        <v>1207</v>
      </c>
      <c r="Q1674" s="1">
        <v>13</v>
      </c>
      <c r="R1674" s="1">
        <v>43</v>
      </c>
      <c r="AN1674" s="7">
        <f>IF(Q1674&gt;0,RANK(Q1674,(N1674:P1674,Q1674:AL1674)),0)</f>
        <v>5</v>
      </c>
      <c r="AO1674" s="7">
        <f>IF(R1674&gt;0,RANK(R1674,(N1674:P1674,Q1674:AL1674)),0)</f>
        <v>4</v>
      </c>
      <c r="AP1674" s="7">
        <f>IF(S1674&gt;0,RANK(S1674,(N1674:P1674,Q1674:AL1674)),0)</f>
        <v>0</v>
      </c>
      <c r="AQ1674" s="7">
        <f>IF(T1674&gt;0,RANK(T1674,(N1674:P1674,Q1674:AL1674)),0)</f>
        <v>0</v>
      </c>
      <c r="AR1674" s="2">
        <f t="shared" si="653"/>
        <v>2.4672613399126971E-3</v>
      </c>
      <c r="AS1674" s="2">
        <f t="shared" si="654"/>
        <v>8.160941355095843E-3</v>
      </c>
      <c r="AT1674" s="2">
        <f t="shared" si="655"/>
        <v>0</v>
      </c>
      <c r="AU1674" s="2">
        <f t="shared" si="656"/>
        <v>0</v>
      </c>
      <c r="AW1674" t="s">
        <v>1346</v>
      </c>
      <c r="AX1674" t="s">
        <v>2503</v>
      </c>
      <c r="BA1674" s="127">
        <v>30</v>
      </c>
      <c r="BB1674" s="130">
        <v>25</v>
      </c>
      <c r="BC1674" s="131">
        <f t="shared" si="646"/>
        <v>30025</v>
      </c>
      <c r="BE1674" s="7" t="s">
        <v>3271</v>
      </c>
    </row>
    <row r="1675" spans="1:57" hidden="1" outlineLevel="1" x14ac:dyDescent="0.2">
      <c r="A1675" t="s">
        <v>1347</v>
      </c>
      <c r="B1675" t="s">
        <v>2503</v>
      </c>
      <c r="C1675" s="1">
        <f t="shared" si="647"/>
        <v>1608</v>
      </c>
      <c r="D1675" s="7">
        <f>RANK(N1675,(N1675:P1675,Q1675:AL1675))</f>
        <v>2</v>
      </c>
      <c r="E1675" s="7">
        <f>RANK(O1675,(N1675:P1675,Q1675:AL1675))</f>
        <v>1</v>
      </c>
      <c r="F1675" s="7">
        <f>IF(P1675&gt;0,RANK(P1675,(N1675:P1675,Q1675:AL1675)),0)</f>
        <v>3</v>
      </c>
      <c r="G1675" s="1">
        <f t="shared" si="648"/>
        <v>285</v>
      </c>
      <c r="H1675" s="2">
        <f t="shared" si="657"/>
        <v>0.17723880597014927</v>
      </c>
      <c r="I1675" s="2"/>
      <c r="J1675" s="2">
        <f t="shared" si="649"/>
        <v>0.27736318407960198</v>
      </c>
      <c r="K1675" s="2">
        <f t="shared" si="650"/>
        <v>0.45460199004975127</v>
      </c>
      <c r="L1675" s="2">
        <f t="shared" si="651"/>
        <v>0.26554726368159204</v>
      </c>
      <c r="M1675" s="2">
        <f t="shared" si="652"/>
        <v>2.4875621890546595E-3</v>
      </c>
      <c r="N1675" s="1">
        <v>446</v>
      </c>
      <c r="O1675" s="1">
        <v>731</v>
      </c>
      <c r="P1675" s="1">
        <v>427</v>
      </c>
      <c r="Q1675" s="1">
        <v>3</v>
      </c>
      <c r="R1675" s="1">
        <v>1</v>
      </c>
      <c r="AN1675" s="7">
        <f>IF(Q1675&gt;0,RANK(Q1675,(N1675:P1675,Q1675:AL1675)),0)</f>
        <v>4</v>
      </c>
      <c r="AO1675" s="7">
        <f>IF(R1675&gt;0,RANK(R1675,(N1675:P1675,Q1675:AL1675)),0)</f>
        <v>5</v>
      </c>
      <c r="AP1675" s="7">
        <f>IF(S1675&gt;0,RANK(S1675,(N1675:P1675,Q1675:AL1675)),0)</f>
        <v>0</v>
      </c>
      <c r="AQ1675" s="7">
        <f>IF(T1675&gt;0,RANK(T1675,(N1675:P1675,Q1675:AL1675)),0)</f>
        <v>0</v>
      </c>
      <c r="AR1675" s="2">
        <f t="shared" si="653"/>
        <v>1.8656716417910447E-3</v>
      </c>
      <c r="AS1675" s="2">
        <f t="shared" si="654"/>
        <v>6.2189054726368158E-4</v>
      </c>
      <c r="AT1675" s="2">
        <f t="shared" si="655"/>
        <v>0</v>
      </c>
      <c r="AU1675" s="2">
        <f t="shared" si="656"/>
        <v>0</v>
      </c>
      <c r="AW1675" t="s">
        <v>1347</v>
      </c>
      <c r="AX1675" t="s">
        <v>2503</v>
      </c>
      <c r="BA1675" s="127">
        <v>30</v>
      </c>
      <c r="BB1675" s="130">
        <v>27</v>
      </c>
      <c r="BC1675" s="131">
        <f t="shared" si="646"/>
        <v>30027</v>
      </c>
      <c r="BE1675" s="7" t="s">
        <v>3271</v>
      </c>
    </row>
    <row r="1676" spans="1:57" hidden="1" outlineLevel="1" x14ac:dyDescent="0.2">
      <c r="A1676" t="s">
        <v>1348</v>
      </c>
      <c r="B1676" t="s">
        <v>2503</v>
      </c>
      <c r="C1676" s="1">
        <f t="shared" si="647"/>
        <v>6490</v>
      </c>
      <c r="D1676" s="7">
        <f>RANK(N1676,(N1676:P1676,Q1676:AL1676))</f>
        <v>3</v>
      </c>
      <c r="E1676" s="7">
        <f>RANK(O1676,(N1676:P1676,Q1676:AL1676))</f>
        <v>1</v>
      </c>
      <c r="F1676" s="7">
        <f>IF(P1676&gt;0,RANK(P1676,(N1676:P1676,Q1676:AL1676)),0)</f>
        <v>2</v>
      </c>
      <c r="G1676" s="1">
        <f t="shared" si="648"/>
        <v>802</v>
      </c>
      <c r="H1676" s="2">
        <f t="shared" si="657"/>
        <v>0.12357473035439137</v>
      </c>
      <c r="I1676" s="2"/>
      <c r="J1676" s="2">
        <f t="shared" si="649"/>
        <v>0.24884437596302003</v>
      </c>
      <c r="K1676" s="2">
        <f t="shared" si="650"/>
        <v>0.42157164869029273</v>
      </c>
      <c r="L1676" s="2">
        <f t="shared" si="651"/>
        <v>0.29799691833590136</v>
      </c>
      <c r="M1676" s="2">
        <f t="shared" si="652"/>
        <v>3.1587057010785902E-2</v>
      </c>
      <c r="N1676" s="1">
        <v>1615</v>
      </c>
      <c r="O1676" s="1">
        <v>2736</v>
      </c>
      <c r="P1676" s="1">
        <v>1934</v>
      </c>
      <c r="Q1676" s="1">
        <v>12</v>
      </c>
      <c r="R1676" s="1">
        <v>193</v>
      </c>
      <c r="AN1676" s="7">
        <f>IF(Q1676&gt;0,RANK(Q1676,(N1676:P1676,Q1676:AL1676)),0)</f>
        <v>5</v>
      </c>
      <c r="AO1676" s="7">
        <f>IF(R1676&gt;0,RANK(R1676,(N1676:P1676,Q1676:AL1676)),0)</f>
        <v>4</v>
      </c>
      <c r="AP1676" s="7">
        <f>IF(S1676&gt;0,RANK(S1676,(N1676:P1676,Q1676:AL1676)),0)</f>
        <v>0</v>
      </c>
      <c r="AQ1676" s="7">
        <f>IF(T1676&gt;0,RANK(T1676,(N1676:P1676,Q1676:AL1676)),0)</f>
        <v>0</v>
      </c>
      <c r="AR1676" s="2">
        <f t="shared" si="653"/>
        <v>1.8489984591679508E-3</v>
      </c>
      <c r="AS1676" s="2">
        <f t="shared" si="654"/>
        <v>2.9738058551617874E-2</v>
      </c>
      <c r="AT1676" s="2">
        <f t="shared" si="655"/>
        <v>0</v>
      </c>
      <c r="AU1676" s="2">
        <f t="shared" si="656"/>
        <v>0</v>
      </c>
      <c r="AW1676" t="s">
        <v>1348</v>
      </c>
      <c r="AX1676" t="s">
        <v>2503</v>
      </c>
      <c r="BA1676" s="127">
        <v>30</v>
      </c>
      <c r="BB1676" s="130">
        <v>29</v>
      </c>
      <c r="BC1676" s="131">
        <f t="shared" si="646"/>
        <v>30029</v>
      </c>
      <c r="BE1676" s="7" t="s">
        <v>3271</v>
      </c>
    </row>
    <row r="1677" spans="1:57" hidden="1" outlineLevel="1" x14ac:dyDescent="0.2">
      <c r="A1677" t="s">
        <v>2295</v>
      </c>
      <c r="B1677" t="s">
        <v>2503</v>
      </c>
      <c r="C1677" s="1">
        <f t="shared" si="647"/>
        <v>31416</v>
      </c>
      <c r="D1677" s="7">
        <f>RANK(N1677,(N1677:P1677,Q1677:AL1677))</f>
        <v>2</v>
      </c>
      <c r="E1677" s="7">
        <f>RANK(O1677,(N1677:P1677,Q1677:AL1677))</f>
        <v>1</v>
      </c>
      <c r="F1677" s="7">
        <f>IF(P1677&gt;0,RANK(P1677,(N1677:P1677,Q1677:AL1677)),0)</f>
        <v>3</v>
      </c>
      <c r="G1677" s="1">
        <f t="shared" si="648"/>
        <v>1953</v>
      </c>
      <c r="H1677" s="2">
        <f t="shared" si="657"/>
        <v>6.2165775401069517E-2</v>
      </c>
      <c r="I1677" s="2"/>
      <c r="J1677" s="2">
        <f t="shared" si="649"/>
        <v>0.31022408963585435</v>
      </c>
      <c r="K1677" s="2">
        <f t="shared" si="650"/>
        <v>0.37238986503692384</v>
      </c>
      <c r="L1677" s="2">
        <f t="shared" si="651"/>
        <v>0.2899477973007385</v>
      </c>
      <c r="M1677" s="2">
        <f t="shared" si="652"/>
        <v>2.7438248026483314E-2</v>
      </c>
      <c r="N1677" s="1">
        <v>9746</v>
      </c>
      <c r="O1677" s="1">
        <v>11699</v>
      </c>
      <c r="P1677" s="1">
        <v>9109</v>
      </c>
      <c r="Q1677" s="1">
        <v>109</v>
      </c>
      <c r="R1677" s="1">
        <v>753</v>
      </c>
      <c r="AN1677" s="7">
        <f>IF(Q1677&gt;0,RANK(Q1677,(N1677:P1677,Q1677:AL1677)),0)</f>
        <v>5</v>
      </c>
      <c r="AO1677" s="7">
        <f>IF(R1677&gt;0,RANK(R1677,(N1677:P1677,Q1677:AL1677)),0)</f>
        <v>4</v>
      </c>
      <c r="AP1677" s="7">
        <f>IF(S1677&gt;0,RANK(S1677,(N1677:P1677,Q1677:AL1677)),0)</f>
        <v>0</v>
      </c>
      <c r="AQ1677" s="7">
        <f>IF(T1677&gt;0,RANK(T1677,(N1677:P1677,Q1677:AL1677)),0)</f>
        <v>0</v>
      </c>
      <c r="AR1677" s="2">
        <f t="shared" si="653"/>
        <v>3.4695696460402344E-3</v>
      </c>
      <c r="AS1677" s="2">
        <f t="shared" si="654"/>
        <v>2.3968678380443087E-2</v>
      </c>
      <c r="AT1677" s="2">
        <f t="shared" si="655"/>
        <v>0</v>
      </c>
      <c r="AU1677" s="2">
        <f t="shared" si="656"/>
        <v>0</v>
      </c>
      <c r="AW1677" t="s">
        <v>2295</v>
      </c>
      <c r="AX1677" t="s">
        <v>2503</v>
      </c>
      <c r="BA1677" s="127">
        <v>30</v>
      </c>
      <c r="BB1677" s="130">
        <v>31</v>
      </c>
      <c r="BC1677" s="131">
        <f t="shared" si="646"/>
        <v>30031</v>
      </c>
      <c r="BE1677" s="7" t="s">
        <v>3271</v>
      </c>
    </row>
    <row r="1678" spans="1:57" hidden="1" outlineLevel="1" x14ac:dyDescent="0.2">
      <c r="A1678" t="s">
        <v>1288</v>
      </c>
      <c r="B1678" t="s">
        <v>2503</v>
      </c>
      <c r="C1678" s="1">
        <f t="shared" si="647"/>
        <v>28779</v>
      </c>
      <c r="D1678" s="7">
        <f>RANK(N1678,(N1678:P1678,Q1678:AL1678))</f>
        <v>2</v>
      </c>
      <c r="E1678" s="7">
        <f>RANK(O1678,(N1678:P1678,Q1678:AL1678))</f>
        <v>1</v>
      </c>
      <c r="F1678" s="7">
        <f>IF(P1678&gt;0,RANK(P1678,(N1678:P1678,Q1678:AL1678)),0)</f>
        <v>3</v>
      </c>
      <c r="G1678" s="1">
        <f t="shared" si="648"/>
        <v>1574</v>
      </c>
      <c r="H1678" s="2">
        <f t="shared" si="657"/>
        <v>5.4692657840786682E-2</v>
      </c>
      <c r="I1678" s="2"/>
      <c r="J1678" s="2">
        <f t="shared" si="649"/>
        <v>0.33131797491226239</v>
      </c>
      <c r="K1678" s="2">
        <f t="shared" si="650"/>
        <v>0.38601063275304909</v>
      </c>
      <c r="L1678" s="2">
        <f t="shared" si="651"/>
        <v>0.2679384273254804</v>
      </c>
      <c r="M1678" s="2">
        <f t="shared" si="652"/>
        <v>1.4732965009208177E-2</v>
      </c>
      <c r="N1678" s="1">
        <v>9535</v>
      </c>
      <c r="O1678" s="1">
        <v>11109</v>
      </c>
      <c r="P1678" s="1">
        <v>7711</v>
      </c>
      <c r="Q1678" s="1">
        <v>65</v>
      </c>
      <c r="R1678" s="1">
        <v>359</v>
      </c>
      <c r="AN1678" s="7">
        <f>IF(Q1678&gt;0,RANK(Q1678,(N1678:P1678,Q1678:AL1678)),0)</f>
        <v>5</v>
      </c>
      <c r="AO1678" s="7">
        <f>IF(R1678&gt;0,RANK(R1678,(N1678:P1678,Q1678:AL1678)),0)</f>
        <v>4</v>
      </c>
      <c r="AP1678" s="7">
        <f>IF(S1678&gt;0,RANK(S1678,(N1678:P1678,Q1678:AL1678)),0)</f>
        <v>0</v>
      </c>
      <c r="AQ1678" s="7">
        <f>IF(T1678&gt;0,RANK(T1678,(N1678:P1678,Q1678:AL1678)),0)</f>
        <v>0</v>
      </c>
      <c r="AR1678" s="2">
        <f t="shared" si="653"/>
        <v>2.2585913339587893E-3</v>
      </c>
      <c r="AS1678" s="2">
        <f t="shared" si="654"/>
        <v>1.2474373675249313E-2</v>
      </c>
      <c r="AT1678" s="2">
        <f t="shared" si="655"/>
        <v>0</v>
      </c>
      <c r="AU1678" s="2">
        <f t="shared" si="656"/>
        <v>0</v>
      </c>
      <c r="AW1678" t="s">
        <v>1288</v>
      </c>
      <c r="AX1678" t="s">
        <v>2503</v>
      </c>
      <c r="BA1678" s="127">
        <v>30</v>
      </c>
      <c r="BB1678" s="130">
        <v>33</v>
      </c>
      <c r="BC1678" s="131">
        <f t="shared" si="646"/>
        <v>30033</v>
      </c>
      <c r="BE1678" s="7" t="s">
        <v>3271</v>
      </c>
    </row>
    <row r="1679" spans="1:57" hidden="1" outlineLevel="1" x14ac:dyDescent="0.2">
      <c r="A1679" t="s">
        <v>2090</v>
      </c>
      <c r="B1679" t="s">
        <v>2503</v>
      </c>
      <c r="C1679" s="1">
        <f t="shared" si="647"/>
        <v>819</v>
      </c>
      <c r="D1679" s="7">
        <f>RANK(N1679,(N1679:P1679,Q1679:AL1679))</f>
        <v>3</v>
      </c>
      <c r="E1679" s="7">
        <f>RANK(O1679,(N1679:P1679,Q1679:AL1679))</f>
        <v>1</v>
      </c>
      <c r="F1679" s="7">
        <f>IF(P1679&gt;0,RANK(P1679,(N1679:P1679,Q1679:AL1679)),0)</f>
        <v>2</v>
      </c>
      <c r="G1679" s="1">
        <f t="shared" si="648"/>
        <v>122</v>
      </c>
      <c r="H1679" s="2">
        <f t="shared" si="657"/>
        <v>0.14896214896214896</v>
      </c>
      <c r="I1679" s="2"/>
      <c r="J1679" s="2">
        <f t="shared" si="649"/>
        <v>0.15262515262515264</v>
      </c>
      <c r="K1679" s="2">
        <f t="shared" si="650"/>
        <v>0.49206349206349204</v>
      </c>
      <c r="L1679" s="2">
        <f t="shared" si="651"/>
        <v>0.3431013431013431</v>
      </c>
      <c r="M1679" s="2">
        <f t="shared" si="652"/>
        <v>1.2210012210012222E-2</v>
      </c>
      <c r="N1679" s="1">
        <v>125</v>
      </c>
      <c r="O1679" s="1">
        <v>403</v>
      </c>
      <c r="P1679" s="1">
        <v>281</v>
      </c>
      <c r="R1679" s="1">
        <v>10</v>
      </c>
      <c r="AN1679" s="7">
        <f>IF(Q1679&gt;0,RANK(Q1679,(N1679:P1679,Q1679:AL1679)),0)</f>
        <v>0</v>
      </c>
      <c r="AO1679" s="7">
        <f>IF(R1679&gt;0,RANK(R1679,(N1679:P1679,Q1679:AL1679)),0)</f>
        <v>4</v>
      </c>
      <c r="AP1679" s="7">
        <f>IF(S1679&gt;0,RANK(S1679,(N1679:P1679,Q1679:AL1679)),0)</f>
        <v>0</v>
      </c>
      <c r="AQ1679" s="7">
        <f>IF(T1679&gt;0,RANK(T1679,(N1679:P1679,Q1679:AL1679)),0)</f>
        <v>0</v>
      </c>
      <c r="AR1679" s="2">
        <f t="shared" si="653"/>
        <v>0</v>
      </c>
      <c r="AS1679" s="2">
        <f t="shared" si="654"/>
        <v>1.221001221001221E-2</v>
      </c>
      <c r="AT1679" s="2">
        <f t="shared" si="655"/>
        <v>0</v>
      </c>
      <c r="AU1679" s="2">
        <f t="shared" si="656"/>
        <v>0</v>
      </c>
      <c r="AW1679" t="s">
        <v>2090</v>
      </c>
      <c r="AX1679" t="s">
        <v>2503</v>
      </c>
      <c r="BA1679" s="127">
        <v>30</v>
      </c>
      <c r="BB1679" s="130">
        <v>35</v>
      </c>
      <c r="BC1679" s="131">
        <f t="shared" si="646"/>
        <v>30035</v>
      </c>
      <c r="BE1679" s="7" t="s">
        <v>3271</v>
      </c>
    </row>
    <row r="1680" spans="1:57" hidden="1" outlineLevel="1" x14ac:dyDescent="0.2">
      <c r="A1680" t="s">
        <v>1986</v>
      </c>
      <c r="B1680" t="s">
        <v>2503</v>
      </c>
      <c r="C1680" s="1">
        <f t="shared" si="647"/>
        <v>4323</v>
      </c>
      <c r="D1680" s="7">
        <f>RANK(N1680,(N1680:P1680,Q1680:AL1680))</f>
        <v>1</v>
      </c>
      <c r="E1680" s="7">
        <f>RANK(O1680,(N1680:P1680,Q1680:AL1680))</f>
        <v>2</v>
      </c>
      <c r="F1680" s="7">
        <f>IF(P1680&gt;0,RANK(P1680,(N1680:P1680,Q1680:AL1680)),0)</f>
        <v>3</v>
      </c>
      <c r="G1680" s="1">
        <f t="shared" si="648"/>
        <v>854</v>
      </c>
      <c r="H1680" s="2">
        <f t="shared" si="657"/>
        <v>0.19754799907471662</v>
      </c>
      <c r="I1680" s="2"/>
      <c r="J1680" s="2">
        <f t="shared" si="649"/>
        <v>0.48022206800832756</v>
      </c>
      <c r="K1680" s="2">
        <f t="shared" si="650"/>
        <v>0.28267406893361091</v>
      </c>
      <c r="L1680" s="2">
        <f t="shared" si="651"/>
        <v>0.23062687948184132</v>
      </c>
      <c r="M1680" s="2">
        <f t="shared" si="652"/>
        <v>6.4769835762202022E-3</v>
      </c>
      <c r="N1680" s="1">
        <v>2076</v>
      </c>
      <c r="O1680" s="1">
        <v>1222</v>
      </c>
      <c r="P1680" s="1">
        <v>997</v>
      </c>
      <c r="Q1680" s="1">
        <v>17</v>
      </c>
      <c r="R1680" s="1">
        <v>11</v>
      </c>
      <c r="AN1680" s="7">
        <f>IF(Q1680&gt;0,RANK(Q1680,(N1680:P1680,Q1680:AL1680)),0)</f>
        <v>4</v>
      </c>
      <c r="AO1680" s="7">
        <f>IF(R1680&gt;0,RANK(R1680,(N1680:P1680,Q1680:AL1680)),0)</f>
        <v>5</v>
      </c>
      <c r="AP1680" s="7">
        <f>IF(S1680&gt;0,RANK(S1680,(N1680:P1680,Q1680:AL1680)),0)</f>
        <v>0</v>
      </c>
      <c r="AQ1680" s="7">
        <f>IF(T1680&gt;0,RANK(T1680,(N1680:P1680,Q1680:AL1680)),0)</f>
        <v>0</v>
      </c>
      <c r="AR1680" s="2">
        <f t="shared" si="653"/>
        <v>3.9324543141337036E-3</v>
      </c>
      <c r="AS1680" s="2">
        <f t="shared" si="654"/>
        <v>2.5445292620865142E-3</v>
      </c>
      <c r="AT1680" s="2">
        <f t="shared" si="655"/>
        <v>0</v>
      </c>
      <c r="AU1680" s="2">
        <f t="shared" si="656"/>
        <v>0</v>
      </c>
      <c r="AW1680" t="s">
        <v>1986</v>
      </c>
      <c r="AX1680" t="s">
        <v>2503</v>
      </c>
      <c r="BA1680" s="127">
        <v>30</v>
      </c>
      <c r="BB1680" s="130">
        <v>37</v>
      </c>
      <c r="BC1680" s="131">
        <f t="shared" si="646"/>
        <v>30037</v>
      </c>
      <c r="BE1680" s="7" t="s">
        <v>3271</v>
      </c>
    </row>
    <row r="1681" spans="1:57" hidden="1" outlineLevel="1" x14ac:dyDescent="0.2">
      <c r="A1681" t="s">
        <v>424</v>
      </c>
      <c r="B1681" t="s">
        <v>2503</v>
      </c>
      <c r="C1681" s="1">
        <f t="shared" si="647"/>
        <v>496</v>
      </c>
      <c r="D1681" s="7">
        <f>RANK(N1681,(N1681:P1681,Q1681:AL1681))</f>
        <v>3</v>
      </c>
      <c r="E1681" s="7">
        <f>RANK(O1681,(N1681:P1681,Q1681:AL1681))</f>
        <v>1</v>
      </c>
      <c r="F1681" s="7">
        <f>IF(P1681&gt;0,RANK(P1681,(N1681:P1681,Q1681:AL1681)),0)</f>
        <v>2</v>
      </c>
      <c r="G1681" s="1">
        <f t="shared" si="648"/>
        <v>35</v>
      </c>
      <c r="H1681" s="2">
        <f t="shared" si="657"/>
        <v>7.0564516129032265E-2</v>
      </c>
      <c r="I1681" s="2"/>
      <c r="J1681" s="2">
        <f t="shared" si="649"/>
        <v>0.28629032258064518</v>
      </c>
      <c r="K1681" s="2">
        <f t="shared" si="650"/>
        <v>0.38709677419354838</v>
      </c>
      <c r="L1681" s="2">
        <f t="shared" si="651"/>
        <v>0.31653225806451613</v>
      </c>
      <c r="M1681" s="2">
        <f t="shared" si="652"/>
        <v>1.0080645161290258E-2</v>
      </c>
      <c r="N1681" s="1">
        <v>142</v>
      </c>
      <c r="O1681" s="1">
        <v>192</v>
      </c>
      <c r="P1681" s="1">
        <v>157</v>
      </c>
      <c r="Q1681" s="1">
        <v>3</v>
      </c>
      <c r="R1681" s="1">
        <v>2</v>
      </c>
      <c r="AN1681" s="7">
        <f>IF(Q1681&gt;0,RANK(Q1681,(N1681:P1681,Q1681:AL1681)),0)</f>
        <v>4</v>
      </c>
      <c r="AO1681" s="7">
        <f>IF(R1681&gt;0,RANK(R1681,(N1681:P1681,Q1681:AL1681)),0)</f>
        <v>5</v>
      </c>
      <c r="AP1681" s="7">
        <f>IF(S1681&gt;0,RANK(S1681,(N1681:P1681,Q1681:AL1681)),0)</f>
        <v>0</v>
      </c>
      <c r="AQ1681" s="7">
        <f>IF(T1681&gt;0,RANK(T1681,(N1681:P1681,Q1681:AL1681)),0)</f>
        <v>0</v>
      </c>
      <c r="AR1681" s="2">
        <f t="shared" si="653"/>
        <v>6.0483870967741934E-3</v>
      </c>
      <c r="AS1681" s="2">
        <f t="shared" si="654"/>
        <v>4.0322580645161289E-3</v>
      </c>
      <c r="AT1681" s="2">
        <f t="shared" si="655"/>
        <v>0</v>
      </c>
      <c r="AU1681" s="2">
        <f t="shared" si="656"/>
        <v>0</v>
      </c>
      <c r="AW1681" t="s">
        <v>424</v>
      </c>
      <c r="AX1681" t="s">
        <v>2503</v>
      </c>
      <c r="BA1681" s="127">
        <v>30</v>
      </c>
      <c r="BB1681" s="130">
        <v>39</v>
      </c>
      <c r="BC1681" s="131">
        <f t="shared" si="646"/>
        <v>30039</v>
      </c>
      <c r="BE1681" s="7" t="s">
        <v>3271</v>
      </c>
    </row>
    <row r="1682" spans="1:57" hidden="1" outlineLevel="1" x14ac:dyDescent="0.2">
      <c r="A1682" t="s">
        <v>418</v>
      </c>
      <c r="B1682" t="s">
        <v>2503</v>
      </c>
      <c r="C1682" s="1">
        <f t="shared" si="647"/>
        <v>1322</v>
      </c>
      <c r="D1682" s="7">
        <f>RANK(N1682,(N1682:P1682,Q1682:AL1682))</f>
        <v>3</v>
      </c>
      <c r="E1682" s="7">
        <f>RANK(O1682,(N1682:P1682,Q1682:AL1682))</f>
        <v>1</v>
      </c>
      <c r="F1682" s="7">
        <f>IF(P1682&gt;0,RANK(P1682,(N1682:P1682,Q1682:AL1682)),0)</f>
        <v>2</v>
      </c>
      <c r="G1682" s="1">
        <f t="shared" si="648"/>
        <v>170</v>
      </c>
      <c r="H1682" s="2">
        <f t="shared" si="657"/>
        <v>0.12859304084720122</v>
      </c>
      <c r="I1682" s="2"/>
      <c r="J1682" s="2">
        <f t="shared" si="649"/>
        <v>0.27080181543116488</v>
      </c>
      <c r="K1682" s="2">
        <f t="shared" si="650"/>
        <v>0.42057488653555219</v>
      </c>
      <c r="L1682" s="2">
        <f t="shared" si="651"/>
        <v>0.291981845688351</v>
      </c>
      <c r="M1682" s="2">
        <f t="shared" si="652"/>
        <v>1.6641452344931917E-2</v>
      </c>
      <c r="N1682" s="1">
        <v>358</v>
      </c>
      <c r="O1682" s="1">
        <v>556</v>
      </c>
      <c r="P1682" s="1">
        <v>386</v>
      </c>
      <c r="Q1682" s="1">
        <v>2</v>
      </c>
      <c r="R1682" s="1">
        <v>20</v>
      </c>
      <c r="AN1682" s="7">
        <f>IF(Q1682&gt;0,RANK(Q1682,(N1682:P1682,Q1682:AL1682)),0)</f>
        <v>5</v>
      </c>
      <c r="AO1682" s="7">
        <f>IF(R1682&gt;0,RANK(R1682,(N1682:P1682,Q1682:AL1682)),0)</f>
        <v>4</v>
      </c>
      <c r="AP1682" s="7">
        <f>IF(S1682&gt;0,RANK(S1682,(N1682:P1682,Q1682:AL1682)),0)</f>
        <v>0</v>
      </c>
      <c r="AQ1682" s="7">
        <f>IF(T1682&gt;0,RANK(T1682,(N1682:P1682,Q1682:AL1682)),0)</f>
        <v>0</v>
      </c>
      <c r="AR1682" s="2">
        <f t="shared" si="653"/>
        <v>1.5128593040847202E-3</v>
      </c>
      <c r="AS1682" s="2">
        <f t="shared" si="654"/>
        <v>1.5128593040847202E-2</v>
      </c>
      <c r="AT1682" s="2">
        <f t="shared" si="655"/>
        <v>0</v>
      </c>
      <c r="AU1682" s="2">
        <f t="shared" si="656"/>
        <v>0</v>
      </c>
      <c r="AW1682" t="s">
        <v>418</v>
      </c>
      <c r="AX1682" t="s">
        <v>2503</v>
      </c>
      <c r="BA1682" s="127">
        <v>30</v>
      </c>
      <c r="BB1682" s="130">
        <v>41</v>
      </c>
      <c r="BC1682" s="131">
        <f t="shared" si="646"/>
        <v>30041</v>
      </c>
      <c r="BE1682" s="7" t="s">
        <v>3271</v>
      </c>
    </row>
    <row r="1683" spans="1:57" hidden="1" outlineLevel="1" x14ac:dyDescent="0.2">
      <c r="A1683" t="s">
        <v>419</v>
      </c>
      <c r="B1683" t="s">
        <v>2503</v>
      </c>
      <c r="C1683" s="1">
        <f t="shared" si="647"/>
        <v>8082</v>
      </c>
      <c r="D1683" s="7">
        <f>RANK(N1683,(N1683:P1683,Q1683:AL1683))</f>
        <v>1</v>
      </c>
      <c r="E1683" s="7">
        <f>RANK(O1683,(N1683:P1683,Q1683:AL1683))</f>
        <v>2</v>
      </c>
      <c r="F1683" s="7">
        <f>IF(P1683&gt;0,RANK(P1683,(N1683:P1683,Q1683:AL1683)),0)</f>
        <v>3</v>
      </c>
      <c r="G1683" s="1">
        <f t="shared" si="648"/>
        <v>1210</v>
      </c>
      <c r="H1683" s="2">
        <f t="shared" si="657"/>
        <v>0.14971541697599605</v>
      </c>
      <c r="I1683" s="2"/>
      <c r="J1683" s="2">
        <f t="shared" si="649"/>
        <v>0.44766146993318484</v>
      </c>
      <c r="K1683" s="2">
        <f t="shared" si="650"/>
        <v>0.29794605295718879</v>
      </c>
      <c r="L1683" s="2">
        <f t="shared" si="651"/>
        <v>0.24956693887651571</v>
      </c>
      <c r="M1683" s="2">
        <f t="shared" si="652"/>
        <v>4.8255382331106045E-3</v>
      </c>
      <c r="N1683" s="1">
        <v>3618</v>
      </c>
      <c r="O1683" s="1">
        <v>2408</v>
      </c>
      <c r="P1683" s="1">
        <v>2017</v>
      </c>
      <c r="Q1683" s="1">
        <v>20</v>
      </c>
      <c r="R1683" s="1">
        <v>19</v>
      </c>
      <c r="AN1683" s="7">
        <f>IF(Q1683&gt;0,RANK(Q1683,(N1683:P1683,Q1683:AL1683)),0)</f>
        <v>4</v>
      </c>
      <c r="AO1683" s="7">
        <f>IF(R1683&gt;0,RANK(R1683,(N1683:P1683,Q1683:AL1683)),0)</f>
        <v>5</v>
      </c>
      <c r="AP1683" s="7">
        <f>IF(S1683&gt;0,RANK(S1683,(N1683:P1683,Q1683:AL1683)),0)</f>
        <v>0</v>
      </c>
      <c r="AQ1683" s="7">
        <f>IF(T1683&gt;0,RANK(T1683,(N1683:P1683,Q1683:AL1683)),0)</f>
        <v>0</v>
      </c>
      <c r="AR1683" s="2">
        <f t="shared" si="653"/>
        <v>2.4746349913387774E-3</v>
      </c>
      <c r="AS1683" s="2">
        <f t="shared" si="654"/>
        <v>2.3509032417718388E-3</v>
      </c>
      <c r="AT1683" s="2">
        <f t="shared" si="655"/>
        <v>0</v>
      </c>
      <c r="AU1683" s="2">
        <f t="shared" si="656"/>
        <v>0</v>
      </c>
      <c r="AW1683" t="s">
        <v>419</v>
      </c>
      <c r="AX1683" t="s">
        <v>2503</v>
      </c>
      <c r="BA1683" s="127">
        <v>30</v>
      </c>
      <c r="BB1683" s="130">
        <v>43</v>
      </c>
      <c r="BC1683" s="131">
        <f t="shared" si="646"/>
        <v>30043</v>
      </c>
      <c r="BE1683" s="7" t="s">
        <v>3271</v>
      </c>
    </row>
    <row r="1684" spans="1:57" hidden="1" outlineLevel="1" x14ac:dyDescent="0.2">
      <c r="A1684" t="s">
        <v>1500</v>
      </c>
      <c r="B1684" t="s">
        <v>2503</v>
      </c>
      <c r="C1684" s="1">
        <f t="shared" si="647"/>
        <v>4225</v>
      </c>
      <c r="D1684" s="7">
        <f>RANK(N1684,(N1684:P1684,Q1684:AL1684))</f>
        <v>2</v>
      </c>
      <c r="E1684" s="7">
        <f>RANK(O1684,(N1684:P1684,Q1684:AL1684))</f>
        <v>1</v>
      </c>
      <c r="F1684" s="7">
        <f>IF(P1684&gt;0,RANK(P1684,(N1684:P1684,Q1684:AL1684)),0)</f>
        <v>3</v>
      </c>
      <c r="G1684" s="1">
        <f t="shared" si="648"/>
        <v>126</v>
      </c>
      <c r="H1684" s="2">
        <f t="shared" si="657"/>
        <v>2.9822485207100593E-2</v>
      </c>
      <c r="I1684" s="2"/>
      <c r="J1684" s="2">
        <f t="shared" si="649"/>
        <v>0.33491124260355032</v>
      </c>
      <c r="K1684" s="2">
        <f t="shared" si="650"/>
        <v>0.36473372781065089</v>
      </c>
      <c r="L1684" s="2">
        <f t="shared" si="651"/>
        <v>0.27739644970414201</v>
      </c>
      <c r="M1684" s="2">
        <f t="shared" si="652"/>
        <v>2.2958579881656782E-2</v>
      </c>
      <c r="N1684" s="1">
        <v>1415</v>
      </c>
      <c r="O1684" s="1">
        <v>1541</v>
      </c>
      <c r="P1684" s="1">
        <v>1172</v>
      </c>
      <c r="Q1684" s="1">
        <v>8</v>
      </c>
      <c r="R1684" s="1">
        <v>89</v>
      </c>
      <c r="AN1684" s="7">
        <f>IF(Q1684&gt;0,RANK(Q1684,(N1684:P1684,Q1684:AL1684)),0)</f>
        <v>5</v>
      </c>
      <c r="AO1684" s="7">
        <f>IF(R1684&gt;0,RANK(R1684,(N1684:P1684,Q1684:AL1684)),0)</f>
        <v>4</v>
      </c>
      <c r="AP1684" s="7">
        <f>IF(S1684&gt;0,RANK(S1684,(N1684:P1684,Q1684:AL1684)),0)</f>
        <v>0</v>
      </c>
      <c r="AQ1684" s="7">
        <f>IF(T1684&gt;0,RANK(T1684,(N1684:P1684,Q1684:AL1684)),0)</f>
        <v>0</v>
      </c>
      <c r="AR1684" s="2">
        <f t="shared" si="653"/>
        <v>1.893491124260355E-3</v>
      </c>
      <c r="AS1684" s="2">
        <f t="shared" si="654"/>
        <v>2.106508875739645E-2</v>
      </c>
      <c r="AT1684" s="2">
        <f t="shared" si="655"/>
        <v>0</v>
      </c>
      <c r="AU1684" s="2">
        <f t="shared" si="656"/>
        <v>0</v>
      </c>
      <c r="AW1684" t="s">
        <v>1500</v>
      </c>
      <c r="AX1684" t="s">
        <v>2503</v>
      </c>
      <c r="BA1684" s="127">
        <v>30</v>
      </c>
      <c r="BB1684" s="130">
        <v>45</v>
      </c>
      <c r="BC1684" s="131">
        <f t="shared" si="646"/>
        <v>30045</v>
      </c>
      <c r="BE1684" s="7" t="s">
        <v>3271</v>
      </c>
    </row>
    <row r="1685" spans="1:57" hidden="1" outlineLevel="1" x14ac:dyDescent="0.2">
      <c r="A1685" t="s">
        <v>1874</v>
      </c>
      <c r="B1685" t="s">
        <v>2503</v>
      </c>
      <c r="C1685" s="1">
        <f t="shared" si="647"/>
        <v>1447</v>
      </c>
      <c r="D1685" s="7">
        <f>RANK(N1685,(N1685:P1685,Q1685:AL1685))</f>
        <v>3</v>
      </c>
      <c r="E1685" s="7">
        <f>RANK(O1685,(N1685:P1685,Q1685:AL1685))</f>
        <v>1</v>
      </c>
      <c r="F1685" s="7">
        <f>IF(P1685&gt;0,RANK(P1685,(N1685:P1685,Q1685:AL1685)),0)</f>
        <v>2</v>
      </c>
      <c r="G1685" s="1">
        <f t="shared" si="648"/>
        <v>195</v>
      </c>
      <c r="H1685" s="2">
        <f t="shared" si="657"/>
        <v>0.13476157567380787</v>
      </c>
      <c r="I1685" s="2"/>
      <c r="J1685" s="2">
        <f t="shared" si="649"/>
        <v>0.28265376641326884</v>
      </c>
      <c r="K1685" s="2">
        <f t="shared" si="650"/>
        <v>0.42156185210780928</v>
      </c>
      <c r="L1685" s="2">
        <f t="shared" si="651"/>
        <v>0.28680027643400136</v>
      </c>
      <c r="M1685" s="2">
        <f t="shared" si="652"/>
        <v>8.9841050449204762E-3</v>
      </c>
      <c r="N1685" s="1">
        <v>409</v>
      </c>
      <c r="O1685" s="1">
        <v>610</v>
      </c>
      <c r="P1685" s="1">
        <v>415</v>
      </c>
      <c r="Q1685" s="1">
        <v>4</v>
      </c>
      <c r="R1685" s="1">
        <v>9</v>
      </c>
      <c r="AN1685" s="7">
        <f>IF(Q1685&gt;0,RANK(Q1685,(N1685:P1685,Q1685:AL1685)),0)</f>
        <v>5</v>
      </c>
      <c r="AO1685" s="7">
        <f>IF(R1685&gt;0,RANK(R1685,(N1685:P1685,Q1685:AL1685)),0)</f>
        <v>4</v>
      </c>
      <c r="AP1685" s="7">
        <f>IF(S1685&gt;0,RANK(S1685,(N1685:P1685,Q1685:AL1685)),0)</f>
        <v>0</v>
      </c>
      <c r="AQ1685" s="7">
        <f>IF(T1685&gt;0,RANK(T1685,(N1685:P1685,Q1685:AL1685)),0)</f>
        <v>0</v>
      </c>
      <c r="AR1685" s="2">
        <f t="shared" si="653"/>
        <v>2.7643400138217E-3</v>
      </c>
      <c r="AS1685" s="2">
        <f t="shared" si="654"/>
        <v>6.2197650310988253E-3</v>
      </c>
      <c r="AT1685" s="2">
        <f t="shared" si="655"/>
        <v>0</v>
      </c>
      <c r="AU1685" s="2">
        <f t="shared" si="656"/>
        <v>0</v>
      </c>
      <c r="AW1685" t="s">
        <v>1874</v>
      </c>
      <c r="AX1685" t="s">
        <v>2503</v>
      </c>
      <c r="BA1685" s="127">
        <v>30</v>
      </c>
      <c r="BB1685" s="130">
        <v>47</v>
      </c>
      <c r="BC1685" s="131">
        <f t="shared" si="646"/>
        <v>30047</v>
      </c>
      <c r="BE1685" s="7" t="s">
        <v>3271</v>
      </c>
    </row>
    <row r="1686" spans="1:57" hidden="1" outlineLevel="1" x14ac:dyDescent="0.2">
      <c r="A1686" t="s">
        <v>581</v>
      </c>
      <c r="B1686" t="s">
        <v>2503</v>
      </c>
      <c r="C1686" s="1">
        <f t="shared" si="647"/>
        <v>10552</v>
      </c>
      <c r="D1686" s="7">
        <f>RANK(N1686,(N1686:P1686,Q1686:AL1686))</f>
        <v>1</v>
      </c>
      <c r="E1686" s="7">
        <f>RANK(O1686,(N1686:P1686,Q1686:AL1686))</f>
        <v>2</v>
      </c>
      <c r="F1686" s="7">
        <f>IF(P1686&gt;0,RANK(P1686,(N1686:P1686,Q1686:AL1686)),0)</f>
        <v>3</v>
      </c>
      <c r="G1686" s="1">
        <f t="shared" si="648"/>
        <v>342</v>
      </c>
      <c r="H1686" s="2">
        <f t="shared" si="657"/>
        <v>3.2410917361637606E-2</v>
      </c>
      <c r="I1686" s="2"/>
      <c r="J1686" s="2">
        <f t="shared" si="649"/>
        <v>0.37319939347990905</v>
      </c>
      <c r="K1686" s="2">
        <f t="shared" si="650"/>
        <v>0.3407884761182714</v>
      </c>
      <c r="L1686" s="2">
        <f t="shared" si="651"/>
        <v>0.2727445034116755</v>
      </c>
      <c r="M1686" s="2">
        <f t="shared" si="652"/>
        <v>1.3267626990144055E-2</v>
      </c>
      <c r="N1686" s="1">
        <v>3938</v>
      </c>
      <c r="O1686" s="1">
        <v>3596</v>
      </c>
      <c r="P1686" s="1">
        <v>2878</v>
      </c>
      <c r="Q1686" s="1">
        <v>14</v>
      </c>
      <c r="R1686" s="1">
        <v>126</v>
      </c>
      <c r="AN1686" s="7">
        <f>IF(Q1686&gt;0,RANK(Q1686,(N1686:P1686,Q1686:AL1686)),0)</f>
        <v>5</v>
      </c>
      <c r="AO1686" s="7">
        <f>IF(R1686&gt;0,RANK(R1686,(N1686:P1686,Q1686:AL1686)),0)</f>
        <v>4</v>
      </c>
      <c r="AP1686" s="7">
        <f>IF(S1686&gt;0,RANK(S1686,(N1686:P1686,Q1686:AL1686)),0)</f>
        <v>0</v>
      </c>
      <c r="AQ1686" s="7">
        <f>IF(T1686&gt;0,RANK(T1686,(N1686:P1686,Q1686:AL1686)),0)</f>
        <v>0</v>
      </c>
      <c r="AR1686" s="2">
        <f t="shared" si="653"/>
        <v>1.3267626990144049E-3</v>
      </c>
      <c r="AS1686" s="2">
        <f t="shared" si="654"/>
        <v>1.1940864291129644E-2</v>
      </c>
      <c r="AT1686" s="2">
        <f t="shared" si="655"/>
        <v>0</v>
      </c>
      <c r="AU1686" s="2">
        <f t="shared" si="656"/>
        <v>0</v>
      </c>
      <c r="AW1686" t="s">
        <v>581</v>
      </c>
      <c r="AX1686" t="s">
        <v>2503</v>
      </c>
      <c r="BA1686" s="127">
        <v>30</v>
      </c>
      <c r="BB1686" s="130">
        <v>49</v>
      </c>
      <c r="BC1686" s="131">
        <f t="shared" si="646"/>
        <v>30049</v>
      </c>
      <c r="BE1686" s="7" t="s">
        <v>3271</v>
      </c>
    </row>
    <row r="1687" spans="1:57" hidden="1" outlineLevel="1" x14ac:dyDescent="0.2">
      <c r="A1687" t="s">
        <v>233</v>
      </c>
      <c r="B1687" t="s">
        <v>2503</v>
      </c>
      <c r="C1687" s="1">
        <f t="shared" si="647"/>
        <v>26179</v>
      </c>
      <c r="D1687" s="7">
        <f>RANK(N1687,(N1687:P1687,Q1687:AL1687))</f>
        <v>1</v>
      </c>
      <c r="E1687" s="7">
        <f>RANK(O1687,(N1687:P1687,Q1687:AL1687))</f>
        <v>2</v>
      </c>
      <c r="F1687" s="7">
        <f>IF(P1687&gt;0,RANK(P1687,(N1687:P1687,Q1687:AL1687)),0)</f>
        <v>3</v>
      </c>
      <c r="G1687" s="1">
        <f t="shared" si="648"/>
        <v>1766</v>
      </c>
      <c r="H1687" s="2">
        <f t="shared" si="657"/>
        <v>6.745865006302762E-2</v>
      </c>
      <c r="I1687" s="2"/>
      <c r="J1687" s="2">
        <f t="shared" si="649"/>
        <v>0.42465334810344169</v>
      </c>
      <c r="K1687" s="2">
        <f t="shared" si="650"/>
        <v>0.35719469804041409</v>
      </c>
      <c r="L1687" s="2">
        <f t="shared" si="651"/>
        <v>0.21238397188586272</v>
      </c>
      <c r="M1687" s="2">
        <f t="shared" si="652"/>
        <v>5.7679819702814994E-3</v>
      </c>
      <c r="N1687" s="1">
        <v>11117</v>
      </c>
      <c r="O1687" s="1">
        <v>9351</v>
      </c>
      <c r="P1687" s="1">
        <v>5560</v>
      </c>
      <c r="Q1687" s="1">
        <v>60</v>
      </c>
      <c r="R1687" s="1">
        <v>91</v>
      </c>
      <c r="AN1687" s="7">
        <f>IF(Q1687&gt;0,RANK(Q1687,(N1687:P1687,Q1687:AL1687)),0)</f>
        <v>5</v>
      </c>
      <c r="AO1687" s="7">
        <f>IF(R1687&gt;0,RANK(R1687,(N1687:P1687,Q1687:AL1687)),0)</f>
        <v>4</v>
      </c>
      <c r="AP1687" s="7">
        <f>IF(S1687&gt;0,RANK(S1687,(N1687:P1687,Q1687:AL1687)),0)</f>
        <v>0</v>
      </c>
      <c r="AQ1687" s="7">
        <f>IF(T1687&gt;0,RANK(T1687,(N1687:P1687,Q1687:AL1687)),0)</f>
        <v>0</v>
      </c>
      <c r="AR1687" s="2">
        <f t="shared" si="653"/>
        <v>2.2919133656747774E-3</v>
      </c>
      <c r="AS1687" s="2">
        <f t="shared" si="654"/>
        <v>3.4760686046067459E-3</v>
      </c>
      <c r="AT1687" s="2">
        <f t="shared" si="655"/>
        <v>0</v>
      </c>
      <c r="AU1687" s="2">
        <f t="shared" si="656"/>
        <v>0</v>
      </c>
      <c r="AW1687" t="s">
        <v>233</v>
      </c>
      <c r="AX1687" t="s">
        <v>2503</v>
      </c>
      <c r="BA1687" s="127">
        <v>30</v>
      </c>
      <c r="BB1687" s="130">
        <v>51</v>
      </c>
      <c r="BC1687" s="131">
        <f t="shared" si="646"/>
        <v>30051</v>
      </c>
      <c r="BE1687" s="7" t="s">
        <v>3271</v>
      </c>
    </row>
    <row r="1688" spans="1:57" hidden="1" outlineLevel="1" x14ac:dyDescent="0.2">
      <c r="A1688" t="s">
        <v>1810</v>
      </c>
      <c r="B1688" t="s">
        <v>2503</v>
      </c>
      <c r="C1688" s="1">
        <f t="shared" si="647"/>
        <v>1211</v>
      </c>
      <c r="D1688" s="7">
        <f>RANK(N1688,(N1688:P1688,Q1688:AL1688))</f>
        <v>3</v>
      </c>
      <c r="E1688" s="7">
        <f>RANK(O1688,(N1688:P1688,Q1688:AL1688))</f>
        <v>1</v>
      </c>
      <c r="F1688" s="7">
        <f>IF(P1688&gt;0,RANK(P1688,(N1688:P1688,Q1688:AL1688)),0)</f>
        <v>2</v>
      </c>
      <c r="G1688" s="1">
        <f t="shared" si="648"/>
        <v>149</v>
      </c>
      <c r="H1688" s="2">
        <f t="shared" si="657"/>
        <v>0.12303881090008258</v>
      </c>
      <c r="I1688" s="2"/>
      <c r="J1688" s="2">
        <f t="shared" si="649"/>
        <v>0.26507018992568127</v>
      </c>
      <c r="K1688" s="2">
        <f t="shared" si="650"/>
        <v>0.4227910817506193</v>
      </c>
      <c r="L1688" s="2">
        <f t="shared" si="651"/>
        <v>0.29975227085053674</v>
      </c>
      <c r="M1688" s="2">
        <f t="shared" si="652"/>
        <v>1.2386457473162638E-2</v>
      </c>
      <c r="N1688" s="1">
        <v>321</v>
      </c>
      <c r="O1688" s="1">
        <v>512</v>
      </c>
      <c r="P1688" s="1">
        <v>363</v>
      </c>
      <c r="Q1688" s="1">
        <v>5</v>
      </c>
      <c r="R1688" s="1">
        <v>10</v>
      </c>
      <c r="AN1688" s="7">
        <f>IF(Q1688&gt;0,RANK(Q1688,(N1688:P1688,Q1688:AL1688)),0)</f>
        <v>5</v>
      </c>
      <c r="AO1688" s="7">
        <f>IF(R1688&gt;0,RANK(R1688,(N1688:P1688,Q1688:AL1688)),0)</f>
        <v>4</v>
      </c>
      <c r="AP1688" s="7">
        <f>IF(S1688&gt;0,RANK(S1688,(N1688:P1688,Q1688:AL1688)),0)</f>
        <v>0</v>
      </c>
      <c r="AQ1688" s="7">
        <f>IF(T1688&gt;0,RANK(T1688,(N1688:P1688,Q1688:AL1688)),0)</f>
        <v>0</v>
      </c>
      <c r="AR1688" s="2">
        <f t="shared" si="653"/>
        <v>4.1288191577208916E-3</v>
      </c>
      <c r="AS1688" s="2">
        <f t="shared" si="654"/>
        <v>8.2576383154417832E-3</v>
      </c>
      <c r="AT1688" s="2">
        <f t="shared" si="655"/>
        <v>0</v>
      </c>
      <c r="AU1688" s="2">
        <f t="shared" si="656"/>
        <v>0</v>
      </c>
      <c r="AW1688" t="s">
        <v>1810</v>
      </c>
      <c r="AX1688" t="s">
        <v>2503</v>
      </c>
      <c r="BA1688" s="127">
        <v>30</v>
      </c>
      <c r="BB1688" s="130">
        <v>53</v>
      </c>
      <c r="BC1688" s="131">
        <f t="shared" si="646"/>
        <v>30053</v>
      </c>
      <c r="BE1688" s="7" t="s">
        <v>3271</v>
      </c>
    </row>
    <row r="1689" spans="1:57" hidden="1" outlineLevel="1" x14ac:dyDescent="0.2">
      <c r="A1689" t="s">
        <v>1204</v>
      </c>
      <c r="B1689" t="s">
        <v>2503</v>
      </c>
      <c r="C1689" s="1">
        <f t="shared" si="647"/>
        <v>8378</v>
      </c>
      <c r="D1689" s="7">
        <f>RANK(N1689,(N1689:P1689,Q1689:AL1689))</f>
        <v>2</v>
      </c>
      <c r="E1689" s="7">
        <f>RANK(O1689,(N1689:P1689,Q1689:AL1689))</f>
        <v>1</v>
      </c>
      <c r="F1689" s="7">
        <f>IF(P1689&gt;0,RANK(P1689,(N1689:P1689,Q1689:AL1689)),0)</f>
        <v>3</v>
      </c>
      <c r="G1689" s="1">
        <f t="shared" si="648"/>
        <v>34</v>
      </c>
      <c r="H1689" s="2">
        <f t="shared" si="657"/>
        <v>4.0582477918357602E-3</v>
      </c>
      <c r="I1689" s="2"/>
      <c r="J1689" s="2">
        <f t="shared" si="649"/>
        <v>0.33003103365958464</v>
      </c>
      <c r="K1689" s="2">
        <f t="shared" si="650"/>
        <v>0.33408928145142036</v>
      </c>
      <c r="L1689" s="2">
        <f t="shared" si="651"/>
        <v>0.31475292432561469</v>
      </c>
      <c r="M1689" s="2">
        <f t="shared" si="652"/>
        <v>2.1126760563380309E-2</v>
      </c>
      <c r="N1689" s="1">
        <v>2765</v>
      </c>
      <c r="O1689" s="1">
        <v>2799</v>
      </c>
      <c r="P1689" s="1">
        <v>2637</v>
      </c>
      <c r="Q1689" s="1">
        <v>28</v>
      </c>
      <c r="R1689" s="1">
        <v>149</v>
      </c>
      <c r="AN1689" s="7">
        <f>IF(Q1689&gt;0,RANK(Q1689,(N1689:P1689,Q1689:AL1689)),0)</f>
        <v>5</v>
      </c>
      <c r="AO1689" s="7">
        <f>IF(R1689&gt;0,RANK(R1689,(N1689:P1689,Q1689:AL1689)),0)</f>
        <v>4</v>
      </c>
      <c r="AP1689" s="7">
        <f>IF(S1689&gt;0,RANK(S1689,(N1689:P1689,Q1689:AL1689)),0)</f>
        <v>0</v>
      </c>
      <c r="AQ1689" s="7">
        <f>IF(T1689&gt;0,RANK(T1689,(N1689:P1689,Q1689:AL1689)),0)</f>
        <v>0</v>
      </c>
      <c r="AR1689" s="2">
        <f t="shared" si="653"/>
        <v>3.3420864168059203E-3</v>
      </c>
      <c r="AS1689" s="2">
        <f t="shared" si="654"/>
        <v>1.7784674146574361E-2</v>
      </c>
      <c r="AT1689" s="2">
        <f t="shared" si="655"/>
        <v>0</v>
      </c>
      <c r="AU1689" s="2">
        <f t="shared" si="656"/>
        <v>0</v>
      </c>
      <c r="AW1689" t="s">
        <v>1204</v>
      </c>
      <c r="AX1689" t="s">
        <v>2503</v>
      </c>
      <c r="BA1689" s="127">
        <v>30</v>
      </c>
      <c r="BB1689" s="130">
        <v>55</v>
      </c>
      <c r="BC1689" s="131">
        <f t="shared" si="646"/>
        <v>30055</v>
      </c>
      <c r="BE1689" s="7" t="s">
        <v>3271</v>
      </c>
    </row>
    <row r="1690" spans="1:57" hidden="1" outlineLevel="1" x14ac:dyDescent="0.2">
      <c r="A1690" t="s">
        <v>550</v>
      </c>
      <c r="B1690" t="s">
        <v>2503</v>
      </c>
      <c r="C1690" s="1">
        <f t="shared" si="647"/>
        <v>1354</v>
      </c>
      <c r="D1690" s="7">
        <f>RANK(N1690,(N1690:P1690,Q1690:AL1690))</f>
        <v>2</v>
      </c>
      <c r="E1690" s="7">
        <f>RANK(O1690,(N1690:P1690,Q1690:AL1690))</f>
        <v>1</v>
      </c>
      <c r="F1690" s="7">
        <f>IF(P1690&gt;0,RANK(P1690,(N1690:P1690,Q1690:AL1690)),0)</f>
        <v>3</v>
      </c>
      <c r="G1690" s="1">
        <f t="shared" si="648"/>
        <v>104</v>
      </c>
      <c r="H1690" s="2">
        <f t="shared" si="657"/>
        <v>7.6809453471196457E-2</v>
      </c>
      <c r="I1690" s="2"/>
      <c r="J1690" s="2">
        <f t="shared" si="649"/>
        <v>0.31314623338257014</v>
      </c>
      <c r="K1690" s="2">
        <f t="shared" si="650"/>
        <v>0.38995568685376664</v>
      </c>
      <c r="L1690" s="2">
        <f t="shared" si="651"/>
        <v>0.2917282127031019</v>
      </c>
      <c r="M1690" s="2">
        <f t="shared" si="652"/>
        <v>5.1698670605613839E-3</v>
      </c>
      <c r="N1690" s="1">
        <v>424</v>
      </c>
      <c r="O1690" s="1">
        <v>528</v>
      </c>
      <c r="P1690" s="1">
        <v>395</v>
      </c>
      <c r="Q1690" s="1">
        <v>1</v>
      </c>
      <c r="R1690" s="1">
        <v>6</v>
      </c>
      <c r="AN1690" s="7">
        <f>IF(Q1690&gt;0,RANK(Q1690,(N1690:P1690,Q1690:AL1690)),0)</f>
        <v>5</v>
      </c>
      <c r="AO1690" s="7">
        <f>IF(R1690&gt;0,RANK(R1690,(N1690:P1690,Q1690:AL1690)),0)</f>
        <v>4</v>
      </c>
      <c r="AP1690" s="7">
        <f>IF(S1690&gt;0,RANK(S1690,(N1690:P1690,Q1690:AL1690)),0)</f>
        <v>0</v>
      </c>
      <c r="AQ1690" s="7">
        <f>IF(T1690&gt;0,RANK(T1690,(N1690:P1690,Q1690:AL1690)),0)</f>
        <v>0</v>
      </c>
      <c r="AR1690" s="2">
        <f t="shared" si="653"/>
        <v>7.3855243722304289E-4</v>
      </c>
      <c r="AS1690" s="2">
        <f t="shared" si="654"/>
        <v>4.4313146233382573E-3</v>
      </c>
      <c r="AT1690" s="2">
        <f t="shared" si="655"/>
        <v>0</v>
      </c>
      <c r="AU1690" s="2">
        <f t="shared" si="656"/>
        <v>0</v>
      </c>
      <c r="AW1690" t="s">
        <v>550</v>
      </c>
      <c r="AX1690" t="s">
        <v>2503</v>
      </c>
      <c r="BA1690" s="127">
        <v>30</v>
      </c>
      <c r="BB1690" s="130">
        <v>57</v>
      </c>
      <c r="BC1690" s="131">
        <f t="shared" si="646"/>
        <v>30057</v>
      </c>
      <c r="BE1690" s="7" t="s">
        <v>3271</v>
      </c>
    </row>
    <row r="1691" spans="1:57" hidden="1" outlineLevel="1" x14ac:dyDescent="0.2">
      <c r="A1691" t="s">
        <v>1320</v>
      </c>
      <c r="B1691" t="s">
        <v>2503</v>
      </c>
      <c r="C1691" s="1">
        <f t="shared" si="647"/>
        <v>3299</v>
      </c>
      <c r="D1691" s="7">
        <f>RANK(N1691,(N1691:P1691,Q1691:AL1691))</f>
        <v>3</v>
      </c>
      <c r="E1691" s="7">
        <f>RANK(O1691,(N1691:P1691,Q1691:AL1691))</f>
        <v>1</v>
      </c>
      <c r="F1691" s="7">
        <f>IF(P1691&gt;0,RANK(P1691,(N1691:P1691,Q1691:AL1691)),0)</f>
        <v>2</v>
      </c>
      <c r="G1691" s="1">
        <f t="shared" si="648"/>
        <v>372</v>
      </c>
      <c r="H1691" s="2">
        <f t="shared" si="657"/>
        <v>0.11276144286147317</v>
      </c>
      <c r="I1691" s="2"/>
      <c r="J1691" s="2">
        <f t="shared" si="649"/>
        <v>0.23613216126098818</v>
      </c>
      <c r="K1691" s="2">
        <f t="shared" si="650"/>
        <v>0.42891785389511972</v>
      </c>
      <c r="L1691" s="2">
        <f t="shared" si="651"/>
        <v>0.31615641103364656</v>
      </c>
      <c r="M1691" s="2">
        <f t="shared" si="652"/>
        <v>1.8793573810245601E-2</v>
      </c>
      <c r="N1691" s="1">
        <v>779</v>
      </c>
      <c r="O1691" s="1">
        <v>1415</v>
      </c>
      <c r="P1691" s="1">
        <v>1043</v>
      </c>
      <c r="Q1691" s="1">
        <v>9</v>
      </c>
      <c r="R1691" s="1">
        <v>53</v>
      </c>
      <c r="AN1691" s="7">
        <f>IF(Q1691&gt;0,RANK(Q1691,(N1691:P1691,Q1691:AL1691)),0)</f>
        <v>5</v>
      </c>
      <c r="AO1691" s="7">
        <f>IF(R1691&gt;0,RANK(R1691,(N1691:P1691,Q1691:AL1691)),0)</f>
        <v>4</v>
      </c>
      <c r="AP1691" s="7">
        <f>IF(S1691&gt;0,RANK(S1691,(N1691:P1691,Q1691:AL1691)),0)</f>
        <v>0</v>
      </c>
      <c r="AQ1691" s="7">
        <f>IF(T1691&gt;0,RANK(T1691,(N1691:P1691,Q1691:AL1691)),0)</f>
        <v>0</v>
      </c>
      <c r="AR1691" s="2">
        <f t="shared" si="653"/>
        <v>2.7280994240678992E-3</v>
      </c>
      <c r="AS1691" s="2">
        <f t="shared" si="654"/>
        <v>1.6065474386177631E-2</v>
      </c>
      <c r="AT1691" s="2">
        <f t="shared" si="655"/>
        <v>0</v>
      </c>
      <c r="AU1691" s="2">
        <f t="shared" si="656"/>
        <v>0</v>
      </c>
      <c r="AW1691" t="s">
        <v>1320</v>
      </c>
      <c r="AX1691" t="s">
        <v>2503</v>
      </c>
      <c r="BA1691" s="127">
        <v>30</v>
      </c>
      <c r="BB1691" s="130">
        <v>59</v>
      </c>
      <c r="BC1691" s="131">
        <f t="shared" si="646"/>
        <v>30059</v>
      </c>
      <c r="BE1691" s="7" t="s">
        <v>3271</v>
      </c>
    </row>
    <row r="1692" spans="1:57" hidden="1" outlineLevel="1" x14ac:dyDescent="0.2">
      <c r="A1692" t="s">
        <v>1363</v>
      </c>
      <c r="B1692" t="s">
        <v>2503</v>
      </c>
      <c r="C1692" s="1">
        <f t="shared" si="647"/>
        <v>1002</v>
      </c>
      <c r="D1692" s="7">
        <f>RANK(N1692,(N1692:P1692,Q1692:AL1692))</f>
        <v>3</v>
      </c>
      <c r="E1692" s="7">
        <f>RANK(O1692,(N1692:P1692,Q1692:AL1692))</f>
        <v>1</v>
      </c>
      <c r="F1692" s="7">
        <f>IF(P1692&gt;0,RANK(P1692,(N1692:P1692,Q1692:AL1692)),0)</f>
        <v>2</v>
      </c>
      <c r="G1692" s="1">
        <f t="shared" si="648"/>
        <v>112</v>
      </c>
      <c r="H1692" s="2">
        <f t="shared" si="657"/>
        <v>0.11177644710578842</v>
      </c>
      <c r="I1692" s="2"/>
      <c r="J1692" s="2">
        <f t="shared" si="649"/>
        <v>0.25948103792415167</v>
      </c>
      <c r="K1692" s="2">
        <f t="shared" si="650"/>
        <v>0.42115768463073855</v>
      </c>
      <c r="L1692" s="2">
        <f t="shared" si="651"/>
        <v>0.30938123752495011</v>
      </c>
      <c r="M1692" s="2">
        <f t="shared" si="652"/>
        <v>9.9800399201596668E-3</v>
      </c>
      <c r="N1692" s="1">
        <v>260</v>
      </c>
      <c r="O1692" s="1">
        <v>422</v>
      </c>
      <c r="P1692" s="1">
        <v>310</v>
      </c>
      <c r="Q1692" s="1">
        <v>3</v>
      </c>
      <c r="R1692" s="1">
        <v>7</v>
      </c>
      <c r="AN1692" s="7">
        <f>IF(Q1692&gt;0,RANK(Q1692,(N1692:P1692,Q1692:AL1692)),0)</f>
        <v>5</v>
      </c>
      <c r="AO1692" s="7">
        <f>IF(R1692&gt;0,RANK(R1692,(N1692:P1692,Q1692:AL1692)),0)</f>
        <v>4</v>
      </c>
      <c r="AP1692" s="7">
        <f>IF(S1692&gt;0,RANK(S1692,(N1692:P1692,Q1692:AL1692)),0)</f>
        <v>0</v>
      </c>
      <c r="AQ1692" s="7">
        <f>IF(T1692&gt;0,RANK(T1692,(N1692:P1692,Q1692:AL1692)),0)</f>
        <v>0</v>
      </c>
      <c r="AR1692" s="2">
        <f t="shared" si="653"/>
        <v>2.9940119760479044E-3</v>
      </c>
      <c r="AS1692" s="2">
        <f t="shared" si="654"/>
        <v>6.9860279441117763E-3</v>
      </c>
      <c r="AT1692" s="2">
        <f t="shared" si="655"/>
        <v>0</v>
      </c>
      <c r="AU1692" s="2">
        <f t="shared" si="656"/>
        <v>0</v>
      </c>
      <c r="AW1692" t="s">
        <v>1363</v>
      </c>
      <c r="AX1692" t="s">
        <v>2503</v>
      </c>
      <c r="BA1692" s="127">
        <v>30</v>
      </c>
      <c r="BB1692" s="130">
        <v>61</v>
      </c>
      <c r="BC1692" s="131">
        <f t="shared" si="646"/>
        <v>30061</v>
      </c>
      <c r="BE1692" s="7" t="s">
        <v>3271</v>
      </c>
    </row>
    <row r="1693" spans="1:57" hidden="1" outlineLevel="1" x14ac:dyDescent="0.2">
      <c r="A1693" t="s">
        <v>884</v>
      </c>
      <c r="B1693" t="s">
        <v>2503</v>
      </c>
      <c r="C1693" s="1">
        <f t="shared" si="647"/>
        <v>1635</v>
      </c>
      <c r="D1693" s="7">
        <f>RANK(N1693,(N1693:P1693,Q1693:AL1693))</f>
        <v>1</v>
      </c>
      <c r="E1693" s="7">
        <f>RANK(O1693,(N1693:P1693,Q1693:AL1693))</f>
        <v>3</v>
      </c>
      <c r="F1693" s="7">
        <f>IF(P1693&gt;0,RANK(P1693,(N1693:P1693,Q1693:AL1693)),0)</f>
        <v>2</v>
      </c>
      <c r="G1693" s="1">
        <f t="shared" si="648"/>
        <v>121</v>
      </c>
      <c r="H1693" s="2">
        <f t="shared" si="657"/>
        <v>7.400611620795107E-2</v>
      </c>
      <c r="I1693" s="2"/>
      <c r="J1693" s="2">
        <f t="shared" si="649"/>
        <v>0.40611620795107034</v>
      </c>
      <c r="K1693" s="2">
        <f t="shared" si="650"/>
        <v>0.24648318042813455</v>
      </c>
      <c r="L1693" s="2">
        <f t="shared" si="651"/>
        <v>0.33211009174311928</v>
      </c>
      <c r="M1693" s="2">
        <f t="shared" si="652"/>
        <v>1.5290519877675879E-2</v>
      </c>
      <c r="N1693" s="1">
        <v>664</v>
      </c>
      <c r="O1693" s="1">
        <v>403</v>
      </c>
      <c r="P1693" s="1">
        <v>543</v>
      </c>
      <c r="Q1693" s="1">
        <v>5</v>
      </c>
      <c r="R1693" s="1">
        <v>20</v>
      </c>
      <c r="AN1693" s="7">
        <f>IF(Q1693&gt;0,RANK(Q1693,(N1693:P1693,Q1693:AL1693)),0)</f>
        <v>5</v>
      </c>
      <c r="AO1693" s="7">
        <f>IF(R1693&gt;0,RANK(R1693,(N1693:P1693,Q1693:AL1693)),0)</f>
        <v>4</v>
      </c>
      <c r="AP1693" s="7">
        <f>IF(S1693&gt;0,RANK(S1693,(N1693:P1693,Q1693:AL1693)),0)</f>
        <v>0</v>
      </c>
      <c r="AQ1693" s="7">
        <f>IF(T1693&gt;0,RANK(T1693,(N1693:P1693,Q1693:AL1693)),0)</f>
        <v>0</v>
      </c>
      <c r="AR1693" s="2">
        <f t="shared" si="653"/>
        <v>3.0581039755351682E-3</v>
      </c>
      <c r="AS1693" s="2">
        <f t="shared" si="654"/>
        <v>1.2232415902140673E-2</v>
      </c>
      <c r="AT1693" s="2">
        <f t="shared" si="655"/>
        <v>0</v>
      </c>
      <c r="AU1693" s="2">
        <f t="shared" si="656"/>
        <v>0</v>
      </c>
      <c r="AW1693" t="s">
        <v>884</v>
      </c>
      <c r="AX1693" t="s">
        <v>2503</v>
      </c>
      <c r="BA1693" s="127">
        <v>30</v>
      </c>
      <c r="BB1693" s="130">
        <v>63</v>
      </c>
      <c r="BC1693" s="131">
        <f t="shared" si="646"/>
        <v>30063</v>
      </c>
      <c r="BE1693" s="7" t="s">
        <v>3271</v>
      </c>
    </row>
    <row r="1694" spans="1:57" hidden="1" outlineLevel="1" x14ac:dyDescent="0.2">
      <c r="A1694" t="s">
        <v>2379</v>
      </c>
      <c r="B1694" t="s">
        <v>2503</v>
      </c>
      <c r="C1694" s="1">
        <f t="shared" si="647"/>
        <v>43299</v>
      </c>
      <c r="D1694" s="7">
        <f>RANK(N1694,(N1694:P1694,Q1694:AL1694))</f>
        <v>1</v>
      </c>
      <c r="E1694" s="7">
        <f>RANK(O1694,(N1694:P1694,Q1694:AL1694))</f>
        <v>2</v>
      </c>
      <c r="F1694" s="7">
        <f>IF(P1694&gt;0,RANK(P1694,(N1694:P1694,Q1694:AL1694)),0)</f>
        <v>3</v>
      </c>
      <c r="G1694" s="1">
        <f t="shared" si="648"/>
        <v>7449</v>
      </c>
      <c r="H1694" s="2">
        <f t="shared" si="657"/>
        <v>0.17203630568835307</v>
      </c>
      <c r="I1694" s="2"/>
      <c r="J1694" s="2">
        <f t="shared" si="649"/>
        <v>0.46991847386775676</v>
      </c>
      <c r="K1694" s="2">
        <f t="shared" si="650"/>
        <v>0.29788216817940366</v>
      </c>
      <c r="L1694" s="2">
        <f t="shared" si="651"/>
        <v>0.22483198226286982</v>
      </c>
      <c r="M1694" s="2">
        <f t="shared" si="652"/>
        <v>7.3673756899697573E-3</v>
      </c>
      <c r="N1694" s="1">
        <v>20347</v>
      </c>
      <c r="O1694" s="1">
        <v>12898</v>
      </c>
      <c r="P1694" s="1">
        <v>9735</v>
      </c>
      <c r="Q1694" s="1">
        <v>149</v>
      </c>
      <c r="R1694" s="1">
        <v>170</v>
      </c>
      <c r="AN1694" s="7">
        <f>IF(Q1694&gt;0,RANK(Q1694,(N1694:P1694,Q1694:AL1694)),0)</f>
        <v>5</v>
      </c>
      <c r="AO1694" s="7">
        <f>IF(R1694&gt;0,RANK(R1694,(N1694:P1694,Q1694:AL1694)),0)</f>
        <v>4</v>
      </c>
      <c r="AP1694" s="7">
        <f>IF(S1694&gt;0,RANK(S1694,(N1694:P1694,Q1694:AL1694)),0)</f>
        <v>0</v>
      </c>
      <c r="AQ1694" s="7">
        <f>IF(T1694&gt;0,RANK(T1694,(N1694:P1694,Q1694:AL1694)),0)</f>
        <v>0</v>
      </c>
      <c r="AR1694" s="2">
        <f t="shared" si="653"/>
        <v>3.4411880181990347E-3</v>
      </c>
      <c r="AS1694" s="2">
        <f t="shared" si="654"/>
        <v>3.9261876717707105E-3</v>
      </c>
      <c r="AT1694" s="2">
        <f t="shared" si="655"/>
        <v>0</v>
      </c>
      <c r="AU1694" s="2">
        <f t="shared" si="656"/>
        <v>0</v>
      </c>
      <c r="AW1694" t="s">
        <v>2379</v>
      </c>
      <c r="AX1694" t="s">
        <v>2503</v>
      </c>
      <c r="BA1694" s="127">
        <v>30</v>
      </c>
      <c r="BB1694" s="130">
        <v>65</v>
      </c>
      <c r="BC1694" s="131">
        <f t="shared" si="646"/>
        <v>30065</v>
      </c>
      <c r="BE1694" s="7" t="s">
        <v>3271</v>
      </c>
    </row>
    <row r="1695" spans="1:57" hidden="1" outlineLevel="1" x14ac:dyDescent="0.2">
      <c r="A1695" t="s">
        <v>118</v>
      </c>
      <c r="B1695" t="s">
        <v>2503</v>
      </c>
      <c r="C1695" s="1">
        <f t="shared" ref="C1695:C1719" si="658">SUM(N1695:AL1695)</f>
        <v>2228</v>
      </c>
      <c r="D1695" s="7">
        <f>RANK(N1695,(N1695:P1695,Q1695:AL1695))</f>
        <v>3</v>
      </c>
      <c r="E1695" s="7">
        <f>RANK(O1695,(N1695:P1695,Q1695:AL1695))</f>
        <v>1</v>
      </c>
      <c r="F1695" s="7">
        <f>IF(P1695&gt;0,RANK(P1695,(N1695:P1695,Q1695:AL1695)),0)</f>
        <v>2</v>
      </c>
      <c r="G1695" s="1">
        <f t="shared" ref="G1695:G1719" si="659">MAX(N1695:P1695)-LARGE(N1695:P1695,2)</f>
        <v>185</v>
      </c>
      <c r="H1695" s="2">
        <f t="shared" si="657"/>
        <v>8.3034111310592462E-2</v>
      </c>
      <c r="I1695" s="2"/>
      <c r="J1695" s="2">
        <f t="shared" ref="J1695:J1719" si="660">IF($C1695=0,"-",N1695/$C1695)</f>
        <v>0.29084380610412924</v>
      </c>
      <c r="K1695" s="2">
        <f t="shared" ref="K1695:K1719" si="661">IF($C1695=0,"-",O1695/$C1695)</f>
        <v>0.39317773788150806</v>
      </c>
      <c r="L1695" s="2">
        <f t="shared" ref="L1695:L1719" si="662">IF($C1695=0,"-",P1695/$C1695)</f>
        <v>0.3101436265709156</v>
      </c>
      <c r="M1695" s="2">
        <f t="shared" ref="M1695:M1719" si="663">IF(C1695=0,"-",(1-J1695-K1695-L1695))</f>
        <v>5.8348294434471537E-3</v>
      </c>
      <c r="N1695" s="1">
        <v>648</v>
      </c>
      <c r="O1695" s="1">
        <v>876</v>
      </c>
      <c r="P1695" s="1">
        <v>691</v>
      </c>
      <c r="Q1695" s="1">
        <v>6</v>
      </c>
      <c r="R1695" s="1">
        <v>7</v>
      </c>
      <c r="AN1695" s="7">
        <f>IF(Q1695&gt;0,RANK(Q1695,(N1695:P1695,Q1695:AL1695)),0)</f>
        <v>5</v>
      </c>
      <c r="AO1695" s="7">
        <f>IF(R1695&gt;0,RANK(R1695,(N1695:P1695,Q1695:AL1695)),0)</f>
        <v>4</v>
      </c>
      <c r="AP1695" s="7">
        <f>IF(S1695&gt;0,RANK(S1695,(N1695:P1695,Q1695:AL1695)),0)</f>
        <v>0</v>
      </c>
      <c r="AQ1695" s="7">
        <f>IF(T1695&gt;0,RANK(T1695,(N1695:P1695,Q1695:AL1695)),0)</f>
        <v>0</v>
      </c>
      <c r="AR1695" s="2">
        <f t="shared" ref="AR1695:AR1719" si="664">IF($C1695=0,"-",Q1695/$C1695)</f>
        <v>2.6929982046678637E-3</v>
      </c>
      <c r="AS1695" s="2">
        <f t="shared" ref="AS1695:AS1719" si="665">IF($C1695=0,"-",R1695/$C1695)</f>
        <v>3.1418312387791743E-3</v>
      </c>
      <c r="AT1695" s="2">
        <f t="shared" ref="AT1695:AT1719" si="666">IF($C1695=0,"-",S1695/$C1695)</f>
        <v>0</v>
      </c>
      <c r="AU1695" s="2">
        <f t="shared" ref="AU1695:AU1719" si="667">IF($C1695=0,"-",T1695/$C1695)</f>
        <v>0</v>
      </c>
      <c r="AW1695" t="s">
        <v>118</v>
      </c>
      <c r="AX1695" t="s">
        <v>2503</v>
      </c>
      <c r="BA1695" s="127">
        <v>30</v>
      </c>
      <c r="BB1695" s="130">
        <v>67</v>
      </c>
      <c r="BC1695" s="131">
        <f t="shared" si="646"/>
        <v>30067</v>
      </c>
      <c r="BE1695" s="7" t="s">
        <v>3271</v>
      </c>
    </row>
    <row r="1696" spans="1:57" hidden="1" outlineLevel="1" x14ac:dyDescent="0.2">
      <c r="A1696" t="s">
        <v>3204</v>
      </c>
      <c r="B1696" t="s">
        <v>2503</v>
      </c>
      <c r="C1696" s="1">
        <f t="shared" si="658"/>
        <v>7482</v>
      </c>
      <c r="D1696" s="7">
        <f>RANK(N1696,(N1696:P1696,Q1696:AL1696))</f>
        <v>2</v>
      </c>
      <c r="E1696" s="7">
        <f>RANK(O1696,(N1696:P1696,Q1696:AL1696))</f>
        <v>1</v>
      </c>
      <c r="F1696" s="7">
        <f>IF(P1696&gt;0,RANK(P1696,(N1696:P1696,Q1696:AL1696)),0)</f>
        <v>3</v>
      </c>
      <c r="G1696" s="1">
        <f t="shared" si="659"/>
        <v>588</v>
      </c>
      <c r="H1696" s="2">
        <f t="shared" si="657"/>
        <v>7.858861267040898E-2</v>
      </c>
      <c r="I1696" s="2"/>
      <c r="J1696" s="2">
        <f t="shared" si="660"/>
        <v>0.30179096498262498</v>
      </c>
      <c r="K1696" s="2">
        <f t="shared" si="661"/>
        <v>0.38037957765303393</v>
      </c>
      <c r="L1696" s="2">
        <f t="shared" si="662"/>
        <v>0.29163325314087141</v>
      </c>
      <c r="M1696" s="2">
        <f t="shared" si="663"/>
        <v>2.6196204223469743E-2</v>
      </c>
      <c r="N1696" s="1">
        <v>2258</v>
      </c>
      <c r="O1696" s="1">
        <v>2846</v>
      </c>
      <c r="P1696" s="1">
        <v>2182</v>
      </c>
      <c r="Q1696" s="1">
        <v>17</v>
      </c>
      <c r="R1696" s="1">
        <v>179</v>
      </c>
      <c r="AN1696" s="7">
        <f>IF(Q1696&gt;0,RANK(Q1696,(N1696:P1696,Q1696:AL1696)),0)</f>
        <v>5</v>
      </c>
      <c r="AO1696" s="7">
        <f>IF(R1696&gt;0,RANK(R1696,(N1696:P1696,Q1696:AL1696)),0)</f>
        <v>4</v>
      </c>
      <c r="AP1696" s="7">
        <f>IF(S1696&gt;0,RANK(S1696,(N1696:P1696,Q1696:AL1696)),0)</f>
        <v>0</v>
      </c>
      <c r="AQ1696" s="7">
        <f>IF(T1696&gt;0,RANK(T1696,(N1696:P1696,Q1696:AL1696)),0)</f>
        <v>0</v>
      </c>
      <c r="AR1696" s="2">
        <f t="shared" si="664"/>
        <v>2.2721197540764501E-3</v>
      </c>
      <c r="AS1696" s="2">
        <f t="shared" si="665"/>
        <v>2.392408446939321E-2</v>
      </c>
      <c r="AT1696" s="2">
        <f t="shared" si="666"/>
        <v>0</v>
      </c>
      <c r="AU1696" s="2">
        <f t="shared" si="667"/>
        <v>0</v>
      </c>
      <c r="AW1696" t="s">
        <v>3204</v>
      </c>
      <c r="AX1696" t="s">
        <v>2503</v>
      </c>
      <c r="BA1696" s="127">
        <v>30</v>
      </c>
      <c r="BB1696" s="130">
        <v>69</v>
      </c>
      <c r="BC1696" s="131">
        <f t="shared" si="646"/>
        <v>30069</v>
      </c>
      <c r="BE1696" s="7" t="s">
        <v>3271</v>
      </c>
    </row>
    <row r="1697" spans="1:57" hidden="1" outlineLevel="1" x14ac:dyDescent="0.2">
      <c r="A1697" t="s">
        <v>716</v>
      </c>
      <c r="B1697" t="s">
        <v>2503</v>
      </c>
      <c r="C1697" s="1">
        <f t="shared" si="658"/>
        <v>296</v>
      </c>
      <c r="D1697" s="7">
        <f>RANK(N1697,(N1697:P1697,Q1697:AL1697))</f>
        <v>3</v>
      </c>
      <c r="E1697" s="7">
        <f>RANK(O1697,(N1697:P1697,Q1697:AL1697))</f>
        <v>1</v>
      </c>
      <c r="F1697" s="7">
        <f>IF(P1697&gt;0,RANK(P1697,(N1697:P1697,Q1697:AL1697)),0)</f>
        <v>2</v>
      </c>
      <c r="G1697" s="1">
        <f t="shared" si="659"/>
        <v>40</v>
      </c>
      <c r="H1697" s="2">
        <f t="shared" si="657"/>
        <v>0.13513513513513514</v>
      </c>
      <c r="I1697" s="2"/>
      <c r="J1697" s="2">
        <f t="shared" si="660"/>
        <v>0.20608108108108109</v>
      </c>
      <c r="K1697" s="2">
        <f t="shared" si="661"/>
        <v>0.45608108108108109</v>
      </c>
      <c r="L1697" s="2">
        <f t="shared" si="662"/>
        <v>0.32094594594594594</v>
      </c>
      <c r="M1697" s="2">
        <f t="shared" si="663"/>
        <v>1.689189189189183E-2</v>
      </c>
      <c r="N1697" s="1">
        <v>61</v>
      </c>
      <c r="O1697" s="1">
        <v>135</v>
      </c>
      <c r="P1697" s="1">
        <v>95</v>
      </c>
      <c r="Q1697" s="1">
        <v>1</v>
      </c>
      <c r="R1697" s="1">
        <v>4</v>
      </c>
      <c r="AN1697" s="7">
        <f>IF(Q1697&gt;0,RANK(Q1697,(N1697:P1697,Q1697:AL1697)),0)</f>
        <v>5</v>
      </c>
      <c r="AO1697" s="7">
        <f>IF(R1697&gt;0,RANK(R1697,(N1697:P1697,Q1697:AL1697)),0)</f>
        <v>4</v>
      </c>
      <c r="AP1697" s="7">
        <f>IF(S1697&gt;0,RANK(S1697,(N1697:P1697,Q1697:AL1697)),0)</f>
        <v>0</v>
      </c>
      <c r="AQ1697" s="7">
        <f>IF(T1697&gt;0,RANK(T1697,(N1697:P1697,Q1697:AL1697)),0)</f>
        <v>0</v>
      </c>
      <c r="AR1697" s="2">
        <f t="shared" si="664"/>
        <v>3.3783783783783786E-3</v>
      </c>
      <c r="AS1697" s="2">
        <f t="shared" si="665"/>
        <v>1.3513513513513514E-2</v>
      </c>
      <c r="AT1697" s="2">
        <f t="shared" si="666"/>
        <v>0</v>
      </c>
      <c r="AU1697" s="2">
        <f t="shared" si="667"/>
        <v>0</v>
      </c>
      <c r="AW1697" t="s">
        <v>716</v>
      </c>
      <c r="AX1697" t="s">
        <v>2503</v>
      </c>
      <c r="BA1697" s="127">
        <v>30</v>
      </c>
      <c r="BB1697" s="130">
        <v>71</v>
      </c>
      <c r="BC1697" s="131">
        <f t="shared" si="646"/>
        <v>30071</v>
      </c>
      <c r="BE1697" s="7" t="s">
        <v>3271</v>
      </c>
    </row>
    <row r="1698" spans="1:57" hidden="1" outlineLevel="1" x14ac:dyDescent="0.2">
      <c r="A1698" t="s">
        <v>1088</v>
      </c>
      <c r="B1698" t="s">
        <v>2503</v>
      </c>
      <c r="C1698" s="1">
        <f t="shared" si="658"/>
        <v>2625</v>
      </c>
      <c r="D1698" s="7">
        <f>RANK(N1698,(N1698:P1698,Q1698:AL1698))</f>
        <v>3</v>
      </c>
      <c r="E1698" s="7">
        <f>RANK(O1698,(N1698:P1698,Q1698:AL1698))</f>
        <v>1</v>
      </c>
      <c r="F1698" s="7">
        <f>IF(P1698&gt;0,RANK(P1698,(N1698:P1698,Q1698:AL1698)),0)</f>
        <v>2</v>
      </c>
      <c r="G1698" s="1">
        <f t="shared" si="659"/>
        <v>77</v>
      </c>
      <c r="H1698" s="2">
        <f t="shared" si="657"/>
        <v>2.9333333333333333E-2</v>
      </c>
      <c r="I1698" s="2"/>
      <c r="J1698" s="2">
        <f t="shared" si="660"/>
        <v>0.24152380952380953</v>
      </c>
      <c r="K1698" s="2">
        <f t="shared" si="661"/>
        <v>0.39085714285714285</v>
      </c>
      <c r="L1698" s="2">
        <f t="shared" si="662"/>
        <v>0.36152380952380953</v>
      </c>
      <c r="M1698" s="2">
        <f t="shared" si="663"/>
        <v>6.0952380952381535E-3</v>
      </c>
      <c r="N1698" s="1">
        <v>634</v>
      </c>
      <c r="O1698" s="1">
        <v>1026</v>
      </c>
      <c r="P1698" s="1">
        <v>949</v>
      </c>
      <c r="Q1698" s="1">
        <v>7</v>
      </c>
      <c r="R1698" s="1">
        <v>9</v>
      </c>
      <c r="AN1698" s="7">
        <f>IF(Q1698&gt;0,RANK(Q1698,(N1698:P1698,Q1698:AL1698)),0)</f>
        <v>5</v>
      </c>
      <c r="AO1698" s="7">
        <f>IF(R1698&gt;0,RANK(R1698,(N1698:P1698,Q1698:AL1698)),0)</f>
        <v>4</v>
      </c>
      <c r="AP1698" s="7">
        <f>IF(S1698&gt;0,RANK(S1698,(N1698:P1698,Q1698:AL1698)),0)</f>
        <v>0</v>
      </c>
      <c r="AQ1698" s="7">
        <f>IF(T1698&gt;0,RANK(T1698,(N1698:P1698,Q1698:AL1698)),0)</f>
        <v>0</v>
      </c>
      <c r="AR1698" s="2">
        <f t="shared" si="664"/>
        <v>2.6666666666666666E-3</v>
      </c>
      <c r="AS1698" s="2">
        <f t="shared" si="665"/>
        <v>3.4285714285714284E-3</v>
      </c>
      <c r="AT1698" s="2">
        <f t="shared" si="666"/>
        <v>0</v>
      </c>
      <c r="AU1698" s="2">
        <f t="shared" si="667"/>
        <v>0</v>
      </c>
      <c r="AW1698" t="s">
        <v>1088</v>
      </c>
      <c r="AX1698" t="s">
        <v>2503</v>
      </c>
      <c r="BA1698" s="127">
        <v>30</v>
      </c>
      <c r="BB1698" s="130">
        <v>73</v>
      </c>
      <c r="BC1698" s="131">
        <f t="shared" si="646"/>
        <v>30073</v>
      </c>
      <c r="BE1698" s="7" t="s">
        <v>3271</v>
      </c>
    </row>
    <row r="1699" spans="1:57" hidden="1" outlineLevel="1" x14ac:dyDescent="0.2">
      <c r="A1699" t="s">
        <v>738</v>
      </c>
      <c r="B1699" t="s">
        <v>2503</v>
      </c>
      <c r="C1699" s="1">
        <f t="shared" si="658"/>
        <v>3165</v>
      </c>
      <c r="D1699" s="7">
        <f>RANK(N1699,(N1699:P1699,Q1699:AL1699))</f>
        <v>2</v>
      </c>
      <c r="E1699" s="7">
        <f>RANK(O1699,(N1699:P1699,Q1699:AL1699))</f>
        <v>1</v>
      </c>
      <c r="F1699" s="7">
        <f>IF(P1699&gt;0,RANK(P1699,(N1699:P1699,Q1699:AL1699)),0)</f>
        <v>3</v>
      </c>
      <c r="G1699" s="1">
        <f t="shared" si="659"/>
        <v>206</v>
      </c>
      <c r="H1699" s="2">
        <f t="shared" si="657"/>
        <v>6.5086887835703003E-2</v>
      </c>
      <c r="I1699" s="2"/>
      <c r="J1699" s="2">
        <f t="shared" si="660"/>
        <v>0.33048973143759874</v>
      </c>
      <c r="K1699" s="2">
        <f t="shared" si="661"/>
        <v>0.39557661927330173</v>
      </c>
      <c r="L1699" s="2">
        <f t="shared" si="662"/>
        <v>0.27014218009478674</v>
      </c>
      <c r="M1699" s="2">
        <f t="shared" si="663"/>
        <v>3.7914691943127798E-3</v>
      </c>
      <c r="N1699" s="1">
        <v>1046</v>
      </c>
      <c r="O1699" s="1">
        <v>1252</v>
      </c>
      <c r="P1699" s="1">
        <v>855</v>
      </c>
      <c r="Q1699" s="1">
        <v>6</v>
      </c>
      <c r="R1699" s="1">
        <v>6</v>
      </c>
      <c r="AN1699" s="7">
        <f>IF(Q1699&gt;0,RANK(Q1699,(N1699:P1699,Q1699:AL1699)),0)</f>
        <v>4</v>
      </c>
      <c r="AO1699" s="7">
        <f>IF(R1699&gt;0,RANK(R1699,(N1699:P1699,Q1699:AL1699)),0)</f>
        <v>4</v>
      </c>
      <c r="AP1699" s="7">
        <f>IF(S1699&gt;0,RANK(S1699,(N1699:P1699,Q1699:AL1699)),0)</f>
        <v>0</v>
      </c>
      <c r="AQ1699" s="7">
        <f>IF(T1699&gt;0,RANK(T1699,(N1699:P1699,Q1699:AL1699)),0)</f>
        <v>0</v>
      </c>
      <c r="AR1699" s="2">
        <f t="shared" si="664"/>
        <v>1.8957345971563982E-3</v>
      </c>
      <c r="AS1699" s="2">
        <f t="shared" si="665"/>
        <v>1.8957345971563982E-3</v>
      </c>
      <c r="AT1699" s="2">
        <f t="shared" si="666"/>
        <v>0</v>
      </c>
      <c r="AU1699" s="2">
        <f t="shared" si="667"/>
        <v>0</v>
      </c>
      <c r="AW1699" t="s">
        <v>738</v>
      </c>
      <c r="AX1699" t="s">
        <v>2503</v>
      </c>
      <c r="BA1699" s="127">
        <v>30</v>
      </c>
      <c r="BB1699" s="130">
        <v>75</v>
      </c>
      <c r="BC1699" s="131">
        <f t="shared" si="646"/>
        <v>30075</v>
      </c>
      <c r="BE1699" s="7" t="s">
        <v>3271</v>
      </c>
    </row>
    <row r="1700" spans="1:57" hidden="1" outlineLevel="1" x14ac:dyDescent="0.2">
      <c r="A1700" t="s">
        <v>739</v>
      </c>
      <c r="B1700" t="s">
        <v>2503</v>
      </c>
      <c r="C1700" s="1">
        <f t="shared" si="658"/>
        <v>1156</v>
      </c>
      <c r="D1700" s="7">
        <f>RANK(N1700,(N1700:P1700,Q1700:AL1700))</f>
        <v>3</v>
      </c>
      <c r="E1700" s="7">
        <f>RANK(O1700,(N1700:P1700,Q1700:AL1700))</f>
        <v>1</v>
      </c>
      <c r="F1700" s="7">
        <f>IF(P1700&gt;0,RANK(P1700,(N1700:P1700,Q1700:AL1700)),0)</f>
        <v>2</v>
      </c>
      <c r="G1700" s="1">
        <f t="shared" si="659"/>
        <v>207</v>
      </c>
      <c r="H1700" s="2">
        <f t="shared" si="657"/>
        <v>0.17906574394463667</v>
      </c>
      <c r="I1700" s="2"/>
      <c r="J1700" s="2">
        <f t="shared" si="660"/>
        <v>0.22318339100346021</v>
      </c>
      <c r="K1700" s="2">
        <f t="shared" si="661"/>
        <v>0.47318339100346019</v>
      </c>
      <c r="L1700" s="2">
        <f t="shared" si="662"/>
        <v>0.29411764705882354</v>
      </c>
      <c r="M1700" s="2">
        <f t="shared" si="663"/>
        <v>9.5155709342560901E-3</v>
      </c>
      <c r="N1700" s="1">
        <v>258</v>
      </c>
      <c r="O1700" s="1">
        <v>547</v>
      </c>
      <c r="P1700" s="1">
        <v>340</v>
      </c>
      <c r="Q1700" s="1">
        <v>1</v>
      </c>
      <c r="R1700" s="1">
        <v>10</v>
      </c>
      <c r="AN1700" s="7">
        <f>IF(Q1700&gt;0,RANK(Q1700,(N1700:P1700,Q1700:AL1700)),0)</f>
        <v>5</v>
      </c>
      <c r="AO1700" s="7">
        <f>IF(R1700&gt;0,RANK(R1700,(N1700:P1700,Q1700:AL1700)),0)</f>
        <v>4</v>
      </c>
      <c r="AP1700" s="7">
        <f>IF(S1700&gt;0,RANK(S1700,(N1700:P1700,Q1700:AL1700)),0)</f>
        <v>0</v>
      </c>
      <c r="AQ1700" s="7">
        <f>IF(T1700&gt;0,RANK(T1700,(N1700:P1700,Q1700:AL1700)),0)</f>
        <v>0</v>
      </c>
      <c r="AR1700" s="2">
        <f t="shared" si="664"/>
        <v>8.6505190311418688E-4</v>
      </c>
      <c r="AS1700" s="2">
        <f t="shared" si="665"/>
        <v>8.6505190311418692E-3</v>
      </c>
      <c r="AT1700" s="2">
        <f t="shared" si="666"/>
        <v>0</v>
      </c>
      <c r="AU1700" s="2">
        <f t="shared" si="667"/>
        <v>0</v>
      </c>
      <c r="AW1700" t="s">
        <v>739</v>
      </c>
      <c r="AX1700" t="s">
        <v>2503</v>
      </c>
      <c r="BA1700" s="127">
        <v>30</v>
      </c>
      <c r="BB1700" s="130">
        <v>77</v>
      </c>
      <c r="BC1700" s="131">
        <f t="shared" si="646"/>
        <v>30077</v>
      </c>
      <c r="BE1700" s="7" t="s">
        <v>3271</v>
      </c>
    </row>
    <row r="1701" spans="1:57" hidden="1" outlineLevel="1" x14ac:dyDescent="0.2">
      <c r="A1701" t="s">
        <v>1917</v>
      </c>
      <c r="B1701" t="s">
        <v>2503</v>
      </c>
      <c r="C1701" s="1">
        <f t="shared" si="658"/>
        <v>2938</v>
      </c>
      <c r="D1701" s="7">
        <f>RANK(N1701,(N1701:P1701,Q1701:AL1701))</f>
        <v>2</v>
      </c>
      <c r="E1701" s="7">
        <f>RANK(O1701,(N1701:P1701,Q1701:AL1701))</f>
        <v>1</v>
      </c>
      <c r="F1701" s="7">
        <f>IF(P1701&gt;0,RANK(P1701,(N1701:P1701,Q1701:AL1701)),0)</f>
        <v>3</v>
      </c>
      <c r="G1701" s="1">
        <f t="shared" si="659"/>
        <v>69</v>
      </c>
      <c r="H1701" s="2">
        <f t="shared" si="657"/>
        <v>2.3485364193328796E-2</v>
      </c>
      <c r="I1701" s="2"/>
      <c r="J1701" s="2">
        <f t="shared" si="660"/>
        <v>0.33662355343771272</v>
      </c>
      <c r="K1701" s="2">
        <f t="shared" si="661"/>
        <v>0.36010891763104153</v>
      </c>
      <c r="L1701" s="2">
        <f t="shared" si="662"/>
        <v>0.29680054458815519</v>
      </c>
      <c r="M1701" s="2">
        <f t="shared" si="663"/>
        <v>6.4669843430906204E-3</v>
      </c>
      <c r="N1701" s="1">
        <v>989</v>
      </c>
      <c r="O1701" s="1">
        <v>1058</v>
      </c>
      <c r="P1701" s="1">
        <v>872</v>
      </c>
      <c r="Q1701" s="1">
        <v>3</v>
      </c>
      <c r="R1701" s="1">
        <v>16</v>
      </c>
      <c r="AN1701" s="7">
        <f>IF(Q1701&gt;0,RANK(Q1701,(N1701:P1701,Q1701:AL1701)),0)</f>
        <v>5</v>
      </c>
      <c r="AO1701" s="7">
        <f>IF(R1701&gt;0,RANK(R1701,(N1701:P1701,Q1701:AL1701)),0)</f>
        <v>4</v>
      </c>
      <c r="AP1701" s="7">
        <f>IF(S1701&gt;0,RANK(S1701,(N1701:P1701,Q1701:AL1701)),0)</f>
        <v>0</v>
      </c>
      <c r="AQ1701" s="7">
        <f>IF(T1701&gt;0,RANK(T1701,(N1701:P1701,Q1701:AL1701)),0)</f>
        <v>0</v>
      </c>
      <c r="AR1701" s="2">
        <f t="shared" si="664"/>
        <v>1.0211027910142954E-3</v>
      </c>
      <c r="AS1701" s="2">
        <f t="shared" si="665"/>
        <v>5.445881552076242E-3</v>
      </c>
      <c r="AT1701" s="2">
        <f t="shared" si="666"/>
        <v>0</v>
      </c>
      <c r="AU1701" s="2">
        <f t="shared" si="667"/>
        <v>0</v>
      </c>
      <c r="AW1701" t="s">
        <v>1917</v>
      </c>
      <c r="AX1701" t="s">
        <v>2503</v>
      </c>
      <c r="BA1701" s="127">
        <v>30</v>
      </c>
      <c r="BB1701" s="130">
        <v>79</v>
      </c>
      <c r="BC1701" s="131">
        <f t="shared" si="646"/>
        <v>30079</v>
      </c>
      <c r="BE1701" s="7" t="s">
        <v>3271</v>
      </c>
    </row>
    <row r="1702" spans="1:57" hidden="1" outlineLevel="1" x14ac:dyDescent="0.2">
      <c r="A1702" t="s">
        <v>1887</v>
      </c>
      <c r="B1702" t="s">
        <v>2503</v>
      </c>
      <c r="C1702" s="1">
        <f t="shared" si="658"/>
        <v>856</v>
      </c>
      <c r="D1702" s="7">
        <f>RANK(N1702,(N1702:P1702,Q1702:AL1702))</f>
        <v>2</v>
      </c>
      <c r="E1702" s="7">
        <f>RANK(O1702,(N1702:P1702,Q1702:AL1702))</f>
        <v>1</v>
      </c>
      <c r="F1702" s="7">
        <f>IF(P1702&gt;0,RANK(P1702,(N1702:P1702,Q1702:AL1702)),0)</f>
        <v>3</v>
      </c>
      <c r="G1702" s="1">
        <f t="shared" si="659"/>
        <v>152</v>
      </c>
      <c r="H1702" s="2">
        <f t="shared" si="657"/>
        <v>0.17757009345794392</v>
      </c>
      <c r="I1702" s="2"/>
      <c r="J1702" s="2">
        <f t="shared" si="660"/>
        <v>0.30373831775700932</v>
      </c>
      <c r="K1702" s="2">
        <f t="shared" si="661"/>
        <v>0.48130841121495327</v>
      </c>
      <c r="L1702" s="2">
        <f t="shared" si="662"/>
        <v>0.20911214953271029</v>
      </c>
      <c r="M1702" s="2">
        <f t="shared" si="663"/>
        <v>5.8411214953271173E-3</v>
      </c>
      <c r="N1702" s="1">
        <v>260</v>
      </c>
      <c r="O1702" s="1">
        <v>412</v>
      </c>
      <c r="P1702" s="1">
        <v>179</v>
      </c>
      <c r="Q1702" s="1">
        <v>3</v>
      </c>
      <c r="R1702" s="1">
        <v>2</v>
      </c>
      <c r="AN1702" s="7">
        <f>IF(Q1702&gt;0,RANK(Q1702,(N1702:P1702,Q1702:AL1702)),0)</f>
        <v>4</v>
      </c>
      <c r="AO1702" s="7">
        <f>IF(R1702&gt;0,RANK(R1702,(N1702:P1702,Q1702:AL1702)),0)</f>
        <v>5</v>
      </c>
      <c r="AP1702" s="7">
        <f>IF(S1702&gt;0,RANK(S1702,(N1702:P1702,Q1702:AL1702)),0)</f>
        <v>0</v>
      </c>
      <c r="AQ1702" s="7">
        <f>IF(T1702&gt;0,RANK(T1702,(N1702:P1702,Q1702:AL1702)),0)</f>
        <v>0</v>
      </c>
      <c r="AR1702" s="2">
        <f t="shared" si="664"/>
        <v>3.5046728971962616E-3</v>
      </c>
      <c r="AS1702" s="2">
        <f t="shared" si="665"/>
        <v>2.3364485981308409E-3</v>
      </c>
      <c r="AT1702" s="2">
        <f t="shared" si="666"/>
        <v>0</v>
      </c>
      <c r="AU1702" s="2">
        <f t="shared" si="667"/>
        <v>0</v>
      </c>
      <c r="AW1702" t="s">
        <v>1887</v>
      </c>
      <c r="AX1702" t="s">
        <v>2503</v>
      </c>
      <c r="BA1702" s="127">
        <v>30</v>
      </c>
      <c r="BB1702" s="130">
        <v>81</v>
      </c>
      <c r="BC1702" s="131">
        <f t="shared" si="646"/>
        <v>30081</v>
      </c>
      <c r="BE1702" s="7" t="s">
        <v>3271</v>
      </c>
    </row>
    <row r="1703" spans="1:57" hidden="1" outlineLevel="1" x14ac:dyDescent="0.2">
      <c r="A1703" t="s">
        <v>1296</v>
      </c>
      <c r="B1703" t="s">
        <v>2503</v>
      </c>
      <c r="C1703" s="1">
        <f t="shared" si="658"/>
        <v>15019</v>
      </c>
      <c r="D1703" s="7">
        <f>RANK(N1703,(N1703:P1703,Q1703:AL1703))</f>
        <v>2</v>
      </c>
      <c r="E1703" s="7">
        <f>RANK(O1703,(N1703:P1703,Q1703:AL1703))</f>
        <v>1</v>
      </c>
      <c r="F1703" s="7">
        <f>IF(P1703&gt;0,RANK(P1703,(N1703:P1703,Q1703:AL1703)),0)</f>
        <v>3</v>
      </c>
      <c r="G1703" s="1">
        <f t="shared" si="659"/>
        <v>748</v>
      </c>
      <c r="H1703" s="2">
        <f t="shared" si="657"/>
        <v>4.980358212930288E-2</v>
      </c>
      <c r="I1703" s="2"/>
      <c r="J1703" s="2">
        <f t="shared" si="660"/>
        <v>0.30920833610759707</v>
      </c>
      <c r="K1703" s="2">
        <f t="shared" si="661"/>
        <v>0.35901191823689993</v>
      </c>
      <c r="L1703" s="2">
        <f t="shared" si="662"/>
        <v>0.30448099074505625</v>
      </c>
      <c r="M1703" s="2">
        <f t="shared" si="663"/>
        <v>2.729875491044681E-2</v>
      </c>
      <c r="N1703" s="1">
        <v>4644</v>
      </c>
      <c r="O1703" s="1">
        <v>5392</v>
      </c>
      <c r="P1703" s="1">
        <v>4573</v>
      </c>
      <c r="Q1703" s="1">
        <v>38</v>
      </c>
      <c r="R1703" s="1">
        <v>372</v>
      </c>
      <c r="AN1703" s="7">
        <f>IF(Q1703&gt;0,RANK(Q1703,(N1703:P1703,Q1703:AL1703)),0)</f>
        <v>5</v>
      </c>
      <c r="AO1703" s="7">
        <f>IF(R1703&gt;0,RANK(R1703,(N1703:P1703,Q1703:AL1703)),0)</f>
        <v>4</v>
      </c>
      <c r="AP1703" s="7">
        <f>IF(S1703&gt;0,RANK(S1703,(N1703:P1703,Q1703:AL1703)),0)</f>
        <v>0</v>
      </c>
      <c r="AQ1703" s="7">
        <f>IF(T1703&gt;0,RANK(T1703,(N1703:P1703,Q1703:AL1703)),0)</f>
        <v>0</v>
      </c>
      <c r="AR1703" s="2">
        <f t="shared" si="664"/>
        <v>2.5301285038950663E-3</v>
      </c>
      <c r="AS1703" s="2">
        <f t="shared" si="665"/>
        <v>2.47686264065517E-2</v>
      </c>
      <c r="AT1703" s="2">
        <f t="shared" si="666"/>
        <v>0</v>
      </c>
      <c r="AU1703" s="2">
        <f t="shared" si="667"/>
        <v>0</v>
      </c>
      <c r="AW1703" t="s">
        <v>1296</v>
      </c>
      <c r="AX1703" t="s">
        <v>2503</v>
      </c>
      <c r="BA1703" s="127">
        <v>30</v>
      </c>
      <c r="BB1703" s="130">
        <v>83</v>
      </c>
      <c r="BC1703" s="131">
        <f t="shared" si="646"/>
        <v>30083</v>
      </c>
      <c r="BE1703" s="7" t="s">
        <v>3271</v>
      </c>
    </row>
    <row r="1704" spans="1:57" hidden="1" outlineLevel="1" x14ac:dyDescent="0.2">
      <c r="A1704" t="s">
        <v>644</v>
      </c>
      <c r="B1704" t="s">
        <v>2503</v>
      </c>
      <c r="C1704" s="1">
        <f t="shared" si="658"/>
        <v>4748</v>
      </c>
      <c r="D1704" s="7">
        <f>RANK(N1704,(N1704:P1704,Q1704:AL1704))</f>
        <v>3</v>
      </c>
      <c r="E1704" s="7">
        <f>RANK(O1704,(N1704:P1704,Q1704:AL1704))</f>
        <v>1</v>
      </c>
      <c r="F1704" s="7">
        <f>IF(P1704&gt;0,RANK(P1704,(N1704:P1704,Q1704:AL1704)),0)</f>
        <v>2</v>
      </c>
      <c r="G1704" s="1">
        <f t="shared" si="659"/>
        <v>235</v>
      </c>
      <c r="H1704" s="2">
        <f t="shared" si="657"/>
        <v>4.9494524010109522E-2</v>
      </c>
      <c r="I1704" s="2"/>
      <c r="J1704" s="2">
        <f t="shared" si="660"/>
        <v>0.30328559393428811</v>
      </c>
      <c r="K1704" s="2">
        <f t="shared" si="661"/>
        <v>0.37068239258635216</v>
      </c>
      <c r="L1704" s="2">
        <f t="shared" si="662"/>
        <v>0.32118786857624265</v>
      </c>
      <c r="M1704" s="2">
        <f t="shared" si="663"/>
        <v>4.8441449031170758E-3</v>
      </c>
      <c r="N1704" s="1">
        <v>1440</v>
      </c>
      <c r="O1704" s="1">
        <v>1760</v>
      </c>
      <c r="P1704" s="1">
        <v>1525</v>
      </c>
      <c r="Q1704" s="1">
        <v>10</v>
      </c>
      <c r="R1704" s="1">
        <v>13</v>
      </c>
      <c r="AN1704" s="7">
        <f>IF(Q1704&gt;0,RANK(Q1704,(N1704:P1704,Q1704:AL1704)),0)</f>
        <v>5</v>
      </c>
      <c r="AO1704" s="7">
        <f>IF(R1704&gt;0,RANK(R1704,(N1704:P1704,Q1704:AL1704)),0)</f>
        <v>4</v>
      </c>
      <c r="AP1704" s="7">
        <f>IF(S1704&gt;0,RANK(S1704,(N1704:P1704,Q1704:AL1704)),0)</f>
        <v>0</v>
      </c>
      <c r="AQ1704" s="7">
        <f>IF(T1704&gt;0,RANK(T1704,(N1704:P1704,Q1704:AL1704)),0)</f>
        <v>0</v>
      </c>
      <c r="AR1704" s="2">
        <f t="shared" si="664"/>
        <v>2.1061499578770007E-3</v>
      </c>
      <c r="AS1704" s="2">
        <f t="shared" si="665"/>
        <v>2.7379949452401011E-3</v>
      </c>
      <c r="AT1704" s="2">
        <f t="shared" si="666"/>
        <v>0</v>
      </c>
      <c r="AU1704" s="2">
        <f t="shared" si="667"/>
        <v>0</v>
      </c>
      <c r="AW1704" t="s">
        <v>644</v>
      </c>
      <c r="AX1704" t="s">
        <v>2503</v>
      </c>
      <c r="BA1704" s="127">
        <v>30</v>
      </c>
      <c r="BB1704" s="130">
        <v>85</v>
      </c>
      <c r="BC1704" s="131">
        <f t="shared" si="646"/>
        <v>30085</v>
      </c>
      <c r="BE1704" s="7" t="s">
        <v>3271</v>
      </c>
    </row>
    <row r="1705" spans="1:57" hidden="1" outlineLevel="1" x14ac:dyDescent="0.2">
      <c r="A1705" t="s">
        <v>1342</v>
      </c>
      <c r="B1705" t="s">
        <v>2503</v>
      </c>
      <c r="C1705" s="1">
        <f t="shared" si="658"/>
        <v>4193</v>
      </c>
      <c r="D1705" s="7">
        <f>RANK(N1705,(N1705:P1705,Q1705:AL1705))</f>
        <v>1</v>
      </c>
      <c r="E1705" s="7">
        <f>RANK(O1705,(N1705:P1705,Q1705:AL1705))</f>
        <v>2</v>
      </c>
      <c r="F1705" s="7">
        <f>IF(P1705&gt;0,RANK(P1705,(N1705:P1705,Q1705:AL1705)),0)</f>
        <v>3</v>
      </c>
      <c r="G1705" s="1">
        <f t="shared" si="659"/>
        <v>615</v>
      </c>
      <c r="H1705" s="2">
        <f t="shared" si="657"/>
        <v>0.14667302647269259</v>
      </c>
      <c r="I1705" s="2"/>
      <c r="J1705" s="2">
        <f t="shared" si="660"/>
        <v>0.43572621035058429</v>
      </c>
      <c r="K1705" s="2">
        <f t="shared" si="661"/>
        <v>0.28905318387789175</v>
      </c>
      <c r="L1705" s="2">
        <f t="shared" si="662"/>
        <v>0.25971857858335323</v>
      </c>
      <c r="M1705" s="2">
        <f t="shared" si="663"/>
        <v>1.5502027188170675E-2</v>
      </c>
      <c r="N1705" s="1">
        <v>1827</v>
      </c>
      <c r="O1705" s="1">
        <v>1212</v>
      </c>
      <c r="P1705" s="1">
        <v>1089</v>
      </c>
      <c r="Q1705" s="1">
        <v>19</v>
      </c>
      <c r="R1705" s="1">
        <v>46</v>
      </c>
      <c r="AN1705" s="7">
        <f>IF(Q1705&gt;0,RANK(Q1705,(N1705:P1705,Q1705:AL1705)),0)</f>
        <v>5</v>
      </c>
      <c r="AO1705" s="7">
        <f>IF(R1705&gt;0,RANK(R1705,(N1705:P1705,Q1705:AL1705)),0)</f>
        <v>4</v>
      </c>
      <c r="AP1705" s="7">
        <f>IF(S1705&gt;0,RANK(S1705,(N1705:P1705,Q1705:AL1705)),0)</f>
        <v>0</v>
      </c>
      <c r="AQ1705" s="7">
        <f>IF(T1705&gt;0,RANK(T1705,(N1705:P1705,Q1705:AL1705)),0)</f>
        <v>0</v>
      </c>
      <c r="AR1705" s="2">
        <f t="shared" si="664"/>
        <v>4.5313617934652989E-3</v>
      </c>
      <c r="AS1705" s="2">
        <f t="shared" si="665"/>
        <v>1.0970665394705462E-2</v>
      </c>
      <c r="AT1705" s="2">
        <f t="shared" si="666"/>
        <v>0</v>
      </c>
      <c r="AU1705" s="2">
        <f t="shared" si="667"/>
        <v>0</v>
      </c>
      <c r="AW1705" t="s">
        <v>1342</v>
      </c>
      <c r="AX1705" t="s">
        <v>2503</v>
      </c>
      <c r="BA1705" s="127">
        <v>30</v>
      </c>
      <c r="BB1705" s="130">
        <v>87</v>
      </c>
      <c r="BC1705" s="131">
        <f t="shared" si="646"/>
        <v>30087</v>
      </c>
      <c r="BE1705" s="7" t="s">
        <v>3271</v>
      </c>
    </row>
    <row r="1706" spans="1:57" hidden="1" outlineLevel="1" x14ac:dyDescent="0.2">
      <c r="A1706" t="s">
        <v>1343</v>
      </c>
      <c r="B1706" t="s">
        <v>2503</v>
      </c>
      <c r="C1706" s="1">
        <f t="shared" si="658"/>
        <v>3918</v>
      </c>
      <c r="D1706" s="7">
        <f>RANK(N1706,(N1706:P1706,Q1706:AL1706))</f>
        <v>1</v>
      </c>
      <c r="E1706" s="7">
        <f>RANK(O1706,(N1706:P1706,Q1706:AL1706))</f>
        <v>2</v>
      </c>
      <c r="F1706" s="7">
        <f>IF(P1706&gt;0,RANK(P1706,(N1706:P1706,Q1706:AL1706)),0)</f>
        <v>3</v>
      </c>
      <c r="G1706" s="1">
        <f t="shared" si="659"/>
        <v>539</v>
      </c>
      <c r="H1706" s="2">
        <f t="shared" si="657"/>
        <v>0.13757018887187342</v>
      </c>
      <c r="I1706" s="2"/>
      <c r="J1706" s="2">
        <f t="shared" si="660"/>
        <v>0.42598264420622767</v>
      </c>
      <c r="K1706" s="2">
        <f t="shared" si="661"/>
        <v>0.28841245533435428</v>
      </c>
      <c r="L1706" s="2">
        <f t="shared" si="662"/>
        <v>0.28050025523226135</v>
      </c>
      <c r="M1706" s="2">
        <f t="shared" si="663"/>
        <v>5.1046452271567011E-3</v>
      </c>
      <c r="N1706" s="1">
        <v>1669</v>
      </c>
      <c r="O1706" s="1">
        <v>1130</v>
      </c>
      <c r="P1706" s="1">
        <v>1099</v>
      </c>
      <c r="Q1706" s="1">
        <v>6</v>
      </c>
      <c r="R1706" s="1">
        <v>14</v>
      </c>
      <c r="AN1706" s="7">
        <f>IF(Q1706&gt;0,RANK(Q1706,(N1706:P1706,Q1706:AL1706)),0)</f>
        <v>5</v>
      </c>
      <c r="AO1706" s="7">
        <f>IF(R1706&gt;0,RANK(R1706,(N1706:P1706,Q1706:AL1706)),0)</f>
        <v>4</v>
      </c>
      <c r="AP1706" s="7">
        <f>IF(S1706&gt;0,RANK(S1706,(N1706:P1706,Q1706:AL1706)),0)</f>
        <v>0</v>
      </c>
      <c r="AQ1706" s="7">
        <f>IF(T1706&gt;0,RANK(T1706,(N1706:P1706,Q1706:AL1706)),0)</f>
        <v>0</v>
      </c>
      <c r="AR1706" s="2">
        <f t="shared" si="664"/>
        <v>1.5313935681470138E-3</v>
      </c>
      <c r="AS1706" s="2">
        <f t="shared" si="665"/>
        <v>3.5732516590096988E-3</v>
      </c>
      <c r="AT1706" s="2">
        <f t="shared" si="666"/>
        <v>0</v>
      </c>
      <c r="AU1706" s="2">
        <f t="shared" si="667"/>
        <v>0</v>
      </c>
      <c r="AW1706" t="s">
        <v>1343</v>
      </c>
      <c r="AX1706" t="s">
        <v>2503</v>
      </c>
      <c r="BA1706" s="127">
        <v>30</v>
      </c>
      <c r="BB1706" s="130">
        <v>89</v>
      </c>
      <c r="BC1706" s="131">
        <f t="shared" si="646"/>
        <v>30089</v>
      </c>
      <c r="BE1706" s="7" t="s">
        <v>3271</v>
      </c>
    </row>
    <row r="1707" spans="1:57" hidden="1" outlineLevel="1" x14ac:dyDescent="0.2">
      <c r="A1707" t="s">
        <v>1602</v>
      </c>
      <c r="B1707" t="s">
        <v>2503</v>
      </c>
      <c r="C1707" s="1">
        <f t="shared" si="658"/>
        <v>4506</v>
      </c>
      <c r="D1707" s="7">
        <f>RANK(N1707,(N1707:P1707,Q1707:AL1707))</f>
        <v>1</v>
      </c>
      <c r="E1707" s="7">
        <f>RANK(O1707,(N1707:P1707,Q1707:AL1707))</f>
        <v>3</v>
      </c>
      <c r="F1707" s="7">
        <f>IF(P1707&gt;0,RANK(P1707,(N1707:P1707,Q1707:AL1707)),0)</f>
        <v>2</v>
      </c>
      <c r="G1707" s="1">
        <f t="shared" si="659"/>
        <v>311</v>
      </c>
      <c r="H1707" s="2">
        <f t="shared" si="657"/>
        <v>6.9019085663559701E-2</v>
      </c>
      <c r="I1707" s="2"/>
      <c r="J1707" s="2">
        <f t="shared" si="660"/>
        <v>0.37483355525965378</v>
      </c>
      <c r="K1707" s="2">
        <f t="shared" si="661"/>
        <v>0.30204172214824676</v>
      </c>
      <c r="L1707" s="2">
        <f t="shared" si="662"/>
        <v>0.3058144695960941</v>
      </c>
      <c r="M1707" s="2">
        <f t="shared" si="663"/>
        <v>1.731025299600536E-2</v>
      </c>
      <c r="N1707" s="1">
        <v>1689</v>
      </c>
      <c r="O1707" s="1">
        <v>1361</v>
      </c>
      <c r="P1707" s="1">
        <v>1378</v>
      </c>
      <c r="Q1707" s="1">
        <v>12</v>
      </c>
      <c r="R1707" s="1">
        <v>66</v>
      </c>
      <c r="AN1707" s="7">
        <f>IF(Q1707&gt;0,RANK(Q1707,(N1707:P1707,Q1707:AL1707)),0)</f>
        <v>5</v>
      </c>
      <c r="AO1707" s="7">
        <f>IF(R1707&gt;0,RANK(R1707,(N1707:P1707,Q1707:AL1707)),0)</f>
        <v>4</v>
      </c>
      <c r="AP1707" s="7">
        <f>IF(S1707&gt;0,RANK(S1707,(N1707:P1707,Q1707:AL1707)),0)</f>
        <v>0</v>
      </c>
      <c r="AQ1707" s="7">
        <f>IF(T1707&gt;0,RANK(T1707,(N1707:P1707,Q1707:AL1707)),0)</f>
        <v>0</v>
      </c>
      <c r="AR1707" s="2">
        <f t="shared" si="664"/>
        <v>2.6631158455392811E-3</v>
      </c>
      <c r="AS1707" s="2">
        <f t="shared" si="665"/>
        <v>1.4647137150466045E-2</v>
      </c>
      <c r="AT1707" s="2">
        <f t="shared" si="666"/>
        <v>0</v>
      </c>
      <c r="AU1707" s="2">
        <f t="shared" si="667"/>
        <v>0</v>
      </c>
      <c r="AW1707" t="s">
        <v>1602</v>
      </c>
      <c r="AX1707" t="s">
        <v>2503</v>
      </c>
      <c r="BA1707" s="127">
        <v>30</v>
      </c>
      <c r="BB1707" s="130">
        <v>91</v>
      </c>
      <c r="BC1707" s="131">
        <f t="shared" si="646"/>
        <v>30091</v>
      </c>
      <c r="BE1707" s="7" t="s">
        <v>3271</v>
      </c>
    </row>
    <row r="1708" spans="1:57" hidden="1" outlineLevel="1" x14ac:dyDescent="0.2">
      <c r="A1708" t="s">
        <v>2506</v>
      </c>
      <c r="B1708" t="s">
        <v>2503</v>
      </c>
      <c r="C1708" s="1">
        <f t="shared" si="658"/>
        <v>2663</v>
      </c>
      <c r="D1708" s="7">
        <f>RANK(N1708,(N1708:P1708,Q1708:AL1708))</f>
        <v>1</v>
      </c>
      <c r="E1708" s="7">
        <f>RANK(O1708,(N1708:P1708,Q1708:AL1708))</f>
        <v>2</v>
      </c>
      <c r="F1708" s="7">
        <f>IF(P1708&gt;0,RANK(P1708,(N1708:P1708,Q1708:AL1708)),0)</f>
        <v>3</v>
      </c>
      <c r="G1708" s="1">
        <f t="shared" si="659"/>
        <v>282</v>
      </c>
      <c r="H1708" s="2">
        <f t="shared" si="657"/>
        <v>0.10589560645888096</v>
      </c>
      <c r="I1708" s="2"/>
      <c r="J1708" s="2">
        <f t="shared" si="660"/>
        <v>0.40443109275253475</v>
      </c>
      <c r="K1708" s="2">
        <f t="shared" si="661"/>
        <v>0.29853548629365378</v>
      </c>
      <c r="L1708" s="2">
        <f t="shared" si="662"/>
        <v>0.29365377393916636</v>
      </c>
      <c r="M1708" s="2">
        <f t="shared" si="663"/>
        <v>3.3796470146451041E-3</v>
      </c>
      <c r="N1708" s="1">
        <v>1077</v>
      </c>
      <c r="O1708" s="1">
        <v>795</v>
      </c>
      <c r="P1708" s="1">
        <v>782</v>
      </c>
      <c r="Q1708" s="1">
        <v>6</v>
      </c>
      <c r="R1708" s="1">
        <v>3</v>
      </c>
      <c r="AN1708" s="7">
        <f>IF(Q1708&gt;0,RANK(Q1708,(N1708:P1708,Q1708:AL1708)),0)</f>
        <v>4</v>
      </c>
      <c r="AO1708" s="7">
        <f>IF(R1708&gt;0,RANK(R1708,(N1708:P1708,Q1708:AL1708)),0)</f>
        <v>5</v>
      </c>
      <c r="AP1708" s="7">
        <f>IF(S1708&gt;0,RANK(S1708,(N1708:P1708,Q1708:AL1708)),0)</f>
        <v>0</v>
      </c>
      <c r="AQ1708" s="7">
        <f>IF(T1708&gt;0,RANK(T1708,(N1708:P1708,Q1708:AL1708)),0)</f>
        <v>0</v>
      </c>
      <c r="AR1708" s="2">
        <f t="shared" si="664"/>
        <v>2.2530980097634247E-3</v>
      </c>
      <c r="AS1708" s="2">
        <f t="shared" si="665"/>
        <v>1.1265490048817123E-3</v>
      </c>
      <c r="AT1708" s="2">
        <f t="shared" si="666"/>
        <v>0</v>
      </c>
      <c r="AU1708" s="2">
        <f t="shared" si="667"/>
        <v>0</v>
      </c>
      <c r="AW1708" t="s">
        <v>2506</v>
      </c>
      <c r="AX1708" t="s">
        <v>2503</v>
      </c>
      <c r="BA1708" s="127">
        <v>30</v>
      </c>
      <c r="BB1708" s="130">
        <v>93</v>
      </c>
      <c r="BC1708" s="131">
        <f t="shared" si="646"/>
        <v>30093</v>
      </c>
      <c r="BE1708" s="7" t="s">
        <v>3271</v>
      </c>
    </row>
    <row r="1709" spans="1:57" hidden="1" outlineLevel="1" x14ac:dyDescent="0.2">
      <c r="A1709" t="s">
        <v>827</v>
      </c>
      <c r="B1709" t="s">
        <v>2503</v>
      </c>
      <c r="C1709" s="1">
        <f t="shared" si="658"/>
        <v>18146</v>
      </c>
      <c r="D1709" s="7">
        <f>RANK(N1709,(N1709:P1709,Q1709:AL1709))</f>
        <v>1</v>
      </c>
      <c r="E1709" s="7">
        <f>RANK(O1709,(N1709:P1709,Q1709:AL1709))</f>
        <v>3</v>
      </c>
      <c r="F1709" s="7">
        <f>IF(P1709&gt;0,RANK(P1709,(N1709:P1709,Q1709:AL1709)),0)</f>
        <v>2</v>
      </c>
      <c r="G1709" s="1">
        <f t="shared" si="659"/>
        <v>5390</v>
      </c>
      <c r="H1709" s="2">
        <f t="shared" si="657"/>
        <v>0.29703515926374957</v>
      </c>
      <c r="I1709" s="2"/>
      <c r="J1709" s="2">
        <f t="shared" si="660"/>
        <v>0.54888129615342229</v>
      </c>
      <c r="K1709" s="2">
        <f t="shared" si="661"/>
        <v>0.1923839964730519</v>
      </c>
      <c r="L1709" s="2">
        <f t="shared" si="662"/>
        <v>0.25184613688967267</v>
      </c>
      <c r="M1709" s="2">
        <f t="shared" si="663"/>
        <v>6.888570483853107E-3</v>
      </c>
      <c r="N1709" s="1">
        <v>9960</v>
      </c>
      <c r="O1709" s="1">
        <v>3491</v>
      </c>
      <c r="P1709" s="1">
        <v>4570</v>
      </c>
      <c r="Q1709" s="1">
        <v>40</v>
      </c>
      <c r="R1709" s="1">
        <v>85</v>
      </c>
      <c r="AN1709" s="7">
        <f>IF(Q1709&gt;0,RANK(Q1709,(N1709:P1709,Q1709:AL1709)),0)</f>
        <v>5</v>
      </c>
      <c r="AO1709" s="7">
        <f>IF(R1709&gt;0,RANK(R1709,(N1709:P1709,Q1709:AL1709)),0)</f>
        <v>4</v>
      </c>
      <c r="AP1709" s="7">
        <f>IF(S1709&gt;0,RANK(S1709,(N1709:P1709,Q1709:AL1709)),0)</f>
        <v>0</v>
      </c>
      <c r="AQ1709" s="7">
        <f>IF(T1709&gt;0,RANK(T1709,(N1709:P1709,Q1709:AL1709)),0)</f>
        <v>0</v>
      </c>
      <c r="AR1709" s="2">
        <f t="shared" si="664"/>
        <v>2.2043425548330209E-3</v>
      </c>
      <c r="AS1709" s="2">
        <f t="shared" si="665"/>
        <v>4.6842279290201698E-3</v>
      </c>
      <c r="AT1709" s="2">
        <f t="shared" si="666"/>
        <v>0</v>
      </c>
      <c r="AU1709" s="2">
        <f t="shared" si="667"/>
        <v>0</v>
      </c>
      <c r="AW1709" t="s">
        <v>827</v>
      </c>
      <c r="AX1709" t="s">
        <v>2503</v>
      </c>
      <c r="BA1709" s="127">
        <v>30</v>
      </c>
      <c r="BB1709" s="130">
        <v>95</v>
      </c>
      <c r="BC1709" s="131">
        <f t="shared" si="646"/>
        <v>30095</v>
      </c>
      <c r="BE1709" s="7" t="s">
        <v>3271</v>
      </c>
    </row>
    <row r="1710" spans="1:57" hidden="1" outlineLevel="1" x14ac:dyDescent="0.2">
      <c r="A1710" t="s">
        <v>2762</v>
      </c>
      <c r="B1710" t="s">
        <v>2503</v>
      </c>
      <c r="C1710" s="1">
        <f t="shared" si="658"/>
        <v>3640</v>
      </c>
      <c r="D1710" s="7">
        <f>RANK(N1710,(N1710:P1710,Q1710:AL1710))</f>
        <v>2</v>
      </c>
      <c r="E1710" s="7">
        <f>RANK(O1710,(N1710:P1710,Q1710:AL1710))</f>
        <v>1</v>
      </c>
      <c r="F1710" s="7">
        <f>IF(P1710&gt;0,RANK(P1710,(N1710:P1710,Q1710:AL1710)),0)</f>
        <v>3</v>
      </c>
      <c r="G1710" s="1">
        <f t="shared" si="659"/>
        <v>212</v>
      </c>
      <c r="H1710" s="2">
        <f t="shared" si="657"/>
        <v>5.8241758241758243E-2</v>
      </c>
      <c r="I1710" s="2"/>
      <c r="J1710" s="2">
        <f t="shared" si="660"/>
        <v>0.32362637362637364</v>
      </c>
      <c r="K1710" s="2">
        <f t="shared" si="661"/>
        <v>0.38186813186813184</v>
      </c>
      <c r="L1710" s="2">
        <f t="shared" si="662"/>
        <v>0.29010989010989013</v>
      </c>
      <c r="M1710" s="2">
        <f t="shared" si="663"/>
        <v>4.3956043956044355E-3</v>
      </c>
      <c r="N1710" s="1">
        <v>1178</v>
      </c>
      <c r="O1710" s="1">
        <v>1390</v>
      </c>
      <c r="P1710" s="1">
        <v>1056</v>
      </c>
      <c r="Q1710" s="1">
        <v>4</v>
      </c>
      <c r="R1710" s="1">
        <v>12</v>
      </c>
      <c r="AN1710" s="7">
        <f>IF(Q1710&gt;0,RANK(Q1710,(N1710:P1710,Q1710:AL1710)),0)</f>
        <v>5</v>
      </c>
      <c r="AO1710" s="7">
        <f>IF(R1710&gt;0,RANK(R1710,(N1710:P1710,Q1710:AL1710)),0)</f>
        <v>4</v>
      </c>
      <c r="AP1710" s="7">
        <f>IF(S1710&gt;0,RANK(S1710,(N1710:P1710,Q1710:AL1710)),0)</f>
        <v>0</v>
      </c>
      <c r="AQ1710" s="7">
        <f>IF(T1710&gt;0,RANK(T1710,(N1710:P1710,Q1710:AL1710)),0)</f>
        <v>0</v>
      </c>
      <c r="AR1710" s="2">
        <f t="shared" si="664"/>
        <v>1.0989010989010989E-3</v>
      </c>
      <c r="AS1710" s="2">
        <f t="shared" si="665"/>
        <v>3.2967032967032967E-3</v>
      </c>
      <c r="AT1710" s="2">
        <f t="shared" si="666"/>
        <v>0</v>
      </c>
      <c r="AU1710" s="2">
        <f t="shared" si="667"/>
        <v>0</v>
      </c>
      <c r="AW1710" t="s">
        <v>2762</v>
      </c>
      <c r="AX1710" t="s">
        <v>2503</v>
      </c>
      <c r="BA1710" s="127">
        <v>30</v>
      </c>
      <c r="BB1710" s="130">
        <v>97</v>
      </c>
      <c r="BC1710" s="131">
        <f t="shared" si="646"/>
        <v>30097</v>
      </c>
      <c r="BE1710" s="7" t="s">
        <v>3271</v>
      </c>
    </row>
    <row r="1711" spans="1:57" hidden="1" outlineLevel="1" x14ac:dyDescent="0.2">
      <c r="A1711" t="s">
        <v>2127</v>
      </c>
      <c r="B1711" t="s">
        <v>2503</v>
      </c>
      <c r="C1711" s="1">
        <f t="shared" si="658"/>
        <v>1801</v>
      </c>
      <c r="D1711" s="7">
        <f>RANK(N1711,(N1711:P1711,Q1711:AL1711))</f>
        <v>3</v>
      </c>
      <c r="E1711" s="7">
        <f>RANK(O1711,(N1711:P1711,Q1711:AL1711))</f>
        <v>1</v>
      </c>
      <c r="F1711" s="7">
        <f>IF(P1711&gt;0,RANK(P1711,(N1711:P1711,Q1711:AL1711)),0)</f>
        <v>2</v>
      </c>
      <c r="G1711" s="1">
        <f t="shared" si="659"/>
        <v>373</v>
      </c>
      <c r="H1711" s="2">
        <f t="shared" si="657"/>
        <v>0.2071071626873959</v>
      </c>
      <c r="I1711" s="2"/>
      <c r="J1711" s="2">
        <f t="shared" si="660"/>
        <v>0.21932259855635758</v>
      </c>
      <c r="K1711" s="2">
        <f t="shared" si="661"/>
        <v>0.48861743475846753</v>
      </c>
      <c r="L1711" s="2">
        <f t="shared" si="662"/>
        <v>0.28151027207107165</v>
      </c>
      <c r="M1711" s="2">
        <f t="shared" si="663"/>
        <v>1.0549694614103211E-2</v>
      </c>
      <c r="N1711" s="1">
        <v>395</v>
      </c>
      <c r="O1711" s="1">
        <v>880</v>
      </c>
      <c r="P1711" s="1">
        <v>507</v>
      </c>
      <c r="Q1711" s="1">
        <v>5</v>
      </c>
      <c r="R1711" s="1">
        <v>14</v>
      </c>
      <c r="AN1711" s="7">
        <f>IF(Q1711&gt;0,RANK(Q1711,(N1711:P1711,Q1711:AL1711)),0)</f>
        <v>5</v>
      </c>
      <c r="AO1711" s="7">
        <f>IF(R1711&gt;0,RANK(R1711,(N1711:P1711,Q1711:AL1711)),0)</f>
        <v>4</v>
      </c>
      <c r="AP1711" s="7">
        <f>IF(S1711&gt;0,RANK(S1711,(N1711:P1711,Q1711:AL1711)),0)</f>
        <v>0</v>
      </c>
      <c r="AQ1711" s="7">
        <f>IF(T1711&gt;0,RANK(T1711,(N1711:P1711,Q1711:AL1711)),0)</f>
        <v>0</v>
      </c>
      <c r="AR1711" s="2">
        <f t="shared" si="664"/>
        <v>2.7762354247640201E-3</v>
      </c>
      <c r="AS1711" s="2">
        <f t="shared" si="665"/>
        <v>7.773459189339256E-3</v>
      </c>
      <c r="AT1711" s="2">
        <f t="shared" si="666"/>
        <v>0</v>
      </c>
      <c r="AU1711" s="2">
        <f t="shared" si="667"/>
        <v>0</v>
      </c>
      <c r="AW1711" t="s">
        <v>2127</v>
      </c>
      <c r="AX1711" t="s">
        <v>2503</v>
      </c>
      <c r="BA1711" s="127">
        <v>30</v>
      </c>
      <c r="BB1711" s="130">
        <v>99</v>
      </c>
      <c r="BC1711" s="131">
        <f t="shared" si="646"/>
        <v>30099</v>
      </c>
      <c r="BE1711" s="7" t="s">
        <v>3271</v>
      </c>
    </row>
    <row r="1712" spans="1:57" hidden="1" outlineLevel="1" x14ac:dyDescent="0.2">
      <c r="A1712" t="s">
        <v>1522</v>
      </c>
      <c r="B1712" t="s">
        <v>2503</v>
      </c>
      <c r="C1712" s="1">
        <f t="shared" si="658"/>
        <v>3405</v>
      </c>
      <c r="D1712" s="7">
        <f>RANK(N1712,(N1712:P1712,Q1712:AL1712))</f>
        <v>2</v>
      </c>
      <c r="E1712" s="7">
        <f>RANK(O1712,(N1712:P1712,Q1712:AL1712))</f>
        <v>1</v>
      </c>
      <c r="F1712" s="7">
        <f>IF(P1712&gt;0,RANK(P1712,(N1712:P1712,Q1712:AL1712)),0)</f>
        <v>3</v>
      </c>
      <c r="G1712" s="1">
        <f t="shared" si="659"/>
        <v>321</v>
      </c>
      <c r="H1712" s="2">
        <f t="shared" si="657"/>
        <v>9.4273127753303959E-2</v>
      </c>
      <c r="I1712" s="2"/>
      <c r="J1712" s="2">
        <f t="shared" si="660"/>
        <v>0.30631424375917771</v>
      </c>
      <c r="K1712" s="2">
        <f t="shared" si="661"/>
        <v>0.40058737151248164</v>
      </c>
      <c r="L1712" s="2">
        <f t="shared" si="662"/>
        <v>0.28458149779735681</v>
      </c>
      <c r="M1712" s="2">
        <f t="shared" si="663"/>
        <v>8.5168869309838469E-3</v>
      </c>
      <c r="N1712" s="1">
        <v>1043</v>
      </c>
      <c r="O1712" s="1">
        <v>1364</v>
      </c>
      <c r="P1712" s="1">
        <v>969</v>
      </c>
      <c r="Q1712" s="1">
        <v>2</v>
      </c>
      <c r="R1712" s="1">
        <v>27</v>
      </c>
      <c r="AN1712" s="7">
        <f>IF(Q1712&gt;0,RANK(Q1712,(N1712:P1712,Q1712:AL1712)),0)</f>
        <v>5</v>
      </c>
      <c r="AO1712" s="7">
        <f>IF(R1712&gt;0,RANK(R1712,(N1712:P1712,Q1712:AL1712)),0)</f>
        <v>4</v>
      </c>
      <c r="AP1712" s="7">
        <f>IF(S1712&gt;0,RANK(S1712,(N1712:P1712,Q1712:AL1712)),0)</f>
        <v>0</v>
      </c>
      <c r="AQ1712" s="7">
        <f>IF(T1712&gt;0,RANK(T1712,(N1712:P1712,Q1712:AL1712)),0)</f>
        <v>0</v>
      </c>
      <c r="AR1712" s="2">
        <f t="shared" si="664"/>
        <v>5.8737151248164463E-4</v>
      </c>
      <c r="AS1712" s="2">
        <f t="shared" si="665"/>
        <v>7.9295154185022032E-3</v>
      </c>
      <c r="AT1712" s="2">
        <f t="shared" si="666"/>
        <v>0</v>
      </c>
      <c r="AU1712" s="2">
        <f t="shared" si="667"/>
        <v>0</v>
      </c>
      <c r="AW1712" t="s">
        <v>1522</v>
      </c>
      <c r="AX1712" t="s">
        <v>2503</v>
      </c>
      <c r="BA1712" s="127">
        <v>30</v>
      </c>
      <c r="BB1712" s="130">
        <v>101</v>
      </c>
      <c r="BC1712" s="131">
        <f t="shared" si="646"/>
        <v>30101</v>
      </c>
      <c r="BE1712" s="7" t="s">
        <v>3271</v>
      </c>
    </row>
    <row r="1713" spans="1:57" hidden="1" outlineLevel="1" x14ac:dyDescent="0.2">
      <c r="A1713" t="s">
        <v>2128</v>
      </c>
      <c r="B1713" t="s">
        <v>2503</v>
      </c>
      <c r="C1713" s="1">
        <f t="shared" si="658"/>
        <v>2717</v>
      </c>
      <c r="D1713" s="7">
        <f>RANK(N1713,(N1713:P1713,Q1713:AL1713))</f>
        <v>3</v>
      </c>
      <c r="E1713" s="7">
        <f>RANK(O1713,(N1713:P1713,Q1713:AL1713))</f>
        <v>1</v>
      </c>
      <c r="F1713" s="7">
        <f>IF(P1713&gt;0,RANK(P1713,(N1713:P1713,Q1713:AL1713)),0)</f>
        <v>2</v>
      </c>
      <c r="G1713" s="1">
        <f t="shared" si="659"/>
        <v>40</v>
      </c>
      <c r="H1713" s="2">
        <f t="shared" si="657"/>
        <v>1.4722119985277881E-2</v>
      </c>
      <c r="I1713" s="2"/>
      <c r="J1713" s="2">
        <f t="shared" si="660"/>
        <v>0.31431726168568275</v>
      </c>
      <c r="K1713" s="2">
        <f t="shared" si="661"/>
        <v>0.347073978652926</v>
      </c>
      <c r="L1713" s="2">
        <f t="shared" si="662"/>
        <v>0.33235185866764816</v>
      </c>
      <c r="M1713" s="2">
        <f t="shared" si="663"/>
        <v>6.2569009937430975E-3</v>
      </c>
      <c r="N1713" s="1">
        <v>854</v>
      </c>
      <c r="O1713" s="1">
        <v>943</v>
      </c>
      <c r="P1713" s="1">
        <v>903</v>
      </c>
      <c r="Q1713" s="1">
        <v>5</v>
      </c>
      <c r="R1713" s="1">
        <v>12</v>
      </c>
      <c r="AN1713" s="7">
        <f>IF(Q1713&gt;0,RANK(Q1713,(N1713:P1713,Q1713:AL1713)),0)</f>
        <v>5</v>
      </c>
      <c r="AO1713" s="7">
        <f>IF(R1713&gt;0,RANK(R1713,(N1713:P1713,Q1713:AL1713)),0)</f>
        <v>4</v>
      </c>
      <c r="AP1713" s="7">
        <f>IF(S1713&gt;0,RANK(S1713,(N1713:P1713,Q1713:AL1713)),0)</f>
        <v>0</v>
      </c>
      <c r="AQ1713" s="7">
        <f>IF(T1713&gt;0,RANK(T1713,(N1713:P1713,Q1713:AL1713)),0)</f>
        <v>0</v>
      </c>
      <c r="AR1713" s="2">
        <f t="shared" si="664"/>
        <v>1.8402649981597351E-3</v>
      </c>
      <c r="AS1713" s="2">
        <f t="shared" si="665"/>
        <v>4.4166359955833644E-3</v>
      </c>
      <c r="AT1713" s="2">
        <f t="shared" si="666"/>
        <v>0</v>
      </c>
      <c r="AU1713" s="2">
        <f t="shared" si="667"/>
        <v>0</v>
      </c>
      <c r="AW1713" t="s">
        <v>2128</v>
      </c>
      <c r="AX1713" t="s">
        <v>2503</v>
      </c>
      <c r="BA1713" s="127">
        <v>30</v>
      </c>
      <c r="BB1713" s="130">
        <v>103</v>
      </c>
      <c r="BC1713" s="131">
        <f t="shared" si="646"/>
        <v>30103</v>
      </c>
      <c r="BE1713" s="7" t="s">
        <v>3271</v>
      </c>
    </row>
    <row r="1714" spans="1:57" hidden="1" outlineLevel="1" x14ac:dyDescent="0.2">
      <c r="A1714" t="s">
        <v>2786</v>
      </c>
      <c r="B1714" t="s">
        <v>2503</v>
      </c>
      <c r="C1714" s="1">
        <f t="shared" si="658"/>
        <v>547</v>
      </c>
      <c r="D1714" s="7">
        <f>RANK(N1714,(N1714:P1714,Q1714:AL1714))</f>
        <v>3</v>
      </c>
      <c r="E1714" s="7">
        <f>RANK(O1714,(N1714:P1714,Q1714:AL1714))</f>
        <v>1</v>
      </c>
      <c r="F1714" s="7">
        <f>IF(P1714&gt;0,RANK(P1714,(N1714:P1714,Q1714:AL1714)),0)</f>
        <v>2</v>
      </c>
      <c r="G1714" s="1">
        <f t="shared" si="659"/>
        <v>28</v>
      </c>
      <c r="H1714" s="2">
        <f t="shared" si="657"/>
        <v>5.1188299817184646E-2</v>
      </c>
      <c r="I1714" s="2"/>
      <c r="J1714" s="2">
        <f t="shared" si="660"/>
        <v>0.28702010968921388</v>
      </c>
      <c r="K1714" s="2">
        <f t="shared" si="661"/>
        <v>0.37659963436928701</v>
      </c>
      <c r="L1714" s="2">
        <f t="shared" si="662"/>
        <v>0.32541133455210236</v>
      </c>
      <c r="M1714" s="2">
        <f t="shared" si="663"/>
        <v>1.0968921389396757E-2</v>
      </c>
      <c r="N1714" s="1">
        <v>157</v>
      </c>
      <c r="O1714" s="1">
        <v>206</v>
      </c>
      <c r="P1714" s="1">
        <v>178</v>
      </c>
      <c r="Q1714" s="1">
        <v>1</v>
      </c>
      <c r="R1714" s="1">
        <v>5</v>
      </c>
      <c r="AN1714" s="7">
        <f>IF(Q1714&gt;0,RANK(Q1714,(N1714:P1714,Q1714:AL1714)),0)</f>
        <v>5</v>
      </c>
      <c r="AO1714" s="7">
        <f>IF(R1714&gt;0,RANK(R1714,(N1714:P1714,Q1714:AL1714)),0)</f>
        <v>4</v>
      </c>
      <c r="AP1714" s="7">
        <f>IF(S1714&gt;0,RANK(S1714,(N1714:P1714,Q1714:AL1714)),0)</f>
        <v>0</v>
      </c>
      <c r="AQ1714" s="7">
        <f>IF(T1714&gt;0,RANK(T1714,(N1714:P1714,Q1714:AL1714)),0)</f>
        <v>0</v>
      </c>
      <c r="AR1714" s="2">
        <f t="shared" si="664"/>
        <v>1.8281535648994515E-3</v>
      </c>
      <c r="AS1714" s="2">
        <f t="shared" si="665"/>
        <v>9.140767824497258E-3</v>
      </c>
      <c r="AT1714" s="2">
        <f t="shared" si="666"/>
        <v>0</v>
      </c>
      <c r="AU1714" s="2">
        <f t="shared" si="667"/>
        <v>0</v>
      </c>
      <c r="AW1714" t="s">
        <v>2786</v>
      </c>
      <c r="AX1714" t="s">
        <v>2503</v>
      </c>
      <c r="BA1714" s="127">
        <v>30</v>
      </c>
      <c r="BB1714" s="130">
        <v>105</v>
      </c>
      <c r="BC1714" s="131">
        <f t="shared" si="646"/>
        <v>30105</v>
      </c>
      <c r="BE1714" s="7" t="s">
        <v>3271</v>
      </c>
    </row>
    <row r="1715" spans="1:57" hidden="1" outlineLevel="1" x14ac:dyDescent="0.2">
      <c r="A1715" t="s">
        <v>357</v>
      </c>
      <c r="B1715" t="s">
        <v>2503</v>
      </c>
      <c r="C1715" s="1">
        <f t="shared" si="658"/>
        <v>4568</v>
      </c>
      <c r="D1715" s="7">
        <f>RANK(N1715,(N1715:P1715,Q1715:AL1715))</f>
        <v>1</v>
      </c>
      <c r="E1715" s="7">
        <f>RANK(O1715,(N1715:P1715,Q1715:AL1715))</f>
        <v>2</v>
      </c>
      <c r="F1715" s="7">
        <f>IF(P1715&gt;0,RANK(P1715,(N1715:P1715,Q1715:AL1715)),0)</f>
        <v>3</v>
      </c>
      <c r="G1715" s="1">
        <f t="shared" si="659"/>
        <v>218</v>
      </c>
      <c r="H1715" s="2">
        <f t="shared" si="657"/>
        <v>4.7723292469352016E-2</v>
      </c>
      <c r="I1715" s="2"/>
      <c r="J1715" s="2">
        <f t="shared" si="660"/>
        <v>0.37543782837127848</v>
      </c>
      <c r="K1715" s="2">
        <f t="shared" si="661"/>
        <v>0.32771453590192645</v>
      </c>
      <c r="L1715" s="2">
        <f t="shared" si="662"/>
        <v>0.28896672504378285</v>
      </c>
      <c r="M1715" s="2">
        <f t="shared" si="663"/>
        <v>7.8809106830122211E-3</v>
      </c>
      <c r="N1715" s="1">
        <v>1715</v>
      </c>
      <c r="O1715" s="1">
        <v>1497</v>
      </c>
      <c r="P1715" s="1">
        <v>1320</v>
      </c>
      <c r="Q1715" s="1">
        <v>21</v>
      </c>
      <c r="R1715" s="1">
        <v>15</v>
      </c>
      <c r="AN1715" s="7">
        <f>IF(Q1715&gt;0,RANK(Q1715,(N1715:P1715,Q1715:AL1715)),0)</f>
        <v>4</v>
      </c>
      <c r="AO1715" s="7">
        <f>IF(R1715&gt;0,RANK(R1715,(N1715:P1715,Q1715:AL1715)),0)</f>
        <v>5</v>
      </c>
      <c r="AP1715" s="7">
        <f>IF(S1715&gt;0,RANK(S1715,(N1715:P1715,Q1715:AL1715)),0)</f>
        <v>0</v>
      </c>
      <c r="AQ1715" s="7">
        <f>IF(T1715&gt;0,RANK(T1715,(N1715:P1715,Q1715:AL1715)),0)</f>
        <v>0</v>
      </c>
      <c r="AR1715" s="2">
        <f t="shared" si="664"/>
        <v>4.5971978984238179E-3</v>
      </c>
      <c r="AS1715" s="2">
        <f t="shared" si="665"/>
        <v>3.2837127845884414E-3</v>
      </c>
      <c r="AT1715" s="2">
        <f t="shared" si="666"/>
        <v>0</v>
      </c>
      <c r="AU1715" s="2">
        <f t="shared" si="667"/>
        <v>0</v>
      </c>
      <c r="AW1715" t="s">
        <v>357</v>
      </c>
      <c r="AX1715" t="s">
        <v>2503</v>
      </c>
      <c r="BA1715" s="127">
        <v>30</v>
      </c>
      <c r="BB1715" s="130">
        <v>107</v>
      </c>
      <c r="BC1715" s="131">
        <f t="shared" si="646"/>
        <v>30107</v>
      </c>
      <c r="BE1715" s="7" t="s">
        <v>3271</v>
      </c>
    </row>
    <row r="1716" spans="1:57" hidden="1" outlineLevel="1" x14ac:dyDescent="0.2">
      <c r="A1716" t="s">
        <v>2549</v>
      </c>
      <c r="B1716" t="s">
        <v>2503</v>
      </c>
      <c r="C1716" s="1">
        <f t="shared" si="658"/>
        <v>1150</v>
      </c>
      <c r="D1716" s="7">
        <f>RANK(N1716,(N1716:P1716,Q1716:AL1716))</f>
        <v>2</v>
      </c>
      <c r="E1716" s="7">
        <f>RANK(O1716,(N1716:P1716,Q1716:AL1716))</f>
        <v>1</v>
      </c>
      <c r="F1716" s="7">
        <f>IF(P1716&gt;0,RANK(P1716,(N1716:P1716,Q1716:AL1716)),0)</f>
        <v>3</v>
      </c>
      <c r="G1716" s="1">
        <f t="shared" si="659"/>
        <v>94</v>
      </c>
      <c r="H1716" s="2">
        <f t="shared" si="657"/>
        <v>8.1739130434782606E-2</v>
      </c>
      <c r="I1716" s="2"/>
      <c r="J1716" s="2">
        <f t="shared" si="660"/>
        <v>0.3339130434782609</v>
      </c>
      <c r="K1716" s="2">
        <f t="shared" si="661"/>
        <v>0.41565217391304349</v>
      </c>
      <c r="L1716" s="2">
        <f t="shared" si="662"/>
        <v>0.24695652173913044</v>
      </c>
      <c r="M1716" s="2">
        <f t="shared" si="663"/>
        <v>3.4782608695651807E-3</v>
      </c>
      <c r="N1716" s="1">
        <v>384</v>
      </c>
      <c r="O1716" s="1">
        <v>478</v>
      </c>
      <c r="P1716" s="1">
        <v>284</v>
      </c>
      <c r="Q1716" s="1">
        <v>1</v>
      </c>
      <c r="R1716" s="1">
        <v>3</v>
      </c>
      <c r="AN1716" s="7">
        <f>IF(Q1716&gt;0,RANK(Q1716,(N1716:P1716,Q1716:AL1716)),0)</f>
        <v>5</v>
      </c>
      <c r="AO1716" s="7">
        <f>IF(R1716&gt;0,RANK(R1716,(N1716:P1716,Q1716:AL1716)),0)</f>
        <v>4</v>
      </c>
      <c r="AP1716" s="7">
        <f>IF(S1716&gt;0,RANK(S1716,(N1716:P1716,Q1716:AL1716)),0)</f>
        <v>0</v>
      </c>
      <c r="AQ1716" s="7">
        <f>IF(T1716&gt;0,RANK(T1716,(N1716:P1716,Q1716:AL1716)),0)</f>
        <v>0</v>
      </c>
      <c r="AR1716" s="2">
        <f t="shared" si="664"/>
        <v>8.6956521739130438E-4</v>
      </c>
      <c r="AS1716" s="2">
        <f t="shared" si="665"/>
        <v>2.6086956521739132E-3</v>
      </c>
      <c r="AT1716" s="2">
        <f t="shared" si="666"/>
        <v>0</v>
      </c>
      <c r="AU1716" s="2">
        <f t="shared" si="667"/>
        <v>0</v>
      </c>
      <c r="AW1716" t="s">
        <v>2549</v>
      </c>
      <c r="AX1716" t="s">
        <v>2503</v>
      </c>
      <c r="BA1716" s="127">
        <v>30</v>
      </c>
      <c r="BB1716" s="130">
        <v>109</v>
      </c>
      <c r="BC1716" s="131">
        <f t="shared" si="646"/>
        <v>30109</v>
      </c>
      <c r="BE1716" s="7" t="s">
        <v>3271</v>
      </c>
    </row>
    <row r="1717" spans="1:57" hidden="1" outlineLevel="1" x14ac:dyDescent="0.2">
      <c r="A1717" t="s">
        <v>2836</v>
      </c>
      <c r="B1717" t="s">
        <v>2503</v>
      </c>
      <c r="C1717" s="1">
        <f t="shared" si="658"/>
        <v>607</v>
      </c>
      <c r="D1717" s="7">
        <f>RANK(N1717,(N1717:P1717,Q1717:AL1717))</f>
        <v>2</v>
      </c>
      <c r="E1717" s="7">
        <f>RANK(O1717,(N1717:P1717,Q1717:AL1717))</f>
        <v>1</v>
      </c>
      <c r="F1717" s="7">
        <f>IF(P1717&gt;0,RANK(P1717,(N1717:P1717,Q1717:AL1717)),0)</f>
        <v>3</v>
      </c>
      <c r="G1717" s="1">
        <f t="shared" si="659"/>
        <v>39</v>
      </c>
      <c r="H1717" s="2">
        <f t="shared" si="657"/>
        <v>6.4250411861614495E-2</v>
      </c>
      <c r="I1717" s="2"/>
      <c r="J1717" s="2">
        <f t="shared" si="660"/>
        <v>0.32125205930807249</v>
      </c>
      <c r="K1717" s="2">
        <f t="shared" si="661"/>
        <v>0.385502471169687</v>
      </c>
      <c r="L1717" s="2">
        <f t="shared" si="662"/>
        <v>0.28500823723228996</v>
      </c>
      <c r="M1717" s="2">
        <f t="shared" si="663"/>
        <v>8.2372322899504913E-3</v>
      </c>
      <c r="N1717" s="1">
        <v>195</v>
      </c>
      <c r="O1717" s="1">
        <v>234</v>
      </c>
      <c r="P1717" s="1">
        <v>173</v>
      </c>
      <c r="R1717" s="1">
        <v>5</v>
      </c>
      <c r="AN1717" s="7">
        <f>IF(Q1717&gt;0,RANK(Q1717,(N1717:P1717,Q1717:AL1717)),0)</f>
        <v>0</v>
      </c>
      <c r="AO1717" s="7">
        <f>IF(R1717&gt;0,RANK(R1717,(N1717:P1717,Q1717:AL1717)),0)</f>
        <v>4</v>
      </c>
      <c r="AP1717" s="7">
        <f>IF(S1717&gt;0,RANK(S1717,(N1717:P1717,Q1717:AL1717)),0)</f>
        <v>0</v>
      </c>
      <c r="AQ1717" s="7">
        <f>IF(T1717&gt;0,RANK(T1717,(N1717:P1717,Q1717:AL1717)),0)</f>
        <v>0</v>
      </c>
      <c r="AR1717" s="2">
        <f t="shared" si="664"/>
        <v>0</v>
      </c>
      <c r="AS1717" s="2">
        <f t="shared" si="665"/>
        <v>8.2372322899505763E-3</v>
      </c>
      <c r="AT1717" s="2">
        <f t="shared" si="666"/>
        <v>0</v>
      </c>
      <c r="AU1717" s="2">
        <f t="shared" si="667"/>
        <v>0</v>
      </c>
      <c r="AW1717" t="s">
        <v>2836</v>
      </c>
      <c r="AX1717" t="s">
        <v>2503</v>
      </c>
      <c r="BA1717" s="127">
        <v>30</v>
      </c>
      <c r="BB1717" s="130">
        <v>111</v>
      </c>
      <c r="BC1717" s="131">
        <f t="shared" si="646"/>
        <v>30111</v>
      </c>
      <c r="BE1717" s="7" t="s">
        <v>3271</v>
      </c>
    </row>
    <row r="1718" spans="1:57" hidden="1" outlineLevel="1" x14ac:dyDescent="0.2">
      <c r="A1718" t="s">
        <v>1420</v>
      </c>
      <c r="B1718" t="s">
        <v>2503</v>
      </c>
      <c r="C1718" s="1">
        <f t="shared" si="658"/>
        <v>56450</v>
      </c>
      <c r="D1718" s="7">
        <f>RANK(N1718,(N1718:P1718,Q1718:AL1718))</f>
        <v>2</v>
      </c>
      <c r="E1718" s="7">
        <f>RANK(O1718,(N1718:P1718,Q1718:AL1718))</f>
        <v>1</v>
      </c>
      <c r="F1718" s="7">
        <f>IF(P1718&gt;0,RANK(P1718,(N1718:P1718,Q1718:AL1718)),0)</f>
        <v>3</v>
      </c>
      <c r="G1718" s="1">
        <f t="shared" si="659"/>
        <v>2659</v>
      </c>
      <c r="H1718" s="2">
        <f t="shared" si="657"/>
        <v>4.7103631532329493E-2</v>
      </c>
      <c r="I1718" s="2"/>
      <c r="J1718" s="2">
        <f t="shared" si="660"/>
        <v>0.35718334809565988</v>
      </c>
      <c r="K1718" s="2">
        <f t="shared" si="661"/>
        <v>0.40428697962798937</v>
      </c>
      <c r="L1718" s="2">
        <f t="shared" si="662"/>
        <v>0.23264836138175377</v>
      </c>
      <c r="M1718" s="2">
        <f t="shared" si="663"/>
        <v>5.8813108945969805E-3</v>
      </c>
      <c r="N1718" s="1">
        <v>20163</v>
      </c>
      <c r="O1718" s="1">
        <v>22822</v>
      </c>
      <c r="P1718" s="1">
        <v>13133</v>
      </c>
      <c r="Q1718" s="1">
        <v>109</v>
      </c>
      <c r="R1718" s="1">
        <v>223</v>
      </c>
      <c r="AN1718" s="7">
        <f>IF(Q1718&gt;0,RANK(Q1718,(N1718:P1718,Q1718:AL1718)),0)</f>
        <v>5</v>
      </c>
      <c r="AO1718" s="7">
        <f>IF(R1718&gt;0,RANK(R1718,(N1718:P1718,Q1718:AL1718)),0)</f>
        <v>4</v>
      </c>
      <c r="AP1718" s="7">
        <f>IF(S1718&gt;0,RANK(S1718,(N1718:P1718,Q1718:AL1718)),0)</f>
        <v>0</v>
      </c>
      <c r="AQ1718" s="7">
        <f>IF(T1718&gt;0,RANK(T1718,(N1718:P1718,Q1718:AL1718)),0)</f>
        <v>0</v>
      </c>
      <c r="AR1718" s="2">
        <f t="shared" si="664"/>
        <v>1.9309123117803365E-3</v>
      </c>
      <c r="AS1718" s="2">
        <f t="shared" si="665"/>
        <v>3.9503985828166516E-3</v>
      </c>
      <c r="AT1718" s="2">
        <f t="shared" si="666"/>
        <v>0</v>
      </c>
      <c r="AU1718" s="2">
        <f t="shared" si="667"/>
        <v>0</v>
      </c>
      <c r="AW1718" t="s">
        <v>1420</v>
      </c>
      <c r="AX1718" t="s">
        <v>2503</v>
      </c>
      <c r="BA1718" s="127">
        <v>30</v>
      </c>
      <c r="BB1718" s="130"/>
      <c r="BC1718" s="127">
        <v>30</v>
      </c>
      <c r="BE1718" s="7" t="s">
        <v>2095</v>
      </c>
    </row>
    <row r="1719" spans="1:57" collapsed="1" x14ac:dyDescent="0.2">
      <c r="A1719" t="s">
        <v>584</v>
      </c>
      <c r="B1719" t="s">
        <v>566</v>
      </c>
      <c r="C1719" s="1">
        <f t="shared" si="658"/>
        <v>410611</v>
      </c>
      <c r="D1719" s="7">
        <f>RANK(N1719,(N1719:P1719,Q1719:AL1719))</f>
        <v>1</v>
      </c>
      <c r="E1719" s="7">
        <f>RANK(O1719,(N1719:P1719,Q1719:AL1719))</f>
        <v>2</v>
      </c>
      <c r="F1719" s="7">
        <f>IF(P1719&gt;0,RANK(P1719,(N1719:P1719,Q1719:AL1719)),0)</f>
        <v>3</v>
      </c>
      <c r="G1719" s="1">
        <f t="shared" si="659"/>
        <v>10300</v>
      </c>
      <c r="H1719" s="2">
        <f t="shared" si="657"/>
        <v>2.5084569093375482E-2</v>
      </c>
      <c r="I1719" s="2"/>
      <c r="J1719" s="2">
        <f t="shared" si="660"/>
        <v>0.37628558416603547</v>
      </c>
      <c r="K1719" s="2">
        <f t="shared" si="661"/>
        <v>0.35120101507265999</v>
      </c>
      <c r="L1719" s="2">
        <f t="shared" si="662"/>
        <v>0.26113523505215397</v>
      </c>
      <c r="M1719" s="2">
        <f t="shared" si="663"/>
        <v>1.1378165709150512E-2</v>
      </c>
      <c r="N1719" s="1">
        <f>SUM(N1663:N1718)</f>
        <v>154507</v>
      </c>
      <c r="O1719" s="1">
        <f>SUM(O1663:O1718)</f>
        <v>144207</v>
      </c>
      <c r="P1719" s="1">
        <f>SUM(P1663:P1718)</f>
        <v>107225</v>
      </c>
      <c r="Q1719" s="1">
        <f>SUM(Q1663:Q1718)</f>
        <v>986</v>
      </c>
      <c r="R1719" s="1">
        <f>SUM(R1663:R1718)</f>
        <v>3658</v>
      </c>
      <c r="S1719" s="3">
        <v>8</v>
      </c>
      <c r="T1719" s="3"/>
      <c r="U1719" s="3">
        <v>20</v>
      </c>
      <c r="AN1719" s="7">
        <f>IF(Q1719&gt;0,RANK(Q1719,(N1719:P1719,Q1719:AL1719)),0)</f>
        <v>5</v>
      </c>
      <c r="AO1719" s="7">
        <f>IF(R1719&gt;0,RANK(R1719,(N1719:P1719,Q1719:AL1719)),0)</f>
        <v>4</v>
      </c>
      <c r="AP1719" s="7">
        <f>IF(S1719&gt;0,RANK(S1719,(N1719:P1719,Q1719:AL1719)),0)</f>
        <v>7</v>
      </c>
      <c r="AQ1719" s="7">
        <f>IF(T1719&gt;0,RANK(T1719,(N1719:P1719,Q1719:AL1719)),0)</f>
        <v>0</v>
      </c>
      <c r="AR1719" s="2">
        <f t="shared" si="664"/>
        <v>2.4012995268027403E-3</v>
      </c>
      <c r="AS1719" s="2">
        <f t="shared" si="665"/>
        <v>8.90867512073471E-3</v>
      </c>
      <c r="AT1719" s="2">
        <f t="shared" si="666"/>
        <v>1.9483160460874161E-5</v>
      </c>
      <c r="AU1719" s="2">
        <f t="shared" si="667"/>
        <v>0</v>
      </c>
      <c r="AW1719" t="s">
        <v>584</v>
      </c>
      <c r="AX1719" t="s">
        <v>566</v>
      </c>
      <c r="BA1719" s="127"/>
      <c r="BB1719" s="130"/>
    </row>
    <row r="1720" spans="1:57" x14ac:dyDescent="0.2">
      <c r="C1720" s="1"/>
      <c r="E1720" s="7"/>
      <c r="F1720" s="7"/>
      <c r="I1720" s="2"/>
      <c r="AN1720" s="7"/>
      <c r="AO1720" s="7"/>
      <c r="AP1720" s="7"/>
      <c r="AQ1720" s="7"/>
      <c r="BA1720" s="127">
        <v>31</v>
      </c>
      <c r="BB1720" s="130">
        <v>1</v>
      </c>
      <c r="BC1720" s="131">
        <f t="shared" ref="BC1720:BC1783" si="668">BA1720*1000+BB1720</f>
        <v>31001</v>
      </c>
      <c r="BE1720" s="7" t="s">
        <v>3271</v>
      </c>
    </row>
    <row r="1721" spans="1:57" hidden="1" outlineLevel="1" x14ac:dyDescent="0.2">
      <c r="A1721" t="s">
        <v>1179</v>
      </c>
      <c r="B1721" t="s">
        <v>440</v>
      </c>
      <c r="C1721" s="1">
        <f t="shared" ref="C1721:C1752" si="669">SUM(N1721:AL1721)</f>
        <v>13163</v>
      </c>
      <c r="D1721" s="7">
        <f>RANK(N1721,(N1721:P1721,Q1721:AL1721))</f>
        <v>2</v>
      </c>
      <c r="E1721" s="7">
        <f>RANK(O1721,(N1721:P1721,Q1721:AL1721))</f>
        <v>1</v>
      </c>
      <c r="F1721" s="7">
        <f>IF(P1721&gt;0,RANK(P1721,(N1721:P1721,Q1721:AL1721)),0)</f>
        <v>3</v>
      </c>
      <c r="G1721" s="1">
        <f t="shared" ref="G1721:G1784" si="670">MAX(N1721:P1721)-LARGE(N1721:P1721,2)</f>
        <v>2905</v>
      </c>
      <c r="H1721" s="2">
        <f t="shared" ref="H1721:H1784" si="671">G1721/C1721</f>
        <v>0.22069437058421332</v>
      </c>
      <c r="I1721" s="2"/>
      <c r="J1721" s="2">
        <f t="shared" ref="J1721:J1752" si="672">IF($C1721=0,"-",N1721/$C1721)</f>
        <v>0.26285801109169643</v>
      </c>
      <c r="K1721" s="2">
        <f t="shared" ref="K1721:K1752" si="673">IF($C1721=0,"-",O1721/$C1721)</f>
        <v>0.48355238167590975</v>
      </c>
      <c r="L1721" s="2">
        <f t="shared" ref="L1721:L1752" si="674">IF($C1721=0,"-",P1721/$C1721)</f>
        <v>0.25009496315429613</v>
      </c>
      <c r="M1721" s="2">
        <f t="shared" ref="M1721:M1752" si="675">IF(C1721=0,"-",(1-J1721-K1721-L1721))</f>
        <v>3.4946440780976307E-3</v>
      </c>
      <c r="N1721" s="1">
        <v>3460</v>
      </c>
      <c r="O1721" s="1">
        <v>6365</v>
      </c>
      <c r="P1721" s="1">
        <v>3292</v>
      </c>
      <c r="Q1721" s="1">
        <v>22</v>
      </c>
      <c r="S1721" s="1">
        <v>11</v>
      </c>
      <c r="U1721" s="1">
        <v>13</v>
      </c>
      <c r="AN1721" s="7">
        <f>IF(Q1721&gt;0,RANK(Q1721,(N1721:P1721,Q1721:AL1721)),0)</f>
        <v>4</v>
      </c>
      <c r="AO1721" s="7">
        <f>IF(R1721&gt;0,RANK(R1721,(N1721:P1721,Q1721:AL1721)),0)</f>
        <v>0</v>
      </c>
      <c r="AP1721" s="7">
        <f>IF(S1721&gt;0,RANK(S1721,(N1721:P1721,Q1721:AL1721)),0)</f>
        <v>6</v>
      </c>
      <c r="AQ1721" s="7">
        <f>IF(T1721&gt;0,RANK(T1721,(N1721:P1721,Q1721:AL1721)),0)</f>
        <v>0</v>
      </c>
      <c r="AR1721" s="2">
        <f t="shared" ref="AR1721:AR1752" si="676">IF($C1721=0,"-",Q1721/$C1721)</f>
        <v>1.6713515156119426E-3</v>
      </c>
      <c r="AS1721" s="2">
        <f t="shared" ref="AS1721:AS1752" si="677">IF($C1721=0,"-",R1721/$C1721)</f>
        <v>0</v>
      </c>
      <c r="AT1721" s="2">
        <f t="shared" ref="AT1721:AT1752" si="678">IF($C1721=0,"-",S1721/$C1721)</f>
        <v>8.3567575780597132E-4</v>
      </c>
      <c r="AU1721" s="2">
        <f t="shared" ref="AU1721:AU1752" si="679">IF($C1721=0,"-",T1721/$C1721)</f>
        <v>0</v>
      </c>
      <c r="AW1721" t="s">
        <v>1179</v>
      </c>
      <c r="AX1721" t="s">
        <v>440</v>
      </c>
      <c r="AY1721">
        <v>3</v>
      </c>
      <c r="BA1721" s="127">
        <v>31</v>
      </c>
      <c r="BB1721" s="130">
        <v>3</v>
      </c>
      <c r="BC1721" s="131">
        <f t="shared" si="668"/>
        <v>31003</v>
      </c>
      <c r="BE1721" s="7" t="s">
        <v>3271</v>
      </c>
    </row>
    <row r="1722" spans="1:57" hidden="1" outlineLevel="1" x14ac:dyDescent="0.2">
      <c r="A1722" t="s">
        <v>1809</v>
      </c>
      <c r="B1722" t="s">
        <v>440</v>
      </c>
      <c r="C1722" s="1">
        <f t="shared" si="669"/>
        <v>3776</v>
      </c>
      <c r="D1722" s="7">
        <f>RANK(N1722,(N1722:P1722,Q1722:AL1722))</f>
        <v>3</v>
      </c>
      <c r="E1722" s="7">
        <f>RANK(O1722,(N1722:P1722,Q1722:AL1722))</f>
        <v>1</v>
      </c>
      <c r="F1722" s="7">
        <f>IF(P1722&gt;0,RANK(P1722,(N1722:P1722,Q1722:AL1722)),0)</f>
        <v>2</v>
      </c>
      <c r="G1722" s="1">
        <f t="shared" si="670"/>
        <v>845</v>
      </c>
      <c r="H1722" s="2">
        <f t="shared" si="671"/>
        <v>0.22378177966101695</v>
      </c>
      <c r="I1722" s="2"/>
      <c r="J1722" s="2">
        <f t="shared" si="672"/>
        <v>0.17213983050847459</v>
      </c>
      <c r="K1722" s="2">
        <f t="shared" si="673"/>
        <v>0.52409957627118642</v>
      </c>
      <c r="L1722" s="2">
        <f t="shared" si="674"/>
        <v>0.3003177966101695</v>
      </c>
      <c r="M1722" s="2">
        <f t="shared" si="675"/>
        <v>3.4427966101694962E-3</v>
      </c>
      <c r="N1722" s="1">
        <v>650</v>
      </c>
      <c r="O1722" s="1">
        <v>1979</v>
      </c>
      <c r="P1722" s="1">
        <v>1134</v>
      </c>
      <c r="Q1722" s="1">
        <v>6</v>
      </c>
      <c r="S1722" s="1">
        <v>3</v>
      </c>
      <c r="U1722" s="1">
        <v>4</v>
      </c>
      <c r="AN1722" s="7">
        <f>IF(Q1722&gt;0,RANK(Q1722,(N1722:P1722,Q1722:AL1722)),0)</f>
        <v>4</v>
      </c>
      <c r="AO1722" s="7">
        <f>IF(R1722&gt;0,RANK(R1722,(N1722:P1722,Q1722:AL1722)),0)</f>
        <v>0</v>
      </c>
      <c r="AP1722" s="7">
        <f>IF(S1722&gt;0,RANK(S1722,(N1722:P1722,Q1722:AL1722)),0)</f>
        <v>6</v>
      </c>
      <c r="AQ1722" s="7">
        <f>IF(T1722&gt;0,RANK(T1722,(N1722:P1722,Q1722:AL1722)),0)</f>
        <v>0</v>
      </c>
      <c r="AR1722" s="2">
        <f t="shared" si="676"/>
        <v>1.5889830508474577E-3</v>
      </c>
      <c r="AS1722" s="2">
        <f t="shared" si="677"/>
        <v>0</v>
      </c>
      <c r="AT1722" s="2">
        <f t="shared" si="678"/>
        <v>7.9449152542372887E-4</v>
      </c>
      <c r="AU1722" s="2">
        <f t="shared" si="679"/>
        <v>0</v>
      </c>
      <c r="AW1722" t="s">
        <v>1809</v>
      </c>
      <c r="AX1722" t="s">
        <v>440</v>
      </c>
      <c r="AY1722">
        <v>3</v>
      </c>
      <c r="BA1722" s="127">
        <v>31</v>
      </c>
      <c r="BB1722" s="130">
        <v>5</v>
      </c>
      <c r="BC1722" s="131">
        <f t="shared" si="668"/>
        <v>31005</v>
      </c>
      <c r="BE1722" s="7" t="s">
        <v>3271</v>
      </c>
    </row>
    <row r="1723" spans="1:57" hidden="1" outlineLevel="1" x14ac:dyDescent="0.2">
      <c r="A1723" t="s">
        <v>2064</v>
      </c>
      <c r="B1723" t="s">
        <v>440</v>
      </c>
      <c r="C1723" s="1">
        <f t="shared" si="669"/>
        <v>264</v>
      </c>
      <c r="D1723" s="7">
        <f>RANK(N1723,(N1723:P1723,Q1723:AL1723))</f>
        <v>3</v>
      </c>
      <c r="E1723" s="7">
        <f>RANK(O1723,(N1723:P1723,Q1723:AL1723))</f>
        <v>1</v>
      </c>
      <c r="F1723" s="7">
        <f>IF(P1723&gt;0,RANK(P1723,(N1723:P1723,Q1723:AL1723)),0)</f>
        <v>2</v>
      </c>
      <c r="G1723" s="1">
        <f t="shared" si="670"/>
        <v>50</v>
      </c>
      <c r="H1723" s="2">
        <f t="shared" si="671"/>
        <v>0.18939393939393939</v>
      </c>
      <c r="I1723" s="2"/>
      <c r="J1723" s="2">
        <f t="shared" si="672"/>
        <v>6.8181818181818177E-2</v>
      </c>
      <c r="K1723" s="2">
        <f t="shared" si="673"/>
        <v>0.56060606060606055</v>
      </c>
      <c r="L1723" s="2">
        <f t="shared" si="674"/>
        <v>0.37121212121212122</v>
      </c>
      <c r="M1723" s="2">
        <f t="shared" si="675"/>
        <v>1.1102230246251565E-16</v>
      </c>
      <c r="N1723" s="1">
        <v>18</v>
      </c>
      <c r="O1723" s="1">
        <v>148</v>
      </c>
      <c r="P1723" s="1">
        <v>98</v>
      </c>
      <c r="Q1723" s="1">
        <v>0</v>
      </c>
      <c r="S1723" s="1">
        <v>0</v>
      </c>
      <c r="AN1723" s="7">
        <f>IF(Q1723&gt;0,RANK(Q1723,(N1723:P1723,Q1723:AL1723)),0)</f>
        <v>0</v>
      </c>
      <c r="AO1723" s="7">
        <f>IF(R1723&gt;0,RANK(R1723,(N1723:P1723,Q1723:AL1723)),0)</f>
        <v>0</v>
      </c>
      <c r="AP1723" s="7">
        <f>IF(S1723&gt;0,RANK(S1723,(N1723:P1723,Q1723:AL1723)),0)</f>
        <v>0</v>
      </c>
      <c r="AQ1723" s="7">
        <f>IF(T1723&gt;0,RANK(T1723,(N1723:P1723,Q1723:AL1723)),0)</f>
        <v>0</v>
      </c>
      <c r="AR1723" s="2">
        <f t="shared" si="676"/>
        <v>0</v>
      </c>
      <c r="AS1723" s="2">
        <f t="shared" si="677"/>
        <v>0</v>
      </c>
      <c r="AT1723" s="2">
        <f t="shared" si="678"/>
        <v>0</v>
      </c>
      <c r="AU1723" s="2">
        <f t="shared" si="679"/>
        <v>0</v>
      </c>
      <c r="AW1723" t="s">
        <v>2064</v>
      </c>
      <c r="AX1723" t="s">
        <v>440</v>
      </c>
      <c r="AY1723">
        <v>3</v>
      </c>
      <c r="BA1723" s="127">
        <v>31</v>
      </c>
      <c r="BB1723" s="130">
        <v>7</v>
      </c>
      <c r="BC1723" s="131">
        <f t="shared" si="668"/>
        <v>31007</v>
      </c>
      <c r="BE1723" s="7" t="s">
        <v>3271</v>
      </c>
    </row>
    <row r="1724" spans="1:57" hidden="1" outlineLevel="1" x14ac:dyDescent="0.2">
      <c r="A1724" t="s">
        <v>2065</v>
      </c>
      <c r="B1724" t="s">
        <v>440</v>
      </c>
      <c r="C1724" s="1">
        <f t="shared" si="669"/>
        <v>480</v>
      </c>
      <c r="D1724" s="7">
        <f>RANK(N1724,(N1724:P1724,Q1724:AL1724))</f>
        <v>3</v>
      </c>
      <c r="E1724" s="7">
        <f>RANK(O1724,(N1724:P1724,Q1724:AL1724))</f>
        <v>1</v>
      </c>
      <c r="F1724" s="7">
        <f>IF(P1724&gt;0,RANK(P1724,(N1724:P1724,Q1724:AL1724)),0)</f>
        <v>2</v>
      </c>
      <c r="G1724" s="1">
        <f t="shared" si="670"/>
        <v>156</v>
      </c>
      <c r="H1724" s="2">
        <f t="shared" si="671"/>
        <v>0.32500000000000001</v>
      </c>
      <c r="I1724" s="2"/>
      <c r="J1724" s="2">
        <f t="shared" si="672"/>
        <v>0.14166666666666666</v>
      </c>
      <c r="K1724" s="2">
        <f t="shared" si="673"/>
        <v>0.59166666666666667</v>
      </c>
      <c r="L1724" s="2">
        <f t="shared" si="674"/>
        <v>0.26666666666666666</v>
      </c>
      <c r="M1724" s="2">
        <f t="shared" si="675"/>
        <v>5.5511151231257827E-17</v>
      </c>
      <c r="N1724" s="1">
        <v>68</v>
      </c>
      <c r="O1724" s="1">
        <v>284</v>
      </c>
      <c r="P1724" s="1">
        <v>128</v>
      </c>
      <c r="Q1724" s="1">
        <v>0</v>
      </c>
      <c r="S1724" s="1">
        <v>0</v>
      </c>
      <c r="AN1724" s="7">
        <f>IF(Q1724&gt;0,RANK(Q1724,(N1724:P1724,Q1724:AL1724)),0)</f>
        <v>0</v>
      </c>
      <c r="AO1724" s="7">
        <f>IF(R1724&gt;0,RANK(R1724,(N1724:P1724,Q1724:AL1724)),0)</f>
        <v>0</v>
      </c>
      <c r="AP1724" s="7">
        <f>IF(S1724&gt;0,RANK(S1724,(N1724:P1724,Q1724:AL1724)),0)</f>
        <v>0</v>
      </c>
      <c r="AQ1724" s="7">
        <f>IF(T1724&gt;0,RANK(T1724,(N1724:P1724,Q1724:AL1724)),0)</f>
        <v>0</v>
      </c>
      <c r="AR1724" s="2">
        <f t="shared" si="676"/>
        <v>0</v>
      </c>
      <c r="AS1724" s="2">
        <f t="shared" si="677"/>
        <v>0</v>
      </c>
      <c r="AT1724" s="2">
        <f t="shared" si="678"/>
        <v>0</v>
      </c>
      <c r="AU1724" s="2">
        <f t="shared" si="679"/>
        <v>0</v>
      </c>
      <c r="AW1724" t="s">
        <v>2065</v>
      </c>
      <c r="AX1724" t="s">
        <v>440</v>
      </c>
      <c r="AY1724">
        <v>3</v>
      </c>
      <c r="BA1724" s="127">
        <v>31</v>
      </c>
      <c r="BB1724" s="130">
        <v>9</v>
      </c>
      <c r="BC1724" s="131">
        <f t="shared" si="668"/>
        <v>31009</v>
      </c>
      <c r="BE1724" s="7" t="s">
        <v>3271</v>
      </c>
    </row>
    <row r="1725" spans="1:57" hidden="1" outlineLevel="1" x14ac:dyDescent="0.2">
      <c r="A1725" t="s">
        <v>1300</v>
      </c>
      <c r="B1725" t="s">
        <v>440</v>
      </c>
      <c r="C1725" s="1">
        <f t="shared" si="669"/>
        <v>453</v>
      </c>
      <c r="D1725" s="7">
        <f>RANK(N1725,(N1725:P1725,Q1725:AL1725))</f>
        <v>3</v>
      </c>
      <c r="E1725" s="7">
        <f>RANK(O1725,(N1725:P1725,Q1725:AL1725))</f>
        <v>1</v>
      </c>
      <c r="F1725" s="7">
        <f>IF(P1725&gt;0,RANK(P1725,(N1725:P1725,Q1725:AL1725)),0)</f>
        <v>2</v>
      </c>
      <c r="G1725" s="1">
        <f t="shared" si="670"/>
        <v>126</v>
      </c>
      <c r="H1725" s="2">
        <f t="shared" si="671"/>
        <v>0.27814569536423839</v>
      </c>
      <c r="I1725" s="2"/>
      <c r="J1725" s="2">
        <f t="shared" si="672"/>
        <v>0.141280353200883</v>
      </c>
      <c r="K1725" s="2">
        <f t="shared" si="673"/>
        <v>0.56512141280353201</v>
      </c>
      <c r="L1725" s="2">
        <f t="shared" si="674"/>
        <v>0.28697571743929362</v>
      </c>
      <c r="M1725" s="2">
        <f t="shared" si="675"/>
        <v>6.6225165562913135E-3</v>
      </c>
      <c r="N1725" s="1">
        <v>64</v>
      </c>
      <c r="O1725" s="1">
        <v>256</v>
      </c>
      <c r="P1725" s="1">
        <v>130</v>
      </c>
      <c r="Q1725" s="1">
        <v>2</v>
      </c>
      <c r="S1725" s="1">
        <v>1</v>
      </c>
      <c r="AN1725" s="7">
        <f>IF(Q1725&gt;0,RANK(Q1725,(N1725:P1725,Q1725:AL1725)),0)</f>
        <v>4</v>
      </c>
      <c r="AO1725" s="7">
        <f>IF(R1725&gt;0,RANK(R1725,(N1725:P1725,Q1725:AL1725)),0)</f>
        <v>0</v>
      </c>
      <c r="AP1725" s="7">
        <f>IF(S1725&gt;0,RANK(S1725,(N1725:P1725,Q1725:AL1725)),0)</f>
        <v>5</v>
      </c>
      <c r="AQ1725" s="7">
        <f>IF(T1725&gt;0,RANK(T1725,(N1725:P1725,Q1725:AL1725)),0)</f>
        <v>0</v>
      </c>
      <c r="AR1725" s="2">
        <f t="shared" si="676"/>
        <v>4.4150110375275938E-3</v>
      </c>
      <c r="AS1725" s="2">
        <f t="shared" si="677"/>
        <v>0</v>
      </c>
      <c r="AT1725" s="2">
        <f t="shared" si="678"/>
        <v>2.2075055187637969E-3</v>
      </c>
      <c r="AU1725" s="2">
        <f t="shared" si="679"/>
        <v>0</v>
      </c>
      <c r="AW1725" t="s">
        <v>1300</v>
      </c>
      <c r="AX1725" t="s">
        <v>440</v>
      </c>
      <c r="AY1725">
        <v>3</v>
      </c>
      <c r="BA1725" s="127">
        <v>31</v>
      </c>
      <c r="BB1725" s="130">
        <v>11</v>
      </c>
      <c r="BC1725" s="131">
        <f t="shared" si="668"/>
        <v>31011</v>
      </c>
      <c r="BE1725" s="7" t="s">
        <v>3271</v>
      </c>
    </row>
    <row r="1726" spans="1:57" hidden="1" outlineLevel="1" x14ac:dyDescent="0.2">
      <c r="A1726" t="s">
        <v>1434</v>
      </c>
      <c r="B1726" t="s">
        <v>440</v>
      </c>
      <c r="C1726" s="1">
        <f t="shared" si="669"/>
        <v>3165</v>
      </c>
      <c r="D1726" s="7">
        <f>RANK(N1726,(N1726:P1726,Q1726:AL1726))</f>
        <v>3</v>
      </c>
      <c r="E1726" s="7">
        <f>RANK(O1726,(N1726:P1726,Q1726:AL1726))</f>
        <v>1</v>
      </c>
      <c r="F1726" s="7">
        <f>IF(P1726&gt;0,RANK(P1726,(N1726:P1726,Q1726:AL1726)),0)</f>
        <v>2</v>
      </c>
      <c r="G1726" s="1">
        <f t="shared" si="670"/>
        <v>631</v>
      </c>
      <c r="H1726" s="2">
        <f t="shared" si="671"/>
        <v>0.19936808846761453</v>
      </c>
      <c r="I1726" s="2"/>
      <c r="J1726" s="2">
        <f t="shared" si="672"/>
        <v>0.19083728278041073</v>
      </c>
      <c r="K1726" s="2">
        <f t="shared" si="673"/>
        <v>0.50205371248025277</v>
      </c>
      <c r="L1726" s="2">
        <f t="shared" si="674"/>
        <v>0.30268562401263821</v>
      </c>
      <c r="M1726" s="2">
        <f t="shared" si="675"/>
        <v>4.4233807266982339E-3</v>
      </c>
      <c r="N1726" s="1">
        <v>604</v>
      </c>
      <c r="O1726" s="1">
        <v>1589</v>
      </c>
      <c r="P1726" s="1">
        <v>958</v>
      </c>
      <c r="Q1726" s="1">
        <v>4</v>
      </c>
      <c r="S1726" s="1">
        <v>3</v>
      </c>
      <c r="U1726" s="1">
        <v>7</v>
      </c>
      <c r="AN1726" s="7">
        <f>IF(Q1726&gt;0,RANK(Q1726,(N1726:P1726,Q1726:AL1726)),0)</f>
        <v>5</v>
      </c>
      <c r="AO1726" s="7">
        <f>IF(R1726&gt;0,RANK(R1726,(N1726:P1726,Q1726:AL1726)),0)</f>
        <v>0</v>
      </c>
      <c r="AP1726" s="7">
        <f>IF(S1726&gt;0,RANK(S1726,(N1726:P1726,Q1726:AL1726)),0)</f>
        <v>6</v>
      </c>
      <c r="AQ1726" s="7">
        <f>IF(T1726&gt;0,RANK(T1726,(N1726:P1726,Q1726:AL1726)),0)</f>
        <v>0</v>
      </c>
      <c r="AR1726" s="2">
        <f t="shared" si="676"/>
        <v>1.263823064770932E-3</v>
      </c>
      <c r="AS1726" s="2">
        <f t="shared" si="677"/>
        <v>0</v>
      </c>
      <c r="AT1726" s="2">
        <f t="shared" si="678"/>
        <v>9.4786729857819908E-4</v>
      </c>
      <c r="AU1726" s="2">
        <f t="shared" si="679"/>
        <v>0</v>
      </c>
      <c r="AW1726" t="s">
        <v>1434</v>
      </c>
      <c r="AX1726" t="s">
        <v>440</v>
      </c>
      <c r="AY1726">
        <v>3</v>
      </c>
      <c r="BA1726" s="127">
        <v>31</v>
      </c>
      <c r="BB1726" s="130">
        <v>13</v>
      </c>
      <c r="BC1726" s="131">
        <f t="shared" si="668"/>
        <v>31013</v>
      </c>
      <c r="BE1726" s="7" t="s">
        <v>3271</v>
      </c>
    </row>
    <row r="1727" spans="1:57" hidden="1" outlineLevel="1" x14ac:dyDescent="0.2">
      <c r="A1727" t="s">
        <v>2478</v>
      </c>
      <c r="B1727" t="s">
        <v>440</v>
      </c>
      <c r="C1727" s="1">
        <f t="shared" si="669"/>
        <v>5687</v>
      </c>
      <c r="D1727" s="7">
        <f>RANK(N1727,(N1727:P1727,Q1727:AL1727))</f>
        <v>2</v>
      </c>
      <c r="E1727" s="7">
        <f>RANK(O1727,(N1727:P1727,Q1727:AL1727))</f>
        <v>1</v>
      </c>
      <c r="F1727" s="7">
        <f>IF(P1727&gt;0,RANK(P1727,(N1727:P1727,Q1727:AL1727)),0)</f>
        <v>3</v>
      </c>
      <c r="G1727" s="1">
        <f t="shared" si="670"/>
        <v>261</v>
      </c>
      <c r="H1727" s="2">
        <f t="shared" si="671"/>
        <v>4.5894144540179357E-2</v>
      </c>
      <c r="I1727" s="2"/>
      <c r="J1727" s="2">
        <f t="shared" si="672"/>
        <v>0.34148056972041496</v>
      </c>
      <c r="K1727" s="2">
        <f t="shared" si="673"/>
        <v>0.38737471426059433</v>
      </c>
      <c r="L1727" s="2">
        <f t="shared" si="674"/>
        <v>0.26604536662563744</v>
      </c>
      <c r="M1727" s="2">
        <f t="shared" si="675"/>
        <v>5.0993493933532696E-3</v>
      </c>
      <c r="N1727" s="1">
        <v>1942</v>
      </c>
      <c r="O1727" s="1">
        <v>2203</v>
      </c>
      <c r="P1727" s="1">
        <v>1513</v>
      </c>
      <c r="Q1727" s="1">
        <v>10</v>
      </c>
      <c r="S1727" s="1">
        <v>12</v>
      </c>
      <c r="U1727" s="1">
        <v>7</v>
      </c>
      <c r="AN1727" s="7">
        <f>IF(Q1727&gt;0,RANK(Q1727,(N1727:P1727,Q1727:AL1727)),0)</f>
        <v>5</v>
      </c>
      <c r="AO1727" s="7">
        <f>IF(R1727&gt;0,RANK(R1727,(N1727:P1727,Q1727:AL1727)),0)</f>
        <v>0</v>
      </c>
      <c r="AP1727" s="7">
        <f>IF(S1727&gt;0,RANK(S1727,(N1727:P1727,Q1727:AL1727)),0)</f>
        <v>4</v>
      </c>
      <c r="AQ1727" s="7">
        <f>IF(T1727&gt;0,RANK(T1727,(N1727:P1727,Q1727:AL1727)),0)</f>
        <v>0</v>
      </c>
      <c r="AR1727" s="2">
        <f t="shared" si="676"/>
        <v>1.7583963425356075E-3</v>
      </c>
      <c r="AS1727" s="2">
        <f t="shared" si="677"/>
        <v>0</v>
      </c>
      <c r="AT1727" s="2">
        <f t="shared" si="678"/>
        <v>2.1100756110427289E-3</v>
      </c>
      <c r="AU1727" s="2">
        <f t="shared" si="679"/>
        <v>0</v>
      </c>
      <c r="AW1727" t="s">
        <v>2478</v>
      </c>
      <c r="AX1727" t="s">
        <v>440</v>
      </c>
      <c r="AY1727">
        <v>3</v>
      </c>
      <c r="BA1727" s="127">
        <v>31</v>
      </c>
      <c r="BB1727" s="130">
        <v>15</v>
      </c>
      <c r="BC1727" s="131">
        <f t="shared" si="668"/>
        <v>31015</v>
      </c>
      <c r="BE1727" s="7" t="s">
        <v>3271</v>
      </c>
    </row>
    <row r="1728" spans="1:57" hidden="1" outlineLevel="1" x14ac:dyDescent="0.2">
      <c r="A1728" t="s">
        <v>2508</v>
      </c>
      <c r="B1728" t="s">
        <v>440</v>
      </c>
      <c r="C1728" s="1">
        <f t="shared" si="669"/>
        <v>1571</v>
      </c>
      <c r="D1728" s="7">
        <f>RANK(N1728,(N1728:P1728,Q1728:AL1728))</f>
        <v>3</v>
      </c>
      <c r="E1728" s="7">
        <f>RANK(O1728,(N1728:P1728,Q1728:AL1728))</f>
        <v>1</v>
      </c>
      <c r="F1728" s="7">
        <f>IF(P1728&gt;0,RANK(P1728,(N1728:P1728,Q1728:AL1728)),0)</f>
        <v>2</v>
      </c>
      <c r="G1728" s="1">
        <f t="shared" si="670"/>
        <v>276</v>
      </c>
      <c r="H1728" s="2">
        <f t="shared" si="671"/>
        <v>0.17568427753023552</v>
      </c>
      <c r="I1728" s="2"/>
      <c r="J1728" s="2">
        <f t="shared" si="672"/>
        <v>0.22469764481222151</v>
      </c>
      <c r="K1728" s="2">
        <f t="shared" si="673"/>
        <v>0.47358370464672184</v>
      </c>
      <c r="L1728" s="2">
        <f t="shared" si="674"/>
        <v>0.29789942711648632</v>
      </c>
      <c r="M1728" s="2">
        <f t="shared" si="675"/>
        <v>3.8192234245703061E-3</v>
      </c>
      <c r="N1728" s="1">
        <v>353</v>
      </c>
      <c r="O1728" s="1">
        <v>744</v>
      </c>
      <c r="P1728" s="1">
        <v>468</v>
      </c>
      <c r="Q1728" s="1">
        <v>2</v>
      </c>
      <c r="S1728" s="1">
        <v>1</v>
      </c>
      <c r="U1728" s="1">
        <v>3</v>
      </c>
      <c r="AN1728" s="7">
        <f>IF(Q1728&gt;0,RANK(Q1728,(N1728:P1728,Q1728:AL1728)),0)</f>
        <v>5</v>
      </c>
      <c r="AO1728" s="7">
        <f>IF(R1728&gt;0,RANK(R1728,(N1728:P1728,Q1728:AL1728)),0)</f>
        <v>0</v>
      </c>
      <c r="AP1728" s="7">
        <f>IF(S1728&gt;0,RANK(S1728,(N1728:P1728,Q1728:AL1728)),0)</f>
        <v>6</v>
      </c>
      <c r="AQ1728" s="7">
        <f>IF(T1728&gt;0,RANK(T1728,(N1728:P1728,Q1728:AL1728)),0)</f>
        <v>0</v>
      </c>
      <c r="AR1728" s="2">
        <f t="shared" si="676"/>
        <v>1.273074474856779E-3</v>
      </c>
      <c r="AS1728" s="2">
        <f t="shared" si="677"/>
        <v>0</v>
      </c>
      <c r="AT1728" s="2">
        <f t="shared" si="678"/>
        <v>6.3653723742838951E-4</v>
      </c>
      <c r="AU1728" s="2">
        <f t="shared" si="679"/>
        <v>0</v>
      </c>
      <c r="AW1728" t="s">
        <v>2508</v>
      </c>
      <c r="AX1728" t="s">
        <v>440</v>
      </c>
      <c r="AY1728">
        <v>3</v>
      </c>
      <c r="BA1728" s="127">
        <v>31</v>
      </c>
      <c r="BB1728" s="130">
        <v>17</v>
      </c>
      <c r="BC1728" s="131">
        <f t="shared" si="668"/>
        <v>31017</v>
      </c>
      <c r="BE1728" s="7" t="s">
        <v>3271</v>
      </c>
    </row>
    <row r="1729" spans="1:57" hidden="1" outlineLevel="1" x14ac:dyDescent="0.2">
      <c r="A1729" t="s">
        <v>1087</v>
      </c>
      <c r="B1729" t="s">
        <v>440</v>
      </c>
      <c r="C1729" s="1">
        <f t="shared" si="669"/>
        <v>1846</v>
      </c>
      <c r="D1729" s="7">
        <f>RANK(N1729,(N1729:P1729,Q1729:AL1729))</f>
        <v>3</v>
      </c>
      <c r="E1729" s="7">
        <f>RANK(O1729,(N1729:P1729,Q1729:AL1729))</f>
        <v>1</v>
      </c>
      <c r="F1729" s="7">
        <f>IF(P1729&gt;0,RANK(P1729,(N1729:P1729,Q1729:AL1729)),0)</f>
        <v>2</v>
      </c>
      <c r="G1729" s="1">
        <f t="shared" si="670"/>
        <v>474</v>
      </c>
      <c r="H1729" s="2">
        <f t="shared" si="671"/>
        <v>0.25677139761646806</v>
      </c>
      <c r="I1729" s="2"/>
      <c r="J1729" s="2">
        <f t="shared" si="672"/>
        <v>0.1684723726977248</v>
      </c>
      <c r="K1729" s="2">
        <f t="shared" si="673"/>
        <v>0.54117009750812572</v>
      </c>
      <c r="L1729" s="2">
        <f t="shared" si="674"/>
        <v>0.28439869989165761</v>
      </c>
      <c r="M1729" s="2">
        <f t="shared" si="675"/>
        <v>5.9588299024918023E-3</v>
      </c>
      <c r="N1729" s="1">
        <v>311</v>
      </c>
      <c r="O1729" s="1">
        <v>999</v>
      </c>
      <c r="P1729" s="1">
        <v>525</v>
      </c>
      <c r="Q1729" s="1">
        <v>5</v>
      </c>
      <c r="S1729" s="1">
        <v>4</v>
      </c>
      <c r="U1729" s="1">
        <v>2</v>
      </c>
      <c r="AN1729" s="7">
        <f>IF(Q1729&gt;0,RANK(Q1729,(N1729:P1729,Q1729:AL1729)),0)</f>
        <v>4</v>
      </c>
      <c r="AO1729" s="7">
        <f>IF(R1729&gt;0,RANK(R1729,(N1729:P1729,Q1729:AL1729)),0)</f>
        <v>0</v>
      </c>
      <c r="AP1729" s="7">
        <f>IF(S1729&gt;0,RANK(S1729,(N1729:P1729,Q1729:AL1729)),0)</f>
        <v>5</v>
      </c>
      <c r="AQ1729" s="7">
        <f>IF(T1729&gt;0,RANK(T1729,(N1729:P1729,Q1729:AL1729)),0)</f>
        <v>0</v>
      </c>
      <c r="AR1729" s="2">
        <f t="shared" si="676"/>
        <v>2.7085590465872156E-3</v>
      </c>
      <c r="AS1729" s="2">
        <f t="shared" si="677"/>
        <v>0</v>
      </c>
      <c r="AT1729" s="2">
        <f t="shared" si="678"/>
        <v>2.1668472372697724E-3</v>
      </c>
      <c r="AU1729" s="2">
        <f t="shared" si="679"/>
        <v>0</v>
      </c>
      <c r="AW1729" t="s">
        <v>1087</v>
      </c>
      <c r="AX1729" t="s">
        <v>440</v>
      </c>
      <c r="AY1729">
        <v>3</v>
      </c>
      <c r="BA1729" s="127">
        <v>31</v>
      </c>
      <c r="BB1729" s="130">
        <v>19</v>
      </c>
      <c r="BC1729" s="131">
        <f t="shared" si="668"/>
        <v>31019</v>
      </c>
      <c r="BE1729" s="7" t="s">
        <v>3271</v>
      </c>
    </row>
    <row r="1730" spans="1:57" hidden="1" outlineLevel="1" x14ac:dyDescent="0.2">
      <c r="A1730" t="s">
        <v>1236</v>
      </c>
      <c r="B1730" t="s">
        <v>440</v>
      </c>
      <c r="C1730" s="1">
        <f t="shared" si="669"/>
        <v>17649</v>
      </c>
      <c r="D1730" s="7">
        <f>RANK(N1730,(N1730:P1730,Q1730:AL1730))</f>
        <v>3</v>
      </c>
      <c r="E1730" s="7">
        <f>RANK(O1730,(N1730:P1730,Q1730:AL1730))</f>
        <v>1</v>
      </c>
      <c r="F1730" s="7">
        <f>IF(P1730&gt;0,RANK(P1730,(N1730:P1730,Q1730:AL1730)),0)</f>
        <v>2</v>
      </c>
      <c r="G1730" s="1">
        <f t="shared" si="670"/>
        <v>5634</v>
      </c>
      <c r="H1730" s="2">
        <f t="shared" si="671"/>
        <v>0.31922488526262111</v>
      </c>
      <c r="I1730" s="2"/>
      <c r="J1730" s="2">
        <f t="shared" si="672"/>
        <v>0.21230664626891041</v>
      </c>
      <c r="K1730" s="2">
        <f t="shared" si="673"/>
        <v>0.55107938126806055</v>
      </c>
      <c r="L1730" s="2">
        <f t="shared" si="674"/>
        <v>0.23185449600543939</v>
      </c>
      <c r="M1730" s="2">
        <f t="shared" si="675"/>
        <v>4.7594764575896731E-3</v>
      </c>
      <c r="N1730" s="1">
        <v>3747</v>
      </c>
      <c r="O1730" s="1">
        <v>9726</v>
      </c>
      <c r="P1730" s="1">
        <v>4092</v>
      </c>
      <c r="Q1730" s="1">
        <v>43</v>
      </c>
      <c r="S1730" s="1">
        <v>25</v>
      </c>
      <c r="U1730" s="1">
        <v>16</v>
      </c>
      <c r="AN1730" s="7">
        <f>IF(Q1730&gt;0,RANK(Q1730,(N1730:P1730,Q1730:AL1730)),0)</f>
        <v>4</v>
      </c>
      <c r="AO1730" s="7">
        <f>IF(R1730&gt;0,RANK(R1730,(N1730:P1730,Q1730:AL1730)),0)</f>
        <v>0</v>
      </c>
      <c r="AP1730" s="7">
        <f>IF(S1730&gt;0,RANK(S1730,(N1730:P1730,Q1730:AL1730)),0)</f>
        <v>5</v>
      </c>
      <c r="AQ1730" s="7">
        <f>IF(T1730&gt;0,RANK(T1730,(N1730:P1730,Q1730:AL1730)),0)</f>
        <v>0</v>
      </c>
      <c r="AR1730" s="2">
        <f t="shared" si="676"/>
        <v>2.4363986628137572E-3</v>
      </c>
      <c r="AS1730" s="2">
        <f t="shared" si="677"/>
        <v>0</v>
      </c>
      <c r="AT1730" s="2">
        <f t="shared" si="678"/>
        <v>1.4165108504731146E-3</v>
      </c>
      <c r="AU1730" s="2">
        <f t="shared" si="679"/>
        <v>0</v>
      </c>
      <c r="AW1730" t="s">
        <v>1236</v>
      </c>
      <c r="AX1730" t="s">
        <v>440</v>
      </c>
      <c r="AY1730">
        <v>3</v>
      </c>
      <c r="BA1730" s="127">
        <v>31</v>
      </c>
      <c r="BB1730" s="130">
        <v>21</v>
      </c>
      <c r="BC1730" s="131">
        <f t="shared" si="668"/>
        <v>31021</v>
      </c>
      <c r="BE1730" s="7" t="s">
        <v>3271</v>
      </c>
    </row>
    <row r="1731" spans="1:57" hidden="1" outlineLevel="1" x14ac:dyDescent="0.2">
      <c r="A1731" t="s">
        <v>936</v>
      </c>
      <c r="B1731" t="s">
        <v>440</v>
      </c>
      <c r="C1731" s="1">
        <f t="shared" si="669"/>
        <v>3912</v>
      </c>
      <c r="D1731" s="7">
        <f>RANK(N1731,(N1731:P1731,Q1731:AL1731))</f>
        <v>2</v>
      </c>
      <c r="E1731" s="7">
        <f>RANK(O1731,(N1731:P1731,Q1731:AL1731))</f>
        <v>1</v>
      </c>
      <c r="F1731" s="7">
        <f>IF(P1731&gt;0,RANK(P1731,(N1731:P1731,Q1731:AL1731)),0)</f>
        <v>3</v>
      </c>
      <c r="G1731" s="1">
        <f t="shared" si="670"/>
        <v>443</v>
      </c>
      <c r="H1731" s="2">
        <f t="shared" si="671"/>
        <v>0.11324130879345604</v>
      </c>
      <c r="I1731" s="2"/>
      <c r="J1731" s="2">
        <f t="shared" si="672"/>
        <v>0.31288343558282211</v>
      </c>
      <c r="K1731" s="2">
        <f t="shared" si="673"/>
        <v>0.42612474437627812</v>
      </c>
      <c r="L1731" s="2">
        <f t="shared" si="674"/>
        <v>0.2579243353783231</v>
      </c>
      <c r="M1731" s="2">
        <f t="shared" si="675"/>
        <v>3.0674846625767249E-3</v>
      </c>
      <c r="N1731" s="1">
        <v>1224</v>
      </c>
      <c r="O1731" s="1">
        <v>1667</v>
      </c>
      <c r="P1731" s="1">
        <v>1009</v>
      </c>
      <c r="Q1731" s="1">
        <v>8</v>
      </c>
      <c r="S1731" s="1">
        <v>2</v>
      </c>
      <c r="U1731" s="1">
        <v>2</v>
      </c>
      <c r="AN1731" s="7">
        <f>IF(Q1731&gt;0,RANK(Q1731,(N1731:P1731,Q1731:AL1731)),0)</f>
        <v>4</v>
      </c>
      <c r="AO1731" s="7">
        <f>IF(R1731&gt;0,RANK(R1731,(N1731:P1731,Q1731:AL1731)),0)</f>
        <v>0</v>
      </c>
      <c r="AP1731" s="7">
        <f>IF(S1731&gt;0,RANK(S1731,(N1731:P1731,Q1731:AL1731)),0)</f>
        <v>5</v>
      </c>
      <c r="AQ1731" s="7">
        <f>IF(T1731&gt;0,RANK(T1731,(N1731:P1731,Q1731:AL1731)),0)</f>
        <v>0</v>
      </c>
      <c r="AR1731" s="2">
        <f t="shared" si="676"/>
        <v>2.0449897750511249E-3</v>
      </c>
      <c r="AS1731" s="2">
        <f t="shared" si="677"/>
        <v>0</v>
      </c>
      <c r="AT1731" s="2">
        <f t="shared" si="678"/>
        <v>5.1124744376278123E-4</v>
      </c>
      <c r="AU1731" s="2">
        <f t="shared" si="679"/>
        <v>0</v>
      </c>
      <c r="AW1731" t="s">
        <v>936</v>
      </c>
      <c r="AX1731" t="s">
        <v>440</v>
      </c>
      <c r="AY1731">
        <v>1</v>
      </c>
      <c r="BA1731" s="127">
        <v>31</v>
      </c>
      <c r="BB1731" s="130">
        <v>23</v>
      </c>
      <c r="BC1731" s="131">
        <f t="shared" si="668"/>
        <v>31023</v>
      </c>
      <c r="BE1731" s="7" t="s">
        <v>3271</v>
      </c>
    </row>
    <row r="1732" spans="1:57" hidden="1" outlineLevel="1" x14ac:dyDescent="0.2">
      <c r="A1732" t="s">
        <v>2532</v>
      </c>
      <c r="B1732" t="s">
        <v>440</v>
      </c>
      <c r="C1732" s="1">
        <f t="shared" si="669"/>
        <v>4154</v>
      </c>
      <c r="D1732" s="7">
        <f>RANK(N1732,(N1732:P1732,Q1732:AL1732))</f>
        <v>3</v>
      </c>
      <c r="E1732" s="7">
        <f>RANK(O1732,(N1732:P1732,Q1732:AL1732))</f>
        <v>1</v>
      </c>
      <c r="F1732" s="7">
        <f>IF(P1732&gt;0,RANK(P1732,(N1732:P1732,Q1732:AL1732)),0)</f>
        <v>2</v>
      </c>
      <c r="G1732" s="1">
        <f t="shared" si="670"/>
        <v>725</v>
      </c>
      <c r="H1732" s="2">
        <f t="shared" si="671"/>
        <v>0.1745305729417429</v>
      </c>
      <c r="I1732" s="2"/>
      <c r="J1732" s="2">
        <f t="shared" si="672"/>
        <v>0.26215695714973519</v>
      </c>
      <c r="K1732" s="2">
        <f t="shared" si="673"/>
        <v>0.45353875782378428</v>
      </c>
      <c r="L1732" s="2">
        <f t="shared" si="674"/>
        <v>0.27900818488204143</v>
      </c>
      <c r="M1732" s="2">
        <f t="shared" si="675"/>
        <v>5.2961001444390976E-3</v>
      </c>
      <c r="N1732" s="1">
        <v>1089</v>
      </c>
      <c r="O1732" s="1">
        <v>1884</v>
      </c>
      <c r="P1732" s="1">
        <v>1159</v>
      </c>
      <c r="Q1732" s="1">
        <v>4</v>
      </c>
      <c r="S1732" s="1">
        <v>8</v>
      </c>
      <c r="U1732" s="1">
        <v>10</v>
      </c>
      <c r="AN1732" s="7">
        <f>IF(Q1732&gt;0,RANK(Q1732,(N1732:P1732,Q1732:AL1732)),0)</f>
        <v>6</v>
      </c>
      <c r="AO1732" s="7">
        <f>IF(R1732&gt;0,RANK(R1732,(N1732:P1732,Q1732:AL1732)),0)</f>
        <v>0</v>
      </c>
      <c r="AP1732" s="7">
        <f>IF(S1732&gt;0,RANK(S1732,(N1732:P1732,Q1732:AL1732)),0)</f>
        <v>5</v>
      </c>
      <c r="AQ1732" s="7">
        <f>IF(T1732&gt;0,RANK(T1732,(N1732:P1732,Q1732:AL1732)),0)</f>
        <v>0</v>
      </c>
      <c r="AR1732" s="2">
        <f t="shared" si="676"/>
        <v>9.6292729898892631E-4</v>
      </c>
      <c r="AS1732" s="2">
        <f t="shared" si="677"/>
        <v>0</v>
      </c>
      <c r="AT1732" s="2">
        <f t="shared" si="678"/>
        <v>1.9258545979778526E-3</v>
      </c>
      <c r="AU1732" s="2">
        <f t="shared" si="679"/>
        <v>0</v>
      </c>
      <c r="AW1732" t="s">
        <v>2532</v>
      </c>
      <c r="AX1732" t="s">
        <v>440</v>
      </c>
      <c r="AY1732">
        <v>1</v>
      </c>
      <c r="BA1732" s="127">
        <v>31</v>
      </c>
      <c r="BB1732" s="130">
        <v>25</v>
      </c>
      <c r="BC1732" s="131">
        <f t="shared" si="668"/>
        <v>31025</v>
      </c>
      <c r="BE1732" s="7" t="s">
        <v>3271</v>
      </c>
    </row>
    <row r="1733" spans="1:57" hidden="1" outlineLevel="1" x14ac:dyDescent="0.2">
      <c r="A1733" t="s">
        <v>1130</v>
      </c>
      <c r="B1733" t="s">
        <v>440</v>
      </c>
      <c r="C1733" s="1">
        <f t="shared" si="669"/>
        <v>9979</v>
      </c>
      <c r="D1733" s="7">
        <f>RANK(N1733,(N1733:P1733,Q1733:AL1733))</f>
        <v>2</v>
      </c>
      <c r="E1733" s="7">
        <f>RANK(O1733,(N1733:P1733,Q1733:AL1733))</f>
        <v>1</v>
      </c>
      <c r="F1733" s="7">
        <f>IF(P1733&gt;0,RANK(P1733,(N1733:P1733,Q1733:AL1733)),0)</f>
        <v>3</v>
      </c>
      <c r="G1733" s="1">
        <f t="shared" si="670"/>
        <v>1365</v>
      </c>
      <c r="H1733" s="2">
        <f t="shared" si="671"/>
        <v>0.13678725323178675</v>
      </c>
      <c r="I1733" s="2"/>
      <c r="J1733" s="2">
        <f t="shared" si="672"/>
        <v>0.2955205932458162</v>
      </c>
      <c r="K1733" s="2">
        <f t="shared" si="673"/>
        <v>0.43230784647760295</v>
      </c>
      <c r="L1733" s="2">
        <f t="shared" si="674"/>
        <v>0.26625914420282593</v>
      </c>
      <c r="M1733" s="2">
        <f t="shared" si="675"/>
        <v>5.912416073754867E-3</v>
      </c>
      <c r="N1733" s="1">
        <v>2949</v>
      </c>
      <c r="O1733" s="1">
        <v>4314</v>
      </c>
      <c r="P1733" s="1">
        <v>2657</v>
      </c>
      <c r="Q1733" s="1">
        <v>28</v>
      </c>
      <c r="S1733" s="1">
        <v>11</v>
      </c>
      <c r="U1733" s="1">
        <v>20</v>
      </c>
      <c r="AN1733" s="7">
        <f>IF(Q1733&gt;0,RANK(Q1733,(N1733:P1733,Q1733:AL1733)),0)</f>
        <v>4</v>
      </c>
      <c r="AO1733" s="7">
        <f>IF(R1733&gt;0,RANK(R1733,(N1733:P1733,Q1733:AL1733)),0)</f>
        <v>0</v>
      </c>
      <c r="AP1733" s="7">
        <f>IF(S1733&gt;0,RANK(S1733,(N1733:P1733,Q1733:AL1733)),0)</f>
        <v>6</v>
      </c>
      <c r="AQ1733" s="7">
        <f>IF(T1733&gt;0,RANK(T1733,(N1733:P1733,Q1733:AL1733)),0)</f>
        <v>0</v>
      </c>
      <c r="AR1733" s="2">
        <f t="shared" si="676"/>
        <v>2.8058923739853691E-3</v>
      </c>
      <c r="AS1733" s="2">
        <f t="shared" si="677"/>
        <v>0</v>
      </c>
      <c r="AT1733" s="2">
        <f t="shared" si="678"/>
        <v>1.1023148612085379E-3</v>
      </c>
      <c r="AU1733" s="2">
        <f t="shared" si="679"/>
        <v>0</v>
      </c>
      <c r="AW1733" t="s">
        <v>1130</v>
      </c>
      <c r="AX1733" t="s">
        <v>440</v>
      </c>
      <c r="AY1733">
        <v>0</v>
      </c>
      <c r="BA1733" s="127">
        <v>31</v>
      </c>
      <c r="BB1733" s="130">
        <v>27</v>
      </c>
      <c r="BC1733" s="131">
        <f t="shared" si="668"/>
        <v>31027</v>
      </c>
      <c r="BE1733" s="7" t="s">
        <v>3271</v>
      </c>
    </row>
    <row r="1734" spans="1:57" hidden="1" outlineLevel="1" x14ac:dyDescent="0.2">
      <c r="A1734" t="s">
        <v>437</v>
      </c>
      <c r="B1734" t="s">
        <v>440</v>
      </c>
      <c r="C1734" s="1">
        <f t="shared" si="669"/>
        <v>4518</v>
      </c>
      <c r="D1734" s="7">
        <f>RANK(N1734,(N1734:P1734,Q1734:AL1734))</f>
        <v>3</v>
      </c>
      <c r="E1734" s="7">
        <f>RANK(O1734,(N1734:P1734,Q1734:AL1734))</f>
        <v>1</v>
      </c>
      <c r="F1734" s="7">
        <f>IF(P1734&gt;0,RANK(P1734,(N1734:P1734,Q1734:AL1734)),0)</f>
        <v>2</v>
      </c>
      <c r="G1734" s="1">
        <f t="shared" si="670"/>
        <v>474</v>
      </c>
      <c r="H1734" s="2">
        <f t="shared" si="671"/>
        <v>0.10491367861885791</v>
      </c>
      <c r="I1734" s="2"/>
      <c r="J1734" s="2">
        <f t="shared" si="672"/>
        <v>0.2228862328463922</v>
      </c>
      <c r="K1734" s="2">
        <f t="shared" si="673"/>
        <v>0.43846834882691454</v>
      </c>
      <c r="L1734" s="2">
        <f t="shared" si="674"/>
        <v>0.33355467020805668</v>
      </c>
      <c r="M1734" s="2">
        <f t="shared" si="675"/>
        <v>5.0907481186365788E-3</v>
      </c>
      <c r="N1734" s="1">
        <v>1007</v>
      </c>
      <c r="O1734" s="1">
        <v>1981</v>
      </c>
      <c r="P1734" s="1">
        <v>1507</v>
      </c>
      <c r="Q1734" s="1">
        <v>8</v>
      </c>
      <c r="S1734" s="1">
        <v>1</v>
      </c>
      <c r="U1734" s="1">
        <v>14</v>
      </c>
      <c r="AN1734" s="7">
        <f>IF(Q1734&gt;0,RANK(Q1734,(N1734:P1734,Q1734:AL1734)),0)</f>
        <v>5</v>
      </c>
      <c r="AO1734" s="7">
        <f>IF(R1734&gt;0,RANK(R1734,(N1734:P1734,Q1734:AL1734)),0)</f>
        <v>0</v>
      </c>
      <c r="AP1734" s="7">
        <f>IF(S1734&gt;0,RANK(S1734,(N1734:P1734,Q1734:AL1734)),0)</f>
        <v>6</v>
      </c>
      <c r="AQ1734" s="7">
        <f>IF(T1734&gt;0,RANK(T1734,(N1734:P1734,Q1734:AL1734)),0)</f>
        <v>0</v>
      </c>
      <c r="AR1734" s="2">
        <f t="shared" si="676"/>
        <v>1.7706949977866313E-3</v>
      </c>
      <c r="AS1734" s="2">
        <f t="shared" si="677"/>
        <v>0</v>
      </c>
      <c r="AT1734" s="2">
        <f t="shared" si="678"/>
        <v>2.2133687472332891E-4</v>
      </c>
      <c r="AU1734" s="2">
        <f t="shared" si="679"/>
        <v>0</v>
      </c>
      <c r="AW1734" t="s">
        <v>437</v>
      </c>
      <c r="AX1734" t="s">
        <v>440</v>
      </c>
      <c r="AY1734">
        <v>1</v>
      </c>
      <c r="BA1734" s="127">
        <v>31</v>
      </c>
      <c r="BB1734" s="130">
        <v>29</v>
      </c>
      <c r="BC1734" s="131">
        <f t="shared" si="668"/>
        <v>31029</v>
      </c>
      <c r="BE1734" s="7" t="s">
        <v>3271</v>
      </c>
    </row>
    <row r="1735" spans="1:57" hidden="1" outlineLevel="1" x14ac:dyDescent="0.2">
      <c r="A1735" t="s">
        <v>2613</v>
      </c>
      <c r="B1735" t="s">
        <v>440</v>
      </c>
      <c r="C1735" s="1">
        <f t="shared" si="669"/>
        <v>2083</v>
      </c>
      <c r="D1735" s="7">
        <f>RANK(N1735,(N1735:P1735,Q1735:AL1735))</f>
        <v>3</v>
      </c>
      <c r="E1735" s="7">
        <f>RANK(O1735,(N1735:P1735,Q1735:AL1735))</f>
        <v>1</v>
      </c>
      <c r="F1735" s="7">
        <f>IF(P1735&gt;0,RANK(P1735,(N1735:P1735,Q1735:AL1735)),0)</f>
        <v>2</v>
      </c>
      <c r="G1735" s="1">
        <f t="shared" si="670"/>
        <v>325</v>
      </c>
      <c r="H1735" s="2">
        <f t="shared" si="671"/>
        <v>0.15602496399423907</v>
      </c>
      <c r="I1735" s="2"/>
      <c r="J1735" s="2">
        <f t="shared" si="672"/>
        <v>0.19107057129140662</v>
      </c>
      <c r="K1735" s="2">
        <f t="shared" si="673"/>
        <v>0.4800768122899664</v>
      </c>
      <c r="L1735" s="2">
        <f t="shared" si="674"/>
        <v>0.32405184829572731</v>
      </c>
      <c r="M1735" s="2">
        <f t="shared" si="675"/>
        <v>4.8007681228997012E-3</v>
      </c>
      <c r="N1735" s="1">
        <v>398</v>
      </c>
      <c r="O1735" s="1">
        <v>1000</v>
      </c>
      <c r="P1735" s="1">
        <v>675</v>
      </c>
      <c r="Q1735" s="1">
        <v>6</v>
      </c>
      <c r="S1735" s="1">
        <v>3</v>
      </c>
      <c r="U1735" s="1">
        <v>1</v>
      </c>
      <c r="AN1735" s="7">
        <f>IF(Q1735&gt;0,RANK(Q1735,(N1735:P1735,Q1735:AL1735)),0)</f>
        <v>4</v>
      </c>
      <c r="AO1735" s="7">
        <f>IF(R1735&gt;0,RANK(R1735,(N1735:P1735,Q1735:AL1735)),0)</f>
        <v>0</v>
      </c>
      <c r="AP1735" s="7">
        <f>IF(S1735&gt;0,RANK(S1735,(N1735:P1735,Q1735:AL1735)),0)</f>
        <v>5</v>
      </c>
      <c r="AQ1735" s="7">
        <f>IF(T1735&gt;0,RANK(T1735,(N1735:P1735,Q1735:AL1735)),0)</f>
        <v>0</v>
      </c>
      <c r="AR1735" s="2">
        <f t="shared" si="676"/>
        <v>2.8804608737397984E-3</v>
      </c>
      <c r="AS1735" s="2">
        <f t="shared" si="677"/>
        <v>0</v>
      </c>
      <c r="AT1735" s="2">
        <f t="shared" si="678"/>
        <v>1.4402304368698992E-3</v>
      </c>
      <c r="AU1735" s="2">
        <f t="shared" si="679"/>
        <v>0</v>
      </c>
      <c r="AW1735" t="s">
        <v>2613</v>
      </c>
      <c r="AX1735" t="s">
        <v>440</v>
      </c>
      <c r="AY1735">
        <v>3</v>
      </c>
      <c r="BA1735" s="127">
        <v>31</v>
      </c>
      <c r="BB1735" s="130">
        <v>31</v>
      </c>
      <c r="BC1735" s="131">
        <f t="shared" si="668"/>
        <v>31031</v>
      </c>
      <c r="BE1735" s="7" t="s">
        <v>3271</v>
      </c>
    </row>
    <row r="1736" spans="1:57" hidden="1" outlineLevel="1" x14ac:dyDescent="0.2">
      <c r="A1736" t="s">
        <v>937</v>
      </c>
      <c r="B1736" t="s">
        <v>440</v>
      </c>
      <c r="C1736" s="1">
        <f t="shared" si="669"/>
        <v>3008</v>
      </c>
      <c r="D1736" s="7">
        <f>RANK(N1736,(N1736:P1736,Q1736:AL1736))</f>
        <v>3</v>
      </c>
      <c r="E1736" s="7">
        <f>RANK(O1736,(N1736:P1736,Q1736:AL1736))</f>
        <v>1</v>
      </c>
      <c r="F1736" s="7">
        <f>IF(P1736&gt;0,RANK(P1736,(N1736:P1736,Q1736:AL1736)),0)</f>
        <v>2</v>
      </c>
      <c r="G1736" s="1">
        <f t="shared" si="670"/>
        <v>977</v>
      </c>
      <c r="H1736" s="2">
        <f t="shared" si="671"/>
        <v>0.32480053191489361</v>
      </c>
      <c r="I1736" s="2"/>
      <c r="J1736" s="2">
        <f t="shared" si="672"/>
        <v>0.18716755319148937</v>
      </c>
      <c r="K1736" s="2">
        <f t="shared" si="673"/>
        <v>0.56748670212765961</v>
      </c>
      <c r="L1736" s="2">
        <f t="shared" si="674"/>
        <v>0.24268617021276595</v>
      </c>
      <c r="M1736" s="2">
        <f t="shared" si="675"/>
        <v>2.6595744680850686E-3</v>
      </c>
      <c r="N1736" s="1">
        <v>563</v>
      </c>
      <c r="O1736" s="1">
        <v>1707</v>
      </c>
      <c r="P1736" s="1">
        <v>730</v>
      </c>
      <c r="Q1736" s="1">
        <v>1</v>
      </c>
      <c r="S1736" s="1">
        <v>2</v>
      </c>
      <c r="U1736" s="1">
        <v>5</v>
      </c>
      <c r="AN1736" s="7">
        <f>IF(Q1736&gt;0,RANK(Q1736,(N1736:P1736,Q1736:AL1736)),0)</f>
        <v>6</v>
      </c>
      <c r="AO1736" s="7">
        <f>IF(R1736&gt;0,RANK(R1736,(N1736:P1736,Q1736:AL1736)),0)</f>
        <v>0</v>
      </c>
      <c r="AP1736" s="7">
        <f>IF(S1736&gt;0,RANK(S1736,(N1736:P1736,Q1736:AL1736)),0)</f>
        <v>5</v>
      </c>
      <c r="AQ1736" s="7">
        <f>IF(T1736&gt;0,RANK(T1736,(N1736:P1736,Q1736:AL1736)),0)</f>
        <v>0</v>
      </c>
      <c r="AR1736" s="2">
        <f t="shared" si="676"/>
        <v>3.3244680851063829E-4</v>
      </c>
      <c r="AS1736" s="2">
        <f t="shared" si="677"/>
        <v>0</v>
      </c>
      <c r="AT1736" s="2">
        <f t="shared" si="678"/>
        <v>6.6489361702127658E-4</v>
      </c>
      <c r="AU1736" s="2">
        <f t="shared" si="679"/>
        <v>0</v>
      </c>
      <c r="AW1736" t="s">
        <v>937</v>
      </c>
      <c r="AX1736" t="s">
        <v>440</v>
      </c>
      <c r="AY1736">
        <v>3</v>
      </c>
      <c r="BA1736" s="127">
        <v>31</v>
      </c>
      <c r="BB1736" s="130">
        <v>33</v>
      </c>
      <c r="BC1736" s="131">
        <f t="shared" si="668"/>
        <v>31033</v>
      </c>
      <c r="BE1736" s="7" t="s">
        <v>3271</v>
      </c>
    </row>
    <row r="1737" spans="1:57" hidden="1" outlineLevel="1" x14ac:dyDescent="0.2">
      <c r="A1737" t="s">
        <v>1779</v>
      </c>
      <c r="B1737" t="s">
        <v>440</v>
      </c>
      <c r="C1737" s="1">
        <f t="shared" si="669"/>
        <v>4241</v>
      </c>
      <c r="D1737" s="7">
        <f>RANK(N1737,(N1737:P1737,Q1737:AL1737))</f>
        <v>3</v>
      </c>
      <c r="E1737" s="7">
        <f>RANK(O1737,(N1737:P1737,Q1737:AL1737))</f>
        <v>1</v>
      </c>
      <c r="F1737" s="7">
        <f>IF(P1737&gt;0,RANK(P1737,(N1737:P1737,Q1737:AL1737)),0)</f>
        <v>2</v>
      </c>
      <c r="G1737" s="1">
        <f t="shared" si="670"/>
        <v>1136</v>
      </c>
      <c r="H1737" s="2">
        <f t="shared" si="671"/>
        <v>0.26786135345437395</v>
      </c>
      <c r="I1737" s="2"/>
      <c r="J1737" s="2">
        <f t="shared" si="672"/>
        <v>0.22801226125913698</v>
      </c>
      <c r="K1737" s="2">
        <f t="shared" si="673"/>
        <v>0.51803819853808064</v>
      </c>
      <c r="L1737" s="2">
        <f t="shared" si="674"/>
        <v>0.25017684508370669</v>
      </c>
      <c r="M1737" s="2">
        <f t="shared" si="675"/>
        <v>3.7726951190756863E-3</v>
      </c>
      <c r="N1737" s="1">
        <v>967</v>
      </c>
      <c r="O1737" s="1">
        <v>2197</v>
      </c>
      <c r="P1737" s="1">
        <v>1061</v>
      </c>
      <c r="Q1737" s="1">
        <v>12</v>
      </c>
      <c r="S1737" s="1">
        <v>1</v>
      </c>
      <c r="U1737" s="1">
        <v>3</v>
      </c>
      <c r="AN1737" s="7">
        <f>IF(Q1737&gt;0,RANK(Q1737,(N1737:P1737,Q1737:AL1737)),0)</f>
        <v>4</v>
      </c>
      <c r="AO1737" s="7">
        <f>IF(R1737&gt;0,RANK(R1737,(N1737:P1737,Q1737:AL1737)),0)</f>
        <v>0</v>
      </c>
      <c r="AP1737" s="7">
        <f>IF(S1737&gt;0,RANK(S1737,(N1737:P1737,Q1737:AL1737)),0)</f>
        <v>6</v>
      </c>
      <c r="AQ1737" s="7">
        <f>IF(T1737&gt;0,RANK(T1737,(N1737:P1737,Q1737:AL1737)),0)</f>
        <v>0</v>
      </c>
      <c r="AR1737" s="2">
        <f t="shared" si="676"/>
        <v>2.8295213393067674E-3</v>
      </c>
      <c r="AS1737" s="2">
        <f t="shared" si="677"/>
        <v>0</v>
      </c>
      <c r="AT1737" s="2">
        <f t="shared" si="678"/>
        <v>2.3579344494223061E-4</v>
      </c>
      <c r="AU1737" s="2">
        <f t="shared" si="679"/>
        <v>0</v>
      </c>
      <c r="AW1737" t="s">
        <v>1779</v>
      </c>
      <c r="AX1737" t="s">
        <v>440</v>
      </c>
      <c r="AY1737">
        <v>3</v>
      </c>
      <c r="BA1737" s="127">
        <v>31</v>
      </c>
      <c r="BB1737" s="130">
        <v>35</v>
      </c>
      <c r="BC1737" s="131">
        <f t="shared" si="668"/>
        <v>31035</v>
      </c>
      <c r="BE1737" s="7" t="s">
        <v>3271</v>
      </c>
    </row>
    <row r="1738" spans="1:57" hidden="1" outlineLevel="1" x14ac:dyDescent="0.2">
      <c r="A1738" t="s">
        <v>2437</v>
      </c>
      <c r="B1738" t="s">
        <v>440</v>
      </c>
      <c r="C1738" s="1">
        <f t="shared" si="669"/>
        <v>3588</v>
      </c>
      <c r="D1738" s="7">
        <f>RANK(N1738,(N1738:P1738,Q1738:AL1738))</f>
        <v>3</v>
      </c>
      <c r="E1738" s="7">
        <f>RANK(O1738,(N1738:P1738,Q1738:AL1738))</f>
        <v>1</v>
      </c>
      <c r="F1738" s="7">
        <f>IF(P1738&gt;0,RANK(P1738,(N1738:P1738,Q1738:AL1738)),0)</f>
        <v>2</v>
      </c>
      <c r="G1738" s="1">
        <f t="shared" si="670"/>
        <v>871</v>
      </c>
      <c r="H1738" s="2">
        <f t="shared" si="671"/>
        <v>0.24275362318840579</v>
      </c>
      <c r="I1738" s="2"/>
      <c r="J1738" s="2">
        <f t="shared" si="672"/>
        <v>0.22352285395763657</v>
      </c>
      <c r="K1738" s="2">
        <f t="shared" si="673"/>
        <v>0.50836120401337792</v>
      </c>
      <c r="L1738" s="2">
        <f t="shared" si="674"/>
        <v>0.26560758082497216</v>
      </c>
      <c r="M1738" s="2">
        <f t="shared" si="675"/>
        <v>2.5083612040133207E-3</v>
      </c>
      <c r="N1738" s="1">
        <v>802</v>
      </c>
      <c r="O1738" s="1">
        <v>1824</v>
      </c>
      <c r="P1738" s="1">
        <v>953</v>
      </c>
      <c r="Q1738" s="1">
        <v>5</v>
      </c>
      <c r="S1738" s="1">
        <v>1</v>
      </c>
      <c r="U1738" s="1">
        <v>3</v>
      </c>
      <c r="AN1738" s="7">
        <f>IF(Q1738&gt;0,RANK(Q1738,(N1738:P1738,Q1738:AL1738)),0)</f>
        <v>4</v>
      </c>
      <c r="AO1738" s="7">
        <f>IF(R1738&gt;0,RANK(R1738,(N1738:P1738,Q1738:AL1738)),0)</f>
        <v>0</v>
      </c>
      <c r="AP1738" s="7">
        <f>IF(S1738&gt;0,RANK(S1738,(N1738:P1738,Q1738:AL1738)),0)</f>
        <v>6</v>
      </c>
      <c r="AQ1738" s="7">
        <f>IF(T1738&gt;0,RANK(T1738,(N1738:P1738,Q1738:AL1738)),0)</f>
        <v>0</v>
      </c>
      <c r="AR1738" s="2">
        <f t="shared" si="676"/>
        <v>1.3935340022296545E-3</v>
      </c>
      <c r="AS1738" s="2">
        <f t="shared" si="677"/>
        <v>0</v>
      </c>
      <c r="AT1738" s="2">
        <f t="shared" si="678"/>
        <v>2.7870680044593088E-4</v>
      </c>
      <c r="AU1738" s="2">
        <f t="shared" si="679"/>
        <v>0</v>
      </c>
      <c r="AW1738" t="s">
        <v>2437</v>
      </c>
      <c r="AX1738" t="s">
        <v>440</v>
      </c>
      <c r="AY1738">
        <v>3</v>
      </c>
      <c r="BA1738" s="127">
        <v>31</v>
      </c>
      <c r="BB1738" s="130">
        <v>37</v>
      </c>
      <c r="BC1738" s="131">
        <f t="shared" si="668"/>
        <v>31037</v>
      </c>
      <c r="BE1738" s="7" t="s">
        <v>3271</v>
      </c>
    </row>
    <row r="1739" spans="1:57" hidden="1" outlineLevel="1" x14ac:dyDescent="0.2">
      <c r="A1739" t="s">
        <v>1925</v>
      </c>
      <c r="B1739" t="s">
        <v>440</v>
      </c>
      <c r="C1739" s="1">
        <f t="shared" si="669"/>
        <v>4144</v>
      </c>
      <c r="D1739" s="7">
        <f>RANK(N1739,(N1739:P1739,Q1739:AL1739))</f>
        <v>3</v>
      </c>
      <c r="E1739" s="7">
        <f>RANK(O1739,(N1739:P1739,Q1739:AL1739))</f>
        <v>1</v>
      </c>
      <c r="F1739" s="7">
        <f>IF(P1739&gt;0,RANK(P1739,(N1739:P1739,Q1739:AL1739)),0)</f>
        <v>2</v>
      </c>
      <c r="G1739" s="1">
        <f t="shared" si="670"/>
        <v>718</v>
      </c>
      <c r="H1739" s="2">
        <f t="shared" si="671"/>
        <v>0.17326254826254825</v>
      </c>
      <c r="I1739" s="2"/>
      <c r="J1739" s="2">
        <f t="shared" si="672"/>
        <v>0.24396718146718147</v>
      </c>
      <c r="K1739" s="2">
        <f t="shared" si="673"/>
        <v>0.46211389961389959</v>
      </c>
      <c r="L1739" s="2">
        <f t="shared" si="674"/>
        <v>0.28885135135135137</v>
      </c>
      <c r="M1739" s="2">
        <f t="shared" si="675"/>
        <v>5.0675675675675991E-3</v>
      </c>
      <c r="N1739" s="1">
        <v>1011</v>
      </c>
      <c r="O1739" s="1">
        <v>1915</v>
      </c>
      <c r="P1739" s="1">
        <v>1197</v>
      </c>
      <c r="Q1739" s="1">
        <v>6</v>
      </c>
      <c r="S1739" s="1">
        <v>6</v>
      </c>
      <c r="U1739" s="1">
        <v>9</v>
      </c>
      <c r="AN1739" s="7">
        <f>IF(Q1739&gt;0,RANK(Q1739,(N1739:P1739,Q1739:AL1739)),0)</f>
        <v>5</v>
      </c>
      <c r="AO1739" s="7">
        <f>IF(R1739&gt;0,RANK(R1739,(N1739:P1739,Q1739:AL1739)),0)</f>
        <v>0</v>
      </c>
      <c r="AP1739" s="7">
        <f>IF(S1739&gt;0,RANK(S1739,(N1739:P1739,Q1739:AL1739)),0)</f>
        <v>5</v>
      </c>
      <c r="AQ1739" s="7">
        <f>IF(T1739&gt;0,RANK(T1739,(N1739:P1739,Q1739:AL1739)),0)</f>
        <v>0</v>
      </c>
      <c r="AR1739" s="2">
        <f t="shared" si="676"/>
        <v>1.4478764478764478E-3</v>
      </c>
      <c r="AS1739" s="2">
        <f t="shared" si="677"/>
        <v>0</v>
      </c>
      <c r="AT1739" s="2">
        <f t="shared" si="678"/>
        <v>1.4478764478764478E-3</v>
      </c>
      <c r="AU1739" s="2">
        <f t="shared" si="679"/>
        <v>0</v>
      </c>
      <c r="AW1739" t="s">
        <v>1925</v>
      </c>
      <c r="AX1739" t="s">
        <v>440</v>
      </c>
      <c r="AY1739">
        <v>1</v>
      </c>
      <c r="BA1739" s="127">
        <v>31</v>
      </c>
      <c r="BB1739" s="130">
        <v>39</v>
      </c>
      <c r="BC1739" s="131">
        <f t="shared" si="668"/>
        <v>31039</v>
      </c>
      <c r="BE1739" s="7" t="s">
        <v>3271</v>
      </c>
    </row>
    <row r="1740" spans="1:57" hidden="1" outlineLevel="1" x14ac:dyDescent="0.2">
      <c r="A1740" t="s">
        <v>1918</v>
      </c>
      <c r="B1740" t="s">
        <v>440</v>
      </c>
      <c r="C1740" s="1">
        <f t="shared" si="669"/>
        <v>4751</v>
      </c>
      <c r="D1740" s="7">
        <f>RANK(N1740,(N1740:P1740,Q1740:AL1740))</f>
        <v>3</v>
      </c>
      <c r="E1740" s="7">
        <f>RANK(O1740,(N1740:P1740,Q1740:AL1740))</f>
        <v>1</v>
      </c>
      <c r="F1740" s="7">
        <f>IF(P1740&gt;0,RANK(P1740,(N1740:P1740,Q1740:AL1740)),0)</f>
        <v>2</v>
      </c>
      <c r="G1740" s="1">
        <f t="shared" si="670"/>
        <v>1519</v>
      </c>
      <c r="H1740" s="2">
        <f t="shared" si="671"/>
        <v>0.31972216375499896</v>
      </c>
      <c r="I1740" s="2"/>
      <c r="J1740" s="2">
        <f t="shared" si="672"/>
        <v>0.17596295516733318</v>
      </c>
      <c r="K1740" s="2">
        <f t="shared" si="673"/>
        <v>0.57103767627867819</v>
      </c>
      <c r="L1740" s="2">
        <f t="shared" si="674"/>
        <v>0.25131551252367923</v>
      </c>
      <c r="M1740" s="2">
        <f t="shared" si="675"/>
        <v>1.6838560303094052E-3</v>
      </c>
      <c r="N1740" s="1">
        <v>836</v>
      </c>
      <c r="O1740" s="1">
        <v>2713</v>
      </c>
      <c r="P1740" s="1">
        <v>1194</v>
      </c>
      <c r="Q1740" s="1">
        <v>5</v>
      </c>
      <c r="S1740" s="1">
        <v>1</v>
      </c>
      <c r="U1740" s="1">
        <v>2</v>
      </c>
      <c r="AN1740" s="7">
        <f>IF(Q1740&gt;0,RANK(Q1740,(N1740:P1740,Q1740:AL1740)),0)</f>
        <v>4</v>
      </c>
      <c r="AO1740" s="7">
        <f>IF(R1740&gt;0,RANK(R1740,(N1740:P1740,Q1740:AL1740)),0)</f>
        <v>0</v>
      </c>
      <c r="AP1740" s="7">
        <f>IF(S1740&gt;0,RANK(S1740,(N1740:P1740,Q1740:AL1740)),0)</f>
        <v>6</v>
      </c>
      <c r="AQ1740" s="7">
        <f>IF(T1740&gt;0,RANK(T1740,(N1740:P1740,Q1740:AL1740)),0)</f>
        <v>0</v>
      </c>
      <c r="AR1740" s="2">
        <f t="shared" si="676"/>
        <v>1.0524100189433804E-3</v>
      </c>
      <c r="AS1740" s="2">
        <f t="shared" si="677"/>
        <v>0</v>
      </c>
      <c r="AT1740" s="2">
        <f t="shared" si="678"/>
        <v>2.1048200378867606E-4</v>
      </c>
      <c r="AU1740" s="2">
        <f t="shared" si="679"/>
        <v>0</v>
      </c>
      <c r="AW1740" t="s">
        <v>1918</v>
      </c>
      <c r="AX1740" t="s">
        <v>440</v>
      </c>
      <c r="AY1740">
        <v>1</v>
      </c>
      <c r="BA1740" s="127">
        <v>31</v>
      </c>
      <c r="BB1740" s="130">
        <v>41</v>
      </c>
      <c r="BC1740" s="131">
        <f t="shared" si="668"/>
        <v>31041</v>
      </c>
      <c r="BE1740" s="7" t="s">
        <v>3271</v>
      </c>
    </row>
    <row r="1741" spans="1:57" hidden="1" outlineLevel="1" x14ac:dyDescent="0.2">
      <c r="A1741" t="s">
        <v>1702</v>
      </c>
      <c r="B1741" t="s">
        <v>440</v>
      </c>
      <c r="C1741" s="1">
        <f t="shared" si="669"/>
        <v>5820</v>
      </c>
      <c r="D1741" s="7">
        <f>RANK(N1741,(N1741:P1741,Q1741:AL1741))</f>
        <v>3</v>
      </c>
      <c r="E1741" s="7">
        <f>RANK(O1741,(N1741:P1741,Q1741:AL1741))</f>
        <v>1</v>
      </c>
      <c r="F1741" s="7">
        <f>IF(P1741&gt;0,RANK(P1741,(N1741:P1741,Q1741:AL1741)),0)</f>
        <v>2</v>
      </c>
      <c r="G1741" s="1">
        <f t="shared" si="670"/>
        <v>1688</v>
      </c>
      <c r="H1741" s="2">
        <f t="shared" si="671"/>
        <v>0.29003436426116841</v>
      </c>
      <c r="I1741" s="2"/>
      <c r="J1741" s="2">
        <f t="shared" si="672"/>
        <v>0.19347079037800688</v>
      </c>
      <c r="K1741" s="2">
        <f t="shared" si="673"/>
        <v>0.54639175257731953</v>
      </c>
      <c r="L1741" s="2">
        <f t="shared" si="674"/>
        <v>0.25635738831615118</v>
      </c>
      <c r="M1741" s="2">
        <f t="shared" si="675"/>
        <v>3.7800687285224344E-3</v>
      </c>
      <c r="N1741" s="1">
        <v>1126</v>
      </c>
      <c r="O1741" s="1">
        <v>3180</v>
      </c>
      <c r="P1741" s="1">
        <v>1492</v>
      </c>
      <c r="Q1741" s="1">
        <v>15</v>
      </c>
      <c r="S1741" s="1">
        <v>2</v>
      </c>
      <c r="U1741" s="1">
        <v>5</v>
      </c>
      <c r="AN1741" s="7">
        <f>IF(Q1741&gt;0,RANK(Q1741,(N1741:P1741,Q1741:AL1741)),0)</f>
        <v>4</v>
      </c>
      <c r="AO1741" s="7">
        <f>IF(R1741&gt;0,RANK(R1741,(N1741:P1741,Q1741:AL1741)),0)</f>
        <v>0</v>
      </c>
      <c r="AP1741" s="7">
        <f>IF(S1741&gt;0,RANK(S1741,(N1741:P1741,Q1741:AL1741)),0)</f>
        <v>6</v>
      </c>
      <c r="AQ1741" s="7">
        <f>IF(T1741&gt;0,RANK(T1741,(N1741:P1741,Q1741:AL1741)),0)</f>
        <v>0</v>
      </c>
      <c r="AR1741" s="2">
        <f t="shared" si="676"/>
        <v>2.5773195876288659E-3</v>
      </c>
      <c r="AS1741" s="2">
        <f t="shared" si="677"/>
        <v>0</v>
      </c>
      <c r="AT1741" s="2">
        <f t="shared" si="678"/>
        <v>3.4364261168384882E-4</v>
      </c>
      <c r="AU1741" s="2">
        <f t="shared" si="679"/>
        <v>0</v>
      </c>
      <c r="AW1741" t="s">
        <v>1702</v>
      </c>
      <c r="AX1741" t="s">
        <v>440</v>
      </c>
      <c r="AY1741">
        <v>3</v>
      </c>
      <c r="BA1741" s="127">
        <v>31</v>
      </c>
      <c r="BB1741" s="130">
        <v>43</v>
      </c>
      <c r="BC1741" s="131">
        <f t="shared" si="668"/>
        <v>31043</v>
      </c>
      <c r="BE1741" s="7" t="s">
        <v>3271</v>
      </c>
    </row>
    <row r="1742" spans="1:57" hidden="1" outlineLevel="1" x14ac:dyDescent="0.2">
      <c r="A1742" t="s">
        <v>1746</v>
      </c>
      <c r="B1742" t="s">
        <v>440</v>
      </c>
      <c r="C1742" s="1">
        <f t="shared" si="669"/>
        <v>6464</v>
      </c>
      <c r="D1742" s="7">
        <f>RANK(N1742,(N1742:P1742,Q1742:AL1742))</f>
        <v>2</v>
      </c>
      <c r="E1742" s="7">
        <f>RANK(O1742,(N1742:P1742,Q1742:AL1742))</f>
        <v>1</v>
      </c>
      <c r="F1742" s="7">
        <f>IF(P1742&gt;0,RANK(P1742,(N1742:P1742,Q1742:AL1742)),0)</f>
        <v>3</v>
      </c>
      <c r="G1742" s="1">
        <f t="shared" si="670"/>
        <v>458</v>
      </c>
      <c r="H1742" s="2">
        <f t="shared" si="671"/>
        <v>7.0853960396039598E-2</v>
      </c>
      <c r="I1742" s="2"/>
      <c r="J1742" s="2">
        <f t="shared" si="672"/>
        <v>0.36123143564356436</v>
      </c>
      <c r="K1742" s="2">
        <f t="shared" si="673"/>
        <v>0.43208539603960394</v>
      </c>
      <c r="L1742" s="2">
        <f t="shared" si="674"/>
        <v>0.20436262376237624</v>
      </c>
      <c r="M1742" s="2">
        <f t="shared" si="675"/>
        <v>2.320544554455406E-3</v>
      </c>
      <c r="N1742" s="1">
        <v>2335</v>
      </c>
      <c r="O1742" s="1">
        <v>2793</v>
      </c>
      <c r="P1742" s="1">
        <v>1321</v>
      </c>
      <c r="Q1742" s="1">
        <v>9</v>
      </c>
      <c r="S1742" s="1">
        <v>2</v>
      </c>
      <c r="U1742" s="1">
        <v>4</v>
      </c>
      <c r="AN1742" s="7">
        <f>IF(Q1742&gt;0,RANK(Q1742,(N1742:P1742,Q1742:AL1742)),0)</f>
        <v>4</v>
      </c>
      <c r="AO1742" s="7">
        <f>IF(R1742&gt;0,RANK(R1742,(N1742:P1742,Q1742:AL1742)),0)</f>
        <v>0</v>
      </c>
      <c r="AP1742" s="7">
        <f>IF(S1742&gt;0,RANK(S1742,(N1742:P1742,Q1742:AL1742)),0)</f>
        <v>6</v>
      </c>
      <c r="AQ1742" s="7">
        <f>IF(T1742&gt;0,RANK(T1742,(N1742:P1742,Q1742:AL1742)),0)</f>
        <v>0</v>
      </c>
      <c r="AR1742" s="2">
        <f t="shared" si="676"/>
        <v>1.3923267326732673E-3</v>
      </c>
      <c r="AS1742" s="2">
        <f t="shared" si="677"/>
        <v>0</v>
      </c>
      <c r="AT1742" s="2">
        <f t="shared" si="678"/>
        <v>3.0940594059405941E-4</v>
      </c>
      <c r="AU1742" s="2">
        <f t="shared" si="679"/>
        <v>0</v>
      </c>
      <c r="AW1742" t="s">
        <v>1746</v>
      </c>
      <c r="AX1742" t="s">
        <v>440</v>
      </c>
      <c r="AY1742">
        <v>1</v>
      </c>
      <c r="BA1742" s="127">
        <v>31</v>
      </c>
      <c r="BB1742" s="130">
        <v>45</v>
      </c>
      <c r="BC1742" s="131">
        <f t="shared" si="668"/>
        <v>31045</v>
      </c>
      <c r="BE1742" s="7" t="s">
        <v>3271</v>
      </c>
    </row>
    <row r="1743" spans="1:57" hidden="1" outlineLevel="1" x14ac:dyDescent="0.2">
      <c r="A1743" t="s">
        <v>1919</v>
      </c>
      <c r="B1743" t="s">
        <v>440</v>
      </c>
      <c r="C1743" s="1">
        <f t="shared" si="669"/>
        <v>4068</v>
      </c>
      <c r="D1743" s="7">
        <f>RANK(N1743,(N1743:P1743,Q1743:AL1743))</f>
        <v>3</v>
      </c>
      <c r="E1743" s="7">
        <f>RANK(O1743,(N1743:P1743,Q1743:AL1743))</f>
        <v>1</v>
      </c>
      <c r="F1743" s="7">
        <f>IF(P1743&gt;0,RANK(P1743,(N1743:P1743,Q1743:AL1743)),0)</f>
        <v>2</v>
      </c>
      <c r="G1743" s="1">
        <f t="shared" si="670"/>
        <v>858</v>
      </c>
      <c r="H1743" s="2">
        <f t="shared" si="671"/>
        <v>0.21091445427728614</v>
      </c>
      <c r="I1743" s="2"/>
      <c r="J1743" s="2">
        <f t="shared" si="672"/>
        <v>0.24262536873156343</v>
      </c>
      <c r="K1743" s="2">
        <f t="shared" si="673"/>
        <v>0.48205506391347097</v>
      </c>
      <c r="L1743" s="2">
        <f t="shared" si="674"/>
        <v>0.27114060963618486</v>
      </c>
      <c r="M1743" s="2">
        <f t="shared" si="675"/>
        <v>4.1789577187807958E-3</v>
      </c>
      <c r="N1743" s="1">
        <v>987</v>
      </c>
      <c r="O1743" s="1">
        <v>1961</v>
      </c>
      <c r="P1743" s="1">
        <v>1103</v>
      </c>
      <c r="Q1743" s="1">
        <v>9</v>
      </c>
      <c r="S1743" s="1">
        <v>5</v>
      </c>
      <c r="U1743" s="1">
        <v>3</v>
      </c>
      <c r="AN1743" s="7">
        <f>IF(Q1743&gt;0,RANK(Q1743,(N1743:P1743,Q1743:AL1743)),0)</f>
        <v>4</v>
      </c>
      <c r="AO1743" s="7">
        <f>IF(R1743&gt;0,RANK(R1743,(N1743:P1743,Q1743:AL1743)),0)</f>
        <v>0</v>
      </c>
      <c r="AP1743" s="7">
        <f>IF(S1743&gt;0,RANK(S1743,(N1743:P1743,Q1743:AL1743)),0)</f>
        <v>5</v>
      </c>
      <c r="AQ1743" s="7">
        <f>IF(T1743&gt;0,RANK(T1743,(N1743:P1743,Q1743:AL1743)),0)</f>
        <v>0</v>
      </c>
      <c r="AR1743" s="2">
        <f t="shared" si="676"/>
        <v>2.2123893805309734E-3</v>
      </c>
      <c r="AS1743" s="2">
        <f t="shared" si="677"/>
        <v>0</v>
      </c>
      <c r="AT1743" s="2">
        <f t="shared" si="678"/>
        <v>1.2291052114060963E-3</v>
      </c>
      <c r="AU1743" s="2">
        <f t="shared" si="679"/>
        <v>0</v>
      </c>
      <c r="AW1743" t="s">
        <v>1919</v>
      </c>
      <c r="AX1743" t="s">
        <v>440</v>
      </c>
      <c r="AY1743">
        <v>3</v>
      </c>
      <c r="BA1743" s="127">
        <v>31</v>
      </c>
      <c r="BB1743" s="130">
        <v>47</v>
      </c>
      <c r="BC1743" s="131">
        <f t="shared" si="668"/>
        <v>31047</v>
      </c>
      <c r="BE1743" s="7" t="s">
        <v>3271</v>
      </c>
    </row>
    <row r="1744" spans="1:57" hidden="1" outlineLevel="1" x14ac:dyDescent="0.2">
      <c r="A1744" t="s">
        <v>2835</v>
      </c>
      <c r="B1744" t="s">
        <v>440</v>
      </c>
      <c r="C1744" s="1">
        <f t="shared" si="669"/>
        <v>8789</v>
      </c>
      <c r="D1744" s="7">
        <f>RANK(N1744,(N1744:P1744,Q1744:AL1744))</f>
        <v>3</v>
      </c>
      <c r="E1744" s="7">
        <f>RANK(O1744,(N1744:P1744,Q1744:AL1744))</f>
        <v>1</v>
      </c>
      <c r="F1744" s="7">
        <f>IF(P1744&gt;0,RANK(P1744,(N1744:P1744,Q1744:AL1744)),0)</f>
        <v>2</v>
      </c>
      <c r="G1744" s="1">
        <f t="shared" si="670"/>
        <v>2407</v>
      </c>
      <c r="H1744" s="2">
        <f t="shared" si="671"/>
        <v>0.27386505859597221</v>
      </c>
      <c r="I1744" s="2"/>
      <c r="J1744" s="2">
        <f t="shared" si="672"/>
        <v>0.19808851974058483</v>
      </c>
      <c r="K1744" s="2">
        <f t="shared" si="673"/>
        <v>0.53635225850494939</v>
      </c>
      <c r="L1744" s="2">
        <f t="shared" si="674"/>
        <v>0.26248719990897712</v>
      </c>
      <c r="M1744" s="2">
        <f t="shared" si="675"/>
        <v>3.0720218454886594E-3</v>
      </c>
      <c r="N1744" s="1">
        <v>1741</v>
      </c>
      <c r="O1744" s="1">
        <v>4714</v>
      </c>
      <c r="P1744" s="1">
        <v>2307</v>
      </c>
      <c r="Q1744" s="1">
        <v>12</v>
      </c>
      <c r="S1744" s="1">
        <v>5</v>
      </c>
      <c r="U1744" s="1">
        <v>10</v>
      </c>
      <c r="AN1744" s="7">
        <f>IF(Q1744&gt;0,RANK(Q1744,(N1744:P1744,Q1744:AL1744)),0)</f>
        <v>4</v>
      </c>
      <c r="AO1744" s="7">
        <f>IF(R1744&gt;0,RANK(R1744,(N1744:P1744,Q1744:AL1744)),0)</f>
        <v>0</v>
      </c>
      <c r="AP1744" s="7">
        <f>IF(S1744&gt;0,RANK(S1744,(N1744:P1744,Q1744:AL1744)),0)</f>
        <v>6</v>
      </c>
      <c r="AQ1744" s="7">
        <f>IF(T1744&gt;0,RANK(T1744,(N1744:P1744,Q1744:AL1744)),0)</f>
        <v>0</v>
      </c>
      <c r="AR1744" s="2">
        <f t="shared" si="676"/>
        <v>1.3653430424394129E-3</v>
      </c>
      <c r="AS1744" s="2">
        <f t="shared" si="677"/>
        <v>0</v>
      </c>
      <c r="AT1744" s="2">
        <f t="shared" si="678"/>
        <v>5.6889293434975532E-4</v>
      </c>
      <c r="AU1744" s="2">
        <f t="shared" si="679"/>
        <v>0</v>
      </c>
      <c r="AW1744" t="s">
        <v>2835</v>
      </c>
      <c r="AX1744" t="s">
        <v>440</v>
      </c>
      <c r="AY1744">
        <v>3</v>
      </c>
      <c r="BA1744" s="127">
        <v>31</v>
      </c>
      <c r="BB1744" s="130">
        <v>49</v>
      </c>
      <c r="BC1744" s="131">
        <f t="shared" si="668"/>
        <v>31049</v>
      </c>
      <c r="BE1744" s="7" t="s">
        <v>3271</v>
      </c>
    </row>
    <row r="1745" spans="1:57" hidden="1" outlineLevel="1" x14ac:dyDescent="0.2">
      <c r="A1745" t="s">
        <v>680</v>
      </c>
      <c r="B1745" t="s">
        <v>440</v>
      </c>
      <c r="C1745" s="1">
        <f t="shared" si="669"/>
        <v>1120</v>
      </c>
      <c r="D1745" s="7">
        <f>RANK(N1745,(N1745:P1745,Q1745:AL1745))</f>
        <v>3</v>
      </c>
      <c r="E1745" s="7">
        <f>RANK(O1745,(N1745:P1745,Q1745:AL1745))</f>
        <v>1</v>
      </c>
      <c r="F1745" s="7">
        <f>IF(P1745&gt;0,RANK(P1745,(N1745:P1745,Q1745:AL1745)),0)</f>
        <v>2</v>
      </c>
      <c r="G1745" s="1">
        <f t="shared" si="670"/>
        <v>231</v>
      </c>
      <c r="H1745" s="2">
        <f t="shared" si="671"/>
        <v>0.20624999999999999</v>
      </c>
      <c r="I1745" s="2"/>
      <c r="J1745" s="2">
        <f t="shared" si="672"/>
        <v>0.20714285714285716</v>
      </c>
      <c r="K1745" s="2">
        <f t="shared" si="673"/>
        <v>0.49821428571428572</v>
      </c>
      <c r="L1745" s="2">
        <f t="shared" si="674"/>
        <v>0.29196428571428573</v>
      </c>
      <c r="M1745" s="2">
        <f t="shared" si="675"/>
        <v>2.6785714285713635E-3</v>
      </c>
      <c r="N1745" s="1">
        <v>232</v>
      </c>
      <c r="O1745" s="1">
        <v>558</v>
      </c>
      <c r="P1745" s="1">
        <v>327</v>
      </c>
      <c r="Q1745" s="1">
        <v>2</v>
      </c>
      <c r="S1745" s="1">
        <v>0</v>
      </c>
      <c r="U1745" s="1">
        <v>1</v>
      </c>
      <c r="AN1745" s="7">
        <f>IF(Q1745&gt;0,RANK(Q1745,(N1745:P1745,Q1745:AL1745)),0)</f>
        <v>4</v>
      </c>
      <c r="AO1745" s="7">
        <f>IF(R1745&gt;0,RANK(R1745,(N1745:P1745,Q1745:AL1745)),0)</f>
        <v>0</v>
      </c>
      <c r="AP1745" s="7">
        <f>IF(S1745&gt;0,RANK(S1745,(N1745:P1745,Q1745:AL1745)),0)</f>
        <v>0</v>
      </c>
      <c r="AQ1745" s="7">
        <f>IF(T1745&gt;0,RANK(T1745,(N1745:P1745,Q1745:AL1745)),0)</f>
        <v>0</v>
      </c>
      <c r="AR1745" s="2">
        <f t="shared" si="676"/>
        <v>1.7857142857142857E-3</v>
      </c>
      <c r="AS1745" s="2">
        <f t="shared" si="677"/>
        <v>0</v>
      </c>
      <c r="AT1745" s="2">
        <f t="shared" si="678"/>
        <v>0</v>
      </c>
      <c r="AU1745" s="2">
        <f t="shared" si="679"/>
        <v>0</v>
      </c>
      <c r="AW1745" t="s">
        <v>680</v>
      </c>
      <c r="AX1745" t="s">
        <v>440</v>
      </c>
      <c r="AY1745">
        <v>3</v>
      </c>
      <c r="BA1745" s="127">
        <v>31</v>
      </c>
      <c r="BB1745" s="130">
        <v>51</v>
      </c>
      <c r="BC1745" s="131">
        <f t="shared" si="668"/>
        <v>31051</v>
      </c>
      <c r="BE1745" s="7" t="s">
        <v>3271</v>
      </c>
    </row>
    <row r="1746" spans="1:57" hidden="1" outlineLevel="1" x14ac:dyDescent="0.2">
      <c r="A1746" t="s">
        <v>1244</v>
      </c>
      <c r="B1746" t="s">
        <v>440</v>
      </c>
      <c r="C1746" s="1">
        <f t="shared" si="669"/>
        <v>3054</v>
      </c>
      <c r="D1746" s="7">
        <f>RANK(N1746,(N1746:P1746,Q1746:AL1746))</f>
        <v>2</v>
      </c>
      <c r="E1746" s="7">
        <f>RANK(O1746,(N1746:P1746,Q1746:AL1746))</f>
        <v>1</v>
      </c>
      <c r="F1746" s="7">
        <f>IF(P1746&gt;0,RANK(P1746,(N1746:P1746,Q1746:AL1746)),0)</f>
        <v>3</v>
      </c>
      <c r="G1746" s="1">
        <f t="shared" si="670"/>
        <v>654</v>
      </c>
      <c r="H1746" s="2">
        <f t="shared" si="671"/>
        <v>0.21414538310412573</v>
      </c>
      <c r="I1746" s="2"/>
      <c r="J1746" s="2">
        <f t="shared" si="672"/>
        <v>0.27177472167648986</v>
      </c>
      <c r="K1746" s="2">
        <f t="shared" si="673"/>
        <v>0.48592010478061559</v>
      </c>
      <c r="L1746" s="2">
        <f t="shared" si="674"/>
        <v>0.23772102161100198</v>
      </c>
      <c r="M1746" s="2">
        <f t="shared" si="675"/>
        <v>4.5841519318925716E-3</v>
      </c>
      <c r="N1746" s="1">
        <v>830</v>
      </c>
      <c r="O1746" s="1">
        <v>1484</v>
      </c>
      <c r="P1746" s="1">
        <v>726</v>
      </c>
      <c r="Q1746" s="1">
        <v>9</v>
      </c>
      <c r="S1746" s="1">
        <v>3</v>
      </c>
      <c r="U1746" s="1">
        <v>2</v>
      </c>
      <c r="AN1746" s="7">
        <f>IF(Q1746&gt;0,RANK(Q1746,(N1746:P1746,Q1746:AL1746)),0)</f>
        <v>4</v>
      </c>
      <c r="AO1746" s="7">
        <f>IF(R1746&gt;0,RANK(R1746,(N1746:P1746,Q1746:AL1746)),0)</f>
        <v>0</v>
      </c>
      <c r="AP1746" s="7">
        <f>IF(S1746&gt;0,RANK(S1746,(N1746:P1746,Q1746:AL1746)),0)</f>
        <v>5</v>
      </c>
      <c r="AQ1746" s="7">
        <f>IF(T1746&gt;0,RANK(T1746,(N1746:P1746,Q1746:AL1746)),0)</f>
        <v>0</v>
      </c>
      <c r="AR1746" s="2">
        <f t="shared" si="676"/>
        <v>2.9469548133595285E-3</v>
      </c>
      <c r="AS1746" s="2">
        <f t="shared" si="677"/>
        <v>0</v>
      </c>
      <c r="AT1746" s="2">
        <f t="shared" si="678"/>
        <v>9.8231827111984276E-4</v>
      </c>
      <c r="AU1746" s="2">
        <f t="shared" si="679"/>
        <v>0</v>
      </c>
      <c r="AW1746" t="s">
        <v>1244</v>
      </c>
      <c r="AX1746" t="s">
        <v>440</v>
      </c>
      <c r="AY1746">
        <v>1</v>
      </c>
      <c r="BA1746" s="127">
        <v>31</v>
      </c>
      <c r="BB1746" s="130">
        <v>53</v>
      </c>
      <c r="BC1746" s="131">
        <f t="shared" si="668"/>
        <v>31053</v>
      </c>
      <c r="BE1746" s="7" t="s">
        <v>3271</v>
      </c>
    </row>
    <row r="1747" spans="1:57" hidden="1" outlineLevel="1" x14ac:dyDescent="0.2">
      <c r="A1747" t="s">
        <v>1539</v>
      </c>
      <c r="B1747" t="s">
        <v>440</v>
      </c>
      <c r="C1747" s="1">
        <f t="shared" si="669"/>
        <v>16412</v>
      </c>
      <c r="D1747" s="7">
        <f>RANK(N1747,(N1747:P1747,Q1747:AL1747))</f>
        <v>2</v>
      </c>
      <c r="E1747" s="7">
        <f>RANK(O1747,(N1747:P1747,Q1747:AL1747))</f>
        <v>1</v>
      </c>
      <c r="F1747" s="7">
        <f>IF(P1747&gt;0,RANK(P1747,(N1747:P1747,Q1747:AL1747)),0)</f>
        <v>3</v>
      </c>
      <c r="G1747" s="1">
        <f t="shared" si="670"/>
        <v>2604</v>
      </c>
      <c r="H1747" s="2">
        <f t="shared" si="671"/>
        <v>0.15866439190835974</v>
      </c>
      <c r="I1747" s="2"/>
      <c r="J1747" s="2">
        <f t="shared" si="672"/>
        <v>0.28436509870826226</v>
      </c>
      <c r="K1747" s="2">
        <f t="shared" si="673"/>
        <v>0.443029490616622</v>
      </c>
      <c r="L1747" s="2">
        <f t="shared" si="674"/>
        <v>0.27004630757981962</v>
      </c>
      <c r="M1747" s="2">
        <f t="shared" si="675"/>
        <v>2.5591030952961669E-3</v>
      </c>
      <c r="N1747" s="1">
        <v>4667</v>
      </c>
      <c r="O1747" s="1">
        <v>7271</v>
      </c>
      <c r="P1747" s="1">
        <v>4432</v>
      </c>
      <c r="Q1747" s="1">
        <v>20</v>
      </c>
      <c r="S1747" s="1">
        <v>12</v>
      </c>
      <c r="U1747" s="1">
        <v>10</v>
      </c>
      <c r="AN1747" s="7">
        <f>IF(Q1747&gt;0,RANK(Q1747,(N1747:P1747,Q1747:AL1747)),0)</f>
        <v>4</v>
      </c>
      <c r="AO1747" s="7">
        <f>IF(R1747&gt;0,RANK(R1747,(N1747:P1747,Q1747:AL1747)),0)</f>
        <v>0</v>
      </c>
      <c r="AP1747" s="7">
        <f>IF(S1747&gt;0,RANK(S1747,(N1747:P1747,Q1747:AL1747)),0)</f>
        <v>5</v>
      </c>
      <c r="AQ1747" s="7">
        <f>IF(T1747&gt;0,RANK(T1747,(N1747:P1747,Q1747:AL1747)),0)</f>
        <v>0</v>
      </c>
      <c r="AR1747" s="2">
        <f t="shared" si="676"/>
        <v>1.2186205215695832E-3</v>
      </c>
      <c r="AS1747" s="2">
        <f t="shared" si="677"/>
        <v>0</v>
      </c>
      <c r="AT1747" s="2">
        <f t="shared" si="678"/>
        <v>7.3117231294174997E-4</v>
      </c>
      <c r="AU1747" s="2">
        <f t="shared" si="679"/>
        <v>0</v>
      </c>
      <c r="AW1747" t="s">
        <v>1539</v>
      </c>
      <c r="AX1747" t="s">
        <v>440</v>
      </c>
      <c r="AY1747">
        <v>1</v>
      </c>
      <c r="BA1747" s="127">
        <v>31</v>
      </c>
      <c r="BB1747" s="130">
        <v>55</v>
      </c>
      <c r="BC1747" s="131">
        <f t="shared" si="668"/>
        <v>31055</v>
      </c>
      <c r="BE1747" s="7" t="s">
        <v>3271</v>
      </c>
    </row>
    <row r="1748" spans="1:57" hidden="1" outlineLevel="1" x14ac:dyDescent="0.2">
      <c r="A1748" t="s">
        <v>616</v>
      </c>
      <c r="B1748" t="s">
        <v>440</v>
      </c>
      <c r="C1748" s="1">
        <f t="shared" si="669"/>
        <v>200121</v>
      </c>
      <c r="D1748" s="7">
        <f>RANK(N1748,(N1748:P1748,Q1748:AL1748))</f>
        <v>2</v>
      </c>
      <c r="E1748" s="7">
        <f>RANK(O1748,(N1748:P1748,Q1748:AL1748))</f>
        <v>1</v>
      </c>
      <c r="F1748" s="7">
        <f>IF(P1748&gt;0,RANK(P1748,(N1748:P1748,Q1748:AL1748)),0)</f>
        <v>3</v>
      </c>
      <c r="G1748" s="1">
        <f t="shared" si="670"/>
        <v>26415</v>
      </c>
      <c r="H1748" s="2">
        <f t="shared" si="671"/>
        <v>0.13199514293852219</v>
      </c>
      <c r="I1748" s="2"/>
      <c r="J1748" s="2">
        <f t="shared" si="672"/>
        <v>0.33528215429665054</v>
      </c>
      <c r="K1748" s="2">
        <f t="shared" si="673"/>
        <v>0.4672772972351727</v>
      </c>
      <c r="L1748" s="2">
        <f t="shared" si="674"/>
        <v>0.19336801235252671</v>
      </c>
      <c r="M1748" s="2">
        <f t="shared" si="675"/>
        <v>4.0725361156500606E-3</v>
      </c>
      <c r="N1748" s="1">
        <v>67097</v>
      </c>
      <c r="O1748" s="1">
        <v>93512</v>
      </c>
      <c r="P1748" s="1">
        <v>38697</v>
      </c>
      <c r="Q1748" s="1">
        <v>416</v>
      </c>
      <c r="S1748" s="1">
        <v>235</v>
      </c>
      <c r="U1748" s="1">
        <v>164</v>
      </c>
      <c r="AN1748" s="7">
        <f>IF(Q1748&gt;0,RANK(Q1748,(N1748:P1748,Q1748:AL1748)),0)</f>
        <v>4</v>
      </c>
      <c r="AO1748" s="7">
        <f>IF(R1748&gt;0,RANK(R1748,(N1748:P1748,Q1748:AL1748)),0)</f>
        <v>0</v>
      </c>
      <c r="AP1748" s="7">
        <f>IF(S1748&gt;0,RANK(S1748,(N1748:P1748,Q1748:AL1748)),0)</f>
        <v>5</v>
      </c>
      <c r="AQ1748" s="7">
        <f>IF(T1748&gt;0,RANK(T1748,(N1748:P1748,Q1748:AL1748)),0)</f>
        <v>0</v>
      </c>
      <c r="AR1748" s="2">
        <f t="shared" si="676"/>
        <v>2.0787423608716726E-3</v>
      </c>
      <c r="AS1748" s="2">
        <f t="shared" si="677"/>
        <v>0</v>
      </c>
      <c r="AT1748" s="2">
        <f t="shared" si="678"/>
        <v>1.1742895548193344E-3</v>
      </c>
      <c r="AU1748" s="2">
        <f t="shared" si="679"/>
        <v>0</v>
      </c>
      <c r="AW1748" t="s">
        <v>616</v>
      </c>
      <c r="AX1748" t="s">
        <v>440</v>
      </c>
      <c r="AY1748">
        <v>2</v>
      </c>
      <c r="BA1748" s="127">
        <v>31</v>
      </c>
      <c r="BB1748" s="130">
        <v>57</v>
      </c>
      <c r="BC1748" s="131">
        <f t="shared" si="668"/>
        <v>31057</v>
      </c>
      <c r="BE1748" s="7" t="s">
        <v>3271</v>
      </c>
    </row>
    <row r="1749" spans="1:57" hidden="1" outlineLevel="1" x14ac:dyDescent="0.2">
      <c r="A1749" t="s">
        <v>1245</v>
      </c>
      <c r="B1749" t="s">
        <v>440</v>
      </c>
      <c r="C1749" s="1">
        <f t="shared" si="669"/>
        <v>1253</v>
      </c>
      <c r="D1749" s="7">
        <f>RANK(N1749,(N1749:P1749,Q1749:AL1749))</f>
        <v>3</v>
      </c>
      <c r="E1749" s="7">
        <f>RANK(O1749,(N1749:P1749,Q1749:AL1749))</f>
        <v>1</v>
      </c>
      <c r="F1749" s="7">
        <f>IF(P1749&gt;0,RANK(P1749,(N1749:P1749,Q1749:AL1749)),0)</f>
        <v>2</v>
      </c>
      <c r="G1749" s="1">
        <f t="shared" si="670"/>
        <v>332</v>
      </c>
      <c r="H1749" s="2">
        <f t="shared" si="671"/>
        <v>0.26496408619313649</v>
      </c>
      <c r="I1749" s="2"/>
      <c r="J1749" s="2">
        <f t="shared" si="672"/>
        <v>0.19553072625698323</v>
      </c>
      <c r="K1749" s="2">
        <f t="shared" si="673"/>
        <v>0.52992817238627299</v>
      </c>
      <c r="L1749" s="2">
        <f t="shared" si="674"/>
        <v>0.26496408619313649</v>
      </c>
      <c r="M1749" s="2">
        <f t="shared" si="675"/>
        <v>9.5770151636073164E-3</v>
      </c>
      <c r="N1749" s="1">
        <v>245</v>
      </c>
      <c r="O1749" s="1">
        <v>664</v>
      </c>
      <c r="P1749" s="1">
        <v>332</v>
      </c>
      <c r="Q1749" s="1">
        <v>8</v>
      </c>
      <c r="S1749" s="1">
        <v>2</v>
      </c>
      <c r="U1749" s="1">
        <v>2</v>
      </c>
      <c r="AN1749" s="7">
        <f>IF(Q1749&gt;0,RANK(Q1749,(N1749:P1749,Q1749:AL1749)),0)</f>
        <v>4</v>
      </c>
      <c r="AO1749" s="7">
        <f>IF(R1749&gt;0,RANK(R1749,(N1749:P1749,Q1749:AL1749)),0)</f>
        <v>0</v>
      </c>
      <c r="AP1749" s="7">
        <f>IF(S1749&gt;0,RANK(S1749,(N1749:P1749,Q1749:AL1749)),0)</f>
        <v>5</v>
      </c>
      <c r="AQ1749" s="7">
        <f>IF(T1749&gt;0,RANK(T1749,(N1749:P1749,Q1749:AL1749)),0)</f>
        <v>0</v>
      </c>
      <c r="AR1749" s="2">
        <f t="shared" si="676"/>
        <v>6.3846767757382286E-3</v>
      </c>
      <c r="AS1749" s="2">
        <f t="shared" si="677"/>
        <v>0</v>
      </c>
      <c r="AT1749" s="2">
        <f t="shared" si="678"/>
        <v>1.5961691939345571E-3</v>
      </c>
      <c r="AU1749" s="2">
        <f t="shared" si="679"/>
        <v>0</v>
      </c>
      <c r="AW1749" t="s">
        <v>1245</v>
      </c>
      <c r="AX1749" t="s">
        <v>440</v>
      </c>
      <c r="AY1749">
        <v>3</v>
      </c>
      <c r="BA1749" s="127">
        <v>31</v>
      </c>
      <c r="BB1749" s="130">
        <v>59</v>
      </c>
      <c r="BC1749" s="131">
        <f t="shared" si="668"/>
        <v>31059</v>
      </c>
      <c r="BE1749" s="7" t="s">
        <v>3271</v>
      </c>
    </row>
    <row r="1750" spans="1:57" hidden="1" outlineLevel="1" x14ac:dyDescent="0.2">
      <c r="A1750" t="s">
        <v>346</v>
      </c>
      <c r="B1750" t="s">
        <v>440</v>
      </c>
      <c r="C1750" s="1">
        <f t="shared" si="669"/>
        <v>3496</v>
      </c>
      <c r="D1750" s="7">
        <f>RANK(N1750,(N1750:P1750,Q1750:AL1750))</f>
        <v>3</v>
      </c>
      <c r="E1750" s="7">
        <f>RANK(O1750,(N1750:P1750,Q1750:AL1750))</f>
        <v>1</v>
      </c>
      <c r="F1750" s="7">
        <f>IF(P1750&gt;0,RANK(P1750,(N1750:P1750,Q1750:AL1750)),0)</f>
        <v>2</v>
      </c>
      <c r="G1750" s="1">
        <f t="shared" si="670"/>
        <v>503</v>
      </c>
      <c r="H1750" s="2">
        <f t="shared" si="671"/>
        <v>0.1438787185354691</v>
      </c>
      <c r="I1750" s="2"/>
      <c r="J1750" s="2">
        <f t="shared" si="672"/>
        <v>0.28318077803203662</v>
      </c>
      <c r="K1750" s="2">
        <f t="shared" si="673"/>
        <v>0.42934782608695654</v>
      </c>
      <c r="L1750" s="2">
        <f t="shared" si="674"/>
        <v>0.28546910755148741</v>
      </c>
      <c r="M1750" s="2">
        <f t="shared" si="675"/>
        <v>2.002288329519486E-3</v>
      </c>
      <c r="N1750" s="1">
        <v>990</v>
      </c>
      <c r="O1750" s="1">
        <v>1501</v>
      </c>
      <c r="P1750" s="1">
        <v>998</v>
      </c>
      <c r="Q1750" s="1">
        <v>2</v>
      </c>
      <c r="S1750" s="1">
        <v>2</v>
      </c>
      <c r="U1750" s="1">
        <v>3</v>
      </c>
      <c r="AN1750" s="7">
        <f>IF(Q1750&gt;0,RANK(Q1750,(N1750:P1750,Q1750:AL1750)),0)</f>
        <v>5</v>
      </c>
      <c r="AO1750" s="7">
        <f>IF(R1750&gt;0,RANK(R1750,(N1750:P1750,Q1750:AL1750)),0)</f>
        <v>0</v>
      </c>
      <c r="AP1750" s="7">
        <f>IF(S1750&gt;0,RANK(S1750,(N1750:P1750,Q1750:AL1750)),0)</f>
        <v>5</v>
      </c>
      <c r="AQ1750" s="7">
        <f>IF(T1750&gt;0,RANK(T1750,(N1750:P1750,Q1750:AL1750)),0)</f>
        <v>0</v>
      </c>
      <c r="AR1750" s="2">
        <f t="shared" si="676"/>
        <v>5.7208237986270023E-4</v>
      </c>
      <c r="AS1750" s="2">
        <f t="shared" si="677"/>
        <v>0</v>
      </c>
      <c r="AT1750" s="2">
        <f t="shared" si="678"/>
        <v>5.7208237986270023E-4</v>
      </c>
      <c r="AU1750" s="2">
        <f t="shared" si="679"/>
        <v>0</v>
      </c>
      <c r="AW1750" t="s">
        <v>346</v>
      </c>
      <c r="AX1750" t="s">
        <v>440</v>
      </c>
      <c r="AY1750">
        <v>3</v>
      </c>
      <c r="BA1750" s="127">
        <v>31</v>
      </c>
      <c r="BB1750" s="130">
        <v>61</v>
      </c>
      <c r="BC1750" s="131">
        <f t="shared" si="668"/>
        <v>31061</v>
      </c>
      <c r="BE1750" s="7" t="s">
        <v>3271</v>
      </c>
    </row>
    <row r="1751" spans="1:57" hidden="1" outlineLevel="1" x14ac:dyDescent="0.2">
      <c r="A1751" t="s">
        <v>1494</v>
      </c>
      <c r="B1751" t="s">
        <v>440</v>
      </c>
      <c r="C1751" s="1">
        <f t="shared" si="669"/>
        <v>1983</v>
      </c>
      <c r="D1751" s="7">
        <f>RANK(N1751,(N1751:P1751,Q1751:AL1751))</f>
        <v>3</v>
      </c>
      <c r="E1751" s="7">
        <f>RANK(O1751,(N1751:P1751,Q1751:AL1751))</f>
        <v>1</v>
      </c>
      <c r="F1751" s="7">
        <f>IF(P1751&gt;0,RANK(P1751,(N1751:P1751,Q1751:AL1751)),0)</f>
        <v>2</v>
      </c>
      <c r="G1751" s="1">
        <f t="shared" si="670"/>
        <v>441</v>
      </c>
      <c r="H1751" s="2">
        <f t="shared" si="671"/>
        <v>0.22239031770045387</v>
      </c>
      <c r="I1751" s="2"/>
      <c r="J1751" s="2">
        <f t="shared" si="672"/>
        <v>0.24054462934947049</v>
      </c>
      <c r="K1751" s="2">
        <f t="shared" si="673"/>
        <v>0.4886535552193646</v>
      </c>
      <c r="L1751" s="2">
        <f t="shared" si="674"/>
        <v>0.26626323751891073</v>
      </c>
      <c r="M1751" s="2">
        <f t="shared" si="675"/>
        <v>4.5385779122541492E-3</v>
      </c>
      <c r="N1751" s="1">
        <v>477</v>
      </c>
      <c r="O1751" s="1">
        <v>969</v>
      </c>
      <c r="P1751" s="1">
        <v>528</v>
      </c>
      <c r="Q1751" s="1">
        <v>3</v>
      </c>
      <c r="S1751" s="1">
        <v>3</v>
      </c>
      <c r="U1751" s="1">
        <v>3</v>
      </c>
      <c r="AN1751" s="7">
        <f>IF(Q1751&gt;0,RANK(Q1751,(N1751:P1751,Q1751:AL1751)),0)</f>
        <v>4</v>
      </c>
      <c r="AO1751" s="7">
        <f>IF(R1751&gt;0,RANK(R1751,(N1751:P1751,Q1751:AL1751)),0)</f>
        <v>0</v>
      </c>
      <c r="AP1751" s="7">
        <f>IF(S1751&gt;0,RANK(S1751,(N1751:P1751,Q1751:AL1751)),0)</f>
        <v>4</v>
      </c>
      <c r="AQ1751" s="7">
        <f>IF(T1751&gt;0,RANK(T1751,(N1751:P1751,Q1751:AL1751)),0)</f>
        <v>0</v>
      </c>
      <c r="AR1751" s="2">
        <f t="shared" si="676"/>
        <v>1.5128593040847202E-3</v>
      </c>
      <c r="AS1751" s="2">
        <f t="shared" si="677"/>
        <v>0</v>
      </c>
      <c r="AT1751" s="2">
        <f t="shared" si="678"/>
        <v>1.5128593040847202E-3</v>
      </c>
      <c r="AU1751" s="2">
        <f t="shared" si="679"/>
        <v>0</v>
      </c>
      <c r="AW1751" t="s">
        <v>1494</v>
      </c>
      <c r="AX1751" t="s">
        <v>440</v>
      </c>
      <c r="AY1751">
        <v>3</v>
      </c>
      <c r="BA1751" s="127">
        <v>31</v>
      </c>
      <c r="BB1751" s="130">
        <v>63</v>
      </c>
      <c r="BC1751" s="131">
        <f t="shared" si="668"/>
        <v>31063</v>
      </c>
      <c r="BE1751" s="7" t="s">
        <v>3271</v>
      </c>
    </row>
    <row r="1752" spans="1:57" hidden="1" outlineLevel="1" x14ac:dyDescent="0.2">
      <c r="A1752" t="s">
        <v>1246</v>
      </c>
      <c r="B1752" t="s">
        <v>440</v>
      </c>
      <c r="C1752" s="1">
        <f t="shared" si="669"/>
        <v>1571</v>
      </c>
      <c r="D1752" s="7">
        <f>RANK(N1752,(N1752:P1752,Q1752:AL1752))</f>
        <v>3</v>
      </c>
      <c r="E1752" s="7">
        <f>RANK(O1752,(N1752:P1752,Q1752:AL1752))</f>
        <v>1</v>
      </c>
      <c r="F1752" s="7">
        <f>IF(P1752&gt;0,RANK(P1752,(N1752:P1752,Q1752:AL1752)),0)</f>
        <v>2</v>
      </c>
      <c r="G1752" s="1">
        <f t="shared" si="670"/>
        <v>306</v>
      </c>
      <c r="H1752" s="2">
        <f t="shared" si="671"/>
        <v>0.19478039465308722</v>
      </c>
      <c r="I1752" s="2"/>
      <c r="J1752" s="2">
        <f t="shared" si="672"/>
        <v>0.19223424570337364</v>
      </c>
      <c r="K1752" s="2">
        <f t="shared" si="673"/>
        <v>0.4996817313812858</v>
      </c>
      <c r="L1752" s="2">
        <f t="shared" si="674"/>
        <v>0.30490133672819858</v>
      </c>
      <c r="M1752" s="2">
        <f t="shared" si="675"/>
        <v>3.1826861871419587E-3</v>
      </c>
      <c r="N1752" s="1">
        <v>302</v>
      </c>
      <c r="O1752" s="1">
        <v>785</v>
      </c>
      <c r="P1752" s="1">
        <v>479</v>
      </c>
      <c r="Q1752" s="1">
        <v>1</v>
      </c>
      <c r="S1752" s="1">
        <v>3</v>
      </c>
      <c r="U1752" s="1">
        <v>1</v>
      </c>
      <c r="AN1752" s="7">
        <f>IF(Q1752&gt;0,RANK(Q1752,(N1752:P1752,Q1752:AL1752)),0)</f>
        <v>5</v>
      </c>
      <c r="AO1752" s="7">
        <f>IF(R1752&gt;0,RANK(R1752,(N1752:P1752,Q1752:AL1752)),0)</f>
        <v>0</v>
      </c>
      <c r="AP1752" s="7">
        <f>IF(S1752&gt;0,RANK(S1752,(N1752:P1752,Q1752:AL1752)),0)</f>
        <v>4</v>
      </c>
      <c r="AQ1752" s="7">
        <f>IF(T1752&gt;0,RANK(T1752,(N1752:P1752,Q1752:AL1752)),0)</f>
        <v>0</v>
      </c>
      <c r="AR1752" s="2">
        <f t="shared" si="676"/>
        <v>6.3653723742838951E-4</v>
      </c>
      <c r="AS1752" s="2">
        <f t="shared" si="677"/>
        <v>0</v>
      </c>
      <c r="AT1752" s="2">
        <f t="shared" si="678"/>
        <v>1.9096117122851686E-3</v>
      </c>
      <c r="AU1752" s="2">
        <f t="shared" si="679"/>
        <v>0</v>
      </c>
      <c r="AW1752" t="s">
        <v>1246</v>
      </c>
      <c r="AX1752" t="s">
        <v>440</v>
      </c>
      <c r="AY1752">
        <v>3</v>
      </c>
      <c r="BA1752" s="127">
        <v>31</v>
      </c>
      <c r="BB1752" s="130">
        <v>65</v>
      </c>
      <c r="BC1752" s="131">
        <f t="shared" si="668"/>
        <v>31065</v>
      </c>
      <c r="BE1752" s="7" t="s">
        <v>3271</v>
      </c>
    </row>
    <row r="1753" spans="1:57" hidden="1" outlineLevel="1" x14ac:dyDescent="0.2">
      <c r="A1753" t="s">
        <v>1247</v>
      </c>
      <c r="B1753" t="s">
        <v>440</v>
      </c>
      <c r="C1753" s="1">
        <f t="shared" ref="C1753:C1784" si="680">SUM(N1753:AL1753)</f>
        <v>2801</v>
      </c>
      <c r="D1753" s="7">
        <f>RANK(N1753,(N1753:P1753,Q1753:AL1753))</f>
        <v>3</v>
      </c>
      <c r="E1753" s="7">
        <f>RANK(O1753,(N1753:P1753,Q1753:AL1753))</f>
        <v>1</v>
      </c>
      <c r="F1753" s="7">
        <f>IF(P1753&gt;0,RANK(P1753,(N1753:P1753,Q1753:AL1753)),0)</f>
        <v>2</v>
      </c>
      <c r="G1753" s="1">
        <f t="shared" si="670"/>
        <v>561</v>
      </c>
      <c r="H1753" s="2">
        <f t="shared" si="671"/>
        <v>0.2002856122813281</v>
      </c>
      <c r="I1753" s="2"/>
      <c r="J1753" s="2">
        <f t="shared" ref="J1753:J1784" si="681">IF($C1753=0,"-",N1753/$C1753)</f>
        <v>0.22277757943591575</v>
      </c>
      <c r="K1753" s="2">
        <f t="shared" ref="K1753:K1784" si="682">IF($C1753=0,"-",O1753/$C1753)</f>
        <v>0.48732595501606568</v>
      </c>
      <c r="L1753" s="2">
        <f t="shared" ref="L1753:L1784" si="683">IF($C1753=0,"-",P1753/$C1753)</f>
        <v>0.28704034273473761</v>
      </c>
      <c r="M1753" s="2">
        <f t="shared" ref="M1753:M1784" si="684">IF(C1753=0,"-",(1-J1753-K1753-L1753))</f>
        <v>2.8561228132810146E-3</v>
      </c>
      <c r="N1753" s="1">
        <v>624</v>
      </c>
      <c r="O1753" s="1">
        <v>1365</v>
      </c>
      <c r="P1753" s="1">
        <v>804</v>
      </c>
      <c r="Q1753" s="1">
        <v>8</v>
      </c>
      <c r="S1753" s="1">
        <v>0</v>
      </c>
      <c r="AN1753" s="7">
        <f>IF(Q1753&gt;0,RANK(Q1753,(N1753:P1753,Q1753:AL1753)),0)</f>
        <v>4</v>
      </c>
      <c r="AO1753" s="7">
        <f>IF(R1753&gt;0,RANK(R1753,(N1753:P1753,Q1753:AL1753)),0)</f>
        <v>0</v>
      </c>
      <c r="AP1753" s="7">
        <f>IF(S1753&gt;0,RANK(S1753,(N1753:P1753,Q1753:AL1753)),0)</f>
        <v>0</v>
      </c>
      <c r="AQ1753" s="7">
        <f>IF(T1753&gt;0,RANK(T1753,(N1753:P1753,Q1753:AL1753)),0)</f>
        <v>0</v>
      </c>
      <c r="AR1753" s="2">
        <f t="shared" ref="AR1753:AR1784" si="685">IF($C1753=0,"-",Q1753/$C1753)</f>
        <v>2.8561228132809712E-3</v>
      </c>
      <c r="AS1753" s="2">
        <f t="shared" ref="AS1753:AS1784" si="686">IF($C1753=0,"-",R1753/$C1753)</f>
        <v>0</v>
      </c>
      <c r="AT1753" s="2">
        <f t="shared" ref="AT1753:AT1784" si="687">IF($C1753=0,"-",S1753/$C1753)</f>
        <v>0</v>
      </c>
      <c r="AU1753" s="2">
        <f t="shared" ref="AU1753:AU1784" si="688">IF($C1753=0,"-",T1753/$C1753)</f>
        <v>0</v>
      </c>
      <c r="AW1753" t="s">
        <v>1247</v>
      </c>
      <c r="AX1753" t="s">
        <v>440</v>
      </c>
      <c r="AY1753">
        <v>3</v>
      </c>
      <c r="BA1753" s="127">
        <v>31</v>
      </c>
      <c r="BB1753" s="130">
        <v>67</v>
      </c>
      <c r="BC1753" s="131">
        <f t="shared" si="668"/>
        <v>31067</v>
      </c>
      <c r="BE1753" s="7" t="s">
        <v>3271</v>
      </c>
    </row>
    <row r="1754" spans="1:57" hidden="1" outlineLevel="1" x14ac:dyDescent="0.2">
      <c r="A1754" t="s">
        <v>1248</v>
      </c>
      <c r="B1754" t="s">
        <v>440</v>
      </c>
      <c r="C1754" s="1">
        <f t="shared" si="680"/>
        <v>10104</v>
      </c>
      <c r="D1754" s="7">
        <f>RANK(N1754,(N1754:P1754,Q1754:AL1754))</f>
        <v>2</v>
      </c>
      <c r="E1754" s="7">
        <f>RANK(O1754,(N1754:P1754,Q1754:AL1754))</f>
        <v>1</v>
      </c>
      <c r="F1754" s="7">
        <f>IF(P1754&gt;0,RANK(P1754,(N1754:P1754,Q1754:AL1754)),0)</f>
        <v>3</v>
      </c>
      <c r="G1754" s="1">
        <f t="shared" si="670"/>
        <v>691</v>
      </c>
      <c r="H1754" s="2">
        <f t="shared" si="671"/>
        <v>6.8388756927949323E-2</v>
      </c>
      <c r="I1754" s="2"/>
      <c r="J1754" s="2">
        <f t="shared" si="681"/>
        <v>0.32808788598574823</v>
      </c>
      <c r="K1754" s="2">
        <f t="shared" si="682"/>
        <v>0.39647664291369755</v>
      </c>
      <c r="L1754" s="2">
        <f t="shared" si="683"/>
        <v>0.27117973079968327</v>
      </c>
      <c r="M1754" s="2">
        <f t="shared" si="684"/>
        <v>4.2557403008709471E-3</v>
      </c>
      <c r="N1754" s="1">
        <v>3315</v>
      </c>
      <c r="O1754" s="1">
        <v>4006</v>
      </c>
      <c r="P1754" s="1">
        <v>2740</v>
      </c>
      <c r="Q1754" s="1">
        <v>16</v>
      </c>
      <c r="S1754" s="1">
        <v>17</v>
      </c>
      <c r="U1754" s="1">
        <v>10</v>
      </c>
      <c r="AN1754" s="7">
        <f>IF(Q1754&gt;0,RANK(Q1754,(N1754:P1754,Q1754:AL1754)),0)</f>
        <v>5</v>
      </c>
      <c r="AO1754" s="7">
        <f>IF(R1754&gt;0,RANK(R1754,(N1754:P1754,Q1754:AL1754)),0)</f>
        <v>0</v>
      </c>
      <c r="AP1754" s="7">
        <f>IF(S1754&gt;0,RANK(S1754,(N1754:P1754,Q1754:AL1754)),0)</f>
        <v>4</v>
      </c>
      <c r="AQ1754" s="7">
        <f>IF(T1754&gt;0,RANK(T1754,(N1754:P1754,Q1754:AL1754)),0)</f>
        <v>0</v>
      </c>
      <c r="AR1754" s="2">
        <f t="shared" si="685"/>
        <v>1.5835312747426761E-3</v>
      </c>
      <c r="AS1754" s="2">
        <f t="shared" si="686"/>
        <v>0</v>
      </c>
      <c r="AT1754" s="2">
        <f t="shared" si="687"/>
        <v>1.6825019794140933E-3</v>
      </c>
      <c r="AU1754" s="2">
        <f t="shared" si="688"/>
        <v>0</v>
      </c>
      <c r="AW1754" t="s">
        <v>1248</v>
      </c>
      <c r="AX1754" t="s">
        <v>440</v>
      </c>
      <c r="AY1754">
        <v>1</v>
      </c>
      <c r="BA1754" s="127">
        <v>31</v>
      </c>
      <c r="BB1754" s="130">
        <v>69</v>
      </c>
      <c r="BC1754" s="131">
        <f t="shared" si="668"/>
        <v>31069</v>
      </c>
      <c r="BE1754" s="7" t="s">
        <v>3271</v>
      </c>
    </row>
    <row r="1755" spans="1:57" hidden="1" outlineLevel="1" x14ac:dyDescent="0.2">
      <c r="A1755" t="s">
        <v>548</v>
      </c>
      <c r="B1755" t="s">
        <v>440</v>
      </c>
      <c r="C1755" s="1">
        <f t="shared" si="680"/>
        <v>1303</v>
      </c>
      <c r="D1755" s="7">
        <f>RANK(N1755,(N1755:P1755,Q1755:AL1755))</f>
        <v>3</v>
      </c>
      <c r="E1755" s="7">
        <f>RANK(O1755,(N1755:P1755,Q1755:AL1755))</f>
        <v>1</v>
      </c>
      <c r="F1755" s="7">
        <f>IF(P1755&gt;0,RANK(P1755,(N1755:P1755,Q1755:AL1755)),0)</f>
        <v>2</v>
      </c>
      <c r="G1755" s="1">
        <f t="shared" si="670"/>
        <v>312</v>
      </c>
      <c r="H1755" s="2">
        <f t="shared" si="671"/>
        <v>0.23944742900997698</v>
      </c>
      <c r="I1755" s="2"/>
      <c r="J1755" s="2">
        <f t="shared" si="681"/>
        <v>0.16270145817344589</v>
      </c>
      <c r="K1755" s="2">
        <f t="shared" si="682"/>
        <v>0.5349194167306216</v>
      </c>
      <c r="L1755" s="2">
        <f t="shared" si="683"/>
        <v>0.29547198772064465</v>
      </c>
      <c r="M1755" s="2">
        <f t="shared" si="684"/>
        <v>6.9071373752879195E-3</v>
      </c>
      <c r="N1755" s="1">
        <v>212</v>
      </c>
      <c r="O1755" s="1">
        <v>697</v>
      </c>
      <c r="P1755" s="1">
        <v>385</v>
      </c>
      <c r="Q1755" s="1">
        <v>6</v>
      </c>
      <c r="S1755" s="1">
        <v>2</v>
      </c>
      <c r="U1755" s="1">
        <v>1</v>
      </c>
      <c r="AN1755" s="7">
        <f>IF(Q1755&gt;0,RANK(Q1755,(N1755:P1755,Q1755:AL1755)),0)</f>
        <v>4</v>
      </c>
      <c r="AO1755" s="7">
        <f>IF(R1755&gt;0,RANK(R1755,(N1755:P1755,Q1755:AL1755)),0)</f>
        <v>0</v>
      </c>
      <c r="AP1755" s="7">
        <f>IF(S1755&gt;0,RANK(S1755,(N1755:P1755,Q1755:AL1755)),0)</f>
        <v>5</v>
      </c>
      <c r="AQ1755" s="7">
        <f>IF(T1755&gt;0,RANK(T1755,(N1755:P1755,Q1755:AL1755)),0)</f>
        <v>0</v>
      </c>
      <c r="AR1755" s="2">
        <f t="shared" si="685"/>
        <v>4.6047582501918651E-3</v>
      </c>
      <c r="AS1755" s="2">
        <f t="shared" si="686"/>
        <v>0</v>
      </c>
      <c r="AT1755" s="2">
        <f t="shared" si="687"/>
        <v>1.5349194167306216E-3</v>
      </c>
      <c r="AU1755" s="2">
        <f t="shared" si="688"/>
        <v>0</v>
      </c>
      <c r="AW1755" t="s">
        <v>548</v>
      </c>
      <c r="AX1755" t="s">
        <v>440</v>
      </c>
      <c r="AY1755">
        <v>3</v>
      </c>
      <c r="BA1755" s="127">
        <v>31</v>
      </c>
      <c r="BB1755" s="130">
        <v>71</v>
      </c>
      <c r="BC1755" s="131">
        <f t="shared" si="668"/>
        <v>31071</v>
      </c>
      <c r="BE1755" s="7" t="s">
        <v>3271</v>
      </c>
    </row>
    <row r="1756" spans="1:57" hidden="1" outlineLevel="1" x14ac:dyDescent="0.2">
      <c r="A1756" t="s">
        <v>2090</v>
      </c>
      <c r="B1756" t="s">
        <v>440</v>
      </c>
      <c r="C1756" s="1">
        <f t="shared" si="680"/>
        <v>1087</v>
      </c>
      <c r="D1756" s="7">
        <f>RANK(N1756,(N1756:P1756,Q1756:AL1756))</f>
        <v>3</v>
      </c>
      <c r="E1756" s="7">
        <f>RANK(O1756,(N1756:P1756,Q1756:AL1756))</f>
        <v>1</v>
      </c>
      <c r="F1756" s="7">
        <f>IF(P1756&gt;0,RANK(P1756,(N1756:P1756,Q1756:AL1756)),0)</f>
        <v>2</v>
      </c>
      <c r="G1756" s="1">
        <f t="shared" si="670"/>
        <v>325</v>
      </c>
      <c r="H1756" s="2">
        <f t="shared" si="671"/>
        <v>0.29898804047838085</v>
      </c>
      <c r="I1756" s="2"/>
      <c r="J1756" s="2">
        <f t="shared" si="681"/>
        <v>0.20331186752529898</v>
      </c>
      <c r="K1756" s="2">
        <f t="shared" si="682"/>
        <v>0.54737810487580496</v>
      </c>
      <c r="L1756" s="2">
        <f t="shared" si="683"/>
        <v>0.24839006439742412</v>
      </c>
      <c r="M1756" s="2">
        <f t="shared" si="684"/>
        <v>9.1996320147197386E-4</v>
      </c>
      <c r="N1756" s="1">
        <v>221</v>
      </c>
      <c r="O1756" s="1">
        <v>595</v>
      </c>
      <c r="P1756" s="1">
        <v>270</v>
      </c>
      <c r="Q1756" s="1">
        <v>0</v>
      </c>
      <c r="S1756" s="1">
        <v>1</v>
      </c>
      <c r="AN1756" s="7">
        <f>IF(Q1756&gt;0,RANK(Q1756,(N1756:P1756,Q1756:AL1756)),0)</f>
        <v>0</v>
      </c>
      <c r="AO1756" s="7">
        <f>IF(R1756&gt;0,RANK(R1756,(N1756:P1756,Q1756:AL1756)),0)</f>
        <v>0</v>
      </c>
      <c r="AP1756" s="7">
        <f>IF(S1756&gt;0,RANK(S1756,(N1756:P1756,Q1756:AL1756)),0)</f>
        <v>4</v>
      </c>
      <c r="AQ1756" s="7">
        <f>IF(T1756&gt;0,RANK(T1756,(N1756:P1756,Q1756:AL1756)),0)</f>
        <v>0</v>
      </c>
      <c r="AR1756" s="2">
        <f t="shared" si="685"/>
        <v>0</v>
      </c>
      <c r="AS1756" s="2">
        <f t="shared" si="686"/>
        <v>0</v>
      </c>
      <c r="AT1756" s="2">
        <f t="shared" si="687"/>
        <v>9.1996320147194111E-4</v>
      </c>
      <c r="AU1756" s="2">
        <f t="shared" si="688"/>
        <v>0</v>
      </c>
      <c r="AW1756" t="s">
        <v>2090</v>
      </c>
      <c r="AX1756" t="s">
        <v>440</v>
      </c>
      <c r="AY1756">
        <v>3</v>
      </c>
      <c r="BA1756" s="127">
        <v>31</v>
      </c>
      <c r="BB1756" s="130">
        <v>73</v>
      </c>
      <c r="BC1756" s="131">
        <f t="shared" si="668"/>
        <v>31073</v>
      </c>
      <c r="BE1756" s="7" t="s">
        <v>3271</v>
      </c>
    </row>
    <row r="1757" spans="1:57" hidden="1" outlineLevel="1" x14ac:dyDescent="0.2">
      <c r="A1757" t="s">
        <v>549</v>
      </c>
      <c r="B1757" t="s">
        <v>440</v>
      </c>
      <c r="C1757" s="1">
        <f t="shared" si="680"/>
        <v>1048</v>
      </c>
      <c r="D1757" s="7">
        <f>RANK(N1757,(N1757:P1757,Q1757:AL1757))</f>
        <v>3</v>
      </c>
      <c r="E1757" s="7">
        <f>RANK(O1757,(N1757:P1757,Q1757:AL1757))</f>
        <v>1</v>
      </c>
      <c r="F1757" s="7">
        <f>IF(P1757&gt;0,RANK(P1757,(N1757:P1757,Q1757:AL1757)),0)</f>
        <v>2</v>
      </c>
      <c r="G1757" s="1">
        <f t="shared" si="670"/>
        <v>195</v>
      </c>
      <c r="H1757" s="2">
        <f t="shared" si="671"/>
        <v>0.18606870229007633</v>
      </c>
      <c r="I1757" s="2"/>
      <c r="J1757" s="2">
        <f t="shared" si="681"/>
        <v>0.24236641221374045</v>
      </c>
      <c r="K1757" s="2">
        <f t="shared" si="682"/>
        <v>0.46946564885496184</v>
      </c>
      <c r="L1757" s="2">
        <f t="shared" si="683"/>
        <v>0.28339694656488551</v>
      </c>
      <c r="M1757" s="2">
        <f t="shared" si="684"/>
        <v>4.7709923664122078E-3</v>
      </c>
      <c r="N1757" s="1">
        <v>254</v>
      </c>
      <c r="O1757" s="1">
        <v>492</v>
      </c>
      <c r="P1757" s="1">
        <v>297</v>
      </c>
      <c r="Q1757" s="1">
        <v>1</v>
      </c>
      <c r="S1757" s="1">
        <v>2</v>
      </c>
      <c r="U1757" s="1">
        <v>2</v>
      </c>
      <c r="AN1757" s="7">
        <f>IF(Q1757&gt;0,RANK(Q1757,(N1757:P1757,Q1757:AL1757)),0)</f>
        <v>6</v>
      </c>
      <c r="AO1757" s="7">
        <f>IF(R1757&gt;0,RANK(R1757,(N1757:P1757,Q1757:AL1757)),0)</f>
        <v>0</v>
      </c>
      <c r="AP1757" s="7">
        <f>IF(S1757&gt;0,RANK(S1757,(N1757:P1757,Q1757:AL1757)),0)</f>
        <v>4</v>
      </c>
      <c r="AQ1757" s="7">
        <f>IF(T1757&gt;0,RANK(T1757,(N1757:P1757,Q1757:AL1757)),0)</f>
        <v>0</v>
      </c>
      <c r="AR1757" s="2">
        <f t="shared" si="685"/>
        <v>9.5419847328244271E-4</v>
      </c>
      <c r="AS1757" s="2">
        <f t="shared" si="686"/>
        <v>0</v>
      </c>
      <c r="AT1757" s="2">
        <f t="shared" si="687"/>
        <v>1.9083969465648854E-3</v>
      </c>
      <c r="AU1757" s="2">
        <f t="shared" si="688"/>
        <v>0</v>
      </c>
      <c r="AW1757" t="s">
        <v>549</v>
      </c>
      <c r="AX1757" t="s">
        <v>440</v>
      </c>
      <c r="AY1757">
        <v>3</v>
      </c>
      <c r="BA1757" s="127">
        <v>31</v>
      </c>
      <c r="BB1757" s="130">
        <v>75</v>
      </c>
      <c r="BC1757" s="131">
        <f t="shared" si="668"/>
        <v>31075</v>
      </c>
      <c r="BE1757" s="7" t="s">
        <v>3271</v>
      </c>
    </row>
    <row r="1758" spans="1:57" hidden="1" outlineLevel="1" x14ac:dyDescent="0.2">
      <c r="A1758" t="s">
        <v>2410</v>
      </c>
      <c r="B1758" t="s">
        <v>440</v>
      </c>
      <c r="C1758" s="1">
        <f t="shared" si="680"/>
        <v>449</v>
      </c>
      <c r="D1758" s="7">
        <f>RANK(N1758,(N1758:P1758,Q1758:AL1758))</f>
        <v>3</v>
      </c>
      <c r="E1758" s="7">
        <f>RANK(O1758,(N1758:P1758,Q1758:AL1758))</f>
        <v>1</v>
      </c>
      <c r="F1758" s="7">
        <f>IF(P1758&gt;0,RANK(P1758,(N1758:P1758,Q1758:AL1758)),0)</f>
        <v>2</v>
      </c>
      <c r="G1758" s="1">
        <f t="shared" si="670"/>
        <v>123</v>
      </c>
      <c r="H1758" s="2">
        <f t="shared" si="671"/>
        <v>0.27394209354120269</v>
      </c>
      <c r="I1758" s="2"/>
      <c r="J1758" s="2">
        <f t="shared" si="681"/>
        <v>0.16703786191536749</v>
      </c>
      <c r="K1758" s="2">
        <f t="shared" si="682"/>
        <v>0.55011135857461024</v>
      </c>
      <c r="L1758" s="2">
        <f t="shared" si="683"/>
        <v>0.27616926503340755</v>
      </c>
      <c r="M1758" s="2">
        <f t="shared" si="684"/>
        <v>6.6815144766146917E-3</v>
      </c>
      <c r="N1758" s="1">
        <v>75</v>
      </c>
      <c r="O1758" s="1">
        <v>247</v>
      </c>
      <c r="P1758" s="1">
        <v>124</v>
      </c>
      <c r="Q1758" s="1">
        <v>0</v>
      </c>
      <c r="S1758" s="1">
        <v>1</v>
      </c>
      <c r="U1758" s="1">
        <v>2</v>
      </c>
      <c r="AN1758" s="7">
        <f>IF(Q1758&gt;0,RANK(Q1758,(N1758:P1758,Q1758:AL1758)),0)</f>
        <v>0</v>
      </c>
      <c r="AO1758" s="7">
        <f>IF(R1758&gt;0,RANK(R1758,(N1758:P1758,Q1758:AL1758)),0)</f>
        <v>0</v>
      </c>
      <c r="AP1758" s="7">
        <f>IF(S1758&gt;0,RANK(S1758,(N1758:P1758,Q1758:AL1758)),0)</f>
        <v>5</v>
      </c>
      <c r="AQ1758" s="7">
        <f>IF(T1758&gt;0,RANK(T1758,(N1758:P1758,Q1758:AL1758)),0)</f>
        <v>0</v>
      </c>
      <c r="AR1758" s="2">
        <f t="shared" si="685"/>
        <v>0</v>
      </c>
      <c r="AS1758" s="2">
        <f t="shared" si="686"/>
        <v>0</v>
      </c>
      <c r="AT1758" s="2">
        <f t="shared" si="687"/>
        <v>2.2271714922048997E-3</v>
      </c>
      <c r="AU1758" s="2">
        <f t="shared" si="688"/>
        <v>0</v>
      </c>
      <c r="AW1758" t="s">
        <v>2410</v>
      </c>
      <c r="AX1758" t="s">
        <v>440</v>
      </c>
      <c r="AY1758">
        <v>3</v>
      </c>
      <c r="BA1758" s="127">
        <v>31</v>
      </c>
      <c r="BB1758" s="130">
        <v>77</v>
      </c>
      <c r="BC1758" s="131">
        <f t="shared" si="668"/>
        <v>31077</v>
      </c>
      <c r="BE1758" s="7" t="s">
        <v>3271</v>
      </c>
    </row>
    <row r="1759" spans="1:57" hidden="1" outlineLevel="1" x14ac:dyDescent="0.2">
      <c r="A1759" t="s">
        <v>2275</v>
      </c>
      <c r="B1759" t="s">
        <v>440</v>
      </c>
      <c r="C1759" s="1">
        <f t="shared" si="680"/>
        <v>1419</v>
      </c>
      <c r="D1759" s="7">
        <f>RANK(N1759,(N1759:P1759,Q1759:AL1759))</f>
        <v>2</v>
      </c>
      <c r="E1759" s="7">
        <f>RANK(O1759,(N1759:P1759,Q1759:AL1759))</f>
        <v>1</v>
      </c>
      <c r="F1759" s="7">
        <f>IF(P1759&gt;0,RANK(P1759,(N1759:P1759,Q1759:AL1759)),0)</f>
        <v>3</v>
      </c>
      <c r="G1759" s="1">
        <f t="shared" si="670"/>
        <v>153</v>
      </c>
      <c r="H1759" s="2">
        <f t="shared" si="671"/>
        <v>0.10782241014799154</v>
      </c>
      <c r="I1759" s="2"/>
      <c r="J1759" s="2">
        <f t="shared" si="681"/>
        <v>0.30655391120507397</v>
      </c>
      <c r="K1759" s="2">
        <f t="shared" si="682"/>
        <v>0.41437632135306551</v>
      </c>
      <c r="L1759" s="2">
        <f t="shared" si="683"/>
        <v>0.2783650458069063</v>
      </c>
      <c r="M1759" s="2">
        <f t="shared" si="684"/>
        <v>7.0472163495427509E-4</v>
      </c>
      <c r="N1759" s="1">
        <v>435</v>
      </c>
      <c r="O1759" s="1">
        <v>588</v>
      </c>
      <c r="P1759" s="1">
        <v>395</v>
      </c>
      <c r="Q1759" s="1">
        <v>0</v>
      </c>
      <c r="S1759" s="1">
        <v>0</v>
      </c>
      <c r="U1759" s="1">
        <v>1</v>
      </c>
      <c r="AN1759" s="7">
        <f>IF(Q1759&gt;0,RANK(Q1759,(N1759:P1759,Q1759:AL1759)),0)</f>
        <v>0</v>
      </c>
      <c r="AO1759" s="7">
        <f>IF(R1759&gt;0,RANK(R1759,(N1759:P1759,Q1759:AL1759)),0)</f>
        <v>0</v>
      </c>
      <c r="AP1759" s="7">
        <f>IF(S1759&gt;0,RANK(S1759,(N1759:P1759,Q1759:AL1759)),0)</f>
        <v>0</v>
      </c>
      <c r="AQ1759" s="7">
        <f>IF(T1759&gt;0,RANK(T1759,(N1759:P1759,Q1759:AL1759)),0)</f>
        <v>0</v>
      </c>
      <c r="AR1759" s="2">
        <f t="shared" si="685"/>
        <v>0</v>
      </c>
      <c r="AS1759" s="2">
        <f t="shared" si="686"/>
        <v>0</v>
      </c>
      <c r="AT1759" s="2">
        <f t="shared" si="687"/>
        <v>0</v>
      </c>
      <c r="AU1759" s="2">
        <f t="shared" si="688"/>
        <v>0</v>
      </c>
      <c r="AW1759" t="s">
        <v>2275</v>
      </c>
      <c r="AX1759" t="s">
        <v>440</v>
      </c>
      <c r="AY1759">
        <v>3</v>
      </c>
      <c r="BA1759" s="127">
        <v>31</v>
      </c>
      <c r="BB1759" s="130">
        <v>79</v>
      </c>
      <c r="BC1759" s="131">
        <f t="shared" si="668"/>
        <v>31079</v>
      </c>
      <c r="BE1759" s="7" t="s">
        <v>3271</v>
      </c>
    </row>
    <row r="1760" spans="1:57" hidden="1" outlineLevel="1" x14ac:dyDescent="0.2">
      <c r="A1760" t="s">
        <v>2058</v>
      </c>
      <c r="B1760" t="s">
        <v>440</v>
      </c>
      <c r="C1760" s="1">
        <f t="shared" si="680"/>
        <v>20913</v>
      </c>
      <c r="D1760" s="7">
        <f>RANK(N1760,(N1760:P1760,Q1760:AL1760))</f>
        <v>3</v>
      </c>
      <c r="E1760" s="7">
        <f>RANK(O1760,(N1760:P1760,Q1760:AL1760))</f>
        <v>1</v>
      </c>
      <c r="F1760" s="7">
        <f>IF(P1760&gt;0,RANK(P1760,(N1760:P1760,Q1760:AL1760)),0)</f>
        <v>2</v>
      </c>
      <c r="G1760" s="1">
        <f t="shared" si="670"/>
        <v>3415</v>
      </c>
      <c r="H1760" s="2">
        <f t="shared" si="671"/>
        <v>0.16329555778702243</v>
      </c>
      <c r="I1760" s="2"/>
      <c r="J1760" s="2">
        <f t="shared" si="681"/>
        <v>0.26576770429876151</v>
      </c>
      <c r="K1760" s="2">
        <f t="shared" si="682"/>
        <v>0.44665997226605458</v>
      </c>
      <c r="L1760" s="2">
        <f t="shared" si="683"/>
        <v>0.28336441447903216</v>
      </c>
      <c r="M1760" s="2">
        <f t="shared" si="684"/>
        <v>4.2079089561517513E-3</v>
      </c>
      <c r="N1760" s="1">
        <v>5558</v>
      </c>
      <c r="O1760" s="1">
        <v>9341</v>
      </c>
      <c r="P1760" s="1">
        <v>5926</v>
      </c>
      <c r="Q1760" s="1">
        <v>42</v>
      </c>
      <c r="S1760" s="1">
        <v>32</v>
      </c>
      <c r="U1760" s="1">
        <v>14</v>
      </c>
      <c r="AN1760" s="7">
        <f>IF(Q1760&gt;0,RANK(Q1760,(N1760:P1760,Q1760:AL1760)),0)</f>
        <v>4</v>
      </c>
      <c r="AO1760" s="7">
        <f>IF(R1760&gt;0,RANK(R1760,(N1760:P1760,Q1760:AL1760)),0)</f>
        <v>0</v>
      </c>
      <c r="AP1760" s="7">
        <f>IF(S1760&gt;0,RANK(S1760,(N1760:P1760,Q1760:AL1760)),0)</f>
        <v>5</v>
      </c>
      <c r="AQ1760" s="7">
        <f>IF(T1760&gt;0,RANK(T1760,(N1760:P1760,Q1760:AL1760)),0)</f>
        <v>0</v>
      </c>
      <c r="AR1760" s="2">
        <f t="shared" si="685"/>
        <v>2.0083201836178454E-3</v>
      </c>
      <c r="AS1760" s="2">
        <f t="shared" si="686"/>
        <v>0</v>
      </c>
      <c r="AT1760" s="2">
        <f t="shared" si="687"/>
        <v>1.5301487113278823E-3</v>
      </c>
      <c r="AU1760" s="2">
        <f t="shared" si="688"/>
        <v>0</v>
      </c>
      <c r="AW1760" t="s">
        <v>2058</v>
      </c>
      <c r="AX1760" t="s">
        <v>440</v>
      </c>
      <c r="AY1760">
        <v>3</v>
      </c>
      <c r="BA1760" s="127">
        <v>31</v>
      </c>
      <c r="BB1760" s="130">
        <v>81</v>
      </c>
      <c r="BC1760" s="131">
        <f t="shared" si="668"/>
        <v>31081</v>
      </c>
      <c r="BE1760" s="7" t="s">
        <v>3271</v>
      </c>
    </row>
    <row r="1761" spans="1:57" hidden="1" outlineLevel="1" x14ac:dyDescent="0.2">
      <c r="A1761" t="s">
        <v>1471</v>
      </c>
      <c r="B1761" t="s">
        <v>440</v>
      </c>
      <c r="C1761" s="1">
        <f t="shared" si="680"/>
        <v>4617</v>
      </c>
      <c r="D1761" s="7">
        <f>RANK(N1761,(N1761:P1761,Q1761:AL1761))</f>
        <v>3</v>
      </c>
      <c r="E1761" s="7">
        <f>RANK(O1761,(N1761:P1761,Q1761:AL1761))</f>
        <v>1</v>
      </c>
      <c r="F1761" s="7">
        <f>IF(P1761&gt;0,RANK(P1761,(N1761:P1761,Q1761:AL1761)),0)</f>
        <v>2</v>
      </c>
      <c r="G1761" s="1">
        <f t="shared" si="670"/>
        <v>1168</v>
      </c>
      <c r="H1761" s="2">
        <f t="shared" si="671"/>
        <v>0.25297812432315359</v>
      </c>
      <c r="I1761" s="2"/>
      <c r="J1761" s="2">
        <f t="shared" si="681"/>
        <v>0.21529131470651938</v>
      </c>
      <c r="K1761" s="2">
        <f t="shared" si="682"/>
        <v>0.51721897335932421</v>
      </c>
      <c r="L1761" s="2">
        <f t="shared" si="683"/>
        <v>0.26424084903617068</v>
      </c>
      <c r="M1761" s="2">
        <f t="shared" si="684"/>
        <v>3.2488628979857048E-3</v>
      </c>
      <c r="N1761" s="1">
        <v>994</v>
      </c>
      <c r="O1761" s="1">
        <v>2388</v>
      </c>
      <c r="P1761" s="1">
        <v>1220</v>
      </c>
      <c r="Q1761" s="1">
        <v>5</v>
      </c>
      <c r="S1761" s="1">
        <v>7</v>
      </c>
      <c r="U1761" s="1">
        <v>3</v>
      </c>
      <c r="AN1761" s="7">
        <f>IF(Q1761&gt;0,RANK(Q1761,(N1761:P1761,Q1761:AL1761)),0)</f>
        <v>5</v>
      </c>
      <c r="AO1761" s="7">
        <f>IF(R1761&gt;0,RANK(R1761,(N1761:P1761,Q1761:AL1761)),0)</f>
        <v>0</v>
      </c>
      <c r="AP1761" s="7">
        <f>IF(S1761&gt;0,RANK(S1761,(N1761:P1761,Q1761:AL1761)),0)</f>
        <v>4</v>
      </c>
      <c r="AQ1761" s="7">
        <f>IF(T1761&gt;0,RANK(T1761,(N1761:P1761,Q1761:AL1761)),0)</f>
        <v>0</v>
      </c>
      <c r="AR1761" s="2">
        <f t="shared" si="685"/>
        <v>1.0829542993285683E-3</v>
      </c>
      <c r="AS1761" s="2">
        <f t="shared" si="686"/>
        <v>0</v>
      </c>
      <c r="AT1761" s="2">
        <f t="shared" si="687"/>
        <v>1.5161360190599957E-3</v>
      </c>
      <c r="AU1761" s="2">
        <f t="shared" si="688"/>
        <v>0</v>
      </c>
      <c r="AW1761" t="s">
        <v>1471</v>
      </c>
      <c r="AX1761" t="s">
        <v>440</v>
      </c>
      <c r="AY1761">
        <v>3</v>
      </c>
      <c r="BA1761" s="127">
        <v>31</v>
      </c>
      <c r="BB1761" s="130">
        <v>83</v>
      </c>
      <c r="BC1761" s="131">
        <f t="shared" si="668"/>
        <v>31083</v>
      </c>
      <c r="BE1761" s="7" t="s">
        <v>3271</v>
      </c>
    </row>
    <row r="1762" spans="1:57" hidden="1" outlineLevel="1" x14ac:dyDescent="0.2">
      <c r="A1762" t="s">
        <v>299</v>
      </c>
      <c r="B1762" t="s">
        <v>440</v>
      </c>
      <c r="C1762" s="1">
        <f t="shared" si="680"/>
        <v>2116</v>
      </c>
      <c r="D1762" s="7">
        <f>RANK(N1762,(N1762:P1762,Q1762:AL1762))</f>
        <v>3</v>
      </c>
      <c r="E1762" s="7">
        <f>RANK(O1762,(N1762:P1762,Q1762:AL1762))</f>
        <v>1</v>
      </c>
      <c r="F1762" s="7">
        <f>IF(P1762&gt;0,RANK(P1762,(N1762:P1762,Q1762:AL1762)),0)</f>
        <v>2</v>
      </c>
      <c r="G1762" s="1">
        <f t="shared" si="670"/>
        <v>366</v>
      </c>
      <c r="H1762" s="2">
        <f t="shared" si="671"/>
        <v>0.17296786389413987</v>
      </c>
      <c r="I1762" s="2"/>
      <c r="J1762" s="2">
        <f t="shared" si="681"/>
        <v>0.23062381852551986</v>
      </c>
      <c r="K1762" s="2">
        <f t="shared" si="682"/>
        <v>0.46880907372400754</v>
      </c>
      <c r="L1762" s="2">
        <f t="shared" si="683"/>
        <v>0.29584120982986767</v>
      </c>
      <c r="M1762" s="2">
        <f t="shared" si="684"/>
        <v>4.7258979206049601E-3</v>
      </c>
      <c r="N1762" s="1">
        <v>488</v>
      </c>
      <c r="O1762" s="1">
        <v>992</v>
      </c>
      <c r="P1762" s="1">
        <v>626</v>
      </c>
      <c r="Q1762" s="1">
        <v>3</v>
      </c>
      <c r="S1762" s="1">
        <v>3</v>
      </c>
      <c r="U1762" s="1">
        <v>4</v>
      </c>
      <c r="AN1762" s="7">
        <f>IF(Q1762&gt;0,RANK(Q1762,(N1762:P1762,Q1762:AL1762)),0)</f>
        <v>5</v>
      </c>
      <c r="AO1762" s="7">
        <f>IF(R1762&gt;0,RANK(R1762,(N1762:P1762,Q1762:AL1762)),0)</f>
        <v>0</v>
      </c>
      <c r="AP1762" s="7">
        <f>IF(S1762&gt;0,RANK(S1762,(N1762:P1762,Q1762:AL1762)),0)</f>
        <v>5</v>
      </c>
      <c r="AQ1762" s="7">
        <f>IF(T1762&gt;0,RANK(T1762,(N1762:P1762,Q1762:AL1762)),0)</f>
        <v>0</v>
      </c>
      <c r="AR1762" s="2">
        <f t="shared" si="685"/>
        <v>1.4177693761814746E-3</v>
      </c>
      <c r="AS1762" s="2">
        <f t="shared" si="686"/>
        <v>0</v>
      </c>
      <c r="AT1762" s="2">
        <f t="shared" si="687"/>
        <v>1.4177693761814746E-3</v>
      </c>
      <c r="AU1762" s="2">
        <f t="shared" si="688"/>
        <v>0</v>
      </c>
      <c r="AW1762" t="s">
        <v>299</v>
      </c>
      <c r="AX1762" t="s">
        <v>440</v>
      </c>
      <c r="AY1762">
        <v>3</v>
      </c>
      <c r="BA1762" s="127">
        <v>31</v>
      </c>
      <c r="BB1762" s="130">
        <v>85</v>
      </c>
      <c r="BC1762" s="131">
        <f t="shared" si="668"/>
        <v>31085</v>
      </c>
      <c r="BE1762" s="7" t="s">
        <v>3271</v>
      </c>
    </row>
    <row r="1763" spans="1:57" hidden="1" outlineLevel="1" x14ac:dyDescent="0.2">
      <c r="A1763" t="s">
        <v>1553</v>
      </c>
      <c r="B1763" t="s">
        <v>440</v>
      </c>
      <c r="C1763" s="1">
        <f t="shared" si="680"/>
        <v>654</v>
      </c>
      <c r="D1763" s="7">
        <f>RANK(N1763,(N1763:P1763,Q1763:AL1763))</f>
        <v>3</v>
      </c>
      <c r="E1763" s="7">
        <f>RANK(O1763,(N1763:P1763,Q1763:AL1763))</f>
        <v>1</v>
      </c>
      <c r="F1763" s="7">
        <f>IF(P1763&gt;0,RANK(P1763,(N1763:P1763,Q1763:AL1763)),0)</f>
        <v>2</v>
      </c>
      <c r="G1763" s="1">
        <f t="shared" si="670"/>
        <v>155</v>
      </c>
      <c r="H1763" s="2">
        <f t="shared" si="671"/>
        <v>0.23700305810397554</v>
      </c>
      <c r="I1763" s="2"/>
      <c r="J1763" s="2">
        <f t="shared" si="681"/>
        <v>0.12996941896024464</v>
      </c>
      <c r="K1763" s="2">
        <f t="shared" si="682"/>
        <v>0.55351681957186549</v>
      </c>
      <c r="L1763" s="2">
        <f t="shared" si="683"/>
        <v>0.3165137614678899</v>
      </c>
      <c r="M1763" s="2">
        <f t="shared" si="684"/>
        <v>0</v>
      </c>
      <c r="N1763" s="1">
        <v>85</v>
      </c>
      <c r="O1763" s="1">
        <v>362</v>
      </c>
      <c r="P1763" s="1">
        <v>207</v>
      </c>
      <c r="Q1763" s="1">
        <v>0</v>
      </c>
      <c r="S1763" s="1">
        <v>0</v>
      </c>
      <c r="AN1763" s="7">
        <f>IF(Q1763&gt;0,RANK(Q1763,(N1763:P1763,Q1763:AL1763)),0)</f>
        <v>0</v>
      </c>
      <c r="AO1763" s="7">
        <f>IF(R1763&gt;0,RANK(R1763,(N1763:P1763,Q1763:AL1763)),0)</f>
        <v>0</v>
      </c>
      <c r="AP1763" s="7">
        <f>IF(S1763&gt;0,RANK(S1763,(N1763:P1763,Q1763:AL1763)),0)</f>
        <v>0</v>
      </c>
      <c r="AQ1763" s="7">
        <f>IF(T1763&gt;0,RANK(T1763,(N1763:P1763,Q1763:AL1763)),0)</f>
        <v>0</v>
      </c>
      <c r="AR1763" s="2">
        <f t="shared" si="685"/>
        <v>0</v>
      </c>
      <c r="AS1763" s="2">
        <f t="shared" si="686"/>
        <v>0</v>
      </c>
      <c r="AT1763" s="2">
        <f t="shared" si="687"/>
        <v>0</v>
      </c>
      <c r="AU1763" s="2">
        <f t="shared" si="688"/>
        <v>0</v>
      </c>
      <c r="AW1763" t="s">
        <v>1553</v>
      </c>
      <c r="AX1763" t="s">
        <v>440</v>
      </c>
      <c r="AY1763">
        <v>3</v>
      </c>
      <c r="BA1763" s="127">
        <v>31</v>
      </c>
      <c r="BB1763" s="130">
        <v>87</v>
      </c>
      <c r="BC1763" s="131">
        <f t="shared" si="668"/>
        <v>31087</v>
      </c>
      <c r="BE1763" s="7" t="s">
        <v>3271</v>
      </c>
    </row>
    <row r="1764" spans="1:57" hidden="1" outlineLevel="1" x14ac:dyDescent="0.2">
      <c r="A1764" t="s">
        <v>2269</v>
      </c>
      <c r="B1764" t="s">
        <v>440</v>
      </c>
      <c r="C1764" s="1">
        <f t="shared" si="680"/>
        <v>1731</v>
      </c>
      <c r="D1764" s="7">
        <f>RANK(N1764,(N1764:P1764,Q1764:AL1764))</f>
        <v>3</v>
      </c>
      <c r="E1764" s="7">
        <f>RANK(O1764,(N1764:P1764,Q1764:AL1764))</f>
        <v>1</v>
      </c>
      <c r="F1764" s="7">
        <f>IF(P1764&gt;0,RANK(P1764,(N1764:P1764,Q1764:AL1764)),0)</f>
        <v>2</v>
      </c>
      <c r="G1764" s="1">
        <f t="shared" si="670"/>
        <v>284</v>
      </c>
      <c r="H1764" s="2">
        <f t="shared" si="671"/>
        <v>0.16406701328711729</v>
      </c>
      <c r="I1764" s="2"/>
      <c r="J1764" s="2">
        <f t="shared" si="681"/>
        <v>0.2073945696129405</v>
      </c>
      <c r="K1764" s="2">
        <f t="shared" si="682"/>
        <v>0.4760254188330445</v>
      </c>
      <c r="L1764" s="2">
        <f t="shared" si="683"/>
        <v>0.31195840554592719</v>
      </c>
      <c r="M1764" s="2">
        <f t="shared" si="684"/>
        <v>4.621606008087864E-3</v>
      </c>
      <c r="N1764" s="1">
        <v>359</v>
      </c>
      <c r="O1764" s="1">
        <v>824</v>
      </c>
      <c r="P1764" s="1">
        <v>540</v>
      </c>
      <c r="Q1764" s="1">
        <v>4</v>
      </c>
      <c r="S1764" s="1">
        <v>2</v>
      </c>
      <c r="U1764" s="1">
        <v>2</v>
      </c>
      <c r="AN1764" s="7">
        <f>IF(Q1764&gt;0,RANK(Q1764,(N1764:P1764,Q1764:AL1764)),0)</f>
        <v>4</v>
      </c>
      <c r="AO1764" s="7">
        <f>IF(R1764&gt;0,RANK(R1764,(N1764:P1764,Q1764:AL1764)),0)</f>
        <v>0</v>
      </c>
      <c r="AP1764" s="7">
        <f>IF(S1764&gt;0,RANK(S1764,(N1764:P1764,Q1764:AL1764)),0)</f>
        <v>5</v>
      </c>
      <c r="AQ1764" s="7">
        <f>IF(T1764&gt;0,RANK(T1764,(N1764:P1764,Q1764:AL1764)),0)</f>
        <v>0</v>
      </c>
      <c r="AR1764" s="2">
        <f t="shared" si="685"/>
        <v>2.3108030040439051E-3</v>
      </c>
      <c r="AS1764" s="2">
        <f t="shared" si="686"/>
        <v>0</v>
      </c>
      <c r="AT1764" s="2">
        <f t="shared" si="687"/>
        <v>1.1554015020219526E-3</v>
      </c>
      <c r="AU1764" s="2">
        <f t="shared" si="688"/>
        <v>0</v>
      </c>
      <c r="AW1764" t="s">
        <v>2269</v>
      </c>
      <c r="AX1764" t="s">
        <v>440</v>
      </c>
      <c r="AY1764">
        <v>3</v>
      </c>
      <c r="BA1764" s="127">
        <v>31</v>
      </c>
      <c r="BB1764" s="130">
        <v>89</v>
      </c>
      <c r="BC1764" s="131">
        <f t="shared" si="668"/>
        <v>31089</v>
      </c>
      <c r="BE1764" s="7" t="s">
        <v>3271</v>
      </c>
    </row>
    <row r="1765" spans="1:57" hidden="1" outlineLevel="1" x14ac:dyDescent="0.2">
      <c r="A1765" t="s">
        <v>382</v>
      </c>
      <c r="B1765" t="s">
        <v>440</v>
      </c>
      <c r="C1765" s="1">
        <f t="shared" si="680"/>
        <v>5703</v>
      </c>
      <c r="D1765" s="7">
        <f>RANK(N1765,(N1765:P1765,Q1765:AL1765))</f>
        <v>3</v>
      </c>
      <c r="E1765" s="7">
        <f>RANK(O1765,(N1765:P1765,Q1765:AL1765))</f>
        <v>1</v>
      </c>
      <c r="F1765" s="7">
        <f>IF(P1765&gt;0,RANK(P1765,(N1765:P1765,Q1765:AL1765)),0)</f>
        <v>2</v>
      </c>
      <c r="G1765" s="1">
        <f t="shared" si="670"/>
        <v>1417</v>
      </c>
      <c r="H1765" s="2">
        <f t="shared" si="671"/>
        <v>0.24846571979659829</v>
      </c>
      <c r="I1765" s="2"/>
      <c r="J1765" s="2">
        <f t="shared" si="681"/>
        <v>0.14641416798176399</v>
      </c>
      <c r="K1765" s="2">
        <f t="shared" si="682"/>
        <v>0.54900929335437487</v>
      </c>
      <c r="L1765" s="2">
        <f t="shared" si="683"/>
        <v>0.30054357355777661</v>
      </c>
      <c r="M1765" s="2">
        <f t="shared" si="684"/>
        <v>4.0329651060845295E-3</v>
      </c>
      <c r="N1765" s="1">
        <v>835</v>
      </c>
      <c r="O1765" s="1">
        <v>3131</v>
      </c>
      <c r="P1765" s="1">
        <v>1714</v>
      </c>
      <c r="Q1765" s="1">
        <v>6</v>
      </c>
      <c r="S1765" s="1">
        <v>9</v>
      </c>
      <c r="U1765" s="1">
        <v>8</v>
      </c>
      <c r="AN1765" s="7">
        <f>IF(Q1765&gt;0,RANK(Q1765,(N1765:P1765,Q1765:AL1765)),0)</f>
        <v>6</v>
      </c>
      <c r="AO1765" s="7">
        <f>IF(R1765&gt;0,RANK(R1765,(N1765:P1765,Q1765:AL1765)),0)</f>
        <v>0</v>
      </c>
      <c r="AP1765" s="7">
        <f>IF(S1765&gt;0,RANK(S1765,(N1765:P1765,Q1765:AL1765)),0)</f>
        <v>4</v>
      </c>
      <c r="AQ1765" s="7">
        <f>IF(T1765&gt;0,RANK(T1765,(N1765:P1765,Q1765:AL1765)),0)</f>
        <v>0</v>
      </c>
      <c r="AR1765" s="2">
        <f t="shared" si="685"/>
        <v>1.0520778537611783E-3</v>
      </c>
      <c r="AS1765" s="2">
        <f t="shared" si="686"/>
        <v>0</v>
      </c>
      <c r="AT1765" s="2">
        <f t="shared" si="687"/>
        <v>1.5781167806417674E-3</v>
      </c>
      <c r="AU1765" s="2">
        <f t="shared" si="688"/>
        <v>0</v>
      </c>
      <c r="AW1765" t="s">
        <v>382</v>
      </c>
      <c r="AX1765" t="s">
        <v>440</v>
      </c>
      <c r="AY1765">
        <v>3</v>
      </c>
      <c r="BA1765" s="127">
        <v>31</v>
      </c>
      <c r="BB1765" s="130">
        <v>91</v>
      </c>
      <c r="BC1765" s="131">
        <f t="shared" si="668"/>
        <v>31091</v>
      </c>
      <c r="BE1765" s="7" t="s">
        <v>3271</v>
      </c>
    </row>
    <row r="1766" spans="1:57" hidden="1" outlineLevel="1" x14ac:dyDescent="0.2">
      <c r="A1766" t="s">
        <v>1041</v>
      </c>
      <c r="B1766" t="s">
        <v>440</v>
      </c>
      <c r="C1766" s="1">
        <f t="shared" si="680"/>
        <v>455</v>
      </c>
      <c r="D1766" s="7">
        <f>RANK(N1766,(N1766:P1766,Q1766:AL1766))</f>
        <v>3</v>
      </c>
      <c r="E1766" s="7">
        <f>RANK(O1766,(N1766:P1766,Q1766:AL1766))</f>
        <v>1</v>
      </c>
      <c r="F1766" s="7">
        <f>IF(P1766&gt;0,RANK(P1766,(N1766:P1766,Q1766:AL1766)),0)</f>
        <v>2</v>
      </c>
      <c r="G1766" s="1">
        <f t="shared" si="670"/>
        <v>181</v>
      </c>
      <c r="H1766" s="2">
        <f t="shared" si="671"/>
        <v>0.39780219780219778</v>
      </c>
      <c r="I1766" s="2"/>
      <c r="J1766" s="2">
        <f t="shared" si="681"/>
        <v>0.15384615384615385</v>
      </c>
      <c r="K1766" s="2">
        <f t="shared" si="682"/>
        <v>0.62197802197802199</v>
      </c>
      <c r="L1766" s="2">
        <f t="shared" si="683"/>
        <v>0.22417582417582418</v>
      </c>
      <c r="M1766" s="2">
        <f t="shared" si="684"/>
        <v>-2.7755575615628914E-17</v>
      </c>
      <c r="N1766" s="1">
        <v>70</v>
      </c>
      <c r="O1766" s="1">
        <v>283</v>
      </c>
      <c r="P1766" s="1">
        <v>102</v>
      </c>
      <c r="Q1766" s="1">
        <v>0</v>
      </c>
      <c r="S1766" s="1">
        <v>0</v>
      </c>
      <c r="AN1766" s="7">
        <f>IF(Q1766&gt;0,RANK(Q1766,(N1766:P1766,Q1766:AL1766)),0)</f>
        <v>0</v>
      </c>
      <c r="AO1766" s="7">
        <f>IF(R1766&gt;0,RANK(R1766,(N1766:P1766,Q1766:AL1766)),0)</f>
        <v>0</v>
      </c>
      <c r="AP1766" s="7">
        <f>IF(S1766&gt;0,RANK(S1766,(N1766:P1766,Q1766:AL1766)),0)</f>
        <v>0</v>
      </c>
      <c r="AQ1766" s="7">
        <f>IF(T1766&gt;0,RANK(T1766,(N1766:P1766,Q1766:AL1766)),0)</f>
        <v>0</v>
      </c>
      <c r="AR1766" s="2">
        <f t="shared" si="685"/>
        <v>0</v>
      </c>
      <c r="AS1766" s="2">
        <f t="shared" si="686"/>
        <v>0</v>
      </c>
      <c r="AT1766" s="2">
        <f t="shared" si="687"/>
        <v>0</v>
      </c>
      <c r="AU1766" s="2">
        <f t="shared" si="688"/>
        <v>0</v>
      </c>
      <c r="AW1766" t="s">
        <v>1041</v>
      </c>
      <c r="AX1766" t="s">
        <v>440</v>
      </c>
      <c r="AY1766">
        <v>3</v>
      </c>
      <c r="BA1766" s="127">
        <v>31</v>
      </c>
      <c r="BB1766" s="130">
        <v>93</v>
      </c>
      <c r="BC1766" s="131">
        <f t="shared" si="668"/>
        <v>31093</v>
      </c>
      <c r="BE1766" s="7" t="s">
        <v>3271</v>
      </c>
    </row>
    <row r="1767" spans="1:57" hidden="1" outlineLevel="1" x14ac:dyDescent="0.2">
      <c r="A1767" t="s">
        <v>460</v>
      </c>
      <c r="B1767" t="s">
        <v>440</v>
      </c>
      <c r="C1767" s="1">
        <f t="shared" si="680"/>
        <v>2870</v>
      </c>
      <c r="D1767" s="7">
        <f>RANK(N1767,(N1767:P1767,Q1767:AL1767))</f>
        <v>3</v>
      </c>
      <c r="E1767" s="7">
        <f>RANK(O1767,(N1767:P1767,Q1767:AL1767))</f>
        <v>1</v>
      </c>
      <c r="F1767" s="7">
        <f>IF(P1767&gt;0,RANK(P1767,(N1767:P1767,Q1767:AL1767)),0)</f>
        <v>2</v>
      </c>
      <c r="G1767" s="1">
        <f t="shared" si="670"/>
        <v>196</v>
      </c>
      <c r="H1767" s="2">
        <f t="shared" si="671"/>
        <v>6.8292682926829273E-2</v>
      </c>
      <c r="I1767" s="2"/>
      <c r="J1767" s="2">
        <f t="shared" si="681"/>
        <v>0.27108013937282233</v>
      </c>
      <c r="K1767" s="2">
        <f t="shared" si="682"/>
        <v>0.39651567944250871</v>
      </c>
      <c r="L1767" s="2">
        <f t="shared" si="683"/>
        <v>0.32822299651567943</v>
      </c>
      <c r="M1767" s="2">
        <f t="shared" si="684"/>
        <v>4.1811846689894794E-3</v>
      </c>
      <c r="N1767" s="1">
        <v>778</v>
      </c>
      <c r="O1767" s="1">
        <v>1138</v>
      </c>
      <c r="P1767" s="1">
        <v>942</v>
      </c>
      <c r="Q1767" s="1">
        <v>4</v>
      </c>
      <c r="S1767" s="1">
        <v>4</v>
      </c>
      <c r="U1767" s="1">
        <v>4</v>
      </c>
      <c r="AN1767" s="7">
        <f>IF(Q1767&gt;0,RANK(Q1767,(N1767:P1767,Q1767:AL1767)),0)</f>
        <v>4</v>
      </c>
      <c r="AO1767" s="7">
        <f>IF(R1767&gt;0,RANK(R1767,(N1767:P1767,Q1767:AL1767)),0)</f>
        <v>0</v>
      </c>
      <c r="AP1767" s="7">
        <f>IF(S1767&gt;0,RANK(S1767,(N1767:P1767,Q1767:AL1767)),0)</f>
        <v>4</v>
      </c>
      <c r="AQ1767" s="7">
        <f>IF(T1767&gt;0,RANK(T1767,(N1767:P1767,Q1767:AL1767)),0)</f>
        <v>0</v>
      </c>
      <c r="AR1767" s="2">
        <f t="shared" si="685"/>
        <v>1.3937282229965157E-3</v>
      </c>
      <c r="AS1767" s="2">
        <f t="shared" si="686"/>
        <v>0</v>
      </c>
      <c r="AT1767" s="2">
        <f t="shared" si="687"/>
        <v>1.3937282229965157E-3</v>
      </c>
      <c r="AU1767" s="2">
        <f t="shared" si="688"/>
        <v>0</v>
      </c>
      <c r="AW1767" t="s">
        <v>460</v>
      </c>
      <c r="AX1767" t="s">
        <v>440</v>
      </c>
      <c r="AY1767">
        <v>3</v>
      </c>
      <c r="BA1767" s="127">
        <v>31</v>
      </c>
      <c r="BB1767" s="130">
        <v>95</v>
      </c>
      <c r="BC1767" s="131">
        <f t="shared" si="668"/>
        <v>31095</v>
      </c>
      <c r="BE1767" s="7" t="s">
        <v>3271</v>
      </c>
    </row>
    <row r="1768" spans="1:57" hidden="1" outlineLevel="1" x14ac:dyDescent="0.2">
      <c r="A1768" t="s">
        <v>1500</v>
      </c>
      <c r="B1768" t="s">
        <v>440</v>
      </c>
      <c r="C1768" s="1">
        <f t="shared" si="680"/>
        <v>4491</v>
      </c>
      <c r="D1768" s="7">
        <f>RANK(N1768,(N1768:P1768,Q1768:AL1768))</f>
        <v>2</v>
      </c>
      <c r="E1768" s="7">
        <f>RANK(O1768,(N1768:P1768,Q1768:AL1768))</f>
        <v>1</v>
      </c>
      <c r="F1768" s="7">
        <f>IF(P1768&gt;0,RANK(P1768,(N1768:P1768,Q1768:AL1768)),0)</f>
        <v>3</v>
      </c>
      <c r="G1768" s="1">
        <f t="shared" si="670"/>
        <v>277</v>
      </c>
      <c r="H1768" s="2">
        <f t="shared" si="671"/>
        <v>6.1678913382320198E-2</v>
      </c>
      <c r="I1768" s="2"/>
      <c r="J1768" s="2">
        <f t="shared" si="681"/>
        <v>0.33533734134936538</v>
      </c>
      <c r="K1768" s="2">
        <f t="shared" si="682"/>
        <v>0.39701625473168561</v>
      </c>
      <c r="L1768" s="2">
        <f t="shared" si="683"/>
        <v>0.26207971498552662</v>
      </c>
      <c r="M1768" s="2">
        <f t="shared" si="684"/>
        <v>5.5666889334223257E-3</v>
      </c>
      <c r="N1768" s="1">
        <v>1506</v>
      </c>
      <c r="O1768" s="1">
        <v>1783</v>
      </c>
      <c r="P1768" s="1">
        <v>1177</v>
      </c>
      <c r="Q1768" s="1">
        <v>7</v>
      </c>
      <c r="S1768" s="1">
        <v>9</v>
      </c>
      <c r="U1768" s="1">
        <v>9</v>
      </c>
      <c r="AN1768" s="7">
        <f>IF(Q1768&gt;0,RANK(Q1768,(N1768:P1768,Q1768:AL1768)),0)</f>
        <v>6</v>
      </c>
      <c r="AO1768" s="7">
        <f>IF(R1768&gt;0,RANK(R1768,(N1768:P1768,Q1768:AL1768)),0)</f>
        <v>0</v>
      </c>
      <c r="AP1768" s="7">
        <f>IF(S1768&gt;0,RANK(S1768,(N1768:P1768,Q1768:AL1768)),0)</f>
        <v>4</v>
      </c>
      <c r="AQ1768" s="7">
        <f>IF(T1768&gt;0,RANK(T1768,(N1768:P1768,Q1768:AL1768)),0)</f>
        <v>0</v>
      </c>
      <c r="AR1768" s="2">
        <f t="shared" si="685"/>
        <v>1.5586729013582722E-3</v>
      </c>
      <c r="AS1768" s="2">
        <f t="shared" si="686"/>
        <v>0</v>
      </c>
      <c r="AT1768" s="2">
        <f t="shared" si="687"/>
        <v>2.004008016032064E-3</v>
      </c>
      <c r="AU1768" s="2">
        <f t="shared" si="688"/>
        <v>0</v>
      </c>
      <c r="AW1768" t="s">
        <v>1500</v>
      </c>
      <c r="AX1768" t="s">
        <v>440</v>
      </c>
      <c r="AY1768">
        <v>3</v>
      </c>
      <c r="BA1768" s="127">
        <v>31</v>
      </c>
      <c r="BB1768" s="130">
        <v>97</v>
      </c>
      <c r="BC1768" s="131">
        <f t="shared" si="668"/>
        <v>31097</v>
      </c>
      <c r="BE1768" s="7" t="s">
        <v>3271</v>
      </c>
    </row>
    <row r="1769" spans="1:57" hidden="1" outlineLevel="1" x14ac:dyDescent="0.2">
      <c r="A1769" t="s">
        <v>2636</v>
      </c>
      <c r="B1769" t="s">
        <v>440</v>
      </c>
      <c r="C1769" s="1">
        <f t="shared" si="680"/>
        <v>2360</v>
      </c>
      <c r="D1769" s="7">
        <f>RANK(N1769,(N1769:P1769,Q1769:AL1769))</f>
        <v>2</v>
      </c>
      <c r="E1769" s="7">
        <f>RANK(O1769,(N1769:P1769,Q1769:AL1769))</f>
        <v>1</v>
      </c>
      <c r="F1769" s="7">
        <f>IF(P1769&gt;0,RANK(P1769,(N1769:P1769,Q1769:AL1769)),0)</f>
        <v>3</v>
      </c>
      <c r="G1769" s="1">
        <f t="shared" si="670"/>
        <v>63</v>
      </c>
      <c r="H1769" s="2">
        <f t="shared" si="671"/>
        <v>2.6694915254237287E-2</v>
      </c>
      <c r="I1769" s="2"/>
      <c r="J1769" s="2">
        <f t="shared" si="681"/>
        <v>0.34830508474576272</v>
      </c>
      <c r="K1769" s="2">
        <f t="shared" si="682"/>
        <v>0.375</v>
      </c>
      <c r="L1769" s="2">
        <f t="shared" si="683"/>
        <v>0.27203389830508473</v>
      </c>
      <c r="M1769" s="2">
        <f t="shared" si="684"/>
        <v>4.6610169491525522E-3</v>
      </c>
      <c r="N1769" s="1">
        <v>822</v>
      </c>
      <c r="O1769" s="1">
        <v>885</v>
      </c>
      <c r="P1769" s="1">
        <v>642</v>
      </c>
      <c r="Q1769" s="1">
        <v>1</v>
      </c>
      <c r="S1769" s="1">
        <v>6</v>
      </c>
      <c r="U1769" s="1">
        <v>4</v>
      </c>
      <c r="AN1769" s="7">
        <f>IF(Q1769&gt;0,RANK(Q1769,(N1769:P1769,Q1769:AL1769)),0)</f>
        <v>6</v>
      </c>
      <c r="AO1769" s="7">
        <f>IF(R1769&gt;0,RANK(R1769,(N1769:P1769,Q1769:AL1769)),0)</f>
        <v>0</v>
      </c>
      <c r="AP1769" s="7">
        <f>IF(S1769&gt;0,RANK(S1769,(N1769:P1769,Q1769:AL1769)),0)</f>
        <v>4</v>
      </c>
      <c r="AQ1769" s="7">
        <f>IF(T1769&gt;0,RANK(T1769,(N1769:P1769,Q1769:AL1769)),0)</f>
        <v>0</v>
      </c>
      <c r="AR1769" s="2">
        <f t="shared" si="685"/>
        <v>4.2372881355932202E-4</v>
      </c>
      <c r="AS1769" s="2">
        <f t="shared" si="686"/>
        <v>0</v>
      </c>
      <c r="AT1769" s="2">
        <f t="shared" si="687"/>
        <v>2.542372881355932E-3</v>
      </c>
      <c r="AU1769" s="2">
        <f t="shared" si="688"/>
        <v>0</v>
      </c>
      <c r="AW1769" t="s">
        <v>2636</v>
      </c>
      <c r="AX1769" t="s">
        <v>440</v>
      </c>
      <c r="AY1769">
        <v>1</v>
      </c>
      <c r="BA1769" s="127">
        <v>31</v>
      </c>
      <c r="BB1769" s="130">
        <v>99</v>
      </c>
      <c r="BC1769" s="131">
        <f t="shared" si="668"/>
        <v>31099</v>
      </c>
      <c r="BE1769" s="7" t="s">
        <v>3271</v>
      </c>
    </row>
    <row r="1770" spans="1:57" hidden="1" outlineLevel="1" x14ac:dyDescent="0.2">
      <c r="A1770" t="s">
        <v>1042</v>
      </c>
      <c r="B1770" t="s">
        <v>440</v>
      </c>
      <c r="C1770" s="1">
        <f t="shared" si="680"/>
        <v>3269</v>
      </c>
      <c r="D1770" s="7">
        <f>RANK(N1770,(N1770:P1770,Q1770:AL1770))</f>
        <v>3</v>
      </c>
      <c r="E1770" s="7">
        <f>RANK(O1770,(N1770:P1770,Q1770:AL1770))</f>
        <v>1</v>
      </c>
      <c r="F1770" s="7">
        <f>IF(P1770&gt;0,RANK(P1770,(N1770:P1770,Q1770:AL1770)),0)</f>
        <v>2</v>
      </c>
      <c r="G1770" s="1">
        <f t="shared" si="670"/>
        <v>903</v>
      </c>
      <c r="H1770" s="2">
        <f t="shared" si="671"/>
        <v>0.27623126338329762</v>
      </c>
      <c r="I1770" s="2"/>
      <c r="J1770" s="2">
        <f t="shared" si="681"/>
        <v>0.19730804527378404</v>
      </c>
      <c r="K1770" s="2">
        <f t="shared" si="682"/>
        <v>0.53716732945855006</v>
      </c>
      <c r="L1770" s="2">
        <f t="shared" si="683"/>
        <v>0.26093606607525238</v>
      </c>
      <c r="M1770" s="2">
        <f t="shared" si="684"/>
        <v>4.5885591924134661E-3</v>
      </c>
      <c r="N1770" s="1">
        <v>645</v>
      </c>
      <c r="O1770" s="1">
        <v>1756</v>
      </c>
      <c r="P1770" s="1">
        <v>853</v>
      </c>
      <c r="Q1770" s="1">
        <v>7</v>
      </c>
      <c r="S1770" s="1">
        <v>5</v>
      </c>
      <c r="U1770" s="1">
        <v>3</v>
      </c>
      <c r="AN1770" s="7">
        <f>IF(Q1770&gt;0,RANK(Q1770,(N1770:P1770,Q1770:AL1770)),0)</f>
        <v>4</v>
      </c>
      <c r="AO1770" s="7">
        <f>IF(R1770&gt;0,RANK(R1770,(N1770:P1770,Q1770:AL1770)),0)</f>
        <v>0</v>
      </c>
      <c r="AP1770" s="7">
        <f>IF(S1770&gt;0,RANK(S1770,(N1770:P1770,Q1770:AL1770)),0)</f>
        <v>5</v>
      </c>
      <c r="AQ1770" s="7">
        <f>IF(T1770&gt;0,RANK(T1770,(N1770:P1770,Q1770:AL1770)),0)</f>
        <v>0</v>
      </c>
      <c r="AR1770" s="2">
        <f t="shared" si="685"/>
        <v>2.1413276231263384E-3</v>
      </c>
      <c r="AS1770" s="2">
        <f t="shared" si="686"/>
        <v>0</v>
      </c>
      <c r="AT1770" s="2">
        <f t="shared" si="687"/>
        <v>1.5295197308045274E-3</v>
      </c>
      <c r="AU1770" s="2">
        <f t="shared" si="688"/>
        <v>0</v>
      </c>
      <c r="AW1770" t="s">
        <v>1042</v>
      </c>
      <c r="AX1770" t="s">
        <v>440</v>
      </c>
      <c r="AY1770">
        <v>3</v>
      </c>
      <c r="BA1770" s="127">
        <v>31</v>
      </c>
      <c r="BB1770" s="130">
        <v>101</v>
      </c>
      <c r="BC1770" s="131">
        <f t="shared" si="668"/>
        <v>31101</v>
      </c>
      <c r="BE1770" s="7" t="s">
        <v>3271</v>
      </c>
    </row>
    <row r="1771" spans="1:57" hidden="1" outlineLevel="1" x14ac:dyDescent="0.2">
      <c r="A1771" t="s">
        <v>1035</v>
      </c>
      <c r="B1771" t="s">
        <v>440</v>
      </c>
      <c r="C1771" s="1">
        <f t="shared" si="680"/>
        <v>3969</v>
      </c>
      <c r="D1771" s="7">
        <f>RANK(N1771,(N1771:P1771,Q1771:AL1771))</f>
        <v>3</v>
      </c>
      <c r="E1771" s="7">
        <f>RANK(O1771,(N1771:P1771,Q1771:AL1771))</f>
        <v>1</v>
      </c>
      <c r="F1771" s="7">
        <f>IF(P1771&gt;0,RANK(P1771,(N1771:P1771,Q1771:AL1771)),0)</f>
        <v>2</v>
      </c>
      <c r="G1771" s="1">
        <f t="shared" si="670"/>
        <v>888</v>
      </c>
      <c r="H1771" s="2">
        <f t="shared" si="671"/>
        <v>0.2237339380196523</v>
      </c>
      <c r="I1771" s="2"/>
      <c r="J1771" s="2">
        <f t="shared" si="681"/>
        <v>0.18644494834971026</v>
      </c>
      <c r="K1771" s="2">
        <f t="shared" si="682"/>
        <v>0.51650289745527844</v>
      </c>
      <c r="L1771" s="2">
        <f t="shared" si="683"/>
        <v>0.29276895943562609</v>
      </c>
      <c r="M1771" s="2">
        <f t="shared" si="684"/>
        <v>4.2831947593852115E-3</v>
      </c>
      <c r="N1771" s="1">
        <v>740</v>
      </c>
      <c r="O1771" s="1">
        <v>2050</v>
      </c>
      <c r="P1771" s="1">
        <v>1162</v>
      </c>
      <c r="Q1771" s="1">
        <v>9</v>
      </c>
      <c r="S1771" s="1">
        <v>4</v>
      </c>
      <c r="U1771" s="1">
        <v>4</v>
      </c>
      <c r="AN1771" s="7">
        <f>IF(Q1771&gt;0,RANK(Q1771,(N1771:P1771,Q1771:AL1771)),0)</f>
        <v>4</v>
      </c>
      <c r="AO1771" s="7">
        <f>IF(R1771&gt;0,RANK(R1771,(N1771:P1771,Q1771:AL1771)),0)</f>
        <v>0</v>
      </c>
      <c r="AP1771" s="7">
        <f>IF(S1771&gt;0,RANK(S1771,(N1771:P1771,Q1771:AL1771)),0)</f>
        <v>5</v>
      </c>
      <c r="AQ1771" s="7">
        <f>IF(T1771&gt;0,RANK(T1771,(N1771:P1771,Q1771:AL1771)),0)</f>
        <v>0</v>
      </c>
      <c r="AR1771" s="2">
        <f t="shared" si="685"/>
        <v>2.2675736961451248E-3</v>
      </c>
      <c r="AS1771" s="2">
        <f t="shared" si="686"/>
        <v>0</v>
      </c>
      <c r="AT1771" s="2">
        <f t="shared" si="687"/>
        <v>1.0078105316200555E-3</v>
      </c>
      <c r="AU1771" s="2">
        <f t="shared" si="688"/>
        <v>0</v>
      </c>
      <c r="AW1771" t="s">
        <v>1035</v>
      </c>
      <c r="AX1771" t="s">
        <v>440</v>
      </c>
      <c r="AY1771">
        <v>3</v>
      </c>
      <c r="BA1771" s="127">
        <v>31</v>
      </c>
      <c r="BB1771" s="130">
        <v>103</v>
      </c>
      <c r="BC1771" s="131">
        <f t="shared" si="668"/>
        <v>31103</v>
      </c>
      <c r="BE1771" s="7" t="s">
        <v>3271</v>
      </c>
    </row>
    <row r="1772" spans="1:57" hidden="1" outlineLevel="1" x14ac:dyDescent="0.2">
      <c r="A1772" t="s">
        <v>620</v>
      </c>
      <c r="B1772" t="s">
        <v>440</v>
      </c>
      <c r="C1772" s="1">
        <f t="shared" si="680"/>
        <v>631</v>
      </c>
      <c r="D1772" s="7">
        <f>RANK(N1772,(N1772:P1772,Q1772:AL1772))</f>
        <v>3</v>
      </c>
      <c r="E1772" s="7">
        <f>RANK(O1772,(N1772:P1772,Q1772:AL1772))</f>
        <v>1</v>
      </c>
      <c r="F1772" s="7">
        <f>IF(P1772&gt;0,RANK(P1772,(N1772:P1772,Q1772:AL1772)),0)</f>
        <v>2</v>
      </c>
      <c r="G1772" s="1">
        <f t="shared" si="670"/>
        <v>210</v>
      </c>
      <c r="H1772" s="2">
        <f t="shared" si="671"/>
        <v>0.3328050713153724</v>
      </c>
      <c r="I1772" s="2"/>
      <c r="J1772" s="2">
        <f t="shared" si="681"/>
        <v>0.1664025356576862</v>
      </c>
      <c r="K1772" s="2">
        <f t="shared" si="682"/>
        <v>0.58320126782884307</v>
      </c>
      <c r="L1772" s="2">
        <f t="shared" si="683"/>
        <v>0.25039619651347067</v>
      </c>
      <c r="M1772" s="2">
        <f t="shared" si="684"/>
        <v>1.1102230246251565E-16</v>
      </c>
      <c r="N1772" s="1">
        <v>105</v>
      </c>
      <c r="O1772" s="1">
        <v>368</v>
      </c>
      <c r="P1772" s="1">
        <v>158</v>
      </c>
      <c r="Q1772" s="1">
        <v>0</v>
      </c>
      <c r="S1772" s="1">
        <v>0</v>
      </c>
      <c r="AN1772" s="7">
        <f>IF(Q1772&gt;0,RANK(Q1772,(N1772:P1772,Q1772:AL1772)),0)</f>
        <v>0</v>
      </c>
      <c r="AO1772" s="7">
        <f>IF(R1772&gt;0,RANK(R1772,(N1772:P1772,Q1772:AL1772)),0)</f>
        <v>0</v>
      </c>
      <c r="AP1772" s="7">
        <f>IF(S1772&gt;0,RANK(S1772,(N1772:P1772,Q1772:AL1772)),0)</f>
        <v>0</v>
      </c>
      <c r="AQ1772" s="7">
        <f>IF(T1772&gt;0,RANK(T1772,(N1772:P1772,Q1772:AL1772)),0)</f>
        <v>0</v>
      </c>
      <c r="AR1772" s="2">
        <f t="shared" si="685"/>
        <v>0</v>
      </c>
      <c r="AS1772" s="2">
        <f t="shared" si="686"/>
        <v>0</v>
      </c>
      <c r="AT1772" s="2">
        <f t="shared" si="687"/>
        <v>0</v>
      </c>
      <c r="AU1772" s="2">
        <f t="shared" si="688"/>
        <v>0</v>
      </c>
      <c r="AW1772" t="s">
        <v>620</v>
      </c>
      <c r="AX1772" t="s">
        <v>440</v>
      </c>
      <c r="AY1772">
        <v>3</v>
      </c>
      <c r="BA1772" s="127">
        <v>31</v>
      </c>
      <c r="BB1772" s="130">
        <v>105</v>
      </c>
      <c r="BC1772" s="131">
        <f t="shared" si="668"/>
        <v>31105</v>
      </c>
      <c r="BE1772" s="7" t="s">
        <v>3271</v>
      </c>
    </row>
    <row r="1773" spans="1:57" hidden="1" outlineLevel="1" x14ac:dyDescent="0.2">
      <c r="A1773" t="s">
        <v>621</v>
      </c>
      <c r="B1773" t="s">
        <v>440</v>
      </c>
      <c r="C1773" s="1">
        <f t="shared" si="680"/>
        <v>1789</v>
      </c>
      <c r="D1773" s="7">
        <f>RANK(N1773,(N1773:P1773,Q1773:AL1773))</f>
        <v>3</v>
      </c>
      <c r="E1773" s="7">
        <f>RANK(O1773,(N1773:P1773,Q1773:AL1773))</f>
        <v>1</v>
      </c>
      <c r="F1773" s="7">
        <f>IF(P1773&gt;0,RANK(P1773,(N1773:P1773,Q1773:AL1773)),0)</f>
        <v>2</v>
      </c>
      <c r="G1773" s="1">
        <f t="shared" si="670"/>
        <v>490</v>
      </c>
      <c r="H1773" s="2">
        <f t="shared" si="671"/>
        <v>0.27389603130240359</v>
      </c>
      <c r="I1773" s="2"/>
      <c r="J1773" s="2">
        <f t="shared" si="681"/>
        <v>0.22806036892118503</v>
      </c>
      <c r="K1773" s="2">
        <f t="shared" si="682"/>
        <v>0.52040245947456676</v>
      </c>
      <c r="L1773" s="2">
        <f t="shared" si="683"/>
        <v>0.24650642817216323</v>
      </c>
      <c r="M1773" s="2">
        <f t="shared" si="684"/>
        <v>5.0307434320849276E-3</v>
      </c>
      <c r="N1773" s="1">
        <v>408</v>
      </c>
      <c r="O1773" s="1">
        <v>931</v>
      </c>
      <c r="P1773" s="1">
        <v>441</v>
      </c>
      <c r="Q1773" s="1">
        <v>3</v>
      </c>
      <c r="S1773" s="1">
        <v>0</v>
      </c>
      <c r="U1773" s="1">
        <v>6</v>
      </c>
      <c r="AN1773" s="7">
        <f>IF(Q1773&gt;0,RANK(Q1773,(N1773:P1773,Q1773:AL1773)),0)</f>
        <v>5</v>
      </c>
      <c r="AO1773" s="7">
        <f>IF(R1773&gt;0,RANK(R1773,(N1773:P1773,Q1773:AL1773)),0)</f>
        <v>0</v>
      </c>
      <c r="AP1773" s="7">
        <f>IF(S1773&gt;0,RANK(S1773,(N1773:P1773,Q1773:AL1773)),0)</f>
        <v>0</v>
      </c>
      <c r="AQ1773" s="7">
        <f>IF(T1773&gt;0,RANK(T1773,(N1773:P1773,Q1773:AL1773)),0)</f>
        <v>0</v>
      </c>
      <c r="AR1773" s="2">
        <f t="shared" si="685"/>
        <v>1.6769144773616546E-3</v>
      </c>
      <c r="AS1773" s="2">
        <f t="shared" si="686"/>
        <v>0</v>
      </c>
      <c r="AT1773" s="2">
        <f t="shared" si="687"/>
        <v>0</v>
      </c>
      <c r="AU1773" s="2">
        <f t="shared" si="688"/>
        <v>0</v>
      </c>
      <c r="AW1773" t="s">
        <v>621</v>
      </c>
      <c r="AX1773" t="s">
        <v>440</v>
      </c>
      <c r="AY1773">
        <v>3</v>
      </c>
      <c r="BA1773" s="127">
        <v>31</v>
      </c>
      <c r="BB1773" s="130">
        <v>107</v>
      </c>
      <c r="BC1773" s="131">
        <f t="shared" si="668"/>
        <v>31107</v>
      </c>
      <c r="BE1773" s="7" t="s">
        <v>3271</v>
      </c>
    </row>
    <row r="1774" spans="1:57" hidden="1" outlineLevel="1" x14ac:dyDescent="0.2">
      <c r="A1774" t="s">
        <v>857</v>
      </c>
      <c r="B1774" t="s">
        <v>440</v>
      </c>
      <c r="C1774" s="1">
        <f t="shared" si="680"/>
        <v>4264</v>
      </c>
      <c r="D1774" s="7">
        <f>RANK(N1774,(N1774:P1774,Q1774:AL1774))</f>
        <v>3</v>
      </c>
      <c r="E1774" s="7">
        <f>RANK(O1774,(N1774:P1774,Q1774:AL1774))</f>
        <v>1</v>
      </c>
      <c r="F1774" s="7">
        <f>IF(P1774&gt;0,RANK(P1774,(N1774:P1774,Q1774:AL1774)),0)</f>
        <v>2</v>
      </c>
      <c r="G1774" s="1">
        <f t="shared" si="670"/>
        <v>947</v>
      </c>
      <c r="H1774" s="2">
        <f t="shared" si="671"/>
        <v>0.22209193245778611</v>
      </c>
      <c r="I1774" s="2"/>
      <c r="J1774" s="2">
        <f t="shared" si="681"/>
        <v>0.22701688555347091</v>
      </c>
      <c r="K1774" s="2">
        <f t="shared" si="682"/>
        <v>0.49554409005628519</v>
      </c>
      <c r="L1774" s="2">
        <f t="shared" si="683"/>
        <v>0.27345215759849906</v>
      </c>
      <c r="M1774" s="2">
        <f t="shared" si="684"/>
        <v>3.9868667917448697E-3</v>
      </c>
      <c r="N1774" s="1">
        <v>968</v>
      </c>
      <c r="O1774" s="1">
        <v>2113</v>
      </c>
      <c r="P1774" s="1">
        <v>1166</v>
      </c>
      <c r="Q1774" s="1">
        <v>9</v>
      </c>
      <c r="S1774" s="1">
        <v>3</v>
      </c>
      <c r="U1774" s="1">
        <v>5</v>
      </c>
      <c r="AN1774" s="7">
        <f>IF(Q1774&gt;0,RANK(Q1774,(N1774:P1774,Q1774:AL1774)),0)</f>
        <v>4</v>
      </c>
      <c r="AO1774" s="7">
        <f>IF(R1774&gt;0,RANK(R1774,(N1774:P1774,Q1774:AL1774)),0)</f>
        <v>0</v>
      </c>
      <c r="AP1774" s="7">
        <f>IF(S1774&gt;0,RANK(S1774,(N1774:P1774,Q1774:AL1774)),0)</f>
        <v>6</v>
      </c>
      <c r="AQ1774" s="7">
        <f>IF(T1774&gt;0,RANK(T1774,(N1774:P1774,Q1774:AL1774)),0)</f>
        <v>0</v>
      </c>
      <c r="AR1774" s="2">
        <f t="shared" si="685"/>
        <v>2.1106941838649157E-3</v>
      </c>
      <c r="AS1774" s="2">
        <f t="shared" si="686"/>
        <v>0</v>
      </c>
      <c r="AT1774" s="2">
        <f t="shared" si="687"/>
        <v>7.0356472795497186E-4</v>
      </c>
      <c r="AU1774" s="2">
        <f t="shared" si="688"/>
        <v>0</v>
      </c>
      <c r="AW1774" t="s">
        <v>857</v>
      </c>
      <c r="AX1774" t="s">
        <v>440</v>
      </c>
      <c r="AY1774">
        <v>3</v>
      </c>
      <c r="BA1774" s="127">
        <v>31</v>
      </c>
      <c r="BB1774" s="130">
        <v>109</v>
      </c>
      <c r="BC1774" s="131">
        <f t="shared" si="668"/>
        <v>31109</v>
      </c>
      <c r="BE1774" s="7" t="s">
        <v>3271</v>
      </c>
    </row>
    <row r="1775" spans="1:57" hidden="1" outlineLevel="1" x14ac:dyDescent="0.2">
      <c r="A1775" t="s">
        <v>622</v>
      </c>
      <c r="B1775" t="s">
        <v>440</v>
      </c>
      <c r="C1775" s="1">
        <f t="shared" si="680"/>
        <v>105399</v>
      </c>
      <c r="D1775" s="7">
        <f>RANK(N1775,(N1775:P1775,Q1775:AL1775))</f>
        <v>2</v>
      </c>
      <c r="E1775" s="7">
        <f>RANK(O1775,(N1775:P1775,Q1775:AL1775))</f>
        <v>1</v>
      </c>
      <c r="F1775" s="7">
        <f>IF(P1775&gt;0,RANK(P1775,(N1775:P1775,Q1775:AL1775)),0)</f>
        <v>3</v>
      </c>
      <c r="G1775" s="1">
        <f t="shared" si="670"/>
        <v>188</v>
      </c>
      <c r="H1775" s="2">
        <f t="shared" si="671"/>
        <v>1.7836981375534873E-3</v>
      </c>
      <c r="I1775" s="2"/>
      <c r="J1775" s="2">
        <f t="shared" si="681"/>
        <v>0.39281207601590146</v>
      </c>
      <c r="K1775" s="2">
        <f t="shared" si="682"/>
        <v>0.39459577415345498</v>
      </c>
      <c r="L1775" s="2">
        <f t="shared" si="683"/>
        <v>0.20826573307147125</v>
      </c>
      <c r="M1775" s="2">
        <f t="shared" si="684"/>
        <v>4.3264167591722524E-3</v>
      </c>
      <c r="N1775" s="1">
        <v>41402</v>
      </c>
      <c r="O1775" s="1">
        <v>41590</v>
      </c>
      <c r="P1775" s="1">
        <v>21951</v>
      </c>
      <c r="Q1775" s="1">
        <v>204</v>
      </c>
      <c r="S1775" s="1">
        <v>161</v>
      </c>
      <c r="U1775" s="1">
        <v>91</v>
      </c>
      <c r="AN1775" s="7">
        <f>IF(Q1775&gt;0,RANK(Q1775,(N1775:P1775,Q1775:AL1775)),0)</f>
        <v>4</v>
      </c>
      <c r="AO1775" s="7">
        <f>IF(R1775&gt;0,RANK(R1775,(N1775:P1775,Q1775:AL1775)),0)</f>
        <v>0</v>
      </c>
      <c r="AP1775" s="7">
        <f>IF(S1775&gt;0,RANK(S1775,(N1775:P1775,Q1775:AL1775)),0)</f>
        <v>5</v>
      </c>
      <c r="AQ1775" s="7">
        <f>IF(T1775&gt;0,RANK(T1775,(N1775:P1775,Q1775:AL1775)),0)</f>
        <v>0</v>
      </c>
      <c r="AR1775" s="2">
        <f t="shared" si="685"/>
        <v>1.93550223436655E-3</v>
      </c>
      <c r="AS1775" s="2">
        <f t="shared" si="686"/>
        <v>0</v>
      </c>
      <c r="AT1775" s="2">
        <f t="shared" si="687"/>
        <v>1.5275287241814438E-3</v>
      </c>
      <c r="AU1775" s="2">
        <f t="shared" si="688"/>
        <v>0</v>
      </c>
      <c r="AW1775" t="s">
        <v>622</v>
      </c>
      <c r="AX1775" t="s">
        <v>440</v>
      </c>
      <c r="AY1775">
        <v>1</v>
      </c>
      <c r="BA1775" s="127">
        <v>31</v>
      </c>
      <c r="BB1775" s="130">
        <v>111</v>
      </c>
      <c r="BC1775" s="131">
        <f t="shared" si="668"/>
        <v>31111</v>
      </c>
      <c r="BE1775" s="7" t="s">
        <v>3271</v>
      </c>
    </row>
    <row r="1776" spans="1:57" hidden="1" outlineLevel="1" x14ac:dyDescent="0.2">
      <c r="A1776" t="s">
        <v>1204</v>
      </c>
      <c r="B1776" t="s">
        <v>440</v>
      </c>
      <c r="C1776" s="1">
        <f t="shared" si="680"/>
        <v>15661</v>
      </c>
      <c r="D1776" s="7">
        <f>RANK(N1776,(N1776:P1776,Q1776:AL1776))</f>
        <v>2</v>
      </c>
      <c r="E1776" s="7">
        <f>RANK(O1776,(N1776:P1776,Q1776:AL1776))</f>
        <v>1</v>
      </c>
      <c r="F1776" s="7">
        <f>IF(P1776&gt;0,RANK(P1776,(N1776:P1776,Q1776:AL1776)),0)</f>
        <v>3</v>
      </c>
      <c r="G1776" s="1">
        <f t="shared" si="670"/>
        <v>1896</v>
      </c>
      <c r="H1776" s="2">
        <f t="shared" si="671"/>
        <v>0.12106506608773386</v>
      </c>
      <c r="I1776" s="2"/>
      <c r="J1776" s="2">
        <f t="shared" si="681"/>
        <v>0.32935317029563888</v>
      </c>
      <c r="K1776" s="2">
        <f t="shared" si="682"/>
        <v>0.45041823638337269</v>
      </c>
      <c r="L1776" s="2">
        <f t="shared" si="683"/>
        <v>0.21748291935380881</v>
      </c>
      <c r="M1776" s="2">
        <f t="shared" si="684"/>
        <v>2.7456739671795627E-3</v>
      </c>
      <c r="N1776" s="1">
        <v>5158</v>
      </c>
      <c r="O1776" s="1">
        <v>7054</v>
      </c>
      <c r="P1776" s="1">
        <v>3406</v>
      </c>
      <c r="Q1776" s="1">
        <v>13</v>
      </c>
      <c r="S1776" s="1">
        <v>18</v>
      </c>
      <c r="U1776" s="1">
        <v>12</v>
      </c>
      <c r="AN1776" s="7">
        <f>IF(Q1776&gt;0,RANK(Q1776,(N1776:P1776,Q1776:AL1776)),0)</f>
        <v>5</v>
      </c>
      <c r="AO1776" s="7">
        <f>IF(R1776&gt;0,RANK(R1776,(N1776:P1776,Q1776:AL1776)),0)</f>
        <v>0</v>
      </c>
      <c r="AP1776" s="7">
        <f>IF(S1776&gt;0,RANK(S1776,(N1776:P1776,Q1776:AL1776)),0)</f>
        <v>4</v>
      </c>
      <c r="AQ1776" s="7">
        <f>IF(T1776&gt;0,RANK(T1776,(N1776:P1776,Q1776:AL1776)),0)</f>
        <v>0</v>
      </c>
      <c r="AR1776" s="2">
        <f t="shared" si="685"/>
        <v>8.3008747844965204E-4</v>
      </c>
      <c r="AS1776" s="2">
        <f t="shared" si="686"/>
        <v>0</v>
      </c>
      <c r="AT1776" s="2">
        <f t="shared" si="687"/>
        <v>1.1493518932379797E-3</v>
      </c>
      <c r="AU1776" s="2">
        <f t="shared" si="688"/>
        <v>0</v>
      </c>
      <c r="AW1776" t="s">
        <v>1204</v>
      </c>
      <c r="AX1776" t="s">
        <v>440</v>
      </c>
      <c r="AY1776">
        <v>3</v>
      </c>
      <c r="BA1776" s="127">
        <v>31</v>
      </c>
      <c r="BB1776" s="130">
        <v>113</v>
      </c>
      <c r="BC1776" s="131">
        <f t="shared" si="668"/>
        <v>31113</v>
      </c>
      <c r="BE1776" s="7" t="s">
        <v>3271</v>
      </c>
    </row>
    <row r="1777" spans="1:57" hidden="1" outlineLevel="1" x14ac:dyDescent="0.2">
      <c r="A1777" t="s">
        <v>682</v>
      </c>
      <c r="B1777" t="s">
        <v>440</v>
      </c>
      <c r="C1777" s="1">
        <f t="shared" si="680"/>
        <v>451</v>
      </c>
      <c r="D1777" s="7">
        <f>RANK(N1777,(N1777:P1777,Q1777:AL1777))</f>
        <v>3</v>
      </c>
      <c r="E1777" s="7">
        <f>RANK(O1777,(N1777:P1777,Q1777:AL1777))</f>
        <v>1</v>
      </c>
      <c r="F1777" s="7">
        <f>IF(P1777&gt;0,RANK(P1777,(N1777:P1777,Q1777:AL1777)),0)</f>
        <v>2</v>
      </c>
      <c r="G1777" s="1">
        <f t="shared" si="670"/>
        <v>173</v>
      </c>
      <c r="H1777" s="2">
        <f t="shared" si="671"/>
        <v>0.38359201773835921</v>
      </c>
      <c r="I1777" s="2"/>
      <c r="J1777" s="2">
        <f t="shared" si="681"/>
        <v>0.17738359201773837</v>
      </c>
      <c r="K1777" s="2">
        <f t="shared" si="682"/>
        <v>0.60088691796008864</v>
      </c>
      <c r="L1777" s="2">
        <f t="shared" si="683"/>
        <v>0.21729490022172948</v>
      </c>
      <c r="M1777" s="2">
        <f t="shared" si="684"/>
        <v>4.4345898004435336E-3</v>
      </c>
      <c r="N1777" s="1">
        <v>80</v>
      </c>
      <c r="O1777" s="1">
        <v>271</v>
      </c>
      <c r="P1777" s="1">
        <v>98</v>
      </c>
      <c r="Q1777" s="1">
        <v>1</v>
      </c>
      <c r="S1777" s="1">
        <v>0</v>
      </c>
      <c r="U1777" s="1">
        <v>1</v>
      </c>
      <c r="AN1777" s="7">
        <f>IF(Q1777&gt;0,RANK(Q1777,(N1777:P1777,Q1777:AL1777)),0)</f>
        <v>4</v>
      </c>
      <c r="AO1777" s="7">
        <f>IF(R1777&gt;0,RANK(R1777,(N1777:P1777,Q1777:AL1777)),0)</f>
        <v>0</v>
      </c>
      <c r="AP1777" s="7">
        <f>IF(S1777&gt;0,RANK(S1777,(N1777:P1777,Q1777:AL1777)),0)</f>
        <v>0</v>
      </c>
      <c r="AQ1777" s="7">
        <f>IF(T1777&gt;0,RANK(T1777,(N1777:P1777,Q1777:AL1777)),0)</f>
        <v>0</v>
      </c>
      <c r="AR1777" s="2">
        <f t="shared" si="685"/>
        <v>2.2172949002217295E-3</v>
      </c>
      <c r="AS1777" s="2">
        <f t="shared" si="686"/>
        <v>0</v>
      </c>
      <c r="AT1777" s="2">
        <f t="shared" si="687"/>
        <v>0</v>
      </c>
      <c r="AU1777" s="2">
        <f t="shared" si="688"/>
        <v>0</v>
      </c>
      <c r="AW1777" t="s">
        <v>682</v>
      </c>
      <c r="AX1777" t="s">
        <v>440</v>
      </c>
      <c r="AY1777">
        <v>3</v>
      </c>
      <c r="BA1777" s="127">
        <v>31</v>
      </c>
      <c r="BB1777" s="130">
        <v>115</v>
      </c>
      <c r="BC1777" s="131">
        <f t="shared" si="668"/>
        <v>31115</v>
      </c>
      <c r="BE1777" s="7" t="s">
        <v>3271</v>
      </c>
    </row>
    <row r="1778" spans="1:57" hidden="1" outlineLevel="1" x14ac:dyDescent="0.2">
      <c r="A1778" t="s">
        <v>623</v>
      </c>
      <c r="B1778" t="s">
        <v>440</v>
      </c>
      <c r="C1778" s="1">
        <f t="shared" si="680"/>
        <v>392</v>
      </c>
      <c r="D1778" s="7">
        <f>RANK(N1778,(N1778:P1778,Q1778:AL1778))</f>
        <v>3</v>
      </c>
      <c r="E1778" s="7">
        <f>RANK(O1778,(N1778:P1778,Q1778:AL1778))</f>
        <v>1</v>
      </c>
      <c r="F1778" s="7">
        <f>IF(P1778&gt;0,RANK(P1778,(N1778:P1778,Q1778:AL1778)),0)</f>
        <v>2</v>
      </c>
      <c r="G1778" s="1">
        <f t="shared" si="670"/>
        <v>137</v>
      </c>
      <c r="H1778" s="2">
        <f t="shared" si="671"/>
        <v>0.34948979591836737</v>
      </c>
      <c r="I1778" s="2"/>
      <c r="J1778" s="2">
        <f t="shared" si="681"/>
        <v>0.15051020408163265</v>
      </c>
      <c r="K1778" s="2">
        <f t="shared" si="682"/>
        <v>0.59693877551020413</v>
      </c>
      <c r="L1778" s="2">
        <f t="shared" si="683"/>
        <v>0.24744897959183673</v>
      </c>
      <c r="M1778" s="2">
        <f t="shared" si="684"/>
        <v>5.1020408163265085E-3</v>
      </c>
      <c r="N1778" s="1">
        <v>59</v>
      </c>
      <c r="O1778" s="1">
        <v>234</v>
      </c>
      <c r="P1778" s="1">
        <v>97</v>
      </c>
      <c r="Q1778" s="1">
        <v>0</v>
      </c>
      <c r="S1778" s="1">
        <v>1</v>
      </c>
      <c r="U1778" s="1">
        <v>1</v>
      </c>
      <c r="AN1778" s="7">
        <f>IF(Q1778&gt;0,RANK(Q1778,(N1778:P1778,Q1778:AL1778)),0)</f>
        <v>0</v>
      </c>
      <c r="AO1778" s="7">
        <f>IF(R1778&gt;0,RANK(R1778,(N1778:P1778,Q1778:AL1778)),0)</f>
        <v>0</v>
      </c>
      <c r="AP1778" s="7">
        <f>IF(S1778&gt;0,RANK(S1778,(N1778:P1778,Q1778:AL1778)),0)</f>
        <v>4</v>
      </c>
      <c r="AQ1778" s="7">
        <f>IF(T1778&gt;0,RANK(T1778,(N1778:P1778,Q1778:AL1778)),0)</f>
        <v>0</v>
      </c>
      <c r="AR1778" s="2">
        <f t="shared" si="685"/>
        <v>0</v>
      </c>
      <c r="AS1778" s="2">
        <f t="shared" si="686"/>
        <v>0</v>
      </c>
      <c r="AT1778" s="2">
        <f t="shared" si="687"/>
        <v>2.5510204081632651E-3</v>
      </c>
      <c r="AU1778" s="2">
        <f t="shared" si="688"/>
        <v>0</v>
      </c>
      <c r="AW1778" t="s">
        <v>623</v>
      </c>
      <c r="AX1778" t="s">
        <v>440</v>
      </c>
      <c r="AY1778">
        <v>3</v>
      </c>
      <c r="BA1778" s="127">
        <v>31</v>
      </c>
      <c r="BB1778" s="130">
        <v>117</v>
      </c>
      <c r="BC1778" s="131">
        <f t="shared" si="668"/>
        <v>31117</v>
      </c>
      <c r="BE1778" s="7" t="s">
        <v>3271</v>
      </c>
    </row>
    <row r="1779" spans="1:57" hidden="1" outlineLevel="1" x14ac:dyDescent="0.2">
      <c r="A1779" t="s">
        <v>1366</v>
      </c>
      <c r="B1779" t="s">
        <v>440</v>
      </c>
      <c r="C1779" s="1">
        <f t="shared" si="680"/>
        <v>329</v>
      </c>
      <c r="D1779" s="7">
        <f>RANK(N1779,(N1779:P1779,Q1779:AL1779))</f>
        <v>3</v>
      </c>
      <c r="E1779" s="7">
        <f>RANK(O1779,(N1779:P1779,Q1779:AL1779))</f>
        <v>1</v>
      </c>
      <c r="F1779" s="7">
        <f>IF(P1779&gt;0,RANK(P1779,(N1779:P1779,Q1779:AL1779)),0)</f>
        <v>2</v>
      </c>
      <c r="G1779" s="1">
        <f t="shared" si="670"/>
        <v>155</v>
      </c>
      <c r="H1779" s="2">
        <f t="shared" si="671"/>
        <v>0.47112462006079026</v>
      </c>
      <c r="I1779" s="2"/>
      <c r="J1779" s="2">
        <f t="shared" si="681"/>
        <v>0.14893617021276595</v>
      </c>
      <c r="K1779" s="2">
        <f t="shared" si="682"/>
        <v>0.65957446808510634</v>
      </c>
      <c r="L1779" s="2">
        <f t="shared" si="683"/>
        <v>0.18844984802431611</v>
      </c>
      <c r="M1779" s="2">
        <f t="shared" si="684"/>
        <v>3.0395136778116061E-3</v>
      </c>
      <c r="N1779" s="1">
        <v>49</v>
      </c>
      <c r="O1779" s="1">
        <v>217</v>
      </c>
      <c r="P1779" s="1">
        <v>62</v>
      </c>
      <c r="Q1779" s="1">
        <v>0</v>
      </c>
      <c r="S1779" s="1">
        <v>1</v>
      </c>
      <c r="AN1779" s="7">
        <f>IF(Q1779&gt;0,RANK(Q1779,(N1779:P1779,Q1779:AL1779)),0)</f>
        <v>0</v>
      </c>
      <c r="AO1779" s="7">
        <f>IF(R1779&gt;0,RANK(R1779,(N1779:P1779,Q1779:AL1779)),0)</f>
        <v>0</v>
      </c>
      <c r="AP1779" s="7">
        <f>IF(S1779&gt;0,RANK(S1779,(N1779:P1779,Q1779:AL1779)),0)</f>
        <v>4</v>
      </c>
      <c r="AQ1779" s="7">
        <f>IF(T1779&gt;0,RANK(T1779,(N1779:P1779,Q1779:AL1779)),0)</f>
        <v>0</v>
      </c>
      <c r="AR1779" s="2">
        <f t="shared" si="685"/>
        <v>0</v>
      </c>
      <c r="AS1779" s="2">
        <f t="shared" si="686"/>
        <v>0</v>
      </c>
      <c r="AT1779" s="2">
        <f t="shared" si="687"/>
        <v>3.0395136778115501E-3</v>
      </c>
      <c r="AU1779" s="2">
        <f t="shared" si="688"/>
        <v>0</v>
      </c>
      <c r="AW1779" t="s">
        <v>1366</v>
      </c>
      <c r="AX1779" t="s">
        <v>440</v>
      </c>
      <c r="AY1779">
        <v>3</v>
      </c>
      <c r="BA1779" s="127">
        <v>31</v>
      </c>
      <c r="BB1779" s="130">
        <v>119</v>
      </c>
      <c r="BC1779" s="131">
        <f t="shared" si="668"/>
        <v>31119</v>
      </c>
      <c r="BE1779" s="7" t="s">
        <v>3271</v>
      </c>
    </row>
    <row r="1780" spans="1:57" hidden="1" outlineLevel="1" x14ac:dyDescent="0.2">
      <c r="A1780" t="s">
        <v>1320</v>
      </c>
      <c r="B1780" t="s">
        <v>440</v>
      </c>
      <c r="C1780" s="1">
        <f t="shared" si="680"/>
        <v>13796</v>
      </c>
      <c r="D1780" s="7">
        <f>RANK(N1780,(N1780:P1780,Q1780:AL1780))</f>
        <v>3</v>
      </c>
      <c r="E1780" s="7">
        <f>RANK(O1780,(N1780:P1780,Q1780:AL1780))</f>
        <v>1</v>
      </c>
      <c r="F1780" s="7">
        <f>IF(P1780&gt;0,RANK(P1780,(N1780:P1780,Q1780:AL1780)),0)</f>
        <v>2</v>
      </c>
      <c r="G1780" s="1">
        <f t="shared" si="670"/>
        <v>4369</v>
      </c>
      <c r="H1780" s="2">
        <f t="shared" si="671"/>
        <v>0.31668599594085239</v>
      </c>
      <c r="I1780" s="2"/>
      <c r="J1780" s="2">
        <f t="shared" si="681"/>
        <v>0.1713540156567121</v>
      </c>
      <c r="K1780" s="2">
        <f t="shared" si="682"/>
        <v>0.57096259785445058</v>
      </c>
      <c r="L1780" s="2">
        <f t="shared" si="683"/>
        <v>0.25427660191359813</v>
      </c>
      <c r="M1780" s="2">
        <f t="shared" si="684"/>
        <v>3.4067845752391301E-3</v>
      </c>
      <c r="N1780" s="1">
        <v>2364</v>
      </c>
      <c r="O1780" s="1">
        <v>7877</v>
      </c>
      <c r="P1780" s="1">
        <v>3508</v>
      </c>
      <c r="Q1780" s="1">
        <v>22</v>
      </c>
      <c r="S1780" s="1">
        <v>11</v>
      </c>
      <c r="U1780" s="1">
        <v>14</v>
      </c>
      <c r="AN1780" s="7">
        <f>IF(Q1780&gt;0,RANK(Q1780,(N1780:P1780,Q1780:AL1780)),0)</f>
        <v>4</v>
      </c>
      <c r="AO1780" s="7">
        <f>IF(R1780&gt;0,RANK(R1780,(N1780:P1780,Q1780:AL1780)),0)</f>
        <v>0</v>
      </c>
      <c r="AP1780" s="7">
        <f>IF(S1780&gt;0,RANK(S1780,(N1780:P1780,Q1780:AL1780)),0)</f>
        <v>6</v>
      </c>
      <c r="AQ1780" s="7">
        <f>IF(T1780&gt;0,RANK(T1780,(N1780:P1780,Q1780:AL1780)),0)</f>
        <v>0</v>
      </c>
      <c r="AR1780" s="2">
        <f t="shared" si="685"/>
        <v>1.5946651203247318E-3</v>
      </c>
      <c r="AS1780" s="2">
        <f t="shared" si="686"/>
        <v>0</v>
      </c>
      <c r="AT1780" s="2">
        <f t="shared" si="687"/>
        <v>7.9733256016236592E-4</v>
      </c>
      <c r="AU1780" s="2">
        <f t="shared" si="688"/>
        <v>0</v>
      </c>
      <c r="AW1780" t="s">
        <v>1320</v>
      </c>
      <c r="AX1780" t="s">
        <v>440</v>
      </c>
      <c r="AY1780">
        <v>1</v>
      </c>
      <c r="BA1780" s="127">
        <v>31</v>
      </c>
      <c r="BB1780" s="130">
        <v>121</v>
      </c>
      <c r="BC1780" s="131">
        <f t="shared" si="668"/>
        <v>31121</v>
      </c>
      <c r="BE1780" s="7" t="s">
        <v>3271</v>
      </c>
    </row>
    <row r="1781" spans="1:57" hidden="1" outlineLevel="1" x14ac:dyDescent="0.2">
      <c r="A1781" t="s">
        <v>393</v>
      </c>
      <c r="B1781" t="s">
        <v>440</v>
      </c>
      <c r="C1781" s="1">
        <f t="shared" si="680"/>
        <v>3811</v>
      </c>
      <c r="D1781" s="7">
        <f>RANK(N1781,(N1781:P1781,Q1781:AL1781))</f>
        <v>3</v>
      </c>
      <c r="E1781" s="7">
        <f>RANK(O1781,(N1781:P1781,Q1781:AL1781))</f>
        <v>1</v>
      </c>
      <c r="F1781" s="7">
        <f>IF(P1781&gt;0,RANK(P1781,(N1781:P1781,Q1781:AL1781)),0)</f>
        <v>2</v>
      </c>
      <c r="G1781" s="1">
        <f t="shared" si="670"/>
        <v>782</v>
      </c>
      <c r="H1781" s="2">
        <f t="shared" si="671"/>
        <v>0.2051954867488848</v>
      </c>
      <c r="I1781" s="2"/>
      <c r="J1781" s="2">
        <f t="shared" si="681"/>
        <v>0.22671214904224612</v>
      </c>
      <c r="K1781" s="2">
        <f t="shared" si="682"/>
        <v>0.48648648648648651</v>
      </c>
      <c r="L1781" s="2">
        <f t="shared" si="683"/>
        <v>0.28129099973760169</v>
      </c>
      <c r="M1781" s="2">
        <f t="shared" si="684"/>
        <v>5.5103647336656736E-3</v>
      </c>
      <c r="N1781" s="1">
        <v>864</v>
      </c>
      <c r="O1781" s="1">
        <v>1854</v>
      </c>
      <c r="P1781" s="1">
        <v>1072</v>
      </c>
      <c r="Q1781" s="1">
        <v>3</v>
      </c>
      <c r="S1781" s="1">
        <v>6</v>
      </c>
      <c r="U1781" s="1">
        <v>12</v>
      </c>
      <c r="AN1781" s="7">
        <f>IF(Q1781&gt;0,RANK(Q1781,(N1781:P1781,Q1781:AL1781)),0)</f>
        <v>6</v>
      </c>
      <c r="AO1781" s="7">
        <f>IF(R1781&gt;0,RANK(R1781,(N1781:P1781,Q1781:AL1781)),0)</f>
        <v>0</v>
      </c>
      <c r="AP1781" s="7">
        <f>IF(S1781&gt;0,RANK(S1781,(N1781:P1781,Q1781:AL1781)),0)</f>
        <v>5</v>
      </c>
      <c r="AQ1781" s="7">
        <f>IF(T1781&gt;0,RANK(T1781,(N1781:P1781,Q1781:AL1781)),0)</f>
        <v>0</v>
      </c>
      <c r="AR1781" s="2">
        <f t="shared" si="685"/>
        <v>7.8719496195224351E-4</v>
      </c>
      <c r="AS1781" s="2">
        <f t="shared" si="686"/>
        <v>0</v>
      </c>
      <c r="AT1781" s="2">
        <f t="shared" si="687"/>
        <v>1.574389923904487E-3</v>
      </c>
      <c r="AU1781" s="2">
        <f t="shared" si="688"/>
        <v>0</v>
      </c>
      <c r="AW1781" t="s">
        <v>393</v>
      </c>
      <c r="AX1781" t="s">
        <v>440</v>
      </c>
      <c r="AY1781">
        <v>3</v>
      </c>
      <c r="BA1781" s="127">
        <v>31</v>
      </c>
      <c r="BB1781" s="130">
        <v>123</v>
      </c>
      <c r="BC1781" s="131">
        <f t="shared" si="668"/>
        <v>31123</v>
      </c>
      <c r="BE1781" s="7" t="s">
        <v>3271</v>
      </c>
    </row>
    <row r="1782" spans="1:57" hidden="1" outlineLevel="1" x14ac:dyDescent="0.2">
      <c r="A1782" t="s">
        <v>1470</v>
      </c>
      <c r="B1782" t="s">
        <v>440</v>
      </c>
      <c r="C1782" s="1">
        <f t="shared" si="680"/>
        <v>2527</v>
      </c>
      <c r="D1782" s="7">
        <f>RANK(N1782,(N1782:P1782,Q1782:AL1782))</f>
        <v>3</v>
      </c>
      <c r="E1782" s="7">
        <f>RANK(O1782,(N1782:P1782,Q1782:AL1782))</f>
        <v>1</v>
      </c>
      <c r="F1782" s="7">
        <f>IF(P1782&gt;0,RANK(P1782,(N1782:P1782,Q1782:AL1782)),0)</f>
        <v>2</v>
      </c>
      <c r="G1782" s="1">
        <f t="shared" si="670"/>
        <v>432</v>
      </c>
      <c r="H1782" s="2">
        <f t="shared" si="671"/>
        <v>0.17095370003957261</v>
      </c>
      <c r="I1782" s="2"/>
      <c r="J1782" s="2">
        <f t="shared" si="681"/>
        <v>0.22833399287692915</v>
      </c>
      <c r="K1782" s="2">
        <f t="shared" si="682"/>
        <v>0.46893549663632766</v>
      </c>
      <c r="L1782" s="2">
        <f t="shared" si="683"/>
        <v>0.29798179659675506</v>
      </c>
      <c r="M1782" s="2">
        <f t="shared" si="684"/>
        <v>4.7487138899881542E-3</v>
      </c>
      <c r="N1782" s="1">
        <v>577</v>
      </c>
      <c r="O1782" s="1">
        <v>1185</v>
      </c>
      <c r="P1782" s="1">
        <v>753</v>
      </c>
      <c r="Q1782" s="1">
        <v>6</v>
      </c>
      <c r="S1782" s="1">
        <v>5</v>
      </c>
      <c r="U1782" s="1">
        <v>1</v>
      </c>
      <c r="AN1782" s="7">
        <f>IF(Q1782&gt;0,RANK(Q1782,(N1782:P1782,Q1782:AL1782)),0)</f>
        <v>4</v>
      </c>
      <c r="AO1782" s="7">
        <f>IF(R1782&gt;0,RANK(R1782,(N1782:P1782,Q1782:AL1782)),0)</f>
        <v>0</v>
      </c>
      <c r="AP1782" s="7">
        <f>IF(S1782&gt;0,RANK(S1782,(N1782:P1782,Q1782:AL1782)),0)</f>
        <v>5</v>
      </c>
      <c r="AQ1782" s="7">
        <f>IF(T1782&gt;0,RANK(T1782,(N1782:P1782,Q1782:AL1782)),0)</f>
        <v>0</v>
      </c>
      <c r="AR1782" s="2">
        <f t="shared" si="685"/>
        <v>2.3743569449940641E-3</v>
      </c>
      <c r="AS1782" s="2">
        <f t="shared" si="686"/>
        <v>0</v>
      </c>
      <c r="AT1782" s="2">
        <f t="shared" si="687"/>
        <v>1.9786307874950534E-3</v>
      </c>
      <c r="AU1782" s="2">
        <f t="shared" si="688"/>
        <v>0</v>
      </c>
      <c r="AW1782" t="s">
        <v>1470</v>
      </c>
      <c r="AX1782" t="s">
        <v>440</v>
      </c>
      <c r="AY1782">
        <v>3</v>
      </c>
      <c r="BA1782" s="127">
        <v>31</v>
      </c>
      <c r="BB1782" s="130">
        <v>125</v>
      </c>
      <c r="BC1782" s="131">
        <f t="shared" si="668"/>
        <v>31125</v>
      </c>
      <c r="BE1782" s="7" t="s">
        <v>3271</v>
      </c>
    </row>
    <row r="1783" spans="1:57" hidden="1" outlineLevel="1" x14ac:dyDescent="0.2">
      <c r="A1783" t="s">
        <v>835</v>
      </c>
      <c r="B1783" t="s">
        <v>440</v>
      </c>
      <c r="C1783" s="1">
        <f t="shared" si="680"/>
        <v>1987</v>
      </c>
      <c r="D1783" s="7">
        <f>RANK(N1783,(N1783:P1783,Q1783:AL1783))</f>
        <v>3</v>
      </c>
      <c r="E1783" s="7">
        <f>RANK(O1783,(N1783:P1783,Q1783:AL1783))</f>
        <v>1</v>
      </c>
      <c r="F1783" s="7">
        <f>IF(P1783&gt;0,RANK(P1783,(N1783:P1783,Q1783:AL1783)),0)</f>
        <v>2</v>
      </c>
      <c r="G1783" s="1">
        <f t="shared" si="670"/>
        <v>282</v>
      </c>
      <c r="H1783" s="2">
        <f t="shared" si="671"/>
        <v>0.14192249622546552</v>
      </c>
      <c r="I1783" s="2"/>
      <c r="J1783" s="2">
        <f t="shared" si="681"/>
        <v>0.28132863613487669</v>
      </c>
      <c r="K1783" s="2">
        <f t="shared" si="682"/>
        <v>0.42828384499245092</v>
      </c>
      <c r="L1783" s="2">
        <f t="shared" si="683"/>
        <v>0.28636134876698538</v>
      </c>
      <c r="M1783" s="2">
        <f t="shared" si="684"/>
        <v>4.0261701056870103E-3</v>
      </c>
      <c r="N1783" s="1">
        <v>559</v>
      </c>
      <c r="O1783" s="1">
        <v>851</v>
      </c>
      <c r="P1783" s="1">
        <v>569</v>
      </c>
      <c r="Q1783" s="1">
        <v>3</v>
      </c>
      <c r="S1783" s="1">
        <v>1</v>
      </c>
      <c r="U1783" s="1">
        <v>4</v>
      </c>
      <c r="AN1783" s="7">
        <f>IF(Q1783&gt;0,RANK(Q1783,(N1783:P1783,Q1783:AL1783)),0)</f>
        <v>5</v>
      </c>
      <c r="AO1783" s="7">
        <f>IF(R1783&gt;0,RANK(R1783,(N1783:P1783,Q1783:AL1783)),0)</f>
        <v>0</v>
      </c>
      <c r="AP1783" s="7">
        <f>IF(S1783&gt;0,RANK(S1783,(N1783:P1783,Q1783:AL1783)),0)</f>
        <v>6</v>
      </c>
      <c r="AQ1783" s="7">
        <f>IF(T1783&gt;0,RANK(T1783,(N1783:P1783,Q1783:AL1783)),0)</f>
        <v>0</v>
      </c>
      <c r="AR1783" s="2">
        <f t="shared" si="685"/>
        <v>1.5098137896326119E-3</v>
      </c>
      <c r="AS1783" s="2">
        <f t="shared" si="686"/>
        <v>0</v>
      </c>
      <c r="AT1783" s="2">
        <f t="shared" si="687"/>
        <v>5.0327126321087065E-4</v>
      </c>
      <c r="AU1783" s="2">
        <f t="shared" si="688"/>
        <v>0</v>
      </c>
      <c r="AW1783" t="s">
        <v>835</v>
      </c>
      <c r="AX1783" t="s">
        <v>440</v>
      </c>
      <c r="AY1783">
        <v>3</v>
      </c>
      <c r="BA1783" s="127">
        <v>31</v>
      </c>
      <c r="BB1783" s="130">
        <v>127</v>
      </c>
      <c r="BC1783" s="131">
        <f t="shared" si="668"/>
        <v>31127</v>
      </c>
      <c r="BE1783" s="7" t="s">
        <v>3271</v>
      </c>
    </row>
    <row r="1784" spans="1:57" hidden="1" outlineLevel="1" x14ac:dyDescent="0.2">
      <c r="A1784" t="s">
        <v>1314</v>
      </c>
      <c r="B1784" t="s">
        <v>440</v>
      </c>
      <c r="C1784" s="1">
        <f t="shared" si="680"/>
        <v>3854</v>
      </c>
      <c r="D1784" s="7">
        <f>RANK(N1784,(N1784:P1784,Q1784:AL1784))</f>
        <v>2</v>
      </c>
      <c r="E1784" s="7">
        <f>RANK(O1784,(N1784:P1784,Q1784:AL1784))</f>
        <v>1</v>
      </c>
      <c r="F1784" s="7">
        <f>IF(P1784&gt;0,RANK(P1784,(N1784:P1784,Q1784:AL1784)),0)</f>
        <v>3</v>
      </c>
      <c r="G1784" s="1">
        <f t="shared" si="670"/>
        <v>586</v>
      </c>
      <c r="H1784" s="2">
        <f t="shared" si="671"/>
        <v>0.15204981837052414</v>
      </c>
      <c r="I1784" s="2"/>
      <c r="J1784" s="2">
        <f t="shared" si="681"/>
        <v>0.28801245459263103</v>
      </c>
      <c r="K1784" s="2">
        <f t="shared" si="682"/>
        <v>0.44006227296315514</v>
      </c>
      <c r="L1784" s="2">
        <f t="shared" si="683"/>
        <v>0.26466009340944474</v>
      </c>
      <c r="M1784" s="2">
        <f t="shared" si="684"/>
        <v>7.265179034769087E-3</v>
      </c>
      <c r="N1784" s="1">
        <v>1110</v>
      </c>
      <c r="O1784" s="1">
        <v>1696</v>
      </c>
      <c r="P1784" s="1">
        <v>1020</v>
      </c>
      <c r="Q1784" s="1">
        <v>13</v>
      </c>
      <c r="S1784" s="1">
        <v>7</v>
      </c>
      <c r="U1784" s="1">
        <v>8</v>
      </c>
      <c r="AN1784" s="7">
        <f>IF(Q1784&gt;0,RANK(Q1784,(N1784:P1784,Q1784:AL1784)),0)</f>
        <v>4</v>
      </c>
      <c r="AO1784" s="7">
        <f>IF(R1784&gt;0,RANK(R1784,(N1784:P1784,Q1784:AL1784)),0)</f>
        <v>0</v>
      </c>
      <c r="AP1784" s="7">
        <f>IF(S1784&gt;0,RANK(S1784,(N1784:P1784,Q1784:AL1784)),0)</f>
        <v>6</v>
      </c>
      <c r="AQ1784" s="7">
        <f>IF(T1784&gt;0,RANK(T1784,(N1784:P1784,Q1784:AL1784)),0)</f>
        <v>0</v>
      </c>
      <c r="AR1784" s="2">
        <f t="shared" si="685"/>
        <v>3.3731188375713543E-3</v>
      </c>
      <c r="AS1784" s="2">
        <f t="shared" si="686"/>
        <v>0</v>
      </c>
      <c r="AT1784" s="2">
        <f t="shared" si="687"/>
        <v>1.8162947586922678E-3</v>
      </c>
      <c r="AU1784" s="2">
        <f t="shared" si="688"/>
        <v>0</v>
      </c>
      <c r="AW1784" t="s">
        <v>1314</v>
      </c>
      <c r="AX1784" t="s">
        <v>440</v>
      </c>
      <c r="AY1784">
        <v>1</v>
      </c>
      <c r="BA1784" s="127">
        <v>31</v>
      </c>
      <c r="BB1784" s="130">
        <v>129</v>
      </c>
      <c r="BC1784" s="131">
        <f t="shared" ref="BC1784:BC1812" si="689">BA1784*1000+BB1784</f>
        <v>31129</v>
      </c>
      <c r="BE1784" s="7" t="s">
        <v>3271</v>
      </c>
    </row>
    <row r="1785" spans="1:57" hidden="1" outlineLevel="1" x14ac:dyDescent="0.2">
      <c r="A1785" t="s">
        <v>2568</v>
      </c>
      <c r="B1785" t="s">
        <v>440</v>
      </c>
      <c r="C1785" s="1">
        <f t="shared" ref="C1785:C1814" si="690">SUM(N1785:AL1785)</f>
        <v>2959</v>
      </c>
      <c r="D1785" s="7">
        <f>RANK(N1785,(N1785:P1785,Q1785:AL1785))</f>
        <v>2</v>
      </c>
      <c r="E1785" s="7">
        <f>RANK(O1785,(N1785:P1785,Q1785:AL1785))</f>
        <v>1</v>
      </c>
      <c r="F1785" s="7">
        <f>IF(P1785&gt;0,RANK(P1785,(N1785:P1785,Q1785:AL1785)),0)</f>
        <v>3</v>
      </c>
      <c r="G1785" s="1">
        <f t="shared" ref="G1785:G1814" si="691">MAX(N1785:P1785)-LARGE(N1785:P1785,2)</f>
        <v>443</v>
      </c>
      <c r="H1785" s="2">
        <f t="shared" ref="H1785:H1814" si="692">G1785/C1785</f>
        <v>0.14971274079080771</v>
      </c>
      <c r="I1785" s="2"/>
      <c r="J1785" s="2">
        <f t="shared" ref="J1785:J1814" si="693">IF($C1785=0,"-",N1785/$C1785)</f>
        <v>0.28185197701926329</v>
      </c>
      <c r="K1785" s="2">
        <f t="shared" ref="K1785:K1814" si="694">IF($C1785=0,"-",O1785/$C1785)</f>
        <v>0.431564717810071</v>
      </c>
      <c r="L1785" s="2">
        <f t="shared" ref="L1785:L1814" si="695">IF($C1785=0,"-",P1785/$C1785)</f>
        <v>0.27982426495437646</v>
      </c>
      <c r="M1785" s="2">
        <f t="shared" ref="M1785:M1814" si="696">IF(C1785=0,"-",(1-J1785-K1785-L1785))</f>
        <v>6.7590402162892027E-3</v>
      </c>
      <c r="N1785" s="1">
        <v>834</v>
      </c>
      <c r="O1785" s="1">
        <v>1277</v>
      </c>
      <c r="P1785" s="1">
        <v>828</v>
      </c>
      <c r="Q1785" s="1">
        <v>9</v>
      </c>
      <c r="S1785" s="1">
        <v>3</v>
      </c>
      <c r="U1785" s="1">
        <v>8</v>
      </c>
      <c r="AN1785" s="7">
        <f>IF(Q1785&gt;0,RANK(Q1785,(N1785:P1785,Q1785:AL1785)),0)</f>
        <v>4</v>
      </c>
      <c r="AO1785" s="7">
        <f>IF(R1785&gt;0,RANK(R1785,(N1785:P1785,Q1785:AL1785)),0)</f>
        <v>0</v>
      </c>
      <c r="AP1785" s="7">
        <f>IF(S1785&gt;0,RANK(S1785,(N1785:P1785,Q1785:AL1785)),0)</f>
        <v>6</v>
      </c>
      <c r="AQ1785" s="7">
        <f>IF(T1785&gt;0,RANK(T1785,(N1785:P1785,Q1785:AL1785)),0)</f>
        <v>0</v>
      </c>
      <c r="AR1785" s="2">
        <f t="shared" ref="AR1785:AR1814" si="697">IF($C1785=0,"-",Q1785/$C1785)</f>
        <v>3.0415680973301792E-3</v>
      </c>
      <c r="AS1785" s="2">
        <f t="shared" ref="AS1785:AS1814" si="698">IF($C1785=0,"-",R1785/$C1785)</f>
        <v>0</v>
      </c>
      <c r="AT1785" s="2">
        <f t="shared" ref="AT1785:AT1814" si="699">IF($C1785=0,"-",S1785/$C1785)</f>
        <v>1.0138560324433931E-3</v>
      </c>
      <c r="AU1785" s="2">
        <f t="shared" ref="AU1785:AU1814" si="700">IF($C1785=0,"-",T1785/$C1785)</f>
        <v>0</v>
      </c>
      <c r="AW1785" t="s">
        <v>2568</v>
      </c>
      <c r="AX1785" t="s">
        <v>440</v>
      </c>
      <c r="AY1785">
        <v>3</v>
      </c>
      <c r="BA1785" s="127">
        <v>31</v>
      </c>
      <c r="BB1785" s="130">
        <v>131</v>
      </c>
      <c r="BC1785" s="131">
        <f t="shared" si="689"/>
        <v>31131</v>
      </c>
      <c r="BE1785" s="7" t="s">
        <v>3271</v>
      </c>
    </row>
    <row r="1786" spans="1:57" hidden="1" outlineLevel="1" x14ac:dyDescent="0.2">
      <c r="A1786" t="s">
        <v>2569</v>
      </c>
      <c r="B1786" t="s">
        <v>440</v>
      </c>
      <c r="C1786" s="1">
        <f t="shared" si="690"/>
        <v>6838</v>
      </c>
      <c r="D1786" s="7">
        <f>RANK(N1786,(N1786:P1786,Q1786:AL1786))</f>
        <v>2</v>
      </c>
      <c r="E1786" s="7">
        <f>RANK(O1786,(N1786:P1786,Q1786:AL1786))</f>
        <v>1</v>
      </c>
      <c r="F1786" s="7">
        <f>IF(P1786&gt;0,RANK(P1786,(N1786:P1786,Q1786:AL1786)),0)</f>
        <v>3</v>
      </c>
      <c r="G1786" s="1">
        <f t="shared" si="691"/>
        <v>922</v>
      </c>
      <c r="H1786" s="2">
        <f t="shared" si="692"/>
        <v>0.13483474700204739</v>
      </c>
      <c r="I1786" s="2"/>
      <c r="J1786" s="2">
        <f t="shared" si="693"/>
        <v>0.29804036267914596</v>
      </c>
      <c r="K1786" s="2">
        <f t="shared" si="694"/>
        <v>0.4328751096811933</v>
      </c>
      <c r="L1786" s="2">
        <f t="shared" si="695"/>
        <v>0.26323486399532026</v>
      </c>
      <c r="M1786" s="2">
        <f t="shared" si="696"/>
        <v>5.8496636443405303E-3</v>
      </c>
      <c r="N1786" s="1">
        <v>2038</v>
      </c>
      <c r="O1786" s="1">
        <v>2960</v>
      </c>
      <c r="P1786" s="1">
        <v>1800</v>
      </c>
      <c r="Q1786" s="1">
        <v>21</v>
      </c>
      <c r="S1786" s="1">
        <v>11</v>
      </c>
      <c r="U1786" s="1">
        <v>8</v>
      </c>
      <c r="AN1786" s="7">
        <f>IF(Q1786&gt;0,RANK(Q1786,(N1786:P1786,Q1786:AL1786)),0)</f>
        <v>4</v>
      </c>
      <c r="AO1786" s="7">
        <f>IF(R1786&gt;0,RANK(R1786,(N1786:P1786,Q1786:AL1786)),0)</f>
        <v>0</v>
      </c>
      <c r="AP1786" s="7">
        <f>IF(S1786&gt;0,RANK(S1786,(N1786:P1786,Q1786:AL1786)),0)</f>
        <v>5</v>
      </c>
      <c r="AQ1786" s="7">
        <f>IF(T1786&gt;0,RANK(T1786,(N1786:P1786,Q1786:AL1786)),0)</f>
        <v>0</v>
      </c>
      <c r="AR1786" s="2">
        <f t="shared" si="697"/>
        <v>3.0710734132787364E-3</v>
      </c>
      <c r="AS1786" s="2">
        <f t="shared" si="698"/>
        <v>0</v>
      </c>
      <c r="AT1786" s="2">
        <f t="shared" si="699"/>
        <v>1.6086575021936238E-3</v>
      </c>
      <c r="AU1786" s="2">
        <f t="shared" si="700"/>
        <v>0</v>
      </c>
      <c r="AW1786" t="s">
        <v>2569</v>
      </c>
      <c r="AX1786" t="s">
        <v>440</v>
      </c>
      <c r="AY1786">
        <v>1</v>
      </c>
      <c r="BA1786" s="127">
        <v>31</v>
      </c>
      <c r="BB1786" s="130">
        <v>133</v>
      </c>
      <c r="BC1786" s="131">
        <f t="shared" si="689"/>
        <v>31133</v>
      </c>
      <c r="BE1786" s="7" t="s">
        <v>3271</v>
      </c>
    </row>
    <row r="1787" spans="1:57" hidden="1" outlineLevel="1" x14ac:dyDescent="0.2">
      <c r="A1787" t="s">
        <v>938</v>
      </c>
      <c r="B1787" t="s">
        <v>440</v>
      </c>
      <c r="C1787" s="1">
        <f t="shared" si="690"/>
        <v>1808</v>
      </c>
      <c r="D1787" s="7">
        <f>RANK(N1787,(N1787:P1787,Q1787:AL1787))</f>
        <v>2</v>
      </c>
      <c r="E1787" s="7">
        <f>RANK(O1787,(N1787:P1787,Q1787:AL1787))</f>
        <v>1</v>
      </c>
      <c r="F1787" s="7">
        <f>IF(P1787&gt;0,RANK(P1787,(N1787:P1787,Q1787:AL1787)),0)</f>
        <v>3</v>
      </c>
      <c r="G1787" s="1">
        <f t="shared" si="691"/>
        <v>104</v>
      </c>
      <c r="H1787" s="2">
        <f t="shared" si="692"/>
        <v>5.7522123893805309E-2</v>
      </c>
      <c r="I1787" s="2"/>
      <c r="J1787" s="2">
        <f t="shared" si="693"/>
        <v>0.31305309734513276</v>
      </c>
      <c r="K1787" s="2">
        <f t="shared" si="694"/>
        <v>0.37057522123893805</v>
      </c>
      <c r="L1787" s="2">
        <f t="shared" si="695"/>
        <v>0.3125</v>
      </c>
      <c r="M1787" s="2">
        <f t="shared" si="696"/>
        <v>3.8716814159291957E-3</v>
      </c>
      <c r="N1787" s="1">
        <v>566</v>
      </c>
      <c r="O1787" s="1">
        <v>670</v>
      </c>
      <c r="P1787" s="1">
        <v>565</v>
      </c>
      <c r="Q1787" s="1">
        <v>4</v>
      </c>
      <c r="S1787" s="1">
        <v>1</v>
      </c>
      <c r="U1787" s="1">
        <v>2</v>
      </c>
      <c r="AN1787" s="7">
        <f>IF(Q1787&gt;0,RANK(Q1787,(N1787:P1787,Q1787:AL1787)),0)</f>
        <v>4</v>
      </c>
      <c r="AO1787" s="7">
        <f>IF(R1787&gt;0,RANK(R1787,(N1787:P1787,Q1787:AL1787)),0)</f>
        <v>0</v>
      </c>
      <c r="AP1787" s="7">
        <f>IF(S1787&gt;0,RANK(S1787,(N1787:P1787,Q1787:AL1787)),0)</f>
        <v>6</v>
      </c>
      <c r="AQ1787" s="7">
        <f>IF(T1787&gt;0,RANK(T1787,(N1787:P1787,Q1787:AL1787)),0)</f>
        <v>0</v>
      </c>
      <c r="AR1787" s="2">
        <f t="shared" si="697"/>
        <v>2.2123893805309734E-3</v>
      </c>
      <c r="AS1787" s="2">
        <f t="shared" si="698"/>
        <v>0</v>
      </c>
      <c r="AT1787" s="2">
        <f t="shared" si="699"/>
        <v>5.5309734513274336E-4</v>
      </c>
      <c r="AU1787" s="2">
        <f t="shared" si="700"/>
        <v>0</v>
      </c>
      <c r="AW1787" t="s">
        <v>938</v>
      </c>
      <c r="AX1787" t="s">
        <v>440</v>
      </c>
      <c r="AY1787">
        <v>1</v>
      </c>
      <c r="BA1787" s="127">
        <v>31</v>
      </c>
      <c r="BB1787" s="130">
        <v>135</v>
      </c>
      <c r="BC1787" s="131">
        <f t="shared" si="689"/>
        <v>31135</v>
      </c>
      <c r="BE1787" s="7" t="s">
        <v>3271</v>
      </c>
    </row>
    <row r="1788" spans="1:57" hidden="1" outlineLevel="1" x14ac:dyDescent="0.2">
      <c r="A1788" t="s">
        <v>838</v>
      </c>
      <c r="B1788" t="s">
        <v>440</v>
      </c>
      <c r="C1788" s="1">
        <f t="shared" si="690"/>
        <v>1666</v>
      </c>
      <c r="D1788" s="7">
        <f>RANK(N1788,(N1788:P1788,Q1788:AL1788))</f>
        <v>3</v>
      </c>
      <c r="E1788" s="7">
        <f>RANK(O1788,(N1788:P1788,Q1788:AL1788))</f>
        <v>1</v>
      </c>
      <c r="F1788" s="7">
        <f>IF(P1788&gt;0,RANK(P1788,(N1788:P1788,Q1788:AL1788)),0)</f>
        <v>2</v>
      </c>
      <c r="G1788" s="1">
        <f t="shared" si="691"/>
        <v>320</v>
      </c>
      <c r="H1788" s="2">
        <f t="shared" si="692"/>
        <v>0.19207683073229292</v>
      </c>
      <c r="I1788" s="2"/>
      <c r="J1788" s="2">
        <f t="shared" si="693"/>
        <v>0.18007202881152462</v>
      </c>
      <c r="K1788" s="2">
        <f t="shared" si="694"/>
        <v>0.50540216086434575</v>
      </c>
      <c r="L1788" s="2">
        <f t="shared" si="695"/>
        <v>0.31332533013205283</v>
      </c>
      <c r="M1788" s="2">
        <f t="shared" si="696"/>
        <v>1.2004801920768027E-3</v>
      </c>
      <c r="N1788" s="1">
        <v>300</v>
      </c>
      <c r="O1788" s="1">
        <v>842</v>
      </c>
      <c r="P1788" s="1">
        <v>522</v>
      </c>
      <c r="Q1788" s="1">
        <v>2</v>
      </c>
      <c r="S1788" s="1">
        <v>0</v>
      </c>
      <c r="AN1788" s="7">
        <f>IF(Q1788&gt;0,RANK(Q1788,(N1788:P1788,Q1788:AL1788)),0)</f>
        <v>4</v>
      </c>
      <c r="AO1788" s="7">
        <f>IF(R1788&gt;0,RANK(R1788,(N1788:P1788,Q1788:AL1788)),0)</f>
        <v>0</v>
      </c>
      <c r="AP1788" s="7">
        <f>IF(S1788&gt;0,RANK(S1788,(N1788:P1788,Q1788:AL1788)),0)</f>
        <v>0</v>
      </c>
      <c r="AQ1788" s="7">
        <f>IF(T1788&gt;0,RANK(T1788,(N1788:P1788,Q1788:AL1788)),0)</f>
        <v>0</v>
      </c>
      <c r="AR1788" s="2">
        <f t="shared" si="697"/>
        <v>1.2004801920768306E-3</v>
      </c>
      <c r="AS1788" s="2">
        <f t="shared" si="698"/>
        <v>0</v>
      </c>
      <c r="AT1788" s="2">
        <f t="shared" si="699"/>
        <v>0</v>
      </c>
      <c r="AU1788" s="2">
        <f t="shared" si="700"/>
        <v>0</v>
      </c>
      <c r="AW1788" t="s">
        <v>838</v>
      </c>
      <c r="AX1788" t="s">
        <v>440</v>
      </c>
      <c r="AY1788">
        <v>3</v>
      </c>
      <c r="BA1788" s="127">
        <v>31</v>
      </c>
      <c r="BB1788" s="130">
        <v>137</v>
      </c>
      <c r="BC1788" s="131">
        <f t="shared" si="689"/>
        <v>31137</v>
      </c>
      <c r="BE1788" s="7" t="s">
        <v>3271</v>
      </c>
    </row>
    <row r="1789" spans="1:57" hidden="1" outlineLevel="1" x14ac:dyDescent="0.2">
      <c r="A1789" t="s">
        <v>883</v>
      </c>
      <c r="B1789" t="s">
        <v>440</v>
      </c>
      <c r="C1789" s="1">
        <f t="shared" si="690"/>
        <v>4903</v>
      </c>
      <c r="D1789" s="7">
        <f>RANK(N1789,(N1789:P1789,Q1789:AL1789))</f>
        <v>3</v>
      </c>
      <c r="E1789" s="7">
        <f>RANK(O1789,(N1789:P1789,Q1789:AL1789))</f>
        <v>1</v>
      </c>
      <c r="F1789" s="7">
        <f>IF(P1789&gt;0,RANK(P1789,(N1789:P1789,Q1789:AL1789)),0)</f>
        <v>2</v>
      </c>
      <c r="G1789" s="1">
        <f t="shared" si="691"/>
        <v>1450</v>
      </c>
      <c r="H1789" s="2">
        <f t="shared" si="692"/>
        <v>0.29573730369161738</v>
      </c>
      <c r="I1789" s="2"/>
      <c r="J1789" s="2">
        <f t="shared" si="693"/>
        <v>0.16928411176830513</v>
      </c>
      <c r="K1789" s="2">
        <f t="shared" si="694"/>
        <v>0.56128900673057314</v>
      </c>
      <c r="L1789" s="2">
        <f t="shared" si="695"/>
        <v>0.26555170303895576</v>
      </c>
      <c r="M1789" s="2">
        <f t="shared" si="696"/>
        <v>3.8751784621659513E-3</v>
      </c>
      <c r="N1789" s="1">
        <v>830</v>
      </c>
      <c r="O1789" s="1">
        <v>2752</v>
      </c>
      <c r="P1789" s="1">
        <v>1302</v>
      </c>
      <c r="Q1789" s="1">
        <v>13</v>
      </c>
      <c r="S1789" s="1">
        <v>3</v>
      </c>
      <c r="U1789" s="1">
        <v>3</v>
      </c>
      <c r="AN1789" s="7">
        <f>IF(Q1789&gt;0,RANK(Q1789,(N1789:P1789,Q1789:AL1789)),0)</f>
        <v>4</v>
      </c>
      <c r="AO1789" s="7">
        <f>IF(R1789&gt;0,RANK(R1789,(N1789:P1789,Q1789:AL1789)),0)</f>
        <v>0</v>
      </c>
      <c r="AP1789" s="7">
        <f>IF(S1789&gt;0,RANK(S1789,(N1789:P1789,Q1789:AL1789)),0)</f>
        <v>5</v>
      </c>
      <c r="AQ1789" s="7">
        <f>IF(T1789&gt;0,RANK(T1789,(N1789:P1789,Q1789:AL1789)),0)</f>
        <v>0</v>
      </c>
      <c r="AR1789" s="2">
        <f t="shared" si="697"/>
        <v>2.6514378951662245E-3</v>
      </c>
      <c r="AS1789" s="2">
        <f t="shared" si="698"/>
        <v>0</v>
      </c>
      <c r="AT1789" s="2">
        <f t="shared" si="699"/>
        <v>6.1187028349989807E-4</v>
      </c>
      <c r="AU1789" s="2">
        <f t="shared" si="700"/>
        <v>0</v>
      </c>
      <c r="AW1789" t="s">
        <v>883</v>
      </c>
      <c r="AX1789" t="s">
        <v>440</v>
      </c>
      <c r="AY1789">
        <v>3</v>
      </c>
      <c r="BA1789" s="127">
        <v>31</v>
      </c>
      <c r="BB1789" s="130">
        <v>139</v>
      </c>
      <c r="BC1789" s="131">
        <f t="shared" si="689"/>
        <v>31139</v>
      </c>
      <c r="BE1789" s="7" t="s">
        <v>3271</v>
      </c>
    </row>
    <row r="1790" spans="1:57" hidden="1" outlineLevel="1" x14ac:dyDescent="0.2">
      <c r="A1790" t="s">
        <v>523</v>
      </c>
      <c r="B1790" t="s">
        <v>440</v>
      </c>
      <c r="C1790" s="1">
        <f t="shared" si="690"/>
        <v>3562</v>
      </c>
      <c r="D1790" s="7">
        <f>RANK(N1790,(N1790:P1790,Q1790:AL1790))</f>
        <v>3</v>
      </c>
      <c r="E1790" s="7">
        <f>RANK(O1790,(N1790:P1790,Q1790:AL1790))</f>
        <v>1</v>
      </c>
      <c r="F1790" s="7">
        <f>IF(P1790&gt;0,RANK(P1790,(N1790:P1790,Q1790:AL1790)),0)</f>
        <v>2</v>
      </c>
      <c r="G1790" s="1">
        <f t="shared" si="691"/>
        <v>769</v>
      </c>
      <c r="H1790" s="2">
        <f t="shared" si="692"/>
        <v>0.21588994946659179</v>
      </c>
      <c r="I1790" s="2"/>
      <c r="J1790" s="2">
        <f t="shared" si="693"/>
        <v>0.17153284671532848</v>
      </c>
      <c r="K1790" s="2">
        <f t="shared" si="694"/>
        <v>0.52021336327905676</v>
      </c>
      <c r="L1790" s="2">
        <f t="shared" si="695"/>
        <v>0.30432341381246492</v>
      </c>
      <c r="M1790" s="2">
        <f t="shared" si="696"/>
        <v>3.9303761931497871E-3</v>
      </c>
      <c r="N1790" s="1">
        <v>611</v>
      </c>
      <c r="O1790" s="1">
        <v>1853</v>
      </c>
      <c r="P1790" s="1">
        <v>1084</v>
      </c>
      <c r="Q1790" s="1">
        <v>3</v>
      </c>
      <c r="S1790" s="1">
        <v>3</v>
      </c>
      <c r="U1790" s="1">
        <v>8</v>
      </c>
      <c r="AN1790" s="7">
        <f>IF(Q1790&gt;0,RANK(Q1790,(N1790:P1790,Q1790:AL1790)),0)</f>
        <v>5</v>
      </c>
      <c r="AO1790" s="7">
        <f>IF(R1790&gt;0,RANK(R1790,(N1790:P1790,Q1790:AL1790)),0)</f>
        <v>0</v>
      </c>
      <c r="AP1790" s="7">
        <f>IF(S1790&gt;0,RANK(S1790,(N1790:P1790,Q1790:AL1790)),0)</f>
        <v>5</v>
      </c>
      <c r="AQ1790" s="7">
        <f>IF(T1790&gt;0,RANK(T1790,(N1790:P1790,Q1790:AL1790)),0)</f>
        <v>0</v>
      </c>
      <c r="AR1790" s="2">
        <f t="shared" si="697"/>
        <v>8.4222346996069624E-4</v>
      </c>
      <c r="AS1790" s="2">
        <f t="shared" si="698"/>
        <v>0</v>
      </c>
      <c r="AT1790" s="2">
        <f t="shared" si="699"/>
        <v>8.4222346996069624E-4</v>
      </c>
      <c r="AU1790" s="2">
        <f t="shared" si="700"/>
        <v>0</v>
      </c>
      <c r="AW1790" t="s">
        <v>523</v>
      </c>
      <c r="AX1790" t="s">
        <v>440</v>
      </c>
      <c r="AY1790">
        <v>3</v>
      </c>
      <c r="BA1790" s="127">
        <v>31</v>
      </c>
      <c r="BB1790" s="130">
        <v>141</v>
      </c>
      <c r="BC1790" s="131">
        <f t="shared" si="689"/>
        <v>31141</v>
      </c>
      <c r="BE1790" s="7" t="s">
        <v>3271</v>
      </c>
    </row>
    <row r="1791" spans="1:57" hidden="1" outlineLevel="1" x14ac:dyDescent="0.2">
      <c r="A1791" t="s">
        <v>1203</v>
      </c>
      <c r="B1791" t="s">
        <v>440</v>
      </c>
      <c r="C1791" s="1">
        <f t="shared" si="690"/>
        <v>13877</v>
      </c>
      <c r="D1791" s="7">
        <f>RANK(N1791,(N1791:P1791,Q1791:AL1791))</f>
        <v>3</v>
      </c>
      <c r="E1791" s="7">
        <f>RANK(O1791,(N1791:P1791,Q1791:AL1791))</f>
        <v>1</v>
      </c>
      <c r="F1791" s="7">
        <f>IF(P1791&gt;0,RANK(P1791,(N1791:P1791,Q1791:AL1791)),0)</f>
        <v>2</v>
      </c>
      <c r="G1791" s="1">
        <f t="shared" si="691"/>
        <v>4065</v>
      </c>
      <c r="H1791" s="2">
        <f t="shared" si="692"/>
        <v>0.29293074872090508</v>
      </c>
      <c r="I1791" s="2"/>
      <c r="J1791" s="2">
        <f t="shared" si="693"/>
        <v>0.1746775239605102</v>
      </c>
      <c r="K1791" s="2">
        <f t="shared" si="694"/>
        <v>0.55746919362974712</v>
      </c>
      <c r="L1791" s="2">
        <f t="shared" si="695"/>
        <v>0.26453844490884199</v>
      </c>
      <c r="M1791" s="2">
        <f t="shared" si="696"/>
        <v>3.3148375009007247E-3</v>
      </c>
      <c r="N1791" s="1">
        <v>2424</v>
      </c>
      <c r="O1791" s="1">
        <v>7736</v>
      </c>
      <c r="P1791" s="1">
        <v>3671</v>
      </c>
      <c r="Q1791" s="1">
        <v>24</v>
      </c>
      <c r="S1791" s="1">
        <v>12</v>
      </c>
      <c r="U1791" s="1">
        <v>10</v>
      </c>
      <c r="AN1791" s="7">
        <f>IF(Q1791&gt;0,RANK(Q1791,(N1791:P1791,Q1791:AL1791)),0)</f>
        <v>4</v>
      </c>
      <c r="AO1791" s="7">
        <f>IF(R1791&gt;0,RANK(R1791,(N1791:P1791,Q1791:AL1791)),0)</f>
        <v>0</v>
      </c>
      <c r="AP1791" s="7">
        <f>IF(S1791&gt;0,RANK(S1791,(N1791:P1791,Q1791:AL1791)),0)</f>
        <v>5</v>
      </c>
      <c r="AQ1791" s="7">
        <f>IF(T1791&gt;0,RANK(T1791,(N1791:P1791,Q1791:AL1791)),0)</f>
        <v>0</v>
      </c>
      <c r="AR1791" s="2">
        <f t="shared" si="697"/>
        <v>1.7294804352525762E-3</v>
      </c>
      <c r="AS1791" s="2">
        <f t="shared" si="698"/>
        <v>0</v>
      </c>
      <c r="AT1791" s="2">
        <f t="shared" si="699"/>
        <v>8.647402176262881E-4</v>
      </c>
      <c r="AU1791" s="2">
        <f t="shared" si="700"/>
        <v>0</v>
      </c>
      <c r="AW1791" t="s">
        <v>1203</v>
      </c>
      <c r="AX1791" t="s">
        <v>440</v>
      </c>
      <c r="AY1791">
        <v>3</v>
      </c>
      <c r="BA1791" s="127">
        <v>31</v>
      </c>
      <c r="BB1791" s="130">
        <v>143</v>
      </c>
      <c r="BC1791" s="131">
        <f t="shared" si="689"/>
        <v>31143</v>
      </c>
      <c r="BE1791" s="7" t="s">
        <v>3271</v>
      </c>
    </row>
    <row r="1792" spans="1:57" hidden="1" outlineLevel="1" x14ac:dyDescent="0.2">
      <c r="A1792" t="s">
        <v>1877</v>
      </c>
      <c r="B1792" t="s">
        <v>440</v>
      </c>
      <c r="C1792" s="1">
        <f t="shared" si="690"/>
        <v>2918</v>
      </c>
      <c r="D1792" s="7">
        <f>RANK(N1792,(N1792:P1792,Q1792:AL1792))</f>
        <v>3</v>
      </c>
      <c r="E1792" s="7">
        <f>RANK(O1792,(N1792:P1792,Q1792:AL1792))</f>
        <v>1</v>
      </c>
      <c r="F1792" s="7">
        <f>IF(P1792&gt;0,RANK(P1792,(N1792:P1792,Q1792:AL1792)),0)</f>
        <v>2</v>
      </c>
      <c r="G1792" s="1">
        <f t="shared" si="691"/>
        <v>625</v>
      </c>
      <c r="H1792" s="2">
        <f t="shared" si="692"/>
        <v>0.2141877998629198</v>
      </c>
      <c r="I1792" s="2"/>
      <c r="J1792" s="2">
        <f t="shared" si="693"/>
        <v>0.22652501713502399</v>
      </c>
      <c r="K1792" s="2">
        <f t="shared" si="694"/>
        <v>0.49246058944482524</v>
      </c>
      <c r="L1792" s="2">
        <f t="shared" si="695"/>
        <v>0.27827278958190543</v>
      </c>
      <c r="M1792" s="2">
        <f t="shared" si="696"/>
        <v>2.7416038382453989E-3</v>
      </c>
      <c r="N1792" s="1">
        <v>661</v>
      </c>
      <c r="O1792" s="1">
        <v>1437</v>
      </c>
      <c r="P1792" s="1">
        <v>812</v>
      </c>
      <c r="Q1792" s="1">
        <v>4</v>
      </c>
      <c r="S1792" s="1">
        <v>1</v>
      </c>
      <c r="U1792" s="1">
        <v>3</v>
      </c>
      <c r="AN1792" s="7">
        <f>IF(Q1792&gt;0,RANK(Q1792,(N1792:P1792,Q1792:AL1792)),0)</f>
        <v>4</v>
      </c>
      <c r="AO1792" s="7">
        <f>IF(R1792&gt;0,RANK(R1792,(N1792:P1792,Q1792:AL1792)),0)</f>
        <v>0</v>
      </c>
      <c r="AP1792" s="7">
        <f>IF(S1792&gt;0,RANK(S1792,(N1792:P1792,Q1792:AL1792)),0)</f>
        <v>6</v>
      </c>
      <c r="AQ1792" s="7">
        <f>IF(T1792&gt;0,RANK(T1792,(N1792:P1792,Q1792:AL1792)),0)</f>
        <v>0</v>
      </c>
      <c r="AR1792" s="2">
        <f t="shared" si="697"/>
        <v>1.3708019191226869E-3</v>
      </c>
      <c r="AS1792" s="2">
        <f t="shared" si="698"/>
        <v>0</v>
      </c>
      <c r="AT1792" s="2">
        <f t="shared" si="699"/>
        <v>3.4270047978067172E-4</v>
      </c>
      <c r="AU1792" s="2">
        <f t="shared" si="700"/>
        <v>0</v>
      </c>
      <c r="AW1792" t="s">
        <v>1877</v>
      </c>
      <c r="AX1792" t="s">
        <v>440</v>
      </c>
      <c r="AY1792">
        <v>3</v>
      </c>
      <c r="BA1792" s="127">
        <v>31</v>
      </c>
      <c r="BB1792" s="130">
        <v>145</v>
      </c>
      <c r="BC1792" s="131">
        <f t="shared" si="689"/>
        <v>31145</v>
      </c>
      <c r="BE1792" s="7" t="s">
        <v>3271</v>
      </c>
    </row>
    <row r="1793" spans="1:57" hidden="1" outlineLevel="1" x14ac:dyDescent="0.2">
      <c r="A1793" t="s">
        <v>544</v>
      </c>
      <c r="B1793" t="s">
        <v>440</v>
      </c>
      <c r="C1793" s="1">
        <f t="shared" si="690"/>
        <v>5342</v>
      </c>
      <c r="D1793" s="7">
        <f>RANK(N1793,(N1793:P1793,Q1793:AL1793))</f>
        <v>3</v>
      </c>
      <c r="E1793" s="7">
        <f>RANK(O1793,(N1793:P1793,Q1793:AL1793))</f>
        <v>1</v>
      </c>
      <c r="F1793" s="7">
        <f>IF(P1793&gt;0,RANK(P1793,(N1793:P1793,Q1793:AL1793)),0)</f>
        <v>2</v>
      </c>
      <c r="G1793" s="1">
        <f t="shared" si="691"/>
        <v>835</v>
      </c>
      <c r="H1793" s="2">
        <f t="shared" si="692"/>
        <v>0.15630849868962934</v>
      </c>
      <c r="I1793" s="2"/>
      <c r="J1793" s="2">
        <f t="shared" si="693"/>
        <v>0.2182703107450393</v>
      </c>
      <c r="K1793" s="2">
        <f t="shared" si="694"/>
        <v>0.46798951703481845</v>
      </c>
      <c r="L1793" s="2">
        <f t="shared" si="695"/>
        <v>0.31168101834518908</v>
      </c>
      <c r="M1793" s="2">
        <f t="shared" si="696"/>
        <v>2.0591538749531457E-3</v>
      </c>
      <c r="N1793" s="1">
        <v>1166</v>
      </c>
      <c r="O1793" s="1">
        <v>2500</v>
      </c>
      <c r="P1793" s="1">
        <v>1665</v>
      </c>
      <c r="Q1793" s="1">
        <v>6</v>
      </c>
      <c r="S1793" s="1">
        <v>3</v>
      </c>
      <c r="U1793" s="1">
        <v>2</v>
      </c>
      <c r="AN1793" s="7">
        <f>IF(Q1793&gt;0,RANK(Q1793,(N1793:P1793,Q1793:AL1793)),0)</f>
        <v>4</v>
      </c>
      <c r="AO1793" s="7">
        <f>IF(R1793&gt;0,RANK(R1793,(N1793:P1793,Q1793:AL1793)),0)</f>
        <v>0</v>
      </c>
      <c r="AP1793" s="7">
        <f>IF(S1793&gt;0,RANK(S1793,(N1793:P1793,Q1793:AL1793)),0)</f>
        <v>5</v>
      </c>
      <c r="AQ1793" s="7">
        <f>IF(T1793&gt;0,RANK(T1793,(N1793:P1793,Q1793:AL1793)),0)</f>
        <v>0</v>
      </c>
      <c r="AR1793" s="2">
        <f t="shared" si="697"/>
        <v>1.1231748408835642E-3</v>
      </c>
      <c r="AS1793" s="2">
        <f t="shared" si="698"/>
        <v>0</v>
      </c>
      <c r="AT1793" s="2">
        <f t="shared" si="699"/>
        <v>5.6158742044178209E-4</v>
      </c>
      <c r="AU1793" s="2">
        <f t="shared" si="700"/>
        <v>0</v>
      </c>
      <c r="AW1793" t="s">
        <v>544</v>
      </c>
      <c r="AX1793" t="s">
        <v>440</v>
      </c>
      <c r="AY1793">
        <v>3</v>
      </c>
      <c r="BA1793" s="127">
        <v>31</v>
      </c>
      <c r="BB1793" s="130">
        <v>147</v>
      </c>
      <c r="BC1793" s="131">
        <f t="shared" si="689"/>
        <v>31147</v>
      </c>
      <c r="BE1793" s="7" t="s">
        <v>3271</v>
      </c>
    </row>
    <row r="1794" spans="1:57" hidden="1" outlineLevel="1" x14ac:dyDescent="0.2">
      <c r="A1794" t="s">
        <v>2960</v>
      </c>
      <c r="B1794" t="s">
        <v>440</v>
      </c>
      <c r="C1794" s="1">
        <f t="shared" si="690"/>
        <v>4943</v>
      </c>
      <c r="D1794" s="7">
        <f>RANK(N1794,(N1794:P1794,Q1794:AL1794))</f>
        <v>2</v>
      </c>
      <c r="E1794" s="7">
        <f>RANK(O1794,(N1794:P1794,Q1794:AL1794))</f>
        <v>1</v>
      </c>
      <c r="F1794" s="7">
        <f>IF(P1794&gt;0,RANK(P1794,(N1794:P1794,Q1794:AL1794)),0)</f>
        <v>3</v>
      </c>
      <c r="G1794" s="1">
        <f t="shared" si="691"/>
        <v>537</v>
      </c>
      <c r="H1794" s="2">
        <f t="shared" si="692"/>
        <v>0.10863847865668623</v>
      </c>
      <c r="I1794" s="2"/>
      <c r="J1794" s="2">
        <f t="shared" si="693"/>
        <v>0.30608941938094275</v>
      </c>
      <c r="K1794" s="2">
        <f t="shared" si="694"/>
        <v>0.41472789803762899</v>
      </c>
      <c r="L1794" s="2">
        <f t="shared" si="695"/>
        <v>0.27493425045518916</v>
      </c>
      <c r="M1794" s="2">
        <f t="shared" si="696"/>
        <v>4.2484321262391544E-3</v>
      </c>
      <c r="N1794" s="1">
        <v>1513</v>
      </c>
      <c r="O1794" s="1">
        <v>2050</v>
      </c>
      <c r="P1794" s="1">
        <v>1359</v>
      </c>
      <c r="Q1794" s="1">
        <v>3</v>
      </c>
      <c r="S1794" s="1">
        <v>8</v>
      </c>
      <c r="U1794" s="1">
        <v>10</v>
      </c>
      <c r="AN1794" s="7">
        <f>IF(Q1794&gt;0,RANK(Q1794,(N1794:P1794,Q1794:AL1794)),0)</f>
        <v>6</v>
      </c>
      <c r="AO1794" s="7">
        <f>IF(R1794&gt;0,RANK(R1794,(N1794:P1794,Q1794:AL1794)),0)</f>
        <v>0</v>
      </c>
      <c r="AP1794" s="7">
        <f>IF(S1794&gt;0,RANK(S1794,(N1794:P1794,Q1794:AL1794)),0)</f>
        <v>5</v>
      </c>
      <c r="AQ1794" s="7">
        <f>IF(T1794&gt;0,RANK(T1794,(N1794:P1794,Q1794:AL1794)),0)</f>
        <v>0</v>
      </c>
      <c r="AR1794" s="2">
        <f t="shared" si="697"/>
        <v>6.0691887517701801E-4</v>
      </c>
      <c r="AS1794" s="2">
        <f t="shared" si="698"/>
        <v>0</v>
      </c>
      <c r="AT1794" s="2">
        <f t="shared" si="699"/>
        <v>1.6184503338053813E-3</v>
      </c>
      <c r="AU1794" s="2">
        <f t="shared" si="700"/>
        <v>0</v>
      </c>
      <c r="AW1794" t="s">
        <v>2960</v>
      </c>
      <c r="AX1794" t="s">
        <v>440</v>
      </c>
      <c r="AY1794">
        <v>1</v>
      </c>
      <c r="BA1794" s="127">
        <v>31</v>
      </c>
      <c r="BB1794" s="130">
        <v>149</v>
      </c>
      <c r="BC1794" s="131">
        <f t="shared" si="689"/>
        <v>31149</v>
      </c>
      <c r="BE1794" s="7" t="s">
        <v>3271</v>
      </c>
    </row>
    <row r="1795" spans="1:57" hidden="1" outlineLevel="1" x14ac:dyDescent="0.2">
      <c r="A1795" t="s">
        <v>1908</v>
      </c>
      <c r="B1795" t="s">
        <v>440</v>
      </c>
      <c r="C1795" s="1">
        <f t="shared" si="690"/>
        <v>987</v>
      </c>
      <c r="D1795" s="7">
        <f>RANK(N1795,(N1795:P1795,Q1795:AL1795))</f>
        <v>3</v>
      </c>
      <c r="E1795" s="7">
        <f>RANK(O1795,(N1795:P1795,Q1795:AL1795))</f>
        <v>1</v>
      </c>
      <c r="F1795" s="7">
        <f>IF(P1795&gt;0,RANK(P1795,(N1795:P1795,Q1795:AL1795)),0)</f>
        <v>2</v>
      </c>
      <c r="G1795" s="1">
        <f t="shared" si="691"/>
        <v>355</v>
      </c>
      <c r="H1795" s="2">
        <f t="shared" si="692"/>
        <v>0.3596757852077001</v>
      </c>
      <c r="I1795" s="2"/>
      <c r="J1795" s="2">
        <f t="shared" si="693"/>
        <v>0.1641337386018237</v>
      </c>
      <c r="K1795" s="2">
        <f t="shared" si="694"/>
        <v>0.5957446808510638</v>
      </c>
      <c r="L1795" s="2">
        <f t="shared" si="695"/>
        <v>0.23606889564336372</v>
      </c>
      <c r="M1795" s="2">
        <f t="shared" si="696"/>
        <v>4.0526849037487989E-3</v>
      </c>
      <c r="N1795" s="1">
        <v>162</v>
      </c>
      <c r="O1795" s="1">
        <v>588</v>
      </c>
      <c r="P1795" s="1">
        <v>233</v>
      </c>
      <c r="Q1795" s="1">
        <v>1</v>
      </c>
      <c r="S1795" s="1">
        <v>1</v>
      </c>
      <c r="U1795" s="1">
        <v>2</v>
      </c>
      <c r="AN1795" s="7">
        <f>IF(Q1795&gt;0,RANK(Q1795,(N1795:P1795,Q1795:AL1795)),0)</f>
        <v>5</v>
      </c>
      <c r="AO1795" s="7">
        <f>IF(R1795&gt;0,RANK(R1795,(N1795:P1795,Q1795:AL1795)),0)</f>
        <v>0</v>
      </c>
      <c r="AP1795" s="7">
        <f>IF(S1795&gt;0,RANK(S1795,(N1795:P1795,Q1795:AL1795)),0)</f>
        <v>5</v>
      </c>
      <c r="AQ1795" s="7">
        <f>IF(T1795&gt;0,RANK(T1795,(N1795:P1795,Q1795:AL1795)),0)</f>
        <v>0</v>
      </c>
      <c r="AR1795" s="2">
        <f t="shared" si="697"/>
        <v>1.0131712259371835E-3</v>
      </c>
      <c r="AS1795" s="2">
        <f t="shared" si="698"/>
        <v>0</v>
      </c>
      <c r="AT1795" s="2">
        <f t="shared" si="699"/>
        <v>1.0131712259371835E-3</v>
      </c>
      <c r="AU1795" s="2">
        <f t="shared" si="700"/>
        <v>0</v>
      </c>
      <c r="AW1795" t="s">
        <v>1908</v>
      </c>
      <c r="AX1795" t="s">
        <v>440</v>
      </c>
      <c r="AY1795">
        <v>3</v>
      </c>
      <c r="BA1795" s="127">
        <v>31</v>
      </c>
      <c r="BB1795" s="130">
        <v>151</v>
      </c>
      <c r="BC1795" s="131">
        <f t="shared" si="689"/>
        <v>31151</v>
      </c>
      <c r="BE1795" s="7" t="s">
        <v>3271</v>
      </c>
    </row>
    <row r="1796" spans="1:57" hidden="1" outlineLevel="1" x14ac:dyDescent="0.2">
      <c r="A1796" t="s">
        <v>1569</v>
      </c>
      <c r="B1796" t="s">
        <v>440</v>
      </c>
      <c r="C1796" s="1">
        <f t="shared" si="690"/>
        <v>5765</v>
      </c>
      <c r="D1796" s="7">
        <f>RANK(N1796,(N1796:P1796,Q1796:AL1796))</f>
        <v>1</v>
      </c>
      <c r="E1796" s="7">
        <f>RANK(O1796,(N1796:P1796,Q1796:AL1796))</f>
        <v>2</v>
      </c>
      <c r="F1796" s="7">
        <f>IF(P1796&gt;0,RANK(P1796,(N1796:P1796,Q1796:AL1796)),0)</f>
        <v>3</v>
      </c>
      <c r="G1796" s="1">
        <f t="shared" si="691"/>
        <v>685</v>
      </c>
      <c r="H1796" s="2">
        <f t="shared" si="692"/>
        <v>0.11882046834345186</v>
      </c>
      <c r="I1796" s="2"/>
      <c r="J1796" s="2">
        <f t="shared" si="693"/>
        <v>0.42064180398959239</v>
      </c>
      <c r="K1796" s="2">
        <f t="shared" si="694"/>
        <v>0.3018213356461405</v>
      </c>
      <c r="L1796" s="2">
        <f t="shared" si="695"/>
        <v>0.27337380745880313</v>
      </c>
      <c r="M1796" s="2">
        <f t="shared" si="696"/>
        <v>4.163052905463982E-3</v>
      </c>
      <c r="N1796" s="1">
        <v>2425</v>
      </c>
      <c r="O1796" s="1">
        <v>1740</v>
      </c>
      <c r="P1796" s="1">
        <v>1576</v>
      </c>
      <c r="Q1796" s="1">
        <v>7</v>
      </c>
      <c r="S1796" s="1">
        <v>11</v>
      </c>
      <c r="U1796" s="1">
        <v>6</v>
      </c>
      <c r="AN1796" s="7">
        <f>IF(Q1796&gt;0,RANK(Q1796,(N1796:P1796,Q1796:AL1796)),0)</f>
        <v>5</v>
      </c>
      <c r="AO1796" s="7">
        <f>IF(R1796&gt;0,RANK(R1796,(N1796:P1796,Q1796:AL1796)),0)</f>
        <v>0</v>
      </c>
      <c r="AP1796" s="7">
        <f>IF(S1796&gt;0,RANK(S1796,(N1796:P1796,Q1796:AL1796)),0)</f>
        <v>4</v>
      </c>
      <c r="AQ1796" s="7">
        <f>IF(T1796&gt;0,RANK(T1796,(N1796:P1796,Q1796:AL1796)),0)</f>
        <v>0</v>
      </c>
      <c r="AR1796" s="2">
        <f t="shared" si="697"/>
        <v>1.2142237640936687E-3</v>
      </c>
      <c r="AS1796" s="2">
        <f t="shared" si="698"/>
        <v>0</v>
      </c>
      <c r="AT1796" s="2">
        <f t="shared" si="699"/>
        <v>1.9080659150043364E-3</v>
      </c>
      <c r="AU1796" s="2">
        <f t="shared" si="700"/>
        <v>0</v>
      </c>
      <c r="AW1796" t="s">
        <v>1569</v>
      </c>
      <c r="AX1796" t="s">
        <v>440</v>
      </c>
      <c r="AY1796">
        <v>1</v>
      </c>
      <c r="BA1796" s="127">
        <v>31</v>
      </c>
      <c r="BB1796" s="130">
        <v>153</v>
      </c>
      <c r="BC1796" s="131">
        <f t="shared" si="689"/>
        <v>31153</v>
      </c>
      <c r="BE1796" s="7" t="s">
        <v>3271</v>
      </c>
    </row>
    <row r="1797" spans="1:57" hidden="1" outlineLevel="1" x14ac:dyDescent="0.2">
      <c r="A1797" t="s">
        <v>905</v>
      </c>
      <c r="B1797" t="s">
        <v>440</v>
      </c>
      <c r="C1797" s="1">
        <f t="shared" si="690"/>
        <v>40673</v>
      </c>
      <c r="D1797" s="7">
        <f>RANK(N1797,(N1797:P1797,Q1797:AL1797))</f>
        <v>2</v>
      </c>
      <c r="E1797" s="7">
        <f>RANK(O1797,(N1797:P1797,Q1797:AL1797))</f>
        <v>1</v>
      </c>
      <c r="F1797" s="7">
        <f>IF(P1797&gt;0,RANK(P1797,(N1797:P1797,Q1797:AL1797)),0)</f>
        <v>3</v>
      </c>
      <c r="G1797" s="1">
        <f t="shared" si="691"/>
        <v>9775</v>
      </c>
      <c r="H1797" s="2">
        <f t="shared" si="692"/>
        <v>0.24033142379465494</v>
      </c>
      <c r="I1797" s="2"/>
      <c r="J1797" s="2">
        <f t="shared" si="693"/>
        <v>0.26408182332259728</v>
      </c>
      <c r="K1797" s="2">
        <f t="shared" si="694"/>
        <v>0.50441324711725222</v>
      </c>
      <c r="L1797" s="2">
        <f t="shared" si="695"/>
        <v>0.22825953335136331</v>
      </c>
      <c r="M1797" s="2">
        <f t="shared" si="696"/>
        <v>3.245396208787249E-3</v>
      </c>
      <c r="N1797" s="1">
        <v>10741</v>
      </c>
      <c r="O1797" s="1">
        <v>20516</v>
      </c>
      <c r="P1797" s="1">
        <v>9284</v>
      </c>
      <c r="Q1797" s="1">
        <v>70</v>
      </c>
      <c r="S1797" s="1">
        <v>43</v>
      </c>
      <c r="U1797" s="1">
        <v>19</v>
      </c>
      <c r="AN1797" s="7">
        <f>IF(Q1797&gt;0,RANK(Q1797,(N1797:P1797,Q1797:AL1797)),0)</f>
        <v>4</v>
      </c>
      <c r="AO1797" s="7">
        <f>IF(R1797&gt;0,RANK(R1797,(N1797:P1797,Q1797:AL1797)),0)</f>
        <v>0</v>
      </c>
      <c r="AP1797" s="7">
        <f>IF(S1797&gt;0,RANK(S1797,(N1797:P1797,Q1797:AL1797)),0)</f>
        <v>5</v>
      </c>
      <c r="AQ1797" s="7">
        <f>IF(T1797&gt;0,RANK(T1797,(N1797:P1797,Q1797:AL1797)),0)</f>
        <v>0</v>
      </c>
      <c r="AR1797" s="2">
        <f t="shared" si="697"/>
        <v>1.7210434440537948E-3</v>
      </c>
      <c r="AS1797" s="2">
        <f t="shared" si="698"/>
        <v>0</v>
      </c>
      <c r="AT1797" s="2">
        <f t="shared" si="699"/>
        <v>1.0572124013473311E-3</v>
      </c>
      <c r="AU1797" s="2">
        <f t="shared" si="700"/>
        <v>0</v>
      </c>
      <c r="AW1797" t="s">
        <v>905</v>
      </c>
      <c r="AX1797" t="s">
        <v>440</v>
      </c>
      <c r="AY1797">
        <v>2</v>
      </c>
      <c r="BA1797" s="127">
        <v>31</v>
      </c>
      <c r="BB1797" s="130">
        <v>155</v>
      </c>
      <c r="BC1797" s="131">
        <f t="shared" si="689"/>
        <v>31155</v>
      </c>
      <c r="BE1797" s="7" t="s">
        <v>3271</v>
      </c>
    </row>
    <row r="1798" spans="1:57" hidden="1" outlineLevel="1" x14ac:dyDescent="0.2">
      <c r="A1798" t="s">
        <v>539</v>
      </c>
      <c r="B1798" t="s">
        <v>440</v>
      </c>
      <c r="C1798" s="1">
        <f t="shared" si="690"/>
        <v>9152</v>
      </c>
      <c r="D1798" s="7">
        <f>RANK(N1798,(N1798:P1798,Q1798:AL1798))</f>
        <v>3</v>
      </c>
      <c r="E1798" s="7">
        <f>RANK(O1798,(N1798:P1798,Q1798:AL1798))</f>
        <v>1</v>
      </c>
      <c r="F1798" s="7">
        <f>IF(P1798&gt;0,RANK(P1798,(N1798:P1798,Q1798:AL1798)),0)</f>
        <v>2</v>
      </c>
      <c r="G1798" s="1">
        <f t="shared" si="691"/>
        <v>1470</v>
      </c>
      <c r="H1798" s="2">
        <f t="shared" si="692"/>
        <v>0.16062062937062938</v>
      </c>
      <c r="I1798" s="2"/>
      <c r="J1798" s="2">
        <f t="shared" si="693"/>
        <v>0.27414772727272729</v>
      </c>
      <c r="K1798" s="2">
        <f t="shared" si="694"/>
        <v>0.44110576923076922</v>
      </c>
      <c r="L1798" s="2">
        <f t="shared" si="695"/>
        <v>0.28048513986013984</v>
      </c>
      <c r="M1798" s="2">
        <f t="shared" si="696"/>
        <v>4.2613636363636465E-3</v>
      </c>
      <c r="N1798" s="1">
        <v>2509</v>
      </c>
      <c r="O1798" s="1">
        <v>4037</v>
      </c>
      <c r="P1798" s="1">
        <v>2567</v>
      </c>
      <c r="Q1798" s="1">
        <v>19</v>
      </c>
      <c r="S1798" s="1">
        <v>8</v>
      </c>
      <c r="U1798" s="1">
        <v>12</v>
      </c>
      <c r="AN1798" s="7">
        <f>IF(Q1798&gt;0,RANK(Q1798,(N1798:P1798,Q1798:AL1798)),0)</f>
        <v>4</v>
      </c>
      <c r="AO1798" s="7">
        <f>IF(R1798&gt;0,RANK(R1798,(N1798:P1798,Q1798:AL1798)),0)</f>
        <v>0</v>
      </c>
      <c r="AP1798" s="7">
        <f>IF(S1798&gt;0,RANK(S1798,(N1798:P1798,Q1798:AL1798)),0)</f>
        <v>6</v>
      </c>
      <c r="AQ1798" s="7">
        <f>IF(T1798&gt;0,RANK(T1798,(N1798:P1798,Q1798:AL1798)),0)</f>
        <v>0</v>
      </c>
      <c r="AR1798" s="2">
        <f t="shared" si="697"/>
        <v>2.076048951048951E-3</v>
      </c>
      <c r="AS1798" s="2">
        <f t="shared" si="698"/>
        <v>0</v>
      </c>
      <c r="AT1798" s="2">
        <f t="shared" si="699"/>
        <v>8.7412587412587413E-4</v>
      </c>
      <c r="AU1798" s="2">
        <f t="shared" si="700"/>
        <v>0</v>
      </c>
      <c r="AW1798" t="s">
        <v>539</v>
      </c>
      <c r="AX1798" t="s">
        <v>440</v>
      </c>
      <c r="AY1798">
        <v>1</v>
      </c>
      <c r="BA1798" s="127">
        <v>31</v>
      </c>
      <c r="BB1798" s="130">
        <v>157</v>
      </c>
      <c r="BC1798" s="131">
        <f t="shared" si="689"/>
        <v>31157</v>
      </c>
      <c r="BE1798" s="7" t="s">
        <v>3271</v>
      </c>
    </row>
    <row r="1799" spans="1:57" hidden="1" outlineLevel="1" x14ac:dyDescent="0.2">
      <c r="A1799" t="s">
        <v>1888</v>
      </c>
      <c r="B1799" t="s">
        <v>440</v>
      </c>
      <c r="C1799" s="1">
        <f t="shared" si="690"/>
        <v>14951</v>
      </c>
      <c r="D1799" s="7">
        <f>RANK(N1799,(N1799:P1799,Q1799:AL1799))</f>
        <v>2</v>
      </c>
      <c r="E1799" s="7">
        <f>RANK(O1799,(N1799:P1799,Q1799:AL1799))</f>
        <v>1</v>
      </c>
      <c r="F1799" s="7">
        <f>IF(P1799&gt;0,RANK(P1799,(N1799:P1799,Q1799:AL1799)),0)</f>
        <v>3</v>
      </c>
      <c r="G1799" s="1">
        <f t="shared" si="691"/>
        <v>3038</v>
      </c>
      <c r="H1799" s="2">
        <f t="shared" si="692"/>
        <v>0.20319711056116649</v>
      </c>
      <c r="I1799" s="2"/>
      <c r="J1799" s="2">
        <f t="shared" si="693"/>
        <v>0.27924553541569125</v>
      </c>
      <c r="K1799" s="2">
        <f t="shared" si="694"/>
        <v>0.48244264597685771</v>
      </c>
      <c r="L1799" s="2">
        <f t="shared" si="695"/>
        <v>0.23516821617283126</v>
      </c>
      <c r="M1799" s="2">
        <f t="shared" si="696"/>
        <v>3.1436024346197244E-3</v>
      </c>
      <c r="N1799" s="1">
        <v>4175</v>
      </c>
      <c r="O1799" s="1">
        <v>7213</v>
      </c>
      <c r="P1799" s="1">
        <v>3516</v>
      </c>
      <c r="Q1799" s="1">
        <v>20</v>
      </c>
      <c r="S1799" s="1">
        <v>15</v>
      </c>
      <c r="U1799" s="1">
        <v>12</v>
      </c>
      <c r="AN1799" s="7">
        <f>IF(Q1799&gt;0,RANK(Q1799,(N1799:P1799,Q1799:AL1799)),0)</f>
        <v>4</v>
      </c>
      <c r="AO1799" s="7">
        <f>IF(R1799&gt;0,RANK(R1799,(N1799:P1799,Q1799:AL1799)),0)</f>
        <v>0</v>
      </c>
      <c r="AP1799" s="7">
        <f>IF(S1799&gt;0,RANK(S1799,(N1799:P1799,Q1799:AL1799)),0)</f>
        <v>5</v>
      </c>
      <c r="AQ1799" s="7">
        <f>IF(T1799&gt;0,RANK(T1799,(N1799:P1799,Q1799:AL1799)),0)</f>
        <v>0</v>
      </c>
      <c r="AR1799" s="2">
        <f t="shared" si="697"/>
        <v>1.3377031636679821E-3</v>
      </c>
      <c r="AS1799" s="2">
        <f t="shared" si="698"/>
        <v>0</v>
      </c>
      <c r="AT1799" s="2">
        <f t="shared" si="699"/>
        <v>1.0032773727509867E-3</v>
      </c>
      <c r="AU1799" s="2">
        <f t="shared" si="700"/>
        <v>0</v>
      </c>
      <c r="AW1799" t="s">
        <v>1888</v>
      </c>
      <c r="AX1799" t="s">
        <v>440</v>
      </c>
      <c r="AY1799">
        <v>3</v>
      </c>
      <c r="BA1799" s="127">
        <v>31</v>
      </c>
      <c r="BB1799" s="130">
        <v>159</v>
      </c>
      <c r="BC1799" s="131">
        <f t="shared" si="689"/>
        <v>31159</v>
      </c>
      <c r="BE1799" s="7" t="s">
        <v>3271</v>
      </c>
    </row>
    <row r="1800" spans="1:57" hidden="1" outlineLevel="1" x14ac:dyDescent="0.2">
      <c r="A1800" t="s">
        <v>1570</v>
      </c>
      <c r="B1800" t="s">
        <v>440</v>
      </c>
      <c r="C1800" s="1">
        <f t="shared" si="690"/>
        <v>6936</v>
      </c>
      <c r="D1800" s="7">
        <f>RANK(N1800,(N1800:P1800,Q1800:AL1800))</f>
        <v>2</v>
      </c>
      <c r="E1800" s="7">
        <f>RANK(O1800,(N1800:P1800,Q1800:AL1800))</f>
        <v>1</v>
      </c>
      <c r="F1800" s="7">
        <f>IF(P1800&gt;0,RANK(P1800,(N1800:P1800,Q1800:AL1800)),0)</f>
        <v>3</v>
      </c>
      <c r="G1800" s="1">
        <f t="shared" si="691"/>
        <v>939</v>
      </c>
      <c r="H1800" s="2">
        <f t="shared" si="692"/>
        <v>0.13538062283737023</v>
      </c>
      <c r="I1800" s="2"/>
      <c r="J1800" s="2">
        <f t="shared" si="693"/>
        <v>0.30579584775086505</v>
      </c>
      <c r="K1800" s="2">
        <f t="shared" si="694"/>
        <v>0.44117647058823528</v>
      </c>
      <c r="L1800" s="2">
        <f t="shared" si="695"/>
        <v>0.2495674740484429</v>
      </c>
      <c r="M1800" s="2">
        <f t="shared" si="696"/>
        <v>3.4602076124567172E-3</v>
      </c>
      <c r="N1800" s="1">
        <v>2121</v>
      </c>
      <c r="O1800" s="1">
        <v>3060</v>
      </c>
      <c r="P1800" s="1">
        <v>1731</v>
      </c>
      <c r="Q1800" s="1">
        <v>9</v>
      </c>
      <c r="S1800" s="1">
        <v>10</v>
      </c>
      <c r="U1800" s="1">
        <v>5</v>
      </c>
      <c r="AN1800" s="7">
        <f>IF(Q1800&gt;0,RANK(Q1800,(N1800:P1800,Q1800:AL1800)),0)</f>
        <v>5</v>
      </c>
      <c r="AO1800" s="7">
        <f>IF(R1800&gt;0,RANK(R1800,(N1800:P1800,Q1800:AL1800)),0)</f>
        <v>0</v>
      </c>
      <c r="AP1800" s="7">
        <f>IF(S1800&gt;0,RANK(S1800,(N1800:P1800,Q1800:AL1800)),0)</f>
        <v>4</v>
      </c>
      <c r="AQ1800" s="7">
        <f>IF(T1800&gt;0,RANK(T1800,(N1800:P1800,Q1800:AL1800)),0)</f>
        <v>0</v>
      </c>
      <c r="AR1800" s="2">
        <f t="shared" si="697"/>
        <v>1.2975778546712802E-3</v>
      </c>
      <c r="AS1800" s="2">
        <f t="shared" si="698"/>
        <v>0</v>
      </c>
      <c r="AT1800" s="2">
        <f t="shared" si="699"/>
        <v>1.4417531718569781E-3</v>
      </c>
      <c r="AU1800" s="2">
        <f t="shared" si="700"/>
        <v>0</v>
      </c>
      <c r="AW1800" t="s">
        <v>1570</v>
      </c>
      <c r="AX1800" t="s">
        <v>440</v>
      </c>
      <c r="AY1800">
        <v>1</v>
      </c>
      <c r="BA1800" s="127">
        <v>31</v>
      </c>
      <c r="BB1800" s="130">
        <v>161</v>
      </c>
      <c r="BC1800" s="131">
        <f t="shared" si="689"/>
        <v>31161</v>
      </c>
      <c r="BE1800" s="7" t="s">
        <v>3271</v>
      </c>
    </row>
    <row r="1801" spans="1:57" hidden="1" outlineLevel="1" x14ac:dyDescent="0.2">
      <c r="A1801" t="s">
        <v>2506</v>
      </c>
      <c r="B1801" t="s">
        <v>440</v>
      </c>
      <c r="C1801" s="1">
        <f t="shared" si="690"/>
        <v>2996</v>
      </c>
      <c r="D1801" s="7">
        <f>RANK(N1801,(N1801:P1801,Q1801:AL1801))</f>
        <v>3</v>
      </c>
      <c r="E1801" s="7">
        <f>RANK(O1801,(N1801:P1801,Q1801:AL1801))</f>
        <v>1</v>
      </c>
      <c r="F1801" s="7">
        <f>IF(P1801&gt;0,RANK(P1801,(N1801:P1801,Q1801:AL1801)),0)</f>
        <v>2</v>
      </c>
      <c r="G1801" s="1">
        <f t="shared" si="691"/>
        <v>947</v>
      </c>
      <c r="H1801" s="2">
        <f t="shared" si="692"/>
        <v>0.31608811748998666</v>
      </c>
      <c r="I1801" s="2"/>
      <c r="J1801" s="2">
        <f t="shared" si="693"/>
        <v>0.17857142857142858</v>
      </c>
      <c r="K1801" s="2">
        <f t="shared" si="694"/>
        <v>0.56675567423230977</v>
      </c>
      <c r="L1801" s="2">
        <f t="shared" si="695"/>
        <v>0.25066755674232311</v>
      </c>
      <c r="M1801" s="2">
        <f t="shared" si="696"/>
        <v>4.0053404539385218E-3</v>
      </c>
      <c r="N1801" s="1">
        <v>535</v>
      </c>
      <c r="O1801" s="1">
        <v>1698</v>
      </c>
      <c r="P1801" s="1">
        <v>751</v>
      </c>
      <c r="Q1801" s="1">
        <v>8</v>
      </c>
      <c r="S1801" s="1">
        <v>0</v>
      </c>
      <c r="U1801" s="1">
        <v>4</v>
      </c>
      <c r="AN1801" s="7">
        <f>IF(Q1801&gt;0,RANK(Q1801,(N1801:P1801,Q1801:AL1801)),0)</f>
        <v>4</v>
      </c>
      <c r="AO1801" s="7">
        <f>IF(R1801&gt;0,RANK(R1801,(N1801:P1801,Q1801:AL1801)),0)</f>
        <v>0</v>
      </c>
      <c r="AP1801" s="7">
        <f>IF(S1801&gt;0,RANK(S1801,(N1801:P1801,Q1801:AL1801)),0)</f>
        <v>0</v>
      </c>
      <c r="AQ1801" s="7">
        <f>IF(T1801&gt;0,RANK(T1801,(N1801:P1801,Q1801:AL1801)),0)</f>
        <v>0</v>
      </c>
      <c r="AR1801" s="2">
        <f t="shared" si="697"/>
        <v>2.6702269692923898E-3</v>
      </c>
      <c r="AS1801" s="2">
        <f t="shared" si="698"/>
        <v>0</v>
      </c>
      <c r="AT1801" s="2">
        <f t="shared" si="699"/>
        <v>0</v>
      </c>
      <c r="AU1801" s="2">
        <f t="shared" si="700"/>
        <v>0</v>
      </c>
      <c r="AW1801" t="s">
        <v>2506</v>
      </c>
      <c r="AX1801" t="s">
        <v>440</v>
      </c>
      <c r="AY1801">
        <v>3</v>
      </c>
      <c r="BA1801" s="127">
        <v>31</v>
      </c>
      <c r="BB1801" s="130">
        <v>163</v>
      </c>
      <c r="BC1801" s="131">
        <f t="shared" si="689"/>
        <v>31163</v>
      </c>
      <c r="BE1801" s="7" t="s">
        <v>3271</v>
      </c>
    </row>
    <row r="1802" spans="1:57" hidden="1" outlineLevel="1" x14ac:dyDescent="0.2">
      <c r="A1802" t="s">
        <v>2252</v>
      </c>
      <c r="B1802" t="s">
        <v>440</v>
      </c>
      <c r="C1802" s="1">
        <f t="shared" si="690"/>
        <v>1900</v>
      </c>
      <c r="D1802" s="7">
        <f>RANK(N1802,(N1802:P1802,Q1802:AL1802))</f>
        <v>3</v>
      </c>
      <c r="E1802" s="7">
        <f>RANK(O1802,(N1802:P1802,Q1802:AL1802))</f>
        <v>1</v>
      </c>
      <c r="F1802" s="7">
        <f>IF(P1802&gt;0,RANK(P1802,(N1802:P1802,Q1802:AL1802)),0)</f>
        <v>2</v>
      </c>
      <c r="G1802" s="1">
        <f t="shared" si="691"/>
        <v>153</v>
      </c>
      <c r="H1802" s="2">
        <f t="shared" si="692"/>
        <v>8.0526315789473682E-2</v>
      </c>
      <c r="I1802" s="2"/>
      <c r="J1802" s="2">
        <f t="shared" si="693"/>
        <v>0.29894736842105263</v>
      </c>
      <c r="K1802" s="2">
        <f t="shared" si="694"/>
        <v>0.38736842105263158</v>
      </c>
      <c r="L1802" s="2">
        <f t="shared" si="695"/>
        <v>0.30684210526315792</v>
      </c>
      <c r="M1802" s="2">
        <f t="shared" si="696"/>
        <v>6.8421052631578716E-3</v>
      </c>
      <c r="N1802" s="1">
        <v>568</v>
      </c>
      <c r="O1802" s="1">
        <v>736</v>
      </c>
      <c r="P1802" s="1">
        <v>583</v>
      </c>
      <c r="Q1802" s="1">
        <v>7</v>
      </c>
      <c r="S1802" s="1">
        <v>1</v>
      </c>
      <c r="U1802" s="1">
        <v>5</v>
      </c>
      <c r="AN1802" s="7">
        <f>IF(Q1802&gt;0,RANK(Q1802,(N1802:P1802,Q1802:AL1802)),0)</f>
        <v>4</v>
      </c>
      <c r="AO1802" s="7">
        <f>IF(R1802&gt;0,RANK(R1802,(N1802:P1802,Q1802:AL1802)),0)</f>
        <v>0</v>
      </c>
      <c r="AP1802" s="7">
        <f>IF(S1802&gt;0,RANK(S1802,(N1802:P1802,Q1802:AL1802)),0)</f>
        <v>6</v>
      </c>
      <c r="AQ1802" s="7">
        <f>IF(T1802&gt;0,RANK(T1802,(N1802:P1802,Q1802:AL1802)),0)</f>
        <v>0</v>
      </c>
      <c r="AR1802" s="2">
        <f t="shared" si="697"/>
        <v>3.6842105263157894E-3</v>
      </c>
      <c r="AS1802" s="2">
        <f t="shared" si="698"/>
        <v>0</v>
      </c>
      <c r="AT1802" s="2">
        <f t="shared" si="699"/>
        <v>5.263157894736842E-4</v>
      </c>
      <c r="AU1802" s="2">
        <f t="shared" si="700"/>
        <v>0</v>
      </c>
      <c r="AW1802" t="s">
        <v>2252</v>
      </c>
      <c r="AX1802" t="s">
        <v>440</v>
      </c>
      <c r="AY1802">
        <v>3</v>
      </c>
      <c r="BA1802" s="127">
        <v>31</v>
      </c>
      <c r="BB1802" s="130">
        <v>165</v>
      </c>
      <c r="BC1802" s="131">
        <f t="shared" si="689"/>
        <v>31165</v>
      </c>
      <c r="BE1802" s="7" t="s">
        <v>3271</v>
      </c>
    </row>
    <row r="1803" spans="1:57" hidden="1" outlineLevel="1" x14ac:dyDescent="0.2">
      <c r="A1803" t="s">
        <v>231</v>
      </c>
      <c r="B1803" t="s">
        <v>440</v>
      </c>
      <c r="C1803" s="1">
        <f t="shared" si="690"/>
        <v>802</v>
      </c>
      <c r="D1803" s="7">
        <f>RANK(N1803,(N1803:P1803,Q1803:AL1803))</f>
        <v>3</v>
      </c>
      <c r="E1803" s="7">
        <f>RANK(O1803,(N1803:P1803,Q1803:AL1803))</f>
        <v>1</v>
      </c>
      <c r="F1803" s="7">
        <f>IF(P1803&gt;0,RANK(P1803,(N1803:P1803,Q1803:AL1803)),0)</f>
        <v>2</v>
      </c>
      <c r="G1803" s="1">
        <f t="shared" si="691"/>
        <v>239</v>
      </c>
      <c r="H1803" s="2">
        <f t="shared" si="692"/>
        <v>0.29800498753117205</v>
      </c>
      <c r="I1803" s="2"/>
      <c r="J1803" s="2">
        <f t="shared" si="693"/>
        <v>0.18453865336658354</v>
      </c>
      <c r="K1803" s="2">
        <f t="shared" si="694"/>
        <v>0.5548628428927681</v>
      </c>
      <c r="L1803" s="2">
        <f t="shared" si="695"/>
        <v>0.256857855361596</v>
      </c>
      <c r="M1803" s="2">
        <f t="shared" si="696"/>
        <v>3.7406483790523026E-3</v>
      </c>
      <c r="N1803" s="1">
        <v>148</v>
      </c>
      <c r="O1803" s="1">
        <v>445</v>
      </c>
      <c r="P1803" s="1">
        <v>206</v>
      </c>
      <c r="Q1803" s="1">
        <v>0</v>
      </c>
      <c r="S1803" s="1">
        <v>1</v>
      </c>
      <c r="U1803" s="1">
        <v>2</v>
      </c>
      <c r="AN1803" s="7">
        <f>IF(Q1803&gt;0,RANK(Q1803,(N1803:P1803,Q1803:AL1803)),0)</f>
        <v>0</v>
      </c>
      <c r="AO1803" s="7">
        <f>IF(R1803&gt;0,RANK(R1803,(N1803:P1803,Q1803:AL1803)),0)</f>
        <v>0</v>
      </c>
      <c r="AP1803" s="7">
        <f>IF(S1803&gt;0,RANK(S1803,(N1803:P1803,Q1803:AL1803)),0)</f>
        <v>5</v>
      </c>
      <c r="AQ1803" s="7">
        <f>IF(T1803&gt;0,RANK(T1803,(N1803:P1803,Q1803:AL1803)),0)</f>
        <v>0</v>
      </c>
      <c r="AR1803" s="2">
        <f t="shared" si="697"/>
        <v>0</v>
      </c>
      <c r="AS1803" s="2">
        <f t="shared" si="698"/>
        <v>0</v>
      </c>
      <c r="AT1803" s="2">
        <f t="shared" si="699"/>
        <v>1.2468827930174563E-3</v>
      </c>
      <c r="AU1803" s="2">
        <f t="shared" si="700"/>
        <v>0</v>
      </c>
      <c r="AW1803" t="s">
        <v>231</v>
      </c>
      <c r="AX1803" t="s">
        <v>440</v>
      </c>
      <c r="AY1803">
        <v>3</v>
      </c>
      <c r="BA1803" s="127">
        <v>31</v>
      </c>
      <c r="BB1803" s="130">
        <v>167</v>
      </c>
      <c r="BC1803" s="131">
        <f t="shared" si="689"/>
        <v>31167</v>
      </c>
      <c r="BE1803" s="7" t="s">
        <v>3271</v>
      </c>
    </row>
    <row r="1804" spans="1:57" hidden="1" outlineLevel="1" x14ac:dyDescent="0.2">
      <c r="A1804" t="s">
        <v>2421</v>
      </c>
      <c r="B1804" t="s">
        <v>440</v>
      </c>
      <c r="C1804" s="1">
        <f t="shared" si="690"/>
        <v>2563</v>
      </c>
      <c r="D1804" s="7">
        <f>RANK(N1804,(N1804:P1804,Q1804:AL1804))</f>
        <v>3</v>
      </c>
      <c r="E1804" s="7">
        <f>RANK(O1804,(N1804:P1804,Q1804:AL1804))</f>
        <v>1</v>
      </c>
      <c r="F1804" s="7">
        <f>IF(P1804&gt;0,RANK(P1804,(N1804:P1804,Q1804:AL1804)),0)</f>
        <v>2</v>
      </c>
      <c r="G1804" s="1">
        <f t="shared" si="691"/>
        <v>488</v>
      </c>
      <c r="H1804" s="2">
        <f t="shared" si="692"/>
        <v>0.19040187280530629</v>
      </c>
      <c r="I1804" s="2"/>
      <c r="J1804" s="2">
        <f t="shared" si="693"/>
        <v>0.19352321498244246</v>
      </c>
      <c r="K1804" s="2">
        <f t="shared" si="694"/>
        <v>0.49707374170893487</v>
      </c>
      <c r="L1804" s="2">
        <f t="shared" si="695"/>
        <v>0.30667186890362857</v>
      </c>
      <c r="M1804" s="2">
        <f t="shared" si="696"/>
        <v>2.7311744049941522E-3</v>
      </c>
      <c r="N1804" s="1">
        <v>496</v>
      </c>
      <c r="O1804" s="1">
        <v>1274</v>
      </c>
      <c r="P1804" s="1">
        <v>786</v>
      </c>
      <c r="Q1804" s="1">
        <v>4</v>
      </c>
      <c r="S1804" s="1">
        <v>0</v>
      </c>
      <c r="U1804" s="1">
        <v>3</v>
      </c>
      <c r="AN1804" s="7">
        <f>IF(Q1804&gt;0,RANK(Q1804,(N1804:P1804,Q1804:AL1804)),0)</f>
        <v>4</v>
      </c>
      <c r="AO1804" s="7">
        <f>IF(R1804&gt;0,RANK(R1804,(N1804:P1804,Q1804:AL1804)),0)</f>
        <v>0</v>
      </c>
      <c r="AP1804" s="7">
        <f>IF(S1804&gt;0,RANK(S1804,(N1804:P1804,Q1804:AL1804)),0)</f>
        <v>0</v>
      </c>
      <c r="AQ1804" s="7">
        <f>IF(T1804&gt;0,RANK(T1804,(N1804:P1804,Q1804:AL1804)),0)</f>
        <v>0</v>
      </c>
      <c r="AR1804" s="2">
        <f t="shared" si="697"/>
        <v>1.5606710885680843E-3</v>
      </c>
      <c r="AS1804" s="2">
        <f t="shared" si="698"/>
        <v>0</v>
      </c>
      <c r="AT1804" s="2">
        <f t="shared" si="699"/>
        <v>0</v>
      </c>
      <c r="AU1804" s="2">
        <f t="shared" si="700"/>
        <v>0</v>
      </c>
      <c r="AW1804" t="s">
        <v>2421</v>
      </c>
      <c r="AX1804" t="s">
        <v>440</v>
      </c>
      <c r="AY1804">
        <v>1</v>
      </c>
      <c r="BA1804" s="127">
        <v>31</v>
      </c>
      <c r="BB1804" s="130">
        <v>169</v>
      </c>
      <c r="BC1804" s="131">
        <f t="shared" si="689"/>
        <v>31169</v>
      </c>
      <c r="BE1804" s="7" t="s">
        <v>3271</v>
      </c>
    </row>
    <row r="1805" spans="1:57" hidden="1" outlineLevel="1" x14ac:dyDescent="0.2">
      <c r="A1805" t="s">
        <v>807</v>
      </c>
      <c r="B1805" t="s">
        <v>440</v>
      </c>
      <c r="C1805" s="1">
        <f t="shared" si="690"/>
        <v>3410</v>
      </c>
      <c r="D1805" s="7">
        <f>RANK(N1805,(N1805:P1805,Q1805:AL1805))</f>
        <v>3</v>
      </c>
      <c r="E1805" s="7">
        <f>RANK(O1805,(N1805:P1805,Q1805:AL1805))</f>
        <v>1</v>
      </c>
      <c r="F1805" s="7">
        <f>IF(P1805&gt;0,RANK(P1805,(N1805:P1805,Q1805:AL1805)),0)</f>
        <v>2</v>
      </c>
      <c r="G1805" s="1">
        <f t="shared" si="691"/>
        <v>312</v>
      </c>
      <c r="H1805" s="2">
        <f t="shared" si="692"/>
        <v>9.1495601173020524E-2</v>
      </c>
      <c r="I1805" s="2"/>
      <c r="J1805" s="2">
        <f t="shared" si="693"/>
        <v>0.2709677419354839</v>
      </c>
      <c r="K1805" s="2">
        <f t="shared" si="694"/>
        <v>0.40791788856304984</v>
      </c>
      <c r="L1805" s="2">
        <f t="shared" si="695"/>
        <v>0.31642228739002931</v>
      </c>
      <c r="M1805" s="2">
        <f t="shared" si="696"/>
        <v>4.6920821114369571E-3</v>
      </c>
      <c r="N1805" s="1">
        <v>924</v>
      </c>
      <c r="O1805" s="1">
        <v>1391</v>
      </c>
      <c r="P1805" s="1">
        <v>1079</v>
      </c>
      <c r="Q1805" s="1">
        <v>5</v>
      </c>
      <c r="S1805" s="1">
        <v>3</v>
      </c>
      <c r="U1805" s="1">
        <v>8</v>
      </c>
      <c r="AN1805" s="7">
        <f>IF(Q1805&gt;0,RANK(Q1805,(N1805:P1805,Q1805:AL1805)),0)</f>
        <v>5</v>
      </c>
      <c r="AO1805" s="7">
        <f>IF(R1805&gt;0,RANK(R1805,(N1805:P1805,Q1805:AL1805)),0)</f>
        <v>0</v>
      </c>
      <c r="AP1805" s="7">
        <f>IF(S1805&gt;0,RANK(S1805,(N1805:P1805,Q1805:AL1805)),0)</f>
        <v>6</v>
      </c>
      <c r="AQ1805" s="7">
        <f>IF(T1805&gt;0,RANK(T1805,(N1805:P1805,Q1805:AL1805)),0)</f>
        <v>0</v>
      </c>
      <c r="AR1805" s="2">
        <f t="shared" si="697"/>
        <v>1.4662756598240469E-3</v>
      </c>
      <c r="AS1805" s="2">
        <f t="shared" si="698"/>
        <v>0</v>
      </c>
      <c r="AT1805" s="2">
        <f t="shared" si="699"/>
        <v>8.7976539589442815E-4</v>
      </c>
      <c r="AU1805" s="2">
        <f t="shared" si="700"/>
        <v>0</v>
      </c>
      <c r="AW1805" t="s">
        <v>807</v>
      </c>
      <c r="AX1805" t="s">
        <v>440</v>
      </c>
      <c r="AY1805">
        <v>3</v>
      </c>
      <c r="BA1805" s="127">
        <v>31</v>
      </c>
      <c r="BB1805" s="130">
        <v>171</v>
      </c>
      <c r="BC1805" s="131">
        <f t="shared" si="689"/>
        <v>31171</v>
      </c>
      <c r="BE1805" s="7" t="s">
        <v>3271</v>
      </c>
    </row>
    <row r="1806" spans="1:57" hidden="1" outlineLevel="1" x14ac:dyDescent="0.2">
      <c r="A1806" t="s">
        <v>362</v>
      </c>
      <c r="B1806" t="s">
        <v>440</v>
      </c>
      <c r="C1806" s="1">
        <f t="shared" si="690"/>
        <v>469</v>
      </c>
      <c r="D1806" s="7">
        <f>RANK(N1806,(N1806:P1806,Q1806:AL1806))</f>
        <v>3</v>
      </c>
      <c r="E1806" s="7">
        <f>RANK(O1806,(N1806:P1806,Q1806:AL1806))</f>
        <v>1</v>
      </c>
      <c r="F1806" s="7">
        <f>IF(P1806&gt;0,RANK(P1806,(N1806:P1806,Q1806:AL1806)),0)</f>
        <v>2</v>
      </c>
      <c r="G1806" s="1">
        <f t="shared" si="691"/>
        <v>168</v>
      </c>
      <c r="H1806" s="2">
        <f t="shared" si="692"/>
        <v>0.35820895522388058</v>
      </c>
      <c r="I1806" s="2"/>
      <c r="J1806" s="2">
        <f t="shared" si="693"/>
        <v>0.14925373134328357</v>
      </c>
      <c r="K1806" s="2">
        <f t="shared" si="694"/>
        <v>0.60341151385927505</v>
      </c>
      <c r="L1806" s="2">
        <f t="shared" si="695"/>
        <v>0.24520255863539445</v>
      </c>
      <c r="M1806" s="2">
        <f t="shared" si="696"/>
        <v>2.1321961620469343E-3</v>
      </c>
      <c r="N1806" s="1">
        <v>70</v>
      </c>
      <c r="O1806" s="1">
        <v>283</v>
      </c>
      <c r="P1806" s="1">
        <v>115</v>
      </c>
      <c r="Q1806" s="1">
        <v>0</v>
      </c>
      <c r="S1806" s="1">
        <v>0</v>
      </c>
      <c r="U1806" s="1">
        <v>1</v>
      </c>
      <c r="AN1806" s="7">
        <f>IF(Q1806&gt;0,RANK(Q1806,(N1806:P1806,Q1806:AL1806)),0)</f>
        <v>0</v>
      </c>
      <c r="AO1806" s="7">
        <f>IF(R1806&gt;0,RANK(R1806,(N1806:P1806,Q1806:AL1806)),0)</f>
        <v>0</v>
      </c>
      <c r="AP1806" s="7">
        <f>IF(S1806&gt;0,RANK(S1806,(N1806:P1806,Q1806:AL1806)),0)</f>
        <v>0</v>
      </c>
      <c r="AQ1806" s="7">
        <f>IF(T1806&gt;0,RANK(T1806,(N1806:P1806,Q1806:AL1806)),0)</f>
        <v>0</v>
      </c>
      <c r="AR1806" s="2">
        <f t="shared" si="697"/>
        <v>0</v>
      </c>
      <c r="AS1806" s="2">
        <f t="shared" si="698"/>
        <v>0</v>
      </c>
      <c r="AT1806" s="2">
        <f t="shared" si="699"/>
        <v>0</v>
      </c>
      <c r="AU1806" s="2">
        <f t="shared" si="700"/>
        <v>0</v>
      </c>
      <c r="AW1806" t="s">
        <v>362</v>
      </c>
      <c r="AX1806" t="s">
        <v>440</v>
      </c>
      <c r="AY1806">
        <v>3</v>
      </c>
      <c r="BA1806" s="127">
        <v>31</v>
      </c>
      <c r="BB1806" s="130">
        <v>173</v>
      </c>
      <c r="BC1806" s="131">
        <f t="shared" si="689"/>
        <v>31173</v>
      </c>
      <c r="BE1806" s="7" t="s">
        <v>3271</v>
      </c>
    </row>
    <row r="1807" spans="1:57" hidden="1" outlineLevel="1" x14ac:dyDescent="0.2">
      <c r="A1807" t="s">
        <v>1882</v>
      </c>
      <c r="B1807" t="s">
        <v>440</v>
      </c>
      <c r="C1807" s="1">
        <f t="shared" si="690"/>
        <v>2257</v>
      </c>
      <c r="D1807" s="7">
        <f>RANK(N1807,(N1807:P1807,Q1807:AL1807))</f>
        <v>2</v>
      </c>
      <c r="E1807" s="7">
        <f>RANK(O1807,(N1807:P1807,Q1807:AL1807))</f>
        <v>1</v>
      </c>
      <c r="F1807" s="7">
        <f>IF(P1807&gt;0,RANK(P1807,(N1807:P1807,Q1807:AL1807)),0)</f>
        <v>3</v>
      </c>
      <c r="G1807" s="1">
        <f t="shared" si="691"/>
        <v>33</v>
      </c>
      <c r="H1807" s="2">
        <f t="shared" si="692"/>
        <v>1.4621178555604785E-2</v>
      </c>
      <c r="I1807" s="2"/>
      <c r="J1807" s="2">
        <f t="shared" si="693"/>
        <v>0.38325210456358</v>
      </c>
      <c r="K1807" s="2">
        <f t="shared" si="694"/>
        <v>0.39787328311918474</v>
      </c>
      <c r="L1807" s="2">
        <f t="shared" si="695"/>
        <v>0.2157731501993797</v>
      </c>
      <c r="M1807" s="2">
        <f t="shared" si="696"/>
        <v>3.1014621178556134E-3</v>
      </c>
      <c r="N1807" s="1">
        <v>865</v>
      </c>
      <c r="O1807" s="1">
        <v>898</v>
      </c>
      <c r="P1807" s="1">
        <v>487</v>
      </c>
      <c r="Q1807" s="1">
        <v>2</v>
      </c>
      <c r="S1807" s="1">
        <v>1</v>
      </c>
      <c r="U1807" s="1">
        <v>4</v>
      </c>
      <c r="AN1807" s="7">
        <f>IF(Q1807&gt;0,RANK(Q1807,(N1807:P1807,Q1807:AL1807)),0)</f>
        <v>5</v>
      </c>
      <c r="AO1807" s="7">
        <f>IF(R1807&gt;0,RANK(R1807,(N1807:P1807,Q1807:AL1807)),0)</f>
        <v>0</v>
      </c>
      <c r="AP1807" s="7">
        <f>IF(S1807&gt;0,RANK(S1807,(N1807:P1807,Q1807:AL1807)),0)</f>
        <v>6</v>
      </c>
      <c r="AQ1807" s="7">
        <f>IF(T1807&gt;0,RANK(T1807,(N1807:P1807,Q1807:AL1807)),0)</f>
        <v>0</v>
      </c>
      <c r="AR1807" s="2">
        <f t="shared" si="697"/>
        <v>8.8613203367301726E-4</v>
      </c>
      <c r="AS1807" s="2">
        <f t="shared" si="698"/>
        <v>0</v>
      </c>
      <c r="AT1807" s="2">
        <f t="shared" si="699"/>
        <v>4.4306601683650863E-4</v>
      </c>
      <c r="AU1807" s="2">
        <f t="shared" si="700"/>
        <v>0</v>
      </c>
      <c r="AW1807" t="s">
        <v>1882</v>
      </c>
      <c r="AX1807" t="s">
        <v>440</v>
      </c>
      <c r="AY1807">
        <v>1</v>
      </c>
      <c r="BA1807" s="127">
        <v>31</v>
      </c>
      <c r="BB1807" s="130">
        <v>175</v>
      </c>
      <c r="BC1807" s="131">
        <f t="shared" si="689"/>
        <v>31175</v>
      </c>
      <c r="BE1807" s="7" t="s">
        <v>3271</v>
      </c>
    </row>
    <row r="1808" spans="1:57" hidden="1" outlineLevel="1" x14ac:dyDescent="0.2">
      <c r="A1808" t="s">
        <v>357</v>
      </c>
      <c r="B1808" t="s">
        <v>440</v>
      </c>
      <c r="C1808" s="1">
        <f t="shared" si="690"/>
        <v>2590</v>
      </c>
      <c r="D1808" s="7">
        <f>RANK(N1808,(N1808:P1808,Q1808:AL1808))</f>
        <v>2</v>
      </c>
      <c r="E1808" s="7">
        <f>RANK(O1808,(N1808:P1808,Q1808:AL1808))</f>
        <v>1</v>
      </c>
      <c r="F1808" s="7">
        <f>IF(P1808&gt;0,RANK(P1808,(N1808:P1808,Q1808:AL1808)),0)</f>
        <v>3</v>
      </c>
      <c r="G1808" s="1">
        <f t="shared" si="691"/>
        <v>457</v>
      </c>
      <c r="H1808" s="2">
        <f t="shared" si="692"/>
        <v>0.17644787644787646</v>
      </c>
      <c r="I1808" s="2"/>
      <c r="J1808" s="2">
        <f t="shared" si="693"/>
        <v>0.27644787644787644</v>
      </c>
      <c r="K1808" s="2">
        <f t="shared" si="694"/>
        <v>0.4528957528957529</v>
      </c>
      <c r="L1808" s="2">
        <f t="shared" si="695"/>
        <v>0.26756756756756755</v>
      </c>
      <c r="M1808" s="2">
        <f t="shared" si="696"/>
        <v>3.0888030888031603E-3</v>
      </c>
      <c r="N1808" s="1">
        <v>716</v>
      </c>
      <c r="O1808" s="1">
        <v>1173</v>
      </c>
      <c r="P1808" s="1">
        <v>693</v>
      </c>
      <c r="Q1808" s="1">
        <v>0</v>
      </c>
      <c r="S1808" s="1">
        <v>3</v>
      </c>
      <c r="U1808" s="1">
        <v>5</v>
      </c>
      <c r="AN1808" s="7">
        <f>IF(Q1808&gt;0,RANK(Q1808,(N1808:P1808,Q1808:AL1808)),0)</f>
        <v>0</v>
      </c>
      <c r="AO1808" s="7">
        <f>IF(R1808&gt;0,RANK(R1808,(N1808:P1808,Q1808:AL1808)),0)</f>
        <v>0</v>
      </c>
      <c r="AP1808" s="7">
        <f>IF(S1808&gt;0,RANK(S1808,(N1808:P1808,Q1808:AL1808)),0)</f>
        <v>5</v>
      </c>
      <c r="AQ1808" s="7">
        <f>IF(T1808&gt;0,RANK(T1808,(N1808:P1808,Q1808:AL1808)),0)</f>
        <v>0</v>
      </c>
      <c r="AR1808" s="2">
        <f t="shared" si="697"/>
        <v>0</v>
      </c>
      <c r="AS1808" s="2">
        <f t="shared" si="698"/>
        <v>0</v>
      </c>
      <c r="AT1808" s="2">
        <f t="shared" si="699"/>
        <v>1.1583011583011582E-3</v>
      </c>
      <c r="AU1808" s="2">
        <f t="shared" si="700"/>
        <v>0</v>
      </c>
      <c r="AW1808" t="s">
        <v>357</v>
      </c>
      <c r="AX1808" t="s">
        <v>440</v>
      </c>
      <c r="AY1808">
        <v>3</v>
      </c>
      <c r="BA1808" s="127">
        <v>31</v>
      </c>
      <c r="BB1808" s="130">
        <v>177</v>
      </c>
      <c r="BC1808" s="131">
        <f t="shared" si="689"/>
        <v>31177</v>
      </c>
      <c r="BE1808" s="7" t="s">
        <v>3271</v>
      </c>
    </row>
    <row r="1809" spans="1:57" hidden="1" outlineLevel="1" x14ac:dyDescent="0.2">
      <c r="A1809" t="s">
        <v>563</v>
      </c>
      <c r="B1809" t="s">
        <v>440</v>
      </c>
      <c r="C1809" s="1">
        <f t="shared" si="690"/>
        <v>8340</v>
      </c>
      <c r="D1809" s="7">
        <f>RANK(N1809,(N1809:P1809,Q1809:AL1809))</f>
        <v>3</v>
      </c>
      <c r="E1809" s="7">
        <f>RANK(O1809,(N1809:P1809,Q1809:AL1809))</f>
        <v>1</v>
      </c>
      <c r="F1809" s="7">
        <f>IF(P1809&gt;0,RANK(P1809,(N1809:P1809,Q1809:AL1809)),0)</f>
        <v>2</v>
      </c>
      <c r="G1809" s="1">
        <f t="shared" si="691"/>
        <v>1876</v>
      </c>
      <c r="H1809" s="2">
        <f t="shared" si="692"/>
        <v>0.2249400479616307</v>
      </c>
      <c r="I1809" s="2"/>
      <c r="J1809" s="2">
        <f t="shared" si="693"/>
        <v>0.25371702637889687</v>
      </c>
      <c r="K1809" s="2">
        <f t="shared" si="694"/>
        <v>0.48465227817745804</v>
      </c>
      <c r="L1809" s="2">
        <f t="shared" si="695"/>
        <v>0.25971223021582734</v>
      </c>
      <c r="M1809" s="2">
        <f t="shared" si="696"/>
        <v>1.9184652278178005E-3</v>
      </c>
      <c r="N1809" s="1">
        <v>2116</v>
      </c>
      <c r="O1809" s="1">
        <v>4042</v>
      </c>
      <c r="P1809" s="1">
        <v>2166</v>
      </c>
      <c r="Q1809" s="1">
        <v>10</v>
      </c>
      <c r="S1809" s="1">
        <v>3</v>
      </c>
      <c r="U1809" s="1">
        <v>3</v>
      </c>
      <c r="AN1809" s="7">
        <f>IF(Q1809&gt;0,RANK(Q1809,(N1809:P1809,Q1809:AL1809)),0)</f>
        <v>4</v>
      </c>
      <c r="AO1809" s="7">
        <f>IF(R1809&gt;0,RANK(R1809,(N1809:P1809,Q1809:AL1809)),0)</f>
        <v>0</v>
      </c>
      <c r="AP1809" s="7">
        <f>IF(S1809&gt;0,RANK(S1809,(N1809:P1809,Q1809:AL1809)),0)</f>
        <v>5</v>
      </c>
      <c r="AQ1809" s="7">
        <f>IF(T1809&gt;0,RANK(T1809,(N1809:P1809,Q1809:AL1809)),0)</f>
        <v>0</v>
      </c>
      <c r="AR1809" s="2">
        <f t="shared" si="697"/>
        <v>1.199040767386091E-3</v>
      </c>
      <c r="AS1809" s="2">
        <f t="shared" si="698"/>
        <v>0</v>
      </c>
      <c r="AT1809" s="2">
        <f t="shared" si="699"/>
        <v>3.5971223021582735E-4</v>
      </c>
      <c r="AU1809" s="2">
        <f t="shared" si="700"/>
        <v>0</v>
      </c>
      <c r="AW1809" t="s">
        <v>563</v>
      </c>
      <c r="AX1809" t="s">
        <v>440</v>
      </c>
      <c r="AY1809">
        <v>1</v>
      </c>
      <c r="BA1809" s="127">
        <v>31</v>
      </c>
      <c r="BB1809" s="130">
        <v>179</v>
      </c>
      <c r="BC1809" s="131">
        <f t="shared" si="689"/>
        <v>31179</v>
      </c>
      <c r="BE1809" s="7" t="s">
        <v>3271</v>
      </c>
    </row>
    <row r="1810" spans="1:57" hidden="1" outlineLevel="1" x14ac:dyDescent="0.2">
      <c r="A1810" t="s">
        <v>822</v>
      </c>
      <c r="B1810" t="s">
        <v>440</v>
      </c>
      <c r="C1810" s="1">
        <f t="shared" si="690"/>
        <v>4102</v>
      </c>
      <c r="D1810" s="7">
        <f>RANK(N1810,(N1810:P1810,Q1810:AL1810))</f>
        <v>3</v>
      </c>
      <c r="E1810" s="7">
        <f>RANK(O1810,(N1810:P1810,Q1810:AL1810))</f>
        <v>1</v>
      </c>
      <c r="F1810" s="7">
        <f>IF(P1810&gt;0,RANK(P1810,(N1810:P1810,Q1810:AL1810)),0)</f>
        <v>2</v>
      </c>
      <c r="G1810" s="1">
        <f t="shared" si="691"/>
        <v>1075</v>
      </c>
      <c r="H1810" s="2">
        <f t="shared" si="692"/>
        <v>0.2620672842515846</v>
      </c>
      <c r="I1810" s="2"/>
      <c r="J1810" s="2">
        <f t="shared" si="693"/>
        <v>0.22452462213554364</v>
      </c>
      <c r="K1810" s="2">
        <f t="shared" si="694"/>
        <v>0.5173086299366163</v>
      </c>
      <c r="L1810" s="2">
        <f t="shared" si="695"/>
        <v>0.25524134568503171</v>
      </c>
      <c r="M1810" s="2">
        <f t="shared" si="696"/>
        <v>2.9254022428082949E-3</v>
      </c>
      <c r="N1810" s="1">
        <v>921</v>
      </c>
      <c r="O1810" s="1">
        <v>2122</v>
      </c>
      <c r="P1810" s="1">
        <v>1047</v>
      </c>
      <c r="Q1810" s="1">
        <v>7</v>
      </c>
      <c r="S1810" s="1">
        <v>3</v>
      </c>
      <c r="U1810" s="1">
        <v>2</v>
      </c>
      <c r="AN1810" s="7">
        <f>IF(Q1810&gt;0,RANK(Q1810,(N1810:P1810,Q1810:AL1810)),0)</f>
        <v>4</v>
      </c>
      <c r="AO1810" s="7">
        <f>IF(R1810&gt;0,RANK(R1810,(N1810:P1810,Q1810:AL1810)),0)</f>
        <v>0</v>
      </c>
      <c r="AP1810" s="7">
        <f>IF(S1810&gt;0,RANK(S1810,(N1810:P1810,Q1810:AL1810)),0)</f>
        <v>5</v>
      </c>
      <c r="AQ1810" s="7">
        <f>IF(T1810&gt;0,RANK(T1810,(N1810:P1810,Q1810:AL1810)),0)</f>
        <v>0</v>
      </c>
      <c r="AR1810" s="2">
        <f t="shared" si="697"/>
        <v>1.7064846416382253E-3</v>
      </c>
      <c r="AS1810" s="2">
        <f t="shared" si="698"/>
        <v>0</v>
      </c>
      <c r="AT1810" s="2">
        <f t="shared" si="699"/>
        <v>7.3135056070209659E-4</v>
      </c>
      <c r="AU1810" s="2">
        <f t="shared" si="700"/>
        <v>0</v>
      </c>
      <c r="AW1810" t="s">
        <v>822</v>
      </c>
      <c r="AX1810" t="s">
        <v>440</v>
      </c>
      <c r="AY1810">
        <v>1</v>
      </c>
      <c r="BA1810" s="127">
        <v>31</v>
      </c>
      <c r="BB1810" s="130">
        <v>181</v>
      </c>
      <c r="BC1810" s="131">
        <f t="shared" si="689"/>
        <v>31181</v>
      </c>
      <c r="BE1810" s="7" t="s">
        <v>3271</v>
      </c>
    </row>
    <row r="1811" spans="1:57" hidden="1" outlineLevel="1" x14ac:dyDescent="0.2">
      <c r="A1811" t="s">
        <v>2361</v>
      </c>
      <c r="B1811" t="s">
        <v>440</v>
      </c>
      <c r="C1811" s="1">
        <f t="shared" si="690"/>
        <v>2264</v>
      </c>
      <c r="D1811" s="7">
        <f>RANK(N1811,(N1811:P1811,Q1811:AL1811))</f>
        <v>3</v>
      </c>
      <c r="E1811" s="7">
        <f>RANK(O1811,(N1811:P1811,Q1811:AL1811))</f>
        <v>1</v>
      </c>
      <c r="F1811" s="7">
        <f>IF(P1811&gt;0,RANK(P1811,(N1811:P1811,Q1811:AL1811)),0)</f>
        <v>2</v>
      </c>
      <c r="G1811" s="1">
        <f t="shared" si="691"/>
        <v>316</v>
      </c>
      <c r="H1811" s="2">
        <f t="shared" si="692"/>
        <v>0.13957597173144876</v>
      </c>
      <c r="I1811" s="2"/>
      <c r="J1811" s="2">
        <f t="shared" si="693"/>
        <v>0.27606007067137811</v>
      </c>
      <c r="K1811" s="2">
        <f t="shared" si="694"/>
        <v>0.42977031802120141</v>
      </c>
      <c r="L1811" s="2">
        <f t="shared" si="695"/>
        <v>0.29019434628975266</v>
      </c>
      <c r="M1811" s="2">
        <f t="shared" si="696"/>
        <v>3.9752650176678728E-3</v>
      </c>
      <c r="N1811" s="1">
        <v>625</v>
      </c>
      <c r="O1811" s="1">
        <v>973</v>
      </c>
      <c r="P1811" s="1">
        <v>657</v>
      </c>
      <c r="Q1811" s="1">
        <v>3</v>
      </c>
      <c r="S1811" s="1">
        <v>4</v>
      </c>
      <c r="U1811" s="1">
        <v>2</v>
      </c>
      <c r="AN1811" s="7">
        <f>IF(Q1811&gt;0,RANK(Q1811,(N1811:P1811,Q1811:AL1811)),0)</f>
        <v>5</v>
      </c>
      <c r="AO1811" s="7">
        <f>IF(R1811&gt;0,RANK(R1811,(N1811:P1811,Q1811:AL1811)),0)</f>
        <v>0</v>
      </c>
      <c r="AP1811" s="7">
        <f>IF(S1811&gt;0,RANK(S1811,(N1811:P1811,Q1811:AL1811)),0)</f>
        <v>4</v>
      </c>
      <c r="AQ1811" s="7">
        <f>IF(T1811&gt;0,RANK(T1811,(N1811:P1811,Q1811:AL1811)),0)</f>
        <v>0</v>
      </c>
      <c r="AR1811" s="2">
        <f t="shared" si="697"/>
        <v>1.3250883392226149E-3</v>
      </c>
      <c r="AS1811" s="2">
        <f t="shared" si="698"/>
        <v>0</v>
      </c>
      <c r="AT1811" s="2">
        <f t="shared" si="699"/>
        <v>1.7667844522968198E-3</v>
      </c>
      <c r="AU1811" s="2">
        <f t="shared" si="700"/>
        <v>0</v>
      </c>
      <c r="AW1811" t="s">
        <v>2361</v>
      </c>
      <c r="AX1811" t="s">
        <v>440</v>
      </c>
      <c r="AY1811">
        <v>3</v>
      </c>
      <c r="BA1811" s="127">
        <v>31</v>
      </c>
      <c r="BB1811" s="130">
        <v>183</v>
      </c>
      <c r="BC1811" s="131">
        <f t="shared" si="689"/>
        <v>31183</v>
      </c>
      <c r="BE1811" s="7" t="s">
        <v>3271</v>
      </c>
    </row>
    <row r="1812" spans="1:57" hidden="1" outlineLevel="1" x14ac:dyDescent="0.2">
      <c r="A1812" t="s">
        <v>2074</v>
      </c>
      <c r="B1812" t="s">
        <v>440</v>
      </c>
      <c r="C1812" s="1">
        <f t="shared" si="690"/>
        <v>464</v>
      </c>
      <c r="D1812" s="7">
        <f>RANK(N1812,(N1812:P1812,Q1812:AL1812))</f>
        <v>3</v>
      </c>
      <c r="E1812" s="7">
        <f>RANK(O1812,(N1812:P1812,Q1812:AL1812))</f>
        <v>1</v>
      </c>
      <c r="F1812" s="7">
        <f>IF(P1812&gt;0,RANK(P1812,(N1812:P1812,Q1812:AL1812)),0)</f>
        <v>2</v>
      </c>
      <c r="G1812" s="1">
        <f t="shared" si="691"/>
        <v>119</v>
      </c>
      <c r="H1812" s="2">
        <f t="shared" si="692"/>
        <v>0.25646551724137934</v>
      </c>
      <c r="I1812" s="2"/>
      <c r="J1812" s="2">
        <f t="shared" si="693"/>
        <v>0.18965517241379309</v>
      </c>
      <c r="K1812" s="2">
        <f t="shared" si="694"/>
        <v>0.53017241379310343</v>
      </c>
      <c r="L1812" s="2">
        <f t="shared" si="695"/>
        <v>0.27370689655172414</v>
      </c>
      <c r="M1812" s="2">
        <f t="shared" si="696"/>
        <v>6.4655172413792816E-3</v>
      </c>
      <c r="N1812" s="1">
        <v>88</v>
      </c>
      <c r="O1812" s="1">
        <v>246</v>
      </c>
      <c r="P1812" s="1">
        <v>127</v>
      </c>
      <c r="Q1812" s="1">
        <v>1</v>
      </c>
      <c r="S1812" s="1">
        <v>1</v>
      </c>
      <c r="U1812" s="1">
        <v>1</v>
      </c>
      <c r="AN1812" s="7">
        <f>IF(Q1812&gt;0,RANK(Q1812,(N1812:P1812,Q1812:AL1812)),0)</f>
        <v>4</v>
      </c>
      <c r="AO1812" s="7">
        <f>IF(R1812&gt;0,RANK(R1812,(N1812:P1812,Q1812:AL1812)),0)</f>
        <v>0</v>
      </c>
      <c r="AP1812" s="7">
        <f>IF(S1812&gt;0,RANK(S1812,(N1812:P1812,Q1812:AL1812)),0)</f>
        <v>4</v>
      </c>
      <c r="AQ1812" s="7">
        <f>IF(T1812&gt;0,RANK(T1812,(N1812:P1812,Q1812:AL1812)),0)</f>
        <v>0</v>
      </c>
      <c r="AR1812" s="2">
        <f t="shared" si="697"/>
        <v>2.1551724137931034E-3</v>
      </c>
      <c r="AS1812" s="2">
        <f t="shared" si="698"/>
        <v>0</v>
      </c>
      <c r="AT1812" s="2">
        <f t="shared" si="699"/>
        <v>2.1551724137931034E-3</v>
      </c>
      <c r="AU1812" s="2">
        <f t="shared" si="700"/>
        <v>0</v>
      </c>
      <c r="AW1812" t="s">
        <v>2074</v>
      </c>
      <c r="AX1812" t="s">
        <v>440</v>
      </c>
      <c r="AY1812">
        <v>3</v>
      </c>
      <c r="BA1812" s="127">
        <v>31</v>
      </c>
      <c r="BB1812" s="130">
        <v>185</v>
      </c>
      <c r="BC1812" s="131">
        <f t="shared" si="689"/>
        <v>31185</v>
      </c>
      <c r="BE1812" s="7" t="s">
        <v>3271</v>
      </c>
    </row>
    <row r="1813" spans="1:57" hidden="1" outlineLevel="1" x14ac:dyDescent="0.2">
      <c r="A1813" t="s">
        <v>1624</v>
      </c>
      <c r="B1813" t="s">
        <v>440</v>
      </c>
      <c r="C1813" s="1">
        <f t="shared" si="690"/>
        <v>7013</v>
      </c>
      <c r="D1813" s="7">
        <f>RANK(N1813,(N1813:P1813,Q1813:AL1813))</f>
        <v>3</v>
      </c>
      <c r="E1813" s="7">
        <f>RANK(O1813,(N1813:P1813,Q1813:AL1813))</f>
        <v>1</v>
      </c>
      <c r="F1813" s="7">
        <f>IF(P1813&gt;0,RANK(P1813,(N1813:P1813,Q1813:AL1813)),0)</f>
        <v>2</v>
      </c>
      <c r="G1813" s="1">
        <f t="shared" si="691"/>
        <v>1957</v>
      </c>
      <c r="H1813" s="2">
        <f t="shared" si="692"/>
        <v>0.2790531869385427</v>
      </c>
      <c r="I1813" s="2"/>
      <c r="J1813" s="2">
        <f t="shared" si="693"/>
        <v>0.19749037501782404</v>
      </c>
      <c r="K1813" s="2">
        <f t="shared" si="694"/>
        <v>0.53942677883929846</v>
      </c>
      <c r="L1813" s="2">
        <f t="shared" si="695"/>
        <v>0.26037359190075576</v>
      </c>
      <c r="M1813" s="2">
        <f t="shared" si="696"/>
        <v>2.7092542421217058E-3</v>
      </c>
      <c r="N1813" s="1">
        <v>1385</v>
      </c>
      <c r="O1813" s="1">
        <v>3783</v>
      </c>
      <c r="P1813" s="1">
        <v>1826</v>
      </c>
      <c r="Q1813" s="1">
        <v>3</v>
      </c>
      <c r="S1813" s="1">
        <v>7</v>
      </c>
      <c r="U1813" s="1">
        <v>9</v>
      </c>
      <c r="AN1813" s="7">
        <f>IF(Q1813&gt;0,RANK(Q1813,(N1813:P1813,Q1813:AL1813)),0)</f>
        <v>6</v>
      </c>
      <c r="AO1813" s="7">
        <f>IF(R1813&gt;0,RANK(R1813,(N1813:P1813,Q1813:AL1813)),0)</f>
        <v>0</v>
      </c>
      <c r="AP1813" s="7">
        <f>IF(S1813&gt;0,RANK(S1813,(N1813:P1813,Q1813:AL1813)),0)</f>
        <v>5</v>
      </c>
      <c r="AQ1813" s="7">
        <f>IF(T1813&gt;0,RANK(T1813,(N1813:P1813,Q1813:AL1813)),0)</f>
        <v>0</v>
      </c>
      <c r="AR1813" s="2">
        <f t="shared" si="697"/>
        <v>4.2777698559817484E-4</v>
      </c>
      <c r="AS1813" s="2">
        <f t="shared" si="698"/>
        <v>0</v>
      </c>
      <c r="AT1813" s="2">
        <f t="shared" si="699"/>
        <v>9.9814629972907456E-4</v>
      </c>
      <c r="AU1813" s="2">
        <f t="shared" si="700"/>
        <v>0</v>
      </c>
      <c r="AW1813" t="s">
        <v>1624</v>
      </c>
      <c r="AX1813" t="s">
        <v>440</v>
      </c>
      <c r="AY1813">
        <v>1</v>
      </c>
      <c r="BA1813" s="127">
        <v>31</v>
      </c>
      <c r="BB1813" s="130"/>
      <c r="BC1813" s="127">
        <v>31</v>
      </c>
      <c r="BE1813" s="7" t="s">
        <v>2095</v>
      </c>
    </row>
    <row r="1814" spans="1:57" collapsed="1" x14ac:dyDescent="0.2">
      <c r="A1814" t="s">
        <v>439</v>
      </c>
      <c r="B1814" t="s">
        <v>566</v>
      </c>
      <c r="C1814" s="1">
        <f t="shared" si="690"/>
        <v>739283</v>
      </c>
      <c r="D1814" s="7">
        <f>RANK(N1814,(N1814:P1814,Q1814:AL1814))</f>
        <v>2</v>
      </c>
      <c r="E1814" s="7">
        <f>RANK(O1814,(N1814:P1814,Q1814:AL1814))</f>
        <v>1</v>
      </c>
      <c r="F1814" s="7">
        <f>IF(P1814&gt;0,RANK(P1814,(N1814:P1814,Q1814:AL1814)),0)</f>
        <v>3</v>
      </c>
      <c r="G1814" s="1">
        <f t="shared" si="691"/>
        <v>127002</v>
      </c>
      <c r="H1814" s="2">
        <f t="shared" si="692"/>
        <v>0.17179077565695411</v>
      </c>
      <c r="I1814" s="2"/>
      <c r="J1814" s="2">
        <f t="shared" si="693"/>
        <v>0.2939929634524262</v>
      </c>
      <c r="K1814" s="2">
        <f t="shared" si="694"/>
        <v>0.46578373910938031</v>
      </c>
      <c r="L1814" s="2">
        <f t="shared" si="695"/>
        <v>0.2362924617501011</v>
      </c>
      <c r="M1814" s="2">
        <f t="shared" si="696"/>
        <v>3.9308356880923823E-3</v>
      </c>
      <c r="N1814" s="1">
        <f t="shared" ref="N1814:U1814" si="701">SUM(N1721:N1813)</f>
        <v>217344</v>
      </c>
      <c r="O1814" s="1">
        <f t="shared" si="701"/>
        <v>344346</v>
      </c>
      <c r="P1814" s="1">
        <f t="shared" si="701"/>
        <v>174687</v>
      </c>
      <c r="Q1814" s="1">
        <f t="shared" si="701"/>
        <v>1344</v>
      </c>
      <c r="S1814" s="1">
        <f t="shared" si="701"/>
        <v>848</v>
      </c>
      <c r="U1814" s="1">
        <f t="shared" si="701"/>
        <v>714</v>
      </c>
      <c r="AN1814" s="7">
        <f>IF(Q1814&gt;0,RANK(Q1814,(N1814:P1814,Q1814:AL1814)),0)</f>
        <v>4</v>
      </c>
      <c r="AO1814" s="7">
        <f>IF(R1814&gt;0,RANK(R1814,(N1814:P1814,Q1814:AL1814)),0)</f>
        <v>0</v>
      </c>
      <c r="AP1814" s="7">
        <f>IF(S1814&gt;0,RANK(S1814,(N1814:P1814,Q1814:AL1814)),0)</f>
        <v>5</v>
      </c>
      <c r="AQ1814" s="7">
        <f>IF(T1814&gt;0,RANK(T1814,(N1814:P1814,Q1814:AL1814)),0)</f>
        <v>0</v>
      </c>
      <c r="AR1814" s="2">
        <f t="shared" si="697"/>
        <v>1.8179776891934483E-3</v>
      </c>
      <c r="AS1814" s="2">
        <f t="shared" si="698"/>
        <v>0</v>
      </c>
      <c r="AT1814" s="2">
        <f t="shared" si="699"/>
        <v>1.1470573515149137E-3</v>
      </c>
      <c r="AU1814" s="2">
        <f t="shared" si="700"/>
        <v>0</v>
      </c>
      <c r="AW1814" t="s">
        <v>439</v>
      </c>
      <c r="AX1814" t="s">
        <v>566</v>
      </c>
      <c r="BA1814" s="127"/>
      <c r="BB1814" s="130"/>
    </row>
    <row r="1815" spans="1:57" x14ac:dyDescent="0.2">
      <c r="C1815" s="1"/>
      <c r="E1815" s="7"/>
      <c r="F1815" s="7"/>
      <c r="I1815" s="2"/>
      <c r="AN1815" s="7"/>
      <c r="AO1815" s="7"/>
      <c r="AP1815" s="7"/>
      <c r="AQ1815" s="7"/>
      <c r="BA1815" s="127">
        <v>32</v>
      </c>
      <c r="BB1815" s="130">
        <v>510</v>
      </c>
      <c r="BC1815" s="131">
        <f t="shared" ref="BC1815:BC1831" si="702">BA1815*1000+BB1815</f>
        <v>32510</v>
      </c>
      <c r="BE1815" s="7" t="s">
        <v>146</v>
      </c>
    </row>
    <row r="1816" spans="1:57" hidden="1" outlineLevel="1" x14ac:dyDescent="0.2">
      <c r="A1816" t="s">
        <v>2766</v>
      </c>
      <c r="B1816" t="s">
        <v>2102</v>
      </c>
      <c r="C1816" s="1">
        <f t="shared" ref="C1816:C1833" si="703">SUM(N1816:AL1816)</f>
        <v>18803</v>
      </c>
      <c r="D1816" s="7">
        <f>RANK(N1816,(N1816:P1816,Q1816:AL1816))</f>
        <v>2</v>
      </c>
      <c r="E1816" s="7">
        <f>RANK(O1816,(N1816:P1816,Q1816:AL1816))</f>
        <v>1</v>
      </c>
      <c r="F1816" s="7">
        <f>IF(P1816&gt;0,RANK(P1816,(N1816:P1816,Q1816:AL1816)),0)</f>
        <v>3</v>
      </c>
      <c r="G1816" s="1">
        <f t="shared" ref="G1816:G1833" si="704">MAX(N1816:P1816)-LARGE(N1816:P1816,2)</f>
        <v>1267</v>
      </c>
      <c r="H1816" s="2">
        <f t="shared" ref="H1816:H1833" si="705">G1816/C1816</f>
        <v>6.738286443652608E-2</v>
      </c>
      <c r="I1816" s="2"/>
      <c r="J1816" s="2">
        <f t="shared" ref="J1816:J1833" si="706">IF($C1816=0,"-",N1816/$C1816)</f>
        <v>0.32095942136893046</v>
      </c>
      <c r="K1816" s="2">
        <f t="shared" ref="K1816:K1833" si="707">IF($C1816=0,"-",O1816/$C1816)</f>
        <v>0.3883422858054566</v>
      </c>
      <c r="L1816" s="2">
        <f t="shared" ref="L1816:L1833" si="708">IF($C1816=0,"-",P1816/$C1816)</f>
        <v>0.27628569909057066</v>
      </c>
      <c r="M1816" s="2">
        <f t="shared" ref="M1816:M1833" si="709">IF(C1816=0,"-",(1-J1816-K1816-L1816))</f>
        <v>1.4412593735042334E-2</v>
      </c>
      <c r="N1816" s="1">
        <v>6035</v>
      </c>
      <c r="O1816" s="1">
        <v>7302</v>
      </c>
      <c r="P1816" s="1">
        <v>5195</v>
      </c>
      <c r="Q1816" s="1">
        <v>69</v>
      </c>
      <c r="R1816" s="1">
        <v>80</v>
      </c>
      <c r="S1816" s="1">
        <v>19</v>
      </c>
      <c r="T1816" s="1">
        <v>15</v>
      </c>
      <c r="U1816" s="1">
        <v>10</v>
      </c>
      <c r="AD1816" s="1">
        <v>78</v>
      </c>
      <c r="AN1816" s="7">
        <f>IF(Q1816&gt;0,RANK(Q1816,(N1816:P1816,Q1816:AL1816)),0)</f>
        <v>6</v>
      </c>
      <c r="AO1816" s="7">
        <f>IF(R1816&gt;0,RANK(R1816,(N1816:P1816,Q1816:AL1816)),0)</f>
        <v>4</v>
      </c>
      <c r="AP1816" s="7">
        <f>IF(S1816&gt;0,RANK(S1816,(N1816:P1816,Q1816:AL1816)),0)</f>
        <v>7</v>
      </c>
      <c r="AQ1816" s="7">
        <f>IF(T1816&gt;0,RANK(T1816,(N1816:P1816,Q1816:AL1816)),0)</f>
        <v>8</v>
      </c>
      <c r="AR1816" s="2">
        <f t="shared" ref="AR1816:AR1833" si="710">IF($C1816=0,"-",Q1816/$C1816)</f>
        <v>3.6696271871509865E-3</v>
      </c>
      <c r="AS1816" s="2">
        <f t="shared" ref="AS1816:AS1833" si="711">IF($C1816=0,"-",R1816/$C1816)</f>
        <v>4.2546402169866514E-3</v>
      </c>
      <c r="AT1816" s="2">
        <f t="shared" ref="AT1816:AT1833" si="712">IF($C1816=0,"-",S1816/$C1816)</f>
        <v>1.0104770515343296E-3</v>
      </c>
      <c r="AU1816" s="2">
        <f t="shared" ref="AU1816:AU1833" si="713">IF($C1816=0,"-",T1816/$C1816)</f>
        <v>7.9774504068499702E-4</v>
      </c>
      <c r="AW1816" t="s">
        <v>2766</v>
      </c>
      <c r="AX1816" t="s">
        <v>2102</v>
      </c>
      <c r="AY1816">
        <v>2</v>
      </c>
      <c r="BA1816" s="127">
        <v>32</v>
      </c>
      <c r="BB1816" s="130">
        <v>1</v>
      </c>
      <c r="BC1816" s="131">
        <f t="shared" si="702"/>
        <v>32001</v>
      </c>
      <c r="BE1816" s="7" t="s">
        <v>3271</v>
      </c>
    </row>
    <row r="1817" spans="1:57" hidden="1" outlineLevel="1" x14ac:dyDescent="0.2">
      <c r="A1817" t="s">
        <v>2103</v>
      </c>
      <c r="B1817" t="s">
        <v>2102</v>
      </c>
      <c r="C1817" s="1">
        <f t="shared" si="703"/>
        <v>7663</v>
      </c>
      <c r="D1817" s="7">
        <f>RANK(N1817,(N1817:P1817,Q1817:AL1817))</f>
        <v>3</v>
      </c>
      <c r="E1817" s="7">
        <f>RANK(O1817,(N1817:P1817,Q1817:AL1817))</f>
        <v>1</v>
      </c>
      <c r="F1817" s="7">
        <f>IF(P1817&gt;0,RANK(P1817,(N1817:P1817,Q1817:AL1817)),0)</f>
        <v>2</v>
      </c>
      <c r="G1817" s="1">
        <f t="shared" si="704"/>
        <v>1825</v>
      </c>
      <c r="H1817" s="2">
        <f t="shared" si="705"/>
        <v>0.23815737961633826</v>
      </c>
      <c r="I1817" s="2"/>
      <c r="J1817" s="2">
        <f t="shared" si="706"/>
        <v>0.23098003392927052</v>
      </c>
      <c r="K1817" s="2">
        <f t="shared" si="707"/>
        <v>0.49445386924181128</v>
      </c>
      <c r="L1817" s="2">
        <f t="shared" si="708"/>
        <v>0.25629648962547308</v>
      </c>
      <c r="M1817" s="2">
        <f t="shared" si="709"/>
        <v>1.8269607203445171E-2</v>
      </c>
      <c r="N1817" s="1">
        <v>1770</v>
      </c>
      <c r="O1817" s="1">
        <v>3789</v>
      </c>
      <c r="P1817" s="1">
        <v>1964</v>
      </c>
      <c r="Q1817" s="1">
        <v>26</v>
      </c>
      <c r="R1817" s="1">
        <v>35</v>
      </c>
      <c r="S1817" s="1">
        <v>10</v>
      </c>
      <c r="T1817" s="1">
        <v>7</v>
      </c>
      <c r="U1817" s="1">
        <v>4</v>
      </c>
      <c r="AD1817" s="1">
        <v>58</v>
      </c>
      <c r="AN1817" s="7">
        <f>IF(Q1817&gt;0,RANK(Q1817,(N1817:P1817,Q1817:AL1817)),0)</f>
        <v>6</v>
      </c>
      <c r="AO1817" s="7">
        <f>IF(R1817&gt;0,RANK(R1817,(N1817:P1817,Q1817:AL1817)),0)</f>
        <v>5</v>
      </c>
      <c r="AP1817" s="7">
        <f>IF(S1817&gt;0,RANK(S1817,(N1817:P1817,Q1817:AL1817)),0)</f>
        <v>7</v>
      </c>
      <c r="AQ1817" s="7">
        <f>IF(T1817&gt;0,RANK(T1817,(N1817:P1817,Q1817:AL1817)),0)</f>
        <v>8</v>
      </c>
      <c r="AR1817" s="2">
        <f t="shared" si="710"/>
        <v>3.3929270520683804E-3</v>
      </c>
      <c r="AS1817" s="2">
        <f t="shared" si="711"/>
        <v>4.5674018008612814E-3</v>
      </c>
      <c r="AT1817" s="2">
        <f t="shared" si="712"/>
        <v>1.3049719431032234E-3</v>
      </c>
      <c r="AU1817" s="2">
        <f t="shared" si="713"/>
        <v>9.1348036017225632E-4</v>
      </c>
      <c r="AW1817" t="s">
        <v>2103</v>
      </c>
      <c r="AX1817" t="s">
        <v>2102</v>
      </c>
      <c r="AY1817">
        <v>2</v>
      </c>
      <c r="BA1817" s="127">
        <v>32</v>
      </c>
      <c r="BB1817" s="130">
        <v>3</v>
      </c>
      <c r="BC1817" s="131">
        <f t="shared" si="702"/>
        <v>32003</v>
      </c>
      <c r="BE1817" s="7" t="s">
        <v>3271</v>
      </c>
    </row>
    <row r="1818" spans="1:57" hidden="1" outlineLevel="1" x14ac:dyDescent="0.2">
      <c r="A1818" t="s">
        <v>2288</v>
      </c>
      <c r="B1818" t="s">
        <v>2102</v>
      </c>
      <c r="C1818" s="1">
        <f t="shared" si="703"/>
        <v>302782</v>
      </c>
      <c r="D1818" s="7">
        <f>RANK(N1818,(N1818:P1818,Q1818:AL1818))</f>
        <v>1</v>
      </c>
      <c r="E1818" s="7">
        <f>RANK(O1818,(N1818:P1818,Q1818:AL1818))</f>
        <v>2</v>
      </c>
      <c r="F1818" s="7">
        <f>IF(P1818&gt;0,RANK(P1818,(N1818:P1818,Q1818:AL1818)),0)</f>
        <v>3</v>
      </c>
      <c r="G1818" s="1">
        <f t="shared" si="704"/>
        <v>27183</v>
      </c>
      <c r="H1818" s="2">
        <f t="shared" si="705"/>
        <v>8.9777463653717859E-2</v>
      </c>
      <c r="I1818" s="2"/>
      <c r="J1818" s="2">
        <f t="shared" si="706"/>
        <v>0.41147095930405375</v>
      </c>
      <c r="K1818" s="2">
        <f t="shared" si="707"/>
        <v>0.32169349565033589</v>
      </c>
      <c r="L1818" s="2">
        <f t="shared" si="708"/>
        <v>0.24890515288227175</v>
      </c>
      <c r="M1818" s="2">
        <f t="shared" si="709"/>
        <v>1.793039216333861E-2</v>
      </c>
      <c r="N1818" s="1">
        <v>124586</v>
      </c>
      <c r="O1818" s="1">
        <v>97403</v>
      </c>
      <c r="P1818" s="1">
        <v>75364</v>
      </c>
      <c r="Q1818" s="1">
        <v>1127</v>
      </c>
      <c r="R1818" s="1">
        <v>2041</v>
      </c>
      <c r="S1818" s="1">
        <v>286</v>
      </c>
      <c r="T1818" s="1">
        <v>413</v>
      </c>
      <c r="U1818" s="1">
        <v>175</v>
      </c>
      <c r="AD1818" s="1">
        <v>1387</v>
      </c>
      <c r="AN1818" s="7">
        <f>IF(Q1818&gt;0,RANK(Q1818,(N1818:P1818,Q1818:AL1818)),0)</f>
        <v>6</v>
      </c>
      <c r="AO1818" s="7">
        <f>IF(R1818&gt;0,RANK(R1818,(N1818:P1818,Q1818:AL1818)),0)</f>
        <v>4</v>
      </c>
      <c r="AP1818" s="7">
        <f>IF(S1818&gt;0,RANK(S1818,(N1818:P1818,Q1818:AL1818)),0)</f>
        <v>8</v>
      </c>
      <c r="AQ1818" s="7">
        <f>IF(T1818&gt;0,RANK(T1818,(N1818:P1818,Q1818:AL1818)),0)</f>
        <v>7</v>
      </c>
      <c r="AR1818" s="2">
        <f t="shared" si="710"/>
        <v>3.7221499296523569E-3</v>
      </c>
      <c r="AS1818" s="2">
        <f t="shared" si="711"/>
        <v>6.7408234307191313E-3</v>
      </c>
      <c r="AT1818" s="2">
        <f t="shared" si="712"/>
        <v>9.4457398392242605E-4</v>
      </c>
      <c r="AU1818" s="2">
        <f t="shared" si="713"/>
        <v>1.3640176760837831E-3</v>
      </c>
      <c r="AW1818" t="s">
        <v>2288</v>
      </c>
      <c r="AX1818" t="s">
        <v>2102</v>
      </c>
      <c r="BA1818" s="127">
        <v>32</v>
      </c>
      <c r="BB1818" s="130">
        <v>5</v>
      </c>
      <c r="BC1818" s="131">
        <f t="shared" si="702"/>
        <v>32005</v>
      </c>
      <c r="BE1818" s="7" t="s">
        <v>3271</v>
      </c>
    </row>
    <row r="1819" spans="1:57" hidden="1" outlineLevel="1" x14ac:dyDescent="0.2">
      <c r="A1819" t="s">
        <v>616</v>
      </c>
      <c r="B1819" t="s">
        <v>2102</v>
      </c>
      <c r="C1819" s="1">
        <f t="shared" si="703"/>
        <v>15145</v>
      </c>
      <c r="D1819" s="7">
        <f>RANK(N1819,(N1819:P1819,Q1819:AL1819))</f>
        <v>3</v>
      </c>
      <c r="E1819" s="7">
        <f>RANK(O1819,(N1819:P1819,Q1819:AL1819))</f>
        <v>1</v>
      </c>
      <c r="F1819" s="7">
        <f>IF(P1819&gt;0,RANK(P1819,(N1819:P1819,Q1819:AL1819)),0)</f>
        <v>2</v>
      </c>
      <c r="G1819" s="1">
        <f t="shared" si="704"/>
        <v>1368</v>
      </c>
      <c r="H1819" s="2">
        <f t="shared" si="705"/>
        <v>9.0326840541432821E-2</v>
      </c>
      <c r="I1819" s="2"/>
      <c r="J1819" s="2">
        <f t="shared" si="706"/>
        <v>0.2593595245955761</v>
      </c>
      <c r="K1819" s="2">
        <f t="shared" si="707"/>
        <v>0.40818752063387259</v>
      </c>
      <c r="L1819" s="2">
        <f t="shared" si="708"/>
        <v>0.31786068009243973</v>
      </c>
      <c r="M1819" s="2">
        <f t="shared" si="709"/>
        <v>1.4592274678111583E-2</v>
      </c>
      <c r="N1819" s="1">
        <v>3928</v>
      </c>
      <c r="O1819" s="1">
        <v>6182</v>
      </c>
      <c r="P1819" s="1">
        <v>4814</v>
      </c>
      <c r="Q1819" s="1">
        <v>56</v>
      </c>
      <c r="R1819" s="1">
        <v>52</v>
      </c>
      <c r="S1819" s="1">
        <v>13</v>
      </c>
      <c r="T1819" s="1">
        <v>21</v>
      </c>
      <c r="U1819" s="1">
        <v>8</v>
      </c>
      <c r="AD1819" s="1">
        <v>71</v>
      </c>
      <c r="AN1819" s="7">
        <f>IF(Q1819&gt;0,RANK(Q1819,(N1819:P1819,Q1819:AL1819)),0)</f>
        <v>5</v>
      </c>
      <c r="AO1819" s="7">
        <f>IF(R1819&gt;0,RANK(R1819,(N1819:P1819,Q1819:AL1819)),0)</f>
        <v>6</v>
      </c>
      <c r="AP1819" s="7">
        <f>IF(S1819&gt;0,RANK(S1819,(N1819:P1819,Q1819:AL1819)),0)</f>
        <v>8</v>
      </c>
      <c r="AQ1819" s="7">
        <f>IF(T1819&gt;0,RANK(T1819,(N1819:P1819,Q1819:AL1819)),0)</f>
        <v>7</v>
      </c>
      <c r="AR1819" s="2">
        <f t="shared" si="710"/>
        <v>3.6975899636843843E-3</v>
      </c>
      <c r="AS1819" s="2">
        <f t="shared" si="711"/>
        <v>3.4334763948497852E-3</v>
      </c>
      <c r="AT1819" s="2">
        <f t="shared" si="712"/>
        <v>8.5836909871244631E-4</v>
      </c>
      <c r="AU1819" s="2">
        <f t="shared" si="713"/>
        <v>1.386596236381644E-3</v>
      </c>
      <c r="AW1819" t="s">
        <v>616</v>
      </c>
      <c r="AX1819" t="s">
        <v>2102</v>
      </c>
      <c r="AY1819">
        <v>2</v>
      </c>
      <c r="BA1819" s="127">
        <v>32</v>
      </c>
      <c r="BB1819" s="130">
        <v>7</v>
      </c>
      <c r="BC1819" s="131">
        <f t="shared" si="702"/>
        <v>32007</v>
      </c>
      <c r="BE1819" s="7" t="s">
        <v>3271</v>
      </c>
    </row>
    <row r="1820" spans="1:57" hidden="1" outlineLevel="1" x14ac:dyDescent="0.2">
      <c r="A1820" t="s">
        <v>1364</v>
      </c>
      <c r="B1820" t="s">
        <v>2102</v>
      </c>
      <c r="C1820" s="1">
        <f t="shared" si="703"/>
        <v>11926</v>
      </c>
      <c r="D1820" s="7">
        <f>RANK(N1820,(N1820:P1820,Q1820:AL1820))</f>
        <v>3</v>
      </c>
      <c r="E1820" s="7">
        <f>RANK(O1820,(N1820:P1820,Q1820:AL1820))</f>
        <v>1</v>
      </c>
      <c r="F1820" s="7">
        <f>IF(P1820&gt;0,RANK(P1820,(N1820:P1820,Q1820:AL1820)),0)</f>
        <v>2</v>
      </c>
      <c r="G1820" s="1">
        <f t="shared" si="704"/>
        <v>1580</v>
      </c>
      <c r="H1820" s="2">
        <f t="shared" si="705"/>
        <v>0.13248364916988092</v>
      </c>
      <c r="I1820" s="2"/>
      <c r="J1820" s="2">
        <f t="shared" si="706"/>
        <v>0.23327184303203086</v>
      </c>
      <c r="K1820" s="2">
        <f t="shared" si="707"/>
        <v>0.43669293979540502</v>
      </c>
      <c r="L1820" s="2">
        <f t="shared" si="708"/>
        <v>0.30420929062552404</v>
      </c>
      <c r="M1820" s="2">
        <f t="shared" si="709"/>
        <v>2.5825926547040079E-2</v>
      </c>
      <c r="N1820" s="1">
        <v>2782</v>
      </c>
      <c r="O1820" s="1">
        <v>5208</v>
      </c>
      <c r="P1820" s="1">
        <v>3628</v>
      </c>
      <c r="Q1820" s="1">
        <v>49</v>
      </c>
      <c r="R1820" s="1">
        <v>98</v>
      </c>
      <c r="S1820" s="1">
        <v>22</v>
      </c>
      <c r="T1820" s="1">
        <v>49</v>
      </c>
      <c r="U1820" s="1">
        <v>8</v>
      </c>
      <c r="AD1820" s="1">
        <v>82</v>
      </c>
      <c r="AN1820" s="7">
        <f>IF(Q1820&gt;0,RANK(Q1820,(N1820:P1820,Q1820:AL1820)),0)</f>
        <v>6</v>
      </c>
      <c r="AO1820" s="7">
        <f>IF(R1820&gt;0,RANK(R1820,(N1820:P1820,Q1820:AL1820)),0)</f>
        <v>4</v>
      </c>
      <c r="AP1820" s="7">
        <f>IF(S1820&gt;0,RANK(S1820,(N1820:P1820,Q1820:AL1820)),0)</f>
        <v>8</v>
      </c>
      <c r="AQ1820" s="7">
        <f>IF(T1820&gt;0,RANK(T1820,(N1820:P1820,Q1820:AL1820)),0)</f>
        <v>6</v>
      </c>
      <c r="AR1820" s="2">
        <f t="shared" si="710"/>
        <v>4.1086701324836491E-3</v>
      </c>
      <c r="AS1820" s="2">
        <f t="shared" si="711"/>
        <v>8.2173402649672982E-3</v>
      </c>
      <c r="AT1820" s="2">
        <f t="shared" si="712"/>
        <v>1.8447090390742915E-3</v>
      </c>
      <c r="AU1820" s="2">
        <f t="shared" si="713"/>
        <v>4.1086701324836491E-3</v>
      </c>
      <c r="AW1820" t="s">
        <v>1364</v>
      </c>
      <c r="AX1820" t="s">
        <v>2102</v>
      </c>
      <c r="AY1820">
        <v>2</v>
      </c>
      <c r="BA1820" s="127">
        <v>32</v>
      </c>
      <c r="BB1820" s="130">
        <v>9</v>
      </c>
      <c r="BC1820" s="131">
        <f t="shared" si="702"/>
        <v>32009</v>
      </c>
      <c r="BE1820" s="7" t="s">
        <v>3271</v>
      </c>
    </row>
    <row r="1821" spans="1:57" hidden="1" outlineLevel="1" x14ac:dyDescent="0.2">
      <c r="A1821" t="s">
        <v>1427</v>
      </c>
      <c r="B1821" t="s">
        <v>2102</v>
      </c>
      <c r="C1821" s="1">
        <f t="shared" si="703"/>
        <v>584</v>
      </c>
      <c r="D1821" s="7">
        <f>RANK(N1821,(N1821:P1821,Q1821:AL1821))</f>
        <v>3</v>
      </c>
      <c r="E1821" s="7">
        <f>RANK(O1821,(N1821:P1821,Q1821:AL1821))</f>
        <v>1</v>
      </c>
      <c r="F1821" s="7">
        <f>IF(P1821&gt;0,RANK(P1821,(N1821:P1821,Q1821:AL1821)),0)</f>
        <v>2</v>
      </c>
      <c r="G1821" s="1">
        <f t="shared" si="704"/>
        <v>1</v>
      </c>
      <c r="H1821" s="2">
        <f t="shared" si="705"/>
        <v>1.7123287671232876E-3</v>
      </c>
      <c r="I1821" s="2"/>
      <c r="J1821" s="2">
        <f t="shared" si="706"/>
        <v>0.20205479452054795</v>
      </c>
      <c r="K1821" s="2">
        <f t="shared" si="707"/>
        <v>0.37842465753424659</v>
      </c>
      <c r="L1821" s="2">
        <f t="shared" si="708"/>
        <v>0.37671232876712329</v>
      </c>
      <c r="M1821" s="2">
        <f t="shared" si="709"/>
        <v>4.2808219178082141E-2</v>
      </c>
      <c r="N1821" s="1">
        <v>118</v>
      </c>
      <c r="O1821" s="1">
        <v>221</v>
      </c>
      <c r="P1821" s="1">
        <v>220</v>
      </c>
      <c r="Q1821" s="1">
        <v>5</v>
      </c>
      <c r="R1821" s="1">
        <v>18</v>
      </c>
      <c r="S1821" s="1">
        <v>1</v>
      </c>
      <c r="AD1821" s="1">
        <v>1</v>
      </c>
      <c r="AN1821" s="7">
        <f>IF(Q1821&gt;0,RANK(Q1821,(N1821:P1821,Q1821:AL1821)),0)</f>
        <v>5</v>
      </c>
      <c r="AO1821" s="7">
        <f>IF(R1821&gt;0,RANK(R1821,(N1821:P1821,Q1821:AL1821)),0)</f>
        <v>4</v>
      </c>
      <c r="AP1821" s="7">
        <f>IF(S1821&gt;0,RANK(S1821,(N1821:P1821,Q1821:AL1821)),0)</f>
        <v>6</v>
      </c>
      <c r="AQ1821" s="7">
        <f>IF(T1821&gt;0,RANK(T1821,(N1821:P1821,Q1821:AL1821)),0)</f>
        <v>0</v>
      </c>
      <c r="AR1821" s="2">
        <f t="shared" si="710"/>
        <v>8.5616438356164379E-3</v>
      </c>
      <c r="AS1821" s="2">
        <f t="shared" si="711"/>
        <v>3.0821917808219176E-2</v>
      </c>
      <c r="AT1821" s="2">
        <f t="shared" si="712"/>
        <v>1.7123287671232876E-3</v>
      </c>
      <c r="AU1821" s="2">
        <f t="shared" si="713"/>
        <v>0</v>
      </c>
      <c r="AW1821" t="s">
        <v>1427</v>
      </c>
      <c r="AX1821" t="s">
        <v>2102</v>
      </c>
      <c r="AY1821">
        <v>2</v>
      </c>
      <c r="BA1821" s="127">
        <v>32</v>
      </c>
      <c r="BB1821" s="130">
        <v>11</v>
      </c>
      <c r="BC1821" s="131">
        <f t="shared" si="702"/>
        <v>32011</v>
      </c>
      <c r="BE1821" s="7" t="s">
        <v>3271</v>
      </c>
    </row>
    <row r="1822" spans="1:57" hidden="1" outlineLevel="1" x14ac:dyDescent="0.2">
      <c r="A1822" t="s">
        <v>2079</v>
      </c>
      <c r="B1822" t="s">
        <v>2102</v>
      </c>
      <c r="C1822" s="1">
        <f t="shared" si="703"/>
        <v>690</v>
      </c>
      <c r="D1822" s="7">
        <f>RANK(N1822,(N1822:P1822,Q1822:AL1822))</f>
        <v>3</v>
      </c>
      <c r="E1822" s="7">
        <f>RANK(O1822,(N1822:P1822,Q1822:AL1822))</f>
        <v>1</v>
      </c>
      <c r="F1822" s="7">
        <f>IF(P1822&gt;0,RANK(P1822,(N1822:P1822,Q1822:AL1822)),0)</f>
        <v>2</v>
      </c>
      <c r="G1822" s="1">
        <f t="shared" si="704"/>
        <v>116</v>
      </c>
      <c r="H1822" s="2">
        <f t="shared" si="705"/>
        <v>0.1681159420289855</v>
      </c>
      <c r="I1822" s="2"/>
      <c r="J1822" s="2">
        <f t="shared" si="706"/>
        <v>0.18695652173913044</v>
      </c>
      <c r="K1822" s="2">
        <f t="shared" si="707"/>
        <v>0.47826086956521741</v>
      </c>
      <c r="L1822" s="2">
        <f t="shared" si="708"/>
        <v>0.31014492753623191</v>
      </c>
      <c r="M1822" s="2">
        <f t="shared" si="709"/>
        <v>2.4637681159420222E-2</v>
      </c>
      <c r="N1822" s="1">
        <v>129</v>
      </c>
      <c r="O1822" s="1">
        <v>330</v>
      </c>
      <c r="P1822" s="1">
        <v>214</v>
      </c>
      <c r="Q1822" s="1">
        <v>4</v>
      </c>
      <c r="R1822" s="1">
        <v>4</v>
      </c>
      <c r="S1822" s="1">
        <v>1</v>
      </c>
      <c r="T1822" s="1">
        <v>1</v>
      </c>
      <c r="U1822" s="1">
        <v>1</v>
      </c>
      <c r="AD1822" s="1">
        <v>6</v>
      </c>
      <c r="AN1822" s="7">
        <f>IF(Q1822&gt;0,RANK(Q1822,(N1822:P1822,Q1822:AL1822)),0)</f>
        <v>5</v>
      </c>
      <c r="AO1822" s="7">
        <f>IF(R1822&gt;0,RANK(R1822,(N1822:P1822,Q1822:AL1822)),0)</f>
        <v>5</v>
      </c>
      <c r="AP1822" s="7">
        <f>IF(S1822&gt;0,RANK(S1822,(N1822:P1822,Q1822:AL1822)),0)</f>
        <v>7</v>
      </c>
      <c r="AQ1822" s="7">
        <f>IF(T1822&gt;0,RANK(T1822,(N1822:P1822,Q1822:AL1822)),0)</f>
        <v>7</v>
      </c>
      <c r="AR1822" s="2">
        <f t="shared" si="710"/>
        <v>5.7971014492753624E-3</v>
      </c>
      <c r="AS1822" s="2">
        <f t="shared" si="711"/>
        <v>5.7971014492753624E-3</v>
      </c>
      <c r="AT1822" s="2">
        <f t="shared" si="712"/>
        <v>1.4492753623188406E-3</v>
      </c>
      <c r="AU1822" s="2">
        <f t="shared" si="713"/>
        <v>1.4492753623188406E-3</v>
      </c>
      <c r="AW1822" t="s">
        <v>2079</v>
      </c>
      <c r="AX1822" t="s">
        <v>2102</v>
      </c>
      <c r="AY1822">
        <v>2</v>
      </c>
      <c r="BA1822" s="127">
        <v>32</v>
      </c>
      <c r="BB1822" s="130">
        <v>13</v>
      </c>
      <c r="BC1822" s="131">
        <f t="shared" si="702"/>
        <v>32013</v>
      </c>
      <c r="BE1822" s="7" t="s">
        <v>3271</v>
      </c>
    </row>
    <row r="1823" spans="1:57" hidden="1" outlineLevel="1" x14ac:dyDescent="0.2">
      <c r="A1823" t="s">
        <v>1773</v>
      </c>
      <c r="B1823" t="s">
        <v>2102</v>
      </c>
      <c r="C1823" s="1">
        <f t="shared" si="703"/>
        <v>3523</v>
      </c>
      <c r="D1823" s="7">
        <f>RANK(N1823,(N1823:P1823,Q1823:AL1823))</f>
        <v>3</v>
      </c>
      <c r="E1823" s="7">
        <f>RANK(O1823,(N1823:P1823,Q1823:AL1823))</f>
        <v>1</v>
      </c>
      <c r="F1823" s="7">
        <f>IF(P1823&gt;0,RANK(P1823,(N1823:P1823,Q1823:AL1823)),0)</f>
        <v>2</v>
      </c>
      <c r="G1823" s="1">
        <f t="shared" si="704"/>
        <v>356</v>
      </c>
      <c r="H1823" s="2">
        <f t="shared" si="705"/>
        <v>0.10105024127164348</v>
      </c>
      <c r="I1823" s="2"/>
      <c r="J1823" s="2">
        <f t="shared" si="706"/>
        <v>0.22991768379222255</v>
      </c>
      <c r="K1823" s="2">
        <f t="shared" si="707"/>
        <v>0.42719273346579617</v>
      </c>
      <c r="L1823" s="2">
        <f t="shared" si="708"/>
        <v>0.3261424921941527</v>
      </c>
      <c r="M1823" s="2">
        <f t="shared" si="709"/>
        <v>1.674709054782858E-2</v>
      </c>
      <c r="N1823" s="1">
        <v>810</v>
      </c>
      <c r="O1823" s="1">
        <v>1505</v>
      </c>
      <c r="P1823" s="1">
        <v>1149</v>
      </c>
      <c r="Q1823" s="1">
        <v>9</v>
      </c>
      <c r="R1823" s="1">
        <v>14</v>
      </c>
      <c r="S1823" s="1">
        <v>3</v>
      </c>
      <c r="T1823" s="1">
        <v>4</v>
      </c>
      <c r="U1823" s="1">
        <v>4</v>
      </c>
      <c r="AD1823" s="1">
        <v>25</v>
      </c>
      <c r="AN1823" s="7">
        <f>IF(Q1823&gt;0,RANK(Q1823,(N1823:P1823,Q1823:AL1823)),0)</f>
        <v>6</v>
      </c>
      <c r="AO1823" s="7">
        <f>IF(R1823&gt;0,RANK(R1823,(N1823:P1823,Q1823:AL1823)),0)</f>
        <v>5</v>
      </c>
      <c r="AP1823" s="7">
        <f>IF(S1823&gt;0,RANK(S1823,(N1823:P1823,Q1823:AL1823)),0)</f>
        <v>9</v>
      </c>
      <c r="AQ1823" s="7">
        <f>IF(T1823&gt;0,RANK(T1823,(N1823:P1823,Q1823:AL1823)),0)</f>
        <v>7</v>
      </c>
      <c r="AR1823" s="2">
        <f t="shared" si="710"/>
        <v>2.5546409310246948E-3</v>
      </c>
      <c r="AS1823" s="2">
        <f t="shared" si="711"/>
        <v>3.9738858927050808E-3</v>
      </c>
      <c r="AT1823" s="2">
        <f t="shared" si="712"/>
        <v>8.515469770082316E-4</v>
      </c>
      <c r="AU1823" s="2">
        <f t="shared" si="713"/>
        <v>1.1353959693443088E-3</v>
      </c>
      <c r="AW1823" t="s">
        <v>1773</v>
      </c>
      <c r="AX1823" t="s">
        <v>2102</v>
      </c>
      <c r="AY1823">
        <v>2</v>
      </c>
      <c r="BA1823" s="127">
        <v>32</v>
      </c>
      <c r="BB1823" s="130">
        <v>15</v>
      </c>
      <c r="BC1823" s="131">
        <f t="shared" si="702"/>
        <v>32015</v>
      </c>
      <c r="BE1823" s="7" t="s">
        <v>3271</v>
      </c>
    </row>
    <row r="1824" spans="1:57" hidden="1" outlineLevel="1" x14ac:dyDescent="0.2">
      <c r="A1824" t="s">
        <v>2080</v>
      </c>
      <c r="B1824" t="s">
        <v>2102</v>
      </c>
      <c r="C1824" s="1">
        <f t="shared" si="703"/>
        <v>1992</v>
      </c>
      <c r="D1824" s="7">
        <f>RANK(N1824,(N1824:P1824,Q1824:AL1824))</f>
        <v>3</v>
      </c>
      <c r="E1824" s="7">
        <f>RANK(O1824,(N1824:P1824,Q1824:AL1824))</f>
        <v>1</v>
      </c>
      <c r="F1824" s="7">
        <f>IF(P1824&gt;0,RANK(P1824,(N1824:P1824,Q1824:AL1824)),0)</f>
        <v>2</v>
      </c>
      <c r="G1824" s="1">
        <f t="shared" si="704"/>
        <v>233</v>
      </c>
      <c r="H1824" s="2">
        <f t="shared" si="705"/>
        <v>0.11696787148594377</v>
      </c>
      <c r="I1824" s="2"/>
      <c r="J1824" s="2">
        <f t="shared" si="706"/>
        <v>0.21234939759036145</v>
      </c>
      <c r="K1824" s="2">
        <f t="shared" si="707"/>
        <v>0.44427710843373491</v>
      </c>
      <c r="L1824" s="2">
        <f t="shared" si="708"/>
        <v>0.32730923694779118</v>
      </c>
      <c r="M1824" s="2">
        <f t="shared" si="709"/>
        <v>1.6064257028112483E-2</v>
      </c>
      <c r="N1824" s="1">
        <v>423</v>
      </c>
      <c r="O1824" s="1">
        <v>885</v>
      </c>
      <c r="P1824" s="1">
        <v>652</v>
      </c>
      <c r="Q1824" s="1">
        <v>5</v>
      </c>
      <c r="R1824" s="1">
        <v>9</v>
      </c>
      <c r="S1824" s="1">
        <v>3</v>
      </c>
      <c r="T1824" s="1">
        <v>5</v>
      </c>
      <c r="AD1824" s="1">
        <v>10</v>
      </c>
      <c r="AN1824" s="7">
        <f>IF(Q1824&gt;0,RANK(Q1824,(N1824:P1824,Q1824:AL1824)),0)</f>
        <v>6</v>
      </c>
      <c r="AO1824" s="7">
        <f>IF(R1824&gt;0,RANK(R1824,(N1824:P1824,Q1824:AL1824)),0)</f>
        <v>5</v>
      </c>
      <c r="AP1824" s="7">
        <f>IF(S1824&gt;0,RANK(S1824,(N1824:P1824,Q1824:AL1824)),0)</f>
        <v>8</v>
      </c>
      <c r="AQ1824" s="7">
        <f>IF(T1824&gt;0,RANK(T1824,(N1824:P1824,Q1824:AL1824)),0)</f>
        <v>6</v>
      </c>
      <c r="AR1824" s="2">
        <f t="shared" si="710"/>
        <v>2.5100401606425703E-3</v>
      </c>
      <c r="AS1824" s="2">
        <f t="shared" si="711"/>
        <v>4.5180722891566263E-3</v>
      </c>
      <c r="AT1824" s="2">
        <f t="shared" si="712"/>
        <v>1.5060240963855422E-3</v>
      </c>
      <c r="AU1824" s="2">
        <f t="shared" si="713"/>
        <v>2.5100401606425703E-3</v>
      </c>
      <c r="AW1824" t="s">
        <v>2080</v>
      </c>
      <c r="AX1824" t="s">
        <v>2102</v>
      </c>
      <c r="AY1824">
        <v>2</v>
      </c>
      <c r="BA1824" s="127">
        <v>32</v>
      </c>
      <c r="BB1824" s="130">
        <v>17</v>
      </c>
      <c r="BC1824" s="131">
        <f t="shared" si="702"/>
        <v>32017</v>
      </c>
      <c r="BE1824" s="7" t="s">
        <v>3271</v>
      </c>
    </row>
    <row r="1825" spans="1:57" hidden="1" outlineLevel="1" x14ac:dyDescent="0.2">
      <c r="A1825" t="s">
        <v>1204</v>
      </c>
      <c r="B1825" t="s">
        <v>2102</v>
      </c>
      <c r="C1825" s="1">
        <f t="shared" si="703"/>
        <v>1857</v>
      </c>
      <c r="D1825" s="7">
        <f>RANK(N1825,(N1825:P1825,Q1825:AL1825))</f>
        <v>2</v>
      </c>
      <c r="E1825" s="7">
        <f>RANK(O1825,(N1825:P1825,Q1825:AL1825))</f>
        <v>1</v>
      </c>
      <c r="F1825" s="7">
        <f>IF(P1825&gt;0,RANK(P1825,(N1825:P1825,Q1825:AL1825)),0)</f>
        <v>3</v>
      </c>
      <c r="G1825" s="1">
        <f t="shared" si="704"/>
        <v>379</v>
      </c>
      <c r="H1825" s="2">
        <f t="shared" si="705"/>
        <v>0.20409262250942381</v>
      </c>
      <c r="I1825" s="2"/>
      <c r="J1825" s="2">
        <f t="shared" si="706"/>
        <v>0.27517501346257406</v>
      </c>
      <c r="K1825" s="2">
        <f t="shared" si="707"/>
        <v>0.47926763597199784</v>
      </c>
      <c r="L1825" s="2">
        <f t="shared" si="708"/>
        <v>0.21217016693591814</v>
      </c>
      <c r="M1825" s="2">
        <f t="shared" si="709"/>
        <v>3.3387183629509903E-2</v>
      </c>
      <c r="N1825" s="1">
        <v>511</v>
      </c>
      <c r="O1825" s="1">
        <v>890</v>
      </c>
      <c r="P1825" s="1">
        <v>394</v>
      </c>
      <c r="Q1825" s="1">
        <v>5</v>
      </c>
      <c r="R1825" s="1">
        <v>29</v>
      </c>
      <c r="T1825" s="1">
        <v>4</v>
      </c>
      <c r="U1825" s="1">
        <v>1</v>
      </c>
      <c r="AD1825" s="1">
        <v>23</v>
      </c>
      <c r="AN1825" s="7">
        <f>IF(Q1825&gt;0,RANK(Q1825,(N1825:P1825,Q1825:AL1825)),0)</f>
        <v>6</v>
      </c>
      <c r="AO1825" s="7">
        <f>IF(R1825&gt;0,RANK(R1825,(N1825:P1825,Q1825:AL1825)),0)</f>
        <v>4</v>
      </c>
      <c r="AP1825" s="7">
        <f>IF(S1825&gt;0,RANK(S1825,(N1825:P1825,Q1825:AL1825)),0)</f>
        <v>0</v>
      </c>
      <c r="AQ1825" s="7">
        <f>IF(T1825&gt;0,RANK(T1825,(N1825:P1825,Q1825:AL1825)),0)</f>
        <v>7</v>
      </c>
      <c r="AR1825" s="2">
        <f t="shared" si="710"/>
        <v>2.6925148088314485E-3</v>
      </c>
      <c r="AS1825" s="2">
        <f t="shared" si="711"/>
        <v>1.5616585891222402E-2</v>
      </c>
      <c r="AT1825" s="2">
        <f t="shared" si="712"/>
        <v>0</v>
      </c>
      <c r="AU1825" s="2">
        <f t="shared" si="713"/>
        <v>2.1540118470651588E-3</v>
      </c>
      <c r="AW1825" t="s">
        <v>1204</v>
      </c>
      <c r="AX1825" t="s">
        <v>2102</v>
      </c>
      <c r="AY1825">
        <v>2</v>
      </c>
      <c r="BA1825" s="127">
        <v>32</v>
      </c>
      <c r="BB1825" s="130">
        <v>19</v>
      </c>
      <c r="BC1825" s="131">
        <f t="shared" si="702"/>
        <v>32019</v>
      </c>
      <c r="BE1825" s="7" t="s">
        <v>3271</v>
      </c>
    </row>
    <row r="1826" spans="1:57" hidden="1" outlineLevel="1" x14ac:dyDescent="0.2">
      <c r="A1826" t="s">
        <v>1818</v>
      </c>
      <c r="B1826" t="s">
        <v>2102</v>
      </c>
      <c r="C1826" s="1">
        <f t="shared" si="703"/>
        <v>9204</v>
      </c>
      <c r="D1826" s="7">
        <f>RANK(N1826,(N1826:P1826,Q1826:AL1826))</f>
        <v>2</v>
      </c>
      <c r="E1826" s="7">
        <f>RANK(O1826,(N1826:P1826,Q1826:AL1826))</f>
        <v>1</v>
      </c>
      <c r="F1826" s="7">
        <f>IF(P1826&gt;0,RANK(P1826,(N1826:P1826,Q1826:AL1826)),0)</f>
        <v>3</v>
      </c>
      <c r="G1826" s="1">
        <f t="shared" si="704"/>
        <v>732</v>
      </c>
      <c r="H1826" s="2">
        <f t="shared" si="705"/>
        <v>7.9530638852672753E-2</v>
      </c>
      <c r="I1826" s="2"/>
      <c r="J1826" s="2">
        <f t="shared" si="706"/>
        <v>0.30171664493698391</v>
      </c>
      <c r="K1826" s="2">
        <f t="shared" si="707"/>
        <v>0.38124728378965667</v>
      </c>
      <c r="L1826" s="2">
        <f t="shared" si="708"/>
        <v>0.29508909169926117</v>
      </c>
      <c r="M1826" s="2">
        <f t="shared" si="709"/>
        <v>2.1946979574098247E-2</v>
      </c>
      <c r="N1826" s="1">
        <v>2777</v>
      </c>
      <c r="O1826" s="1">
        <v>3509</v>
      </c>
      <c r="P1826" s="1">
        <v>2716</v>
      </c>
      <c r="Q1826" s="1">
        <v>33</v>
      </c>
      <c r="R1826" s="1">
        <v>60</v>
      </c>
      <c r="S1826" s="1">
        <v>13</v>
      </c>
      <c r="T1826" s="1">
        <v>14</v>
      </c>
      <c r="U1826" s="1">
        <v>8</v>
      </c>
      <c r="AD1826" s="1">
        <v>74</v>
      </c>
      <c r="AN1826" s="7">
        <f>IF(Q1826&gt;0,RANK(Q1826,(N1826:P1826,Q1826:AL1826)),0)</f>
        <v>6</v>
      </c>
      <c r="AO1826" s="7">
        <f>IF(R1826&gt;0,RANK(R1826,(N1826:P1826,Q1826:AL1826)),0)</f>
        <v>5</v>
      </c>
      <c r="AP1826" s="7">
        <f>IF(S1826&gt;0,RANK(S1826,(N1826:P1826,Q1826:AL1826)),0)</f>
        <v>8</v>
      </c>
      <c r="AQ1826" s="7">
        <f>IF(T1826&gt;0,RANK(T1826,(N1826:P1826,Q1826:AL1826)),0)</f>
        <v>7</v>
      </c>
      <c r="AR1826" s="2">
        <f t="shared" si="710"/>
        <v>3.5853976531942632E-3</v>
      </c>
      <c r="AS1826" s="2">
        <f t="shared" si="711"/>
        <v>6.51890482398957E-3</v>
      </c>
      <c r="AT1826" s="2">
        <f t="shared" si="712"/>
        <v>1.4124293785310734E-3</v>
      </c>
      <c r="AU1826" s="2">
        <f t="shared" si="713"/>
        <v>1.521077792264233E-3</v>
      </c>
      <c r="AW1826" t="s">
        <v>1818</v>
      </c>
      <c r="AX1826" t="s">
        <v>2102</v>
      </c>
      <c r="AY1826">
        <v>2</v>
      </c>
      <c r="BA1826" s="127">
        <v>32</v>
      </c>
      <c r="BB1826" s="130">
        <v>21</v>
      </c>
      <c r="BC1826" s="131">
        <f t="shared" si="702"/>
        <v>32021</v>
      </c>
      <c r="BE1826" s="7" t="s">
        <v>3271</v>
      </c>
    </row>
    <row r="1827" spans="1:57" hidden="1" outlineLevel="1" x14ac:dyDescent="0.2">
      <c r="A1827" t="s">
        <v>884</v>
      </c>
      <c r="B1827" t="s">
        <v>2102</v>
      </c>
      <c r="C1827" s="1">
        <f t="shared" si="703"/>
        <v>2641</v>
      </c>
      <c r="D1827" s="7">
        <f>RANK(N1827,(N1827:P1827,Q1827:AL1827))</f>
        <v>2</v>
      </c>
      <c r="E1827" s="7">
        <f>RANK(O1827,(N1827:P1827,Q1827:AL1827))</f>
        <v>1</v>
      </c>
      <c r="F1827" s="7">
        <f>IF(P1827&gt;0,RANK(P1827,(N1827:P1827,Q1827:AL1827)),0)</f>
        <v>3</v>
      </c>
      <c r="G1827" s="1">
        <f t="shared" si="704"/>
        <v>9</v>
      </c>
      <c r="H1827" s="2">
        <f t="shared" si="705"/>
        <v>3.4078000757288905E-3</v>
      </c>
      <c r="I1827" s="2"/>
      <c r="J1827" s="2">
        <f t="shared" si="706"/>
        <v>0.34418780764861795</v>
      </c>
      <c r="K1827" s="2">
        <f t="shared" si="707"/>
        <v>0.34759560772434683</v>
      </c>
      <c r="L1827" s="2">
        <f t="shared" si="708"/>
        <v>0.28246876183263914</v>
      </c>
      <c r="M1827" s="2">
        <f t="shared" si="709"/>
        <v>2.5747822794396025E-2</v>
      </c>
      <c r="N1827" s="1">
        <v>909</v>
      </c>
      <c r="O1827" s="1">
        <v>918</v>
      </c>
      <c r="P1827" s="1">
        <v>746</v>
      </c>
      <c r="Q1827" s="1">
        <v>4</v>
      </c>
      <c r="R1827" s="1">
        <v>9</v>
      </c>
      <c r="S1827" s="1">
        <v>8</v>
      </c>
      <c r="T1827" s="1">
        <v>5</v>
      </c>
      <c r="U1827" s="1">
        <v>1</v>
      </c>
      <c r="AD1827" s="1">
        <v>41</v>
      </c>
      <c r="AN1827" s="7">
        <f>IF(Q1827&gt;0,RANK(Q1827,(N1827:P1827,Q1827:AL1827)),0)</f>
        <v>8</v>
      </c>
      <c r="AO1827" s="7">
        <f>IF(R1827&gt;0,RANK(R1827,(N1827:P1827,Q1827:AL1827)),0)</f>
        <v>5</v>
      </c>
      <c r="AP1827" s="7">
        <f>IF(S1827&gt;0,RANK(S1827,(N1827:P1827,Q1827:AL1827)),0)</f>
        <v>6</v>
      </c>
      <c r="AQ1827" s="7">
        <f>IF(T1827&gt;0,RANK(T1827,(N1827:P1827,Q1827:AL1827)),0)</f>
        <v>7</v>
      </c>
      <c r="AR1827" s="2">
        <f t="shared" si="710"/>
        <v>1.5145778114350624E-3</v>
      </c>
      <c r="AS1827" s="2">
        <f t="shared" si="711"/>
        <v>3.4078000757288905E-3</v>
      </c>
      <c r="AT1827" s="2">
        <f t="shared" si="712"/>
        <v>3.0291556228701248E-3</v>
      </c>
      <c r="AU1827" s="2">
        <f t="shared" si="713"/>
        <v>1.8932222642938281E-3</v>
      </c>
      <c r="AW1827" t="s">
        <v>884</v>
      </c>
      <c r="AX1827" t="s">
        <v>2102</v>
      </c>
      <c r="AY1827">
        <v>2</v>
      </c>
      <c r="BA1827" s="127">
        <v>32</v>
      </c>
      <c r="BB1827" s="130">
        <v>23</v>
      </c>
      <c r="BC1827" s="131">
        <f t="shared" si="702"/>
        <v>32023</v>
      </c>
      <c r="BE1827" s="7" t="s">
        <v>3271</v>
      </c>
    </row>
    <row r="1828" spans="1:57" hidden="1" outlineLevel="1" x14ac:dyDescent="0.2">
      <c r="A1828" t="s">
        <v>1449</v>
      </c>
      <c r="B1828" t="s">
        <v>2102</v>
      </c>
      <c r="C1828" s="1">
        <f t="shared" si="703"/>
        <v>8022</v>
      </c>
      <c r="D1828" s="7">
        <f>RANK(N1828,(N1828:P1828,Q1828:AL1828))</f>
        <v>2</v>
      </c>
      <c r="E1828" s="7">
        <f>RANK(O1828,(N1828:P1828,Q1828:AL1828))</f>
        <v>1</v>
      </c>
      <c r="F1828" s="7">
        <f>IF(P1828&gt;0,RANK(P1828,(N1828:P1828,Q1828:AL1828)),0)</f>
        <v>3</v>
      </c>
      <c r="G1828" s="1">
        <f t="shared" si="704"/>
        <v>182</v>
      </c>
      <c r="H1828" s="2">
        <f t="shared" si="705"/>
        <v>2.2687609075043629E-2</v>
      </c>
      <c r="I1828" s="2"/>
      <c r="J1828" s="2">
        <f t="shared" si="706"/>
        <v>0.31924707055597107</v>
      </c>
      <c r="K1828" s="2">
        <f t="shared" si="707"/>
        <v>0.3419346796310147</v>
      </c>
      <c r="L1828" s="2">
        <f t="shared" si="708"/>
        <v>0.31176763899276988</v>
      </c>
      <c r="M1828" s="2">
        <f t="shared" si="709"/>
        <v>2.7050610820244292E-2</v>
      </c>
      <c r="N1828" s="1">
        <v>2561</v>
      </c>
      <c r="O1828" s="1">
        <v>2743</v>
      </c>
      <c r="P1828" s="1">
        <v>2501</v>
      </c>
      <c r="Q1828" s="1">
        <v>56</v>
      </c>
      <c r="R1828" s="1">
        <v>74</v>
      </c>
      <c r="S1828" s="1">
        <v>8</v>
      </c>
      <c r="T1828" s="1">
        <v>16</v>
      </c>
      <c r="U1828" s="1">
        <v>15</v>
      </c>
      <c r="AD1828" s="1">
        <v>48</v>
      </c>
      <c r="AN1828" s="7">
        <f>IF(Q1828&gt;0,RANK(Q1828,(N1828:P1828,Q1828:AL1828)),0)</f>
        <v>5</v>
      </c>
      <c r="AO1828" s="7">
        <f>IF(R1828&gt;0,RANK(R1828,(N1828:P1828,Q1828:AL1828)),0)</f>
        <v>4</v>
      </c>
      <c r="AP1828" s="7">
        <f>IF(S1828&gt;0,RANK(S1828,(N1828:P1828,Q1828:AL1828)),0)</f>
        <v>9</v>
      </c>
      <c r="AQ1828" s="7">
        <f>IF(T1828&gt;0,RANK(T1828,(N1828:P1828,Q1828:AL1828)),0)</f>
        <v>7</v>
      </c>
      <c r="AR1828" s="2">
        <f t="shared" si="710"/>
        <v>6.9808027923211171E-3</v>
      </c>
      <c r="AS1828" s="2">
        <f t="shared" si="711"/>
        <v>9.2246322612814756E-3</v>
      </c>
      <c r="AT1828" s="2">
        <f t="shared" si="712"/>
        <v>9.9725754176015961E-4</v>
      </c>
      <c r="AU1828" s="2">
        <f t="shared" si="713"/>
        <v>1.9945150835203192E-3</v>
      </c>
      <c r="AW1828" t="s">
        <v>1449</v>
      </c>
      <c r="AX1828" t="s">
        <v>2102</v>
      </c>
      <c r="AY1828">
        <v>2</v>
      </c>
      <c r="BA1828" s="127">
        <v>32</v>
      </c>
      <c r="BB1828" s="130">
        <v>27</v>
      </c>
      <c r="BC1828" s="131">
        <f t="shared" si="702"/>
        <v>32027</v>
      </c>
      <c r="BE1828" s="7" t="s">
        <v>3271</v>
      </c>
    </row>
    <row r="1829" spans="1:57" hidden="1" outlineLevel="1" x14ac:dyDescent="0.2">
      <c r="A1829" t="s">
        <v>1480</v>
      </c>
      <c r="B1829" t="s">
        <v>2102</v>
      </c>
      <c r="C1829" s="1">
        <f t="shared" si="703"/>
        <v>1566</v>
      </c>
      <c r="D1829" s="7">
        <f>RANK(N1829,(N1829:P1829,Q1829:AL1829))</f>
        <v>2</v>
      </c>
      <c r="E1829" s="7">
        <f>RANK(O1829,(N1829:P1829,Q1829:AL1829))</f>
        <v>1</v>
      </c>
      <c r="F1829" s="7">
        <f>IF(P1829&gt;0,RANK(P1829,(N1829:P1829,Q1829:AL1829)),0)</f>
        <v>3</v>
      </c>
      <c r="G1829" s="1">
        <f t="shared" si="704"/>
        <v>176</v>
      </c>
      <c r="H1829" s="2">
        <f t="shared" si="705"/>
        <v>0.1123882503192848</v>
      </c>
      <c r="I1829" s="2"/>
      <c r="J1829" s="2">
        <f t="shared" si="706"/>
        <v>0.29821200510855683</v>
      </c>
      <c r="K1829" s="2">
        <f t="shared" si="707"/>
        <v>0.41060025542784162</v>
      </c>
      <c r="L1829" s="2">
        <f t="shared" si="708"/>
        <v>0.27394636015325668</v>
      </c>
      <c r="M1829" s="2">
        <f t="shared" si="709"/>
        <v>1.7241379310344862E-2</v>
      </c>
      <c r="N1829" s="1">
        <v>467</v>
      </c>
      <c r="O1829" s="1">
        <v>643</v>
      </c>
      <c r="P1829" s="1">
        <v>429</v>
      </c>
      <c r="Q1829" s="1">
        <v>5</v>
      </c>
      <c r="R1829" s="1">
        <v>5</v>
      </c>
      <c r="S1829" s="1">
        <v>2</v>
      </c>
      <c r="T1829" s="1">
        <v>3</v>
      </c>
      <c r="AD1829" s="1">
        <v>12</v>
      </c>
      <c r="AN1829" s="7">
        <f>IF(Q1829&gt;0,RANK(Q1829,(N1829:P1829,Q1829:AL1829)),0)</f>
        <v>5</v>
      </c>
      <c r="AO1829" s="7">
        <f>IF(R1829&gt;0,RANK(R1829,(N1829:P1829,Q1829:AL1829)),0)</f>
        <v>5</v>
      </c>
      <c r="AP1829" s="7">
        <f>IF(S1829&gt;0,RANK(S1829,(N1829:P1829,Q1829:AL1829)),0)</f>
        <v>8</v>
      </c>
      <c r="AQ1829" s="7">
        <f>IF(T1829&gt;0,RANK(T1829,(N1829:P1829,Q1829:AL1829)),0)</f>
        <v>7</v>
      </c>
      <c r="AR1829" s="2">
        <f t="shared" si="710"/>
        <v>3.1928480204342275E-3</v>
      </c>
      <c r="AS1829" s="2">
        <f t="shared" si="711"/>
        <v>3.1928480204342275E-3</v>
      </c>
      <c r="AT1829" s="2">
        <f t="shared" si="712"/>
        <v>1.277139208173691E-3</v>
      </c>
      <c r="AU1829" s="2">
        <f t="shared" si="713"/>
        <v>1.9157088122605363E-3</v>
      </c>
      <c r="AW1829" t="s">
        <v>1480</v>
      </c>
      <c r="AX1829" t="s">
        <v>2102</v>
      </c>
      <c r="AY1829">
        <v>2</v>
      </c>
      <c r="BA1829" s="127">
        <v>32</v>
      </c>
      <c r="BB1829" s="130">
        <v>29</v>
      </c>
      <c r="BC1829" s="131">
        <f t="shared" si="702"/>
        <v>32029</v>
      </c>
      <c r="BE1829" s="7" t="s">
        <v>3271</v>
      </c>
    </row>
    <row r="1830" spans="1:57" hidden="1" outlineLevel="1" x14ac:dyDescent="0.2">
      <c r="A1830" t="s">
        <v>428</v>
      </c>
      <c r="B1830" t="s">
        <v>2102</v>
      </c>
      <c r="C1830" s="1">
        <f t="shared" si="703"/>
        <v>1519</v>
      </c>
      <c r="D1830" s="7">
        <f>RANK(N1830,(N1830:P1830,Q1830:AL1830))</f>
        <v>2</v>
      </c>
      <c r="E1830" s="7">
        <f>RANK(O1830,(N1830:P1830,Q1830:AL1830))</f>
        <v>3</v>
      </c>
      <c r="F1830" s="7">
        <f>IF(P1830&gt;0,RANK(P1830,(N1830:P1830,Q1830:AL1830)),0)</f>
        <v>1</v>
      </c>
      <c r="G1830" s="1">
        <f t="shared" si="704"/>
        <v>62</v>
      </c>
      <c r="H1830" s="2">
        <f t="shared" si="705"/>
        <v>4.0816326530612242E-2</v>
      </c>
      <c r="I1830" s="2"/>
      <c r="J1830" s="2">
        <f t="shared" si="706"/>
        <v>0.32126398946675444</v>
      </c>
      <c r="K1830" s="2">
        <f t="shared" si="707"/>
        <v>0.30151415404871629</v>
      </c>
      <c r="L1830" s="2">
        <f t="shared" si="708"/>
        <v>0.36208031599736668</v>
      </c>
      <c r="M1830" s="2">
        <f t="shared" si="709"/>
        <v>1.5141540487162652E-2</v>
      </c>
      <c r="N1830" s="1">
        <v>488</v>
      </c>
      <c r="O1830" s="1">
        <v>458</v>
      </c>
      <c r="P1830" s="1">
        <v>550</v>
      </c>
      <c r="Q1830" s="1">
        <v>4</v>
      </c>
      <c r="R1830" s="1">
        <v>4</v>
      </c>
      <c r="S1830" s="1">
        <v>2</v>
      </c>
      <c r="T1830" s="1">
        <v>2</v>
      </c>
      <c r="U1830" s="1">
        <v>2</v>
      </c>
      <c r="AD1830" s="1">
        <v>9</v>
      </c>
      <c r="AN1830" s="7">
        <f>IF(Q1830&gt;0,RANK(Q1830,(N1830:P1830,Q1830:AL1830)),0)</f>
        <v>5</v>
      </c>
      <c r="AO1830" s="7">
        <f>IF(R1830&gt;0,RANK(R1830,(N1830:P1830,Q1830:AL1830)),0)</f>
        <v>5</v>
      </c>
      <c r="AP1830" s="7">
        <f>IF(S1830&gt;0,RANK(S1830,(N1830:P1830,Q1830:AL1830)),0)</f>
        <v>7</v>
      </c>
      <c r="AQ1830" s="7">
        <f>IF(T1830&gt;0,RANK(T1830,(N1830:P1830,Q1830:AL1830)),0)</f>
        <v>7</v>
      </c>
      <c r="AR1830" s="2">
        <f t="shared" si="710"/>
        <v>2.6333113890717576E-3</v>
      </c>
      <c r="AS1830" s="2">
        <f t="shared" si="711"/>
        <v>2.6333113890717576E-3</v>
      </c>
      <c r="AT1830" s="2">
        <f t="shared" si="712"/>
        <v>1.3166556945358788E-3</v>
      </c>
      <c r="AU1830" s="2">
        <f t="shared" si="713"/>
        <v>1.3166556945358788E-3</v>
      </c>
      <c r="AW1830" t="s">
        <v>428</v>
      </c>
      <c r="AX1830" t="s">
        <v>2102</v>
      </c>
      <c r="AY1830">
        <v>2</v>
      </c>
      <c r="BA1830" s="127">
        <v>32</v>
      </c>
      <c r="BB1830" s="130">
        <v>31</v>
      </c>
      <c r="BC1830" s="131">
        <f t="shared" si="702"/>
        <v>32031</v>
      </c>
      <c r="BE1830" s="7" t="s">
        <v>3271</v>
      </c>
    </row>
    <row r="1831" spans="1:57" hidden="1" outlineLevel="1" x14ac:dyDescent="0.2">
      <c r="A1831" t="s">
        <v>429</v>
      </c>
      <c r="B1831" t="s">
        <v>2102</v>
      </c>
      <c r="C1831" s="1">
        <f t="shared" si="703"/>
        <v>114671</v>
      </c>
      <c r="D1831" s="7">
        <f>RANK(N1831,(N1831:P1831,Q1831:AL1831))</f>
        <v>2</v>
      </c>
      <c r="E1831" s="7">
        <f>RANK(O1831,(N1831:P1831,Q1831:AL1831))</f>
        <v>1</v>
      </c>
      <c r="F1831" s="7">
        <f>IF(P1831&gt;0,RANK(P1831,(N1831:P1831,Q1831:AL1831)),0)</f>
        <v>3</v>
      </c>
      <c r="G1831" s="1">
        <f t="shared" si="704"/>
        <v>3136</v>
      </c>
      <c r="H1831" s="2">
        <f t="shared" si="705"/>
        <v>2.7347803716720007E-2</v>
      </c>
      <c r="I1831" s="2"/>
      <c r="J1831" s="2">
        <f t="shared" si="706"/>
        <v>0.34446372666149244</v>
      </c>
      <c r="K1831" s="2">
        <f t="shared" si="707"/>
        <v>0.37181153037821246</v>
      </c>
      <c r="L1831" s="2">
        <f t="shared" si="708"/>
        <v>0.27011188530665992</v>
      </c>
      <c r="M1831" s="2">
        <f t="shared" si="709"/>
        <v>1.3612857653635124E-2</v>
      </c>
      <c r="N1831" s="1">
        <v>39500</v>
      </c>
      <c r="O1831" s="1">
        <v>42636</v>
      </c>
      <c r="P1831" s="1">
        <v>30974</v>
      </c>
      <c r="Q1831" s="1">
        <v>374</v>
      </c>
      <c r="R1831" s="1">
        <v>322</v>
      </c>
      <c r="S1831" s="1">
        <v>90</v>
      </c>
      <c r="T1831" s="1">
        <v>115</v>
      </c>
      <c r="U1831" s="1">
        <v>95</v>
      </c>
      <c r="AD1831" s="1">
        <v>565</v>
      </c>
      <c r="AN1831" s="7">
        <f>IF(Q1831&gt;0,RANK(Q1831,(N1831:P1831,Q1831:AL1831)),0)</f>
        <v>5</v>
      </c>
      <c r="AO1831" s="7">
        <f>IF(R1831&gt;0,RANK(R1831,(N1831:P1831,Q1831:AL1831)),0)</f>
        <v>6</v>
      </c>
      <c r="AP1831" s="7">
        <f>IF(S1831&gt;0,RANK(S1831,(N1831:P1831,Q1831:AL1831)),0)</f>
        <v>9</v>
      </c>
      <c r="AQ1831" s="7">
        <f>IF(T1831&gt;0,RANK(T1831,(N1831:P1831,Q1831:AL1831)),0)</f>
        <v>7</v>
      </c>
      <c r="AR1831" s="2">
        <f t="shared" si="710"/>
        <v>3.2615046524404603E-3</v>
      </c>
      <c r="AS1831" s="2">
        <f t="shared" si="711"/>
        <v>2.8080334173417867E-3</v>
      </c>
      <c r="AT1831" s="2">
        <f t="shared" si="712"/>
        <v>7.8485406074770426E-4</v>
      </c>
      <c r="AU1831" s="2">
        <f t="shared" si="713"/>
        <v>1.0028690776220665E-3</v>
      </c>
      <c r="AW1831" t="s">
        <v>429</v>
      </c>
      <c r="AX1831" t="s">
        <v>2102</v>
      </c>
      <c r="AY1831">
        <v>2</v>
      </c>
      <c r="BA1831" s="127">
        <v>32</v>
      </c>
      <c r="BB1831" s="130">
        <v>33</v>
      </c>
      <c r="BC1831" s="131">
        <f t="shared" si="702"/>
        <v>32033</v>
      </c>
      <c r="BE1831" s="7" t="s">
        <v>3271</v>
      </c>
    </row>
    <row r="1832" spans="1:57" hidden="1" outlineLevel="1" x14ac:dyDescent="0.2">
      <c r="A1832" t="s">
        <v>410</v>
      </c>
      <c r="B1832" t="s">
        <v>2102</v>
      </c>
      <c r="C1832" s="1">
        <f t="shared" si="703"/>
        <v>3730</v>
      </c>
      <c r="D1832" s="7">
        <f>RANK(N1832,(N1832:P1832,Q1832:AL1832))</f>
        <v>1</v>
      </c>
      <c r="E1832" s="7">
        <f>RANK(O1832,(N1832:P1832,Q1832:AL1832))</f>
        <v>2</v>
      </c>
      <c r="F1832" s="7">
        <f>IF(P1832&gt;0,RANK(P1832,(N1832:P1832,Q1832:AL1832)),0)</f>
        <v>3</v>
      </c>
      <c r="G1832" s="1">
        <f t="shared" si="704"/>
        <v>148</v>
      </c>
      <c r="H1832" s="2">
        <f t="shared" si="705"/>
        <v>3.967828418230563E-2</v>
      </c>
      <c r="I1832" s="2"/>
      <c r="J1832" s="2">
        <f t="shared" si="706"/>
        <v>0.36300268096514743</v>
      </c>
      <c r="K1832" s="2">
        <f t="shared" si="707"/>
        <v>0.32332439678284181</v>
      </c>
      <c r="L1832" s="2">
        <f t="shared" si="708"/>
        <v>0.28686327077747992</v>
      </c>
      <c r="M1832" s="2">
        <f t="shared" si="709"/>
        <v>2.6809651474530849E-2</v>
      </c>
      <c r="N1832" s="1">
        <v>1354</v>
      </c>
      <c r="O1832" s="1">
        <v>1206</v>
      </c>
      <c r="P1832" s="1">
        <v>1070</v>
      </c>
      <c r="Q1832" s="1">
        <v>4</v>
      </c>
      <c r="R1832" s="1">
        <v>38</v>
      </c>
      <c r="S1832" s="1">
        <v>2</v>
      </c>
      <c r="T1832" s="1">
        <v>3</v>
      </c>
      <c r="U1832" s="1">
        <v>6</v>
      </c>
      <c r="AD1832" s="1">
        <v>47</v>
      </c>
      <c r="AN1832" s="7">
        <f>IF(Q1832&gt;0,RANK(Q1832,(N1832:P1832,Q1832:AL1832)),0)</f>
        <v>7</v>
      </c>
      <c r="AO1832" s="7">
        <f>IF(R1832&gt;0,RANK(R1832,(N1832:P1832,Q1832:AL1832)),0)</f>
        <v>5</v>
      </c>
      <c r="AP1832" s="7">
        <f>IF(S1832&gt;0,RANK(S1832,(N1832:P1832,Q1832:AL1832)),0)</f>
        <v>9</v>
      </c>
      <c r="AQ1832" s="7">
        <f>IF(T1832&gt;0,RANK(T1832,(N1832:P1832,Q1832:AL1832)),0)</f>
        <v>8</v>
      </c>
      <c r="AR1832" s="2">
        <f t="shared" si="710"/>
        <v>1.0723860589812334E-3</v>
      </c>
      <c r="AS1832" s="2">
        <f t="shared" si="711"/>
        <v>1.0187667560321715E-2</v>
      </c>
      <c r="AT1832" s="2">
        <f t="shared" si="712"/>
        <v>5.3619302949061668E-4</v>
      </c>
      <c r="AU1832" s="2">
        <f t="shared" si="713"/>
        <v>8.042895442359249E-4</v>
      </c>
      <c r="AW1832" t="s">
        <v>410</v>
      </c>
      <c r="AX1832" t="s">
        <v>2102</v>
      </c>
      <c r="AY1832">
        <v>2</v>
      </c>
      <c r="BA1832" s="127">
        <v>32</v>
      </c>
      <c r="BB1832" s="130"/>
      <c r="BC1832" s="127">
        <v>32</v>
      </c>
      <c r="BE1832" s="7" t="s">
        <v>2095</v>
      </c>
    </row>
    <row r="1833" spans="1:57" collapsed="1" x14ac:dyDescent="0.2">
      <c r="A1833" t="s">
        <v>677</v>
      </c>
      <c r="B1833" t="s">
        <v>566</v>
      </c>
      <c r="C1833" s="1">
        <f t="shared" si="703"/>
        <v>506318</v>
      </c>
      <c r="D1833" s="7">
        <f>RANK(N1833,(N1833:P1833,Q1833:AL1833))</f>
        <v>1</v>
      </c>
      <c r="E1833" s="7">
        <f>RANK(O1833,(N1833:P1833,Q1833:AL1833))</f>
        <v>2</v>
      </c>
      <c r="F1833" s="7">
        <f>IF(P1833&gt;0,RANK(P1833,(N1833:P1833,Q1833:AL1833)),0)</f>
        <v>3</v>
      </c>
      <c r="G1833" s="1">
        <f t="shared" si="704"/>
        <v>13320</v>
      </c>
      <c r="H1833" s="2">
        <f t="shared" si="705"/>
        <v>2.6307577451325056E-2</v>
      </c>
      <c r="I1833" s="2"/>
      <c r="J1833" s="2">
        <f t="shared" si="706"/>
        <v>0.37357549998222461</v>
      </c>
      <c r="K1833" s="2">
        <f t="shared" si="707"/>
        <v>0.34726792253089955</v>
      </c>
      <c r="L1833" s="2">
        <f t="shared" si="708"/>
        <v>0.2618512476348856</v>
      </c>
      <c r="M1833" s="2">
        <f t="shared" si="709"/>
        <v>1.7305329851990237E-2</v>
      </c>
      <c r="N1833" s="1">
        <f t="shared" ref="N1833:U1833" si="714">SUM(N1816:N1832)</f>
        <v>189148</v>
      </c>
      <c r="O1833" s="1">
        <f t="shared" si="714"/>
        <v>175828</v>
      </c>
      <c r="P1833" s="1">
        <f t="shared" si="714"/>
        <v>132580</v>
      </c>
      <c r="Q1833" s="1">
        <f t="shared" si="714"/>
        <v>1835</v>
      </c>
      <c r="R1833" s="1">
        <f t="shared" si="714"/>
        <v>2892</v>
      </c>
      <c r="S1833" s="1">
        <f t="shared" si="714"/>
        <v>483</v>
      </c>
      <c r="T1833" s="1">
        <f t="shared" si="714"/>
        <v>677</v>
      </c>
      <c r="U1833" s="1">
        <f t="shared" si="714"/>
        <v>338</v>
      </c>
      <c r="AD1833" s="1">
        <f>SUM(AD1816:AD1832)</f>
        <v>2537</v>
      </c>
      <c r="AN1833" s="7">
        <f>IF(Q1833&gt;0,RANK(Q1833,(N1833:P1833,Q1833:AL1833)),0)</f>
        <v>6</v>
      </c>
      <c r="AO1833" s="7">
        <f>IF(R1833&gt;0,RANK(R1833,(N1833:P1833,Q1833:AL1833)),0)</f>
        <v>4</v>
      </c>
      <c r="AP1833" s="7">
        <f>IF(S1833&gt;0,RANK(S1833,(N1833:P1833,Q1833:AL1833)),0)</f>
        <v>8</v>
      </c>
      <c r="AQ1833" s="7">
        <f>IF(T1833&gt;0,RANK(T1833,(N1833:P1833,Q1833:AL1833)),0)</f>
        <v>7</v>
      </c>
      <c r="AR1833" s="2">
        <f t="shared" si="710"/>
        <v>3.6242045512899007E-3</v>
      </c>
      <c r="AS1833" s="2">
        <f t="shared" si="711"/>
        <v>5.7118253745669714E-3</v>
      </c>
      <c r="AT1833" s="2">
        <f t="shared" si="712"/>
        <v>9.5394593911336356E-4</v>
      </c>
      <c r="AU1833" s="2">
        <f t="shared" si="713"/>
        <v>1.3371043494404702E-3</v>
      </c>
      <c r="AW1833" t="s">
        <v>677</v>
      </c>
      <c r="AX1833" t="s">
        <v>566</v>
      </c>
      <c r="BA1833" s="127"/>
      <c r="BB1833" s="130"/>
    </row>
    <row r="1834" spans="1:57" x14ac:dyDescent="0.2">
      <c r="C1834" s="1"/>
      <c r="E1834" s="7"/>
      <c r="F1834" s="7"/>
      <c r="I1834" s="2"/>
      <c r="AN1834" s="7"/>
      <c r="AO1834" s="7"/>
      <c r="AP1834" s="7"/>
      <c r="AQ1834" s="7"/>
      <c r="BA1834" s="127">
        <v>33</v>
      </c>
      <c r="BB1834" s="130">
        <v>1</v>
      </c>
      <c r="BC1834" s="131">
        <f t="shared" ref="BC1834:BC1843" si="715">BA1834*1000+BB1834</f>
        <v>33001</v>
      </c>
      <c r="BE1834" s="7" t="s">
        <v>3271</v>
      </c>
    </row>
    <row r="1835" spans="1:57" hidden="1" outlineLevel="1" x14ac:dyDescent="0.2">
      <c r="A1835" t="s">
        <v>2736</v>
      </c>
      <c r="B1835" t="s">
        <v>2439</v>
      </c>
      <c r="C1835" s="1">
        <f t="shared" ref="C1835:C1845" si="716">SUM(N1835:AL1835)</f>
        <v>25090</v>
      </c>
      <c r="D1835" s="7">
        <f>RANK(N1835,(N1835:P1835,Q1835:AL1835))</f>
        <v>2</v>
      </c>
      <c r="E1835" s="7">
        <f>RANK(O1835,(N1835:P1835,Q1835:AL1835))</f>
        <v>1</v>
      </c>
      <c r="F1835" s="7">
        <f>IF(P1835&gt;0,RANK(P1835,(N1835:P1835,Q1835:AL1835)),0)</f>
        <v>3</v>
      </c>
      <c r="G1835" s="1">
        <f t="shared" ref="G1835:G1845" si="717">MAX(N1835:P1835)-LARGE(N1835:P1835,2)</f>
        <v>2173</v>
      </c>
      <c r="H1835" s="2">
        <f t="shared" ref="H1835:H1845" si="718">G1835/C1835</f>
        <v>8.6608210442407338E-2</v>
      </c>
      <c r="I1835" s="2"/>
      <c r="J1835" s="2">
        <f t="shared" ref="J1835:J1845" si="719">IF($C1835=0,"-",N1835/$C1835)</f>
        <v>0.33499402152251895</v>
      </c>
      <c r="K1835" s="2">
        <f t="shared" ref="K1835:K1845" si="720">IF($C1835=0,"-",O1835/$C1835)</f>
        <v>0.42160223196492624</v>
      </c>
      <c r="L1835" s="2">
        <f t="shared" ref="L1835:L1845" si="721">IF($C1835=0,"-",P1835/$C1835)</f>
        <v>0.23794340374651254</v>
      </c>
      <c r="M1835" s="2">
        <f t="shared" ref="M1835:M1845" si="722">IF(C1835=0,"-",(1-J1835-K1835-L1835))</f>
        <v>5.4603427660423198E-3</v>
      </c>
      <c r="N1835" s="1">
        <f>SUMIF(Town!$AI$1040:$AI$1280,$A1835,Town!N$1040:N$1280)</f>
        <v>8405</v>
      </c>
      <c r="O1835" s="1">
        <f>SUMIF(Town!$AI$1040:$AI$1280,$A1835,Town!O$1040:O$1280)</f>
        <v>10578</v>
      </c>
      <c r="P1835" s="1">
        <f>SUMIF(Town!$AI$1040:$AI$1280,$A1835,Town!P$1040:P$1280)</f>
        <v>5970</v>
      </c>
      <c r="Q1835" s="1">
        <f>SUMIF(Town!$AI$1040:$AI$1280,$A1835,Town!Q$1040:Q$1280)</f>
        <v>110</v>
      </c>
      <c r="S1835" s="1">
        <f>SUMIF(Town!$AI$1040:$AI$1280,$A1835,Town!S$1040:S$1280)</f>
        <v>10</v>
      </c>
      <c r="U1835" s="1">
        <f>SUMIF(Town!$AI$1040:$AI$1280,$A1835,Town!U$1040:U$1280)</f>
        <v>17</v>
      </c>
      <c r="AN1835" s="7">
        <f>IF(Q1835&gt;0,RANK(Q1835,(N1835:P1835,Q1835:AL1835)),0)</f>
        <v>4</v>
      </c>
      <c r="AO1835" s="7">
        <f>IF(R1835&gt;0,RANK(R1835,(N1835:P1835,Q1835:AL1835)),0)</f>
        <v>0</v>
      </c>
      <c r="AP1835" s="7">
        <f>IF(S1835&gt;0,RANK(S1835,(N1835:P1835,Q1835:AL1835)),0)</f>
        <v>6</v>
      </c>
      <c r="AQ1835" s="7">
        <f>IF(T1835&gt;0,RANK(T1835,(N1835:P1835,Q1835:AL1835)),0)</f>
        <v>0</v>
      </c>
      <c r="AR1835" s="2">
        <f t="shared" ref="AR1835:AR1845" si="723">IF($C1835=0,"-",Q1835/$C1835)</f>
        <v>4.3842168194499799E-3</v>
      </c>
      <c r="AS1835" s="2">
        <f t="shared" ref="AS1835:AS1845" si="724">IF($C1835=0,"-",R1835/$C1835)</f>
        <v>0</v>
      </c>
      <c r="AT1835" s="2">
        <f t="shared" ref="AT1835:AT1845" si="725">IF($C1835=0,"-",S1835/$C1835)</f>
        <v>3.9856516540454366E-4</v>
      </c>
      <c r="AU1835" s="2">
        <f t="shared" ref="AU1835:AU1845" si="726">IF($C1835=0,"-",T1835/$C1835)</f>
        <v>0</v>
      </c>
      <c r="AW1835" t="s">
        <v>2736</v>
      </c>
      <c r="AX1835" t="s">
        <v>2439</v>
      </c>
      <c r="BA1835" s="127">
        <v>33</v>
      </c>
      <c r="BB1835" s="130">
        <v>3</v>
      </c>
      <c r="BC1835" s="131">
        <f t="shared" si="715"/>
        <v>33003</v>
      </c>
      <c r="BE1835" s="7" t="s">
        <v>3271</v>
      </c>
    </row>
    <row r="1836" spans="1:57" hidden="1" outlineLevel="1" x14ac:dyDescent="0.2">
      <c r="A1836" t="s">
        <v>972</v>
      </c>
      <c r="B1836" t="s">
        <v>2439</v>
      </c>
      <c r="C1836" s="1">
        <f t="shared" si="716"/>
        <v>21703</v>
      </c>
      <c r="D1836" s="7">
        <f>RANK(N1836,(N1836:P1836,Q1836:AL1836))</f>
        <v>2</v>
      </c>
      <c r="E1836" s="7">
        <f>RANK(O1836,(N1836:P1836,Q1836:AL1836))</f>
        <v>1</v>
      </c>
      <c r="F1836" s="7">
        <f>IF(P1836&gt;0,RANK(P1836,(N1836:P1836,Q1836:AL1836)),0)</f>
        <v>3</v>
      </c>
      <c r="G1836" s="1">
        <f t="shared" si="717"/>
        <v>1457</v>
      </c>
      <c r="H1836" s="2">
        <f t="shared" si="718"/>
        <v>6.7133576003317513E-2</v>
      </c>
      <c r="I1836" s="2"/>
      <c r="J1836" s="2">
        <f t="shared" si="719"/>
        <v>0.33442381237616919</v>
      </c>
      <c r="K1836" s="2">
        <f t="shared" si="720"/>
        <v>0.40155738837948668</v>
      </c>
      <c r="L1836" s="2">
        <f t="shared" si="721"/>
        <v>0.25554070865778927</v>
      </c>
      <c r="M1836" s="2">
        <f t="shared" si="722"/>
        <v>8.4780905865549094E-3</v>
      </c>
      <c r="N1836" s="1">
        <f>SUMIF(Town!$AI$1040:$AI$1280,$A1836,Town!N$1040:N$1280)</f>
        <v>7258</v>
      </c>
      <c r="O1836" s="1">
        <f>SUMIF(Town!$AI$1040:$AI$1280,$A1836,Town!O$1040:O$1280)</f>
        <v>8715</v>
      </c>
      <c r="P1836" s="1">
        <f>SUMIF(Town!$AI$1040:$AI$1280,$A1836,Town!P$1040:P$1280)</f>
        <v>5546</v>
      </c>
      <c r="Q1836" s="1">
        <f>SUMIF(Town!$AI$1040:$AI$1280,$A1836,Town!Q$1040:Q$1280)</f>
        <v>134</v>
      </c>
      <c r="S1836" s="1">
        <f>SUMIF(Town!$AI$1040:$AI$1280,$A1836,Town!S$1040:S$1280)</f>
        <v>37</v>
      </c>
      <c r="U1836" s="1">
        <f>SUMIF(Town!$AI$1040:$AI$1280,$A1836,Town!U$1040:U$1280)</f>
        <v>13</v>
      </c>
      <c r="AN1836" s="7">
        <f>IF(Q1836&gt;0,RANK(Q1836,(N1836:P1836,Q1836:AL1836)),0)</f>
        <v>4</v>
      </c>
      <c r="AO1836" s="7">
        <f>IF(R1836&gt;0,RANK(R1836,(N1836:P1836,Q1836:AL1836)),0)</f>
        <v>0</v>
      </c>
      <c r="AP1836" s="7">
        <f>IF(S1836&gt;0,RANK(S1836,(N1836:P1836,Q1836:AL1836)),0)</f>
        <v>5</v>
      </c>
      <c r="AQ1836" s="7">
        <f>IF(T1836&gt;0,RANK(T1836,(N1836:P1836,Q1836:AL1836)),0)</f>
        <v>0</v>
      </c>
      <c r="AR1836" s="2">
        <f t="shared" si="723"/>
        <v>6.174261622817122E-3</v>
      </c>
      <c r="AS1836" s="2">
        <f t="shared" si="724"/>
        <v>0</v>
      </c>
      <c r="AT1836" s="2">
        <f t="shared" si="725"/>
        <v>1.7048334331659218E-3</v>
      </c>
      <c r="AU1836" s="2">
        <f t="shared" si="726"/>
        <v>0</v>
      </c>
      <c r="AW1836" t="s">
        <v>972</v>
      </c>
      <c r="AX1836" t="s">
        <v>2439</v>
      </c>
      <c r="BA1836" s="127">
        <v>33</v>
      </c>
      <c r="BB1836" s="130">
        <v>5</v>
      </c>
      <c r="BC1836" s="131">
        <f t="shared" si="715"/>
        <v>33005</v>
      </c>
      <c r="BE1836" s="7" t="s">
        <v>3271</v>
      </c>
    </row>
    <row r="1837" spans="1:57" hidden="1" outlineLevel="1" x14ac:dyDescent="0.2">
      <c r="A1837" t="s">
        <v>2737</v>
      </c>
      <c r="B1837" t="s">
        <v>2439</v>
      </c>
      <c r="C1837" s="1">
        <f t="shared" si="716"/>
        <v>32457</v>
      </c>
      <c r="D1837" s="7">
        <f>RANK(N1837,(N1837:P1837,Q1837:AL1837))</f>
        <v>1</v>
      </c>
      <c r="E1837" s="7">
        <f>RANK(O1837,(N1837:P1837,Q1837:AL1837))</f>
        <v>2</v>
      </c>
      <c r="F1837" s="7">
        <f>IF(P1837&gt;0,RANK(P1837,(N1837:P1837,Q1837:AL1837)),0)</f>
        <v>3</v>
      </c>
      <c r="G1837" s="1">
        <f t="shared" si="717"/>
        <v>4000</v>
      </c>
      <c r="H1837" s="2">
        <f t="shared" si="718"/>
        <v>0.12323997904920356</v>
      </c>
      <c r="I1837" s="2"/>
      <c r="J1837" s="2">
        <f t="shared" si="719"/>
        <v>0.46328989124071851</v>
      </c>
      <c r="K1837" s="2">
        <f t="shared" si="720"/>
        <v>0.34004991219151492</v>
      </c>
      <c r="L1837" s="2">
        <f t="shared" si="721"/>
        <v>0.19086791755245403</v>
      </c>
      <c r="M1837" s="2">
        <f t="shared" si="722"/>
        <v>5.7922790153125403E-3</v>
      </c>
      <c r="N1837" s="1">
        <f>SUMIF(Town!$AI$1040:$AI$1280,$A1837,Town!N$1040:N$1280)</f>
        <v>15037</v>
      </c>
      <c r="O1837" s="1">
        <f>SUMIF(Town!$AI$1040:$AI$1280,$A1837,Town!O$1040:O$1280)</f>
        <v>11037</v>
      </c>
      <c r="P1837" s="1">
        <f>SUMIF(Town!$AI$1040:$AI$1280,$A1837,Town!P$1040:P$1280)</f>
        <v>6195</v>
      </c>
      <c r="Q1837" s="1">
        <f>SUMIF(Town!$AI$1040:$AI$1280,$A1837,Town!Q$1040:Q$1280)</f>
        <v>156</v>
      </c>
      <c r="S1837" s="1">
        <f>SUMIF(Town!$AI$1040:$AI$1280,$A1837,Town!S$1040:S$1280)</f>
        <v>10</v>
      </c>
      <c r="U1837" s="1">
        <f>SUMIF(Town!$AI$1040:$AI$1280,$A1837,Town!U$1040:U$1280)</f>
        <v>22</v>
      </c>
      <c r="AN1837" s="7">
        <f>IF(Q1837&gt;0,RANK(Q1837,(N1837:P1837,Q1837:AL1837)),0)</f>
        <v>4</v>
      </c>
      <c r="AO1837" s="7">
        <f>IF(R1837&gt;0,RANK(R1837,(N1837:P1837,Q1837:AL1837)),0)</f>
        <v>0</v>
      </c>
      <c r="AP1837" s="7">
        <f>IF(S1837&gt;0,RANK(S1837,(N1837:P1837,Q1837:AL1837)),0)</f>
        <v>6</v>
      </c>
      <c r="AQ1837" s="7">
        <f>IF(T1837&gt;0,RANK(T1837,(N1837:P1837,Q1837:AL1837)),0)</f>
        <v>0</v>
      </c>
      <c r="AR1837" s="2">
        <f t="shared" si="723"/>
        <v>4.8063591829189392E-3</v>
      </c>
      <c r="AS1837" s="2">
        <f t="shared" si="724"/>
        <v>0</v>
      </c>
      <c r="AT1837" s="2">
        <f t="shared" si="725"/>
        <v>3.0809994762300892E-4</v>
      </c>
      <c r="AU1837" s="2">
        <f t="shared" si="726"/>
        <v>0</v>
      </c>
      <c r="AW1837" t="s">
        <v>2737</v>
      </c>
      <c r="AX1837" t="s">
        <v>2439</v>
      </c>
      <c r="BA1837" s="127">
        <v>33</v>
      </c>
      <c r="BB1837" s="130">
        <v>7</v>
      </c>
      <c r="BC1837" s="131">
        <f t="shared" si="715"/>
        <v>33007</v>
      </c>
      <c r="BE1837" s="7" t="s">
        <v>3271</v>
      </c>
    </row>
    <row r="1838" spans="1:57" hidden="1" outlineLevel="1" x14ac:dyDescent="0.2">
      <c r="A1838" t="s">
        <v>200</v>
      </c>
      <c r="B1838" t="s">
        <v>2439</v>
      </c>
      <c r="C1838" s="1">
        <f t="shared" si="716"/>
        <v>15804</v>
      </c>
      <c r="D1838" s="7">
        <f>RANK(N1838,(N1838:P1838,Q1838:AL1838))</f>
        <v>1</v>
      </c>
      <c r="E1838" s="7">
        <f>RANK(O1838,(N1838:P1838,Q1838:AL1838))</f>
        <v>2</v>
      </c>
      <c r="F1838" s="7">
        <f>IF(P1838&gt;0,RANK(P1838,(N1838:P1838,Q1838:AL1838)),0)</f>
        <v>3</v>
      </c>
      <c r="G1838" s="1">
        <f t="shared" si="717"/>
        <v>1288</v>
      </c>
      <c r="H1838" s="2">
        <f t="shared" si="718"/>
        <v>8.1498354846874205E-2</v>
      </c>
      <c r="I1838" s="2"/>
      <c r="J1838" s="2">
        <f t="shared" si="719"/>
        <v>0.41502151354087574</v>
      </c>
      <c r="K1838" s="2">
        <f t="shared" si="720"/>
        <v>0.33352315869400151</v>
      </c>
      <c r="L1838" s="2">
        <f t="shared" si="721"/>
        <v>0.24474816502151353</v>
      </c>
      <c r="M1838" s="2">
        <f t="shared" si="722"/>
        <v>6.707162743609274E-3</v>
      </c>
      <c r="N1838" s="1">
        <f>SUMIF(Town!$AI$1040:$AI$1280,$A1838,Town!N$1040:N$1280)</f>
        <v>6559</v>
      </c>
      <c r="O1838" s="1">
        <f>SUMIF(Town!$AI$1040:$AI$1280,$A1838,Town!O$1040:O$1280)</f>
        <v>5271</v>
      </c>
      <c r="P1838" s="1">
        <f>SUMIF(Town!$AI$1040:$AI$1280,$A1838,Town!P$1040:P$1280)</f>
        <v>3868</v>
      </c>
      <c r="Q1838" s="1">
        <f>SUMIF(Town!$AI$1040:$AI$1280,$A1838,Town!Q$1040:Q$1280)</f>
        <v>75</v>
      </c>
      <c r="S1838" s="1">
        <f>SUMIF(Town!$AI$1040:$AI$1280,$A1838,Town!S$1040:S$1280)</f>
        <v>4</v>
      </c>
      <c r="U1838" s="1">
        <f>SUMIF(Town!$AI$1040:$AI$1280,$A1838,Town!U$1040:U$1280)</f>
        <v>27</v>
      </c>
      <c r="AN1838" s="7">
        <f>IF(Q1838&gt;0,RANK(Q1838,(N1838:P1838,Q1838:AL1838)),0)</f>
        <v>4</v>
      </c>
      <c r="AO1838" s="7">
        <f>IF(R1838&gt;0,RANK(R1838,(N1838:P1838,Q1838:AL1838)),0)</f>
        <v>0</v>
      </c>
      <c r="AP1838" s="7">
        <f>IF(S1838&gt;0,RANK(S1838,(N1838:P1838,Q1838:AL1838)),0)</f>
        <v>6</v>
      </c>
      <c r="AQ1838" s="7">
        <f>IF(T1838&gt;0,RANK(T1838,(N1838:P1838,Q1838:AL1838)),0)</f>
        <v>0</v>
      </c>
      <c r="AR1838" s="2">
        <f t="shared" si="723"/>
        <v>4.7456340167046319E-3</v>
      </c>
      <c r="AS1838" s="2">
        <f t="shared" si="724"/>
        <v>0</v>
      </c>
      <c r="AT1838" s="2">
        <f t="shared" si="725"/>
        <v>2.531004808909137E-4</v>
      </c>
      <c r="AU1838" s="2">
        <f t="shared" si="726"/>
        <v>0</v>
      </c>
      <c r="AW1838" t="s">
        <v>200</v>
      </c>
      <c r="AX1838" t="s">
        <v>2439</v>
      </c>
      <c r="BA1838" s="127">
        <v>33</v>
      </c>
      <c r="BB1838" s="130">
        <v>9</v>
      </c>
      <c r="BC1838" s="131">
        <f t="shared" si="715"/>
        <v>33009</v>
      </c>
      <c r="BE1838" s="7" t="s">
        <v>3271</v>
      </c>
    </row>
    <row r="1839" spans="1:57" hidden="1" outlineLevel="1" x14ac:dyDescent="0.2">
      <c r="A1839" t="s">
        <v>201</v>
      </c>
      <c r="B1839" t="s">
        <v>2439</v>
      </c>
      <c r="C1839" s="1">
        <f t="shared" si="716"/>
        <v>36343</v>
      </c>
      <c r="D1839" s="7">
        <f>RANK(N1839,(N1839:P1839,Q1839:AL1839))</f>
        <v>1</v>
      </c>
      <c r="E1839" s="7">
        <f>RANK(O1839,(N1839:P1839,Q1839:AL1839))</f>
        <v>2</v>
      </c>
      <c r="F1839" s="7">
        <f>IF(P1839&gt;0,RANK(P1839,(N1839:P1839,Q1839:AL1839)),0)</f>
        <v>3</v>
      </c>
      <c r="G1839" s="1">
        <f t="shared" si="717"/>
        <v>1939</v>
      </c>
      <c r="H1839" s="2">
        <f t="shared" si="718"/>
        <v>5.3352777701345513E-2</v>
      </c>
      <c r="I1839" s="2"/>
      <c r="J1839" s="2">
        <f t="shared" si="719"/>
        <v>0.42343780095204026</v>
      </c>
      <c r="K1839" s="2">
        <f t="shared" si="720"/>
        <v>0.37008502325069476</v>
      </c>
      <c r="L1839" s="2">
        <f t="shared" si="721"/>
        <v>0.20075392785405718</v>
      </c>
      <c r="M1839" s="2">
        <f t="shared" si="722"/>
        <v>5.7232479432077488E-3</v>
      </c>
      <c r="N1839" s="1">
        <f>SUMIF(Town!$AI$1040:$AI$1280,$A1839,Town!N$1040:N$1280)</f>
        <v>15389</v>
      </c>
      <c r="O1839" s="1">
        <f>SUMIF(Town!$AI$1040:$AI$1280,$A1839,Town!O$1040:O$1280)</f>
        <v>13450</v>
      </c>
      <c r="P1839" s="1">
        <f>SUMIF(Town!$AI$1040:$AI$1280,$A1839,Town!P$1040:P$1280)</f>
        <v>7296</v>
      </c>
      <c r="Q1839" s="1">
        <f>SUMIF(Town!$AI$1040:$AI$1280,$A1839,Town!Q$1040:Q$1280)</f>
        <v>151</v>
      </c>
      <c r="S1839" s="1">
        <f>SUMIF(Town!$AI$1040:$AI$1280,$A1839,Town!S$1040:S$1280)</f>
        <v>25</v>
      </c>
      <c r="U1839" s="1">
        <f>SUMIF(Town!$AI$1040:$AI$1280,$A1839,Town!U$1040:U$1280)</f>
        <v>32</v>
      </c>
      <c r="AN1839" s="7">
        <f>IF(Q1839&gt;0,RANK(Q1839,(N1839:P1839,Q1839:AL1839)),0)</f>
        <v>4</v>
      </c>
      <c r="AO1839" s="7">
        <f>IF(R1839&gt;0,RANK(R1839,(N1839:P1839,Q1839:AL1839)),0)</f>
        <v>0</v>
      </c>
      <c r="AP1839" s="7">
        <f>IF(S1839&gt;0,RANK(S1839,(N1839:P1839,Q1839:AL1839)),0)</f>
        <v>6</v>
      </c>
      <c r="AQ1839" s="7">
        <f>IF(T1839&gt;0,RANK(T1839,(N1839:P1839,Q1839:AL1839)),0)</f>
        <v>0</v>
      </c>
      <c r="AR1839" s="2">
        <f t="shared" si="723"/>
        <v>4.1548578818479485E-3</v>
      </c>
      <c r="AS1839" s="2">
        <f t="shared" si="724"/>
        <v>0</v>
      </c>
      <c r="AT1839" s="2">
        <f t="shared" si="725"/>
        <v>6.878903777893955E-4</v>
      </c>
      <c r="AU1839" s="2">
        <f t="shared" si="726"/>
        <v>0</v>
      </c>
      <c r="AW1839" t="s">
        <v>201</v>
      </c>
      <c r="AX1839" t="s">
        <v>2439</v>
      </c>
      <c r="BA1839" s="127">
        <v>33</v>
      </c>
      <c r="BB1839" s="130">
        <v>11</v>
      </c>
      <c r="BC1839" s="131">
        <f t="shared" si="715"/>
        <v>33011</v>
      </c>
      <c r="BE1839" s="7" t="s">
        <v>3271</v>
      </c>
    </row>
    <row r="1840" spans="1:57" hidden="1" outlineLevel="1" x14ac:dyDescent="0.2">
      <c r="A1840" t="s">
        <v>272</v>
      </c>
      <c r="B1840" t="s">
        <v>2439</v>
      </c>
      <c r="C1840" s="1">
        <f t="shared" si="716"/>
        <v>157840</v>
      </c>
      <c r="D1840" s="7">
        <f>RANK(N1840,(N1840:P1840,Q1840:AL1840))</f>
        <v>2</v>
      </c>
      <c r="E1840" s="7">
        <f>RANK(O1840,(N1840:P1840,Q1840:AL1840))</f>
        <v>1</v>
      </c>
      <c r="F1840" s="7">
        <f>IF(P1840&gt;0,RANK(P1840,(N1840:P1840,Q1840:AL1840)),0)</f>
        <v>3</v>
      </c>
      <c r="G1840" s="1">
        <f t="shared" si="717"/>
        <v>3150</v>
      </c>
      <c r="H1840" s="2">
        <f t="shared" si="718"/>
        <v>1.9956918398378105E-2</v>
      </c>
      <c r="I1840" s="2"/>
      <c r="J1840" s="2">
        <f t="shared" si="719"/>
        <v>0.37043841865179927</v>
      </c>
      <c r="K1840" s="2">
        <f t="shared" si="720"/>
        <v>0.39039533705017737</v>
      </c>
      <c r="L1840" s="2">
        <f t="shared" si="721"/>
        <v>0.22850354789660415</v>
      </c>
      <c r="M1840" s="2">
        <f t="shared" si="722"/>
        <v>1.0662696401419203E-2</v>
      </c>
      <c r="N1840" s="1">
        <f>SUMIF(Town!$AI$1040:$AI$1280,$A1840,Town!N$1040:N$1280)</f>
        <v>58470</v>
      </c>
      <c r="O1840" s="1">
        <f>SUMIF(Town!$AI$1040:$AI$1280,$A1840,Town!O$1040:O$1280)</f>
        <v>61620</v>
      </c>
      <c r="P1840" s="1">
        <f>SUMIF(Town!$AI$1040:$AI$1280,$A1840,Town!P$1040:P$1280)</f>
        <v>36067</v>
      </c>
      <c r="Q1840" s="1">
        <f>SUMIF(Town!$AI$1040:$AI$1280,$A1840,Town!Q$1040:Q$1280)</f>
        <v>1329</v>
      </c>
      <c r="S1840" s="1">
        <f>SUMIF(Town!$AI$1040:$AI$1280,$A1840,Town!S$1040:S$1280)</f>
        <v>289</v>
      </c>
      <c r="U1840" s="1">
        <f>SUMIF(Town!$AI$1040:$AI$1280,$A1840,Town!U$1040:U$1280)</f>
        <v>65</v>
      </c>
      <c r="AN1840" s="7">
        <f>IF(Q1840&gt;0,RANK(Q1840,(N1840:P1840,Q1840:AL1840)),0)</f>
        <v>4</v>
      </c>
      <c r="AO1840" s="7">
        <f>IF(R1840&gt;0,RANK(R1840,(N1840:P1840,Q1840:AL1840)),0)</f>
        <v>0</v>
      </c>
      <c r="AP1840" s="7">
        <f>IF(S1840&gt;0,RANK(S1840,(N1840:P1840,Q1840:AL1840)),0)</f>
        <v>5</v>
      </c>
      <c r="AQ1840" s="7">
        <f>IF(T1840&gt;0,RANK(T1840,(N1840:P1840,Q1840:AL1840)),0)</f>
        <v>0</v>
      </c>
      <c r="AR1840" s="2">
        <f t="shared" si="723"/>
        <v>8.4199189052204769E-3</v>
      </c>
      <c r="AS1840" s="2">
        <f t="shared" si="724"/>
        <v>0</v>
      </c>
      <c r="AT1840" s="2">
        <f t="shared" si="725"/>
        <v>1.8309680689305625E-3</v>
      </c>
      <c r="AU1840" s="2">
        <f t="shared" si="726"/>
        <v>0</v>
      </c>
      <c r="AW1840" t="s">
        <v>272</v>
      </c>
      <c r="AX1840" t="s">
        <v>2439</v>
      </c>
      <c r="BA1840" s="127">
        <v>33</v>
      </c>
      <c r="BB1840" s="130">
        <v>13</v>
      </c>
      <c r="BC1840" s="131">
        <f t="shared" si="715"/>
        <v>33013</v>
      </c>
      <c r="BE1840" s="7" t="s">
        <v>3271</v>
      </c>
    </row>
    <row r="1841" spans="1:57" hidden="1" outlineLevel="1" x14ac:dyDescent="0.2">
      <c r="A1841" t="s">
        <v>309</v>
      </c>
      <c r="B1841" t="s">
        <v>2439</v>
      </c>
      <c r="C1841" s="1">
        <f t="shared" si="716"/>
        <v>58834</v>
      </c>
      <c r="D1841" s="7">
        <f>RANK(N1841,(N1841:P1841,Q1841:AL1841))</f>
        <v>1</v>
      </c>
      <c r="E1841" s="7">
        <f>RANK(O1841,(N1841:P1841,Q1841:AL1841))</f>
        <v>2</v>
      </c>
      <c r="F1841" s="7">
        <f>IF(P1841&gt;0,RANK(P1841,(N1841:P1841,Q1841:AL1841)),0)</f>
        <v>3</v>
      </c>
      <c r="G1841" s="1">
        <f t="shared" si="717"/>
        <v>2323</v>
      </c>
      <c r="H1841" s="2">
        <f t="shared" si="718"/>
        <v>3.9483971853010162E-2</v>
      </c>
      <c r="I1841" s="2"/>
      <c r="J1841" s="2">
        <f t="shared" si="719"/>
        <v>0.41535506679810996</v>
      </c>
      <c r="K1841" s="2">
        <f t="shared" si="720"/>
        <v>0.37587109494509979</v>
      </c>
      <c r="L1841" s="2">
        <f t="shared" si="721"/>
        <v>0.20158411802699119</v>
      </c>
      <c r="M1841" s="2">
        <f t="shared" si="722"/>
        <v>7.1897202297990515E-3</v>
      </c>
      <c r="N1841" s="1">
        <f>SUMIF(Town!$AI$1040:$AI$1280,$A1841,Town!N$1040:N$1280)</f>
        <v>24437</v>
      </c>
      <c r="O1841" s="1">
        <f>SUMIF(Town!$AI$1040:$AI$1280,$A1841,Town!O$1040:O$1280)</f>
        <v>22114</v>
      </c>
      <c r="P1841" s="1">
        <f>SUMIF(Town!$AI$1040:$AI$1280,$A1841,Town!P$1040:P$1280)</f>
        <v>11860</v>
      </c>
      <c r="Q1841" s="1">
        <f>SUMIF(Town!$AI$1040:$AI$1280,$A1841,Town!Q$1040:Q$1280)</f>
        <v>365</v>
      </c>
      <c r="S1841" s="1">
        <f>SUMIF(Town!$AI$1040:$AI$1280,$A1841,Town!S$1040:S$1280)</f>
        <v>26</v>
      </c>
      <c r="U1841" s="1">
        <f>SUMIF(Town!$AI$1040:$AI$1280,$A1841,Town!U$1040:U$1280)</f>
        <v>32</v>
      </c>
      <c r="AN1841" s="7">
        <f>IF(Q1841&gt;0,RANK(Q1841,(N1841:P1841,Q1841:AL1841)),0)</f>
        <v>4</v>
      </c>
      <c r="AO1841" s="7">
        <f>IF(R1841&gt;0,RANK(R1841,(N1841:P1841,Q1841:AL1841)),0)</f>
        <v>0</v>
      </c>
      <c r="AP1841" s="7">
        <f>IF(S1841&gt;0,RANK(S1841,(N1841:P1841,Q1841:AL1841)),0)</f>
        <v>6</v>
      </c>
      <c r="AQ1841" s="7">
        <f>IF(T1841&gt;0,RANK(T1841,(N1841:P1841,Q1841:AL1841)),0)</f>
        <v>0</v>
      </c>
      <c r="AR1841" s="2">
        <f t="shared" si="723"/>
        <v>6.2038957065642317E-3</v>
      </c>
      <c r="AS1841" s="2">
        <f t="shared" si="724"/>
        <v>0</v>
      </c>
      <c r="AT1841" s="2">
        <f t="shared" si="725"/>
        <v>4.4192133800183568E-4</v>
      </c>
      <c r="AU1841" s="2">
        <f t="shared" si="726"/>
        <v>0</v>
      </c>
      <c r="AW1841" t="s">
        <v>309</v>
      </c>
      <c r="AX1841" t="s">
        <v>2439</v>
      </c>
      <c r="BA1841" s="127">
        <v>33</v>
      </c>
      <c r="BB1841" s="130">
        <v>15</v>
      </c>
      <c r="BC1841" s="131">
        <f t="shared" si="715"/>
        <v>33015</v>
      </c>
      <c r="BE1841" s="7" t="s">
        <v>3271</v>
      </c>
    </row>
    <row r="1842" spans="1:57" hidden="1" outlineLevel="1" x14ac:dyDescent="0.2">
      <c r="A1842" t="s">
        <v>1767</v>
      </c>
      <c r="B1842" t="s">
        <v>2439</v>
      </c>
      <c r="C1842" s="1">
        <f t="shared" si="716"/>
        <v>123806</v>
      </c>
      <c r="D1842" s="7">
        <f>RANK(N1842,(N1842:P1842,Q1842:AL1842))</f>
        <v>2</v>
      </c>
      <c r="E1842" s="7">
        <f>RANK(O1842,(N1842:P1842,Q1842:AL1842))</f>
        <v>1</v>
      </c>
      <c r="F1842" s="7">
        <f>IF(P1842&gt;0,RANK(P1842,(N1842:P1842,Q1842:AL1842)),0)</f>
        <v>3</v>
      </c>
      <c r="G1842" s="1">
        <f t="shared" si="717"/>
        <v>3036</v>
      </c>
      <c r="H1842" s="2">
        <f t="shared" si="718"/>
        <v>2.4522236402112985E-2</v>
      </c>
      <c r="I1842" s="2"/>
      <c r="J1842" s="2">
        <f t="shared" si="719"/>
        <v>0.35795518795534947</v>
      </c>
      <c r="K1842" s="2">
        <f t="shared" si="720"/>
        <v>0.38247742435746246</v>
      </c>
      <c r="L1842" s="2">
        <f t="shared" si="721"/>
        <v>0.25194255528811205</v>
      </c>
      <c r="M1842" s="2">
        <f t="shared" si="722"/>
        <v>7.6248323990759648E-3</v>
      </c>
      <c r="N1842" s="1">
        <f>SUMIF(Town!$AI$1040:$AI$1280,$A1842,Town!N$1040:N$1280)</f>
        <v>44317</v>
      </c>
      <c r="O1842" s="1">
        <f>SUMIF(Town!$AI$1040:$AI$1280,$A1842,Town!O$1040:O$1280)</f>
        <v>47353</v>
      </c>
      <c r="P1842" s="1">
        <f>SUMIF(Town!$AI$1040:$AI$1280,$A1842,Town!P$1040:P$1280)</f>
        <v>31192</v>
      </c>
      <c r="Q1842" s="1">
        <f>SUMIF(Town!$AI$1040:$AI$1280,$A1842,Town!Q$1040:Q$1280)</f>
        <v>802</v>
      </c>
      <c r="S1842" s="1">
        <f>SUMIF(Town!$AI$1040:$AI$1280,$A1842,Town!S$1040:S$1280)</f>
        <v>90</v>
      </c>
      <c r="U1842" s="1">
        <f>SUMIF(Town!$AI$1040:$AI$1280,$A1842,Town!U$1040:U$1280)</f>
        <v>52</v>
      </c>
      <c r="AN1842" s="7">
        <f>IF(Q1842&gt;0,RANK(Q1842,(N1842:P1842,Q1842:AL1842)),0)</f>
        <v>4</v>
      </c>
      <c r="AO1842" s="7">
        <f>IF(R1842&gt;0,RANK(R1842,(N1842:P1842,Q1842:AL1842)),0)</f>
        <v>0</v>
      </c>
      <c r="AP1842" s="7">
        <f>IF(S1842&gt;0,RANK(S1842,(N1842:P1842,Q1842:AL1842)),0)</f>
        <v>5</v>
      </c>
      <c r="AQ1842" s="7">
        <f>IF(T1842&gt;0,RANK(T1842,(N1842:P1842,Q1842:AL1842)),0)</f>
        <v>0</v>
      </c>
      <c r="AR1842" s="2">
        <f t="shared" si="723"/>
        <v>6.4778766780285288E-3</v>
      </c>
      <c r="AS1842" s="2">
        <f t="shared" si="724"/>
        <v>0</v>
      </c>
      <c r="AT1842" s="2">
        <f t="shared" si="725"/>
        <v>7.2694376686105683E-4</v>
      </c>
      <c r="AU1842" s="2">
        <f t="shared" si="726"/>
        <v>0</v>
      </c>
      <c r="AW1842" t="s">
        <v>1767</v>
      </c>
      <c r="AX1842" t="s">
        <v>2439</v>
      </c>
      <c r="BA1842" s="127">
        <v>33</v>
      </c>
      <c r="BB1842" s="130">
        <v>17</v>
      </c>
      <c r="BC1842" s="131">
        <f t="shared" si="715"/>
        <v>33017</v>
      </c>
      <c r="BE1842" s="7" t="s">
        <v>3271</v>
      </c>
    </row>
    <row r="1843" spans="1:57" hidden="1" outlineLevel="1" x14ac:dyDescent="0.2">
      <c r="A1843" t="s">
        <v>23</v>
      </c>
      <c r="B1843" t="s">
        <v>2439</v>
      </c>
      <c r="C1843" s="1">
        <f t="shared" si="716"/>
        <v>47539</v>
      </c>
      <c r="D1843" s="7">
        <f>RANK(N1843,(N1843:P1843,Q1843:AL1843))</f>
        <v>1</v>
      </c>
      <c r="E1843" s="7">
        <f>RANK(O1843,(N1843:P1843,Q1843:AL1843))</f>
        <v>2</v>
      </c>
      <c r="F1843" s="7">
        <f>IF(P1843&gt;0,RANK(P1843,(N1843:P1843,Q1843:AL1843)),0)</f>
        <v>3</v>
      </c>
      <c r="G1843" s="1">
        <f t="shared" si="717"/>
        <v>5219</v>
      </c>
      <c r="H1843" s="2">
        <f t="shared" si="718"/>
        <v>0.10978354614106313</v>
      </c>
      <c r="I1843" s="2"/>
      <c r="J1843" s="2">
        <f t="shared" si="719"/>
        <v>0.44693830328782685</v>
      </c>
      <c r="K1843" s="2">
        <f t="shared" si="720"/>
        <v>0.33715475714676368</v>
      </c>
      <c r="L1843" s="2">
        <f t="shared" si="721"/>
        <v>0.20867077557373945</v>
      </c>
      <c r="M1843" s="2">
        <f t="shared" si="722"/>
        <v>7.2361639916699583E-3</v>
      </c>
      <c r="N1843" s="1">
        <f>SUMIF(Town!$AI$1040:$AI$1280,$A1843,Town!N$1040:N$1280)</f>
        <v>21247</v>
      </c>
      <c r="O1843" s="1">
        <f>SUMIF(Town!$AI$1040:$AI$1280,$A1843,Town!O$1040:O$1280)</f>
        <v>16028</v>
      </c>
      <c r="P1843" s="1">
        <f>SUMIF(Town!$AI$1040:$AI$1280,$A1843,Town!P$1040:P$1280)</f>
        <v>9920</v>
      </c>
      <c r="Q1843" s="1">
        <f>SUMIF(Town!$AI$1040:$AI$1280,$A1843,Town!Q$1040:Q$1280)</f>
        <v>306</v>
      </c>
      <c r="S1843" s="1">
        <f>SUMIF(Town!$AI$1040:$AI$1280,$A1843,Town!S$1040:S$1280)</f>
        <v>13</v>
      </c>
      <c r="U1843" s="1">
        <f>SUMIF(Town!$AI$1040:$AI$1280,$A1843,Town!U$1040:U$1280)</f>
        <v>25</v>
      </c>
      <c r="AN1843" s="7">
        <f>IF(Q1843&gt;0,RANK(Q1843,(N1843:P1843,Q1843:AL1843)),0)</f>
        <v>4</v>
      </c>
      <c r="AO1843" s="7">
        <f>IF(R1843&gt;0,RANK(R1843,(N1843:P1843,Q1843:AL1843)),0)</f>
        <v>0</v>
      </c>
      <c r="AP1843" s="7">
        <f>IF(S1843&gt;0,RANK(S1843,(N1843:P1843,Q1843:AL1843)),0)</f>
        <v>6</v>
      </c>
      <c r="AQ1843" s="7">
        <f>IF(T1843&gt;0,RANK(T1843,(N1843:P1843,Q1843:AL1843)),0)</f>
        <v>0</v>
      </c>
      <c r="AR1843" s="2">
        <f t="shared" si="723"/>
        <v>6.4368202949157535E-3</v>
      </c>
      <c r="AS1843" s="2">
        <f t="shared" si="724"/>
        <v>0</v>
      </c>
      <c r="AT1843" s="2">
        <f t="shared" si="725"/>
        <v>2.7345968573171499E-4</v>
      </c>
      <c r="AU1843" s="2">
        <f t="shared" si="726"/>
        <v>0</v>
      </c>
      <c r="AW1843" t="s">
        <v>23</v>
      </c>
      <c r="AX1843" t="s">
        <v>2439</v>
      </c>
      <c r="BA1843" s="127">
        <v>33</v>
      </c>
      <c r="BB1843" s="130">
        <v>19</v>
      </c>
      <c r="BC1843" s="131">
        <f t="shared" si="715"/>
        <v>33019</v>
      </c>
      <c r="BE1843" s="7" t="s">
        <v>3271</v>
      </c>
    </row>
    <row r="1844" spans="1:57" hidden="1" outlineLevel="1" x14ac:dyDescent="0.2">
      <c r="A1844" t="s">
        <v>618</v>
      </c>
      <c r="B1844" t="s">
        <v>2439</v>
      </c>
      <c r="C1844" s="1">
        <f t="shared" si="716"/>
        <v>17799</v>
      </c>
      <c r="D1844" s="7">
        <f>RANK(N1844,(N1844:P1844,Q1844:AL1844))</f>
        <v>1</v>
      </c>
      <c r="E1844" s="7">
        <f>RANK(O1844,(N1844:P1844,Q1844:AL1844))</f>
        <v>2</v>
      </c>
      <c r="F1844" s="7">
        <f>IF(P1844&gt;0,RANK(P1844,(N1844:P1844,Q1844:AL1844)),0)</f>
        <v>3</v>
      </c>
      <c r="G1844" s="1">
        <f t="shared" si="717"/>
        <v>1603</v>
      </c>
      <c r="H1844" s="2">
        <f t="shared" si="718"/>
        <v>9.0061239395471657E-2</v>
      </c>
      <c r="I1844" s="2"/>
      <c r="J1844" s="2">
        <f t="shared" si="719"/>
        <v>0.44502500140457329</v>
      </c>
      <c r="K1844" s="2">
        <f t="shared" si="720"/>
        <v>0.35496376200910162</v>
      </c>
      <c r="L1844" s="2">
        <f t="shared" si="721"/>
        <v>0.19231417495364908</v>
      </c>
      <c r="M1844" s="2">
        <f t="shared" si="722"/>
        <v>7.6970616326759445E-3</v>
      </c>
      <c r="N1844" s="1">
        <f>SUMIF(Town!$AI$1040:$AI$1280,$A1844,Town!N$1040:N$1280)</f>
        <v>7921</v>
      </c>
      <c r="O1844" s="1">
        <f>SUMIF(Town!$AI$1040:$AI$1280,$A1844,Town!O$1040:O$1280)</f>
        <v>6318</v>
      </c>
      <c r="P1844" s="1">
        <f>SUMIF(Town!$AI$1040:$AI$1280,$A1844,Town!P$1040:P$1280)</f>
        <v>3423</v>
      </c>
      <c r="Q1844" s="1">
        <f>SUMIF(Town!$AI$1040:$AI$1280,$A1844,Town!Q$1040:Q$1280)</f>
        <v>120</v>
      </c>
      <c r="S1844" s="1">
        <f>SUMIF(Town!$AI$1040:$AI$1280,$A1844,Town!S$1040:S$1280)</f>
        <v>8</v>
      </c>
      <c r="U1844" s="1">
        <f>SUMIF(Town!$AI$1040:$AI$1280,$A1844,Town!U$1040:U$1280)</f>
        <v>9</v>
      </c>
      <c r="AN1844" s="7">
        <f>IF(Q1844&gt;0,RANK(Q1844,(N1844:P1844,Q1844:AL1844)),0)</f>
        <v>4</v>
      </c>
      <c r="AO1844" s="7">
        <f>IF(R1844&gt;0,RANK(R1844,(N1844:P1844,Q1844:AL1844)),0)</f>
        <v>0</v>
      </c>
      <c r="AP1844" s="7">
        <f>IF(S1844&gt;0,RANK(S1844,(N1844:P1844,Q1844:AL1844)),0)</f>
        <v>6</v>
      </c>
      <c r="AQ1844" s="7">
        <f>IF(T1844&gt;0,RANK(T1844,(N1844:P1844,Q1844:AL1844)),0)</f>
        <v>0</v>
      </c>
      <c r="AR1844" s="2">
        <f t="shared" si="723"/>
        <v>6.741951795044665E-3</v>
      </c>
      <c r="AS1844" s="2">
        <f t="shared" si="724"/>
        <v>0</v>
      </c>
      <c r="AT1844" s="2">
        <f t="shared" si="725"/>
        <v>4.4946345300297768E-4</v>
      </c>
      <c r="AU1844" s="2">
        <f t="shared" si="726"/>
        <v>0</v>
      </c>
      <c r="AW1844" t="s">
        <v>618</v>
      </c>
      <c r="AX1844" t="s">
        <v>2439</v>
      </c>
      <c r="BA1844" s="127">
        <v>33</v>
      </c>
      <c r="BB1844" s="130"/>
      <c r="BC1844" s="127">
        <v>33</v>
      </c>
      <c r="BE1844" s="7" t="s">
        <v>2095</v>
      </c>
    </row>
    <row r="1845" spans="1:57" collapsed="1" x14ac:dyDescent="0.2">
      <c r="A1845" t="s">
        <v>1591</v>
      </c>
      <c r="B1845" t="s">
        <v>566</v>
      </c>
      <c r="C1845" s="1">
        <f t="shared" si="716"/>
        <v>537945</v>
      </c>
      <c r="D1845" s="7">
        <f>RANK(N1845,(N1845:P1845,Q1845:AL1845))</f>
        <v>1</v>
      </c>
      <c r="E1845" s="7">
        <f>RANK(O1845,(N1845:P1845,Q1845:AL1845))</f>
        <v>2</v>
      </c>
      <c r="F1845" s="7">
        <f>IF(P1845&gt;0,RANK(P1845,(N1845:P1845,Q1845:AL1845)),0)</f>
        <v>3</v>
      </c>
      <c r="G1845" s="1">
        <f t="shared" si="717"/>
        <v>6556</v>
      </c>
      <c r="H1845" s="2">
        <f t="shared" si="718"/>
        <v>1.2187119501064235E-2</v>
      </c>
      <c r="I1845" s="2"/>
      <c r="J1845" s="2">
        <f t="shared" si="719"/>
        <v>0.388589911608064</v>
      </c>
      <c r="K1845" s="2">
        <f t="shared" si="720"/>
        <v>0.37640279210699978</v>
      </c>
      <c r="L1845" s="2">
        <f t="shared" si="721"/>
        <v>0.22555651600070639</v>
      </c>
      <c r="M1845" s="2">
        <f t="shared" si="722"/>
        <v>9.4507802842298261E-3</v>
      </c>
      <c r="N1845" s="1">
        <f>SUM(N1835:N1844)</f>
        <v>209040</v>
      </c>
      <c r="O1845" s="1">
        <f>SUM(O1835:O1844)</f>
        <v>202484</v>
      </c>
      <c r="P1845" s="1">
        <f>SUM(P1835:P1844)</f>
        <v>121337</v>
      </c>
      <c r="Q1845" s="1">
        <f>SUM(Q1835:Q1844)</f>
        <v>3548</v>
      </c>
      <c r="S1845" s="1">
        <f>SUM(S1835:S1844)</f>
        <v>512</v>
      </c>
      <c r="U1845" s="1">
        <f>SUM(U1835:U1844)</f>
        <v>294</v>
      </c>
      <c r="Y1845" s="3">
        <v>730</v>
      </c>
      <c r="AN1845" s="7">
        <f>IF(Q1845&gt;0,RANK(Q1845,(N1845:P1845,Q1845:AL1845)),0)</f>
        <v>4</v>
      </c>
      <c r="AO1845" s="7">
        <f>IF(R1845&gt;0,RANK(R1845,(N1845:P1845,Q1845:AL1845)),0)</f>
        <v>0</v>
      </c>
      <c r="AP1845" s="7">
        <f>IF(S1845&gt;0,RANK(S1845,(N1845:P1845,Q1845:AL1845)),0)</f>
        <v>6</v>
      </c>
      <c r="AQ1845" s="7">
        <f>IF(T1845&gt;0,RANK(T1845,(N1845:P1845,Q1845:AL1845)),0)</f>
        <v>0</v>
      </c>
      <c r="AR1845" s="2">
        <f t="shared" si="723"/>
        <v>6.5954697970982161E-3</v>
      </c>
      <c r="AS1845" s="2">
        <f t="shared" si="724"/>
        <v>0</v>
      </c>
      <c r="AT1845" s="2">
        <f t="shared" si="725"/>
        <v>9.517701623771947E-4</v>
      </c>
      <c r="AU1845" s="2">
        <f t="shared" si="726"/>
        <v>0</v>
      </c>
      <c r="AW1845" t="s">
        <v>1591</v>
      </c>
      <c r="AX1845" t="s">
        <v>566</v>
      </c>
      <c r="BA1845" s="127"/>
      <c r="BB1845" s="130"/>
    </row>
    <row r="1846" spans="1:57" x14ac:dyDescent="0.2">
      <c r="A1846" s="1"/>
      <c r="C1846" s="1"/>
      <c r="E1846" s="7"/>
      <c r="F1846" s="7"/>
      <c r="I1846" s="2"/>
      <c r="N1846" s="68"/>
      <c r="O1846" s="68"/>
      <c r="P1846" s="68"/>
      <c r="Q1846" s="68"/>
      <c r="R1846" s="68"/>
      <c r="S1846" s="68"/>
      <c r="T1846" s="68"/>
      <c r="U1846" s="68"/>
      <c r="AN1846" s="7"/>
      <c r="AO1846" s="7"/>
      <c r="AP1846" s="7"/>
      <c r="AQ1846" s="7"/>
      <c r="BA1846" s="127">
        <v>34</v>
      </c>
      <c r="BB1846" s="130">
        <v>1</v>
      </c>
      <c r="BC1846" s="131">
        <f t="shared" ref="BC1846:BC1866" si="727">BA1846*1000+BB1846</f>
        <v>34001</v>
      </c>
      <c r="BE1846" s="7" t="s">
        <v>3271</v>
      </c>
    </row>
    <row r="1847" spans="1:57" hidden="1" outlineLevel="1" x14ac:dyDescent="0.2">
      <c r="A1847" t="s">
        <v>1821</v>
      </c>
      <c r="B1847" t="s">
        <v>2051</v>
      </c>
      <c r="C1847" s="1">
        <f t="shared" ref="C1847:C1868" si="728">SUM(N1847:AL1847)</f>
        <v>90298</v>
      </c>
      <c r="D1847" s="7">
        <f>RANK(N1847,(N1847:P1847,Q1847:AL1847))</f>
        <v>1</v>
      </c>
      <c r="E1847" s="7">
        <f>RANK(O1847,(N1847:P1847,Q1847:AL1847))</f>
        <v>2</v>
      </c>
      <c r="F1847" s="7">
        <f>IF(P1847&gt;0,RANK(P1847,(N1847:P1847,Q1847:AL1847)),0)</f>
        <v>3</v>
      </c>
      <c r="G1847" s="1">
        <f t="shared" ref="G1847:G1868" si="729">MAX(N1847:P1847)-LARGE(N1847:P1847,2)</f>
        <v>5354</v>
      </c>
      <c r="H1847" s="2">
        <f>G1847/C1847</f>
        <v>5.9292564619371414E-2</v>
      </c>
      <c r="I1847" s="2"/>
      <c r="J1847" s="2">
        <f t="shared" ref="J1847:J1868" si="730">IF($C1847=0,"-",N1847/$C1847)</f>
        <v>0.43891337571153294</v>
      </c>
      <c r="K1847" s="2">
        <f t="shared" ref="K1847:K1868" si="731">IF($C1847=0,"-",O1847/$C1847)</f>
        <v>0.3796208110921615</v>
      </c>
      <c r="L1847" s="2">
        <f t="shared" ref="L1847:L1868" si="732">IF($C1847=0,"-",P1847/$C1847)</f>
        <v>0.17597288976500033</v>
      </c>
      <c r="M1847" s="2">
        <f t="shared" ref="M1847:M1868" si="733">IF(C1847=0,"-",(1-J1847-K1847-L1847))</f>
        <v>5.4929234313052799E-3</v>
      </c>
      <c r="N1847" s="1">
        <v>39633</v>
      </c>
      <c r="O1847" s="1">
        <v>34279</v>
      </c>
      <c r="P1847" s="1">
        <v>15890</v>
      </c>
      <c r="Q1847" s="1">
        <v>179</v>
      </c>
      <c r="R1847" s="1">
        <v>49</v>
      </c>
      <c r="S1847" s="1">
        <v>97</v>
      </c>
      <c r="T1847" s="1">
        <v>28</v>
      </c>
      <c r="U1847" s="1">
        <v>40</v>
      </c>
      <c r="V1847" s="1">
        <v>35</v>
      </c>
      <c r="W1847" s="1">
        <v>26</v>
      </c>
      <c r="X1847" s="1">
        <v>10</v>
      </c>
      <c r="Z1847" s="1">
        <v>11</v>
      </c>
      <c r="AC1847" s="1">
        <v>21</v>
      </c>
      <c r="AN1847" s="7">
        <f>IF(Q1847&gt;0,RANK(Q1847,(N1847:P1847,Q1847:AL1847)),0)</f>
        <v>4</v>
      </c>
      <c r="AO1847" s="7">
        <f>IF(R1847&gt;0,RANK(R1847,(N1847:P1847,Q1847:AL1847)),0)</f>
        <v>6</v>
      </c>
      <c r="AP1847" s="7">
        <f>IF(S1847&gt;0,RANK(S1847,(N1847:P1847,Q1847:AL1847)),0)</f>
        <v>5</v>
      </c>
      <c r="AQ1847" s="7">
        <f>IF(T1847&gt;0,RANK(T1847,(N1847:P1847,Q1847:AL1847)),0)</f>
        <v>9</v>
      </c>
      <c r="AR1847" s="2">
        <f t="shared" ref="AR1847:AR1868" si="734">IF($C1847=0,"-",Q1847/$C1847)</f>
        <v>1.9823251899266873E-3</v>
      </c>
      <c r="AS1847" s="2">
        <f t="shared" ref="AS1847:AS1868" si="735">IF($C1847=0,"-",R1847/$C1847)</f>
        <v>5.4264767768942839E-4</v>
      </c>
      <c r="AT1847" s="2">
        <f t="shared" ref="AT1847:AT1868" si="736">IF($C1847=0,"-",S1847/$C1847)</f>
        <v>1.0742209129770315E-3</v>
      </c>
      <c r="AU1847" s="2">
        <f t="shared" ref="AU1847:AU1868" si="737">IF($C1847=0,"-",T1847/$C1847)</f>
        <v>3.1008438725110192E-4</v>
      </c>
      <c r="AW1847" t="s">
        <v>1821</v>
      </c>
      <c r="AX1847" t="s">
        <v>2051</v>
      </c>
      <c r="BA1847" s="127">
        <v>34</v>
      </c>
      <c r="BB1847" s="130">
        <v>3</v>
      </c>
      <c r="BC1847" s="131">
        <f t="shared" si="727"/>
        <v>34003</v>
      </c>
      <c r="BE1847" s="7" t="s">
        <v>3271</v>
      </c>
    </row>
    <row r="1848" spans="1:57" hidden="1" outlineLevel="1" x14ac:dyDescent="0.2">
      <c r="A1848" t="s">
        <v>2438</v>
      </c>
      <c r="B1848" t="s">
        <v>2051</v>
      </c>
      <c r="C1848" s="1">
        <f t="shared" si="728"/>
        <v>403137</v>
      </c>
      <c r="D1848" s="7">
        <f>RANK(N1848,(N1848:P1848,Q1848:AL1848))</f>
        <v>2</v>
      </c>
      <c r="E1848" s="7">
        <f>RANK(O1848,(N1848:P1848,Q1848:AL1848))</f>
        <v>1</v>
      </c>
      <c r="F1848" s="7">
        <f>IF(P1848&gt;0,RANK(P1848,(N1848:P1848,Q1848:AL1848)),0)</f>
        <v>3</v>
      </c>
      <c r="G1848" s="1">
        <f t="shared" si="729"/>
        <v>7119</v>
      </c>
      <c r="H1848" s="2">
        <f>G1848/C1848</f>
        <v>1.7659009220190654E-2</v>
      </c>
      <c r="I1848" s="2"/>
      <c r="J1848" s="2">
        <f t="shared" si="730"/>
        <v>0.42443139677082481</v>
      </c>
      <c r="K1848" s="2">
        <f t="shared" si="731"/>
        <v>0.44209040599101546</v>
      </c>
      <c r="L1848" s="2">
        <f t="shared" si="732"/>
        <v>0.12919181320494025</v>
      </c>
      <c r="M1848" s="2">
        <f t="shared" si="733"/>
        <v>4.2863840332194314E-3</v>
      </c>
      <c r="N1848" s="1">
        <v>171104</v>
      </c>
      <c r="O1848" s="1">
        <v>178223</v>
      </c>
      <c r="P1848" s="1">
        <v>52082</v>
      </c>
      <c r="Q1848" s="1">
        <v>377</v>
      </c>
      <c r="R1848" s="1">
        <v>58</v>
      </c>
      <c r="S1848" s="1">
        <v>129</v>
      </c>
      <c r="T1848" s="1">
        <v>56</v>
      </c>
      <c r="U1848" s="1">
        <v>194</v>
      </c>
      <c r="V1848" s="1">
        <v>445</v>
      </c>
      <c r="W1848" s="1">
        <v>247</v>
      </c>
      <c r="X1848" s="1">
        <v>33</v>
      </c>
      <c r="Z1848" s="1">
        <v>37</v>
      </c>
      <c r="AC1848" s="1">
        <v>152</v>
      </c>
      <c r="AN1848" s="7">
        <f>IF(Q1848&gt;0,RANK(Q1848,(N1848:P1848,Q1848:AL1848)),0)</f>
        <v>5</v>
      </c>
      <c r="AO1848" s="7">
        <f>IF(R1848&gt;0,RANK(R1848,(N1848:P1848,Q1848:AL1848)),0)</f>
        <v>10</v>
      </c>
      <c r="AP1848" s="7">
        <f>IF(S1848&gt;0,RANK(S1848,(N1848:P1848,Q1848:AL1848)),0)</f>
        <v>9</v>
      </c>
      <c r="AQ1848" s="7">
        <f>IF(T1848&gt;0,RANK(T1848,(N1848:P1848,Q1848:AL1848)),0)</f>
        <v>11</v>
      </c>
      <c r="AR1848" s="2">
        <f t="shared" si="734"/>
        <v>9.3516596095123987E-4</v>
      </c>
      <c r="AS1848" s="2">
        <f t="shared" si="735"/>
        <v>1.4387168630019076E-4</v>
      </c>
      <c r="AT1848" s="2">
        <f t="shared" si="736"/>
        <v>3.1999047470214839E-4</v>
      </c>
      <c r="AU1848" s="2">
        <f t="shared" si="737"/>
        <v>1.3891059366914968E-4</v>
      </c>
      <c r="AW1848" t="s">
        <v>2438</v>
      </c>
      <c r="AX1848" t="s">
        <v>2051</v>
      </c>
      <c r="BA1848" s="127">
        <v>34</v>
      </c>
      <c r="BB1848" s="130">
        <v>5</v>
      </c>
      <c r="BC1848" s="131">
        <f t="shared" si="727"/>
        <v>34005</v>
      </c>
      <c r="BE1848" s="7" t="s">
        <v>3271</v>
      </c>
    </row>
    <row r="1849" spans="1:57" hidden="1" outlineLevel="1" x14ac:dyDescent="0.2">
      <c r="A1849" t="s">
        <v>2616</v>
      </c>
      <c r="B1849" t="s">
        <v>2051</v>
      </c>
      <c r="C1849" s="1">
        <f t="shared" si="728"/>
        <v>173357</v>
      </c>
      <c r="D1849" s="7">
        <f>RANK(N1849,(N1849:P1849,Q1849:AL1849))</f>
        <v>1</v>
      </c>
      <c r="E1849" s="7">
        <f>RANK(O1849,(N1849:P1849,Q1849:AL1849))</f>
        <v>2</v>
      </c>
      <c r="F1849" s="7">
        <f>IF(P1849&gt;0,RANK(P1849,(N1849:P1849,Q1849:AL1849)),0)</f>
        <v>3</v>
      </c>
      <c r="G1849" s="1">
        <f t="shared" si="729"/>
        <v>9136</v>
      </c>
      <c r="H1849" s="2">
        <f t="shared" ref="H1849:H1912" si="738">G1849/C1849</f>
        <v>5.2700496662955634E-2</v>
      </c>
      <c r="I1849" s="2"/>
      <c r="J1849" s="2">
        <f t="shared" si="730"/>
        <v>0.42020224161700998</v>
      </c>
      <c r="K1849" s="2">
        <f t="shared" si="731"/>
        <v>0.36750174495405435</v>
      </c>
      <c r="L1849" s="2">
        <f t="shared" si="732"/>
        <v>0.20375294911656294</v>
      </c>
      <c r="M1849" s="2">
        <f t="shared" si="733"/>
        <v>8.5430643123727834E-3</v>
      </c>
      <c r="N1849" s="1">
        <v>72845</v>
      </c>
      <c r="O1849" s="1">
        <v>63709</v>
      </c>
      <c r="P1849" s="1">
        <v>35322</v>
      </c>
      <c r="Q1849" s="1">
        <v>699</v>
      </c>
      <c r="R1849" s="1">
        <v>23</v>
      </c>
      <c r="S1849" s="1">
        <v>58</v>
      </c>
      <c r="T1849" s="1">
        <v>352</v>
      </c>
      <c r="U1849" s="1">
        <v>52</v>
      </c>
      <c r="V1849" s="1">
        <v>28</v>
      </c>
      <c r="W1849" s="1">
        <v>53</v>
      </c>
      <c r="X1849" s="1">
        <v>27</v>
      </c>
      <c r="Z1849" s="1">
        <v>181</v>
      </c>
      <c r="AC1849" s="1">
        <v>8</v>
      </c>
      <c r="AN1849" s="7">
        <f>IF(Q1849&gt;0,RANK(Q1849,(N1849:P1849,Q1849:AL1849)),0)</f>
        <v>4</v>
      </c>
      <c r="AO1849" s="7">
        <f>IF(R1849&gt;0,RANK(R1849,(N1849:P1849,Q1849:AL1849)),0)</f>
        <v>12</v>
      </c>
      <c r="AP1849" s="7">
        <f>IF(S1849&gt;0,RANK(S1849,(N1849:P1849,Q1849:AL1849)),0)</f>
        <v>7</v>
      </c>
      <c r="AQ1849" s="7">
        <f>IF(T1849&gt;0,RANK(T1849,(N1849:P1849,Q1849:AL1849)),0)</f>
        <v>5</v>
      </c>
      <c r="AR1849" s="2">
        <f t="shared" si="734"/>
        <v>4.0321417652589746E-3</v>
      </c>
      <c r="AS1849" s="2">
        <f t="shared" si="735"/>
        <v>1.3267419256216939E-4</v>
      </c>
      <c r="AT1849" s="2">
        <f t="shared" si="736"/>
        <v>3.3456970298286197E-4</v>
      </c>
      <c r="AU1849" s="2">
        <f t="shared" si="737"/>
        <v>2.0304919905166792E-3</v>
      </c>
      <c r="AW1849" t="s">
        <v>2616</v>
      </c>
      <c r="AX1849" t="s">
        <v>2051</v>
      </c>
      <c r="BA1849" s="127">
        <v>34</v>
      </c>
      <c r="BB1849" s="130">
        <v>7</v>
      </c>
      <c r="BC1849" s="131">
        <f t="shared" si="727"/>
        <v>34007</v>
      </c>
      <c r="BE1849" s="7" t="s">
        <v>3271</v>
      </c>
    </row>
    <row r="1850" spans="1:57" hidden="1" outlineLevel="1" x14ac:dyDescent="0.2">
      <c r="A1850" t="s">
        <v>970</v>
      </c>
      <c r="B1850" t="s">
        <v>2051</v>
      </c>
      <c r="C1850" s="1">
        <f t="shared" si="728"/>
        <v>210886</v>
      </c>
      <c r="D1850" s="7">
        <f>RANK(N1850,(N1850:P1850,Q1850:AL1850))</f>
        <v>1</v>
      </c>
      <c r="E1850" s="7">
        <f>RANK(O1850,(N1850:P1850,Q1850:AL1850))</f>
        <v>2</v>
      </c>
      <c r="F1850" s="7">
        <f>IF(P1850&gt;0,RANK(P1850,(N1850:P1850,Q1850:AL1850)),0)</f>
        <v>3</v>
      </c>
      <c r="G1850" s="1">
        <f t="shared" si="729"/>
        <v>37710</v>
      </c>
      <c r="H1850" s="2">
        <f t="shared" si="738"/>
        <v>0.17881699117058505</v>
      </c>
      <c r="I1850" s="2"/>
      <c r="J1850" s="2">
        <f t="shared" si="730"/>
        <v>0.49749627760970383</v>
      </c>
      <c r="K1850" s="2">
        <f t="shared" si="731"/>
        <v>0.31867928643911875</v>
      </c>
      <c r="L1850" s="2">
        <f t="shared" si="732"/>
        <v>0.17613307663856301</v>
      </c>
      <c r="M1850" s="2">
        <f t="shared" si="733"/>
        <v>7.6913593126144153E-3</v>
      </c>
      <c r="N1850" s="1">
        <v>104915</v>
      </c>
      <c r="O1850" s="1">
        <v>67205</v>
      </c>
      <c r="P1850" s="1">
        <v>37144</v>
      </c>
      <c r="Q1850" s="1">
        <v>945</v>
      </c>
      <c r="R1850" s="1">
        <v>174</v>
      </c>
      <c r="S1850" s="1">
        <v>93</v>
      </c>
      <c r="T1850" s="1">
        <v>51</v>
      </c>
      <c r="U1850" s="1">
        <v>74</v>
      </c>
      <c r="V1850" s="1">
        <v>29</v>
      </c>
      <c r="W1850" s="1">
        <v>71</v>
      </c>
      <c r="X1850" s="1">
        <v>126</v>
      </c>
      <c r="Z1850" s="1">
        <v>43</v>
      </c>
      <c r="AC1850" s="1">
        <v>16</v>
      </c>
      <c r="AN1850" s="7">
        <f>IF(Q1850&gt;0,RANK(Q1850,(N1850:P1850,Q1850:AL1850)),0)</f>
        <v>4</v>
      </c>
      <c r="AO1850" s="7">
        <f>IF(R1850&gt;0,RANK(R1850,(N1850:P1850,Q1850:AL1850)),0)</f>
        <v>5</v>
      </c>
      <c r="AP1850" s="7">
        <f>IF(S1850&gt;0,RANK(S1850,(N1850:P1850,Q1850:AL1850)),0)</f>
        <v>7</v>
      </c>
      <c r="AQ1850" s="7">
        <f>IF(T1850&gt;0,RANK(T1850,(N1850:P1850,Q1850:AL1850)),0)</f>
        <v>10</v>
      </c>
      <c r="AR1850" s="2">
        <f t="shared" si="734"/>
        <v>4.4810940508141842E-3</v>
      </c>
      <c r="AS1850" s="2">
        <f t="shared" si="735"/>
        <v>8.250903331657863E-4</v>
      </c>
      <c r="AT1850" s="2">
        <f t="shared" si="736"/>
        <v>4.4099655738171335E-4</v>
      </c>
      <c r="AU1850" s="2">
        <f t="shared" si="737"/>
        <v>2.4183682178997184E-4</v>
      </c>
      <c r="AW1850" t="s">
        <v>970</v>
      </c>
      <c r="AX1850" t="s">
        <v>2051</v>
      </c>
      <c r="BA1850" s="127">
        <v>34</v>
      </c>
      <c r="BB1850" s="130">
        <v>9</v>
      </c>
      <c r="BC1850" s="131">
        <f t="shared" si="727"/>
        <v>34009</v>
      </c>
      <c r="BE1850" s="7" t="s">
        <v>3271</v>
      </c>
    </row>
    <row r="1851" spans="1:57" hidden="1" outlineLevel="1" x14ac:dyDescent="0.2">
      <c r="A1851" t="s">
        <v>729</v>
      </c>
      <c r="B1851" t="s">
        <v>2051</v>
      </c>
      <c r="C1851" s="1">
        <f t="shared" si="728"/>
        <v>48856</v>
      </c>
      <c r="D1851" s="7">
        <f>RANK(N1851,(N1851:P1851,Q1851:AL1851))</f>
        <v>2</v>
      </c>
      <c r="E1851" s="7">
        <f>RANK(O1851,(N1851:P1851,Q1851:AL1851))</f>
        <v>1</v>
      </c>
      <c r="F1851" s="7">
        <f>IF(P1851&gt;0,RANK(P1851,(N1851:P1851,Q1851:AL1851)),0)</f>
        <v>3</v>
      </c>
      <c r="G1851" s="1">
        <f t="shared" si="729"/>
        <v>4178</v>
      </c>
      <c r="H1851" s="2">
        <f t="shared" si="738"/>
        <v>8.5516620271819221E-2</v>
      </c>
      <c r="I1851" s="2"/>
      <c r="J1851" s="2">
        <f t="shared" si="730"/>
        <v>0.35459308989683969</v>
      </c>
      <c r="K1851" s="2">
        <f t="shared" si="731"/>
        <v>0.44010971016865891</v>
      </c>
      <c r="L1851" s="2">
        <f t="shared" si="732"/>
        <v>0.20054855084329459</v>
      </c>
      <c r="M1851" s="2">
        <f t="shared" si="733"/>
        <v>4.7486490912068136E-3</v>
      </c>
      <c r="N1851" s="1">
        <v>17324</v>
      </c>
      <c r="O1851" s="1">
        <v>21502</v>
      </c>
      <c r="P1851" s="1">
        <v>9798</v>
      </c>
      <c r="Q1851" s="1">
        <v>71</v>
      </c>
      <c r="R1851" s="1">
        <v>7</v>
      </c>
      <c r="S1851" s="1">
        <v>20</v>
      </c>
      <c r="T1851" s="1">
        <v>14</v>
      </c>
      <c r="U1851" s="1">
        <v>21</v>
      </c>
      <c r="V1851" s="1">
        <v>61</v>
      </c>
      <c r="W1851" s="1">
        <v>8</v>
      </c>
      <c r="X1851" s="1">
        <v>4</v>
      </c>
      <c r="Z1851" s="1">
        <v>13</v>
      </c>
      <c r="AC1851" s="1">
        <v>13</v>
      </c>
      <c r="AN1851" s="7">
        <f>IF(Q1851&gt;0,RANK(Q1851,(N1851:P1851,Q1851:AL1851)),0)</f>
        <v>4</v>
      </c>
      <c r="AO1851" s="7">
        <f>IF(R1851&gt;0,RANK(R1851,(N1851:P1851,Q1851:AL1851)),0)</f>
        <v>12</v>
      </c>
      <c r="AP1851" s="7">
        <f>IF(S1851&gt;0,RANK(S1851,(N1851:P1851,Q1851:AL1851)),0)</f>
        <v>7</v>
      </c>
      <c r="AQ1851" s="7">
        <f>IF(T1851&gt;0,RANK(T1851,(N1851:P1851,Q1851:AL1851)),0)</f>
        <v>8</v>
      </c>
      <c r="AR1851" s="2">
        <f t="shared" si="734"/>
        <v>1.4532503684296708E-3</v>
      </c>
      <c r="AS1851" s="2">
        <f t="shared" si="735"/>
        <v>1.4327820533813657E-4</v>
      </c>
      <c r="AT1851" s="2">
        <f t="shared" si="736"/>
        <v>4.0936630096610445E-4</v>
      </c>
      <c r="AU1851" s="2">
        <f t="shared" si="737"/>
        <v>2.8655641067627314E-4</v>
      </c>
      <c r="AW1851" t="s">
        <v>729</v>
      </c>
      <c r="AX1851" t="s">
        <v>2051</v>
      </c>
      <c r="BA1851" s="127">
        <v>34</v>
      </c>
      <c r="BB1851" s="130">
        <v>11</v>
      </c>
      <c r="BC1851" s="131">
        <f t="shared" si="727"/>
        <v>34011</v>
      </c>
      <c r="BE1851" s="7" t="s">
        <v>3271</v>
      </c>
    </row>
    <row r="1852" spans="1:57" hidden="1" outlineLevel="1" x14ac:dyDescent="0.2">
      <c r="A1852" t="s">
        <v>1429</v>
      </c>
      <c r="B1852" t="s">
        <v>2051</v>
      </c>
      <c r="C1852" s="1">
        <f t="shared" si="728"/>
        <v>52116</v>
      </c>
      <c r="D1852" s="7">
        <f>RANK(N1852,(N1852:P1852,Q1852:AL1852))</f>
        <v>1</v>
      </c>
      <c r="E1852" s="7">
        <f>RANK(O1852,(N1852:P1852,Q1852:AL1852))</f>
        <v>2</v>
      </c>
      <c r="F1852" s="7">
        <f>IF(P1852&gt;0,RANK(P1852,(N1852:P1852,Q1852:AL1852)),0)</f>
        <v>3</v>
      </c>
      <c r="G1852" s="1">
        <f t="shared" si="729"/>
        <v>2967</v>
      </c>
      <c r="H1852" s="2">
        <f t="shared" si="738"/>
        <v>5.6930693069306933E-2</v>
      </c>
      <c r="I1852" s="2"/>
      <c r="J1852" s="2">
        <f t="shared" si="730"/>
        <v>0.4263565891472868</v>
      </c>
      <c r="K1852" s="2">
        <f t="shared" si="731"/>
        <v>0.36942589607797988</v>
      </c>
      <c r="L1852" s="2">
        <f t="shared" si="732"/>
        <v>0.18998004451607953</v>
      </c>
      <c r="M1852" s="2">
        <f t="shared" si="733"/>
        <v>1.4237470258653795E-2</v>
      </c>
      <c r="N1852" s="1">
        <v>22220</v>
      </c>
      <c r="O1852" s="1">
        <v>19253</v>
      </c>
      <c r="P1852" s="1">
        <v>9901</v>
      </c>
      <c r="Q1852" s="1">
        <v>457</v>
      </c>
      <c r="R1852" s="1">
        <v>16</v>
      </c>
      <c r="S1852" s="1">
        <v>27</v>
      </c>
      <c r="T1852" s="1">
        <v>61</v>
      </c>
      <c r="U1852" s="1">
        <v>20</v>
      </c>
      <c r="V1852" s="1">
        <v>12</v>
      </c>
      <c r="W1852" s="1">
        <v>64</v>
      </c>
      <c r="X1852" s="1">
        <v>14</v>
      </c>
      <c r="Z1852" s="1">
        <v>65</v>
      </c>
      <c r="AC1852" s="1">
        <v>6</v>
      </c>
      <c r="AN1852" s="7">
        <f>IF(Q1852&gt;0,RANK(Q1852,(N1852:P1852,Q1852:AL1852)),0)</f>
        <v>4</v>
      </c>
      <c r="AO1852" s="7">
        <f>IF(R1852&gt;0,RANK(R1852,(N1852:P1852,Q1852:AL1852)),0)</f>
        <v>10</v>
      </c>
      <c r="AP1852" s="7">
        <f>IF(S1852&gt;0,RANK(S1852,(N1852:P1852,Q1852:AL1852)),0)</f>
        <v>8</v>
      </c>
      <c r="AQ1852" s="7">
        <f>IF(T1852&gt;0,RANK(T1852,(N1852:P1852,Q1852:AL1852)),0)</f>
        <v>7</v>
      </c>
      <c r="AR1852" s="2">
        <f t="shared" si="734"/>
        <v>8.7689001458285364E-3</v>
      </c>
      <c r="AS1852" s="2">
        <f t="shared" si="735"/>
        <v>3.0700744493053955E-4</v>
      </c>
      <c r="AT1852" s="2">
        <f t="shared" si="736"/>
        <v>5.1807506332028554E-4</v>
      </c>
      <c r="AU1852" s="2">
        <f t="shared" si="737"/>
        <v>1.170465883797682E-3</v>
      </c>
      <c r="AW1852" t="s">
        <v>1429</v>
      </c>
      <c r="AX1852" t="s">
        <v>2051</v>
      </c>
      <c r="BA1852" s="127">
        <v>34</v>
      </c>
      <c r="BB1852" s="130">
        <v>13</v>
      </c>
      <c r="BC1852" s="131">
        <f t="shared" si="727"/>
        <v>34013</v>
      </c>
      <c r="BE1852" s="7" t="s">
        <v>3271</v>
      </c>
    </row>
    <row r="1853" spans="1:57" hidden="1" outlineLevel="1" x14ac:dyDescent="0.2">
      <c r="A1853" t="s">
        <v>1581</v>
      </c>
      <c r="B1853" t="s">
        <v>2051</v>
      </c>
      <c r="C1853" s="1">
        <f t="shared" si="728"/>
        <v>276858</v>
      </c>
      <c r="D1853" s="7">
        <f>RANK(N1853,(N1853:P1853,Q1853:AL1853))</f>
        <v>1</v>
      </c>
      <c r="E1853" s="7">
        <f>RANK(O1853,(N1853:P1853,Q1853:AL1853))</f>
        <v>2</v>
      </c>
      <c r="F1853" s="7">
        <f>IF(P1853&gt;0,RANK(P1853,(N1853:P1853,Q1853:AL1853)),0)</f>
        <v>3</v>
      </c>
      <c r="G1853" s="1">
        <f t="shared" si="729"/>
        <v>68984</v>
      </c>
      <c r="H1853" s="2">
        <f t="shared" si="738"/>
        <v>0.24916744323804982</v>
      </c>
      <c r="I1853" s="2"/>
      <c r="J1853" s="2">
        <f t="shared" si="730"/>
        <v>0.57115922241726802</v>
      </c>
      <c r="K1853" s="2">
        <f t="shared" si="731"/>
        <v>0.32199177917921823</v>
      </c>
      <c r="L1853" s="2">
        <f t="shared" si="732"/>
        <v>9.7382051448757126E-2</v>
      </c>
      <c r="M1853" s="2">
        <f t="shared" si="733"/>
        <v>9.4669469547566248E-3</v>
      </c>
      <c r="N1853" s="1">
        <v>158130</v>
      </c>
      <c r="O1853" s="1">
        <v>89146</v>
      </c>
      <c r="P1853" s="1">
        <v>26961</v>
      </c>
      <c r="Q1853" s="1">
        <v>288</v>
      </c>
      <c r="R1853" s="1">
        <v>92</v>
      </c>
      <c r="S1853" s="1">
        <v>573</v>
      </c>
      <c r="T1853" s="1">
        <v>25</v>
      </c>
      <c r="U1853" s="1">
        <v>66</v>
      </c>
      <c r="V1853" s="1">
        <v>391</v>
      </c>
      <c r="W1853" s="1">
        <v>64</v>
      </c>
      <c r="X1853" s="1">
        <v>77</v>
      </c>
      <c r="Z1853" s="1">
        <v>125</v>
      </c>
      <c r="AC1853" s="1">
        <v>920</v>
      </c>
      <c r="AN1853" s="7">
        <f>IF(Q1853&gt;0,RANK(Q1853,(N1853:P1853,Q1853:AL1853)),0)</f>
        <v>7</v>
      </c>
      <c r="AO1853" s="7">
        <f>IF(R1853&gt;0,RANK(R1853,(N1853:P1853,Q1853:AL1853)),0)</f>
        <v>9</v>
      </c>
      <c r="AP1853" s="7">
        <f>IF(S1853&gt;0,RANK(S1853,(N1853:P1853,Q1853:AL1853)),0)</f>
        <v>5</v>
      </c>
      <c r="AQ1853" s="7">
        <f>IF(T1853&gt;0,RANK(T1853,(N1853:P1853,Q1853:AL1853)),0)</f>
        <v>13</v>
      </c>
      <c r="AR1853" s="2">
        <f t="shared" si="734"/>
        <v>1.0402444574475001E-3</v>
      </c>
      <c r="AS1853" s="2">
        <f t="shared" si="735"/>
        <v>3.3230031279572921E-4</v>
      </c>
      <c r="AT1853" s="2">
        <f t="shared" si="736"/>
        <v>2.0696530351299223E-3</v>
      </c>
      <c r="AU1853" s="2">
        <f t="shared" si="737"/>
        <v>9.0298998042317717E-5</v>
      </c>
      <c r="AW1853" t="s">
        <v>1581</v>
      </c>
      <c r="AX1853" t="s">
        <v>2051</v>
      </c>
      <c r="BA1853" s="127">
        <v>34</v>
      </c>
      <c r="BB1853" s="130">
        <v>15</v>
      </c>
      <c r="BC1853" s="131">
        <f t="shared" si="727"/>
        <v>34015</v>
      </c>
      <c r="BE1853" s="7" t="s">
        <v>3271</v>
      </c>
    </row>
    <row r="1854" spans="1:57" hidden="1" outlineLevel="1" x14ac:dyDescent="0.2">
      <c r="A1854" t="s">
        <v>3082</v>
      </c>
      <c r="B1854" t="s">
        <v>2051</v>
      </c>
      <c r="C1854" s="1">
        <f t="shared" si="728"/>
        <v>104619</v>
      </c>
      <c r="D1854" s="7">
        <f>RANK(N1854,(N1854:P1854,Q1854:AL1854))</f>
        <v>1</v>
      </c>
      <c r="E1854" s="7">
        <f>RANK(O1854,(N1854:P1854,Q1854:AL1854))</f>
        <v>2</v>
      </c>
      <c r="F1854" s="7">
        <f>IF(P1854&gt;0,RANK(P1854,(N1854:P1854,Q1854:AL1854)),0)</f>
        <v>3</v>
      </c>
      <c r="G1854" s="1">
        <f t="shared" si="729"/>
        <v>5090</v>
      </c>
      <c r="H1854" s="2">
        <f t="shared" si="738"/>
        <v>4.8652730383582331E-2</v>
      </c>
      <c r="I1854" s="2"/>
      <c r="J1854" s="2">
        <f t="shared" si="730"/>
        <v>0.40551907397317888</v>
      </c>
      <c r="K1854" s="2">
        <f t="shared" si="731"/>
        <v>0.35686634358959651</v>
      </c>
      <c r="L1854" s="2">
        <f t="shared" si="732"/>
        <v>0.23066555788145557</v>
      </c>
      <c r="M1854" s="2">
        <f t="shared" si="733"/>
        <v>6.94902455576904E-3</v>
      </c>
      <c r="N1854" s="1">
        <v>42425</v>
      </c>
      <c r="O1854" s="1">
        <v>37335</v>
      </c>
      <c r="P1854" s="1">
        <v>24132</v>
      </c>
      <c r="Q1854" s="1">
        <v>511</v>
      </c>
      <c r="R1854" s="1">
        <v>51</v>
      </c>
      <c r="S1854" s="1">
        <v>21</v>
      </c>
      <c r="T1854" s="1">
        <v>21</v>
      </c>
      <c r="U1854" s="1">
        <v>34</v>
      </c>
      <c r="V1854" s="1">
        <v>11</v>
      </c>
      <c r="W1854" s="1">
        <v>28</v>
      </c>
      <c r="X1854" s="1">
        <v>17</v>
      </c>
      <c r="Z1854" s="1">
        <v>22</v>
      </c>
      <c r="AC1854" s="1">
        <v>11</v>
      </c>
      <c r="AN1854" s="7">
        <f>IF(Q1854&gt;0,RANK(Q1854,(N1854:P1854,Q1854:AL1854)),0)</f>
        <v>4</v>
      </c>
      <c r="AO1854" s="7">
        <f>IF(R1854&gt;0,RANK(R1854,(N1854:P1854,Q1854:AL1854)),0)</f>
        <v>5</v>
      </c>
      <c r="AP1854" s="7">
        <f>IF(S1854&gt;0,RANK(S1854,(N1854:P1854,Q1854:AL1854)),0)</f>
        <v>9</v>
      </c>
      <c r="AQ1854" s="7">
        <f>IF(T1854&gt;0,RANK(T1854,(N1854:P1854,Q1854:AL1854)),0)</f>
        <v>9</v>
      </c>
      <c r="AR1854" s="2">
        <f t="shared" si="734"/>
        <v>4.8843900247564978E-3</v>
      </c>
      <c r="AS1854" s="2">
        <f t="shared" si="735"/>
        <v>4.8748315315573655E-4</v>
      </c>
      <c r="AT1854" s="2">
        <f t="shared" si="736"/>
        <v>2.0072835718177386E-4</v>
      </c>
      <c r="AU1854" s="2">
        <f t="shared" si="737"/>
        <v>2.0072835718177386E-4</v>
      </c>
      <c r="AW1854" t="s">
        <v>3082</v>
      </c>
      <c r="AX1854" t="s">
        <v>2051</v>
      </c>
      <c r="BA1854" s="127">
        <v>34</v>
      </c>
      <c r="BB1854" s="130">
        <v>17</v>
      </c>
      <c r="BC1854" s="131">
        <f t="shared" si="727"/>
        <v>34017</v>
      </c>
      <c r="BE1854" s="7" t="s">
        <v>3271</v>
      </c>
    </row>
    <row r="1855" spans="1:57" hidden="1" outlineLevel="1" x14ac:dyDescent="0.2">
      <c r="A1855" t="s">
        <v>3083</v>
      </c>
      <c r="B1855" t="s">
        <v>2051</v>
      </c>
      <c r="C1855" s="1">
        <f t="shared" si="728"/>
        <v>185057</v>
      </c>
      <c r="D1855" s="7">
        <f>RANK(N1855,(N1855:P1855,Q1855:AL1855))</f>
        <v>1</v>
      </c>
      <c r="E1855" s="7">
        <f>RANK(O1855,(N1855:P1855,Q1855:AL1855))</f>
        <v>2</v>
      </c>
      <c r="F1855" s="7">
        <f>IF(P1855&gt;0,RANK(P1855,(N1855:P1855,Q1855:AL1855)),0)</f>
        <v>3</v>
      </c>
      <c r="G1855" s="1">
        <f t="shared" si="729"/>
        <v>33294</v>
      </c>
      <c r="H1855" s="2">
        <f t="shared" si="738"/>
        <v>0.17991213517997157</v>
      </c>
      <c r="I1855" s="2"/>
      <c r="J1855" s="2">
        <f t="shared" si="730"/>
        <v>0.53928789508097508</v>
      </c>
      <c r="K1855" s="2">
        <f t="shared" si="731"/>
        <v>0.35937575990100346</v>
      </c>
      <c r="L1855" s="2">
        <f t="shared" si="732"/>
        <v>7.8727094895086377E-2</v>
      </c>
      <c r="M1855" s="2">
        <f t="shared" si="733"/>
        <v>2.260925012293509E-2</v>
      </c>
      <c r="N1855" s="1">
        <v>99799</v>
      </c>
      <c r="O1855" s="1">
        <v>66505</v>
      </c>
      <c r="P1855" s="1">
        <v>14569</v>
      </c>
      <c r="Q1855" s="1">
        <v>357</v>
      </c>
      <c r="R1855" s="1">
        <v>160</v>
      </c>
      <c r="S1855" s="1">
        <v>151</v>
      </c>
      <c r="T1855" s="1">
        <v>35</v>
      </c>
      <c r="U1855" s="1">
        <v>66</v>
      </c>
      <c r="V1855" s="1">
        <v>148</v>
      </c>
      <c r="W1855" s="1">
        <v>42</v>
      </c>
      <c r="X1855" s="1">
        <v>67</v>
      </c>
      <c r="Z1855" s="1">
        <v>3051</v>
      </c>
      <c r="AC1855" s="1">
        <v>107</v>
      </c>
      <c r="AN1855" s="7">
        <f>IF(Q1855&gt;0,RANK(Q1855,(N1855:P1855,Q1855:AL1855)),0)</f>
        <v>5</v>
      </c>
      <c r="AO1855" s="7">
        <f>IF(R1855&gt;0,RANK(R1855,(N1855:P1855,Q1855:AL1855)),0)</f>
        <v>6</v>
      </c>
      <c r="AP1855" s="7">
        <f>IF(S1855&gt;0,RANK(S1855,(N1855:P1855,Q1855:AL1855)),0)</f>
        <v>7</v>
      </c>
      <c r="AQ1855" s="7">
        <f>IF(T1855&gt;0,RANK(T1855,(N1855:P1855,Q1855:AL1855)),0)</f>
        <v>13</v>
      </c>
      <c r="AR1855" s="2">
        <f t="shared" si="734"/>
        <v>1.9291353474875309E-3</v>
      </c>
      <c r="AS1855" s="2">
        <f t="shared" si="735"/>
        <v>8.6459847506443956E-4</v>
      </c>
      <c r="AT1855" s="2">
        <f t="shared" si="736"/>
        <v>8.159648108420649E-4</v>
      </c>
      <c r="AU1855" s="2">
        <f t="shared" si="737"/>
        <v>1.8913091642034616E-4</v>
      </c>
      <c r="AW1855" t="s">
        <v>3083</v>
      </c>
      <c r="AX1855" t="s">
        <v>2051</v>
      </c>
      <c r="BA1855" s="127">
        <v>34</v>
      </c>
      <c r="BB1855" s="130">
        <v>19</v>
      </c>
      <c r="BC1855" s="131">
        <f t="shared" si="727"/>
        <v>34019</v>
      </c>
      <c r="BE1855" s="7" t="s">
        <v>3271</v>
      </c>
    </row>
    <row r="1856" spans="1:57" hidden="1" outlineLevel="1" x14ac:dyDescent="0.2">
      <c r="A1856" t="s">
        <v>1309</v>
      </c>
      <c r="B1856" t="s">
        <v>2051</v>
      </c>
      <c r="C1856" s="1">
        <f t="shared" si="728"/>
        <v>53974</v>
      </c>
      <c r="D1856" s="7">
        <f>RANK(N1856,(N1856:P1856,Q1856:AL1856))</f>
        <v>2</v>
      </c>
      <c r="E1856" s="7">
        <f>RANK(O1856,(N1856:P1856,Q1856:AL1856))</f>
        <v>1</v>
      </c>
      <c r="F1856" s="7">
        <f>IF(P1856&gt;0,RANK(P1856,(N1856:P1856,Q1856:AL1856)),0)</f>
        <v>3</v>
      </c>
      <c r="G1856" s="1">
        <f t="shared" si="729"/>
        <v>9707</v>
      </c>
      <c r="H1856" s="2">
        <f t="shared" si="738"/>
        <v>0.17984585170637715</v>
      </c>
      <c r="I1856" s="2"/>
      <c r="J1856" s="2">
        <f t="shared" si="730"/>
        <v>0.2857486938155408</v>
      </c>
      <c r="K1856" s="2">
        <f t="shared" si="731"/>
        <v>0.46559454552191798</v>
      </c>
      <c r="L1856" s="2">
        <f t="shared" si="732"/>
        <v>0.23596546485344796</v>
      </c>
      <c r="M1856" s="2">
        <f t="shared" si="733"/>
        <v>1.2691295809093256E-2</v>
      </c>
      <c r="N1856" s="1">
        <v>15423</v>
      </c>
      <c r="O1856" s="1">
        <v>25130</v>
      </c>
      <c r="P1856" s="1">
        <v>12736</v>
      </c>
      <c r="Q1856" s="1">
        <v>141</v>
      </c>
      <c r="R1856" s="1">
        <v>258</v>
      </c>
      <c r="S1856" s="1">
        <v>14</v>
      </c>
      <c r="T1856" s="1">
        <v>18</v>
      </c>
      <c r="U1856" s="1">
        <v>19</v>
      </c>
      <c r="V1856" s="1">
        <v>10</v>
      </c>
      <c r="W1856" s="1">
        <v>16</v>
      </c>
      <c r="X1856" s="1">
        <v>3</v>
      </c>
      <c r="Z1856" s="1">
        <v>170</v>
      </c>
      <c r="AC1856" s="1">
        <v>36</v>
      </c>
      <c r="AN1856" s="7">
        <f>IF(Q1856&gt;0,RANK(Q1856,(N1856:P1856,Q1856:AL1856)),0)</f>
        <v>6</v>
      </c>
      <c r="AO1856" s="7">
        <f>IF(R1856&gt;0,RANK(R1856,(N1856:P1856,Q1856:AL1856)),0)</f>
        <v>4</v>
      </c>
      <c r="AP1856" s="7">
        <f>IF(S1856&gt;0,RANK(S1856,(N1856:P1856,Q1856:AL1856)),0)</f>
        <v>11</v>
      </c>
      <c r="AQ1856" s="7">
        <f>IF(T1856&gt;0,RANK(T1856,(N1856:P1856,Q1856:AL1856)),0)</f>
        <v>9</v>
      </c>
      <c r="AR1856" s="2">
        <f t="shared" si="734"/>
        <v>2.6123689183681032E-3</v>
      </c>
      <c r="AS1856" s="2">
        <f t="shared" si="735"/>
        <v>4.7800792974395075E-3</v>
      </c>
      <c r="AT1856" s="2">
        <f t="shared" si="736"/>
        <v>2.5938414792307405E-4</v>
      </c>
      <c r="AU1856" s="2">
        <f t="shared" si="737"/>
        <v>3.3349390447252381E-4</v>
      </c>
      <c r="AW1856" t="s">
        <v>1309</v>
      </c>
      <c r="AX1856" t="s">
        <v>2051</v>
      </c>
      <c r="BA1856" s="127">
        <v>34</v>
      </c>
      <c r="BB1856" s="130">
        <v>21</v>
      </c>
      <c r="BC1856" s="131">
        <f t="shared" si="727"/>
        <v>34021</v>
      </c>
      <c r="BE1856" s="7" t="s">
        <v>3271</v>
      </c>
    </row>
    <row r="1857" spans="1:57" hidden="1" outlineLevel="1" x14ac:dyDescent="0.2">
      <c r="A1857" t="s">
        <v>284</v>
      </c>
      <c r="B1857" t="s">
        <v>2051</v>
      </c>
      <c r="C1857" s="1">
        <f t="shared" si="728"/>
        <v>145260</v>
      </c>
      <c r="D1857" s="7">
        <f>RANK(N1857,(N1857:P1857,Q1857:AL1857))</f>
        <v>1</v>
      </c>
      <c r="E1857" s="7">
        <f>RANK(O1857,(N1857:P1857,Q1857:AL1857))</f>
        <v>2</v>
      </c>
      <c r="F1857" s="7">
        <f>IF(P1857&gt;0,RANK(P1857,(N1857:P1857,Q1857:AL1857)),0)</f>
        <v>3</v>
      </c>
      <c r="G1857" s="1">
        <f t="shared" si="729"/>
        <v>20910</v>
      </c>
      <c r="H1857" s="2">
        <f t="shared" si="738"/>
        <v>0.14394878149524989</v>
      </c>
      <c r="I1857" s="2"/>
      <c r="J1857" s="2">
        <f t="shared" si="730"/>
        <v>0.49141539308825555</v>
      </c>
      <c r="K1857" s="2">
        <f t="shared" si="731"/>
        <v>0.34746661159300563</v>
      </c>
      <c r="L1857" s="2">
        <f t="shared" si="732"/>
        <v>0.15491532424617926</v>
      </c>
      <c r="M1857" s="2">
        <f t="shared" si="733"/>
        <v>6.2026710725595624E-3</v>
      </c>
      <c r="N1857" s="1">
        <v>71383</v>
      </c>
      <c r="O1857" s="1">
        <v>50473</v>
      </c>
      <c r="P1857" s="1">
        <v>22503</v>
      </c>
      <c r="Q1857" s="1">
        <v>298</v>
      </c>
      <c r="R1857" s="1">
        <v>16</v>
      </c>
      <c r="S1857" s="1">
        <v>118</v>
      </c>
      <c r="T1857" s="1">
        <v>44</v>
      </c>
      <c r="U1857" s="1">
        <v>52</v>
      </c>
      <c r="V1857" s="1">
        <v>243</v>
      </c>
      <c r="W1857" s="1">
        <v>50</v>
      </c>
      <c r="X1857" s="1">
        <v>16</v>
      </c>
      <c r="Z1857" s="1">
        <v>27</v>
      </c>
      <c r="AC1857" s="1">
        <v>37</v>
      </c>
      <c r="AN1857" s="7">
        <f>IF(Q1857&gt;0,RANK(Q1857,(N1857:P1857,Q1857:AL1857)),0)</f>
        <v>4</v>
      </c>
      <c r="AO1857" s="7">
        <f>IF(R1857&gt;0,RANK(R1857,(N1857:P1857,Q1857:AL1857)),0)</f>
        <v>12</v>
      </c>
      <c r="AP1857" s="7">
        <f>IF(S1857&gt;0,RANK(S1857,(N1857:P1857,Q1857:AL1857)),0)</f>
        <v>6</v>
      </c>
      <c r="AQ1857" s="7">
        <f>IF(T1857&gt;0,RANK(T1857,(N1857:P1857,Q1857:AL1857)),0)</f>
        <v>9</v>
      </c>
      <c r="AR1857" s="2">
        <f t="shared" si="734"/>
        <v>2.0514938730552112E-3</v>
      </c>
      <c r="AS1857" s="2">
        <f t="shared" si="735"/>
        <v>1.1014732204323282E-4</v>
      </c>
      <c r="AT1857" s="2">
        <f t="shared" si="736"/>
        <v>8.1233650006884211E-4</v>
      </c>
      <c r="AU1857" s="2">
        <f t="shared" si="737"/>
        <v>3.0290513561889026E-4</v>
      </c>
      <c r="AW1857" t="s">
        <v>284</v>
      </c>
      <c r="AX1857" t="s">
        <v>2051</v>
      </c>
      <c r="BA1857" s="127">
        <v>34</v>
      </c>
      <c r="BB1857" s="130">
        <v>23</v>
      </c>
      <c r="BC1857" s="131">
        <f t="shared" si="727"/>
        <v>34023</v>
      </c>
      <c r="BE1857" s="7" t="s">
        <v>3271</v>
      </c>
    </row>
    <row r="1858" spans="1:57" hidden="1" outlineLevel="1" x14ac:dyDescent="0.2">
      <c r="A1858" t="s">
        <v>958</v>
      </c>
      <c r="B1858" t="s">
        <v>2051</v>
      </c>
      <c r="C1858" s="1">
        <f t="shared" si="728"/>
        <v>285271</v>
      </c>
      <c r="D1858" s="7">
        <f>RANK(N1858,(N1858:P1858,Q1858:AL1858))</f>
        <v>1</v>
      </c>
      <c r="E1858" s="7">
        <f>RANK(O1858,(N1858:P1858,Q1858:AL1858))</f>
        <v>2</v>
      </c>
      <c r="F1858" s="7">
        <f>IF(P1858&gt;0,RANK(P1858,(N1858:P1858,Q1858:AL1858)),0)</f>
        <v>3</v>
      </c>
      <c r="G1858" s="1">
        <f t="shared" si="729"/>
        <v>20123</v>
      </c>
      <c r="H1858" s="2">
        <f t="shared" si="738"/>
        <v>7.0539942721131829E-2</v>
      </c>
      <c r="I1858" s="2"/>
      <c r="J1858" s="2">
        <f t="shared" si="730"/>
        <v>0.45158463355896672</v>
      </c>
      <c r="K1858" s="2">
        <f t="shared" si="731"/>
        <v>0.38104469083783488</v>
      </c>
      <c r="L1858" s="2">
        <f t="shared" si="732"/>
        <v>0.15793754009345501</v>
      </c>
      <c r="M1858" s="2">
        <f t="shared" si="733"/>
        <v>9.4331355097433955E-3</v>
      </c>
      <c r="N1858" s="1">
        <v>128824</v>
      </c>
      <c r="O1858" s="1">
        <v>108701</v>
      </c>
      <c r="P1858" s="1">
        <v>45055</v>
      </c>
      <c r="Q1858" s="1">
        <v>443</v>
      </c>
      <c r="R1858" s="1">
        <v>96</v>
      </c>
      <c r="S1858" s="1">
        <v>190</v>
      </c>
      <c r="T1858" s="1">
        <v>417</v>
      </c>
      <c r="U1858" s="1">
        <v>144</v>
      </c>
      <c r="V1858" s="1">
        <v>133</v>
      </c>
      <c r="W1858" s="1">
        <v>1034</v>
      </c>
      <c r="X1858" s="1">
        <v>49</v>
      </c>
      <c r="Z1858" s="1">
        <v>106</v>
      </c>
      <c r="AC1858" s="1">
        <v>79</v>
      </c>
      <c r="AN1858" s="7">
        <f>IF(Q1858&gt;0,RANK(Q1858,(N1858:P1858,Q1858:AL1858)),0)</f>
        <v>5</v>
      </c>
      <c r="AO1858" s="7">
        <f>IF(R1858&gt;0,RANK(R1858,(N1858:P1858,Q1858:AL1858)),0)</f>
        <v>11</v>
      </c>
      <c r="AP1858" s="7">
        <f>IF(S1858&gt;0,RANK(S1858,(N1858:P1858,Q1858:AL1858)),0)</f>
        <v>7</v>
      </c>
      <c r="AQ1858" s="7">
        <f>IF(T1858&gt;0,RANK(T1858,(N1858:P1858,Q1858:AL1858)),0)</f>
        <v>6</v>
      </c>
      <c r="AR1858" s="2">
        <f t="shared" si="734"/>
        <v>1.552909338839209E-3</v>
      </c>
      <c r="AS1858" s="2">
        <f t="shared" si="735"/>
        <v>3.3652211405996402E-4</v>
      </c>
      <c r="AT1858" s="2">
        <f t="shared" si="736"/>
        <v>6.660333507436788E-4</v>
      </c>
      <c r="AU1858" s="2">
        <f t="shared" si="737"/>
        <v>1.4617679329479688E-3</v>
      </c>
      <c r="AW1858" t="s">
        <v>958</v>
      </c>
      <c r="AX1858" t="s">
        <v>2051</v>
      </c>
      <c r="BA1858" s="127">
        <v>34</v>
      </c>
      <c r="BB1858" s="130">
        <v>25</v>
      </c>
      <c r="BC1858" s="131">
        <f t="shared" si="727"/>
        <v>34025</v>
      </c>
      <c r="BE1858" s="7" t="s">
        <v>3271</v>
      </c>
    </row>
    <row r="1859" spans="1:57" hidden="1" outlineLevel="1" x14ac:dyDescent="0.2">
      <c r="A1859" t="s">
        <v>1594</v>
      </c>
      <c r="B1859" t="s">
        <v>2051</v>
      </c>
      <c r="C1859" s="1">
        <f t="shared" si="728"/>
        <v>266116</v>
      </c>
      <c r="D1859" s="7">
        <f>RANK(N1859,(N1859:P1859,Q1859:AL1859))</f>
        <v>2</v>
      </c>
      <c r="E1859" s="7">
        <f>RANK(O1859,(N1859:P1859,Q1859:AL1859))</f>
        <v>1</v>
      </c>
      <c r="F1859" s="7">
        <f>IF(P1859&gt;0,RANK(P1859,(N1859:P1859,Q1859:AL1859)),0)</f>
        <v>3</v>
      </c>
      <c r="G1859" s="1">
        <f t="shared" si="729"/>
        <v>15965</v>
      </c>
      <c r="H1859" s="2">
        <f t="shared" si="738"/>
        <v>5.9992634790843088E-2</v>
      </c>
      <c r="I1859" s="2"/>
      <c r="J1859" s="2">
        <f t="shared" si="730"/>
        <v>0.38235205699770025</v>
      </c>
      <c r="K1859" s="2">
        <f t="shared" si="731"/>
        <v>0.44234469178854335</v>
      </c>
      <c r="L1859" s="2">
        <f t="shared" si="732"/>
        <v>0.17077139292639301</v>
      </c>
      <c r="M1859" s="2">
        <f t="shared" si="733"/>
        <v>4.5318582873633828E-3</v>
      </c>
      <c r="N1859" s="1">
        <v>101750</v>
      </c>
      <c r="O1859" s="1">
        <v>117715</v>
      </c>
      <c r="P1859" s="1">
        <v>45445</v>
      </c>
      <c r="Q1859" s="1">
        <v>413</v>
      </c>
      <c r="R1859" s="1">
        <v>89</v>
      </c>
      <c r="S1859" s="1">
        <v>145</v>
      </c>
      <c r="T1859" s="1">
        <v>33</v>
      </c>
      <c r="U1859" s="1">
        <v>93</v>
      </c>
      <c r="V1859" s="1">
        <v>75</v>
      </c>
      <c r="W1859" s="1">
        <v>122</v>
      </c>
      <c r="X1859" s="1">
        <v>161</v>
      </c>
      <c r="Z1859" s="1">
        <v>30</v>
      </c>
      <c r="AC1859" s="1">
        <v>45</v>
      </c>
      <c r="AN1859" s="7">
        <f>IF(Q1859&gt;0,RANK(Q1859,(N1859:P1859,Q1859:AL1859)),0)</f>
        <v>4</v>
      </c>
      <c r="AO1859" s="7">
        <f>IF(R1859&gt;0,RANK(R1859,(N1859:P1859,Q1859:AL1859)),0)</f>
        <v>9</v>
      </c>
      <c r="AP1859" s="7">
        <f>IF(S1859&gt;0,RANK(S1859,(N1859:P1859,Q1859:AL1859)),0)</f>
        <v>6</v>
      </c>
      <c r="AQ1859" s="7">
        <f>IF(T1859&gt;0,RANK(T1859,(N1859:P1859,Q1859:AL1859)),0)</f>
        <v>12</v>
      </c>
      <c r="AR1859" s="2">
        <f t="shared" si="734"/>
        <v>1.5519547866344001E-3</v>
      </c>
      <c r="AS1859" s="2">
        <f t="shared" si="735"/>
        <v>3.3444061988005232E-4</v>
      </c>
      <c r="AT1859" s="2">
        <f t="shared" si="736"/>
        <v>5.4487516722030998E-4</v>
      </c>
      <c r="AU1859" s="2">
        <f t="shared" si="737"/>
        <v>1.2400607253979466E-4</v>
      </c>
      <c r="AW1859" t="s">
        <v>1594</v>
      </c>
      <c r="AX1859" t="s">
        <v>2051</v>
      </c>
      <c r="BA1859" s="127">
        <v>34</v>
      </c>
      <c r="BB1859" s="130">
        <v>27</v>
      </c>
      <c r="BC1859" s="131">
        <f t="shared" si="727"/>
        <v>34027</v>
      </c>
      <c r="BE1859" s="7" t="s">
        <v>3271</v>
      </c>
    </row>
    <row r="1860" spans="1:57" hidden="1" outlineLevel="1" x14ac:dyDescent="0.2">
      <c r="A1860" t="s">
        <v>251</v>
      </c>
      <c r="B1860" t="s">
        <v>2051</v>
      </c>
      <c r="C1860" s="1">
        <f t="shared" si="728"/>
        <v>209232</v>
      </c>
      <c r="D1860" s="7">
        <f>RANK(N1860,(N1860:P1860,Q1860:AL1860))</f>
        <v>2</v>
      </c>
      <c r="E1860" s="7">
        <f>RANK(O1860,(N1860:P1860,Q1860:AL1860))</f>
        <v>1</v>
      </c>
      <c r="F1860" s="7">
        <f>IF(P1860&gt;0,RANK(P1860,(N1860:P1860,Q1860:AL1860)),0)</f>
        <v>3</v>
      </c>
      <c r="G1860" s="1">
        <f t="shared" si="729"/>
        <v>40838</v>
      </c>
      <c r="H1860" s="2">
        <f t="shared" si="738"/>
        <v>0.19518046952664983</v>
      </c>
      <c r="I1860" s="2"/>
      <c r="J1860" s="2">
        <f t="shared" si="730"/>
        <v>0.32305287910071118</v>
      </c>
      <c r="K1860" s="2">
        <f t="shared" si="731"/>
        <v>0.51823334862736103</v>
      </c>
      <c r="L1860" s="2">
        <f t="shared" si="732"/>
        <v>0.15507666131375697</v>
      </c>
      <c r="M1860" s="2">
        <f t="shared" si="733"/>
        <v>3.6371109581707639E-3</v>
      </c>
      <c r="N1860" s="1">
        <v>67593</v>
      </c>
      <c r="O1860" s="1">
        <v>108431</v>
      </c>
      <c r="P1860" s="1">
        <v>32447</v>
      </c>
      <c r="Q1860" s="1">
        <v>434</v>
      </c>
      <c r="R1860" s="1">
        <v>42</v>
      </c>
      <c r="S1860" s="1">
        <v>50</v>
      </c>
      <c r="T1860" s="1">
        <v>21</v>
      </c>
      <c r="U1860" s="1">
        <v>78</v>
      </c>
      <c r="V1860" s="1">
        <v>23</v>
      </c>
      <c r="W1860" s="1">
        <v>55</v>
      </c>
      <c r="X1860" s="1">
        <v>18</v>
      </c>
      <c r="Z1860" s="1">
        <v>21</v>
      </c>
      <c r="AC1860" s="1">
        <v>19</v>
      </c>
      <c r="AN1860" s="7">
        <f>IF(Q1860&gt;0,RANK(Q1860,(N1860:P1860,Q1860:AL1860)),0)</f>
        <v>4</v>
      </c>
      <c r="AO1860" s="7">
        <f>IF(R1860&gt;0,RANK(R1860,(N1860:P1860,Q1860:AL1860)),0)</f>
        <v>8</v>
      </c>
      <c r="AP1860" s="7">
        <f>IF(S1860&gt;0,RANK(S1860,(N1860:P1860,Q1860:AL1860)),0)</f>
        <v>7</v>
      </c>
      <c r="AQ1860" s="7">
        <f>IF(T1860&gt;0,RANK(T1860,(N1860:P1860,Q1860:AL1860)),0)</f>
        <v>10</v>
      </c>
      <c r="AR1860" s="2">
        <f t="shared" si="734"/>
        <v>2.0742525043970328E-3</v>
      </c>
      <c r="AS1860" s="2">
        <f t="shared" si="735"/>
        <v>2.0073411332874512E-4</v>
      </c>
      <c r="AT1860" s="2">
        <f t="shared" si="736"/>
        <v>2.3896918253422039E-4</v>
      </c>
      <c r="AU1860" s="2">
        <f t="shared" si="737"/>
        <v>1.0036705666437256E-4</v>
      </c>
      <c r="AW1860" t="s">
        <v>251</v>
      </c>
      <c r="AX1860" t="s">
        <v>2051</v>
      </c>
      <c r="BA1860" s="127">
        <v>34</v>
      </c>
      <c r="BB1860" s="130">
        <v>29</v>
      </c>
      <c r="BC1860" s="131">
        <f t="shared" si="727"/>
        <v>34029</v>
      </c>
      <c r="BE1860" s="7" t="s">
        <v>3271</v>
      </c>
    </row>
    <row r="1861" spans="1:57" hidden="1" outlineLevel="1" x14ac:dyDescent="0.2">
      <c r="A1861" t="s">
        <v>1053</v>
      </c>
      <c r="B1861" t="s">
        <v>2051</v>
      </c>
      <c r="C1861" s="1">
        <f t="shared" si="728"/>
        <v>216243</v>
      </c>
      <c r="D1861" s="7">
        <f>RANK(N1861,(N1861:P1861,Q1861:AL1861))</f>
        <v>2</v>
      </c>
      <c r="E1861" s="7">
        <f>RANK(O1861,(N1861:P1861,Q1861:AL1861))</f>
        <v>1</v>
      </c>
      <c r="F1861" s="7">
        <f>IF(P1861&gt;0,RANK(P1861,(N1861:P1861,Q1861:AL1861)),0)</f>
        <v>3</v>
      </c>
      <c r="G1861" s="1">
        <f t="shared" si="729"/>
        <v>20553</v>
      </c>
      <c r="H1861" s="2">
        <f t="shared" si="738"/>
        <v>9.5045851195183204E-2</v>
      </c>
      <c r="I1861" s="2"/>
      <c r="J1861" s="2">
        <f t="shared" si="730"/>
        <v>0.34882516428277449</v>
      </c>
      <c r="K1861" s="2">
        <f t="shared" si="731"/>
        <v>0.44387101547795765</v>
      </c>
      <c r="L1861" s="2">
        <f t="shared" si="732"/>
        <v>0.19269063044815324</v>
      </c>
      <c r="M1861" s="2">
        <f t="shared" si="733"/>
        <v>1.4613189791114672E-2</v>
      </c>
      <c r="N1861" s="1">
        <v>75431</v>
      </c>
      <c r="O1861" s="1">
        <v>95984</v>
      </c>
      <c r="P1861" s="1">
        <v>41668</v>
      </c>
      <c r="Q1861" s="1">
        <v>307</v>
      </c>
      <c r="R1861" s="1">
        <v>210</v>
      </c>
      <c r="S1861" s="1">
        <v>44</v>
      </c>
      <c r="T1861" s="1">
        <v>649</v>
      </c>
      <c r="U1861" s="1">
        <v>137</v>
      </c>
      <c r="V1861" s="1">
        <v>20</v>
      </c>
      <c r="W1861" s="1">
        <v>48</v>
      </c>
      <c r="X1861" s="1">
        <v>1201</v>
      </c>
      <c r="Z1861" s="1">
        <v>514</v>
      </c>
      <c r="AC1861" s="1">
        <v>30</v>
      </c>
      <c r="AN1861" s="7">
        <f>IF(Q1861&gt;0,RANK(Q1861,(N1861:P1861,Q1861:AL1861)),0)</f>
        <v>7</v>
      </c>
      <c r="AO1861" s="7">
        <f>IF(R1861&gt;0,RANK(R1861,(N1861:P1861,Q1861:AL1861)),0)</f>
        <v>8</v>
      </c>
      <c r="AP1861" s="7">
        <f>IF(S1861&gt;0,RANK(S1861,(N1861:P1861,Q1861:AL1861)),0)</f>
        <v>11</v>
      </c>
      <c r="AQ1861" s="7">
        <f>IF(T1861&gt;0,RANK(T1861,(N1861:P1861,Q1861:AL1861)),0)</f>
        <v>5</v>
      </c>
      <c r="AR1861" s="2">
        <f t="shared" si="734"/>
        <v>1.4196991347696804E-3</v>
      </c>
      <c r="AS1861" s="2">
        <f t="shared" si="735"/>
        <v>9.7112970130825045E-4</v>
      </c>
      <c r="AT1861" s="2">
        <f t="shared" si="736"/>
        <v>2.034747945598239E-4</v>
      </c>
      <c r="AU1861" s="2">
        <f t="shared" si="737"/>
        <v>3.0012532197574025E-3</v>
      </c>
      <c r="AW1861" t="s">
        <v>1053</v>
      </c>
      <c r="AX1861" t="s">
        <v>2051</v>
      </c>
      <c r="BA1861" s="127">
        <v>34</v>
      </c>
      <c r="BB1861" s="130">
        <v>31</v>
      </c>
      <c r="BC1861" s="131">
        <f t="shared" si="727"/>
        <v>34031</v>
      </c>
      <c r="BE1861" s="7" t="s">
        <v>3271</v>
      </c>
    </row>
    <row r="1862" spans="1:57" hidden="1" outlineLevel="1" x14ac:dyDescent="0.2">
      <c r="A1862" t="s">
        <v>1358</v>
      </c>
      <c r="B1862" t="s">
        <v>2051</v>
      </c>
      <c r="C1862" s="1">
        <f t="shared" si="728"/>
        <v>164888</v>
      </c>
      <c r="D1862" s="7">
        <f>RANK(N1862,(N1862:P1862,Q1862:AL1862))</f>
        <v>2</v>
      </c>
      <c r="E1862" s="7">
        <f>RANK(O1862,(N1862:P1862,Q1862:AL1862))</f>
        <v>1</v>
      </c>
      <c r="F1862" s="7">
        <f>IF(P1862&gt;0,RANK(P1862,(N1862:P1862,Q1862:AL1862)),0)</f>
        <v>3</v>
      </c>
      <c r="G1862" s="1">
        <f t="shared" si="729"/>
        <v>1117</v>
      </c>
      <c r="H1862" s="2">
        <f t="shared" si="738"/>
        <v>6.7742952792198344E-3</v>
      </c>
      <c r="I1862" s="2"/>
      <c r="J1862" s="2">
        <f t="shared" si="730"/>
        <v>0.4247125321430304</v>
      </c>
      <c r="K1862" s="2">
        <f t="shared" si="731"/>
        <v>0.43148682742225025</v>
      </c>
      <c r="L1862" s="2">
        <f t="shared" si="732"/>
        <v>0.13035515016253457</v>
      </c>
      <c r="M1862" s="2">
        <f t="shared" si="733"/>
        <v>1.3445490272184779E-2</v>
      </c>
      <c r="N1862" s="1">
        <v>70030</v>
      </c>
      <c r="O1862" s="1">
        <v>71147</v>
      </c>
      <c r="P1862" s="1">
        <v>21494</v>
      </c>
      <c r="Q1862" s="1">
        <v>144</v>
      </c>
      <c r="R1862" s="1">
        <v>140</v>
      </c>
      <c r="S1862" s="1">
        <v>1487</v>
      </c>
      <c r="T1862" s="1">
        <v>25</v>
      </c>
      <c r="U1862" s="1">
        <v>42</v>
      </c>
      <c r="V1862" s="1">
        <v>16</v>
      </c>
      <c r="W1862" s="1">
        <v>41</v>
      </c>
      <c r="X1862" s="1">
        <v>109</v>
      </c>
      <c r="Z1862" s="1">
        <v>178</v>
      </c>
      <c r="AC1862" s="1">
        <v>35</v>
      </c>
      <c r="AN1862" s="7">
        <f>IF(Q1862&gt;0,RANK(Q1862,(N1862:P1862,Q1862:AL1862)),0)</f>
        <v>6</v>
      </c>
      <c r="AO1862" s="7">
        <f>IF(R1862&gt;0,RANK(R1862,(N1862:P1862,Q1862:AL1862)),0)</f>
        <v>7</v>
      </c>
      <c r="AP1862" s="7">
        <f>IF(S1862&gt;0,RANK(S1862,(N1862:P1862,Q1862:AL1862)),0)</f>
        <v>4</v>
      </c>
      <c r="AQ1862" s="7">
        <f>IF(T1862&gt;0,RANK(T1862,(N1862:P1862,Q1862:AL1862)),0)</f>
        <v>12</v>
      </c>
      <c r="AR1862" s="2">
        <f t="shared" si="734"/>
        <v>8.7332007180631699E-4</v>
      </c>
      <c r="AS1862" s="2">
        <f t="shared" si="735"/>
        <v>8.4906118092280822E-4</v>
      </c>
      <c r="AT1862" s="2">
        <f t="shared" si="736"/>
        <v>9.0182426859443995E-3</v>
      </c>
      <c r="AU1862" s="2">
        <f t="shared" si="737"/>
        <v>1.5161806802193003E-4</v>
      </c>
      <c r="AW1862" t="s">
        <v>1358</v>
      </c>
      <c r="AX1862" t="s">
        <v>2051</v>
      </c>
      <c r="BA1862" s="127">
        <v>34</v>
      </c>
      <c r="BB1862" s="130">
        <v>33</v>
      </c>
      <c r="BC1862" s="131">
        <f t="shared" si="727"/>
        <v>34033</v>
      </c>
      <c r="BE1862" s="7" t="s">
        <v>3271</v>
      </c>
    </row>
    <row r="1863" spans="1:57" hidden="1" outlineLevel="1" x14ac:dyDescent="0.2">
      <c r="A1863" t="s">
        <v>1557</v>
      </c>
      <c r="B1863" t="s">
        <v>2051</v>
      </c>
      <c r="C1863" s="1">
        <f t="shared" si="728"/>
        <v>27935</v>
      </c>
      <c r="D1863" s="7">
        <f>RANK(N1863,(N1863:P1863,Q1863:AL1863))</f>
        <v>2</v>
      </c>
      <c r="E1863" s="7">
        <f>RANK(O1863,(N1863:P1863,Q1863:AL1863))</f>
        <v>1</v>
      </c>
      <c r="F1863" s="7">
        <f>IF(P1863&gt;0,RANK(P1863,(N1863:P1863,Q1863:AL1863)),0)</f>
        <v>3</v>
      </c>
      <c r="G1863" s="1">
        <f t="shared" si="729"/>
        <v>301</v>
      </c>
      <c r="H1863" s="2">
        <f t="shared" si="738"/>
        <v>1.0775013424020046E-2</v>
      </c>
      <c r="I1863" s="2"/>
      <c r="J1863" s="2">
        <f t="shared" si="730"/>
        <v>0.3601933058886701</v>
      </c>
      <c r="K1863" s="2">
        <f t="shared" si="731"/>
        <v>0.3709683193126902</v>
      </c>
      <c r="L1863" s="2">
        <f t="shared" si="732"/>
        <v>0.26039019151601933</v>
      </c>
      <c r="M1863" s="2">
        <f t="shared" si="733"/>
        <v>8.448183282620314E-3</v>
      </c>
      <c r="N1863" s="1">
        <v>10062</v>
      </c>
      <c r="O1863" s="1">
        <v>10363</v>
      </c>
      <c r="P1863" s="1">
        <v>7274</v>
      </c>
      <c r="Q1863" s="1">
        <v>143</v>
      </c>
      <c r="R1863" s="1">
        <v>12</v>
      </c>
      <c r="S1863" s="1">
        <v>8</v>
      </c>
      <c r="T1863" s="1">
        <v>8</v>
      </c>
      <c r="U1863" s="1">
        <v>32</v>
      </c>
      <c r="V1863" s="1">
        <v>2</v>
      </c>
      <c r="W1863" s="1">
        <v>6</v>
      </c>
      <c r="X1863" s="1">
        <v>14</v>
      </c>
      <c r="Z1863" s="1">
        <v>3</v>
      </c>
      <c r="AC1863" s="1">
        <v>8</v>
      </c>
      <c r="AN1863" s="7">
        <f>IF(Q1863&gt;0,RANK(Q1863,(N1863:P1863,Q1863:AL1863)),0)</f>
        <v>4</v>
      </c>
      <c r="AO1863" s="7">
        <f>IF(R1863&gt;0,RANK(R1863,(N1863:P1863,Q1863:AL1863)),0)</f>
        <v>7</v>
      </c>
      <c r="AP1863" s="7">
        <f>IF(S1863&gt;0,RANK(S1863,(N1863:P1863,Q1863:AL1863)),0)</f>
        <v>8</v>
      </c>
      <c r="AQ1863" s="7">
        <f>IF(T1863&gt;0,RANK(T1863,(N1863:P1863,Q1863:AL1863)),0)</f>
        <v>8</v>
      </c>
      <c r="AR1863" s="2">
        <f t="shared" si="734"/>
        <v>5.1190263110792913E-3</v>
      </c>
      <c r="AS1863" s="2">
        <f t="shared" si="735"/>
        <v>4.2956864148917132E-4</v>
      </c>
      <c r="AT1863" s="2">
        <f t="shared" si="736"/>
        <v>2.8637909432611421E-4</v>
      </c>
      <c r="AU1863" s="2">
        <f t="shared" si="737"/>
        <v>2.8637909432611421E-4</v>
      </c>
      <c r="AW1863" t="s">
        <v>1557</v>
      </c>
      <c r="AX1863" t="s">
        <v>2051</v>
      </c>
      <c r="BA1863" s="127">
        <v>34</v>
      </c>
      <c r="BB1863" s="130">
        <v>35</v>
      </c>
      <c r="BC1863" s="131">
        <f t="shared" si="727"/>
        <v>34035</v>
      </c>
      <c r="BE1863" s="7" t="s">
        <v>3271</v>
      </c>
    </row>
    <row r="1864" spans="1:57" hidden="1" outlineLevel="1" x14ac:dyDescent="0.2">
      <c r="A1864" t="s">
        <v>748</v>
      </c>
      <c r="B1864" t="s">
        <v>2051</v>
      </c>
      <c r="C1864" s="1">
        <f t="shared" si="728"/>
        <v>120813</v>
      </c>
      <c r="D1864" s="7">
        <f>RANK(N1864,(N1864:P1864,Q1864:AL1864))</f>
        <v>2</v>
      </c>
      <c r="E1864" s="7">
        <f>RANK(O1864,(N1864:P1864,Q1864:AL1864))</f>
        <v>1</v>
      </c>
      <c r="F1864" s="7">
        <f>IF(P1864&gt;0,RANK(P1864,(N1864:P1864,Q1864:AL1864)),0)</f>
        <v>3</v>
      </c>
      <c r="G1864" s="1">
        <f t="shared" si="729"/>
        <v>13177</v>
      </c>
      <c r="H1864" s="2">
        <f t="shared" si="738"/>
        <v>0.10906938822808804</v>
      </c>
      <c r="I1864" s="2"/>
      <c r="J1864" s="2">
        <f t="shared" si="730"/>
        <v>0.35482108713466265</v>
      </c>
      <c r="K1864" s="2">
        <f t="shared" si="731"/>
        <v>0.46389047536275069</v>
      </c>
      <c r="L1864" s="2">
        <f t="shared" si="732"/>
        <v>0.17393823512370357</v>
      </c>
      <c r="M1864" s="2">
        <f t="shared" si="733"/>
        <v>7.3502023788830917E-3</v>
      </c>
      <c r="N1864" s="1">
        <v>42867</v>
      </c>
      <c r="O1864" s="1">
        <v>56044</v>
      </c>
      <c r="P1864" s="1">
        <v>21014</v>
      </c>
      <c r="Q1864" s="1">
        <v>185</v>
      </c>
      <c r="R1864" s="1">
        <v>241</v>
      </c>
      <c r="S1864" s="1">
        <v>61</v>
      </c>
      <c r="T1864" s="1">
        <v>218</v>
      </c>
      <c r="U1864" s="1">
        <v>60</v>
      </c>
      <c r="V1864" s="1">
        <v>30</v>
      </c>
      <c r="W1864" s="1">
        <v>37</v>
      </c>
      <c r="X1864" s="1">
        <v>18</v>
      </c>
      <c r="Z1864" s="1">
        <v>31</v>
      </c>
      <c r="AC1864" s="1">
        <v>7</v>
      </c>
      <c r="AN1864" s="7">
        <f>IF(Q1864&gt;0,RANK(Q1864,(N1864:P1864,Q1864:AL1864)),0)</f>
        <v>6</v>
      </c>
      <c r="AO1864" s="7">
        <f>IF(R1864&gt;0,RANK(R1864,(N1864:P1864,Q1864:AL1864)),0)</f>
        <v>4</v>
      </c>
      <c r="AP1864" s="7">
        <f>IF(S1864&gt;0,RANK(S1864,(N1864:P1864,Q1864:AL1864)),0)</f>
        <v>7</v>
      </c>
      <c r="AQ1864" s="7">
        <f>IF(T1864&gt;0,RANK(T1864,(N1864:P1864,Q1864:AL1864)),0)</f>
        <v>5</v>
      </c>
      <c r="AR1864" s="2">
        <f t="shared" si="734"/>
        <v>1.5312921622673056E-3</v>
      </c>
      <c r="AS1864" s="2">
        <f t="shared" si="735"/>
        <v>1.9948184384130847E-3</v>
      </c>
      <c r="AT1864" s="2">
        <f t="shared" si="736"/>
        <v>5.0491255080165217E-4</v>
      </c>
      <c r="AU1864" s="2">
        <f t="shared" si="737"/>
        <v>1.8044415749960683E-3</v>
      </c>
      <c r="AW1864" t="s">
        <v>748</v>
      </c>
      <c r="AX1864" t="s">
        <v>2051</v>
      </c>
      <c r="BA1864" s="127">
        <v>34</v>
      </c>
      <c r="BB1864" s="130">
        <v>37</v>
      </c>
      <c r="BC1864" s="131">
        <f t="shared" si="727"/>
        <v>34037</v>
      </c>
      <c r="BE1864" s="7" t="s">
        <v>3271</v>
      </c>
    </row>
    <row r="1865" spans="1:57" hidden="1" outlineLevel="1" x14ac:dyDescent="0.2">
      <c r="A1865" t="s">
        <v>994</v>
      </c>
      <c r="B1865" t="s">
        <v>2051</v>
      </c>
      <c r="C1865" s="1">
        <f t="shared" si="728"/>
        <v>57064</v>
      </c>
      <c r="D1865" s="7">
        <f>RANK(N1865,(N1865:P1865,Q1865:AL1865))</f>
        <v>2</v>
      </c>
      <c r="E1865" s="7">
        <f>RANK(O1865,(N1865:P1865,Q1865:AL1865))</f>
        <v>1</v>
      </c>
      <c r="F1865" s="7">
        <f>IF(P1865&gt;0,RANK(P1865,(N1865:P1865,Q1865:AL1865)),0)</f>
        <v>3</v>
      </c>
      <c r="G1865" s="1">
        <f t="shared" si="729"/>
        <v>14735</v>
      </c>
      <c r="H1865" s="2">
        <f t="shared" si="738"/>
        <v>0.25821884200196271</v>
      </c>
      <c r="I1865" s="2"/>
      <c r="J1865" s="2">
        <f t="shared" si="730"/>
        <v>0.25891980933688491</v>
      </c>
      <c r="K1865" s="2">
        <f t="shared" si="731"/>
        <v>0.51713865133884762</v>
      </c>
      <c r="L1865" s="2">
        <f t="shared" si="732"/>
        <v>0.21970068694798822</v>
      </c>
      <c r="M1865" s="2">
        <f t="shared" si="733"/>
        <v>4.2408523762791916E-3</v>
      </c>
      <c r="N1865" s="1">
        <v>14775</v>
      </c>
      <c r="O1865" s="1">
        <v>29510</v>
      </c>
      <c r="P1865" s="1">
        <v>12537</v>
      </c>
      <c r="Q1865" s="1">
        <v>97</v>
      </c>
      <c r="R1865" s="1">
        <v>42</v>
      </c>
      <c r="S1865" s="1">
        <v>15</v>
      </c>
      <c r="T1865" s="1">
        <v>4</v>
      </c>
      <c r="U1865" s="1">
        <v>42</v>
      </c>
      <c r="V1865" s="1">
        <v>6</v>
      </c>
      <c r="W1865" s="1">
        <v>7</v>
      </c>
      <c r="X1865" s="1">
        <v>9</v>
      </c>
      <c r="Z1865" s="1">
        <v>14</v>
      </c>
      <c r="AC1865" s="1">
        <v>6</v>
      </c>
      <c r="AN1865" s="7">
        <f>IF(Q1865&gt;0,RANK(Q1865,(N1865:P1865,Q1865:AL1865)),0)</f>
        <v>4</v>
      </c>
      <c r="AO1865" s="7">
        <f>IF(R1865&gt;0,RANK(R1865,(N1865:P1865,Q1865:AL1865)),0)</f>
        <v>5</v>
      </c>
      <c r="AP1865" s="7">
        <f>IF(S1865&gt;0,RANK(S1865,(N1865:P1865,Q1865:AL1865)),0)</f>
        <v>7</v>
      </c>
      <c r="AQ1865" s="7">
        <f>IF(T1865&gt;0,RANK(T1865,(N1865:P1865,Q1865:AL1865)),0)</f>
        <v>13</v>
      </c>
      <c r="AR1865" s="2">
        <f t="shared" si="734"/>
        <v>1.6998457871863172E-3</v>
      </c>
      <c r="AS1865" s="2">
        <f t="shared" si="735"/>
        <v>7.3601570166830226E-4</v>
      </c>
      <c r="AT1865" s="2">
        <f t="shared" si="736"/>
        <v>2.6286275059582225E-4</v>
      </c>
      <c r="AU1865" s="2">
        <f t="shared" si="737"/>
        <v>7.0096733492219261E-5</v>
      </c>
      <c r="AW1865" t="s">
        <v>994</v>
      </c>
      <c r="AX1865" t="s">
        <v>2051</v>
      </c>
      <c r="BA1865" s="127">
        <v>34</v>
      </c>
      <c r="BB1865" s="130">
        <v>39</v>
      </c>
      <c r="BC1865" s="131">
        <f t="shared" si="727"/>
        <v>34039</v>
      </c>
      <c r="BE1865" s="7" t="s">
        <v>3271</v>
      </c>
    </row>
    <row r="1866" spans="1:57" hidden="1" outlineLevel="1" x14ac:dyDescent="0.2">
      <c r="A1866" t="s">
        <v>845</v>
      </c>
      <c r="B1866" t="s">
        <v>2051</v>
      </c>
      <c r="C1866" s="1">
        <f t="shared" si="728"/>
        <v>210112</v>
      </c>
      <c r="D1866" s="7">
        <f>RANK(N1866,(N1866:P1866,Q1866:AL1866))</f>
        <v>1</v>
      </c>
      <c r="E1866" s="7">
        <f>RANK(O1866,(N1866:P1866,Q1866:AL1866))</f>
        <v>2</v>
      </c>
      <c r="F1866" s="7">
        <f>IF(P1866&gt;0,RANK(P1866,(N1866:P1866,Q1866:AL1866)),0)</f>
        <v>3</v>
      </c>
      <c r="G1866" s="1">
        <f t="shared" si="729"/>
        <v>8929</v>
      </c>
      <c r="H1866" s="2">
        <f t="shared" si="738"/>
        <v>4.2496382881510815E-2</v>
      </c>
      <c r="I1866" s="2"/>
      <c r="J1866" s="2">
        <f t="shared" si="730"/>
        <v>0.46009271245811756</v>
      </c>
      <c r="K1866" s="2">
        <f t="shared" si="731"/>
        <v>0.41759632957660675</v>
      </c>
      <c r="L1866" s="2">
        <f t="shared" si="732"/>
        <v>0.11418196009747182</v>
      </c>
      <c r="M1866" s="2">
        <f t="shared" si="733"/>
        <v>8.1289978678038693E-3</v>
      </c>
      <c r="N1866" s="1">
        <v>96671</v>
      </c>
      <c r="O1866" s="1">
        <v>87742</v>
      </c>
      <c r="P1866" s="1">
        <v>23991</v>
      </c>
      <c r="Q1866" s="1">
        <v>246</v>
      </c>
      <c r="R1866" s="1">
        <v>81</v>
      </c>
      <c r="S1866" s="1">
        <v>199</v>
      </c>
      <c r="T1866" s="1">
        <v>578</v>
      </c>
      <c r="U1866" s="1">
        <v>70</v>
      </c>
      <c r="V1866" s="1">
        <v>277</v>
      </c>
      <c r="W1866" s="1">
        <v>67</v>
      </c>
      <c r="X1866" s="1">
        <v>36</v>
      </c>
      <c r="Z1866" s="1">
        <v>103</v>
      </c>
      <c r="AC1866" s="1">
        <v>51</v>
      </c>
      <c r="AN1866" s="7">
        <f>IF(Q1866&gt;0,RANK(Q1866,(N1866:P1866,Q1866:AL1866)),0)</f>
        <v>6</v>
      </c>
      <c r="AO1866" s="7">
        <f>IF(R1866&gt;0,RANK(R1866,(N1866:P1866,Q1866:AL1866)),0)</f>
        <v>9</v>
      </c>
      <c r="AP1866" s="7">
        <f>IF(S1866&gt;0,RANK(S1866,(N1866:P1866,Q1866:AL1866)),0)</f>
        <v>7</v>
      </c>
      <c r="AQ1866" s="7">
        <f>IF(T1866&gt;0,RANK(T1866,(N1866:P1866,Q1866:AL1866)),0)</f>
        <v>4</v>
      </c>
      <c r="AR1866" s="2">
        <f t="shared" si="734"/>
        <v>1.1708041425525435E-3</v>
      </c>
      <c r="AS1866" s="2">
        <f t="shared" si="735"/>
        <v>3.8550868108437402E-4</v>
      </c>
      <c r="AT1866" s="2">
        <f t="shared" si="736"/>
        <v>9.4711392019494365E-4</v>
      </c>
      <c r="AU1866" s="2">
        <f t="shared" si="737"/>
        <v>2.750913798355163E-3</v>
      </c>
      <c r="AW1866" t="s">
        <v>845</v>
      </c>
      <c r="AX1866" t="s">
        <v>2051</v>
      </c>
      <c r="BA1866" s="127">
        <v>34</v>
      </c>
      <c r="BB1866" s="130">
        <v>41</v>
      </c>
      <c r="BC1866" s="131">
        <f t="shared" si="727"/>
        <v>34041</v>
      </c>
      <c r="BE1866" s="7" t="s">
        <v>3271</v>
      </c>
    </row>
    <row r="1867" spans="1:57" hidden="1" outlineLevel="1" x14ac:dyDescent="0.2">
      <c r="A1867" t="s">
        <v>821</v>
      </c>
      <c r="B1867" t="s">
        <v>2051</v>
      </c>
      <c r="C1867" s="1">
        <f t="shared" si="728"/>
        <v>41502</v>
      </c>
      <c r="D1867" s="7">
        <f>RANK(N1867,(N1867:P1867,Q1867:AL1867))</f>
        <v>2</v>
      </c>
      <c r="E1867" s="7">
        <f>RANK(O1867,(N1867:P1867,Q1867:AL1867))</f>
        <v>1</v>
      </c>
      <c r="F1867" s="7">
        <f>IF(P1867&gt;0,RANK(P1867,(N1867:P1867,Q1867:AL1867)),0)</f>
        <v>3</v>
      </c>
      <c r="G1867" s="1">
        <f t="shared" si="729"/>
        <v>5466</v>
      </c>
      <c r="H1867" s="2">
        <f t="shared" si="738"/>
        <v>0.13170449616885932</v>
      </c>
      <c r="I1867" s="2"/>
      <c r="J1867" s="2">
        <f t="shared" si="730"/>
        <v>0.31328610669365331</v>
      </c>
      <c r="K1867" s="2">
        <f t="shared" si="731"/>
        <v>0.44499060286251263</v>
      </c>
      <c r="L1867" s="2">
        <f t="shared" si="732"/>
        <v>0.23772348320562864</v>
      </c>
      <c r="M1867" s="2">
        <f t="shared" si="733"/>
        <v>3.9998072382054217E-3</v>
      </c>
      <c r="N1867" s="1">
        <v>13002</v>
      </c>
      <c r="O1867" s="1">
        <v>18468</v>
      </c>
      <c r="P1867" s="1">
        <v>9866</v>
      </c>
      <c r="Q1867" s="1">
        <v>87</v>
      </c>
      <c r="R1867" s="1">
        <v>10</v>
      </c>
      <c r="S1867" s="1">
        <v>13</v>
      </c>
      <c r="T1867" s="1">
        <v>12</v>
      </c>
      <c r="U1867" s="1">
        <v>17</v>
      </c>
      <c r="V1867" s="1">
        <v>1</v>
      </c>
      <c r="W1867" s="1">
        <v>9</v>
      </c>
      <c r="X1867" s="1">
        <v>2</v>
      </c>
      <c r="Z1867" s="1">
        <v>4</v>
      </c>
      <c r="AC1867" s="1">
        <v>11</v>
      </c>
      <c r="AN1867" s="7">
        <f>IF(Q1867&gt;0,RANK(Q1867,(N1867:P1867,Q1867:AL1867)),0)</f>
        <v>4</v>
      </c>
      <c r="AO1867" s="7">
        <f>IF(R1867&gt;0,RANK(R1867,(N1867:P1867,Q1867:AL1867)),0)</f>
        <v>9</v>
      </c>
      <c r="AP1867" s="7">
        <f>IF(S1867&gt;0,RANK(S1867,(N1867:P1867,Q1867:AL1867)),0)</f>
        <v>6</v>
      </c>
      <c r="AQ1867" s="7">
        <f>IF(T1867&gt;0,RANK(T1867,(N1867:P1867,Q1867:AL1867)),0)</f>
        <v>7</v>
      </c>
      <c r="AR1867" s="2">
        <f t="shared" si="734"/>
        <v>2.0962845164088479E-3</v>
      </c>
      <c r="AS1867" s="2">
        <f t="shared" si="735"/>
        <v>2.4095224326538481E-4</v>
      </c>
      <c r="AT1867" s="2">
        <f t="shared" si="736"/>
        <v>3.1323791624500024E-4</v>
      </c>
      <c r="AU1867" s="2">
        <f t="shared" si="737"/>
        <v>2.8914269191846175E-4</v>
      </c>
      <c r="AW1867" t="s">
        <v>821</v>
      </c>
      <c r="AX1867" t="s">
        <v>2051</v>
      </c>
      <c r="BA1867" s="127">
        <v>34</v>
      </c>
      <c r="BB1867" s="130"/>
      <c r="BC1867" s="127">
        <v>34</v>
      </c>
      <c r="BE1867" s="7" t="s">
        <v>2095</v>
      </c>
    </row>
    <row r="1868" spans="1:57" collapsed="1" x14ac:dyDescent="0.2">
      <c r="A1868" t="s">
        <v>180</v>
      </c>
      <c r="B1868" t="s">
        <v>566</v>
      </c>
      <c r="C1868" s="1">
        <f t="shared" si="728"/>
        <v>3343594</v>
      </c>
      <c r="D1868" s="7">
        <f>RANK(N1868,(N1868:P1868,Q1868:AL1868))</f>
        <v>1</v>
      </c>
      <c r="E1868" s="7">
        <f>RANK(O1868,(N1868:P1868,Q1868:AL1868))</f>
        <v>2</v>
      </c>
      <c r="F1868" s="7">
        <f>IF(P1868&gt;0,RANK(P1868,(N1868:P1868,Q1868:AL1868)),0)</f>
        <v>3</v>
      </c>
      <c r="G1868" s="1">
        <f t="shared" si="729"/>
        <v>79341</v>
      </c>
      <c r="H1868" s="2">
        <f t="shared" si="738"/>
        <v>2.3729256602326717E-2</v>
      </c>
      <c r="I1868" s="2"/>
      <c r="J1868" s="2">
        <f t="shared" si="730"/>
        <v>0.42953959123027496</v>
      </c>
      <c r="K1868" s="2">
        <f t="shared" si="731"/>
        <v>0.40581033462794824</v>
      </c>
      <c r="L1868" s="2">
        <f t="shared" si="732"/>
        <v>0.1560682905879123</v>
      </c>
      <c r="M1868" s="2">
        <f t="shared" si="733"/>
        <v>8.5817835538644915E-3</v>
      </c>
      <c r="N1868" s="1">
        <f t="shared" ref="N1868:U1868" si="739">SUM(N1847:N1867)</f>
        <v>1436206</v>
      </c>
      <c r="O1868" s="1">
        <f t="shared" si="739"/>
        <v>1356865</v>
      </c>
      <c r="P1868" s="1">
        <f t="shared" si="739"/>
        <v>521829</v>
      </c>
      <c r="Q1868" s="1">
        <f t="shared" si="739"/>
        <v>6822</v>
      </c>
      <c r="R1868" s="1">
        <f t="shared" si="739"/>
        <v>1867</v>
      </c>
      <c r="S1868" s="1">
        <f t="shared" si="739"/>
        <v>3513</v>
      </c>
      <c r="T1868" s="1">
        <f t="shared" si="739"/>
        <v>2670</v>
      </c>
      <c r="U1868" s="1">
        <f t="shared" si="739"/>
        <v>1353</v>
      </c>
      <c r="V1868" s="1">
        <f>SUM(V1847:V1867)</f>
        <v>1996</v>
      </c>
      <c r="W1868" s="1">
        <f>SUM(W1847:W1867)</f>
        <v>2095</v>
      </c>
      <c r="X1868" s="1">
        <f>SUM(X1847:X1867)</f>
        <v>2011</v>
      </c>
      <c r="Z1868" s="1">
        <f>SUM(Z1847:Z1867)</f>
        <v>4749</v>
      </c>
      <c r="AC1868" s="1">
        <f>SUM(AC1847:AC1867)</f>
        <v>1618</v>
      </c>
      <c r="AN1868" s="7">
        <f>IF(Q1868&gt;0,RANK(Q1868,(N1868:P1868,Q1868:AL1868)),0)</f>
        <v>4</v>
      </c>
      <c r="AO1868" s="7">
        <f>IF(R1868&gt;0,RANK(R1868,(N1868:P1868,Q1868:AL1868)),0)</f>
        <v>11</v>
      </c>
      <c r="AP1868" s="7">
        <f>IF(S1868&gt;0,RANK(S1868,(N1868:P1868,Q1868:AL1868)),0)</f>
        <v>6</v>
      </c>
      <c r="AQ1868" s="7">
        <f>IF(T1868&gt;0,RANK(T1868,(N1868:P1868,Q1868:AL1868)),0)</f>
        <v>7</v>
      </c>
      <c r="AR1868" s="2">
        <f t="shared" si="734"/>
        <v>2.0403194885503444E-3</v>
      </c>
      <c r="AS1868" s="2">
        <f t="shared" si="735"/>
        <v>5.5838119101780893E-4</v>
      </c>
      <c r="AT1868" s="2">
        <f t="shared" si="736"/>
        <v>1.0506658404100498E-3</v>
      </c>
      <c r="AU1868" s="2">
        <f t="shared" si="737"/>
        <v>7.9854192823650236E-4</v>
      </c>
      <c r="AW1868" t="s">
        <v>180</v>
      </c>
      <c r="AX1868" t="s">
        <v>566</v>
      </c>
      <c r="BA1868" s="127"/>
      <c r="BB1868" s="130"/>
    </row>
    <row r="1869" spans="1:57" x14ac:dyDescent="0.2">
      <c r="C1869" s="1"/>
      <c r="E1869" s="7"/>
      <c r="F1869" s="7"/>
      <c r="I1869" s="2"/>
      <c r="AN1869" s="7"/>
      <c r="AO1869" s="7"/>
      <c r="AP1869" s="7"/>
      <c r="AQ1869" s="7"/>
      <c r="BA1869" s="127">
        <v>35</v>
      </c>
      <c r="BB1869" s="130">
        <v>1</v>
      </c>
      <c r="BC1869" s="131">
        <f t="shared" ref="BC1869:BC1901" si="740">BA1869*1000+BB1869</f>
        <v>35001</v>
      </c>
      <c r="BE1869" s="7" t="s">
        <v>3271</v>
      </c>
    </row>
    <row r="1870" spans="1:57" hidden="1" outlineLevel="1" x14ac:dyDescent="0.2">
      <c r="A1870" t="s">
        <v>202</v>
      </c>
      <c r="B1870" t="s">
        <v>1033</v>
      </c>
      <c r="C1870" s="1">
        <f t="shared" ref="C1870:C1903" si="741">SUM(N1870:AL1870)</f>
        <v>200698</v>
      </c>
      <c r="D1870" s="7">
        <f>RANK(N1870,(N1870:P1870,Q1870:AL1870))</f>
        <v>1</v>
      </c>
      <c r="E1870" s="7">
        <f>RANK(O1870,(N1870:P1870,Q1870:AL1870))</f>
        <v>2</v>
      </c>
      <c r="F1870" s="7">
        <f>IF(P1870&gt;0,RANK(P1870,(N1870:P1870,Q1870:AL1870)),0)</f>
        <v>3</v>
      </c>
      <c r="G1870" s="1">
        <f t="shared" ref="G1870:G1903" si="742">MAX(N1870:P1870)-LARGE(N1870:P1870,2)</f>
        <v>13559</v>
      </c>
      <c r="H1870" s="2">
        <f t="shared" si="738"/>
        <v>6.7559218328035159E-2</v>
      </c>
      <c r="I1870" s="2"/>
      <c r="J1870" s="2">
        <f t="shared" ref="J1870:J1903" si="743">IF($C1870=0,"-",N1870/$C1870)</f>
        <v>0.45273495500702549</v>
      </c>
      <c r="K1870" s="2">
        <f t="shared" ref="K1870:K1903" si="744">IF($C1870=0,"-",O1870/$C1870)</f>
        <v>0.3851757366789903</v>
      </c>
      <c r="L1870" s="2">
        <f t="shared" ref="L1870:L1903" si="745">IF($C1870=0,"-",P1870/$C1870)</f>
        <v>0.15566174052556578</v>
      </c>
      <c r="M1870" s="2">
        <f t="shared" ref="M1870:M1903" si="746">IF(C1870=0,"-",(1-J1870-K1870-L1870))</f>
        <v>6.4275677884184923E-3</v>
      </c>
      <c r="N1870" s="1">
        <v>90863</v>
      </c>
      <c r="O1870" s="1">
        <v>77304</v>
      </c>
      <c r="P1870" s="1">
        <v>31241</v>
      </c>
      <c r="Q1870" s="1">
        <v>639</v>
      </c>
      <c r="S1870" s="1">
        <v>103</v>
      </c>
      <c r="T1870" s="1">
        <v>196</v>
      </c>
      <c r="U1870" s="1">
        <v>210</v>
      </c>
      <c r="X1870" s="1">
        <v>54</v>
      </c>
      <c r="AG1870" s="1">
        <v>40</v>
      </c>
      <c r="AL1870" s="1">
        <v>48</v>
      </c>
      <c r="AN1870" s="7">
        <f>IF(Q1870&gt;0,RANK(Q1870,(N1870:P1870,Q1870:AL1870)),0)</f>
        <v>4</v>
      </c>
      <c r="AO1870" s="7">
        <f>IF(R1870&gt;0,RANK(R1870,(N1870:P1870,Q1870:AL1870)),0)</f>
        <v>0</v>
      </c>
      <c r="AP1870" s="7">
        <f>IF(S1870&gt;0,RANK(S1870,(N1870:P1870,Q1870:AL1870)),0)</f>
        <v>7</v>
      </c>
      <c r="AQ1870" s="7">
        <f>IF(T1870&gt;0,RANK(T1870,(N1870:P1870,Q1870:AL1870)),0)</f>
        <v>6</v>
      </c>
      <c r="AR1870" s="2">
        <f t="shared" ref="AR1870:AR1903" si="747">IF($C1870=0,"-",Q1870/$C1870)</f>
        <v>3.1838882300770309E-3</v>
      </c>
      <c r="AS1870" s="2">
        <f t="shared" ref="AS1870:AS1903" si="748">IF($C1870=0,"-",R1870/$C1870)</f>
        <v>0</v>
      </c>
      <c r="AT1870" s="2">
        <f t="shared" ref="AT1870:AT1903" si="749">IF($C1870=0,"-",S1870/$C1870)</f>
        <v>5.1320890093573424E-4</v>
      </c>
      <c r="AU1870" s="2">
        <f t="shared" ref="AU1870:AU1903" si="750">IF($C1870=0,"-",T1870/$C1870)</f>
        <v>9.7659169498450415E-4</v>
      </c>
      <c r="AW1870" t="s">
        <v>202</v>
      </c>
      <c r="AX1870" t="s">
        <v>1033</v>
      </c>
      <c r="BA1870" s="127">
        <v>35</v>
      </c>
      <c r="BB1870" s="130">
        <v>3</v>
      </c>
      <c r="BC1870" s="131">
        <f t="shared" si="740"/>
        <v>35003</v>
      </c>
      <c r="BE1870" s="7" t="s">
        <v>3271</v>
      </c>
    </row>
    <row r="1871" spans="1:57" hidden="1" outlineLevel="1" x14ac:dyDescent="0.2">
      <c r="A1871" t="s">
        <v>1174</v>
      </c>
      <c r="B1871" t="s">
        <v>1033</v>
      </c>
      <c r="C1871" s="1">
        <f t="shared" si="741"/>
        <v>1553</v>
      </c>
      <c r="D1871" s="7">
        <f>RANK(N1871,(N1871:P1871,Q1871:AL1871))</f>
        <v>2</v>
      </c>
      <c r="E1871" s="7">
        <f>RANK(O1871,(N1871:P1871,Q1871:AL1871))</f>
        <v>1</v>
      </c>
      <c r="F1871" s="7">
        <f>IF(P1871&gt;0,RANK(P1871,(N1871:P1871,Q1871:AL1871)),0)</f>
        <v>3</v>
      </c>
      <c r="G1871" s="1">
        <f t="shared" si="742"/>
        <v>306</v>
      </c>
      <c r="H1871" s="2">
        <f t="shared" si="738"/>
        <v>0.19703799098518995</v>
      </c>
      <c r="I1871" s="2"/>
      <c r="J1871" s="2">
        <f t="shared" si="743"/>
        <v>0.29942047649710241</v>
      </c>
      <c r="K1871" s="2">
        <f t="shared" si="744"/>
        <v>0.49645846748229233</v>
      </c>
      <c r="L1871" s="2">
        <f t="shared" si="745"/>
        <v>0.18609143593045718</v>
      </c>
      <c r="M1871" s="2">
        <f t="shared" si="746"/>
        <v>1.8029620090148024E-2</v>
      </c>
      <c r="N1871" s="1">
        <v>465</v>
      </c>
      <c r="O1871" s="1">
        <v>771</v>
      </c>
      <c r="P1871" s="1">
        <v>289</v>
      </c>
      <c r="Q1871" s="1">
        <v>19</v>
      </c>
      <c r="S1871" s="1">
        <v>1</v>
      </c>
      <c r="T1871" s="1">
        <v>4</v>
      </c>
      <c r="U1871" s="1">
        <v>1</v>
      </c>
      <c r="X1871" s="1">
        <v>1</v>
      </c>
      <c r="AL1871" s="1">
        <v>2</v>
      </c>
      <c r="AN1871" s="7">
        <f>IF(Q1871&gt;0,RANK(Q1871,(N1871:P1871,Q1871:AL1871)),0)</f>
        <v>4</v>
      </c>
      <c r="AO1871" s="7">
        <f>IF(R1871&gt;0,RANK(R1871,(N1871:P1871,Q1871:AL1871)),0)</f>
        <v>0</v>
      </c>
      <c r="AP1871" s="7">
        <f>IF(S1871&gt;0,RANK(S1871,(N1871:P1871,Q1871:AL1871)),0)</f>
        <v>7</v>
      </c>
      <c r="AQ1871" s="7">
        <f>IF(T1871&gt;0,RANK(T1871,(N1871:P1871,Q1871:AL1871)),0)</f>
        <v>5</v>
      </c>
      <c r="AR1871" s="2">
        <f t="shared" si="747"/>
        <v>1.2234385061171926E-2</v>
      </c>
      <c r="AS1871" s="2">
        <f t="shared" si="748"/>
        <v>0</v>
      </c>
      <c r="AT1871" s="2">
        <f t="shared" si="749"/>
        <v>6.43915003219575E-4</v>
      </c>
      <c r="AU1871" s="2">
        <f t="shared" si="750"/>
        <v>2.5756600128783E-3</v>
      </c>
      <c r="AW1871" t="s">
        <v>1174</v>
      </c>
      <c r="AX1871" t="s">
        <v>1033</v>
      </c>
      <c r="AY1871">
        <v>2</v>
      </c>
      <c r="BA1871" s="127">
        <v>35</v>
      </c>
      <c r="BB1871" s="130">
        <v>5</v>
      </c>
      <c r="BC1871" s="131">
        <f t="shared" si="740"/>
        <v>35005</v>
      </c>
      <c r="BE1871" s="7" t="s">
        <v>3271</v>
      </c>
    </row>
    <row r="1872" spans="1:57" hidden="1" outlineLevel="1" x14ac:dyDescent="0.2">
      <c r="A1872" t="s">
        <v>1447</v>
      </c>
      <c r="B1872" t="s">
        <v>1033</v>
      </c>
      <c r="C1872" s="1">
        <f t="shared" si="741"/>
        <v>18898</v>
      </c>
      <c r="D1872" s="7">
        <f>RANK(N1872,(N1872:P1872,Q1872:AL1872))</f>
        <v>2</v>
      </c>
      <c r="E1872" s="7">
        <f>RANK(O1872,(N1872:P1872,Q1872:AL1872))</f>
        <v>1</v>
      </c>
      <c r="F1872" s="7">
        <f>IF(P1872&gt;0,RANK(P1872,(N1872:P1872,Q1872:AL1872)),0)</f>
        <v>3</v>
      </c>
      <c r="G1872" s="1">
        <f t="shared" si="742"/>
        <v>2512</v>
      </c>
      <c r="H1872" s="2">
        <f t="shared" si="738"/>
        <v>0.13292411895438672</v>
      </c>
      <c r="I1872" s="2"/>
      <c r="J1872" s="2">
        <f t="shared" si="743"/>
        <v>0.33654354958196636</v>
      </c>
      <c r="K1872" s="2">
        <f t="shared" si="744"/>
        <v>0.46946766853635308</v>
      </c>
      <c r="L1872" s="2">
        <f t="shared" si="745"/>
        <v>0.18996719229548101</v>
      </c>
      <c r="M1872" s="2">
        <f t="shared" si="746"/>
        <v>4.0215895861994977E-3</v>
      </c>
      <c r="N1872" s="1">
        <v>6360</v>
      </c>
      <c r="O1872" s="1">
        <v>8872</v>
      </c>
      <c r="P1872" s="1">
        <v>3590</v>
      </c>
      <c r="Q1872" s="1">
        <v>28</v>
      </c>
      <c r="S1872" s="1">
        <v>6</v>
      </c>
      <c r="T1872" s="1">
        <v>13</v>
      </c>
      <c r="U1872" s="1">
        <v>12</v>
      </c>
      <c r="X1872" s="1">
        <v>7</v>
      </c>
      <c r="AG1872" s="1">
        <v>5</v>
      </c>
      <c r="AL1872" s="1">
        <v>5</v>
      </c>
      <c r="AN1872" s="7">
        <f>IF(Q1872&gt;0,RANK(Q1872,(N1872:P1872,Q1872:AL1872)),0)</f>
        <v>4</v>
      </c>
      <c r="AO1872" s="7">
        <f>IF(R1872&gt;0,RANK(R1872,(N1872:P1872,Q1872:AL1872)),0)</f>
        <v>0</v>
      </c>
      <c r="AP1872" s="7">
        <f>IF(S1872&gt;0,RANK(S1872,(N1872:P1872,Q1872:AL1872)),0)</f>
        <v>8</v>
      </c>
      <c r="AQ1872" s="7">
        <f>IF(T1872&gt;0,RANK(T1872,(N1872:P1872,Q1872:AL1872)),0)</f>
        <v>5</v>
      </c>
      <c r="AR1872" s="2">
        <f t="shared" si="747"/>
        <v>1.4816382685998517E-3</v>
      </c>
      <c r="AS1872" s="2">
        <f t="shared" si="748"/>
        <v>0</v>
      </c>
      <c r="AT1872" s="2">
        <f t="shared" si="749"/>
        <v>3.1749391469996824E-4</v>
      </c>
      <c r="AU1872" s="2">
        <f t="shared" si="750"/>
        <v>6.8790348184993117E-4</v>
      </c>
      <c r="AW1872" t="s">
        <v>1447</v>
      </c>
      <c r="AX1872" t="s">
        <v>1033</v>
      </c>
      <c r="AY1872">
        <v>2</v>
      </c>
      <c r="BA1872" s="127">
        <v>35</v>
      </c>
      <c r="BB1872" s="130">
        <v>6</v>
      </c>
      <c r="BC1872" s="131">
        <f t="shared" si="740"/>
        <v>35006</v>
      </c>
      <c r="BE1872" s="7" t="s">
        <v>3271</v>
      </c>
    </row>
    <row r="1873" spans="1:57" hidden="1" outlineLevel="1" x14ac:dyDescent="0.2">
      <c r="A1873" t="s">
        <v>2767</v>
      </c>
      <c r="B1873" t="s">
        <v>1033</v>
      </c>
      <c r="C1873" s="1">
        <f t="shared" si="741"/>
        <v>6284</v>
      </c>
      <c r="D1873" s="7">
        <f>RANK(N1873,(N1873:P1873,Q1873:AL1873))</f>
        <v>1</v>
      </c>
      <c r="E1873" s="7">
        <f>RANK(O1873,(N1873:P1873,Q1873:AL1873))</f>
        <v>2</v>
      </c>
      <c r="F1873" s="7">
        <f>IF(P1873&gt;0,RANK(P1873,(N1873:P1873,Q1873:AL1873)),0)</f>
        <v>3</v>
      </c>
      <c r="G1873" s="1">
        <f t="shared" si="742"/>
        <v>1283</v>
      </c>
      <c r="H1873" s="2">
        <f t="shared" si="738"/>
        <v>0.20416931890515594</v>
      </c>
      <c r="I1873" s="2"/>
      <c r="J1873" s="2">
        <f t="shared" si="743"/>
        <v>0.53055378739656267</v>
      </c>
      <c r="K1873" s="2">
        <f t="shared" si="744"/>
        <v>0.32638446849140673</v>
      </c>
      <c r="L1873" s="2">
        <f t="shared" si="745"/>
        <v>0.1347867600254615</v>
      </c>
      <c r="M1873" s="2">
        <f t="shared" si="746"/>
        <v>8.2749840865690982E-3</v>
      </c>
      <c r="N1873" s="1">
        <v>3334</v>
      </c>
      <c r="O1873" s="1">
        <v>2051</v>
      </c>
      <c r="P1873" s="1">
        <v>847</v>
      </c>
      <c r="Q1873" s="1">
        <v>11</v>
      </c>
      <c r="S1873" s="1">
        <v>15</v>
      </c>
      <c r="T1873" s="1">
        <v>13</v>
      </c>
      <c r="U1873" s="1">
        <v>6</v>
      </c>
      <c r="X1873" s="1">
        <v>4</v>
      </c>
      <c r="AG1873" s="1">
        <v>2</v>
      </c>
      <c r="AL1873" s="1">
        <v>1</v>
      </c>
      <c r="AN1873" s="7">
        <f>IF(Q1873&gt;0,RANK(Q1873,(N1873:P1873,Q1873:AL1873)),0)</f>
        <v>6</v>
      </c>
      <c r="AO1873" s="7">
        <f>IF(R1873&gt;0,RANK(R1873,(N1873:P1873,Q1873:AL1873)),0)</f>
        <v>0</v>
      </c>
      <c r="AP1873" s="7">
        <f>IF(S1873&gt;0,RANK(S1873,(N1873:P1873,Q1873:AL1873)),0)</f>
        <v>4</v>
      </c>
      <c r="AQ1873" s="7">
        <f>IF(T1873&gt;0,RANK(T1873,(N1873:P1873,Q1873:AL1873)),0)</f>
        <v>5</v>
      </c>
      <c r="AR1873" s="2">
        <f t="shared" si="747"/>
        <v>1.7504774029280714E-3</v>
      </c>
      <c r="AS1873" s="2">
        <f t="shared" si="748"/>
        <v>0</v>
      </c>
      <c r="AT1873" s="2">
        <f t="shared" si="749"/>
        <v>2.3870146403564608E-3</v>
      </c>
      <c r="AU1873" s="2">
        <f t="shared" si="750"/>
        <v>2.0687460216422659E-3</v>
      </c>
      <c r="AW1873" t="s">
        <v>2767</v>
      </c>
      <c r="AX1873" t="s">
        <v>1033</v>
      </c>
      <c r="BA1873" s="127">
        <v>35</v>
      </c>
      <c r="BB1873" s="130">
        <v>7</v>
      </c>
      <c r="BC1873" s="131">
        <f t="shared" si="740"/>
        <v>35007</v>
      </c>
      <c r="BE1873" s="7" t="s">
        <v>3271</v>
      </c>
    </row>
    <row r="1874" spans="1:57" hidden="1" outlineLevel="1" x14ac:dyDescent="0.2">
      <c r="A1874" t="s">
        <v>1925</v>
      </c>
      <c r="B1874" t="s">
        <v>1033</v>
      </c>
      <c r="C1874" s="1">
        <f t="shared" si="741"/>
        <v>5228</v>
      </c>
      <c r="D1874" s="7">
        <f>RANK(N1874,(N1874:P1874,Q1874:AL1874))</f>
        <v>1</v>
      </c>
      <c r="E1874" s="7">
        <f>RANK(O1874,(N1874:P1874,Q1874:AL1874))</f>
        <v>2</v>
      </c>
      <c r="F1874" s="7">
        <f>IF(P1874&gt;0,RANK(P1874,(N1874:P1874,Q1874:AL1874)),0)</f>
        <v>3</v>
      </c>
      <c r="G1874" s="1">
        <f t="shared" si="742"/>
        <v>877</v>
      </c>
      <c r="H1874" s="2">
        <f t="shared" si="738"/>
        <v>0.16775057383320582</v>
      </c>
      <c r="I1874" s="2"/>
      <c r="J1874" s="2">
        <f t="shared" si="743"/>
        <v>0.49866105585309872</v>
      </c>
      <c r="K1874" s="2">
        <f t="shared" si="744"/>
        <v>0.33091048201989287</v>
      </c>
      <c r="L1874" s="2">
        <f t="shared" si="745"/>
        <v>0.16660290742157613</v>
      </c>
      <c r="M1874" s="2">
        <f t="shared" si="746"/>
        <v>3.8255547054322769E-3</v>
      </c>
      <c r="N1874" s="1">
        <v>2607</v>
      </c>
      <c r="O1874" s="1">
        <v>1730</v>
      </c>
      <c r="P1874" s="1">
        <v>871</v>
      </c>
      <c r="Q1874" s="1">
        <v>10</v>
      </c>
      <c r="T1874" s="1">
        <v>2</v>
      </c>
      <c r="U1874" s="1">
        <v>3</v>
      </c>
      <c r="X1874" s="1">
        <v>1</v>
      </c>
      <c r="AG1874" s="1">
        <v>1</v>
      </c>
      <c r="AL1874" s="1">
        <v>3</v>
      </c>
      <c r="AN1874" s="7">
        <f>IF(Q1874&gt;0,RANK(Q1874,(N1874:P1874,Q1874:AL1874)),0)</f>
        <v>4</v>
      </c>
      <c r="AO1874" s="7">
        <f>IF(R1874&gt;0,RANK(R1874,(N1874:P1874,Q1874:AL1874)),0)</f>
        <v>0</v>
      </c>
      <c r="AP1874" s="7">
        <f>IF(S1874&gt;0,RANK(S1874,(N1874:P1874,Q1874:AL1874)),0)</f>
        <v>0</v>
      </c>
      <c r="AQ1874" s="7">
        <f>IF(T1874&gt;0,RANK(T1874,(N1874:P1874,Q1874:AL1874)),0)</f>
        <v>7</v>
      </c>
      <c r="AR1874" s="2">
        <f t="shared" si="747"/>
        <v>1.9127773527161439E-3</v>
      </c>
      <c r="AS1874" s="2">
        <f t="shared" si="748"/>
        <v>0</v>
      </c>
      <c r="AT1874" s="2">
        <f t="shared" si="749"/>
        <v>0</v>
      </c>
      <c r="AU1874" s="2">
        <f t="shared" si="750"/>
        <v>3.8255547054322876E-4</v>
      </c>
      <c r="AW1874" t="s">
        <v>1925</v>
      </c>
      <c r="AX1874" t="s">
        <v>1033</v>
      </c>
      <c r="AY1874">
        <v>3</v>
      </c>
      <c r="BA1874" s="127">
        <v>35</v>
      </c>
      <c r="BB1874" s="130">
        <v>9</v>
      </c>
      <c r="BC1874" s="131">
        <f t="shared" si="740"/>
        <v>35009</v>
      </c>
      <c r="BE1874" s="7" t="s">
        <v>3271</v>
      </c>
    </row>
    <row r="1875" spans="1:57" hidden="1" outlineLevel="1" x14ac:dyDescent="0.2">
      <c r="A1875" t="s">
        <v>302</v>
      </c>
      <c r="B1875" t="s">
        <v>1033</v>
      </c>
      <c r="C1875" s="1">
        <f t="shared" si="741"/>
        <v>12633</v>
      </c>
      <c r="D1875" s="7">
        <f>RANK(N1875,(N1875:P1875,Q1875:AL1875))</f>
        <v>2</v>
      </c>
      <c r="E1875" s="7">
        <f>RANK(O1875,(N1875:P1875,Q1875:AL1875))</f>
        <v>1</v>
      </c>
      <c r="F1875" s="7">
        <f>IF(P1875&gt;0,RANK(P1875,(N1875:P1875,Q1875:AL1875)),0)</f>
        <v>3</v>
      </c>
      <c r="G1875" s="1">
        <f t="shared" si="742"/>
        <v>3132</v>
      </c>
      <c r="H1875" s="2">
        <f t="shared" si="738"/>
        <v>0.24792210876276419</v>
      </c>
      <c r="I1875" s="2"/>
      <c r="J1875" s="2">
        <f t="shared" si="743"/>
        <v>0.29280455948705769</v>
      </c>
      <c r="K1875" s="2">
        <f t="shared" si="744"/>
        <v>0.54072666824982185</v>
      </c>
      <c r="L1875" s="2">
        <f t="shared" si="745"/>
        <v>0.16274835747645056</v>
      </c>
      <c r="M1875" s="2">
        <f t="shared" si="746"/>
        <v>3.7204147866699566E-3</v>
      </c>
      <c r="N1875" s="1">
        <v>3699</v>
      </c>
      <c r="O1875" s="1">
        <v>6831</v>
      </c>
      <c r="P1875" s="1">
        <v>2056</v>
      </c>
      <c r="Q1875" s="1">
        <v>16</v>
      </c>
      <c r="S1875" s="1">
        <v>6</v>
      </c>
      <c r="T1875" s="1">
        <v>7</v>
      </c>
      <c r="U1875" s="1">
        <v>8</v>
      </c>
      <c r="X1875" s="1">
        <v>5</v>
      </c>
      <c r="AG1875" s="1">
        <v>1</v>
      </c>
      <c r="AL1875" s="1">
        <v>4</v>
      </c>
      <c r="AN1875" s="7">
        <f>IF(Q1875&gt;0,RANK(Q1875,(N1875:P1875,Q1875:AL1875)),0)</f>
        <v>4</v>
      </c>
      <c r="AO1875" s="7">
        <f>IF(R1875&gt;0,RANK(R1875,(N1875:P1875,Q1875:AL1875)),0)</f>
        <v>0</v>
      </c>
      <c r="AP1875" s="7">
        <f>IF(S1875&gt;0,RANK(S1875,(N1875:P1875,Q1875:AL1875)),0)</f>
        <v>7</v>
      </c>
      <c r="AQ1875" s="7">
        <f>IF(T1875&gt;0,RANK(T1875,(N1875:P1875,Q1875:AL1875)),0)</f>
        <v>6</v>
      </c>
      <c r="AR1875" s="2">
        <f t="shared" si="747"/>
        <v>1.2665241826961134E-3</v>
      </c>
      <c r="AS1875" s="2">
        <f t="shared" si="748"/>
        <v>0</v>
      </c>
      <c r="AT1875" s="2">
        <f t="shared" si="749"/>
        <v>4.7494656851104251E-4</v>
      </c>
      <c r="AU1875" s="2">
        <f t="shared" si="750"/>
        <v>5.5410432992954964E-4</v>
      </c>
      <c r="AW1875" t="s">
        <v>302</v>
      </c>
      <c r="AX1875" t="s">
        <v>1033</v>
      </c>
      <c r="AY1875">
        <v>3</v>
      </c>
      <c r="BA1875" s="127">
        <v>35</v>
      </c>
      <c r="BB1875" s="130">
        <v>11</v>
      </c>
      <c r="BC1875" s="131">
        <f t="shared" si="740"/>
        <v>35011</v>
      </c>
      <c r="BE1875" s="7" t="s">
        <v>3271</v>
      </c>
    </row>
    <row r="1876" spans="1:57" hidden="1" outlineLevel="1" x14ac:dyDescent="0.2">
      <c r="A1876" t="s">
        <v>194</v>
      </c>
      <c r="B1876" t="s">
        <v>1033</v>
      </c>
      <c r="C1876" s="1">
        <f t="shared" si="741"/>
        <v>1185</v>
      </c>
      <c r="D1876" s="7">
        <f>RANK(N1876,(N1876:P1876,Q1876:AL1876))</f>
        <v>2</v>
      </c>
      <c r="E1876" s="7">
        <f>RANK(O1876,(N1876:P1876,Q1876:AL1876))</f>
        <v>1</v>
      </c>
      <c r="F1876" s="7">
        <f>IF(P1876&gt;0,RANK(P1876,(N1876:P1876,Q1876:AL1876)),0)</f>
        <v>3</v>
      </c>
      <c r="G1876" s="1">
        <f t="shared" si="742"/>
        <v>75</v>
      </c>
      <c r="H1876" s="2">
        <f t="shared" si="738"/>
        <v>6.3291139240506333E-2</v>
      </c>
      <c r="I1876" s="2"/>
      <c r="J1876" s="2">
        <f t="shared" si="743"/>
        <v>0.38059071729957805</v>
      </c>
      <c r="K1876" s="2">
        <f t="shared" si="744"/>
        <v>0.44388185654008439</v>
      </c>
      <c r="L1876" s="2">
        <f t="shared" si="745"/>
        <v>0.17215189873417722</v>
      </c>
      <c r="M1876" s="2">
        <f t="shared" si="746"/>
        <v>3.3755274261603463E-3</v>
      </c>
      <c r="N1876" s="1">
        <v>451</v>
      </c>
      <c r="O1876" s="1">
        <v>526</v>
      </c>
      <c r="P1876" s="1">
        <v>204</v>
      </c>
      <c r="Q1876" s="1">
        <v>3</v>
      </c>
      <c r="X1876" s="1">
        <v>1</v>
      </c>
      <c r="AN1876" s="7">
        <f>IF(Q1876&gt;0,RANK(Q1876,(N1876:P1876,Q1876:AL1876)),0)</f>
        <v>4</v>
      </c>
      <c r="AO1876" s="7">
        <f>IF(R1876&gt;0,RANK(R1876,(N1876:P1876,Q1876:AL1876)),0)</f>
        <v>0</v>
      </c>
      <c r="AP1876" s="7">
        <f>IF(S1876&gt;0,RANK(S1876,(N1876:P1876,Q1876:AL1876)),0)</f>
        <v>0</v>
      </c>
      <c r="AQ1876" s="7">
        <f>IF(T1876&gt;0,RANK(T1876,(N1876:P1876,Q1876:AL1876)),0)</f>
        <v>0</v>
      </c>
      <c r="AR1876" s="2">
        <f t="shared" si="747"/>
        <v>2.5316455696202532E-3</v>
      </c>
      <c r="AS1876" s="2">
        <f t="shared" si="748"/>
        <v>0</v>
      </c>
      <c r="AT1876" s="2">
        <f t="shared" si="749"/>
        <v>0</v>
      </c>
      <c r="AU1876" s="2">
        <f t="shared" si="750"/>
        <v>0</v>
      </c>
      <c r="AW1876" t="s">
        <v>194</v>
      </c>
      <c r="AX1876" t="s">
        <v>1033</v>
      </c>
      <c r="AY1876">
        <v>2</v>
      </c>
      <c r="BA1876" s="127">
        <v>35</v>
      </c>
      <c r="BB1876" s="130">
        <v>13</v>
      </c>
      <c r="BC1876" s="131">
        <f t="shared" si="740"/>
        <v>35013</v>
      </c>
      <c r="BE1876" s="7" t="s">
        <v>3271</v>
      </c>
    </row>
    <row r="1877" spans="1:57" hidden="1" outlineLevel="1" x14ac:dyDescent="0.2">
      <c r="A1877" t="s">
        <v>2228</v>
      </c>
      <c r="B1877" t="s">
        <v>1033</v>
      </c>
      <c r="C1877" s="1">
        <f t="shared" si="741"/>
        <v>44217</v>
      </c>
      <c r="D1877" s="7">
        <f>RANK(N1877,(N1877:P1877,Q1877:AL1877))</f>
        <v>1</v>
      </c>
      <c r="E1877" s="7">
        <f>RANK(O1877,(N1877:P1877,Q1877:AL1877))</f>
        <v>2</v>
      </c>
      <c r="F1877" s="7">
        <f>IF(P1877&gt;0,RANK(P1877,(N1877:P1877,Q1877:AL1877)),0)</f>
        <v>3</v>
      </c>
      <c r="G1877" s="1">
        <f t="shared" si="742"/>
        <v>3586</v>
      </c>
      <c r="H1877" s="2">
        <f t="shared" si="738"/>
        <v>8.1100029400456838E-2</v>
      </c>
      <c r="I1877" s="2"/>
      <c r="J1877" s="2">
        <f t="shared" si="743"/>
        <v>0.44991745256349369</v>
      </c>
      <c r="K1877" s="2">
        <f t="shared" si="744"/>
        <v>0.36881742316303684</v>
      </c>
      <c r="L1877" s="2">
        <f t="shared" si="745"/>
        <v>0.17373408417576949</v>
      </c>
      <c r="M1877" s="2">
        <f t="shared" si="746"/>
        <v>7.5310400976999758E-3</v>
      </c>
      <c r="N1877" s="1">
        <v>19894</v>
      </c>
      <c r="O1877" s="1">
        <v>16308</v>
      </c>
      <c r="P1877" s="1">
        <v>7682</v>
      </c>
      <c r="Q1877" s="1">
        <v>137</v>
      </c>
      <c r="S1877" s="1">
        <v>34</v>
      </c>
      <c r="T1877" s="1">
        <v>66</v>
      </c>
      <c r="U1877" s="1">
        <v>48</v>
      </c>
      <c r="X1877" s="1">
        <v>19</v>
      </c>
      <c r="AG1877" s="1">
        <v>8</v>
      </c>
      <c r="AL1877" s="1">
        <v>21</v>
      </c>
      <c r="AN1877" s="7">
        <f>IF(Q1877&gt;0,RANK(Q1877,(N1877:P1877,Q1877:AL1877)),0)</f>
        <v>4</v>
      </c>
      <c r="AO1877" s="7">
        <f>IF(R1877&gt;0,RANK(R1877,(N1877:P1877,Q1877:AL1877)),0)</f>
        <v>0</v>
      </c>
      <c r="AP1877" s="7">
        <f>IF(S1877&gt;0,RANK(S1877,(N1877:P1877,Q1877:AL1877)),0)</f>
        <v>7</v>
      </c>
      <c r="AQ1877" s="7">
        <f>IF(T1877&gt;0,RANK(T1877,(N1877:P1877,Q1877:AL1877)),0)</f>
        <v>5</v>
      </c>
      <c r="AR1877" s="2">
        <f t="shared" si="747"/>
        <v>3.0983558359906822E-3</v>
      </c>
      <c r="AS1877" s="2">
        <f t="shared" si="748"/>
        <v>0</v>
      </c>
      <c r="AT1877" s="2">
        <f t="shared" si="749"/>
        <v>7.6893502499038834E-4</v>
      </c>
      <c r="AU1877" s="2">
        <f t="shared" si="750"/>
        <v>1.4926385779225186E-3</v>
      </c>
      <c r="AW1877" t="s">
        <v>2228</v>
      </c>
      <c r="AX1877" t="s">
        <v>1033</v>
      </c>
      <c r="AY1877">
        <v>2</v>
      </c>
      <c r="BA1877" s="127">
        <v>35</v>
      </c>
      <c r="BB1877" s="130">
        <v>15</v>
      </c>
      <c r="BC1877" s="131">
        <f t="shared" si="740"/>
        <v>35015</v>
      </c>
      <c r="BE1877" s="7" t="s">
        <v>3271</v>
      </c>
    </row>
    <row r="1878" spans="1:57" hidden="1" outlineLevel="1" x14ac:dyDescent="0.2">
      <c r="A1878" t="s">
        <v>2229</v>
      </c>
      <c r="B1878" t="s">
        <v>1033</v>
      </c>
      <c r="C1878" s="1">
        <f t="shared" si="741"/>
        <v>18202</v>
      </c>
      <c r="D1878" s="7">
        <f>RANK(N1878,(N1878:P1878,Q1878:AL1878))</f>
        <v>1</v>
      </c>
      <c r="E1878" s="7">
        <f>RANK(O1878,(N1878:P1878,Q1878:AL1878))</f>
        <v>2</v>
      </c>
      <c r="F1878" s="7">
        <f>IF(P1878&gt;0,RANK(P1878,(N1878:P1878,Q1878:AL1878)),0)</f>
        <v>3</v>
      </c>
      <c r="G1878" s="1">
        <f t="shared" si="742"/>
        <v>96</v>
      </c>
      <c r="H1878" s="2">
        <f t="shared" si="738"/>
        <v>5.2741456982749145E-3</v>
      </c>
      <c r="I1878" s="2"/>
      <c r="J1878" s="2">
        <f t="shared" si="743"/>
        <v>0.40704318206790463</v>
      </c>
      <c r="K1878" s="2">
        <f t="shared" si="744"/>
        <v>0.40176903636962968</v>
      </c>
      <c r="L1878" s="2">
        <f t="shared" si="745"/>
        <v>0.18844083067794748</v>
      </c>
      <c r="M1878" s="2">
        <f t="shared" si="746"/>
        <v>2.7469508845182622E-3</v>
      </c>
      <c r="N1878" s="1">
        <v>7409</v>
      </c>
      <c r="O1878" s="1">
        <v>7313</v>
      </c>
      <c r="P1878" s="1">
        <v>3430</v>
      </c>
      <c r="Q1878" s="1">
        <v>21</v>
      </c>
      <c r="S1878" s="1">
        <v>4</v>
      </c>
      <c r="T1878" s="1">
        <v>8</v>
      </c>
      <c r="U1878" s="1">
        <v>5</v>
      </c>
      <c r="X1878" s="1">
        <v>5</v>
      </c>
      <c r="AL1878" s="1">
        <v>7</v>
      </c>
      <c r="AN1878" s="7">
        <f>IF(Q1878&gt;0,RANK(Q1878,(N1878:P1878,Q1878:AL1878)),0)</f>
        <v>4</v>
      </c>
      <c r="AO1878" s="7">
        <f>IF(R1878&gt;0,RANK(R1878,(N1878:P1878,Q1878:AL1878)),0)</f>
        <v>0</v>
      </c>
      <c r="AP1878" s="7">
        <f>IF(S1878&gt;0,RANK(S1878,(N1878:P1878,Q1878:AL1878)),0)</f>
        <v>9</v>
      </c>
      <c r="AQ1878" s="7">
        <f>IF(T1878&gt;0,RANK(T1878,(N1878:P1878,Q1878:AL1878)),0)</f>
        <v>5</v>
      </c>
      <c r="AR1878" s="2">
        <f t="shared" si="747"/>
        <v>1.1537193714976377E-3</v>
      </c>
      <c r="AS1878" s="2">
        <f t="shared" si="748"/>
        <v>0</v>
      </c>
      <c r="AT1878" s="2">
        <f t="shared" si="749"/>
        <v>2.1975607076145479E-4</v>
      </c>
      <c r="AU1878" s="2">
        <f t="shared" si="750"/>
        <v>4.3951214152290958E-4</v>
      </c>
      <c r="AW1878" t="s">
        <v>2229</v>
      </c>
      <c r="AX1878" t="s">
        <v>1033</v>
      </c>
      <c r="AY1878">
        <v>2</v>
      </c>
      <c r="BA1878" s="127">
        <v>35</v>
      </c>
      <c r="BB1878" s="130">
        <v>17</v>
      </c>
      <c r="BC1878" s="131">
        <f t="shared" si="740"/>
        <v>35017</v>
      </c>
      <c r="BE1878" s="7" t="s">
        <v>3271</v>
      </c>
    </row>
    <row r="1879" spans="1:57" hidden="1" outlineLevel="1" x14ac:dyDescent="0.2">
      <c r="A1879" t="s">
        <v>2410</v>
      </c>
      <c r="B1879" t="s">
        <v>1033</v>
      </c>
      <c r="C1879" s="1">
        <f t="shared" si="741"/>
        <v>10277</v>
      </c>
      <c r="D1879" s="7">
        <f>RANK(N1879,(N1879:P1879,Q1879:AL1879))</f>
        <v>1</v>
      </c>
      <c r="E1879" s="7">
        <f>RANK(O1879,(N1879:P1879,Q1879:AL1879))</f>
        <v>2</v>
      </c>
      <c r="F1879" s="7">
        <f>IF(P1879&gt;0,RANK(P1879,(N1879:P1879,Q1879:AL1879)),0)</f>
        <v>3</v>
      </c>
      <c r="G1879" s="1">
        <f t="shared" si="742"/>
        <v>2686</v>
      </c>
      <c r="H1879" s="2">
        <f t="shared" si="738"/>
        <v>0.26136031915928776</v>
      </c>
      <c r="I1879" s="2"/>
      <c r="J1879" s="2">
        <f t="shared" si="743"/>
        <v>0.54519801498491782</v>
      </c>
      <c r="K1879" s="2">
        <f t="shared" si="744"/>
        <v>0.28383769582563007</v>
      </c>
      <c r="L1879" s="2">
        <f t="shared" si="745"/>
        <v>0.16395835360513769</v>
      </c>
      <c r="M1879" s="2">
        <f t="shared" si="746"/>
        <v>7.0059355843144211E-3</v>
      </c>
      <c r="N1879" s="1">
        <v>5603</v>
      </c>
      <c r="O1879" s="1">
        <v>2917</v>
      </c>
      <c r="P1879" s="1">
        <v>1685</v>
      </c>
      <c r="Q1879" s="1">
        <v>26</v>
      </c>
      <c r="S1879" s="1">
        <v>6</v>
      </c>
      <c r="T1879" s="1">
        <v>19</v>
      </c>
      <c r="U1879" s="1">
        <v>11</v>
      </c>
      <c r="X1879" s="1">
        <v>3</v>
      </c>
      <c r="AG1879" s="1">
        <v>3</v>
      </c>
      <c r="AL1879" s="1">
        <v>4</v>
      </c>
      <c r="AN1879" s="7">
        <f>IF(Q1879&gt;0,RANK(Q1879,(N1879:P1879,Q1879:AL1879)),0)</f>
        <v>4</v>
      </c>
      <c r="AO1879" s="7">
        <f>IF(R1879&gt;0,RANK(R1879,(N1879:P1879,Q1879:AL1879)),0)</f>
        <v>0</v>
      </c>
      <c r="AP1879" s="7">
        <f>IF(S1879&gt;0,RANK(S1879,(N1879:P1879,Q1879:AL1879)),0)</f>
        <v>7</v>
      </c>
      <c r="AQ1879" s="7">
        <f>IF(T1879&gt;0,RANK(T1879,(N1879:P1879,Q1879:AL1879)),0)</f>
        <v>5</v>
      </c>
      <c r="AR1879" s="2">
        <f t="shared" si="747"/>
        <v>2.5299211832246764E-3</v>
      </c>
      <c r="AS1879" s="2">
        <f t="shared" si="748"/>
        <v>0</v>
      </c>
      <c r="AT1879" s="2">
        <f t="shared" si="749"/>
        <v>5.8382796535954077E-4</v>
      </c>
      <c r="AU1879" s="2">
        <f t="shared" si="750"/>
        <v>1.8487885569718789E-3</v>
      </c>
      <c r="AW1879" t="s">
        <v>2410</v>
      </c>
      <c r="AX1879" t="s">
        <v>1033</v>
      </c>
      <c r="AY1879">
        <v>2</v>
      </c>
      <c r="BA1879" s="127">
        <v>35</v>
      </c>
      <c r="BB1879" s="130">
        <v>19</v>
      </c>
      <c r="BC1879" s="131">
        <f t="shared" si="740"/>
        <v>35019</v>
      </c>
      <c r="BE1879" s="7" t="s">
        <v>3271</v>
      </c>
    </row>
    <row r="1880" spans="1:57" hidden="1" outlineLevel="1" x14ac:dyDescent="0.2">
      <c r="A1880" t="s">
        <v>2665</v>
      </c>
      <c r="B1880" t="s">
        <v>1033</v>
      </c>
      <c r="C1880" s="1">
        <f t="shared" si="741"/>
        <v>2102</v>
      </c>
      <c r="D1880" s="7">
        <f>RANK(N1880,(N1880:P1880,Q1880:AL1880))</f>
        <v>1</v>
      </c>
      <c r="E1880" s="7">
        <f>RANK(O1880,(N1880:P1880,Q1880:AL1880))</f>
        <v>2</v>
      </c>
      <c r="F1880" s="7">
        <f>IF(P1880&gt;0,RANK(P1880,(N1880:P1880,Q1880:AL1880)),0)</f>
        <v>3</v>
      </c>
      <c r="G1880" s="1">
        <f t="shared" si="742"/>
        <v>534</v>
      </c>
      <c r="H1880" s="2">
        <f t="shared" si="738"/>
        <v>0.25404376784015226</v>
      </c>
      <c r="I1880" s="2"/>
      <c r="J1880" s="2">
        <f t="shared" si="743"/>
        <v>0.58277830637488104</v>
      </c>
      <c r="K1880" s="2">
        <f t="shared" si="744"/>
        <v>0.32873453853472884</v>
      </c>
      <c r="L1880" s="2">
        <f t="shared" si="745"/>
        <v>8.2302568981921981E-2</v>
      </c>
      <c r="M1880" s="2">
        <f t="shared" si="746"/>
        <v>6.1845861084681431E-3</v>
      </c>
      <c r="N1880" s="1">
        <v>1225</v>
      </c>
      <c r="O1880" s="1">
        <v>691</v>
      </c>
      <c r="P1880" s="1">
        <v>173</v>
      </c>
      <c r="S1880" s="1">
        <v>2</v>
      </c>
      <c r="T1880" s="1">
        <v>6</v>
      </c>
      <c r="U1880" s="1">
        <v>4</v>
      </c>
      <c r="AL1880" s="1">
        <v>1</v>
      </c>
      <c r="AN1880" s="7">
        <f>IF(Q1880&gt;0,RANK(Q1880,(N1880:P1880,Q1880:AL1880)),0)</f>
        <v>0</v>
      </c>
      <c r="AO1880" s="7">
        <f>IF(R1880&gt;0,RANK(R1880,(N1880:P1880,Q1880:AL1880)),0)</f>
        <v>0</v>
      </c>
      <c r="AP1880" s="7">
        <f>IF(S1880&gt;0,RANK(S1880,(N1880:P1880,Q1880:AL1880)),0)</f>
        <v>6</v>
      </c>
      <c r="AQ1880" s="7">
        <f>IF(T1880&gt;0,RANK(T1880,(N1880:P1880,Q1880:AL1880)),0)</f>
        <v>4</v>
      </c>
      <c r="AR1880" s="2">
        <f t="shared" si="747"/>
        <v>0</v>
      </c>
      <c r="AS1880" s="2">
        <f t="shared" si="748"/>
        <v>0</v>
      </c>
      <c r="AT1880" s="2">
        <f t="shared" si="749"/>
        <v>9.5147478591817321E-4</v>
      </c>
      <c r="AU1880" s="2">
        <f t="shared" si="750"/>
        <v>2.8544243577545195E-3</v>
      </c>
      <c r="AW1880" t="s">
        <v>2665</v>
      </c>
      <c r="AX1880" t="s">
        <v>1033</v>
      </c>
      <c r="AY1880">
        <v>2</v>
      </c>
      <c r="BA1880" s="127">
        <v>35</v>
      </c>
      <c r="BB1880" s="130">
        <v>21</v>
      </c>
      <c r="BC1880" s="131">
        <f t="shared" si="740"/>
        <v>35021</v>
      </c>
      <c r="BE1880" s="7" t="s">
        <v>3271</v>
      </c>
    </row>
    <row r="1881" spans="1:57" hidden="1" outlineLevel="1" x14ac:dyDescent="0.2">
      <c r="A1881" t="s">
        <v>2666</v>
      </c>
      <c r="B1881" t="s">
        <v>1033</v>
      </c>
      <c r="C1881" s="1">
        <f t="shared" si="741"/>
        <v>678</v>
      </c>
      <c r="D1881" s="7">
        <f>RANK(N1881,(N1881:P1881,Q1881:AL1881))</f>
        <v>2</v>
      </c>
      <c r="E1881" s="7">
        <f>RANK(O1881,(N1881:P1881,Q1881:AL1881))</f>
        <v>1</v>
      </c>
      <c r="F1881" s="7">
        <f>IF(P1881&gt;0,RANK(P1881,(N1881:P1881,Q1881:AL1881)),0)</f>
        <v>3</v>
      </c>
      <c r="G1881" s="1">
        <f t="shared" si="742"/>
        <v>44</v>
      </c>
      <c r="H1881" s="2">
        <f t="shared" si="738"/>
        <v>6.4896755162241887E-2</v>
      </c>
      <c r="I1881" s="2"/>
      <c r="J1881" s="2">
        <f t="shared" si="743"/>
        <v>0.39528023598820061</v>
      </c>
      <c r="K1881" s="2">
        <f t="shared" si="744"/>
        <v>0.46017699115044247</v>
      </c>
      <c r="L1881" s="2">
        <f t="shared" si="745"/>
        <v>0.14454277286135694</v>
      </c>
      <c r="M1881" s="2">
        <f t="shared" si="746"/>
        <v>-2.7755575615628914E-17</v>
      </c>
      <c r="N1881" s="1">
        <v>268</v>
      </c>
      <c r="O1881" s="1">
        <v>312</v>
      </c>
      <c r="P1881" s="1">
        <v>98</v>
      </c>
      <c r="AN1881" s="7">
        <f>IF(Q1881&gt;0,RANK(Q1881,(N1881:P1881,Q1881:AL1881)),0)</f>
        <v>0</v>
      </c>
      <c r="AO1881" s="7">
        <f>IF(R1881&gt;0,RANK(R1881,(N1881:P1881,Q1881:AL1881)),0)</f>
        <v>0</v>
      </c>
      <c r="AP1881" s="7">
        <f>IF(S1881&gt;0,RANK(S1881,(N1881:P1881,Q1881:AL1881)),0)</f>
        <v>0</v>
      </c>
      <c r="AQ1881" s="7">
        <f>IF(T1881&gt;0,RANK(T1881,(N1881:P1881,Q1881:AL1881)),0)</f>
        <v>0</v>
      </c>
      <c r="AR1881" s="2">
        <f t="shared" si="747"/>
        <v>0</v>
      </c>
      <c r="AS1881" s="2">
        <f t="shared" si="748"/>
        <v>0</v>
      </c>
      <c r="AT1881" s="2">
        <f t="shared" si="749"/>
        <v>0</v>
      </c>
      <c r="AU1881" s="2">
        <f t="shared" si="750"/>
        <v>0</v>
      </c>
      <c r="AW1881" t="s">
        <v>2666</v>
      </c>
      <c r="AX1881" t="s">
        <v>1033</v>
      </c>
      <c r="AY1881">
        <v>3</v>
      </c>
      <c r="BA1881" s="127">
        <v>35</v>
      </c>
      <c r="BB1881" s="130">
        <v>23</v>
      </c>
      <c r="BC1881" s="131">
        <f t="shared" si="740"/>
        <v>35023</v>
      </c>
      <c r="BE1881" s="7" t="s">
        <v>3271</v>
      </c>
    </row>
    <row r="1882" spans="1:57" hidden="1" outlineLevel="1" x14ac:dyDescent="0.2">
      <c r="A1882" t="s">
        <v>2667</v>
      </c>
      <c r="B1882" t="s">
        <v>1033</v>
      </c>
      <c r="C1882" s="1">
        <f t="shared" si="741"/>
        <v>2315</v>
      </c>
      <c r="D1882" s="7">
        <f>RANK(N1882,(N1882:P1882,Q1882:AL1882))</f>
        <v>1</v>
      </c>
      <c r="E1882" s="7">
        <f>RANK(O1882,(N1882:P1882,Q1882:AL1882))</f>
        <v>2</v>
      </c>
      <c r="F1882" s="7">
        <f>IF(P1882&gt;0,RANK(P1882,(N1882:P1882,Q1882:AL1882)),0)</f>
        <v>3</v>
      </c>
      <c r="G1882" s="1">
        <f t="shared" si="742"/>
        <v>124</v>
      </c>
      <c r="H1882" s="2">
        <f t="shared" si="738"/>
        <v>5.3563714902807778E-2</v>
      </c>
      <c r="I1882" s="2"/>
      <c r="J1882" s="2">
        <f t="shared" si="743"/>
        <v>0.42980561555075592</v>
      </c>
      <c r="K1882" s="2">
        <f t="shared" si="744"/>
        <v>0.37624190064794816</v>
      </c>
      <c r="L1882" s="2">
        <f t="shared" si="745"/>
        <v>0.19092872570194386</v>
      </c>
      <c r="M1882" s="2">
        <f t="shared" si="746"/>
        <v>3.0237580993520696E-3</v>
      </c>
      <c r="N1882" s="1">
        <v>995</v>
      </c>
      <c r="O1882" s="1">
        <v>871</v>
      </c>
      <c r="P1882" s="1">
        <v>442</v>
      </c>
      <c r="Q1882" s="1">
        <v>4</v>
      </c>
      <c r="S1882" s="1">
        <v>1</v>
      </c>
      <c r="T1882" s="1">
        <v>1</v>
      </c>
      <c r="U1882" s="1">
        <v>1</v>
      </c>
      <c r="AN1882" s="7">
        <f>IF(Q1882&gt;0,RANK(Q1882,(N1882:P1882,Q1882:AL1882)),0)</f>
        <v>4</v>
      </c>
      <c r="AO1882" s="7">
        <f>IF(R1882&gt;0,RANK(R1882,(N1882:P1882,Q1882:AL1882)),0)</f>
        <v>0</v>
      </c>
      <c r="AP1882" s="7">
        <f>IF(S1882&gt;0,RANK(S1882,(N1882:P1882,Q1882:AL1882)),0)</f>
        <v>5</v>
      </c>
      <c r="AQ1882" s="7">
        <f>IF(T1882&gt;0,RANK(T1882,(N1882:P1882,Q1882:AL1882)),0)</f>
        <v>5</v>
      </c>
      <c r="AR1882" s="2">
        <f t="shared" si="747"/>
        <v>1.7278617710583153E-3</v>
      </c>
      <c r="AS1882" s="2">
        <f t="shared" si="748"/>
        <v>0</v>
      </c>
      <c r="AT1882" s="2">
        <f t="shared" si="749"/>
        <v>4.3196544276457883E-4</v>
      </c>
      <c r="AU1882" s="2">
        <f t="shared" si="750"/>
        <v>4.3196544276457883E-4</v>
      </c>
      <c r="AW1882" t="s">
        <v>2667</v>
      </c>
      <c r="AX1882" t="s">
        <v>1033</v>
      </c>
      <c r="AY1882">
        <v>2</v>
      </c>
      <c r="BA1882" s="127">
        <v>35</v>
      </c>
      <c r="BB1882" s="130">
        <v>25</v>
      </c>
      <c r="BC1882" s="131">
        <f t="shared" si="740"/>
        <v>35025</v>
      </c>
      <c r="BE1882" s="7" t="s">
        <v>3271</v>
      </c>
    </row>
    <row r="1883" spans="1:57" hidden="1" outlineLevel="1" x14ac:dyDescent="0.2">
      <c r="A1883" t="s">
        <v>2900</v>
      </c>
      <c r="B1883" t="s">
        <v>1033</v>
      </c>
      <c r="C1883" s="1">
        <f t="shared" si="741"/>
        <v>16311</v>
      </c>
      <c r="D1883" s="7">
        <f>RANK(N1883,(N1883:P1883,Q1883:AL1883))</f>
        <v>2</v>
      </c>
      <c r="E1883" s="7">
        <f>RANK(O1883,(N1883:P1883,Q1883:AL1883))</f>
        <v>1</v>
      </c>
      <c r="F1883" s="7">
        <f>IF(P1883&gt;0,RANK(P1883,(N1883:P1883,Q1883:AL1883)),0)</f>
        <v>3</v>
      </c>
      <c r="G1883" s="1">
        <f t="shared" si="742"/>
        <v>2874</v>
      </c>
      <c r="H1883" s="2">
        <f t="shared" si="738"/>
        <v>0.17620011035497518</v>
      </c>
      <c r="I1883" s="2"/>
      <c r="J1883" s="2">
        <f t="shared" si="743"/>
        <v>0.30942308871313839</v>
      </c>
      <c r="K1883" s="2">
        <f t="shared" si="744"/>
        <v>0.48562319906811352</v>
      </c>
      <c r="L1883" s="2">
        <f t="shared" si="745"/>
        <v>0.19820979706946232</v>
      </c>
      <c r="M1883" s="2">
        <f t="shared" si="746"/>
        <v>6.7439151492857674E-3</v>
      </c>
      <c r="N1883" s="1">
        <v>5047</v>
      </c>
      <c r="O1883" s="1">
        <v>7921</v>
      </c>
      <c r="P1883" s="1">
        <v>3233</v>
      </c>
      <c r="Q1883" s="1">
        <v>24</v>
      </c>
      <c r="S1883" s="1">
        <v>17</v>
      </c>
      <c r="T1883" s="1">
        <v>23</v>
      </c>
      <c r="U1883" s="1">
        <v>24</v>
      </c>
      <c r="X1883" s="1">
        <v>4</v>
      </c>
      <c r="AG1883" s="1">
        <v>9</v>
      </c>
      <c r="AL1883" s="1">
        <v>9</v>
      </c>
      <c r="AN1883" s="7">
        <f>IF(Q1883&gt;0,RANK(Q1883,(N1883:P1883,Q1883:AL1883)),0)</f>
        <v>4</v>
      </c>
      <c r="AO1883" s="7">
        <f>IF(R1883&gt;0,RANK(R1883,(N1883:P1883,Q1883:AL1883)),0)</f>
        <v>0</v>
      </c>
      <c r="AP1883" s="7">
        <f>IF(S1883&gt;0,RANK(S1883,(N1883:P1883,Q1883:AL1883)),0)</f>
        <v>7</v>
      </c>
      <c r="AQ1883" s="7">
        <f>IF(T1883&gt;0,RANK(T1883,(N1883:P1883,Q1883:AL1883)),0)</f>
        <v>6</v>
      </c>
      <c r="AR1883" s="2">
        <f t="shared" si="747"/>
        <v>1.4713996689350744E-3</v>
      </c>
      <c r="AS1883" s="2">
        <f t="shared" si="748"/>
        <v>0</v>
      </c>
      <c r="AT1883" s="2">
        <f t="shared" si="749"/>
        <v>1.0422414321623445E-3</v>
      </c>
      <c r="AU1883" s="2">
        <f t="shared" si="750"/>
        <v>1.410091349396113E-3</v>
      </c>
      <c r="AW1883" t="s">
        <v>2900</v>
      </c>
      <c r="AX1883" t="s">
        <v>1033</v>
      </c>
      <c r="AY1883">
        <v>2</v>
      </c>
      <c r="BA1883" s="127">
        <v>35</v>
      </c>
      <c r="BB1883" s="130">
        <v>27</v>
      </c>
      <c r="BC1883" s="131">
        <f t="shared" si="740"/>
        <v>35027</v>
      </c>
      <c r="BE1883" s="7" t="s">
        <v>3271</v>
      </c>
    </row>
    <row r="1884" spans="1:57" hidden="1" outlineLevel="1" x14ac:dyDescent="0.2">
      <c r="A1884" t="s">
        <v>1204</v>
      </c>
      <c r="B1884" t="s">
        <v>1033</v>
      </c>
      <c r="C1884" s="1">
        <f t="shared" si="741"/>
        <v>5857</v>
      </c>
      <c r="D1884" s="7">
        <f>RANK(N1884,(N1884:P1884,Q1884:AL1884))</f>
        <v>2</v>
      </c>
      <c r="E1884" s="7">
        <f>RANK(O1884,(N1884:P1884,Q1884:AL1884))</f>
        <v>1</v>
      </c>
      <c r="F1884" s="7">
        <f>IF(P1884&gt;0,RANK(P1884,(N1884:P1884,Q1884:AL1884)),0)</f>
        <v>3</v>
      </c>
      <c r="G1884" s="1">
        <f t="shared" si="742"/>
        <v>939</v>
      </c>
      <c r="H1884" s="2">
        <f t="shared" si="738"/>
        <v>0.16032098343862045</v>
      </c>
      <c r="I1884" s="2"/>
      <c r="J1884" s="2">
        <f t="shared" si="743"/>
        <v>0.2953730578794605</v>
      </c>
      <c r="K1884" s="2">
        <f t="shared" si="744"/>
        <v>0.45569404131808094</v>
      </c>
      <c r="L1884" s="2">
        <f t="shared" si="745"/>
        <v>0.24432303226907973</v>
      </c>
      <c r="M1884" s="2">
        <f t="shared" si="746"/>
        <v>4.6098685333788858E-3</v>
      </c>
      <c r="N1884" s="1">
        <v>1730</v>
      </c>
      <c r="O1884" s="1">
        <v>2669</v>
      </c>
      <c r="P1884" s="1">
        <v>1431</v>
      </c>
      <c r="Q1884" s="1">
        <v>14</v>
      </c>
      <c r="S1884" s="1">
        <v>1</v>
      </c>
      <c r="T1884" s="1">
        <v>4</v>
      </c>
      <c r="U1884" s="1">
        <v>3</v>
      </c>
      <c r="X1884" s="1">
        <v>1</v>
      </c>
      <c r="AG1884" s="1">
        <v>1</v>
      </c>
      <c r="AL1884" s="1">
        <v>3</v>
      </c>
      <c r="AN1884" s="7">
        <f>IF(Q1884&gt;0,RANK(Q1884,(N1884:P1884,Q1884:AL1884)),0)</f>
        <v>4</v>
      </c>
      <c r="AO1884" s="7">
        <f>IF(R1884&gt;0,RANK(R1884,(N1884:P1884,Q1884:AL1884)),0)</f>
        <v>0</v>
      </c>
      <c r="AP1884" s="7">
        <f>IF(S1884&gt;0,RANK(S1884,(N1884:P1884,Q1884:AL1884)),0)</f>
        <v>8</v>
      </c>
      <c r="AQ1884" s="7">
        <f>IF(T1884&gt;0,RANK(T1884,(N1884:P1884,Q1884:AL1884)),0)</f>
        <v>5</v>
      </c>
      <c r="AR1884" s="2">
        <f t="shared" si="747"/>
        <v>2.3903022024927439E-3</v>
      </c>
      <c r="AS1884" s="2">
        <f t="shared" si="748"/>
        <v>0</v>
      </c>
      <c r="AT1884" s="2">
        <f t="shared" si="749"/>
        <v>1.7073587160662456E-4</v>
      </c>
      <c r="AU1884" s="2">
        <f t="shared" si="750"/>
        <v>6.8294348642649824E-4</v>
      </c>
      <c r="AW1884" t="s">
        <v>1204</v>
      </c>
      <c r="AX1884" t="s">
        <v>1033</v>
      </c>
      <c r="AY1884">
        <v>2</v>
      </c>
      <c r="BA1884" s="127">
        <v>35</v>
      </c>
      <c r="BB1884" s="130">
        <v>28</v>
      </c>
      <c r="BC1884" s="131">
        <f t="shared" si="740"/>
        <v>35028</v>
      </c>
      <c r="BE1884" s="7" t="s">
        <v>3271</v>
      </c>
    </row>
    <row r="1885" spans="1:57" hidden="1" outlineLevel="1" x14ac:dyDescent="0.2">
      <c r="A1885" t="s">
        <v>2901</v>
      </c>
      <c r="B1885" t="s">
        <v>1033</v>
      </c>
      <c r="C1885" s="1">
        <f t="shared" si="741"/>
        <v>10642</v>
      </c>
      <c r="D1885" s="7">
        <f>RANK(N1885,(N1885:P1885,Q1885:AL1885))</f>
        <v>2</v>
      </c>
      <c r="E1885" s="7">
        <f>RANK(O1885,(N1885:P1885,Q1885:AL1885))</f>
        <v>1</v>
      </c>
      <c r="F1885" s="7">
        <f>IF(P1885&gt;0,RANK(P1885,(N1885:P1885,Q1885:AL1885)),0)</f>
        <v>3</v>
      </c>
      <c r="G1885" s="1">
        <f t="shared" si="742"/>
        <v>423</v>
      </c>
      <c r="H1885" s="2">
        <f t="shared" si="738"/>
        <v>3.9748167637662091E-2</v>
      </c>
      <c r="I1885" s="2"/>
      <c r="J1885" s="2">
        <f t="shared" si="743"/>
        <v>0.36619056568314229</v>
      </c>
      <c r="K1885" s="2">
        <f t="shared" si="744"/>
        <v>0.40593873332080438</v>
      </c>
      <c r="L1885" s="2">
        <f t="shared" si="745"/>
        <v>0.21978951324938922</v>
      </c>
      <c r="M1885" s="2">
        <f t="shared" si="746"/>
        <v>8.0811877466640536E-3</v>
      </c>
      <c r="N1885" s="1">
        <v>3897</v>
      </c>
      <c r="O1885" s="1">
        <v>4320</v>
      </c>
      <c r="P1885" s="1">
        <v>2339</v>
      </c>
      <c r="Q1885" s="1">
        <v>77</v>
      </c>
      <c r="S1885" s="1">
        <v>1</v>
      </c>
      <c r="T1885" s="1">
        <v>3</v>
      </c>
      <c r="U1885" s="1">
        <v>5</v>
      </c>
      <c r="AN1885" s="7">
        <f>IF(Q1885&gt;0,RANK(Q1885,(N1885:P1885,Q1885:AL1885)),0)</f>
        <v>4</v>
      </c>
      <c r="AO1885" s="7">
        <f>IF(R1885&gt;0,RANK(R1885,(N1885:P1885,Q1885:AL1885)),0)</f>
        <v>0</v>
      </c>
      <c r="AP1885" s="7">
        <f>IF(S1885&gt;0,RANK(S1885,(N1885:P1885,Q1885:AL1885)),0)</f>
        <v>7</v>
      </c>
      <c r="AQ1885" s="7">
        <f>IF(T1885&gt;0,RANK(T1885,(N1885:P1885,Q1885:AL1885)),0)</f>
        <v>6</v>
      </c>
      <c r="AR1885" s="2">
        <f t="shared" si="747"/>
        <v>7.2354820522458185E-3</v>
      </c>
      <c r="AS1885" s="2">
        <f t="shared" si="748"/>
        <v>0</v>
      </c>
      <c r="AT1885" s="2">
        <f t="shared" si="749"/>
        <v>9.3967299379815823E-5</v>
      </c>
      <c r="AU1885" s="2">
        <f t="shared" si="750"/>
        <v>2.8190189813944745E-4</v>
      </c>
      <c r="AW1885" t="s">
        <v>2901</v>
      </c>
      <c r="AX1885" t="s">
        <v>1033</v>
      </c>
      <c r="AY1885">
        <v>3</v>
      </c>
      <c r="BA1885" s="127">
        <v>35</v>
      </c>
      <c r="BB1885" s="130">
        <v>29</v>
      </c>
      <c r="BC1885" s="131">
        <f t="shared" si="740"/>
        <v>35029</v>
      </c>
      <c r="BE1885" s="7" t="s">
        <v>3271</v>
      </c>
    </row>
    <row r="1886" spans="1:57" hidden="1" outlineLevel="1" x14ac:dyDescent="0.2">
      <c r="A1886" t="s">
        <v>2981</v>
      </c>
      <c r="B1886" t="s">
        <v>1033</v>
      </c>
      <c r="C1886" s="1">
        <f t="shared" si="741"/>
        <v>6272</v>
      </c>
      <c r="D1886" s="7">
        <f>RANK(N1886,(N1886:P1886,Q1886:AL1886))</f>
        <v>1</v>
      </c>
      <c r="E1886" s="7">
        <f>RANK(O1886,(N1886:P1886,Q1886:AL1886))</f>
        <v>2</v>
      </c>
      <c r="F1886" s="7">
        <f>IF(P1886&gt;0,RANK(P1886,(N1886:P1886,Q1886:AL1886)),0)</f>
        <v>3</v>
      </c>
      <c r="G1886" s="1">
        <f t="shared" si="742"/>
        <v>471</v>
      </c>
      <c r="H1886" s="2">
        <f t="shared" si="738"/>
        <v>7.5095663265306117E-2</v>
      </c>
      <c r="I1886" s="2"/>
      <c r="J1886" s="2">
        <f t="shared" si="743"/>
        <v>0.42044005102040816</v>
      </c>
      <c r="K1886" s="2">
        <f t="shared" si="744"/>
        <v>0.34534438775510207</v>
      </c>
      <c r="L1886" s="2">
        <f t="shared" si="745"/>
        <v>0.23038903061224489</v>
      </c>
      <c r="M1886" s="2">
        <f t="shared" si="746"/>
        <v>3.8265306122448883E-3</v>
      </c>
      <c r="N1886" s="1">
        <v>2637</v>
      </c>
      <c r="O1886" s="1">
        <v>2166</v>
      </c>
      <c r="P1886" s="1">
        <v>1445</v>
      </c>
      <c r="Q1886" s="1">
        <v>13</v>
      </c>
      <c r="S1886" s="1">
        <v>2</v>
      </c>
      <c r="T1886" s="1">
        <v>4</v>
      </c>
      <c r="U1886" s="1">
        <v>2</v>
      </c>
      <c r="X1886" s="1">
        <v>1</v>
      </c>
      <c r="AG1886" s="1">
        <v>1</v>
      </c>
      <c r="AL1886" s="1">
        <v>1</v>
      </c>
      <c r="AN1886" s="7">
        <f>IF(Q1886&gt;0,RANK(Q1886,(N1886:P1886,Q1886:AL1886)),0)</f>
        <v>4</v>
      </c>
      <c r="AO1886" s="7">
        <f>IF(R1886&gt;0,RANK(R1886,(N1886:P1886,Q1886:AL1886)),0)</f>
        <v>0</v>
      </c>
      <c r="AP1886" s="7">
        <f>IF(S1886&gt;0,RANK(S1886,(N1886:P1886,Q1886:AL1886)),0)</f>
        <v>6</v>
      </c>
      <c r="AQ1886" s="7">
        <f>IF(T1886&gt;0,RANK(T1886,(N1886:P1886,Q1886:AL1886)),0)</f>
        <v>5</v>
      </c>
      <c r="AR1886" s="2">
        <f t="shared" si="747"/>
        <v>2.0727040816326532E-3</v>
      </c>
      <c r="AS1886" s="2">
        <f t="shared" si="748"/>
        <v>0</v>
      </c>
      <c r="AT1886" s="2">
        <f t="shared" si="749"/>
        <v>3.1887755102040814E-4</v>
      </c>
      <c r="AU1886" s="2">
        <f t="shared" si="750"/>
        <v>6.3775510204081628E-4</v>
      </c>
      <c r="AW1886" t="s">
        <v>2981</v>
      </c>
      <c r="AX1886" t="s">
        <v>1033</v>
      </c>
      <c r="AY1886">
        <v>2</v>
      </c>
      <c r="BA1886" s="127">
        <v>35</v>
      </c>
      <c r="BB1886" s="130">
        <v>31</v>
      </c>
      <c r="BC1886" s="131">
        <f t="shared" si="740"/>
        <v>35031</v>
      </c>
      <c r="BE1886" s="7" t="s">
        <v>3271</v>
      </c>
    </row>
    <row r="1887" spans="1:57" hidden="1" outlineLevel="1" x14ac:dyDescent="0.2">
      <c r="A1887" t="s">
        <v>1866</v>
      </c>
      <c r="B1887" t="s">
        <v>1033</v>
      </c>
      <c r="C1887" s="1">
        <f t="shared" si="741"/>
        <v>15531</v>
      </c>
      <c r="D1887" s="7">
        <f>RANK(N1887,(N1887:P1887,Q1887:AL1887))</f>
        <v>1</v>
      </c>
      <c r="E1887" s="7">
        <f>RANK(O1887,(N1887:P1887,Q1887:AL1887))</f>
        <v>2</v>
      </c>
      <c r="F1887" s="7">
        <f>IF(P1887&gt;0,RANK(P1887,(N1887:P1887,Q1887:AL1887)),0)</f>
        <v>3</v>
      </c>
      <c r="G1887" s="1">
        <f t="shared" si="742"/>
        <v>4685</v>
      </c>
      <c r="H1887" s="2">
        <f t="shared" si="738"/>
        <v>0.30165475500611683</v>
      </c>
      <c r="I1887" s="2"/>
      <c r="J1887" s="2">
        <f t="shared" si="743"/>
        <v>0.60556306741356003</v>
      </c>
      <c r="K1887" s="2">
        <f t="shared" si="744"/>
        <v>0.3039083124074432</v>
      </c>
      <c r="L1887" s="2">
        <f t="shared" si="745"/>
        <v>8.3961110037988534E-2</v>
      </c>
      <c r="M1887" s="2">
        <f t="shared" si="746"/>
        <v>6.5675101410082315E-3</v>
      </c>
      <c r="N1887" s="1">
        <v>9405</v>
      </c>
      <c r="O1887" s="1">
        <v>4720</v>
      </c>
      <c r="P1887" s="1">
        <v>1304</v>
      </c>
      <c r="Q1887" s="1">
        <v>32</v>
      </c>
      <c r="S1887" s="1">
        <v>16</v>
      </c>
      <c r="T1887" s="1">
        <v>24</v>
      </c>
      <c r="U1887" s="1">
        <v>9</v>
      </c>
      <c r="X1887" s="1">
        <v>7</v>
      </c>
      <c r="AG1887" s="1">
        <v>8</v>
      </c>
      <c r="AL1887" s="1">
        <v>6</v>
      </c>
      <c r="AN1887" s="7">
        <f>IF(Q1887&gt;0,RANK(Q1887,(N1887:P1887,Q1887:AL1887)),0)</f>
        <v>4</v>
      </c>
      <c r="AO1887" s="7">
        <f>IF(R1887&gt;0,RANK(R1887,(N1887:P1887,Q1887:AL1887)),0)</f>
        <v>0</v>
      </c>
      <c r="AP1887" s="7">
        <f>IF(S1887&gt;0,RANK(S1887,(N1887:P1887,Q1887:AL1887)),0)</f>
        <v>6</v>
      </c>
      <c r="AQ1887" s="7">
        <f>IF(T1887&gt;0,RANK(T1887,(N1887:P1887,Q1887:AL1887)),0)</f>
        <v>5</v>
      </c>
      <c r="AR1887" s="2">
        <f t="shared" si="747"/>
        <v>2.0603953383555472E-3</v>
      </c>
      <c r="AS1887" s="2">
        <f t="shared" si="748"/>
        <v>0</v>
      </c>
      <c r="AT1887" s="2">
        <f t="shared" si="749"/>
        <v>1.0301976691777736E-3</v>
      </c>
      <c r="AU1887" s="2">
        <f t="shared" si="750"/>
        <v>1.5452965037666602E-3</v>
      </c>
      <c r="AW1887" t="s">
        <v>1866</v>
      </c>
      <c r="AX1887" t="s">
        <v>1033</v>
      </c>
      <c r="AY1887">
        <v>3</v>
      </c>
      <c r="BA1887" s="127">
        <v>35</v>
      </c>
      <c r="BB1887" s="130">
        <v>33</v>
      </c>
      <c r="BC1887" s="131">
        <f t="shared" si="740"/>
        <v>35033</v>
      </c>
      <c r="BE1887" s="7" t="s">
        <v>3271</v>
      </c>
    </row>
    <row r="1888" spans="1:57" hidden="1" outlineLevel="1" x14ac:dyDescent="0.2">
      <c r="A1888" t="s">
        <v>2190</v>
      </c>
      <c r="B1888" t="s">
        <v>1033</v>
      </c>
      <c r="C1888" s="1">
        <f t="shared" si="741"/>
        <v>2421</v>
      </c>
      <c r="D1888" s="7">
        <f>RANK(N1888,(N1888:P1888,Q1888:AL1888))</f>
        <v>1</v>
      </c>
      <c r="E1888" s="7">
        <f>RANK(O1888,(N1888:P1888,Q1888:AL1888))</f>
        <v>2</v>
      </c>
      <c r="F1888" s="7">
        <f>IF(P1888&gt;0,RANK(P1888,(N1888:P1888,Q1888:AL1888)),0)</f>
        <v>3</v>
      </c>
      <c r="G1888" s="1">
        <f t="shared" si="742"/>
        <v>887</v>
      </c>
      <c r="H1888" s="2">
        <f t="shared" si="738"/>
        <v>0.36637752994630318</v>
      </c>
      <c r="I1888" s="2"/>
      <c r="J1888" s="2">
        <f t="shared" si="743"/>
        <v>0.64229657166460141</v>
      </c>
      <c r="K1888" s="2">
        <f t="shared" si="744"/>
        <v>0.27591904171829823</v>
      </c>
      <c r="L1888" s="2">
        <f t="shared" si="745"/>
        <v>7.7653862040479138E-2</v>
      </c>
      <c r="M1888" s="2">
        <f t="shared" si="746"/>
        <v>4.1305245766212195E-3</v>
      </c>
      <c r="N1888" s="1">
        <v>1555</v>
      </c>
      <c r="O1888" s="1">
        <v>668</v>
      </c>
      <c r="P1888" s="1">
        <v>188</v>
      </c>
      <c r="Q1888" s="1">
        <v>1</v>
      </c>
      <c r="S1888" s="1">
        <v>1</v>
      </c>
      <c r="T1888" s="1">
        <v>2</v>
      </c>
      <c r="U1888" s="1">
        <v>3</v>
      </c>
      <c r="X1888" s="1">
        <v>1</v>
      </c>
      <c r="AL1888" s="1">
        <v>2</v>
      </c>
      <c r="AN1888" s="7">
        <f>IF(Q1888&gt;0,RANK(Q1888,(N1888:P1888,Q1888:AL1888)),0)</f>
        <v>7</v>
      </c>
      <c r="AO1888" s="7">
        <f>IF(R1888&gt;0,RANK(R1888,(N1888:P1888,Q1888:AL1888)),0)</f>
        <v>0</v>
      </c>
      <c r="AP1888" s="7">
        <f>IF(S1888&gt;0,RANK(S1888,(N1888:P1888,Q1888:AL1888)),0)</f>
        <v>7</v>
      </c>
      <c r="AQ1888" s="7">
        <f>IF(T1888&gt;0,RANK(T1888,(N1888:P1888,Q1888:AL1888)),0)</f>
        <v>5</v>
      </c>
      <c r="AR1888" s="2">
        <f t="shared" si="747"/>
        <v>4.1305245766212311E-4</v>
      </c>
      <c r="AS1888" s="2">
        <f t="shared" si="748"/>
        <v>0</v>
      </c>
      <c r="AT1888" s="2">
        <f t="shared" si="749"/>
        <v>4.1305245766212311E-4</v>
      </c>
      <c r="AU1888" s="2">
        <f t="shared" si="750"/>
        <v>8.2610491532424622E-4</v>
      </c>
      <c r="AW1888" t="s">
        <v>2190</v>
      </c>
      <c r="AX1888" t="s">
        <v>1033</v>
      </c>
      <c r="AY1888">
        <v>3</v>
      </c>
      <c r="BA1888" s="127">
        <v>35</v>
      </c>
      <c r="BB1888" s="130">
        <v>35</v>
      </c>
      <c r="BC1888" s="131">
        <f t="shared" si="740"/>
        <v>35035</v>
      </c>
      <c r="BE1888" s="7" t="s">
        <v>3271</v>
      </c>
    </row>
    <row r="1889" spans="1:64" hidden="1" outlineLevel="1" x14ac:dyDescent="0.2">
      <c r="A1889" t="s">
        <v>3099</v>
      </c>
      <c r="B1889" t="s">
        <v>1033</v>
      </c>
      <c r="C1889" s="1">
        <f t="shared" si="741"/>
        <v>16203</v>
      </c>
      <c r="D1889" s="7">
        <f>RANK(N1889,(N1889:P1889,Q1889:AL1889))</f>
        <v>2</v>
      </c>
      <c r="E1889" s="7">
        <f>RANK(O1889,(N1889:P1889,Q1889:AL1889))</f>
        <v>1</v>
      </c>
      <c r="F1889" s="7">
        <f>IF(P1889&gt;0,RANK(P1889,(N1889:P1889,Q1889:AL1889)),0)</f>
        <v>3</v>
      </c>
      <c r="G1889" s="1">
        <f t="shared" si="742"/>
        <v>2104</v>
      </c>
      <c r="H1889" s="2">
        <f t="shared" si="738"/>
        <v>0.12985249645127445</v>
      </c>
      <c r="I1889" s="2"/>
      <c r="J1889" s="2">
        <f t="shared" si="743"/>
        <v>0.33185212614947851</v>
      </c>
      <c r="K1889" s="2">
        <f t="shared" si="744"/>
        <v>0.46170462260075296</v>
      </c>
      <c r="L1889" s="2">
        <f t="shared" si="745"/>
        <v>0.20101215824230081</v>
      </c>
      <c r="M1889" s="2">
        <f t="shared" si="746"/>
        <v>5.4310930074677743E-3</v>
      </c>
      <c r="N1889" s="1">
        <v>5377</v>
      </c>
      <c r="O1889" s="1">
        <v>7481</v>
      </c>
      <c r="P1889" s="1">
        <v>3257</v>
      </c>
      <c r="Q1889" s="1">
        <v>39</v>
      </c>
      <c r="S1889" s="1">
        <v>5</v>
      </c>
      <c r="T1889" s="1">
        <v>23</v>
      </c>
      <c r="U1889" s="1">
        <v>13</v>
      </c>
      <c r="X1889" s="1">
        <v>3</v>
      </c>
      <c r="AG1889" s="1">
        <v>3</v>
      </c>
      <c r="AL1889" s="1">
        <v>2</v>
      </c>
      <c r="AN1889" s="7">
        <f>IF(Q1889&gt;0,RANK(Q1889,(N1889:P1889,Q1889:AL1889)),0)</f>
        <v>4</v>
      </c>
      <c r="AO1889" s="7">
        <f>IF(R1889&gt;0,RANK(R1889,(N1889:P1889,Q1889:AL1889)),0)</f>
        <v>0</v>
      </c>
      <c r="AP1889" s="7">
        <f>IF(S1889&gt;0,RANK(S1889,(N1889:P1889,Q1889:AL1889)),0)</f>
        <v>7</v>
      </c>
      <c r="AQ1889" s="7">
        <f>IF(T1889&gt;0,RANK(T1889,(N1889:P1889,Q1889:AL1889)),0)</f>
        <v>5</v>
      </c>
      <c r="AR1889" s="2">
        <f t="shared" si="747"/>
        <v>2.4069616737641178E-3</v>
      </c>
      <c r="AS1889" s="2">
        <f t="shared" si="748"/>
        <v>0</v>
      </c>
      <c r="AT1889" s="2">
        <f t="shared" si="749"/>
        <v>3.085848299697587E-4</v>
      </c>
      <c r="AU1889" s="2">
        <f t="shared" si="750"/>
        <v>1.4194902178608899E-3</v>
      </c>
      <c r="AW1889" t="s">
        <v>3099</v>
      </c>
      <c r="AX1889" t="s">
        <v>1033</v>
      </c>
      <c r="AY1889">
        <v>2</v>
      </c>
      <c r="BA1889" s="127">
        <v>35</v>
      </c>
      <c r="BB1889" s="130">
        <v>37</v>
      </c>
      <c r="BC1889" s="131">
        <f t="shared" si="740"/>
        <v>35037</v>
      </c>
      <c r="BE1889" s="7" t="s">
        <v>3271</v>
      </c>
    </row>
    <row r="1890" spans="1:64" hidden="1" outlineLevel="1" x14ac:dyDescent="0.2">
      <c r="A1890" t="s">
        <v>2191</v>
      </c>
      <c r="B1890" t="s">
        <v>1033</v>
      </c>
      <c r="C1890" s="1">
        <f t="shared" si="741"/>
        <v>4289</v>
      </c>
      <c r="D1890" s="7">
        <f>RANK(N1890,(N1890:P1890,Q1890:AL1890))</f>
        <v>2</v>
      </c>
      <c r="E1890" s="7">
        <f>RANK(O1890,(N1890:P1890,Q1890:AL1890))</f>
        <v>1</v>
      </c>
      <c r="F1890" s="7">
        <f>IF(P1890&gt;0,RANK(P1890,(N1890:P1890,Q1890:AL1890)),0)</f>
        <v>3</v>
      </c>
      <c r="G1890" s="1">
        <f t="shared" si="742"/>
        <v>1</v>
      </c>
      <c r="H1890" s="2">
        <f t="shared" si="738"/>
        <v>2.3315458148752622E-4</v>
      </c>
      <c r="I1890" s="2"/>
      <c r="J1890" s="2">
        <f t="shared" si="743"/>
        <v>0.40988575425507112</v>
      </c>
      <c r="K1890" s="2">
        <f t="shared" si="744"/>
        <v>0.41011890883655866</v>
      </c>
      <c r="L1890" s="2">
        <f t="shared" si="745"/>
        <v>0.17603170902308229</v>
      </c>
      <c r="M1890" s="2">
        <f t="shared" si="746"/>
        <v>3.9636278852879236E-3</v>
      </c>
      <c r="N1890" s="1">
        <v>1758</v>
      </c>
      <c r="O1890" s="1">
        <v>1759</v>
      </c>
      <c r="P1890" s="1">
        <v>755</v>
      </c>
      <c r="Q1890" s="1">
        <v>5</v>
      </c>
      <c r="S1890" s="1">
        <v>1</v>
      </c>
      <c r="T1890" s="1">
        <v>5</v>
      </c>
      <c r="U1890" s="1">
        <v>2</v>
      </c>
      <c r="AG1890" s="1">
        <v>3</v>
      </c>
      <c r="AL1890" s="1">
        <v>1</v>
      </c>
      <c r="AN1890" s="7">
        <f>IF(Q1890&gt;0,RANK(Q1890,(N1890:P1890,Q1890:AL1890)),0)</f>
        <v>4</v>
      </c>
      <c r="AO1890" s="7">
        <f>IF(R1890&gt;0,RANK(R1890,(N1890:P1890,Q1890:AL1890)),0)</f>
        <v>0</v>
      </c>
      <c r="AP1890" s="7">
        <f>IF(S1890&gt;0,RANK(S1890,(N1890:P1890,Q1890:AL1890)),0)</f>
        <v>8</v>
      </c>
      <c r="AQ1890" s="7">
        <f>IF(T1890&gt;0,RANK(T1890,(N1890:P1890,Q1890:AL1890)),0)</f>
        <v>4</v>
      </c>
      <c r="AR1890" s="2">
        <f t="shared" si="747"/>
        <v>1.1657729074376311E-3</v>
      </c>
      <c r="AS1890" s="2">
        <f t="shared" si="748"/>
        <v>0</v>
      </c>
      <c r="AT1890" s="2">
        <f t="shared" si="749"/>
        <v>2.3315458148752622E-4</v>
      </c>
      <c r="AU1890" s="2">
        <f t="shared" si="750"/>
        <v>1.1657729074376311E-3</v>
      </c>
      <c r="AW1890" t="s">
        <v>2191</v>
      </c>
      <c r="AX1890" t="s">
        <v>1033</v>
      </c>
      <c r="AY1890">
        <v>3</v>
      </c>
      <c r="BA1890" s="127">
        <v>35</v>
      </c>
      <c r="BB1890" s="130">
        <v>39</v>
      </c>
      <c r="BC1890" s="131">
        <f t="shared" si="740"/>
        <v>35039</v>
      </c>
      <c r="BE1890" s="7" t="s">
        <v>3271</v>
      </c>
    </row>
    <row r="1891" spans="1:64" hidden="1" outlineLevel="1" x14ac:dyDescent="0.2">
      <c r="A1891" t="s">
        <v>2433</v>
      </c>
      <c r="B1891" t="s">
        <v>1033</v>
      </c>
      <c r="C1891" s="1">
        <f t="shared" si="741"/>
        <v>11542</v>
      </c>
      <c r="D1891" s="7">
        <f>RANK(N1891,(N1891:P1891,Q1891:AL1891))</f>
        <v>1</v>
      </c>
      <c r="E1891" s="7">
        <f>RANK(O1891,(N1891:P1891,Q1891:AL1891))</f>
        <v>2</v>
      </c>
      <c r="F1891" s="7">
        <f>IF(P1891&gt;0,RANK(P1891,(N1891:P1891,Q1891:AL1891)),0)</f>
        <v>3</v>
      </c>
      <c r="G1891" s="1">
        <f t="shared" si="742"/>
        <v>5152</v>
      </c>
      <c r="H1891" s="2">
        <f t="shared" si="738"/>
        <v>0.4463697799341535</v>
      </c>
      <c r="I1891" s="2"/>
      <c r="J1891" s="2">
        <f t="shared" si="743"/>
        <v>0.67856523999306884</v>
      </c>
      <c r="K1891" s="2">
        <f t="shared" si="744"/>
        <v>0.23219546005891525</v>
      </c>
      <c r="L1891" s="2">
        <f t="shared" si="745"/>
        <v>8.5253855484318145E-2</v>
      </c>
      <c r="M1891" s="2">
        <f t="shared" si="746"/>
        <v>3.9854444636977654E-3</v>
      </c>
      <c r="N1891" s="1">
        <v>7832</v>
      </c>
      <c r="O1891" s="1">
        <v>2680</v>
      </c>
      <c r="P1891" s="1">
        <v>984</v>
      </c>
      <c r="Q1891" s="1">
        <v>17</v>
      </c>
      <c r="S1891" s="1">
        <v>8</v>
      </c>
      <c r="T1891" s="1">
        <v>7</v>
      </c>
      <c r="U1891" s="1">
        <v>6</v>
      </c>
      <c r="X1891" s="1">
        <v>2</v>
      </c>
      <c r="AG1891" s="1">
        <v>4</v>
      </c>
      <c r="AL1891" s="1">
        <v>2</v>
      </c>
      <c r="AN1891" s="7">
        <f>IF(Q1891&gt;0,RANK(Q1891,(N1891:P1891,Q1891:AL1891)),0)</f>
        <v>4</v>
      </c>
      <c r="AO1891" s="7">
        <f>IF(R1891&gt;0,RANK(R1891,(N1891:P1891,Q1891:AL1891)),0)</f>
        <v>0</v>
      </c>
      <c r="AP1891" s="7">
        <f>IF(S1891&gt;0,RANK(S1891,(N1891:P1891,Q1891:AL1891)),0)</f>
        <v>5</v>
      </c>
      <c r="AQ1891" s="7">
        <f>IF(T1891&gt;0,RANK(T1891,(N1891:P1891,Q1891:AL1891)),0)</f>
        <v>6</v>
      </c>
      <c r="AR1891" s="2">
        <f t="shared" si="747"/>
        <v>1.4728816496274476E-3</v>
      </c>
      <c r="AS1891" s="2">
        <f t="shared" si="748"/>
        <v>0</v>
      </c>
      <c r="AT1891" s="2">
        <f t="shared" si="749"/>
        <v>6.9312077629526947E-4</v>
      </c>
      <c r="AU1891" s="2">
        <f t="shared" si="750"/>
        <v>6.0648067925836077E-4</v>
      </c>
      <c r="AW1891" t="s">
        <v>2433</v>
      </c>
      <c r="AX1891" t="s">
        <v>1033</v>
      </c>
      <c r="AY1891">
        <v>3</v>
      </c>
      <c r="BA1891" s="127">
        <v>35</v>
      </c>
      <c r="BB1891" s="130">
        <v>41</v>
      </c>
      <c r="BC1891" s="131">
        <f t="shared" si="740"/>
        <v>35041</v>
      </c>
      <c r="BE1891" s="7" t="s">
        <v>3271</v>
      </c>
    </row>
    <row r="1892" spans="1:64" hidden="1" outlineLevel="1" x14ac:dyDescent="0.2">
      <c r="A1892" t="s">
        <v>1342</v>
      </c>
      <c r="B1892" t="s">
        <v>1033</v>
      </c>
      <c r="C1892" s="1">
        <f t="shared" si="741"/>
        <v>6513</v>
      </c>
      <c r="D1892" s="7">
        <f>RANK(N1892,(N1892:P1892,Q1892:AL1892))</f>
        <v>2</v>
      </c>
      <c r="E1892" s="7">
        <f>RANK(O1892,(N1892:P1892,Q1892:AL1892))</f>
        <v>1</v>
      </c>
      <c r="F1892" s="7">
        <f>IF(P1892&gt;0,RANK(P1892,(N1892:P1892,Q1892:AL1892)),0)</f>
        <v>3</v>
      </c>
      <c r="G1892" s="1">
        <f t="shared" si="742"/>
        <v>1043</v>
      </c>
      <c r="H1892" s="2">
        <f t="shared" si="738"/>
        <v>0.16014125594963918</v>
      </c>
      <c r="I1892" s="2"/>
      <c r="J1892" s="2">
        <f t="shared" si="743"/>
        <v>0.33348687240902808</v>
      </c>
      <c r="K1892" s="2">
        <f t="shared" si="744"/>
        <v>0.49362812835866726</v>
      </c>
      <c r="L1892" s="2">
        <f t="shared" si="745"/>
        <v>0.16658989712881928</v>
      </c>
      <c r="M1892" s="2">
        <f t="shared" si="746"/>
        <v>6.2951021034853838E-3</v>
      </c>
      <c r="N1892" s="1">
        <v>2172</v>
      </c>
      <c r="O1892" s="1">
        <v>3215</v>
      </c>
      <c r="P1892" s="1">
        <v>1085</v>
      </c>
      <c r="Q1892" s="1">
        <v>14</v>
      </c>
      <c r="S1892" s="1">
        <v>3</v>
      </c>
      <c r="T1892" s="1">
        <v>10</v>
      </c>
      <c r="U1892" s="1">
        <v>5</v>
      </c>
      <c r="X1892" s="1">
        <v>4</v>
      </c>
      <c r="AG1892" s="1">
        <v>1</v>
      </c>
      <c r="AL1892" s="1">
        <v>4</v>
      </c>
      <c r="AN1892" s="7">
        <f>IF(Q1892&gt;0,RANK(Q1892,(N1892:P1892,Q1892:AL1892)),0)</f>
        <v>4</v>
      </c>
      <c r="AO1892" s="7">
        <f>IF(R1892&gt;0,RANK(R1892,(N1892:P1892,Q1892:AL1892)),0)</f>
        <v>0</v>
      </c>
      <c r="AP1892" s="7">
        <f>IF(S1892&gt;0,RANK(S1892,(N1892:P1892,Q1892:AL1892)),0)</f>
        <v>9</v>
      </c>
      <c r="AQ1892" s="7">
        <f>IF(T1892&gt;0,RANK(T1892,(N1892:P1892,Q1892:AL1892)),0)</f>
        <v>5</v>
      </c>
      <c r="AR1892" s="2">
        <f t="shared" si="747"/>
        <v>2.1495470597267005E-3</v>
      </c>
      <c r="AS1892" s="2">
        <f t="shared" si="748"/>
        <v>0</v>
      </c>
      <c r="AT1892" s="2">
        <f t="shared" si="749"/>
        <v>4.6061722708429296E-4</v>
      </c>
      <c r="AU1892" s="2">
        <f t="shared" si="750"/>
        <v>1.5353907569476432E-3</v>
      </c>
      <c r="AW1892" t="s">
        <v>1342</v>
      </c>
      <c r="AX1892" t="s">
        <v>1033</v>
      </c>
      <c r="AY1892">
        <v>3</v>
      </c>
      <c r="BA1892" s="127">
        <v>35</v>
      </c>
      <c r="BB1892" s="130">
        <v>43</v>
      </c>
      <c r="BC1892" s="131">
        <f t="shared" si="740"/>
        <v>35043</v>
      </c>
      <c r="BE1892" s="7" t="s">
        <v>3271</v>
      </c>
    </row>
    <row r="1893" spans="1:64" hidden="1" outlineLevel="1" x14ac:dyDescent="0.2">
      <c r="A1893" t="s">
        <v>2434</v>
      </c>
      <c r="B1893" t="s">
        <v>1033</v>
      </c>
      <c r="C1893" s="1">
        <f t="shared" si="741"/>
        <v>23574</v>
      </c>
      <c r="D1893" s="7">
        <f>RANK(N1893,(N1893:P1893,Q1893:AL1893))</f>
        <v>1</v>
      </c>
      <c r="E1893" s="7">
        <f>RANK(O1893,(N1893:P1893,Q1893:AL1893))</f>
        <v>2</v>
      </c>
      <c r="F1893" s="7">
        <f>IF(P1893&gt;0,RANK(P1893,(N1893:P1893,Q1893:AL1893)),0)</f>
        <v>3</v>
      </c>
      <c r="G1893" s="1">
        <f t="shared" si="742"/>
        <v>2460</v>
      </c>
      <c r="H1893" s="2">
        <f t="shared" si="738"/>
        <v>0.10435225248154746</v>
      </c>
      <c r="I1893" s="2"/>
      <c r="J1893" s="2">
        <f t="shared" si="743"/>
        <v>0.46453720200220583</v>
      </c>
      <c r="K1893" s="2">
        <f t="shared" si="744"/>
        <v>0.36018494952065833</v>
      </c>
      <c r="L1893" s="2">
        <f t="shared" si="745"/>
        <v>0.16772715703741409</v>
      </c>
      <c r="M1893" s="2">
        <f t="shared" si="746"/>
        <v>7.5506914397217573E-3</v>
      </c>
      <c r="N1893" s="1">
        <v>10951</v>
      </c>
      <c r="O1893" s="1">
        <v>8491</v>
      </c>
      <c r="P1893" s="1">
        <v>3954</v>
      </c>
      <c r="Q1893" s="1">
        <v>64</v>
      </c>
      <c r="S1893" s="1">
        <v>16</v>
      </c>
      <c r="T1893" s="1">
        <v>48</v>
      </c>
      <c r="U1893" s="1">
        <v>35</v>
      </c>
      <c r="X1893" s="1">
        <v>8</v>
      </c>
      <c r="AG1893" s="1">
        <v>3</v>
      </c>
      <c r="AL1893" s="1">
        <v>4</v>
      </c>
      <c r="AN1893" s="7">
        <f>IF(Q1893&gt;0,RANK(Q1893,(N1893:P1893,Q1893:AL1893)),0)</f>
        <v>4</v>
      </c>
      <c r="AO1893" s="7">
        <f>IF(R1893&gt;0,RANK(R1893,(N1893:P1893,Q1893:AL1893)),0)</f>
        <v>0</v>
      </c>
      <c r="AP1893" s="7">
        <f>IF(S1893&gt;0,RANK(S1893,(N1893:P1893,Q1893:AL1893)),0)</f>
        <v>7</v>
      </c>
      <c r="AQ1893" s="7">
        <f>IF(T1893&gt;0,RANK(T1893,(N1893:P1893,Q1893:AL1893)),0)</f>
        <v>5</v>
      </c>
      <c r="AR1893" s="2">
        <f t="shared" si="747"/>
        <v>2.71485534911343E-3</v>
      </c>
      <c r="AS1893" s="2">
        <f t="shared" si="748"/>
        <v>0</v>
      </c>
      <c r="AT1893" s="2">
        <f t="shared" si="749"/>
        <v>6.7871383727835749E-4</v>
      </c>
      <c r="AU1893" s="2">
        <f t="shared" si="750"/>
        <v>2.0361415118350726E-3</v>
      </c>
      <c r="AW1893" t="s">
        <v>2434</v>
      </c>
      <c r="AX1893" t="s">
        <v>1033</v>
      </c>
      <c r="BA1893" s="127">
        <v>35</v>
      </c>
      <c r="BB1893" s="130">
        <v>45</v>
      </c>
      <c r="BC1893" s="131">
        <f t="shared" si="740"/>
        <v>35045</v>
      </c>
      <c r="BE1893" s="7" t="s">
        <v>3271</v>
      </c>
    </row>
    <row r="1894" spans="1:64" hidden="1" outlineLevel="1" x14ac:dyDescent="0.2">
      <c r="A1894" t="s">
        <v>2695</v>
      </c>
      <c r="B1894" t="s">
        <v>1033</v>
      </c>
      <c r="C1894" s="1">
        <f t="shared" si="741"/>
        <v>30281</v>
      </c>
      <c r="D1894" s="7">
        <f>RANK(N1894,(N1894:P1894,Q1894:AL1894))</f>
        <v>2</v>
      </c>
      <c r="E1894" s="7">
        <f>RANK(O1894,(N1894:P1894,Q1894:AL1894))</f>
        <v>1</v>
      </c>
      <c r="F1894" s="7">
        <f>IF(P1894&gt;0,RANK(P1894,(N1894:P1894,Q1894:AL1894)),0)</f>
        <v>3</v>
      </c>
      <c r="G1894" s="1">
        <f t="shared" si="742"/>
        <v>2113</v>
      </c>
      <c r="H1894" s="2">
        <f t="shared" si="738"/>
        <v>6.9779729863610848E-2</v>
      </c>
      <c r="I1894" s="2"/>
      <c r="J1894" s="2">
        <f t="shared" si="743"/>
        <v>0.37323734354875993</v>
      </c>
      <c r="K1894" s="2">
        <f t="shared" si="744"/>
        <v>0.44301707341237079</v>
      </c>
      <c r="L1894" s="2">
        <f t="shared" si="745"/>
        <v>0.17671146923813613</v>
      </c>
      <c r="M1894" s="2">
        <f t="shared" si="746"/>
        <v>7.034113800733155E-3</v>
      </c>
      <c r="N1894" s="1">
        <v>11302</v>
      </c>
      <c r="O1894" s="1">
        <v>13415</v>
      </c>
      <c r="P1894" s="1">
        <v>5351</v>
      </c>
      <c r="Q1894" s="1">
        <v>85</v>
      </c>
      <c r="S1894" s="1">
        <v>17</v>
      </c>
      <c r="T1894" s="1">
        <v>49</v>
      </c>
      <c r="U1894" s="1">
        <v>33</v>
      </c>
      <c r="X1894" s="1">
        <v>10</v>
      </c>
      <c r="AG1894" s="1">
        <v>10</v>
      </c>
      <c r="AL1894" s="1">
        <v>9</v>
      </c>
      <c r="AN1894" s="7">
        <f>IF(Q1894&gt;0,RANK(Q1894,(N1894:P1894,Q1894:AL1894)),0)</f>
        <v>4</v>
      </c>
      <c r="AO1894" s="7">
        <f>IF(R1894&gt;0,RANK(R1894,(N1894:P1894,Q1894:AL1894)),0)</f>
        <v>0</v>
      </c>
      <c r="AP1894" s="7">
        <f>IF(S1894&gt;0,RANK(S1894,(N1894:P1894,Q1894:AL1894)),0)</f>
        <v>7</v>
      </c>
      <c r="AQ1894" s="7">
        <f>IF(T1894&gt;0,RANK(T1894,(N1894:P1894,Q1894:AL1894)),0)</f>
        <v>5</v>
      </c>
      <c r="AR1894" s="2">
        <f t="shared" si="747"/>
        <v>2.8070407186024239E-3</v>
      </c>
      <c r="AS1894" s="2">
        <f t="shared" si="748"/>
        <v>0</v>
      </c>
      <c r="AT1894" s="2">
        <f t="shared" si="749"/>
        <v>5.6140814372048484E-4</v>
      </c>
      <c r="AU1894" s="2">
        <f t="shared" si="750"/>
        <v>1.618176414253162E-3</v>
      </c>
      <c r="AW1894" t="s">
        <v>2695</v>
      </c>
      <c r="AX1894" t="s">
        <v>1033</v>
      </c>
      <c r="AY1894">
        <v>3</v>
      </c>
      <c r="BA1894" s="127">
        <v>35</v>
      </c>
      <c r="BB1894" s="130">
        <v>47</v>
      </c>
      <c r="BC1894" s="131">
        <f t="shared" si="740"/>
        <v>35047</v>
      </c>
      <c r="BE1894" s="7" t="s">
        <v>3271</v>
      </c>
    </row>
    <row r="1895" spans="1:64" hidden="1" outlineLevel="1" x14ac:dyDescent="0.2">
      <c r="A1895" t="s">
        <v>1051</v>
      </c>
      <c r="B1895" t="s">
        <v>1033</v>
      </c>
      <c r="C1895" s="1">
        <f t="shared" si="741"/>
        <v>9387</v>
      </c>
      <c r="D1895" s="7">
        <f>RANK(N1895,(N1895:P1895,Q1895:AL1895))</f>
        <v>1</v>
      </c>
      <c r="E1895" s="7">
        <f>RANK(O1895,(N1895:P1895,Q1895:AL1895))</f>
        <v>2</v>
      </c>
      <c r="F1895" s="7">
        <f>IF(P1895&gt;0,RANK(P1895,(N1895:P1895,Q1895:AL1895)),0)</f>
        <v>3</v>
      </c>
      <c r="G1895" s="1">
        <f t="shared" si="742"/>
        <v>4003</v>
      </c>
      <c r="H1895" s="2">
        <f t="shared" si="738"/>
        <v>0.42644082241397679</v>
      </c>
      <c r="I1895" s="2"/>
      <c r="J1895" s="2">
        <f t="shared" si="743"/>
        <v>0.65899648449984016</v>
      </c>
      <c r="K1895" s="2">
        <f t="shared" si="744"/>
        <v>0.23255566208586342</v>
      </c>
      <c r="L1895" s="2">
        <f t="shared" si="745"/>
        <v>0.1028017470970491</v>
      </c>
      <c r="M1895" s="2">
        <f t="shared" si="746"/>
        <v>5.6461063172473097E-3</v>
      </c>
      <c r="N1895" s="1">
        <v>6186</v>
      </c>
      <c r="O1895" s="1">
        <v>2183</v>
      </c>
      <c r="P1895" s="1">
        <v>965</v>
      </c>
      <c r="Q1895" s="1">
        <v>15</v>
      </c>
      <c r="S1895" s="1">
        <v>13</v>
      </c>
      <c r="T1895" s="1">
        <v>4</v>
      </c>
      <c r="U1895" s="1">
        <v>10</v>
      </c>
      <c r="X1895" s="1">
        <v>3</v>
      </c>
      <c r="AG1895" s="1">
        <v>3</v>
      </c>
      <c r="AL1895" s="1">
        <v>5</v>
      </c>
      <c r="AN1895" s="7">
        <f>IF(Q1895&gt;0,RANK(Q1895,(N1895:P1895,Q1895:AL1895)),0)</f>
        <v>4</v>
      </c>
      <c r="AO1895" s="7">
        <f>IF(R1895&gt;0,RANK(R1895,(N1895:P1895,Q1895:AL1895)),0)</f>
        <v>0</v>
      </c>
      <c r="AP1895" s="7">
        <f>IF(S1895&gt;0,RANK(S1895,(N1895:P1895,Q1895:AL1895)),0)</f>
        <v>5</v>
      </c>
      <c r="AQ1895" s="7">
        <f>IF(T1895&gt;0,RANK(T1895,(N1895:P1895,Q1895:AL1895)),0)</f>
        <v>8</v>
      </c>
      <c r="AR1895" s="2">
        <f t="shared" si="747"/>
        <v>1.5979546180888463E-3</v>
      </c>
      <c r="AS1895" s="2">
        <f t="shared" si="748"/>
        <v>0</v>
      </c>
      <c r="AT1895" s="2">
        <f t="shared" si="749"/>
        <v>1.3848940023436667E-3</v>
      </c>
      <c r="AU1895" s="2">
        <f t="shared" si="750"/>
        <v>4.2612123149035901E-4</v>
      </c>
      <c r="AW1895" t="s">
        <v>1051</v>
      </c>
      <c r="AX1895" t="s">
        <v>1033</v>
      </c>
      <c r="AY1895">
        <v>3</v>
      </c>
      <c r="BA1895" s="127">
        <v>35</v>
      </c>
      <c r="BB1895" s="130">
        <v>49</v>
      </c>
      <c r="BC1895" s="131">
        <f t="shared" si="740"/>
        <v>35049</v>
      </c>
      <c r="BE1895" s="7" t="s">
        <v>3271</v>
      </c>
    </row>
    <row r="1896" spans="1:64" hidden="1" outlineLevel="1" x14ac:dyDescent="0.2">
      <c r="A1896" t="s">
        <v>1094</v>
      </c>
      <c r="B1896" t="s">
        <v>1033</v>
      </c>
      <c r="C1896" s="1">
        <f t="shared" si="741"/>
        <v>42917</v>
      </c>
      <c r="D1896" s="7">
        <f>RANK(N1896,(N1896:P1896,Q1896:AL1896))</f>
        <v>1</v>
      </c>
      <c r="E1896" s="7">
        <f>RANK(O1896,(N1896:P1896,Q1896:AL1896))</f>
        <v>2</v>
      </c>
      <c r="F1896" s="7">
        <f>IF(P1896&gt;0,RANK(P1896,(N1896:P1896,Q1896:AL1896)),0)</f>
        <v>3</v>
      </c>
      <c r="G1896" s="1">
        <f t="shared" si="742"/>
        <v>17505</v>
      </c>
      <c r="H1896" s="2">
        <f t="shared" si="738"/>
        <v>0.40788032714309014</v>
      </c>
      <c r="I1896" s="2"/>
      <c r="J1896" s="2">
        <f t="shared" si="743"/>
        <v>0.6335251765034835</v>
      </c>
      <c r="K1896" s="2">
        <f t="shared" si="744"/>
        <v>0.22564484936039331</v>
      </c>
      <c r="L1896" s="2">
        <f t="shared" si="745"/>
        <v>0.13178926765617355</v>
      </c>
      <c r="M1896" s="2">
        <f t="shared" si="746"/>
        <v>9.040706479949645E-3</v>
      </c>
      <c r="N1896" s="1">
        <v>27189</v>
      </c>
      <c r="O1896" s="1">
        <v>9684</v>
      </c>
      <c r="P1896" s="1">
        <v>5656</v>
      </c>
      <c r="Q1896" s="1">
        <v>182</v>
      </c>
      <c r="S1896" s="1">
        <v>50</v>
      </c>
      <c r="T1896" s="1">
        <v>35</v>
      </c>
      <c r="U1896" s="1">
        <v>60</v>
      </c>
      <c r="X1896" s="1">
        <v>32</v>
      </c>
      <c r="AG1896" s="1">
        <v>4</v>
      </c>
      <c r="AL1896" s="1">
        <v>25</v>
      </c>
      <c r="AN1896" s="7">
        <f>IF(Q1896&gt;0,RANK(Q1896,(N1896:P1896,Q1896:AL1896)),0)</f>
        <v>4</v>
      </c>
      <c r="AO1896" s="7">
        <f>IF(R1896&gt;0,RANK(R1896,(N1896:P1896,Q1896:AL1896)),0)</f>
        <v>0</v>
      </c>
      <c r="AP1896" s="7">
        <f>IF(S1896&gt;0,RANK(S1896,(N1896:P1896,Q1896:AL1896)),0)</f>
        <v>6</v>
      </c>
      <c r="AQ1896" s="7">
        <f>IF(T1896&gt;0,RANK(T1896,(N1896:P1896,Q1896:AL1896)),0)</f>
        <v>7</v>
      </c>
      <c r="AR1896" s="2">
        <f t="shared" si="747"/>
        <v>4.2407437612135054E-3</v>
      </c>
      <c r="AS1896" s="2">
        <f t="shared" si="748"/>
        <v>0</v>
      </c>
      <c r="AT1896" s="2">
        <f t="shared" si="749"/>
        <v>1.165039494838875E-3</v>
      </c>
      <c r="AU1896" s="2">
        <f t="shared" si="750"/>
        <v>8.1552764638721255E-4</v>
      </c>
      <c r="AW1896" t="s">
        <v>1094</v>
      </c>
      <c r="AX1896" t="s">
        <v>1033</v>
      </c>
      <c r="BA1896" s="127">
        <v>35</v>
      </c>
      <c r="BB1896" s="130">
        <v>51</v>
      </c>
      <c r="BC1896" s="131">
        <f t="shared" si="740"/>
        <v>35051</v>
      </c>
      <c r="BE1896" s="7" t="s">
        <v>3271</v>
      </c>
    </row>
    <row r="1897" spans="1:64" hidden="1" outlineLevel="1" x14ac:dyDescent="0.2">
      <c r="A1897" t="s">
        <v>1926</v>
      </c>
      <c r="B1897" t="s">
        <v>1033</v>
      </c>
      <c r="C1897" s="1">
        <f t="shared" si="741"/>
        <v>4418</v>
      </c>
      <c r="D1897" s="7">
        <f>RANK(N1897,(N1897:P1897,Q1897:AL1897))</f>
        <v>1</v>
      </c>
      <c r="E1897" s="7">
        <f>RANK(O1897,(N1897:P1897,Q1897:AL1897))</f>
        <v>2</v>
      </c>
      <c r="F1897" s="7">
        <f>IF(P1897&gt;0,RANK(P1897,(N1897:P1897,Q1897:AL1897)),0)</f>
        <v>3</v>
      </c>
      <c r="G1897" s="1">
        <f t="shared" si="742"/>
        <v>209</v>
      </c>
      <c r="H1897" s="2">
        <f t="shared" si="738"/>
        <v>4.7306473517428699E-2</v>
      </c>
      <c r="I1897" s="2"/>
      <c r="J1897" s="2">
        <f t="shared" si="743"/>
        <v>0.40086011770031688</v>
      </c>
      <c r="K1897" s="2">
        <f t="shared" si="744"/>
        <v>0.3535536441828882</v>
      </c>
      <c r="L1897" s="2">
        <f t="shared" si="745"/>
        <v>0.23879583521955636</v>
      </c>
      <c r="M1897" s="2">
        <f t="shared" si="746"/>
        <v>6.7904028972386177E-3</v>
      </c>
      <c r="N1897" s="1">
        <v>1771</v>
      </c>
      <c r="O1897" s="1">
        <v>1562</v>
      </c>
      <c r="P1897" s="1">
        <v>1055</v>
      </c>
      <c r="Q1897" s="1">
        <v>10</v>
      </c>
      <c r="S1897" s="1">
        <v>3</v>
      </c>
      <c r="T1897" s="1">
        <v>7</v>
      </c>
      <c r="U1897" s="1">
        <v>7</v>
      </c>
      <c r="X1897" s="1">
        <v>1</v>
      </c>
      <c r="AL1897" s="1">
        <v>2</v>
      </c>
      <c r="AN1897" s="7">
        <f>IF(Q1897&gt;0,RANK(Q1897,(N1897:P1897,Q1897:AL1897)),0)</f>
        <v>4</v>
      </c>
      <c r="AO1897" s="7">
        <f>IF(R1897&gt;0,RANK(R1897,(N1897:P1897,Q1897:AL1897)),0)</f>
        <v>0</v>
      </c>
      <c r="AP1897" s="7">
        <f>IF(S1897&gt;0,RANK(S1897,(N1897:P1897,Q1897:AL1897)),0)</f>
        <v>7</v>
      </c>
      <c r="AQ1897" s="7">
        <f>IF(T1897&gt;0,RANK(T1897,(N1897:P1897,Q1897:AL1897)),0)</f>
        <v>5</v>
      </c>
      <c r="AR1897" s="2">
        <f t="shared" si="747"/>
        <v>2.2634676324128564E-3</v>
      </c>
      <c r="AS1897" s="2">
        <f t="shared" si="748"/>
        <v>0</v>
      </c>
      <c r="AT1897" s="2">
        <f t="shared" si="749"/>
        <v>6.79040289723857E-4</v>
      </c>
      <c r="AU1897" s="2">
        <f t="shared" si="750"/>
        <v>1.5844273426889996E-3</v>
      </c>
      <c r="AW1897" t="s">
        <v>1926</v>
      </c>
      <c r="AX1897" t="s">
        <v>1033</v>
      </c>
      <c r="AY1897">
        <v>2</v>
      </c>
      <c r="BA1897" s="127">
        <v>35</v>
      </c>
      <c r="BB1897" s="130">
        <v>53</v>
      </c>
      <c r="BC1897" s="131">
        <f t="shared" si="740"/>
        <v>35053</v>
      </c>
      <c r="BE1897" s="7" t="s">
        <v>3271</v>
      </c>
    </row>
    <row r="1898" spans="1:64" hidden="1" outlineLevel="1" x14ac:dyDescent="0.2">
      <c r="A1898" t="s">
        <v>1095</v>
      </c>
      <c r="B1898" t="s">
        <v>1033</v>
      </c>
      <c r="C1898" s="1">
        <f t="shared" si="741"/>
        <v>6088</v>
      </c>
      <c r="D1898" s="7">
        <f>RANK(N1898,(N1898:P1898,Q1898:AL1898))</f>
        <v>1</v>
      </c>
      <c r="E1898" s="7">
        <f>RANK(O1898,(N1898:P1898,Q1898:AL1898))</f>
        <v>2</v>
      </c>
      <c r="F1898" s="7">
        <f>IF(P1898&gt;0,RANK(P1898,(N1898:P1898,Q1898:AL1898)),0)</f>
        <v>3</v>
      </c>
      <c r="G1898" s="1">
        <f t="shared" si="742"/>
        <v>722</v>
      </c>
      <c r="H1898" s="2">
        <f t="shared" si="738"/>
        <v>0.11859395532194481</v>
      </c>
      <c r="I1898" s="2"/>
      <c r="J1898" s="2">
        <f t="shared" si="743"/>
        <v>0.4776609724047306</v>
      </c>
      <c r="K1898" s="2">
        <f t="shared" si="744"/>
        <v>0.35906701708278582</v>
      </c>
      <c r="L1898" s="2">
        <f t="shared" si="745"/>
        <v>0.15078843626806834</v>
      </c>
      <c r="M1898" s="2">
        <f t="shared" si="746"/>
        <v>1.2483574244415235E-2</v>
      </c>
      <c r="N1898" s="1">
        <v>2908</v>
      </c>
      <c r="O1898" s="1">
        <v>2186</v>
      </c>
      <c r="P1898" s="1">
        <v>918</v>
      </c>
      <c r="Q1898" s="1">
        <v>49</v>
      </c>
      <c r="S1898" s="1">
        <v>4</v>
      </c>
      <c r="T1898" s="1">
        <v>7</v>
      </c>
      <c r="U1898" s="1">
        <v>7</v>
      </c>
      <c r="X1898" s="1">
        <v>3</v>
      </c>
      <c r="AG1898" s="1">
        <v>2</v>
      </c>
      <c r="AL1898" s="1">
        <v>4</v>
      </c>
      <c r="AN1898" s="7">
        <f>IF(Q1898&gt;0,RANK(Q1898,(N1898:P1898,Q1898:AL1898)),0)</f>
        <v>4</v>
      </c>
      <c r="AO1898" s="7">
        <f>IF(R1898&gt;0,RANK(R1898,(N1898:P1898,Q1898:AL1898)),0)</f>
        <v>0</v>
      </c>
      <c r="AP1898" s="7">
        <f>IF(S1898&gt;0,RANK(S1898,(N1898:P1898,Q1898:AL1898)),0)</f>
        <v>7</v>
      </c>
      <c r="AQ1898" s="7">
        <f>IF(T1898&gt;0,RANK(T1898,(N1898:P1898,Q1898:AL1898)),0)</f>
        <v>5</v>
      </c>
      <c r="AR1898" s="2">
        <f t="shared" si="747"/>
        <v>8.0486202365308811E-3</v>
      </c>
      <c r="AS1898" s="2">
        <f t="shared" si="748"/>
        <v>0</v>
      </c>
      <c r="AT1898" s="2">
        <f t="shared" si="749"/>
        <v>6.5703022339027597E-4</v>
      </c>
      <c r="AU1898" s="2">
        <f t="shared" si="750"/>
        <v>1.1498028909329829E-3</v>
      </c>
      <c r="AW1898" t="s">
        <v>1095</v>
      </c>
      <c r="AX1898" t="s">
        <v>1033</v>
      </c>
      <c r="AY1898">
        <v>2</v>
      </c>
      <c r="BA1898" s="127">
        <v>35</v>
      </c>
      <c r="BB1898" s="130">
        <v>55</v>
      </c>
      <c r="BC1898" s="131">
        <f t="shared" si="740"/>
        <v>35055</v>
      </c>
      <c r="BE1898" s="7" t="s">
        <v>3271</v>
      </c>
    </row>
    <row r="1899" spans="1:64" hidden="1" outlineLevel="1" x14ac:dyDescent="0.2">
      <c r="A1899" t="s">
        <v>1407</v>
      </c>
      <c r="B1899" t="s">
        <v>1033</v>
      </c>
      <c r="C1899" s="1">
        <f t="shared" si="741"/>
        <v>10681</v>
      </c>
      <c r="D1899" s="7">
        <f>RANK(N1899,(N1899:P1899,Q1899:AL1899))</f>
        <v>1</v>
      </c>
      <c r="E1899" s="7">
        <f>RANK(O1899,(N1899:P1899,Q1899:AL1899))</f>
        <v>2</v>
      </c>
      <c r="F1899" s="7">
        <f>IF(P1899&gt;0,RANK(P1899,(N1899:P1899,Q1899:AL1899)),0)</f>
        <v>3</v>
      </c>
      <c r="G1899" s="1">
        <f t="shared" si="742"/>
        <v>4791</v>
      </c>
      <c r="H1899" s="2">
        <f t="shared" si="738"/>
        <v>0.44855350622600881</v>
      </c>
      <c r="I1899" s="2"/>
      <c r="J1899" s="2">
        <f t="shared" si="743"/>
        <v>0.6601441812564367</v>
      </c>
      <c r="K1899" s="2">
        <f t="shared" si="744"/>
        <v>0.21159067503042786</v>
      </c>
      <c r="L1899" s="2">
        <f t="shared" si="745"/>
        <v>0.12171145023874169</v>
      </c>
      <c r="M1899" s="2">
        <f t="shared" si="746"/>
        <v>6.5536934743937458E-3</v>
      </c>
      <c r="N1899" s="1">
        <v>7051</v>
      </c>
      <c r="O1899" s="1">
        <v>2260</v>
      </c>
      <c r="P1899" s="1">
        <v>1300</v>
      </c>
      <c r="Q1899" s="1">
        <v>24</v>
      </c>
      <c r="S1899" s="1">
        <v>14</v>
      </c>
      <c r="T1899" s="1">
        <v>9</v>
      </c>
      <c r="U1899" s="1">
        <v>19</v>
      </c>
      <c r="X1899" s="1">
        <v>1</v>
      </c>
      <c r="AL1899" s="1">
        <v>3</v>
      </c>
      <c r="AN1899" s="7">
        <f>IF(Q1899&gt;0,RANK(Q1899,(N1899:P1899,Q1899:AL1899)),0)</f>
        <v>4</v>
      </c>
      <c r="AO1899" s="7">
        <f>IF(R1899&gt;0,RANK(R1899,(N1899:P1899,Q1899:AL1899)),0)</f>
        <v>0</v>
      </c>
      <c r="AP1899" s="7">
        <f>IF(S1899&gt;0,RANK(S1899,(N1899:P1899,Q1899:AL1899)),0)</f>
        <v>6</v>
      </c>
      <c r="AQ1899" s="7">
        <f>IF(T1899&gt;0,RANK(T1899,(N1899:P1899,Q1899:AL1899)),0)</f>
        <v>7</v>
      </c>
      <c r="AR1899" s="2">
        <f t="shared" si="747"/>
        <v>2.2469806197921542E-3</v>
      </c>
      <c r="AS1899" s="2">
        <f t="shared" si="748"/>
        <v>0</v>
      </c>
      <c r="AT1899" s="2">
        <f t="shared" si="749"/>
        <v>1.3107386948787566E-3</v>
      </c>
      <c r="AU1899" s="2">
        <f t="shared" si="750"/>
        <v>8.4261773242205783E-4</v>
      </c>
      <c r="AW1899" t="s">
        <v>1407</v>
      </c>
      <c r="AX1899" t="s">
        <v>1033</v>
      </c>
      <c r="AY1899">
        <v>3</v>
      </c>
      <c r="BA1899" s="127">
        <v>35</v>
      </c>
      <c r="BB1899" s="130">
        <v>57</v>
      </c>
      <c r="BC1899" s="131">
        <f t="shared" si="740"/>
        <v>35057</v>
      </c>
      <c r="BE1899" s="7" t="s">
        <v>3271</v>
      </c>
    </row>
    <row r="1900" spans="1:64" hidden="1" outlineLevel="1" x14ac:dyDescent="0.2">
      <c r="A1900" t="s">
        <v>1563</v>
      </c>
      <c r="B1900" t="s">
        <v>1033</v>
      </c>
      <c r="C1900" s="1">
        <f t="shared" si="741"/>
        <v>4167</v>
      </c>
      <c r="D1900" s="7">
        <f>RANK(N1900,(N1900:P1900,Q1900:AL1900))</f>
        <v>2</v>
      </c>
      <c r="E1900" s="7">
        <f>RANK(O1900,(N1900:P1900,Q1900:AL1900))</f>
        <v>1</v>
      </c>
      <c r="F1900" s="7">
        <f>IF(P1900&gt;0,RANK(P1900,(N1900:P1900,Q1900:AL1900)),0)</f>
        <v>3</v>
      </c>
      <c r="G1900" s="1">
        <f t="shared" si="742"/>
        <v>5</v>
      </c>
      <c r="H1900" s="2">
        <f t="shared" si="738"/>
        <v>1.1999040076793857E-3</v>
      </c>
      <c r="I1900" s="2"/>
      <c r="J1900" s="2">
        <f t="shared" si="743"/>
        <v>0.39884809215262779</v>
      </c>
      <c r="K1900" s="2">
        <f t="shared" si="744"/>
        <v>0.40004799616030717</v>
      </c>
      <c r="L1900" s="2">
        <f t="shared" si="745"/>
        <v>0.19438444924406048</v>
      </c>
      <c r="M1900" s="2">
        <f t="shared" si="746"/>
        <v>6.7194624430045036E-3</v>
      </c>
      <c r="N1900" s="1">
        <v>1662</v>
      </c>
      <c r="O1900" s="1">
        <v>1667</v>
      </c>
      <c r="P1900" s="1">
        <v>810</v>
      </c>
      <c r="Q1900" s="1">
        <v>6</v>
      </c>
      <c r="S1900" s="1">
        <v>7</v>
      </c>
      <c r="T1900" s="1">
        <v>8</v>
      </c>
      <c r="U1900" s="1">
        <v>2</v>
      </c>
      <c r="X1900" s="1">
        <v>1</v>
      </c>
      <c r="AG1900" s="1">
        <v>3</v>
      </c>
      <c r="AL1900" s="1">
        <v>1</v>
      </c>
      <c r="AN1900" s="7">
        <f>IF(Q1900&gt;0,RANK(Q1900,(N1900:P1900,Q1900:AL1900)),0)</f>
        <v>6</v>
      </c>
      <c r="AO1900" s="7">
        <f>IF(R1900&gt;0,RANK(R1900,(N1900:P1900,Q1900:AL1900)),0)</f>
        <v>0</v>
      </c>
      <c r="AP1900" s="7">
        <f>IF(S1900&gt;0,RANK(S1900,(N1900:P1900,Q1900:AL1900)),0)</f>
        <v>5</v>
      </c>
      <c r="AQ1900" s="7">
        <f>IF(T1900&gt;0,RANK(T1900,(N1900:P1900,Q1900:AL1900)),0)</f>
        <v>4</v>
      </c>
      <c r="AR1900" s="2">
        <f t="shared" si="747"/>
        <v>1.4398848092152627E-3</v>
      </c>
      <c r="AS1900" s="2">
        <f t="shared" si="748"/>
        <v>0</v>
      </c>
      <c r="AT1900" s="2">
        <f t="shared" si="749"/>
        <v>1.67986561075114E-3</v>
      </c>
      <c r="AU1900" s="2">
        <f t="shared" si="750"/>
        <v>1.919846412287017E-3</v>
      </c>
      <c r="AW1900" t="s">
        <v>1563</v>
      </c>
      <c r="AX1900" t="s">
        <v>1033</v>
      </c>
      <c r="AY1900">
        <v>1</v>
      </c>
      <c r="BA1900" s="127">
        <v>35</v>
      </c>
      <c r="BB1900" s="130">
        <v>59</v>
      </c>
      <c r="BC1900" s="131">
        <f t="shared" si="740"/>
        <v>35059</v>
      </c>
      <c r="BE1900" s="7" t="s">
        <v>3271</v>
      </c>
    </row>
    <row r="1901" spans="1:64" hidden="1" outlineLevel="1" x14ac:dyDescent="0.2">
      <c r="A1901" t="s">
        <v>845</v>
      </c>
      <c r="B1901" t="s">
        <v>1033</v>
      </c>
      <c r="C1901" s="1">
        <f t="shared" si="741"/>
        <v>1854</v>
      </c>
      <c r="D1901" s="7">
        <f>RANK(N1901,(N1901:P1901,Q1901:AL1901))</f>
        <v>2</v>
      </c>
      <c r="E1901" s="7">
        <f>RANK(O1901,(N1901:P1901,Q1901:AL1901))</f>
        <v>1</v>
      </c>
      <c r="F1901" s="7">
        <f>IF(P1901&gt;0,RANK(P1901,(N1901:P1901,Q1901:AL1901)),0)</f>
        <v>3</v>
      </c>
      <c r="G1901" s="1">
        <f t="shared" si="742"/>
        <v>456</v>
      </c>
      <c r="H1901" s="2">
        <f t="shared" si="738"/>
        <v>0.2459546925566343</v>
      </c>
      <c r="I1901" s="2"/>
      <c r="J1901" s="2">
        <f t="shared" si="743"/>
        <v>0.27993527508090615</v>
      </c>
      <c r="K1901" s="2">
        <f t="shared" si="744"/>
        <v>0.52588996763754048</v>
      </c>
      <c r="L1901" s="2">
        <f t="shared" si="745"/>
        <v>0.19147788565264293</v>
      </c>
      <c r="M1901" s="2">
        <f t="shared" si="746"/>
        <v>2.6968716289104966E-3</v>
      </c>
      <c r="N1901" s="1">
        <v>519</v>
      </c>
      <c r="O1901" s="1">
        <v>975</v>
      </c>
      <c r="P1901" s="1">
        <v>355</v>
      </c>
      <c r="Q1901" s="1">
        <v>1</v>
      </c>
      <c r="S1901" s="1">
        <v>2</v>
      </c>
      <c r="U1901" s="1">
        <v>1</v>
      </c>
      <c r="AG1901" s="1">
        <v>1</v>
      </c>
      <c r="AN1901" s="7">
        <f>IF(Q1901&gt;0,RANK(Q1901,(N1901:P1901,Q1901:AL1901)),0)</f>
        <v>5</v>
      </c>
      <c r="AO1901" s="7">
        <f>IF(R1901&gt;0,RANK(R1901,(N1901:P1901,Q1901:AL1901)),0)</f>
        <v>0</v>
      </c>
      <c r="AP1901" s="7">
        <f>IF(S1901&gt;0,RANK(S1901,(N1901:P1901,Q1901:AL1901)),0)</f>
        <v>4</v>
      </c>
      <c r="AQ1901" s="7">
        <f>IF(T1901&gt;0,RANK(T1901,(N1901:P1901,Q1901:AL1901)),0)</f>
        <v>0</v>
      </c>
      <c r="AR1901" s="2">
        <f t="shared" si="747"/>
        <v>5.3937432578209273E-4</v>
      </c>
      <c r="AS1901" s="2">
        <f t="shared" si="748"/>
        <v>0</v>
      </c>
      <c r="AT1901" s="2">
        <f t="shared" si="749"/>
        <v>1.0787486515641855E-3</v>
      </c>
      <c r="AU1901" s="2">
        <f t="shared" si="750"/>
        <v>0</v>
      </c>
      <c r="AW1901" t="s">
        <v>845</v>
      </c>
      <c r="AX1901" t="s">
        <v>1033</v>
      </c>
      <c r="AY1901">
        <v>3</v>
      </c>
      <c r="BA1901" s="127">
        <v>35</v>
      </c>
      <c r="BB1901" s="130">
        <v>61</v>
      </c>
      <c r="BC1901" s="131">
        <f t="shared" si="740"/>
        <v>35061</v>
      </c>
      <c r="BE1901" s="7" t="s">
        <v>3271</v>
      </c>
    </row>
    <row r="1902" spans="1:64" hidden="1" outlineLevel="1" x14ac:dyDescent="0.2">
      <c r="A1902" t="s">
        <v>1564</v>
      </c>
      <c r="B1902" t="s">
        <v>1033</v>
      </c>
      <c r="C1902" s="1">
        <f t="shared" si="741"/>
        <v>16768</v>
      </c>
      <c r="D1902" s="7">
        <f>RANK(N1902,(N1902:P1902,Q1902:AL1902))</f>
        <v>1</v>
      </c>
      <c r="E1902" s="7">
        <f>RANK(O1902,(N1902:P1902,Q1902:AL1902))</f>
        <v>2</v>
      </c>
      <c r="F1902" s="7">
        <f>IF(P1902&gt;0,RANK(P1902,(N1902:P1902,Q1902:AL1902)),0)</f>
        <v>3</v>
      </c>
      <c r="G1902" s="1">
        <f t="shared" si="742"/>
        <v>1190</v>
      </c>
      <c r="H1902" s="2">
        <f t="shared" si="738"/>
        <v>7.0968511450381674E-2</v>
      </c>
      <c r="I1902" s="2"/>
      <c r="J1902" s="2">
        <f t="shared" si="743"/>
        <v>0.44698234732824427</v>
      </c>
      <c r="K1902" s="2">
        <f t="shared" si="744"/>
        <v>0.37601383587786258</v>
      </c>
      <c r="L1902" s="2">
        <f t="shared" si="745"/>
        <v>0.17306774809160305</v>
      </c>
      <c r="M1902" s="2">
        <f t="shared" si="746"/>
        <v>3.936068702290102E-3</v>
      </c>
      <c r="N1902" s="1">
        <v>7495</v>
      </c>
      <c r="O1902" s="1">
        <v>6305</v>
      </c>
      <c r="P1902" s="1">
        <v>2902</v>
      </c>
      <c r="Q1902" s="1">
        <v>29</v>
      </c>
      <c r="S1902" s="1">
        <v>10</v>
      </c>
      <c r="T1902" s="1">
        <v>13</v>
      </c>
      <c r="U1902" s="1">
        <v>7</v>
      </c>
      <c r="X1902" s="1">
        <v>1</v>
      </c>
      <c r="AG1902" s="1">
        <v>4</v>
      </c>
      <c r="AL1902" s="1">
        <v>2</v>
      </c>
      <c r="AN1902" s="7">
        <f>IF(Q1902&gt;0,RANK(Q1902,(N1902:P1902,Q1902:AL1902)),0)</f>
        <v>4</v>
      </c>
      <c r="AO1902" s="7">
        <f>IF(R1902&gt;0,RANK(R1902,(N1902:P1902,Q1902:AL1902)),0)</f>
        <v>0</v>
      </c>
      <c r="AP1902" s="7">
        <f>IF(S1902&gt;0,RANK(S1902,(N1902:P1902,Q1902:AL1902)),0)</f>
        <v>6</v>
      </c>
      <c r="AQ1902" s="7">
        <f>IF(T1902&gt;0,RANK(T1902,(N1902:P1902,Q1902:AL1902)),0)</f>
        <v>5</v>
      </c>
      <c r="AR1902" s="2">
        <f t="shared" si="747"/>
        <v>1.7294847328244275E-3</v>
      </c>
      <c r="AS1902" s="2">
        <f t="shared" si="748"/>
        <v>0</v>
      </c>
      <c r="AT1902" s="2">
        <f t="shared" si="749"/>
        <v>5.9637404580152673E-4</v>
      </c>
      <c r="AU1902" s="2">
        <f t="shared" si="750"/>
        <v>7.7528625954198472E-4</v>
      </c>
      <c r="AW1902" t="s">
        <v>1564</v>
      </c>
      <c r="AX1902" t="s">
        <v>1033</v>
      </c>
      <c r="BA1902" s="127">
        <v>35</v>
      </c>
      <c r="BB1902" s="130"/>
      <c r="BC1902" s="127">
        <v>35</v>
      </c>
      <c r="BE1902" s="7" t="s">
        <v>2095</v>
      </c>
    </row>
    <row r="1903" spans="1:64" collapsed="1" x14ac:dyDescent="0.2">
      <c r="A1903" t="s">
        <v>1032</v>
      </c>
      <c r="B1903" t="s">
        <v>566</v>
      </c>
      <c r="C1903" s="1">
        <f t="shared" si="741"/>
        <v>569986</v>
      </c>
      <c r="D1903" s="7">
        <f>RANK(N1903,(N1903:P1903,Q1903:AL1903))</f>
        <v>1</v>
      </c>
      <c r="E1903" s="7">
        <f>RANK(O1903,(N1903:P1903,Q1903:AL1903))</f>
        <v>2</v>
      </c>
      <c r="F1903" s="7">
        <f>IF(P1903&gt;0,RANK(P1903,(N1903:P1903,Q1903:AL1903)),0)</f>
        <v>3</v>
      </c>
      <c r="G1903" s="1">
        <f t="shared" si="742"/>
        <v>48793</v>
      </c>
      <c r="H1903" s="2">
        <f t="shared" si="738"/>
        <v>8.5603856936837044E-2</v>
      </c>
      <c r="I1903" s="2"/>
      <c r="J1903" s="2">
        <f t="shared" si="743"/>
        <v>0.45898846638338486</v>
      </c>
      <c r="K1903" s="2">
        <f t="shared" si="744"/>
        <v>0.37338460944654783</v>
      </c>
      <c r="L1903" s="2">
        <f t="shared" si="745"/>
        <v>0.1612232581151116</v>
      </c>
      <c r="M1903" s="2">
        <f t="shared" si="746"/>
        <v>6.403666054955709E-3</v>
      </c>
      <c r="N1903" s="1">
        <f t="shared" ref="N1903:U1903" si="751">SUM(N1870:N1902)</f>
        <v>261617</v>
      </c>
      <c r="O1903" s="1">
        <f t="shared" si="751"/>
        <v>212824</v>
      </c>
      <c r="P1903" s="1">
        <f t="shared" si="751"/>
        <v>91895</v>
      </c>
      <c r="Q1903" s="1">
        <f t="shared" si="751"/>
        <v>1615</v>
      </c>
      <c r="S1903" s="1">
        <f t="shared" si="751"/>
        <v>369</v>
      </c>
      <c r="T1903" s="1">
        <f t="shared" si="751"/>
        <v>620</v>
      </c>
      <c r="U1903" s="1">
        <f t="shared" si="751"/>
        <v>562</v>
      </c>
      <c r="X1903" s="1">
        <f>SUM(X1870:X1902)</f>
        <v>183</v>
      </c>
      <c r="AG1903" s="1">
        <f>SUM(AG1870:AG1902)</f>
        <v>120</v>
      </c>
      <c r="AL1903" s="1">
        <f>SUM(AL1870:AL1902)</f>
        <v>181</v>
      </c>
      <c r="AN1903" s="7">
        <f>IF(Q1903&gt;0,RANK(Q1903,(N1903:P1903,Q1903:AL1903)),0)</f>
        <v>4</v>
      </c>
      <c r="AO1903" s="7">
        <f>IF(R1903&gt;0,RANK(R1903,(N1903:P1903,Q1903:AL1903)),0)</f>
        <v>0</v>
      </c>
      <c r="AP1903" s="7">
        <f>IF(S1903&gt;0,RANK(S1903,(N1903:P1903,Q1903:AL1903)),0)</f>
        <v>7</v>
      </c>
      <c r="AQ1903" s="7">
        <f>IF(T1903&gt;0,RANK(T1903,(N1903:P1903,Q1903:AL1903)),0)</f>
        <v>5</v>
      </c>
      <c r="AR1903" s="2">
        <f t="shared" si="747"/>
        <v>2.8334029256858939E-3</v>
      </c>
      <c r="AS1903" s="2">
        <f t="shared" si="748"/>
        <v>0</v>
      </c>
      <c r="AT1903" s="2">
        <f t="shared" si="749"/>
        <v>6.4738432172018259E-4</v>
      </c>
      <c r="AU1903" s="2">
        <f t="shared" si="750"/>
        <v>1.087746014814399E-3</v>
      </c>
      <c r="AW1903" t="s">
        <v>1032</v>
      </c>
      <c r="AX1903" t="s">
        <v>566</v>
      </c>
      <c r="BA1903" s="127"/>
      <c r="BB1903" s="130"/>
    </row>
    <row r="1904" spans="1:64" x14ac:dyDescent="0.2">
      <c r="C1904" s="1"/>
      <c r="E1904" s="7"/>
      <c r="F1904" s="7"/>
      <c r="I1904" s="2"/>
      <c r="AN1904" s="7"/>
      <c r="AO1904" s="7"/>
      <c r="AP1904" s="7"/>
      <c r="AQ1904" s="7"/>
      <c r="BA1904" s="127">
        <v>36</v>
      </c>
      <c r="BB1904" s="130">
        <v>1</v>
      </c>
      <c r="BC1904" s="131">
        <f t="shared" ref="BC1904:BC1965" si="752">BA1904*1000+BB1904</f>
        <v>36001</v>
      </c>
      <c r="BE1904" s="7" t="s">
        <v>3271</v>
      </c>
      <c r="BH1904" s="126" t="s">
        <v>3349</v>
      </c>
      <c r="BI1904" s="126" t="s">
        <v>3350</v>
      </c>
      <c r="BJ1904" s="126" t="s">
        <v>3351</v>
      </c>
      <c r="BK1904" s="126" t="s">
        <v>3352</v>
      </c>
      <c r="BL1904" s="126" t="s">
        <v>3353</v>
      </c>
    </row>
    <row r="1905" spans="1:64" hidden="1" outlineLevel="1" x14ac:dyDescent="0.2">
      <c r="A1905" t="s">
        <v>594</v>
      </c>
      <c r="B1905" t="s">
        <v>369</v>
      </c>
      <c r="C1905" s="1">
        <f t="shared" ref="C1905:C1936" si="753">SUM(N1905:AL1905)</f>
        <v>155363</v>
      </c>
      <c r="D1905" s="7">
        <f>RANK(N1905,(N1905:P1905,Q1905:AL1905))</f>
        <v>1</v>
      </c>
      <c r="E1905" s="7">
        <f>RANK(O1905,(N1905:P1905,Q1905:AL1905))</f>
        <v>2</v>
      </c>
      <c r="F1905" s="7">
        <f>IF(P1905&gt;0,RANK(P1905,(N1905:P1905,Q1905:AL1905)),0)</f>
        <v>3</v>
      </c>
      <c r="G1905" s="1">
        <f t="shared" ref="G1905:G1936" si="754">MAX(N1905:P1905)-LARGE(N1905:P1905,2)</f>
        <v>31189</v>
      </c>
      <c r="H1905" s="2">
        <f t="shared" si="738"/>
        <v>0.20074921313311406</v>
      </c>
      <c r="I1905" s="2"/>
      <c r="J1905" s="2">
        <f t="shared" ref="J1905:J1936" si="755">IF($C1905=0,"-",N1905/$C1905)</f>
        <v>0.5190489370055934</v>
      </c>
      <c r="K1905" s="2">
        <f t="shared" ref="K1905:K1936" si="756">IF($C1905=0,"-",O1905/$C1905)</f>
        <v>0.31829972387247929</v>
      </c>
      <c r="L1905" s="2">
        <f t="shared" ref="L1905:L1936" si="757">IF($C1905=0,"-",P1905/$C1905)</f>
        <v>0.15488887315512703</v>
      </c>
      <c r="M1905" s="2">
        <f t="shared" ref="M1905:M1936" si="758">IF(C1905=0,"-",(1-J1905-K1905-L1905))</f>
        <v>7.7624659668002749E-3</v>
      </c>
      <c r="N1905" s="1">
        <f>BH1905+BI1905</f>
        <v>80641</v>
      </c>
      <c r="O1905" s="1">
        <f>SUM(BJ1905:BL1905)</f>
        <v>49452</v>
      </c>
      <c r="P1905" s="1">
        <v>24064</v>
      </c>
      <c r="Q1905" s="1">
        <v>388</v>
      </c>
      <c r="R1905" s="116">
        <v>2</v>
      </c>
      <c r="S1905" s="116">
        <v>201</v>
      </c>
      <c r="U1905" s="116">
        <v>100</v>
      </c>
      <c r="V1905" s="1">
        <v>4</v>
      </c>
      <c r="W1905" s="116"/>
      <c r="X1905" s="116">
        <v>511</v>
      </c>
      <c r="AN1905" s="7">
        <f>IF(Q1905&gt;0,RANK(Q1905,(N1905:P1905,Q1905:AL1905)),0)</f>
        <v>5</v>
      </c>
      <c r="AO1905" s="7">
        <f>IF(R1905&gt;0,RANK(R1905,(N1905:P1905,Q1905:AL1905)),0)</f>
        <v>9</v>
      </c>
      <c r="AP1905" s="7">
        <f>IF(S1905&gt;0,RANK(S1905,(N1905:P1905,Q1905:AL1905)),0)</f>
        <v>6</v>
      </c>
      <c r="AQ1905" s="7">
        <f>IF(T1905&gt;0,RANK(T1905,(N1905:P1905,Q1905:AL1905)),0)</f>
        <v>0</v>
      </c>
      <c r="AR1905" s="2">
        <f t="shared" ref="AR1905:AR1936" si="759">IF($C1905=0,"-",Q1905/$C1905)</f>
        <v>2.4973771103802066E-3</v>
      </c>
      <c r="AS1905" s="2">
        <f t="shared" ref="AS1905:AS1936" si="760">IF($C1905=0,"-",R1905/$C1905)</f>
        <v>1.2873077888557764E-5</v>
      </c>
      <c r="AT1905" s="2">
        <f t="shared" ref="AT1905:AT1936" si="761">IF($C1905=0,"-",S1905/$C1905)</f>
        <v>1.2937443278000554E-3</v>
      </c>
      <c r="AU1905" s="2">
        <f t="shared" ref="AU1905:AU1936" si="762">IF($C1905=0,"-",T1905/$C1905)</f>
        <v>0</v>
      </c>
      <c r="AW1905" t="s">
        <v>594</v>
      </c>
      <c r="AX1905" t="s">
        <v>369</v>
      </c>
      <c r="BA1905" s="127">
        <v>36</v>
      </c>
      <c r="BB1905" s="130">
        <v>3</v>
      </c>
      <c r="BC1905" s="131">
        <f t="shared" si="752"/>
        <v>36003</v>
      </c>
      <c r="BE1905" s="7" t="s">
        <v>3271</v>
      </c>
      <c r="BH1905" s="68">
        <v>78544</v>
      </c>
      <c r="BI1905" s="68">
        <v>2097</v>
      </c>
      <c r="BJ1905" s="68">
        <v>44279</v>
      </c>
      <c r="BK1905" s="68">
        <v>2810</v>
      </c>
      <c r="BL1905" s="68">
        <v>2363</v>
      </c>
    </row>
    <row r="1906" spans="1:64" hidden="1" outlineLevel="1" x14ac:dyDescent="0.2">
      <c r="A1906" t="s">
        <v>2495</v>
      </c>
      <c r="B1906" t="s">
        <v>369</v>
      </c>
      <c r="C1906" s="1">
        <f t="shared" si="753"/>
        <v>18719</v>
      </c>
      <c r="D1906" s="7">
        <f>RANK(N1906,(N1906:P1906,Q1906:AL1906))</f>
        <v>2</v>
      </c>
      <c r="E1906" s="7">
        <f>RANK(O1906,(N1906:P1906,Q1906:AL1906))</f>
        <v>1</v>
      </c>
      <c r="F1906" s="7">
        <f>IF(P1906&gt;0,RANK(P1906,(N1906:P1906,Q1906:AL1906)),0)</f>
        <v>3</v>
      </c>
      <c r="G1906" s="1">
        <f t="shared" si="754"/>
        <v>4128</v>
      </c>
      <c r="H1906" s="2">
        <f t="shared" si="738"/>
        <v>0.22052460067311289</v>
      </c>
      <c r="I1906" s="2"/>
      <c r="J1906" s="2">
        <f t="shared" si="755"/>
        <v>0.25898819381377208</v>
      </c>
      <c r="K1906" s="2">
        <f t="shared" si="756"/>
        <v>0.479512794486885</v>
      </c>
      <c r="L1906" s="2">
        <f t="shared" si="757"/>
        <v>0.25124205352850043</v>
      </c>
      <c r="M1906" s="2">
        <f t="shared" si="758"/>
        <v>1.0256958170842434E-2</v>
      </c>
      <c r="N1906" s="1">
        <f t="shared" ref="N1906:N1966" si="763">BH1906+BI1906</f>
        <v>4848</v>
      </c>
      <c r="O1906" s="1">
        <f t="shared" ref="O1906:O1966" si="764">SUM(BJ1906:BL1906)</f>
        <v>8976</v>
      </c>
      <c r="P1906" s="1">
        <v>4703</v>
      </c>
      <c r="Q1906" s="1">
        <v>43</v>
      </c>
      <c r="S1906" s="1">
        <v>20</v>
      </c>
      <c r="U1906" s="1">
        <v>12</v>
      </c>
      <c r="X1906" s="1">
        <v>117</v>
      </c>
      <c r="AN1906" s="7">
        <f>IF(Q1906&gt;0,RANK(Q1906,(N1906:P1906,Q1906:AL1906)),0)</f>
        <v>5</v>
      </c>
      <c r="AO1906" s="7">
        <f>IF(R1906&gt;0,RANK(R1906,(N1906:P1906,Q1906:AL1906)),0)</f>
        <v>0</v>
      </c>
      <c r="AP1906" s="7">
        <f>IF(S1906&gt;0,RANK(S1906,(N1906:P1906,Q1906:AL1906)),0)</f>
        <v>6</v>
      </c>
      <c r="AQ1906" s="7">
        <f>IF(T1906&gt;0,RANK(T1906,(N1906:P1906,Q1906:AL1906)),0)</f>
        <v>0</v>
      </c>
      <c r="AR1906" s="2">
        <f t="shared" si="759"/>
        <v>2.2971312570115926E-3</v>
      </c>
      <c r="AS1906" s="2">
        <f t="shared" si="760"/>
        <v>0</v>
      </c>
      <c r="AT1906" s="2">
        <f t="shared" si="761"/>
        <v>1.0684331427960895E-3</v>
      </c>
      <c r="AU1906" s="2">
        <f t="shared" si="762"/>
        <v>0</v>
      </c>
      <c r="AW1906" t="s">
        <v>2495</v>
      </c>
      <c r="AX1906" t="s">
        <v>369</v>
      </c>
      <c r="BA1906" s="127">
        <v>36</v>
      </c>
      <c r="BB1906" s="130">
        <v>7</v>
      </c>
      <c r="BC1906" s="131">
        <f t="shared" si="752"/>
        <v>36007</v>
      </c>
      <c r="BE1906" s="7" t="s">
        <v>3271</v>
      </c>
      <c r="BH1906" s="68">
        <v>4699</v>
      </c>
      <c r="BI1906" s="68">
        <v>149</v>
      </c>
      <c r="BJ1906" s="68">
        <v>7868</v>
      </c>
      <c r="BK1906" s="68">
        <v>583</v>
      </c>
      <c r="BL1906" s="68">
        <v>525</v>
      </c>
    </row>
    <row r="1907" spans="1:64" hidden="1" outlineLevel="1" x14ac:dyDescent="0.2">
      <c r="A1907" t="s">
        <v>1239</v>
      </c>
      <c r="B1907" t="s">
        <v>369</v>
      </c>
      <c r="C1907" s="1">
        <f t="shared" si="753"/>
        <v>99846</v>
      </c>
      <c r="D1907" s="7">
        <f>RANK(N1907,(N1907:P1907,Q1907:AL1907))</f>
        <v>1</v>
      </c>
      <c r="E1907" s="7">
        <f>RANK(O1907,(N1907:P1907,Q1907:AL1907))</f>
        <v>2</v>
      </c>
      <c r="F1907" s="7">
        <f>IF(P1907&gt;0,RANK(P1907,(N1907:P1907,Q1907:AL1907)),0)</f>
        <v>3</v>
      </c>
      <c r="G1907" s="1">
        <f t="shared" si="754"/>
        <v>8791</v>
      </c>
      <c r="H1907" s="2">
        <f t="shared" si="738"/>
        <v>8.8045590208921734E-2</v>
      </c>
      <c r="I1907" s="2"/>
      <c r="J1907" s="2">
        <f t="shared" si="755"/>
        <v>0.43511006950704084</v>
      </c>
      <c r="K1907" s="2">
        <f t="shared" si="756"/>
        <v>0.34706447929811912</v>
      </c>
      <c r="L1907" s="2">
        <f t="shared" si="757"/>
        <v>0.2131282174548805</v>
      </c>
      <c r="M1907" s="2">
        <f t="shared" si="758"/>
        <v>4.6972337399594777E-3</v>
      </c>
      <c r="N1907" s="1">
        <f t="shared" si="763"/>
        <v>43444</v>
      </c>
      <c r="O1907" s="1">
        <f t="shared" si="764"/>
        <v>34653</v>
      </c>
      <c r="P1907" s="1">
        <v>21280</v>
      </c>
      <c r="Q1907" s="1">
        <v>163</v>
      </c>
      <c r="S1907" s="1">
        <v>55</v>
      </c>
      <c r="U1907" s="1">
        <v>81</v>
      </c>
      <c r="X1907" s="1">
        <v>170</v>
      </c>
      <c r="AN1907" s="7">
        <f>IF(Q1907&gt;0,RANK(Q1907,(N1907:P1907,Q1907:AL1907)),0)</f>
        <v>5</v>
      </c>
      <c r="AO1907" s="7">
        <f>IF(R1907&gt;0,RANK(R1907,(N1907:P1907,Q1907:AL1907)),0)</f>
        <v>0</v>
      </c>
      <c r="AP1907" s="7">
        <f>IF(S1907&gt;0,RANK(S1907,(N1907:P1907,Q1907:AL1907)),0)</f>
        <v>7</v>
      </c>
      <c r="AQ1907" s="7">
        <f>IF(T1907&gt;0,RANK(T1907,(N1907:P1907,Q1907:AL1907)),0)</f>
        <v>0</v>
      </c>
      <c r="AR1907" s="2">
        <f t="shared" si="759"/>
        <v>1.6325140716703724E-3</v>
      </c>
      <c r="AS1907" s="2">
        <f t="shared" si="760"/>
        <v>0</v>
      </c>
      <c r="AT1907" s="2">
        <f t="shared" si="761"/>
        <v>5.5084830639184348E-4</v>
      </c>
      <c r="AU1907" s="2">
        <f t="shared" si="762"/>
        <v>0</v>
      </c>
      <c r="AW1907" t="s">
        <v>1239</v>
      </c>
      <c r="AX1907" t="s">
        <v>369</v>
      </c>
      <c r="BA1907" s="127">
        <v>36</v>
      </c>
      <c r="BB1907" s="130">
        <v>9</v>
      </c>
      <c r="BC1907" s="131">
        <f t="shared" si="752"/>
        <v>36009</v>
      </c>
      <c r="BE1907" s="7" t="s">
        <v>3271</v>
      </c>
      <c r="BH1907" s="68">
        <v>42625</v>
      </c>
      <c r="BI1907" s="68">
        <v>819</v>
      </c>
      <c r="BJ1907" s="68">
        <v>31774</v>
      </c>
      <c r="BK1907" s="68">
        <v>1523</v>
      </c>
      <c r="BL1907" s="68">
        <v>1356</v>
      </c>
    </row>
    <row r="1908" spans="1:64" hidden="1" outlineLevel="1" x14ac:dyDescent="0.2">
      <c r="A1908" t="s">
        <v>2533</v>
      </c>
      <c r="B1908" t="s">
        <v>369</v>
      </c>
      <c r="C1908" s="1">
        <f t="shared" si="753"/>
        <v>35092</v>
      </c>
      <c r="D1908" s="7">
        <f>RANK(N1908,(N1908:P1908,Q1908:AL1908))</f>
        <v>3</v>
      </c>
      <c r="E1908" s="7">
        <f>RANK(O1908,(N1908:P1908,Q1908:AL1908))</f>
        <v>1</v>
      </c>
      <c r="F1908" s="7">
        <f>IF(P1908&gt;0,RANK(P1908,(N1908:P1908,Q1908:AL1908)),0)</f>
        <v>2</v>
      </c>
      <c r="G1908" s="1">
        <f t="shared" si="754"/>
        <v>3282</v>
      </c>
      <c r="H1908" s="2">
        <f t="shared" si="738"/>
        <v>9.3525589878034873E-2</v>
      </c>
      <c r="I1908" s="2"/>
      <c r="J1908" s="2">
        <f t="shared" si="755"/>
        <v>0.2892397127550439</v>
      </c>
      <c r="K1908" s="2">
        <f t="shared" si="756"/>
        <v>0.39735552262623958</v>
      </c>
      <c r="L1908" s="2">
        <f t="shared" si="757"/>
        <v>0.30382993274820475</v>
      </c>
      <c r="M1908" s="2">
        <f t="shared" si="758"/>
        <v>9.5748318705117796E-3</v>
      </c>
      <c r="N1908" s="1">
        <f t="shared" si="763"/>
        <v>10150</v>
      </c>
      <c r="O1908" s="1">
        <f t="shared" si="764"/>
        <v>13944</v>
      </c>
      <c r="P1908" s="1">
        <v>10662</v>
      </c>
      <c r="Q1908" s="1">
        <v>77</v>
      </c>
      <c r="S1908" s="1">
        <v>47</v>
      </c>
      <c r="U1908" s="1">
        <v>27</v>
      </c>
      <c r="X1908" s="1">
        <v>185</v>
      </c>
      <c r="AN1908" s="7">
        <f>IF(Q1908&gt;0,RANK(Q1908,(N1908:P1908,Q1908:AL1908)),0)</f>
        <v>5</v>
      </c>
      <c r="AO1908" s="7">
        <f>IF(R1908&gt;0,RANK(R1908,(N1908:P1908,Q1908:AL1908)),0)</f>
        <v>0</v>
      </c>
      <c r="AP1908" s="7">
        <f>IF(S1908&gt;0,RANK(S1908,(N1908:P1908,Q1908:AL1908)),0)</f>
        <v>6</v>
      </c>
      <c r="AQ1908" s="7">
        <f>IF(T1908&gt;0,RANK(T1908,(N1908:P1908,Q1908:AL1908)),0)</f>
        <v>0</v>
      </c>
      <c r="AR1908" s="2">
        <f t="shared" si="759"/>
        <v>2.1942323036589534E-3</v>
      </c>
      <c r="AS1908" s="2">
        <f t="shared" si="760"/>
        <v>0</v>
      </c>
      <c r="AT1908" s="2">
        <f t="shared" si="761"/>
        <v>1.3393366009346859E-3</v>
      </c>
      <c r="AU1908" s="2">
        <f t="shared" si="762"/>
        <v>0</v>
      </c>
      <c r="AW1908" t="s">
        <v>2533</v>
      </c>
      <c r="AX1908" t="s">
        <v>369</v>
      </c>
      <c r="BA1908" s="127">
        <v>36</v>
      </c>
      <c r="BB1908" s="130">
        <v>11</v>
      </c>
      <c r="BC1908" s="131">
        <f t="shared" si="752"/>
        <v>36011</v>
      </c>
      <c r="BE1908" s="7" t="s">
        <v>3271</v>
      </c>
      <c r="BH1908" s="68">
        <v>9845</v>
      </c>
      <c r="BI1908" s="68">
        <v>305</v>
      </c>
      <c r="BJ1908" s="68">
        <v>11953</v>
      </c>
      <c r="BK1908" s="68">
        <v>1088</v>
      </c>
      <c r="BL1908" s="68">
        <v>903</v>
      </c>
    </row>
    <row r="1909" spans="1:64" hidden="1" outlineLevel="1" x14ac:dyDescent="0.2">
      <c r="A1909" t="s">
        <v>576</v>
      </c>
      <c r="B1909" t="s">
        <v>369</v>
      </c>
      <c r="C1909" s="1">
        <f t="shared" si="753"/>
        <v>35671</v>
      </c>
      <c r="D1909" s="7">
        <f>RANK(N1909,(N1909:P1909,Q1909:AL1909))</f>
        <v>1</v>
      </c>
      <c r="E1909" s="7">
        <f>RANK(O1909,(N1909:P1909,Q1909:AL1909))</f>
        <v>2</v>
      </c>
      <c r="F1909" s="7">
        <f>IF(P1909&gt;0,RANK(P1909,(N1909:P1909,Q1909:AL1909)),0)</f>
        <v>3</v>
      </c>
      <c r="G1909" s="1">
        <f t="shared" si="754"/>
        <v>1023</v>
      </c>
      <c r="H1909" s="2">
        <f t="shared" si="738"/>
        <v>2.8678758655490456E-2</v>
      </c>
      <c r="I1909" s="2"/>
      <c r="J1909" s="2">
        <f t="shared" si="755"/>
        <v>0.36690869333632364</v>
      </c>
      <c r="K1909" s="2">
        <f t="shared" si="756"/>
        <v>0.33822993468083318</v>
      </c>
      <c r="L1909" s="2">
        <f t="shared" si="757"/>
        <v>0.28816125143674132</v>
      </c>
      <c r="M1909" s="2">
        <f t="shared" si="758"/>
        <v>6.7001205461018065E-3</v>
      </c>
      <c r="N1909" s="1">
        <f t="shared" si="763"/>
        <v>13088</v>
      </c>
      <c r="O1909" s="1">
        <f t="shared" si="764"/>
        <v>12065</v>
      </c>
      <c r="P1909" s="1">
        <v>10279</v>
      </c>
      <c r="Q1909" s="1">
        <v>71</v>
      </c>
      <c r="S1909" s="1">
        <v>37</v>
      </c>
      <c r="U1909" s="1">
        <v>19</v>
      </c>
      <c r="X1909" s="1">
        <v>112</v>
      </c>
      <c r="AN1909" s="7">
        <f>IF(Q1909&gt;0,RANK(Q1909,(N1909:P1909,Q1909:AL1909)),0)</f>
        <v>5</v>
      </c>
      <c r="AO1909" s="7">
        <f>IF(R1909&gt;0,RANK(R1909,(N1909:P1909,Q1909:AL1909)),0)</f>
        <v>0</v>
      </c>
      <c r="AP1909" s="7">
        <f>IF(S1909&gt;0,RANK(S1909,(N1909:P1909,Q1909:AL1909)),0)</f>
        <v>6</v>
      </c>
      <c r="AQ1909" s="7">
        <f>IF(T1909&gt;0,RANK(T1909,(N1909:P1909,Q1909:AL1909)),0)</f>
        <v>0</v>
      </c>
      <c r="AR1909" s="2">
        <f t="shared" si="759"/>
        <v>1.990412379804323E-3</v>
      </c>
      <c r="AS1909" s="2">
        <f t="shared" si="760"/>
        <v>0</v>
      </c>
      <c r="AT1909" s="2">
        <f t="shared" si="761"/>
        <v>1.0372571556726753E-3</v>
      </c>
      <c r="AU1909" s="2">
        <f t="shared" si="762"/>
        <v>0</v>
      </c>
      <c r="AW1909" t="s">
        <v>576</v>
      </c>
      <c r="AX1909" t="s">
        <v>369</v>
      </c>
      <c r="BA1909" s="127">
        <v>36</v>
      </c>
      <c r="BB1909" s="130">
        <v>13</v>
      </c>
      <c r="BC1909" s="131">
        <f t="shared" si="752"/>
        <v>36013</v>
      </c>
      <c r="BE1909" s="7" t="s">
        <v>3271</v>
      </c>
      <c r="BH1909" s="68">
        <v>12758</v>
      </c>
      <c r="BI1909" s="68">
        <v>330</v>
      </c>
      <c r="BJ1909" s="68">
        <v>10518</v>
      </c>
      <c r="BK1909" s="68">
        <v>893</v>
      </c>
      <c r="BL1909" s="68">
        <v>654</v>
      </c>
    </row>
    <row r="1910" spans="1:64" hidden="1" outlineLevel="1" x14ac:dyDescent="0.2">
      <c r="A1910" t="s">
        <v>2614</v>
      </c>
      <c r="B1910" t="s">
        <v>369</v>
      </c>
      <c r="C1910" s="1">
        <f t="shared" si="753"/>
        <v>62789</v>
      </c>
      <c r="D1910" s="7">
        <f>RANK(N1910,(N1910:P1910,Q1910:AL1910))</f>
        <v>1</v>
      </c>
      <c r="E1910" s="7">
        <f>RANK(O1910,(N1910:P1910,Q1910:AL1910))</f>
        <v>2</v>
      </c>
      <c r="F1910" s="7">
        <f>IF(P1910&gt;0,RANK(P1910,(N1910:P1910,Q1910:AL1910)),0)</f>
        <v>3</v>
      </c>
      <c r="G1910" s="1">
        <f t="shared" si="754"/>
        <v>1423</v>
      </c>
      <c r="H1910" s="2">
        <f t="shared" si="738"/>
        <v>2.2663205338514708E-2</v>
      </c>
      <c r="I1910" s="2"/>
      <c r="J1910" s="2">
        <f t="shared" si="755"/>
        <v>0.36065234356336301</v>
      </c>
      <c r="K1910" s="2">
        <f t="shared" si="756"/>
        <v>0.33798913822484833</v>
      </c>
      <c r="L1910" s="2">
        <f t="shared" si="757"/>
        <v>0.29392090971348483</v>
      </c>
      <c r="M1910" s="2">
        <f t="shared" si="758"/>
        <v>7.4376084983037716E-3</v>
      </c>
      <c r="N1910" s="1">
        <f t="shared" si="763"/>
        <v>22645</v>
      </c>
      <c r="O1910" s="1">
        <f t="shared" si="764"/>
        <v>21222</v>
      </c>
      <c r="P1910" s="1">
        <v>18455</v>
      </c>
      <c r="Q1910" s="1">
        <v>126</v>
      </c>
      <c r="R1910" s="1">
        <v>2</v>
      </c>
      <c r="S1910" s="1">
        <v>59</v>
      </c>
      <c r="U1910" s="1">
        <v>33</v>
      </c>
      <c r="W1910" s="1">
        <v>2</v>
      </c>
      <c r="X1910" s="1">
        <v>245</v>
      </c>
      <c r="AN1910" s="7">
        <f>IF(Q1910&gt;0,RANK(Q1910,(N1910:P1910,Q1910:AL1910)),0)</f>
        <v>5</v>
      </c>
      <c r="AO1910" s="7">
        <f>IF(R1910&gt;0,RANK(R1910,(N1910:P1910,Q1910:AL1910)),0)</f>
        <v>8</v>
      </c>
      <c r="AP1910" s="7">
        <f>IF(S1910&gt;0,RANK(S1910,(N1910:P1910,Q1910:AL1910)),0)</f>
        <v>6</v>
      </c>
      <c r="AQ1910" s="7">
        <f>IF(T1910&gt;0,RANK(T1910,(N1910:P1910,Q1910:AL1910)),0)</f>
        <v>0</v>
      </c>
      <c r="AR1910" s="2">
        <f t="shared" si="759"/>
        <v>2.0067209224545702E-3</v>
      </c>
      <c r="AS1910" s="2">
        <f t="shared" si="760"/>
        <v>3.1852713054834443E-5</v>
      </c>
      <c r="AT1910" s="2">
        <f t="shared" si="761"/>
        <v>9.3965503511761613E-4</v>
      </c>
      <c r="AU1910" s="2">
        <f t="shared" si="762"/>
        <v>0</v>
      </c>
      <c r="AW1910" t="s">
        <v>2614</v>
      </c>
      <c r="AX1910" t="s">
        <v>369</v>
      </c>
      <c r="BA1910" s="127">
        <v>36</v>
      </c>
      <c r="BB1910" s="130">
        <v>15</v>
      </c>
      <c r="BC1910" s="131">
        <f t="shared" si="752"/>
        <v>36015</v>
      </c>
      <c r="BE1910" s="7" t="s">
        <v>3271</v>
      </c>
      <c r="BH1910" s="68">
        <v>22055</v>
      </c>
      <c r="BI1910" s="68">
        <v>590</v>
      </c>
      <c r="BJ1910" s="68">
        <v>18767</v>
      </c>
      <c r="BK1910" s="68">
        <v>1362</v>
      </c>
      <c r="BL1910" s="68">
        <v>1093</v>
      </c>
    </row>
    <row r="1911" spans="1:64" hidden="1" outlineLevel="1" x14ac:dyDescent="0.2">
      <c r="A1911" t="s">
        <v>264</v>
      </c>
      <c r="B1911" t="s">
        <v>369</v>
      </c>
      <c r="C1911" s="1">
        <f t="shared" si="753"/>
        <v>39135</v>
      </c>
      <c r="D1911" s="7">
        <f>RANK(N1911,(N1911:P1911,Q1911:AL1911))</f>
        <v>2</v>
      </c>
      <c r="E1911" s="7">
        <f>RANK(O1911,(N1911:P1911,Q1911:AL1911))</f>
        <v>1</v>
      </c>
      <c r="F1911" s="7">
        <f>IF(P1911&gt;0,RANK(P1911,(N1911:P1911,Q1911:AL1911)),0)</f>
        <v>3</v>
      </c>
      <c r="G1911" s="1">
        <f t="shared" si="754"/>
        <v>989</v>
      </c>
      <c r="H1911" s="2">
        <f t="shared" si="738"/>
        <v>2.5271496103232399E-2</v>
      </c>
      <c r="I1911" s="2"/>
      <c r="J1911" s="2">
        <f t="shared" si="755"/>
        <v>0.38581832119586046</v>
      </c>
      <c r="K1911" s="2">
        <f t="shared" si="756"/>
        <v>0.41108981729909289</v>
      </c>
      <c r="L1911" s="2">
        <f t="shared" si="757"/>
        <v>0.19146544014309441</v>
      </c>
      <c r="M1911" s="2">
        <f t="shared" si="758"/>
        <v>1.1626421361952244E-2</v>
      </c>
      <c r="N1911" s="1">
        <f t="shared" si="763"/>
        <v>15099</v>
      </c>
      <c r="O1911" s="1">
        <f t="shared" si="764"/>
        <v>16088</v>
      </c>
      <c r="P1911" s="1">
        <v>7493</v>
      </c>
      <c r="Q1911" s="1">
        <v>84</v>
      </c>
      <c r="S1911" s="1">
        <v>116</v>
      </c>
      <c r="U1911" s="1">
        <v>15</v>
      </c>
      <c r="X1911" s="1">
        <v>240</v>
      </c>
      <c r="AN1911" s="7">
        <f>IF(Q1911&gt;0,RANK(Q1911,(N1911:P1911,Q1911:AL1911)),0)</f>
        <v>6</v>
      </c>
      <c r="AO1911" s="7">
        <f>IF(R1911&gt;0,RANK(R1911,(N1911:P1911,Q1911:AL1911)),0)</f>
        <v>0</v>
      </c>
      <c r="AP1911" s="7">
        <f>IF(S1911&gt;0,RANK(S1911,(N1911:P1911,Q1911:AL1911)),0)</f>
        <v>5</v>
      </c>
      <c r="AQ1911" s="7">
        <f>IF(T1911&gt;0,RANK(T1911,(N1911:P1911,Q1911:AL1911)),0)</f>
        <v>0</v>
      </c>
      <c r="AR1911" s="2">
        <f t="shared" si="759"/>
        <v>2.1464162514373323E-3</v>
      </c>
      <c r="AS1911" s="2">
        <f t="shared" si="760"/>
        <v>0</v>
      </c>
      <c r="AT1911" s="2">
        <f t="shared" si="761"/>
        <v>2.9640986329372682E-3</v>
      </c>
      <c r="AU1911" s="2">
        <f t="shared" si="762"/>
        <v>0</v>
      </c>
      <c r="AW1911" t="s">
        <v>264</v>
      </c>
      <c r="AX1911" t="s">
        <v>369</v>
      </c>
      <c r="BA1911" s="127">
        <v>36</v>
      </c>
      <c r="BB1911" s="130">
        <v>17</v>
      </c>
      <c r="BC1911" s="131">
        <f t="shared" si="752"/>
        <v>36017</v>
      </c>
      <c r="BE1911" s="7" t="s">
        <v>3271</v>
      </c>
      <c r="BH1911" s="68">
        <v>14690</v>
      </c>
      <c r="BI1911" s="68">
        <v>409</v>
      </c>
      <c r="BJ1911" s="68">
        <v>14372</v>
      </c>
      <c r="BK1911" s="68">
        <v>885</v>
      </c>
      <c r="BL1911" s="68">
        <v>831</v>
      </c>
    </row>
    <row r="1912" spans="1:64" hidden="1" outlineLevel="1" x14ac:dyDescent="0.2">
      <c r="A1912" t="s">
        <v>1969</v>
      </c>
      <c r="B1912" t="s">
        <v>369</v>
      </c>
      <c r="C1912" s="1">
        <f t="shared" si="753"/>
        <v>21787</v>
      </c>
      <c r="D1912" s="7">
        <f>RANK(N1912,(N1912:P1912,Q1912:AL1912))</f>
        <v>2</v>
      </c>
      <c r="E1912" s="7">
        <f>RANK(O1912,(N1912:P1912,Q1912:AL1912))</f>
        <v>1</v>
      </c>
      <c r="F1912" s="7">
        <f>IF(P1912&gt;0,RANK(P1912,(N1912:P1912,Q1912:AL1912)),0)</f>
        <v>3</v>
      </c>
      <c r="G1912" s="1">
        <f t="shared" si="754"/>
        <v>97</v>
      </c>
      <c r="H1912" s="2">
        <f t="shared" si="738"/>
        <v>4.4521962638270525E-3</v>
      </c>
      <c r="I1912" s="2"/>
      <c r="J1912" s="2">
        <f t="shared" si="755"/>
        <v>0.36797172625877816</v>
      </c>
      <c r="K1912" s="2">
        <f t="shared" si="756"/>
        <v>0.3724239225226052</v>
      </c>
      <c r="L1912" s="2">
        <f t="shared" si="757"/>
        <v>0.24583467205214118</v>
      </c>
      <c r="M1912" s="2">
        <f t="shared" si="758"/>
        <v>1.3769679166475451E-2</v>
      </c>
      <c r="N1912" s="1">
        <f t="shared" si="763"/>
        <v>8017</v>
      </c>
      <c r="O1912" s="1">
        <f t="shared" si="764"/>
        <v>8114</v>
      </c>
      <c r="P1912" s="1">
        <v>5356</v>
      </c>
      <c r="Q1912" s="1">
        <v>42</v>
      </c>
      <c r="S1912" s="1">
        <v>138</v>
      </c>
      <c r="U1912" s="1">
        <v>25</v>
      </c>
      <c r="X1912" s="1">
        <v>95</v>
      </c>
      <c r="AN1912" s="7">
        <f>IF(Q1912&gt;0,RANK(Q1912,(N1912:P1912,Q1912:AL1912)),0)</f>
        <v>6</v>
      </c>
      <c r="AO1912" s="7">
        <f>IF(R1912&gt;0,RANK(R1912,(N1912:P1912,Q1912:AL1912)),0)</f>
        <v>0</v>
      </c>
      <c r="AP1912" s="7">
        <f>IF(S1912&gt;0,RANK(S1912,(N1912:P1912,Q1912:AL1912)),0)</f>
        <v>4</v>
      </c>
      <c r="AQ1912" s="7">
        <f>IF(T1912&gt;0,RANK(T1912,(N1912:P1912,Q1912:AL1912)),0)</f>
        <v>0</v>
      </c>
      <c r="AR1912" s="2">
        <f t="shared" si="759"/>
        <v>1.9277550833065589E-3</v>
      </c>
      <c r="AS1912" s="2">
        <f t="shared" si="760"/>
        <v>0</v>
      </c>
      <c r="AT1912" s="2">
        <f t="shared" si="761"/>
        <v>6.334052416578694E-3</v>
      </c>
      <c r="AU1912" s="2">
        <f t="shared" si="762"/>
        <v>0</v>
      </c>
      <c r="AW1912" t="s">
        <v>1969</v>
      </c>
      <c r="AX1912" t="s">
        <v>369</v>
      </c>
      <c r="BA1912" s="127">
        <v>36</v>
      </c>
      <c r="BB1912" s="130">
        <v>19</v>
      </c>
      <c r="BC1912" s="131">
        <f t="shared" si="752"/>
        <v>36019</v>
      </c>
      <c r="BE1912" s="7" t="s">
        <v>3271</v>
      </c>
      <c r="BH1912" s="68">
        <v>7763</v>
      </c>
      <c r="BI1912" s="68">
        <v>254</v>
      </c>
      <c r="BJ1912" s="68">
        <v>7249</v>
      </c>
      <c r="BK1912" s="68">
        <v>530</v>
      </c>
      <c r="BL1912" s="68">
        <v>335</v>
      </c>
    </row>
    <row r="1913" spans="1:64" hidden="1" outlineLevel="1" x14ac:dyDescent="0.2">
      <c r="A1913" t="s">
        <v>1368</v>
      </c>
      <c r="B1913" t="s">
        <v>369</v>
      </c>
      <c r="C1913" s="1">
        <f t="shared" si="753"/>
        <v>31988</v>
      </c>
      <c r="D1913" s="7">
        <f>RANK(N1913,(N1913:P1913,Q1913:AL1913))</f>
        <v>2</v>
      </c>
      <c r="E1913" s="7">
        <f>RANK(O1913,(N1913:P1913,Q1913:AL1913))</f>
        <v>1</v>
      </c>
      <c r="F1913" s="7">
        <f>IF(P1913&gt;0,RANK(P1913,(N1913:P1913,Q1913:AL1913)),0)</f>
        <v>3</v>
      </c>
      <c r="G1913" s="1">
        <f t="shared" si="754"/>
        <v>574</v>
      </c>
      <c r="H1913" s="2">
        <f t="shared" ref="H1913:H1976" si="765">G1913/C1913</f>
        <v>1.7944229085907214E-2</v>
      </c>
      <c r="I1913" s="2"/>
      <c r="J1913" s="2">
        <f t="shared" si="755"/>
        <v>0.40268225584594225</v>
      </c>
      <c r="K1913" s="2">
        <f t="shared" si="756"/>
        <v>0.42062648493184945</v>
      </c>
      <c r="L1913" s="2">
        <f t="shared" si="757"/>
        <v>0.16846942603476303</v>
      </c>
      <c r="M1913" s="2">
        <f t="shared" si="758"/>
        <v>8.221833187445321E-3</v>
      </c>
      <c r="N1913" s="1">
        <f t="shared" si="763"/>
        <v>12881</v>
      </c>
      <c r="O1913" s="1">
        <f t="shared" si="764"/>
        <v>13455</v>
      </c>
      <c r="P1913" s="1">
        <v>5389</v>
      </c>
      <c r="Q1913" s="1">
        <v>58</v>
      </c>
      <c r="R1913" s="1">
        <v>1</v>
      </c>
      <c r="S1913" s="1">
        <v>25</v>
      </c>
      <c r="U1913" s="1">
        <v>23</v>
      </c>
      <c r="X1913" s="1">
        <v>156</v>
      </c>
      <c r="AN1913" s="7">
        <f>IF(Q1913&gt;0,RANK(Q1913,(N1913:P1913,Q1913:AL1913)),0)</f>
        <v>5</v>
      </c>
      <c r="AO1913" s="7">
        <f>IF(R1913&gt;0,RANK(R1913,(N1913:P1913,Q1913:AL1913)),0)</f>
        <v>8</v>
      </c>
      <c r="AP1913" s="7">
        <f>IF(S1913&gt;0,RANK(S1913,(N1913:P1913,Q1913:AL1913)),0)</f>
        <v>6</v>
      </c>
      <c r="AQ1913" s="7">
        <f>IF(T1913&gt;0,RANK(T1913,(N1913:P1913,Q1913:AL1913)),0)</f>
        <v>0</v>
      </c>
      <c r="AR1913" s="2">
        <f t="shared" si="759"/>
        <v>1.8131799424784293E-3</v>
      </c>
      <c r="AS1913" s="2">
        <f t="shared" si="760"/>
        <v>3.1261723146179817E-5</v>
      </c>
      <c r="AT1913" s="2">
        <f t="shared" si="761"/>
        <v>7.8154307865449545E-4</v>
      </c>
      <c r="AU1913" s="2">
        <f t="shared" si="762"/>
        <v>0</v>
      </c>
      <c r="AW1913" t="s">
        <v>1368</v>
      </c>
      <c r="AX1913" t="s">
        <v>369</v>
      </c>
      <c r="BA1913" s="127">
        <v>36</v>
      </c>
      <c r="BB1913" s="130">
        <v>21</v>
      </c>
      <c r="BC1913" s="131">
        <f t="shared" si="752"/>
        <v>36021</v>
      </c>
      <c r="BE1913" s="7" t="s">
        <v>3271</v>
      </c>
      <c r="BH1913" s="68">
        <v>12406</v>
      </c>
      <c r="BI1913" s="68">
        <v>475</v>
      </c>
      <c r="BJ1913" s="68">
        <v>11723</v>
      </c>
      <c r="BK1913" s="68">
        <v>1051</v>
      </c>
      <c r="BL1913" s="68">
        <v>681</v>
      </c>
    </row>
    <row r="1914" spans="1:64" hidden="1" outlineLevel="1" x14ac:dyDescent="0.2">
      <c r="A1914" t="s">
        <v>943</v>
      </c>
      <c r="B1914" t="s">
        <v>369</v>
      </c>
      <c r="C1914" s="1">
        <f t="shared" si="753"/>
        <v>29056</v>
      </c>
      <c r="D1914" s="7">
        <f>RANK(N1914,(N1914:P1914,Q1914:AL1914))</f>
        <v>2</v>
      </c>
      <c r="E1914" s="7">
        <f>RANK(O1914,(N1914:P1914,Q1914:AL1914))</f>
        <v>1</v>
      </c>
      <c r="F1914" s="7">
        <f>IF(P1914&gt;0,RANK(P1914,(N1914:P1914,Q1914:AL1914)),0)</f>
        <v>3</v>
      </c>
      <c r="G1914" s="1">
        <f t="shared" si="754"/>
        <v>200</v>
      </c>
      <c r="H1914" s="2">
        <f t="shared" si="765"/>
        <v>6.8832599118942728E-3</v>
      </c>
      <c r="I1914" s="2"/>
      <c r="J1914" s="2">
        <f t="shared" si="755"/>
        <v>0.39124449339207046</v>
      </c>
      <c r="K1914" s="2">
        <f t="shared" si="756"/>
        <v>0.39812775330396477</v>
      </c>
      <c r="L1914" s="2">
        <f t="shared" si="757"/>
        <v>0.20061261013215859</v>
      </c>
      <c r="M1914" s="2">
        <f t="shared" si="758"/>
        <v>1.0015143171806185E-2</v>
      </c>
      <c r="N1914" s="1">
        <f t="shared" si="763"/>
        <v>11368</v>
      </c>
      <c r="O1914" s="1">
        <f t="shared" si="764"/>
        <v>11568</v>
      </c>
      <c r="P1914" s="1">
        <v>5829</v>
      </c>
      <c r="Q1914" s="1">
        <v>70</v>
      </c>
      <c r="S1914" s="1">
        <v>20</v>
      </c>
      <c r="U1914" s="1">
        <v>22</v>
      </c>
      <c r="X1914" s="1">
        <v>179</v>
      </c>
      <c r="AN1914" s="7">
        <f>IF(Q1914&gt;0,RANK(Q1914,(N1914:P1914,Q1914:AL1914)),0)</f>
        <v>5</v>
      </c>
      <c r="AO1914" s="7">
        <f>IF(R1914&gt;0,RANK(R1914,(N1914:P1914,Q1914:AL1914)),0)</f>
        <v>0</v>
      </c>
      <c r="AP1914" s="7">
        <f>IF(S1914&gt;0,RANK(S1914,(N1914:P1914,Q1914:AL1914)),0)</f>
        <v>7</v>
      </c>
      <c r="AQ1914" s="7">
        <f>IF(T1914&gt;0,RANK(T1914,(N1914:P1914,Q1914:AL1914)),0)</f>
        <v>0</v>
      </c>
      <c r="AR1914" s="2">
        <f t="shared" si="759"/>
        <v>2.4091409691629957E-3</v>
      </c>
      <c r="AS1914" s="2">
        <f t="shared" si="760"/>
        <v>0</v>
      </c>
      <c r="AT1914" s="2">
        <f t="shared" si="761"/>
        <v>6.8832599118942735E-4</v>
      </c>
      <c r="AU1914" s="2">
        <f t="shared" si="762"/>
        <v>0</v>
      </c>
      <c r="AW1914" t="s">
        <v>943</v>
      </c>
      <c r="AX1914" t="s">
        <v>369</v>
      </c>
      <c r="BA1914" s="127">
        <v>36</v>
      </c>
      <c r="BB1914" s="130">
        <v>23</v>
      </c>
      <c r="BC1914" s="131">
        <f t="shared" si="752"/>
        <v>36023</v>
      </c>
      <c r="BE1914" s="7" t="s">
        <v>3271</v>
      </c>
      <c r="BH1914" s="68">
        <v>10989</v>
      </c>
      <c r="BI1914" s="68">
        <v>379</v>
      </c>
      <c r="BJ1914" s="68">
        <v>9961</v>
      </c>
      <c r="BK1914" s="68">
        <v>1059</v>
      </c>
      <c r="BL1914" s="68">
        <v>548</v>
      </c>
    </row>
    <row r="1915" spans="1:64" hidden="1" outlineLevel="1" x14ac:dyDescent="0.2">
      <c r="A1915" t="s">
        <v>1970</v>
      </c>
      <c r="B1915" t="s">
        <v>369</v>
      </c>
      <c r="C1915" s="1">
        <f t="shared" si="753"/>
        <v>20851</v>
      </c>
      <c r="D1915" s="7">
        <f>RANK(N1915,(N1915:P1915,Q1915:AL1915))</f>
        <v>1</v>
      </c>
      <c r="E1915" s="7">
        <f>RANK(O1915,(N1915:P1915,Q1915:AL1915))</f>
        <v>2</v>
      </c>
      <c r="F1915" s="7">
        <f>IF(P1915&gt;0,RANK(P1915,(N1915:P1915,Q1915:AL1915)),0)</f>
        <v>3</v>
      </c>
      <c r="G1915" s="1">
        <f t="shared" si="754"/>
        <v>33</v>
      </c>
      <c r="H1915" s="2">
        <f t="shared" si="765"/>
        <v>1.5826579060956309E-3</v>
      </c>
      <c r="I1915" s="2"/>
      <c r="J1915" s="2">
        <f t="shared" si="755"/>
        <v>0.37480216776173803</v>
      </c>
      <c r="K1915" s="2">
        <f t="shared" si="756"/>
        <v>0.3732195098556424</v>
      </c>
      <c r="L1915" s="2">
        <f t="shared" si="757"/>
        <v>0.24449666682653109</v>
      </c>
      <c r="M1915" s="2">
        <f t="shared" si="758"/>
        <v>7.4816555560884845E-3</v>
      </c>
      <c r="N1915" s="1">
        <f t="shared" si="763"/>
        <v>7815</v>
      </c>
      <c r="O1915" s="1">
        <f t="shared" si="764"/>
        <v>7782</v>
      </c>
      <c r="P1915" s="1">
        <v>5098</v>
      </c>
      <c r="Q1915" s="1">
        <v>52</v>
      </c>
      <c r="S1915" s="1">
        <v>6</v>
      </c>
      <c r="U1915" s="1">
        <v>19</v>
      </c>
      <c r="X1915" s="1">
        <v>79</v>
      </c>
      <c r="AN1915" s="7">
        <f>IF(Q1915&gt;0,RANK(Q1915,(N1915:P1915,Q1915:AL1915)),0)</f>
        <v>5</v>
      </c>
      <c r="AO1915" s="7">
        <f>IF(R1915&gt;0,RANK(R1915,(N1915:P1915,Q1915:AL1915)),0)</f>
        <v>0</v>
      </c>
      <c r="AP1915" s="7">
        <f>IF(S1915&gt;0,RANK(S1915,(N1915:P1915,Q1915:AL1915)),0)</f>
        <v>7</v>
      </c>
      <c r="AQ1915" s="7">
        <f>IF(T1915&gt;0,RANK(T1915,(N1915:P1915,Q1915:AL1915)),0)</f>
        <v>0</v>
      </c>
      <c r="AR1915" s="2">
        <f t="shared" si="759"/>
        <v>2.4938851853628123E-3</v>
      </c>
      <c r="AS1915" s="2">
        <f t="shared" si="760"/>
        <v>0</v>
      </c>
      <c r="AT1915" s="2">
        <f t="shared" si="761"/>
        <v>2.8775598292647833E-4</v>
      </c>
      <c r="AU1915" s="2">
        <f t="shared" si="762"/>
        <v>0</v>
      </c>
      <c r="AW1915" t="s">
        <v>1970</v>
      </c>
      <c r="AX1915" t="s">
        <v>369</v>
      </c>
      <c r="BA1915" s="127">
        <v>36</v>
      </c>
      <c r="BB1915" s="130">
        <v>25</v>
      </c>
      <c r="BC1915" s="131">
        <f t="shared" si="752"/>
        <v>36025</v>
      </c>
      <c r="BE1915" s="7" t="s">
        <v>3271</v>
      </c>
      <c r="BH1915" s="68">
        <v>7563</v>
      </c>
      <c r="BI1915" s="68">
        <v>252</v>
      </c>
      <c r="BJ1915" s="68">
        <v>6942</v>
      </c>
      <c r="BK1915" s="68">
        <v>463</v>
      </c>
      <c r="BL1915" s="68">
        <v>377</v>
      </c>
    </row>
    <row r="1916" spans="1:64" hidden="1" outlineLevel="1" x14ac:dyDescent="0.2">
      <c r="A1916" t="s">
        <v>2235</v>
      </c>
      <c r="B1916" t="s">
        <v>369</v>
      </c>
      <c r="C1916" s="1">
        <f t="shared" si="753"/>
        <v>20530</v>
      </c>
      <c r="D1916" s="7">
        <f>RANK(N1916,(N1916:P1916,Q1916:AL1916))</f>
        <v>2</v>
      </c>
      <c r="E1916" s="7">
        <f>RANK(O1916,(N1916:P1916,Q1916:AL1916))</f>
        <v>1</v>
      </c>
      <c r="F1916" s="7">
        <f>IF(P1916&gt;0,RANK(P1916,(N1916:P1916,Q1916:AL1916)),0)</f>
        <v>3</v>
      </c>
      <c r="G1916" s="1">
        <f t="shared" si="754"/>
        <v>1677</v>
      </c>
      <c r="H1916" s="2">
        <f t="shared" si="765"/>
        <v>8.1685338528981979E-2</v>
      </c>
      <c r="I1916" s="2"/>
      <c r="J1916" s="2">
        <f t="shared" si="755"/>
        <v>0.34836824159766194</v>
      </c>
      <c r="K1916" s="2">
        <f t="shared" si="756"/>
        <v>0.43005358012664391</v>
      </c>
      <c r="L1916" s="2">
        <f t="shared" si="757"/>
        <v>0.21451534339990258</v>
      </c>
      <c r="M1916" s="2">
        <f t="shared" si="758"/>
        <v>7.0628348757916237E-3</v>
      </c>
      <c r="N1916" s="1">
        <f t="shared" si="763"/>
        <v>7152</v>
      </c>
      <c r="O1916" s="1">
        <f t="shared" si="764"/>
        <v>8829</v>
      </c>
      <c r="P1916" s="1">
        <v>4404</v>
      </c>
      <c r="Q1916" s="1">
        <v>37</v>
      </c>
      <c r="S1916" s="1">
        <v>12</v>
      </c>
      <c r="U1916" s="1">
        <v>12</v>
      </c>
      <c r="X1916" s="1">
        <v>84</v>
      </c>
      <c r="AN1916" s="7">
        <f>IF(Q1916&gt;0,RANK(Q1916,(N1916:P1916,Q1916:AL1916)),0)</f>
        <v>5</v>
      </c>
      <c r="AO1916" s="7">
        <f>IF(R1916&gt;0,RANK(R1916,(N1916:P1916,Q1916:AL1916)),0)</f>
        <v>0</v>
      </c>
      <c r="AP1916" s="7">
        <f>IF(S1916&gt;0,RANK(S1916,(N1916:P1916,Q1916:AL1916)),0)</f>
        <v>6</v>
      </c>
      <c r="AQ1916" s="7">
        <f>IF(T1916&gt;0,RANK(T1916,(N1916:P1916,Q1916:AL1916)),0)</f>
        <v>0</v>
      </c>
      <c r="AR1916" s="2">
        <f t="shared" si="759"/>
        <v>1.8022406234778374E-3</v>
      </c>
      <c r="AS1916" s="2">
        <f t="shared" si="760"/>
        <v>0</v>
      </c>
      <c r="AT1916" s="2">
        <f t="shared" si="761"/>
        <v>5.8451047247929863E-4</v>
      </c>
      <c r="AU1916" s="2">
        <f t="shared" si="762"/>
        <v>0</v>
      </c>
      <c r="AW1916" t="s">
        <v>2235</v>
      </c>
      <c r="AX1916" t="s">
        <v>369</v>
      </c>
      <c r="BA1916" s="127">
        <v>36</v>
      </c>
      <c r="BB1916" s="130">
        <v>27</v>
      </c>
      <c r="BC1916" s="131">
        <f t="shared" si="752"/>
        <v>36027</v>
      </c>
      <c r="BE1916" s="7" t="s">
        <v>3271</v>
      </c>
      <c r="BH1916" s="68">
        <v>6932</v>
      </c>
      <c r="BI1916" s="68">
        <v>220</v>
      </c>
      <c r="BJ1916" s="68">
        <v>7797</v>
      </c>
      <c r="BK1916" s="68">
        <v>713</v>
      </c>
      <c r="BL1916" s="68">
        <v>319</v>
      </c>
    </row>
    <row r="1917" spans="1:64" hidden="1" outlineLevel="1" x14ac:dyDescent="0.2">
      <c r="A1917" t="s">
        <v>1645</v>
      </c>
      <c r="B1917" t="s">
        <v>369</v>
      </c>
      <c r="C1917" s="1">
        <f t="shared" si="753"/>
        <v>115328</v>
      </c>
      <c r="D1917" s="7">
        <f>RANK(N1917,(N1917:P1917,Q1917:AL1917))</f>
        <v>2</v>
      </c>
      <c r="E1917" s="7">
        <f>RANK(O1917,(N1917:P1917,Q1917:AL1917))</f>
        <v>1</v>
      </c>
      <c r="F1917" s="7">
        <f>IF(P1917&gt;0,RANK(P1917,(N1917:P1917,Q1917:AL1917)),0)</f>
        <v>3</v>
      </c>
      <c r="G1917" s="1">
        <f t="shared" si="754"/>
        <v>5054</v>
      </c>
      <c r="H1917" s="2">
        <f t="shared" si="765"/>
        <v>4.3822835738068812E-2</v>
      </c>
      <c r="I1917" s="2"/>
      <c r="J1917" s="2">
        <f t="shared" si="755"/>
        <v>0.36118722253052166</v>
      </c>
      <c r="K1917" s="2">
        <f t="shared" si="756"/>
        <v>0.40501005826859043</v>
      </c>
      <c r="L1917" s="2">
        <f t="shared" si="757"/>
        <v>0.22821864594894561</v>
      </c>
      <c r="M1917" s="2">
        <f t="shared" si="758"/>
        <v>5.5840732519422398E-3</v>
      </c>
      <c r="N1917" s="1">
        <f t="shared" si="763"/>
        <v>41655</v>
      </c>
      <c r="O1917" s="1">
        <f t="shared" si="764"/>
        <v>46709</v>
      </c>
      <c r="P1917" s="1">
        <v>26320</v>
      </c>
      <c r="Q1917" s="1">
        <v>262</v>
      </c>
      <c r="S1917" s="1">
        <v>85</v>
      </c>
      <c r="U1917" s="1">
        <v>136</v>
      </c>
      <c r="X1917" s="1">
        <v>161</v>
      </c>
      <c r="AN1917" s="7">
        <f>IF(Q1917&gt;0,RANK(Q1917,(N1917:P1917,Q1917:AL1917)),0)</f>
        <v>4</v>
      </c>
      <c r="AO1917" s="7">
        <f>IF(R1917&gt;0,RANK(R1917,(N1917:P1917,Q1917:AL1917)),0)</f>
        <v>0</v>
      </c>
      <c r="AP1917" s="7">
        <f>IF(S1917&gt;0,RANK(S1917,(N1917:P1917,Q1917:AL1917)),0)</f>
        <v>7</v>
      </c>
      <c r="AQ1917" s="7">
        <f>IF(T1917&gt;0,RANK(T1917,(N1917:P1917,Q1917:AL1917)),0)</f>
        <v>0</v>
      </c>
      <c r="AR1917" s="2">
        <f t="shared" si="759"/>
        <v>2.2717813540510546E-3</v>
      </c>
      <c r="AS1917" s="2">
        <f t="shared" si="760"/>
        <v>0</v>
      </c>
      <c r="AT1917" s="2">
        <f t="shared" si="761"/>
        <v>7.3702830188679251E-4</v>
      </c>
      <c r="AU1917" s="2">
        <f t="shared" si="762"/>
        <v>0</v>
      </c>
      <c r="AW1917" t="s">
        <v>1645</v>
      </c>
      <c r="AX1917" t="s">
        <v>369</v>
      </c>
      <c r="BA1917" s="127">
        <v>36</v>
      </c>
      <c r="BB1917" s="130">
        <v>29</v>
      </c>
      <c r="BC1917" s="131">
        <f t="shared" si="752"/>
        <v>36029</v>
      </c>
      <c r="BE1917" s="7" t="s">
        <v>3271</v>
      </c>
      <c r="BH1917" s="68">
        <v>40641</v>
      </c>
      <c r="BI1917" s="68">
        <v>1014</v>
      </c>
      <c r="BJ1917" s="68">
        <v>41076</v>
      </c>
      <c r="BK1917" s="68">
        <v>3327</v>
      </c>
      <c r="BL1917" s="68">
        <v>2306</v>
      </c>
    </row>
    <row r="1918" spans="1:64" hidden="1" outlineLevel="1" x14ac:dyDescent="0.2">
      <c r="A1918" t="s">
        <v>881</v>
      </c>
      <c r="B1918" t="s">
        <v>369</v>
      </c>
      <c r="C1918" s="1">
        <f t="shared" si="753"/>
        <v>451496</v>
      </c>
      <c r="D1918" s="7">
        <f>RANK(N1918,(N1918:P1918,Q1918:AL1918))</f>
        <v>1</v>
      </c>
      <c r="E1918" s="7">
        <f>RANK(O1918,(N1918:P1918,Q1918:AL1918))</f>
        <v>2</v>
      </c>
      <c r="F1918" s="7">
        <f>IF(P1918&gt;0,RANK(P1918,(N1918:P1918,Q1918:AL1918)),0)</f>
        <v>3</v>
      </c>
      <c r="G1918" s="1">
        <f t="shared" si="754"/>
        <v>66789</v>
      </c>
      <c r="H1918" s="2">
        <f t="shared" si="765"/>
        <v>0.14792822084802523</v>
      </c>
      <c r="I1918" s="2"/>
      <c r="J1918" s="2">
        <f t="shared" si="755"/>
        <v>0.4346284352463809</v>
      </c>
      <c r="K1918" s="2">
        <f t="shared" si="756"/>
        <v>0.28670021439835569</v>
      </c>
      <c r="L1918" s="2">
        <f t="shared" si="757"/>
        <v>0.27322058224214613</v>
      </c>
      <c r="M1918" s="2">
        <f t="shared" si="758"/>
        <v>5.4507681131172325E-3</v>
      </c>
      <c r="N1918" s="1">
        <f t="shared" si="763"/>
        <v>196233</v>
      </c>
      <c r="O1918" s="1">
        <f t="shared" si="764"/>
        <v>129444</v>
      </c>
      <c r="P1918" s="1">
        <v>123358</v>
      </c>
      <c r="Q1918" s="1">
        <v>827</v>
      </c>
      <c r="S1918" s="1">
        <v>540</v>
      </c>
      <c r="U1918" s="1">
        <v>229</v>
      </c>
      <c r="X1918" s="1">
        <v>865</v>
      </c>
      <c r="AN1918" s="7">
        <f>IF(Q1918&gt;0,RANK(Q1918,(N1918:P1918,Q1918:AL1918)),0)</f>
        <v>5</v>
      </c>
      <c r="AO1918" s="7">
        <f>IF(R1918&gt;0,RANK(R1918,(N1918:P1918,Q1918:AL1918)),0)</f>
        <v>0</v>
      </c>
      <c r="AP1918" s="7">
        <f>IF(S1918&gt;0,RANK(S1918,(N1918:P1918,Q1918:AL1918)),0)</f>
        <v>6</v>
      </c>
      <c r="AQ1918" s="7">
        <f>IF(T1918&gt;0,RANK(T1918,(N1918:P1918,Q1918:AL1918)),0)</f>
        <v>0</v>
      </c>
      <c r="AR1918" s="2">
        <f t="shared" si="759"/>
        <v>1.831688431348229E-3</v>
      </c>
      <c r="AS1918" s="2">
        <f t="shared" si="760"/>
        <v>0</v>
      </c>
      <c r="AT1918" s="2">
        <f t="shared" si="761"/>
        <v>1.1960238850399561E-3</v>
      </c>
      <c r="AU1918" s="2">
        <f t="shared" si="762"/>
        <v>0</v>
      </c>
      <c r="AW1918" t="s">
        <v>881</v>
      </c>
      <c r="AX1918" t="s">
        <v>369</v>
      </c>
      <c r="BA1918" s="127">
        <v>36</v>
      </c>
      <c r="BB1918" s="130">
        <v>31</v>
      </c>
      <c r="BC1918" s="131">
        <f t="shared" si="752"/>
        <v>36031</v>
      </c>
      <c r="BE1918" s="7" t="s">
        <v>3271</v>
      </c>
      <c r="BH1918" s="68">
        <v>190541</v>
      </c>
      <c r="BI1918" s="68">
        <v>5692</v>
      </c>
      <c r="BJ1918" s="68">
        <v>109820</v>
      </c>
      <c r="BK1918" s="68">
        <v>9280</v>
      </c>
      <c r="BL1918" s="68">
        <v>10344</v>
      </c>
    </row>
    <row r="1919" spans="1:64" hidden="1" outlineLevel="1" x14ac:dyDescent="0.2">
      <c r="A1919" t="s">
        <v>1581</v>
      </c>
      <c r="B1919" t="s">
        <v>369</v>
      </c>
      <c r="C1919" s="1">
        <f t="shared" si="753"/>
        <v>18973</v>
      </c>
      <c r="D1919" s="7">
        <f>RANK(N1919,(N1919:P1919,Q1919:AL1919))</f>
        <v>2</v>
      </c>
      <c r="E1919" s="7">
        <f>RANK(O1919,(N1919:P1919,Q1919:AL1919))</f>
        <v>1</v>
      </c>
      <c r="F1919" s="7">
        <f>IF(P1919&gt;0,RANK(P1919,(N1919:P1919,Q1919:AL1919)),0)</f>
        <v>3</v>
      </c>
      <c r="G1919" s="1">
        <f t="shared" si="754"/>
        <v>1561</v>
      </c>
      <c r="H1919" s="2">
        <f t="shared" si="765"/>
        <v>8.2274811574342493E-2</v>
      </c>
      <c r="I1919" s="2"/>
      <c r="J1919" s="2">
        <f t="shared" si="755"/>
        <v>0.35402941021451534</v>
      </c>
      <c r="K1919" s="2">
        <f t="shared" si="756"/>
        <v>0.43630422178885786</v>
      </c>
      <c r="L1919" s="2">
        <f t="shared" si="757"/>
        <v>0.19944131133716334</v>
      </c>
      <c r="M1919" s="2">
        <f t="shared" si="758"/>
        <v>1.0225056659463411E-2</v>
      </c>
      <c r="N1919" s="1">
        <f t="shared" si="763"/>
        <v>6717</v>
      </c>
      <c r="O1919" s="1">
        <f t="shared" si="764"/>
        <v>8278</v>
      </c>
      <c r="P1919" s="1">
        <v>3784</v>
      </c>
      <c r="Q1919" s="1">
        <v>53</v>
      </c>
      <c r="S1919" s="1">
        <v>59</v>
      </c>
      <c r="U1919" s="1">
        <v>19</v>
      </c>
      <c r="X1919" s="1">
        <v>63</v>
      </c>
      <c r="AN1919" s="7">
        <f>IF(Q1919&gt;0,RANK(Q1919,(N1919:P1919,Q1919:AL1919)),0)</f>
        <v>6</v>
      </c>
      <c r="AO1919" s="7">
        <f>IF(R1919&gt;0,RANK(R1919,(N1919:P1919,Q1919:AL1919)),0)</f>
        <v>0</v>
      </c>
      <c r="AP1919" s="7">
        <f>IF(S1919&gt;0,RANK(S1919,(N1919:P1919,Q1919:AL1919)),0)</f>
        <v>5</v>
      </c>
      <c r="AQ1919" s="7">
        <f>IF(T1919&gt;0,RANK(T1919,(N1919:P1919,Q1919:AL1919)),0)</f>
        <v>0</v>
      </c>
      <c r="AR1919" s="2">
        <f t="shared" si="759"/>
        <v>2.7934433141833131E-3</v>
      </c>
      <c r="AS1919" s="2">
        <f t="shared" si="760"/>
        <v>0</v>
      </c>
      <c r="AT1919" s="2">
        <f t="shared" si="761"/>
        <v>3.1096821799399144E-3</v>
      </c>
      <c r="AU1919" s="2">
        <f t="shared" si="762"/>
        <v>0</v>
      </c>
      <c r="AW1919" t="s">
        <v>1581</v>
      </c>
      <c r="AX1919" t="s">
        <v>369</v>
      </c>
      <c r="BA1919" s="127">
        <v>36</v>
      </c>
      <c r="BB1919" s="130">
        <v>33</v>
      </c>
      <c r="BC1919" s="131">
        <f t="shared" si="752"/>
        <v>36033</v>
      </c>
      <c r="BE1919" s="7" t="s">
        <v>3271</v>
      </c>
      <c r="BH1919" s="68">
        <v>6476</v>
      </c>
      <c r="BI1919" s="68">
        <v>241</v>
      </c>
      <c r="BJ1919" s="68">
        <v>7414</v>
      </c>
      <c r="BK1919" s="68">
        <v>500</v>
      </c>
      <c r="BL1919" s="68">
        <v>364</v>
      </c>
    </row>
    <row r="1920" spans="1:64" hidden="1" outlineLevel="1" x14ac:dyDescent="0.2">
      <c r="A1920" t="s">
        <v>1494</v>
      </c>
      <c r="B1920" t="s">
        <v>369</v>
      </c>
      <c r="C1920" s="1">
        <f t="shared" si="753"/>
        <v>18365</v>
      </c>
      <c r="D1920" s="7">
        <f>RANK(N1920,(N1920:P1920,Q1920:AL1920))</f>
        <v>1</v>
      </c>
      <c r="E1920" s="7">
        <f>RANK(O1920,(N1920:P1920,Q1920:AL1920))</f>
        <v>2</v>
      </c>
      <c r="F1920" s="7">
        <f>IF(P1920&gt;0,RANK(P1920,(N1920:P1920,Q1920:AL1920)),0)</f>
        <v>3</v>
      </c>
      <c r="G1920" s="1">
        <f t="shared" si="754"/>
        <v>1019</v>
      </c>
      <c r="H1920" s="2">
        <f t="shared" si="765"/>
        <v>5.548597876395317E-2</v>
      </c>
      <c r="I1920" s="2"/>
      <c r="J1920" s="2">
        <f t="shared" si="755"/>
        <v>0.41677103185407022</v>
      </c>
      <c r="K1920" s="2">
        <f t="shared" si="756"/>
        <v>0.36128505309011705</v>
      </c>
      <c r="L1920" s="2">
        <f t="shared" si="757"/>
        <v>0.21001905799074327</v>
      </c>
      <c r="M1920" s="2">
        <f t="shared" si="758"/>
        <v>1.1924857065069405E-2</v>
      </c>
      <c r="N1920" s="1">
        <f t="shared" si="763"/>
        <v>7654</v>
      </c>
      <c r="O1920" s="1">
        <f t="shared" si="764"/>
        <v>6635</v>
      </c>
      <c r="P1920" s="1">
        <v>3857</v>
      </c>
      <c r="Q1920" s="1">
        <v>119</v>
      </c>
      <c r="S1920" s="1">
        <v>13</v>
      </c>
      <c r="U1920" s="1">
        <v>9</v>
      </c>
      <c r="X1920" s="1">
        <v>78</v>
      </c>
      <c r="AN1920" s="7">
        <f>IF(Q1920&gt;0,RANK(Q1920,(N1920:P1920,Q1920:AL1920)),0)</f>
        <v>4</v>
      </c>
      <c r="AO1920" s="7">
        <f>IF(R1920&gt;0,RANK(R1920,(N1920:P1920,Q1920:AL1920)),0)</f>
        <v>0</v>
      </c>
      <c r="AP1920" s="7">
        <f>IF(S1920&gt;0,RANK(S1920,(N1920:P1920,Q1920:AL1920)),0)</f>
        <v>6</v>
      </c>
      <c r="AQ1920" s="7">
        <f>IF(T1920&gt;0,RANK(T1920,(N1920:P1920,Q1920:AL1920)),0)</f>
        <v>0</v>
      </c>
      <c r="AR1920" s="2">
        <f t="shared" si="759"/>
        <v>6.4797168527089572E-3</v>
      </c>
      <c r="AS1920" s="2">
        <f t="shared" si="760"/>
        <v>0</v>
      </c>
      <c r="AT1920" s="2">
        <f t="shared" si="761"/>
        <v>7.0786822760686083E-4</v>
      </c>
      <c r="AU1920" s="2">
        <f t="shared" si="762"/>
        <v>0</v>
      </c>
      <c r="AW1920" t="s">
        <v>1494</v>
      </c>
      <c r="AX1920" t="s">
        <v>369</v>
      </c>
      <c r="BA1920" s="127">
        <v>36</v>
      </c>
      <c r="BB1920" s="130">
        <v>35</v>
      </c>
      <c r="BC1920" s="131">
        <f t="shared" si="752"/>
        <v>36035</v>
      </c>
      <c r="BE1920" s="7" t="s">
        <v>3271</v>
      </c>
      <c r="BH1920" s="68">
        <v>7434</v>
      </c>
      <c r="BI1920" s="68">
        <v>220</v>
      </c>
      <c r="BJ1920" s="68">
        <v>5771</v>
      </c>
      <c r="BK1920" s="68">
        <v>462</v>
      </c>
      <c r="BL1920" s="68">
        <v>402</v>
      </c>
    </row>
    <row r="1921" spans="1:64" hidden="1" outlineLevel="1" x14ac:dyDescent="0.2">
      <c r="A1921" t="s">
        <v>2946</v>
      </c>
      <c r="B1921" t="s">
        <v>369</v>
      </c>
      <c r="C1921" s="1">
        <f t="shared" si="753"/>
        <v>22845</v>
      </c>
      <c r="D1921" s="7">
        <f>RANK(N1921,(N1921:P1921,Q1921:AL1921))</f>
        <v>2</v>
      </c>
      <c r="E1921" s="7">
        <f>RANK(O1921,(N1921:P1921,Q1921:AL1921))</f>
        <v>1</v>
      </c>
      <c r="F1921" s="7">
        <f>IF(P1921&gt;0,RANK(P1921,(N1921:P1921,Q1921:AL1921)),0)</f>
        <v>3</v>
      </c>
      <c r="G1921" s="1">
        <f t="shared" si="754"/>
        <v>737</v>
      </c>
      <c r="H1921" s="2">
        <f t="shared" si="765"/>
        <v>3.2260888597067189E-2</v>
      </c>
      <c r="I1921" s="2"/>
      <c r="J1921" s="2">
        <f t="shared" si="755"/>
        <v>0.36769533814839134</v>
      </c>
      <c r="K1921" s="2">
        <f t="shared" si="756"/>
        <v>0.3999562267454585</v>
      </c>
      <c r="L1921" s="2">
        <f t="shared" si="757"/>
        <v>0.22411906325235281</v>
      </c>
      <c r="M1921" s="2">
        <f t="shared" si="758"/>
        <v>8.229371853797296E-3</v>
      </c>
      <c r="N1921" s="1">
        <f t="shared" si="763"/>
        <v>8400</v>
      </c>
      <c r="O1921" s="1">
        <f t="shared" si="764"/>
        <v>9137</v>
      </c>
      <c r="P1921" s="1">
        <v>5120</v>
      </c>
      <c r="Q1921" s="1">
        <v>45</v>
      </c>
      <c r="S1921" s="1">
        <v>3</v>
      </c>
      <c r="U1921" s="1">
        <v>18</v>
      </c>
      <c r="X1921" s="1">
        <v>122</v>
      </c>
      <c r="AN1921" s="7">
        <f>IF(Q1921&gt;0,RANK(Q1921,(N1921:P1921,Q1921:AL1921)),0)</f>
        <v>5</v>
      </c>
      <c r="AO1921" s="7">
        <f>IF(R1921&gt;0,RANK(R1921,(N1921:P1921,Q1921:AL1921)),0)</f>
        <v>0</v>
      </c>
      <c r="AP1921" s="7">
        <f>IF(S1921&gt;0,RANK(S1921,(N1921:P1921,Q1921:AL1921)),0)</f>
        <v>7</v>
      </c>
      <c r="AQ1921" s="7">
        <f>IF(T1921&gt;0,RANK(T1921,(N1921:P1921,Q1921:AL1921)),0)</f>
        <v>0</v>
      </c>
      <c r="AR1921" s="2">
        <f t="shared" si="759"/>
        <v>1.969796454366382E-3</v>
      </c>
      <c r="AS1921" s="2">
        <f t="shared" si="760"/>
        <v>0</v>
      </c>
      <c r="AT1921" s="2">
        <f t="shared" si="761"/>
        <v>1.3131976362442549E-4</v>
      </c>
      <c r="AU1921" s="2">
        <f t="shared" si="762"/>
        <v>0</v>
      </c>
      <c r="AW1921" t="s">
        <v>2946</v>
      </c>
      <c r="AX1921" t="s">
        <v>369</v>
      </c>
      <c r="BA1921" s="127">
        <v>36</v>
      </c>
      <c r="BB1921" s="130">
        <v>37</v>
      </c>
      <c r="BC1921" s="131">
        <f t="shared" si="752"/>
        <v>36037</v>
      </c>
      <c r="BE1921" s="7" t="s">
        <v>3271</v>
      </c>
      <c r="BH1921" s="68">
        <v>8166</v>
      </c>
      <c r="BI1921" s="68">
        <v>234</v>
      </c>
      <c r="BJ1921" s="68">
        <v>8119</v>
      </c>
      <c r="BK1921" s="68">
        <v>575</v>
      </c>
      <c r="BL1921" s="68">
        <v>443</v>
      </c>
    </row>
    <row r="1922" spans="1:64" hidden="1" outlineLevel="1" x14ac:dyDescent="0.2">
      <c r="A1922" t="s">
        <v>1712</v>
      </c>
      <c r="B1922" t="s">
        <v>369</v>
      </c>
      <c r="C1922" s="1">
        <f t="shared" si="753"/>
        <v>26225</v>
      </c>
      <c r="D1922" s="7">
        <f>RANK(N1922,(N1922:P1922,Q1922:AL1922))</f>
        <v>2</v>
      </c>
      <c r="E1922" s="7">
        <f>RANK(O1922,(N1922:P1922,Q1922:AL1922))</f>
        <v>1</v>
      </c>
      <c r="F1922" s="7">
        <f>IF(P1922&gt;0,RANK(P1922,(N1922:P1922,Q1922:AL1922)),0)</f>
        <v>3</v>
      </c>
      <c r="G1922" s="1">
        <f t="shared" si="754"/>
        <v>3592</v>
      </c>
      <c r="H1922" s="2">
        <f t="shared" si="765"/>
        <v>0.13696854146806484</v>
      </c>
      <c r="I1922" s="2"/>
      <c r="J1922" s="2">
        <f t="shared" si="755"/>
        <v>0.30775977121067682</v>
      </c>
      <c r="K1922" s="2">
        <f t="shared" si="756"/>
        <v>0.44472831267874163</v>
      </c>
      <c r="L1922" s="2">
        <f t="shared" si="757"/>
        <v>0.23611058150619638</v>
      </c>
      <c r="M1922" s="2">
        <f t="shared" si="758"/>
        <v>1.1401334604385222E-2</v>
      </c>
      <c r="N1922" s="1">
        <f t="shared" si="763"/>
        <v>8071</v>
      </c>
      <c r="O1922" s="1">
        <f t="shared" si="764"/>
        <v>11663</v>
      </c>
      <c r="P1922" s="1">
        <v>6192</v>
      </c>
      <c r="Q1922" s="1">
        <v>49</v>
      </c>
      <c r="R1922" s="1">
        <v>1</v>
      </c>
      <c r="S1922" s="1">
        <v>22</v>
      </c>
      <c r="U1922" s="1">
        <v>14</v>
      </c>
      <c r="W1922" s="1">
        <v>2</v>
      </c>
      <c r="X1922" s="1">
        <v>211</v>
      </c>
      <c r="AN1922" s="7">
        <f>IF(Q1922&gt;0,RANK(Q1922,(N1922:P1922,Q1922:AL1922)),0)</f>
        <v>5</v>
      </c>
      <c r="AO1922" s="7">
        <f>IF(R1922&gt;0,RANK(R1922,(N1922:P1922,Q1922:AL1922)),0)</f>
        <v>9</v>
      </c>
      <c r="AP1922" s="7">
        <f>IF(S1922&gt;0,RANK(S1922,(N1922:P1922,Q1922:AL1922)),0)</f>
        <v>6</v>
      </c>
      <c r="AQ1922" s="7">
        <f>IF(T1922&gt;0,RANK(T1922,(N1922:P1922,Q1922:AL1922)),0)</f>
        <v>0</v>
      </c>
      <c r="AR1922" s="2">
        <f t="shared" si="759"/>
        <v>1.8684461391801717E-3</v>
      </c>
      <c r="AS1922" s="2">
        <f t="shared" si="760"/>
        <v>3.8131553860819829E-5</v>
      </c>
      <c r="AT1922" s="2">
        <f t="shared" si="761"/>
        <v>8.3889418493803621E-4</v>
      </c>
      <c r="AU1922" s="2">
        <f t="shared" si="762"/>
        <v>0</v>
      </c>
      <c r="AW1922" t="s">
        <v>1712</v>
      </c>
      <c r="AX1922" t="s">
        <v>369</v>
      </c>
      <c r="BA1922" s="127">
        <v>36</v>
      </c>
      <c r="BB1922" s="130">
        <v>39</v>
      </c>
      <c r="BC1922" s="131">
        <f t="shared" si="752"/>
        <v>36039</v>
      </c>
      <c r="BE1922" s="7" t="s">
        <v>3271</v>
      </c>
      <c r="BH1922" s="68">
        <v>7811</v>
      </c>
      <c r="BI1922" s="68">
        <v>260</v>
      </c>
      <c r="BJ1922" s="68">
        <v>10098</v>
      </c>
      <c r="BK1922" s="68">
        <v>827</v>
      </c>
      <c r="BL1922" s="68">
        <v>738</v>
      </c>
    </row>
    <row r="1923" spans="1:64" hidden="1" outlineLevel="1" x14ac:dyDescent="0.2">
      <c r="A1923" t="s">
        <v>833</v>
      </c>
      <c r="B1923" t="s">
        <v>369</v>
      </c>
      <c r="C1923" s="1">
        <f t="shared" si="753"/>
        <v>21191</v>
      </c>
      <c r="D1923" s="7">
        <f>RANK(N1923,(N1923:P1923,Q1923:AL1923))</f>
        <v>2</v>
      </c>
      <c r="E1923" s="7">
        <f>RANK(O1923,(N1923:P1923,Q1923:AL1923))</f>
        <v>1</v>
      </c>
      <c r="F1923" s="7">
        <f>IF(P1923&gt;0,RANK(P1923,(N1923:P1923,Q1923:AL1923)),0)</f>
        <v>3</v>
      </c>
      <c r="G1923" s="1">
        <f t="shared" si="754"/>
        <v>2466</v>
      </c>
      <c r="H1923" s="2">
        <f t="shared" si="765"/>
        <v>0.116370157142183</v>
      </c>
      <c r="I1923" s="2"/>
      <c r="J1923" s="2">
        <f t="shared" si="755"/>
        <v>0.3267424850172243</v>
      </c>
      <c r="K1923" s="2">
        <f t="shared" si="756"/>
        <v>0.44311264215940732</v>
      </c>
      <c r="L1923" s="2">
        <f t="shared" si="757"/>
        <v>0.2212731820112312</v>
      </c>
      <c r="M1923" s="2">
        <f t="shared" si="758"/>
        <v>8.871690812137234E-3</v>
      </c>
      <c r="N1923" s="1">
        <f t="shared" si="763"/>
        <v>6924</v>
      </c>
      <c r="O1923" s="1">
        <f t="shared" si="764"/>
        <v>9390</v>
      </c>
      <c r="P1923" s="1">
        <v>4689</v>
      </c>
      <c r="Q1923" s="1">
        <v>47</v>
      </c>
      <c r="R1923" s="1">
        <v>1</v>
      </c>
      <c r="S1923" s="1">
        <v>11</v>
      </c>
      <c r="U1923" s="1">
        <v>12</v>
      </c>
      <c r="X1923" s="1">
        <v>117</v>
      </c>
      <c r="AN1923" s="7">
        <f>IF(Q1923&gt;0,RANK(Q1923,(N1923:P1923,Q1923:AL1923)),0)</f>
        <v>5</v>
      </c>
      <c r="AO1923" s="7">
        <f>IF(R1923&gt;0,RANK(R1923,(N1923:P1923,Q1923:AL1923)),0)</f>
        <v>8</v>
      </c>
      <c r="AP1923" s="7">
        <f>IF(S1923&gt;0,RANK(S1923,(N1923:P1923,Q1923:AL1923)),0)</f>
        <v>7</v>
      </c>
      <c r="AQ1923" s="7">
        <f>IF(T1923&gt;0,RANK(T1923,(N1923:P1923,Q1923:AL1923)),0)</f>
        <v>0</v>
      </c>
      <c r="AR1923" s="2">
        <f t="shared" si="759"/>
        <v>2.2179227030343072E-3</v>
      </c>
      <c r="AS1923" s="2">
        <f t="shared" si="760"/>
        <v>4.7189844745410786E-5</v>
      </c>
      <c r="AT1923" s="2">
        <f t="shared" si="761"/>
        <v>5.1908829219951861E-4</v>
      </c>
      <c r="AU1923" s="2">
        <f t="shared" si="762"/>
        <v>0</v>
      </c>
      <c r="AW1923" t="s">
        <v>833</v>
      </c>
      <c r="AX1923" t="s">
        <v>369</v>
      </c>
      <c r="BA1923" s="127">
        <v>36</v>
      </c>
      <c r="BB1923" s="130">
        <v>41</v>
      </c>
      <c r="BC1923" s="131">
        <f t="shared" si="752"/>
        <v>36041</v>
      </c>
      <c r="BE1923" s="7" t="s">
        <v>3271</v>
      </c>
      <c r="BH1923" s="68">
        <v>6724</v>
      </c>
      <c r="BI1923" s="68">
        <v>200</v>
      </c>
      <c r="BJ1923" s="68">
        <v>8021</v>
      </c>
      <c r="BK1923" s="68">
        <v>798</v>
      </c>
      <c r="BL1923" s="68">
        <v>571</v>
      </c>
    </row>
    <row r="1924" spans="1:64" hidden="1" outlineLevel="1" x14ac:dyDescent="0.2">
      <c r="A1924" t="s">
        <v>1471</v>
      </c>
      <c r="B1924" t="s">
        <v>369</v>
      </c>
      <c r="C1924" s="1">
        <f t="shared" si="753"/>
        <v>3817</v>
      </c>
      <c r="D1924" s="7">
        <f>RANK(N1924,(N1924:P1924,Q1924:AL1924))</f>
        <v>2</v>
      </c>
      <c r="E1924" s="7">
        <f>RANK(O1924,(N1924:P1924,Q1924:AL1924))</f>
        <v>1</v>
      </c>
      <c r="F1924" s="7">
        <f>IF(P1924&gt;0,RANK(P1924,(N1924:P1924,Q1924:AL1924)),0)</f>
        <v>3</v>
      </c>
      <c r="G1924" s="1">
        <f t="shared" si="754"/>
        <v>1075</v>
      </c>
      <c r="H1924" s="2">
        <f t="shared" si="765"/>
        <v>0.28163479172124706</v>
      </c>
      <c r="I1924" s="2"/>
      <c r="J1924" s="2">
        <f t="shared" si="755"/>
        <v>0.25229237621168454</v>
      </c>
      <c r="K1924" s="2">
        <f t="shared" si="756"/>
        <v>0.5339271679329316</v>
      </c>
      <c r="L1924" s="2">
        <f t="shared" si="757"/>
        <v>0.20775478124181293</v>
      </c>
      <c r="M1924" s="2">
        <f t="shared" si="758"/>
        <v>6.0256746135709249E-3</v>
      </c>
      <c r="N1924" s="1">
        <f t="shared" si="763"/>
        <v>963</v>
      </c>
      <c r="O1924" s="1">
        <f t="shared" si="764"/>
        <v>2038</v>
      </c>
      <c r="P1924" s="1">
        <v>793</v>
      </c>
      <c r="Q1924" s="1">
        <v>9</v>
      </c>
      <c r="S1924" s="1">
        <v>2</v>
      </c>
      <c r="U1924" s="1">
        <v>3</v>
      </c>
      <c r="X1924" s="1">
        <v>9</v>
      </c>
      <c r="AN1924" s="7">
        <f>IF(Q1924&gt;0,RANK(Q1924,(N1924:P1924,Q1924:AL1924)),0)</f>
        <v>4</v>
      </c>
      <c r="AO1924" s="7">
        <f>IF(R1924&gt;0,RANK(R1924,(N1924:P1924,Q1924:AL1924)),0)</f>
        <v>0</v>
      </c>
      <c r="AP1924" s="7">
        <f>IF(S1924&gt;0,RANK(S1924,(N1924:P1924,Q1924:AL1924)),0)</f>
        <v>7</v>
      </c>
      <c r="AQ1924" s="7">
        <f>IF(T1924&gt;0,RANK(T1924,(N1924:P1924,Q1924:AL1924)),0)</f>
        <v>0</v>
      </c>
      <c r="AR1924" s="2">
        <f t="shared" si="759"/>
        <v>2.3578726748755569E-3</v>
      </c>
      <c r="AS1924" s="2">
        <f t="shared" si="760"/>
        <v>0</v>
      </c>
      <c r="AT1924" s="2">
        <f t="shared" si="761"/>
        <v>5.2397170552790154E-4</v>
      </c>
      <c r="AU1924" s="2">
        <f t="shared" si="762"/>
        <v>0</v>
      </c>
      <c r="AW1924" t="s">
        <v>1471</v>
      </c>
      <c r="AX1924" t="s">
        <v>369</v>
      </c>
      <c r="BA1924" s="127">
        <v>36</v>
      </c>
      <c r="BB1924" s="130">
        <v>43</v>
      </c>
      <c r="BC1924" s="131">
        <f t="shared" si="752"/>
        <v>36043</v>
      </c>
      <c r="BE1924" s="7" t="s">
        <v>3271</v>
      </c>
      <c r="BH1924" s="68">
        <v>930</v>
      </c>
      <c r="BI1924" s="68">
        <v>33</v>
      </c>
      <c r="BJ1924" s="68">
        <v>1783</v>
      </c>
      <c r="BK1924" s="68">
        <v>138</v>
      </c>
      <c r="BL1924" s="68">
        <v>117</v>
      </c>
    </row>
    <row r="1925" spans="1:64" hidden="1" outlineLevel="1" x14ac:dyDescent="0.2">
      <c r="A1925" t="s">
        <v>364</v>
      </c>
      <c r="B1925" t="s">
        <v>369</v>
      </c>
      <c r="C1925" s="1">
        <f t="shared" si="753"/>
        <v>29939</v>
      </c>
      <c r="D1925" s="7">
        <f>RANK(N1925,(N1925:P1925,Q1925:AL1925))</f>
        <v>2</v>
      </c>
      <c r="E1925" s="7">
        <f>RANK(O1925,(N1925:P1925,Q1925:AL1925))</f>
        <v>1</v>
      </c>
      <c r="F1925" s="7">
        <f>IF(P1925&gt;0,RANK(P1925,(N1925:P1925,Q1925:AL1925)),0)</f>
        <v>3</v>
      </c>
      <c r="G1925" s="1">
        <f t="shared" si="754"/>
        <v>1172</v>
      </c>
      <c r="H1925" s="2">
        <f t="shared" si="765"/>
        <v>3.9146264070276229E-2</v>
      </c>
      <c r="I1925" s="2"/>
      <c r="J1925" s="2">
        <f t="shared" si="755"/>
        <v>0.36340559136911721</v>
      </c>
      <c r="K1925" s="2">
        <f t="shared" si="756"/>
        <v>0.40255185543939342</v>
      </c>
      <c r="L1925" s="2">
        <f t="shared" si="757"/>
        <v>0.2293329770533418</v>
      </c>
      <c r="M1925" s="2">
        <f t="shared" si="758"/>
        <v>4.7095761381475698E-3</v>
      </c>
      <c r="N1925" s="1">
        <f t="shared" si="763"/>
        <v>10880</v>
      </c>
      <c r="O1925" s="1">
        <f t="shared" si="764"/>
        <v>12052</v>
      </c>
      <c r="P1925" s="1">
        <v>6866</v>
      </c>
      <c r="Q1925" s="1">
        <v>55</v>
      </c>
      <c r="S1925" s="1">
        <v>22</v>
      </c>
      <c r="U1925" s="1">
        <v>14</v>
      </c>
      <c r="X1925" s="1">
        <v>50</v>
      </c>
      <c r="AN1925" s="7">
        <f>IF(Q1925&gt;0,RANK(Q1925,(N1925:P1925,Q1925:AL1925)),0)</f>
        <v>4</v>
      </c>
      <c r="AO1925" s="7">
        <f>IF(R1925&gt;0,RANK(R1925,(N1925:P1925,Q1925:AL1925)),0)</f>
        <v>0</v>
      </c>
      <c r="AP1925" s="7">
        <f>IF(S1925&gt;0,RANK(S1925,(N1925:P1925,Q1925:AL1925)),0)</f>
        <v>6</v>
      </c>
      <c r="AQ1925" s="7">
        <f>IF(T1925&gt;0,RANK(T1925,(N1925:P1925,Q1925:AL1925)),0)</f>
        <v>0</v>
      </c>
      <c r="AR1925" s="2">
        <f t="shared" si="759"/>
        <v>1.8370687063696183E-3</v>
      </c>
      <c r="AS1925" s="2">
        <f t="shared" si="760"/>
        <v>0</v>
      </c>
      <c r="AT1925" s="2">
        <f t="shared" si="761"/>
        <v>7.3482748254784724E-4</v>
      </c>
      <c r="AU1925" s="2">
        <f t="shared" si="762"/>
        <v>0</v>
      </c>
      <c r="AW1925" t="s">
        <v>364</v>
      </c>
      <c r="AX1925" t="s">
        <v>369</v>
      </c>
      <c r="BA1925" s="127">
        <v>36</v>
      </c>
      <c r="BB1925" s="130">
        <v>45</v>
      </c>
      <c r="BC1925" s="131">
        <f t="shared" si="752"/>
        <v>36045</v>
      </c>
      <c r="BE1925" s="7" t="s">
        <v>3271</v>
      </c>
      <c r="BH1925" s="68">
        <v>10549</v>
      </c>
      <c r="BI1925" s="68">
        <v>331</v>
      </c>
      <c r="BJ1925" s="68">
        <v>10880</v>
      </c>
      <c r="BK1925" s="68">
        <v>670</v>
      </c>
      <c r="BL1925" s="68">
        <v>502</v>
      </c>
    </row>
    <row r="1926" spans="1:64" hidden="1" outlineLevel="1" x14ac:dyDescent="0.2">
      <c r="A1926" t="s">
        <v>1500</v>
      </c>
      <c r="B1926" t="s">
        <v>369</v>
      </c>
      <c r="C1926" s="1">
        <f t="shared" si="753"/>
        <v>37426</v>
      </c>
      <c r="D1926" s="7">
        <f>RANK(N1926,(N1926:P1926,Q1926:AL1926))</f>
        <v>2</v>
      </c>
      <c r="E1926" s="7">
        <f>RANK(O1926,(N1926:P1926,Q1926:AL1926))</f>
        <v>1</v>
      </c>
      <c r="F1926" s="7">
        <f>IF(P1926&gt;0,RANK(P1926,(N1926:P1926,Q1926:AL1926)),0)</f>
        <v>3</v>
      </c>
      <c r="G1926" s="1">
        <f t="shared" si="754"/>
        <v>847</v>
      </c>
      <c r="H1926" s="2">
        <f t="shared" si="765"/>
        <v>2.2631325816277453E-2</v>
      </c>
      <c r="I1926" s="2"/>
      <c r="J1926" s="2">
        <f t="shared" si="755"/>
        <v>0.35750547747555178</v>
      </c>
      <c r="K1926" s="2">
        <f t="shared" si="756"/>
        <v>0.3801368032918292</v>
      </c>
      <c r="L1926" s="2">
        <f t="shared" si="757"/>
        <v>0.25279217656174852</v>
      </c>
      <c r="M1926" s="2">
        <f t="shared" si="758"/>
        <v>9.5655426708705638E-3</v>
      </c>
      <c r="N1926" s="1">
        <f t="shared" si="763"/>
        <v>13380</v>
      </c>
      <c r="O1926" s="1">
        <f t="shared" si="764"/>
        <v>14227</v>
      </c>
      <c r="P1926" s="1">
        <v>9461</v>
      </c>
      <c r="Q1926" s="1">
        <v>58</v>
      </c>
      <c r="S1926" s="1">
        <v>8</v>
      </c>
      <c r="U1926" s="1">
        <v>30</v>
      </c>
      <c r="X1926" s="1">
        <v>262</v>
      </c>
      <c r="AN1926" s="7">
        <f>IF(Q1926&gt;0,RANK(Q1926,(N1926:P1926,Q1926:AL1926)),0)</f>
        <v>5</v>
      </c>
      <c r="AO1926" s="7">
        <f>IF(R1926&gt;0,RANK(R1926,(N1926:P1926,Q1926:AL1926)),0)</f>
        <v>0</v>
      </c>
      <c r="AP1926" s="7">
        <f>IF(S1926&gt;0,RANK(S1926,(N1926:P1926,Q1926:AL1926)),0)</f>
        <v>7</v>
      </c>
      <c r="AQ1926" s="7">
        <f>IF(T1926&gt;0,RANK(T1926,(N1926:P1926,Q1926:AL1926)),0)</f>
        <v>0</v>
      </c>
      <c r="AR1926" s="2">
        <f t="shared" si="759"/>
        <v>1.5497247902527655E-3</v>
      </c>
      <c r="AS1926" s="2">
        <f t="shared" si="760"/>
        <v>0</v>
      </c>
      <c r="AT1926" s="2">
        <f t="shared" si="761"/>
        <v>2.1375514348314007E-4</v>
      </c>
      <c r="AU1926" s="2">
        <f t="shared" si="762"/>
        <v>0</v>
      </c>
      <c r="AW1926" t="s">
        <v>1500</v>
      </c>
      <c r="AX1926" t="s">
        <v>369</v>
      </c>
      <c r="BA1926" s="127">
        <v>36</v>
      </c>
      <c r="BB1926" s="130">
        <v>49</v>
      </c>
      <c r="BC1926" s="131">
        <f t="shared" si="752"/>
        <v>36049</v>
      </c>
      <c r="BE1926" s="7" t="s">
        <v>3271</v>
      </c>
      <c r="BH1926" s="68">
        <v>12846</v>
      </c>
      <c r="BI1926" s="68">
        <v>534</v>
      </c>
      <c r="BJ1926" s="68">
        <v>12516</v>
      </c>
      <c r="BK1926" s="68">
        <v>981</v>
      </c>
      <c r="BL1926" s="68">
        <v>730</v>
      </c>
    </row>
    <row r="1927" spans="1:64" hidden="1" outlineLevel="1" x14ac:dyDescent="0.2">
      <c r="A1927" t="s">
        <v>3023</v>
      </c>
      <c r="B1927" t="s">
        <v>369</v>
      </c>
      <c r="C1927" s="1">
        <f t="shared" si="753"/>
        <v>11032</v>
      </c>
      <c r="D1927" s="7">
        <f>RANK(N1927,(N1927:P1927,Q1927:AL1927))</f>
        <v>2</v>
      </c>
      <c r="E1927" s="7">
        <f>RANK(O1927,(N1927:P1927,Q1927:AL1927))</f>
        <v>1</v>
      </c>
      <c r="F1927" s="7">
        <f>IF(P1927&gt;0,RANK(P1927,(N1927:P1927,Q1927:AL1927)),0)</f>
        <v>3</v>
      </c>
      <c r="G1927" s="1">
        <f t="shared" si="754"/>
        <v>425</v>
      </c>
      <c r="H1927" s="2">
        <f t="shared" si="765"/>
        <v>3.8524292965917334E-2</v>
      </c>
      <c r="I1927" s="2"/>
      <c r="J1927" s="2">
        <f t="shared" si="755"/>
        <v>0.33321247280638144</v>
      </c>
      <c r="K1927" s="2">
        <f t="shared" si="756"/>
        <v>0.37173676577229875</v>
      </c>
      <c r="L1927" s="2">
        <f t="shared" si="757"/>
        <v>0.28680203045685282</v>
      </c>
      <c r="M1927" s="2">
        <f t="shared" si="758"/>
        <v>8.2487309644669882E-3</v>
      </c>
      <c r="N1927" s="1">
        <f t="shared" si="763"/>
        <v>3676</v>
      </c>
      <c r="O1927" s="1">
        <f t="shared" si="764"/>
        <v>4101</v>
      </c>
      <c r="P1927" s="1">
        <v>3164</v>
      </c>
      <c r="Q1927" s="1">
        <v>26</v>
      </c>
      <c r="S1927" s="1">
        <v>21</v>
      </c>
      <c r="U1927" s="1">
        <v>10</v>
      </c>
      <c r="X1927" s="1">
        <v>34</v>
      </c>
      <c r="AN1927" s="7">
        <f>IF(Q1927&gt;0,RANK(Q1927,(N1927:P1927,Q1927:AL1927)),0)</f>
        <v>5</v>
      </c>
      <c r="AO1927" s="7">
        <f>IF(R1927&gt;0,RANK(R1927,(N1927:P1927,Q1927:AL1927)),0)</f>
        <v>0</v>
      </c>
      <c r="AP1927" s="7">
        <f>IF(S1927&gt;0,RANK(S1927,(N1927:P1927,Q1927:AL1927)),0)</f>
        <v>6</v>
      </c>
      <c r="AQ1927" s="7">
        <f>IF(T1927&gt;0,RANK(T1927,(N1927:P1927,Q1927:AL1927)),0)</f>
        <v>0</v>
      </c>
      <c r="AR1927" s="2">
        <f t="shared" si="759"/>
        <v>2.3567802755620013E-3</v>
      </c>
      <c r="AS1927" s="2">
        <f t="shared" si="760"/>
        <v>0</v>
      </c>
      <c r="AT1927" s="2">
        <f t="shared" si="761"/>
        <v>1.9035532994923859E-3</v>
      </c>
      <c r="AU1927" s="2">
        <f t="shared" si="762"/>
        <v>0</v>
      </c>
      <c r="AW1927" t="s">
        <v>3023</v>
      </c>
      <c r="AX1927" t="s">
        <v>369</v>
      </c>
      <c r="BA1927" s="127">
        <v>36</v>
      </c>
      <c r="BB1927" s="130">
        <v>51</v>
      </c>
      <c r="BC1927" s="131">
        <f t="shared" si="752"/>
        <v>36051</v>
      </c>
      <c r="BE1927" s="7" t="s">
        <v>3271</v>
      </c>
      <c r="BH1927" s="68">
        <v>3581</v>
      </c>
      <c r="BI1927" s="68">
        <v>95</v>
      </c>
      <c r="BJ1927" s="68">
        <v>3750</v>
      </c>
      <c r="BK1927" s="68">
        <v>167</v>
      </c>
      <c r="BL1927" s="68">
        <v>184</v>
      </c>
    </row>
    <row r="1928" spans="1:64" hidden="1" outlineLevel="1" x14ac:dyDescent="0.2">
      <c r="A1928" t="s">
        <v>1507</v>
      </c>
      <c r="B1928" t="s">
        <v>369</v>
      </c>
      <c r="C1928" s="1">
        <f t="shared" si="753"/>
        <v>26814</v>
      </c>
      <c r="D1928" s="7">
        <f>RANK(N1928,(N1928:P1928,Q1928:AL1928))</f>
        <v>2</v>
      </c>
      <c r="E1928" s="7">
        <f>RANK(O1928,(N1928:P1928,Q1928:AL1928))</f>
        <v>1</v>
      </c>
      <c r="F1928" s="7">
        <f>IF(P1928&gt;0,RANK(P1928,(N1928:P1928,Q1928:AL1928)),0)</f>
        <v>3</v>
      </c>
      <c r="G1928" s="1">
        <f t="shared" si="754"/>
        <v>3474</v>
      </c>
      <c r="H1928" s="2">
        <f t="shared" si="765"/>
        <v>0.12955918550011189</v>
      </c>
      <c r="I1928" s="2"/>
      <c r="J1928" s="2">
        <f t="shared" si="755"/>
        <v>0.32251808756619676</v>
      </c>
      <c r="K1928" s="2">
        <f t="shared" si="756"/>
        <v>0.45207727306630863</v>
      </c>
      <c r="L1928" s="2">
        <f t="shared" si="757"/>
        <v>0.21537256656970238</v>
      </c>
      <c r="M1928" s="2">
        <f t="shared" si="758"/>
        <v>1.0032072797792169E-2</v>
      </c>
      <c r="N1928" s="1">
        <f t="shared" si="763"/>
        <v>8648</v>
      </c>
      <c r="O1928" s="1">
        <f t="shared" si="764"/>
        <v>12122</v>
      </c>
      <c r="P1928" s="1">
        <v>5775</v>
      </c>
      <c r="Q1928" s="1">
        <v>62</v>
      </c>
      <c r="R1928" s="1">
        <v>1</v>
      </c>
      <c r="S1928" s="116">
        <v>16</v>
      </c>
      <c r="U1928" s="116">
        <v>24</v>
      </c>
      <c r="X1928" s="116">
        <v>166</v>
      </c>
      <c r="AN1928" s="7">
        <f>IF(Q1928&gt;0,RANK(Q1928,(N1928:P1928,Q1928:AL1928)),0)</f>
        <v>5</v>
      </c>
      <c r="AO1928" s="7">
        <f>IF(R1928&gt;0,RANK(R1928,(N1928:P1928,Q1928:AL1928)),0)</f>
        <v>8</v>
      </c>
      <c r="AP1928" s="7">
        <f>IF(S1928&gt;0,RANK(S1928,(N1928:P1928,Q1928:AL1928)),0)</f>
        <v>7</v>
      </c>
      <c r="AQ1928" s="7">
        <f>IF(T1928&gt;0,RANK(T1928,(N1928:P1928,Q1928:AL1928)),0)</f>
        <v>0</v>
      </c>
      <c r="AR1928" s="2">
        <f t="shared" si="759"/>
        <v>2.3122249571119564E-3</v>
      </c>
      <c r="AS1928" s="2">
        <f t="shared" si="760"/>
        <v>3.7293950921160591E-5</v>
      </c>
      <c r="AT1928" s="2">
        <f t="shared" si="761"/>
        <v>5.9670321473856945E-4</v>
      </c>
      <c r="AU1928" s="2">
        <f t="shared" si="762"/>
        <v>0</v>
      </c>
      <c r="AW1928" t="s">
        <v>1507</v>
      </c>
      <c r="AX1928" t="s">
        <v>369</v>
      </c>
      <c r="BA1928" s="127">
        <v>36</v>
      </c>
      <c r="BB1928" s="130">
        <v>53</v>
      </c>
      <c r="BC1928" s="131">
        <f t="shared" si="752"/>
        <v>36053</v>
      </c>
      <c r="BE1928" s="7" t="s">
        <v>3271</v>
      </c>
      <c r="BH1928" s="68">
        <v>8402</v>
      </c>
      <c r="BI1928" s="68">
        <v>246</v>
      </c>
      <c r="BJ1928" s="68">
        <v>10583</v>
      </c>
      <c r="BK1928" s="68">
        <v>938</v>
      </c>
      <c r="BL1928" s="68">
        <v>601</v>
      </c>
    </row>
    <row r="1929" spans="1:64" hidden="1" outlineLevel="1" x14ac:dyDescent="0.2">
      <c r="A1929" t="s">
        <v>1320</v>
      </c>
      <c r="B1929" t="s">
        <v>369</v>
      </c>
      <c r="C1929" s="1">
        <f t="shared" si="753"/>
        <v>29034</v>
      </c>
      <c r="D1929" s="7">
        <f>RANK(N1929,(N1929:P1929,Q1929:AL1929))</f>
        <v>2</v>
      </c>
      <c r="E1929" s="7">
        <f>RANK(O1929,(N1929:P1929,Q1929:AL1929))</f>
        <v>1</v>
      </c>
      <c r="F1929" s="7">
        <f>IF(P1929&gt;0,RANK(P1929,(N1929:P1929,Q1929:AL1929)),0)</f>
        <v>3</v>
      </c>
      <c r="G1929" s="1">
        <f t="shared" si="754"/>
        <v>1194</v>
      </c>
      <c r="H1929" s="2">
        <f t="shared" si="765"/>
        <v>4.1124199214713782E-2</v>
      </c>
      <c r="I1929" s="2"/>
      <c r="J1929" s="2">
        <f t="shared" si="755"/>
        <v>0.34783357442997864</v>
      </c>
      <c r="K1929" s="2">
        <f t="shared" si="756"/>
        <v>0.38895777364469242</v>
      </c>
      <c r="L1929" s="2">
        <f t="shared" si="757"/>
        <v>0.25456361507198455</v>
      </c>
      <c r="M1929" s="2">
        <f t="shared" si="758"/>
        <v>8.64503685334439E-3</v>
      </c>
      <c r="N1929" s="1">
        <f t="shared" si="763"/>
        <v>10099</v>
      </c>
      <c r="O1929" s="1">
        <f t="shared" si="764"/>
        <v>11293</v>
      </c>
      <c r="P1929" s="1">
        <v>7391</v>
      </c>
      <c r="Q1929" s="1">
        <v>66</v>
      </c>
      <c r="R1929" s="1">
        <v>1</v>
      </c>
      <c r="S1929" s="1">
        <v>16</v>
      </c>
      <c r="U1929" s="1">
        <v>15</v>
      </c>
      <c r="X1929" s="1">
        <v>153</v>
      </c>
      <c r="AN1929" s="7">
        <f>IF(Q1929&gt;0,RANK(Q1929,(N1929:P1929,Q1929:AL1929)),0)</f>
        <v>5</v>
      </c>
      <c r="AO1929" s="7">
        <f>IF(R1929&gt;0,RANK(R1929,(N1929:P1929,Q1929:AL1929)),0)</f>
        <v>8</v>
      </c>
      <c r="AP1929" s="7">
        <f>IF(S1929&gt;0,RANK(S1929,(N1929:P1929,Q1929:AL1929)),0)</f>
        <v>6</v>
      </c>
      <c r="AQ1929" s="7">
        <f>IF(T1929&gt;0,RANK(T1929,(N1929:P1929,Q1929:AL1929)),0)</f>
        <v>0</v>
      </c>
      <c r="AR1929" s="2">
        <f t="shared" si="759"/>
        <v>2.2731969415168423E-3</v>
      </c>
      <c r="AS1929" s="2">
        <f t="shared" si="760"/>
        <v>3.4442377901770335E-5</v>
      </c>
      <c r="AT1929" s="2">
        <f t="shared" si="761"/>
        <v>5.5107804642832536E-4</v>
      </c>
      <c r="AU1929" s="2">
        <f t="shared" si="762"/>
        <v>0</v>
      </c>
      <c r="AW1929" t="s">
        <v>1320</v>
      </c>
      <c r="AX1929" t="s">
        <v>369</v>
      </c>
      <c r="BA1929" s="127">
        <v>36</v>
      </c>
      <c r="BB1929" s="130">
        <v>55</v>
      </c>
      <c r="BC1929" s="131">
        <f t="shared" si="752"/>
        <v>36055</v>
      </c>
      <c r="BE1929" s="7" t="s">
        <v>3271</v>
      </c>
      <c r="BH1929" s="68">
        <v>9839</v>
      </c>
      <c r="BI1929" s="68">
        <v>260</v>
      </c>
      <c r="BJ1929" s="68">
        <v>9980</v>
      </c>
      <c r="BK1929" s="68">
        <v>720</v>
      </c>
      <c r="BL1929" s="68">
        <v>593</v>
      </c>
    </row>
    <row r="1930" spans="1:64" hidden="1" outlineLevel="1" x14ac:dyDescent="0.2">
      <c r="A1930" t="s">
        <v>1371</v>
      </c>
      <c r="B1930" t="s">
        <v>369</v>
      </c>
      <c r="C1930" s="1">
        <f t="shared" si="753"/>
        <v>340369</v>
      </c>
      <c r="D1930" s="7">
        <f>RANK(N1930,(N1930:P1930,Q1930:AL1930))</f>
        <v>1</v>
      </c>
      <c r="E1930" s="7">
        <f>RANK(O1930,(N1930:P1930,Q1930:AL1930))</f>
        <v>2</v>
      </c>
      <c r="F1930" s="7">
        <f>IF(P1930&gt;0,RANK(P1930,(N1930:P1930,Q1930:AL1930)),0)</f>
        <v>3</v>
      </c>
      <c r="G1930" s="1">
        <f t="shared" si="754"/>
        <v>7481</v>
      </c>
      <c r="H1930" s="2">
        <f t="shared" si="765"/>
        <v>2.1979087402201728E-2</v>
      </c>
      <c r="I1930" s="2"/>
      <c r="J1930" s="2">
        <f t="shared" si="755"/>
        <v>0.41573116235614876</v>
      </c>
      <c r="K1930" s="2">
        <f t="shared" si="756"/>
        <v>0.39375207495394704</v>
      </c>
      <c r="L1930" s="2">
        <f t="shared" si="757"/>
        <v>0.18576603627239849</v>
      </c>
      <c r="M1930" s="2">
        <f t="shared" si="758"/>
        <v>4.7507264175056518E-3</v>
      </c>
      <c r="N1930" s="1">
        <f t="shared" si="763"/>
        <v>141502</v>
      </c>
      <c r="O1930" s="1">
        <f t="shared" si="764"/>
        <v>134021</v>
      </c>
      <c r="P1930" s="1">
        <v>63229</v>
      </c>
      <c r="Q1930" s="1">
        <v>721</v>
      </c>
      <c r="S1930" s="1">
        <v>220</v>
      </c>
      <c r="U1930" s="1">
        <v>186</v>
      </c>
      <c r="X1930" s="1">
        <v>490</v>
      </c>
      <c r="AN1930" s="7">
        <f>IF(Q1930&gt;0,RANK(Q1930,(N1930:P1930,Q1930:AL1930)),0)</f>
        <v>4</v>
      </c>
      <c r="AO1930" s="7">
        <f>IF(R1930&gt;0,RANK(R1930,(N1930:P1930,Q1930:AL1930)),0)</f>
        <v>0</v>
      </c>
      <c r="AP1930" s="7">
        <f>IF(S1930&gt;0,RANK(S1930,(N1930:P1930,Q1930:AL1930)),0)</f>
        <v>6</v>
      </c>
      <c r="AQ1930" s="7">
        <f>IF(T1930&gt;0,RANK(T1930,(N1930:P1930,Q1930:AL1930)),0)</f>
        <v>0</v>
      </c>
      <c r="AR1930" s="2">
        <f t="shared" si="759"/>
        <v>2.1182892684116356E-3</v>
      </c>
      <c r="AS1930" s="2">
        <f t="shared" si="760"/>
        <v>0</v>
      </c>
      <c r="AT1930" s="2">
        <f t="shared" si="761"/>
        <v>6.4635733571506216E-4</v>
      </c>
      <c r="AU1930" s="2">
        <f t="shared" si="762"/>
        <v>0</v>
      </c>
      <c r="AW1930" t="s">
        <v>1371</v>
      </c>
      <c r="AX1930" t="s">
        <v>369</v>
      </c>
      <c r="BA1930" s="127">
        <v>36</v>
      </c>
      <c r="BB1930" s="130">
        <v>57</v>
      </c>
      <c r="BC1930" s="131">
        <f t="shared" si="752"/>
        <v>36057</v>
      </c>
      <c r="BE1930" s="7" t="s">
        <v>3271</v>
      </c>
      <c r="BH1930" s="68">
        <v>138540</v>
      </c>
      <c r="BI1930" s="68">
        <v>2962</v>
      </c>
      <c r="BJ1930" s="68">
        <v>116401</v>
      </c>
      <c r="BK1930" s="68">
        <v>11561</v>
      </c>
      <c r="BL1930" s="68">
        <v>6059</v>
      </c>
    </row>
    <row r="1931" spans="1:64" hidden="1" outlineLevel="1" x14ac:dyDescent="0.2">
      <c r="A1931" t="s">
        <v>2256</v>
      </c>
      <c r="B1931" t="s">
        <v>369</v>
      </c>
      <c r="C1931" s="1">
        <f t="shared" si="753"/>
        <v>23443</v>
      </c>
      <c r="D1931" s="7">
        <f>RANK(N1931,(N1931:P1931,Q1931:AL1931))</f>
        <v>1</v>
      </c>
      <c r="E1931" s="7">
        <f>RANK(O1931,(N1931:P1931,Q1931:AL1931))</f>
        <v>2</v>
      </c>
      <c r="F1931" s="7">
        <f>IF(P1931&gt;0,RANK(P1931,(N1931:P1931,Q1931:AL1931)),0)</f>
        <v>3</v>
      </c>
      <c r="G1931" s="1">
        <f t="shared" si="754"/>
        <v>707</v>
      </c>
      <c r="H1931" s="2">
        <f t="shared" si="765"/>
        <v>3.0158256195879366E-2</v>
      </c>
      <c r="I1931" s="2"/>
      <c r="J1931" s="2">
        <f t="shared" si="755"/>
        <v>0.40562214733609181</v>
      </c>
      <c r="K1931" s="2">
        <f t="shared" si="756"/>
        <v>0.37546389114021245</v>
      </c>
      <c r="L1931" s="2">
        <f t="shared" si="757"/>
        <v>0.21413641598771488</v>
      </c>
      <c r="M1931" s="2">
        <f t="shared" si="758"/>
        <v>4.777545535980865E-3</v>
      </c>
      <c r="N1931" s="1">
        <f t="shared" si="763"/>
        <v>9509</v>
      </c>
      <c r="O1931" s="1">
        <f t="shared" si="764"/>
        <v>8802</v>
      </c>
      <c r="P1931" s="1">
        <v>5020</v>
      </c>
      <c r="Q1931" s="1">
        <v>36</v>
      </c>
      <c r="S1931" s="1">
        <v>13</v>
      </c>
      <c r="U1931" s="1">
        <v>18</v>
      </c>
      <c r="X1931" s="1">
        <v>45</v>
      </c>
      <c r="AN1931" s="7">
        <f>IF(Q1931&gt;0,RANK(Q1931,(N1931:P1931,Q1931:AL1931)),0)</f>
        <v>5</v>
      </c>
      <c r="AO1931" s="7">
        <f>IF(R1931&gt;0,RANK(R1931,(N1931:P1931,Q1931:AL1931)),0)</f>
        <v>0</v>
      </c>
      <c r="AP1931" s="7">
        <f>IF(S1931&gt;0,RANK(S1931,(N1931:P1931,Q1931:AL1931)),0)</f>
        <v>7</v>
      </c>
      <c r="AQ1931" s="7">
        <f>IF(T1931&gt;0,RANK(T1931,(N1931:P1931,Q1931:AL1931)),0)</f>
        <v>0</v>
      </c>
      <c r="AR1931" s="2">
        <f t="shared" si="759"/>
        <v>1.535639636565286E-3</v>
      </c>
      <c r="AS1931" s="2">
        <f t="shared" si="760"/>
        <v>0</v>
      </c>
      <c r="AT1931" s="2">
        <f t="shared" si="761"/>
        <v>5.5453653542635332E-4</v>
      </c>
      <c r="AU1931" s="2">
        <f t="shared" si="762"/>
        <v>0</v>
      </c>
      <c r="AW1931" t="s">
        <v>2256</v>
      </c>
      <c r="AX1931" t="s">
        <v>369</v>
      </c>
      <c r="BA1931" s="127">
        <v>36</v>
      </c>
      <c r="BB1931" s="130">
        <v>59</v>
      </c>
      <c r="BC1931" s="131">
        <f t="shared" si="752"/>
        <v>36059</v>
      </c>
      <c r="BE1931" s="7" t="s">
        <v>3271</v>
      </c>
      <c r="BH1931" s="68">
        <v>9227</v>
      </c>
      <c r="BI1931" s="68">
        <v>282</v>
      </c>
      <c r="BJ1931" s="68">
        <v>7916</v>
      </c>
      <c r="BK1931" s="68">
        <v>461</v>
      </c>
      <c r="BL1931" s="68">
        <v>425</v>
      </c>
    </row>
    <row r="1932" spans="1:64" hidden="1" outlineLevel="1" x14ac:dyDescent="0.2">
      <c r="A1932" t="s">
        <v>979</v>
      </c>
      <c r="B1932" t="s">
        <v>369</v>
      </c>
      <c r="C1932" s="1">
        <f t="shared" si="753"/>
        <v>609326</v>
      </c>
      <c r="D1932" s="7">
        <f>RANK(N1932,(N1932:P1932,Q1932:AL1932))</f>
        <v>1</v>
      </c>
      <c r="E1932" s="7">
        <f>RANK(O1932,(N1932:P1932,Q1932:AL1932))</f>
        <v>2</v>
      </c>
      <c r="F1932" s="7">
        <f>IF(P1932&gt;0,RANK(P1932,(N1932:P1932,Q1932:AL1932)),0)</f>
        <v>3</v>
      </c>
      <c r="G1932" s="1">
        <f t="shared" si="754"/>
        <v>35712</v>
      </c>
      <c r="H1932" s="2">
        <f t="shared" si="765"/>
        <v>5.8609020458670731E-2</v>
      </c>
      <c r="I1932" s="2"/>
      <c r="J1932" s="2">
        <f t="shared" si="755"/>
        <v>0.46377965161506318</v>
      </c>
      <c r="K1932" s="2">
        <f t="shared" si="756"/>
        <v>0.40517063115639246</v>
      </c>
      <c r="L1932" s="2">
        <f t="shared" si="757"/>
        <v>0.12652832802145322</v>
      </c>
      <c r="M1932" s="2">
        <f t="shared" si="758"/>
        <v>4.5213892070911366E-3</v>
      </c>
      <c r="N1932" s="1">
        <f t="shared" si="763"/>
        <v>282593</v>
      </c>
      <c r="O1932" s="1">
        <f t="shared" si="764"/>
        <v>246881</v>
      </c>
      <c r="P1932" s="1">
        <v>77097</v>
      </c>
      <c r="Q1932" s="1">
        <v>927</v>
      </c>
      <c r="S1932" s="1">
        <v>439</v>
      </c>
      <c r="U1932" s="1">
        <v>341</v>
      </c>
      <c r="X1932" s="1">
        <v>1048</v>
      </c>
      <c r="AN1932" s="7">
        <f>IF(Q1932&gt;0,RANK(Q1932,(N1932:P1932,Q1932:AL1932)),0)</f>
        <v>5</v>
      </c>
      <c r="AO1932" s="7">
        <f>IF(R1932&gt;0,RANK(R1932,(N1932:P1932,Q1932:AL1932)),0)</f>
        <v>0</v>
      </c>
      <c r="AP1932" s="7">
        <f>IF(S1932&gt;0,RANK(S1932,(N1932:P1932,Q1932:AL1932)),0)</f>
        <v>6</v>
      </c>
      <c r="AQ1932" s="7">
        <f>IF(T1932&gt;0,RANK(T1932,(N1932:P1932,Q1932:AL1932)),0)</f>
        <v>0</v>
      </c>
      <c r="AR1932" s="2">
        <f t="shared" si="759"/>
        <v>1.5213531016237613E-3</v>
      </c>
      <c r="AS1932" s="2">
        <f t="shared" si="760"/>
        <v>0</v>
      </c>
      <c r="AT1932" s="2">
        <f t="shared" si="761"/>
        <v>7.2046818944210484E-4</v>
      </c>
      <c r="AU1932" s="2">
        <f t="shared" si="762"/>
        <v>0</v>
      </c>
      <c r="AW1932" t="s">
        <v>979</v>
      </c>
      <c r="AX1932" t="s">
        <v>369</v>
      </c>
      <c r="BA1932" s="127">
        <v>36</v>
      </c>
      <c r="BB1932" s="130">
        <v>63</v>
      </c>
      <c r="BC1932" s="131">
        <f t="shared" si="752"/>
        <v>36063</v>
      </c>
      <c r="BE1932" s="7" t="s">
        <v>3271</v>
      </c>
      <c r="BH1932" s="68">
        <v>276648</v>
      </c>
      <c r="BI1932" s="68">
        <v>5945</v>
      </c>
      <c r="BJ1932" s="68">
        <v>215240</v>
      </c>
      <c r="BK1932" s="68">
        <v>17937</v>
      </c>
      <c r="BL1932" s="68">
        <v>13704</v>
      </c>
    </row>
    <row r="1933" spans="1:64" hidden="1" outlineLevel="1" x14ac:dyDescent="0.2">
      <c r="A1933" t="s">
        <v>2910</v>
      </c>
      <c r="B1933" t="s">
        <v>369</v>
      </c>
      <c r="C1933" s="1">
        <f t="shared" si="753"/>
        <v>96584</v>
      </c>
      <c r="D1933" s="7">
        <f>RANK(N1933,(N1933:P1933,Q1933:AL1933))</f>
        <v>1</v>
      </c>
      <c r="E1933" s="7">
        <f>RANK(O1933,(N1933:P1933,Q1933:AL1933))</f>
        <v>2</v>
      </c>
      <c r="F1933" s="7">
        <f>IF(P1933&gt;0,RANK(P1933,(N1933:P1933,Q1933:AL1933)),0)</f>
        <v>3</v>
      </c>
      <c r="G1933" s="1">
        <f t="shared" si="754"/>
        <v>5248</v>
      </c>
      <c r="H1933" s="2">
        <f t="shared" si="765"/>
        <v>5.4336121924956515E-2</v>
      </c>
      <c r="I1933" s="2"/>
      <c r="J1933" s="2">
        <f t="shared" si="755"/>
        <v>0.36909840139153482</v>
      </c>
      <c r="K1933" s="2">
        <f t="shared" si="756"/>
        <v>0.31476227946657831</v>
      </c>
      <c r="L1933" s="2">
        <f t="shared" si="757"/>
        <v>0.3119150169800381</v>
      </c>
      <c r="M1933" s="2">
        <f t="shared" si="758"/>
        <v>4.2243021618487697E-3</v>
      </c>
      <c r="N1933" s="1">
        <f t="shared" si="763"/>
        <v>35649</v>
      </c>
      <c r="O1933" s="1">
        <f t="shared" si="764"/>
        <v>30401</v>
      </c>
      <c r="P1933" s="1">
        <v>30126</v>
      </c>
      <c r="Q1933" s="1">
        <v>124</v>
      </c>
      <c r="S1933" s="1">
        <v>60</v>
      </c>
      <c r="U1933" s="1">
        <v>54</v>
      </c>
      <c r="X1933" s="1">
        <v>170</v>
      </c>
      <c r="AN1933" s="7">
        <f>IF(Q1933&gt;0,RANK(Q1933,(N1933:P1933,Q1933:AL1933)),0)</f>
        <v>5</v>
      </c>
      <c r="AO1933" s="7">
        <f>IF(R1933&gt;0,RANK(R1933,(N1933:P1933,Q1933:AL1933)),0)</f>
        <v>0</v>
      </c>
      <c r="AP1933" s="7">
        <f>IF(S1933&gt;0,RANK(S1933,(N1933:P1933,Q1933:AL1933)),0)</f>
        <v>6</v>
      </c>
      <c r="AQ1933" s="7">
        <f>IF(T1933&gt;0,RANK(T1933,(N1933:P1933,Q1933:AL1933)),0)</f>
        <v>0</v>
      </c>
      <c r="AR1933" s="2">
        <f t="shared" si="759"/>
        <v>1.2838565393854054E-3</v>
      </c>
      <c r="AS1933" s="2">
        <f t="shared" si="760"/>
        <v>0</v>
      </c>
      <c r="AT1933" s="2">
        <f t="shared" si="761"/>
        <v>6.2122090615422849E-4</v>
      </c>
      <c r="AU1933" s="2">
        <f t="shared" si="762"/>
        <v>0</v>
      </c>
      <c r="AW1933" t="s">
        <v>2910</v>
      </c>
      <c r="AX1933" t="s">
        <v>369</v>
      </c>
      <c r="BA1933" s="127">
        <v>36</v>
      </c>
      <c r="BB1933" s="130">
        <v>65</v>
      </c>
      <c r="BC1933" s="131">
        <f t="shared" si="752"/>
        <v>36065</v>
      </c>
      <c r="BE1933" s="7" t="s">
        <v>3271</v>
      </c>
      <c r="BH1933" s="68">
        <v>34685</v>
      </c>
      <c r="BI1933" s="68">
        <v>964</v>
      </c>
      <c r="BJ1933" s="68">
        <v>26403</v>
      </c>
      <c r="BK1933" s="68">
        <v>1781</v>
      </c>
      <c r="BL1933" s="68">
        <v>2217</v>
      </c>
    </row>
    <row r="1934" spans="1:64" hidden="1" outlineLevel="1" x14ac:dyDescent="0.2">
      <c r="A1934" t="s">
        <v>3026</v>
      </c>
      <c r="B1934" t="s">
        <v>369</v>
      </c>
      <c r="C1934" s="1">
        <f t="shared" si="753"/>
        <v>108342</v>
      </c>
      <c r="D1934" s="7">
        <f>RANK(N1934,(N1934:P1934,Q1934:AL1934))</f>
        <v>2</v>
      </c>
      <c r="E1934" s="7">
        <f>RANK(O1934,(N1934:P1934,Q1934:AL1934))</f>
        <v>1</v>
      </c>
      <c r="F1934" s="7">
        <f>IF(P1934&gt;0,RANK(P1934,(N1934:P1934,Q1934:AL1934)),0)</f>
        <v>3</v>
      </c>
      <c r="G1934" s="1">
        <f t="shared" si="754"/>
        <v>2840</v>
      </c>
      <c r="H1934" s="2">
        <f t="shared" si="765"/>
        <v>2.6213287552380424E-2</v>
      </c>
      <c r="I1934" s="2"/>
      <c r="J1934" s="2">
        <f t="shared" si="755"/>
        <v>0.37811744291225935</v>
      </c>
      <c r="K1934" s="2">
        <f t="shared" si="756"/>
        <v>0.40433073046463974</v>
      </c>
      <c r="L1934" s="2">
        <f t="shared" si="757"/>
        <v>0.20967861032655849</v>
      </c>
      <c r="M1934" s="2">
        <f t="shared" si="758"/>
        <v>7.8732162965424179E-3</v>
      </c>
      <c r="N1934" s="1">
        <f t="shared" si="763"/>
        <v>40966</v>
      </c>
      <c r="O1934" s="1">
        <f t="shared" si="764"/>
        <v>43806</v>
      </c>
      <c r="P1934" s="1">
        <v>22717</v>
      </c>
      <c r="Q1934" s="1">
        <v>203</v>
      </c>
      <c r="S1934" s="1">
        <v>133</v>
      </c>
      <c r="U1934" s="1">
        <v>88</v>
      </c>
      <c r="X1934" s="1">
        <v>429</v>
      </c>
      <c r="AN1934" s="7">
        <f>IF(Q1934&gt;0,RANK(Q1934,(N1934:P1934,Q1934:AL1934)),0)</f>
        <v>5</v>
      </c>
      <c r="AO1934" s="7">
        <f>IF(R1934&gt;0,RANK(R1934,(N1934:P1934,Q1934:AL1934)),0)</f>
        <v>0</v>
      </c>
      <c r="AP1934" s="7">
        <f>IF(S1934&gt;0,RANK(S1934,(N1934:P1934,Q1934:AL1934)),0)</f>
        <v>6</v>
      </c>
      <c r="AQ1934" s="7">
        <f>IF(T1934&gt;0,RANK(T1934,(N1934:P1934,Q1934:AL1934)),0)</f>
        <v>0</v>
      </c>
      <c r="AR1934" s="2">
        <f t="shared" si="759"/>
        <v>1.8736962581455022E-3</v>
      </c>
      <c r="AS1934" s="2">
        <f t="shared" si="760"/>
        <v>0</v>
      </c>
      <c r="AT1934" s="2">
        <f t="shared" si="761"/>
        <v>1.2275941001642946E-3</v>
      </c>
      <c r="AU1934" s="2">
        <f t="shared" si="762"/>
        <v>0</v>
      </c>
      <c r="AW1934" t="s">
        <v>3026</v>
      </c>
      <c r="AX1934" t="s">
        <v>369</v>
      </c>
      <c r="BA1934" s="127">
        <v>36</v>
      </c>
      <c r="BB1934" s="130">
        <v>67</v>
      </c>
      <c r="BC1934" s="131">
        <f t="shared" si="752"/>
        <v>36067</v>
      </c>
      <c r="BE1934" s="7" t="s">
        <v>3271</v>
      </c>
      <c r="BH1934" s="68">
        <v>39725</v>
      </c>
      <c r="BI1934" s="68">
        <v>1241</v>
      </c>
      <c r="BJ1934" s="68">
        <v>38837</v>
      </c>
      <c r="BK1934" s="68">
        <v>2644</v>
      </c>
      <c r="BL1934" s="68">
        <v>2325</v>
      </c>
    </row>
    <row r="1935" spans="1:64" hidden="1" outlineLevel="1" x14ac:dyDescent="0.2">
      <c r="A1935" t="s">
        <v>2821</v>
      </c>
      <c r="B1935" t="s">
        <v>369</v>
      </c>
      <c r="C1935" s="1">
        <f t="shared" si="753"/>
        <v>214907</v>
      </c>
      <c r="D1935" s="7">
        <f>RANK(N1935,(N1935:P1935,Q1935:AL1935))</f>
        <v>1</v>
      </c>
      <c r="E1935" s="7">
        <f>RANK(O1935,(N1935:P1935,Q1935:AL1935))</f>
        <v>2</v>
      </c>
      <c r="F1935" s="7">
        <f>IF(P1935&gt;0,RANK(P1935,(N1935:P1935,Q1935:AL1935)),0)</f>
        <v>3</v>
      </c>
      <c r="G1935" s="1">
        <f t="shared" si="754"/>
        <v>13003</v>
      </c>
      <c r="H1935" s="2">
        <f t="shared" si="765"/>
        <v>6.0505241802267955E-2</v>
      </c>
      <c r="I1935" s="2"/>
      <c r="J1935" s="2">
        <f t="shared" si="755"/>
        <v>0.42178709860544328</v>
      </c>
      <c r="K1935" s="2">
        <f t="shared" si="756"/>
        <v>0.36128185680317532</v>
      </c>
      <c r="L1935" s="2">
        <f t="shared" si="757"/>
        <v>0.2102072059076717</v>
      </c>
      <c r="M1935" s="2">
        <f t="shared" si="758"/>
        <v>6.7238386837097097E-3</v>
      </c>
      <c r="N1935" s="1">
        <f t="shared" si="763"/>
        <v>90645</v>
      </c>
      <c r="O1935" s="1">
        <f t="shared" si="764"/>
        <v>77642</v>
      </c>
      <c r="P1935" s="1">
        <v>45175</v>
      </c>
      <c r="Q1935" s="1">
        <v>423</v>
      </c>
      <c r="R1935" s="1">
        <v>10</v>
      </c>
      <c r="S1935" s="1">
        <v>143</v>
      </c>
      <c r="U1935" s="1">
        <v>110</v>
      </c>
      <c r="V1935" s="1">
        <v>5</v>
      </c>
      <c r="X1935" s="1">
        <v>748</v>
      </c>
      <c r="AB1935" s="1">
        <v>6</v>
      </c>
      <c r="AN1935" s="7">
        <f>IF(Q1935&gt;0,RANK(Q1935,(N1935:P1935,Q1935:AL1935)),0)</f>
        <v>5</v>
      </c>
      <c r="AO1935" s="7">
        <f>IF(R1935&gt;0,RANK(R1935,(N1935:P1935,Q1935:AL1935)),0)</f>
        <v>8</v>
      </c>
      <c r="AP1935" s="7">
        <f>IF(S1935&gt;0,RANK(S1935,(N1935:P1935,Q1935:AL1935)),0)</f>
        <v>6</v>
      </c>
      <c r="AQ1935" s="7">
        <f>IF(T1935&gt;0,RANK(T1935,(N1935:P1935,Q1935:AL1935)),0)</f>
        <v>0</v>
      </c>
      <c r="AR1935" s="2">
        <f t="shared" si="759"/>
        <v>1.9682932617364722E-3</v>
      </c>
      <c r="AS1935" s="2">
        <f t="shared" si="760"/>
        <v>4.6531755596606902E-5</v>
      </c>
      <c r="AT1935" s="2">
        <f t="shared" si="761"/>
        <v>6.6540410503147871E-4</v>
      </c>
      <c r="AU1935" s="2">
        <f t="shared" si="762"/>
        <v>0</v>
      </c>
      <c r="AW1935" t="s">
        <v>2821</v>
      </c>
      <c r="AX1935" t="s">
        <v>369</v>
      </c>
      <c r="BA1935" s="127">
        <v>36</v>
      </c>
      <c r="BB1935" s="130">
        <v>69</v>
      </c>
      <c r="BC1935" s="131">
        <f t="shared" si="752"/>
        <v>36069</v>
      </c>
      <c r="BE1935" s="7" t="s">
        <v>3271</v>
      </c>
      <c r="BH1935" s="68">
        <v>87960</v>
      </c>
      <c r="BI1935" s="68">
        <v>2685</v>
      </c>
      <c r="BJ1935" s="68">
        <v>68568</v>
      </c>
      <c r="BK1935" s="68">
        <v>4814</v>
      </c>
      <c r="BL1935" s="68">
        <v>4260</v>
      </c>
    </row>
    <row r="1936" spans="1:64" hidden="1" outlineLevel="1" x14ac:dyDescent="0.2">
      <c r="A1936" t="s">
        <v>1161</v>
      </c>
      <c r="B1936" t="s">
        <v>369</v>
      </c>
      <c r="C1936" s="1">
        <f t="shared" si="753"/>
        <v>44889</v>
      </c>
      <c r="D1936" s="7">
        <f>RANK(N1936,(N1936:P1936,Q1936:AL1936))</f>
        <v>2</v>
      </c>
      <c r="E1936" s="7">
        <f>RANK(O1936,(N1936:P1936,Q1936:AL1936))</f>
        <v>1</v>
      </c>
      <c r="F1936" s="7">
        <f>IF(P1936&gt;0,RANK(P1936,(N1936:P1936,Q1936:AL1936)),0)</f>
        <v>3</v>
      </c>
      <c r="G1936" s="1">
        <f t="shared" si="754"/>
        <v>2931</v>
      </c>
      <c r="H1936" s="2">
        <f t="shared" si="765"/>
        <v>6.5294392835661297E-2</v>
      </c>
      <c r="I1936" s="2"/>
      <c r="J1936" s="2">
        <f t="shared" si="755"/>
        <v>0.35786050034529615</v>
      </c>
      <c r="K1936" s="2">
        <f t="shared" si="756"/>
        <v>0.42315489318095745</v>
      </c>
      <c r="L1936" s="2">
        <f t="shared" si="757"/>
        <v>0.21321481877520104</v>
      </c>
      <c r="M1936" s="2">
        <f t="shared" si="758"/>
        <v>5.7697876985453589E-3</v>
      </c>
      <c r="N1936" s="1">
        <f t="shared" si="763"/>
        <v>16064</v>
      </c>
      <c r="O1936" s="1">
        <f t="shared" si="764"/>
        <v>18995</v>
      </c>
      <c r="P1936" s="1">
        <v>9571</v>
      </c>
      <c r="Q1936" s="1">
        <v>89</v>
      </c>
      <c r="S1936" s="1">
        <v>33</v>
      </c>
      <c r="U1936" s="1">
        <v>31</v>
      </c>
      <c r="X1936" s="1">
        <v>106</v>
      </c>
      <c r="AN1936" s="7">
        <f>IF(Q1936&gt;0,RANK(Q1936,(N1936:P1936,Q1936:AL1936)),0)</f>
        <v>5</v>
      </c>
      <c r="AO1936" s="7">
        <f>IF(R1936&gt;0,RANK(R1936,(N1936:P1936,Q1936:AL1936)),0)</f>
        <v>0</v>
      </c>
      <c r="AP1936" s="7">
        <f>IF(S1936&gt;0,RANK(S1936,(N1936:P1936,Q1936:AL1936)),0)</f>
        <v>6</v>
      </c>
      <c r="AQ1936" s="7">
        <f>IF(T1936&gt;0,RANK(T1936,(N1936:P1936,Q1936:AL1936)),0)</f>
        <v>0</v>
      </c>
      <c r="AR1936" s="2">
        <f t="shared" si="759"/>
        <v>1.9826683597317829E-3</v>
      </c>
      <c r="AS1936" s="2">
        <f t="shared" si="760"/>
        <v>0</v>
      </c>
      <c r="AT1936" s="2">
        <f t="shared" si="761"/>
        <v>7.3514669518144756E-4</v>
      </c>
      <c r="AU1936" s="2">
        <f t="shared" si="762"/>
        <v>0</v>
      </c>
      <c r="AW1936" t="s">
        <v>1161</v>
      </c>
      <c r="AX1936" t="s">
        <v>369</v>
      </c>
      <c r="BA1936" s="127">
        <v>36</v>
      </c>
      <c r="BB1936" s="130">
        <v>71</v>
      </c>
      <c r="BC1936" s="131">
        <f t="shared" si="752"/>
        <v>36071</v>
      </c>
      <c r="BE1936" s="7" t="s">
        <v>3271</v>
      </c>
      <c r="BH1936" s="68">
        <v>15667</v>
      </c>
      <c r="BI1936" s="68">
        <v>397</v>
      </c>
      <c r="BJ1936" s="68">
        <v>16770</v>
      </c>
      <c r="BK1936" s="68">
        <v>1403</v>
      </c>
      <c r="BL1936" s="68">
        <v>822</v>
      </c>
    </row>
    <row r="1937" spans="1:64" hidden="1" outlineLevel="1" x14ac:dyDescent="0.2">
      <c r="A1937" t="s">
        <v>678</v>
      </c>
      <c r="B1937" t="s">
        <v>369</v>
      </c>
      <c r="C1937" s="1">
        <f t="shared" ref="C1937:C1967" si="766">SUM(N1937:AL1937)</f>
        <v>122520</v>
      </c>
      <c r="D1937" s="7">
        <f>RANK(N1937,(N1937:P1937,Q1937:AL1937))</f>
        <v>2</v>
      </c>
      <c r="E1937" s="7">
        <f>RANK(O1937,(N1937:P1937,Q1937:AL1937))</f>
        <v>1</v>
      </c>
      <c r="F1937" s="7">
        <f>IF(P1937&gt;0,RANK(P1937,(N1937:P1937,Q1937:AL1937)),0)</f>
        <v>3</v>
      </c>
      <c r="G1937" s="1">
        <f t="shared" ref="G1937:G1967" si="767">MAX(N1937:P1937)-LARGE(N1937:P1937,2)</f>
        <v>7547</v>
      </c>
      <c r="H1937" s="2">
        <f t="shared" si="765"/>
        <v>6.1598106431603003E-2</v>
      </c>
      <c r="I1937" s="2"/>
      <c r="J1937" s="2">
        <f t="shared" ref="J1937:J1967" si="768">IF($C1937=0,"-",N1937/$C1937)</f>
        <v>0.37500816193274567</v>
      </c>
      <c r="K1937" s="2">
        <f t="shared" ref="K1937:K1967" si="769">IF($C1937=0,"-",O1937/$C1937)</f>
        <v>0.43660626836434868</v>
      </c>
      <c r="L1937" s="2">
        <f t="shared" ref="L1937:L1967" si="770">IF($C1937=0,"-",P1937/$C1937)</f>
        <v>0.18363532484492329</v>
      </c>
      <c r="M1937" s="2">
        <f t="shared" ref="M1937:M1967" si="771">IF(C1937=0,"-",(1-J1937-K1937-L1937))</f>
        <v>4.7502448579823664E-3</v>
      </c>
      <c r="N1937" s="1">
        <f t="shared" si="763"/>
        <v>45946</v>
      </c>
      <c r="O1937" s="1">
        <f t="shared" si="764"/>
        <v>53493</v>
      </c>
      <c r="P1937" s="1">
        <v>22499</v>
      </c>
      <c r="Q1937" s="1">
        <v>205</v>
      </c>
      <c r="S1937" s="1">
        <v>99</v>
      </c>
      <c r="U1937" s="1">
        <v>99</v>
      </c>
      <c r="X1937" s="1">
        <v>179</v>
      </c>
      <c r="AN1937" s="7">
        <f>IF(Q1937&gt;0,RANK(Q1937,(N1937:P1937,Q1937:AL1937)),0)</f>
        <v>4</v>
      </c>
      <c r="AO1937" s="7">
        <f>IF(R1937&gt;0,RANK(R1937,(N1937:P1937,Q1937:AL1937)),0)</f>
        <v>0</v>
      </c>
      <c r="AP1937" s="7">
        <f>IF(S1937&gt;0,RANK(S1937,(N1937:P1937,Q1937:AL1937)),0)</f>
        <v>6</v>
      </c>
      <c r="AQ1937" s="7">
        <f>IF(T1937&gt;0,RANK(T1937,(N1937:P1937,Q1937:AL1937)),0)</f>
        <v>0</v>
      </c>
      <c r="AR1937" s="2">
        <f t="shared" ref="AR1937:AR1967" si="772">IF($C1937=0,"-",Q1937/$C1937)</f>
        <v>1.6731962128632061E-3</v>
      </c>
      <c r="AS1937" s="2">
        <f t="shared" ref="AS1937:AS1967" si="773">IF($C1937=0,"-",R1937/$C1937)</f>
        <v>0</v>
      </c>
      <c r="AT1937" s="2">
        <f t="shared" ref="AT1937:AT1967" si="774">IF($C1937=0,"-",S1937/$C1937)</f>
        <v>8.080313418217434E-4</v>
      </c>
      <c r="AU1937" s="2">
        <f t="shared" ref="AU1937:AU1967" si="775">IF($C1937=0,"-",T1937/$C1937)</f>
        <v>0</v>
      </c>
      <c r="AW1937" t="s">
        <v>678</v>
      </c>
      <c r="AX1937" t="s">
        <v>369</v>
      </c>
      <c r="BA1937" s="127">
        <v>36</v>
      </c>
      <c r="BB1937" s="130">
        <v>73</v>
      </c>
      <c r="BC1937" s="131">
        <f t="shared" si="752"/>
        <v>36073</v>
      </c>
      <c r="BE1937" s="7" t="s">
        <v>3271</v>
      </c>
      <c r="BH1937" s="68">
        <v>44783</v>
      </c>
      <c r="BI1937" s="68">
        <v>1163</v>
      </c>
      <c r="BJ1937" s="68">
        <v>46197</v>
      </c>
      <c r="BK1937" s="68">
        <v>3922</v>
      </c>
      <c r="BL1937" s="68">
        <v>3374</v>
      </c>
    </row>
    <row r="1938" spans="1:64" hidden="1" outlineLevel="1" x14ac:dyDescent="0.2">
      <c r="A1938" t="s">
        <v>906</v>
      </c>
      <c r="B1938" t="s">
        <v>369</v>
      </c>
      <c r="C1938" s="1">
        <f t="shared" si="766"/>
        <v>16754</v>
      </c>
      <c r="D1938" s="7">
        <f>RANK(N1938,(N1938:P1938,Q1938:AL1938))</f>
        <v>2</v>
      </c>
      <c r="E1938" s="7">
        <f>RANK(O1938,(N1938:P1938,Q1938:AL1938))</f>
        <v>1</v>
      </c>
      <c r="F1938" s="7">
        <f>IF(P1938&gt;0,RANK(P1938,(N1938:P1938,Q1938:AL1938)),0)</f>
        <v>3</v>
      </c>
      <c r="G1938" s="1">
        <f t="shared" si="767"/>
        <v>2541</v>
      </c>
      <c r="H1938" s="2">
        <f t="shared" si="765"/>
        <v>0.15166527396442642</v>
      </c>
      <c r="I1938" s="2"/>
      <c r="J1938" s="2">
        <f t="shared" si="768"/>
        <v>0.29407902590426166</v>
      </c>
      <c r="K1938" s="2">
        <f t="shared" si="769"/>
        <v>0.44574429986868808</v>
      </c>
      <c r="L1938" s="2">
        <f t="shared" si="770"/>
        <v>0.25516294616211055</v>
      </c>
      <c r="M1938" s="2">
        <f t="shared" si="771"/>
        <v>5.0137280649397709E-3</v>
      </c>
      <c r="N1938" s="1">
        <f t="shared" si="763"/>
        <v>4927</v>
      </c>
      <c r="O1938" s="1">
        <f t="shared" si="764"/>
        <v>7468</v>
      </c>
      <c r="P1938" s="1">
        <v>4275</v>
      </c>
      <c r="Q1938" s="1">
        <v>23</v>
      </c>
      <c r="R1938" s="1">
        <v>4</v>
      </c>
      <c r="S1938" s="1">
        <v>4</v>
      </c>
      <c r="U1938" s="1">
        <v>10</v>
      </c>
      <c r="W1938" s="1">
        <v>1</v>
      </c>
      <c r="X1938" s="1">
        <v>42</v>
      </c>
      <c r="AN1938" s="7">
        <f>IF(Q1938&gt;0,RANK(Q1938,(N1938:P1938,Q1938:AL1938)),0)</f>
        <v>5</v>
      </c>
      <c r="AO1938" s="7">
        <f>IF(R1938&gt;0,RANK(R1938,(N1938:P1938,Q1938:AL1938)),0)</f>
        <v>7</v>
      </c>
      <c r="AP1938" s="7">
        <f>IF(S1938&gt;0,RANK(S1938,(N1938:P1938,Q1938:AL1938)),0)</f>
        <v>7</v>
      </c>
      <c r="AQ1938" s="7">
        <f>IF(T1938&gt;0,RANK(T1938,(N1938:P1938,Q1938:AL1938)),0)</f>
        <v>0</v>
      </c>
      <c r="AR1938" s="2">
        <f t="shared" si="772"/>
        <v>1.372806493971589E-3</v>
      </c>
      <c r="AS1938" s="2">
        <f t="shared" si="773"/>
        <v>2.3874895547331979E-4</v>
      </c>
      <c r="AT1938" s="2">
        <f t="shared" si="774"/>
        <v>2.3874895547331979E-4</v>
      </c>
      <c r="AU1938" s="2">
        <f t="shared" si="775"/>
        <v>0</v>
      </c>
      <c r="AW1938" t="s">
        <v>906</v>
      </c>
      <c r="AX1938" t="s">
        <v>369</v>
      </c>
      <c r="BA1938" s="127">
        <v>36</v>
      </c>
      <c r="BB1938" s="130">
        <v>75</v>
      </c>
      <c r="BC1938" s="131">
        <f t="shared" si="752"/>
        <v>36075</v>
      </c>
      <c r="BE1938" s="7" t="s">
        <v>3271</v>
      </c>
      <c r="BH1938" s="68">
        <v>4794</v>
      </c>
      <c r="BI1938" s="68">
        <v>133</v>
      </c>
      <c r="BJ1938" s="68">
        <v>6624</v>
      </c>
      <c r="BK1938" s="68">
        <v>474</v>
      </c>
      <c r="BL1938" s="68">
        <v>370</v>
      </c>
    </row>
    <row r="1939" spans="1:64" hidden="1" outlineLevel="1" x14ac:dyDescent="0.2">
      <c r="A1939" t="s">
        <v>1167</v>
      </c>
      <c r="B1939" t="s">
        <v>369</v>
      </c>
      <c r="C1939" s="1">
        <f t="shared" si="766"/>
        <v>50931</v>
      </c>
      <c r="D1939" s="7">
        <f>RANK(N1939,(N1939:P1939,Q1939:AL1939))</f>
        <v>2</v>
      </c>
      <c r="E1939" s="7">
        <f>RANK(O1939,(N1939:P1939,Q1939:AL1939))</f>
        <v>1</v>
      </c>
      <c r="F1939" s="7">
        <f>IF(P1939&gt;0,RANK(P1939,(N1939:P1939,Q1939:AL1939)),0)</f>
        <v>3</v>
      </c>
      <c r="G1939" s="1">
        <f t="shared" si="767"/>
        <v>1540</v>
      </c>
      <c r="H1939" s="2">
        <f t="shared" si="765"/>
        <v>3.0236987296538453E-2</v>
      </c>
      <c r="I1939" s="2"/>
      <c r="J1939" s="2">
        <f t="shared" si="768"/>
        <v>0.33358858062869373</v>
      </c>
      <c r="K1939" s="2">
        <f t="shared" si="769"/>
        <v>0.36382556792523219</v>
      </c>
      <c r="L1939" s="2">
        <f t="shared" si="770"/>
        <v>0.29162985215291276</v>
      </c>
      <c r="M1939" s="2">
        <f t="shared" si="771"/>
        <v>1.0955999293161267E-2</v>
      </c>
      <c r="N1939" s="1">
        <f t="shared" si="763"/>
        <v>16990</v>
      </c>
      <c r="O1939" s="1">
        <f t="shared" si="764"/>
        <v>18530</v>
      </c>
      <c r="P1939" s="1">
        <v>14853</v>
      </c>
      <c r="Q1939" s="1">
        <v>108</v>
      </c>
      <c r="S1939" s="1">
        <v>64</v>
      </c>
      <c r="U1939" s="1">
        <v>47</v>
      </c>
      <c r="X1939" s="1">
        <v>339</v>
      </c>
      <c r="AN1939" s="7">
        <f>IF(Q1939&gt;0,RANK(Q1939,(N1939:P1939,Q1939:AL1939)),0)</f>
        <v>5</v>
      </c>
      <c r="AO1939" s="7">
        <f>IF(R1939&gt;0,RANK(R1939,(N1939:P1939,Q1939:AL1939)),0)</f>
        <v>0</v>
      </c>
      <c r="AP1939" s="7">
        <f>IF(S1939&gt;0,RANK(S1939,(N1939:P1939,Q1939:AL1939)),0)</f>
        <v>6</v>
      </c>
      <c r="AQ1939" s="7">
        <f>IF(T1939&gt;0,RANK(T1939,(N1939:P1939,Q1939:AL1939)),0)</f>
        <v>0</v>
      </c>
      <c r="AR1939" s="2">
        <f t="shared" si="772"/>
        <v>2.1205159922247749E-3</v>
      </c>
      <c r="AS1939" s="2">
        <f t="shared" si="773"/>
        <v>0</v>
      </c>
      <c r="AT1939" s="2">
        <f t="shared" si="774"/>
        <v>1.2566020694665331E-3</v>
      </c>
      <c r="AU1939" s="2">
        <f t="shared" si="775"/>
        <v>0</v>
      </c>
      <c r="AW1939" t="s">
        <v>1167</v>
      </c>
      <c r="AX1939" t="s">
        <v>369</v>
      </c>
      <c r="BA1939" s="127">
        <v>36</v>
      </c>
      <c r="BB1939" s="130">
        <v>77</v>
      </c>
      <c r="BC1939" s="131">
        <f t="shared" si="752"/>
        <v>36077</v>
      </c>
      <c r="BE1939" s="7" t="s">
        <v>3271</v>
      </c>
      <c r="BH1939" s="68">
        <v>16397</v>
      </c>
      <c r="BI1939" s="68">
        <v>593</v>
      </c>
      <c r="BJ1939" s="68">
        <v>16137</v>
      </c>
      <c r="BK1939" s="68">
        <v>1431</v>
      </c>
      <c r="BL1939" s="68">
        <v>962</v>
      </c>
    </row>
    <row r="1940" spans="1:64" hidden="1" outlineLevel="1" x14ac:dyDescent="0.2">
      <c r="A1940" t="s">
        <v>1168</v>
      </c>
      <c r="B1940" t="s">
        <v>369</v>
      </c>
      <c r="C1940" s="1">
        <f t="shared" si="766"/>
        <v>26606</v>
      </c>
      <c r="D1940" s="7">
        <f>RANK(N1940,(N1940:P1940,Q1940:AL1940))</f>
        <v>1</v>
      </c>
      <c r="E1940" s="7">
        <f>RANK(O1940,(N1940:P1940,Q1940:AL1940))</f>
        <v>2</v>
      </c>
      <c r="F1940" s="7">
        <f>IF(P1940&gt;0,RANK(P1940,(N1940:P1940,Q1940:AL1940)),0)</f>
        <v>3</v>
      </c>
      <c r="G1940" s="1">
        <f t="shared" si="767"/>
        <v>330</v>
      </c>
      <c r="H1940" s="2">
        <f t="shared" si="765"/>
        <v>1.2403217319401638E-2</v>
      </c>
      <c r="I1940" s="2"/>
      <c r="J1940" s="2">
        <f t="shared" si="768"/>
        <v>0.39355784409531686</v>
      </c>
      <c r="K1940" s="2">
        <f t="shared" si="769"/>
        <v>0.38115462677591522</v>
      </c>
      <c r="L1940" s="2">
        <f t="shared" si="770"/>
        <v>0.219536946553409</v>
      </c>
      <c r="M1940" s="2">
        <f t="shared" si="771"/>
        <v>5.7505825753588757E-3</v>
      </c>
      <c r="N1940" s="1">
        <f t="shared" si="763"/>
        <v>10471</v>
      </c>
      <c r="O1940" s="1">
        <f t="shared" si="764"/>
        <v>10141</v>
      </c>
      <c r="P1940" s="1">
        <v>5841</v>
      </c>
      <c r="Q1940" s="1">
        <v>69</v>
      </c>
      <c r="S1940" s="1">
        <v>10</v>
      </c>
      <c r="U1940" s="1">
        <v>28</v>
      </c>
      <c r="X1940" s="1">
        <v>46</v>
      </c>
      <c r="AN1940" s="7">
        <f>IF(Q1940&gt;0,RANK(Q1940,(N1940:P1940,Q1940:AL1940)),0)</f>
        <v>4</v>
      </c>
      <c r="AO1940" s="7">
        <f>IF(R1940&gt;0,RANK(R1940,(N1940:P1940,Q1940:AL1940)),0)</f>
        <v>0</v>
      </c>
      <c r="AP1940" s="7">
        <f>IF(S1940&gt;0,RANK(S1940,(N1940:P1940,Q1940:AL1940)),0)</f>
        <v>7</v>
      </c>
      <c r="AQ1940" s="7">
        <f>IF(T1940&gt;0,RANK(T1940,(N1940:P1940,Q1940:AL1940)),0)</f>
        <v>0</v>
      </c>
      <c r="AR1940" s="2">
        <f t="shared" si="772"/>
        <v>2.593399984965797E-3</v>
      </c>
      <c r="AS1940" s="2">
        <f t="shared" si="773"/>
        <v>0</v>
      </c>
      <c r="AT1940" s="2">
        <f t="shared" si="774"/>
        <v>3.7585507028489815E-4</v>
      </c>
      <c r="AU1940" s="2">
        <f t="shared" si="775"/>
        <v>0</v>
      </c>
      <c r="AW1940" t="s">
        <v>1168</v>
      </c>
      <c r="AX1940" t="s">
        <v>369</v>
      </c>
      <c r="BA1940" s="127">
        <v>36</v>
      </c>
      <c r="BB1940" s="130">
        <v>79</v>
      </c>
      <c r="BC1940" s="131">
        <f t="shared" si="752"/>
        <v>36079</v>
      </c>
      <c r="BE1940" s="7" t="s">
        <v>3271</v>
      </c>
      <c r="BH1940" s="68">
        <v>10172</v>
      </c>
      <c r="BI1940" s="68">
        <v>299</v>
      </c>
      <c r="BJ1940" s="68">
        <v>9158</v>
      </c>
      <c r="BK1940" s="68">
        <v>541</v>
      </c>
      <c r="BL1940" s="68">
        <v>442</v>
      </c>
    </row>
    <row r="1941" spans="1:64" hidden="1" outlineLevel="1" x14ac:dyDescent="0.2">
      <c r="A1941" t="s">
        <v>1878</v>
      </c>
      <c r="B1941" t="s">
        <v>369</v>
      </c>
      <c r="C1941" s="1">
        <f t="shared" si="766"/>
        <v>41263</v>
      </c>
      <c r="D1941" s="7">
        <f>RANK(N1941,(N1941:P1941,Q1941:AL1941))</f>
        <v>2</v>
      </c>
      <c r="E1941" s="7">
        <f>RANK(O1941,(N1941:P1941,Q1941:AL1941))</f>
        <v>1</v>
      </c>
      <c r="F1941" s="7">
        <f>IF(P1941&gt;0,RANK(P1941,(N1941:P1941,Q1941:AL1941)),0)</f>
        <v>3</v>
      </c>
      <c r="G1941" s="1">
        <f t="shared" si="767"/>
        <v>4886</v>
      </c>
      <c r="H1941" s="2">
        <f t="shared" si="765"/>
        <v>0.11841116738967114</v>
      </c>
      <c r="I1941" s="2"/>
      <c r="J1941" s="2">
        <f t="shared" si="768"/>
        <v>0.34045028233526403</v>
      </c>
      <c r="K1941" s="2">
        <f t="shared" si="769"/>
        <v>0.45886144972493514</v>
      </c>
      <c r="L1941" s="2">
        <f t="shared" si="770"/>
        <v>0.19414487555437074</v>
      </c>
      <c r="M1941" s="2">
        <f t="shared" si="771"/>
        <v>6.5433923854301412E-3</v>
      </c>
      <c r="N1941" s="1">
        <f t="shared" si="763"/>
        <v>14048</v>
      </c>
      <c r="O1941" s="1">
        <f t="shared" si="764"/>
        <v>18934</v>
      </c>
      <c r="P1941" s="1">
        <v>8011</v>
      </c>
      <c r="Q1941" s="1">
        <v>83</v>
      </c>
      <c r="S1941" s="1">
        <v>30</v>
      </c>
      <c r="U1941" s="1">
        <v>34</v>
      </c>
      <c r="X1941" s="1">
        <v>123</v>
      </c>
      <c r="AN1941" s="7">
        <f>IF(Q1941&gt;0,RANK(Q1941,(N1941:P1941,Q1941:AL1941)),0)</f>
        <v>5</v>
      </c>
      <c r="AO1941" s="7">
        <f>IF(R1941&gt;0,RANK(R1941,(N1941:P1941,Q1941:AL1941)),0)</f>
        <v>0</v>
      </c>
      <c r="AP1941" s="7">
        <f>IF(S1941&gt;0,RANK(S1941,(N1941:P1941,Q1941:AL1941)),0)</f>
        <v>7</v>
      </c>
      <c r="AQ1941" s="7">
        <f>IF(T1941&gt;0,RANK(T1941,(N1941:P1941,Q1941:AL1941)),0)</f>
        <v>0</v>
      </c>
      <c r="AR1941" s="2">
        <f t="shared" si="772"/>
        <v>2.0114872888544215E-3</v>
      </c>
      <c r="AS1941" s="2">
        <f t="shared" si="773"/>
        <v>0</v>
      </c>
      <c r="AT1941" s="2">
        <f t="shared" si="774"/>
        <v>7.2704359838111627E-4</v>
      </c>
      <c r="AU1941" s="2">
        <f t="shared" si="775"/>
        <v>0</v>
      </c>
      <c r="AW1941" t="s">
        <v>1878</v>
      </c>
      <c r="AX1941" t="s">
        <v>369</v>
      </c>
      <c r="BA1941" s="127">
        <v>36</v>
      </c>
      <c r="BB1941" s="130">
        <v>83</v>
      </c>
      <c r="BC1941" s="131">
        <f t="shared" si="752"/>
        <v>36083</v>
      </c>
      <c r="BE1941" s="7" t="s">
        <v>3271</v>
      </c>
      <c r="BH1941" s="68">
        <v>13602</v>
      </c>
      <c r="BI1941" s="68">
        <v>446</v>
      </c>
      <c r="BJ1941" s="68">
        <v>15357</v>
      </c>
      <c r="BK1941" s="68">
        <v>2242</v>
      </c>
      <c r="BL1941" s="68">
        <v>1335</v>
      </c>
    </row>
    <row r="1942" spans="1:64" hidden="1" outlineLevel="1" x14ac:dyDescent="0.2">
      <c r="A1942" t="s">
        <v>1330</v>
      </c>
      <c r="B1942" t="s">
        <v>369</v>
      </c>
      <c r="C1942" s="1">
        <f t="shared" si="766"/>
        <v>74580</v>
      </c>
      <c r="D1942" s="7">
        <f>RANK(N1942,(N1942:P1942,Q1942:AL1942))</f>
        <v>1</v>
      </c>
      <c r="E1942" s="7">
        <f>RANK(O1942,(N1942:P1942,Q1942:AL1942))</f>
        <v>2</v>
      </c>
      <c r="F1942" s="7">
        <f>IF(P1942&gt;0,RANK(P1942,(N1942:P1942,Q1942:AL1942)),0)</f>
        <v>3</v>
      </c>
      <c r="G1942" s="1">
        <f t="shared" si="767"/>
        <v>856</v>
      </c>
      <c r="H1942" s="2">
        <f t="shared" si="765"/>
        <v>1.1477607937784929E-2</v>
      </c>
      <c r="I1942" s="2"/>
      <c r="J1942" s="2">
        <f t="shared" si="768"/>
        <v>0.39947707160096541</v>
      </c>
      <c r="K1942" s="2">
        <f t="shared" si="769"/>
        <v>0.3879994636631805</v>
      </c>
      <c r="L1942" s="2">
        <f t="shared" si="770"/>
        <v>0.20378117457763475</v>
      </c>
      <c r="M1942" s="2">
        <f t="shared" si="771"/>
        <v>8.7422901582192847E-3</v>
      </c>
      <c r="N1942" s="1">
        <f t="shared" si="763"/>
        <v>29793</v>
      </c>
      <c r="O1942" s="1">
        <f t="shared" si="764"/>
        <v>28937</v>
      </c>
      <c r="P1942" s="1">
        <v>15198</v>
      </c>
      <c r="Q1942" s="1">
        <v>200</v>
      </c>
      <c r="S1942" s="1">
        <v>19</v>
      </c>
      <c r="U1942" s="1">
        <v>76</v>
      </c>
      <c r="V1942" s="1">
        <v>1</v>
      </c>
      <c r="X1942" s="1">
        <v>356</v>
      </c>
      <c r="AN1942" s="7">
        <f>IF(Q1942&gt;0,RANK(Q1942,(N1942:P1942,Q1942:AL1942)),0)</f>
        <v>5</v>
      </c>
      <c r="AO1942" s="7">
        <f>IF(R1942&gt;0,RANK(R1942,(N1942:P1942,Q1942:AL1942)),0)</f>
        <v>0</v>
      </c>
      <c r="AP1942" s="7">
        <f>IF(S1942&gt;0,RANK(S1942,(N1942:P1942,Q1942:AL1942)),0)</f>
        <v>7</v>
      </c>
      <c r="AQ1942" s="7">
        <f>IF(T1942&gt;0,RANK(T1942,(N1942:P1942,Q1942:AL1942)),0)</f>
        <v>0</v>
      </c>
      <c r="AR1942" s="2">
        <f t="shared" si="772"/>
        <v>2.6816840976133013E-3</v>
      </c>
      <c r="AS1942" s="2">
        <f t="shared" si="773"/>
        <v>0</v>
      </c>
      <c r="AT1942" s="2">
        <f t="shared" si="774"/>
        <v>2.5475998927326359E-4</v>
      </c>
      <c r="AU1942" s="2">
        <f t="shared" si="775"/>
        <v>0</v>
      </c>
      <c r="AW1942" t="s">
        <v>1330</v>
      </c>
      <c r="AX1942" t="s">
        <v>369</v>
      </c>
      <c r="BA1942" s="127">
        <v>36</v>
      </c>
      <c r="BB1942" s="130">
        <v>87</v>
      </c>
      <c r="BC1942" s="131">
        <f t="shared" si="752"/>
        <v>36087</v>
      </c>
      <c r="BE1942" s="7" t="s">
        <v>3271</v>
      </c>
      <c r="BH1942" s="68">
        <v>28701</v>
      </c>
      <c r="BI1942" s="68">
        <v>1092</v>
      </c>
      <c r="BJ1942" s="68">
        <v>24761</v>
      </c>
      <c r="BK1942" s="68">
        <v>2386</v>
      </c>
      <c r="BL1942" s="68">
        <v>1790</v>
      </c>
    </row>
    <row r="1943" spans="1:64" hidden="1" outlineLevel="1" x14ac:dyDescent="0.2">
      <c r="A1943" t="s">
        <v>1967</v>
      </c>
      <c r="B1943" t="s">
        <v>369</v>
      </c>
      <c r="C1943" s="1">
        <f t="shared" si="766"/>
        <v>121831</v>
      </c>
      <c r="D1943" s="7">
        <f>RANK(N1943,(N1943:P1943,Q1943:AL1943))</f>
        <v>1</v>
      </c>
      <c r="E1943" s="7">
        <f>RANK(O1943,(N1943:P1943,Q1943:AL1943))</f>
        <v>2</v>
      </c>
      <c r="F1943" s="7">
        <f>IF(P1943&gt;0,RANK(P1943,(N1943:P1943,Q1943:AL1943)),0)</f>
        <v>3</v>
      </c>
      <c r="G1943" s="1">
        <f t="shared" si="767"/>
        <v>7151</v>
      </c>
      <c r="H1943" s="2">
        <f t="shared" si="765"/>
        <v>5.8696062578489874E-2</v>
      </c>
      <c r="I1943" s="2"/>
      <c r="J1943" s="2">
        <f t="shared" si="768"/>
        <v>0.4658830675279691</v>
      </c>
      <c r="K1943" s="2">
        <f t="shared" si="769"/>
        <v>0.40718700494947918</v>
      </c>
      <c r="L1943" s="2">
        <f t="shared" si="770"/>
        <v>0.12333478342950481</v>
      </c>
      <c r="M1943" s="2">
        <f t="shared" si="771"/>
        <v>3.5951440930469675E-3</v>
      </c>
      <c r="N1943" s="1">
        <f t="shared" si="763"/>
        <v>56759</v>
      </c>
      <c r="O1943" s="1">
        <f t="shared" si="764"/>
        <v>49608</v>
      </c>
      <c r="P1943" s="1">
        <v>15026</v>
      </c>
      <c r="Q1943" s="1">
        <v>195</v>
      </c>
      <c r="S1943" s="1">
        <v>97</v>
      </c>
      <c r="U1943" s="1">
        <v>74</v>
      </c>
      <c r="X1943" s="1">
        <v>72</v>
      </c>
      <c r="AN1943" s="7">
        <f>IF(Q1943&gt;0,RANK(Q1943,(N1943:P1943,Q1943:AL1943)),0)</f>
        <v>4</v>
      </c>
      <c r="AO1943" s="7">
        <f>IF(R1943&gt;0,RANK(R1943,(N1943:P1943,Q1943:AL1943)),0)</f>
        <v>0</v>
      </c>
      <c r="AP1943" s="7">
        <f>IF(S1943&gt;0,RANK(S1943,(N1943:P1943,Q1943:AL1943)),0)</f>
        <v>5</v>
      </c>
      <c r="AQ1943" s="7">
        <f>IF(T1943&gt;0,RANK(T1943,(N1943:P1943,Q1943:AL1943)),0)</f>
        <v>0</v>
      </c>
      <c r="AR1943" s="2">
        <f t="shared" si="772"/>
        <v>1.6005778496441792E-3</v>
      </c>
      <c r="AS1943" s="2">
        <f t="shared" si="773"/>
        <v>0</v>
      </c>
      <c r="AT1943" s="2">
        <f t="shared" si="774"/>
        <v>7.961848790537712E-4</v>
      </c>
      <c r="AU1943" s="2">
        <f t="shared" si="775"/>
        <v>0</v>
      </c>
      <c r="AW1943" t="s">
        <v>1967</v>
      </c>
      <c r="AX1943" t="s">
        <v>369</v>
      </c>
      <c r="BA1943" s="127">
        <v>36</v>
      </c>
      <c r="BB1943" s="130">
        <v>89</v>
      </c>
      <c r="BC1943" s="131">
        <f t="shared" si="752"/>
        <v>36089</v>
      </c>
      <c r="BE1943" s="7" t="s">
        <v>3271</v>
      </c>
      <c r="BH1943" s="68">
        <v>55293</v>
      </c>
      <c r="BI1943" s="68">
        <v>1466</v>
      </c>
      <c r="BJ1943" s="68">
        <v>42240</v>
      </c>
      <c r="BK1943" s="68">
        <v>4256</v>
      </c>
      <c r="BL1943" s="68">
        <v>3112</v>
      </c>
    </row>
    <row r="1944" spans="1:64" hidden="1" outlineLevel="1" x14ac:dyDescent="0.2">
      <c r="A1944" t="s">
        <v>1646</v>
      </c>
      <c r="B1944" t="s">
        <v>369</v>
      </c>
      <c r="C1944" s="1">
        <f t="shared" si="766"/>
        <v>42317</v>
      </c>
      <c r="D1944" s="7">
        <f>RANK(N1944,(N1944:P1944,Q1944:AL1944))</f>
        <v>1</v>
      </c>
      <c r="E1944" s="7">
        <f>RANK(O1944,(N1944:P1944,Q1944:AL1944))</f>
        <v>2</v>
      </c>
      <c r="F1944" s="7">
        <f>IF(P1944&gt;0,RANK(P1944,(N1944:P1944,Q1944:AL1944)),0)</f>
        <v>3</v>
      </c>
      <c r="G1944" s="1">
        <f t="shared" si="767"/>
        <v>4296</v>
      </c>
      <c r="H1944" s="2">
        <f t="shared" si="765"/>
        <v>0.1015194838953612</v>
      </c>
      <c r="I1944" s="2"/>
      <c r="J1944" s="2">
        <f t="shared" si="768"/>
        <v>0.43001630550369829</v>
      </c>
      <c r="K1944" s="2">
        <f t="shared" si="769"/>
        <v>0.3284968216083371</v>
      </c>
      <c r="L1944" s="2">
        <f t="shared" si="770"/>
        <v>0.23059290592433301</v>
      </c>
      <c r="M1944" s="2">
        <f t="shared" si="771"/>
        <v>1.0893966963631596E-2</v>
      </c>
      <c r="N1944" s="1">
        <f t="shared" si="763"/>
        <v>18197</v>
      </c>
      <c r="O1944" s="1">
        <f t="shared" si="764"/>
        <v>13901</v>
      </c>
      <c r="P1944" s="1">
        <v>9758</v>
      </c>
      <c r="Q1944" s="1">
        <v>94</v>
      </c>
      <c r="S1944" s="1">
        <v>73</v>
      </c>
      <c r="U1944" s="1">
        <v>25</v>
      </c>
      <c r="X1944" s="1">
        <v>269</v>
      </c>
      <c r="AN1944" s="7">
        <f>IF(Q1944&gt;0,RANK(Q1944,(N1944:P1944,Q1944:AL1944)),0)</f>
        <v>5</v>
      </c>
      <c r="AO1944" s="7">
        <f>IF(R1944&gt;0,RANK(R1944,(N1944:P1944,Q1944:AL1944)),0)</f>
        <v>0</v>
      </c>
      <c r="AP1944" s="7">
        <f>IF(S1944&gt;0,RANK(S1944,(N1944:P1944,Q1944:AL1944)),0)</f>
        <v>6</v>
      </c>
      <c r="AQ1944" s="7">
        <f>IF(T1944&gt;0,RANK(T1944,(N1944:P1944,Q1944:AL1944)),0)</f>
        <v>0</v>
      </c>
      <c r="AR1944" s="2">
        <f t="shared" si="772"/>
        <v>2.221329489330529E-3</v>
      </c>
      <c r="AS1944" s="2">
        <f t="shared" si="773"/>
        <v>0</v>
      </c>
      <c r="AT1944" s="2">
        <f t="shared" si="774"/>
        <v>1.7250750289481769E-3</v>
      </c>
      <c r="AU1944" s="2">
        <f t="shared" si="775"/>
        <v>0</v>
      </c>
      <c r="AW1944" t="s">
        <v>1646</v>
      </c>
      <c r="AX1944" t="s">
        <v>369</v>
      </c>
      <c r="BA1944" s="127">
        <v>36</v>
      </c>
      <c r="BB1944" s="130">
        <v>91</v>
      </c>
      <c r="BC1944" s="131">
        <f t="shared" si="752"/>
        <v>36091</v>
      </c>
      <c r="BE1944" s="7" t="s">
        <v>3271</v>
      </c>
      <c r="BH1944" s="68">
        <v>17605</v>
      </c>
      <c r="BI1944" s="68">
        <v>592</v>
      </c>
      <c r="BJ1944" s="68">
        <v>12389</v>
      </c>
      <c r="BK1944" s="68">
        <v>863</v>
      </c>
      <c r="BL1944" s="68">
        <v>649</v>
      </c>
    </row>
    <row r="1945" spans="1:64" hidden="1" outlineLevel="1" x14ac:dyDescent="0.2">
      <c r="A1945" t="s">
        <v>228</v>
      </c>
      <c r="B1945" t="s">
        <v>369</v>
      </c>
      <c r="C1945" s="1">
        <f t="shared" si="766"/>
        <v>89812</v>
      </c>
      <c r="D1945" s="7">
        <f>RANK(N1945,(N1945:P1945,Q1945:AL1945))</f>
        <v>2</v>
      </c>
      <c r="E1945" s="7">
        <f>RANK(O1945,(N1945:P1945,Q1945:AL1945))</f>
        <v>1</v>
      </c>
      <c r="F1945" s="7">
        <f>IF(P1945&gt;0,RANK(P1945,(N1945:P1945,Q1945:AL1945)),0)</f>
        <v>3</v>
      </c>
      <c r="G1945" s="1">
        <f t="shared" si="767"/>
        <v>3906</v>
      </c>
      <c r="H1945" s="2">
        <f t="shared" si="765"/>
        <v>4.3490847548211822E-2</v>
      </c>
      <c r="I1945" s="2"/>
      <c r="J1945" s="2">
        <f t="shared" si="768"/>
        <v>0.36755667394112146</v>
      </c>
      <c r="K1945" s="2">
        <f t="shared" si="769"/>
        <v>0.41104752148933327</v>
      </c>
      <c r="L1945" s="2">
        <f t="shared" si="770"/>
        <v>0.21256624949895336</v>
      </c>
      <c r="M1945" s="2">
        <f t="shared" si="771"/>
        <v>8.8295550705919101E-3</v>
      </c>
      <c r="N1945" s="1">
        <f t="shared" si="763"/>
        <v>33011</v>
      </c>
      <c r="O1945" s="1">
        <f t="shared" si="764"/>
        <v>36917</v>
      </c>
      <c r="P1945" s="1">
        <v>19091</v>
      </c>
      <c r="Q1945" s="1">
        <v>192</v>
      </c>
      <c r="S1945" s="1">
        <v>154</v>
      </c>
      <c r="U1945" s="1">
        <v>44</v>
      </c>
      <c r="V1945" s="1">
        <v>1</v>
      </c>
      <c r="W1945" s="1">
        <v>1</v>
      </c>
      <c r="X1945" s="1">
        <v>401</v>
      </c>
      <c r="AN1945" s="7">
        <f>IF(Q1945&gt;0,RANK(Q1945,(N1945:P1945,Q1945:AL1945)),0)</f>
        <v>5</v>
      </c>
      <c r="AO1945" s="7">
        <f>IF(R1945&gt;0,RANK(R1945,(N1945:P1945,Q1945:AL1945)),0)</f>
        <v>0</v>
      </c>
      <c r="AP1945" s="7">
        <f>IF(S1945&gt;0,RANK(S1945,(N1945:P1945,Q1945:AL1945)),0)</f>
        <v>6</v>
      </c>
      <c r="AQ1945" s="7">
        <f>IF(T1945&gt;0,RANK(T1945,(N1945:P1945,Q1945:AL1945)),0)</f>
        <v>0</v>
      </c>
      <c r="AR1945" s="2">
        <f t="shared" si="772"/>
        <v>2.1377989578230082E-3</v>
      </c>
      <c r="AS1945" s="2">
        <f t="shared" si="773"/>
        <v>0</v>
      </c>
      <c r="AT1945" s="2">
        <f t="shared" si="774"/>
        <v>1.7146929140872044E-3</v>
      </c>
      <c r="AU1945" s="2">
        <f t="shared" si="775"/>
        <v>0</v>
      </c>
      <c r="AW1945" t="s">
        <v>228</v>
      </c>
      <c r="AX1945" t="s">
        <v>369</v>
      </c>
      <c r="BA1945" s="127">
        <v>36</v>
      </c>
      <c r="BB1945" s="130">
        <v>93</v>
      </c>
      <c r="BC1945" s="131">
        <f t="shared" si="752"/>
        <v>36093</v>
      </c>
      <c r="BE1945" s="7" t="s">
        <v>3271</v>
      </c>
      <c r="BH1945" s="68">
        <v>32035</v>
      </c>
      <c r="BI1945" s="68">
        <v>976</v>
      </c>
      <c r="BJ1945" s="68">
        <v>33038</v>
      </c>
      <c r="BK1945" s="68">
        <v>2108</v>
      </c>
      <c r="BL1945" s="68">
        <v>1771</v>
      </c>
    </row>
    <row r="1946" spans="1:64" hidden="1" outlineLevel="1" x14ac:dyDescent="0.2">
      <c r="A1946" t="s">
        <v>358</v>
      </c>
      <c r="B1946" t="s">
        <v>369</v>
      </c>
      <c r="C1946" s="1">
        <f t="shared" si="766"/>
        <v>73870</v>
      </c>
      <c r="D1946" s="7">
        <f>RANK(N1946,(N1946:P1946,Q1946:AL1946))</f>
        <v>1</v>
      </c>
      <c r="E1946" s="7">
        <f>RANK(O1946,(N1946:P1946,Q1946:AL1946))</f>
        <v>2</v>
      </c>
      <c r="F1946" s="7">
        <f>IF(P1946&gt;0,RANK(P1946,(N1946:P1946,Q1946:AL1946)),0)</f>
        <v>3</v>
      </c>
      <c r="G1946" s="1">
        <f t="shared" si="767"/>
        <v>6077</v>
      </c>
      <c r="H1946" s="2">
        <f t="shared" si="765"/>
        <v>8.2266143224583727E-2</v>
      </c>
      <c r="I1946" s="2"/>
      <c r="J1946" s="2">
        <f t="shared" si="768"/>
        <v>0.43772844185731691</v>
      </c>
      <c r="K1946" s="2">
        <f t="shared" si="769"/>
        <v>0.35546229863273315</v>
      </c>
      <c r="L1946" s="2">
        <f t="shared" si="770"/>
        <v>0.2008663868958982</v>
      </c>
      <c r="M1946" s="2">
        <f t="shared" si="771"/>
        <v>5.9428726140517973E-3</v>
      </c>
      <c r="N1946" s="1">
        <f t="shared" si="763"/>
        <v>32335</v>
      </c>
      <c r="O1946" s="1">
        <f t="shared" si="764"/>
        <v>26258</v>
      </c>
      <c r="P1946" s="1">
        <v>14838</v>
      </c>
      <c r="Q1946" s="1">
        <v>174</v>
      </c>
      <c r="S1946" s="1">
        <v>66</v>
      </c>
      <c r="U1946" s="1">
        <v>59</v>
      </c>
      <c r="W1946" s="1">
        <v>1</v>
      </c>
      <c r="X1946" s="1">
        <v>139</v>
      </c>
      <c r="AN1946" s="7">
        <f>IF(Q1946&gt;0,RANK(Q1946,(N1946:P1946,Q1946:AL1946)),0)</f>
        <v>4</v>
      </c>
      <c r="AO1946" s="7">
        <f>IF(R1946&gt;0,RANK(R1946,(N1946:P1946,Q1946:AL1946)),0)</f>
        <v>0</v>
      </c>
      <c r="AP1946" s="7">
        <f>IF(S1946&gt;0,RANK(S1946,(N1946:P1946,Q1946:AL1946)),0)</f>
        <v>6</v>
      </c>
      <c r="AQ1946" s="7">
        <f>IF(T1946&gt;0,RANK(T1946,(N1946:P1946,Q1946:AL1946)),0)</f>
        <v>0</v>
      </c>
      <c r="AR1946" s="2">
        <f t="shared" si="772"/>
        <v>2.3554893732232302E-3</v>
      </c>
      <c r="AS1946" s="2">
        <f t="shared" si="773"/>
        <v>0</v>
      </c>
      <c r="AT1946" s="2">
        <f t="shared" si="774"/>
        <v>8.9346148639501825E-4</v>
      </c>
      <c r="AU1946" s="2">
        <f t="shared" si="775"/>
        <v>0</v>
      </c>
      <c r="AW1946" t="s">
        <v>358</v>
      </c>
      <c r="AX1946" t="s">
        <v>369</v>
      </c>
      <c r="BA1946" s="127">
        <v>36</v>
      </c>
      <c r="BB1946" s="130">
        <v>95</v>
      </c>
      <c r="BC1946" s="131">
        <f t="shared" si="752"/>
        <v>36095</v>
      </c>
      <c r="BE1946" s="7" t="s">
        <v>3271</v>
      </c>
      <c r="BH1946" s="68">
        <v>31098</v>
      </c>
      <c r="BI1946" s="68">
        <v>1237</v>
      </c>
      <c r="BJ1946" s="68">
        <v>22947</v>
      </c>
      <c r="BK1946" s="68">
        <v>1955</v>
      </c>
      <c r="BL1946" s="68">
        <v>1356</v>
      </c>
    </row>
    <row r="1947" spans="1:64" hidden="1" outlineLevel="1" x14ac:dyDescent="0.2">
      <c r="A1947" t="s">
        <v>1491</v>
      </c>
      <c r="B1947" t="s">
        <v>369</v>
      </c>
      <c r="C1947" s="1">
        <f t="shared" si="766"/>
        <v>14147</v>
      </c>
      <c r="D1947" s="7">
        <f>RANK(N1947,(N1947:P1947,Q1947:AL1947))</f>
        <v>2</v>
      </c>
      <c r="E1947" s="7">
        <f>RANK(O1947,(N1947:P1947,Q1947:AL1947))</f>
        <v>1</v>
      </c>
      <c r="F1947" s="7">
        <f>IF(P1947&gt;0,RANK(P1947,(N1947:P1947,Q1947:AL1947)),0)</f>
        <v>3</v>
      </c>
      <c r="G1947" s="1">
        <f t="shared" si="767"/>
        <v>681</v>
      </c>
      <c r="H1947" s="2">
        <f t="shared" si="765"/>
        <v>4.8137414292782919E-2</v>
      </c>
      <c r="I1947" s="2"/>
      <c r="J1947" s="2">
        <f t="shared" si="768"/>
        <v>0.35321976390754223</v>
      </c>
      <c r="K1947" s="2">
        <f t="shared" si="769"/>
        <v>0.40135717820032518</v>
      </c>
      <c r="L1947" s="2">
        <f t="shared" si="770"/>
        <v>0.23517353502509367</v>
      </c>
      <c r="M1947" s="2">
        <f t="shared" si="771"/>
        <v>1.0249522867038868E-2</v>
      </c>
      <c r="N1947" s="1">
        <f t="shared" si="763"/>
        <v>4997</v>
      </c>
      <c r="O1947" s="1">
        <f t="shared" si="764"/>
        <v>5678</v>
      </c>
      <c r="P1947" s="1">
        <v>3327</v>
      </c>
      <c r="Q1947" s="1">
        <v>38</v>
      </c>
      <c r="S1947" s="1">
        <v>11</v>
      </c>
      <c r="U1947" s="1">
        <v>22</v>
      </c>
      <c r="X1947" s="1">
        <v>74</v>
      </c>
      <c r="AN1947" s="7">
        <f>IF(Q1947&gt;0,RANK(Q1947,(N1947:P1947,Q1947:AL1947)),0)</f>
        <v>5</v>
      </c>
      <c r="AO1947" s="7">
        <f>IF(R1947&gt;0,RANK(R1947,(N1947:P1947,Q1947:AL1947)),0)</f>
        <v>0</v>
      </c>
      <c r="AP1947" s="7">
        <f>IF(S1947&gt;0,RANK(S1947,(N1947:P1947,Q1947:AL1947)),0)</f>
        <v>7</v>
      </c>
      <c r="AQ1947" s="7">
        <f>IF(T1947&gt;0,RANK(T1947,(N1947:P1947,Q1947:AL1947)),0)</f>
        <v>0</v>
      </c>
      <c r="AR1947" s="2">
        <f t="shared" si="772"/>
        <v>2.6860818548102073E-3</v>
      </c>
      <c r="AS1947" s="2">
        <f t="shared" si="773"/>
        <v>0</v>
      </c>
      <c r="AT1947" s="2">
        <f t="shared" si="774"/>
        <v>7.7755001060295472E-4</v>
      </c>
      <c r="AU1947" s="2">
        <f t="shared" si="775"/>
        <v>0</v>
      </c>
      <c r="AW1947" t="s">
        <v>1491</v>
      </c>
      <c r="AX1947" t="s">
        <v>369</v>
      </c>
      <c r="BA1947" s="127">
        <v>36</v>
      </c>
      <c r="BB1947" s="130">
        <v>97</v>
      </c>
      <c r="BC1947" s="131">
        <f t="shared" si="752"/>
        <v>36097</v>
      </c>
      <c r="BE1947" s="7" t="s">
        <v>3271</v>
      </c>
      <c r="BH1947" s="68">
        <v>4853</v>
      </c>
      <c r="BI1947" s="68">
        <v>144</v>
      </c>
      <c r="BJ1947" s="68">
        <v>4981</v>
      </c>
      <c r="BK1947" s="68">
        <v>435</v>
      </c>
      <c r="BL1947" s="68">
        <v>262</v>
      </c>
    </row>
    <row r="1948" spans="1:64" hidden="1" outlineLevel="1" x14ac:dyDescent="0.2">
      <c r="A1948" t="s">
        <v>990</v>
      </c>
      <c r="B1948" t="s">
        <v>369</v>
      </c>
      <c r="C1948" s="1">
        <f t="shared" si="766"/>
        <v>8199</v>
      </c>
      <c r="D1948" s="7">
        <f>RANK(N1948,(N1948:P1948,Q1948:AL1948))</f>
        <v>2</v>
      </c>
      <c r="E1948" s="7">
        <f>RANK(O1948,(N1948:P1948,Q1948:AL1948))</f>
        <v>1</v>
      </c>
      <c r="F1948" s="7">
        <f>IF(P1948&gt;0,RANK(P1948,(N1948:P1948,Q1948:AL1948)),0)</f>
        <v>3</v>
      </c>
      <c r="G1948" s="1">
        <f t="shared" si="767"/>
        <v>367</v>
      </c>
      <c r="H1948" s="2">
        <f t="shared" si="765"/>
        <v>4.4761556287352115E-2</v>
      </c>
      <c r="I1948" s="2"/>
      <c r="J1948" s="2">
        <f t="shared" si="768"/>
        <v>0.34870106110501281</v>
      </c>
      <c r="K1948" s="2">
        <f t="shared" si="769"/>
        <v>0.39346261739236493</v>
      </c>
      <c r="L1948" s="2">
        <f t="shared" si="770"/>
        <v>0.25015245761678251</v>
      </c>
      <c r="M1948" s="2">
        <f t="shared" si="771"/>
        <v>7.6838638858398034E-3</v>
      </c>
      <c r="N1948" s="1">
        <f t="shared" si="763"/>
        <v>2859</v>
      </c>
      <c r="O1948" s="1">
        <f t="shared" si="764"/>
        <v>3226</v>
      </c>
      <c r="P1948" s="1">
        <v>2051</v>
      </c>
      <c r="Q1948" s="1">
        <v>8</v>
      </c>
      <c r="S1948" s="1">
        <v>10</v>
      </c>
      <c r="U1948" s="1">
        <v>10</v>
      </c>
      <c r="X1948" s="1">
        <v>35</v>
      </c>
      <c r="AN1948" s="7">
        <f>IF(Q1948&gt;0,RANK(Q1948,(N1948:P1948,Q1948:AL1948)),0)</f>
        <v>7</v>
      </c>
      <c r="AO1948" s="7">
        <f>IF(R1948&gt;0,RANK(R1948,(N1948:P1948,Q1948:AL1948)),0)</f>
        <v>0</v>
      </c>
      <c r="AP1948" s="7">
        <f>IF(S1948&gt;0,RANK(S1948,(N1948:P1948,Q1948:AL1948)),0)</f>
        <v>5</v>
      </c>
      <c r="AQ1948" s="7">
        <f>IF(T1948&gt;0,RANK(T1948,(N1948:P1948,Q1948:AL1948)),0)</f>
        <v>0</v>
      </c>
      <c r="AR1948" s="2">
        <f t="shared" si="772"/>
        <v>9.7572874740822053E-4</v>
      </c>
      <c r="AS1948" s="2">
        <f t="shared" si="773"/>
        <v>0</v>
      </c>
      <c r="AT1948" s="2">
        <f t="shared" si="774"/>
        <v>1.2196609342602757E-3</v>
      </c>
      <c r="AU1948" s="2">
        <f t="shared" si="775"/>
        <v>0</v>
      </c>
      <c r="AW1948" t="s">
        <v>990</v>
      </c>
      <c r="AX1948" t="s">
        <v>369</v>
      </c>
      <c r="BA1948" s="127">
        <v>36</v>
      </c>
      <c r="BB1948" s="130">
        <v>99</v>
      </c>
      <c r="BC1948" s="131">
        <f t="shared" si="752"/>
        <v>36099</v>
      </c>
      <c r="BE1948" s="7" t="s">
        <v>3271</v>
      </c>
      <c r="BH1948" s="68">
        <v>2782</v>
      </c>
      <c r="BI1948" s="68">
        <v>77</v>
      </c>
      <c r="BJ1948" s="68">
        <v>2829</v>
      </c>
      <c r="BK1948" s="68">
        <v>231</v>
      </c>
      <c r="BL1948" s="68">
        <v>166</v>
      </c>
    </row>
    <row r="1949" spans="1:64" hidden="1" outlineLevel="1" x14ac:dyDescent="0.2">
      <c r="A1949" t="s">
        <v>1492</v>
      </c>
      <c r="B1949" t="s">
        <v>369</v>
      </c>
      <c r="C1949" s="1">
        <f t="shared" si="766"/>
        <v>14974</v>
      </c>
      <c r="D1949" s="7">
        <f>RANK(N1949,(N1949:P1949,Q1949:AL1949))</f>
        <v>1</v>
      </c>
      <c r="E1949" s="7">
        <f>RANK(O1949,(N1949:P1949,Q1949:AL1949))</f>
        <v>2</v>
      </c>
      <c r="F1949" s="7">
        <f>IF(P1949&gt;0,RANK(P1949,(N1949:P1949,Q1949:AL1949)),0)</f>
        <v>3</v>
      </c>
      <c r="G1949" s="1">
        <f t="shared" si="767"/>
        <v>378</v>
      </c>
      <c r="H1949" s="2">
        <f t="shared" si="765"/>
        <v>2.5243755843462001E-2</v>
      </c>
      <c r="I1949" s="2"/>
      <c r="J1949" s="2">
        <f t="shared" si="768"/>
        <v>0.38800587685321225</v>
      </c>
      <c r="K1949" s="2">
        <f t="shared" si="769"/>
        <v>0.36276212100975025</v>
      </c>
      <c r="L1949" s="2">
        <f t="shared" si="770"/>
        <v>0.24442366769066382</v>
      </c>
      <c r="M1949" s="2">
        <f t="shared" si="771"/>
        <v>4.808334446373741E-3</v>
      </c>
      <c r="N1949" s="1">
        <f t="shared" si="763"/>
        <v>5810</v>
      </c>
      <c r="O1949" s="1">
        <f t="shared" si="764"/>
        <v>5432</v>
      </c>
      <c r="P1949" s="1">
        <v>3660</v>
      </c>
      <c r="Q1949" s="1">
        <v>27</v>
      </c>
      <c r="S1949" s="1">
        <v>4</v>
      </c>
      <c r="U1949" s="1">
        <v>16</v>
      </c>
      <c r="X1949" s="1">
        <v>25</v>
      </c>
      <c r="AN1949" s="7">
        <f>IF(Q1949&gt;0,RANK(Q1949,(N1949:P1949,Q1949:AL1949)),0)</f>
        <v>4</v>
      </c>
      <c r="AO1949" s="7">
        <f>IF(R1949&gt;0,RANK(R1949,(N1949:P1949,Q1949:AL1949)),0)</f>
        <v>0</v>
      </c>
      <c r="AP1949" s="7">
        <f>IF(S1949&gt;0,RANK(S1949,(N1949:P1949,Q1949:AL1949)),0)</f>
        <v>7</v>
      </c>
      <c r="AQ1949" s="7">
        <f>IF(T1949&gt;0,RANK(T1949,(N1949:P1949,Q1949:AL1949)),0)</f>
        <v>0</v>
      </c>
      <c r="AR1949" s="2">
        <f t="shared" si="772"/>
        <v>1.8031254173901429E-3</v>
      </c>
      <c r="AS1949" s="2">
        <f t="shared" si="773"/>
        <v>0</v>
      </c>
      <c r="AT1949" s="2">
        <f t="shared" si="774"/>
        <v>2.6712969146520634E-4</v>
      </c>
      <c r="AU1949" s="2">
        <f t="shared" si="775"/>
        <v>0</v>
      </c>
      <c r="AW1949" t="s">
        <v>1492</v>
      </c>
      <c r="AX1949" t="s">
        <v>369</v>
      </c>
      <c r="BA1949" s="127">
        <v>36</v>
      </c>
      <c r="BB1949" s="130">
        <v>101</v>
      </c>
      <c r="BC1949" s="131">
        <f t="shared" si="752"/>
        <v>36101</v>
      </c>
      <c r="BE1949" s="7" t="s">
        <v>3271</v>
      </c>
      <c r="BH1949" s="68">
        <v>5663</v>
      </c>
      <c r="BI1949" s="68">
        <v>147</v>
      </c>
      <c r="BJ1949" s="68">
        <v>4747</v>
      </c>
      <c r="BK1949" s="68">
        <v>341</v>
      </c>
      <c r="BL1949" s="68">
        <v>344</v>
      </c>
    </row>
    <row r="1950" spans="1:64" hidden="1" outlineLevel="1" x14ac:dyDescent="0.2">
      <c r="A1950" t="s">
        <v>617</v>
      </c>
      <c r="B1950" t="s">
        <v>369</v>
      </c>
      <c r="C1950" s="1">
        <f t="shared" si="766"/>
        <v>41410</v>
      </c>
      <c r="D1950" s="7">
        <f>RANK(N1950,(N1950:P1950,Q1950:AL1950))</f>
        <v>2</v>
      </c>
      <c r="E1950" s="7">
        <f>RANK(O1950,(N1950:P1950,Q1950:AL1950))</f>
        <v>1</v>
      </c>
      <c r="F1950" s="7">
        <f>IF(P1950&gt;0,RANK(P1950,(N1950:P1950,Q1950:AL1950)),0)</f>
        <v>3</v>
      </c>
      <c r="G1950" s="1">
        <f t="shared" si="767"/>
        <v>7718</v>
      </c>
      <c r="H1950" s="2">
        <f t="shared" si="765"/>
        <v>0.18638010142477662</v>
      </c>
      <c r="I1950" s="2"/>
      <c r="J1950" s="2">
        <f t="shared" si="768"/>
        <v>0.29082347259116154</v>
      </c>
      <c r="K1950" s="2">
        <f t="shared" si="769"/>
        <v>0.47720357401593816</v>
      </c>
      <c r="L1950" s="2">
        <f t="shared" si="770"/>
        <v>0.22646703694759721</v>
      </c>
      <c r="M1950" s="2">
        <f t="shared" si="771"/>
        <v>5.505916445303044E-3</v>
      </c>
      <c r="N1950" s="1">
        <f t="shared" si="763"/>
        <v>12043</v>
      </c>
      <c r="O1950" s="1">
        <f t="shared" si="764"/>
        <v>19761</v>
      </c>
      <c r="P1950" s="1">
        <v>9378</v>
      </c>
      <c r="Q1950" s="1">
        <v>84</v>
      </c>
      <c r="R1950" s="1">
        <v>1</v>
      </c>
      <c r="S1950" s="1">
        <v>35</v>
      </c>
      <c r="U1950" s="1">
        <v>18</v>
      </c>
      <c r="W1950" s="1">
        <v>1</v>
      </c>
      <c r="X1950" s="1">
        <v>89</v>
      </c>
      <c r="AN1950" s="7">
        <f>IF(Q1950&gt;0,RANK(Q1950,(N1950:P1950,Q1950:AL1950)),0)</f>
        <v>5</v>
      </c>
      <c r="AO1950" s="7">
        <f>IF(R1950&gt;0,RANK(R1950,(N1950:P1950,Q1950:AL1950)),0)</f>
        <v>8</v>
      </c>
      <c r="AP1950" s="7">
        <f>IF(S1950&gt;0,RANK(S1950,(N1950:P1950,Q1950:AL1950)),0)</f>
        <v>6</v>
      </c>
      <c r="AQ1950" s="7">
        <f>IF(T1950&gt;0,RANK(T1950,(N1950:P1950,Q1950:AL1950)),0)</f>
        <v>0</v>
      </c>
      <c r="AR1950" s="2">
        <f t="shared" si="772"/>
        <v>2.0284955324800773E-3</v>
      </c>
      <c r="AS1950" s="2">
        <f t="shared" si="773"/>
        <v>2.414875633904854E-5</v>
      </c>
      <c r="AT1950" s="2">
        <f t="shared" si="774"/>
        <v>8.4520647186669886E-4</v>
      </c>
      <c r="AU1950" s="2">
        <f t="shared" si="775"/>
        <v>0</v>
      </c>
      <c r="AW1950" t="s">
        <v>617</v>
      </c>
      <c r="AX1950" t="s">
        <v>369</v>
      </c>
      <c r="BA1950" s="127">
        <v>36</v>
      </c>
      <c r="BB1950" s="130">
        <v>103</v>
      </c>
      <c r="BC1950" s="131">
        <f t="shared" si="752"/>
        <v>36103</v>
      </c>
      <c r="BE1950" s="7" t="s">
        <v>3271</v>
      </c>
      <c r="BH1950" s="68">
        <v>11733</v>
      </c>
      <c r="BI1950" s="68">
        <v>310</v>
      </c>
      <c r="BJ1950" s="68">
        <v>17978</v>
      </c>
      <c r="BK1950" s="68">
        <v>936</v>
      </c>
      <c r="BL1950" s="68">
        <v>847</v>
      </c>
    </row>
    <row r="1951" spans="1:64" hidden="1" outlineLevel="1" x14ac:dyDescent="0.2">
      <c r="A1951" t="s">
        <v>1329</v>
      </c>
      <c r="B1951" t="s">
        <v>369</v>
      </c>
      <c r="C1951" s="1">
        <f t="shared" si="766"/>
        <v>567955</v>
      </c>
      <c r="D1951" s="7">
        <f>RANK(N1951,(N1951:P1951,Q1951:AL1951))</f>
        <v>2</v>
      </c>
      <c r="E1951" s="7">
        <f>RANK(O1951,(N1951:P1951,Q1951:AL1951))</f>
        <v>1</v>
      </c>
      <c r="F1951" s="7">
        <f>IF(P1951&gt;0,RANK(P1951,(N1951:P1951,Q1951:AL1951)),0)</f>
        <v>3</v>
      </c>
      <c r="G1951" s="1">
        <f t="shared" si="767"/>
        <v>8656</v>
      </c>
      <c r="H1951" s="2">
        <f t="shared" si="765"/>
        <v>1.5240644065110793E-2</v>
      </c>
      <c r="I1951" s="2"/>
      <c r="J1951" s="2">
        <f t="shared" si="768"/>
        <v>0.38878256199874989</v>
      </c>
      <c r="K1951" s="2">
        <f t="shared" si="769"/>
        <v>0.40402320606386072</v>
      </c>
      <c r="L1951" s="2">
        <f t="shared" si="770"/>
        <v>0.19891188562474141</v>
      </c>
      <c r="M1951" s="2">
        <f t="shared" si="771"/>
        <v>8.2823463126479313E-3</v>
      </c>
      <c r="N1951" s="1">
        <f t="shared" si="763"/>
        <v>220811</v>
      </c>
      <c r="O1951" s="1">
        <f t="shared" si="764"/>
        <v>229467</v>
      </c>
      <c r="P1951" s="1">
        <v>112973</v>
      </c>
      <c r="Q1951" s="1">
        <v>1071</v>
      </c>
      <c r="S1951" s="1">
        <v>415</v>
      </c>
      <c r="U1951" s="1">
        <v>336</v>
      </c>
      <c r="V1951" s="1">
        <v>1</v>
      </c>
      <c r="X1951" s="1">
        <v>2880</v>
      </c>
      <c r="AB1951" s="1">
        <v>1</v>
      </c>
      <c r="AN1951" s="7">
        <f>IF(Q1951&gt;0,RANK(Q1951,(N1951:P1951,Q1951:AL1951)),0)</f>
        <v>5</v>
      </c>
      <c r="AO1951" s="7">
        <f>IF(R1951&gt;0,RANK(R1951,(N1951:P1951,Q1951:AL1951)),0)</f>
        <v>0</v>
      </c>
      <c r="AP1951" s="7">
        <f>IF(S1951&gt;0,RANK(S1951,(N1951:P1951,Q1951:AL1951)),0)</f>
        <v>6</v>
      </c>
      <c r="AQ1951" s="7">
        <f>IF(T1951&gt;0,RANK(T1951,(N1951:P1951,Q1951:AL1951)),0)</f>
        <v>0</v>
      </c>
      <c r="AR1951" s="2">
        <f t="shared" si="772"/>
        <v>1.885712776540395E-3</v>
      </c>
      <c r="AS1951" s="2">
        <f t="shared" si="773"/>
        <v>0</v>
      </c>
      <c r="AT1951" s="2">
        <f t="shared" si="774"/>
        <v>7.3069169212349567E-4</v>
      </c>
      <c r="AU1951" s="2">
        <f t="shared" si="775"/>
        <v>0</v>
      </c>
      <c r="AW1951" t="s">
        <v>1329</v>
      </c>
      <c r="AX1951" t="s">
        <v>369</v>
      </c>
      <c r="BA1951" s="127">
        <v>36</v>
      </c>
      <c r="BB1951" s="130">
        <v>105</v>
      </c>
      <c r="BC1951" s="131">
        <f t="shared" si="752"/>
        <v>36105</v>
      </c>
      <c r="BE1951" s="7" t="s">
        <v>3271</v>
      </c>
      <c r="BH1951" s="68">
        <v>214730</v>
      </c>
      <c r="BI1951" s="68">
        <v>6081</v>
      </c>
      <c r="BJ1951" s="68">
        <v>194852</v>
      </c>
      <c r="BK1951" s="68">
        <v>18641</v>
      </c>
      <c r="BL1951" s="68">
        <v>15974</v>
      </c>
    </row>
    <row r="1952" spans="1:64" hidden="1" outlineLevel="1" x14ac:dyDescent="0.2">
      <c r="A1952" t="s">
        <v>618</v>
      </c>
      <c r="B1952" t="s">
        <v>369</v>
      </c>
      <c r="C1952" s="1">
        <f t="shared" si="766"/>
        <v>31635</v>
      </c>
      <c r="D1952" s="7">
        <f>RANK(N1952,(N1952:P1952,Q1952:AL1952))</f>
        <v>1</v>
      </c>
      <c r="E1952" s="7">
        <f>RANK(O1952,(N1952:P1952,Q1952:AL1952))</f>
        <v>2</v>
      </c>
      <c r="F1952" s="7">
        <f>IF(P1952&gt;0,RANK(P1952,(N1952:P1952,Q1952:AL1952)),0)</f>
        <v>3</v>
      </c>
      <c r="G1952" s="1">
        <f t="shared" si="767"/>
        <v>2321</v>
      </c>
      <c r="H1952" s="2">
        <f t="shared" si="765"/>
        <v>7.3368104947052315E-2</v>
      </c>
      <c r="I1952" s="2"/>
      <c r="J1952" s="2">
        <f t="shared" si="768"/>
        <v>0.43360202307570728</v>
      </c>
      <c r="K1952" s="2">
        <f t="shared" si="769"/>
        <v>0.36023391812865496</v>
      </c>
      <c r="L1952" s="2">
        <f t="shared" si="770"/>
        <v>0.20028449502133713</v>
      </c>
      <c r="M1952" s="2">
        <f t="shared" si="771"/>
        <v>5.8795637743006279E-3</v>
      </c>
      <c r="N1952" s="1">
        <f t="shared" si="763"/>
        <v>13717</v>
      </c>
      <c r="O1952" s="1">
        <f t="shared" si="764"/>
        <v>11396</v>
      </c>
      <c r="P1952" s="1">
        <v>6336</v>
      </c>
      <c r="Q1952" s="1">
        <v>52</v>
      </c>
      <c r="S1952" s="1">
        <v>26</v>
      </c>
      <c r="U1952" s="1">
        <v>45</v>
      </c>
      <c r="X1952" s="1">
        <v>63</v>
      </c>
      <c r="AN1952" s="7">
        <f>IF(Q1952&gt;0,RANK(Q1952,(N1952:P1952,Q1952:AL1952)),0)</f>
        <v>5</v>
      </c>
      <c r="AO1952" s="7">
        <f>IF(R1952&gt;0,RANK(R1952,(N1952:P1952,Q1952:AL1952)),0)</f>
        <v>0</v>
      </c>
      <c r="AP1952" s="7">
        <f>IF(S1952&gt;0,RANK(S1952,(N1952:P1952,Q1952:AL1952)),0)</f>
        <v>7</v>
      </c>
      <c r="AQ1952" s="7">
        <f>IF(T1952&gt;0,RANK(T1952,(N1952:P1952,Q1952:AL1952)),0)</f>
        <v>0</v>
      </c>
      <c r="AR1952" s="2">
        <f t="shared" si="772"/>
        <v>1.6437490121700648E-3</v>
      </c>
      <c r="AS1952" s="2">
        <f t="shared" si="773"/>
        <v>0</v>
      </c>
      <c r="AT1952" s="2">
        <f t="shared" si="774"/>
        <v>8.2187450608503239E-4</v>
      </c>
      <c r="AU1952" s="2">
        <f t="shared" si="775"/>
        <v>0</v>
      </c>
      <c r="AW1952" t="s">
        <v>618</v>
      </c>
      <c r="AX1952" t="s">
        <v>369</v>
      </c>
      <c r="BA1952" s="127">
        <v>36</v>
      </c>
      <c r="BB1952" s="130">
        <v>107</v>
      </c>
      <c r="BC1952" s="131">
        <f t="shared" si="752"/>
        <v>36107</v>
      </c>
      <c r="BE1952" s="7" t="s">
        <v>3271</v>
      </c>
      <c r="BH1952" s="68">
        <v>13367</v>
      </c>
      <c r="BI1952" s="68">
        <v>350</v>
      </c>
      <c r="BJ1952" s="68">
        <v>10012</v>
      </c>
      <c r="BK1952" s="68">
        <v>940</v>
      </c>
      <c r="BL1952" s="68">
        <v>444</v>
      </c>
    </row>
    <row r="1953" spans="1:64" hidden="1" outlineLevel="1" x14ac:dyDescent="0.2">
      <c r="A1953" t="s">
        <v>1493</v>
      </c>
      <c r="B1953" t="s">
        <v>369</v>
      </c>
      <c r="C1953" s="1">
        <f t="shared" si="766"/>
        <v>23065</v>
      </c>
      <c r="D1953" s="7">
        <f>RANK(N1953,(N1953:P1953,Q1953:AL1953))</f>
        <v>2</v>
      </c>
      <c r="E1953" s="7">
        <f>RANK(O1953,(N1953:P1953,Q1953:AL1953))</f>
        <v>1</v>
      </c>
      <c r="F1953" s="7">
        <f>IF(P1953&gt;0,RANK(P1953,(N1953:P1953,Q1953:AL1953)),0)</f>
        <v>3</v>
      </c>
      <c r="G1953" s="1">
        <f t="shared" si="767"/>
        <v>1496</v>
      </c>
      <c r="H1953" s="2">
        <f t="shared" si="765"/>
        <v>6.4860177758508566E-2</v>
      </c>
      <c r="I1953" s="2"/>
      <c r="J1953" s="2">
        <f t="shared" si="768"/>
        <v>0.33778452200303488</v>
      </c>
      <c r="K1953" s="2">
        <f t="shared" si="769"/>
        <v>0.40264469976154349</v>
      </c>
      <c r="L1953" s="2">
        <f t="shared" si="770"/>
        <v>0.25436809017992629</v>
      </c>
      <c r="M1953" s="2">
        <f t="shared" si="771"/>
        <v>5.2026880554953414E-3</v>
      </c>
      <c r="N1953" s="1">
        <f t="shared" si="763"/>
        <v>7791</v>
      </c>
      <c r="O1953" s="1">
        <f t="shared" si="764"/>
        <v>9287</v>
      </c>
      <c r="P1953" s="1">
        <v>5867</v>
      </c>
      <c r="Q1953" s="1">
        <v>42</v>
      </c>
      <c r="S1953" s="1">
        <v>7</v>
      </c>
      <c r="U1953" s="1">
        <v>16</v>
      </c>
      <c r="X1953" s="1">
        <v>55</v>
      </c>
      <c r="AN1953" s="7">
        <f>IF(Q1953&gt;0,RANK(Q1953,(N1953:P1953,Q1953:AL1953)),0)</f>
        <v>5</v>
      </c>
      <c r="AO1953" s="7">
        <f>IF(R1953&gt;0,RANK(R1953,(N1953:P1953,Q1953:AL1953)),0)</f>
        <v>0</v>
      </c>
      <c r="AP1953" s="7">
        <f>IF(S1953&gt;0,RANK(S1953,(N1953:P1953,Q1953:AL1953)),0)</f>
        <v>7</v>
      </c>
      <c r="AQ1953" s="7">
        <f>IF(T1953&gt;0,RANK(T1953,(N1953:P1953,Q1953:AL1953)),0)</f>
        <v>0</v>
      </c>
      <c r="AR1953" s="2">
        <f t="shared" si="772"/>
        <v>1.8209408194233688E-3</v>
      </c>
      <c r="AS1953" s="2">
        <f t="shared" si="773"/>
        <v>0</v>
      </c>
      <c r="AT1953" s="2">
        <f t="shared" si="774"/>
        <v>3.0349013657056146E-4</v>
      </c>
      <c r="AU1953" s="2">
        <f t="shared" si="775"/>
        <v>0</v>
      </c>
      <c r="AW1953" t="s">
        <v>1493</v>
      </c>
      <c r="AX1953" t="s">
        <v>369</v>
      </c>
      <c r="BA1953" s="127">
        <v>36</v>
      </c>
      <c r="BB1953" s="130">
        <v>109</v>
      </c>
      <c r="BC1953" s="131">
        <f t="shared" si="752"/>
        <v>36109</v>
      </c>
      <c r="BE1953" s="7" t="s">
        <v>3271</v>
      </c>
      <c r="BH1953" s="68">
        <v>7617</v>
      </c>
      <c r="BI1953" s="68">
        <v>174</v>
      </c>
      <c r="BJ1953" s="68">
        <v>8470</v>
      </c>
      <c r="BK1953" s="68">
        <v>409</v>
      </c>
      <c r="BL1953" s="68">
        <v>408</v>
      </c>
    </row>
    <row r="1954" spans="1:64" hidden="1" outlineLevel="1" x14ac:dyDescent="0.2">
      <c r="A1954" t="s">
        <v>2087</v>
      </c>
      <c r="B1954" t="s">
        <v>369</v>
      </c>
      <c r="C1954" s="1">
        <f t="shared" si="766"/>
        <v>41660</v>
      </c>
      <c r="D1954" s="7">
        <f>RANK(N1954,(N1954:P1954,Q1954:AL1954))</f>
        <v>1</v>
      </c>
      <c r="E1954" s="7">
        <f>RANK(O1954,(N1954:P1954,Q1954:AL1954))</f>
        <v>2</v>
      </c>
      <c r="F1954" s="7">
        <f>IF(P1954&gt;0,RANK(P1954,(N1954:P1954,Q1954:AL1954)),0)</f>
        <v>3</v>
      </c>
      <c r="G1954" s="1">
        <f t="shared" si="767"/>
        <v>11677</v>
      </c>
      <c r="H1954" s="2">
        <f t="shared" si="765"/>
        <v>0.28029284685549688</v>
      </c>
      <c r="I1954" s="2"/>
      <c r="J1954" s="2">
        <f t="shared" si="768"/>
        <v>0.55681709073451757</v>
      </c>
      <c r="K1954" s="2">
        <f t="shared" si="769"/>
        <v>0.27652424387902064</v>
      </c>
      <c r="L1954" s="2">
        <f t="shared" si="770"/>
        <v>0.16092174747959673</v>
      </c>
      <c r="M1954" s="2">
        <f t="shared" si="771"/>
        <v>5.7369179068650633E-3</v>
      </c>
      <c r="N1954" s="1">
        <f t="shared" si="763"/>
        <v>23197</v>
      </c>
      <c r="O1954" s="1">
        <f t="shared" si="764"/>
        <v>11520</v>
      </c>
      <c r="P1954" s="1">
        <v>6704</v>
      </c>
      <c r="Q1954" s="1">
        <v>114</v>
      </c>
      <c r="S1954" s="1">
        <v>46</v>
      </c>
      <c r="U1954" s="1">
        <v>23</v>
      </c>
      <c r="V1954" s="1">
        <v>1</v>
      </c>
      <c r="X1954" s="1">
        <v>54</v>
      </c>
      <c r="AB1954" s="1">
        <v>1</v>
      </c>
      <c r="AN1954" s="7">
        <f>IF(Q1954&gt;0,RANK(Q1954,(N1954:P1954,Q1954:AL1954)),0)</f>
        <v>4</v>
      </c>
      <c r="AO1954" s="7">
        <f>IF(R1954&gt;0,RANK(R1954,(N1954:P1954,Q1954:AL1954)),0)</f>
        <v>0</v>
      </c>
      <c r="AP1954" s="7">
        <f>IF(S1954&gt;0,RANK(S1954,(N1954:P1954,Q1954:AL1954)),0)</f>
        <v>6</v>
      </c>
      <c r="AQ1954" s="7">
        <f>IF(T1954&gt;0,RANK(T1954,(N1954:P1954,Q1954:AL1954)),0)</f>
        <v>0</v>
      </c>
      <c r="AR1954" s="2">
        <f t="shared" si="772"/>
        <v>2.7364378300528086E-3</v>
      </c>
      <c r="AS1954" s="2">
        <f t="shared" si="773"/>
        <v>0</v>
      </c>
      <c r="AT1954" s="2">
        <f t="shared" si="774"/>
        <v>1.1041766682669226E-3</v>
      </c>
      <c r="AU1954" s="2">
        <f t="shared" si="775"/>
        <v>0</v>
      </c>
      <c r="AW1954" t="s">
        <v>2087</v>
      </c>
      <c r="AX1954" t="s">
        <v>369</v>
      </c>
      <c r="BA1954" s="127">
        <v>36</v>
      </c>
      <c r="BB1954" s="130">
        <v>111</v>
      </c>
      <c r="BC1954" s="131">
        <f t="shared" si="752"/>
        <v>36111</v>
      </c>
      <c r="BE1954" s="7" t="s">
        <v>3271</v>
      </c>
      <c r="BH1954" s="68">
        <v>22475</v>
      </c>
      <c r="BI1954" s="68">
        <v>722</v>
      </c>
      <c r="BJ1954" s="68">
        <v>10429</v>
      </c>
      <c r="BK1954" s="68">
        <v>523</v>
      </c>
      <c r="BL1954" s="68">
        <v>568</v>
      </c>
    </row>
    <row r="1955" spans="1:64" hidden="1" outlineLevel="1" x14ac:dyDescent="0.2">
      <c r="A1955" t="s">
        <v>1216</v>
      </c>
      <c r="B1955" t="s">
        <v>369</v>
      </c>
      <c r="C1955" s="1">
        <f t="shared" si="766"/>
        <v>80821</v>
      </c>
      <c r="D1955" s="7">
        <f>RANK(N1955,(N1955:P1955,Q1955:AL1955))</f>
        <v>1</v>
      </c>
      <c r="E1955" s="7">
        <f>RANK(O1955,(N1955:P1955,Q1955:AL1955))</f>
        <v>2</v>
      </c>
      <c r="F1955" s="7">
        <f>IF(P1955&gt;0,RANK(P1955,(N1955:P1955,Q1955:AL1955)),0)</f>
        <v>3</v>
      </c>
      <c r="G1955" s="1">
        <f t="shared" si="767"/>
        <v>3663</v>
      </c>
      <c r="H1955" s="2">
        <f t="shared" si="765"/>
        <v>4.5322379084643843E-2</v>
      </c>
      <c r="I1955" s="2"/>
      <c r="J1955" s="2">
        <f t="shared" si="768"/>
        <v>0.40689919699088106</v>
      </c>
      <c r="K1955" s="2">
        <f t="shared" si="769"/>
        <v>0.36157681790623725</v>
      </c>
      <c r="L1955" s="2">
        <f t="shared" si="770"/>
        <v>0.22212048848690316</v>
      </c>
      <c r="M1955" s="2">
        <f t="shared" si="771"/>
        <v>9.4034966159785294E-3</v>
      </c>
      <c r="N1955" s="1">
        <f t="shared" si="763"/>
        <v>32886</v>
      </c>
      <c r="O1955" s="1">
        <f t="shared" si="764"/>
        <v>29223</v>
      </c>
      <c r="P1955" s="1">
        <v>17952</v>
      </c>
      <c r="Q1955" s="1">
        <v>233</v>
      </c>
      <c r="S1955" s="1">
        <v>61</v>
      </c>
      <c r="U1955" s="1">
        <v>88</v>
      </c>
      <c r="X1955" s="1">
        <v>378</v>
      </c>
      <c r="AN1955" s="7">
        <f>IF(Q1955&gt;0,RANK(Q1955,(N1955:P1955,Q1955:AL1955)),0)</f>
        <v>5</v>
      </c>
      <c r="AO1955" s="7">
        <f>IF(R1955&gt;0,RANK(R1955,(N1955:P1955,Q1955:AL1955)),0)</f>
        <v>0</v>
      </c>
      <c r="AP1955" s="7">
        <f>IF(S1955&gt;0,RANK(S1955,(N1955:P1955,Q1955:AL1955)),0)</f>
        <v>7</v>
      </c>
      <c r="AQ1955" s="7">
        <f>IF(T1955&gt;0,RANK(T1955,(N1955:P1955,Q1955:AL1955)),0)</f>
        <v>0</v>
      </c>
      <c r="AR1955" s="2">
        <f t="shared" si="772"/>
        <v>2.8829140941092042E-3</v>
      </c>
      <c r="AS1955" s="2">
        <f t="shared" si="773"/>
        <v>0</v>
      </c>
      <c r="AT1955" s="2">
        <f t="shared" si="774"/>
        <v>7.5475433365090753E-4</v>
      </c>
      <c r="AU1955" s="2">
        <f t="shared" si="775"/>
        <v>0</v>
      </c>
      <c r="AW1955" t="s">
        <v>1216</v>
      </c>
      <c r="AX1955" t="s">
        <v>369</v>
      </c>
      <c r="BA1955" s="127">
        <v>36</v>
      </c>
      <c r="BB1955" s="130">
        <v>113</v>
      </c>
      <c r="BC1955" s="131">
        <f t="shared" si="752"/>
        <v>36113</v>
      </c>
      <c r="BE1955" s="7" t="s">
        <v>3271</v>
      </c>
      <c r="BH1955" s="68">
        <v>31534</v>
      </c>
      <c r="BI1955" s="68">
        <v>1352</v>
      </c>
      <c r="BJ1955" s="68">
        <v>24742</v>
      </c>
      <c r="BK1955" s="68">
        <v>2811</v>
      </c>
      <c r="BL1955" s="68">
        <v>1670</v>
      </c>
    </row>
    <row r="1956" spans="1:64" hidden="1" outlineLevel="1" x14ac:dyDescent="0.2">
      <c r="A1956" t="s">
        <v>821</v>
      </c>
      <c r="B1956" t="s">
        <v>369</v>
      </c>
      <c r="C1956" s="1">
        <f t="shared" si="766"/>
        <v>28767</v>
      </c>
      <c r="D1956" s="7">
        <f>RANK(N1956,(N1956:P1956,Q1956:AL1956))</f>
        <v>2</v>
      </c>
      <c r="E1956" s="7">
        <f>RANK(O1956,(N1956:P1956,Q1956:AL1956))</f>
        <v>1</v>
      </c>
      <c r="F1956" s="7">
        <f>IF(P1956&gt;0,RANK(P1956,(N1956:P1956,Q1956:AL1956)),0)</f>
        <v>3</v>
      </c>
      <c r="G1956" s="1">
        <f t="shared" si="767"/>
        <v>2440</v>
      </c>
      <c r="H1956" s="2">
        <f t="shared" si="765"/>
        <v>8.481941113080961E-2</v>
      </c>
      <c r="I1956" s="2"/>
      <c r="J1956" s="2">
        <f t="shared" si="768"/>
        <v>0.34136336774776654</v>
      </c>
      <c r="K1956" s="2">
        <f t="shared" si="769"/>
        <v>0.42618277887857614</v>
      </c>
      <c r="L1956" s="2">
        <f t="shared" si="770"/>
        <v>0.22251190600340667</v>
      </c>
      <c r="M1956" s="2">
        <f t="shared" si="771"/>
        <v>9.9419473702506422E-3</v>
      </c>
      <c r="N1956" s="1">
        <f t="shared" si="763"/>
        <v>9820</v>
      </c>
      <c r="O1956" s="1">
        <f t="shared" si="764"/>
        <v>12260</v>
      </c>
      <c r="P1956" s="1">
        <v>6401</v>
      </c>
      <c r="Q1956" s="1">
        <v>61</v>
      </c>
      <c r="S1956" s="1">
        <v>61</v>
      </c>
      <c r="U1956" s="1">
        <v>31</v>
      </c>
      <c r="X1956" s="1">
        <v>133</v>
      </c>
      <c r="AN1956" s="7">
        <f>IF(Q1956&gt;0,RANK(Q1956,(N1956:P1956,Q1956:AL1956)),0)</f>
        <v>5</v>
      </c>
      <c r="AO1956" s="7">
        <f>IF(R1956&gt;0,RANK(R1956,(N1956:P1956,Q1956:AL1956)),0)</f>
        <v>0</v>
      </c>
      <c r="AP1956" s="7">
        <f>IF(S1956&gt;0,RANK(S1956,(N1956:P1956,Q1956:AL1956)),0)</f>
        <v>5</v>
      </c>
      <c r="AQ1956" s="7">
        <f>IF(T1956&gt;0,RANK(T1956,(N1956:P1956,Q1956:AL1956)),0)</f>
        <v>0</v>
      </c>
      <c r="AR1956" s="2">
        <f t="shared" si="772"/>
        <v>2.1204852782702403E-3</v>
      </c>
      <c r="AS1956" s="2">
        <f t="shared" si="773"/>
        <v>0</v>
      </c>
      <c r="AT1956" s="2">
        <f t="shared" si="774"/>
        <v>2.1204852782702403E-3</v>
      </c>
      <c r="AU1956" s="2">
        <f t="shared" si="775"/>
        <v>0</v>
      </c>
      <c r="AW1956" t="s">
        <v>821</v>
      </c>
      <c r="AX1956" t="s">
        <v>369</v>
      </c>
      <c r="BA1956" s="127">
        <v>36</v>
      </c>
      <c r="BB1956" s="130">
        <v>115</v>
      </c>
      <c r="BC1956" s="131">
        <f t="shared" si="752"/>
        <v>36115</v>
      </c>
      <c r="BE1956" s="7" t="s">
        <v>3271</v>
      </c>
      <c r="BH1956" s="68">
        <v>9584</v>
      </c>
      <c r="BI1956" s="68">
        <v>236</v>
      </c>
      <c r="BJ1956" s="68">
        <v>11048</v>
      </c>
      <c r="BK1956" s="68">
        <v>753</v>
      </c>
      <c r="BL1956" s="68">
        <v>459</v>
      </c>
    </row>
    <row r="1957" spans="1:64" hidden="1" outlineLevel="1" x14ac:dyDescent="0.2">
      <c r="A1957" t="s">
        <v>563</v>
      </c>
      <c r="B1957" t="s">
        <v>369</v>
      </c>
      <c r="C1957" s="1">
        <f t="shared" si="766"/>
        <v>25135</v>
      </c>
      <c r="D1957" s="7">
        <f>RANK(N1957,(N1957:P1957,Q1957:AL1957))</f>
        <v>2</v>
      </c>
      <c r="E1957" s="7">
        <f>RANK(O1957,(N1957:P1957,Q1957:AL1957))</f>
        <v>1</v>
      </c>
      <c r="F1957" s="7">
        <f>IF(P1957&gt;0,RANK(P1957,(N1957:P1957,Q1957:AL1957)),0)</f>
        <v>3</v>
      </c>
      <c r="G1957" s="1">
        <f t="shared" si="767"/>
        <v>1876</v>
      </c>
      <c r="H1957" s="2">
        <f t="shared" si="765"/>
        <v>7.4636960413765663E-2</v>
      </c>
      <c r="I1957" s="2"/>
      <c r="J1957" s="2">
        <f t="shared" si="768"/>
        <v>0.33534911478018697</v>
      </c>
      <c r="K1957" s="2">
        <f t="shared" si="769"/>
        <v>0.40998607519395264</v>
      </c>
      <c r="L1957" s="2">
        <f t="shared" si="770"/>
        <v>0.24440023871096081</v>
      </c>
      <c r="M1957" s="2">
        <f t="shared" si="771"/>
        <v>1.0264571314899523E-2</v>
      </c>
      <c r="N1957" s="1">
        <f t="shared" si="763"/>
        <v>8429</v>
      </c>
      <c r="O1957" s="1">
        <f t="shared" si="764"/>
        <v>10305</v>
      </c>
      <c r="P1957" s="1">
        <v>6143</v>
      </c>
      <c r="Q1957" s="1">
        <v>63</v>
      </c>
      <c r="S1957" s="1">
        <v>19</v>
      </c>
      <c r="U1957" s="1">
        <v>27</v>
      </c>
      <c r="X1957" s="1">
        <v>149</v>
      </c>
      <c r="AN1957" s="7">
        <f>IF(Q1957&gt;0,RANK(Q1957,(N1957:P1957,Q1957:AL1957)),0)</f>
        <v>5</v>
      </c>
      <c r="AO1957" s="7">
        <f>IF(R1957&gt;0,RANK(R1957,(N1957:P1957,Q1957:AL1957)),0)</f>
        <v>0</v>
      </c>
      <c r="AP1957" s="7">
        <f>IF(S1957&gt;0,RANK(S1957,(N1957:P1957,Q1957:AL1957)),0)</f>
        <v>7</v>
      </c>
      <c r="AQ1957" s="7">
        <f>IF(T1957&gt;0,RANK(T1957,(N1957:P1957,Q1957:AL1957)),0)</f>
        <v>0</v>
      </c>
      <c r="AR1957" s="2">
        <f t="shared" si="772"/>
        <v>2.5064650885219812E-3</v>
      </c>
      <c r="AS1957" s="2">
        <f t="shared" si="773"/>
        <v>0</v>
      </c>
      <c r="AT1957" s="2">
        <f t="shared" si="774"/>
        <v>7.5591804257012132E-4</v>
      </c>
      <c r="AU1957" s="2">
        <f t="shared" si="775"/>
        <v>0</v>
      </c>
      <c r="AW1957" t="s">
        <v>563</v>
      </c>
      <c r="AX1957" t="s">
        <v>369</v>
      </c>
      <c r="BA1957" s="127">
        <v>36</v>
      </c>
      <c r="BB1957" s="130">
        <v>117</v>
      </c>
      <c r="BC1957" s="131">
        <f t="shared" si="752"/>
        <v>36117</v>
      </c>
      <c r="BE1957" s="7" t="s">
        <v>3271</v>
      </c>
      <c r="BH1957" s="68">
        <v>8198</v>
      </c>
      <c r="BI1957" s="68">
        <v>231</v>
      </c>
      <c r="BJ1957" s="68">
        <v>9202</v>
      </c>
      <c r="BK1957" s="68">
        <v>645</v>
      </c>
      <c r="BL1957" s="68">
        <v>458</v>
      </c>
    </row>
    <row r="1958" spans="1:64" hidden="1" outlineLevel="1" x14ac:dyDescent="0.2">
      <c r="A1958" t="s">
        <v>822</v>
      </c>
      <c r="B1958" t="s">
        <v>369</v>
      </c>
      <c r="C1958" s="1">
        <f t="shared" si="766"/>
        <v>39306</v>
      </c>
      <c r="D1958" s="7">
        <f>RANK(N1958,(N1958:P1958,Q1958:AL1958))</f>
        <v>2</v>
      </c>
      <c r="E1958" s="7">
        <f>RANK(O1958,(N1958:P1958,Q1958:AL1958))</f>
        <v>1</v>
      </c>
      <c r="F1958" s="7">
        <f>IF(P1958&gt;0,RANK(P1958,(N1958:P1958,Q1958:AL1958)),0)</f>
        <v>3</v>
      </c>
      <c r="G1958" s="1">
        <f t="shared" si="767"/>
        <v>6153</v>
      </c>
      <c r="H1958" s="2">
        <f t="shared" si="765"/>
        <v>0.156540986108991</v>
      </c>
      <c r="I1958" s="2"/>
      <c r="J1958" s="2">
        <f t="shared" si="768"/>
        <v>0.30188775250597871</v>
      </c>
      <c r="K1958" s="2">
        <f t="shared" si="769"/>
        <v>0.45842873861496974</v>
      </c>
      <c r="L1958" s="2">
        <f t="shared" si="770"/>
        <v>0.23375566071337708</v>
      </c>
      <c r="M1958" s="2">
        <f t="shared" si="771"/>
        <v>5.9278481656745152E-3</v>
      </c>
      <c r="N1958" s="1">
        <f t="shared" si="763"/>
        <v>11866</v>
      </c>
      <c r="O1958" s="1">
        <f t="shared" si="764"/>
        <v>18019</v>
      </c>
      <c r="P1958" s="1">
        <v>9188</v>
      </c>
      <c r="Q1958" s="1">
        <v>106</v>
      </c>
      <c r="S1958" s="1">
        <v>25</v>
      </c>
      <c r="U1958" s="1">
        <v>31</v>
      </c>
      <c r="X1958" s="1">
        <v>71</v>
      </c>
      <c r="AN1958" s="7">
        <f>IF(Q1958&gt;0,RANK(Q1958,(N1958:P1958,Q1958:AL1958)),0)</f>
        <v>4</v>
      </c>
      <c r="AO1958" s="7">
        <f>IF(R1958&gt;0,RANK(R1958,(N1958:P1958,Q1958:AL1958)),0)</f>
        <v>0</v>
      </c>
      <c r="AP1958" s="7">
        <f>IF(S1958&gt;0,RANK(S1958,(N1958:P1958,Q1958:AL1958)),0)</f>
        <v>7</v>
      </c>
      <c r="AQ1958" s="7">
        <f>IF(T1958&gt;0,RANK(T1958,(N1958:P1958,Q1958:AL1958)),0)</f>
        <v>0</v>
      </c>
      <c r="AR1958" s="2">
        <f t="shared" si="772"/>
        <v>2.69678929425533E-3</v>
      </c>
      <c r="AS1958" s="2">
        <f t="shared" si="773"/>
        <v>0</v>
      </c>
      <c r="AT1958" s="2">
        <f t="shared" si="774"/>
        <v>6.360352109092759E-4</v>
      </c>
      <c r="AU1958" s="2">
        <f t="shared" si="775"/>
        <v>0</v>
      </c>
      <c r="AW1958" t="s">
        <v>822</v>
      </c>
      <c r="AX1958" t="s">
        <v>369</v>
      </c>
      <c r="BA1958" s="127">
        <v>36</v>
      </c>
      <c r="BB1958" s="130">
        <v>119</v>
      </c>
      <c r="BC1958" s="131">
        <f t="shared" si="752"/>
        <v>36119</v>
      </c>
      <c r="BE1958" s="7" t="s">
        <v>3271</v>
      </c>
      <c r="BH1958" s="68">
        <v>11542</v>
      </c>
      <c r="BI1958" s="68">
        <v>324</v>
      </c>
      <c r="BJ1958" s="68">
        <v>15799</v>
      </c>
      <c r="BK1958" s="68">
        <v>1328</v>
      </c>
      <c r="BL1958" s="68">
        <v>892</v>
      </c>
    </row>
    <row r="1959" spans="1:64" hidden="1" outlineLevel="1" x14ac:dyDescent="0.2">
      <c r="A1959" t="s">
        <v>980</v>
      </c>
      <c r="B1959" t="s">
        <v>369</v>
      </c>
      <c r="C1959" s="1">
        <f t="shared" si="766"/>
        <v>378840</v>
      </c>
      <c r="D1959" s="7">
        <f>RANK(N1959,(N1959:P1959,Q1959:AL1959))</f>
        <v>1</v>
      </c>
      <c r="E1959" s="7">
        <f>RANK(O1959,(N1959:P1959,Q1959:AL1959))</f>
        <v>2</v>
      </c>
      <c r="F1959" s="7">
        <f>IF(P1959&gt;0,RANK(P1959,(N1959:P1959,Q1959:AL1959)),0)</f>
        <v>3</v>
      </c>
      <c r="G1959" s="1">
        <f t="shared" si="767"/>
        <v>32310</v>
      </c>
      <c r="H1959" s="2">
        <f t="shared" si="765"/>
        <v>8.5286664554957231E-2</v>
      </c>
      <c r="I1959" s="2"/>
      <c r="J1959" s="2">
        <f t="shared" si="768"/>
        <v>0.48648505965579136</v>
      </c>
      <c r="K1959" s="2">
        <f t="shared" si="769"/>
        <v>0.4011983951008341</v>
      </c>
      <c r="L1959" s="2">
        <f t="shared" si="770"/>
        <v>0.10540861577446943</v>
      </c>
      <c r="M1959" s="2">
        <f t="shared" si="771"/>
        <v>6.9079294689051024E-3</v>
      </c>
      <c r="N1959" s="1">
        <f t="shared" si="763"/>
        <v>184300</v>
      </c>
      <c r="O1959" s="1">
        <f t="shared" si="764"/>
        <v>151990</v>
      </c>
      <c r="P1959" s="1">
        <v>39933</v>
      </c>
      <c r="Q1959" s="1">
        <v>930</v>
      </c>
      <c r="S1959" s="1">
        <v>543</v>
      </c>
      <c r="U1959" s="1">
        <v>243</v>
      </c>
      <c r="V1959" s="1">
        <v>19</v>
      </c>
      <c r="W1959" s="1">
        <v>6</v>
      </c>
      <c r="X1959" s="1">
        <v>876</v>
      </c>
      <c r="AN1959" s="7">
        <f>IF(Q1959&gt;0,RANK(Q1959,(N1959:P1959,Q1959:AL1959)),0)</f>
        <v>4</v>
      </c>
      <c r="AO1959" s="7">
        <f>IF(R1959&gt;0,RANK(R1959,(N1959:P1959,Q1959:AL1959)),0)</f>
        <v>0</v>
      </c>
      <c r="AP1959" s="7">
        <f>IF(S1959&gt;0,RANK(S1959,(N1959:P1959,Q1959:AL1959)),0)</f>
        <v>6</v>
      </c>
      <c r="AQ1959" s="7">
        <f>IF(T1959&gt;0,RANK(T1959,(N1959:P1959,Q1959:AL1959)),0)</f>
        <v>0</v>
      </c>
      <c r="AR1959" s="2">
        <f t="shared" si="772"/>
        <v>2.4548622109597722E-3</v>
      </c>
      <c r="AS1959" s="2">
        <f t="shared" si="773"/>
        <v>0</v>
      </c>
      <c r="AT1959" s="2">
        <f t="shared" si="774"/>
        <v>1.4333227747861895E-3</v>
      </c>
      <c r="AU1959" s="2">
        <f t="shared" si="775"/>
        <v>0</v>
      </c>
      <c r="AW1959" t="s">
        <v>980</v>
      </c>
      <c r="AX1959" t="s">
        <v>369</v>
      </c>
      <c r="BA1959" s="127">
        <v>36</v>
      </c>
      <c r="BB1959" s="130">
        <v>121</v>
      </c>
      <c r="BC1959" s="131">
        <f t="shared" si="752"/>
        <v>36121</v>
      </c>
      <c r="BE1959" s="7" t="s">
        <v>3271</v>
      </c>
      <c r="BH1959" s="68">
        <v>179909</v>
      </c>
      <c r="BI1959" s="68">
        <v>4391</v>
      </c>
      <c r="BJ1959" s="68">
        <v>129531</v>
      </c>
      <c r="BK1959" s="68">
        <v>14151</v>
      </c>
      <c r="BL1959" s="68">
        <v>8308</v>
      </c>
    </row>
    <row r="1960" spans="1:64" hidden="1" outlineLevel="1" x14ac:dyDescent="0.2">
      <c r="A1960" t="s">
        <v>1617</v>
      </c>
      <c r="B1960" t="s">
        <v>369</v>
      </c>
      <c r="C1960" s="1">
        <f t="shared" si="766"/>
        <v>16375</v>
      </c>
      <c r="D1960" s="7">
        <f>RANK(N1960,(N1960:P1960,Q1960:AL1960))</f>
        <v>3</v>
      </c>
      <c r="E1960" s="7">
        <f>RANK(O1960,(N1960:P1960,Q1960:AL1960))</f>
        <v>1</v>
      </c>
      <c r="F1960" s="7">
        <f>IF(P1960&gt;0,RANK(P1960,(N1960:P1960,Q1960:AL1960)),0)</f>
        <v>2</v>
      </c>
      <c r="G1960" s="1">
        <f t="shared" si="767"/>
        <v>2487</v>
      </c>
      <c r="H1960" s="2">
        <f t="shared" si="765"/>
        <v>0.15187786259541985</v>
      </c>
      <c r="I1960" s="2"/>
      <c r="J1960" s="2">
        <f t="shared" si="768"/>
        <v>0.24702290076335878</v>
      </c>
      <c r="K1960" s="2">
        <f t="shared" si="769"/>
        <v>0.4472671755725191</v>
      </c>
      <c r="L1960" s="2">
        <f t="shared" si="770"/>
        <v>0.29538931297709925</v>
      </c>
      <c r="M1960" s="2">
        <f t="shared" si="771"/>
        <v>1.0320610687022891E-2</v>
      </c>
      <c r="N1960" s="1">
        <f t="shared" si="763"/>
        <v>4045</v>
      </c>
      <c r="O1960" s="1">
        <f t="shared" si="764"/>
        <v>7324</v>
      </c>
      <c r="P1960" s="1">
        <v>4837</v>
      </c>
      <c r="Q1960" s="1">
        <v>30</v>
      </c>
      <c r="R1960" s="1">
        <v>1</v>
      </c>
      <c r="S1960" s="1">
        <v>13</v>
      </c>
      <c r="U1960" s="1">
        <v>9</v>
      </c>
      <c r="X1960" s="1">
        <v>116</v>
      </c>
      <c r="AN1960" s="7">
        <f>IF(Q1960&gt;0,RANK(Q1960,(N1960:P1960,Q1960:AL1960)),0)</f>
        <v>5</v>
      </c>
      <c r="AO1960" s="7">
        <f>IF(R1960&gt;0,RANK(R1960,(N1960:P1960,Q1960:AL1960)),0)</f>
        <v>8</v>
      </c>
      <c r="AP1960" s="7">
        <f>IF(S1960&gt;0,RANK(S1960,(N1960:P1960,Q1960:AL1960)),0)</f>
        <v>6</v>
      </c>
      <c r="AQ1960" s="7">
        <f>IF(T1960&gt;0,RANK(T1960,(N1960:P1960,Q1960:AL1960)),0)</f>
        <v>0</v>
      </c>
      <c r="AR1960" s="2">
        <f t="shared" si="772"/>
        <v>1.83206106870229E-3</v>
      </c>
      <c r="AS1960" s="2">
        <f t="shared" si="773"/>
        <v>6.1068702290076332E-5</v>
      </c>
      <c r="AT1960" s="2">
        <f t="shared" si="774"/>
        <v>7.938931297709924E-4</v>
      </c>
      <c r="AU1960" s="2">
        <f t="shared" si="775"/>
        <v>0</v>
      </c>
      <c r="AW1960" t="s">
        <v>1617</v>
      </c>
      <c r="AX1960" t="s">
        <v>369</v>
      </c>
      <c r="BA1960" s="127">
        <v>36</v>
      </c>
      <c r="BB1960" s="130">
        <v>123</v>
      </c>
      <c r="BC1960" s="131">
        <f t="shared" si="752"/>
        <v>36123</v>
      </c>
      <c r="BE1960" s="7" t="s">
        <v>3271</v>
      </c>
      <c r="BH1960" s="68">
        <v>3920</v>
      </c>
      <c r="BI1960" s="68">
        <v>125</v>
      </c>
      <c r="BJ1960" s="68">
        <v>6259</v>
      </c>
      <c r="BK1960" s="68">
        <v>517</v>
      </c>
      <c r="BL1960" s="68">
        <v>548</v>
      </c>
    </row>
    <row r="1961" spans="1:64" hidden="1" outlineLevel="1" x14ac:dyDescent="0.2">
      <c r="A1961" t="s">
        <v>657</v>
      </c>
      <c r="B1961" t="s">
        <v>369</v>
      </c>
      <c r="C1961" s="1">
        <f t="shared" si="766"/>
        <v>10092</v>
      </c>
      <c r="D1961" s="7">
        <f>RANK(N1961,(N1961:P1961,Q1961:AL1961))</f>
        <v>2</v>
      </c>
      <c r="E1961" s="7">
        <f>RANK(O1961,(N1961:P1961,Q1961:AL1961))</f>
        <v>1</v>
      </c>
      <c r="F1961" s="7">
        <f>IF(P1961&gt;0,RANK(P1961,(N1961:P1961,Q1961:AL1961)),0)</f>
        <v>3</v>
      </c>
      <c r="G1961" s="1">
        <f t="shared" si="767"/>
        <v>1124</v>
      </c>
      <c r="H1961" s="2">
        <f t="shared" si="765"/>
        <v>0.11137534680935395</v>
      </c>
      <c r="I1961" s="2"/>
      <c r="J1961" s="2">
        <f t="shared" si="768"/>
        <v>0.32124455013872372</v>
      </c>
      <c r="K1961" s="2">
        <f t="shared" si="769"/>
        <v>0.43261989694807768</v>
      </c>
      <c r="L1961" s="2">
        <f t="shared" si="770"/>
        <v>0.23325406262386048</v>
      </c>
      <c r="M1961" s="2">
        <f t="shared" si="771"/>
        <v>1.2881490289338077E-2</v>
      </c>
      <c r="N1961" s="1">
        <f t="shared" si="763"/>
        <v>3242</v>
      </c>
      <c r="O1961" s="1">
        <f t="shared" si="764"/>
        <v>4366</v>
      </c>
      <c r="P1961" s="1">
        <v>2354</v>
      </c>
      <c r="Q1961" s="1">
        <v>20</v>
      </c>
      <c r="S1961" s="1">
        <v>34</v>
      </c>
      <c r="U1961" s="1">
        <v>12</v>
      </c>
      <c r="X1961" s="1">
        <v>64</v>
      </c>
      <c r="AN1961" s="7">
        <f>IF(Q1961&gt;0,RANK(Q1961,(N1961:P1961,Q1961:AL1961)),0)</f>
        <v>6</v>
      </c>
      <c r="AO1961" s="7">
        <f>IF(R1961&gt;0,RANK(R1961,(N1961:P1961,Q1961:AL1961)),0)</f>
        <v>0</v>
      </c>
      <c r="AP1961" s="7">
        <f>IF(S1961&gt;0,RANK(S1961,(N1961:P1961,Q1961:AL1961)),0)</f>
        <v>5</v>
      </c>
      <c r="AQ1961" s="7">
        <f>IF(T1961&gt;0,RANK(T1961,(N1961:P1961,Q1961:AL1961)),0)</f>
        <v>0</v>
      </c>
      <c r="AR1961" s="2">
        <f t="shared" si="772"/>
        <v>1.9817677368212444E-3</v>
      </c>
      <c r="AS1961" s="2">
        <f t="shared" si="773"/>
        <v>0</v>
      </c>
      <c r="AT1961" s="2">
        <f t="shared" si="774"/>
        <v>3.3690051525961159E-3</v>
      </c>
      <c r="AU1961" s="2">
        <f t="shared" si="775"/>
        <v>0</v>
      </c>
      <c r="AW1961" t="s">
        <v>657</v>
      </c>
      <c r="AX1961" t="s">
        <v>369</v>
      </c>
      <c r="BA1961" s="127">
        <v>36</v>
      </c>
      <c r="BB1961" s="130">
        <v>5</v>
      </c>
      <c r="BC1961" s="131">
        <f t="shared" si="752"/>
        <v>36005</v>
      </c>
      <c r="BE1961" s="7" t="s">
        <v>3271</v>
      </c>
      <c r="BH1961" s="68">
        <v>3142</v>
      </c>
      <c r="BI1961" s="68">
        <v>100</v>
      </c>
      <c r="BJ1961" s="68">
        <v>3838</v>
      </c>
      <c r="BK1961" s="68">
        <v>342</v>
      </c>
      <c r="BL1961" s="68">
        <v>186</v>
      </c>
    </row>
    <row r="1962" spans="1:64" hidden="1" outlineLevel="1" x14ac:dyDescent="0.2">
      <c r="A1962" t="s">
        <v>978</v>
      </c>
      <c r="B1962" t="s">
        <v>369</v>
      </c>
      <c r="C1962" s="1">
        <f t="shared" si="766"/>
        <v>305460</v>
      </c>
      <c r="D1962" s="7">
        <f>RANK(N1962,(N1962:P1962,Q1962:AL1962))</f>
        <v>1</v>
      </c>
      <c r="E1962" s="7">
        <f>RANK(O1962,(N1962:P1962,Q1962:AL1962))</f>
        <v>2</v>
      </c>
      <c r="F1962" s="7">
        <f>IF(P1962&gt;0,RANK(P1962,(N1962:P1962,Q1962:AL1962)),0)</f>
        <v>3</v>
      </c>
      <c r="G1962" s="1">
        <f t="shared" si="767"/>
        <v>161728</v>
      </c>
      <c r="H1962" s="2">
        <f t="shared" si="765"/>
        <v>0.52945721207359397</v>
      </c>
      <c r="I1962" s="2"/>
      <c r="J1962" s="2">
        <f t="shared" si="768"/>
        <v>0.73671839193347732</v>
      </c>
      <c r="K1962" s="2">
        <f t="shared" si="769"/>
        <v>0.20726117985988346</v>
      </c>
      <c r="L1962" s="2">
        <f t="shared" si="770"/>
        <v>4.9482747331892882E-2</v>
      </c>
      <c r="M1962" s="2">
        <f t="shared" si="771"/>
        <v>6.537680874746335E-3</v>
      </c>
      <c r="N1962" s="1">
        <f t="shared" si="763"/>
        <v>225038</v>
      </c>
      <c r="O1962" s="1">
        <f t="shared" si="764"/>
        <v>63310</v>
      </c>
      <c r="P1962" s="1">
        <v>15115</v>
      </c>
      <c r="Q1962" s="1">
        <v>349</v>
      </c>
      <c r="S1962" s="1">
        <v>1298</v>
      </c>
      <c r="U1962" s="1">
        <v>144</v>
      </c>
      <c r="X1962" s="1">
        <v>206</v>
      </c>
      <c r="AN1962" s="7">
        <f>IF(Q1962&gt;0,RANK(Q1962,(N1962:P1962,Q1962:AL1962)),0)</f>
        <v>5</v>
      </c>
      <c r="AO1962" s="7">
        <f>IF(R1962&gt;0,RANK(R1962,(N1962:P1962,Q1962:AL1962)),0)</f>
        <v>0</v>
      </c>
      <c r="AP1962" s="7">
        <f>IF(S1962&gt;0,RANK(S1962,(N1962:P1962,Q1962:AL1962)),0)</f>
        <v>4</v>
      </c>
      <c r="AQ1962" s="7">
        <f>IF(T1962&gt;0,RANK(T1962,(N1962:P1962,Q1962:AL1962)),0)</f>
        <v>0</v>
      </c>
      <c r="AR1962" s="2">
        <f t="shared" si="772"/>
        <v>1.1425391213252143E-3</v>
      </c>
      <c r="AS1962" s="2">
        <f t="shared" si="773"/>
        <v>0</v>
      </c>
      <c r="AT1962" s="2">
        <f t="shared" si="774"/>
        <v>4.2493288810318865E-3</v>
      </c>
      <c r="AU1962" s="2">
        <f t="shared" si="775"/>
        <v>0</v>
      </c>
      <c r="AW1962" t="s">
        <v>978</v>
      </c>
      <c r="AX1962" t="s">
        <v>369</v>
      </c>
      <c r="BA1962" s="127">
        <v>36</v>
      </c>
      <c r="BB1962" s="130">
        <v>47</v>
      </c>
      <c r="BC1962" s="131">
        <f t="shared" si="752"/>
        <v>36047</v>
      </c>
      <c r="BE1962" s="7" t="s">
        <v>3271</v>
      </c>
      <c r="BH1962" s="68">
        <v>216980</v>
      </c>
      <c r="BI1962" s="68">
        <v>8058</v>
      </c>
      <c r="BJ1962" s="68">
        <v>54354</v>
      </c>
      <c r="BK1962" s="68">
        <v>5310</v>
      </c>
      <c r="BL1962" s="68">
        <v>3646</v>
      </c>
    </row>
    <row r="1963" spans="1:64" hidden="1" outlineLevel="1" x14ac:dyDescent="0.2">
      <c r="A1963" t="s">
        <v>580</v>
      </c>
      <c r="B1963" t="s">
        <v>369</v>
      </c>
      <c r="C1963" s="1">
        <f t="shared" si="766"/>
        <v>581594</v>
      </c>
      <c r="D1963" s="7">
        <f>RANK(N1963,(N1963:P1963,Q1963:AL1963))</f>
        <v>1</v>
      </c>
      <c r="E1963" s="7">
        <f>RANK(O1963,(N1963:P1963,Q1963:AL1963))</f>
        <v>2</v>
      </c>
      <c r="F1963" s="7">
        <f>IF(P1963&gt;0,RANK(P1963,(N1963:P1963,Q1963:AL1963)),0)</f>
        <v>3</v>
      </c>
      <c r="G1963" s="1">
        <f t="shared" si="767"/>
        <v>277839</v>
      </c>
      <c r="H1963" s="2">
        <f t="shared" si="765"/>
        <v>0.47771985268073602</v>
      </c>
      <c r="I1963" s="2"/>
      <c r="J1963" s="2">
        <f t="shared" si="768"/>
        <v>0.70699319456528098</v>
      </c>
      <c r="K1963" s="2">
        <f t="shared" si="769"/>
        <v>0.2292733418845449</v>
      </c>
      <c r="L1963" s="2">
        <f t="shared" si="770"/>
        <v>5.6764684642551334E-2</v>
      </c>
      <c r="M1963" s="2">
        <f t="shared" si="771"/>
        <v>6.9687789076227843E-3</v>
      </c>
      <c r="N1963" s="1">
        <f t="shared" si="763"/>
        <v>411183</v>
      </c>
      <c r="O1963" s="1">
        <f t="shared" si="764"/>
        <v>133344</v>
      </c>
      <c r="P1963" s="1">
        <v>33014</v>
      </c>
      <c r="Q1963" s="1">
        <v>967</v>
      </c>
      <c r="S1963" s="1">
        <v>2461</v>
      </c>
      <c r="U1963" s="1">
        <v>217</v>
      </c>
      <c r="X1963" s="1">
        <v>408</v>
      </c>
      <c r="AN1963" s="7">
        <f>IF(Q1963&gt;0,RANK(Q1963,(N1963:P1963,Q1963:AL1963)),0)</f>
        <v>5</v>
      </c>
      <c r="AO1963" s="7">
        <f>IF(R1963&gt;0,RANK(R1963,(N1963:P1963,Q1963:AL1963)),0)</f>
        <v>0</v>
      </c>
      <c r="AP1963" s="7">
        <f>IF(S1963&gt;0,RANK(S1963,(N1963:P1963,Q1963:AL1963)),0)</f>
        <v>4</v>
      </c>
      <c r="AQ1963" s="7">
        <f>IF(T1963&gt;0,RANK(T1963,(N1963:P1963,Q1963:AL1963)),0)</f>
        <v>0</v>
      </c>
      <c r="AR1963" s="2">
        <f t="shared" si="772"/>
        <v>1.6626718982658006E-3</v>
      </c>
      <c r="AS1963" s="2">
        <f t="shared" si="773"/>
        <v>0</v>
      </c>
      <c r="AT1963" s="2">
        <f t="shared" si="774"/>
        <v>4.2314741898987953E-3</v>
      </c>
      <c r="AU1963" s="2">
        <f t="shared" si="775"/>
        <v>0</v>
      </c>
      <c r="AW1963" t="s">
        <v>580</v>
      </c>
      <c r="AX1963" t="s">
        <v>369</v>
      </c>
      <c r="BA1963" s="127">
        <v>36</v>
      </c>
      <c r="BB1963" s="130">
        <v>61</v>
      </c>
      <c r="BC1963" s="131">
        <f t="shared" si="752"/>
        <v>36061</v>
      </c>
      <c r="BE1963" s="7" t="s">
        <v>3271</v>
      </c>
      <c r="BH1963" s="68">
        <v>399577</v>
      </c>
      <c r="BI1963" s="68">
        <v>11606</v>
      </c>
      <c r="BJ1963" s="68">
        <v>117156</v>
      </c>
      <c r="BK1963" s="68">
        <v>10335</v>
      </c>
      <c r="BL1963" s="68">
        <v>5853</v>
      </c>
    </row>
    <row r="1964" spans="1:64" hidden="1" outlineLevel="1" x14ac:dyDescent="0.2">
      <c r="A1964" t="s">
        <v>612</v>
      </c>
      <c r="B1964" t="s">
        <v>369</v>
      </c>
      <c r="C1964" s="1">
        <f t="shared" si="766"/>
        <v>532118</v>
      </c>
      <c r="D1964" s="7">
        <f>RANK(N1964,(N1964:P1964,Q1964:AL1964))</f>
        <v>1</v>
      </c>
      <c r="E1964" s="7">
        <f>RANK(O1964,(N1964:P1964,Q1964:AL1964))</f>
        <v>2</v>
      </c>
      <c r="F1964" s="7">
        <f>IF(P1964&gt;0,RANK(P1964,(N1964:P1964,Q1964:AL1964)),0)</f>
        <v>3</v>
      </c>
      <c r="G1964" s="1">
        <f t="shared" si="767"/>
        <v>331641</v>
      </c>
      <c r="H1964" s="2">
        <f t="shared" si="765"/>
        <v>0.6232470993275927</v>
      </c>
      <c r="I1964" s="2"/>
      <c r="J1964" s="2">
        <f t="shared" si="768"/>
        <v>0.78204834266083834</v>
      </c>
      <c r="K1964" s="2">
        <f t="shared" si="769"/>
        <v>0.15880124333324563</v>
      </c>
      <c r="L1964" s="2">
        <f t="shared" si="770"/>
        <v>5.2035450783472839E-2</v>
      </c>
      <c r="M1964" s="2">
        <f t="shared" si="771"/>
        <v>7.1149632224431908E-3</v>
      </c>
      <c r="N1964" s="1">
        <f t="shared" si="763"/>
        <v>416142</v>
      </c>
      <c r="O1964" s="1">
        <f t="shared" si="764"/>
        <v>84501</v>
      </c>
      <c r="P1964" s="1">
        <v>27689</v>
      </c>
      <c r="Q1964" s="1">
        <v>1358</v>
      </c>
      <c r="S1964" s="1">
        <v>1380</v>
      </c>
      <c r="U1964" s="1">
        <v>217</v>
      </c>
      <c r="V1964" s="1">
        <v>353</v>
      </c>
      <c r="W1964" s="1">
        <v>4</v>
      </c>
      <c r="X1964" s="1">
        <v>466</v>
      </c>
      <c r="AB1964" s="1">
        <v>8</v>
      </c>
      <c r="AN1964" s="7">
        <f>IF(Q1964&gt;0,RANK(Q1964,(N1964:P1964,Q1964:AL1964)),0)</f>
        <v>5</v>
      </c>
      <c r="AO1964" s="7">
        <f>IF(R1964&gt;0,RANK(R1964,(N1964:P1964,Q1964:AL1964)),0)</f>
        <v>0</v>
      </c>
      <c r="AP1964" s="7">
        <f>IF(S1964&gt;0,RANK(S1964,(N1964:P1964,Q1964:AL1964)),0)</f>
        <v>4</v>
      </c>
      <c r="AQ1964" s="7">
        <f>IF(T1964&gt;0,RANK(T1964,(N1964:P1964,Q1964:AL1964)),0)</f>
        <v>0</v>
      </c>
      <c r="AR1964" s="2">
        <f t="shared" si="772"/>
        <v>2.5520655193021096E-3</v>
      </c>
      <c r="AS1964" s="2">
        <f t="shared" si="773"/>
        <v>0</v>
      </c>
      <c r="AT1964" s="2">
        <f t="shared" si="774"/>
        <v>2.59340973242777E-3</v>
      </c>
      <c r="AU1964" s="2">
        <f t="shared" si="775"/>
        <v>0</v>
      </c>
      <c r="AW1964" t="s">
        <v>612</v>
      </c>
      <c r="AX1964" t="s">
        <v>369</v>
      </c>
      <c r="BA1964" s="127">
        <v>36</v>
      </c>
      <c r="BB1964" s="130">
        <v>81</v>
      </c>
      <c r="BC1964" s="131">
        <f t="shared" si="752"/>
        <v>36081</v>
      </c>
      <c r="BE1964" s="7" t="s">
        <v>3271</v>
      </c>
      <c r="BH1964" s="68">
        <v>402916</v>
      </c>
      <c r="BI1964" s="68">
        <v>13226</v>
      </c>
      <c r="BJ1964" s="68">
        <v>77094</v>
      </c>
      <c r="BK1964" s="68">
        <v>4373</v>
      </c>
      <c r="BL1964" s="68">
        <v>3034</v>
      </c>
    </row>
    <row r="1965" spans="1:64" hidden="1" outlineLevel="1" x14ac:dyDescent="0.2">
      <c r="A1965" t="s">
        <v>1250</v>
      </c>
      <c r="B1965" t="s">
        <v>369</v>
      </c>
      <c r="C1965" s="1">
        <f t="shared" si="766"/>
        <v>555956</v>
      </c>
      <c r="D1965" s="7">
        <f>RANK(N1965,(N1965:P1965,Q1965:AL1965))</f>
        <v>1</v>
      </c>
      <c r="E1965" s="7">
        <f>RANK(O1965,(N1965:P1965,Q1965:AL1965))</f>
        <v>2</v>
      </c>
      <c r="F1965" s="7">
        <f>IF(P1965&gt;0,RANK(P1965,(N1965:P1965,Q1965:AL1965)),0)</f>
        <v>3</v>
      </c>
      <c r="G1965" s="1">
        <f t="shared" si="767"/>
        <v>191959</v>
      </c>
      <c r="H1965" s="2">
        <f t="shared" si="765"/>
        <v>0.34527732410478529</v>
      </c>
      <c r="I1965" s="2"/>
      <c r="J1965" s="2">
        <f t="shared" si="768"/>
        <v>0.62868284540503205</v>
      </c>
      <c r="K1965" s="2">
        <f t="shared" si="769"/>
        <v>0.28340552130024677</v>
      </c>
      <c r="L1965" s="2">
        <f t="shared" si="770"/>
        <v>8.2765542596896155E-2</v>
      </c>
      <c r="M1965" s="2">
        <f t="shared" si="771"/>
        <v>5.1460906978250259E-3</v>
      </c>
      <c r="N1965" s="1">
        <f t="shared" si="763"/>
        <v>349520</v>
      </c>
      <c r="O1965" s="1">
        <f t="shared" si="764"/>
        <v>157561</v>
      </c>
      <c r="P1965" s="1">
        <v>46014</v>
      </c>
      <c r="Q1965" s="1">
        <v>898</v>
      </c>
      <c r="S1965" s="1">
        <v>1466</v>
      </c>
      <c r="U1965" s="1">
        <v>224</v>
      </c>
      <c r="X1965" s="1">
        <v>273</v>
      </c>
      <c r="AN1965" s="7">
        <f>IF(Q1965&gt;0,RANK(Q1965,(N1965:P1965,Q1965:AL1965)),0)</f>
        <v>5</v>
      </c>
      <c r="AO1965" s="7">
        <f>IF(R1965&gt;0,RANK(R1965,(N1965:P1965,Q1965:AL1965)),0)</f>
        <v>0</v>
      </c>
      <c r="AP1965" s="7">
        <f>IF(S1965&gt;0,RANK(S1965,(N1965:P1965,Q1965:AL1965)),0)</f>
        <v>4</v>
      </c>
      <c r="AQ1965" s="7">
        <f>IF(T1965&gt;0,RANK(T1965,(N1965:P1965,Q1965:AL1965)),0)</f>
        <v>0</v>
      </c>
      <c r="AR1965" s="2">
        <f t="shared" si="772"/>
        <v>1.6152357380799919E-3</v>
      </c>
      <c r="AS1965" s="2">
        <f t="shared" si="773"/>
        <v>0</v>
      </c>
      <c r="AT1965" s="2">
        <f t="shared" si="774"/>
        <v>2.6368993229680046E-3</v>
      </c>
      <c r="AU1965" s="2">
        <f t="shared" si="775"/>
        <v>0</v>
      </c>
      <c r="AW1965" t="s">
        <v>1250</v>
      </c>
      <c r="AX1965" t="s">
        <v>369</v>
      </c>
      <c r="BA1965" s="127">
        <v>36</v>
      </c>
      <c r="BB1965" s="130">
        <v>85</v>
      </c>
      <c r="BC1965" s="131">
        <f t="shared" si="752"/>
        <v>36085</v>
      </c>
      <c r="BE1965" s="7" t="s">
        <v>3271</v>
      </c>
      <c r="BH1965" s="68">
        <v>339461</v>
      </c>
      <c r="BI1965" s="68">
        <v>10059</v>
      </c>
      <c r="BJ1965" s="68">
        <v>136594</v>
      </c>
      <c r="BK1965" s="68">
        <v>14003</v>
      </c>
      <c r="BL1965" s="68">
        <v>6964</v>
      </c>
    </row>
    <row r="1966" spans="1:64" hidden="1" outlineLevel="1" x14ac:dyDescent="0.2">
      <c r="A1966" t="s">
        <v>2887</v>
      </c>
      <c r="B1966" t="s">
        <v>369</v>
      </c>
      <c r="C1966" s="1">
        <f t="shared" si="766"/>
        <v>147760</v>
      </c>
      <c r="D1966" s="7">
        <f>RANK(N1966,(N1966:P1966,Q1966:AL1966))</f>
        <v>2</v>
      </c>
      <c r="E1966" s="7">
        <f>RANK(O1966,(N1966:P1966,Q1966:AL1966))</f>
        <v>1</v>
      </c>
      <c r="F1966" s="7">
        <f>IF(P1966&gt;0,RANK(P1966,(N1966:P1966,Q1966:AL1966)),0)</f>
        <v>3</v>
      </c>
      <c r="G1966" s="1">
        <f t="shared" si="767"/>
        <v>13806</v>
      </c>
      <c r="H1966" s="2">
        <f t="shared" si="765"/>
        <v>9.3435300487276662E-2</v>
      </c>
      <c r="I1966" s="2"/>
      <c r="J1966" s="2">
        <f t="shared" si="768"/>
        <v>0.38509068760151599</v>
      </c>
      <c r="K1966" s="2">
        <f t="shared" si="769"/>
        <v>0.47852598808879265</v>
      </c>
      <c r="L1966" s="2">
        <f t="shared" si="770"/>
        <v>0.13317541959935031</v>
      </c>
      <c r="M1966" s="2">
        <f t="shared" si="771"/>
        <v>3.2079047103410474E-3</v>
      </c>
      <c r="N1966" s="1">
        <f t="shared" si="763"/>
        <v>56901</v>
      </c>
      <c r="O1966" s="1">
        <f t="shared" si="764"/>
        <v>70707</v>
      </c>
      <c r="P1966" s="1">
        <v>19678</v>
      </c>
      <c r="Q1966" s="1">
        <v>245</v>
      </c>
      <c r="S1966" s="1">
        <v>143</v>
      </c>
      <c r="U1966" s="1">
        <v>43</v>
      </c>
      <c r="X1966" s="1">
        <v>43</v>
      </c>
      <c r="AN1966" s="7">
        <f>IF(Q1966&gt;0,RANK(Q1966,(N1966:P1966,Q1966:AL1966)),0)</f>
        <v>4</v>
      </c>
      <c r="AO1966" s="7">
        <f>IF(R1966&gt;0,RANK(R1966,(N1966:P1966,Q1966:AL1966)),0)</f>
        <v>0</v>
      </c>
      <c r="AP1966" s="7">
        <f>IF(S1966&gt;0,RANK(S1966,(N1966:P1966,Q1966:AL1966)),0)</f>
        <v>5</v>
      </c>
      <c r="AQ1966" s="7">
        <f>IF(T1966&gt;0,RANK(T1966,(N1966:P1966,Q1966:AL1966)),0)</f>
        <v>0</v>
      </c>
      <c r="AR1966" s="2">
        <f t="shared" si="772"/>
        <v>1.6580942068218734E-3</v>
      </c>
      <c r="AS1966" s="2">
        <f t="shared" si="773"/>
        <v>0</v>
      </c>
      <c r="AT1966" s="2">
        <f t="shared" si="774"/>
        <v>9.6778559826746072E-4</v>
      </c>
      <c r="AU1966" s="2">
        <f t="shared" si="775"/>
        <v>0</v>
      </c>
      <c r="AW1966" t="s">
        <v>2887</v>
      </c>
      <c r="AX1966" t="s">
        <v>369</v>
      </c>
      <c r="BA1966" s="127">
        <v>36</v>
      </c>
      <c r="BB1966" s="130"/>
      <c r="BC1966" s="127">
        <v>36</v>
      </c>
      <c r="BE1966" s="7" t="s">
        <v>2095</v>
      </c>
      <c r="BH1966" s="68">
        <v>55170</v>
      </c>
      <c r="BI1966" s="68">
        <v>1731</v>
      </c>
      <c r="BJ1966" s="68">
        <v>59778</v>
      </c>
      <c r="BK1966" s="68">
        <v>6854</v>
      </c>
      <c r="BL1966" s="68">
        <v>4075</v>
      </c>
    </row>
    <row r="1967" spans="1:64" collapsed="1" x14ac:dyDescent="0.2">
      <c r="A1967" t="s">
        <v>612</v>
      </c>
      <c r="B1967" t="s">
        <v>566</v>
      </c>
      <c r="C1967" s="1">
        <f t="shared" si="766"/>
        <v>6926925</v>
      </c>
      <c r="D1967" s="7">
        <f>RANK(N1967,(N1967:P1967,Q1967:AL1967))</f>
        <v>1</v>
      </c>
      <c r="E1967" s="7">
        <f>RANK(O1967,(N1967:P1967,Q1967:AL1967))</f>
        <v>2</v>
      </c>
      <c r="F1967" s="7">
        <f>IF(P1967&gt;0,RANK(P1967,(N1967:P1967,Q1967:AL1967)),0)</f>
        <v>3</v>
      </c>
      <c r="G1967" s="1">
        <f t="shared" si="767"/>
        <v>1097801</v>
      </c>
      <c r="H1967" s="2">
        <f t="shared" si="765"/>
        <v>0.15848316532949325</v>
      </c>
      <c r="I1967" s="2"/>
      <c r="J1967" s="2">
        <f t="shared" si="768"/>
        <v>0.49725527560930716</v>
      </c>
      <c r="K1967" s="2">
        <f t="shared" si="769"/>
        <v>0.33877211027981391</v>
      </c>
      <c r="L1967" s="2">
        <f t="shared" si="770"/>
        <v>0.15746106677927074</v>
      </c>
      <c r="M1967" s="2">
        <f t="shared" si="771"/>
        <v>6.5115473316081918E-3</v>
      </c>
      <c r="N1967" s="1">
        <f t="shared" ref="N1967:U1967" si="776">SUM(N1905:N1966)</f>
        <v>3444450</v>
      </c>
      <c r="O1967" s="1">
        <f t="shared" si="776"/>
        <v>2346649</v>
      </c>
      <c r="P1967" s="1">
        <f t="shared" si="776"/>
        <v>1090721</v>
      </c>
      <c r="Q1967" s="1">
        <f t="shared" si="776"/>
        <v>13451</v>
      </c>
      <c r="R1967" s="1">
        <f t="shared" si="776"/>
        <v>25</v>
      </c>
      <c r="S1967" s="1">
        <f t="shared" si="776"/>
        <v>11269</v>
      </c>
      <c r="U1967" s="1">
        <f t="shared" si="776"/>
        <v>4017</v>
      </c>
      <c r="V1967" s="1">
        <f>SUM(V1905:V1966)</f>
        <v>385</v>
      </c>
      <c r="W1967" s="1">
        <f>SUM(W1905:W1966)</f>
        <v>18</v>
      </c>
      <c r="X1967" s="1">
        <f>SUM(X1905:X1966)</f>
        <v>15924</v>
      </c>
      <c r="AB1967" s="1">
        <f>SUM(AB1905:AB1966)</f>
        <v>16</v>
      </c>
      <c r="AN1967" s="7">
        <f>IF(Q1967&gt;0,RANK(Q1967,(N1967:P1967,Q1967:AL1967)),0)</f>
        <v>5</v>
      </c>
      <c r="AO1967" s="7">
        <f>IF(R1967&gt;0,RANK(R1967,(N1967:P1967,Q1967:AL1967)),0)</f>
        <v>9</v>
      </c>
      <c r="AP1967" s="7">
        <f>IF(S1967&gt;0,RANK(S1967,(N1967:P1967,Q1967:AL1967)),0)</f>
        <v>6</v>
      </c>
      <c r="AQ1967" s="7">
        <f>IF(T1967&gt;0,RANK(T1967,(N1967:P1967,Q1967:AL1967)),0)</f>
        <v>0</v>
      </c>
      <c r="AR1967" s="2">
        <f t="shared" si="772"/>
        <v>1.9418428812207438E-3</v>
      </c>
      <c r="AS1967" s="2">
        <f t="shared" si="773"/>
        <v>3.6091050502206968E-6</v>
      </c>
      <c r="AT1967" s="2">
        <f t="shared" si="774"/>
        <v>1.6268401924374814E-3</v>
      </c>
      <c r="AU1967" s="2">
        <f t="shared" si="775"/>
        <v>0</v>
      </c>
      <c r="AW1967" t="s">
        <v>612</v>
      </c>
      <c r="AX1967" t="s">
        <v>566</v>
      </c>
      <c r="BA1967" s="127"/>
      <c r="BB1967" s="130"/>
      <c r="BH1967" s="68">
        <f>SUM(BH1905:BH1966)</f>
        <v>3346894</v>
      </c>
      <c r="BI1967" s="68">
        <f>SUM(BI1905:BI1966)</f>
        <v>97556</v>
      </c>
      <c r="BJ1967" s="68">
        <f>SUM(BJ1905:BJ1966)</f>
        <v>2041690</v>
      </c>
      <c r="BK1967" s="68">
        <f>SUM(BK1905:BK1966)</f>
        <v>177000</v>
      </c>
      <c r="BL1967" s="68">
        <f>SUM(BL1905:BL1966)</f>
        <v>127959</v>
      </c>
    </row>
    <row r="1968" spans="1:64" s="1" customFormat="1" x14ac:dyDescent="0.2">
      <c r="A1968"/>
      <c r="B1968"/>
      <c r="D1968" s="7"/>
      <c r="E1968" s="7"/>
      <c r="F1968" s="7"/>
      <c r="H1968" s="2"/>
      <c r="J1968" s="2"/>
      <c r="K1968" s="2"/>
      <c r="L1968" s="2"/>
      <c r="M1968" s="2"/>
      <c r="AN1968" s="7"/>
      <c r="AO1968" s="7"/>
      <c r="AP1968" s="7"/>
      <c r="AQ1968" s="7"/>
      <c r="AR1968" s="2"/>
      <c r="AS1968" s="2"/>
      <c r="AT1968" s="2"/>
      <c r="AU1968" s="2"/>
      <c r="AV1968" s="2"/>
      <c r="AW1968"/>
      <c r="AX1968"/>
      <c r="BA1968" s="127">
        <v>37</v>
      </c>
      <c r="BB1968" s="130">
        <v>1</v>
      </c>
      <c r="BC1968" s="131">
        <f t="shared" ref="BC1968:BC2031" si="777">BA1968*1000+BB1968</f>
        <v>37001</v>
      </c>
      <c r="BD1968"/>
      <c r="BE1968" s="7" t="s">
        <v>3271</v>
      </c>
      <c r="BJ1968"/>
      <c r="BK1968"/>
    </row>
    <row r="1969" spans="1:57" ht="13" hidden="1" customHeight="1" outlineLevel="1" x14ac:dyDescent="0.2">
      <c r="A1969" t="s">
        <v>912</v>
      </c>
      <c r="B1969" t="s">
        <v>1431</v>
      </c>
      <c r="C1969" s="1">
        <f t="shared" ref="C1969:C2000" si="778">SUM(N1969:AL1969)</f>
        <v>42701</v>
      </c>
      <c r="D1969" s="7">
        <f>RANK(N1969,(N1969:P1969,Q1969:AL1969))</f>
        <v>2</v>
      </c>
      <c r="E1969" s="7">
        <f>RANK(O1969,(N1969:P1969,Q1969:AL1969))</f>
        <v>1</v>
      </c>
      <c r="F1969" s="7">
        <f>IF(P1969&gt;0,RANK(P1969,(N1969:P1969,Q1969:AL1969)),0)</f>
        <v>3</v>
      </c>
      <c r="G1969" s="1">
        <f t="shared" ref="G1969:G2000" si="779">MAX(N1969:P1969)-LARGE(N1969:P1969,2)</f>
        <v>5116</v>
      </c>
      <c r="H1969" s="2">
        <f t="shared" si="765"/>
        <v>0.11980984051895741</v>
      </c>
      <c r="I1969" s="2"/>
      <c r="J1969" s="2">
        <f t="shared" ref="J1969:J2000" si="780">IF($C1969=0,"-",N1969/$C1969)</f>
        <v>0.36348094892391281</v>
      </c>
      <c r="K1969" s="2">
        <f t="shared" ref="K1969:K2000" si="781">IF($C1969=0,"-",O1969/$C1969)</f>
        <v>0.48329078944287018</v>
      </c>
      <c r="L1969" s="2">
        <f t="shared" ref="L1969:L2000" si="782">IF($C1969=0,"-",P1969/$C1969)</f>
        <v>0.15090981475843657</v>
      </c>
      <c r="M1969" s="2">
        <f t="shared" ref="M1969:M2000" si="783">IF(C1969=0,"-",(1-J1969-K1969-L1969))</f>
        <v>2.3184468747804443E-3</v>
      </c>
      <c r="N1969" s="1">
        <v>15521</v>
      </c>
      <c r="O1969" s="1">
        <v>20637</v>
      </c>
      <c r="P1969" s="1">
        <v>6444</v>
      </c>
      <c r="Q1969" s="1">
        <v>99</v>
      </c>
      <c r="AN1969" s="7">
        <f>IF(Q1969&gt;0,RANK(Q1969,(N1969:P1969,Q1969:AL1969)),0)</f>
        <v>4</v>
      </c>
      <c r="AO1969" s="7">
        <f>IF(R1969&gt;0,RANK(R1969,(N1969:P1969,Q1969:AL1969)),0)</f>
        <v>0</v>
      </c>
      <c r="AP1969" s="7">
        <f>IF(S1969&gt;0,RANK(S1969,(N1969:P1969,Q1969:AL1969)),0)</f>
        <v>0</v>
      </c>
      <c r="AQ1969" s="7">
        <f>IF(T1969&gt;0,RANK(T1969,(N1969:P1969,Q1969:AL1969)),0)</f>
        <v>0</v>
      </c>
      <c r="AR1969" s="2">
        <f t="shared" ref="AR1969:AR2000" si="784">IF($C1969=0,"-",Q1969/$C1969)</f>
        <v>2.3184468747804499E-3</v>
      </c>
      <c r="AS1969" s="2">
        <f t="shared" ref="AS1969:AS2000" si="785">IF($C1969=0,"-",R1969/$C1969)</f>
        <v>0</v>
      </c>
      <c r="AT1969" s="2">
        <f t="shared" ref="AT1969:AT2000" si="786">IF($C1969=0,"-",S1969/$C1969)</f>
        <v>0</v>
      </c>
      <c r="AU1969" s="2">
        <f t="shared" ref="AU1969:AU2000" si="787">IF($C1969=0,"-",T1969/$C1969)</f>
        <v>0</v>
      </c>
      <c r="AW1969" t="s">
        <v>912</v>
      </c>
      <c r="AX1969" t="s">
        <v>1431</v>
      </c>
      <c r="BA1969" s="127">
        <v>37</v>
      </c>
      <c r="BB1969" s="130">
        <v>3</v>
      </c>
      <c r="BC1969" s="131">
        <f t="shared" si="777"/>
        <v>37003</v>
      </c>
      <c r="BE1969" s="7" t="s">
        <v>3271</v>
      </c>
    </row>
    <row r="1970" spans="1:57" ht="13" hidden="1" customHeight="1" outlineLevel="1" x14ac:dyDescent="0.2">
      <c r="A1970" t="s">
        <v>913</v>
      </c>
      <c r="B1970" t="s">
        <v>1431</v>
      </c>
      <c r="C1970" s="1">
        <f t="shared" si="778"/>
        <v>13626</v>
      </c>
      <c r="D1970" s="7">
        <f>RANK(N1970,(N1970:P1970,Q1970:AL1970))</f>
        <v>2</v>
      </c>
      <c r="E1970" s="7">
        <f>RANK(O1970,(N1970:P1970,Q1970:AL1970))</f>
        <v>1</v>
      </c>
      <c r="F1970" s="7">
        <f>IF(P1970&gt;0,RANK(P1970,(N1970:P1970,Q1970:AL1970)),0)</f>
        <v>3</v>
      </c>
      <c r="G1970" s="1">
        <f t="shared" si="779"/>
        <v>1915</v>
      </c>
      <c r="H1970" s="2">
        <f t="shared" si="765"/>
        <v>0.14054014384265376</v>
      </c>
      <c r="I1970" s="2"/>
      <c r="J1970" s="2">
        <f t="shared" si="780"/>
        <v>0.35586378981359168</v>
      </c>
      <c r="K1970" s="2">
        <f t="shared" si="781"/>
        <v>0.49640393365624541</v>
      </c>
      <c r="L1970" s="2">
        <f t="shared" si="782"/>
        <v>0.14692499633054454</v>
      </c>
      <c r="M1970" s="2">
        <f t="shared" si="783"/>
        <v>8.0728019961837094E-4</v>
      </c>
      <c r="N1970" s="1">
        <v>4849</v>
      </c>
      <c r="O1970" s="1">
        <v>6764</v>
      </c>
      <c r="P1970" s="1">
        <v>2002</v>
      </c>
      <c r="Q1970" s="1">
        <v>11</v>
      </c>
      <c r="AN1970" s="7">
        <f>IF(Q1970&gt;0,RANK(Q1970,(N1970:P1970,Q1970:AL1970)),0)</f>
        <v>4</v>
      </c>
      <c r="AO1970" s="7">
        <f>IF(R1970&gt;0,RANK(R1970,(N1970:P1970,Q1970:AL1970)),0)</f>
        <v>0</v>
      </c>
      <c r="AP1970" s="7">
        <f>IF(S1970&gt;0,RANK(S1970,(N1970:P1970,Q1970:AL1970)),0)</f>
        <v>0</v>
      </c>
      <c r="AQ1970" s="7">
        <f>IF(T1970&gt;0,RANK(T1970,(N1970:P1970,Q1970:AL1970)),0)</f>
        <v>0</v>
      </c>
      <c r="AR1970" s="2">
        <f t="shared" si="784"/>
        <v>8.0728019961837658E-4</v>
      </c>
      <c r="AS1970" s="2">
        <f t="shared" si="785"/>
        <v>0</v>
      </c>
      <c r="AT1970" s="2">
        <f t="shared" si="786"/>
        <v>0</v>
      </c>
      <c r="AU1970" s="2">
        <f t="shared" si="787"/>
        <v>0</v>
      </c>
      <c r="AW1970" t="s">
        <v>913</v>
      </c>
      <c r="AX1970" t="s">
        <v>1431</v>
      </c>
      <c r="AY1970">
        <v>10</v>
      </c>
      <c r="BA1970" s="127">
        <v>37</v>
      </c>
      <c r="BB1970" s="130">
        <v>5</v>
      </c>
      <c r="BC1970" s="131">
        <f t="shared" si="777"/>
        <v>37005</v>
      </c>
      <c r="BE1970" s="7" t="s">
        <v>3271</v>
      </c>
    </row>
    <row r="1971" spans="1:57" ht="13" hidden="1" customHeight="1" outlineLevel="1" x14ac:dyDescent="0.2">
      <c r="A1971" t="s">
        <v>944</v>
      </c>
      <c r="B1971" t="s">
        <v>1431</v>
      </c>
      <c r="C1971" s="1">
        <f t="shared" si="778"/>
        <v>4730</v>
      </c>
      <c r="D1971" s="7">
        <f>RANK(N1971,(N1971:P1971,Q1971:AL1971))</f>
        <v>1</v>
      </c>
      <c r="E1971" s="7">
        <f>RANK(O1971,(N1971:P1971,Q1971:AL1971))</f>
        <v>2</v>
      </c>
      <c r="F1971" s="7">
        <f>IF(P1971&gt;0,RANK(P1971,(N1971:P1971,Q1971:AL1971)),0)</f>
        <v>3</v>
      </c>
      <c r="G1971" s="1">
        <f t="shared" si="779"/>
        <v>418</v>
      </c>
      <c r="H1971" s="2">
        <f t="shared" si="765"/>
        <v>8.8372093023255813E-2</v>
      </c>
      <c r="I1971" s="2"/>
      <c r="J1971" s="2">
        <f t="shared" si="780"/>
        <v>0.48012684989429177</v>
      </c>
      <c r="K1971" s="2">
        <f t="shared" si="781"/>
        <v>0.39175475687103595</v>
      </c>
      <c r="L1971" s="2">
        <f t="shared" si="782"/>
        <v>0.12684989429175475</v>
      </c>
      <c r="M1971" s="2">
        <f t="shared" si="783"/>
        <v>1.2684989429175286E-3</v>
      </c>
      <c r="N1971" s="1">
        <v>2271</v>
      </c>
      <c r="O1971" s="1">
        <v>1853</v>
      </c>
      <c r="P1971" s="1">
        <v>600</v>
      </c>
      <c r="Q1971" s="1">
        <v>6</v>
      </c>
      <c r="AN1971" s="7">
        <f>IF(Q1971&gt;0,RANK(Q1971,(N1971:P1971,Q1971:AL1971)),0)</f>
        <v>4</v>
      </c>
      <c r="AO1971" s="7">
        <f>IF(R1971&gt;0,RANK(R1971,(N1971:P1971,Q1971:AL1971)),0)</f>
        <v>0</v>
      </c>
      <c r="AP1971" s="7">
        <f>IF(S1971&gt;0,RANK(S1971,(N1971:P1971,Q1971:AL1971)),0)</f>
        <v>0</v>
      </c>
      <c r="AQ1971" s="7">
        <f>IF(T1971&gt;0,RANK(T1971,(N1971:P1971,Q1971:AL1971)),0)</f>
        <v>0</v>
      </c>
      <c r="AR1971" s="2">
        <f t="shared" si="784"/>
        <v>1.2684989429175475E-3</v>
      </c>
      <c r="AS1971" s="2">
        <f t="shared" si="785"/>
        <v>0</v>
      </c>
      <c r="AT1971" s="2">
        <f t="shared" si="786"/>
        <v>0</v>
      </c>
      <c r="AU1971" s="2">
        <f t="shared" si="787"/>
        <v>0</v>
      </c>
      <c r="AW1971" t="s">
        <v>944</v>
      </c>
      <c r="AX1971" t="s">
        <v>1431</v>
      </c>
      <c r="AY1971">
        <v>5</v>
      </c>
      <c r="BA1971" s="127">
        <v>37</v>
      </c>
      <c r="BB1971" s="130">
        <v>7</v>
      </c>
      <c r="BC1971" s="131">
        <f t="shared" si="777"/>
        <v>37007</v>
      </c>
      <c r="BE1971" s="7" t="s">
        <v>3271</v>
      </c>
    </row>
    <row r="1972" spans="1:57" ht="13" hidden="1" customHeight="1" outlineLevel="1" x14ac:dyDescent="0.2">
      <c r="A1972" t="s">
        <v>1187</v>
      </c>
      <c r="B1972" t="s">
        <v>1431</v>
      </c>
      <c r="C1972" s="1">
        <f t="shared" si="778"/>
        <v>8539</v>
      </c>
      <c r="D1972" s="7">
        <f>RANK(N1972,(N1972:P1972,Q1972:AL1972))</f>
        <v>1</v>
      </c>
      <c r="E1972" s="7">
        <f>RANK(O1972,(N1972:P1972,Q1972:AL1972))</f>
        <v>2</v>
      </c>
      <c r="F1972" s="7">
        <f>IF(P1972&gt;0,RANK(P1972,(N1972:P1972,Q1972:AL1972)),0)</f>
        <v>3</v>
      </c>
      <c r="G1972" s="1">
        <f t="shared" si="779"/>
        <v>2935</v>
      </c>
      <c r="H1972" s="2">
        <f t="shared" si="765"/>
        <v>0.34371706288792597</v>
      </c>
      <c r="I1972" s="2"/>
      <c r="J1972" s="2">
        <f t="shared" si="780"/>
        <v>0.61705117695280476</v>
      </c>
      <c r="K1972" s="2">
        <f t="shared" si="781"/>
        <v>0.27333411406487879</v>
      </c>
      <c r="L1972" s="2">
        <f t="shared" si="782"/>
        <v>0.10785806300503571</v>
      </c>
      <c r="M1972" s="2">
        <f t="shared" si="783"/>
        <v>1.7566459772807436E-3</v>
      </c>
      <c r="N1972" s="1">
        <v>5269</v>
      </c>
      <c r="O1972" s="1">
        <v>2334</v>
      </c>
      <c r="P1972" s="1">
        <v>921</v>
      </c>
      <c r="Q1972" s="1">
        <v>15</v>
      </c>
      <c r="AN1972" s="7">
        <f>IF(Q1972&gt;0,RANK(Q1972,(N1972:P1972,Q1972:AL1972)),0)</f>
        <v>4</v>
      </c>
      <c r="AO1972" s="7">
        <f>IF(R1972&gt;0,RANK(R1972,(N1972:P1972,Q1972:AL1972)),0)</f>
        <v>0</v>
      </c>
      <c r="AP1972" s="7">
        <f>IF(S1972&gt;0,RANK(S1972,(N1972:P1972,Q1972:AL1972)),0)</f>
        <v>0</v>
      </c>
      <c r="AQ1972" s="7">
        <f>IF(T1972&gt;0,RANK(T1972,(N1972:P1972,Q1972:AL1972)),0)</f>
        <v>0</v>
      </c>
      <c r="AR1972" s="2">
        <f t="shared" si="784"/>
        <v>1.7566459772807121E-3</v>
      </c>
      <c r="AS1972" s="2">
        <f t="shared" si="785"/>
        <v>0</v>
      </c>
      <c r="AT1972" s="2">
        <f t="shared" si="786"/>
        <v>0</v>
      </c>
      <c r="AU1972" s="2">
        <f t="shared" si="787"/>
        <v>0</v>
      </c>
      <c r="AW1972" t="s">
        <v>1187</v>
      </c>
      <c r="AX1972" t="s">
        <v>1431</v>
      </c>
      <c r="AY1972">
        <v>8</v>
      </c>
      <c r="BA1972" s="127">
        <v>37</v>
      </c>
      <c r="BB1972" s="130">
        <v>9</v>
      </c>
      <c r="BC1972" s="131">
        <f t="shared" si="777"/>
        <v>37009</v>
      </c>
      <c r="BE1972" s="7" t="s">
        <v>3271</v>
      </c>
    </row>
    <row r="1973" spans="1:57" ht="13" hidden="1" customHeight="1" outlineLevel="1" x14ac:dyDescent="0.2">
      <c r="A1973" t="s">
        <v>910</v>
      </c>
      <c r="B1973" t="s">
        <v>1431</v>
      </c>
      <c r="C1973" s="1">
        <f t="shared" si="778"/>
        <v>11070</v>
      </c>
      <c r="D1973" s="7">
        <f>RANK(N1973,(N1973:P1973,Q1973:AL1973))</f>
        <v>2</v>
      </c>
      <c r="E1973" s="7">
        <f>RANK(O1973,(N1973:P1973,Q1973:AL1973))</f>
        <v>1</v>
      </c>
      <c r="F1973" s="7">
        <f>IF(P1973&gt;0,RANK(P1973,(N1973:P1973,Q1973:AL1973)),0)</f>
        <v>3</v>
      </c>
      <c r="G1973" s="1">
        <f t="shared" si="779"/>
        <v>576</v>
      </c>
      <c r="H1973" s="2">
        <f t="shared" si="765"/>
        <v>5.2032520325203252E-2</v>
      </c>
      <c r="I1973" s="2"/>
      <c r="J1973" s="2">
        <f t="shared" si="780"/>
        <v>0.41770551038843723</v>
      </c>
      <c r="K1973" s="2">
        <f t="shared" si="781"/>
        <v>0.46973803071364045</v>
      </c>
      <c r="L1973" s="2">
        <f t="shared" si="782"/>
        <v>0.1102077687443541</v>
      </c>
      <c r="M1973" s="2">
        <f t="shared" si="783"/>
        <v>2.3486901535681587E-3</v>
      </c>
      <c r="N1973" s="1">
        <v>4624</v>
      </c>
      <c r="O1973" s="1">
        <v>5200</v>
      </c>
      <c r="P1973" s="1">
        <v>1220</v>
      </c>
      <c r="Q1973" s="1">
        <v>26</v>
      </c>
      <c r="AN1973" s="7">
        <f>IF(Q1973&gt;0,RANK(Q1973,(N1973:P1973,Q1973:AL1973)),0)</f>
        <v>4</v>
      </c>
      <c r="AO1973" s="7">
        <f>IF(R1973&gt;0,RANK(R1973,(N1973:P1973,Q1973:AL1973)),0)</f>
        <v>0</v>
      </c>
      <c r="AP1973" s="7">
        <f>IF(S1973&gt;0,RANK(S1973,(N1973:P1973,Q1973:AL1973)),0)</f>
        <v>0</v>
      </c>
      <c r="AQ1973" s="7">
        <f>IF(T1973&gt;0,RANK(T1973,(N1973:P1973,Q1973:AL1973)),0)</f>
        <v>0</v>
      </c>
      <c r="AR1973" s="2">
        <f t="shared" si="784"/>
        <v>2.3486901535682025E-3</v>
      </c>
      <c r="AS1973" s="2">
        <f t="shared" si="785"/>
        <v>0</v>
      </c>
      <c r="AT1973" s="2">
        <f t="shared" si="786"/>
        <v>0</v>
      </c>
      <c r="AU1973" s="2">
        <f t="shared" si="787"/>
        <v>0</v>
      </c>
      <c r="AW1973" t="s">
        <v>910</v>
      </c>
      <c r="AX1973" t="s">
        <v>1431</v>
      </c>
      <c r="AY1973">
        <v>5</v>
      </c>
      <c r="BA1973" s="127">
        <v>37</v>
      </c>
      <c r="BB1973" s="130">
        <v>11</v>
      </c>
      <c r="BC1973" s="131">
        <f t="shared" si="777"/>
        <v>37011</v>
      </c>
      <c r="BE1973" s="7" t="s">
        <v>3271</v>
      </c>
    </row>
    <row r="1974" spans="1:57" ht="13" hidden="1" customHeight="1" outlineLevel="1" x14ac:dyDescent="0.2">
      <c r="A1974" t="s">
        <v>911</v>
      </c>
      <c r="B1974" t="s">
        <v>1431</v>
      </c>
      <c r="C1974" s="1">
        <f t="shared" si="778"/>
        <v>6787</v>
      </c>
      <c r="D1974" s="7">
        <f>RANK(N1974,(N1974:P1974,Q1974:AL1974))</f>
        <v>2</v>
      </c>
      <c r="E1974" s="7">
        <f>RANK(O1974,(N1974:P1974,Q1974:AL1974))</f>
        <v>1</v>
      </c>
      <c r="F1974" s="7">
        <f>IF(P1974&gt;0,RANK(P1974,(N1974:P1974,Q1974:AL1974)),0)</f>
        <v>3</v>
      </c>
      <c r="G1974" s="1">
        <f t="shared" si="779"/>
        <v>2140</v>
      </c>
      <c r="H1974" s="2">
        <f t="shared" si="765"/>
        <v>0.31530867835567999</v>
      </c>
      <c r="I1974" s="2"/>
      <c r="J1974" s="2">
        <f t="shared" si="780"/>
        <v>0.25858258435243847</v>
      </c>
      <c r="K1974" s="2">
        <f t="shared" si="781"/>
        <v>0.57389126270811841</v>
      </c>
      <c r="L1974" s="2">
        <f t="shared" si="782"/>
        <v>0.16546338588477971</v>
      </c>
      <c r="M1974" s="2">
        <f t="shared" si="783"/>
        <v>2.0627670546633503E-3</v>
      </c>
      <c r="N1974" s="1">
        <v>1755</v>
      </c>
      <c r="O1974" s="1">
        <v>3895</v>
      </c>
      <c r="P1974" s="1">
        <v>1123</v>
      </c>
      <c r="Q1974" s="1">
        <v>14</v>
      </c>
      <c r="AN1974" s="7">
        <f>IF(Q1974&gt;0,RANK(Q1974,(N1974:P1974,Q1974:AL1974)),0)</f>
        <v>4</v>
      </c>
      <c r="AO1974" s="7">
        <f>IF(R1974&gt;0,RANK(R1974,(N1974:P1974,Q1974:AL1974)),0)</f>
        <v>0</v>
      </c>
      <c r="AP1974" s="7">
        <f>IF(S1974&gt;0,RANK(S1974,(N1974:P1974,Q1974:AL1974)),0)</f>
        <v>0</v>
      </c>
      <c r="AQ1974" s="7">
        <f>IF(T1974&gt;0,RANK(T1974,(N1974:P1974,Q1974:AL1974)),0)</f>
        <v>0</v>
      </c>
      <c r="AR1974" s="2">
        <f t="shared" si="784"/>
        <v>2.0627670546633269E-3</v>
      </c>
      <c r="AS1974" s="2">
        <f t="shared" si="785"/>
        <v>0</v>
      </c>
      <c r="AT1974" s="2">
        <f t="shared" si="786"/>
        <v>0</v>
      </c>
      <c r="AU1974" s="2">
        <f t="shared" si="787"/>
        <v>0</v>
      </c>
      <c r="AW1974" t="s">
        <v>911</v>
      </c>
      <c r="AX1974" t="s">
        <v>1431</v>
      </c>
      <c r="AY1974">
        <v>10</v>
      </c>
      <c r="BA1974" s="127">
        <v>37</v>
      </c>
      <c r="BB1974" s="130">
        <v>13</v>
      </c>
      <c r="BC1974" s="131">
        <f t="shared" si="777"/>
        <v>37013</v>
      </c>
      <c r="BE1974" s="7" t="s">
        <v>3271</v>
      </c>
    </row>
    <row r="1975" spans="1:57" ht="13" hidden="1" customHeight="1" outlineLevel="1" x14ac:dyDescent="0.2">
      <c r="A1975" t="s">
        <v>237</v>
      </c>
      <c r="B1975" t="s">
        <v>1431</v>
      </c>
      <c r="C1975" s="1">
        <f t="shared" si="778"/>
        <v>15980</v>
      </c>
      <c r="D1975" s="7">
        <f>RANK(N1975,(N1975:P1975,Q1975:AL1975))</f>
        <v>2</v>
      </c>
      <c r="E1975" s="7">
        <f>RANK(O1975,(N1975:P1975,Q1975:AL1975))</f>
        <v>1</v>
      </c>
      <c r="F1975" s="7">
        <f>IF(P1975&gt;0,RANK(P1975,(N1975:P1975,Q1975:AL1975)),0)</f>
        <v>3</v>
      </c>
      <c r="G1975" s="1">
        <f t="shared" si="779"/>
        <v>892</v>
      </c>
      <c r="H1975" s="2">
        <f t="shared" si="765"/>
        <v>5.5819774718397996E-2</v>
      </c>
      <c r="I1975" s="2"/>
      <c r="J1975" s="2">
        <f t="shared" si="780"/>
        <v>0.40331664580725907</v>
      </c>
      <c r="K1975" s="2">
        <f t="shared" si="781"/>
        <v>0.45913642052565706</v>
      </c>
      <c r="L1975" s="2">
        <f t="shared" si="782"/>
        <v>0.13604505632040051</v>
      </c>
      <c r="M1975" s="2">
        <f t="shared" si="783"/>
        <v>1.5018773466834168E-3</v>
      </c>
      <c r="N1975" s="1">
        <v>6445</v>
      </c>
      <c r="O1975" s="1">
        <v>7337</v>
      </c>
      <c r="P1975" s="1">
        <v>2174</v>
      </c>
      <c r="Q1975" s="1">
        <v>24</v>
      </c>
      <c r="AN1975" s="7">
        <f>IF(Q1975&gt;0,RANK(Q1975,(N1975:P1975,Q1975:AL1975)),0)</f>
        <v>4</v>
      </c>
      <c r="AO1975" s="7">
        <f>IF(R1975&gt;0,RANK(R1975,(N1975:P1975,Q1975:AL1975)),0)</f>
        <v>0</v>
      </c>
      <c r="AP1975" s="7">
        <f>IF(S1975&gt;0,RANK(S1975,(N1975:P1975,Q1975:AL1975)),0)</f>
        <v>0</v>
      </c>
      <c r="AQ1975" s="7">
        <f>IF(T1975&gt;0,RANK(T1975,(N1975:P1975,Q1975:AL1975)),0)</f>
        <v>0</v>
      </c>
      <c r="AR1975" s="2">
        <f t="shared" si="784"/>
        <v>1.5018773466833541E-3</v>
      </c>
      <c r="AS1975" s="2">
        <f t="shared" si="785"/>
        <v>0</v>
      </c>
      <c r="AT1975" s="2">
        <f t="shared" si="786"/>
        <v>0</v>
      </c>
      <c r="AU1975" s="2">
        <f t="shared" si="787"/>
        <v>0</v>
      </c>
      <c r="AW1975" t="s">
        <v>237</v>
      </c>
      <c r="AX1975" t="s">
        <v>1431</v>
      </c>
      <c r="BA1975" s="127">
        <v>37</v>
      </c>
      <c r="BB1975" s="130">
        <v>15</v>
      </c>
      <c r="BC1975" s="131">
        <f t="shared" si="777"/>
        <v>37015</v>
      </c>
      <c r="BE1975" s="7" t="s">
        <v>3271</v>
      </c>
    </row>
    <row r="1976" spans="1:57" ht="13" hidden="1" customHeight="1" outlineLevel="1" x14ac:dyDescent="0.2">
      <c r="A1976" t="s">
        <v>2722</v>
      </c>
      <c r="B1976" t="s">
        <v>1431</v>
      </c>
      <c r="C1976" s="1">
        <f t="shared" si="778"/>
        <v>6743</v>
      </c>
      <c r="D1976" s="7">
        <f>RANK(N1976,(N1976:P1976,Q1976:AL1976))</f>
        <v>1</v>
      </c>
      <c r="E1976" s="7">
        <f>RANK(O1976,(N1976:P1976,Q1976:AL1976))</f>
        <v>2</v>
      </c>
      <c r="F1976" s="7">
        <f>IF(P1976&gt;0,RANK(P1976,(N1976:P1976,Q1976:AL1976)),0)</f>
        <v>3</v>
      </c>
      <c r="G1976" s="1">
        <f t="shared" si="779"/>
        <v>2626</v>
      </c>
      <c r="H1976" s="2">
        <f t="shared" si="765"/>
        <v>0.38944090167581197</v>
      </c>
      <c r="I1976" s="2"/>
      <c r="J1976" s="2">
        <f t="shared" si="780"/>
        <v>0.64985911315438227</v>
      </c>
      <c r="K1976" s="2">
        <f t="shared" si="781"/>
        <v>0.26041821147857036</v>
      </c>
      <c r="L1976" s="2">
        <f t="shared" si="782"/>
        <v>8.8981165653270064E-2</v>
      </c>
      <c r="M1976" s="2">
        <f t="shared" si="783"/>
        <v>7.4150971377730246E-4</v>
      </c>
      <c r="N1976" s="1">
        <v>4382</v>
      </c>
      <c r="O1976" s="1">
        <v>1756</v>
      </c>
      <c r="P1976" s="1">
        <v>600</v>
      </c>
      <c r="Q1976" s="1">
        <v>5</v>
      </c>
      <c r="AN1976" s="7">
        <f>IF(Q1976&gt;0,RANK(Q1976,(N1976:P1976,Q1976:AL1976)),0)</f>
        <v>4</v>
      </c>
      <c r="AO1976" s="7">
        <f>IF(R1976&gt;0,RANK(R1976,(N1976:P1976,Q1976:AL1976)),0)</f>
        <v>0</v>
      </c>
      <c r="AP1976" s="7">
        <f>IF(S1976&gt;0,RANK(S1976,(N1976:P1976,Q1976:AL1976)),0)</f>
        <v>0</v>
      </c>
      <c r="AQ1976" s="7">
        <f>IF(T1976&gt;0,RANK(T1976,(N1976:P1976,Q1976:AL1976)),0)</f>
        <v>0</v>
      </c>
      <c r="AR1976" s="2">
        <f t="shared" si="784"/>
        <v>7.4150971377725053E-4</v>
      </c>
      <c r="AS1976" s="2">
        <f t="shared" si="785"/>
        <v>0</v>
      </c>
      <c r="AT1976" s="2">
        <f t="shared" si="786"/>
        <v>0</v>
      </c>
      <c r="AU1976" s="2">
        <f t="shared" si="787"/>
        <v>0</v>
      </c>
      <c r="AW1976" t="s">
        <v>2722</v>
      </c>
      <c r="AX1976" t="s">
        <v>1431</v>
      </c>
      <c r="AY1976">
        <v>1</v>
      </c>
      <c r="BA1976" s="127">
        <v>37</v>
      </c>
      <c r="BB1976" s="130">
        <v>17</v>
      </c>
      <c r="BC1976" s="131">
        <f t="shared" si="777"/>
        <v>37017</v>
      </c>
      <c r="BE1976" s="7" t="s">
        <v>3271</v>
      </c>
    </row>
    <row r="1977" spans="1:57" ht="13" hidden="1" customHeight="1" outlineLevel="1" x14ac:dyDescent="0.2">
      <c r="A1977" t="s">
        <v>2723</v>
      </c>
      <c r="B1977" t="s">
        <v>1431</v>
      </c>
      <c r="C1977" s="1">
        <f t="shared" si="778"/>
        <v>10177</v>
      </c>
      <c r="D1977" s="7">
        <f>RANK(N1977,(N1977:P1977,Q1977:AL1977))</f>
        <v>1</v>
      </c>
      <c r="E1977" s="7">
        <f>RANK(O1977,(N1977:P1977,Q1977:AL1977))</f>
        <v>2</v>
      </c>
      <c r="F1977" s="7">
        <f>IF(P1977&gt;0,RANK(P1977,(N1977:P1977,Q1977:AL1977)),0)</f>
        <v>3</v>
      </c>
      <c r="G1977" s="1">
        <f t="shared" si="779"/>
        <v>2486</v>
      </c>
      <c r="H1977" s="2">
        <f t="shared" ref="H1977:H2040" si="788">G1977/C1977</f>
        <v>0.24427630932494843</v>
      </c>
      <c r="I1977" s="2"/>
      <c r="J1977" s="2">
        <f t="shared" si="780"/>
        <v>0.5600864694900265</v>
      </c>
      <c r="K1977" s="2">
        <f t="shared" si="781"/>
        <v>0.31581016016507812</v>
      </c>
      <c r="L1977" s="2">
        <f t="shared" si="782"/>
        <v>0.1226294585830795</v>
      </c>
      <c r="M1977" s="2">
        <f t="shared" si="783"/>
        <v>1.4739117618158826E-3</v>
      </c>
      <c r="N1977" s="1">
        <v>5700</v>
      </c>
      <c r="O1977" s="1">
        <v>3214</v>
      </c>
      <c r="P1977" s="1">
        <v>1248</v>
      </c>
      <c r="Q1977" s="1">
        <v>15</v>
      </c>
      <c r="AN1977" s="7">
        <f>IF(Q1977&gt;0,RANK(Q1977,(N1977:P1977,Q1977:AL1977)),0)</f>
        <v>4</v>
      </c>
      <c r="AO1977" s="7">
        <f>IF(R1977&gt;0,RANK(R1977,(N1977:P1977,Q1977:AL1977)),0)</f>
        <v>0</v>
      </c>
      <c r="AP1977" s="7">
        <f>IF(S1977&gt;0,RANK(S1977,(N1977:P1977,Q1977:AL1977)),0)</f>
        <v>0</v>
      </c>
      <c r="AQ1977" s="7">
        <f>IF(T1977&gt;0,RANK(T1977,(N1977:P1977,Q1977:AL1977)),0)</f>
        <v>0</v>
      </c>
      <c r="AR1977" s="2">
        <f t="shared" si="784"/>
        <v>1.4739117618158594E-3</v>
      </c>
      <c r="AS1977" s="2">
        <f t="shared" si="785"/>
        <v>0</v>
      </c>
      <c r="AT1977" s="2">
        <f t="shared" si="786"/>
        <v>0</v>
      </c>
      <c r="AU1977" s="2">
        <f t="shared" si="787"/>
        <v>0</v>
      </c>
      <c r="AW1977" t="s">
        <v>2723</v>
      </c>
      <c r="AX1977" t="s">
        <v>1431</v>
      </c>
      <c r="AY1977">
        <v>7</v>
      </c>
      <c r="BA1977" s="127">
        <v>37</v>
      </c>
      <c r="BB1977" s="130">
        <v>19</v>
      </c>
      <c r="BC1977" s="131">
        <f t="shared" si="777"/>
        <v>37019</v>
      </c>
      <c r="BE1977" s="7" t="s">
        <v>3271</v>
      </c>
    </row>
    <row r="1978" spans="1:57" ht="13" hidden="1" customHeight="1" outlineLevel="1" x14ac:dyDescent="0.2">
      <c r="A1978" t="s">
        <v>1907</v>
      </c>
      <c r="B1978" t="s">
        <v>1431</v>
      </c>
      <c r="C1978" s="1">
        <f t="shared" si="778"/>
        <v>22400</v>
      </c>
      <c r="D1978" s="7">
        <f>RANK(N1978,(N1978:P1978,Q1978:AL1978))</f>
        <v>1</v>
      </c>
      <c r="E1978" s="7">
        <f>RANK(O1978,(N1978:P1978,Q1978:AL1978))</f>
        <v>2</v>
      </c>
      <c r="F1978" s="7">
        <f>IF(P1978&gt;0,RANK(P1978,(N1978:P1978,Q1978:AL1978)),0)</f>
        <v>3</v>
      </c>
      <c r="G1978" s="1">
        <f t="shared" si="779"/>
        <v>1344</v>
      </c>
      <c r="H1978" s="2">
        <f t="shared" si="788"/>
        <v>0.06</v>
      </c>
      <c r="I1978" s="2"/>
      <c r="J1978" s="2">
        <f t="shared" si="780"/>
        <v>0.45433035714285713</v>
      </c>
      <c r="K1978" s="2">
        <f t="shared" si="781"/>
        <v>0.39433035714285714</v>
      </c>
      <c r="L1978" s="2">
        <f t="shared" si="782"/>
        <v>0.14950892857142858</v>
      </c>
      <c r="M1978" s="2">
        <f t="shared" si="783"/>
        <v>1.8303571428570919E-3</v>
      </c>
      <c r="N1978" s="1">
        <v>10177</v>
      </c>
      <c r="O1978" s="1">
        <v>8833</v>
      </c>
      <c r="P1978" s="1">
        <v>3349</v>
      </c>
      <c r="Q1978" s="1">
        <v>39</v>
      </c>
      <c r="S1978" s="1">
        <v>2</v>
      </c>
      <c r="AN1978" s="7">
        <f>IF(Q1978&gt;0,RANK(Q1978,(N1978:P1978,Q1978:AL1978)),0)</f>
        <v>4</v>
      </c>
      <c r="AO1978" s="7">
        <f>IF(R1978&gt;0,RANK(R1978,(N1978:P1978,Q1978:AL1978)),0)</f>
        <v>0</v>
      </c>
      <c r="AP1978" s="7">
        <f>IF(S1978&gt;0,RANK(S1978,(N1978:P1978,Q1978:AL1978)),0)</f>
        <v>5</v>
      </c>
      <c r="AQ1978" s="7">
        <f>IF(T1978&gt;0,RANK(T1978,(N1978:P1978,Q1978:AL1978)),0)</f>
        <v>0</v>
      </c>
      <c r="AR1978" s="2">
        <f t="shared" si="784"/>
        <v>1.7410714285714286E-3</v>
      </c>
      <c r="AS1978" s="2">
        <f t="shared" si="785"/>
        <v>0</v>
      </c>
      <c r="AT1978" s="2">
        <f t="shared" si="786"/>
        <v>8.9285714285714286E-5</v>
      </c>
      <c r="AU1978" s="2">
        <f t="shared" si="787"/>
        <v>0</v>
      </c>
      <c r="AW1978" t="s">
        <v>1907</v>
      </c>
      <c r="AX1978" t="s">
        <v>1431</v>
      </c>
      <c r="AY1978">
        <v>7</v>
      </c>
      <c r="BA1978" s="127">
        <v>37</v>
      </c>
      <c r="BB1978" s="130">
        <v>21</v>
      </c>
      <c r="BC1978" s="131">
        <f t="shared" si="777"/>
        <v>37021</v>
      </c>
      <c r="BE1978" s="7" t="s">
        <v>3271</v>
      </c>
    </row>
    <row r="1979" spans="1:57" ht="13" hidden="1" customHeight="1" outlineLevel="1" x14ac:dyDescent="0.2">
      <c r="A1979" t="s">
        <v>2595</v>
      </c>
      <c r="B1979" t="s">
        <v>1431</v>
      </c>
      <c r="C1979" s="1">
        <f t="shared" si="778"/>
        <v>75492</v>
      </c>
      <c r="D1979" s="7">
        <f>RANK(N1979,(N1979:P1979,Q1979:AL1979))</f>
        <v>1</v>
      </c>
      <c r="E1979" s="7">
        <f>RANK(O1979,(N1979:P1979,Q1979:AL1979))</f>
        <v>2</v>
      </c>
      <c r="F1979" s="7">
        <f>IF(P1979&gt;0,RANK(P1979,(N1979:P1979,Q1979:AL1979)),0)</f>
        <v>3</v>
      </c>
      <c r="G1979" s="1">
        <f t="shared" si="779"/>
        <v>2063</v>
      </c>
      <c r="H1979" s="2">
        <f t="shared" si="788"/>
        <v>2.7327398929687913E-2</v>
      </c>
      <c r="I1979" s="2"/>
      <c r="J1979" s="2">
        <f t="shared" si="780"/>
        <v>0.43653632172945478</v>
      </c>
      <c r="K1979" s="2">
        <f t="shared" si="781"/>
        <v>0.40920892279976684</v>
      </c>
      <c r="L1979" s="2">
        <f t="shared" si="782"/>
        <v>0.1520823398505802</v>
      </c>
      <c r="M1979" s="2">
        <f t="shared" si="783"/>
        <v>2.1724156201981815E-3</v>
      </c>
      <c r="N1979" s="1">
        <v>32955</v>
      </c>
      <c r="O1979" s="1">
        <v>30892</v>
      </c>
      <c r="P1979" s="1">
        <v>11481</v>
      </c>
      <c r="Q1979" s="1">
        <v>163</v>
      </c>
      <c r="U1979" s="1">
        <v>1</v>
      </c>
      <c r="AN1979" s="7">
        <f>IF(Q1979&gt;0,RANK(Q1979,(N1979:P1979,Q1979:AL1979)),0)</f>
        <v>4</v>
      </c>
      <c r="AO1979" s="7">
        <f>IF(R1979&gt;0,RANK(R1979,(N1979:P1979,Q1979:AL1979)),0)</f>
        <v>0</v>
      </c>
      <c r="AP1979" s="7">
        <f>IF(S1979&gt;0,RANK(S1979,(N1979:P1979,Q1979:AL1979)),0)</f>
        <v>0</v>
      </c>
      <c r="AQ1979" s="7">
        <f>IF(T1979&gt;0,RANK(T1979,(N1979:P1979,Q1979:AL1979)),0)</f>
        <v>0</v>
      </c>
      <c r="AR1979" s="2">
        <f t="shared" si="784"/>
        <v>2.1591691834896413E-3</v>
      </c>
      <c r="AS1979" s="2">
        <f t="shared" si="785"/>
        <v>0</v>
      </c>
      <c r="AT1979" s="2">
        <f t="shared" si="786"/>
        <v>0</v>
      </c>
      <c r="AU1979" s="2">
        <f t="shared" si="787"/>
        <v>0</v>
      </c>
      <c r="AW1979" t="s">
        <v>2595</v>
      </c>
      <c r="AX1979" t="s">
        <v>1431</v>
      </c>
      <c r="AY1979">
        <v>11</v>
      </c>
      <c r="BA1979" s="127">
        <v>37</v>
      </c>
      <c r="BB1979" s="130">
        <v>23</v>
      </c>
      <c r="BC1979" s="131">
        <f t="shared" si="777"/>
        <v>37023</v>
      </c>
      <c r="BE1979" s="7" t="s">
        <v>3271</v>
      </c>
    </row>
    <row r="1980" spans="1:57" ht="13" hidden="1" customHeight="1" outlineLevel="1" x14ac:dyDescent="0.2">
      <c r="A1980" t="s">
        <v>2010</v>
      </c>
      <c r="B1980" t="s">
        <v>1431</v>
      </c>
      <c r="C1980" s="1">
        <f t="shared" si="778"/>
        <v>30122</v>
      </c>
      <c r="D1980" s="7">
        <f>RANK(N1980,(N1980:P1980,Q1980:AL1980))</f>
        <v>2</v>
      </c>
      <c r="E1980" s="7">
        <f>RANK(O1980,(N1980:P1980,Q1980:AL1980))</f>
        <v>1</v>
      </c>
      <c r="F1980" s="7">
        <f>IF(P1980&gt;0,RANK(P1980,(N1980:P1980,Q1980:AL1980)),0)</f>
        <v>3</v>
      </c>
      <c r="G1980" s="1">
        <f t="shared" si="779"/>
        <v>832</v>
      </c>
      <c r="H1980" s="2">
        <f t="shared" si="788"/>
        <v>2.7621007901201779E-2</v>
      </c>
      <c r="I1980" s="2"/>
      <c r="J1980" s="2">
        <f t="shared" si="780"/>
        <v>0.41713697629639468</v>
      </c>
      <c r="K1980" s="2">
        <f t="shared" si="781"/>
        <v>0.44475798419759643</v>
      </c>
      <c r="L1980" s="2">
        <f t="shared" si="782"/>
        <v>0.13690989974105305</v>
      </c>
      <c r="M1980" s="2">
        <f t="shared" si="783"/>
        <v>1.1951397649558326E-3</v>
      </c>
      <c r="N1980" s="1">
        <v>12565</v>
      </c>
      <c r="O1980" s="1">
        <v>13397</v>
      </c>
      <c r="P1980" s="1">
        <v>4124</v>
      </c>
      <c r="Q1980" s="1">
        <v>36</v>
      </c>
      <c r="AN1980" s="7">
        <f>IF(Q1980&gt;0,RANK(Q1980,(N1980:P1980,Q1980:AL1980)),0)</f>
        <v>4</v>
      </c>
      <c r="AO1980" s="7">
        <f>IF(R1980&gt;0,RANK(R1980,(N1980:P1980,Q1980:AL1980)),0)</f>
        <v>0</v>
      </c>
      <c r="AP1980" s="7">
        <f>IF(S1980&gt;0,RANK(S1980,(N1980:P1980,Q1980:AL1980)),0)</f>
        <v>0</v>
      </c>
      <c r="AQ1980" s="7">
        <f>IF(T1980&gt;0,RANK(T1980,(N1980:P1980,Q1980:AL1980)),0)</f>
        <v>0</v>
      </c>
      <c r="AR1980" s="2">
        <f t="shared" si="784"/>
        <v>1.1951397649558463E-3</v>
      </c>
      <c r="AS1980" s="2">
        <f t="shared" si="785"/>
        <v>0</v>
      </c>
      <c r="AT1980" s="2">
        <f t="shared" si="786"/>
        <v>0</v>
      </c>
      <c r="AU1980" s="2">
        <f t="shared" si="787"/>
        <v>0</v>
      </c>
      <c r="AW1980" t="s">
        <v>2010</v>
      </c>
      <c r="AX1980" t="s">
        <v>1431</v>
      </c>
      <c r="AY1980">
        <v>10</v>
      </c>
      <c r="BA1980" s="127">
        <v>37</v>
      </c>
      <c r="BB1980" s="130">
        <v>25</v>
      </c>
      <c r="BC1980" s="131">
        <f t="shared" si="777"/>
        <v>37025</v>
      </c>
      <c r="BE1980" s="7" t="s">
        <v>3271</v>
      </c>
    </row>
    <row r="1981" spans="1:57" ht="13" hidden="1" customHeight="1" outlineLevel="1" x14ac:dyDescent="0.2">
      <c r="A1981" t="s">
        <v>2590</v>
      </c>
      <c r="B1981" t="s">
        <v>1431</v>
      </c>
      <c r="C1981" s="1">
        <f t="shared" si="778"/>
        <v>41123</v>
      </c>
      <c r="D1981" s="7">
        <f>RANK(N1981,(N1981:P1981,Q1981:AL1981))</f>
        <v>2</v>
      </c>
      <c r="E1981" s="7">
        <f>RANK(O1981,(N1981:P1981,Q1981:AL1981))</f>
        <v>1</v>
      </c>
      <c r="F1981" s="7">
        <f>IF(P1981&gt;0,RANK(P1981,(N1981:P1981,Q1981:AL1981)),0)</f>
        <v>3</v>
      </c>
      <c r="G1981" s="1">
        <f t="shared" si="779"/>
        <v>7768</v>
      </c>
      <c r="H1981" s="2">
        <f t="shared" si="788"/>
        <v>0.18889672446076405</v>
      </c>
      <c r="I1981" s="2"/>
      <c r="J1981" s="2">
        <f t="shared" si="780"/>
        <v>0.32859956715220195</v>
      </c>
      <c r="K1981" s="2">
        <f t="shared" si="781"/>
        <v>0.51749629161296595</v>
      </c>
      <c r="L1981" s="2">
        <f t="shared" si="782"/>
        <v>0.15200739245677602</v>
      </c>
      <c r="M1981" s="2">
        <f t="shared" si="783"/>
        <v>1.8967487780560677E-3</v>
      </c>
      <c r="N1981" s="1">
        <v>13513</v>
      </c>
      <c r="O1981" s="1">
        <v>21281</v>
      </c>
      <c r="P1981" s="1">
        <v>6251</v>
      </c>
      <c r="Q1981" s="1">
        <v>78</v>
      </c>
      <c r="V1981" s="68"/>
      <c r="AN1981" s="7">
        <f>IF(Q1981&gt;0,RANK(Q1981,(N1981:P1981,Q1981:AL1981)),0)</f>
        <v>4</v>
      </c>
      <c r="AO1981" s="7">
        <f>IF(R1981&gt;0,RANK(R1981,(N1981:P1981,Q1981:AL1981)),0)</f>
        <v>0</v>
      </c>
      <c r="AP1981" s="7">
        <f>IF(S1981&gt;0,RANK(S1981,(N1981:P1981,Q1981:AL1981)),0)</f>
        <v>0</v>
      </c>
      <c r="AQ1981" s="7">
        <f>IF(T1981&gt;0,RANK(T1981,(N1981:P1981,Q1981:AL1981)),0)</f>
        <v>0</v>
      </c>
      <c r="AR1981" s="2">
        <f t="shared" si="784"/>
        <v>1.8967487780560757E-3</v>
      </c>
      <c r="AS1981" s="2">
        <f t="shared" si="785"/>
        <v>0</v>
      </c>
      <c r="AT1981" s="2">
        <f t="shared" si="786"/>
        <v>0</v>
      </c>
      <c r="AU1981" s="2">
        <f t="shared" si="787"/>
        <v>0</v>
      </c>
      <c r="AW1981" t="s">
        <v>2590</v>
      </c>
      <c r="AX1981" t="s">
        <v>1431</v>
      </c>
      <c r="AY1981">
        <v>8</v>
      </c>
      <c r="BA1981" s="127">
        <v>37</v>
      </c>
      <c r="BB1981" s="130">
        <v>27</v>
      </c>
      <c r="BC1981" s="131">
        <f t="shared" si="777"/>
        <v>37027</v>
      </c>
      <c r="BE1981" s="7" t="s">
        <v>3271</v>
      </c>
    </row>
    <row r="1982" spans="1:57" ht="13" hidden="1" customHeight="1" outlineLevel="1" x14ac:dyDescent="0.2">
      <c r="A1982" t="s">
        <v>983</v>
      </c>
      <c r="B1982" t="s">
        <v>1431</v>
      </c>
      <c r="C1982" s="1">
        <f t="shared" si="778"/>
        <v>25576</v>
      </c>
      <c r="D1982" s="7">
        <f>RANK(N1982,(N1982:P1982,Q1982:AL1982))</f>
        <v>2</v>
      </c>
      <c r="E1982" s="7">
        <f>RANK(O1982,(N1982:P1982,Q1982:AL1982))</f>
        <v>1</v>
      </c>
      <c r="F1982" s="7">
        <f>IF(P1982&gt;0,RANK(P1982,(N1982:P1982,Q1982:AL1982)),0)</f>
        <v>3</v>
      </c>
      <c r="G1982" s="1">
        <f t="shared" si="779"/>
        <v>3510</v>
      </c>
      <c r="H1982" s="2">
        <f t="shared" si="788"/>
        <v>0.13723803565842979</v>
      </c>
      <c r="I1982" s="2"/>
      <c r="J1982" s="2">
        <f t="shared" si="780"/>
        <v>0.35318267125430092</v>
      </c>
      <c r="K1982" s="2">
        <f t="shared" si="781"/>
        <v>0.49042070691273071</v>
      </c>
      <c r="L1982" s="2">
        <f t="shared" si="782"/>
        <v>0.15502815139192994</v>
      </c>
      <c r="M1982" s="2">
        <f t="shared" si="783"/>
        <v>1.3684704410384385E-3</v>
      </c>
      <c r="N1982" s="1">
        <v>9033</v>
      </c>
      <c r="O1982" s="1">
        <v>12543</v>
      </c>
      <c r="P1982" s="1">
        <v>3965</v>
      </c>
      <c r="Q1982" s="1">
        <v>35</v>
      </c>
      <c r="AN1982" s="7">
        <f>IF(Q1982&gt;0,RANK(Q1982,(N1982:P1982,Q1982:AL1982)),0)</f>
        <v>4</v>
      </c>
      <c r="AO1982" s="7">
        <f>IF(R1982&gt;0,RANK(R1982,(N1982:P1982,Q1982:AL1982)),0)</f>
        <v>0</v>
      </c>
      <c r="AP1982" s="7">
        <f>IF(S1982&gt;0,RANK(S1982,(N1982:P1982,Q1982:AL1982)),0)</f>
        <v>0</v>
      </c>
      <c r="AQ1982" s="7">
        <f>IF(T1982&gt;0,RANK(T1982,(N1982:P1982,Q1982:AL1982)),0)</f>
        <v>0</v>
      </c>
      <c r="AR1982" s="2">
        <f t="shared" si="784"/>
        <v>1.3684704410384736E-3</v>
      </c>
      <c r="AS1982" s="2">
        <f t="shared" si="785"/>
        <v>0</v>
      </c>
      <c r="AT1982" s="2">
        <f t="shared" si="786"/>
        <v>0</v>
      </c>
      <c r="AU1982" s="2">
        <f t="shared" si="787"/>
        <v>0</v>
      </c>
      <c r="AW1982" t="s">
        <v>983</v>
      </c>
      <c r="AX1982" t="s">
        <v>1431</v>
      </c>
      <c r="AY1982">
        <v>10</v>
      </c>
      <c r="BA1982" s="127">
        <v>37</v>
      </c>
      <c r="BB1982" s="130">
        <v>29</v>
      </c>
      <c r="BC1982" s="131">
        <f t="shared" si="777"/>
        <v>37029</v>
      </c>
      <c r="BE1982" s="7" t="s">
        <v>3271</v>
      </c>
    </row>
    <row r="1983" spans="1:57" ht="13" hidden="1" customHeight="1" outlineLevel="1" x14ac:dyDescent="0.2">
      <c r="A1983" t="s">
        <v>970</v>
      </c>
      <c r="B1983" t="s">
        <v>1431</v>
      </c>
      <c r="C1983" s="1">
        <f t="shared" si="778"/>
        <v>2675</v>
      </c>
      <c r="D1983" s="7">
        <f>RANK(N1983,(N1983:P1983,Q1983:AL1983))</f>
        <v>1</v>
      </c>
      <c r="E1983" s="7">
        <f>RANK(O1983,(N1983:P1983,Q1983:AL1983))</f>
        <v>2</v>
      </c>
      <c r="F1983" s="7">
        <f>IF(P1983&gt;0,RANK(P1983,(N1983:P1983,Q1983:AL1983)),0)</f>
        <v>3</v>
      </c>
      <c r="G1983" s="1">
        <f t="shared" si="779"/>
        <v>114</v>
      </c>
      <c r="H1983" s="2">
        <f t="shared" si="788"/>
        <v>4.261682242990654E-2</v>
      </c>
      <c r="I1983" s="2"/>
      <c r="J1983" s="2">
        <f t="shared" si="780"/>
        <v>0.43102803738317758</v>
      </c>
      <c r="K1983" s="2">
        <f t="shared" si="781"/>
        <v>0.38841121495327102</v>
      </c>
      <c r="L1983" s="2">
        <f t="shared" si="782"/>
        <v>0.17906542056074767</v>
      </c>
      <c r="M1983" s="2">
        <f t="shared" si="783"/>
        <v>1.495327102803673E-3</v>
      </c>
      <c r="N1983" s="1">
        <v>1153</v>
      </c>
      <c r="O1983" s="1">
        <v>1039</v>
      </c>
      <c r="P1983" s="1">
        <v>479</v>
      </c>
      <c r="Q1983" s="1">
        <v>4</v>
      </c>
      <c r="AN1983" s="7">
        <f>IF(Q1983&gt;0,RANK(Q1983,(N1983:P1983,Q1983:AL1983)),0)</f>
        <v>4</v>
      </c>
      <c r="AO1983" s="7">
        <f>IF(R1983&gt;0,RANK(R1983,(N1983:P1983,Q1983:AL1983)),0)</f>
        <v>0</v>
      </c>
      <c r="AP1983" s="7">
        <f>IF(S1983&gt;0,RANK(S1983,(N1983:P1983,Q1983:AL1983)),0)</f>
        <v>0</v>
      </c>
      <c r="AQ1983" s="7">
        <f>IF(T1983&gt;0,RANK(T1983,(N1983:P1983,Q1983:AL1983)),0)</f>
        <v>0</v>
      </c>
      <c r="AR1983" s="2">
        <f t="shared" si="784"/>
        <v>1.4953271028037382E-3</v>
      </c>
      <c r="AS1983" s="2">
        <f t="shared" si="785"/>
        <v>0</v>
      </c>
      <c r="AT1983" s="2">
        <f t="shared" si="786"/>
        <v>0</v>
      </c>
      <c r="AU1983" s="2">
        <f t="shared" si="787"/>
        <v>0</v>
      </c>
      <c r="AW1983" t="s">
        <v>970</v>
      </c>
      <c r="AX1983" t="s">
        <v>1431</v>
      </c>
      <c r="AY1983">
        <v>3</v>
      </c>
      <c r="BA1983" s="127">
        <v>37</v>
      </c>
      <c r="BB1983" s="130">
        <v>31</v>
      </c>
      <c r="BC1983" s="131">
        <f t="shared" si="777"/>
        <v>37031</v>
      </c>
      <c r="BE1983" s="7" t="s">
        <v>3271</v>
      </c>
    </row>
    <row r="1984" spans="1:57" ht="13" hidden="1" customHeight="1" outlineLevel="1" x14ac:dyDescent="0.2">
      <c r="A1984" t="s">
        <v>505</v>
      </c>
      <c r="B1984" t="s">
        <v>1431</v>
      </c>
      <c r="C1984" s="1">
        <f t="shared" si="778"/>
        <v>21819</v>
      </c>
      <c r="D1984" s="7">
        <f>RANK(N1984,(N1984:P1984,Q1984:AL1984))</f>
        <v>2</v>
      </c>
      <c r="E1984" s="7">
        <f>RANK(O1984,(N1984:P1984,Q1984:AL1984))</f>
        <v>1</v>
      </c>
      <c r="F1984" s="7">
        <f>IF(P1984&gt;0,RANK(P1984,(N1984:P1984,Q1984:AL1984)),0)</f>
        <v>3</v>
      </c>
      <c r="G1984" s="1">
        <f t="shared" si="779"/>
        <v>2306</v>
      </c>
      <c r="H1984" s="2">
        <f t="shared" si="788"/>
        <v>0.10568770337779</v>
      </c>
      <c r="I1984" s="2"/>
      <c r="J1984" s="2">
        <f t="shared" si="780"/>
        <v>0.36793620239241026</v>
      </c>
      <c r="K1984" s="2">
        <f t="shared" si="781"/>
        <v>0.4736239057702003</v>
      </c>
      <c r="L1984" s="2">
        <f t="shared" si="782"/>
        <v>0.15587332141711352</v>
      </c>
      <c r="M1984" s="2">
        <f t="shared" si="783"/>
        <v>2.5665704202759709E-3</v>
      </c>
      <c r="N1984" s="1">
        <v>8028</v>
      </c>
      <c r="O1984" s="1">
        <v>10334</v>
      </c>
      <c r="P1984" s="1">
        <v>3401</v>
      </c>
      <c r="Q1984" s="1">
        <v>56</v>
      </c>
      <c r="V1984" s="68"/>
      <c r="AN1984" s="7">
        <f>IF(Q1984&gt;0,RANK(Q1984,(N1984:P1984,Q1984:AL1984)),0)</f>
        <v>4</v>
      </c>
      <c r="AO1984" s="7">
        <f>IF(R1984&gt;0,RANK(R1984,(N1984:P1984,Q1984:AL1984)),0)</f>
        <v>0</v>
      </c>
      <c r="AP1984" s="7">
        <f>IF(S1984&gt;0,RANK(S1984,(N1984:P1984,Q1984:AL1984)),0)</f>
        <v>0</v>
      </c>
      <c r="AQ1984" s="7">
        <f>IF(T1984&gt;0,RANK(T1984,(N1984:P1984,Q1984:AL1984)),0)</f>
        <v>0</v>
      </c>
      <c r="AR1984" s="2">
        <f t="shared" si="784"/>
        <v>2.5665704202759063E-3</v>
      </c>
      <c r="AS1984" s="2">
        <f t="shared" si="785"/>
        <v>0</v>
      </c>
      <c r="AT1984" s="2">
        <f t="shared" si="786"/>
        <v>0</v>
      </c>
      <c r="AU1984" s="2">
        <f t="shared" si="787"/>
        <v>0</v>
      </c>
      <c r="AW1984" t="s">
        <v>505</v>
      </c>
      <c r="AX1984" t="s">
        <v>1431</v>
      </c>
      <c r="AY1984">
        <v>3</v>
      </c>
      <c r="BA1984" s="127">
        <v>37</v>
      </c>
      <c r="BB1984" s="130">
        <v>33</v>
      </c>
      <c r="BC1984" s="131">
        <f t="shared" si="777"/>
        <v>37033</v>
      </c>
      <c r="BE1984" s="7" t="s">
        <v>3271</v>
      </c>
    </row>
    <row r="1985" spans="1:57" ht="13" hidden="1" customHeight="1" outlineLevel="1" x14ac:dyDescent="0.2">
      <c r="A1985" t="s">
        <v>239</v>
      </c>
      <c r="B1985" t="s">
        <v>1431</v>
      </c>
      <c r="C1985" s="1">
        <f t="shared" si="778"/>
        <v>8363</v>
      </c>
      <c r="D1985" s="7">
        <f>RANK(N1985,(N1985:P1985,Q1985:AL1985))</f>
        <v>1</v>
      </c>
      <c r="E1985" s="7">
        <f>RANK(O1985,(N1985:P1985,Q1985:AL1985))</f>
        <v>2</v>
      </c>
      <c r="F1985" s="7">
        <f>IF(P1985&gt;0,RANK(P1985,(N1985:P1985,Q1985:AL1985)),0)</f>
        <v>3</v>
      </c>
      <c r="G1985" s="1">
        <f t="shared" si="779"/>
        <v>1932</v>
      </c>
      <c r="H1985" s="2">
        <f t="shared" si="788"/>
        <v>0.23101757742436924</v>
      </c>
      <c r="I1985" s="2"/>
      <c r="J1985" s="2">
        <f t="shared" si="780"/>
        <v>0.5649886404400335</v>
      </c>
      <c r="K1985" s="2">
        <f t="shared" si="781"/>
        <v>0.33397106301566426</v>
      </c>
      <c r="L1985" s="2">
        <f t="shared" si="782"/>
        <v>9.8887958866435491E-2</v>
      </c>
      <c r="M1985" s="2">
        <f t="shared" si="783"/>
        <v>2.152337677866753E-3</v>
      </c>
      <c r="N1985" s="1">
        <v>4725</v>
      </c>
      <c r="O1985" s="1">
        <v>2793</v>
      </c>
      <c r="P1985" s="1">
        <v>827</v>
      </c>
      <c r="Q1985" s="1">
        <v>18</v>
      </c>
      <c r="AN1985" s="7">
        <f>IF(Q1985&gt;0,RANK(Q1985,(N1985:P1985,Q1985:AL1985)),0)</f>
        <v>4</v>
      </c>
      <c r="AO1985" s="7">
        <f>IF(R1985&gt;0,RANK(R1985,(N1985:P1985,Q1985:AL1985)),0)</f>
        <v>0</v>
      </c>
      <c r="AP1985" s="7">
        <f>IF(S1985&gt;0,RANK(S1985,(N1985:P1985,Q1985:AL1985)),0)</f>
        <v>0</v>
      </c>
      <c r="AQ1985" s="7">
        <f>IF(T1985&gt;0,RANK(T1985,(N1985:P1985,Q1985:AL1985)),0)</f>
        <v>0</v>
      </c>
      <c r="AR1985" s="2">
        <f t="shared" si="784"/>
        <v>2.1523376778667942E-3</v>
      </c>
      <c r="AS1985" s="2">
        <f t="shared" si="785"/>
        <v>0</v>
      </c>
      <c r="AT1985" s="2">
        <f t="shared" si="786"/>
        <v>0</v>
      </c>
      <c r="AU1985" s="2">
        <f t="shared" si="787"/>
        <v>0</v>
      </c>
      <c r="AW1985" t="s">
        <v>239</v>
      </c>
      <c r="AX1985" t="s">
        <v>1431</v>
      </c>
      <c r="AY1985">
        <v>5</v>
      </c>
      <c r="BA1985" s="127">
        <v>37</v>
      </c>
      <c r="BB1985" s="130">
        <v>35</v>
      </c>
      <c r="BC1985" s="131">
        <f t="shared" si="777"/>
        <v>37035</v>
      </c>
      <c r="BE1985" s="7" t="s">
        <v>3271</v>
      </c>
    </row>
    <row r="1986" spans="1:57" ht="13" hidden="1" customHeight="1" outlineLevel="1" x14ac:dyDescent="0.2">
      <c r="A1986" t="s">
        <v>58</v>
      </c>
      <c r="B1986" t="s">
        <v>1431</v>
      </c>
      <c r="C1986" s="1">
        <f t="shared" si="778"/>
        <v>49409</v>
      </c>
      <c r="D1986" s="7">
        <f>RANK(N1986,(N1986:P1986,Q1986:AL1986))</f>
        <v>2</v>
      </c>
      <c r="E1986" s="7">
        <f>RANK(O1986,(N1986:P1986,Q1986:AL1986))</f>
        <v>1</v>
      </c>
      <c r="F1986" s="7">
        <f>IF(P1986&gt;0,RANK(P1986,(N1986:P1986,Q1986:AL1986)),0)</f>
        <v>3</v>
      </c>
      <c r="G1986" s="1">
        <f t="shared" si="779"/>
        <v>9132</v>
      </c>
      <c r="H1986" s="2">
        <f t="shared" si="788"/>
        <v>0.18482462709223016</v>
      </c>
      <c r="I1986" s="2"/>
      <c r="J1986" s="2">
        <f t="shared" si="780"/>
        <v>0.3305875447792912</v>
      </c>
      <c r="K1986" s="2">
        <f t="shared" si="781"/>
        <v>0.51541217187152133</v>
      </c>
      <c r="L1986" s="2">
        <f t="shared" si="782"/>
        <v>0.1522597097694752</v>
      </c>
      <c r="M1986" s="2">
        <f t="shared" si="783"/>
        <v>1.7405735797122734E-3</v>
      </c>
      <c r="N1986" s="1">
        <v>16334</v>
      </c>
      <c r="O1986" s="1">
        <v>25466</v>
      </c>
      <c r="P1986" s="1">
        <v>7523</v>
      </c>
      <c r="Q1986" s="1">
        <v>86</v>
      </c>
      <c r="AN1986" s="7">
        <f>IF(Q1986&gt;0,RANK(Q1986,(N1986:P1986,Q1986:AL1986)),0)</f>
        <v>4</v>
      </c>
      <c r="AO1986" s="7">
        <f>IF(R1986&gt;0,RANK(R1986,(N1986:P1986,Q1986:AL1986)),0)</f>
        <v>0</v>
      </c>
      <c r="AP1986" s="7">
        <f>IF(S1986&gt;0,RANK(S1986,(N1986:P1986,Q1986:AL1986)),0)</f>
        <v>0</v>
      </c>
      <c r="AQ1986" s="7">
        <f>IF(T1986&gt;0,RANK(T1986,(N1986:P1986,Q1986:AL1986)),0)</f>
        <v>0</v>
      </c>
      <c r="AR1986" s="2">
        <f t="shared" si="784"/>
        <v>1.7405735797121982E-3</v>
      </c>
      <c r="AS1986" s="2">
        <f t="shared" si="785"/>
        <v>0</v>
      </c>
      <c r="AT1986" s="2">
        <f t="shared" si="786"/>
        <v>0</v>
      </c>
      <c r="AU1986" s="2">
        <f t="shared" si="787"/>
        <v>0</v>
      </c>
      <c r="AW1986" t="s">
        <v>58</v>
      </c>
      <c r="AX1986" t="s">
        <v>1431</v>
      </c>
      <c r="AY1986">
        <v>10</v>
      </c>
      <c r="BA1986" s="127">
        <v>37</v>
      </c>
      <c r="BB1986" s="130">
        <v>37</v>
      </c>
      <c r="BC1986" s="131">
        <f t="shared" si="777"/>
        <v>37037</v>
      </c>
      <c r="BE1986" s="7" t="s">
        <v>3271</v>
      </c>
    </row>
    <row r="1987" spans="1:57" ht="13" hidden="1" customHeight="1" outlineLevel="1" x14ac:dyDescent="0.2">
      <c r="A1987" t="s">
        <v>445</v>
      </c>
      <c r="B1987" t="s">
        <v>1431</v>
      </c>
      <c r="C1987" s="1">
        <f t="shared" si="778"/>
        <v>18577</v>
      </c>
      <c r="D1987" s="7">
        <f>RANK(N1987,(N1987:P1987,Q1987:AL1987))</f>
        <v>1</v>
      </c>
      <c r="E1987" s="7">
        <f>RANK(O1987,(N1987:P1987,Q1987:AL1987))</f>
        <v>2</v>
      </c>
      <c r="F1987" s="7">
        <f>IF(P1987&gt;0,RANK(P1987,(N1987:P1987,Q1987:AL1987)),0)</f>
        <v>3</v>
      </c>
      <c r="G1987" s="1">
        <f t="shared" si="779"/>
        <v>2952</v>
      </c>
      <c r="H1987" s="2">
        <f t="shared" si="788"/>
        <v>0.15890617430155568</v>
      </c>
      <c r="I1987" s="2"/>
      <c r="J1987" s="2">
        <f t="shared" si="780"/>
        <v>0.5124616461215481</v>
      </c>
      <c r="K1987" s="2">
        <f t="shared" si="781"/>
        <v>0.35355547181999247</v>
      </c>
      <c r="L1987" s="2">
        <f t="shared" si="782"/>
        <v>0.13053776174839857</v>
      </c>
      <c r="M1987" s="2">
        <f t="shared" si="783"/>
        <v>3.4451203100608618E-3</v>
      </c>
      <c r="N1987" s="1">
        <v>9520</v>
      </c>
      <c r="O1987" s="1">
        <v>6568</v>
      </c>
      <c r="P1987" s="1">
        <v>2425</v>
      </c>
      <c r="Q1987" s="1">
        <v>63</v>
      </c>
      <c r="S1987" s="1">
        <v>1</v>
      </c>
      <c r="AN1987" s="7">
        <f>IF(Q1987&gt;0,RANK(Q1987,(N1987:P1987,Q1987:AL1987)),0)</f>
        <v>4</v>
      </c>
      <c r="AO1987" s="7">
        <f>IF(R1987&gt;0,RANK(R1987,(N1987:P1987,Q1987:AL1987)),0)</f>
        <v>0</v>
      </c>
      <c r="AP1987" s="7">
        <f>IF(S1987&gt;0,RANK(S1987,(N1987:P1987,Q1987:AL1987)),0)</f>
        <v>5</v>
      </c>
      <c r="AQ1987" s="7">
        <f>IF(T1987&gt;0,RANK(T1987,(N1987:P1987,Q1987:AL1987)),0)</f>
        <v>0</v>
      </c>
      <c r="AR1987" s="2">
        <f t="shared" si="784"/>
        <v>3.3912903052161275E-3</v>
      </c>
      <c r="AS1987" s="2">
        <f t="shared" si="785"/>
        <v>0</v>
      </c>
      <c r="AT1987" s="2">
        <f t="shared" si="786"/>
        <v>5.3830004844700438E-5</v>
      </c>
      <c r="AU1987" s="2">
        <f t="shared" si="787"/>
        <v>0</v>
      </c>
      <c r="AW1987" t="s">
        <v>445</v>
      </c>
      <c r="AX1987" t="s">
        <v>1431</v>
      </c>
      <c r="BA1987" s="127">
        <v>37</v>
      </c>
      <c r="BB1987" s="130">
        <v>39</v>
      </c>
      <c r="BC1987" s="131">
        <f t="shared" si="777"/>
        <v>37039</v>
      </c>
      <c r="BE1987" s="7" t="s">
        <v>3271</v>
      </c>
    </row>
    <row r="1988" spans="1:57" ht="13" hidden="1" customHeight="1" outlineLevel="1" x14ac:dyDescent="0.2">
      <c r="A1988" t="s">
        <v>1915</v>
      </c>
      <c r="B1988" t="s">
        <v>1431</v>
      </c>
      <c r="C1988" s="1">
        <f t="shared" si="778"/>
        <v>8758</v>
      </c>
      <c r="D1988" s="7">
        <f>RANK(N1988,(N1988:P1988,Q1988:AL1988))</f>
        <v>2</v>
      </c>
      <c r="E1988" s="7">
        <f>RANK(O1988,(N1988:P1988,Q1988:AL1988))</f>
        <v>1</v>
      </c>
      <c r="F1988" s="7">
        <f>IF(P1988&gt;0,RANK(P1988,(N1988:P1988,Q1988:AL1988)),0)</f>
        <v>3</v>
      </c>
      <c r="G1988" s="1">
        <f t="shared" si="779"/>
        <v>335</v>
      </c>
      <c r="H1988" s="2">
        <f t="shared" si="788"/>
        <v>3.8250742178579586E-2</v>
      </c>
      <c r="I1988" s="2"/>
      <c r="J1988" s="2">
        <f t="shared" si="780"/>
        <v>0.4208723452843115</v>
      </c>
      <c r="K1988" s="2">
        <f t="shared" si="781"/>
        <v>0.45912308746289104</v>
      </c>
      <c r="L1988" s="2">
        <f t="shared" si="782"/>
        <v>0.1187485727335008</v>
      </c>
      <c r="M1988" s="2">
        <f t="shared" si="783"/>
        <v>1.2559945192966576E-3</v>
      </c>
      <c r="N1988" s="1">
        <v>3686</v>
      </c>
      <c r="O1988" s="1">
        <v>4021</v>
      </c>
      <c r="P1988" s="1">
        <v>1040</v>
      </c>
      <c r="Q1988" s="1">
        <v>11</v>
      </c>
      <c r="AN1988" s="7">
        <f>IF(Q1988&gt;0,RANK(Q1988,(N1988:P1988,Q1988:AL1988)),0)</f>
        <v>4</v>
      </c>
      <c r="AO1988" s="7">
        <f>IF(R1988&gt;0,RANK(R1988,(N1988:P1988,Q1988:AL1988)),0)</f>
        <v>0</v>
      </c>
      <c r="AP1988" s="7">
        <f>IF(S1988&gt;0,RANK(S1988,(N1988:P1988,Q1988:AL1988)),0)</f>
        <v>0</v>
      </c>
      <c r="AQ1988" s="7">
        <f>IF(T1988&gt;0,RANK(T1988,(N1988:P1988,Q1988:AL1988)),0)</f>
        <v>0</v>
      </c>
      <c r="AR1988" s="2">
        <f t="shared" si="784"/>
        <v>1.2559945192966431E-3</v>
      </c>
      <c r="AS1988" s="2">
        <f t="shared" si="785"/>
        <v>0</v>
      </c>
      <c r="AT1988" s="2">
        <f t="shared" si="786"/>
        <v>0</v>
      </c>
      <c r="AU1988" s="2">
        <f t="shared" si="787"/>
        <v>0</v>
      </c>
      <c r="AW1988" t="s">
        <v>1915</v>
      </c>
      <c r="AX1988" t="s">
        <v>1431</v>
      </c>
      <c r="AY1988">
        <v>11</v>
      </c>
      <c r="BA1988" s="127">
        <v>37</v>
      </c>
      <c r="BB1988" s="130">
        <v>41</v>
      </c>
      <c r="BC1988" s="131">
        <f t="shared" si="777"/>
        <v>37041</v>
      </c>
      <c r="BE1988" s="7" t="s">
        <v>3271</v>
      </c>
    </row>
    <row r="1989" spans="1:57" ht="13" hidden="1" customHeight="1" outlineLevel="1" x14ac:dyDescent="0.2">
      <c r="A1989" t="s">
        <v>2719</v>
      </c>
      <c r="B1989" t="s">
        <v>1431</v>
      </c>
      <c r="C1989" s="1">
        <f t="shared" si="778"/>
        <v>4506</v>
      </c>
      <c r="D1989" s="7">
        <f>RANK(N1989,(N1989:P1989,Q1989:AL1989))</f>
        <v>1</v>
      </c>
      <c r="E1989" s="7">
        <f>RANK(O1989,(N1989:P1989,Q1989:AL1989))</f>
        <v>2</v>
      </c>
      <c r="F1989" s="7">
        <f>IF(P1989&gt;0,RANK(P1989,(N1989:P1989,Q1989:AL1989)),0)</f>
        <v>3</v>
      </c>
      <c r="G1989" s="1">
        <f t="shared" si="779"/>
        <v>475</v>
      </c>
      <c r="H1989" s="2">
        <f t="shared" si="788"/>
        <v>0.1054150022192632</v>
      </c>
      <c r="I1989" s="2"/>
      <c r="J1989" s="2">
        <f t="shared" si="780"/>
        <v>0.47403462050599199</v>
      </c>
      <c r="K1989" s="2">
        <f t="shared" si="781"/>
        <v>0.36861961828672879</v>
      </c>
      <c r="L1989" s="2">
        <f t="shared" si="782"/>
        <v>0.15534842432312473</v>
      </c>
      <c r="M1989" s="2">
        <f t="shared" si="783"/>
        <v>1.9973368841544881E-3</v>
      </c>
      <c r="N1989" s="1">
        <v>2136</v>
      </c>
      <c r="O1989" s="1">
        <v>1661</v>
      </c>
      <c r="P1989" s="1">
        <v>700</v>
      </c>
      <c r="Q1989" s="1">
        <v>9</v>
      </c>
      <c r="AN1989" s="7">
        <f>IF(Q1989&gt;0,RANK(Q1989,(N1989:P1989,Q1989:AL1989)),0)</f>
        <v>4</v>
      </c>
      <c r="AO1989" s="7">
        <f>IF(R1989&gt;0,RANK(R1989,(N1989:P1989,Q1989:AL1989)),0)</f>
        <v>0</v>
      </c>
      <c r="AP1989" s="7">
        <f>IF(S1989&gt;0,RANK(S1989,(N1989:P1989,Q1989:AL1989)),0)</f>
        <v>0</v>
      </c>
      <c r="AQ1989" s="7">
        <f>IF(T1989&gt;0,RANK(T1989,(N1989:P1989,Q1989:AL1989)),0)</f>
        <v>0</v>
      </c>
      <c r="AR1989" s="2">
        <f t="shared" si="784"/>
        <v>1.9973368841544607E-3</v>
      </c>
      <c r="AS1989" s="2">
        <f t="shared" si="785"/>
        <v>0</v>
      </c>
      <c r="AT1989" s="2">
        <f t="shared" si="786"/>
        <v>0</v>
      </c>
      <c r="AU1989" s="2">
        <f t="shared" si="787"/>
        <v>0</v>
      </c>
      <c r="AW1989" t="s">
        <v>2719</v>
      </c>
      <c r="AX1989" t="s">
        <v>1431</v>
      </c>
      <c r="AY1989">
        <v>3</v>
      </c>
      <c r="BA1989" s="127">
        <v>37</v>
      </c>
      <c r="BB1989" s="130">
        <v>43</v>
      </c>
      <c r="BC1989" s="131">
        <f t="shared" si="777"/>
        <v>37043</v>
      </c>
      <c r="BE1989" s="7" t="s">
        <v>3271</v>
      </c>
    </row>
    <row r="1990" spans="1:57" ht="13" hidden="1" customHeight="1" outlineLevel="1" x14ac:dyDescent="0.2">
      <c r="A1990" t="s">
        <v>2437</v>
      </c>
      <c r="B1990" t="s">
        <v>1431</v>
      </c>
      <c r="C1990" s="1">
        <f t="shared" si="778"/>
        <v>3960</v>
      </c>
      <c r="D1990" s="7">
        <f>RANK(N1990,(N1990:P1990,Q1990:AL1990))</f>
        <v>2</v>
      </c>
      <c r="E1990" s="7">
        <f>RANK(O1990,(N1990:P1990,Q1990:AL1990))</f>
        <v>1</v>
      </c>
      <c r="F1990" s="7">
        <f>IF(P1990&gt;0,RANK(P1990,(N1990:P1990,Q1990:AL1990)),0)</f>
        <v>3</v>
      </c>
      <c r="G1990" s="1">
        <f t="shared" si="779"/>
        <v>290</v>
      </c>
      <c r="H1990" s="2">
        <f t="shared" si="788"/>
        <v>7.3232323232323232E-2</v>
      </c>
      <c r="I1990" s="2"/>
      <c r="J1990" s="2">
        <f t="shared" si="780"/>
        <v>0.40404040404040403</v>
      </c>
      <c r="K1990" s="2">
        <f t="shared" si="781"/>
        <v>0.47727272727272729</v>
      </c>
      <c r="L1990" s="2">
        <f t="shared" si="782"/>
        <v>0.11742424242424243</v>
      </c>
      <c r="M1990" s="2">
        <f t="shared" si="783"/>
        <v>1.2626262626262985E-3</v>
      </c>
      <c r="N1990" s="1">
        <v>1600</v>
      </c>
      <c r="O1990" s="1">
        <v>1890</v>
      </c>
      <c r="P1990" s="1">
        <v>465</v>
      </c>
      <c r="Q1990" s="1">
        <v>5</v>
      </c>
      <c r="AN1990" s="7">
        <f>IF(Q1990&gt;0,RANK(Q1990,(N1990:P1990,Q1990:AL1990)),0)</f>
        <v>4</v>
      </c>
      <c r="AO1990" s="7">
        <f>IF(R1990&gt;0,RANK(R1990,(N1990:P1990,Q1990:AL1990)),0)</f>
        <v>0</v>
      </c>
      <c r="AP1990" s="7">
        <f>IF(S1990&gt;0,RANK(S1990,(N1990:P1990,Q1990:AL1990)),0)</f>
        <v>0</v>
      </c>
      <c r="AQ1990" s="7">
        <f>IF(T1990&gt;0,RANK(T1990,(N1990:P1990,Q1990:AL1990)),0)</f>
        <v>0</v>
      </c>
      <c r="AR1990" s="2">
        <f t="shared" si="784"/>
        <v>1.2626262626262627E-3</v>
      </c>
      <c r="AS1990" s="2">
        <f t="shared" si="785"/>
        <v>0</v>
      </c>
      <c r="AT1990" s="2">
        <f t="shared" si="786"/>
        <v>0</v>
      </c>
      <c r="AU1990" s="2">
        <f t="shared" si="787"/>
        <v>0</v>
      </c>
      <c r="AW1990" t="s">
        <v>2437</v>
      </c>
      <c r="AX1990" t="s">
        <v>1431</v>
      </c>
      <c r="AY1990">
        <v>11</v>
      </c>
      <c r="BA1990" s="127">
        <v>37</v>
      </c>
      <c r="BB1990" s="130">
        <v>45</v>
      </c>
      <c r="BC1990" s="131">
        <f t="shared" si="777"/>
        <v>37045</v>
      </c>
      <c r="BE1990" s="7" t="s">
        <v>3271</v>
      </c>
    </row>
    <row r="1991" spans="1:57" ht="13" hidden="1" customHeight="1" outlineLevel="1" x14ac:dyDescent="0.2">
      <c r="A1991" t="s">
        <v>2344</v>
      </c>
      <c r="B1991" t="s">
        <v>1431</v>
      </c>
      <c r="C1991" s="1">
        <f t="shared" si="778"/>
        <v>30522</v>
      </c>
      <c r="D1991" s="7">
        <f>RANK(N1991,(N1991:P1991,Q1991:AL1991))</f>
        <v>2</v>
      </c>
      <c r="E1991" s="7">
        <f>RANK(O1991,(N1991:P1991,Q1991:AL1991))</f>
        <v>1</v>
      </c>
      <c r="F1991" s="7">
        <f>IF(P1991&gt;0,RANK(P1991,(N1991:P1991,Q1991:AL1991)),0)</f>
        <v>3</v>
      </c>
      <c r="G1991" s="1">
        <f t="shared" si="779"/>
        <v>613</v>
      </c>
      <c r="H1991" s="2">
        <f t="shared" si="788"/>
        <v>2.0083873927003473E-2</v>
      </c>
      <c r="I1991" s="2"/>
      <c r="J1991" s="2">
        <f t="shared" si="780"/>
        <v>0.42713452591573292</v>
      </c>
      <c r="K1991" s="2">
        <f t="shared" si="781"/>
        <v>0.44721839984273637</v>
      </c>
      <c r="L1991" s="2">
        <f t="shared" si="782"/>
        <v>0.12397614835200839</v>
      </c>
      <c r="M1991" s="2">
        <f t="shared" si="783"/>
        <v>1.6709258895223761E-3</v>
      </c>
      <c r="N1991" s="1">
        <v>13037</v>
      </c>
      <c r="O1991" s="1">
        <v>13650</v>
      </c>
      <c r="P1991" s="1">
        <v>3784</v>
      </c>
      <c r="Q1991" s="1">
        <v>45</v>
      </c>
      <c r="S1991" s="1">
        <v>2</v>
      </c>
      <c r="U1991" s="1">
        <v>2</v>
      </c>
      <c r="X1991" s="1">
        <v>2</v>
      </c>
      <c r="AN1991" s="7">
        <f>IF(Q1991&gt;0,RANK(Q1991,(N1991:P1991,Q1991:AL1991)),0)</f>
        <v>4</v>
      </c>
      <c r="AO1991" s="7">
        <f>IF(R1991&gt;0,RANK(R1991,(N1991:P1991,Q1991:AL1991)),0)</f>
        <v>0</v>
      </c>
      <c r="AP1991" s="7">
        <f>IF(S1991&gt;0,RANK(S1991,(N1991:P1991,Q1991:AL1991)),0)</f>
        <v>5</v>
      </c>
      <c r="AQ1991" s="7">
        <f>IF(T1991&gt;0,RANK(T1991,(N1991:P1991,Q1991:AL1991)),0)</f>
        <v>0</v>
      </c>
      <c r="AR1991" s="2">
        <f t="shared" si="784"/>
        <v>1.4743463731079222E-3</v>
      </c>
      <c r="AS1991" s="2">
        <f t="shared" si="785"/>
        <v>0</v>
      </c>
      <c r="AT1991" s="2">
        <f t="shared" si="786"/>
        <v>6.5526505471463211E-5</v>
      </c>
      <c r="AU1991" s="2">
        <f t="shared" si="787"/>
        <v>0</v>
      </c>
      <c r="AW1991" t="s">
        <v>2344</v>
      </c>
      <c r="AX1991" t="s">
        <v>1431</v>
      </c>
      <c r="AY1991">
        <v>9</v>
      </c>
      <c r="BA1991" s="127">
        <v>37</v>
      </c>
      <c r="BB1991" s="130">
        <v>47</v>
      </c>
      <c r="BC1991" s="131">
        <f t="shared" si="777"/>
        <v>37047</v>
      </c>
      <c r="BE1991" s="7" t="s">
        <v>3271</v>
      </c>
    </row>
    <row r="1992" spans="1:57" ht="13" hidden="1" customHeight="1" outlineLevel="1" x14ac:dyDescent="0.2">
      <c r="A1992" t="s">
        <v>2720</v>
      </c>
      <c r="B1992" t="s">
        <v>1431</v>
      </c>
      <c r="C1992" s="1">
        <f t="shared" si="778"/>
        <v>18916</v>
      </c>
      <c r="D1992" s="7">
        <f>RANK(N1992,(N1992:P1992,Q1992:AL1992))</f>
        <v>1</v>
      </c>
      <c r="E1992" s="7">
        <f>RANK(O1992,(N1992:P1992,Q1992:AL1992))</f>
        <v>2</v>
      </c>
      <c r="F1992" s="7">
        <f>IF(P1992&gt;0,RANK(P1992,(N1992:P1992,Q1992:AL1992)),0)</f>
        <v>3</v>
      </c>
      <c r="G1992" s="1">
        <f t="shared" si="779"/>
        <v>6007</v>
      </c>
      <c r="H1992" s="2">
        <f t="shared" si="788"/>
        <v>0.31756185240008461</v>
      </c>
      <c r="I1992" s="2"/>
      <c r="J1992" s="2">
        <f t="shared" si="780"/>
        <v>0.6063121167265807</v>
      </c>
      <c r="K1992" s="2">
        <f t="shared" si="781"/>
        <v>0.28875026432649609</v>
      </c>
      <c r="L1992" s="2">
        <f t="shared" si="782"/>
        <v>0.10377458236413618</v>
      </c>
      <c r="M1992" s="2">
        <f t="shared" si="783"/>
        <v>1.1630365827870331E-3</v>
      </c>
      <c r="N1992" s="1">
        <v>11469</v>
      </c>
      <c r="O1992" s="1">
        <v>5462</v>
      </c>
      <c r="P1992" s="1">
        <v>1963</v>
      </c>
      <c r="Q1992" s="1">
        <v>22</v>
      </c>
      <c r="AN1992" s="7">
        <f>IF(Q1992&gt;0,RANK(Q1992,(N1992:P1992,Q1992:AL1992)),0)</f>
        <v>4</v>
      </c>
      <c r="AO1992" s="7">
        <f>IF(R1992&gt;0,RANK(R1992,(N1992:P1992,Q1992:AL1992)),0)</f>
        <v>0</v>
      </c>
      <c r="AP1992" s="7">
        <f>IF(S1992&gt;0,RANK(S1992,(N1992:P1992,Q1992:AL1992)),0)</f>
        <v>0</v>
      </c>
      <c r="AQ1992" s="7">
        <f>IF(T1992&gt;0,RANK(T1992,(N1992:P1992,Q1992:AL1992)),0)</f>
        <v>0</v>
      </c>
      <c r="AR1992" s="2">
        <f t="shared" si="784"/>
        <v>1.1630365827870585E-3</v>
      </c>
      <c r="AS1992" s="2">
        <f t="shared" si="785"/>
        <v>0</v>
      </c>
      <c r="AT1992" s="2">
        <f t="shared" si="786"/>
        <v>0</v>
      </c>
      <c r="AU1992" s="2">
        <f t="shared" si="787"/>
        <v>0</v>
      </c>
      <c r="AW1992" t="s">
        <v>2720</v>
      </c>
      <c r="AX1992" t="s">
        <v>1431</v>
      </c>
      <c r="AY1992">
        <v>7</v>
      </c>
      <c r="BA1992" s="127">
        <v>37</v>
      </c>
      <c r="BB1992" s="130">
        <v>49</v>
      </c>
      <c r="BC1992" s="131">
        <f t="shared" si="777"/>
        <v>37049</v>
      </c>
      <c r="BE1992" s="7" t="s">
        <v>3271</v>
      </c>
    </row>
    <row r="1993" spans="1:57" ht="13" hidden="1" customHeight="1" outlineLevel="1" x14ac:dyDescent="0.2">
      <c r="A1993" t="s">
        <v>2724</v>
      </c>
      <c r="B1993" t="s">
        <v>1431</v>
      </c>
      <c r="C1993" s="1">
        <f t="shared" si="778"/>
        <v>25287</v>
      </c>
      <c r="D1993" s="7">
        <f>RANK(N1993,(N1993:P1993,Q1993:AL1993))</f>
        <v>2</v>
      </c>
      <c r="E1993" s="7">
        <f>RANK(O1993,(N1993:P1993,Q1993:AL1993))</f>
        <v>1</v>
      </c>
      <c r="F1993" s="7">
        <f>IF(P1993&gt;0,RANK(P1993,(N1993:P1993,Q1993:AL1993)),0)</f>
        <v>3</v>
      </c>
      <c r="G1993" s="1">
        <f t="shared" si="779"/>
        <v>1577</v>
      </c>
      <c r="H1993" s="2">
        <f t="shared" si="788"/>
        <v>6.2364060584490053E-2</v>
      </c>
      <c r="I1993" s="2"/>
      <c r="J1993" s="2">
        <f t="shared" si="780"/>
        <v>0.39538102582354567</v>
      </c>
      <c r="K1993" s="2">
        <f t="shared" si="781"/>
        <v>0.45774508640803574</v>
      </c>
      <c r="L1993" s="2">
        <f t="shared" si="782"/>
        <v>0.14548977735595364</v>
      </c>
      <c r="M1993" s="2">
        <f t="shared" si="783"/>
        <v>1.3841104124648895E-3</v>
      </c>
      <c r="N1993" s="1">
        <v>9998</v>
      </c>
      <c r="O1993" s="1">
        <v>11575</v>
      </c>
      <c r="P1993" s="1">
        <v>3679</v>
      </c>
      <c r="Q1993" s="1">
        <v>35</v>
      </c>
      <c r="AN1993" s="7">
        <f>IF(Q1993&gt;0,RANK(Q1993,(N1993:P1993,Q1993:AL1993)),0)</f>
        <v>4</v>
      </c>
      <c r="AO1993" s="7">
        <f>IF(R1993&gt;0,RANK(R1993,(N1993:P1993,Q1993:AL1993)),0)</f>
        <v>0</v>
      </c>
      <c r="AP1993" s="7">
        <f>IF(S1993&gt;0,RANK(S1993,(N1993:P1993,Q1993:AL1993)),0)</f>
        <v>0</v>
      </c>
      <c r="AQ1993" s="7">
        <f>IF(T1993&gt;0,RANK(T1993,(N1993:P1993,Q1993:AL1993)),0)</f>
        <v>0</v>
      </c>
      <c r="AR1993" s="2">
        <f t="shared" si="784"/>
        <v>1.384110412464903E-3</v>
      </c>
      <c r="AS1993" s="2">
        <f t="shared" si="785"/>
        <v>0</v>
      </c>
      <c r="AT1993" s="2">
        <f t="shared" si="786"/>
        <v>0</v>
      </c>
      <c r="AU1993" s="2">
        <f t="shared" si="787"/>
        <v>0</v>
      </c>
      <c r="AW1993" t="s">
        <v>2724</v>
      </c>
      <c r="AX1993" t="s">
        <v>1431</v>
      </c>
      <c r="BA1993" s="127">
        <v>37</v>
      </c>
      <c r="BB1993" s="130">
        <v>51</v>
      </c>
      <c r="BC1993" s="131">
        <f t="shared" si="777"/>
        <v>37051</v>
      </c>
      <c r="BE1993" s="7" t="s">
        <v>3271</v>
      </c>
    </row>
    <row r="1994" spans="1:57" ht="13" hidden="1" customHeight="1" outlineLevel="1" x14ac:dyDescent="0.2">
      <c r="A1994" t="s">
        <v>1429</v>
      </c>
      <c r="B1994" t="s">
        <v>1431</v>
      </c>
      <c r="C1994" s="1">
        <f t="shared" si="778"/>
        <v>64470</v>
      </c>
      <c r="D1994" s="7">
        <f>RANK(N1994,(N1994:P1994,Q1994:AL1994))</f>
        <v>1</v>
      </c>
      <c r="E1994" s="7">
        <f>RANK(O1994,(N1994:P1994,Q1994:AL1994))</f>
        <v>2</v>
      </c>
      <c r="F1994" s="7">
        <f>IF(P1994&gt;0,RANK(P1994,(N1994:P1994,Q1994:AL1994)),0)</f>
        <v>3</v>
      </c>
      <c r="G1994" s="1">
        <f t="shared" si="779"/>
        <v>3152</v>
      </c>
      <c r="H1994" s="2">
        <f t="shared" si="788"/>
        <v>4.8890957034279509E-2</v>
      </c>
      <c r="I1994" s="2"/>
      <c r="J1994" s="2">
        <f t="shared" si="780"/>
        <v>0.46984644020474642</v>
      </c>
      <c r="K1994" s="2">
        <f t="shared" si="781"/>
        <v>0.42095548317046688</v>
      </c>
      <c r="L1994" s="2">
        <f t="shared" si="782"/>
        <v>0.10535132619823173</v>
      </c>
      <c r="M1994" s="2">
        <f t="shared" si="783"/>
        <v>3.8467504265549679E-3</v>
      </c>
      <c r="N1994" s="1">
        <v>30291</v>
      </c>
      <c r="O1994" s="1">
        <v>27139</v>
      </c>
      <c r="P1994" s="1">
        <v>6792</v>
      </c>
      <c r="Q1994" s="1">
        <v>246</v>
      </c>
      <c r="S1994" s="1">
        <v>1</v>
      </c>
      <c r="U1994" s="1">
        <v>1</v>
      </c>
      <c r="AN1994" s="7">
        <f>IF(Q1994&gt;0,RANK(Q1994,(N1994:P1994,Q1994:AL1994)),0)</f>
        <v>4</v>
      </c>
      <c r="AO1994" s="7">
        <f>IF(R1994&gt;0,RANK(R1994,(N1994:P1994,Q1994:AL1994)),0)</f>
        <v>0</v>
      </c>
      <c r="AP1994" s="7">
        <f>IF(S1994&gt;0,RANK(S1994,(N1994:P1994,Q1994:AL1994)),0)</f>
        <v>5</v>
      </c>
      <c r="AQ1994" s="7">
        <f>IF(T1994&gt;0,RANK(T1994,(N1994:P1994,Q1994:AL1994)),0)</f>
        <v>0</v>
      </c>
      <c r="AR1994" s="2">
        <f t="shared" si="784"/>
        <v>3.8157282456956726E-3</v>
      </c>
      <c r="AS1994" s="2">
        <f t="shared" si="785"/>
        <v>0</v>
      </c>
      <c r="AT1994" s="2">
        <f t="shared" si="786"/>
        <v>1.5511090429657206E-5</v>
      </c>
      <c r="AU1994" s="2">
        <f t="shared" si="787"/>
        <v>0</v>
      </c>
      <c r="AW1994" t="s">
        <v>1429</v>
      </c>
      <c r="AX1994" t="s">
        <v>1431</v>
      </c>
      <c r="BA1994" s="127">
        <v>37</v>
      </c>
      <c r="BB1994" s="130">
        <v>53</v>
      </c>
      <c r="BC1994" s="131">
        <f t="shared" si="777"/>
        <v>37053</v>
      </c>
      <c r="BE1994" s="7" t="s">
        <v>3271</v>
      </c>
    </row>
    <row r="1995" spans="1:57" ht="13" hidden="1" customHeight="1" outlineLevel="1" x14ac:dyDescent="0.2">
      <c r="A1995" t="s">
        <v>2060</v>
      </c>
      <c r="B1995" t="s">
        <v>1431</v>
      </c>
      <c r="C1995" s="1">
        <f t="shared" si="778"/>
        <v>5297</v>
      </c>
      <c r="D1995" s="7">
        <f>RANK(N1995,(N1995:P1995,Q1995:AL1995))</f>
        <v>2</v>
      </c>
      <c r="E1995" s="7">
        <f>RANK(O1995,(N1995:P1995,Q1995:AL1995))</f>
        <v>1</v>
      </c>
      <c r="F1995" s="7">
        <f>IF(P1995&gt;0,RANK(P1995,(N1995:P1995,Q1995:AL1995)),0)</f>
        <v>3</v>
      </c>
      <c r="G1995" s="1">
        <f t="shared" si="779"/>
        <v>253</v>
      </c>
      <c r="H1995" s="2">
        <f t="shared" si="788"/>
        <v>4.7762884651689638E-2</v>
      </c>
      <c r="I1995" s="2"/>
      <c r="J1995" s="2">
        <f t="shared" si="780"/>
        <v>0.3653011138380215</v>
      </c>
      <c r="K1995" s="2">
        <f t="shared" si="781"/>
        <v>0.41306399848971115</v>
      </c>
      <c r="L1995" s="2">
        <f t="shared" si="782"/>
        <v>0.2195582405134982</v>
      </c>
      <c r="M1995" s="2">
        <f t="shared" si="783"/>
        <v>2.076647158769096E-3</v>
      </c>
      <c r="N1995" s="1">
        <v>1935</v>
      </c>
      <c r="O1995" s="1">
        <v>2188</v>
      </c>
      <c r="P1995" s="1">
        <v>1163</v>
      </c>
      <c r="Q1995" s="1">
        <v>11</v>
      </c>
      <c r="AN1995" s="7">
        <f>IF(Q1995&gt;0,RANK(Q1995,(N1995:P1995,Q1995:AL1995)),0)</f>
        <v>4</v>
      </c>
      <c r="AO1995" s="7">
        <f>IF(R1995&gt;0,RANK(R1995,(N1995:P1995,Q1995:AL1995)),0)</f>
        <v>0</v>
      </c>
      <c r="AP1995" s="7">
        <f>IF(S1995&gt;0,RANK(S1995,(N1995:P1995,Q1995:AL1995)),0)</f>
        <v>0</v>
      </c>
      <c r="AQ1995" s="7">
        <f>IF(T1995&gt;0,RANK(T1995,(N1995:P1995,Q1995:AL1995)),0)</f>
        <v>0</v>
      </c>
      <c r="AR1995" s="2">
        <f t="shared" si="784"/>
        <v>2.0766471587691147E-3</v>
      </c>
      <c r="AS1995" s="2">
        <f t="shared" si="785"/>
        <v>0</v>
      </c>
      <c r="AT1995" s="2">
        <f t="shared" si="786"/>
        <v>0</v>
      </c>
      <c r="AU1995" s="2">
        <f t="shared" si="787"/>
        <v>0</v>
      </c>
      <c r="AW1995" t="s">
        <v>2060</v>
      </c>
      <c r="AX1995" t="s">
        <v>1431</v>
      </c>
      <c r="AY1995">
        <v>3</v>
      </c>
      <c r="BA1995" s="127">
        <v>37</v>
      </c>
      <c r="BB1995" s="130">
        <v>55</v>
      </c>
      <c r="BC1995" s="131">
        <f t="shared" si="777"/>
        <v>37055</v>
      </c>
      <c r="BE1995" s="7" t="s">
        <v>3271</v>
      </c>
    </row>
    <row r="1996" spans="1:57" ht="13" hidden="1" customHeight="1" outlineLevel="1" x14ac:dyDescent="0.2">
      <c r="A1996" t="s">
        <v>2978</v>
      </c>
      <c r="B1996" t="s">
        <v>1431</v>
      </c>
      <c r="C1996" s="1">
        <f t="shared" si="778"/>
        <v>10696</v>
      </c>
      <c r="D1996" s="7">
        <f>RANK(N1996,(N1996:P1996,Q1996:AL1996))</f>
        <v>2</v>
      </c>
      <c r="E1996" s="7">
        <f>RANK(O1996,(N1996:P1996,Q1996:AL1996))</f>
        <v>1</v>
      </c>
      <c r="F1996" s="7">
        <f>IF(P1996&gt;0,RANK(P1996,(N1996:P1996,Q1996:AL1996)),0)</f>
        <v>3</v>
      </c>
      <c r="G1996" s="1">
        <f t="shared" si="779"/>
        <v>432</v>
      </c>
      <c r="H1996" s="2">
        <f t="shared" si="788"/>
        <v>4.0388930441286462E-2</v>
      </c>
      <c r="I1996" s="2"/>
      <c r="J1996" s="2">
        <f t="shared" si="780"/>
        <v>0.36695961106955871</v>
      </c>
      <c r="K1996" s="2">
        <f t="shared" si="781"/>
        <v>0.40734854151084515</v>
      </c>
      <c r="L1996" s="2">
        <f t="shared" si="782"/>
        <v>0.22326103216155571</v>
      </c>
      <c r="M1996" s="2">
        <f t="shared" si="783"/>
        <v>2.4308152580403697E-3</v>
      </c>
      <c r="N1996" s="1">
        <v>3925</v>
      </c>
      <c r="O1996" s="1">
        <v>4357</v>
      </c>
      <c r="P1996" s="1">
        <v>2388</v>
      </c>
      <c r="Q1996" s="1">
        <v>26</v>
      </c>
      <c r="AN1996" s="7">
        <f>IF(Q1996&gt;0,RANK(Q1996,(N1996:P1996,Q1996:AL1996)),0)</f>
        <v>4</v>
      </c>
      <c r="AO1996" s="7">
        <f>IF(R1996&gt;0,RANK(R1996,(N1996:P1996,Q1996:AL1996)),0)</f>
        <v>0</v>
      </c>
      <c r="AP1996" s="7">
        <f>IF(S1996&gt;0,RANK(S1996,(N1996:P1996,Q1996:AL1996)),0)</f>
        <v>0</v>
      </c>
      <c r="AQ1996" s="7">
        <f>IF(T1996&gt;0,RANK(T1996,(N1996:P1996,Q1996:AL1996)),0)</f>
        <v>0</v>
      </c>
      <c r="AR1996" s="2">
        <f t="shared" si="784"/>
        <v>2.4308152580403888E-3</v>
      </c>
      <c r="AS1996" s="2">
        <f t="shared" si="785"/>
        <v>0</v>
      </c>
      <c r="AT1996" s="2">
        <f t="shared" si="786"/>
        <v>0</v>
      </c>
      <c r="AU1996" s="2">
        <f t="shared" si="787"/>
        <v>0</v>
      </c>
      <c r="AW1996" t="s">
        <v>2978</v>
      </c>
      <c r="AX1996" t="s">
        <v>1431</v>
      </c>
      <c r="AY1996">
        <v>3</v>
      </c>
      <c r="BA1996" s="127">
        <v>37</v>
      </c>
      <c r="BB1996" s="130">
        <v>57</v>
      </c>
      <c r="BC1996" s="131">
        <f t="shared" si="777"/>
        <v>37057</v>
      </c>
      <c r="BE1996" s="7" t="s">
        <v>3271</v>
      </c>
    </row>
    <row r="1997" spans="1:57" ht="13" hidden="1" customHeight="1" outlineLevel="1" x14ac:dyDescent="0.2">
      <c r="A1997" t="s">
        <v>301</v>
      </c>
      <c r="B1997" t="s">
        <v>1431</v>
      </c>
      <c r="C1997" s="1">
        <f t="shared" si="778"/>
        <v>49725</v>
      </c>
      <c r="D1997" s="7">
        <f>RANK(N1997,(N1997:P1997,Q1997:AL1997))</f>
        <v>2</v>
      </c>
      <c r="E1997" s="7">
        <f>RANK(O1997,(N1997:P1997,Q1997:AL1997))</f>
        <v>1</v>
      </c>
      <c r="F1997" s="7">
        <f>IF(P1997&gt;0,RANK(P1997,(N1997:P1997,Q1997:AL1997)),0)</f>
        <v>3</v>
      </c>
      <c r="G1997" s="1">
        <f t="shared" si="779"/>
        <v>8407</v>
      </c>
      <c r="H1997" s="2">
        <f t="shared" si="788"/>
        <v>0.169069884364002</v>
      </c>
      <c r="I1997" s="2"/>
      <c r="J1997" s="2">
        <f t="shared" si="780"/>
        <v>0.33106083459024638</v>
      </c>
      <c r="K1997" s="2">
        <f t="shared" si="781"/>
        <v>0.50013071895424832</v>
      </c>
      <c r="L1997" s="2">
        <f t="shared" si="782"/>
        <v>0.16740070387129211</v>
      </c>
      <c r="M1997" s="2">
        <f t="shared" si="783"/>
        <v>1.4077425842131952E-3</v>
      </c>
      <c r="N1997" s="1">
        <v>16462</v>
      </c>
      <c r="O1997" s="1">
        <v>24869</v>
      </c>
      <c r="P1997" s="1">
        <v>8324</v>
      </c>
      <c r="Q1997" s="1">
        <v>70</v>
      </c>
      <c r="AN1997" s="7">
        <f>IF(Q1997&gt;0,RANK(Q1997,(N1997:P1997,Q1997:AL1997)),0)</f>
        <v>4</v>
      </c>
      <c r="AO1997" s="7">
        <f>IF(R1997&gt;0,RANK(R1997,(N1997:P1997,Q1997:AL1997)),0)</f>
        <v>0</v>
      </c>
      <c r="AP1997" s="7">
        <f>IF(S1997&gt;0,RANK(S1997,(N1997:P1997,Q1997:AL1997)),0)</f>
        <v>0</v>
      </c>
      <c r="AQ1997" s="7">
        <f>IF(T1997&gt;0,RANK(T1997,(N1997:P1997,Q1997:AL1997)),0)</f>
        <v>0</v>
      </c>
      <c r="AR1997" s="2">
        <f t="shared" si="784"/>
        <v>1.4077425842131724E-3</v>
      </c>
      <c r="AS1997" s="2">
        <f t="shared" si="785"/>
        <v>0</v>
      </c>
      <c r="AT1997" s="2">
        <f t="shared" si="786"/>
        <v>0</v>
      </c>
      <c r="AU1997" s="2">
        <f t="shared" si="787"/>
        <v>0</v>
      </c>
      <c r="AW1997" t="s">
        <v>301</v>
      </c>
      <c r="AX1997" t="s">
        <v>1431</v>
      </c>
      <c r="BA1997" s="127">
        <v>37</v>
      </c>
      <c r="BB1997" s="130">
        <v>59</v>
      </c>
      <c r="BC1997" s="131">
        <f t="shared" si="777"/>
        <v>37059</v>
      </c>
      <c r="BE1997" s="7" t="s">
        <v>3271</v>
      </c>
    </row>
    <row r="1998" spans="1:57" ht="13" hidden="1" customHeight="1" outlineLevel="1" x14ac:dyDescent="0.2">
      <c r="A1998" t="s">
        <v>2979</v>
      </c>
      <c r="B1998" t="s">
        <v>1431</v>
      </c>
      <c r="C1998" s="1">
        <f t="shared" si="778"/>
        <v>12387</v>
      </c>
      <c r="D1998" s="7">
        <f>RANK(N1998,(N1998:P1998,Q1998:AL1998))</f>
        <v>2</v>
      </c>
      <c r="E1998" s="7">
        <f>RANK(O1998,(N1998:P1998,Q1998:AL1998))</f>
        <v>1</v>
      </c>
      <c r="F1998" s="7">
        <f>IF(P1998&gt;0,RANK(P1998,(N1998:P1998,Q1998:AL1998)),0)</f>
        <v>3</v>
      </c>
      <c r="G1998" s="1">
        <f t="shared" si="779"/>
        <v>3121</v>
      </c>
      <c r="H1998" s="2">
        <f t="shared" si="788"/>
        <v>0.25195769758617909</v>
      </c>
      <c r="I1998" s="2"/>
      <c r="J1998" s="2">
        <f t="shared" si="780"/>
        <v>0.29668200532816663</v>
      </c>
      <c r="K1998" s="2">
        <f t="shared" si="781"/>
        <v>0.54863970291434572</v>
      </c>
      <c r="L1998" s="2">
        <f t="shared" si="782"/>
        <v>0.15362880439170098</v>
      </c>
      <c r="M1998" s="2">
        <f t="shared" si="783"/>
        <v>1.0494873657866111E-3</v>
      </c>
      <c r="N1998" s="1">
        <v>3675</v>
      </c>
      <c r="O1998" s="1">
        <v>6796</v>
      </c>
      <c r="P1998" s="1">
        <v>1903</v>
      </c>
      <c r="Q1998" s="1">
        <v>13</v>
      </c>
      <c r="AN1998" s="7">
        <f>IF(Q1998&gt;0,RANK(Q1998,(N1998:P1998,Q1998:AL1998)),0)</f>
        <v>4</v>
      </c>
      <c r="AO1998" s="7">
        <f>IF(R1998&gt;0,RANK(R1998,(N1998:P1998,Q1998:AL1998)),0)</f>
        <v>0</v>
      </c>
      <c r="AP1998" s="7">
        <f>IF(S1998&gt;0,RANK(S1998,(N1998:P1998,Q1998:AL1998)),0)</f>
        <v>0</v>
      </c>
      <c r="AQ1998" s="7">
        <f>IF(T1998&gt;0,RANK(T1998,(N1998:P1998,Q1998:AL1998)),0)</f>
        <v>0</v>
      </c>
      <c r="AR1998" s="2">
        <f t="shared" si="784"/>
        <v>1.0494873657867119E-3</v>
      </c>
      <c r="AS1998" s="2">
        <f t="shared" si="785"/>
        <v>0</v>
      </c>
      <c r="AT1998" s="2">
        <f t="shared" si="786"/>
        <v>0</v>
      </c>
      <c r="AU1998" s="2">
        <f t="shared" si="787"/>
        <v>0</v>
      </c>
      <c r="AW1998" t="s">
        <v>2979</v>
      </c>
      <c r="AX1998" t="s">
        <v>1431</v>
      </c>
      <c r="AY1998">
        <v>5</v>
      </c>
      <c r="BA1998" s="127">
        <v>37</v>
      </c>
      <c r="BB1998" s="130">
        <v>61</v>
      </c>
      <c r="BC1998" s="131">
        <f t="shared" si="777"/>
        <v>37061</v>
      </c>
      <c r="BE1998" s="7" t="s">
        <v>3271</v>
      </c>
    </row>
    <row r="1999" spans="1:57" ht="13" hidden="1" customHeight="1" outlineLevel="1" x14ac:dyDescent="0.2">
      <c r="A1999" t="s">
        <v>2609</v>
      </c>
      <c r="B1999" t="s">
        <v>1431</v>
      </c>
      <c r="C1999" s="1">
        <f t="shared" si="778"/>
        <v>13747</v>
      </c>
      <c r="D1999" s="7">
        <f>RANK(N1999,(N1999:P1999,Q1999:AL1999))</f>
        <v>1</v>
      </c>
      <c r="E1999" s="7">
        <f>RANK(O1999,(N1999:P1999,Q1999:AL1999))</f>
        <v>2</v>
      </c>
      <c r="F1999" s="7">
        <f>IF(P1999&gt;0,RANK(P1999,(N1999:P1999,Q1999:AL1999)),0)</f>
        <v>3</v>
      </c>
      <c r="G1999" s="1">
        <f t="shared" si="779"/>
        <v>1530</v>
      </c>
      <c r="H1999" s="2">
        <f t="shared" si="788"/>
        <v>0.1112970102567833</v>
      </c>
      <c r="I1999" s="2"/>
      <c r="J1999" s="2">
        <f t="shared" si="780"/>
        <v>0.49581726922237579</v>
      </c>
      <c r="K1999" s="2">
        <f t="shared" si="781"/>
        <v>0.3845202589655925</v>
      </c>
      <c r="L1999" s="2">
        <f t="shared" si="782"/>
        <v>0.11900778351640358</v>
      </c>
      <c r="M1999" s="2">
        <f t="shared" si="783"/>
        <v>6.5468829562813358E-4</v>
      </c>
      <c r="N1999" s="1">
        <v>6816</v>
      </c>
      <c r="O1999" s="1">
        <v>5286</v>
      </c>
      <c r="P1999" s="1">
        <v>1636</v>
      </c>
      <c r="Q1999" s="1">
        <v>9</v>
      </c>
      <c r="AN1999" s="7">
        <f>IF(Q1999&gt;0,RANK(Q1999,(N1999:P1999,Q1999:AL1999)),0)</f>
        <v>4</v>
      </c>
      <c r="AO1999" s="7">
        <f>IF(R1999&gt;0,RANK(R1999,(N1999:P1999,Q1999:AL1999)),0)</f>
        <v>0</v>
      </c>
      <c r="AP1999" s="7">
        <f>IF(S1999&gt;0,RANK(S1999,(N1999:P1999,Q1999:AL1999)),0)</f>
        <v>0</v>
      </c>
      <c r="AQ1999" s="7">
        <f>IF(T1999&gt;0,RANK(T1999,(N1999:P1999,Q1999:AL1999)),0)</f>
        <v>0</v>
      </c>
      <c r="AR1999" s="2">
        <f t="shared" si="784"/>
        <v>6.5468829562813705E-4</v>
      </c>
      <c r="AS1999" s="2">
        <f t="shared" si="785"/>
        <v>0</v>
      </c>
      <c r="AT1999" s="2">
        <f t="shared" si="786"/>
        <v>0</v>
      </c>
      <c r="AU1999" s="2">
        <f t="shared" si="787"/>
        <v>0</v>
      </c>
      <c r="AW1999" t="s">
        <v>2609</v>
      </c>
      <c r="AX1999" t="s">
        <v>1431</v>
      </c>
      <c r="AY1999">
        <v>7</v>
      </c>
      <c r="BA1999" s="127">
        <v>37</v>
      </c>
      <c r="BB1999" s="130">
        <v>63</v>
      </c>
      <c r="BC1999" s="131">
        <f t="shared" si="777"/>
        <v>37063</v>
      </c>
      <c r="BE1999" s="7" t="s">
        <v>3271</v>
      </c>
    </row>
    <row r="2000" spans="1:57" ht="13" hidden="1" customHeight="1" outlineLevel="1" x14ac:dyDescent="0.2">
      <c r="A2000" t="s">
        <v>2610</v>
      </c>
      <c r="B2000" t="s">
        <v>1431</v>
      </c>
      <c r="C2000" s="1">
        <f t="shared" si="778"/>
        <v>82682</v>
      </c>
      <c r="D2000" s="7">
        <f>RANK(N2000,(N2000:P2000,Q2000:AL2000))</f>
        <v>1</v>
      </c>
      <c r="E2000" s="7">
        <f>RANK(O2000,(N2000:P2000,Q2000:AL2000))</f>
        <v>2</v>
      </c>
      <c r="F2000" s="7">
        <f>IF(P2000&gt;0,RANK(P2000,(N2000:P2000,Q2000:AL2000)),0)</f>
        <v>3</v>
      </c>
      <c r="G2000" s="1">
        <f t="shared" si="779"/>
        <v>19750</v>
      </c>
      <c r="H2000" s="2">
        <f t="shared" si="788"/>
        <v>0.23886698434967707</v>
      </c>
      <c r="I2000" s="2"/>
      <c r="J2000" s="2">
        <f t="shared" si="780"/>
        <v>0.5724462398103578</v>
      </c>
      <c r="K2000" s="2">
        <f t="shared" si="781"/>
        <v>0.33357925546068068</v>
      </c>
      <c r="L2000" s="2">
        <f t="shared" si="782"/>
        <v>9.0757359522024142E-2</v>
      </c>
      <c r="M2000" s="2">
        <f t="shared" si="783"/>
        <v>3.2171452069373746E-3</v>
      </c>
      <c r="N2000" s="1">
        <v>47331</v>
      </c>
      <c r="O2000" s="1">
        <v>27581</v>
      </c>
      <c r="P2000" s="1">
        <v>7504</v>
      </c>
      <c r="Q2000" s="1">
        <v>248</v>
      </c>
      <c r="S2000" s="1">
        <v>16</v>
      </c>
      <c r="U2000" s="1">
        <v>2</v>
      </c>
      <c r="V2000" s="68"/>
      <c r="AN2000" s="7">
        <f>IF(Q2000&gt;0,RANK(Q2000,(N2000:P2000,Q2000:AL2000)),0)</f>
        <v>4</v>
      </c>
      <c r="AO2000" s="7">
        <f>IF(R2000&gt;0,RANK(R2000,(N2000:P2000,Q2000:AL2000)),0)</f>
        <v>0</v>
      </c>
      <c r="AP2000" s="7">
        <f>IF(S2000&gt;0,RANK(S2000,(N2000:P2000,Q2000:AL2000)),0)</f>
        <v>5</v>
      </c>
      <c r="AQ2000" s="7">
        <f>IF(T2000&gt;0,RANK(T2000,(N2000:P2000,Q2000:AL2000)),0)</f>
        <v>0</v>
      </c>
      <c r="AR2000" s="2">
        <f t="shared" si="784"/>
        <v>2.9994436515807551E-3</v>
      </c>
      <c r="AS2000" s="2">
        <f t="shared" si="785"/>
        <v>0</v>
      </c>
      <c r="AT2000" s="2">
        <f t="shared" si="786"/>
        <v>1.935124936503713E-4</v>
      </c>
      <c r="AU2000" s="2">
        <f t="shared" si="787"/>
        <v>0</v>
      </c>
      <c r="AW2000" t="s">
        <v>2610</v>
      </c>
      <c r="AX2000" t="s">
        <v>1431</v>
      </c>
      <c r="AY2000">
        <v>4</v>
      </c>
      <c r="BA2000" s="127">
        <v>37</v>
      </c>
      <c r="BB2000" s="130">
        <v>65</v>
      </c>
      <c r="BC2000" s="131">
        <f t="shared" si="777"/>
        <v>37065</v>
      </c>
      <c r="BE2000" s="7" t="s">
        <v>3271</v>
      </c>
    </row>
    <row r="2001" spans="1:57" ht="13" hidden="1" customHeight="1" outlineLevel="1" x14ac:dyDescent="0.2">
      <c r="A2001" t="s">
        <v>1063</v>
      </c>
      <c r="B2001" t="s">
        <v>1431</v>
      </c>
      <c r="C2001" s="1">
        <f t="shared" ref="C2001:C2032" si="789">SUM(N2001:AL2001)</f>
        <v>19657</v>
      </c>
      <c r="D2001" s="7">
        <f>RANK(N2001,(N2001:P2001,Q2001:AL2001))</f>
        <v>1</v>
      </c>
      <c r="E2001" s="7">
        <f>RANK(O2001,(N2001:P2001,Q2001:AL2001))</f>
        <v>2</v>
      </c>
      <c r="F2001" s="7">
        <f>IF(P2001&gt;0,RANK(P2001,(N2001:P2001,Q2001:AL2001)),0)</f>
        <v>3</v>
      </c>
      <c r="G2001" s="1">
        <f t="shared" ref="G2001:G2032" si="790">MAX(N2001:P2001)-LARGE(N2001:P2001,2)</f>
        <v>4899</v>
      </c>
      <c r="H2001" s="2">
        <f t="shared" si="788"/>
        <v>0.24922419494327722</v>
      </c>
      <c r="I2001" s="2"/>
      <c r="J2001" s="2">
        <f t="shared" ref="J2001:J2032" si="791">IF($C2001=0,"-",N2001/$C2001)</f>
        <v>0.56844889861118175</v>
      </c>
      <c r="K2001" s="2">
        <f t="shared" ref="K2001:K2032" si="792">IF($C2001=0,"-",O2001/$C2001)</f>
        <v>0.31922470366790456</v>
      </c>
      <c r="L2001" s="2">
        <f t="shared" ref="L2001:L2032" si="793">IF($C2001=0,"-",P2001/$C2001)</f>
        <v>0.11064760645062828</v>
      </c>
      <c r="M2001" s="2">
        <f t="shared" ref="M2001:M2032" si="794">IF(C2001=0,"-",(1-J2001-K2001-L2001))</f>
        <v>1.6787912702854041E-3</v>
      </c>
      <c r="N2001" s="1">
        <v>11174</v>
      </c>
      <c r="O2001" s="1">
        <v>6275</v>
      </c>
      <c r="P2001" s="1">
        <v>2175</v>
      </c>
      <c r="Q2001" s="1">
        <v>33</v>
      </c>
      <c r="AN2001" s="7">
        <f>IF(Q2001&gt;0,RANK(Q2001,(N2001:P2001,Q2001:AL2001)),0)</f>
        <v>4</v>
      </c>
      <c r="AO2001" s="7">
        <f>IF(R2001&gt;0,RANK(R2001,(N2001:P2001,Q2001:AL2001)),0)</f>
        <v>0</v>
      </c>
      <c r="AP2001" s="7">
        <f>IF(S2001&gt;0,RANK(S2001,(N2001:P2001,Q2001:AL2001)),0)</f>
        <v>0</v>
      </c>
      <c r="AQ2001" s="7">
        <f>IF(T2001&gt;0,RANK(T2001,(N2001:P2001,Q2001:AL2001)),0)</f>
        <v>0</v>
      </c>
      <c r="AR2001" s="2">
        <f t="shared" ref="AR2001:AR2032" si="795">IF($C2001=0,"-",Q2001/$C2001)</f>
        <v>1.6787912702853946E-3</v>
      </c>
      <c r="AS2001" s="2">
        <f t="shared" ref="AS2001:AS2032" si="796">IF($C2001=0,"-",R2001/$C2001)</f>
        <v>0</v>
      </c>
      <c r="AT2001" s="2">
        <f t="shared" ref="AT2001:AT2032" si="797">IF($C2001=0,"-",S2001/$C2001)</f>
        <v>0</v>
      </c>
      <c r="AU2001" s="2">
        <f t="shared" ref="AU2001:AU2032" si="798">IF($C2001=0,"-",T2001/$C2001)</f>
        <v>0</v>
      </c>
      <c r="AW2001" t="s">
        <v>1063</v>
      </c>
      <c r="AX2001" t="s">
        <v>1431</v>
      </c>
      <c r="AY2001">
        <v>1</v>
      </c>
      <c r="BA2001" s="127">
        <v>37</v>
      </c>
      <c r="BB2001" s="130">
        <v>67</v>
      </c>
      <c r="BC2001" s="131">
        <f t="shared" si="777"/>
        <v>37067</v>
      </c>
      <c r="BE2001" s="7" t="s">
        <v>3271</v>
      </c>
    </row>
    <row r="2002" spans="1:57" ht="13" hidden="1" customHeight="1" outlineLevel="1" x14ac:dyDescent="0.2">
      <c r="A2002" t="s">
        <v>2560</v>
      </c>
      <c r="B2002" t="s">
        <v>1431</v>
      </c>
      <c r="C2002" s="1">
        <f t="shared" si="789"/>
        <v>116274</v>
      </c>
      <c r="D2002" s="7">
        <f>RANK(N2002,(N2002:P2002,Q2002:AL2002))</f>
        <v>2</v>
      </c>
      <c r="E2002" s="7">
        <f>RANK(O2002,(N2002:P2002,Q2002:AL2002))</f>
        <v>1</v>
      </c>
      <c r="F2002" s="7">
        <f>IF(P2002&gt;0,RANK(P2002,(N2002:P2002,Q2002:AL2002)),0)</f>
        <v>3</v>
      </c>
      <c r="G2002" s="1">
        <f t="shared" si="790"/>
        <v>3781</v>
      </c>
      <c r="H2002" s="2">
        <f t="shared" si="788"/>
        <v>3.2518017785575448E-2</v>
      </c>
      <c r="I2002" s="2"/>
      <c r="J2002" s="2">
        <f t="shared" si="791"/>
        <v>0.42146997609095754</v>
      </c>
      <c r="K2002" s="2">
        <f t="shared" si="792"/>
        <v>0.45398799387653299</v>
      </c>
      <c r="L2002" s="2">
        <f t="shared" si="793"/>
        <v>0.12265854791268899</v>
      </c>
      <c r="M2002" s="2">
        <f t="shared" si="794"/>
        <v>1.8834821198205343E-3</v>
      </c>
      <c r="N2002" s="1">
        <v>49006</v>
      </c>
      <c r="O2002" s="1">
        <v>52787</v>
      </c>
      <c r="P2002" s="1">
        <v>14262</v>
      </c>
      <c r="Q2002" s="1">
        <v>215</v>
      </c>
      <c r="S2002" s="1">
        <v>3</v>
      </c>
      <c r="X2002" s="1">
        <v>1</v>
      </c>
      <c r="AN2002" s="7">
        <f>IF(Q2002&gt;0,RANK(Q2002,(N2002:P2002,Q2002:AL2002)),0)</f>
        <v>4</v>
      </c>
      <c r="AO2002" s="7">
        <f>IF(R2002&gt;0,RANK(R2002,(N2002:P2002,Q2002:AL2002)),0)</f>
        <v>0</v>
      </c>
      <c r="AP2002" s="7">
        <f>IF(S2002&gt;0,RANK(S2002,(N2002:P2002,Q2002:AL2002)),0)</f>
        <v>5</v>
      </c>
      <c r="AQ2002" s="7">
        <f>IF(T2002&gt;0,RANK(T2002,(N2002:P2002,Q2002:AL2002)),0)</f>
        <v>0</v>
      </c>
      <c r="AR2002" s="2">
        <f t="shared" si="795"/>
        <v>1.8490806199150283E-3</v>
      </c>
      <c r="AS2002" s="2">
        <f t="shared" si="796"/>
        <v>0</v>
      </c>
      <c r="AT2002" s="2">
        <f t="shared" si="797"/>
        <v>2.5801124929046907E-5</v>
      </c>
      <c r="AU2002" s="2">
        <f t="shared" si="798"/>
        <v>0</v>
      </c>
      <c r="AW2002" t="s">
        <v>2560</v>
      </c>
      <c r="AX2002" t="s">
        <v>1431</v>
      </c>
      <c r="BA2002" s="127">
        <v>37</v>
      </c>
      <c r="BB2002" s="130">
        <v>69</v>
      </c>
      <c r="BC2002" s="131">
        <f t="shared" si="777"/>
        <v>37069</v>
      </c>
      <c r="BE2002" s="7" t="s">
        <v>3271</v>
      </c>
    </row>
    <row r="2003" spans="1:57" ht="13" hidden="1" customHeight="1" outlineLevel="1" x14ac:dyDescent="0.2">
      <c r="A2003" t="s">
        <v>1494</v>
      </c>
      <c r="B2003" t="s">
        <v>1431</v>
      </c>
      <c r="C2003" s="1">
        <f t="shared" si="789"/>
        <v>13266</v>
      </c>
      <c r="D2003" s="7">
        <f>RANK(N2003,(N2003:P2003,Q2003:AL2003))</f>
        <v>1</v>
      </c>
      <c r="E2003" s="7">
        <f>RANK(O2003,(N2003:P2003,Q2003:AL2003))</f>
        <v>2</v>
      </c>
      <c r="F2003" s="7">
        <f>IF(P2003&gt;0,RANK(P2003,(N2003:P2003,Q2003:AL2003)),0)</f>
        <v>3</v>
      </c>
      <c r="G2003" s="1">
        <f t="shared" si="790"/>
        <v>1848</v>
      </c>
      <c r="H2003" s="2">
        <f t="shared" si="788"/>
        <v>0.13930348258706468</v>
      </c>
      <c r="I2003" s="2"/>
      <c r="J2003" s="2">
        <f t="shared" si="791"/>
        <v>0.49125584200211064</v>
      </c>
      <c r="K2003" s="2">
        <f t="shared" si="792"/>
        <v>0.35195235941504599</v>
      </c>
      <c r="L2003" s="2">
        <f t="shared" si="793"/>
        <v>0.15543494647972259</v>
      </c>
      <c r="M2003" s="2">
        <f t="shared" si="794"/>
        <v>1.3568521031207259E-3</v>
      </c>
      <c r="N2003" s="1">
        <v>6517</v>
      </c>
      <c r="O2003" s="1">
        <v>4669</v>
      </c>
      <c r="P2003" s="1">
        <v>2062</v>
      </c>
      <c r="Q2003" s="1">
        <v>18</v>
      </c>
      <c r="AN2003" s="7">
        <f>IF(Q2003&gt;0,RANK(Q2003,(N2003:P2003,Q2003:AL2003)),0)</f>
        <v>4</v>
      </c>
      <c r="AO2003" s="7">
        <f>IF(R2003&gt;0,RANK(R2003,(N2003:P2003,Q2003:AL2003)),0)</f>
        <v>0</v>
      </c>
      <c r="AP2003" s="7">
        <f>IF(S2003&gt;0,RANK(S2003,(N2003:P2003,Q2003:AL2003)),0)</f>
        <v>0</v>
      </c>
      <c r="AQ2003" s="7">
        <f>IF(T2003&gt;0,RANK(T2003,(N2003:P2003,Q2003:AL2003)),0)</f>
        <v>0</v>
      </c>
      <c r="AR2003" s="2">
        <f t="shared" si="795"/>
        <v>1.3568521031207597E-3</v>
      </c>
      <c r="AS2003" s="2">
        <f t="shared" si="796"/>
        <v>0</v>
      </c>
      <c r="AT2003" s="2">
        <f t="shared" si="797"/>
        <v>0</v>
      </c>
      <c r="AU2003" s="2">
        <f t="shared" si="798"/>
        <v>0</v>
      </c>
      <c r="AW2003" t="s">
        <v>1494</v>
      </c>
      <c r="AX2003" t="s">
        <v>1431</v>
      </c>
      <c r="AY2003">
        <v>2</v>
      </c>
      <c r="BA2003" s="127">
        <v>37</v>
      </c>
      <c r="BB2003" s="130">
        <v>71</v>
      </c>
      <c r="BC2003" s="131">
        <f t="shared" si="777"/>
        <v>37071</v>
      </c>
      <c r="BE2003" s="7" t="s">
        <v>3271</v>
      </c>
    </row>
    <row r="2004" spans="1:57" ht="13" hidden="1" customHeight="1" outlineLevel="1" x14ac:dyDescent="0.2">
      <c r="A2004" t="s">
        <v>1064</v>
      </c>
      <c r="B2004" t="s">
        <v>1431</v>
      </c>
      <c r="C2004" s="1">
        <f t="shared" si="789"/>
        <v>61435</v>
      </c>
      <c r="D2004" s="7">
        <f>RANK(N2004,(N2004:P2004,Q2004:AL2004))</f>
        <v>2</v>
      </c>
      <c r="E2004" s="7">
        <f>RANK(O2004,(N2004:P2004,Q2004:AL2004))</f>
        <v>1</v>
      </c>
      <c r="F2004" s="7">
        <f>IF(P2004&gt;0,RANK(P2004,(N2004:P2004,Q2004:AL2004)),0)</f>
        <v>3</v>
      </c>
      <c r="G2004" s="1">
        <f t="shared" si="790"/>
        <v>15593</v>
      </c>
      <c r="H2004" s="2">
        <f t="shared" si="788"/>
        <v>0.25381297306095874</v>
      </c>
      <c r="I2004" s="2"/>
      <c r="J2004" s="2">
        <f t="shared" si="791"/>
        <v>0.31123952144543016</v>
      </c>
      <c r="K2004" s="2">
        <f t="shared" si="792"/>
        <v>0.56505249450638884</v>
      </c>
      <c r="L2004" s="2">
        <f t="shared" si="793"/>
        <v>0.12191747375274681</v>
      </c>
      <c r="M2004" s="2">
        <f t="shared" si="794"/>
        <v>1.7905102954341445E-3</v>
      </c>
      <c r="N2004" s="1">
        <v>19121</v>
      </c>
      <c r="O2004" s="1">
        <v>34714</v>
      </c>
      <c r="P2004" s="1">
        <v>7490</v>
      </c>
      <c r="Q2004" s="1">
        <v>106</v>
      </c>
      <c r="U2004" s="1">
        <v>4</v>
      </c>
      <c r="AN2004" s="7">
        <f>IF(Q2004&gt;0,RANK(Q2004,(N2004:P2004,Q2004:AL2004)),0)</f>
        <v>4</v>
      </c>
      <c r="AO2004" s="7">
        <f>IF(R2004&gt;0,RANK(R2004,(N2004:P2004,Q2004:AL2004)),0)</f>
        <v>0</v>
      </c>
      <c r="AP2004" s="7">
        <f>IF(S2004&gt;0,RANK(S2004,(N2004:P2004,Q2004:AL2004)),0)</f>
        <v>0</v>
      </c>
      <c r="AQ2004" s="7">
        <f>IF(T2004&gt;0,RANK(T2004,(N2004:P2004,Q2004:AL2004)),0)</f>
        <v>0</v>
      </c>
      <c r="AR2004" s="2">
        <f t="shared" si="795"/>
        <v>1.7254008301456824E-3</v>
      </c>
      <c r="AS2004" s="2">
        <f t="shared" si="796"/>
        <v>0</v>
      </c>
      <c r="AT2004" s="2">
        <f t="shared" si="797"/>
        <v>0</v>
      </c>
      <c r="AU2004" s="2">
        <f t="shared" si="798"/>
        <v>0</v>
      </c>
      <c r="AW2004" t="s">
        <v>1064</v>
      </c>
      <c r="AX2004" t="s">
        <v>1431</v>
      </c>
      <c r="AY2004">
        <v>9</v>
      </c>
      <c r="BA2004" s="127">
        <v>37</v>
      </c>
      <c r="BB2004" s="130">
        <v>73</v>
      </c>
      <c r="BC2004" s="131">
        <f t="shared" si="777"/>
        <v>37073</v>
      </c>
      <c r="BE2004" s="7" t="s">
        <v>3271</v>
      </c>
    </row>
    <row r="2005" spans="1:57" ht="13" hidden="1" customHeight="1" outlineLevel="1" x14ac:dyDescent="0.2">
      <c r="A2005" t="s">
        <v>1065</v>
      </c>
      <c r="B2005" t="s">
        <v>1431</v>
      </c>
      <c r="C2005" s="1">
        <f t="shared" si="789"/>
        <v>3834</v>
      </c>
      <c r="D2005" s="7">
        <f>RANK(N2005,(N2005:P2005,Q2005:AL2005))</f>
        <v>1</v>
      </c>
      <c r="E2005" s="7">
        <f>RANK(O2005,(N2005:P2005,Q2005:AL2005))</f>
        <v>2</v>
      </c>
      <c r="F2005" s="7">
        <f>IF(P2005&gt;0,RANK(P2005,(N2005:P2005,Q2005:AL2005)),0)</f>
        <v>3</v>
      </c>
      <c r="G2005" s="1">
        <f t="shared" si="790"/>
        <v>1048</v>
      </c>
      <c r="H2005" s="2">
        <f t="shared" si="788"/>
        <v>0.2733437663015128</v>
      </c>
      <c r="I2005" s="2"/>
      <c r="J2005" s="2">
        <f t="shared" si="791"/>
        <v>0.57537819509650501</v>
      </c>
      <c r="K2005" s="2">
        <f t="shared" si="792"/>
        <v>0.30203442879499215</v>
      </c>
      <c r="L2005" s="2">
        <f t="shared" si="793"/>
        <v>0.12154407929055816</v>
      </c>
      <c r="M2005" s="2">
        <f t="shared" si="794"/>
        <v>1.0432968179446833E-3</v>
      </c>
      <c r="N2005" s="1">
        <v>2206</v>
      </c>
      <c r="O2005" s="1">
        <v>1158</v>
      </c>
      <c r="P2005" s="1">
        <v>466</v>
      </c>
      <c r="Q2005" s="1">
        <v>4</v>
      </c>
      <c r="AN2005" s="7">
        <f>IF(Q2005&gt;0,RANK(Q2005,(N2005:P2005,Q2005:AL2005)),0)</f>
        <v>4</v>
      </c>
      <c r="AO2005" s="7">
        <f>IF(R2005&gt;0,RANK(R2005,(N2005:P2005,Q2005:AL2005)),0)</f>
        <v>0</v>
      </c>
      <c r="AP2005" s="7">
        <f>IF(S2005&gt;0,RANK(S2005,(N2005:P2005,Q2005:AL2005)),0)</f>
        <v>0</v>
      </c>
      <c r="AQ2005" s="7">
        <f>IF(T2005&gt;0,RANK(T2005,(N2005:P2005,Q2005:AL2005)),0)</f>
        <v>0</v>
      </c>
      <c r="AR2005" s="2">
        <f t="shared" si="795"/>
        <v>1.0432968179447052E-3</v>
      </c>
      <c r="AS2005" s="2">
        <f t="shared" si="796"/>
        <v>0</v>
      </c>
      <c r="AT2005" s="2">
        <f t="shared" si="797"/>
        <v>0</v>
      </c>
      <c r="AU2005" s="2">
        <f t="shared" si="798"/>
        <v>0</v>
      </c>
      <c r="AW2005" t="s">
        <v>1065</v>
      </c>
      <c r="AX2005" t="s">
        <v>1431</v>
      </c>
      <c r="AY2005">
        <v>1</v>
      </c>
      <c r="BA2005" s="127">
        <v>37</v>
      </c>
      <c r="BB2005" s="130">
        <v>75</v>
      </c>
      <c r="BC2005" s="131">
        <f t="shared" si="777"/>
        <v>37075</v>
      </c>
      <c r="BE2005" s="7" t="s">
        <v>3271</v>
      </c>
    </row>
    <row r="2006" spans="1:57" ht="13" hidden="1" customHeight="1" outlineLevel="1" x14ac:dyDescent="0.2">
      <c r="A2006" t="s">
        <v>3089</v>
      </c>
      <c r="B2006" t="s">
        <v>1431</v>
      </c>
      <c r="C2006" s="1">
        <f t="shared" si="789"/>
        <v>3876</v>
      </c>
      <c r="D2006" s="7">
        <f>RANK(N2006,(N2006:P2006,Q2006:AL2006))</f>
        <v>2</v>
      </c>
      <c r="E2006" s="7">
        <f>RANK(O2006,(N2006:P2006,Q2006:AL2006))</f>
        <v>1</v>
      </c>
      <c r="F2006" s="7">
        <f>IF(P2006&gt;0,RANK(P2006,(N2006:P2006,Q2006:AL2006)),0)</f>
        <v>3</v>
      </c>
      <c r="G2006" s="1">
        <f t="shared" si="790"/>
        <v>368</v>
      </c>
      <c r="H2006" s="2">
        <f t="shared" si="788"/>
        <v>9.4943240454076372E-2</v>
      </c>
      <c r="I2006" s="2"/>
      <c r="J2006" s="2">
        <f t="shared" si="791"/>
        <v>0.40015479876160992</v>
      </c>
      <c r="K2006" s="2">
        <f t="shared" si="792"/>
        <v>0.49509803921568629</v>
      </c>
      <c r="L2006" s="2">
        <f t="shared" si="793"/>
        <v>0.10397316821465429</v>
      </c>
      <c r="M2006" s="2">
        <f t="shared" si="794"/>
        <v>7.7399380804955842E-4</v>
      </c>
      <c r="N2006" s="1">
        <v>1551</v>
      </c>
      <c r="O2006" s="1">
        <v>1919</v>
      </c>
      <c r="P2006" s="1">
        <v>403</v>
      </c>
      <c r="Q2006" s="1">
        <v>3</v>
      </c>
      <c r="AN2006" s="7">
        <f>IF(Q2006&gt;0,RANK(Q2006,(N2006:P2006,Q2006:AL2006)),0)</f>
        <v>4</v>
      </c>
      <c r="AO2006" s="7">
        <f>IF(R2006&gt;0,RANK(R2006,(N2006:P2006,Q2006:AL2006)),0)</f>
        <v>0</v>
      </c>
      <c r="AP2006" s="7">
        <f>IF(S2006&gt;0,RANK(S2006,(N2006:P2006,Q2006:AL2006)),0)</f>
        <v>0</v>
      </c>
      <c r="AQ2006" s="7">
        <f>IF(T2006&gt;0,RANK(T2006,(N2006:P2006,Q2006:AL2006)),0)</f>
        <v>0</v>
      </c>
      <c r="AR2006" s="2">
        <f t="shared" si="795"/>
        <v>7.7399380804953565E-4</v>
      </c>
      <c r="AS2006" s="2">
        <f t="shared" si="796"/>
        <v>0</v>
      </c>
      <c r="AT2006" s="2">
        <f t="shared" si="797"/>
        <v>0</v>
      </c>
      <c r="AU2006" s="2">
        <f t="shared" si="798"/>
        <v>0</v>
      </c>
      <c r="AW2006" t="s">
        <v>3089</v>
      </c>
      <c r="AX2006" t="s">
        <v>1431</v>
      </c>
      <c r="AY2006">
        <v>11</v>
      </c>
      <c r="BA2006" s="127">
        <v>37</v>
      </c>
      <c r="BB2006" s="130">
        <v>77</v>
      </c>
      <c r="BC2006" s="131">
        <f t="shared" si="777"/>
        <v>37077</v>
      </c>
      <c r="BE2006" s="7" t="s">
        <v>3271</v>
      </c>
    </row>
    <row r="2007" spans="1:57" ht="13" hidden="1" customHeight="1" outlineLevel="1" x14ac:dyDescent="0.2">
      <c r="A2007" t="s">
        <v>796</v>
      </c>
      <c r="B2007" t="s">
        <v>1431</v>
      </c>
      <c r="C2007" s="1">
        <f t="shared" si="789"/>
        <v>12128</v>
      </c>
      <c r="D2007" s="7">
        <f>RANK(N2007,(N2007:P2007,Q2007:AL2007))</f>
        <v>1</v>
      </c>
      <c r="E2007" s="7">
        <f>RANK(O2007,(N2007:P2007,Q2007:AL2007))</f>
        <v>2</v>
      </c>
      <c r="F2007" s="7">
        <f>IF(P2007&gt;0,RANK(P2007,(N2007:P2007,Q2007:AL2007)),0)</f>
        <v>3</v>
      </c>
      <c r="G2007" s="1">
        <f t="shared" si="790"/>
        <v>1640</v>
      </c>
      <c r="H2007" s="2">
        <f t="shared" si="788"/>
        <v>0.13522427440633245</v>
      </c>
      <c r="I2007" s="2"/>
      <c r="J2007" s="2">
        <f t="shared" si="791"/>
        <v>0.50939973614775724</v>
      </c>
      <c r="K2007" s="2">
        <f t="shared" si="792"/>
        <v>0.3741754617414248</v>
      </c>
      <c r="L2007" s="2">
        <f t="shared" si="793"/>
        <v>0.10892150395778365</v>
      </c>
      <c r="M2007" s="2">
        <f t="shared" si="794"/>
        <v>7.5032981530343129E-3</v>
      </c>
      <c r="N2007" s="1">
        <v>6178</v>
      </c>
      <c r="O2007" s="1">
        <v>4538</v>
      </c>
      <c r="P2007" s="1">
        <v>1321</v>
      </c>
      <c r="Q2007" s="1">
        <v>91</v>
      </c>
      <c r="AN2007" s="7">
        <f>IF(Q2007&gt;0,RANK(Q2007,(N2007:P2007,Q2007:AL2007)),0)</f>
        <v>4</v>
      </c>
      <c r="AO2007" s="7">
        <f>IF(R2007&gt;0,RANK(R2007,(N2007:P2007,Q2007:AL2007)),0)</f>
        <v>0</v>
      </c>
      <c r="AP2007" s="7">
        <f>IF(S2007&gt;0,RANK(S2007,(N2007:P2007,Q2007:AL2007)),0)</f>
        <v>0</v>
      </c>
      <c r="AQ2007" s="7">
        <f>IF(T2007&gt;0,RANK(T2007,(N2007:P2007,Q2007:AL2007)),0)</f>
        <v>0</v>
      </c>
      <c r="AR2007" s="2">
        <f t="shared" si="795"/>
        <v>7.5032981530343008E-3</v>
      </c>
      <c r="AS2007" s="2">
        <f t="shared" si="796"/>
        <v>0</v>
      </c>
      <c r="AT2007" s="2">
        <f t="shared" si="797"/>
        <v>0</v>
      </c>
      <c r="AU2007" s="2">
        <f t="shared" si="798"/>
        <v>0</v>
      </c>
      <c r="AW2007" t="s">
        <v>796</v>
      </c>
      <c r="AX2007" t="s">
        <v>1431</v>
      </c>
      <c r="BA2007" s="127">
        <v>37</v>
      </c>
      <c r="BB2007" s="130">
        <v>79</v>
      </c>
      <c r="BC2007" s="131">
        <f t="shared" si="777"/>
        <v>37079</v>
      </c>
      <c r="BE2007" s="7" t="s">
        <v>3271</v>
      </c>
    </row>
    <row r="2008" spans="1:57" ht="13" hidden="1" customHeight="1" outlineLevel="1" x14ac:dyDescent="0.2">
      <c r="A2008" t="s">
        <v>833</v>
      </c>
      <c r="B2008" t="s">
        <v>1431</v>
      </c>
      <c r="C2008" s="1">
        <f t="shared" si="789"/>
        <v>5732</v>
      </c>
      <c r="D2008" s="7">
        <f>RANK(N2008,(N2008:P2008,Q2008:AL2008))</f>
        <v>1</v>
      </c>
      <c r="E2008" s="7">
        <f>RANK(O2008,(N2008:P2008,Q2008:AL2008))</f>
        <v>2</v>
      </c>
      <c r="F2008" s="7">
        <f>IF(P2008&gt;0,RANK(P2008,(N2008:P2008,Q2008:AL2008)),0)</f>
        <v>3</v>
      </c>
      <c r="G2008" s="1">
        <f t="shared" si="790"/>
        <v>588</v>
      </c>
      <c r="H2008" s="2">
        <f t="shared" si="788"/>
        <v>0.10258199581297976</v>
      </c>
      <c r="I2008" s="2"/>
      <c r="J2008" s="2">
        <f t="shared" si="791"/>
        <v>0.4829030006978367</v>
      </c>
      <c r="K2008" s="2">
        <f t="shared" si="792"/>
        <v>0.38032100488485693</v>
      </c>
      <c r="L2008" s="2">
        <f t="shared" si="793"/>
        <v>0.1360781577110956</v>
      </c>
      <c r="M2008" s="2">
        <f t="shared" si="794"/>
        <v>6.9783670621070826E-4</v>
      </c>
      <c r="N2008" s="1">
        <v>2768</v>
      </c>
      <c r="O2008" s="1">
        <v>2180</v>
      </c>
      <c r="P2008" s="1">
        <v>780</v>
      </c>
      <c r="Q2008" s="1">
        <v>4</v>
      </c>
      <c r="AN2008" s="7">
        <f>IF(Q2008&gt;0,RANK(Q2008,(N2008:P2008,Q2008:AL2008)),0)</f>
        <v>4</v>
      </c>
      <c r="AO2008" s="7">
        <f>IF(R2008&gt;0,RANK(R2008,(N2008:P2008,Q2008:AL2008)),0)</f>
        <v>0</v>
      </c>
      <c r="AP2008" s="7">
        <f>IF(S2008&gt;0,RANK(S2008,(N2008:P2008,Q2008:AL2008)),0)</f>
        <v>0</v>
      </c>
      <c r="AQ2008" s="7">
        <f>IF(T2008&gt;0,RANK(T2008,(N2008:P2008,Q2008:AL2008)),0)</f>
        <v>0</v>
      </c>
      <c r="AR2008" s="2">
        <f t="shared" si="795"/>
        <v>6.9783670621074664E-4</v>
      </c>
      <c r="AS2008" s="2">
        <f t="shared" si="796"/>
        <v>0</v>
      </c>
      <c r="AT2008" s="2">
        <f t="shared" si="797"/>
        <v>0</v>
      </c>
      <c r="AU2008" s="2">
        <f t="shared" si="798"/>
        <v>0</v>
      </c>
      <c r="AW2008" t="s">
        <v>833</v>
      </c>
      <c r="AX2008" t="s">
        <v>1431</v>
      </c>
      <c r="AY2008">
        <v>1</v>
      </c>
      <c r="BA2008" s="127">
        <v>37</v>
      </c>
      <c r="BB2008" s="130">
        <v>81</v>
      </c>
      <c r="BC2008" s="131">
        <f t="shared" si="777"/>
        <v>37081</v>
      </c>
      <c r="BE2008" s="7" t="s">
        <v>3271</v>
      </c>
    </row>
    <row r="2009" spans="1:57" ht="13" hidden="1" customHeight="1" outlineLevel="1" x14ac:dyDescent="0.2">
      <c r="A2009" t="s">
        <v>797</v>
      </c>
      <c r="B2009" t="s">
        <v>1431</v>
      </c>
      <c r="C2009" s="1">
        <f t="shared" si="789"/>
        <v>146399</v>
      </c>
      <c r="D2009" s="7">
        <f>RANK(N2009,(N2009:P2009,Q2009:AL2009))</f>
        <v>1</v>
      </c>
      <c r="E2009" s="7">
        <f>RANK(O2009,(N2009:P2009,Q2009:AL2009))</f>
        <v>2</v>
      </c>
      <c r="F2009" s="7">
        <f>IF(P2009&gt;0,RANK(P2009,(N2009:P2009,Q2009:AL2009)),0)</f>
        <v>3</v>
      </c>
      <c r="G2009" s="1">
        <f t="shared" si="790"/>
        <v>6179</v>
      </c>
      <c r="H2009" s="2">
        <f t="shared" si="788"/>
        <v>4.2206572449265366E-2</v>
      </c>
      <c r="I2009" s="2"/>
      <c r="J2009" s="2">
        <f t="shared" si="791"/>
        <v>0.45300172815388084</v>
      </c>
      <c r="K2009" s="2">
        <f t="shared" si="792"/>
        <v>0.41079515570461544</v>
      </c>
      <c r="L2009" s="2">
        <f t="shared" si="793"/>
        <v>0.13388752655414313</v>
      </c>
      <c r="M2009" s="2">
        <f t="shared" si="794"/>
        <v>2.3155895873605836E-3</v>
      </c>
      <c r="N2009" s="1">
        <v>66319</v>
      </c>
      <c r="O2009" s="1">
        <v>60140</v>
      </c>
      <c r="P2009" s="1">
        <v>19601</v>
      </c>
      <c r="Q2009" s="1">
        <v>319</v>
      </c>
      <c r="S2009" s="1">
        <v>11</v>
      </c>
      <c r="U2009" s="1">
        <v>2</v>
      </c>
      <c r="X2009" s="1">
        <v>7</v>
      </c>
      <c r="AN2009" s="7">
        <f>IF(Q2009&gt;0,RANK(Q2009,(N2009:P2009,Q2009:AL2009)),0)</f>
        <v>4</v>
      </c>
      <c r="AO2009" s="7">
        <f>IF(R2009&gt;0,RANK(R2009,(N2009:P2009,Q2009:AL2009)),0)</f>
        <v>0</v>
      </c>
      <c r="AP2009" s="7">
        <f>IF(S2009&gt;0,RANK(S2009,(N2009:P2009,Q2009:AL2009)),0)</f>
        <v>5</v>
      </c>
      <c r="AQ2009" s="7">
        <f>IF(T2009&gt;0,RANK(T2009,(N2009:P2009,Q2009:AL2009)),0)</f>
        <v>0</v>
      </c>
      <c r="AR2009" s="2">
        <f t="shared" si="795"/>
        <v>2.1789766323540463E-3</v>
      </c>
      <c r="AS2009" s="2">
        <f t="shared" si="796"/>
        <v>0</v>
      </c>
      <c r="AT2009" s="2">
        <f t="shared" si="797"/>
        <v>7.5137125253587798E-5</v>
      </c>
      <c r="AU2009" s="2">
        <f t="shared" si="798"/>
        <v>0</v>
      </c>
      <c r="AW2009" t="s">
        <v>797</v>
      </c>
      <c r="AX2009" t="s">
        <v>1431</v>
      </c>
      <c r="BA2009" s="127">
        <v>37</v>
      </c>
      <c r="BB2009" s="130">
        <v>83</v>
      </c>
      <c r="BC2009" s="131">
        <f t="shared" si="777"/>
        <v>37083</v>
      </c>
      <c r="BE2009" s="7" t="s">
        <v>3271</v>
      </c>
    </row>
    <row r="2010" spans="1:57" ht="13" hidden="1" customHeight="1" outlineLevel="1" x14ac:dyDescent="0.2">
      <c r="A2010" t="s">
        <v>2286</v>
      </c>
      <c r="B2010" t="s">
        <v>1431</v>
      </c>
      <c r="C2010" s="1">
        <f t="shared" si="789"/>
        <v>17804</v>
      </c>
      <c r="D2010" s="7">
        <f>RANK(N2010,(N2010:P2010,Q2010:AL2010))</f>
        <v>1</v>
      </c>
      <c r="E2010" s="7">
        <f>RANK(O2010,(N2010:P2010,Q2010:AL2010))</f>
        <v>2</v>
      </c>
      <c r="F2010" s="7">
        <f>IF(P2010&gt;0,RANK(P2010,(N2010:P2010,Q2010:AL2010)),0)</f>
        <v>3</v>
      </c>
      <c r="G2010" s="1">
        <f t="shared" si="790"/>
        <v>4191</v>
      </c>
      <c r="H2010" s="2">
        <f t="shared" si="788"/>
        <v>0.23539654010334757</v>
      </c>
      <c r="I2010" s="2"/>
      <c r="J2010" s="2">
        <f t="shared" si="791"/>
        <v>0.55942484834868567</v>
      </c>
      <c r="K2010" s="2">
        <f t="shared" si="792"/>
        <v>0.32402830824533813</v>
      </c>
      <c r="L2010" s="2">
        <f t="shared" si="793"/>
        <v>0.11497416310941362</v>
      </c>
      <c r="M2010" s="2">
        <f t="shared" si="794"/>
        <v>1.5726802965625869E-3</v>
      </c>
      <c r="N2010" s="1">
        <v>9960</v>
      </c>
      <c r="O2010" s="1">
        <v>5769</v>
      </c>
      <c r="P2010" s="1">
        <v>2047</v>
      </c>
      <c r="Q2010" s="1">
        <v>28</v>
      </c>
      <c r="AN2010" s="7">
        <f>IF(Q2010&gt;0,RANK(Q2010,(N2010:P2010,Q2010:AL2010)),0)</f>
        <v>4</v>
      </c>
      <c r="AO2010" s="7">
        <f>IF(R2010&gt;0,RANK(R2010,(N2010:P2010,Q2010:AL2010)),0)</f>
        <v>0</v>
      </c>
      <c r="AP2010" s="7">
        <f>IF(S2010&gt;0,RANK(S2010,(N2010:P2010,Q2010:AL2010)),0)</f>
        <v>0</v>
      </c>
      <c r="AQ2010" s="7">
        <f>IF(T2010&gt;0,RANK(T2010,(N2010:P2010,Q2010:AL2010)),0)</f>
        <v>0</v>
      </c>
      <c r="AR2010" s="2">
        <f t="shared" si="795"/>
        <v>1.5726802965625702E-3</v>
      </c>
      <c r="AS2010" s="2">
        <f t="shared" si="796"/>
        <v>0</v>
      </c>
      <c r="AT2010" s="2">
        <f t="shared" si="797"/>
        <v>0</v>
      </c>
      <c r="AU2010" s="2">
        <f t="shared" si="798"/>
        <v>0</v>
      </c>
      <c r="AW2010" t="s">
        <v>2286</v>
      </c>
      <c r="AX2010" t="s">
        <v>1431</v>
      </c>
      <c r="AY2010">
        <v>1</v>
      </c>
      <c r="BA2010" s="127">
        <v>37</v>
      </c>
      <c r="BB2010" s="130">
        <v>85</v>
      </c>
      <c r="BC2010" s="131">
        <f t="shared" si="777"/>
        <v>37085</v>
      </c>
      <c r="BE2010" s="7" t="s">
        <v>3271</v>
      </c>
    </row>
    <row r="2011" spans="1:57" ht="13" hidden="1" customHeight="1" outlineLevel="1" x14ac:dyDescent="0.2">
      <c r="A2011" t="s">
        <v>1644</v>
      </c>
      <c r="B2011" t="s">
        <v>1431</v>
      </c>
      <c r="C2011" s="1">
        <f t="shared" si="789"/>
        <v>20932</v>
      </c>
      <c r="D2011" s="7">
        <f>RANK(N2011,(N2011:P2011,Q2011:AL2011))</f>
        <v>2</v>
      </c>
      <c r="E2011" s="7">
        <f>RANK(O2011,(N2011:P2011,Q2011:AL2011))</f>
        <v>1</v>
      </c>
      <c r="F2011" s="7">
        <f>IF(P2011&gt;0,RANK(P2011,(N2011:P2011,Q2011:AL2011)),0)</f>
        <v>3</v>
      </c>
      <c r="G2011" s="1">
        <f t="shared" si="790"/>
        <v>1278</v>
      </c>
      <c r="H2011" s="2">
        <f t="shared" si="788"/>
        <v>6.1054844257596025E-2</v>
      </c>
      <c r="I2011" s="2"/>
      <c r="J2011" s="2">
        <f t="shared" si="791"/>
        <v>0.40478692910376457</v>
      </c>
      <c r="K2011" s="2">
        <f t="shared" si="792"/>
        <v>0.46584177336136062</v>
      </c>
      <c r="L2011" s="2">
        <f t="shared" si="793"/>
        <v>0.12822472768966175</v>
      </c>
      <c r="M2011" s="2">
        <f t="shared" si="794"/>
        <v>1.1465698452130524E-3</v>
      </c>
      <c r="N2011" s="1">
        <v>8473</v>
      </c>
      <c r="O2011" s="1">
        <v>9751</v>
      </c>
      <c r="P2011" s="1">
        <v>2684</v>
      </c>
      <c r="Q2011" s="1">
        <v>19</v>
      </c>
      <c r="U2011" s="1">
        <v>5</v>
      </c>
      <c r="AN2011" s="7">
        <f>IF(Q2011&gt;0,RANK(Q2011,(N2011:P2011,Q2011:AL2011)),0)</f>
        <v>4</v>
      </c>
      <c r="AO2011" s="7">
        <f>IF(R2011&gt;0,RANK(R2011,(N2011:P2011,Q2011:AL2011)),0)</f>
        <v>0</v>
      </c>
      <c r="AP2011" s="7">
        <f>IF(S2011&gt;0,RANK(S2011,(N2011:P2011,Q2011:AL2011)),0)</f>
        <v>0</v>
      </c>
      <c r="AQ2011" s="7">
        <f>IF(T2011&gt;0,RANK(T2011,(N2011:P2011,Q2011:AL2011)),0)</f>
        <v>0</v>
      </c>
      <c r="AR2011" s="2">
        <f t="shared" si="795"/>
        <v>9.0770112746034774E-4</v>
      </c>
      <c r="AS2011" s="2">
        <f t="shared" si="796"/>
        <v>0</v>
      </c>
      <c r="AT2011" s="2">
        <f t="shared" si="797"/>
        <v>0</v>
      </c>
      <c r="AU2011" s="2">
        <f t="shared" si="798"/>
        <v>0</v>
      </c>
      <c r="AW2011" t="s">
        <v>1644</v>
      </c>
      <c r="AX2011" t="s">
        <v>1431</v>
      </c>
      <c r="AY2011">
        <v>2</v>
      </c>
      <c r="BA2011" s="127">
        <v>37</v>
      </c>
      <c r="BB2011" s="130">
        <v>87</v>
      </c>
      <c r="BC2011" s="131">
        <f t="shared" si="777"/>
        <v>37087</v>
      </c>
      <c r="BE2011" s="7" t="s">
        <v>3271</v>
      </c>
    </row>
    <row r="2012" spans="1:57" ht="13" hidden="1" customHeight="1" outlineLevel="1" x14ac:dyDescent="0.2">
      <c r="A2012" t="s">
        <v>405</v>
      </c>
      <c r="B2012" t="s">
        <v>1431</v>
      </c>
      <c r="C2012" s="1">
        <f t="shared" si="789"/>
        <v>21009</v>
      </c>
      <c r="D2012" s="7">
        <f>RANK(N2012,(N2012:P2012,Q2012:AL2012))</f>
        <v>1</v>
      </c>
      <c r="E2012" s="7">
        <f>RANK(O2012,(N2012:P2012,Q2012:AL2012))</f>
        <v>2</v>
      </c>
      <c r="F2012" s="7">
        <f>IF(P2012&gt;0,RANK(P2012,(N2012:P2012,Q2012:AL2012)),0)</f>
        <v>3</v>
      </c>
      <c r="G2012" s="1">
        <f t="shared" si="790"/>
        <v>3093</v>
      </c>
      <c r="H2012" s="2">
        <f t="shared" si="788"/>
        <v>0.14722261887762386</v>
      </c>
      <c r="I2012" s="2"/>
      <c r="J2012" s="2">
        <f t="shared" si="791"/>
        <v>0.49431196154029228</v>
      </c>
      <c r="K2012" s="2">
        <f t="shared" si="792"/>
        <v>0.34708934266266839</v>
      </c>
      <c r="L2012" s="2">
        <f t="shared" si="793"/>
        <v>0.15721833499928603</v>
      </c>
      <c r="M2012" s="2">
        <f t="shared" si="794"/>
        <v>1.3803607977533605E-3</v>
      </c>
      <c r="N2012" s="1">
        <v>10385</v>
      </c>
      <c r="O2012" s="1">
        <v>7292</v>
      </c>
      <c r="P2012" s="1">
        <v>3303</v>
      </c>
      <c r="Q2012" s="1">
        <v>29</v>
      </c>
      <c r="R2012" s="68"/>
      <c r="AN2012" s="7">
        <f>IF(Q2012&gt;0,RANK(Q2012,(N2012:P2012,Q2012:AL2012)),0)</f>
        <v>4</v>
      </c>
      <c r="AO2012" s="7">
        <f>IF(R2012&gt;0,RANK(R2012,(N2012:P2012,Q2012:AL2012)),0)</f>
        <v>0</v>
      </c>
      <c r="AP2012" s="7">
        <f>IF(S2012&gt;0,RANK(S2012,(N2012:P2012,Q2012:AL2012)),0)</f>
        <v>0</v>
      </c>
      <c r="AQ2012" s="7">
        <f>IF(T2012&gt;0,RANK(T2012,(N2012:P2012,Q2012:AL2012)),0)</f>
        <v>0</v>
      </c>
      <c r="AR2012" s="2">
        <f t="shared" si="795"/>
        <v>1.3803607977533438E-3</v>
      </c>
      <c r="AS2012" s="2">
        <f t="shared" si="796"/>
        <v>0</v>
      </c>
      <c r="AT2012" s="2">
        <f t="shared" si="797"/>
        <v>0</v>
      </c>
      <c r="AU2012" s="2">
        <f t="shared" si="798"/>
        <v>0</v>
      </c>
      <c r="AW2012" t="s">
        <v>405</v>
      </c>
      <c r="AX2012" t="s">
        <v>1431</v>
      </c>
      <c r="AY2012">
        <v>11</v>
      </c>
      <c r="BA2012" s="127">
        <v>37</v>
      </c>
      <c r="BB2012" s="130">
        <v>89</v>
      </c>
      <c r="BC2012" s="131">
        <f t="shared" si="777"/>
        <v>37089</v>
      </c>
      <c r="BE2012" s="7" t="s">
        <v>3271</v>
      </c>
    </row>
    <row r="2013" spans="1:57" ht="13" hidden="1" customHeight="1" outlineLevel="1" x14ac:dyDescent="0.2">
      <c r="A2013" t="s">
        <v>360</v>
      </c>
      <c r="B2013" t="s">
        <v>1431</v>
      </c>
      <c r="C2013" s="1">
        <f t="shared" si="789"/>
        <v>33072</v>
      </c>
      <c r="D2013" s="7">
        <f>RANK(N2013,(N2013:P2013,Q2013:AL2013))</f>
        <v>2</v>
      </c>
      <c r="E2013" s="7">
        <f>RANK(O2013,(N2013:P2013,Q2013:AL2013))</f>
        <v>1</v>
      </c>
      <c r="F2013" s="7">
        <f>IF(P2013&gt;0,RANK(P2013,(N2013:P2013,Q2013:AL2013)),0)</f>
        <v>3</v>
      </c>
      <c r="G2013" s="1">
        <f t="shared" si="790"/>
        <v>6263</v>
      </c>
      <c r="H2013" s="2">
        <f t="shared" si="788"/>
        <v>0.18937469762941461</v>
      </c>
      <c r="I2013" s="2"/>
      <c r="J2013" s="2">
        <f t="shared" si="791"/>
        <v>0.3249576681180455</v>
      </c>
      <c r="K2013" s="2">
        <f t="shared" si="792"/>
        <v>0.51433236574746011</v>
      </c>
      <c r="L2013" s="2">
        <f t="shared" si="793"/>
        <v>0.15904692791485245</v>
      </c>
      <c r="M2013" s="2">
        <f t="shared" si="794"/>
        <v>1.6630382196419491E-3</v>
      </c>
      <c r="N2013" s="1">
        <v>10747</v>
      </c>
      <c r="O2013" s="1">
        <v>17010</v>
      </c>
      <c r="P2013" s="1">
        <v>5260</v>
      </c>
      <c r="Q2013" s="1">
        <v>55</v>
      </c>
      <c r="AN2013" s="7">
        <f>IF(Q2013&gt;0,RANK(Q2013,(N2013:P2013,Q2013:AL2013)),0)</f>
        <v>4</v>
      </c>
      <c r="AO2013" s="7">
        <f>IF(R2013&gt;0,RANK(R2013,(N2013:P2013,Q2013:AL2013)),0)</f>
        <v>0</v>
      </c>
      <c r="AP2013" s="7">
        <f>IF(S2013&gt;0,RANK(S2013,(N2013:P2013,Q2013:AL2013)),0)</f>
        <v>0</v>
      </c>
      <c r="AQ2013" s="7">
        <f>IF(T2013&gt;0,RANK(T2013,(N2013:P2013,Q2013:AL2013)),0)</f>
        <v>0</v>
      </c>
      <c r="AR2013" s="2">
        <f t="shared" si="795"/>
        <v>1.6630382196419933E-3</v>
      </c>
      <c r="AS2013" s="2">
        <f t="shared" si="796"/>
        <v>0</v>
      </c>
      <c r="AT2013" s="2">
        <f t="shared" si="797"/>
        <v>0</v>
      </c>
      <c r="AU2013" s="2">
        <f t="shared" si="798"/>
        <v>0</v>
      </c>
      <c r="AW2013" t="s">
        <v>360</v>
      </c>
      <c r="AX2013" t="s">
        <v>1431</v>
      </c>
      <c r="AY2013">
        <v>11</v>
      </c>
      <c r="BA2013" s="127">
        <v>37</v>
      </c>
      <c r="BB2013" s="130">
        <v>91</v>
      </c>
      <c r="BC2013" s="131">
        <f t="shared" si="777"/>
        <v>37091</v>
      </c>
      <c r="BE2013" s="7" t="s">
        <v>3271</v>
      </c>
    </row>
    <row r="2014" spans="1:57" ht="13" hidden="1" customHeight="1" outlineLevel="1" x14ac:dyDescent="0.2">
      <c r="A2014" t="s">
        <v>3205</v>
      </c>
      <c r="B2014" t="s">
        <v>1431</v>
      </c>
      <c r="C2014" s="1">
        <f t="shared" si="789"/>
        <v>7672</v>
      </c>
      <c r="D2014" s="7">
        <f>RANK(N2014,(N2014:P2014,Q2014:AL2014))</f>
        <v>1</v>
      </c>
      <c r="E2014" s="7">
        <f>RANK(O2014,(N2014:P2014,Q2014:AL2014))</f>
        <v>2</v>
      </c>
      <c r="F2014" s="7">
        <f>IF(P2014&gt;0,RANK(P2014,(N2014:P2014,Q2014:AL2014)),0)</f>
        <v>3</v>
      </c>
      <c r="G2014" s="1">
        <f t="shared" si="790"/>
        <v>2401</v>
      </c>
      <c r="H2014" s="2">
        <f t="shared" si="788"/>
        <v>0.31295620437956206</v>
      </c>
      <c r="I2014" s="2"/>
      <c r="J2014" s="2">
        <f t="shared" si="791"/>
        <v>0.60075599582898853</v>
      </c>
      <c r="K2014" s="2">
        <f t="shared" si="792"/>
        <v>0.28779979144942647</v>
      </c>
      <c r="L2014" s="2">
        <f t="shared" si="793"/>
        <v>0.1102711157455683</v>
      </c>
      <c r="M2014" s="2">
        <f t="shared" si="794"/>
        <v>1.1730969760166965E-3</v>
      </c>
      <c r="N2014" s="1">
        <v>4609</v>
      </c>
      <c r="O2014" s="1">
        <v>2208</v>
      </c>
      <c r="P2014" s="1">
        <v>846</v>
      </c>
      <c r="Q2014" s="1">
        <v>9</v>
      </c>
      <c r="AN2014" s="7">
        <f>IF(Q2014&gt;0,RANK(Q2014,(N2014:P2014,Q2014:AL2014)),0)</f>
        <v>4</v>
      </c>
      <c r="AO2014" s="7">
        <f>IF(R2014&gt;0,RANK(R2014,(N2014:P2014,Q2014:AL2014)),0)</f>
        <v>0</v>
      </c>
      <c r="AP2014" s="7">
        <f>IF(S2014&gt;0,RANK(S2014,(N2014:P2014,Q2014:AL2014)),0)</f>
        <v>0</v>
      </c>
      <c r="AQ2014" s="7">
        <f>IF(T2014&gt;0,RANK(T2014,(N2014:P2014,Q2014:AL2014)),0)</f>
        <v>0</v>
      </c>
      <c r="AR2014" s="2">
        <f t="shared" si="795"/>
        <v>1.1730969760166841E-3</v>
      </c>
      <c r="AS2014" s="2">
        <f t="shared" si="796"/>
        <v>0</v>
      </c>
      <c r="AT2014" s="2">
        <f t="shared" si="797"/>
        <v>0</v>
      </c>
      <c r="AU2014" s="2">
        <f t="shared" si="798"/>
        <v>0</v>
      </c>
      <c r="AW2014" t="s">
        <v>3205</v>
      </c>
      <c r="AX2014" t="s">
        <v>1431</v>
      </c>
      <c r="AY2014">
        <v>1</v>
      </c>
      <c r="BA2014" s="127">
        <v>37</v>
      </c>
      <c r="BB2014" s="130">
        <v>93</v>
      </c>
      <c r="BC2014" s="131">
        <f t="shared" si="777"/>
        <v>37093</v>
      </c>
      <c r="BE2014" s="7" t="s">
        <v>3271</v>
      </c>
    </row>
    <row r="2015" spans="1:57" ht="13" hidden="1" customHeight="1" outlineLevel="1" x14ac:dyDescent="0.2">
      <c r="A2015" t="s">
        <v>2811</v>
      </c>
      <c r="B2015" t="s">
        <v>1431</v>
      </c>
      <c r="C2015" s="1">
        <f t="shared" si="789"/>
        <v>6337</v>
      </c>
      <c r="D2015" s="7">
        <f>RANK(N2015,(N2015:P2015,Q2015:AL2015))</f>
        <v>1</v>
      </c>
      <c r="E2015" s="7">
        <f>RANK(O2015,(N2015:P2015,Q2015:AL2015))</f>
        <v>2</v>
      </c>
      <c r="F2015" s="7">
        <f>IF(P2015&gt;0,RANK(P2015,(N2015:P2015,Q2015:AL2015)),0)</f>
        <v>3</v>
      </c>
      <c r="G2015" s="1">
        <f t="shared" si="790"/>
        <v>2019</v>
      </c>
      <c r="H2015" s="2">
        <f t="shared" si="788"/>
        <v>0.31860501814738834</v>
      </c>
      <c r="I2015" s="2"/>
      <c r="J2015" s="2">
        <f t="shared" si="791"/>
        <v>0.58860659618115829</v>
      </c>
      <c r="K2015" s="2">
        <f t="shared" si="792"/>
        <v>0.2700015780337699</v>
      </c>
      <c r="L2015" s="2">
        <f t="shared" si="793"/>
        <v>0.13997159539214138</v>
      </c>
      <c r="M2015" s="2">
        <f t="shared" si="794"/>
        <v>1.4202303929304327E-3</v>
      </c>
      <c r="N2015" s="1">
        <v>3730</v>
      </c>
      <c r="O2015" s="1">
        <v>1711</v>
      </c>
      <c r="P2015" s="1">
        <v>887</v>
      </c>
      <c r="Q2015" s="1">
        <v>9</v>
      </c>
      <c r="AN2015" s="7">
        <f>IF(Q2015&gt;0,RANK(Q2015,(N2015:P2015,Q2015:AL2015)),0)</f>
        <v>4</v>
      </c>
      <c r="AO2015" s="7">
        <f>IF(R2015&gt;0,RANK(R2015,(N2015:P2015,Q2015:AL2015)),0)</f>
        <v>0</v>
      </c>
      <c r="AP2015" s="7">
        <f>IF(S2015&gt;0,RANK(S2015,(N2015:P2015,Q2015:AL2015)),0)</f>
        <v>0</v>
      </c>
      <c r="AQ2015" s="7">
        <f>IF(T2015&gt;0,RANK(T2015,(N2015:P2015,Q2015:AL2015)),0)</f>
        <v>0</v>
      </c>
      <c r="AR2015" s="2">
        <f t="shared" si="795"/>
        <v>1.4202303929304087E-3</v>
      </c>
      <c r="AS2015" s="2">
        <f t="shared" si="796"/>
        <v>0</v>
      </c>
      <c r="AT2015" s="2">
        <f t="shared" si="797"/>
        <v>0</v>
      </c>
      <c r="AU2015" s="2">
        <f t="shared" si="798"/>
        <v>0</v>
      </c>
      <c r="AW2015" t="s">
        <v>2811</v>
      </c>
      <c r="AX2015" t="s">
        <v>1431</v>
      </c>
      <c r="AY2015">
        <v>8</v>
      </c>
      <c r="BA2015" s="127">
        <v>37</v>
      </c>
      <c r="BB2015" s="130">
        <v>95</v>
      </c>
      <c r="BC2015" s="131">
        <f t="shared" si="777"/>
        <v>37095</v>
      </c>
      <c r="BE2015" s="7" t="s">
        <v>3271</v>
      </c>
    </row>
    <row r="2016" spans="1:57" ht="13" hidden="1" customHeight="1" outlineLevel="1" x14ac:dyDescent="0.2">
      <c r="A2016" t="s">
        <v>2958</v>
      </c>
      <c r="B2016" t="s">
        <v>1431</v>
      </c>
      <c r="C2016" s="1">
        <f t="shared" si="789"/>
        <v>2288</v>
      </c>
      <c r="D2016" s="7">
        <f>RANK(N2016,(N2016:P2016,Q2016:AL2016))</f>
        <v>1</v>
      </c>
      <c r="E2016" s="7">
        <f>RANK(O2016,(N2016:P2016,Q2016:AL2016))</f>
        <v>2</v>
      </c>
      <c r="F2016" s="7">
        <f>IF(P2016&gt;0,RANK(P2016,(N2016:P2016,Q2016:AL2016)),0)</f>
        <v>3</v>
      </c>
      <c r="G2016" s="1">
        <f t="shared" si="790"/>
        <v>466</v>
      </c>
      <c r="H2016" s="2">
        <f t="shared" si="788"/>
        <v>0.20367132867132867</v>
      </c>
      <c r="I2016" s="2"/>
      <c r="J2016" s="2">
        <f t="shared" si="791"/>
        <v>0.52709790209790208</v>
      </c>
      <c r="K2016" s="2">
        <f t="shared" si="792"/>
        <v>0.32342657342657344</v>
      </c>
      <c r="L2016" s="2">
        <f t="shared" si="793"/>
        <v>0.14860139860139859</v>
      </c>
      <c r="M2016" s="2">
        <f t="shared" si="794"/>
        <v>8.7412587412588616E-4</v>
      </c>
      <c r="N2016" s="1">
        <v>1206</v>
      </c>
      <c r="O2016" s="1">
        <v>740</v>
      </c>
      <c r="P2016" s="1">
        <v>340</v>
      </c>
      <c r="Q2016" s="1">
        <v>2</v>
      </c>
      <c r="AN2016" s="7">
        <f>IF(Q2016&gt;0,RANK(Q2016,(N2016:P2016,Q2016:AL2016)),0)</f>
        <v>4</v>
      </c>
      <c r="AO2016" s="7">
        <f>IF(R2016&gt;0,RANK(R2016,(N2016:P2016,Q2016:AL2016)),0)</f>
        <v>0</v>
      </c>
      <c r="AP2016" s="7">
        <f>IF(S2016&gt;0,RANK(S2016,(N2016:P2016,Q2016:AL2016)),0)</f>
        <v>0</v>
      </c>
      <c r="AQ2016" s="7">
        <f>IF(T2016&gt;0,RANK(T2016,(N2016:P2016,Q2016:AL2016)),0)</f>
        <v>0</v>
      </c>
      <c r="AR2016" s="2">
        <f t="shared" si="795"/>
        <v>8.7412587412587413E-4</v>
      </c>
      <c r="AS2016" s="2">
        <f t="shared" si="796"/>
        <v>0</v>
      </c>
      <c r="AT2016" s="2">
        <f t="shared" si="797"/>
        <v>0</v>
      </c>
      <c r="AU2016" s="2">
        <f t="shared" si="798"/>
        <v>0</v>
      </c>
      <c r="AW2016" t="s">
        <v>2958</v>
      </c>
      <c r="AX2016" t="s">
        <v>1431</v>
      </c>
      <c r="AY2016">
        <v>3</v>
      </c>
      <c r="BA2016" s="127">
        <v>37</v>
      </c>
      <c r="BB2016" s="130">
        <v>97</v>
      </c>
      <c r="BC2016" s="131">
        <f t="shared" si="777"/>
        <v>37097</v>
      </c>
      <c r="BE2016" s="7" t="s">
        <v>3271</v>
      </c>
    </row>
    <row r="2017" spans="1:57" ht="13" hidden="1" customHeight="1" outlineLevel="1" x14ac:dyDescent="0.2">
      <c r="A2017" t="s">
        <v>2812</v>
      </c>
      <c r="B2017" t="s">
        <v>1431</v>
      </c>
      <c r="C2017" s="1">
        <f t="shared" si="789"/>
        <v>38980</v>
      </c>
      <c r="D2017" s="7">
        <f>RANK(N2017,(N2017:P2017,Q2017:AL2017))</f>
        <v>2</v>
      </c>
      <c r="E2017" s="7">
        <f>RANK(O2017,(N2017:P2017,Q2017:AL2017))</f>
        <v>1</v>
      </c>
      <c r="F2017" s="7">
        <f>IF(P2017&gt;0,RANK(P2017,(N2017:P2017,Q2017:AL2017)),0)</f>
        <v>3</v>
      </c>
      <c r="G2017" s="1">
        <f t="shared" si="790"/>
        <v>6148</v>
      </c>
      <c r="H2017" s="2">
        <f t="shared" si="788"/>
        <v>0.15772190867111338</v>
      </c>
      <c r="I2017" s="2"/>
      <c r="J2017" s="2">
        <f t="shared" si="791"/>
        <v>0.34025141097998973</v>
      </c>
      <c r="K2017" s="2">
        <f t="shared" si="792"/>
        <v>0.49797331965110314</v>
      </c>
      <c r="L2017" s="2">
        <f t="shared" si="793"/>
        <v>0.15915854284248332</v>
      </c>
      <c r="M2017" s="2">
        <f t="shared" si="794"/>
        <v>2.6167265264238626E-3</v>
      </c>
      <c r="N2017" s="1">
        <v>13263</v>
      </c>
      <c r="O2017" s="1">
        <v>19411</v>
      </c>
      <c r="P2017" s="1">
        <v>6204</v>
      </c>
      <c r="Q2017" s="1">
        <v>102</v>
      </c>
      <c r="AN2017" s="7">
        <f>IF(Q2017&gt;0,RANK(Q2017,(N2017:P2017,Q2017:AL2017)),0)</f>
        <v>4</v>
      </c>
      <c r="AO2017" s="7">
        <f>IF(R2017&gt;0,RANK(R2017,(N2017:P2017,Q2017:AL2017)),0)</f>
        <v>0</v>
      </c>
      <c r="AP2017" s="7">
        <f>IF(S2017&gt;0,RANK(S2017,(N2017:P2017,Q2017:AL2017)),0)</f>
        <v>0</v>
      </c>
      <c r="AQ2017" s="7">
        <f>IF(T2017&gt;0,RANK(T2017,(N2017:P2017,Q2017:AL2017)),0)</f>
        <v>0</v>
      </c>
      <c r="AR2017" s="2">
        <f t="shared" si="795"/>
        <v>2.6167265264238071E-3</v>
      </c>
      <c r="AS2017" s="2">
        <f t="shared" si="796"/>
        <v>0</v>
      </c>
      <c r="AT2017" s="2">
        <f t="shared" si="797"/>
        <v>0</v>
      </c>
      <c r="AU2017" s="2">
        <f t="shared" si="798"/>
        <v>0</v>
      </c>
      <c r="AW2017" t="s">
        <v>2812</v>
      </c>
      <c r="AX2017" t="s">
        <v>1431</v>
      </c>
      <c r="BA2017" s="127">
        <v>37</v>
      </c>
      <c r="BB2017" s="130">
        <v>99</v>
      </c>
      <c r="BC2017" s="131">
        <f t="shared" si="777"/>
        <v>37099</v>
      </c>
      <c r="BE2017" s="7" t="s">
        <v>3271</v>
      </c>
    </row>
    <row r="2018" spans="1:57" ht="13" hidden="1" customHeight="1" outlineLevel="1" x14ac:dyDescent="0.2">
      <c r="A2018" t="s">
        <v>1768</v>
      </c>
      <c r="B2018" t="s">
        <v>1431</v>
      </c>
      <c r="C2018" s="1">
        <f t="shared" si="789"/>
        <v>11558</v>
      </c>
      <c r="D2018" s="7">
        <f>RANK(N2018,(N2018:P2018,Q2018:AL2018))</f>
        <v>1</v>
      </c>
      <c r="E2018" s="7">
        <f>RANK(O2018,(N2018:P2018,Q2018:AL2018))</f>
        <v>2</v>
      </c>
      <c r="F2018" s="7">
        <f>IF(P2018&gt;0,RANK(P2018,(N2018:P2018,Q2018:AL2018)),0)</f>
        <v>3</v>
      </c>
      <c r="G2018" s="1">
        <f t="shared" si="790"/>
        <v>1478</v>
      </c>
      <c r="H2018" s="2">
        <f t="shared" si="788"/>
        <v>0.12787679529330334</v>
      </c>
      <c r="I2018" s="2"/>
      <c r="J2018" s="2">
        <f t="shared" si="791"/>
        <v>0.49775047586087556</v>
      </c>
      <c r="K2018" s="2">
        <f t="shared" si="792"/>
        <v>0.36987368056757225</v>
      </c>
      <c r="L2018" s="2">
        <f t="shared" si="793"/>
        <v>0.13116456134279286</v>
      </c>
      <c r="M2018" s="2">
        <f t="shared" si="794"/>
        <v>1.2112822287593805E-3</v>
      </c>
      <c r="N2018" s="1">
        <v>5753</v>
      </c>
      <c r="O2018" s="1">
        <v>4275</v>
      </c>
      <c r="P2018" s="1">
        <v>1516</v>
      </c>
      <c r="Q2018" s="1">
        <v>13</v>
      </c>
      <c r="U2018" s="1">
        <v>1</v>
      </c>
      <c r="AN2018" s="7">
        <f>IF(Q2018&gt;0,RANK(Q2018,(N2018:P2018,Q2018:AL2018)),0)</f>
        <v>4</v>
      </c>
      <c r="AO2018" s="7">
        <f>IF(R2018&gt;0,RANK(R2018,(N2018:P2018,Q2018:AL2018)),0)</f>
        <v>0</v>
      </c>
      <c r="AP2018" s="7">
        <f>IF(S2018&gt;0,RANK(S2018,(N2018:P2018,Q2018:AL2018)),0)</f>
        <v>0</v>
      </c>
      <c r="AQ2018" s="7">
        <f>IF(T2018&gt;0,RANK(T2018,(N2018:P2018,Q2018:AL2018)),0)</f>
        <v>0</v>
      </c>
      <c r="AR2018" s="2">
        <f t="shared" si="795"/>
        <v>1.1247620695622081E-3</v>
      </c>
      <c r="AS2018" s="2">
        <f t="shared" si="796"/>
        <v>0</v>
      </c>
      <c r="AT2018" s="2">
        <f t="shared" si="797"/>
        <v>0</v>
      </c>
      <c r="AU2018" s="2">
        <f t="shared" si="798"/>
        <v>0</v>
      </c>
      <c r="AW2018" t="s">
        <v>1768</v>
      </c>
      <c r="AX2018" t="s">
        <v>1431</v>
      </c>
      <c r="AY2018">
        <v>11</v>
      </c>
      <c r="BA2018" s="127">
        <v>37</v>
      </c>
      <c r="BB2018" s="130">
        <v>101</v>
      </c>
      <c r="BC2018" s="131">
        <f t="shared" si="777"/>
        <v>37101</v>
      </c>
      <c r="BE2018" s="7" t="s">
        <v>3271</v>
      </c>
    </row>
    <row r="2019" spans="1:57" ht="13" hidden="1" customHeight="1" outlineLevel="1" x14ac:dyDescent="0.2">
      <c r="A2019" t="s">
        <v>2944</v>
      </c>
      <c r="B2019" t="s">
        <v>1431</v>
      </c>
      <c r="C2019" s="1">
        <f t="shared" si="789"/>
        <v>31679</v>
      </c>
      <c r="D2019" s="7">
        <f>RANK(N2019,(N2019:P2019,Q2019:AL2019))</f>
        <v>2</v>
      </c>
      <c r="E2019" s="7">
        <f>RANK(O2019,(N2019:P2019,Q2019:AL2019))</f>
        <v>1</v>
      </c>
      <c r="F2019" s="7">
        <f>IF(P2019&gt;0,RANK(P2019,(N2019:P2019,Q2019:AL2019)),0)</f>
        <v>3</v>
      </c>
      <c r="G2019" s="1">
        <f t="shared" si="790"/>
        <v>4134</v>
      </c>
      <c r="H2019" s="2">
        <f t="shared" si="788"/>
        <v>0.13049654345149783</v>
      </c>
      <c r="I2019" s="2"/>
      <c r="J2019" s="2">
        <f t="shared" si="791"/>
        <v>0.35619811231415133</v>
      </c>
      <c r="K2019" s="2">
        <f t="shared" si="792"/>
        <v>0.48669465576564919</v>
      </c>
      <c r="L2019" s="2">
        <f t="shared" si="793"/>
        <v>0.15590769910666372</v>
      </c>
      <c r="M2019" s="2">
        <f t="shared" si="794"/>
        <v>1.1995328135357697E-3</v>
      </c>
      <c r="N2019" s="1">
        <v>11284</v>
      </c>
      <c r="O2019" s="1">
        <v>15418</v>
      </c>
      <c r="P2019" s="1">
        <v>4939</v>
      </c>
      <c r="Q2019" s="1">
        <v>38</v>
      </c>
      <c r="AN2019" s="7">
        <f>IF(Q2019&gt;0,RANK(Q2019,(N2019:P2019,Q2019:AL2019)),0)</f>
        <v>4</v>
      </c>
      <c r="AO2019" s="7">
        <f>IF(R2019&gt;0,RANK(R2019,(N2019:P2019,Q2019:AL2019)),0)</f>
        <v>0</v>
      </c>
      <c r="AP2019" s="7">
        <f>IF(S2019&gt;0,RANK(S2019,(N2019:P2019,Q2019:AL2019)),0)</f>
        <v>0</v>
      </c>
      <c r="AQ2019" s="7">
        <f>IF(T2019&gt;0,RANK(T2019,(N2019:P2019,Q2019:AL2019)),0)</f>
        <v>0</v>
      </c>
      <c r="AR2019" s="2">
        <f t="shared" si="795"/>
        <v>1.1995328135357807E-3</v>
      </c>
      <c r="AS2019" s="2">
        <f t="shared" si="796"/>
        <v>0</v>
      </c>
      <c r="AT2019" s="2">
        <f t="shared" si="797"/>
        <v>0</v>
      </c>
      <c r="AU2019" s="2">
        <f t="shared" si="798"/>
        <v>0</v>
      </c>
      <c r="AW2019" t="s">
        <v>2944</v>
      </c>
      <c r="AX2019" t="s">
        <v>1431</v>
      </c>
      <c r="AY2019">
        <v>2</v>
      </c>
      <c r="BA2019" s="127">
        <v>37</v>
      </c>
      <c r="BB2019" s="130">
        <v>103</v>
      </c>
      <c r="BC2019" s="131">
        <f t="shared" si="777"/>
        <v>37103</v>
      </c>
      <c r="BE2019" s="7" t="s">
        <v>3271</v>
      </c>
    </row>
    <row r="2020" spans="1:57" ht="13" hidden="1" customHeight="1" outlineLevel="1" x14ac:dyDescent="0.2">
      <c r="A2020" t="s">
        <v>726</v>
      </c>
      <c r="B2020" t="s">
        <v>1431</v>
      </c>
      <c r="C2020" s="1">
        <f t="shared" si="789"/>
        <v>3846</v>
      </c>
      <c r="D2020" s="7">
        <f>RANK(N2020,(N2020:P2020,Q2020:AL2020))</f>
        <v>1</v>
      </c>
      <c r="E2020" s="7">
        <f>RANK(O2020,(N2020:P2020,Q2020:AL2020))</f>
        <v>2</v>
      </c>
      <c r="F2020" s="7">
        <f>IF(P2020&gt;0,RANK(P2020,(N2020:P2020,Q2020:AL2020)),0)</f>
        <v>3</v>
      </c>
      <c r="G2020" s="1">
        <f t="shared" si="790"/>
        <v>524</v>
      </c>
      <c r="H2020" s="2">
        <f t="shared" si="788"/>
        <v>0.13624544981799272</v>
      </c>
      <c r="I2020" s="2"/>
      <c r="J2020" s="2">
        <f t="shared" si="791"/>
        <v>0.51014040561622465</v>
      </c>
      <c r="K2020" s="2">
        <f t="shared" si="792"/>
        <v>0.37389495579823195</v>
      </c>
      <c r="L2020" s="2">
        <f t="shared" si="793"/>
        <v>0.11544461778471139</v>
      </c>
      <c r="M2020" s="2">
        <f t="shared" si="794"/>
        <v>5.2002080083200786E-4</v>
      </c>
      <c r="N2020" s="1">
        <v>1962</v>
      </c>
      <c r="O2020" s="1">
        <v>1438</v>
      </c>
      <c r="P2020" s="1">
        <v>444</v>
      </c>
      <c r="Q2020" s="1">
        <v>2</v>
      </c>
      <c r="AN2020" s="7">
        <f>IF(Q2020&gt;0,RANK(Q2020,(N2020:P2020,Q2020:AL2020)),0)</f>
        <v>4</v>
      </c>
      <c r="AO2020" s="7">
        <f>IF(R2020&gt;0,RANK(R2020,(N2020:P2020,Q2020:AL2020)),0)</f>
        <v>0</v>
      </c>
      <c r="AP2020" s="7">
        <f>IF(S2020&gt;0,RANK(S2020,(N2020:P2020,Q2020:AL2020)),0)</f>
        <v>0</v>
      </c>
      <c r="AQ2020" s="7">
        <f>IF(T2020&gt;0,RANK(T2020,(N2020:P2020,Q2020:AL2020)),0)</f>
        <v>0</v>
      </c>
      <c r="AR2020" s="2">
        <f t="shared" si="795"/>
        <v>5.2002080083203334E-4</v>
      </c>
      <c r="AS2020" s="2">
        <f t="shared" si="796"/>
        <v>0</v>
      </c>
      <c r="AT2020" s="2">
        <f t="shared" si="797"/>
        <v>0</v>
      </c>
      <c r="AU2020" s="2">
        <f t="shared" si="798"/>
        <v>0</v>
      </c>
      <c r="AW2020" t="s">
        <v>726</v>
      </c>
      <c r="AX2020" t="s">
        <v>1431</v>
      </c>
      <c r="BA2020" s="127">
        <v>37</v>
      </c>
      <c r="BB2020" s="130">
        <v>105</v>
      </c>
      <c r="BC2020" s="131">
        <f t="shared" si="777"/>
        <v>37105</v>
      </c>
      <c r="BE2020" s="7" t="s">
        <v>3271</v>
      </c>
    </row>
    <row r="2021" spans="1:57" ht="13" hidden="1" customHeight="1" outlineLevel="1" x14ac:dyDescent="0.2">
      <c r="A2021" t="s">
        <v>940</v>
      </c>
      <c r="B2021" t="s">
        <v>1431</v>
      </c>
      <c r="C2021" s="1">
        <f t="shared" si="789"/>
        <v>14659</v>
      </c>
      <c r="D2021" s="7">
        <f>RANK(N2021,(N2021:P2021,Q2021:AL2021))</f>
        <v>2</v>
      </c>
      <c r="E2021" s="7">
        <f>RANK(O2021,(N2021:P2021,Q2021:AL2021))</f>
        <v>1</v>
      </c>
      <c r="F2021" s="7">
        <f>IF(P2021&gt;0,RANK(P2021,(N2021:P2021,Q2021:AL2021)),0)</f>
        <v>3</v>
      </c>
      <c r="G2021" s="1">
        <f t="shared" si="790"/>
        <v>806</v>
      </c>
      <c r="H2021" s="2">
        <f t="shared" si="788"/>
        <v>5.4983286718057169E-2</v>
      </c>
      <c r="I2021" s="2"/>
      <c r="J2021" s="2">
        <f t="shared" si="791"/>
        <v>0.39920867726311482</v>
      </c>
      <c r="K2021" s="2">
        <f t="shared" si="792"/>
        <v>0.45419196398117195</v>
      </c>
      <c r="L2021" s="2">
        <f t="shared" si="793"/>
        <v>0.14496213930008869</v>
      </c>
      <c r="M2021" s="2">
        <f t="shared" si="794"/>
        <v>1.6372194556245334E-3</v>
      </c>
      <c r="N2021" s="1">
        <v>5852</v>
      </c>
      <c r="O2021" s="1">
        <v>6658</v>
      </c>
      <c r="P2021" s="1">
        <v>2125</v>
      </c>
      <c r="Q2021" s="1">
        <v>24</v>
      </c>
      <c r="AN2021" s="7">
        <f>IF(Q2021&gt;0,RANK(Q2021,(N2021:P2021,Q2021:AL2021)),0)</f>
        <v>4</v>
      </c>
      <c r="AO2021" s="7">
        <f>IF(R2021&gt;0,RANK(R2021,(N2021:P2021,Q2021:AL2021)),0)</f>
        <v>0</v>
      </c>
      <c r="AP2021" s="7">
        <f>IF(S2021&gt;0,RANK(S2021,(N2021:P2021,Q2021:AL2021)),0)</f>
        <v>0</v>
      </c>
      <c r="AQ2021" s="7">
        <f>IF(T2021&gt;0,RANK(T2021,(N2021:P2021,Q2021:AL2021)),0)</f>
        <v>0</v>
      </c>
      <c r="AR2021" s="2">
        <f t="shared" si="795"/>
        <v>1.637219455624531E-3</v>
      </c>
      <c r="AS2021" s="2">
        <f t="shared" si="796"/>
        <v>0</v>
      </c>
      <c r="AT2021" s="2">
        <f t="shared" si="797"/>
        <v>0</v>
      </c>
      <c r="AU2021" s="2">
        <f t="shared" si="798"/>
        <v>0</v>
      </c>
      <c r="AW2021" t="s">
        <v>940</v>
      </c>
      <c r="AX2021" t="s">
        <v>1431</v>
      </c>
      <c r="AY2021">
        <v>2</v>
      </c>
      <c r="BA2021" s="127">
        <v>37</v>
      </c>
      <c r="BB2021" s="130">
        <v>107</v>
      </c>
      <c r="BC2021" s="131">
        <f t="shared" si="777"/>
        <v>37107</v>
      </c>
      <c r="BE2021" s="7" t="s">
        <v>3271</v>
      </c>
    </row>
    <row r="2022" spans="1:57" ht="13" hidden="1" customHeight="1" outlineLevel="1" x14ac:dyDescent="0.2">
      <c r="A2022" t="s">
        <v>2469</v>
      </c>
      <c r="B2022" t="s">
        <v>1431</v>
      </c>
      <c r="C2022" s="1">
        <f t="shared" si="789"/>
        <v>19842</v>
      </c>
      <c r="D2022" s="7">
        <f>RANK(N2022,(N2022:P2022,Q2022:AL2022))</f>
        <v>2</v>
      </c>
      <c r="E2022" s="7">
        <f>RANK(O2022,(N2022:P2022,Q2022:AL2022))</f>
        <v>1</v>
      </c>
      <c r="F2022" s="7">
        <f>IF(P2022&gt;0,RANK(P2022,(N2022:P2022,Q2022:AL2022)),0)</f>
        <v>3</v>
      </c>
      <c r="G2022" s="1">
        <f t="shared" si="790"/>
        <v>139</v>
      </c>
      <c r="H2022" s="2">
        <f t="shared" si="788"/>
        <v>7.0053422034069149E-3</v>
      </c>
      <c r="I2022" s="2"/>
      <c r="J2022" s="2">
        <f t="shared" si="791"/>
        <v>0.44315089204717267</v>
      </c>
      <c r="K2022" s="2">
        <f t="shared" si="792"/>
        <v>0.4501562342505796</v>
      </c>
      <c r="L2022" s="2">
        <f t="shared" si="793"/>
        <v>0.10618889224876525</v>
      </c>
      <c r="M2022" s="2">
        <f t="shared" si="794"/>
        <v>5.0398145348241885E-4</v>
      </c>
      <c r="N2022" s="1">
        <v>8793</v>
      </c>
      <c r="O2022" s="1">
        <v>8932</v>
      </c>
      <c r="P2022" s="1">
        <v>2107</v>
      </c>
      <c r="Q2022" s="1">
        <v>10</v>
      </c>
      <c r="AN2022" s="7">
        <f>IF(Q2022&gt;0,RANK(Q2022,(N2022:P2022,Q2022:AL2022)),0)</f>
        <v>4</v>
      </c>
      <c r="AO2022" s="7">
        <f>IF(R2022&gt;0,RANK(R2022,(N2022:P2022,Q2022:AL2022)),0)</f>
        <v>0</v>
      </c>
      <c r="AP2022" s="7">
        <f>IF(S2022&gt;0,RANK(S2022,(N2022:P2022,Q2022:AL2022)),0)</f>
        <v>0</v>
      </c>
      <c r="AQ2022" s="7">
        <f>IF(T2022&gt;0,RANK(T2022,(N2022:P2022,Q2022:AL2022)),0)</f>
        <v>0</v>
      </c>
      <c r="AR2022" s="2">
        <f t="shared" si="795"/>
        <v>5.0398145348251188E-4</v>
      </c>
      <c r="AS2022" s="2">
        <f t="shared" si="796"/>
        <v>0</v>
      </c>
      <c r="AT2022" s="2">
        <f t="shared" si="797"/>
        <v>0</v>
      </c>
      <c r="AU2022" s="2">
        <f t="shared" si="798"/>
        <v>0</v>
      </c>
      <c r="AW2022" t="s">
        <v>2469</v>
      </c>
      <c r="AX2022" t="s">
        <v>1431</v>
      </c>
      <c r="BA2022" s="127">
        <v>37</v>
      </c>
      <c r="BB2022" s="130">
        <v>109</v>
      </c>
      <c r="BC2022" s="131">
        <f t="shared" si="777"/>
        <v>37109</v>
      </c>
      <c r="BE2022" s="7" t="s">
        <v>3271</v>
      </c>
    </row>
    <row r="2023" spans="1:57" ht="13" hidden="1" customHeight="1" outlineLevel="1" x14ac:dyDescent="0.2">
      <c r="A2023" t="s">
        <v>1204</v>
      </c>
      <c r="B2023" t="s">
        <v>1431</v>
      </c>
      <c r="C2023" s="1">
        <f t="shared" si="789"/>
        <v>22355</v>
      </c>
      <c r="D2023" s="7">
        <f>RANK(N2023,(N2023:P2023,Q2023:AL2023))</f>
        <v>2</v>
      </c>
      <c r="E2023" s="7">
        <f>RANK(O2023,(N2023:P2023,Q2023:AL2023))</f>
        <v>1</v>
      </c>
      <c r="F2023" s="7">
        <f>IF(P2023&gt;0,RANK(P2023,(N2023:P2023,Q2023:AL2023)),0)</f>
        <v>3</v>
      </c>
      <c r="G2023" s="1">
        <f t="shared" si="790"/>
        <v>2868</v>
      </c>
      <c r="H2023" s="2">
        <f t="shared" si="788"/>
        <v>0.12829344665622902</v>
      </c>
      <c r="I2023" s="2"/>
      <c r="J2023" s="2">
        <f t="shared" si="791"/>
        <v>0.36457168418698277</v>
      </c>
      <c r="K2023" s="2">
        <f t="shared" si="792"/>
        <v>0.49286513084321182</v>
      </c>
      <c r="L2023" s="2">
        <f t="shared" si="793"/>
        <v>0.14055021248042943</v>
      </c>
      <c r="M2023" s="2">
        <f t="shared" si="794"/>
        <v>2.0129724893759304E-3</v>
      </c>
      <c r="N2023" s="1">
        <v>8150</v>
      </c>
      <c r="O2023" s="1">
        <v>11018</v>
      </c>
      <c r="P2023" s="1">
        <v>3142</v>
      </c>
      <c r="Q2023" s="1">
        <v>44</v>
      </c>
      <c r="S2023" s="1">
        <v>1</v>
      </c>
      <c r="AN2023" s="7">
        <f>IF(Q2023&gt;0,RANK(Q2023,(N2023:P2023,Q2023:AL2023)),0)</f>
        <v>4</v>
      </c>
      <c r="AO2023" s="7">
        <f>IF(R2023&gt;0,RANK(R2023,(N2023:P2023,Q2023:AL2023)),0)</f>
        <v>0</v>
      </c>
      <c r="AP2023" s="7">
        <f>IF(S2023&gt;0,RANK(S2023,(N2023:P2023,Q2023:AL2023)),0)</f>
        <v>5</v>
      </c>
      <c r="AQ2023" s="7">
        <f>IF(T2023&gt;0,RANK(T2023,(N2023:P2023,Q2023:AL2023)),0)</f>
        <v>0</v>
      </c>
      <c r="AR2023" s="2">
        <f t="shared" si="795"/>
        <v>1.9682397673898458E-3</v>
      </c>
      <c r="AS2023" s="2">
        <f t="shared" si="796"/>
        <v>0</v>
      </c>
      <c r="AT2023" s="2">
        <f t="shared" si="797"/>
        <v>4.4732721986132857E-5</v>
      </c>
      <c r="AU2023" s="2">
        <f t="shared" si="798"/>
        <v>0</v>
      </c>
      <c r="AW2023" t="s">
        <v>1204</v>
      </c>
      <c r="AX2023" t="s">
        <v>1431</v>
      </c>
      <c r="AY2023">
        <v>10</v>
      </c>
      <c r="BA2023" s="127">
        <v>37</v>
      </c>
      <c r="BB2023" s="130">
        <v>111</v>
      </c>
      <c r="BC2023" s="131">
        <f t="shared" si="777"/>
        <v>37111</v>
      </c>
      <c r="BE2023" s="7" t="s">
        <v>3271</v>
      </c>
    </row>
    <row r="2024" spans="1:57" ht="13" hidden="1" customHeight="1" outlineLevel="1" x14ac:dyDescent="0.2">
      <c r="A2024" t="s">
        <v>854</v>
      </c>
      <c r="B2024" t="s">
        <v>1431</v>
      </c>
      <c r="C2024" s="1">
        <f t="shared" si="789"/>
        <v>13295</v>
      </c>
      <c r="D2024" s="7">
        <f>RANK(N2024,(N2024:P2024,Q2024:AL2024))</f>
        <v>2</v>
      </c>
      <c r="E2024" s="7">
        <f>RANK(O2024,(N2024:P2024,Q2024:AL2024))</f>
        <v>1</v>
      </c>
      <c r="F2024" s="7">
        <f>IF(P2024&gt;0,RANK(P2024,(N2024:P2024,Q2024:AL2024)),0)</f>
        <v>3</v>
      </c>
      <c r="G2024" s="1">
        <f t="shared" si="790"/>
        <v>781</v>
      </c>
      <c r="H2024" s="2">
        <f t="shared" si="788"/>
        <v>5.8743888679954871E-2</v>
      </c>
      <c r="I2024" s="2"/>
      <c r="J2024" s="2">
        <f t="shared" si="791"/>
        <v>0.39932305377961641</v>
      </c>
      <c r="K2024" s="2">
        <f t="shared" si="792"/>
        <v>0.45806694245957125</v>
      </c>
      <c r="L2024" s="2">
        <f t="shared" si="793"/>
        <v>0.14148176006017299</v>
      </c>
      <c r="M2024" s="2">
        <f t="shared" si="794"/>
        <v>1.1282437006393531E-3</v>
      </c>
      <c r="N2024" s="1">
        <v>5309</v>
      </c>
      <c r="O2024" s="1">
        <v>6090</v>
      </c>
      <c r="P2024" s="1">
        <v>1881</v>
      </c>
      <c r="Q2024" s="1">
        <v>15</v>
      </c>
      <c r="AN2024" s="7">
        <f>IF(Q2024&gt;0,RANK(Q2024,(N2024:P2024,Q2024:AL2024)),0)</f>
        <v>4</v>
      </c>
      <c r="AO2024" s="7">
        <f>IF(R2024&gt;0,RANK(R2024,(N2024:P2024,Q2024:AL2024)),0)</f>
        <v>0</v>
      </c>
      <c r="AP2024" s="7">
        <f>IF(S2024&gt;0,RANK(S2024,(N2024:P2024,Q2024:AL2024)),0)</f>
        <v>0</v>
      </c>
      <c r="AQ2024" s="7">
        <f>IF(T2024&gt;0,RANK(T2024,(N2024:P2024,Q2024:AL2024)),0)</f>
        <v>0</v>
      </c>
      <c r="AR2024" s="2">
        <f t="shared" si="795"/>
        <v>1.1282437006393381E-3</v>
      </c>
      <c r="AS2024" s="2">
        <f t="shared" si="796"/>
        <v>0</v>
      </c>
      <c r="AT2024" s="2">
        <f t="shared" si="797"/>
        <v>0</v>
      </c>
      <c r="AU2024" s="2">
        <f t="shared" si="798"/>
        <v>0</v>
      </c>
      <c r="AW2024" t="s">
        <v>854</v>
      </c>
      <c r="AX2024" t="s">
        <v>1431</v>
      </c>
      <c r="AY2024">
        <v>11</v>
      </c>
      <c r="BA2024" s="127">
        <v>37</v>
      </c>
      <c r="BB2024" s="130">
        <v>113</v>
      </c>
      <c r="BC2024" s="131">
        <f t="shared" si="777"/>
        <v>37113</v>
      </c>
      <c r="BE2024" s="7" t="s">
        <v>3271</v>
      </c>
    </row>
    <row r="2025" spans="1:57" ht="13" hidden="1" customHeight="1" outlineLevel="1" x14ac:dyDescent="0.2">
      <c r="A2025" t="s">
        <v>1319</v>
      </c>
      <c r="B2025" t="s">
        <v>1431</v>
      </c>
      <c r="C2025" s="1">
        <f t="shared" si="789"/>
        <v>11279</v>
      </c>
      <c r="D2025" s="7">
        <f>RANK(N2025,(N2025:P2025,Q2025:AL2025))</f>
        <v>2</v>
      </c>
      <c r="E2025" s="7">
        <f>RANK(O2025,(N2025:P2025,Q2025:AL2025))</f>
        <v>1</v>
      </c>
      <c r="F2025" s="7">
        <f>IF(P2025&gt;0,RANK(P2025,(N2025:P2025,Q2025:AL2025)),0)</f>
        <v>3</v>
      </c>
      <c r="G2025" s="1">
        <f t="shared" si="790"/>
        <v>173</v>
      </c>
      <c r="H2025" s="2">
        <f t="shared" si="788"/>
        <v>1.5338239205603333E-2</v>
      </c>
      <c r="I2025" s="2"/>
      <c r="J2025" s="2">
        <f t="shared" si="791"/>
        <v>0.40996542246653073</v>
      </c>
      <c r="K2025" s="2">
        <f t="shared" si="792"/>
        <v>0.42530366167213407</v>
      </c>
      <c r="L2025" s="2">
        <f t="shared" si="793"/>
        <v>0.16215976593669651</v>
      </c>
      <c r="M2025" s="2">
        <f t="shared" si="794"/>
        <v>2.5711499246386382E-3</v>
      </c>
      <c r="N2025" s="1">
        <v>4624</v>
      </c>
      <c r="O2025" s="1">
        <v>4797</v>
      </c>
      <c r="P2025" s="1">
        <v>1829</v>
      </c>
      <c r="Q2025" s="1">
        <v>29</v>
      </c>
      <c r="AN2025" s="7">
        <f>IF(Q2025&gt;0,RANK(Q2025,(N2025:P2025,Q2025:AL2025)),0)</f>
        <v>4</v>
      </c>
      <c r="AO2025" s="7">
        <f>IF(R2025&gt;0,RANK(R2025,(N2025:P2025,Q2025:AL2025)),0)</f>
        <v>0</v>
      </c>
      <c r="AP2025" s="7">
        <f>IF(S2025&gt;0,RANK(S2025,(N2025:P2025,Q2025:AL2025)),0)</f>
        <v>0</v>
      </c>
      <c r="AQ2025" s="7">
        <f>IF(T2025&gt;0,RANK(T2025,(N2025:P2025,Q2025:AL2025)),0)</f>
        <v>0</v>
      </c>
      <c r="AR2025" s="2">
        <f t="shared" si="795"/>
        <v>2.5711499246387089E-3</v>
      </c>
      <c r="AS2025" s="2">
        <f t="shared" si="796"/>
        <v>0</v>
      </c>
      <c r="AT2025" s="2">
        <f t="shared" si="797"/>
        <v>0</v>
      </c>
      <c r="AU2025" s="2">
        <f t="shared" si="798"/>
        <v>0</v>
      </c>
      <c r="AW2025" t="s">
        <v>1319</v>
      </c>
      <c r="AX2025" t="s">
        <v>1431</v>
      </c>
      <c r="AY2025">
        <v>11</v>
      </c>
      <c r="BA2025" s="127">
        <v>37</v>
      </c>
      <c r="BB2025" s="130">
        <v>115</v>
      </c>
      <c r="BC2025" s="131">
        <f t="shared" si="777"/>
        <v>37115</v>
      </c>
      <c r="BE2025" s="7" t="s">
        <v>3271</v>
      </c>
    </row>
    <row r="2026" spans="1:57" ht="13" hidden="1" customHeight="1" outlineLevel="1" x14ac:dyDescent="0.2">
      <c r="A2026" t="s">
        <v>1320</v>
      </c>
      <c r="B2026" t="s">
        <v>1431</v>
      </c>
      <c r="C2026" s="1">
        <f t="shared" si="789"/>
        <v>7989</v>
      </c>
      <c r="D2026" s="7">
        <f>RANK(N2026,(N2026:P2026,Q2026:AL2026))</f>
        <v>1</v>
      </c>
      <c r="E2026" s="7">
        <f>RANK(O2026,(N2026:P2026,Q2026:AL2026))</f>
        <v>2</v>
      </c>
      <c r="F2026" s="7">
        <f>IF(P2026&gt;0,RANK(P2026,(N2026:P2026,Q2026:AL2026)),0)</f>
        <v>3</v>
      </c>
      <c r="G2026" s="1">
        <f t="shared" si="790"/>
        <v>859</v>
      </c>
      <c r="H2026" s="2">
        <f t="shared" si="788"/>
        <v>0.10752284391037677</v>
      </c>
      <c r="I2026" s="2"/>
      <c r="J2026" s="2">
        <f t="shared" si="791"/>
        <v>0.49818500438102392</v>
      </c>
      <c r="K2026" s="2">
        <f t="shared" si="792"/>
        <v>0.39066216047064711</v>
      </c>
      <c r="L2026" s="2">
        <f t="shared" si="793"/>
        <v>0.10727249968706971</v>
      </c>
      <c r="M2026" s="2">
        <f t="shared" si="794"/>
        <v>3.8803354612593072E-3</v>
      </c>
      <c r="N2026" s="1">
        <v>3980</v>
      </c>
      <c r="O2026" s="1">
        <v>3121</v>
      </c>
      <c r="P2026" s="1">
        <v>857</v>
      </c>
      <c r="Q2026" s="1">
        <v>31</v>
      </c>
      <c r="AN2026" s="7">
        <f>IF(Q2026&gt;0,RANK(Q2026,(N2026:P2026,Q2026:AL2026)),0)</f>
        <v>4</v>
      </c>
      <c r="AO2026" s="7">
        <f>IF(R2026&gt;0,RANK(R2026,(N2026:P2026,Q2026:AL2026)),0)</f>
        <v>0</v>
      </c>
      <c r="AP2026" s="7">
        <f>IF(S2026&gt;0,RANK(S2026,(N2026:P2026,Q2026:AL2026)),0)</f>
        <v>0</v>
      </c>
      <c r="AQ2026" s="7">
        <f>IF(T2026&gt;0,RANK(T2026,(N2026:P2026,Q2026:AL2026)),0)</f>
        <v>0</v>
      </c>
      <c r="AR2026" s="2">
        <f t="shared" si="795"/>
        <v>3.8803354612592313E-3</v>
      </c>
      <c r="AS2026" s="2">
        <f t="shared" si="796"/>
        <v>0</v>
      </c>
      <c r="AT2026" s="2">
        <f t="shared" si="797"/>
        <v>0</v>
      </c>
      <c r="AU2026" s="2">
        <f t="shared" si="798"/>
        <v>0</v>
      </c>
      <c r="AW2026" t="s">
        <v>1320</v>
      </c>
      <c r="AX2026" t="s">
        <v>1431</v>
      </c>
      <c r="AY2026">
        <v>11</v>
      </c>
      <c r="BA2026" s="127">
        <v>37</v>
      </c>
      <c r="BB2026" s="130">
        <v>117</v>
      </c>
      <c r="BC2026" s="131">
        <f t="shared" si="777"/>
        <v>37117</v>
      </c>
      <c r="BE2026" s="7" t="s">
        <v>3271</v>
      </c>
    </row>
    <row r="2027" spans="1:57" ht="13" hidden="1" customHeight="1" outlineLevel="1" x14ac:dyDescent="0.2">
      <c r="A2027" t="s">
        <v>1608</v>
      </c>
      <c r="B2027" t="s">
        <v>1431</v>
      </c>
      <c r="C2027" s="1">
        <f t="shared" si="789"/>
        <v>8016</v>
      </c>
      <c r="D2027" s="7">
        <f>RANK(N2027,(N2027:P2027,Q2027:AL2027))</f>
        <v>1</v>
      </c>
      <c r="E2027" s="7">
        <f>RANK(O2027,(N2027:P2027,Q2027:AL2027))</f>
        <v>2</v>
      </c>
      <c r="F2027" s="7">
        <f>IF(P2027&gt;0,RANK(P2027,(N2027:P2027,Q2027:AL2027)),0)</f>
        <v>3</v>
      </c>
      <c r="G2027" s="1">
        <f t="shared" si="790"/>
        <v>1111</v>
      </c>
      <c r="H2027" s="2">
        <f t="shared" si="788"/>
        <v>0.13859780439121758</v>
      </c>
      <c r="I2027" s="2"/>
      <c r="J2027" s="2">
        <f t="shared" si="791"/>
        <v>0.50760978043912175</v>
      </c>
      <c r="K2027" s="2">
        <f t="shared" si="792"/>
        <v>0.3690119760479042</v>
      </c>
      <c r="L2027" s="2">
        <f t="shared" si="793"/>
        <v>0.12238023952095808</v>
      </c>
      <c r="M2027" s="2">
        <f t="shared" si="794"/>
        <v>9.9800399201596668E-4</v>
      </c>
      <c r="N2027" s="1">
        <v>4069</v>
      </c>
      <c r="O2027" s="1">
        <v>2958</v>
      </c>
      <c r="P2027" s="1">
        <v>981</v>
      </c>
      <c r="Q2027" s="1">
        <v>8</v>
      </c>
      <c r="AN2027" s="7">
        <f>IF(Q2027&gt;0,RANK(Q2027,(N2027:P2027,Q2027:AL2027)),0)</f>
        <v>4</v>
      </c>
      <c r="AO2027" s="7">
        <f>IF(R2027&gt;0,RANK(R2027,(N2027:P2027,Q2027:AL2027)),0)</f>
        <v>0</v>
      </c>
      <c r="AP2027" s="7">
        <f>IF(S2027&gt;0,RANK(S2027,(N2027:P2027,Q2027:AL2027)),0)</f>
        <v>0</v>
      </c>
      <c r="AQ2027" s="7">
        <f>IF(T2027&gt;0,RANK(T2027,(N2027:P2027,Q2027:AL2027)),0)</f>
        <v>0</v>
      </c>
      <c r="AR2027" s="2">
        <f t="shared" si="795"/>
        <v>9.9800399201596798E-4</v>
      </c>
      <c r="AS2027" s="2">
        <f t="shared" si="796"/>
        <v>0</v>
      </c>
      <c r="AT2027" s="2">
        <f t="shared" si="797"/>
        <v>0</v>
      </c>
      <c r="AU2027" s="2">
        <f t="shared" si="798"/>
        <v>0</v>
      </c>
      <c r="AW2027" t="s">
        <v>1608</v>
      </c>
      <c r="AX2027" t="s">
        <v>1431</v>
      </c>
      <c r="AY2027">
        <v>1</v>
      </c>
      <c r="BA2027" s="127">
        <v>37</v>
      </c>
      <c r="BB2027" s="130">
        <v>119</v>
      </c>
      <c r="BC2027" s="131">
        <f t="shared" si="777"/>
        <v>37119</v>
      </c>
      <c r="BE2027" s="7" t="s">
        <v>3271</v>
      </c>
    </row>
    <row r="2028" spans="1:57" ht="13" hidden="1" customHeight="1" outlineLevel="1" x14ac:dyDescent="0.2">
      <c r="A2028" t="s">
        <v>2491</v>
      </c>
      <c r="B2028" t="s">
        <v>1431</v>
      </c>
      <c r="C2028" s="1">
        <f t="shared" si="789"/>
        <v>228375</v>
      </c>
      <c r="D2028" s="7">
        <f>RANK(N2028,(N2028:P2028,Q2028:AL2028))</f>
        <v>2</v>
      </c>
      <c r="E2028" s="7">
        <f>RANK(O2028,(N2028:P2028,Q2028:AL2028))</f>
        <v>1</v>
      </c>
      <c r="F2028" s="7">
        <f>IF(P2028&gt;0,RANK(P2028,(N2028:P2028,Q2028:AL2028)),0)</f>
        <v>3</v>
      </c>
      <c r="G2028" s="1">
        <f t="shared" si="790"/>
        <v>2431</v>
      </c>
      <c r="H2028" s="2">
        <f t="shared" si="788"/>
        <v>1.0644772851669404E-2</v>
      </c>
      <c r="I2028" s="2"/>
      <c r="J2028" s="2">
        <f t="shared" si="791"/>
        <v>0.4250246305418719</v>
      </c>
      <c r="K2028" s="2">
        <f t="shared" si="792"/>
        <v>0.43566940339354132</v>
      </c>
      <c r="L2028" s="2">
        <f t="shared" si="793"/>
        <v>0.1369808429118774</v>
      </c>
      <c r="M2028" s="2">
        <f t="shared" si="794"/>
        <v>2.3251231527093852E-3</v>
      </c>
      <c r="N2028" s="1">
        <v>97065</v>
      </c>
      <c r="O2028" s="1">
        <v>99496</v>
      </c>
      <c r="P2028" s="1">
        <v>31283</v>
      </c>
      <c r="Q2028" s="1">
        <v>519</v>
      </c>
      <c r="S2028" s="1">
        <v>6</v>
      </c>
      <c r="U2028" s="1">
        <v>5</v>
      </c>
      <c r="X2028" s="1">
        <v>1</v>
      </c>
      <c r="AN2028" s="7">
        <f>IF(Q2028&gt;0,RANK(Q2028,(N2028:P2028,Q2028:AL2028)),0)</f>
        <v>4</v>
      </c>
      <c r="AO2028" s="7">
        <f>IF(R2028&gt;0,RANK(R2028,(N2028:P2028,Q2028:AL2028)),0)</f>
        <v>0</v>
      </c>
      <c r="AP2028" s="7">
        <f>IF(S2028&gt;0,RANK(S2028,(N2028:P2028,Q2028:AL2028)),0)</f>
        <v>5</v>
      </c>
      <c r="AQ2028" s="7">
        <f>IF(T2028&gt;0,RANK(T2028,(N2028:P2028,Q2028:AL2028)),0)</f>
        <v>0</v>
      </c>
      <c r="AR2028" s="2">
        <f t="shared" si="795"/>
        <v>2.2725779967159277E-3</v>
      </c>
      <c r="AS2028" s="2">
        <f t="shared" si="796"/>
        <v>0</v>
      </c>
      <c r="AT2028" s="2">
        <f t="shared" si="797"/>
        <v>2.6272577996715928E-5</v>
      </c>
      <c r="AU2028" s="2">
        <f t="shared" si="798"/>
        <v>0</v>
      </c>
      <c r="AW2028" t="s">
        <v>2491</v>
      </c>
      <c r="AX2028" t="s">
        <v>1431</v>
      </c>
      <c r="BA2028" s="127">
        <v>37</v>
      </c>
      <c r="BB2028" s="130">
        <v>121</v>
      </c>
      <c r="BC2028" s="131">
        <f t="shared" si="777"/>
        <v>37121</v>
      </c>
      <c r="BE2028" s="7" t="s">
        <v>3271</v>
      </c>
    </row>
    <row r="2029" spans="1:57" ht="13" hidden="1" customHeight="1" outlineLevel="1" x14ac:dyDescent="0.2">
      <c r="A2029" t="s">
        <v>1499</v>
      </c>
      <c r="B2029" t="s">
        <v>1431</v>
      </c>
      <c r="C2029" s="1">
        <f t="shared" si="789"/>
        <v>7015</v>
      </c>
      <c r="D2029" s="7">
        <f>RANK(N2029,(N2029:P2029,Q2029:AL2029))</f>
        <v>2</v>
      </c>
      <c r="E2029" s="7">
        <f>RANK(O2029,(N2029:P2029,Q2029:AL2029))</f>
        <v>1</v>
      </c>
      <c r="F2029" s="7">
        <f>IF(P2029&gt;0,RANK(P2029,(N2029:P2029,Q2029:AL2029)),0)</f>
        <v>3</v>
      </c>
      <c r="G2029" s="1">
        <f t="shared" si="790"/>
        <v>2678</v>
      </c>
      <c r="H2029" s="2">
        <f t="shared" si="788"/>
        <v>0.38175338560228084</v>
      </c>
      <c r="I2029" s="2"/>
      <c r="J2029" s="2">
        <f t="shared" si="791"/>
        <v>0.24618674269422666</v>
      </c>
      <c r="K2029" s="2">
        <f t="shared" si="792"/>
        <v>0.62794012829650747</v>
      </c>
      <c r="L2029" s="2">
        <f t="shared" si="793"/>
        <v>0.12501781895937278</v>
      </c>
      <c r="M2029" s="2">
        <f t="shared" si="794"/>
        <v>8.5531004989305992E-4</v>
      </c>
      <c r="N2029" s="1">
        <v>1727</v>
      </c>
      <c r="O2029" s="1">
        <v>4405</v>
      </c>
      <c r="P2029" s="1">
        <v>877</v>
      </c>
      <c r="Q2029" s="1">
        <v>6</v>
      </c>
      <c r="AN2029" s="7">
        <f>IF(Q2029&gt;0,RANK(Q2029,(N2029:P2029,Q2029:AL2029)),0)</f>
        <v>4</v>
      </c>
      <c r="AO2029" s="7">
        <f>IF(R2029&gt;0,RANK(R2029,(N2029:P2029,Q2029:AL2029)),0)</f>
        <v>0</v>
      </c>
      <c r="AP2029" s="7">
        <f>IF(S2029&gt;0,RANK(S2029,(N2029:P2029,Q2029:AL2029)),0)</f>
        <v>0</v>
      </c>
      <c r="AQ2029" s="7">
        <f>IF(T2029&gt;0,RANK(T2029,(N2029:P2029,Q2029:AL2029)),0)</f>
        <v>0</v>
      </c>
      <c r="AR2029" s="2">
        <f t="shared" si="795"/>
        <v>8.5531004989308627E-4</v>
      </c>
      <c r="AS2029" s="2">
        <f t="shared" si="796"/>
        <v>0</v>
      </c>
      <c r="AT2029" s="2">
        <f t="shared" si="797"/>
        <v>0</v>
      </c>
      <c r="AU2029" s="2">
        <f t="shared" si="798"/>
        <v>0</v>
      </c>
      <c r="AW2029" t="s">
        <v>1499</v>
      </c>
      <c r="AX2029" t="s">
        <v>1431</v>
      </c>
      <c r="AY2029">
        <v>10</v>
      </c>
      <c r="BA2029" s="127">
        <v>37</v>
      </c>
      <c r="BB2029" s="130">
        <v>123</v>
      </c>
      <c r="BC2029" s="131">
        <f t="shared" si="777"/>
        <v>37123</v>
      </c>
      <c r="BE2029" s="7" t="s">
        <v>3271</v>
      </c>
    </row>
    <row r="2030" spans="1:57" ht="13" hidden="1" customHeight="1" outlineLevel="1" x14ac:dyDescent="0.2">
      <c r="A2030" t="s">
        <v>2256</v>
      </c>
      <c r="B2030" t="s">
        <v>1431</v>
      </c>
      <c r="C2030" s="1">
        <f t="shared" si="789"/>
        <v>9161</v>
      </c>
      <c r="D2030" s="7">
        <f>RANK(N2030,(N2030:P2030,Q2030:AL2030))</f>
        <v>1</v>
      </c>
      <c r="E2030" s="7">
        <f>RANK(O2030,(N2030:P2030,Q2030:AL2030))</f>
        <v>2</v>
      </c>
      <c r="F2030" s="7">
        <f>IF(P2030&gt;0,RANK(P2030,(N2030:P2030,Q2030:AL2030)),0)</f>
        <v>3</v>
      </c>
      <c r="G2030" s="1">
        <f t="shared" si="790"/>
        <v>879</v>
      </c>
      <c r="H2030" s="2">
        <f t="shared" si="788"/>
        <v>9.5950223774697085E-2</v>
      </c>
      <c r="I2030" s="2"/>
      <c r="J2030" s="2">
        <f t="shared" si="791"/>
        <v>0.4826983953716843</v>
      </c>
      <c r="K2030" s="2">
        <f t="shared" si="792"/>
        <v>0.38674817159698721</v>
      </c>
      <c r="L2030" s="2">
        <f t="shared" si="793"/>
        <v>0.12935269075428446</v>
      </c>
      <c r="M2030" s="2">
        <f t="shared" si="794"/>
        <v>1.2007422770439757E-3</v>
      </c>
      <c r="N2030" s="1">
        <v>4422</v>
      </c>
      <c r="O2030" s="1">
        <v>3543</v>
      </c>
      <c r="P2030" s="1">
        <v>1185</v>
      </c>
      <c r="Q2030" s="1">
        <v>11</v>
      </c>
      <c r="AN2030" s="7">
        <f>IF(Q2030&gt;0,RANK(Q2030,(N2030:P2030,Q2030:AL2030)),0)</f>
        <v>4</v>
      </c>
      <c r="AO2030" s="7">
        <f>IF(R2030&gt;0,RANK(R2030,(N2030:P2030,Q2030:AL2030)),0)</f>
        <v>0</v>
      </c>
      <c r="AP2030" s="7">
        <f>IF(S2030&gt;0,RANK(S2030,(N2030:P2030,Q2030:AL2030)),0)</f>
        <v>0</v>
      </c>
      <c r="AQ2030" s="7">
        <f>IF(T2030&gt;0,RANK(T2030,(N2030:P2030,Q2030:AL2030)),0)</f>
        <v>0</v>
      </c>
      <c r="AR2030" s="2">
        <f t="shared" si="795"/>
        <v>1.2007422770439909E-3</v>
      </c>
      <c r="AS2030" s="2">
        <f t="shared" si="796"/>
        <v>0</v>
      </c>
      <c r="AT2030" s="2">
        <f t="shared" si="797"/>
        <v>0</v>
      </c>
      <c r="AU2030" s="2">
        <f t="shared" si="798"/>
        <v>0</v>
      </c>
      <c r="AW2030" t="s">
        <v>2256</v>
      </c>
      <c r="AX2030" t="s">
        <v>1431</v>
      </c>
      <c r="AY2030">
        <v>8</v>
      </c>
      <c r="BA2030" s="127">
        <v>37</v>
      </c>
      <c r="BB2030" s="130">
        <v>125</v>
      </c>
      <c r="BC2030" s="131">
        <f t="shared" si="777"/>
        <v>37125</v>
      </c>
      <c r="BE2030" s="7" t="s">
        <v>3271</v>
      </c>
    </row>
    <row r="2031" spans="1:57" ht="13" hidden="1" customHeight="1" outlineLevel="1" x14ac:dyDescent="0.2">
      <c r="A2031" t="s">
        <v>1751</v>
      </c>
      <c r="B2031" t="s">
        <v>1431</v>
      </c>
      <c r="C2031" s="1">
        <f t="shared" si="789"/>
        <v>26591</v>
      </c>
      <c r="D2031" s="7">
        <f>RANK(N2031,(N2031:P2031,Q2031:AL2031))</f>
        <v>2</v>
      </c>
      <c r="E2031" s="7">
        <f>RANK(O2031,(N2031:P2031,Q2031:AL2031))</f>
        <v>1</v>
      </c>
      <c r="F2031" s="7">
        <f>IF(P2031&gt;0,RANK(P2031,(N2031:P2031,Q2031:AL2031)),0)</f>
        <v>3</v>
      </c>
      <c r="G2031" s="1">
        <f t="shared" si="790"/>
        <v>2799</v>
      </c>
      <c r="H2031" s="2">
        <f t="shared" si="788"/>
        <v>0.10526117859426122</v>
      </c>
      <c r="I2031" s="2"/>
      <c r="J2031" s="2">
        <f t="shared" si="791"/>
        <v>0.36286713549697264</v>
      </c>
      <c r="K2031" s="2">
        <f t="shared" si="792"/>
        <v>0.4681283140912339</v>
      </c>
      <c r="L2031" s="2">
        <f t="shared" si="793"/>
        <v>0.16727464179609641</v>
      </c>
      <c r="M2031" s="2">
        <f t="shared" si="794"/>
        <v>1.7299086156971066E-3</v>
      </c>
      <c r="N2031" s="1">
        <v>9649</v>
      </c>
      <c r="O2031" s="1">
        <v>12448</v>
      </c>
      <c r="P2031" s="1">
        <v>4448</v>
      </c>
      <c r="Q2031" s="1">
        <v>46</v>
      </c>
      <c r="AN2031" s="7">
        <f>IF(Q2031&gt;0,RANK(Q2031,(N2031:P2031,Q2031:AL2031)),0)</f>
        <v>4</v>
      </c>
      <c r="AO2031" s="7">
        <f>IF(R2031&gt;0,RANK(R2031,(N2031:P2031,Q2031:AL2031)),0)</f>
        <v>0</v>
      </c>
      <c r="AP2031" s="7">
        <f>IF(S2031&gt;0,RANK(S2031,(N2031:P2031,Q2031:AL2031)),0)</f>
        <v>0</v>
      </c>
      <c r="AQ2031" s="7">
        <f>IF(T2031&gt;0,RANK(T2031,(N2031:P2031,Q2031:AL2031)),0)</f>
        <v>0</v>
      </c>
      <c r="AR2031" s="2">
        <f t="shared" si="795"/>
        <v>1.7299086156970403E-3</v>
      </c>
      <c r="AS2031" s="2">
        <f t="shared" si="796"/>
        <v>0</v>
      </c>
      <c r="AT2031" s="2">
        <f t="shared" si="797"/>
        <v>0</v>
      </c>
      <c r="AU2031" s="2">
        <f t="shared" si="798"/>
        <v>0</v>
      </c>
      <c r="AW2031" t="s">
        <v>1751</v>
      </c>
      <c r="AX2031" t="s">
        <v>1431</v>
      </c>
      <c r="AY2031">
        <v>6</v>
      </c>
      <c r="BA2031" s="127">
        <v>37</v>
      </c>
      <c r="BB2031" s="130">
        <v>127</v>
      </c>
      <c r="BC2031" s="131">
        <f t="shared" si="777"/>
        <v>37127</v>
      </c>
      <c r="BE2031" s="7" t="s">
        <v>3271</v>
      </c>
    </row>
    <row r="2032" spans="1:57" ht="13" hidden="1" customHeight="1" outlineLevel="1" x14ac:dyDescent="0.2">
      <c r="A2032" t="s">
        <v>2470</v>
      </c>
      <c r="B2032" t="s">
        <v>1431</v>
      </c>
      <c r="C2032" s="1">
        <f t="shared" si="789"/>
        <v>29886</v>
      </c>
      <c r="D2032" s="7">
        <f>RANK(N2032,(N2032:P2032,Q2032:AL2032))</f>
        <v>2</v>
      </c>
      <c r="E2032" s="7">
        <f>RANK(O2032,(N2032:P2032,Q2032:AL2032))</f>
        <v>1</v>
      </c>
      <c r="F2032" s="7">
        <f>IF(P2032&gt;0,RANK(P2032,(N2032:P2032,Q2032:AL2032)),0)</f>
        <v>3</v>
      </c>
      <c r="G2032" s="1">
        <f t="shared" si="790"/>
        <v>3637</v>
      </c>
      <c r="H2032" s="2">
        <f t="shared" si="788"/>
        <v>0.12169577728702402</v>
      </c>
      <c r="I2032" s="2"/>
      <c r="J2032" s="2">
        <f t="shared" si="791"/>
        <v>0.36167436257779562</v>
      </c>
      <c r="K2032" s="2">
        <f t="shared" si="792"/>
        <v>0.48337013986481964</v>
      </c>
      <c r="L2032" s="2">
        <f t="shared" si="793"/>
        <v>0.15204443552164892</v>
      </c>
      <c r="M2032" s="2">
        <f t="shared" si="794"/>
        <v>2.911062035735823E-3</v>
      </c>
      <c r="N2032" s="1">
        <v>10809</v>
      </c>
      <c r="O2032" s="1">
        <v>14446</v>
      </c>
      <c r="P2032" s="1">
        <v>4544</v>
      </c>
      <c r="Q2032" s="1">
        <v>86</v>
      </c>
      <c r="X2032" s="1">
        <v>1</v>
      </c>
      <c r="AN2032" s="7">
        <f>IF(Q2032&gt;0,RANK(Q2032,(N2032:P2032,Q2032:AL2032)),0)</f>
        <v>4</v>
      </c>
      <c r="AO2032" s="7">
        <f>IF(R2032&gt;0,RANK(R2032,(N2032:P2032,Q2032:AL2032)),0)</f>
        <v>0</v>
      </c>
      <c r="AP2032" s="7">
        <f>IF(S2032&gt;0,RANK(S2032,(N2032:P2032,Q2032:AL2032)),0)</f>
        <v>0</v>
      </c>
      <c r="AQ2032" s="7">
        <f>IF(T2032&gt;0,RANK(T2032,(N2032:P2032,Q2032:AL2032)),0)</f>
        <v>0</v>
      </c>
      <c r="AR2032" s="2">
        <f t="shared" si="795"/>
        <v>2.8776015525664189E-3</v>
      </c>
      <c r="AS2032" s="2">
        <f t="shared" si="796"/>
        <v>0</v>
      </c>
      <c r="AT2032" s="2">
        <f t="shared" si="797"/>
        <v>0</v>
      </c>
      <c r="AU2032" s="2">
        <f t="shared" si="798"/>
        <v>0</v>
      </c>
      <c r="AW2032" t="s">
        <v>2470</v>
      </c>
      <c r="AX2032" t="s">
        <v>1431</v>
      </c>
      <c r="AY2032">
        <v>2</v>
      </c>
      <c r="BA2032" s="127">
        <v>37</v>
      </c>
      <c r="BB2032" s="130">
        <v>129</v>
      </c>
      <c r="BC2032" s="131">
        <f t="shared" ref="BC2032:BC2063" si="799">BA2032*1000+BB2032</f>
        <v>37129</v>
      </c>
      <c r="BE2032" s="7" t="s">
        <v>3271</v>
      </c>
    </row>
    <row r="2033" spans="1:57" ht="13" hidden="1" customHeight="1" outlineLevel="1" x14ac:dyDescent="0.2">
      <c r="A2033" t="s">
        <v>2502</v>
      </c>
      <c r="B2033" t="s">
        <v>1431</v>
      </c>
      <c r="C2033" s="1">
        <f t="shared" ref="C2033:C2069" si="800">SUM(N2033:AL2033)</f>
        <v>52154</v>
      </c>
      <c r="D2033" s="7">
        <f>RANK(N2033,(N2033:P2033,Q2033:AL2033))</f>
        <v>2</v>
      </c>
      <c r="E2033" s="7">
        <f>RANK(O2033,(N2033:P2033,Q2033:AL2033))</f>
        <v>1</v>
      </c>
      <c r="F2033" s="7">
        <f>IF(P2033&gt;0,RANK(P2033,(N2033:P2033,Q2033:AL2033)),0)</f>
        <v>3</v>
      </c>
      <c r="G2033" s="1">
        <f t="shared" ref="G2033:G2069" si="801">MAX(N2033:P2033)-LARGE(N2033:P2033,2)</f>
        <v>4047</v>
      </c>
      <c r="H2033" s="2">
        <f t="shared" si="788"/>
        <v>7.7597116232695482E-2</v>
      </c>
      <c r="I2033" s="2"/>
      <c r="J2033" s="2">
        <f t="shared" ref="J2033:J2069" si="802">IF($C2033=0,"-",N2033/$C2033)</f>
        <v>0.38905932430877788</v>
      </c>
      <c r="K2033" s="2">
        <f t="shared" ref="K2033:K2069" si="803">IF($C2033=0,"-",O2033/$C2033)</f>
        <v>0.46665644054147332</v>
      </c>
      <c r="L2033" s="2">
        <f t="shared" ref="L2033:L2069" si="804">IF($C2033=0,"-",P2033/$C2033)</f>
        <v>0.14190666104229782</v>
      </c>
      <c r="M2033" s="2">
        <f t="shared" ref="M2033:M2064" si="805">IF(C2033=0,"-",(1-J2033-K2033-L2033))</f>
        <v>2.377574107450986E-3</v>
      </c>
      <c r="N2033" s="1">
        <v>20291</v>
      </c>
      <c r="O2033" s="1">
        <v>24338</v>
      </c>
      <c r="P2033" s="1">
        <v>7401</v>
      </c>
      <c r="Q2033" s="1">
        <v>119</v>
      </c>
      <c r="U2033" s="1">
        <v>5</v>
      </c>
      <c r="AN2033" s="7">
        <f>IF(Q2033&gt;0,RANK(Q2033,(N2033:P2033,Q2033:AL2033)),0)</f>
        <v>4</v>
      </c>
      <c r="AO2033" s="7">
        <f>IF(R2033&gt;0,RANK(R2033,(N2033:P2033,Q2033:AL2033)),0)</f>
        <v>0</v>
      </c>
      <c r="AP2033" s="7">
        <f>IF(S2033&gt;0,RANK(S2033,(N2033:P2033,Q2033:AL2033)),0)</f>
        <v>0</v>
      </c>
      <c r="AQ2033" s="7">
        <f>IF(T2033&gt;0,RANK(T2033,(N2033:P2033,Q2033:AL2033)),0)</f>
        <v>0</v>
      </c>
      <c r="AR2033" s="2">
        <f t="shared" ref="AR2033:AR2069" si="806">IF($C2033=0,"-",Q2033/$C2033)</f>
        <v>2.2817041837634696E-3</v>
      </c>
      <c r="AS2033" s="2">
        <f t="shared" ref="AS2033:AS2069" si="807">IF($C2033=0,"-",R2033/$C2033)</f>
        <v>0</v>
      </c>
      <c r="AT2033" s="2">
        <f t="shared" ref="AT2033:AT2069" si="808">IF($C2033=0,"-",S2033/$C2033)</f>
        <v>0</v>
      </c>
      <c r="AU2033" s="2">
        <f t="shared" ref="AU2033:AU2069" si="809">IF($C2033=0,"-",T2033/$C2033)</f>
        <v>0</v>
      </c>
      <c r="AW2033" t="s">
        <v>2502</v>
      </c>
      <c r="AX2033" t="s">
        <v>1431</v>
      </c>
      <c r="AY2033">
        <v>7</v>
      </c>
      <c r="BA2033" s="127">
        <v>37</v>
      </c>
      <c r="BB2033" s="130">
        <v>131</v>
      </c>
      <c r="BC2033" s="131">
        <f t="shared" si="799"/>
        <v>37131</v>
      </c>
      <c r="BE2033" s="7" t="s">
        <v>3271</v>
      </c>
    </row>
    <row r="2034" spans="1:57" ht="13" hidden="1" customHeight="1" outlineLevel="1" x14ac:dyDescent="0.2">
      <c r="A2034" t="s">
        <v>3124</v>
      </c>
      <c r="B2034" t="s">
        <v>1431</v>
      </c>
      <c r="C2034" s="1">
        <f t="shared" si="800"/>
        <v>7967</v>
      </c>
      <c r="D2034" s="7">
        <f>RANK(N2034,(N2034:P2034,Q2034:AL2034))</f>
        <v>1</v>
      </c>
      <c r="E2034" s="7">
        <f>RANK(O2034,(N2034:P2034,Q2034:AL2034))</f>
        <v>2</v>
      </c>
      <c r="F2034" s="7">
        <f>IF(P2034&gt;0,RANK(P2034,(N2034:P2034,Q2034:AL2034)),0)</f>
        <v>3</v>
      </c>
      <c r="G2034" s="1">
        <f t="shared" si="801"/>
        <v>3350</v>
      </c>
      <c r="H2034" s="2">
        <f t="shared" si="788"/>
        <v>0.42048449855654574</v>
      </c>
      <c r="I2034" s="2"/>
      <c r="J2034" s="2">
        <f t="shared" si="802"/>
        <v>0.65206476716455375</v>
      </c>
      <c r="K2034" s="2">
        <f t="shared" si="803"/>
        <v>0.23158026860800804</v>
      </c>
      <c r="L2034" s="2">
        <f t="shared" si="804"/>
        <v>0.11497426885904355</v>
      </c>
      <c r="M2034" s="2">
        <f t="shared" si="805"/>
        <v>1.3806953683946632E-3</v>
      </c>
      <c r="N2034" s="1">
        <v>5195</v>
      </c>
      <c r="O2034" s="1">
        <v>1845</v>
      </c>
      <c r="P2034" s="1">
        <v>916</v>
      </c>
      <c r="Q2034" s="1">
        <v>11</v>
      </c>
      <c r="AN2034" s="7">
        <f>IF(Q2034&gt;0,RANK(Q2034,(N2034:P2034,Q2034:AL2034)),0)</f>
        <v>4</v>
      </c>
      <c r="AO2034" s="7">
        <f>IF(R2034&gt;0,RANK(R2034,(N2034:P2034,Q2034:AL2034)),0)</f>
        <v>0</v>
      </c>
      <c r="AP2034" s="7">
        <f>IF(S2034&gt;0,RANK(S2034,(N2034:P2034,Q2034:AL2034)),0)</f>
        <v>0</v>
      </c>
      <c r="AQ2034" s="7">
        <f>IF(T2034&gt;0,RANK(T2034,(N2034:P2034,Q2034:AL2034)),0)</f>
        <v>0</v>
      </c>
      <c r="AR2034" s="2">
        <f t="shared" si="806"/>
        <v>1.3806953683946279E-3</v>
      </c>
      <c r="AS2034" s="2">
        <f t="shared" si="807"/>
        <v>0</v>
      </c>
      <c r="AT2034" s="2">
        <f t="shared" si="808"/>
        <v>0</v>
      </c>
      <c r="AU2034" s="2">
        <f t="shared" si="809"/>
        <v>0</v>
      </c>
      <c r="AW2034" t="s">
        <v>3124</v>
      </c>
      <c r="AX2034" t="s">
        <v>1431</v>
      </c>
      <c r="AY2034">
        <v>1</v>
      </c>
      <c r="BA2034" s="127">
        <v>37</v>
      </c>
      <c r="BB2034" s="130">
        <v>133</v>
      </c>
      <c r="BC2034" s="131">
        <f t="shared" si="799"/>
        <v>37133</v>
      </c>
      <c r="BE2034" s="7" t="s">
        <v>3271</v>
      </c>
    </row>
    <row r="2035" spans="1:57" ht="13" hidden="1" customHeight="1" outlineLevel="1" x14ac:dyDescent="0.2">
      <c r="A2035" t="s">
        <v>3237</v>
      </c>
      <c r="B2035" t="s">
        <v>1431</v>
      </c>
      <c r="C2035" s="1">
        <f t="shared" si="800"/>
        <v>24318</v>
      </c>
      <c r="D2035" s="7">
        <f>RANK(N2035,(N2035:P2035,Q2035:AL2035))</f>
        <v>2</v>
      </c>
      <c r="E2035" s="7">
        <f>RANK(O2035,(N2035:P2035,Q2035:AL2035))</f>
        <v>1</v>
      </c>
      <c r="F2035" s="7">
        <f>IF(P2035&gt;0,RANK(P2035,(N2035:P2035,Q2035:AL2035)),0)</f>
        <v>3</v>
      </c>
      <c r="G2035" s="1">
        <f t="shared" si="801"/>
        <v>3797</v>
      </c>
      <c r="H2035" s="2">
        <f t="shared" si="788"/>
        <v>0.15613948515502921</v>
      </c>
      <c r="I2035" s="2"/>
      <c r="J2035" s="2">
        <f t="shared" si="802"/>
        <v>0.33082490336376347</v>
      </c>
      <c r="K2035" s="2">
        <f t="shared" si="803"/>
        <v>0.48696438851879265</v>
      </c>
      <c r="L2035" s="2">
        <f t="shared" si="804"/>
        <v>0.18040134879513117</v>
      </c>
      <c r="M2035" s="2">
        <f t="shared" si="805"/>
        <v>1.8093593223127147E-3</v>
      </c>
      <c r="N2035" s="1">
        <v>8045</v>
      </c>
      <c r="O2035" s="1">
        <v>11842</v>
      </c>
      <c r="P2035" s="1">
        <v>4387</v>
      </c>
      <c r="Q2035" s="1">
        <v>44</v>
      </c>
      <c r="AN2035" s="7">
        <f>IF(Q2035&gt;0,RANK(Q2035,(N2035:P2035,Q2035:AL2035)),0)</f>
        <v>4</v>
      </c>
      <c r="AO2035" s="7">
        <f>IF(R2035&gt;0,RANK(R2035,(N2035:P2035,Q2035:AL2035)),0)</f>
        <v>0</v>
      </c>
      <c r="AP2035" s="7">
        <f>IF(S2035&gt;0,RANK(S2035,(N2035:P2035,Q2035:AL2035)),0)</f>
        <v>0</v>
      </c>
      <c r="AQ2035" s="7">
        <f>IF(T2035&gt;0,RANK(T2035,(N2035:P2035,Q2035:AL2035)),0)</f>
        <v>0</v>
      </c>
      <c r="AR2035" s="2">
        <f t="shared" si="806"/>
        <v>1.8093593223126902E-3</v>
      </c>
      <c r="AS2035" s="2">
        <f t="shared" si="807"/>
        <v>0</v>
      </c>
      <c r="AT2035" s="2">
        <f t="shared" si="808"/>
        <v>0</v>
      </c>
      <c r="AU2035" s="2">
        <f t="shared" si="809"/>
        <v>0</v>
      </c>
      <c r="AW2035" t="s">
        <v>3237</v>
      </c>
      <c r="AX2035" t="s">
        <v>1431</v>
      </c>
      <c r="AY2035">
        <v>3</v>
      </c>
      <c r="BA2035" s="127">
        <v>37</v>
      </c>
      <c r="BB2035" s="130">
        <v>135</v>
      </c>
      <c r="BC2035" s="131">
        <f t="shared" si="799"/>
        <v>37135</v>
      </c>
      <c r="BE2035" s="7" t="s">
        <v>3271</v>
      </c>
    </row>
    <row r="2036" spans="1:57" ht="13" hidden="1" customHeight="1" outlineLevel="1" x14ac:dyDescent="0.2">
      <c r="A2036" t="s">
        <v>678</v>
      </c>
      <c r="B2036" t="s">
        <v>1431</v>
      </c>
      <c r="C2036" s="1">
        <f t="shared" si="800"/>
        <v>47300</v>
      </c>
      <c r="D2036" s="7">
        <f>RANK(N2036,(N2036:P2036,Q2036:AL2036))</f>
        <v>1</v>
      </c>
      <c r="E2036" s="7">
        <f>RANK(O2036,(N2036:P2036,Q2036:AL2036))</f>
        <v>2</v>
      </c>
      <c r="F2036" s="7">
        <f>IF(P2036&gt;0,RANK(P2036,(N2036:P2036,Q2036:AL2036)),0)</f>
        <v>3</v>
      </c>
      <c r="G2036" s="1">
        <f t="shared" si="801"/>
        <v>15586</v>
      </c>
      <c r="H2036" s="2">
        <f t="shared" si="788"/>
        <v>0.32951374207188161</v>
      </c>
      <c r="I2036" s="2"/>
      <c r="J2036" s="2">
        <f t="shared" si="802"/>
        <v>0.6045454545454545</v>
      </c>
      <c r="K2036" s="2">
        <f t="shared" si="803"/>
        <v>0.27503171247357294</v>
      </c>
      <c r="L2036" s="2">
        <f t="shared" si="804"/>
        <v>0.11701902748414376</v>
      </c>
      <c r="M2036" s="2">
        <f t="shared" si="805"/>
        <v>3.4038054968287962E-3</v>
      </c>
      <c r="N2036" s="1">
        <v>28595</v>
      </c>
      <c r="O2036" s="1">
        <v>13009</v>
      </c>
      <c r="P2036" s="1">
        <v>5535</v>
      </c>
      <c r="Q2036" s="1">
        <v>161</v>
      </c>
      <c r="AN2036" s="7">
        <f>IF(Q2036&gt;0,RANK(Q2036,(N2036:P2036,Q2036:AL2036)),0)</f>
        <v>4</v>
      </c>
      <c r="AO2036" s="7">
        <f>IF(R2036&gt;0,RANK(R2036,(N2036:P2036,Q2036:AL2036)),0)</f>
        <v>0</v>
      </c>
      <c r="AP2036" s="7">
        <f>IF(S2036&gt;0,RANK(S2036,(N2036:P2036,Q2036:AL2036)),0)</f>
        <v>0</v>
      </c>
      <c r="AQ2036" s="7">
        <f>IF(T2036&gt;0,RANK(T2036,(N2036:P2036,Q2036:AL2036)),0)</f>
        <v>0</v>
      </c>
      <c r="AR2036" s="2">
        <f t="shared" si="806"/>
        <v>3.4038054968287528E-3</v>
      </c>
      <c r="AS2036" s="2">
        <f t="shared" si="807"/>
        <v>0</v>
      </c>
      <c r="AT2036" s="2">
        <f t="shared" si="808"/>
        <v>0</v>
      </c>
      <c r="AU2036" s="2">
        <f t="shared" si="809"/>
        <v>0</v>
      </c>
      <c r="AW2036" t="s">
        <v>678</v>
      </c>
      <c r="AX2036" t="s">
        <v>1431</v>
      </c>
      <c r="AY2036">
        <v>4</v>
      </c>
      <c r="BA2036" s="127">
        <v>37</v>
      </c>
      <c r="BB2036" s="130">
        <v>137</v>
      </c>
      <c r="BC2036" s="131">
        <f t="shared" si="799"/>
        <v>37137</v>
      </c>
      <c r="BE2036" s="7" t="s">
        <v>3271</v>
      </c>
    </row>
    <row r="2037" spans="1:57" ht="13" hidden="1" customHeight="1" outlineLevel="1" x14ac:dyDescent="0.2">
      <c r="A2037" t="s">
        <v>3238</v>
      </c>
      <c r="B2037" t="s">
        <v>1431</v>
      </c>
      <c r="C2037" s="1">
        <f t="shared" si="800"/>
        <v>4975</v>
      </c>
      <c r="D2037" s="7">
        <f>RANK(N2037,(N2037:P2037,Q2037:AL2037))</f>
        <v>1</v>
      </c>
      <c r="E2037" s="7">
        <f>RANK(O2037,(N2037:P2037,Q2037:AL2037))</f>
        <v>2</v>
      </c>
      <c r="F2037" s="7">
        <f>IF(P2037&gt;0,RANK(P2037,(N2037:P2037,Q2037:AL2037)),0)</f>
        <v>3</v>
      </c>
      <c r="G2037" s="1">
        <f t="shared" si="801"/>
        <v>300</v>
      </c>
      <c r="H2037" s="2">
        <f t="shared" si="788"/>
        <v>6.030150753768844E-2</v>
      </c>
      <c r="I2037" s="2"/>
      <c r="J2037" s="2">
        <f t="shared" si="802"/>
        <v>0.44804020100502512</v>
      </c>
      <c r="K2037" s="2">
        <f t="shared" si="803"/>
        <v>0.38773869346733669</v>
      </c>
      <c r="L2037" s="2">
        <f t="shared" si="804"/>
        <v>0.16261306532663317</v>
      </c>
      <c r="M2037" s="2">
        <f t="shared" si="805"/>
        <v>1.6080402010050787E-3</v>
      </c>
      <c r="N2037" s="1">
        <v>2229</v>
      </c>
      <c r="O2037" s="1">
        <v>1929</v>
      </c>
      <c r="P2037" s="1">
        <v>809</v>
      </c>
      <c r="Q2037" s="1">
        <v>8</v>
      </c>
      <c r="AN2037" s="7">
        <f>IF(Q2037&gt;0,RANK(Q2037,(N2037:P2037,Q2037:AL2037)),0)</f>
        <v>4</v>
      </c>
      <c r="AO2037" s="7">
        <f>IF(R2037&gt;0,RANK(R2037,(N2037:P2037,Q2037:AL2037)),0)</f>
        <v>0</v>
      </c>
      <c r="AP2037" s="7">
        <f>IF(S2037&gt;0,RANK(S2037,(N2037:P2037,Q2037:AL2037)),0)</f>
        <v>0</v>
      </c>
      <c r="AQ2037" s="7">
        <f>IF(T2037&gt;0,RANK(T2037,(N2037:P2037,Q2037:AL2037)),0)</f>
        <v>0</v>
      </c>
      <c r="AR2037" s="2">
        <f t="shared" si="806"/>
        <v>1.6080402010050252E-3</v>
      </c>
      <c r="AS2037" s="2">
        <f t="shared" si="807"/>
        <v>0</v>
      </c>
      <c r="AT2037" s="2">
        <f t="shared" si="808"/>
        <v>0</v>
      </c>
      <c r="AU2037" s="2">
        <f t="shared" si="809"/>
        <v>0</v>
      </c>
      <c r="AW2037" t="s">
        <v>3238</v>
      </c>
      <c r="AX2037" t="s">
        <v>1431</v>
      </c>
      <c r="AY2037">
        <v>3</v>
      </c>
      <c r="BA2037" s="127">
        <v>37</v>
      </c>
      <c r="BB2037" s="130">
        <v>139</v>
      </c>
      <c r="BC2037" s="131">
        <f t="shared" si="799"/>
        <v>37139</v>
      </c>
      <c r="BE2037" s="7" t="s">
        <v>3271</v>
      </c>
    </row>
    <row r="2038" spans="1:57" ht="13" hidden="1" customHeight="1" outlineLevel="1" x14ac:dyDescent="0.2">
      <c r="A2038" t="s">
        <v>3239</v>
      </c>
      <c r="B2038" t="s">
        <v>1431</v>
      </c>
      <c r="C2038" s="1">
        <f t="shared" si="800"/>
        <v>9581</v>
      </c>
      <c r="D2038" s="7">
        <f>RANK(N2038,(N2038:P2038,Q2038:AL2038))</f>
        <v>1</v>
      </c>
      <c r="E2038" s="7">
        <f>RANK(O2038,(N2038:P2038,Q2038:AL2038))</f>
        <v>2</v>
      </c>
      <c r="F2038" s="7">
        <f>IF(P2038&gt;0,RANK(P2038,(N2038:P2038,Q2038:AL2038)),0)</f>
        <v>3</v>
      </c>
      <c r="G2038" s="1">
        <f t="shared" si="801"/>
        <v>1290</v>
      </c>
      <c r="H2038" s="2">
        <f t="shared" si="788"/>
        <v>0.13464147792506001</v>
      </c>
      <c r="I2038" s="2"/>
      <c r="J2038" s="2">
        <f t="shared" si="802"/>
        <v>0.49149358104581986</v>
      </c>
      <c r="K2038" s="2">
        <f t="shared" si="803"/>
        <v>0.35685210312075982</v>
      </c>
      <c r="L2038" s="2">
        <f t="shared" si="804"/>
        <v>0.14967122429808996</v>
      </c>
      <c r="M2038" s="2">
        <f t="shared" si="805"/>
        <v>1.9830915353303558E-3</v>
      </c>
      <c r="N2038" s="1">
        <v>4709</v>
      </c>
      <c r="O2038" s="1">
        <v>3419</v>
      </c>
      <c r="P2038" s="1">
        <v>1434</v>
      </c>
      <c r="Q2038" s="1">
        <v>19</v>
      </c>
      <c r="AN2038" s="7">
        <f>IF(Q2038&gt;0,RANK(Q2038,(N2038:P2038,Q2038:AL2038)),0)</f>
        <v>4</v>
      </c>
      <c r="AO2038" s="7">
        <f>IF(R2038&gt;0,RANK(R2038,(N2038:P2038,Q2038:AL2038)),0)</f>
        <v>0</v>
      </c>
      <c r="AP2038" s="7">
        <f>IF(S2038&gt;0,RANK(S2038,(N2038:P2038,Q2038:AL2038)),0)</f>
        <v>0</v>
      </c>
      <c r="AQ2038" s="7">
        <f>IF(T2038&gt;0,RANK(T2038,(N2038:P2038,Q2038:AL2038)),0)</f>
        <v>0</v>
      </c>
      <c r="AR2038" s="2">
        <f t="shared" si="806"/>
        <v>1.9830915353303414E-3</v>
      </c>
      <c r="AS2038" s="2">
        <f t="shared" si="807"/>
        <v>0</v>
      </c>
      <c r="AT2038" s="2">
        <f t="shared" si="808"/>
        <v>0</v>
      </c>
      <c r="AU2038" s="2">
        <f t="shared" si="809"/>
        <v>0</v>
      </c>
      <c r="AW2038" t="s">
        <v>3239</v>
      </c>
      <c r="AX2038" t="s">
        <v>1431</v>
      </c>
      <c r="AY2038">
        <v>3</v>
      </c>
      <c r="BA2038" s="127">
        <v>37</v>
      </c>
      <c r="BB2038" s="130">
        <v>141</v>
      </c>
      <c r="BC2038" s="131">
        <f t="shared" si="799"/>
        <v>37141</v>
      </c>
      <c r="BE2038" s="7" t="s">
        <v>3271</v>
      </c>
    </row>
    <row r="2039" spans="1:57" ht="13" hidden="1" customHeight="1" outlineLevel="1" x14ac:dyDescent="0.2">
      <c r="A2039" t="s">
        <v>3275</v>
      </c>
      <c r="B2039" t="s">
        <v>1431</v>
      </c>
      <c r="C2039" s="1">
        <f t="shared" si="800"/>
        <v>12430</v>
      </c>
      <c r="D2039" s="7">
        <f>RANK(N2039,(N2039:P2039,Q2039:AL2039))</f>
        <v>1</v>
      </c>
      <c r="E2039" s="7">
        <f>RANK(O2039,(N2039:P2039,Q2039:AL2039))</f>
        <v>2</v>
      </c>
      <c r="F2039" s="7">
        <f>IF(P2039&gt;0,RANK(P2039,(N2039:P2039,Q2039:AL2039)),0)</f>
        <v>3</v>
      </c>
      <c r="G2039" s="1">
        <f t="shared" si="801"/>
        <v>968</v>
      </c>
      <c r="H2039" s="2">
        <f t="shared" si="788"/>
        <v>7.7876106194690264E-2</v>
      </c>
      <c r="I2039" s="2"/>
      <c r="J2039" s="2">
        <f t="shared" si="802"/>
        <v>0.46862429605792438</v>
      </c>
      <c r="K2039" s="2">
        <f t="shared" si="803"/>
        <v>0.39074818986323412</v>
      </c>
      <c r="L2039" s="2">
        <f t="shared" si="804"/>
        <v>0.13877715205148833</v>
      </c>
      <c r="M2039" s="2">
        <f t="shared" si="805"/>
        <v>1.8503620273532251E-3</v>
      </c>
      <c r="N2039" s="1">
        <v>5825</v>
      </c>
      <c r="O2039" s="1">
        <v>4857</v>
      </c>
      <c r="P2039" s="1">
        <v>1725</v>
      </c>
      <c r="Q2039" s="1">
        <v>20</v>
      </c>
      <c r="U2039" s="1">
        <v>3</v>
      </c>
      <c r="AN2039" s="7">
        <f>IF(Q2039&gt;0,RANK(Q2039,(N2039:P2039,Q2039:AL2039)),0)</f>
        <v>4</v>
      </c>
      <c r="AO2039" s="7">
        <f>IF(R2039&gt;0,RANK(R2039,(N2039:P2039,Q2039:AL2039)),0)</f>
        <v>0</v>
      </c>
      <c r="AP2039" s="7">
        <f>IF(S2039&gt;0,RANK(S2039,(N2039:P2039,Q2039:AL2039)),0)</f>
        <v>0</v>
      </c>
      <c r="AQ2039" s="7">
        <f>IF(T2039&gt;0,RANK(T2039,(N2039:P2039,Q2039:AL2039)),0)</f>
        <v>0</v>
      </c>
      <c r="AR2039" s="2">
        <f t="shared" si="806"/>
        <v>1.6090104585679806E-3</v>
      </c>
      <c r="AS2039" s="2">
        <f t="shared" si="807"/>
        <v>0</v>
      </c>
      <c r="AT2039" s="2">
        <f t="shared" si="808"/>
        <v>0</v>
      </c>
      <c r="AU2039" s="2">
        <f t="shared" si="809"/>
        <v>0</v>
      </c>
      <c r="AW2039" t="s">
        <v>3275</v>
      </c>
      <c r="AX2039" t="s">
        <v>1431</v>
      </c>
      <c r="AY2039">
        <v>7</v>
      </c>
      <c r="BA2039" s="127">
        <v>37</v>
      </c>
      <c r="BB2039" s="130">
        <v>143</v>
      </c>
      <c r="BC2039" s="131">
        <f t="shared" si="799"/>
        <v>37143</v>
      </c>
      <c r="BE2039" s="7" t="s">
        <v>3271</v>
      </c>
    </row>
    <row r="2040" spans="1:57" ht="13" hidden="1" customHeight="1" outlineLevel="1" x14ac:dyDescent="0.2">
      <c r="A2040" t="s">
        <v>947</v>
      </c>
      <c r="B2040" t="s">
        <v>1431</v>
      </c>
      <c r="C2040" s="1">
        <f t="shared" si="800"/>
        <v>3878</v>
      </c>
      <c r="D2040" s="7">
        <f>RANK(N2040,(N2040:P2040,Q2040:AL2040))</f>
        <v>1</v>
      </c>
      <c r="E2040" s="7">
        <f>RANK(O2040,(N2040:P2040,Q2040:AL2040))</f>
        <v>2</v>
      </c>
      <c r="F2040" s="7">
        <f>IF(P2040&gt;0,RANK(P2040,(N2040:P2040,Q2040:AL2040)),0)</f>
        <v>3</v>
      </c>
      <c r="G2040" s="1">
        <f t="shared" si="801"/>
        <v>389</v>
      </c>
      <c r="H2040" s="2">
        <f t="shared" si="788"/>
        <v>0.10030943785456421</v>
      </c>
      <c r="I2040" s="2"/>
      <c r="J2040" s="2">
        <f t="shared" si="802"/>
        <v>0.46879834966477568</v>
      </c>
      <c r="K2040" s="2">
        <f t="shared" si="803"/>
        <v>0.36848891181021143</v>
      </c>
      <c r="L2040" s="2">
        <f t="shared" si="804"/>
        <v>0.16090768437338834</v>
      </c>
      <c r="M2040" s="2">
        <f t="shared" si="805"/>
        <v>1.8050541516246021E-3</v>
      </c>
      <c r="N2040" s="1">
        <v>1818</v>
      </c>
      <c r="O2040" s="1">
        <v>1429</v>
      </c>
      <c r="P2040" s="1">
        <v>624</v>
      </c>
      <c r="Q2040" s="1">
        <v>7</v>
      </c>
      <c r="AN2040" s="7">
        <f>IF(Q2040&gt;0,RANK(Q2040,(N2040:P2040,Q2040:AL2040)),0)</f>
        <v>4</v>
      </c>
      <c r="AO2040" s="7">
        <f>IF(R2040&gt;0,RANK(R2040,(N2040:P2040,Q2040:AL2040)),0)</f>
        <v>0</v>
      </c>
      <c r="AP2040" s="7">
        <f>IF(S2040&gt;0,RANK(S2040,(N2040:P2040,Q2040:AL2040)),0)</f>
        <v>0</v>
      </c>
      <c r="AQ2040" s="7">
        <f>IF(T2040&gt;0,RANK(T2040,(N2040:P2040,Q2040:AL2040)),0)</f>
        <v>0</v>
      </c>
      <c r="AR2040" s="2">
        <f t="shared" si="806"/>
        <v>1.8050541516245488E-3</v>
      </c>
      <c r="AS2040" s="2">
        <f t="shared" si="807"/>
        <v>0</v>
      </c>
      <c r="AT2040" s="2">
        <f t="shared" si="808"/>
        <v>0</v>
      </c>
      <c r="AU2040" s="2">
        <f t="shared" si="809"/>
        <v>0</v>
      </c>
      <c r="AW2040" t="s">
        <v>947</v>
      </c>
      <c r="AX2040" t="s">
        <v>1431</v>
      </c>
      <c r="AY2040">
        <v>3</v>
      </c>
      <c r="BA2040" s="127">
        <v>37</v>
      </c>
      <c r="BB2040" s="130">
        <v>145</v>
      </c>
      <c r="BC2040" s="131">
        <f t="shared" si="799"/>
        <v>37145</v>
      </c>
      <c r="BE2040" s="7" t="s">
        <v>3271</v>
      </c>
    </row>
    <row r="2041" spans="1:57" ht="13" hidden="1" customHeight="1" outlineLevel="1" x14ac:dyDescent="0.2">
      <c r="A2041" t="s">
        <v>2584</v>
      </c>
      <c r="B2041" t="s">
        <v>1431</v>
      </c>
      <c r="C2041" s="1">
        <f t="shared" si="800"/>
        <v>10230</v>
      </c>
      <c r="D2041" s="7">
        <f>RANK(N2041,(N2041:P2041,Q2041:AL2041))</f>
        <v>2</v>
      </c>
      <c r="E2041" s="7">
        <f>RANK(O2041,(N2041:P2041,Q2041:AL2041))</f>
        <v>1</v>
      </c>
      <c r="F2041" s="7">
        <f>IF(P2041&gt;0,RANK(P2041,(N2041:P2041,Q2041:AL2041)),0)</f>
        <v>3</v>
      </c>
      <c r="G2041" s="1">
        <f t="shared" si="801"/>
        <v>137</v>
      </c>
      <c r="H2041" s="2">
        <f t="shared" ref="H2041:H2104" si="810">G2041/C2041</f>
        <v>1.3391984359726295E-2</v>
      </c>
      <c r="I2041" s="2"/>
      <c r="J2041" s="2">
        <f t="shared" si="802"/>
        <v>0.42258064516129035</v>
      </c>
      <c r="K2041" s="2">
        <f t="shared" si="803"/>
        <v>0.43597262952101662</v>
      </c>
      <c r="L2041" s="2">
        <f t="shared" si="804"/>
        <v>0.13988269794721409</v>
      </c>
      <c r="M2041" s="2">
        <f t="shared" si="805"/>
        <v>1.5640273704789487E-3</v>
      </c>
      <c r="N2041" s="1">
        <v>4323</v>
      </c>
      <c r="O2041" s="1">
        <v>4460</v>
      </c>
      <c r="P2041" s="1">
        <v>1431</v>
      </c>
      <c r="Q2041" s="1">
        <v>16</v>
      </c>
      <c r="AN2041" s="7">
        <f>IF(Q2041&gt;0,RANK(Q2041,(N2041:P2041,Q2041:AL2041)),0)</f>
        <v>4</v>
      </c>
      <c r="AO2041" s="7">
        <f>IF(R2041&gt;0,RANK(R2041,(N2041:P2041,Q2041:AL2041)),0)</f>
        <v>0</v>
      </c>
      <c r="AP2041" s="7">
        <f>IF(S2041&gt;0,RANK(S2041,(N2041:P2041,Q2041:AL2041)),0)</f>
        <v>0</v>
      </c>
      <c r="AQ2041" s="7">
        <f>IF(T2041&gt;0,RANK(T2041,(N2041:P2041,Q2041:AL2041)),0)</f>
        <v>0</v>
      </c>
      <c r="AR2041" s="2">
        <f t="shared" si="806"/>
        <v>1.5640273704789834E-3</v>
      </c>
      <c r="AS2041" s="2">
        <f t="shared" si="807"/>
        <v>0</v>
      </c>
      <c r="AT2041" s="2">
        <f t="shared" si="808"/>
        <v>0</v>
      </c>
      <c r="AU2041" s="2">
        <f t="shared" si="809"/>
        <v>0</v>
      </c>
      <c r="AW2041" t="s">
        <v>2584</v>
      </c>
      <c r="AX2041" t="s">
        <v>1431</v>
      </c>
      <c r="BA2041" s="127">
        <v>37</v>
      </c>
      <c r="BB2041" s="130">
        <v>147</v>
      </c>
      <c r="BC2041" s="131">
        <f t="shared" si="799"/>
        <v>37147</v>
      </c>
      <c r="BE2041" s="7" t="s">
        <v>3271</v>
      </c>
    </row>
    <row r="2042" spans="1:57" ht="13" hidden="1" customHeight="1" outlineLevel="1" x14ac:dyDescent="0.2">
      <c r="A2042" t="s">
        <v>1873</v>
      </c>
      <c r="B2042" t="s">
        <v>1431</v>
      </c>
      <c r="C2042" s="1">
        <f t="shared" si="800"/>
        <v>39895</v>
      </c>
      <c r="D2042" s="7">
        <f>RANK(N2042,(N2042:P2042,Q2042:AL2042))</f>
        <v>1</v>
      </c>
      <c r="E2042" s="7">
        <f>RANK(O2042,(N2042:P2042,Q2042:AL2042))</f>
        <v>2</v>
      </c>
      <c r="F2042" s="7">
        <f>IF(P2042&gt;0,RANK(P2042,(N2042:P2042,Q2042:AL2042)),0)</f>
        <v>3</v>
      </c>
      <c r="G2042" s="1">
        <f t="shared" si="801"/>
        <v>1350</v>
      </c>
      <c r="H2042" s="2">
        <f t="shared" si="810"/>
        <v>3.3838826920666754E-2</v>
      </c>
      <c r="I2042" s="2"/>
      <c r="J2042" s="2">
        <f t="shared" si="802"/>
        <v>0.45015666123574383</v>
      </c>
      <c r="K2042" s="2">
        <f t="shared" si="803"/>
        <v>0.41631783431507707</v>
      </c>
      <c r="L2042" s="2">
        <f t="shared" si="804"/>
        <v>0.13189622759744329</v>
      </c>
      <c r="M2042" s="2">
        <f t="shared" si="805"/>
        <v>1.6292768517358058E-3</v>
      </c>
      <c r="N2042" s="1">
        <v>17959</v>
      </c>
      <c r="O2042" s="1">
        <v>16609</v>
      </c>
      <c r="P2042" s="1">
        <v>5262</v>
      </c>
      <c r="Q2042" s="1">
        <v>64</v>
      </c>
      <c r="S2042" s="1">
        <v>1</v>
      </c>
      <c r="AN2042" s="7">
        <f>IF(Q2042&gt;0,RANK(Q2042,(N2042:P2042,Q2042:AL2042)),0)</f>
        <v>4</v>
      </c>
      <c r="AO2042" s="7">
        <f>IF(R2042&gt;0,RANK(R2042,(N2042:P2042,Q2042:AL2042)),0)</f>
        <v>0</v>
      </c>
      <c r="AP2042" s="7">
        <f>IF(S2042&gt;0,RANK(S2042,(N2042:P2042,Q2042:AL2042)),0)</f>
        <v>5</v>
      </c>
      <c r="AQ2042" s="7">
        <f>IF(T2042&gt;0,RANK(T2042,(N2042:P2042,Q2042:AL2042)),0)</f>
        <v>0</v>
      </c>
      <c r="AR2042" s="2">
        <f t="shared" si="806"/>
        <v>1.604211054016794E-3</v>
      </c>
      <c r="AS2042" s="2">
        <f t="shared" si="807"/>
        <v>0</v>
      </c>
      <c r="AT2042" s="2">
        <f t="shared" si="808"/>
        <v>2.5065797719012406E-5</v>
      </c>
      <c r="AU2042" s="2">
        <f t="shared" si="809"/>
        <v>0</v>
      </c>
      <c r="AW2042" t="s">
        <v>1873</v>
      </c>
      <c r="AX2042" t="s">
        <v>1431</v>
      </c>
      <c r="BA2042" s="127">
        <v>37</v>
      </c>
      <c r="BB2042" s="130">
        <v>149</v>
      </c>
      <c r="BC2042" s="131">
        <f t="shared" si="799"/>
        <v>37149</v>
      </c>
      <c r="BE2042" s="7" t="s">
        <v>3271</v>
      </c>
    </row>
    <row r="2043" spans="1:57" ht="13" hidden="1" customHeight="1" outlineLevel="1" x14ac:dyDescent="0.2">
      <c r="A2043" t="s">
        <v>1877</v>
      </c>
      <c r="B2043" t="s">
        <v>1431</v>
      </c>
      <c r="C2043" s="1">
        <f t="shared" si="800"/>
        <v>7533</v>
      </c>
      <c r="D2043" s="7">
        <f>RANK(N2043,(N2043:P2043,Q2043:AL2043))</f>
        <v>2</v>
      </c>
      <c r="E2043" s="7">
        <f>RANK(O2043,(N2043:P2043,Q2043:AL2043))</f>
        <v>1</v>
      </c>
      <c r="F2043" s="7">
        <f>IF(P2043&gt;0,RANK(P2043,(N2043:P2043,Q2043:AL2043)),0)</f>
        <v>3</v>
      </c>
      <c r="G2043" s="1">
        <f t="shared" si="801"/>
        <v>509</v>
      </c>
      <c r="H2043" s="2">
        <f t="shared" si="810"/>
        <v>6.7569361476171513E-2</v>
      </c>
      <c r="I2043" s="2"/>
      <c r="J2043" s="2">
        <f t="shared" si="802"/>
        <v>0.39015000663746185</v>
      </c>
      <c r="K2043" s="2">
        <f t="shared" si="803"/>
        <v>0.45771936811363334</v>
      </c>
      <c r="L2043" s="2">
        <f t="shared" si="804"/>
        <v>0.15053763440860216</v>
      </c>
      <c r="M2043" s="2">
        <f t="shared" si="805"/>
        <v>1.5929908403025939E-3</v>
      </c>
      <c r="N2043" s="1">
        <v>2939</v>
      </c>
      <c r="O2043" s="1">
        <v>3448</v>
      </c>
      <c r="P2043" s="1">
        <v>1134</v>
      </c>
      <c r="Q2043" s="1">
        <v>12</v>
      </c>
      <c r="AN2043" s="7">
        <f>IF(Q2043&gt;0,RANK(Q2043,(N2043:P2043,Q2043:AL2043)),0)</f>
        <v>4</v>
      </c>
      <c r="AO2043" s="7">
        <f>IF(R2043&gt;0,RANK(R2043,(N2043:P2043,Q2043:AL2043)),0)</f>
        <v>0</v>
      </c>
      <c r="AP2043" s="7">
        <f>IF(S2043&gt;0,RANK(S2043,(N2043:P2043,Q2043:AL2043)),0)</f>
        <v>0</v>
      </c>
      <c r="AQ2043" s="7">
        <f>IF(T2043&gt;0,RANK(T2043,(N2043:P2043,Q2043:AL2043)),0)</f>
        <v>0</v>
      </c>
      <c r="AR2043" s="2">
        <f t="shared" si="806"/>
        <v>1.5929908403026682E-3</v>
      </c>
      <c r="AS2043" s="2">
        <f t="shared" si="807"/>
        <v>0</v>
      </c>
      <c r="AT2043" s="2">
        <f t="shared" si="808"/>
        <v>0</v>
      </c>
      <c r="AU2043" s="2">
        <f t="shared" si="809"/>
        <v>0</v>
      </c>
      <c r="AW2043" t="s">
        <v>1877</v>
      </c>
      <c r="AX2043" t="s">
        <v>1431</v>
      </c>
      <c r="AY2043">
        <v>11</v>
      </c>
      <c r="BA2043" s="127">
        <v>37</v>
      </c>
      <c r="BB2043" s="130">
        <v>151</v>
      </c>
      <c r="BC2043" s="131">
        <f t="shared" si="799"/>
        <v>37151</v>
      </c>
      <c r="BE2043" s="7" t="s">
        <v>3271</v>
      </c>
    </row>
    <row r="2044" spans="1:57" ht="13" hidden="1" customHeight="1" outlineLevel="1" x14ac:dyDescent="0.2">
      <c r="A2044" t="s">
        <v>2150</v>
      </c>
      <c r="B2044" t="s">
        <v>1431</v>
      </c>
      <c r="C2044" s="1">
        <f t="shared" si="800"/>
        <v>38902</v>
      </c>
      <c r="D2044" s="7">
        <f>RANK(N2044,(N2044:P2044,Q2044:AL2044))</f>
        <v>2</v>
      </c>
      <c r="E2044" s="7">
        <f>RANK(O2044,(N2044:P2044,Q2044:AL2044))</f>
        <v>1</v>
      </c>
      <c r="F2044" s="7">
        <f>IF(P2044&gt;0,RANK(P2044,(N2044:P2044,Q2044:AL2044)),0)</f>
        <v>3</v>
      </c>
      <c r="G2044" s="1">
        <f t="shared" si="801"/>
        <v>9423</v>
      </c>
      <c r="H2044" s="2">
        <f t="shared" si="810"/>
        <v>0.24222405017736878</v>
      </c>
      <c r="I2044" s="2"/>
      <c r="J2044" s="2">
        <f t="shared" si="802"/>
        <v>0.28980515140609736</v>
      </c>
      <c r="K2044" s="2">
        <f t="shared" si="803"/>
        <v>0.53202920158346612</v>
      </c>
      <c r="L2044" s="2">
        <f t="shared" si="804"/>
        <v>0.17659760423628607</v>
      </c>
      <c r="M2044" s="2">
        <f t="shared" si="805"/>
        <v>1.5680427741505132E-3</v>
      </c>
      <c r="N2044" s="1">
        <v>11274</v>
      </c>
      <c r="O2044" s="1">
        <v>20697</v>
      </c>
      <c r="P2044" s="1">
        <v>6870</v>
      </c>
      <c r="Q2044" s="1">
        <v>61</v>
      </c>
      <c r="AN2044" s="7">
        <f>IF(Q2044&gt;0,RANK(Q2044,(N2044:P2044,Q2044:AL2044)),0)</f>
        <v>4</v>
      </c>
      <c r="AO2044" s="7">
        <f>IF(R2044&gt;0,RANK(R2044,(N2044:P2044,Q2044:AL2044)),0)</f>
        <v>0</v>
      </c>
      <c r="AP2044" s="7">
        <f>IF(S2044&gt;0,RANK(S2044,(N2044:P2044,Q2044:AL2044)),0)</f>
        <v>0</v>
      </c>
      <c r="AQ2044" s="7">
        <f>IF(T2044&gt;0,RANK(T2044,(N2044:P2044,Q2044:AL2044)),0)</f>
        <v>0</v>
      </c>
      <c r="AR2044" s="2">
        <f t="shared" si="806"/>
        <v>1.5680427741504293E-3</v>
      </c>
      <c r="AS2044" s="2">
        <f t="shared" si="807"/>
        <v>0</v>
      </c>
      <c r="AT2044" s="2">
        <f t="shared" si="808"/>
        <v>0</v>
      </c>
      <c r="AU2044" s="2">
        <f t="shared" si="809"/>
        <v>0</v>
      </c>
      <c r="AW2044" t="s">
        <v>2150</v>
      </c>
      <c r="AX2044" t="s">
        <v>1431</v>
      </c>
      <c r="AY2044">
        <v>6</v>
      </c>
      <c r="BA2044" s="127">
        <v>37</v>
      </c>
      <c r="BB2044" s="130">
        <v>153</v>
      </c>
      <c r="BC2044" s="131">
        <f t="shared" si="799"/>
        <v>37153</v>
      </c>
      <c r="BE2044" s="7" t="s">
        <v>3271</v>
      </c>
    </row>
    <row r="2045" spans="1:57" ht="13" hidden="1" customHeight="1" outlineLevel="1" x14ac:dyDescent="0.2">
      <c r="A2045" t="s">
        <v>2887</v>
      </c>
      <c r="B2045" t="s">
        <v>1431</v>
      </c>
      <c r="C2045" s="1">
        <f t="shared" si="800"/>
        <v>15553</v>
      </c>
      <c r="D2045" s="7">
        <f>RANK(N2045,(N2045:P2045,Q2045:AL2045))</f>
        <v>1</v>
      </c>
      <c r="E2045" s="7">
        <f>RANK(O2045,(N2045:P2045,Q2045:AL2045))</f>
        <v>2</v>
      </c>
      <c r="F2045" s="7">
        <f>IF(P2045&gt;0,RANK(P2045,(N2045:P2045,Q2045:AL2045)),0)</f>
        <v>3</v>
      </c>
      <c r="G2045" s="1">
        <f t="shared" si="801"/>
        <v>4807</v>
      </c>
      <c r="H2045" s="2">
        <f t="shared" si="810"/>
        <v>0.30907220471934677</v>
      </c>
      <c r="I2045" s="2"/>
      <c r="J2045" s="2">
        <f t="shared" si="802"/>
        <v>0.58914678840095158</v>
      </c>
      <c r="K2045" s="2">
        <f t="shared" si="803"/>
        <v>0.28007458368160482</v>
      </c>
      <c r="L2045" s="2">
        <f t="shared" si="804"/>
        <v>0.12955699864977818</v>
      </c>
      <c r="M2045" s="2">
        <f t="shared" si="805"/>
        <v>1.2216292676654195E-3</v>
      </c>
      <c r="N2045" s="1">
        <v>9163</v>
      </c>
      <c r="O2045" s="1">
        <v>4356</v>
      </c>
      <c r="P2045" s="1">
        <v>2015</v>
      </c>
      <c r="Q2045" s="1">
        <v>19</v>
      </c>
      <c r="AN2045" s="7">
        <f>IF(Q2045&gt;0,RANK(Q2045,(N2045:P2045,Q2045:AL2045)),0)</f>
        <v>4</v>
      </c>
      <c r="AO2045" s="7">
        <f>IF(R2045&gt;0,RANK(R2045,(N2045:P2045,Q2045:AL2045)),0)</f>
        <v>0</v>
      </c>
      <c r="AP2045" s="7">
        <f>IF(S2045&gt;0,RANK(S2045,(N2045:P2045,Q2045:AL2045)),0)</f>
        <v>0</v>
      </c>
      <c r="AQ2045" s="7">
        <f>IF(T2045&gt;0,RANK(T2045,(N2045:P2045,Q2045:AL2045)),0)</f>
        <v>0</v>
      </c>
      <c r="AR2045" s="2">
        <f t="shared" si="806"/>
        <v>1.2216292676654021E-3</v>
      </c>
      <c r="AS2045" s="2">
        <f t="shared" si="807"/>
        <v>0</v>
      </c>
      <c r="AT2045" s="2">
        <f t="shared" si="808"/>
        <v>0</v>
      </c>
      <c r="AU2045" s="2">
        <f t="shared" si="809"/>
        <v>0</v>
      </c>
      <c r="AW2045" t="s">
        <v>2887</v>
      </c>
      <c r="AX2045" t="s">
        <v>1431</v>
      </c>
      <c r="AY2045">
        <v>8</v>
      </c>
      <c r="BA2045" s="127">
        <v>37</v>
      </c>
      <c r="BB2045" s="130">
        <v>155</v>
      </c>
      <c r="BC2045" s="131">
        <f t="shared" si="799"/>
        <v>37155</v>
      </c>
      <c r="BE2045" s="7" t="s">
        <v>3271</v>
      </c>
    </row>
    <row r="2046" spans="1:57" ht="13" hidden="1" customHeight="1" outlineLevel="1" x14ac:dyDescent="0.2">
      <c r="A2046" t="s">
        <v>870</v>
      </c>
      <c r="B2046" t="s">
        <v>1431</v>
      </c>
      <c r="C2046" s="1">
        <f t="shared" si="800"/>
        <v>30474</v>
      </c>
      <c r="D2046" s="7">
        <f>RANK(N2046,(N2046:P2046,Q2046:AL2046))</f>
        <v>1</v>
      </c>
      <c r="E2046" s="7">
        <f>RANK(O2046,(N2046:P2046,Q2046:AL2046))</f>
        <v>2</v>
      </c>
      <c r="F2046" s="7">
        <f>IF(P2046&gt;0,RANK(P2046,(N2046:P2046,Q2046:AL2046)),0)</f>
        <v>3</v>
      </c>
      <c r="G2046" s="1">
        <f t="shared" si="801"/>
        <v>11601</v>
      </c>
      <c r="H2046" s="2">
        <f t="shared" si="810"/>
        <v>0.38068517424689902</v>
      </c>
      <c r="I2046" s="2"/>
      <c r="J2046" s="2">
        <f t="shared" si="802"/>
        <v>0.63588632932992062</v>
      </c>
      <c r="K2046" s="2">
        <f t="shared" si="803"/>
        <v>0.2552011550830216</v>
      </c>
      <c r="L2046" s="2">
        <f t="shared" si="804"/>
        <v>0.10753429152720352</v>
      </c>
      <c r="M2046" s="2">
        <f t="shared" si="805"/>
        <v>1.3782240598542578E-3</v>
      </c>
      <c r="N2046" s="1">
        <v>19378</v>
      </c>
      <c r="O2046" s="1">
        <v>7777</v>
      </c>
      <c r="P2046" s="1">
        <v>3277</v>
      </c>
      <c r="Q2046" s="1">
        <v>42</v>
      </c>
      <c r="AN2046" s="7">
        <f>IF(Q2046&gt;0,RANK(Q2046,(N2046:P2046,Q2046:AL2046)),0)</f>
        <v>4</v>
      </c>
      <c r="AO2046" s="7">
        <f>IF(R2046&gt;0,RANK(R2046,(N2046:P2046,Q2046:AL2046)),0)</f>
        <v>0</v>
      </c>
      <c r="AP2046" s="7">
        <f>IF(S2046&gt;0,RANK(S2046,(N2046:P2046,Q2046:AL2046)),0)</f>
        <v>0</v>
      </c>
      <c r="AQ2046" s="7">
        <f>IF(T2046&gt;0,RANK(T2046,(N2046:P2046,Q2046:AL2046)),0)</f>
        <v>0</v>
      </c>
      <c r="AR2046" s="2">
        <f t="shared" si="806"/>
        <v>1.378224059854302E-3</v>
      </c>
      <c r="AS2046" s="2">
        <f t="shared" si="807"/>
        <v>0</v>
      </c>
      <c r="AT2046" s="2">
        <f t="shared" si="808"/>
        <v>0</v>
      </c>
      <c r="AU2046" s="2">
        <f t="shared" si="809"/>
        <v>0</v>
      </c>
      <c r="AW2046" t="s">
        <v>870</v>
      </c>
      <c r="AX2046" t="s">
        <v>1431</v>
      </c>
      <c r="BA2046" s="127">
        <v>37</v>
      </c>
      <c r="BB2046" s="130">
        <v>157</v>
      </c>
      <c r="BC2046" s="131">
        <f t="shared" si="799"/>
        <v>37157</v>
      </c>
      <c r="BE2046" s="7" t="s">
        <v>3271</v>
      </c>
    </row>
    <row r="2047" spans="1:57" ht="13" hidden="1" customHeight="1" outlineLevel="1" x14ac:dyDescent="0.2">
      <c r="A2047" t="s">
        <v>1767</v>
      </c>
      <c r="B2047" t="s">
        <v>1431</v>
      </c>
      <c r="C2047" s="1">
        <f t="shared" si="800"/>
        <v>31269</v>
      </c>
      <c r="D2047" s="7">
        <f>RANK(N2047,(N2047:P2047,Q2047:AL2047))</f>
        <v>1</v>
      </c>
      <c r="E2047" s="7">
        <f>RANK(O2047,(N2047:P2047,Q2047:AL2047))</f>
        <v>2</v>
      </c>
      <c r="F2047" s="7">
        <f>IF(P2047&gt;0,RANK(P2047,(N2047:P2047,Q2047:AL2047)),0)</f>
        <v>3</v>
      </c>
      <c r="G2047" s="1">
        <f t="shared" si="801"/>
        <v>1202</v>
      </c>
      <c r="H2047" s="2">
        <f t="shared" si="810"/>
        <v>3.8440628098116346E-2</v>
      </c>
      <c r="I2047" s="2"/>
      <c r="J2047" s="2">
        <f t="shared" si="802"/>
        <v>0.44389011481019541</v>
      </c>
      <c r="K2047" s="2">
        <f t="shared" si="803"/>
        <v>0.40544948671207903</v>
      </c>
      <c r="L2047" s="2">
        <f t="shared" si="804"/>
        <v>0.14938117624484312</v>
      </c>
      <c r="M2047" s="2">
        <f t="shared" si="805"/>
        <v>1.2792222328823766E-3</v>
      </c>
      <c r="N2047" s="1">
        <v>13880</v>
      </c>
      <c r="O2047" s="1">
        <v>12678</v>
      </c>
      <c r="P2047" s="1">
        <v>4671</v>
      </c>
      <c r="Q2047" s="1">
        <v>40</v>
      </c>
      <c r="AN2047" s="7">
        <f>IF(Q2047&gt;0,RANK(Q2047,(N2047:P2047,Q2047:AL2047)),0)</f>
        <v>4</v>
      </c>
      <c r="AO2047" s="7">
        <f>IF(R2047&gt;0,RANK(R2047,(N2047:P2047,Q2047:AL2047)),0)</f>
        <v>0</v>
      </c>
      <c r="AP2047" s="7">
        <f>IF(S2047&gt;0,RANK(S2047,(N2047:P2047,Q2047:AL2047)),0)</f>
        <v>0</v>
      </c>
      <c r="AQ2047" s="7">
        <f>IF(T2047&gt;0,RANK(T2047,(N2047:P2047,Q2047:AL2047)),0)</f>
        <v>0</v>
      </c>
      <c r="AR2047" s="2">
        <f t="shared" si="806"/>
        <v>1.2792222328824076E-3</v>
      </c>
      <c r="AS2047" s="2">
        <f t="shared" si="807"/>
        <v>0</v>
      </c>
      <c r="AT2047" s="2">
        <f t="shared" si="808"/>
        <v>0</v>
      </c>
      <c r="AU2047" s="2">
        <f t="shared" si="809"/>
        <v>0</v>
      </c>
      <c r="AW2047" t="s">
        <v>1767</v>
      </c>
      <c r="AX2047" t="s">
        <v>1431</v>
      </c>
      <c r="AY2047">
        <v>5</v>
      </c>
      <c r="BA2047" s="127">
        <v>37</v>
      </c>
      <c r="BB2047" s="130">
        <v>159</v>
      </c>
      <c r="BC2047" s="131">
        <f t="shared" si="799"/>
        <v>37159</v>
      </c>
      <c r="BE2047" s="7" t="s">
        <v>3271</v>
      </c>
    </row>
    <row r="2048" spans="1:57" ht="13" hidden="1" customHeight="1" outlineLevel="1" x14ac:dyDescent="0.2">
      <c r="A2048" t="s">
        <v>804</v>
      </c>
      <c r="B2048" t="s">
        <v>1431</v>
      </c>
      <c r="C2048" s="1">
        <f t="shared" si="800"/>
        <v>42732</v>
      </c>
      <c r="D2048" s="7">
        <f>RANK(N2048,(N2048:P2048,Q2048:AL2048))</f>
        <v>2</v>
      </c>
      <c r="E2048" s="7">
        <f>RANK(O2048,(N2048:P2048,Q2048:AL2048))</f>
        <v>1</v>
      </c>
      <c r="F2048" s="7">
        <f>IF(P2048&gt;0,RANK(P2048,(N2048:P2048,Q2048:AL2048)),0)</f>
        <v>3</v>
      </c>
      <c r="G2048" s="1">
        <f t="shared" si="801"/>
        <v>6989</v>
      </c>
      <c r="H2048" s="2">
        <f t="shared" si="810"/>
        <v>0.16355424506224844</v>
      </c>
      <c r="I2048" s="2"/>
      <c r="J2048" s="2">
        <f t="shared" si="802"/>
        <v>0.33483103997004587</v>
      </c>
      <c r="K2048" s="2">
        <f t="shared" si="803"/>
        <v>0.49838528503229429</v>
      </c>
      <c r="L2048" s="2">
        <f t="shared" si="804"/>
        <v>0.16505195169896097</v>
      </c>
      <c r="M2048" s="2">
        <f t="shared" si="805"/>
        <v>1.7317232986989173E-3</v>
      </c>
      <c r="N2048" s="1">
        <v>14308</v>
      </c>
      <c r="O2048" s="1">
        <v>21297</v>
      </c>
      <c r="P2048" s="1">
        <v>7053</v>
      </c>
      <c r="Q2048" s="1">
        <v>73</v>
      </c>
      <c r="U2048" s="1">
        <v>1</v>
      </c>
      <c r="AN2048" s="7">
        <f>IF(Q2048&gt;0,RANK(Q2048,(N2048:P2048,Q2048:AL2048)),0)</f>
        <v>4</v>
      </c>
      <c r="AO2048" s="7">
        <f>IF(R2048&gt;0,RANK(R2048,(N2048:P2048,Q2048:AL2048)),0)</f>
        <v>0</v>
      </c>
      <c r="AP2048" s="7">
        <f>IF(S2048&gt;0,RANK(S2048,(N2048:P2048,Q2048:AL2048)),0)</f>
        <v>0</v>
      </c>
      <c r="AQ2048" s="7">
        <f>IF(T2048&gt;0,RANK(T2048,(N2048:P2048,Q2048:AL2048)),0)</f>
        <v>0</v>
      </c>
      <c r="AR2048" s="2">
        <f t="shared" si="806"/>
        <v>1.7083216325002341E-3</v>
      </c>
      <c r="AS2048" s="2">
        <f t="shared" si="807"/>
        <v>0</v>
      </c>
      <c r="AT2048" s="2">
        <f t="shared" si="808"/>
        <v>0</v>
      </c>
      <c r="AU2048" s="2">
        <f t="shared" si="809"/>
        <v>0</v>
      </c>
      <c r="AW2048" t="s">
        <v>804</v>
      </c>
      <c r="AX2048" t="s">
        <v>1431</v>
      </c>
      <c r="BA2048" s="127">
        <v>37</v>
      </c>
      <c r="BB2048" s="130">
        <v>161</v>
      </c>
      <c r="BC2048" s="131">
        <f t="shared" si="799"/>
        <v>37161</v>
      </c>
      <c r="BE2048" s="7" t="s">
        <v>3271</v>
      </c>
    </row>
    <row r="2049" spans="1:57" ht="13" hidden="1" customHeight="1" outlineLevel="1" x14ac:dyDescent="0.2">
      <c r="A2049" t="s">
        <v>47</v>
      </c>
      <c r="B2049" t="s">
        <v>1431</v>
      </c>
      <c r="C2049" s="1">
        <f t="shared" si="800"/>
        <v>20329</v>
      </c>
      <c r="D2049" s="7">
        <f>RANK(N2049,(N2049:P2049,Q2049:AL2049))</f>
        <v>2</v>
      </c>
      <c r="E2049" s="7">
        <f>RANK(O2049,(N2049:P2049,Q2049:AL2049))</f>
        <v>1</v>
      </c>
      <c r="F2049" s="7">
        <f>IF(P2049&gt;0,RANK(P2049,(N2049:P2049,Q2049:AL2049)),0)</f>
        <v>3</v>
      </c>
      <c r="G2049" s="1">
        <f t="shared" si="801"/>
        <v>1893</v>
      </c>
      <c r="H2049" s="2">
        <f t="shared" si="810"/>
        <v>9.3118205519209019E-2</v>
      </c>
      <c r="I2049" s="2"/>
      <c r="J2049" s="2">
        <f t="shared" si="802"/>
        <v>0.38639382163411873</v>
      </c>
      <c r="K2049" s="2">
        <f t="shared" si="803"/>
        <v>0.47951202715332775</v>
      </c>
      <c r="L2049" s="2">
        <f t="shared" si="804"/>
        <v>0.13256923606670273</v>
      </c>
      <c r="M2049" s="2">
        <f t="shared" si="805"/>
        <v>1.5249151458507915E-3</v>
      </c>
      <c r="N2049" s="1">
        <v>7855</v>
      </c>
      <c r="O2049" s="1">
        <v>9748</v>
      </c>
      <c r="P2049" s="1">
        <v>2695</v>
      </c>
      <c r="Q2049" s="1">
        <v>31</v>
      </c>
      <c r="AN2049" s="7">
        <f>IF(Q2049&gt;0,RANK(Q2049,(N2049:P2049,Q2049:AL2049)),0)</f>
        <v>4</v>
      </c>
      <c r="AO2049" s="7">
        <f>IF(R2049&gt;0,RANK(R2049,(N2049:P2049,Q2049:AL2049)),0)</f>
        <v>0</v>
      </c>
      <c r="AP2049" s="7">
        <f>IF(S2049&gt;0,RANK(S2049,(N2049:P2049,Q2049:AL2049)),0)</f>
        <v>0</v>
      </c>
      <c r="AQ2049" s="7">
        <f>IF(T2049&gt;0,RANK(T2049,(N2049:P2049,Q2049:AL2049)),0)</f>
        <v>0</v>
      </c>
      <c r="AR2049" s="2">
        <f t="shared" si="806"/>
        <v>1.524915145850755E-3</v>
      </c>
      <c r="AS2049" s="2">
        <f t="shared" si="807"/>
        <v>0</v>
      </c>
      <c r="AT2049" s="2">
        <f t="shared" si="808"/>
        <v>0</v>
      </c>
      <c r="AU2049" s="2">
        <f t="shared" si="809"/>
        <v>0</v>
      </c>
      <c r="AW2049" t="s">
        <v>47</v>
      </c>
      <c r="AX2049" t="s">
        <v>1431</v>
      </c>
      <c r="AY2049">
        <v>11</v>
      </c>
      <c r="BA2049" s="127">
        <v>37</v>
      </c>
      <c r="BB2049" s="130">
        <v>163</v>
      </c>
      <c r="BC2049" s="131">
        <f t="shared" si="799"/>
        <v>37163</v>
      </c>
      <c r="BE2049" s="7" t="s">
        <v>3271</v>
      </c>
    </row>
    <row r="2050" spans="1:57" ht="13" hidden="1" customHeight="1" outlineLevel="1" x14ac:dyDescent="0.2">
      <c r="A2050" t="s">
        <v>871</v>
      </c>
      <c r="B2050" t="s">
        <v>1431</v>
      </c>
      <c r="C2050" s="1">
        <f t="shared" si="800"/>
        <v>18568</v>
      </c>
      <c r="D2050" s="7">
        <f>RANK(N2050,(N2050:P2050,Q2050:AL2050))</f>
        <v>1</v>
      </c>
      <c r="E2050" s="7">
        <f>RANK(O2050,(N2050:P2050,Q2050:AL2050))</f>
        <v>2</v>
      </c>
      <c r="F2050" s="7">
        <f>IF(P2050&gt;0,RANK(P2050,(N2050:P2050,Q2050:AL2050)),0)</f>
        <v>3</v>
      </c>
      <c r="G2050" s="1">
        <f t="shared" si="801"/>
        <v>691</v>
      </c>
      <c r="H2050" s="2">
        <f t="shared" si="810"/>
        <v>3.7214562688496336E-2</v>
      </c>
      <c r="I2050" s="2"/>
      <c r="J2050" s="2">
        <f t="shared" si="802"/>
        <v>0.46844032744506681</v>
      </c>
      <c r="K2050" s="2">
        <f t="shared" si="803"/>
        <v>0.43122576475657043</v>
      </c>
      <c r="L2050" s="2">
        <f t="shared" si="804"/>
        <v>9.9741490736751398E-2</v>
      </c>
      <c r="M2050" s="2">
        <f t="shared" si="805"/>
        <v>5.9241706161136665E-4</v>
      </c>
      <c r="N2050" s="1">
        <v>8698</v>
      </c>
      <c r="O2050" s="1">
        <v>8007</v>
      </c>
      <c r="P2050" s="1">
        <v>1852</v>
      </c>
      <c r="Q2050" s="1">
        <v>11</v>
      </c>
      <c r="AN2050" s="7">
        <f>IF(Q2050&gt;0,RANK(Q2050,(N2050:P2050,Q2050:AL2050)),0)</f>
        <v>4</v>
      </c>
      <c r="AO2050" s="7">
        <f>IF(R2050&gt;0,RANK(R2050,(N2050:P2050,Q2050:AL2050)),0)</f>
        <v>0</v>
      </c>
      <c r="AP2050" s="7">
        <f>IF(S2050&gt;0,RANK(S2050,(N2050:P2050,Q2050:AL2050)),0)</f>
        <v>0</v>
      </c>
      <c r="AQ2050" s="7">
        <f>IF(T2050&gt;0,RANK(T2050,(N2050:P2050,Q2050:AL2050)),0)</f>
        <v>0</v>
      </c>
      <c r="AR2050" s="2">
        <f t="shared" si="806"/>
        <v>5.9241706161137445E-4</v>
      </c>
      <c r="AS2050" s="2">
        <f t="shared" si="807"/>
        <v>0</v>
      </c>
      <c r="AT2050" s="2">
        <f t="shared" si="808"/>
        <v>0</v>
      </c>
      <c r="AU2050" s="2">
        <f t="shared" si="809"/>
        <v>0</v>
      </c>
      <c r="AW2050" t="s">
        <v>871</v>
      </c>
      <c r="AX2050" t="s">
        <v>1431</v>
      </c>
      <c r="BA2050" s="127">
        <v>37</v>
      </c>
      <c r="BB2050" s="130">
        <v>165</v>
      </c>
      <c r="BC2050" s="131">
        <f t="shared" si="799"/>
        <v>37165</v>
      </c>
      <c r="BE2050" s="7" t="s">
        <v>3271</v>
      </c>
    </row>
    <row r="2051" spans="1:57" ht="13" hidden="1" customHeight="1" outlineLevel="1" x14ac:dyDescent="0.2">
      <c r="A2051" t="s">
        <v>2199</v>
      </c>
      <c r="B2051" t="s">
        <v>1431</v>
      </c>
      <c r="C2051" s="1">
        <f t="shared" si="800"/>
        <v>9360</v>
      </c>
      <c r="D2051" s="7">
        <f>RANK(N2051,(N2051:P2051,Q2051:AL2051))</f>
        <v>1</v>
      </c>
      <c r="E2051" s="7">
        <f>RANK(O2051,(N2051:P2051,Q2051:AL2051))</f>
        <v>2</v>
      </c>
      <c r="F2051" s="7">
        <f>IF(P2051&gt;0,RANK(P2051,(N2051:P2051,Q2051:AL2051)),0)</f>
        <v>3</v>
      </c>
      <c r="G2051" s="1">
        <f t="shared" si="801"/>
        <v>2195</v>
      </c>
      <c r="H2051" s="2">
        <f t="shared" si="810"/>
        <v>0.23450854700854701</v>
      </c>
      <c r="I2051" s="2"/>
      <c r="J2051" s="2">
        <f t="shared" si="802"/>
        <v>0.55288461538461542</v>
      </c>
      <c r="K2051" s="2">
        <f t="shared" si="803"/>
        <v>0.31837606837606836</v>
      </c>
      <c r="L2051" s="2">
        <f t="shared" si="804"/>
        <v>0.12777777777777777</v>
      </c>
      <c r="M2051" s="2">
        <f t="shared" si="805"/>
        <v>9.6153846153845812E-4</v>
      </c>
      <c r="N2051" s="1">
        <v>5175</v>
      </c>
      <c r="O2051" s="1">
        <v>2980</v>
      </c>
      <c r="P2051" s="1">
        <v>1196</v>
      </c>
      <c r="Q2051" s="1">
        <v>9</v>
      </c>
      <c r="AN2051" s="7">
        <f>IF(Q2051&gt;0,RANK(Q2051,(N2051:P2051,Q2051:AL2051)),0)</f>
        <v>4</v>
      </c>
      <c r="AO2051" s="7">
        <f>IF(R2051&gt;0,RANK(R2051,(N2051:P2051,Q2051:AL2051)),0)</f>
        <v>0</v>
      </c>
      <c r="AP2051" s="7">
        <f>IF(S2051&gt;0,RANK(S2051,(N2051:P2051,Q2051:AL2051)),0)</f>
        <v>0</v>
      </c>
      <c r="AQ2051" s="7">
        <f>IF(T2051&gt;0,RANK(T2051,(N2051:P2051,Q2051:AL2051)),0)</f>
        <v>0</v>
      </c>
      <c r="AR2051" s="2">
        <f t="shared" si="806"/>
        <v>9.6153846153846159E-4</v>
      </c>
      <c r="AS2051" s="2">
        <f t="shared" si="807"/>
        <v>0</v>
      </c>
      <c r="AT2051" s="2">
        <f t="shared" si="808"/>
        <v>0</v>
      </c>
      <c r="AU2051" s="2">
        <f t="shared" si="809"/>
        <v>0</v>
      </c>
      <c r="AW2051" t="s">
        <v>2199</v>
      </c>
      <c r="AX2051" t="s">
        <v>1431</v>
      </c>
      <c r="AY2051">
        <v>8</v>
      </c>
      <c r="BA2051" s="127">
        <v>37</v>
      </c>
      <c r="BB2051" s="130">
        <v>167</v>
      </c>
      <c r="BC2051" s="131">
        <f t="shared" si="799"/>
        <v>37167</v>
      </c>
      <c r="BE2051" s="7" t="s">
        <v>3271</v>
      </c>
    </row>
    <row r="2052" spans="1:57" ht="13" hidden="1" customHeight="1" outlineLevel="1" x14ac:dyDescent="0.2">
      <c r="A2052" t="s">
        <v>2951</v>
      </c>
      <c r="B2052" t="s">
        <v>1431</v>
      </c>
      <c r="C2052" s="1">
        <f t="shared" si="800"/>
        <v>21664</v>
      </c>
      <c r="D2052" s="7">
        <f>RANK(N2052,(N2052:P2052,Q2052:AL2052))</f>
        <v>2</v>
      </c>
      <c r="E2052" s="7">
        <f>RANK(O2052,(N2052:P2052,Q2052:AL2052))</f>
        <v>1</v>
      </c>
      <c r="F2052" s="7">
        <f>IF(P2052&gt;0,RANK(P2052,(N2052:P2052,Q2052:AL2052)),0)</f>
        <v>3</v>
      </c>
      <c r="G2052" s="1">
        <f t="shared" si="801"/>
        <v>3295</v>
      </c>
      <c r="H2052" s="2">
        <f t="shared" si="810"/>
        <v>0.15209564254062038</v>
      </c>
      <c r="I2052" s="2"/>
      <c r="J2052" s="2">
        <f t="shared" si="802"/>
        <v>0.35704394387001476</v>
      </c>
      <c r="K2052" s="2">
        <f t="shared" si="803"/>
        <v>0.50913958641063517</v>
      </c>
      <c r="L2052" s="2">
        <f t="shared" si="804"/>
        <v>0.1317854505169867</v>
      </c>
      <c r="M2052" s="2">
        <f t="shared" si="805"/>
        <v>2.0310192023633156E-3</v>
      </c>
      <c r="N2052" s="1">
        <v>7735</v>
      </c>
      <c r="O2052" s="1">
        <v>11030</v>
      </c>
      <c r="P2052" s="1">
        <v>2855</v>
      </c>
      <c r="Q2052" s="1">
        <v>44</v>
      </c>
      <c r="AN2052" s="7">
        <f>IF(Q2052&gt;0,RANK(Q2052,(N2052:P2052,Q2052:AL2052)),0)</f>
        <v>4</v>
      </c>
      <c r="AO2052" s="7">
        <f>IF(R2052&gt;0,RANK(R2052,(N2052:P2052,Q2052:AL2052)),0)</f>
        <v>0</v>
      </c>
      <c r="AP2052" s="7">
        <f>IF(S2052&gt;0,RANK(S2052,(N2052:P2052,Q2052:AL2052)),0)</f>
        <v>0</v>
      </c>
      <c r="AQ2052" s="7">
        <f>IF(T2052&gt;0,RANK(T2052,(N2052:P2052,Q2052:AL2052)),0)</f>
        <v>0</v>
      </c>
      <c r="AR2052" s="2">
        <f t="shared" si="806"/>
        <v>2.0310192023633676E-3</v>
      </c>
      <c r="AS2052" s="2">
        <f t="shared" si="807"/>
        <v>0</v>
      </c>
      <c r="AT2052" s="2">
        <f t="shared" si="808"/>
        <v>0</v>
      </c>
      <c r="AU2052" s="2">
        <f t="shared" si="809"/>
        <v>0</v>
      </c>
      <c r="AW2052" t="s">
        <v>2951</v>
      </c>
      <c r="AX2052" t="s">
        <v>1431</v>
      </c>
      <c r="AY2052">
        <v>8</v>
      </c>
      <c r="BA2052" s="127">
        <v>37</v>
      </c>
      <c r="BB2052" s="130">
        <v>169</v>
      </c>
      <c r="BC2052" s="131">
        <f t="shared" si="799"/>
        <v>37169</v>
      </c>
      <c r="BE2052" s="7" t="s">
        <v>3271</v>
      </c>
    </row>
    <row r="2053" spans="1:57" ht="13" hidden="1" customHeight="1" outlineLevel="1" x14ac:dyDescent="0.2">
      <c r="A2053" t="s">
        <v>3263</v>
      </c>
      <c r="B2053" t="s">
        <v>1431</v>
      </c>
      <c r="C2053" s="1">
        <f t="shared" si="800"/>
        <v>16657</v>
      </c>
      <c r="D2053" s="7">
        <f>RANK(N2053,(N2053:P2053,Q2053:AL2053))</f>
        <v>2</v>
      </c>
      <c r="E2053" s="7">
        <f>RANK(O2053,(N2053:P2053,Q2053:AL2053))</f>
        <v>1</v>
      </c>
      <c r="F2053" s="7">
        <f>IF(P2053&gt;0,RANK(P2053,(N2053:P2053,Q2053:AL2053)),0)</f>
        <v>3</v>
      </c>
      <c r="G2053" s="1">
        <f t="shared" si="801"/>
        <v>1516</v>
      </c>
      <c r="H2053" s="2">
        <f t="shared" si="810"/>
        <v>9.1012787416701685E-2</v>
      </c>
      <c r="I2053" s="2"/>
      <c r="J2053" s="2">
        <f t="shared" si="802"/>
        <v>0.38800504292489646</v>
      </c>
      <c r="K2053" s="2">
        <f t="shared" si="803"/>
        <v>0.47901783034159812</v>
      </c>
      <c r="L2053" s="2">
        <f t="shared" si="804"/>
        <v>0.13105601248724261</v>
      </c>
      <c r="M2053" s="2">
        <f t="shared" si="805"/>
        <v>1.9211142462628172E-3</v>
      </c>
      <c r="N2053" s="1">
        <v>6463</v>
      </c>
      <c r="O2053" s="1">
        <v>7979</v>
      </c>
      <c r="P2053" s="1">
        <v>2183</v>
      </c>
      <c r="Q2053" s="1">
        <v>32</v>
      </c>
      <c r="AN2053" s="7">
        <f>IF(Q2053&gt;0,RANK(Q2053,(N2053:P2053,Q2053:AL2053)),0)</f>
        <v>4</v>
      </c>
      <c r="AO2053" s="7">
        <f>IF(R2053&gt;0,RANK(R2053,(N2053:P2053,Q2053:AL2053)),0)</f>
        <v>0</v>
      </c>
      <c r="AP2053" s="7">
        <f>IF(S2053&gt;0,RANK(S2053,(N2053:P2053,Q2053:AL2053)),0)</f>
        <v>0</v>
      </c>
      <c r="AQ2053" s="7">
        <f>IF(T2053&gt;0,RANK(T2053,(N2053:P2053,Q2053:AL2053)),0)</f>
        <v>0</v>
      </c>
      <c r="AR2053" s="2">
        <f t="shared" si="806"/>
        <v>1.9211142462628324E-3</v>
      </c>
      <c r="AS2053" s="2">
        <f t="shared" si="807"/>
        <v>0</v>
      </c>
      <c r="AT2053" s="2">
        <f t="shared" si="808"/>
        <v>0</v>
      </c>
      <c r="AU2053" s="2">
        <f t="shared" si="809"/>
        <v>0</v>
      </c>
      <c r="AW2053" t="s">
        <v>3263</v>
      </c>
      <c r="AX2053" t="s">
        <v>1431</v>
      </c>
      <c r="AY2053">
        <v>5</v>
      </c>
      <c r="BA2053" s="127">
        <v>37</v>
      </c>
      <c r="BB2053" s="130">
        <v>171</v>
      </c>
      <c r="BC2053" s="131">
        <f t="shared" si="799"/>
        <v>37171</v>
      </c>
      <c r="BE2053" s="7" t="s">
        <v>3271</v>
      </c>
    </row>
    <row r="2054" spans="1:57" ht="13" hidden="1" customHeight="1" outlineLevel="1" x14ac:dyDescent="0.2">
      <c r="A2054" t="s">
        <v>2537</v>
      </c>
      <c r="B2054" t="s">
        <v>1431</v>
      </c>
      <c r="C2054" s="1">
        <f t="shared" si="800"/>
        <v>23453</v>
      </c>
      <c r="D2054" s="7">
        <f>RANK(N2054,(N2054:P2054,Q2054:AL2054))</f>
        <v>2</v>
      </c>
      <c r="E2054" s="7">
        <f>RANK(O2054,(N2054:P2054,Q2054:AL2054))</f>
        <v>1</v>
      </c>
      <c r="F2054" s="7">
        <f>IF(P2054&gt;0,RANK(P2054,(N2054:P2054,Q2054:AL2054)),0)</f>
        <v>3</v>
      </c>
      <c r="G2054" s="1">
        <f t="shared" si="801"/>
        <v>1474</v>
      </c>
      <c r="H2054" s="2">
        <f t="shared" si="810"/>
        <v>6.2849102460239628E-2</v>
      </c>
      <c r="I2054" s="2"/>
      <c r="J2054" s="2">
        <f t="shared" si="802"/>
        <v>0.40046049545900309</v>
      </c>
      <c r="K2054" s="2">
        <f t="shared" si="803"/>
        <v>0.46330959791924275</v>
      </c>
      <c r="L2054" s="2">
        <f t="shared" si="804"/>
        <v>0.13490811410054152</v>
      </c>
      <c r="M2054" s="2">
        <f t="shared" si="805"/>
        <v>1.3217925212126447E-3</v>
      </c>
      <c r="N2054" s="1">
        <v>9392</v>
      </c>
      <c r="O2054" s="1">
        <v>10866</v>
      </c>
      <c r="P2054" s="1">
        <v>3164</v>
      </c>
      <c r="Q2054" s="1">
        <v>31</v>
      </c>
      <c r="AN2054" s="7">
        <f>IF(Q2054&gt;0,RANK(Q2054,(N2054:P2054,Q2054:AL2054)),0)</f>
        <v>4</v>
      </c>
      <c r="AO2054" s="7">
        <f>IF(R2054&gt;0,RANK(R2054,(N2054:P2054,Q2054:AL2054)),0)</f>
        <v>0</v>
      </c>
      <c r="AP2054" s="7">
        <f>IF(S2054&gt;0,RANK(S2054,(N2054:P2054,Q2054:AL2054)),0)</f>
        <v>0</v>
      </c>
      <c r="AQ2054" s="7">
        <f>IF(T2054&gt;0,RANK(T2054,(N2054:P2054,Q2054:AL2054)),0)</f>
        <v>0</v>
      </c>
      <c r="AR2054" s="2">
        <f t="shared" si="806"/>
        <v>1.321792521212638E-3</v>
      </c>
      <c r="AS2054" s="2">
        <f t="shared" si="807"/>
        <v>0</v>
      </c>
      <c r="AT2054" s="2">
        <f t="shared" si="808"/>
        <v>0</v>
      </c>
      <c r="AU2054" s="2">
        <f t="shared" si="809"/>
        <v>0</v>
      </c>
      <c r="AW2054" t="s">
        <v>2537</v>
      </c>
      <c r="AX2054" t="s">
        <v>1431</v>
      </c>
      <c r="AY2054">
        <v>5</v>
      </c>
      <c r="BA2054" s="127">
        <v>37</v>
      </c>
      <c r="BB2054" s="130">
        <v>173</v>
      </c>
      <c r="BC2054" s="131">
        <f t="shared" si="799"/>
        <v>37173</v>
      </c>
      <c r="BE2054" s="7" t="s">
        <v>3271</v>
      </c>
    </row>
    <row r="2055" spans="1:57" ht="13" hidden="1" customHeight="1" outlineLevel="1" x14ac:dyDescent="0.2">
      <c r="A2055" t="s">
        <v>3111</v>
      </c>
      <c r="B2055" t="s">
        <v>1431</v>
      </c>
      <c r="C2055" s="1">
        <f t="shared" si="800"/>
        <v>4330</v>
      </c>
      <c r="D2055" s="7">
        <f>RANK(N2055,(N2055:P2055,Q2055:AL2055))</f>
        <v>1</v>
      </c>
      <c r="E2055" s="7">
        <f>RANK(O2055,(N2055:P2055,Q2055:AL2055))</f>
        <v>2</v>
      </c>
      <c r="F2055" s="7">
        <f>IF(P2055&gt;0,RANK(P2055,(N2055:P2055,Q2055:AL2055)),0)</f>
        <v>3</v>
      </c>
      <c r="G2055" s="1">
        <f t="shared" si="801"/>
        <v>477</v>
      </c>
      <c r="H2055" s="2">
        <f t="shared" si="810"/>
        <v>0.11016166281755196</v>
      </c>
      <c r="I2055" s="2"/>
      <c r="J2055" s="2">
        <f t="shared" si="802"/>
        <v>0.48891454965357967</v>
      </c>
      <c r="K2055" s="2">
        <f t="shared" si="803"/>
        <v>0.3787528868360277</v>
      </c>
      <c r="L2055" s="2">
        <f t="shared" si="804"/>
        <v>0.13117782909930717</v>
      </c>
      <c r="M2055" s="2">
        <f t="shared" si="805"/>
        <v>1.1547344110855173E-3</v>
      </c>
      <c r="N2055" s="1">
        <v>2117</v>
      </c>
      <c r="O2055" s="1">
        <v>1640</v>
      </c>
      <c r="P2055" s="1">
        <v>568</v>
      </c>
      <c r="Q2055" s="1">
        <v>5</v>
      </c>
      <c r="AN2055" s="7">
        <f>IF(Q2055&gt;0,RANK(Q2055,(N2055:P2055,Q2055:AL2055)),0)</f>
        <v>4</v>
      </c>
      <c r="AO2055" s="7">
        <f>IF(R2055&gt;0,RANK(R2055,(N2055:P2055,Q2055:AL2055)),0)</f>
        <v>0</v>
      </c>
      <c r="AP2055" s="7">
        <f>IF(S2055&gt;0,RANK(S2055,(N2055:P2055,Q2055:AL2055)),0)</f>
        <v>0</v>
      </c>
      <c r="AQ2055" s="7">
        <f>IF(T2055&gt;0,RANK(T2055,(N2055:P2055,Q2055:AL2055)),0)</f>
        <v>0</v>
      </c>
      <c r="AR2055" s="2">
        <f t="shared" si="806"/>
        <v>1.1547344110854503E-3</v>
      </c>
      <c r="AS2055" s="2">
        <f t="shared" si="807"/>
        <v>0</v>
      </c>
      <c r="AT2055" s="2">
        <f t="shared" si="808"/>
        <v>0</v>
      </c>
      <c r="AU2055" s="2">
        <f t="shared" si="809"/>
        <v>0</v>
      </c>
      <c r="AW2055" t="s">
        <v>3111</v>
      </c>
      <c r="AX2055" t="s">
        <v>1431</v>
      </c>
      <c r="AY2055">
        <v>11</v>
      </c>
      <c r="BA2055" s="127">
        <v>37</v>
      </c>
      <c r="BB2055" s="130">
        <v>175</v>
      </c>
      <c r="BC2055" s="131">
        <f t="shared" si="799"/>
        <v>37175</v>
      </c>
      <c r="BE2055" s="7" t="s">
        <v>3271</v>
      </c>
    </row>
    <row r="2056" spans="1:57" ht="13" hidden="1" customHeight="1" outlineLevel="1" x14ac:dyDescent="0.2">
      <c r="A2056" t="s">
        <v>3144</v>
      </c>
      <c r="B2056" t="s">
        <v>1431</v>
      </c>
      <c r="C2056" s="1">
        <f t="shared" si="800"/>
        <v>13137</v>
      </c>
      <c r="D2056" s="7">
        <f>RANK(N2056,(N2056:P2056,Q2056:AL2056))</f>
        <v>2</v>
      </c>
      <c r="E2056" s="7">
        <f>RANK(O2056,(N2056:P2056,Q2056:AL2056))</f>
        <v>1</v>
      </c>
      <c r="F2056" s="7">
        <f>IF(P2056&gt;0,RANK(P2056,(N2056:P2056,Q2056:AL2056)),0)</f>
        <v>3</v>
      </c>
      <c r="G2056" s="1">
        <f t="shared" si="801"/>
        <v>864</v>
      </c>
      <c r="H2056" s="2">
        <f t="shared" si="810"/>
        <v>6.576844028316968E-2</v>
      </c>
      <c r="I2056" s="2"/>
      <c r="J2056" s="2">
        <f t="shared" si="802"/>
        <v>0.38973890538174621</v>
      </c>
      <c r="K2056" s="2">
        <f t="shared" si="803"/>
        <v>0.45550734566491591</v>
      </c>
      <c r="L2056" s="2">
        <f t="shared" si="804"/>
        <v>0.15269848519448884</v>
      </c>
      <c r="M2056" s="2">
        <f t="shared" si="805"/>
        <v>2.0552637588490963E-3</v>
      </c>
      <c r="N2056" s="1">
        <v>5120</v>
      </c>
      <c r="O2056" s="1">
        <v>5984</v>
      </c>
      <c r="P2056" s="1">
        <v>2006</v>
      </c>
      <c r="Q2056" s="1">
        <v>27</v>
      </c>
      <c r="AN2056" s="7">
        <f>IF(Q2056&gt;0,RANK(Q2056,(N2056:P2056,Q2056:AL2056)),0)</f>
        <v>4</v>
      </c>
      <c r="AO2056" s="7">
        <f>IF(R2056&gt;0,RANK(R2056,(N2056:P2056,Q2056:AL2056)),0)</f>
        <v>0</v>
      </c>
      <c r="AP2056" s="7">
        <f>IF(S2056&gt;0,RANK(S2056,(N2056:P2056,Q2056:AL2056)),0)</f>
        <v>0</v>
      </c>
      <c r="AQ2056" s="7">
        <f>IF(T2056&gt;0,RANK(T2056,(N2056:P2056,Q2056:AL2056)),0)</f>
        <v>0</v>
      </c>
      <c r="AR2056" s="2">
        <f t="shared" si="806"/>
        <v>2.0552637588490525E-3</v>
      </c>
      <c r="AS2056" s="2">
        <f t="shared" si="807"/>
        <v>0</v>
      </c>
      <c r="AT2056" s="2">
        <f t="shared" si="808"/>
        <v>0</v>
      </c>
      <c r="AU2056" s="2">
        <f t="shared" si="809"/>
        <v>0</v>
      </c>
      <c r="AW2056" t="s">
        <v>3144</v>
      </c>
      <c r="AX2056" t="s">
        <v>1431</v>
      </c>
      <c r="AY2056">
        <v>11</v>
      </c>
      <c r="BA2056" s="127">
        <v>37</v>
      </c>
      <c r="BB2056" s="130">
        <v>177</v>
      </c>
      <c r="BC2056" s="131">
        <f t="shared" si="799"/>
        <v>37177</v>
      </c>
      <c r="BE2056" s="7" t="s">
        <v>3271</v>
      </c>
    </row>
    <row r="2057" spans="1:57" ht="13" hidden="1" customHeight="1" outlineLevel="1" x14ac:dyDescent="0.2">
      <c r="A2057" t="s">
        <v>3145</v>
      </c>
      <c r="B2057" t="s">
        <v>1431</v>
      </c>
      <c r="C2057" s="1">
        <f t="shared" si="800"/>
        <v>1674</v>
      </c>
      <c r="D2057" s="7">
        <f>RANK(N2057,(N2057:P2057,Q2057:AL2057))</f>
        <v>1</v>
      </c>
      <c r="E2057" s="7">
        <f>RANK(O2057,(N2057:P2057,Q2057:AL2057))</f>
        <v>2</v>
      </c>
      <c r="F2057" s="7">
        <f>IF(P2057&gt;0,RANK(P2057,(N2057:P2057,Q2057:AL2057)),0)</f>
        <v>3</v>
      </c>
      <c r="G2057" s="1">
        <f t="shared" si="801"/>
        <v>375</v>
      </c>
      <c r="H2057" s="2">
        <f t="shared" si="810"/>
        <v>0.22401433691756273</v>
      </c>
      <c r="I2057" s="2"/>
      <c r="J2057" s="2">
        <f t="shared" si="802"/>
        <v>0.55436081242532853</v>
      </c>
      <c r="K2057" s="2">
        <f t="shared" si="803"/>
        <v>0.33034647550776586</v>
      </c>
      <c r="L2057" s="2">
        <f t="shared" si="804"/>
        <v>0.11290322580645161</v>
      </c>
      <c r="M2057" s="2">
        <f t="shared" si="805"/>
        <v>2.3894862604540018E-3</v>
      </c>
      <c r="N2057" s="1">
        <v>928</v>
      </c>
      <c r="O2057" s="1">
        <v>553</v>
      </c>
      <c r="P2057" s="1">
        <v>189</v>
      </c>
      <c r="Q2057" s="1">
        <v>4</v>
      </c>
      <c r="AN2057" s="7">
        <f>IF(Q2057&gt;0,RANK(Q2057,(N2057:P2057,Q2057:AL2057)),0)</f>
        <v>4</v>
      </c>
      <c r="AO2057" s="7">
        <f>IF(R2057&gt;0,RANK(R2057,(N2057:P2057,Q2057:AL2057)),0)</f>
        <v>0</v>
      </c>
      <c r="AP2057" s="7">
        <f>IF(S2057&gt;0,RANK(S2057,(N2057:P2057,Q2057:AL2057)),0)</f>
        <v>0</v>
      </c>
      <c r="AQ2057" s="7">
        <f>IF(T2057&gt;0,RANK(T2057,(N2057:P2057,Q2057:AL2057)),0)</f>
        <v>0</v>
      </c>
      <c r="AR2057" s="2">
        <f t="shared" si="806"/>
        <v>2.3894862604540022E-3</v>
      </c>
      <c r="AS2057" s="2">
        <f t="shared" si="807"/>
        <v>0</v>
      </c>
      <c r="AT2057" s="2">
        <f t="shared" si="808"/>
        <v>0</v>
      </c>
      <c r="AU2057" s="2">
        <f t="shared" si="809"/>
        <v>0</v>
      </c>
      <c r="AW2057" t="s">
        <v>3145</v>
      </c>
      <c r="AX2057" t="s">
        <v>1431</v>
      </c>
      <c r="AY2057">
        <v>3</v>
      </c>
      <c r="BA2057" s="127">
        <v>37</v>
      </c>
      <c r="BB2057" s="130">
        <v>179</v>
      </c>
      <c r="BC2057" s="131">
        <f t="shared" si="799"/>
        <v>37179</v>
      </c>
      <c r="BE2057" s="7" t="s">
        <v>3271</v>
      </c>
    </row>
    <row r="2058" spans="1:57" ht="13" hidden="1" customHeight="1" outlineLevel="1" x14ac:dyDescent="0.2">
      <c r="A2058" t="s">
        <v>845</v>
      </c>
      <c r="B2058" t="s">
        <v>1431</v>
      </c>
      <c r="C2058" s="1">
        <f t="shared" si="800"/>
        <v>31992</v>
      </c>
      <c r="D2058" s="7">
        <f>RANK(N2058,(N2058:P2058,Q2058:AL2058))</f>
        <v>2</v>
      </c>
      <c r="E2058" s="7">
        <f>RANK(O2058,(N2058:P2058,Q2058:AL2058))</f>
        <v>1</v>
      </c>
      <c r="F2058" s="7">
        <f>IF(P2058&gt;0,RANK(P2058,(N2058:P2058,Q2058:AL2058)),0)</f>
        <v>3</v>
      </c>
      <c r="G2058" s="1">
        <f t="shared" si="801"/>
        <v>5753</v>
      </c>
      <c r="H2058" s="2">
        <f t="shared" si="810"/>
        <v>0.17982620655163792</v>
      </c>
      <c r="I2058" s="2"/>
      <c r="J2058" s="2">
        <f t="shared" si="802"/>
        <v>0.33724056014003501</v>
      </c>
      <c r="K2058" s="2">
        <f t="shared" si="803"/>
        <v>0.51706676669167295</v>
      </c>
      <c r="L2058" s="2">
        <f t="shared" si="804"/>
        <v>0.14381720430107528</v>
      </c>
      <c r="M2058" s="2">
        <f t="shared" si="805"/>
        <v>1.8754688672167619E-3</v>
      </c>
      <c r="N2058" s="1">
        <v>10789</v>
      </c>
      <c r="O2058" s="1">
        <v>16542</v>
      </c>
      <c r="P2058" s="1">
        <v>4601</v>
      </c>
      <c r="Q2058" s="1">
        <v>60</v>
      </c>
      <c r="V2058" s="68"/>
      <c r="AN2058" s="7">
        <f>IF(Q2058&gt;0,RANK(Q2058,(N2058:P2058,Q2058:AL2058)),0)</f>
        <v>4</v>
      </c>
      <c r="AO2058" s="7">
        <f>IF(R2058&gt;0,RANK(R2058,(N2058:P2058,Q2058:AL2058)),0)</f>
        <v>0</v>
      </c>
      <c r="AP2058" s="7">
        <f>IF(S2058&gt;0,RANK(S2058,(N2058:P2058,Q2058:AL2058)),0)</f>
        <v>0</v>
      </c>
      <c r="AQ2058" s="7">
        <f>IF(T2058&gt;0,RANK(T2058,(N2058:P2058,Q2058:AL2058)),0)</f>
        <v>0</v>
      </c>
      <c r="AR2058" s="2">
        <f t="shared" si="806"/>
        <v>1.8754688672168042E-3</v>
      </c>
      <c r="AS2058" s="2">
        <f t="shared" si="807"/>
        <v>0</v>
      </c>
      <c r="AT2058" s="2">
        <f t="shared" si="808"/>
        <v>0</v>
      </c>
      <c r="AU2058" s="2">
        <f t="shared" si="809"/>
        <v>0</v>
      </c>
      <c r="AW2058" t="s">
        <v>845</v>
      </c>
      <c r="AX2058" t="s">
        <v>1431</v>
      </c>
      <c r="AY2058">
        <v>8</v>
      </c>
      <c r="BA2058" s="127">
        <v>37</v>
      </c>
      <c r="BB2058" s="130">
        <v>181</v>
      </c>
      <c r="BC2058" s="131">
        <f t="shared" si="799"/>
        <v>37181</v>
      </c>
      <c r="BE2058" s="7" t="s">
        <v>3271</v>
      </c>
    </row>
    <row r="2059" spans="1:57" ht="13" hidden="1" customHeight="1" outlineLevel="1" x14ac:dyDescent="0.2">
      <c r="A2059" t="s">
        <v>3140</v>
      </c>
      <c r="B2059" t="s">
        <v>1431</v>
      </c>
      <c r="C2059" s="1">
        <f t="shared" si="800"/>
        <v>12800</v>
      </c>
      <c r="D2059" s="7">
        <f>RANK(N2059,(N2059:P2059,Q2059:AL2059))</f>
        <v>1</v>
      </c>
      <c r="E2059" s="7">
        <f>RANK(O2059,(N2059:P2059,Q2059:AL2059))</f>
        <v>2</v>
      </c>
      <c r="F2059" s="7">
        <f>IF(P2059&gt;0,RANK(P2059,(N2059:P2059,Q2059:AL2059)),0)</f>
        <v>3</v>
      </c>
      <c r="G2059" s="1">
        <f t="shared" si="801"/>
        <v>1851</v>
      </c>
      <c r="H2059" s="2">
        <f t="shared" si="810"/>
        <v>0.14460937500000001</v>
      </c>
      <c r="I2059" s="2"/>
      <c r="J2059" s="2">
        <f t="shared" si="802"/>
        <v>0.51546875000000003</v>
      </c>
      <c r="K2059" s="2">
        <f t="shared" si="803"/>
        <v>0.37085937499999999</v>
      </c>
      <c r="L2059" s="2">
        <f t="shared" si="804"/>
        <v>0.1128125</v>
      </c>
      <c r="M2059" s="2">
        <f t="shared" si="805"/>
        <v>8.5937499999998168E-4</v>
      </c>
      <c r="N2059" s="1">
        <v>6598</v>
      </c>
      <c r="O2059" s="1">
        <v>4747</v>
      </c>
      <c r="P2059" s="1">
        <v>1444</v>
      </c>
      <c r="Q2059" s="1">
        <v>11</v>
      </c>
      <c r="AN2059" s="7">
        <f>IF(Q2059&gt;0,RANK(Q2059,(N2059:P2059,Q2059:AL2059)),0)</f>
        <v>4</v>
      </c>
      <c r="AO2059" s="7">
        <f>IF(R2059&gt;0,RANK(R2059,(N2059:P2059,Q2059:AL2059)),0)</f>
        <v>0</v>
      </c>
      <c r="AP2059" s="7">
        <f>IF(S2059&gt;0,RANK(S2059,(N2059:P2059,Q2059:AL2059)),0)</f>
        <v>0</v>
      </c>
      <c r="AQ2059" s="7">
        <f>IF(T2059&gt;0,RANK(T2059,(N2059:P2059,Q2059:AL2059)),0)</f>
        <v>0</v>
      </c>
      <c r="AR2059" s="2">
        <f t="shared" si="806"/>
        <v>8.59375E-4</v>
      </c>
      <c r="AS2059" s="2">
        <f t="shared" si="807"/>
        <v>0</v>
      </c>
      <c r="AT2059" s="2">
        <f t="shared" si="808"/>
        <v>0</v>
      </c>
      <c r="AU2059" s="2">
        <f t="shared" si="809"/>
        <v>0</v>
      </c>
      <c r="AW2059" t="s">
        <v>3140</v>
      </c>
      <c r="AX2059" t="s">
        <v>1431</v>
      </c>
      <c r="AY2059">
        <v>1</v>
      </c>
      <c r="BA2059" s="127">
        <v>37</v>
      </c>
      <c r="BB2059" s="130">
        <v>183</v>
      </c>
      <c r="BC2059" s="131">
        <f t="shared" si="799"/>
        <v>37183</v>
      </c>
      <c r="BE2059" s="7" t="s">
        <v>3271</v>
      </c>
    </row>
    <row r="2060" spans="1:57" ht="13" hidden="1" customHeight="1" outlineLevel="1" x14ac:dyDescent="0.2">
      <c r="A2060" t="s">
        <v>2474</v>
      </c>
      <c r="B2060" t="s">
        <v>1431</v>
      </c>
      <c r="C2060" s="1">
        <f t="shared" si="800"/>
        <v>207467</v>
      </c>
      <c r="D2060" s="7">
        <f>RANK(N2060,(N2060:P2060,Q2060:AL2060))</f>
        <v>1</v>
      </c>
      <c r="E2060" s="7">
        <f>RANK(O2060,(N2060:P2060,Q2060:AL2060))</f>
        <v>2</v>
      </c>
      <c r="F2060" s="7">
        <f>IF(P2060&gt;0,RANK(P2060,(N2060:P2060,Q2060:AL2060)),0)</f>
        <v>3</v>
      </c>
      <c r="G2060" s="1">
        <f t="shared" si="801"/>
        <v>2181</v>
      </c>
      <c r="H2060" s="2">
        <f t="shared" si="810"/>
        <v>1.0512515243388105E-2</v>
      </c>
      <c r="I2060" s="2"/>
      <c r="J2060" s="2">
        <f t="shared" si="802"/>
        <v>0.42888266567695105</v>
      </c>
      <c r="K2060" s="2">
        <f t="shared" si="803"/>
        <v>0.4183701504335629</v>
      </c>
      <c r="L2060" s="2">
        <f t="shared" si="804"/>
        <v>0.15009615987120845</v>
      </c>
      <c r="M2060" s="2">
        <f t="shared" si="805"/>
        <v>2.651024018277548E-3</v>
      </c>
      <c r="N2060" s="1">
        <v>88979</v>
      </c>
      <c r="O2060" s="1">
        <v>86798</v>
      </c>
      <c r="P2060" s="1">
        <v>31140</v>
      </c>
      <c r="Q2060" s="1">
        <v>528</v>
      </c>
      <c r="S2060" s="1">
        <v>15</v>
      </c>
      <c r="U2060" s="1">
        <v>7</v>
      </c>
      <c r="V2060" s="68"/>
      <c r="AN2060" s="7">
        <f>IF(Q2060&gt;0,RANK(Q2060,(N2060:P2060,Q2060:AL2060)),0)</f>
        <v>4</v>
      </c>
      <c r="AO2060" s="7">
        <f>IF(R2060&gt;0,RANK(R2060,(N2060:P2060,Q2060:AL2060)),0)</f>
        <v>0</v>
      </c>
      <c r="AP2060" s="7">
        <f>IF(S2060&gt;0,RANK(S2060,(N2060:P2060,Q2060:AL2060)),0)</f>
        <v>5</v>
      </c>
      <c r="AQ2060" s="7">
        <f>IF(T2060&gt;0,RANK(T2060,(N2060:P2060,Q2060:AL2060)),0)</f>
        <v>0</v>
      </c>
      <c r="AR2060" s="2">
        <f t="shared" si="806"/>
        <v>2.5449830575465012E-3</v>
      </c>
      <c r="AS2060" s="2">
        <f t="shared" si="807"/>
        <v>0</v>
      </c>
      <c r="AT2060" s="2">
        <f t="shared" si="808"/>
        <v>7.2300655043934698E-5</v>
      </c>
      <c r="AU2060" s="2">
        <f t="shared" si="809"/>
        <v>0</v>
      </c>
      <c r="AW2060" t="s">
        <v>2474</v>
      </c>
      <c r="AX2060" t="s">
        <v>1431</v>
      </c>
      <c r="BA2060" s="127">
        <v>37</v>
      </c>
      <c r="BB2060" s="130">
        <v>185</v>
      </c>
      <c r="BC2060" s="131">
        <f t="shared" si="799"/>
        <v>37185</v>
      </c>
      <c r="BE2060" s="7" t="s">
        <v>3271</v>
      </c>
    </row>
    <row r="2061" spans="1:57" ht="13" hidden="1" customHeight="1" outlineLevel="1" x14ac:dyDescent="0.2">
      <c r="A2061" t="s">
        <v>821</v>
      </c>
      <c r="B2061" t="s">
        <v>1431</v>
      </c>
      <c r="C2061" s="1">
        <f t="shared" si="800"/>
        <v>7125</v>
      </c>
      <c r="D2061" s="7">
        <f>RANK(N2061,(N2061:P2061,Q2061:AL2061))</f>
        <v>1</v>
      </c>
      <c r="E2061" s="7">
        <f>RANK(O2061,(N2061:P2061,Q2061:AL2061))</f>
        <v>2</v>
      </c>
      <c r="F2061" s="7">
        <f>IF(P2061&gt;0,RANK(P2061,(N2061:P2061,Q2061:AL2061)),0)</f>
        <v>3</v>
      </c>
      <c r="G2061" s="1">
        <f t="shared" si="801"/>
        <v>2889</v>
      </c>
      <c r="H2061" s="2">
        <f t="shared" si="810"/>
        <v>0.40547368421052632</v>
      </c>
      <c r="I2061" s="2"/>
      <c r="J2061" s="2">
        <f t="shared" si="802"/>
        <v>0.65347368421052632</v>
      </c>
      <c r="K2061" s="2">
        <f t="shared" si="803"/>
        <v>0.248</v>
      </c>
      <c r="L2061" s="2">
        <f t="shared" si="804"/>
        <v>9.7263157894736843E-2</v>
      </c>
      <c r="M2061" s="2">
        <f t="shared" si="805"/>
        <v>1.263157894736841E-3</v>
      </c>
      <c r="N2061" s="1">
        <v>4656</v>
      </c>
      <c r="O2061" s="1">
        <v>1767</v>
      </c>
      <c r="P2061" s="1">
        <v>693</v>
      </c>
      <c r="Q2061" s="1">
        <v>7</v>
      </c>
      <c r="U2061" s="1">
        <v>2</v>
      </c>
      <c r="AN2061" s="7">
        <f>IF(Q2061&gt;0,RANK(Q2061,(N2061:P2061,Q2061:AL2061)),0)</f>
        <v>4</v>
      </c>
      <c r="AO2061" s="7">
        <f>IF(R2061&gt;0,RANK(R2061,(N2061:P2061,Q2061:AL2061)),0)</f>
        <v>0</v>
      </c>
      <c r="AP2061" s="7">
        <f>IF(S2061&gt;0,RANK(S2061,(N2061:P2061,Q2061:AL2061)),0)</f>
        <v>0</v>
      </c>
      <c r="AQ2061" s="7">
        <f>IF(T2061&gt;0,RANK(T2061,(N2061:P2061,Q2061:AL2061)),0)</f>
        <v>0</v>
      </c>
      <c r="AR2061" s="2">
        <f t="shared" si="806"/>
        <v>9.8245614035087723E-4</v>
      </c>
      <c r="AS2061" s="2">
        <f t="shared" si="807"/>
        <v>0</v>
      </c>
      <c r="AT2061" s="2">
        <f t="shared" si="808"/>
        <v>0</v>
      </c>
      <c r="AU2061" s="2">
        <f t="shared" si="809"/>
        <v>0</v>
      </c>
      <c r="AW2061" t="s">
        <v>821</v>
      </c>
      <c r="AX2061" t="s">
        <v>1431</v>
      </c>
      <c r="AY2061">
        <v>1</v>
      </c>
      <c r="BA2061" s="127">
        <v>37</v>
      </c>
      <c r="BB2061" s="130">
        <v>187</v>
      </c>
      <c r="BC2061" s="131">
        <f t="shared" si="799"/>
        <v>37187</v>
      </c>
      <c r="BE2061" s="7" t="s">
        <v>3271</v>
      </c>
    </row>
    <row r="2062" spans="1:57" ht="13" hidden="1" customHeight="1" outlineLevel="1" x14ac:dyDescent="0.2">
      <c r="A2062" t="s">
        <v>563</v>
      </c>
      <c r="B2062" t="s">
        <v>1431</v>
      </c>
      <c r="C2062" s="1">
        <f t="shared" si="800"/>
        <v>5253</v>
      </c>
      <c r="D2062" s="7">
        <f>RANK(N2062,(N2062:P2062,Q2062:AL2062))</f>
        <v>1</v>
      </c>
      <c r="E2062" s="7">
        <f>RANK(O2062,(N2062:P2062,Q2062:AL2062))</f>
        <v>2</v>
      </c>
      <c r="F2062" s="7">
        <f>IF(P2062&gt;0,RANK(P2062,(N2062:P2062,Q2062:AL2062)),0)</f>
        <v>3</v>
      </c>
      <c r="G2062" s="1">
        <f t="shared" si="801"/>
        <v>1122</v>
      </c>
      <c r="H2062" s="2">
        <f t="shared" si="810"/>
        <v>0.21359223300970873</v>
      </c>
      <c r="I2062" s="2"/>
      <c r="J2062" s="2">
        <f t="shared" si="802"/>
        <v>0.55244622120692932</v>
      </c>
      <c r="K2062" s="2">
        <f t="shared" si="803"/>
        <v>0.33885398819722062</v>
      </c>
      <c r="L2062" s="2">
        <f t="shared" si="804"/>
        <v>0.10717685132305349</v>
      </c>
      <c r="M2062" s="2">
        <f t="shared" si="805"/>
        <v>1.522939272796564E-3</v>
      </c>
      <c r="N2062" s="1">
        <v>2902</v>
      </c>
      <c r="O2062" s="1">
        <v>1780</v>
      </c>
      <c r="P2062" s="1">
        <v>563</v>
      </c>
      <c r="Q2062" s="1">
        <v>8</v>
      </c>
      <c r="AN2062" s="7">
        <f>IF(Q2062&gt;0,RANK(Q2062,(N2062:P2062,Q2062:AL2062)),0)</f>
        <v>4</v>
      </c>
      <c r="AO2062" s="7">
        <f>IF(R2062&gt;0,RANK(R2062,(N2062:P2062,Q2062:AL2062)),0)</f>
        <v>0</v>
      </c>
      <c r="AP2062" s="7">
        <f>IF(S2062&gt;0,RANK(S2062,(N2062:P2062,Q2062:AL2062)),0)</f>
        <v>0</v>
      </c>
      <c r="AQ2062" s="7">
        <f>IF(T2062&gt;0,RANK(T2062,(N2062:P2062,Q2062:AL2062)),0)</f>
        <v>0</v>
      </c>
      <c r="AR2062" s="2">
        <f t="shared" si="806"/>
        <v>1.5229392727964973E-3</v>
      </c>
      <c r="AS2062" s="2">
        <f t="shared" si="807"/>
        <v>0</v>
      </c>
      <c r="AT2062" s="2">
        <f t="shared" si="808"/>
        <v>0</v>
      </c>
      <c r="AU2062" s="2">
        <f t="shared" si="809"/>
        <v>0</v>
      </c>
      <c r="AW2062" t="s">
        <v>563</v>
      </c>
      <c r="AX2062" t="s">
        <v>1431</v>
      </c>
      <c r="BA2062" s="127">
        <v>37</v>
      </c>
      <c r="BB2062" s="130">
        <v>189</v>
      </c>
      <c r="BC2062" s="131">
        <f t="shared" si="799"/>
        <v>37189</v>
      </c>
      <c r="BE2062" s="7" t="s">
        <v>3271</v>
      </c>
    </row>
    <row r="2063" spans="1:57" ht="13" hidden="1" customHeight="1" outlineLevel="1" x14ac:dyDescent="0.2">
      <c r="A2063" t="s">
        <v>2230</v>
      </c>
      <c r="B2063" t="s">
        <v>1431</v>
      </c>
      <c r="C2063" s="1">
        <f t="shared" si="800"/>
        <v>19225</v>
      </c>
      <c r="D2063" s="7">
        <f>RANK(N2063,(N2063:P2063,Q2063:AL2063))</f>
        <v>1</v>
      </c>
      <c r="E2063" s="7">
        <f>RANK(O2063,(N2063:P2063,Q2063:AL2063))</f>
        <v>2</v>
      </c>
      <c r="F2063" s="7">
        <f>IF(P2063&gt;0,RANK(P2063,(N2063:P2063,Q2063:AL2063)),0)</f>
        <v>3</v>
      </c>
      <c r="G2063" s="1">
        <f t="shared" si="801"/>
        <v>363</v>
      </c>
      <c r="H2063" s="2">
        <f t="shared" si="810"/>
        <v>1.8881664499349804E-2</v>
      </c>
      <c r="I2063" s="2"/>
      <c r="J2063" s="2">
        <f t="shared" si="802"/>
        <v>0.42975292587776331</v>
      </c>
      <c r="K2063" s="2">
        <f t="shared" si="803"/>
        <v>0.41087126137841351</v>
      </c>
      <c r="L2063" s="2">
        <f t="shared" si="804"/>
        <v>0.15641092327698308</v>
      </c>
      <c r="M2063" s="2">
        <f t="shared" si="805"/>
        <v>2.9648894668401482E-3</v>
      </c>
      <c r="N2063" s="1">
        <v>8262</v>
      </c>
      <c r="O2063" s="1">
        <v>7899</v>
      </c>
      <c r="P2063" s="1">
        <v>3007</v>
      </c>
      <c r="Q2063" s="1">
        <v>57</v>
      </c>
      <c r="AN2063" s="7">
        <f>IF(Q2063&gt;0,RANK(Q2063,(N2063:P2063,Q2063:AL2063)),0)</f>
        <v>4</v>
      </c>
      <c r="AO2063" s="7">
        <f>IF(R2063&gt;0,RANK(R2063,(N2063:P2063,Q2063:AL2063)),0)</f>
        <v>0</v>
      </c>
      <c r="AP2063" s="7">
        <f>IF(S2063&gt;0,RANK(S2063,(N2063:P2063,Q2063:AL2063)),0)</f>
        <v>0</v>
      </c>
      <c r="AQ2063" s="7">
        <f>IF(T2063&gt;0,RANK(T2063,(N2063:P2063,Q2063:AL2063)),0)</f>
        <v>0</v>
      </c>
      <c r="AR2063" s="2">
        <f t="shared" si="806"/>
        <v>2.9648894668400519E-3</v>
      </c>
      <c r="AS2063" s="2">
        <f t="shared" si="807"/>
        <v>0</v>
      </c>
      <c r="AT2063" s="2">
        <f t="shared" si="808"/>
        <v>0</v>
      </c>
      <c r="AU2063" s="2">
        <f t="shared" si="809"/>
        <v>0</v>
      </c>
      <c r="AW2063" t="s">
        <v>2230</v>
      </c>
      <c r="AX2063" t="s">
        <v>1431</v>
      </c>
      <c r="AY2063">
        <v>10</v>
      </c>
      <c r="BA2063" s="127">
        <v>37</v>
      </c>
      <c r="BB2063" s="130">
        <v>191</v>
      </c>
      <c r="BC2063" s="131">
        <f t="shared" si="799"/>
        <v>37191</v>
      </c>
      <c r="BE2063" s="7" t="s">
        <v>3271</v>
      </c>
    </row>
    <row r="2064" spans="1:57" ht="13" hidden="1" customHeight="1" outlineLevel="1" x14ac:dyDescent="0.2">
      <c r="A2064" t="s">
        <v>822</v>
      </c>
      <c r="B2064" t="s">
        <v>1431</v>
      </c>
      <c r="C2064" s="1">
        <f t="shared" si="800"/>
        <v>27532</v>
      </c>
      <c r="D2064" s="7">
        <f>RANK(N2064,(N2064:P2064,Q2064:AL2064))</f>
        <v>2</v>
      </c>
      <c r="E2064" s="7">
        <f>RANK(O2064,(N2064:P2064,Q2064:AL2064))</f>
        <v>1</v>
      </c>
      <c r="F2064" s="7">
        <f>IF(P2064&gt;0,RANK(P2064,(N2064:P2064,Q2064:AL2064)),0)</f>
        <v>3</v>
      </c>
      <c r="G2064" s="1">
        <f t="shared" si="801"/>
        <v>4090</v>
      </c>
      <c r="H2064" s="2">
        <f t="shared" si="810"/>
        <v>0.14855440941449949</v>
      </c>
      <c r="I2064" s="2"/>
      <c r="J2064" s="2">
        <f t="shared" si="802"/>
        <v>0.37436437599883771</v>
      </c>
      <c r="K2064" s="2">
        <f t="shared" si="803"/>
        <v>0.52291878541333725</v>
      </c>
      <c r="L2064" s="2">
        <f t="shared" si="804"/>
        <v>0.10162719744297545</v>
      </c>
      <c r="M2064" s="2">
        <f t="shared" si="805"/>
        <v>1.0896411448495374E-3</v>
      </c>
      <c r="N2064" s="1">
        <v>10307</v>
      </c>
      <c r="O2064" s="1">
        <v>14397</v>
      </c>
      <c r="P2064" s="1">
        <v>2798</v>
      </c>
      <c r="Q2064" s="1">
        <v>30</v>
      </c>
      <c r="AN2064" s="7">
        <f>IF(Q2064&gt;0,RANK(Q2064,(N2064:P2064,Q2064:AL2064)),0)</f>
        <v>4</v>
      </c>
      <c r="AO2064" s="7">
        <f>IF(R2064&gt;0,RANK(R2064,(N2064:P2064,Q2064:AL2064)),0)</f>
        <v>0</v>
      </c>
      <c r="AP2064" s="7">
        <f>IF(S2064&gt;0,RANK(S2064,(N2064:P2064,Q2064:AL2064)),0)</f>
        <v>0</v>
      </c>
      <c r="AQ2064" s="7">
        <f>IF(T2064&gt;0,RANK(T2064,(N2064:P2064,Q2064:AL2064)),0)</f>
        <v>0</v>
      </c>
      <c r="AR2064" s="2">
        <f t="shared" si="806"/>
        <v>1.0896411448496296E-3</v>
      </c>
      <c r="AS2064" s="2">
        <f t="shared" si="807"/>
        <v>0</v>
      </c>
      <c r="AT2064" s="2">
        <f t="shared" si="808"/>
        <v>0</v>
      </c>
      <c r="AU2064" s="2">
        <f t="shared" si="809"/>
        <v>0</v>
      </c>
      <c r="AW2064" t="s">
        <v>822</v>
      </c>
      <c r="AX2064" t="s">
        <v>1431</v>
      </c>
      <c r="BA2064" s="127">
        <v>37</v>
      </c>
      <c r="BB2064" s="130">
        <v>193</v>
      </c>
      <c r="BC2064" s="131">
        <f>BA2064*1000+BB2064</f>
        <v>37193</v>
      </c>
      <c r="BE2064" s="7" t="s">
        <v>3271</v>
      </c>
    </row>
    <row r="2065" spans="1:57" ht="13" hidden="1" customHeight="1" outlineLevel="1" x14ac:dyDescent="0.2">
      <c r="A2065" t="s">
        <v>160</v>
      </c>
      <c r="B2065" t="s">
        <v>1431</v>
      </c>
      <c r="C2065" s="1">
        <f t="shared" si="800"/>
        <v>23868</v>
      </c>
      <c r="D2065" s="7">
        <f>RANK(N2065,(N2065:P2065,Q2065:AL2065))</f>
        <v>2</v>
      </c>
      <c r="E2065" s="7">
        <f>RANK(O2065,(N2065:P2065,Q2065:AL2065))</f>
        <v>1</v>
      </c>
      <c r="F2065" s="7">
        <f>IF(P2065&gt;0,RANK(P2065,(N2065:P2065,Q2065:AL2065)),0)</f>
        <v>3</v>
      </c>
      <c r="G2065" s="1">
        <f t="shared" si="801"/>
        <v>4556</v>
      </c>
      <c r="H2065" s="2">
        <f t="shared" si="810"/>
        <v>0.19088319088319089</v>
      </c>
      <c r="I2065" s="2"/>
      <c r="J2065" s="2">
        <f t="shared" si="802"/>
        <v>0.33479973185855538</v>
      </c>
      <c r="K2065" s="2">
        <f t="shared" si="803"/>
        <v>0.52568292274174622</v>
      </c>
      <c r="L2065" s="2">
        <f t="shared" si="804"/>
        <v>0.13855371208312384</v>
      </c>
      <c r="M2065" s="2">
        <f>IF(C2065=0,"-",(1-J2065-K2065-L2065))</f>
        <v>9.6363331657456364E-4</v>
      </c>
      <c r="N2065" s="1">
        <v>7991</v>
      </c>
      <c r="O2065" s="1">
        <v>12547</v>
      </c>
      <c r="P2065" s="1">
        <v>3307</v>
      </c>
      <c r="Q2065" s="1">
        <v>23</v>
      </c>
      <c r="AN2065" s="7">
        <f>IF(Q2065&gt;0,RANK(Q2065,(N2065:P2065,Q2065:AL2065)),0)</f>
        <v>4</v>
      </c>
      <c r="AO2065" s="7">
        <f>IF(R2065&gt;0,RANK(R2065,(N2065:P2065,Q2065:AL2065)),0)</f>
        <v>0</v>
      </c>
      <c r="AP2065" s="7">
        <f>IF(S2065&gt;0,RANK(S2065,(N2065:P2065,Q2065:AL2065)),0)</f>
        <v>0</v>
      </c>
      <c r="AQ2065" s="7">
        <f>IF(T2065&gt;0,RANK(T2065,(N2065:P2065,Q2065:AL2065)),0)</f>
        <v>0</v>
      </c>
      <c r="AR2065" s="2">
        <f t="shared" si="806"/>
        <v>9.6363331657449305E-4</v>
      </c>
      <c r="AS2065" s="2">
        <f t="shared" si="807"/>
        <v>0</v>
      </c>
      <c r="AT2065" s="2">
        <f t="shared" si="808"/>
        <v>0</v>
      </c>
      <c r="AU2065" s="2">
        <f t="shared" si="809"/>
        <v>0</v>
      </c>
      <c r="AW2065" t="s">
        <v>160</v>
      </c>
      <c r="AX2065" t="s">
        <v>1431</v>
      </c>
      <c r="AY2065">
        <v>10</v>
      </c>
      <c r="BA2065" s="127">
        <v>37</v>
      </c>
      <c r="BB2065" s="130">
        <v>195</v>
      </c>
      <c r="BC2065" s="131">
        <f>BA2065*1000+BB2065</f>
        <v>37195</v>
      </c>
      <c r="BE2065" s="7" t="s">
        <v>3271</v>
      </c>
    </row>
    <row r="2066" spans="1:57" ht="13" hidden="1" customHeight="1" outlineLevel="1" x14ac:dyDescent="0.2">
      <c r="A2066" t="s">
        <v>1629</v>
      </c>
      <c r="B2066" t="s">
        <v>1431</v>
      </c>
      <c r="C2066" s="1">
        <f t="shared" si="800"/>
        <v>22937</v>
      </c>
      <c r="D2066" s="7">
        <f>RANK(N2066,(N2066:P2066,Q2066:AL2066))</f>
        <v>2</v>
      </c>
      <c r="E2066" s="7">
        <f>RANK(O2066,(N2066:P2066,Q2066:AL2066))</f>
        <v>1</v>
      </c>
      <c r="F2066" s="7">
        <f>IF(P2066&gt;0,RANK(P2066,(N2066:P2066,Q2066:AL2066)),0)</f>
        <v>3</v>
      </c>
      <c r="G2066" s="1">
        <f t="shared" si="801"/>
        <v>71</v>
      </c>
      <c r="H2066" s="2">
        <f t="shared" si="810"/>
        <v>3.0954353228408249E-3</v>
      </c>
      <c r="I2066" s="2"/>
      <c r="J2066" s="2">
        <f t="shared" si="802"/>
        <v>0.44055456249727515</v>
      </c>
      <c r="K2066" s="2">
        <f t="shared" si="803"/>
        <v>0.44364999782011599</v>
      </c>
      <c r="L2066" s="2">
        <f t="shared" si="804"/>
        <v>0.1146618999869207</v>
      </c>
      <c r="M2066" s="2">
        <f>IF(C2066=0,"-",(1-J2066-K2066-L2066))</f>
        <v>1.1335396956882182E-3</v>
      </c>
      <c r="N2066" s="1">
        <v>10105</v>
      </c>
      <c r="O2066" s="1">
        <v>10176</v>
      </c>
      <c r="P2066" s="1">
        <v>2630</v>
      </c>
      <c r="Q2066" s="1">
        <v>26</v>
      </c>
      <c r="AN2066" s="7">
        <f>IF(Q2066&gt;0,RANK(Q2066,(N2066:P2066,Q2066:AL2066)),0)</f>
        <v>4</v>
      </c>
      <c r="AO2066" s="7">
        <f>IF(R2066&gt;0,RANK(R2066,(N2066:P2066,Q2066:AL2066)),0)</f>
        <v>0</v>
      </c>
      <c r="AP2066" s="7">
        <f>IF(S2066&gt;0,RANK(S2066,(N2066:P2066,Q2066:AL2066)),0)</f>
        <v>0</v>
      </c>
      <c r="AQ2066" s="7">
        <f>IF(T2066&gt;0,RANK(T2066,(N2066:P2066,Q2066:AL2066)),0)</f>
        <v>0</v>
      </c>
      <c r="AR2066" s="2">
        <f t="shared" si="806"/>
        <v>1.1335396956881894E-3</v>
      </c>
      <c r="AS2066" s="2">
        <f t="shared" si="807"/>
        <v>0</v>
      </c>
      <c r="AT2066" s="2">
        <f t="shared" si="808"/>
        <v>0</v>
      </c>
      <c r="AU2066" s="2">
        <f t="shared" si="809"/>
        <v>0</v>
      </c>
      <c r="AW2066" t="s">
        <v>1629</v>
      </c>
      <c r="AX2066" t="s">
        <v>1431</v>
      </c>
      <c r="BA2066" s="127">
        <v>37</v>
      </c>
      <c r="BB2066" s="130">
        <v>197</v>
      </c>
      <c r="BC2066" s="131">
        <f>BA2066*1000+BB2066</f>
        <v>37197</v>
      </c>
      <c r="BE2066" s="7" t="s">
        <v>3271</v>
      </c>
    </row>
    <row r="2067" spans="1:57" ht="13" hidden="1" customHeight="1" outlineLevel="1" x14ac:dyDescent="0.2">
      <c r="A2067" t="s">
        <v>2339</v>
      </c>
      <c r="B2067" t="s">
        <v>1431</v>
      </c>
      <c r="C2067" s="1">
        <f t="shared" si="800"/>
        <v>12977</v>
      </c>
      <c r="D2067" s="7">
        <f>RANK(N2067,(N2067:P2067,Q2067:AL2067))</f>
        <v>2</v>
      </c>
      <c r="E2067" s="7">
        <f>RANK(O2067,(N2067:P2067,Q2067:AL2067))</f>
        <v>1</v>
      </c>
      <c r="F2067" s="7">
        <f>IF(P2067&gt;0,RANK(P2067,(N2067:P2067,Q2067:AL2067)),0)</f>
        <v>3</v>
      </c>
      <c r="G2067" s="1">
        <f t="shared" si="801"/>
        <v>3398</v>
      </c>
      <c r="H2067" s="2">
        <f t="shared" si="810"/>
        <v>0.26184788471911846</v>
      </c>
      <c r="I2067" s="2"/>
      <c r="J2067" s="2">
        <f t="shared" si="802"/>
        <v>0.30153348231486476</v>
      </c>
      <c r="K2067" s="2">
        <f t="shared" si="803"/>
        <v>0.56338136703398323</v>
      </c>
      <c r="L2067" s="2">
        <f t="shared" si="804"/>
        <v>0.13292748709254834</v>
      </c>
      <c r="M2067" s="2">
        <f>IF(C2067=0,"-",(1-J2067-K2067-L2067))</f>
        <v>2.1576635586036674E-3</v>
      </c>
      <c r="N2067" s="1">
        <v>3913</v>
      </c>
      <c r="O2067" s="1">
        <v>7311</v>
      </c>
      <c r="P2067" s="1">
        <v>1725</v>
      </c>
      <c r="Q2067" s="1">
        <v>28</v>
      </c>
      <c r="AN2067" s="7">
        <f>IF(Q2067&gt;0,RANK(Q2067,(N2067:P2067,Q2067:AL2067)),0)</f>
        <v>4</v>
      </c>
      <c r="AO2067" s="7">
        <f>IF(R2067&gt;0,RANK(R2067,(N2067:P2067,Q2067:AL2067)),0)</f>
        <v>0</v>
      </c>
      <c r="AP2067" s="7">
        <f>IF(S2067&gt;0,RANK(S2067,(N2067:P2067,Q2067:AL2067)),0)</f>
        <v>0</v>
      </c>
      <c r="AQ2067" s="7">
        <f>IF(T2067&gt;0,RANK(T2067,(N2067:P2067,Q2067:AL2067)),0)</f>
        <v>0</v>
      </c>
      <c r="AR2067" s="2">
        <f t="shared" si="806"/>
        <v>2.1576635586036835E-3</v>
      </c>
      <c r="AS2067" s="2">
        <f t="shared" si="807"/>
        <v>0</v>
      </c>
      <c r="AT2067" s="2">
        <f t="shared" si="808"/>
        <v>0</v>
      </c>
      <c r="AU2067" s="2">
        <f t="shared" si="809"/>
        <v>0</v>
      </c>
      <c r="AW2067" t="s">
        <v>2339</v>
      </c>
      <c r="AX2067" t="s">
        <v>1431</v>
      </c>
      <c r="AY2067">
        <v>10</v>
      </c>
      <c r="BA2067" s="127">
        <v>37</v>
      </c>
      <c r="BB2067" s="130">
        <v>199</v>
      </c>
      <c r="BC2067" s="131">
        <f>BA2067*1000+BB2067</f>
        <v>37199</v>
      </c>
      <c r="BE2067" s="7" t="s">
        <v>3271</v>
      </c>
    </row>
    <row r="2068" spans="1:57" ht="13" hidden="1" customHeight="1" outlineLevel="1" x14ac:dyDescent="0.2">
      <c r="A2068" t="s">
        <v>2892</v>
      </c>
      <c r="B2068" t="s">
        <v>1431</v>
      </c>
      <c r="C2068" s="1">
        <f t="shared" si="800"/>
        <v>9208</v>
      </c>
      <c r="D2068" s="7">
        <f>RANK(N2068,(N2068:P2068,Q2068:AL2068))</f>
        <v>1</v>
      </c>
      <c r="E2068" s="7">
        <f>RANK(O2068,(N2068:P2068,Q2068:AL2068))</f>
        <v>2</v>
      </c>
      <c r="F2068" s="7">
        <f>IF(P2068&gt;0,RANK(P2068,(N2068:P2068,Q2068:AL2068)),0)</f>
        <v>3</v>
      </c>
      <c r="G2068" s="1">
        <f t="shared" si="801"/>
        <v>291</v>
      </c>
      <c r="H2068" s="2">
        <f t="shared" si="810"/>
        <v>3.1602953953084274E-2</v>
      </c>
      <c r="I2068" s="2"/>
      <c r="J2068" s="2">
        <f t="shared" si="802"/>
        <v>0.46535621198957428</v>
      </c>
      <c r="K2068" s="2">
        <f t="shared" si="803"/>
        <v>0.43375325803649001</v>
      </c>
      <c r="L2068" s="2">
        <f t="shared" si="804"/>
        <v>9.9587315377932237E-2</v>
      </c>
      <c r="M2068" s="2">
        <f>IF(C2068=0,"-",(1-J2068-K2068-L2068))</f>
        <v>1.3032145960035352E-3</v>
      </c>
      <c r="N2068" s="1">
        <v>4285</v>
      </c>
      <c r="O2068" s="1">
        <v>3994</v>
      </c>
      <c r="P2068" s="1">
        <v>917</v>
      </c>
      <c r="Q2068" s="1">
        <v>12</v>
      </c>
      <c r="AN2068" s="7">
        <f>IF(Q2068&gt;0,RANK(Q2068,(N2068:P2068,Q2068:AL2068)),0)</f>
        <v>4</v>
      </c>
      <c r="AO2068" s="7">
        <f>IF(R2068&gt;0,RANK(R2068,(N2068:P2068,Q2068:AL2068)),0)</f>
        <v>0</v>
      </c>
      <c r="AP2068" s="7">
        <f>IF(S2068&gt;0,RANK(S2068,(N2068:P2068,Q2068:AL2068)),0)</f>
        <v>0</v>
      </c>
      <c r="AQ2068" s="7">
        <f>IF(T2068&gt;0,RANK(T2068,(N2068:P2068,Q2068:AL2068)),0)</f>
        <v>0</v>
      </c>
      <c r="AR2068" s="2">
        <f t="shared" si="806"/>
        <v>1.3032145960034753E-3</v>
      </c>
      <c r="AS2068" s="2">
        <f t="shared" si="807"/>
        <v>0</v>
      </c>
      <c r="AT2068" s="2">
        <f t="shared" si="808"/>
        <v>0</v>
      </c>
      <c r="AU2068" s="2">
        <f t="shared" si="809"/>
        <v>0</v>
      </c>
      <c r="AW2068" t="s">
        <v>2892</v>
      </c>
      <c r="AX2068" t="s">
        <v>1431</v>
      </c>
      <c r="AY2068">
        <v>11</v>
      </c>
      <c r="BA2068" s="127">
        <v>37</v>
      </c>
      <c r="BB2068" s="130"/>
      <c r="BC2068" s="127">
        <v>37</v>
      </c>
      <c r="BE2068" s="7" t="s">
        <v>2095</v>
      </c>
    </row>
    <row r="2069" spans="1:57" collapsed="1" x14ac:dyDescent="0.2">
      <c r="A2069" t="s">
        <v>1687</v>
      </c>
      <c r="B2069" t="s">
        <v>566</v>
      </c>
      <c r="C2069" s="1">
        <f t="shared" si="800"/>
        <v>2611850</v>
      </c>
      <c r="D2069" s="7">
        <f>RANK(N2069,(N2069:P2069,Q2069:AL2069))</f>
        <v>2</v>
      </c>
      <c r="E2069" s="7">
        <f>RANK(O2069,(N2069:P2069,Q2069:AL2069))</f>
        <v>1</v>
      </c>
      <c r="F2069" s="7">
        <f>IF(P2069&gt;0,RANK(P2069,(N2069:P2069,Q2069:AL2069)),0)</f>
        <v>3</v>
      </c>
      <c r="G2069" s="1">
        <f t="shared" si="801"/>
        <v>20619</v>
      </c>
      <c r="H2069" s="2">
        <f t="shared" si="810"/>
        <v>7.8944043494075088E-3</v>
      </c>
      <c r="I2069" s="2"/>
      <c r="J2069" s="2">
        <f t="shared" si="802"/>
        <v>0.42653368302161304</v>
      </c>
      <c r="K2069" s="2">
        <f t="shared" si="803"/>
        <v>0.43442808737102057</v>
      </c>
      <c r="L2069" s="2">
        <f t="shared" si="804"/>
        <v>0.1370155253938779</v>
      </c>
      <c r="M2069" s="2">
        <f>IF(C2069=0,"-",(1-J2069-K2069-L2069))</f>
        <v>2.0227042134884354E-3</v>
      </c>
      <c r="N2069" s="1">
        <f>SUM(N1969:N2068)</f>
        <v>1114042</v>
      </c>
      <c r="O2069" s="1">
        <f>SUM(O1969:O2068)</f>
        <v>1134661</v>
      </c>
      <c r="P2069" s="1">
        <f>SUM(P1969:P2068)</f>
        <v>357864</v>
      </c>
      <c r="Q2069" s="1">
        <f>SUM(Q1969:Q2068)</f>
        <v>5171</v>
      </c>
      <c r="S2069" s="1">
        <f>SUM(S1969:S2068)</f>
        <v>59</v>
      </c>
      <c r="T2069" s="68"/>
      <c r="U2069" s="1">
        <f>SUM(U1969:U2068)</f>
        <v>41</v>
      </c>
      <c r="X2069" s="1">
        <f>SUM(X1969:X2068)</f>
        <v>12</v>
      </c>
      <c r="AN2069" s="7">
        <f>IF(Q2069&gt;0,RANK(Q2069,(N2069:P2069,Q2069:AL2069)),0)</f>
        <v>4</v>
      </c>
      <c r="AO2069" s="7">
        <f>IF(R2069&gt;0,RANK(R2069,(N2069:P2069,Q2069:AL2069)),0)</f>
        <v>0</v>
      </c>
      <c r="AP2069" s="7">
        <f>IF(S2069&gt;0,RANK(S2069,(N2069:P2069,Q2069:AL2069)),0)</f>
        <v>5</v>
      </c>
      <c r="AQ2069" s="7">
        <f>IF(T2069&gt;0,RANK(T2069,(N2069:P2069,Q2069:AL2069)),0)</f>
        <v>0</v>
      </c>
      <c r="AR2069" s="2">
        <f t="shared" si="806"/>
        <v>1.9798227310144152E-3</v>
      </c>
      <c r="AS2069" s="2">
        <f t="shared" si="807"/>
        <v>0</v>
      </c>
      <c r="AT2069" s="2">
        <f t="shared" si="808"/>
        <v>2.2589352374753528E-5</v>
      </c>
      <c r="AU2069" s="2">
        <f t="shared" si="809"/>
        <v>0</v>
      </c>
      <c r="AW2069" t="s">
        <v>1687</v>
      </c>
      <c r="AX2069" t="s">
        <v>566</v>
      </c>
      <c r="BA2069" s="127"/>
      <c r="BB2069" s="130"/>
    </row>
    <row r="2070" spans="1:57" x14ac:dyDescent="0.2">
      <c r="C2070" s="1"/>
      <c r="E2070" s="7"/>
      <c r="F2070" s="7"/>
      <c r="I2070" s="2"/>
      <c r="AN2070" s="7"/>
      <c r="AO2070" s="7"/>
      <c r="AP2070" s="7"/>
      <c r="AQ2070" s="7"/>
      <c r="BA2070" s="127">
        <v>38</v>
      </c>
      <c r="BB2070" s="130">
        <v>1</v>
      </c>
      <c r="BC2070" s="131">
        <f t="shared" ref="BC2070:BC2122" si="811">BA2070*1000+BB2070</f>
        <v>38001</v>
      </c>
      <c r="BE2070" s="7" t="s">
        <v>3271</v>
      </c>
    </row>
    <row r="2071" spans="1:57" hidden="1" outlineLevel="1" x14ac:dyDescent="0.2">
      <c r="A2071" t="s">
        <v>1179</v>
      </c>
      <c r="B2071" t="s">
        <v>366</v>
      </c>
      <c r="C2071" s="1">
        <f t="shared" ref="C2071:C2102" si="812">SUM(N2071:AL2071)</f>
        <v>1626</v>
      </c>
      <c r="D2071" s="7">
        <f>RANK(N2071,(N2071:P2071,Q2071:AL2071))</f>
        <v>3</v>
      </c>
      <c r="E2071" s="7">
        <f>RANK(O2071,(N2071:P2071,Q2071:AL2071))</f>
        <v>1</v>
      </c>
      <c r="F2071" s="7">
        <f>IF(P2071&gt;0,RANK(P2071,(N2071:P2071,Q2071:AL2071)),0)</f>
        <v>2</v>
      </c>
      <c r="G2071" s="1">
        <f t="shared" ref="G2071:G2102" si="813">MAX(N2071:P2071)-LARGE(N2071:P2071,2)</f>
        <v>148</v>
      </c>
      <c r="H2071" s="2">
        <f t="shared" si="810"/>
        <v>9.1020910209102093E-2</v>
      </c>
      <c r="I2071" s="2"/>
      <c r="J2071" s="2">
        <f t="shared" ref="J2071:J2102" si="814">IF($C2071=0,"-",N2071/$C2071)</f>
        <v>0.28843788437884377</v>
      </c>
      <c r="K2071" s="2">
        <f t="shared" ref="K2071:K2102" si="815">IF($C2071=0,"-",O2071/$C2071)</f>
        <v>0.39790897908979089</v>
      </c>
      <c r="L2071" s="2">
        <f t="shared" ref="L2071:L2102" si="816">IF($C2071=0,"-",P2071/$C2071)</f>
        <v>0.30688806888068881</v>
      </c>
      <c r="M2071" s="2">
        <f t="shared" ref="M2071:M2102" si="817">IF(C2071=0,"-",(1-J2071-K2071-L2071))</f>
        <v>6.7650676506765262E-3</v>
      </c>
      <c r="N2071" s="1">
        <v>469</v>
      </c>
      <c r="O2071" s="1">
        <v>647</v>
      </c>
      <c r="P2071" s="1">
        <v>499</v>
      </c>
      <c r="Q2071" s="1">
        <v>1</v>
      </c>
      <c r="S2071" s="1">
        <v>1</v>
      </c>
      <c r="U2071" s="1">
        <v>1</v>
      </c>
      <c r="W2071" s="1">
        <v>5</v>
      </c>
      <c r="X2071" s="1">
        <v>3</v>
      </c>
      <c r="AN2071" s="7">
        <f>IF(Q2071&gt;0,RANK(Q2071,(N2071:P2071,Q2071:AL2071)),0)</f>
        <v>6</v>
      </c>
      <c r="AO2071" s="7">
        <f>IF(R2071&gt;0,RANK(R2071,(N2071:P2071,Q2071:AL2071)),0)</f>
        <v>0</v>
      </c>
      <c r="AP2071" s="7">
        <f>IF(S2071&gt;0,RANK(S2071,(N2071:P2071,Q2071:AL2071)),0)</f>
        <v>6</v>
      </c>
      <c r="AQ2071" s="7">
        <f>IF(T2071&gt;0,RANK(T2071,(N2071:P2071,Q2071:AL2071)),0)</f>
        <v>0</v>
      </c>
      <c r="AR2071" s="2">
        <f t="shared" ref="AR2071:AR2102" si="818">IF($C2071=0,"-",Q2071/$C2071)</f>
        <v>6.1500615006150063E-4</v>
      </c>
      <c r="AS2071" s="2">
        <f t="shared" ref="AS2071:AS2102" si="819">IF($C2071=0,"-",R2071/$C2071)</f>
        <v>0</v>
      </c>
      <c r="AT2071" s="2">
        <f t="shared" ref="AT2071:AT2102" si="820">IF($C2071=0,"-",S2071/$C2071)</f>
        <v>6.1500615006150063E-4</v>
      </c>
      <c r="AU2071" s="2">
        <f t="shared" ref="AU2071:AU2102" si="821">IF($C2071=0,"-",T2071/$C2071)</f>
        <v>0</v>
      </c>
      <c r="AW2071" t="s">
        <v>1179</v>
      </c>
      <c r="AX2071" t="s">
        <v>366</v>
      </c>
      <c r="BA2071" s="127">
        <v>38</v>
      </c>
      <c r="BB2071" s="130">
        <v>3</v>
      </c>
      <c r="BC2071" s="131">
        <f t="shared" si="811"/>
        <v>38003</v>
      </c>
      <c r="BE2071" s="7" t="s">
        <v>3271</v>
      </c>
    </row>
    <row r="2072" spans="1:57" hidden="1" outlineLevel="1" x14ac:dyDescent="0.2">
      <c r="A2072" t="s">
        <v>229</v>
      </c>
      <c r="B2072" t="s">
        <v>366</v>
      </c>
      <c r="C2072" s="1">
        <f t="shared" si="812"/>
        <v>6449</v>
      </c>
      <c r="D2072" s="7">
        <f>RANK(N2072,(N2072:P2072,Q2072:AL2072))</f>
        <v>2</v>
      </c>
      <c r="E2072" s="7">
        <f>RANK(O2072,(N2072:P2072,Q2072:AL2072))</f>
        <v>1</v>
      </c>
      <c r="F2072" s="7">
        <f>IF(P2072&gt;0,RANK(P2072,(N2072:P2072,Q2072:AL2072)),0)</f>
        <v>3</v>
      </c>
      <c r="G2072" s="1">
        <f t="shared" si="813"/>
        <v>604</v>
      </c>
      <c r="H2072" s="2">
        <f t="shared" si="810"/>
        <v>9.3657931462242203E-2</v>
      </c>
      <c r="I2072" s="2"/>
      <c r="J2072" s="2">
        <f t="shared" si="814"/>
        <v>0.32935338812218951</v>
      </c>
      <c r="K2072" s="2">
        <f t="shared" si="815"/>
        <v>0.42301131958443172</v>
      </c>
      <c r="L2072" s="2">
        <f t="shared" si="816"/>
        <v>0.24313847108078773</v>
      </c>
      <c r="M2072" s="2">
        <f t="shared" si="817"/>
        <v>4.4968212125910401E-3</v>
      </c>
      <c r="N2072" s="1">
        <v>2124</v>
      </c>
      <c r="O2072" s="1">
        <v>2728</v>
      </c>
      <c r="P2072" s="1">
        <v>1568</v>
      </c>
      <c r="Q2072" s="1">
        <v>6</v>
      </c>
      <c r="S2072" s="1">
        <v>3</v>
      </c>
      <c r="U2072" s="1">
        <v>5</v>
      </c>
      <c r="W2072" s="1">
        <v>8</v>
      </c>
      <c r="X2072" s="1">
        <v>7</v>
      </c>
      <c r="AN2072" s="7">
        <f>IF(Q2072&gt;0,RANK(Q2072,(N2072:P2072,Q2072:AL2072)),0)</f>
        <v>6</v>
      </c>
      <c r="AO2072" s="7">
        <f>IF(R2072&gt;0,RANK(R2072,(N2072:P2072,Q2072:AL2072)),0)</f>
        <v>0</v>
      </c>
      <c r="AP2072" s="7">
        <f>IF(S2072&gt;0,RANK(S2072,(N2072:P2072,Q2072:AL2072)),0)</f>
        <v>8</v>
      </c>
      <c r="AQ2072" s="7">
        <f>IF(T2072&gt;0,RANK(T2072,(N2072:P2072,Q2072:AL2072)),0)</f>
        <v>0</v>
      </c>
      <c r="AR2072" s="2">
        <f t="shared" si="818"/>
        <v>9.3037680260505502E-4</v>
      </c>
      <c r="AS2072" s="2">
        <f t="shared" si="819"/>
        <v>0</v>
      </c>
      <c r="AT2072" s="2">
        <f t="shared" si="820"/>
        <v>4.6518840130252751E-4</v>
      </c>
      <c r="AU2072" s="2">
        <f t="shared" si="821"/>
        <v>0</v>
      </c>
      <c r="AW2072" t="s">
        <v>229</v>
      </c>
      <c r="AX2072" t="s">
        <v>366</v>
      </c>
      <c r="BA2072" s="127">
        <v>38</v>
      </c>
      <c r="BB2072" s="130">
        <v>5</v>
      </c>
      <c r="BC2072" s="131">
        <f t="shared" si="811"/>
        <v>38005</v>
      </c>
      <c r="BE2072" s="7" t="s">
        <v>3271</v>
      </c>
    </row>
    <row r="2073" spans="1:57" hidden="1" outlineLevel="1" x14ac:dyDescent="0.2">
      <c r="A2073" t="s">
        <v>1518</v>
      </c>
      <c r="B2073" t="s">
        <v>366</v>
      </c>
      <c r="C2073" s="1">
        <f t="shared" si="812"/>
        <v>2625</v>
      </c>
      <c r="D2073" s="7">
        <f>RANK(N2073,(N2073:P2073,Q2073:AL2073))</f>
        <v>1</v>
      </c>
      <c r="E2073" s="7">
        <f>RANK(O2073,(N2073:P2073,Q2073:AL2073))</f>
        <v>2</v>
      </c>
      <c r="F2073" s="7">
        <f>IF(P2073&gt;0,RANK(P2073,(N2073:P2073,Q2073:AL2073)),0)</f>
        <v>3</v>
      </c>
      <c r="G2073" s="1">
        <f t="shared" si="813"/>
        <v>252</v>
      </c>
      <c r="H2073" s="2">
        <f t="shared" si="810"/>
        <v>9.6000000000000002E-2</v>
      </c>
      <c r="I2073" s="2"/>
      <c r="J2073" s="2">
        <f t="shared" si="814"/>
        <v>0.42895238095238097</v>
      </c>
      <c r="K2073" s="2">
        <f t="shared" si="815"/>
        <v>0.33295238095238094</v>
      </c>
      <c r="L2073" s="2">
        <f t="shared" si="816"/>
        <v>0.23238095238095238</v>
      </c>
      <c r="M2073" s="2">
        <f t="shared" si="817"/>
        <v>5.7142857142856995E-3</v>
      </c>
      <c r="N2073" s="1">
        <v>1126</v>
      </c>
      <c r="O2073" s="1">
        <v>874</v>
      </c>
      <c r="P2073" s="1">
        <v>610</v>
      </c>
      <c r="U2073" s="1">
        <v>1</v>
      </c>
      <c r="W2073" s="1">
        <v>13</v>
      </c>
      <c r="X2073" s="1">
        <v>1</v>
      </c>
      <c r="AN2073" s="7">
        <f>IF(Q2073&gt;0,RANK(Q2073,(N2073:P2073,Q2073:AL2073)),0)</f>
        <v>0</v>
      </c>
      <c r="AO2073" s="7">
        <f>IF(R2073&gt;0,RANK(R2073,(N2073:P2073,Q2073:AL2073)),0)</f>
        <v>0</v>
      </c>
      <c r="AP2073" s="7">
        <f>IF(S2073&gt;0,RANK(S2073,(N2073:P2073,Q2073:AL2073)),0)</f>
        <v>0</v>
      </c>
      <c r="AQ2073" s="7">
        <f>IF(T2073&gt;0,RANK(T2073,(N2073:P2073,Q2073:AL2073)),0)</f>
        <v>0</v>
      </c>
      <c r="AR2073" s="2">
        <f t="shared" si="818"/>
        <v>0</v>
      </c>
      <c r="AS2073" s="2">
        <f t="shared" si="819"/>
        <v>0</v>
      </c>
      <c r="AT2073" s="2">
        <f t="shared" si="820"/>
        <v>0</v>
      </c>
      <c r="AU2073" s="2">
        <f t="shared" si="821"/>
        <v>0</v>
      </c>
      <c r="AW2073" t="s">
        <v>1518</v>
      </c>
      <c r="AX2073" t="s">
        <v>366</v>
      </c>
      <c r="BA2073" s="127">
        <v>38</v>
      </c>
      <c r="BB2073" s="130">
        <v>7</v>
      </c>
      <c r="BC2073" s="131">
        <f t="shared" si="811"/>
        <v>38007</v>
      </c>
      <c r="BE2073" s="7" t="s">
        <v>3271</v>
      </c>
    </row>
    <row r="2074" spans="1:57" hidden="1" outlineLevel="1" x14ac:dyDescent="0.2">
      <c r="A2074" t="s">
        <v>1759</v>
      </c>
      <c r="B2074" t="s">
        <v>366</v>
      </c>
      <c r="C2074" s="1">
        <f t="shared" si="812"/>
        <v>678</v>
      </c>
      <c r="D2074" s="7">
        <f>RANK(N2074,(N2074:P2074,Q2074:AL2074))</f>
        <v>3</v>
      </c>
      <c r="E2074" s="7">
        <f>RANK(O2074,(N2074:P2074,Q2074:AL2074))</f>
        <v>1</v>
      </c>
      <c r="F2074" s="7">
        <f>IF(P2074&gt;0,RANK(P2074,(N2074:P2074,Q2074:AL2074)),0)</f>
        <v>2</v>
      </c>
      <c r="G2074" s="1">
        <f t="shared" si="813"/>
        <v>9</v>
      </c>
      <c r="H2074" s="2">
        <f t="shared" si="810"/>
        <v>1.3274336283185841E-2</v>
      </c>
      <c r="I2074" s="2"/>
      <c r="J2074" s="2">
        <f t="shared" si="814"/>
        <v>0.18141592920353983</v>
      </c>
      <c r="K2074" s="2">
        <f t="shared" si="815"/>
        <v>0.41150442477876104</v>
      </c>
      <c r="L2074" s="2">
        <f t="shared" si="816"/>
        <v>0.39823008849557523</v>
      </c>
      <c r="M2074" s="2">
        <f t="shared" si="817"/>
        <v>8.8495575221239631E-3</v>
      </c>
      <c r="N2074" s="1">
        <v>123</v>
      </c>
      <c r="O2074" s="1">
        <v>279</v>
      </c>
      <c r="P2074" s="1">
        <v>270</v>
      </c>
      <c r="S2074" s="1">
        <v>1</v>
      </c>
      <c r="W2074" s="1">
        <v>4</v>
      </c>
      <c r="X2074" s="1">
        <v>1</v>
      </c>
      <c r="AN2074" s="7">
        <f>IF(Q2074&gt;0,RANK(Q2074,(N2074:P2074,Q2074:AL2074)),0)</f>
        <v>0</v>
      </c>
      <c r="AO2074" s="7">
        <f>IF(R2074&gt;0,RANK(R2074,(N2074:P2074,Q2074:AL2074)),0)</f>
        <v>0</v>
      </c>
      <c r="AP2074" s="7">
        <f>IF(S2074&gt;0,RANK(S2074,(N2074:P2074,Q2074:AL2074)),0)</f>
        <v>5</v>
      </c>
      <c r="AQ2074" s="7">
        <f>IF(T2074&gt;0,RANK(T2074,(N2074:P2074,Q2074:AL2074)),0)</f>
        <v>0</v>
      </c>
      <c r="AR2074" s="2">
        <f t="shared" si="818"/>
        <v>0</v>
      </c>
      <c r="AS2074" s="2">
        <f t="shared" si="819"/>
        <v>0</v>
      </c>
      <c r="AT2074" s="2">
        <f t="shared" si="820"/>
        <v>1.4749262536873156E-3</v>
      </c>
      <c r="AU2074" s="2">
        <f t="shared" si="821"/>
        <v>0</v>
      </c>
      <c r="AW2074" t="s">
        <v>1759</v>
      </c>
      <c r="AX2074" t="s">
        <v>366</v>
      </c>
      <c r="BA2074" s="127">
        <v>38</v>
      </c>
      <c r="BB2074" s="130">
        <v>9</v>
      </c>
      <c r="BC2074" s="131">
        <f t="shared" si="811"/>
        <v>38009</v>
      </c>
      <c r="BE2074" s="7" t="s">
        <v>3271</v>
      </c>
    </row>
    <row r="2075" spans="1:57" hidden="1" outlineLevel="1" x14ac:dyDescent="0.2">
      <c r="A2075" t="s">
        <v>1760</v>
      </c>
      <c r="B2075" t="s">
        <v>366</v>
      </c>
      <c r="C2075" s="1">
        <f t="shared" si="812"/>
        <v>4104</v>
      </c>
      <c r="D2075" s="7">
        <f>RANK(N2075,(N2075:P2075,Q2075:AL2075))</f>
        <v>2</v>
      </c>
      <c r="E2075" s="7">
        <f>RANK(O2075,(N2075:P2075,Q2075:AL2075))</f>
        <v>1</v>
      </c>
      <c r="F2075" s="7">
        <f>IF(P2075&gt;0,RANK(P2075,(N2075:P2075,Q2075:AL2075)),0)</f>
        <v>3</v>
      </c>
      <c r="G2075" s="1">
        <f t="shared" si="813"/>
        <v>521</v>
      </c>
      <c r="H2075" s="2">
        <f t="shared" si="810"/>
        <v>0.12694931773879142</v>
      </c>
      <c r="I2075" s="2"/>
      <c r="J2075" s="2">
        <f t="shared" si="814"/>
        <v>0.30847953216374269</v>
      </c>
      <c r="K2075" s="2">
        <f t="shared" si="815"/>
        <v>0.43542884990253411</v>
      </c>
      <c r="L2075" s="2">
        <f t="shared" si="816"/>
        <v>0.25243664717348929</v>
      </c>
      <c r="M2075" s="2">
        <f t="shared" si="817"/>
        <v>3.654970760233911E-3</v>
      </c>
      <c r="N2075" s="1">
        <v>1266</v>
      </c>
      <c r="O2075" s="1">
        <v>1787</v>
      </c>
      <c r="P2075" s="1">
        <v>1036</v>
      </c>
      <c r="Q2075" s="1">
        <v>5</v>
      </c>
      <c r="S2075" s="1">
        <v>2</v>
      </c>
      <c r="U2075" s="1">
        <v>3</v>
      </c>
      <c r="W2075" s="1">
        <v>4</v>
      </c>
      <c r="X2075" s="1">
        <v>1</v>
      </c>
      <c r="AN2075" s="7">
        <f>IF(Q2075&gt;0,RANK(Q2075,(N2075:P2075,Q2075:AL2075)),0)</f>
        <v>4</v>
      </c>
      <c r="AO2075" s="7">
        <f>IF(R2075&gt;0,RANK(R2075,(N2075:P2075,Q2075:AL2075)),0)</f>
        <v>0</v>
      </c>
      <c r="AP2075" s="7">
        <f>IF(S2075&gt;0,RANK(S2075,(N2075:P2075,Q2075:AL2075)),0)</f>
        <v>7</v>
      </c>
      <c r="AQ2075" s="7">
        <f>IF(T2075&gt;0,RANK(T2075,(N2075:P2075,Q2075:AL2075)),0)</f>
        <v>0</v>
      </c>
      <c r="AR2075" s="2">
        <f t="shared" si="818"/>
        <v>1.2183235867446393E-3</v>
      </c>
      <c r="AS2075" s="2">
        <f t="shared" si="819"/>
        <v>0</v>
      </c>
      <c r="AT2075" s="2">
        <f t="shared" si="820"/>
        <v>4.8732943469785572E-4</v>
      </c>
      <c r="AU2075" s="2">
        <f t="shared" si="821"/>
        <v>0</v>
      </c>
      <c r="AW2075" t="s">
        <v>1760</v>
      </c>
      <c r="AX2075" t="s">
        <v>366</v>
      </c>
      <c r="BA2075" s="127">
        <v>38</v>
      </c>
      <c r="BB2075" s="130">
        <v>11</v>
      </c>
      <c r="BC2075" s="131">
        <f t="shared" si="811"/>
        <v>38011</v>
      </c>
      <c r="BE2075" s="7" t="s">
        <v>3271</v>
      </c>
    </row>
    <row r="2076" spans="1:57" hidden="1" outlineLevel="1" x14ac:dyDescent="0.2">
      <c r="A2076" t="s">
        <v>1010</v>
      </c>
      <c r="B2076" t="s">
        <v>366</v>
      </c>
      <c r="C2076" s="1">
        <f t="shared" si="812"/>
        <v>1907</v>
      </c>
      <c r="D2076" s="7">
        <f>RANK(N2076,(N2076:P2076,Q2076:AL2076))</f>
        <v>3</v>
      </c>
      <c r="E2076" s="7">
        <f>RANK(O2076,(N2076:P2076,Q2076:AL2076))</f>
        <v>1</v>
      </c>
      <c r="F2076" s="7">
        <f>IF(P2076&gt;0,RANK(P2076,(N2076:P2076,Q2076:AL2076)),0)</f>
        <v>2</v>
      </c>
      <c r="G2076" s="1">
        <f t="shared" si="813"/>
        <v>34</v>
      </c>
      <c r="H2076" s="2">
        <f t="shared" si="810"/>
        <v>1.7829050865233349E-2</v>
      </c>
      <c r="I2076" s="2"/>
      <c r="J2076" s="2">
        <f t="shared" si="814"/>
        <v>0.26533822758259046</v>
      </c>
      <c r="K2076" s="2">
        <f t="shared" si="815"/>
        <v>0.37336130047194549</v>
      </c>
      <c r="L2076" s="2">
        <f t="shared" si="816"/>
        <v>0.35553224960671209</v>
      </c>
      <c r="M2076" s="2">
        <f t="shared" si="817"/>
        <v>5.768222338752016E-3</v>
      </c>
      <c r="N2076" s="1">
        <v>506</v>
      </c>
      <c r="O2076" s="1">
        <v>712</v>
      </c>
      <c r="P2076" s="1">
        <v>678</v>
      </c>
      <c r="Q2076" s="1">
        <v>1</v>
      </c>
      <c r="S2076" s="1">
        <v>2</v>
      </c>
      <c r="W2076" s="1">
        <v>8</v>
      </c>
      <c r="AN2076" s="7">
        <f>IF(Q2076&gt;0,RANK(Q2076,(N2076:P2076,Q2076:AL2076)),0)</f>
        <v>6</v>
      </c>
      <c r="AO2076" s="7">
        <f>IF(R2076&gt;0,RANK(R2076,(N2076:P2076,Q2076:AL2076)),0)</f>
        <v>0</v>
      </c>
      <c r="AP2076" s="7">
        <f>IF(S2076&gt;0,RANK(S2076,(N2076:P2076,Q2076:AL2076)),0)</f>
        <v>5</v>
      </c>
      <c r="AQ2076" s="7">
        <f>IF(T2076&gt;0,RANK(T2076,(N2076:P2076,Q2076:AL2076)),0)</f>
        <v>0</v>
      </c>
      <c r="AR2076" s="2">
        <f t="shared" si="818"/>
        <v>5.243838489774515E-4</v>
      </c>
      <c r="AS2076" s="2">
        <f t="shared" si="819"/>
        <v>0</v>
      </c>
      <c r="AT2076" s="2">
        <f t="shared" si="820"/>
        <v>1.048767697954903E-3</v>
      </c>
      <c r="AU2076" s="2">
        <f t="shared" si="821"/>
        <v>0</v>
      </c>
      <c r="AW2076" t="s">
        <v>1010</v>
      </c>
      <c r="AX2076" t="s">
        <v>366</v>
      </c>
      <c r="BA2076" s="127">
        <v>38</v>
      </c>
      <c r="BB2076" s="130">
        <v>13</v>
      </c>
      <c r="BC2076" s="131">
        <f t="shared" si="811"/>
        <v>38013</v>
      </c>
      <c r="BE2076" s="7" t="s">
        <v>3271</v>
      </c>
    </row>
    <row r="2077" spans="1:57" hidden="1" outlineLevel="1" x14ac:dyDescent="0.2">
      <c r="A2077" t="s">
        <v>2010</v>
      </c>
      <c r="B2077" t="s">
        <v>366</v>
      </c>
      <c r="C2077" s="1">
        <f t="shared" si="812"/>
        <v>1524</v>
      </c>
      <c r="D2077" s="7">
        <f>RANK(N2077,(N2077:P2077,Q2077:AL2077))</f>
        <v>3</v>
      </c>
      <c r="E2077" s="7">
        <f>RANK(O2077,(N2077:P2077,Q2077:AL2077))</f>
        <v>1</v>
      </c>
      <c r="F2077" s="7">
        <f>IF(P2077&gt;0,RANK(P2077,(N2077:P2077,Q2077:AL2077)),0)</f>
        <v>2</v>
      </c>
      <c r="G2077" s="1">
        <f t="shared" si="813"/>
        <v>45</v>
      </c>
      <c r="H2077" s="2">
        <f t="shared" si="810"/>
        <v>2.952755905511811E-2</v>
      </c>
      <c r="I2077" s="2"/>
      <c r="J2077" s="2">
        <f t="shared" si="814"/>
        <v>0.3005249343832021</v>
      </c>
      <c r="K2077" s="2">
        <f t="shared" si="815"/>
        <v>0.3615485564304462</v>
      </c>
      <c r="L2077" s="2">
        <f t="shared" si="816"/>
        <v>0.33202099737532809</v>
      </c>
      <c r="M2077" s="2">
        <f t="shared" si="817"/>
        <v>5.905511811023556E-3</v>
      </c>
      <c r="N2077" s="1">
        <v>458</v>
      </c>
      <c r="O2077" s="1">
        <v>551</v>
      </c>
      <c r="P2077" s="1">
        <v>506</v>
      </c>
      <c r="Q2077" s="1">
        <v>2</v>
      </c>
      <c r="U2077" s="1">
        <v>1</v>
      </c>
      <c r="W2077" s="1">
        <v>5</v>
      </c>
      <c r="X2077" s="1">
        <v>1</v>
      </c>
      <c r="AN2077" s="7">
        <f>IF(Q2077&gt;0,RANK(Q2077,(N2077:P2077,Q2077:AL2077)),0)</f>
        <v>5</v>
      </c>
      <c r="AO2077" s="7">
        <f>IF(R2077&gt;0,RANK(R2077,(N2077:P2077,Q2077:AL2077)),0)</f>
        <v>0</v>
      </c>
      <c r="AP2077" s="7">
        <f>IF(S2077&gt;0,RANK(S2077,(N2077:P2077,Q2077:AL2077)),0)</f>
        <v>0</v>
      </c>
      <c r="AQ2077" s="7">
        <f>IF(T2077&gt;0,RANK(T2077,(N2077:P2077,Q2077:AL2077)),0)</f>
        <v>0</v>
      </c>
      <c r="AR2077" s="2">
        <f t="shared" si="818"/>
        <v>1.3123359580052493E-3</v>
      </c>
      <c r="AS2077" s="2">
        <f t="shared" si="819"/>
        <v>0</v>
      </c>
      <c r="AT2077" s="2">
        <f t="shared" si="820"/>
        <v>0</v>
      </c>
      <c r="AU2077" s="2">
        <f t="shared" si="821"/>
        <v>0</v>
      </c>
      <c r="AW2077" t="s">
        <v>2010</v>
      </c>
      <c r="AX2077" t="s">
        <v>366</v>
      </c>
      <c r="BA2077" s="127">
        <v>38</v>
      </c>
      <c r="BB2077" s="130">
        <v>15</v>
      </c>
      <c r="BC2077" s="131">
        <f t="shared" si="811"/>
        <v>38015</v>
      </c>
      <c r="BE2077" s="7" t="s">
        <v>3271</v>
      </c>
    </row>
    <row r="2078" spans="1:57" hidden="1" outlineLevel="1" x14ac:dyDescent="0.2">
      <c r="A2078" t="s">
        <v>1011</v>
      </c>
      <c r="B2078" t="s">
        <v>366</v>
      </c>
      <c r="C2078" s="1">
        <f t="shared" si="812"/>
        <v>32384</v>
      </c>
      <c r="D2078" s="7">
        <f>RANK(N2078,(N2078:P2078,Q2078:AL2078))</f>
        <v>2</v>
      </c>
      <c r="E2078" s="7">
        <f>RANK(O2078,(N2078:P2078,Q2078:AL2078))</f>
        <v>1</v>
      </c>
      <c r="F2078" s="7">
        <f>IF(P2078&gt;0,RANK(P2078,(N2078:P2078,Q2078:AL2078)),0)</f>
        <v>3</v>
      </c>
      <c r="G2078" s="1">
        <f t="shared" si="813"/>
        <v>7544</v>
      </c>
      <c r="H2078" s="2">
        <f t="shared" si="810"/>
        <v>0.23295454545454544</v>
      </c>
      <c r="I2078" s="2"/>
      <c r="J2078" s="2">
        <f t="shared" si="814"/>
        <v>0.27606225296442688</v>
      </c>
      <c r="K2078" s="2">
        <f t="shared" si="815"/>
        <v>0.50901679841897229</v>
      </c>
      <c r="L2078" s="2">
        <f t="shared" si="816"/>
        <v>0.20936264822134387</v>
      </c>
      <c r="M2078" s="2">
        <f t="shared" si="817"/>
        <v>5.5583003952569543E-3</v>
      </c>
      <c r="N2078" s="1">
        <v>8940</v>
      </c>
      <c r="O2078" s="1">
        <v>16484</v>
      </c>
      <c r="P2078" s="1">
        <v>6780</v>
      </c>
      <c r="Q2078" s="1">
        <v>42</v>
      </c>
      <c r="S2078" s="1">
        <v>21</v>
      </c>
      <c r="U2078" s="1">
        <v>32</v>
      </c>
      <c r="W2078" s="1">
        <v>68</v>
      </c>
      <c r="X2078" s="1">
        <v>17</v>
      </c>
      <c r="AN2078" s="7">
        <f>IF(Q2078&gt;0,RANK(Q2078,(N2078:P2078,Q2078:AL2078)),0)</f>
        <v>5</v>
      </c>
      <c r="AO2078" s="7">
        <f>IF(R2078&gt;0,RANK(R2078,(N2078:P2078,Q2078:AL2078)),0)</f>
        <v>0</v>
      </c>
      <c r="AP2078" s="7">
        <f>IF(S2078&gt;0,RANK(S2078,(N2078:P2078,Q2078:AL2078)),0)</f>
        <v>7</v>
      </c>
      <c r="AQ2078" s="7">
        <f>IF(T2078&gt;0,RANK(T2078,(N2078:P2078,Q2078:AL2078)),0)</f>
        <v>0</v>
      </c>
      <c r="AR2078" s="2">
        <f t="shared" si="818"/>
        <v>1.2969367588932807E-3</v>
      </c>
      <c r="AS2078" s="2">
        <f t="shared" si="819"/>
        <v>0</v>
      </c>
      <c r="AT2078" s="2">
        <f t="shared" si="820"/>
        <v>6.4846837944664037E-4</v>
      </c>
      <c r="AU2078" s="2">
        <f t="shared" si="821"/>
        <v>0</v>
      </c>
      <c r="AW2078" t="s">
        <v>1011</v>
      </c>
      <c r="AX2078" t="s">
        <v>366</v>
      </c>
      <c r="BA2078" s="127">
        <v>38</v>
      </c>
      <c r="BB2078" s="130">
        <v>17</v>
      </c>
      <c r="BC2078" s="131">
        <f t="shared" si="811"/>
        <v>38017</v>
      </c>
      <c r="BE2078" s="7" t="s">
        <v>3271</v>
      </c>
    </row>
    <row r="2079" spans="1:57" hidden="1" outlineLevel="1" x14ac:dyDescent="0.2">
      <c r="A2079" t="s">
        <v>1130</v>
      </c>
      <c r="B2079" t="s">
        <v>366</v>
      </c>
      <c r="C2079" s="1">
        <f t="shared" si="812"/>
        <v>53116</v>
      </c>
      <c r="D2079" s="7">
        <f>RANK(N2079,(N2079:P2079,Q2079:AL2079))</f>
        <v>2</v>
      </c>
      <c r="E2079" s="7">
        <f>RANK(O2079,(N2079:P2079,Q2079:AL2079))</f>
        <v>1</v>
      </c>
      <c r="F2079" s="7">
        <f>IF(P2079&gt;0,RANK(P2079,(N2079:P2079,Q2079:AL2079)),0)</f>
        <v>3</v>
      </c>
      <c r="G2079" s="1">
        <f t="shared" si="813"/>
        <v>7235</v>
      </c>
      <c r="H2079" s="2">
        <f t="shared" si="810"/>
        <v>0.13621131109270276</v>
      </c>
      <c r="I2079" s="2"/>
      <c r="J2079" s="2">
        <f t="shared" si="814"/>
        <v>0.34033059718352288</v>
      </c>
      <c r="K2079" s="2">
        <f t="shared" si="815"/>
        <v>0.47654190827622561</v>
      </c>
      <c r="L2079" s="2">
        <f t="shared" si="816"/>
        <v>0.17909857670005272</v>
      </c>
      <c r="M2079" s="2">
        <f t="shared" si="817"/>
        <v>4.0289178401987924E-3</v>
      </c>
      <c r="N2079" s="1">
        <v>18077</v>
      </c>
      <c r="O2079" s="1">
        <v>25312</v>
      </c>
      <c r="P2079" s="1">
        <v>9513</v>
      </c>
      <c r="Q2079" s="1">
        <v>78</v>
      </c>
      <c r="S2079" s="1">
        <v>20</v>
      </c>
      <c r="U2079" s="1">
        <v>31</v>
      </c>
      <c r="W2079" s="1">
        <v>61</v>
      </c>
      <c r="X2079" s="1">
        <v>23</v>
      </c>
      <c r="AG2079" s="1">
        <v>1</v>
      </c>
      <c r="AN2079" s="7">
        <f>IF(Q2079&gt;0,RANK(Q2079,(N2079:P2079,Q2079:AL2079)),0)</f>
        <v>4</v>
      </c>
      <c r="AO2079" s="7">
        <f>IF(R2079&gt;0,RANK(R2079,(N2079:P2079,Q2079:AL2079)),0)</f>
        <v>0</v>
      </c>
      <c r="AP2079" s="7">
        <f>IF(S2079&gt;0,RANK(S2079,(N2079:P2079,Q2079:AL2079)),0)</f>
        <v>8</v>
      </c>
      <c r="AQ2079" s="7">
        <f>IF(T2079&gt;0,RANK(T2079,(N2079:P2079,Q2079:AL2079)),0)</f>
        <v>0</v>
      </c>
      <c r="AR2079" s="2">
        <f t="shared" si="818"/>
        <v>1.4684840725958279E-3</v>
      </c>
      <c r="AS2079" s="2">
        <f t="shared" si="819"/>
        <v>0</v>
      </c>
      <c r="AT2079" s="2">
        <f t="shared" si="820"/>
        <v>3.7653437758867385E-4</v>
      </c>
      <c r="AU2079" s="2">
        <f t="shared" si="821"/>
        <v>0</v>
      </c>
      <c r="AW2079" t="s">
        <v>1130</v>
      </c>
      <c r="AX2079" t="s">
        <v>366</v>
      </c>
      <c r="BA2079" s="127">
        <v>38</v>
      </c>
      <c r="BB2079" s="130">
        <v>19</v>
      </c>
      <c r="BC2079" s="131">
        <f t="shared" si="811"/>
        <v>38019</v>
      </c>
      <c r="BE2079" s="7" t="s">
        <v>3271</v>
      </c>
    </row>
    <row r="2080" spans="1:57" hidden="1" outlineLevel="1" x14ac:dyDescent="0.2">
      <c r="A2080" t="s">
        <v>263</v>
      </c>
      <c r="B2080" t="s">
        <v>366</v>
      </c>
      <c r="C2080" s="1">
        <f t="shared" si="812"/>
        <v>3126</v>
      </c>
      <c r="D2080" s="7">
        <f>RANK(N2080,(N2080:P2080,Q2080:AL2080))</f>
        <v>2</v>
      </c>
      <c r="E2080" s="7">
        <f>RANK(O2080,(N2080:P2080,Q2080:AL2080))</f>
        <v>1</v>
      </c>
      <c r="F2080" s="7">
        <f>IF(P2080&gt;0,RANK(P2080,(N2080:P2080,Q2080:AL2080)),0)</f>
        <v>3</v>
      </c>
      <c r="G2080" s="1">
        <f t="shared" si="813"/>
        <v>661</v>
      </c>
      <c r="H2080" s="2">
        <f t="shared" si="810"/>
        <v>0.21145233525271914</v>
      </c>
      <c r="I2080" s="2"/>
      <c r="J2080" s="2">
        <f t="shared" si="814"/>
        <v>0.27703134996801021</v>
      </c>
      <c r="K2080" s="2">
        <f t="shared" si="815"/>
        <v>0.48848368522072938</v>
      </c>
      <c r="L2080" s="2">
        <f t="shared" si="816"/>
        <v>0.23128598848368523</v>
      </c>
      <c r="M2080" s="2">
        <f t="shared" si="817"/>
        <v>3.198976327575237E-3</v>
      </c>
      <c r="N2080" s="1">
        <v>866</v>
      </c>
      <c r="O2080" s="1">
        <v>1527</v>
      </c>
      <c r="P2080" s="1">
        <v>723</v>
      </c>
      <c r="S2080" s="1">
        <v>1</v>
      </c>
      <c r="U2080" s="1">
        <v>1</v>
      </c>
      <c r="W2080" s="1">
        <v>6</v>
      </c>
      <c r="X2080" s="1">
        <v>2</v>
      </c>
      <c r="AN2080" s="7">
        <f>IF(Q2080&gt;0,RANK(Q2080,(N2080:P2080,Q2080:AL2080)),0)</f>
        <v>0</v>
      </c>
      <c r="AO2080" s="7">
        <f>IF(R2080&gt;0,RANK(R2080,(N2080:P2080,Q2080:AL2080)),0)</f>
        <v>0</v>
      </c>
      <c r="AP2080" s="7">
        <f>IF(S2080&gt;0,RANK(S2080,(N2080:P2080,Q2080:AL2080)),0)</f>
        <v>6</v>
      </c>
      <c r="AQ2080" s="7">
        <f>IF(T2080&gt;0,RANK(T2080,(N2080:P2080,Q2080:AL2080)),0)</f>
        <v>0</v>
      </c>
      <c r="AR2080" s="2">
        <f t="shared" si="818"/>
        <v>0</v>
      </c>
      <c r="AS2080" s="2">
        <f t="shared" si="819"/>
        <v>0</v>
      </c>
      <c r="AT2080" s="2">
        <f t="shared" si="820"/>
        <v>3.1989763275751758E-4</v>
      </c>
      <c r="AU2080" s="2">
        <f t="shared" si="821"/>
        <v>0</v>
      </c>
      <c r="AW2080" t="s">
        <v>263</v>
      </c>
      <c r="AX2080" t="s">
        <v>366</v>
      </c>
      <c r="BA2080" s="127">
        <v>38</v>
      </c>
      <c r="BB2080" s="130">
        <v>21</v>
      </c>
      <c r="BC2080" s="131">
        <f t="shared" si="811"/>
        <v>38021</v>
      </c>
      <c r="BE2080" s="7" t="s">
        <v>3271</v>
      </c>
    </row>
    <row r="2081" spans="1:57" hidden="1" outlineLevel="1" x14ac:dyDescent="0.2">
      <c r="A2081" t="s">
        <v>2586</v>
      </c>
      <c r="B2081" t="s">
        <v>366</v>
      </c>
      <c r="C2081" s="1">
        <f t="shared" si="812"/>
        <v>3060</v>
      </c>
      <c r="D2081" s="7">
        <f>RANK(N2081,(N2081:P2081,Q2081:AL2081))</f>
        <v>2</v>
      </c>
      <c r="E2081" s="7">
        <f>RANK(O2081,(N2081:P2081,Q2081:AL2081))</f>
        <v>1</v>
      </c>
      <c r="F2081" s="7">
        <f>IF(P2081&gt;0,RANK(P2081,(N2081:P2081,Q2081:AL2081)),0)</f>
        <v>3</v>
      </c>
      <c r="G2081" s="1">
        <f t="shared" si="813"/>
        <v>596</v>
      </c>
      <c r="H2081" s="2">
        <f t="shared" si="810"/>
        <v>0.19477124183006536</v>
      </c>
      <c r="I2081" s="2"/>
      <c r="J2081" s="2">
        <f t="shared" si="814"/>
        <v>0.3</v>
      </c>
      <c r="K2081" s="2">
        <f t="shared" si="815"/>
        <v>0.49477124183006538</v>
      </c>
      <c r="L2081" s="2">
        <f t="shared" si="816"/>
        <v>0.20130718954248367</v>
      </c>
      <c r="M2081" s="2">
        <f t="shared" si="817"/>
        <v>3.9215686274509109E-3</v>
      </c>
      <c r="N2081" s="1">
        <v>918</v>
      </c>
      <c r="O2081" s="1">
        <v>1514</v>
      </c>
      <c r="P2081" s="1">
        <v>616</v>
      </c>
      <c r="Q2081" s="1">
        <v>3</v>
      </c>
      <c r="U2081" s="1">
        <v>2</v>
      </c>
      <c r="W2081" s="1">
        <v>3</v>
      </c>
      <c r="X2081" s="1">
        <v>4</v>
      </c>
      <c r="AN2081" s="7">
        <f>IF(Q2081&gt;0,RANK(Q2081,(N2081:P2081,Q2081:AL2081)),0)</f>
        <v>5</v>
      </c>
      <c r="AO2081" s="7">
        <f>IF(R2081&gt;0,RANK(R2081,(N2081:P2081,Q2081:AL2081)),0)</f>
        <v>0</v>
      </c>
      <c r="AP2081" s="7">
        <f>IF(S2081&gt;0,RANK(S2081,(N2081:P2081,Q2081:AL2081)),0)</f>
        <v>0</v>
      </c>
      <c r="AQ2081" s="7">
        <f>IF(T2081&gt;0,RANK(T2081,(N2081:P2081,Q2081:AL2081)),0)</f>
        <v>0</v>
      </c>
      <c r="AR2081" s="2">
        <f t="shared" si="818"/>
        <v>9.8039215686274508E-4</v>
      </c>
      <c r="AS2081" s="2">
        <f t="shared" si="819"/>
        <v>0</v>
      </c>
      <c r="AT2081" s="2">
        <f t="shared" si="820"/>
        <v>0</v>
      </c>
      <c r="AU2081" s="2">
        <f t="shared" si="821"/>
        <v>0</v>
      </c>
      <c r="AW2081" t="s">
        <v>2586</v>
      </c>
      <c r="AX2081" t="s">
        <v>366</v>
      </c>
      <c r="BA2081" s="127">
        <v>38</v>
      </c>
      <c r="BB2081" s="130">
        <v>23</v>
      </c>
      <c r="BC2081" s="131">
        <f t="shared" si="811"/>
        <v>38023</v>
      </c>
      <c r="BE2081" s="7" t="s">
        <v>3271</v>
      </c>
    </row>
    <row r="2082" spans="1:57" hidden="1" outlineLevel="1" x14ac:dyDescent="0.2">
      <c r="A2082" t="s">
        <v>1369</v>
      </c>
      <c r="B2082" t="s">
        <v>366</v>
      </c>
      <c r="C2082" s="1">
        <f t="shared" si="812"/>
        <v>1620</v>
      </c>
      <c r="D2082" s="7">
        <f>RANK(N2082,(N2082:P2082,Q2082:AL2082))</f>
        <v>1</v>
      </c>
      <c r="E2082" s="7">
        <f>RANK(O2082,(N2082:P2082,Q2082:AL2082))</f>
        <v>2</v>
      </c>
      <c r="F2082" s="7">
        <f>IF(P2082&gt;0,RANK(P2082,(N2082:P2082,Q2082:AL2082)),0)</f>
        <v>3</v>
      </c>
      <c r="G2082" s="1">
        <f t="shared" si="813"/>
        <v>119</v>
      </c>
      <c r="H2082" s="2">
        <f t="shared" si="810"/>
        <v>7.3456790123456794E-2</v>
      </c>
      <c r="I2082" s="2"/>
      <c r="J2082" s="2">
        <f t="shared" si="814"/>
        <v>0.391358024691358</v>
      </c>
      <c r="K2082" s="2">
        <f t="shared" si="815"/>
        <v>0.31790123456790126</v>
      </c>
      <c r="L2082" s="2">
        <f t="shared" si="816"/>
        <v>0.2814814814814815</v>
      </c>
      <c r="M2082" s="2">
        <f t="shared" si="817"/>
        <v>9.2592592592593004E-3</v>
      </c>
      <c r="N2082" s="1">
        <v>634</v>
      </c>
      <c r="O2082" s="1">
        <v>515</v>
      </c>
      <c r="P2082" s="1">
        <v>456</v>
      </c>
      <c r="Q2082" s="1">
        <v>1</v>
      </c>
      <c r="U2082" s="1">
        <v>4</v>
      </c>
      <c r="W2082" s="1">
        <v>7</v>
      </c>
      <c r="X2082" s="1">
        <v>3</v>
      </c>
      <c r="AN2082" s="7">
        <f>IF(Q2082&gt;0,RANK(Q2082,(N2082:P2082,Q2082:AL2082)),0)</f>
        <v>7</v>
      </c>
      <c r="AO2082" s="7">
        <f>IF(R2082&gt;0,RANK(R2082,(N2082:P2082,Q2082:AL2082)),0)</f>
        <v>0</v>
      </c>
      <c r="AP2082" s="7">
        <f>IF(S2082&gt;0,RANK(S2082,(N2082:P2082,Q2082:AL2082)),0)</f>
        <v>0</v>
      </c>
      <c r="AQ2082" s="7">
        <f>IF(T2082&gt;0,RANK(T2082,(N2082:P2082,Q2082:AL2082)),0)</f>
        <v>0</v>
      </c>
      <c r="AR2082" s="2">
        <f t="shared" si="818"/>
        <v>6.1728395061728394E-4</v>
      </c>
      <c r="AS2082" s="2">
        <f t="shared" si="819"/>
        <v>0</v>
      </c>
      <c r="AT2082" s="2">
        <f t="shared" si="820"/>
        <v>0</v>
      </c>
      <c r="AU2082" s="2">
        <f t="shared" si="821"/>
        <v>0</v>
      </c>
      <c r="AW2082" t="s">
        <v>1369</v>
      </c>
      <c r="AX2082" t="s">
        <v>366</v>
      </c>
      <c r="BA2082" s="127">
        <v>38</v>
      </c>
      <c r="BB2082" s="130">
        <v>25</v>
      </c>
      <c r="BC2082" s="131">
        <f t="shared" si="811"/>
        <v>38025</v>
      </c>
      <c r="BE2082" s="7" t="s">
        <v>3271</v>
      </c>
    </row>
    <row r="2083" spans="1:57" hidden="1" outlineLevel="1" x14ac:dyDescent="0.2">
      <c r="A2083" t="s">
        <v>946</v>
      </c>
      <c r="B2083" t="s">
        <v>366</v>
      </c>
      <c r="C2083" s="1">
        <f t="shared" si="812"/>
        <v>2105</v>
      </c>
      <c r="D2083" s="7">
        <f>RANK(N2083,(N2083:P2083,Q2083:AL2083))</f>
        <v>2</v>
      </c>
      <c r="E2083" s="7">
        <f>RANK(O2083,(N2083:P2083,Q2083:AL2083))</f>
        <v>1</v>
      </c>
      <c r="F2083" s="7">
        <f>IF(P2083&gt;0,RANK(P2083,(N2083:P2083,Q2083:AL2083)),0)</f>
        <v>3</v>
      </c>
      <c r="G2083" s="1">
        <f t="shared" si="813"/>
        <v>117</v>
      </c>
      <c r="H2083" s="2">
        <f t="shared" si="810"/>
        <v>5.5581947743467933E-2</v>
      </c>
      <c r="I2083" s="2"/>
      <c r="J2083" s="2">
        <f t="shared" si="814"/>
        <v>0.31686460807600952</v>
      </c>
      <c r="K2083" s="2">
        <f t="shared" si="815"/>
        <v>0.37244655581947744</v>
      </c>
      <c r="L2083" s="2">
        <f t="shared" si="816"/>
        <v>0.30261282660332539</v>
      </c>
      <c r="M2083" s="2">
        <f t="shared" si="817"/>
        <v>8.0760095011875865E-3</v>
      </c>
      <c r="N2083" s="1">
        <v>667</v>
      </c>
      <c r="O2083" s="1">
        <v>784</v>
      </c>
      <c r="P2083" s="1">
        <v>637</v>
      </c>
      <c r="Q2083" s="1">
        <v>2</v>
      </c>
      <c r="S2083" s="1">
        <v>2</v>
      </c>
      <c r="U2083" s="1">
        <v>4</v>
      </c>
      <c r="W2083" s="1">
        <v>8</v>
      </c>
      <c r="X2083" s="1">
        <v>1</v>
      </c>
      <c r="AN2083" s="7">
        <f>IF(Q2083&gt;0,RANK(Q2083,(N2083:P2083,Q2083:AL2083)),0)</f>
        <v>6</v>
      </c>
      <c r="AO2083" s="7">
        <f>IF(R2083&gt;0,RANK(R2083,(N2083:P2083,Q2083:AL2083)),0)</f>
        <v>0</v>
      </c>
      <c r="AP2083" s="7">
        <f>IF(S2083&gt;0,RANK(S2083,(N2083:P2083,Q2083:AL2083)),0)</f>
        <v>6</v>
      </c>
      <c r="AQ2083" s="7">
        <f>IF(T2083&gt;0,RANK(T2083,(N2083:P2083,Q2083:AL2083)),0)</f>
        <v>0</v>
      </c>
      <c r="AR2083" s="2">
        <f t="shared" si="818"/>
        <v>9.501187648456057E-4</v>
      </c>
      <c r="AS2083" s="2">
        <f t="shared" si="819"/>
        <v>0</v>
      </c>
      <c r="AT2083" s="2">
        <f t="shared" si="820"/>
        <v>9.501187648456057E-4</v>
      </c>
      <c r="AU2083" s="2">
        <f t="shared" si="821"/>
        <v>0</v>
      </c>
      <c r="AW2083" t="s">
        <v>946</v>
      </c>
      <c r="AX2083" t="s">
        <v>366</v>
      </c>
      <c r="BA2083" s="127">
        <v>38</v>
      </c>
      <c r="BB2083" s="130">
        <v>27</v>
      </c>
      <c r="BC2083" s="131">
        <f t="shared" si="811"/>
        <v>38027</v>
      </c>
      <c r="BE2083" s="7" t="s">
        <v>3271</v>
      </c>
    </row>
    <row r="2084" spans="1:57" hidden="1" outlineLevel="1" x14ac:dyDescent="0.2">
      <c r="A2084" t="s">
        <v>2229</v>
      </c>
      <c r="B2084" t="s">
        <v>366</v>
      </c>
      <c r="C2084" s="1">
        <f t="shared" si="812"/>
        <v>1615</v>
      </c>
      <c r="D2084" s="7">
        <f>RANK(N2084,(N2084:P2084,Q2084:AL2084))</f>
        <v>2</v>
      </c>
      <c r="E2084" s="7">
        <f>RANK(O2084,(N2084:P2084,Q2084:AL2084))</f>
        <v>1</v>
      </c>
      <c r="F2084" s="7">
        <f>IF(P2084&gt;0,RANK(P2084,(N2084:P2084,Q2084:AL2084)),0)</f>
        <v>3</v>
      </c>
      <c r="G2084" s="1">
        <f t="shared" si="813"/>
        <v>16</v>
      </c>
      <c r="H2084" s="2">
        <f t="shared" si="810"/>
        <v>9.9071207430340563E-3</v>
      </c>
      <c r="I2084" s="2"/>
      <c r="J2084" s="2">
        <f t="shared" si="814"/>
        <v>0.35603715170278638</v>
      </c>
      <c r="K2084" s="2">
        <f t="shared" si="815"/>
        <v>0.36594427244582045</v>
      </c>
      <c r="L2084" s="2">
        <f t="shared" si="816"/>
        <v>0.26749226006191951</v>
      </c>
      <c r="M2084" s="2">
        <f t="shared" si="817"/>
        <v>1.0526315789473661E-2</v>
      </c>
      <c r="N2084" s="1">
        <v>575</v>
      </c>
      <c r="O2084" s="1">
        <v>591</v>
      </c>
      <c r="P2084" s="1">
        <v>432</v>
      </c>
      <c r="Q2084" s="1">
        <v>3</v>
      </c>
      <c r="S2084" s="1">
        <v>2</v>
      </c>
      <c r="U2084" s="1">
        <v>3</v>
      </c>
      <c r="W2084" s="1">
        <v>8</v>
      </c>
      <c r="X2084" s="1">
        <v>1</v>
      </c>
      <c r="AN2084" s="7">
        <f>IF(Q2084&gt;0,RANK(Q2084,(N2084:P2084,Q2084:AL2084)),0)</f>
        <v>5</v>
      </c>
      <c r="AO2084" s="7">
        <f>IF(R2084&gt;0,RANK(R2084,(N2084:P2084,Q2084:AL2084)),0)</f>
        <v>0</v>
      </c>
      <c r="AP2084" s="7">
        <f>IF(S2084&gt;0,RANK(S2084,(N2084:P2084,Q2084:AL2084)),0)</f>
        <v>7</v>
      </c>
      <c r="AQ2084" s="7">
        <f>IF(T2084&gt;0,RANK(T2084,(N2084:P2084,Q2084:AL2084)),0)</f>
        <v>0</v>
      </c>
      <c r="AR2084" s="2">
        <f t="shared" si="818"/>
        <v>1.8575851393188853E-3</v>
      </c>
      <c r="AS2084" s="2">
        <f t="shared" si="819"/>
        <v>0</v>
      </c>
      <c r="AT2084" s="2">
        <f t="shared" si="820"/>
        <v>1.238390092879257E-3</v>
      </c>
      <c r="AU2084" s="2">
        <f t="shared" si="821"/>
        <v>0</v>
      </c>
      <c r="AW2084" t="s">
        <v>2229</v>
      </c>
      <c r="AX2084" t="s">
        <v>366</v>
      </c>
      <c r="BA2084" s="127">
        <v>38</v>
      </c>
      <c r="BB2084" s="130">
        <v>29</v>
      </c>
      <c r="BC2084" s="131">
        <f t="shared" si="811"/>
        <v>38029</v>
      </c>
      <c r="BE2084" s="7" t="s">
        <v>3271</v>
      </c>
    </row>
    <row r="2085" spans="1:57" hidden="1" outlineLevel="1" x14ac:dyDescent="0.2">
      <c r="A2085" t="s">
        <v>1625</v>
      </c>
      <c r="B2085" t="s">
        <v>366</v>
      </c>
      <c r="C2085" s="1">
        <f t="shared" si="812"/>
        <v>2430</v>
      </c>
      <c r="D2085" s="7">
        <f>RANK(N2085,(N2085:P2085,Q2085:AL2085))</f>
        <v>3</v>
      </c>
      <c r="E2085" s="7">
        <f>RANK(O2085,(N2085:P2085,Q2085:AL2085))</f>
        <v>1</v>
      </c>
      <c r="F2085" s="7">
        <f>IF(P2085&gt;0,RANK(P2085,(N2085:P2085,Q2085:AL2085)),0)</f>
        <v>2</v>
      </c>
      <c r="G2085" s="1">
        <f t="shared" si="813"/>
        <v>273</v>
      </c>
      <c r="H2085" s="2">
        <f t="shared" si="810"/>
        <v>0.11234567901234568</v>
      </c>
      <c r="I2085" s="2"/>
      <c r="J2085" s="2">
        <f t="shared" si="814"/>
        <v>0.2448559670781893</v>
      </c>
      <c r="K2085" s="2">
        <f t="shared" si="815"/>
        <v>0.43086419753086419</v>
      </c>
      <c r="L2085" s="2">
        <f t="shared" si="816"/>
        <v>0.31851851851851853</v>
      </c>
      <c r="M2085" s="2">
        <f t="shared" si="817"/>
        <v>5.761316872427924E-3</v>
      </c>
      <c r="N2085" s="1">
        <v>595</v>
      </c>
      <c r="O2085" s="1">
        <v>1047</v>
      </c>
      <c r="P2085" s="1">
        <v>774</v>
      </c>
      <c r="Q2085" s="1">
        <v>1</v>
      </c>
      <c r="S2085" s="1">
        <v>1</v>
      </c>
      <c r="U2085" s="1">
        <v>3</v>
      </c>
      <c r="W2085" s="1">
        <v>8</v>
      </c>
      <c r="X2085" s="1">
        <v>1</v>
      </c>
      <c r="AN2085" s="7">
        <f>IF(Q2085&gt;0,RANK(Q2085,(N2085:P2085,Q2085:AL2085)),0)</f>
        <v>6</v>
      </c>
      <c r="AO2085" s="7">
        <f>IF(R2085&gt;0,RANK(R2085,(N2085:P2085,Q2085:AL2085)),0)</f>
        <v>0</v>
      </c>
      <c r="AP2085" s="7">
        <f>IF(S2085&gt;0,RANK(S2085,(N2085:P2085,Q2085:AL2085)),0)</f>
        <v>6</v>
      </c>
      <c r="AQ2085" s="7">
        <f>IF(T2085&gt;0,RANK(T2085,(N2085:P2085,Q2085:AL2085)),0)</f>
        <v>0</v>
      </c>
      <c r="AR2085" s="2">
        <f t="shared" si="818"/>
        <v>4.1152263374485596E-4</v>
      </c>
      <c r="AS2085" s="2">
        <f t="shared" si="819"/>
        <v>0</v>
      </c>
      <c r="AT2085" s="2">
        <f t="shared" si="820"/>
        <v>4.1152263374485596E-4</v>
      </c>
      <c r="AU2085" s="2">
        <f t="shared" si="821"/>
        <v>0</v>
      </c>
      <c r="AW2085" t="s">
        <v>1625</v>
      </c>
      <c r="AX2085" t="s">
        <v>366</v>
      </c>
      <c r="BA2085" s="127">
        <v>38</v>
      </c>
      <c r="BB2085" s="130">
        <v>31</v>
      </c>
      <c r="BC2085" s="131">
        <f t="shared" si="811"/>
        <v>38031</v>
      </c>
      <c r="BE2085" s="7" t="s">
        <v>3271</v>
      </c>
    </row>
    <row r="2086" spans="1:57" hidden="1" outlineLevel="1" x14ac:dyDescent="0.2">
      <c r="A2086" t="s">
        <v>1626</v>
      </c>
      <c r="B2086" t="s">
        <v>366</v>
      </c>
      <c r="C2086" s="1">
        <f t="shared" si="812"/>
        <v>1940</v>
      </c>
      <c r="D2086" s="7">
        <f>RANK(N2086,(N2086:P2086,Q2086:AL2086))</f>
        <v>2</v>
      </c>
      <c r="E2086" s="7">
        <f>RANK(O2086,(N2086:P2086,Q2086:AL2086))</f>
        <v>1</v>
      </c>
      <c r="F2086" s="7">
        <f>IF(P2086&gt;0,RANK(P2086,(N2086:P2086,Q2086:AL2086)),0)</f>
        <v>3</v>
      </c>
      <c r="G2086" s="1">
        <f t="shared" si="813"/>
        <v>238</v>
      </c>
      <c r="H2086" s="2">
        <f t="shared" si="810"/>
        <v>0.12268041237113401</v>
      </c>
      <c r="I2086" s="2"/>
      <c r="J2086" s="2">
        <f t="shared" si="814"/>
        <v>0.29123711340206188</v>
      </c>
      <c r="K2086" s="2">
        <f t="shared" si="815"/>
        <v>0.41391752577319585</v>
      </c>
      <c r="L2086" s="2">
        <f t="shared" si="816"/>
        <v>0.28659793814432988</v>
      </c>
      <c r="M2086" s="2">
        <f t="shared" si="817"/>
        <v>8.2474226804123418E-3</v>
      </c>
      <c r="N2086" s="1">
        <v>565</v>
      </c>
      <c r="O2086" s="1">
        <v>803</v>
      </c>
      <c r="P2086" s="1">
        <v>556</v>
      </c>
      <c r="Q2086" s="1">
        <v>3</v>
      </c>
      <c r="S2086" s="1">
        <v>2</v>
      </c>
      <c r="U2086" s="1">
        <v>1</v>
      </c>
      <c r="W2086" s="1">
        <v>8</v>
      </c>
      <c r="X2086" s="1">
        <v>2</v>
      </c>
      <c r="AN2086" s="7">
        <f>IF(Q2086&gt;0,RANK(Q2086,(N2086:P2086,Q2086:AL2086)),0)</f>
        <v>5</v>
      </c>
      <c r="AO2086" s="7">
        <f>IF(R2086&gt;0,RANK(R2086,(N2086:P2086,Q2086:AL2086)),0)</f>
        <v>0</v>
      </c>
      <c r="AP2086" s="7">
        <f>IF(S2086&gt;0,RANK(S2086,(N2086:P2086,Q2086:AL2086)),0)</f>
        <v>6</v>
      </c>
      <c r="AQ2086" s="7">
        <f>IF(T2086&gt;0,RANK(T2086,(N2086:P2086,Q2086:AL2086)),0)</f>
        <v>0</v>
      </c>
      <c r="AR2086" s="2">
        <f t="shared" si="818"/>
        <v>1.5463917525773195E-3</v>
      </c>
      <c r="AS2086" s="2">
        <f t="shared" si="819"/>
        <v>0</v>
      </c>
      <c r="AT2086" s="2">
        <f t="shared" si="820"/>
        <v>1.0309278350515464E-3</v>
      </c>
      <c r="AU2086" s="2">
        <f t="shared" si="821"/>
        <v>0</v>
      </c>
      <c r="AW2086" t="s">
        <v>1626</v>
      </c>
      <c r="AX2086" t="s">
        <v>366</v>
      </c>
      <c r="BA2086" s="127">
        <v>38</v>
      </c>
      <c r="BB2086" s="130">
        <v>33</v>
      </c>
      <c r="BC2086" s="131">
        <f t="shared" si="811"/>
        <v>38033</v>
      </c>
      <c r="BE2086" s="7" t="s">
        <v>3271</v>
      </c>
    </row>
    <row r="2087" spans="1:57" hidden="1" outlineLevel="1" x14ac:dyDescent="0.2">
      <c r="A2087" t="s">
        <v>424</v>
      </c>
      <c r="B2087" t="s">
        <v>366</v>
      </c>
      <c r="C2087" s="1">
        <f t="shared" si="812"/>
        <v>1114</v>
      </c>
      <c r="D2087" s="7">
        <f>RANK(N2087,(N2087:P2087,Q2087:AL2087))</f>
        <v>3</v>
      </c>
      <c r="E2087" s="7">
        <f>RANK(O2087,(N2087:P2087,Q2087:AL2087))</f>
        <v>1</v>
      </c>
      <c r="F2087" s="7">
        <f>IF(P2087&gt;0,RANK(P2087,(N2087:P2087,Q2087:AL2087)),0)</f>
        <v>2</v>
      </c>
      <c r="G2087" s="1">
        <f t="shared" si="813"/>
        <v>151</v>
      </c>
      <c r="H2087" s="2">
        <f t="shared" si="810"/>
        <v>0.13554757630161579</v>
      </c>
      <c r="I2087" s="2"/>
      <c r="J2087" s="2">
        <f t="shared" si="814"/>
        <v>0.22890484739676839</v>
      </c>
      <c r="K2087" s="2">
        <f t="shared" si="815"/>
        <v>0.45152603231597843</v>
      </c>
      <c r="L2087" s="2">
        <f t="shared" si="816"/>
        <v>0.31597845601436264</v>
      </c>
      <c r="M2087" s="2">
        <f t="shared" si="817"/>
        <v>3.5906642728905092E-3</v>
      </c>
      <c r="N2087" s="1">
        <v>255</v>
      </c>
      <c r="O2087" s="1">
        <v>503</v>
      </c>
      <c r="P2087" s="1">
        <v>352</v>
      </c>
      <c r="Q2087" s="1">
        <v>1</v>
      </c>
      <c r="U2087" s="1">
        <v>1</v>
      </c>
      <c r="W2087" s="1">
        <v>2</v>
      </c>
      <c r="AN2087" s="7">
        <f>IF(Q2087&gt;0,RANK(Q2087,(N2087:P2087,Q2087:AL2087)),0)</f>
        <v>5</v>
      </c>
      <c r="AO2087" s="7">
        <f>IF(R2087&gt;0,RANK(R2087,(N2087:P2087,Q2087:AL2087)),0)</f>
        <v>0</v>
      </c>
      <c r="AP2087" s="7">
        <f>IF(S2087&gt;0,RANK(S2087,(N2087:P2087,Q2087:AL2087)),0)</f>
        <v>0</v>
      </c>
      <c r="AQ2087" s="7">
        <f>IF(T2087&gt;0,RANK(T2087,(N2087:P2087,Q2087:AL2087)),0)</f>
        <v>0</v>
      </c>
      <c r="AR2087" s="2">
        <f t="shared" si="818"/>
        <v>8.9766606822262122E-4</v>
      </c>
      <c r="AS2087" s="2">
        <f t="shared" si="819"/>
        <v>0</v>
      </c>
      <c r="AT2087" s="2">
        <f t="shared" si="820"/>
        <v>0</v>
      </c>
      <c r="AU2087" s="2">
        <f t="shared" si="821"/>
        <v>0</v>
      </c>
      <c r="AW2087" t="s">
        <v>424</v>
      </c>
      <c r="AX2087" t="s">
        <v>366</v>
      </c>
      <c r="BA2087" s="127">
        <v>38</v>
      </c>
      <c r="BB2087" s="130">
        <v>35</v>
      </c>
      <c r="BC2087" s="131">
        <f t="shared" si="811"/>
        <v>38035</v>
      </c>
      <c r="BE2087" s="7" t="s">
        <v>3271</v>
      </c>
    </row>
    <row r="2088" spans="1:57" hidden="1" outlineLevel="1" x14ac:dyDescent="0.2">
      <c r="A2088" t="s">
        <v>1613</v>
      </c>
      <c r="B2088" t="s">
        <v>366</v>
      </c>
      <c r="C2088" s="1">
        <f t="shared" si="812"/>
        <v>31104</v>
      </c>
      <c r="D2088" s="7">
        <f>RANK(N2088,(N2088:P2088,Q2088:AL2088))</f>
        <v>2</v>
      </c>
      <c r="E2088" s="7">
        <f>RANK(O2088,(N2088:P2088,Q2088:AL2088))</f>
        <v>1</v>
      </c>
      <c r="F2088" s="7">
        <f>IF(P2088&gt;0,RANK(P2088,(N2088:P2088,Q2088:AL2088)),0)</f>
        <v>3</v>
      </c>
      <c r="G2088" s="1">
        <f t="shared" si="813"/>
        <v>2775</v>
      </c>
      <c r="H2088" s="2">
        <f t="shared" si="810"/>
        <v>8.9216820987654322E-2</v>
      </c>
      <c r="I2088" s="2"/>
      <c r="J2088" s="2">
        <f t="shared" si="814"/>
        <v>0.35140174897119342</v>
      </c>
      <c r="K2088" s="2">
        <f t="shared" si="815"/>
        <v>0.44061856995884774</v>
      </c>
      <c r="L2088" s="2">
        <f t="shared" si="816"/>
        <v>0.20412165637860083</v>
      </c>
      <c r="M2088" s="2">
        <f t="shared" si="817"/>
        <v>3.8580246913580696E-3</v>
      </c>
      <c r="N2088" s="1">
        <v>10930</v>
      </c>
      <c r="O2088" s="1">
        <v>13705</v>
      </c>
      <c r="P2088" s="1">
        <v>6349</v>
      </c>
      <c r="Q2088" s="1">
        <v>57</v>
      </c>
      <c r="S2088" s="1">
        <v>9</v>
      </c>
      <c r="U2088" s="1">
        <v>14</v>
      </c>
      <c r="W2088" s="1">
        <v>26</v>
      </c>
      <c r="X2088" s="1">
        <v>14</v>
      </c>
      <c r="AN2088" s="7">
        <f>IF(Q2088&gt;0,RANK(Q2088,(N2088:P2088,Q2088:AL2088)),0)</f>
        <v>4</v>
      </c>
      <c r="AO2088" s="7">
        <f>IF(R2088&gt;0,RANK(R2088,(N2088:P2088,Q2088:AL2088)),0)</f>
        <v>0</v>
      </c>
      <c r="AP2088" s="7">
        <f>IF(S2088&gt;0,RANK(S2088,(N2088:P2088,Q2088:AL2088)),0)</f>
        <v>8</v>
      </c>
      <c r="AQ2088" s="7">
        <f>IF(T2088&gt;0,RANK(T2088,(N2088:P2088,Q2088:AL2088)),0)</f>
        <v>0</v>
      </c>
      <c r="AR2088" s="2">
        <f t="shared" si="818"/>
        <v>1.8325617283950616E-3</v>
      </c>
      <c r="AS2088" s="2">
        <f t="shared" si="819"/>
        <v>0</v>
      </c>
      <c r="AT2088" s="2">
        <f t="shared" si="820"/>
        <v>2.8935185185185184E-4</v>
      </c>
      <c r="AU2088" s="2">
        <f t="shared" si="821"/>
        <v>0</v>
      </c>
      <c r="AW2088" t="s">
        <v>1613</v>
      </c>
      <c r="AX2088" t="s">
        <v>366</v>
      </c>
      <c r="BA2088" s="127">
        <v>38</v>
      </c>
      <c r="BB2088" s="130">
        <v>37</v>
      </c>
      <c r="BC2088" s="131">
        <f t="shared" si="811"/>
        <v>38037</v>
      </c>
      <c r="BE2088" s="7" t="s">
        <v>3271</v>
      </c>
    </row>
    <row r="2089" spans="1:57" hidden="1" outlineLevel="1" x14ac:dyDescent="0.2">
      <c r="A2089" t="s">
        <v>2410</v>
      </c>
      <c r="B2089" t="s">
        <v>366</v>
      </c>
      <c r="C2089" s="1">
        <f t="shared" si="812"/>
        <v>1959</v>
      </c>
      <c r="D2089" s="7">
        <f>RANK(N2089,(N2089:P2089,Q2089:AL2089))</f>
        <v>3</v>
      </c>
      <c r="E2089" s="7">
        <f>RANK(O2089,(N2089:P2089,Q2089:AL2089))</f>
        <v>1</v>
      </c>
      <c r="F2089" s="7">
        <f>IF(P2089&gt;0,RANK(P2089,(N2089:P2089,Q2089:AL2089)),0)</f>
        <v>2</v>
      </c>
      <c r="G2089" s="1">
        <f t="shared" si="813"/>
        <v>271</v>
      </c>
      <c r="H2089" s="2">
        <f t="shared" si="810"/>
        <v>0.1383358856559469</v>
      </c>
      <c r="I2089" s="2"/>
      <c r="J2089" s="2">
        <f t="shared" si="814"/>
        <v>0.21184277692700357</v>
      </c>
      <c r="K2089" s="2">
        <f t="shared" si="815"/>
        <v>0.45941807044410415</v>
      </c>
      <c r="L2089" s="2">
        <f t="shared" si="816"/>
        <v>0.3210821847881572</v>
      </c>
      <c r="M2089" s="2">
        <f t="shared" si="817"/>
        <v>7.6569678407350517E-3</v>
      </c>
      <c r="N2089" s="1">
        <v>415</v>
      </c>
      <c r="O2089" s="1">
        <v>900</v>
      </c>
      <c r="P2089" s="1">
        <v>629</v>
      </c>
      <c r="Q2089" s="1">
        <v>4</v>
      </c>
      <c r="S2089" s="1">
        <v>1</v>
      </c>
      <c r="U2089" s="1">
        <v>1</v>
      </c>
      <c r="W2089" s="1">
        <v>9</v>
      </c>
      <c r="AN2089" s="7">
        <f>IF(Q2089&gt;0,RANK(Q2089,(N2089:P2089,Q2089:AL2089)),0)</f>
        <v>5</v>
      </c>
      <c r="AO2089" s="7">
        <f>IF(R2089&gt;0,RANK(R2089,(N2089:P2089,Q2089:AL2089)),0)</f>
        <v>0</v>
      </c>
      <c r="AP2089" s="7">
        <f>IF(S2089&gt;0,RANK(S2089,(N2089:P2089,Q2089:AL2089)),0)</f>
        <v>6</v>
      </c>
      <c r="AQ2089" s="7">
        <f>IF(T2089&gt;0,RANK(T2089,(N2089:P2089,Q2089:AL2089)),0)</f>
        <v>0</v>
      </c>
      <c r="AR2089" s="2">
        <f t="shared" si="818"/>
        <v>2.0418580908626851E-3</v>
      </c>
      <c r="AS2089" s="2">
        <f t="shared" si="819"/>
        <v>0</v>
      </c>
      <c r="AT2089" s="2">
        <f t="shared" si="820"/>
        <v>5.1046452271567128E-4</v>
      </c>
      <c r="AU2089" s="2">
        <f t="shared" si="821"/>
        <v>0</v>
      </c>
      <c r="AW2089" t="s">
        <v>2410</v>
      </c>
      <c r="AX2089" t="s">
        <v>366</v>
      </c>
      <c r="BA2089" s="127">
        <v>38</v>
      </c>
      <c r="BB2089" s="130">
        <v>39</v>
      </c>
      <c r="BC2089" s="131">
        <f t="shared" si="811"/>
        <v>38039</v>
      </c>
      <c r="BE2089" s="7" t="s">
        <v>3271</v>
      </c>
    </row>
    <row r="2090" spans="1:57" hidden="1" outlineLevel="1" x14ac:dyDescent="0.2">
      <c r="A2090" t="s">
        <v>1944</v>
      </c>
      <c r="B2090" t="s">
        <v>366</v>
      </c>
      <c r="C2090" s="1">
        <f t="shared" si="812"/>
        <v>1756</v>
      </c>
      <c r="D2090" s="7">
        <f>RANK(N2090,(N2090:P2090,Q2090:AL2090))</f>
        <v>2</v>
      </c>
      <c r="E2090" s="7">
        <f>RANK(O2090,(N2090:P2090,Q2090:AL2090))</f>
        <v>1</v>
      </c>
      <c r="F2090" s="7">
        <f>IF(P2090&gt;0,RANK(P2090,(N2090:P2090,Q2090:AL2090)),0)</f>
        <v>3</v>
      </c>
      <c r="G2090" s="1">
        <f t="shared" si="813"/>
        <v>126</v>
      </c>
      <c r="H2090" s="2">
        <f t="shared" si="810"/>
        <v>7.175398633257403E-2</v>
      </c>
      <c r="I2090" s="2"/>
      <c r="J2090" s="2">
        <f t="shared" si="814"/>
        <v>0.3684510250569476</v>
      </c>
      <c r="K2090" s="2">
        <f t="shared" si="815"/>
        <v>0.44020501138952162</v>
      </c>
      <c r="L2090" s="2">
        <f t="shared" si="816"/>
        <v>0.18792710706150342</v>
      </c>
      <c r="M2090" s="2">
        <f t="shared" si="817"/>
        <v>3.4168564920273592E-3</v>
      </c>
      <c r="N2090" s="1">
        <v>647</v>
      </c>
      <c r="O2090" s="1">
        <v>773</v>
      </c>
      <c r="P2090" s="1">
        <v>330</v>
      </c>
      <c r="U2090" s="1">
        <v>2</v>
      </c>
      <c r="W2090" s="1">
        <v>3</v>
      </c>
      <c r="X2090" s="1">
        <v>1</v>
      </c>
      <c r="AN2090" s="7">
        <f>IF(Q2090&gt;0,RANK(Q2090,(N2090:P2090,Q2090:AL2090)),0)</f>
        <v>0</v>
      </c>
      <c r="AO2090" s="7">
        <f>IF(R2090&gt;0,RANK(R2090,(N2090:P2090,Q2090:AL2090)),0)</f>
        <v>0</v>
      </c>
      <c r="AP2090" s="7">
        <f>IF(S2090&gt;0,RANK(S2090,(N2090:P2090,Q2090:AL2090)),0)</f>
        <v>0</v>
      </c>
      <c r="AQ2090" s="7">
        <f>IF(T2090&gt;0,RANK(T2090,(N2090:P2090,Q2090:AL2090)),0)</f>
        <v>0</v>
      </c>
      <c r="AR2090" s="2">
        <f t="shared" si="818"/>
        <v>0</v>
      </c>
      <c r="AS2090" s="2">
        <f t="shared" si="819"/>
        <v>0</v>
      </c>
      <c r="AT2090" s="2">
        <f t="shared" si="820"/>
        <v>0</v>
      </c>
      <c r="AU2090" s="2">
        <f t="shared" si="821"/>
        <v>0</v>
      </c>
      <c r="AW2090" t="s">
        <v>1944</v>
      </c>
      <c r="AX2090" t="s">
        <v>366</v>
      </c>
      <c r="BA2090" s="127">
        <v>38</v>
      </c>
      <c r="BB2090" s="130">
        <v>41</v>
      </c>
      <c r="BC2090" s="131">
        <f t="shared" si="811"/>
        <v>38041</v>
      </c>
      <c r="BE2090" s="7" t="s">
        <v>3271</v>
      </c>
    </row>
    <row r="2091" spans="1:57" hidden="1" outlineLevel="1" x14ac:dyDescent="0.2">
      <c r="A2091" t="s">
        <v>3066</v>
      </c>
      <c r="B2091" t="s">
        <v>366</v>
      </c>
      <c r="C2091" s="1">
        <f t="shared" si="812"/>
        <v>1838</v>
      </c>
      <c r="D2091" s="7">
        <f>RANK(N2091,(N2091:P2091,Q2091:AL2091))</f>
        <v>3</v>
      </c>
      <c r="E2091" s="7">
        <f>RANK(O2091,(N2091:P2091,Q2091:AL2091))</f>
        <v>1</v>
      </c>
      <c r="F2091" s="7">
        <f>IF(P2091&gt;0,RANK(P2091,(N2091:P2091,Q2091:AL2091)),0)</f>
        <v>2</v>
      </c>
      <c r="G2091" s="1">
        <f t="shared" si="813"/>
        <v>354</v>
      </c>
      <c r="H2091" s="2">
        <f t="shared" si="810"/>
        <v>0.19260065288356909</v>
      </c>
      <c r="I2091" s="2"/>
      <c r="J2091" s="2">
        <f t="shared" si="814"/>
        <v>0.25299238302502719</v>
      </c>
      <c r="K2091" s="2">
        <f t="shared" si="815"/>
        <v>0.46463547334058758</v>
      </c>
      <c r="L2091" s="2">
        <f t="shared" si="816"/>
        <v>0.27203482045701849</v>
      </c>
      <c r="M2091" s="2">
        <f t="shared" si="817"/>
        <v>1.0337323177366797E-2</v>
      </c>
      <c r="N2091" s="1">
        <v>465</v>
      </c>
      <c r="O2091" s="1">
        <v>854</v>
      </c>
      <c r="P2091" s="1">
        <v>500</v>
      </c>
      <c r="Q2091" s="1">
        <v>1</v>
      </c>
      <c r="S2091" s="1">
        <v>1</v>
      </c>
      <c r="U2091" s="1">
        <v>1</v>
      </c>
      <c r="W2091" s="1">
        <v>16</v>
      </c>
      <c r="AN2091" s="7">
        <f>IF(Q2091&gt;0,RANK(Q2091,(N2091:P2091,Q2091:AL2091)),0)</f>
        <v>5</v>
      </c>
      <c r="AO2091" s="7">
        <f>IF(R2091&gt;0,RANK(R2091,(N2091:P2091,Q2091:AL2091)),0)</f>
        <v>0</v>
      </c>
      <c r="AP2091" s="7">
        <f>IF(S2091&gt;0,RANK(S2091,(N2091:P2091,Q2091:AL2091)),0)</f>
        <v>5</v>
      </c>
      <c r="AQ2091" s="7">
        <f>IF(T2091&gt;0,RANK(T2091,(N2091:P2091,Q2091:AL2091)),0)</f>
        <v>0</v>
      </c>
      <c r="AR2091" s="2">
        <f t="shared" si="818"/>
        <v>5.4406964091403701E-4</v>
      </c>
      <c r="AS2091" s="2">
        <f t="shared" si="819"/>
        <v>0</v>
      </c>
      <c r="AT2091" s="2">
        <f t="shared" si="820"/>
        <v>5.4406964091403701E-4</v>
      </c>
      <c r="AU2091" s="2">
        <f t="shared" si="821"/>
        <v>0</v>
      </c>
      <c r="AW2091" t="s">
        <v>3066</v>
      </c>
      <c r="AX2091" t="s">
        <v>366</v>
      </c>
      <c r="BA2091" s="127">
        <v>38</v>
      </c>
      <c r="BB2091" s="130">
        <v>43</v>
      </c>
      <c r="BC2091" s="131">
        <f t="shared" si="811"/>
        <v>38043</v>
      </c>
      <c r="BE2091" s="7" t="s">
        <v>3271</v>
      </c>
    </row>
    <row r="2092" spans="1:57" hidden="1" outlineLevel="1" x14ac:dyDescent="0.2">
      <c r="A2092" t="s">
        <v>3067</v>
      </c>
      <c r="B2092" t="s">
        <v>366</v>
      </c>
      <c r="C2092" s="1">
        <f t="shared" si="812"/>
        <v>1711</v>
      </c>
      <c r="D2092" s="7">
        <f>RANK(N2092,(N2092:P2092,Q2092:AL2092))</f>
        <v>3</v>
      </c>
      <c r="E2092" s="7">
        <f>RANK(O2092,(N2092:P2092,Q2092:AL2092))</f>
        <v>1</v>
      </c>
      <c r="F2092" s="7">
        <f>IF(P2092&gt;0,RANK(P2092,(N2092:P2092,Q2092:AL2092)),0)</f>
        <v>2</v>
      </c>
      <c r="G2092" s="1">
        <f t="shared" si="813"/>
        <v>250</v>
      </c>
      <c r="H2092" s="2">
        <f t="shared" si="810"/>
        <v>0.14611338398597312</v>
      </c>
      <c r="I2092" s="2"/>
      <c r="J2092" s="2">
        <f t="shared" si="814"/>
        <v>0.2735242548217417</v>
      </c>
      <c r="K2092" s="2">
        <f t="shared" si="815"/>
        <v>0.43191116306253652</v>
      </c>
      <c r="L2092" s="2">
        <f t="shared" si="816"/>
        <v>0.2857977790765634</v>
      </c>
      <c r="M2092" s="2">
        <f t="shared" si="817"/>
        <v>8.7668030391583884E-3</v>
      </c>
      <c r="N2092" s="1">
        <v>468</v>
      </c>
      <c r="O2092" s="1">
        <v>739</v>
      </c>
      <c r="P2092" s="1">
        <v>489</v>
      </c>
      <c r="Q2092" s="1">
        <v>1</v>
      </c>
      <c r="S2092" s="1">
        <v>1</v>
      </c>
      <c r="U2092" s="1">
        <v>2</v>
      </c>
      <c r="W2092" s="1">
        <v>10</v>
      </c>
      <c r="X2092" s="1">
        <v>1</v>
      </c>
      <c r="AN2092" s="7">
        <f>IF(Q2092&gt;0,RANK(Q2092,(N2092:P2092,Q2092:AL2092)),0)</f>
        <v>6</v>
      </c>
      <c r="AO2092" s="7">
        <f>IF(R2092&gt;0,RANK(R2092,(N2092:P2092,Q2092:AL2092)),0)</f>
        <v>0</v>
      </c>
      <c r="AP2092" s="7">
        <f>IF(S2092&gt;0,RANK(S2092,(N2092:P2092,Q2092:AL2092)),0)</f>
        <v>6</v>
      </c>
      <c r="AQ2092" s="7">
        <f>IF(T2092&gt;0,RANK(T2092,(N2092:P2092,Q2092:AL2092)),0)</f>
        <v>0</v>
      </c>
      <c r="AR2092" s="2">
        <f t="shared" si="818"/>
        <v>5.8445353594389242E-4</v>
      </c>
      <c r="AS2092" s="2">
        <f t="shared" si="819"/>
        <v>0</v>
      </c>
      <c r="AT2092" s="2">
        <f t="shared" si="820"/>
        <v>5.8445353594389242E-4</v>
      </c>
      <c r="AU2092" s="2">
        <f t="shared" si="821"/>
        <v>0</v>
      </c>
      <c r="AW2092" t="s">
        <v>3067</v>
      </c>
      <c r="AX2092" t="s">
        <v>366</v>
      </c>
      <c r="BA2092" s="127">
        <v>38</v>
      </c>
      <c r="BB2092" s="130">
        <v>45</v>
      </c>
      <c r="BC2092" s="131">
        <f t="shared" si="811"/>
        <v>38045</v>
      </c>
      <c r="BE2092" s="7" t="s">
        <v>3271</v>
      </c>
    </row>
    <row r="2093" spans="1:57" hidden="1" outlineLevel="1" x14ac:dyDescent="0.2">
      <c r="A2093" t="s">
        <v>1614</v>
      </c>
      <c r="B2093" t="s">
        <v>366</v>
      </c>
      <c r="C2093" s="1">
        <f t="shared" si="812"/>
        <v>2763</v>
      </c>
      <c r="D2093" s="7">
        <f>RANK(N2093,(N2093:P2093,Q2093:AL2093))</f>
        <v>2</v>
      </c>
      <c r="E2093" s="7">
        <f>RANK(O2093,(N2093:P2093,Q2093:AL2093))</f>
        <v>1</v>
      </c>
      <c r="F2093" s="7">
        <f>IF(P2093&gt;0,RANK(P2093,(N2093:P2093,Q2093:AL2093)),0)</f>
        <v>3</v>
      </c>
      <c r="G2093" s="1">
        <f t="shared" si="813"/>
        <v>473</v>
      </c>
      <c r="H2093" s="2">
        <f t="shared" si="810"/>
        <v>0.17119073470865001</v>
      </c>
      <c r="I2093" s="2"/>
      <c r="J2093" s="2">
        <f t="shared" si="814"/>
        <v>0.2884545783568585</v>
      </c>
      <c r="K2093" s="2">
        <f t="shared" si="815"/>
        <v>0.45964531306550849</v>
      </c>
      <c r="L2093" s="2">
        <f t="shared" si="816"/>
        <v>0.24574737604053565</v>
      </c>
      <c r="M2093" s="2">
        <f t="shared" si="817"/>
        <v>6.1527325370973607E-3</v>
      </c>
      <c r="N2093" s="1">
        <v>797</v>
      </c>
      <c r="O2093" s="1">
        <v>1270</v>
      </c>
      <c r="P2093" s="1">
        <v>679</v>
      </c>
      <c r="Q2093" s="1">
        <v>4</v>
      </c>
      <c r="S2093" s="1">
        <v>1</v>
      </c>
      <c r="U2093" s="1">
        <v>1</v>
      </c>
      <c r="W2093" s="1">
        <v>8</v>
      </c>
      <c r="X2093" s="1">
        <v>2</v>
      </c>
      <c r="AG2093" s="1">
        <v>1</v>
      </c>
      <c r="AN2093" s="7">
        <f>IF(Q2093&gt;0,RANK(Q2093,(N2093:P2093,Q2093:AL2093)),0)</f>
        <v>5</v>
      </c>
      <c r="AO2093" s="7">
        <f>IF(R2093&gt;0,RANK(R2093,(N2093:P2093,Q2093:AL2093)),0)</f>
        <v>0</v>
      </c>
      <c r="AP2093" s="7">
        <f>IF(S2093&gt;0,RANK(S2093,(N2093:P2093,Q2093:AL2093)),0)</f>
        <v>7</v>
      </c>
      <c r="AQ2093" s="7">
        <f>IF(T2093&gt;0,RANK(T2093,(N2093:P2093,Q2093:AL2093)),0)</f>
        <v>0</v>
      </c>
      <c r="AR2093" s="2">
        <f t="shared" si="818"/>
        <v>1.4477017734346724E-3</v>
      </c>
      <c r="AS2093" s="2">
        <f t="shared" si="819"/>
        <v>0</v>
      </c>
      <c r="AT2093" s="2">
        <f t="shared" si="820"/>
        <v>3.6192544335866811E-4</v>
      </c>
      <c r="AU2093" s="2">
        <f t="shared" si="821"/>
        <v>0</v>
      </c>
      <c r="AW2093" t="s">
        <v>1614</v>
      </c>
      <c r="AX2093" t="s">
        <v>366</v>
      </c>
      <c r="BA2093" s="127">
        <v>38</v>
      </c>
      <c r="BB2093" s="130">
        <v>47</v>
      </c>
      <c r="BC2093" s="131">
        <f t="shared" si="811"/>
        <v>38047</v>
      </c>
      <c r="BE2093" s="7" t="s">
        <v>3271</v>
      </c>
    </row>
    <row r="2094" spans="1:57" hidden="1" outlineLevel="1" x14ac:dyDescent="0.2">
      <c r="A2094" t="s">
        <v>682</v>
      </c>
      <c r="B2094" t="s">
        <v>366</v>
      </c>
      <c r="C2094" s="1">
        <f t="shared" si="812"/>
        <v>1486</v>
      </c>
      <c r="D2094" s="7">
        <f>RANK(N2094,(N2094:P2094,Q2094:AL2094))</f>
        <v>3</v>
      </c>
      <c r="E2094" s="7">
        <f>RANK(O2094,(N2094:P2094,Q2094:AL2094))</f>
        <v>1</v>
      </c>
      <c r="F2094" s="7">
        <f>IF(P2094&gt;0,RANK(P2094,(N2094:P2094,Q2094:AL2094)),0)</f>
        <v>2</v>
      </c>
      <c r="G2094" s="1">
        <f t="shared" si="813"/>
        <v>313</v>
      </c>
      <c r="H2094" s="2">
        <f t="shared" si="810"/>
        <v>0.21063257065948857</v>
      </c>
      <c r="I2094" s="2"/>
      <c r="J2094" s="2">
        <f t="shared" si="814"/>
        <v>0.25773889636608344</v>
      </c>
      <c r="K2094" s="2">
        <f t="shared" si="815"/>
        <v>0.47308209959623149</v>
      </c>
      <c r="L2094" s="2">
        <f t="shared" si="816"/>
        <v>0.26244952893674295</v>
      </c>
      <c r="M2094" s="2">
        <f t="shared" si="817"/>
        <v>6.7294751009421838E-3</v>
      </c>
      <c r="N2094" s="1">
        <v>383</v>
      </c>
      <c r="O2094" s="1">
        <v>703</v>
      </c>
      <c r="P2094" s="1">
        <v>390</v>
      </c>
      <c r="S2094" s="1">
        <v>1</v>
      </c>
      <c r="U2094" s="1">
        <v>1</v>
      </c>
      <c r="W2094" s="1">
        <v>8</v>
      </c>
      <c r="AN2094" s="7">
        <f>IF(Q2094&gt;0,RANK(Q2094,(N2094:P2094,Q2094:AL2094)),0)</f>
        <v>0</v>
      </c>
      <c r="AO2094" s="7">
        <f>IF(R2094&gt;0,RANK(R2094,(N2094:P2094,Q2094:AL2094)),0)</f>
        <v>0</v>
      </c>
      <c r="AP2094" s="7">
        <f>IF(S2094&gt;0,RANK(S2094,(N2094:P2094,Q2094:AL2094)),0)</f>
        <v>5</v>
      </c>
      <c r="AQ2094" s="7">
        <f>IF(T2094&gt;0,RANK(T2094,(N2094:P2094,Q2094:AL2094)),0)</f>
        <v>0</v>
      </c>
      <c r="AR2094" s="2">
        <f t="shared" si="818"/>
        <v>0</v>
      </c>
      <c r="AS2094" s="2">
        <f t="shared" si="819"/>
        <v>0</v>
      </c>
      <c r="AT2094" s="2">
        <f t="shared" si="820"/>
        <v>6.7294751009421266E-4</v>
      </c>
      <c r="AU2094" s="2">
        <f t="shared" si="821"/>
        <v>0</v>
      </c>
      <c r="AW2094" t="s">
        <v>682</v>
      </c>
      <c r="AX2094" t="s">
        <v>366</v>
      </c>
      <c r="BA2094" s="127">
        <v>38</v>
      </c>
      <c r="BB2094" s="130">
        <v>49</v>
      </c>
      <c r="BC2094" s="131">
        <f t="shared" si="811"/>
        <v>38049</v>
      </c>
      <c r="BE2094" s="7" t="s">
        <v>3271</v>
      </c>
    </row>
    <row r="2095" spans="1:57" hidden="1" outlineLevel="1" x14ac:dyDescent="0.2">
      <c r="A2095" t="s">
        <v>399</v>
      </c>
      <c r="B2095" t="s">
        <v>366</v>
      </c>
      <c r="C2095" s="1">
        <f t="shared" si="812"/>
        <v>3396</v>
      </c>
      <c r="D2095" s="7">
        <f>RANK(N2095,(N2095:P2095,Q2095:AL2095))</f>
        <v>2</v>
      </c>
      <c r="E2095" s="7">
        <f>RANK(O2095,(N2095:P2095,Q2095:AL2095))</f>
        <v>1</v>
      </c>
      <c r="F2095" s="7">
        <f>IF(P2095&gt;0,RANK(P2095,(N2095:P2095,Q2095:AL2095)),0)</f>
        <v>3</v>
      </c>
      <c r="G2095" s="1">
        <f t="shared" si="813"/>
        <v>148</v>
      </c>
      <c r="H2095" s="2">
        <f t="shared" si="810"/>
        <v>4.3580683156654886E-2</v>
      </c>
      <c r="I2095" s="2"/>
      <c r="J2095" s="2">
        <f t="shared" si="814"/>
        <v>0.34540636042402828</v>
      </c>
      <c r="K2095" s="2">
        <f t="shared" si="815"/>
        <v>0.38898704358068315</v>
      </c>
      <c r="L2095" s="2">
        <f t="shared" si="816"/>
        <v>0.26089517078916374</v>
      </c>
      <c r="M2095" s="2">
        <f t="shared" si="817"/>
        <v>4.7114252061248307E-3</v>
      </c>
      <c r="N2095" s="1">
        <v>1173</v>
      </c>
      <c r="O2095" s="1">
        <v>1321</v>
      </c>
      <c r="P2095" s="1">
        <v>886</v>
      </c>
      <c r="Q2095" s="1">
        <v>4</v>
      </c>
      <c r="S2095" s="1">
        <v>2</v>
      </c>
      <c r="U2095" s="1">
        <v>1</v>
      </c>
      <c r="W2095" s="1">
        <v>8</v>
      </c>
      <c r="X2095" s="1">
        <v>1</v>
      </c>
      <c r="AN2095" s="7">
        <f>IF(Q2095&gt;0,RANK(Q2095,(N2095:P2095,Q2095:AL2095)),0)</f>
        <v>5</v>
      </c>
      <c r="AO2095" s="7">
        <f>IF(R2095&gt;0,RANK(R2095,(N2095:P2095,Q2095:AL2095)),0)</f>
        <v>0</v>
      </c>
      <c r="AP2095" s="7">
        <f>IF(S2095&gt;0,RANK(S2095,(N2095:P2095,Q2095:AL2095)),0)</f>
        <v>6</v>
      </c>
      <c r="AQ2095" s="7">
        <f>IF(T2095&gt;0,RANK(T2095,(N2095:P2095,Q2095:AL2095)),0)</f>
        <v>0</v>
      </c>
      <c r="AR2095" s="2">
        <f t="shared" si="818"/>
        <v>1.1778563015312131E-3</v>
      </c>
      <c r="AS2095" s="2">
        <f t="shared" si="819"/>
        <v>0</v>
      </c>
      <c r="AT2095" s="2">
        <f t="shared" si="820"/>
        <v>5.8892815076560655E-4</v>
      </c>
      <c r="AU2095" s="2">
        <f t="shared" si="821"/>
        <v>0</v>
      </c>
      <c r="AW2095" t="s">
        <v>399</v>
      </c>
      <c r="AX2095" t="s">
        <v>366</v>
      </c>
      <c r="BA2095" s="127">
        <v>38</v>
      </c>
      <c r="BB2095" s="130">
        <v>51</v>
      </c>
      <c r="BC2095" s="131">
        <f t="shared" si="811"/>
        <v>38051</v>
      </c>
      <c r="BE2095" s="7" t="s">
        <v>3271</v>
      </c>
    </row>
    <row r="2096" spans="1:57" hidden="1" outlineLevel="1" x14ac:dyDescent="0.2">
      <c r="A2096" t="s">
        <v>1183</v>
      </c>
      <c r="B2096" t="s">
        <v>366</v>
      </c>
      <c r="C2096" s="1">
        <f t="shared" si="812"/>
        <v>2054</v>
      </c>
      <c r="D2096" s="7">
        <f>RANK(N2096,(N2096:P2096,Q2096:AL2096))</f>
        <v>3</v>
      </c>
      <c r="E2096" s="7">
        <f>RANK(O2096,(N2096:P2096,Q2096:AL2096))</f>
        <v>1</v>
      </c>
      <c r="F2096" s="7">
        <f>IF(P2096&gt;0,RANK(P2096,(N2096:P2096,Q2096:AL2096)),0)</f>
        <v>2</v>
      </c>
      <c r="G2096" s="1">
        <f t="shared" si="813"/>
        <v>680</v>
      </c>
      <c r="H2096" s="2">
        <f t="shared" si="810"/>
        <v>0.33106134371957158</v>
      </c>
      <c r="I2096" s="2"/>
      <c r="J2096" s="2">
        <f t="shared" si="814"/>
        <v>0.21908471275559882</v>
      </c>
      <c r="K2096" s="2">
        <f t="shared" si="815"/>
        <v>0.55209347614410909</v>
      </c>
      <c r="L2096" s="2">
        <f t="shared" si="816"/>
        <v>0.22103213242453748</v>
      </c>
      <c r="M2096" s="2">
        <f t="shared" si="817"/>
        <v>7.7896786757546133E-3</v>
      </c>
      <c r="N2096" s="1">
        <v>450</v>
      </c>
      <c r="O2096" s="1">
        <v>1134</v>
      </c>
      <c r="P2096" s="1">
        <v>454</v>
      </c>
      <c r="Q2096" s="1">
        <v>1</v>
      </c>
      <c r="S2096" s="1">
        <v>1</v>
      </c>
      <c r="W2096" s="1">
        <v>12</v>
      </c>
      <c r="X2096" s="1">
        <v>2</v>
      </c>
      <c r="AN2096" s="7">
        <f>IF(Q2096&gt;0,RANK(Q2096,(N2096:P2096,Q2096:AL2096)),0)</f>
        <v>6</v>
      </c>
      <c r="AO2096" s="7">
        <f>IF(R2096&gt;0,RANK(R2096,(N2096:P2096,Q2096:AL2096)),0)</f>
        <v>0</v>
      </c>
      <c r="AP2096" s="7">
        <f>IF(S2096&gt;0,RANK(S2096,(N2096:P2096,Q2096:AL2096)),0)</f>
        <v>6</v>
      </c>
      <c r="AQ2096" s="7">
        <f>IF(T2096&gt;0,RANK(T2096,(N2096:P2096,Q2096:AL2096)),0)</f>
        <v>0</v>
      </c>
      <c r="AR2096" s="2">
        <f t="shared" si="818"/>
        <v>4.8685491723466409E-4</v>
      </c>
      <c r="AS2096" s="2">
        <f t="shared" si="819"/>
        <v>0</v>
      </c>
      <c r="AT2096" s="2">
        <f t="shared" si="820"/>
        <v>4.8685491723466409E-4</v>
      </c>
      <c r="AU2096" s="2">
        <f t="shared" si="821"/>
        <v>0</v>
      </c>
      <c r="AW2096" t="s">
        <v>1183</v>
      </c>
      <c r="AX2096" t="s">
        <v>366</v>
      </c>
      <c r="BA2096" s="127">
        <v>38</v>
      </c>
      <c r="BB2096" s="130">
        <v>53</v>
      </c>
      <c r="BC2096" s="131">
        <f t="shared" si="811"/>
        <v>38053</v>
      </c>
      <c r="BE2096" s="7" t="s">
        <v>3271</v>
      </c>
    </row>
    <row r="2097" spans="1:57" hidden="1" outlineLevel="1" x14ac:dyDescent="0.2">
      <c r="A2097" t="s">
        <v>1574</v>
      </c>
      <c r="B2097" t="s">
        <v>366</v>
      </c>
      <c r="C2097" s="1">
        <f t="shared" si="812"/>
        <v>3090</v>
      </c>
      <c r="D2097" s="7">
        <f>RANK(N2097,(N2097:P2097,Q2097:AL2097))</f>
        <v>3</v>
      </c>
      <c r="E2097" s="7">
        <f>RANK(O2097,(N2097:P2097,Q2097:AL2097))</f>
        <v>1</v>
      </c>
      <c r="F2097" s="7">
        <f>IF(P2097&gt;0,RANK(P2097,(N2097:P2097,Q2097:AL2097)),0)</f>
        <v>2</v>
      </c>
      <c r="G2097" s="1">
        <f t="shared" si="813"/>
        <v>355</v>
      </c>
      <c r="H2097" s="2">
        <f t="shared" si="810"/>
        <v>0.11488673139158576</v>
      </c>
      <c r="I2097" s="2"/>
      <c r="J2097" s="2">
        <f t="shared" si="814"/>
        <v>0.25469255663430423</v>
      </c>
      <c r="K2097" s="2">
        <f t="shared" si="815"/>
        <v>0.42847896440129452</v>
      </c>
      <c r="L2097" s="2">
        <f t="shared" si="816"/>
        <v>0.31359223300970873</v>
      </c>
      <c r="M2097" s="2">
        <f t="shared" si="817"/>
        <v>3.2362459546925182E-3</v>
      </c>
      <c r="N2097" s="1">
        <v>787</v>
      </c>
      <c r="O2097" s="1">
        <v>1324</v>
      </c>
      <c r="P2097" s="1">
        <v>969</v>
      </c>
      <c r="S2097" s="1">
        <v>1</v>
      </c>
      <c r="U2097" s="1">
        <v>1</v>
      </c>
      <c r="W2097" s="1">
        <v>7</v>
      </c>
      <c r="X2097" s="1">
        <v>1</v>
      </c>
      <c r="AN2097" s="7">
        <f>IF(Q2097&gt;0,RANK(Q2097,(N2097:P2097,Q2097:AL2097)),0)</f>
        <v>0</v>
      </c>
      <c r="AO2097" s="7">
        <f>IF(R2097&gt;0,RANK(R2097,(N2097:P2097,Q2097:AL2097)),0)</f>
        <v>0</v>
      </c>
      <c r="AP2097" s="7">
        <f>IF(S2097&gt;0,RANK(S2097,(N2097:P2097,Q2097:AL2097)),0)</f>
        <v>5</v>
      </c>
      <c r="AQ2097" s="7">
        <f>IF(T2097&gt;0,RANK(T2097,(N2097:P2097,Q2097:AL2097)),0)</f>
        <v>0</v>
      </c>
      <c r="AR2097" s="2">
        <f t="shared" si="818"/>
        <v>0</v>
      </c>
      <c r="AS2097" s="2">
        <f t="shared" si="819"/>
        <v>0</v>
      </c>
      <c r="AT2097" s="2">
        <f t="shared" si="820"/>
        <v>3.2362459546925567E-4</v>
      </c>
      <c r="AU2097" s="2">
        <f t="shared" si="821"/>
        <v>0</v>
      </c>
      <c r="AW2097" t="s">
        <v>1574</v>
      </c>
      <c r="AX2097" t="s">
        <v>366</v>
      </c>
      <c r="BA2097" s="127">
        <v>38</v>
      </c>
      <c r="BB2097" s="130">
        <v>55</v>
      </c>
      <c r="BC2097" s="131">
        <f t="shared" si="811"/>
        <v>38055</v>
      </c>
      <c r="BE2097" s="7" t="s">
        <v>3271</v>
      </c>
    </row>
    <row r="2098" spans="1:57" hidden="1" outlineLevel="1" x14ac:dyDescent="0.2">
      <c r="A2098" t="s">
        <v>512</v>
      </c>
      <c r="B2098" t="s">
        <v>366</v>
      </c>
      <c r="C2098" s="1">
        <f t="shared" si="812"/>
        <v>5303</v>
      </c>
      <c r="D2098" s="7">
        <f>RANK(N2098,(N2098:P2098,Q2098:AL2098))</f>
        <v>2</v>
      </c>
      <c r="E2098" s="7">
        <f>RANK(O2098,(N2098:P2098,Q2098:AL2098))</f>
        <v>1</v>
      </c>
      <c r="F2098" s="7">
        <f>IF(P2098&gt;0,RANK(P2098,(N2098:P2098,Q2098:AL2098)),0)</f>
        <v>3</v>
      </c>
      <c r="G2098" s="1">
        <f t="shared" si="813"/>
        <v>316</v>
      </c>
      <c r="H2098" s="2">
        <f t="shared" si="810"/>
        <v>5.9588911936639635E-2</v>
      </c>
      <c r="I2098" s="2"/>
      <c r="J2098" s="2">
        <f t="shared" si="814"/>
        <v>0.34093909108052045</v>
      </c>
      <c r="K2098" s="2">
        <f t="shared" si="815"/>
        <v>0.40052800301716007</v>
      </c>
      <c r="L2098" s="2">
        <f t="shared" si="816"/>
        <v>0.25080143315104658</v>
      </c>
      <c r="M2098" s="2">
        <f t="shared" si="817"/>
        <v>7.7314727512728942E-3</v>
      </c>
      <c r="N2098" s="1">
        <v>1808</v>
      </c>
      <c r="O2098" s="1">
        <v>2124</v>
      </c>
      <c r="P2098" s="1">
        <v>1330</v>
      </c>
      <c r="Q2098" s="1">
        <v>6</v>
      </c>
      <c r="U2098" s="1">
        <v>2</v>
      </c>
      <c r="W2098" s="1">
        <v>25</v>
      </c>
      <c r="X2098" s="1">
        <v>8</v>
      </c>
      <c r="AN2098" s="7">
        <f>IF(Q2098&gt;0,RANK(Q2098,(N2098:P2098,Q2098:AL2098)),0)</f>
        <v>6</v>
      </c>
      <c r="AO2098" s="7">
        <f>IF(R2098&gt;0,RANK(R2098,(N2098:P2098,Q2098:AL2098)),0)</f>
        <v>0</v>
      </c>
      <c r="AP2098" s="7">
        <f>IF(S2098&gt;0,RANK(S2098,(N2098:P2098,Q2098:AL2098)),0)</f>
        <v>0</v>
      </c>
      <c r="AQ2098" s="7">
        <f>IF(T2098&gt;0,RANK(T2098,(N2098:P2098,Q2098:AL2098)),0)</f>
        <v>0</v>
      </c>
      <c r="AR2098" s="2">
        <f t="shared" si="818"/>
        <v>1.1314350367716388E-3</v>
      </c>
      <c r="AS2098" s="2">
        <f t="shared" si="819"/>
        <v>0</v>
      </c>
      <c r="AT2098" s="2">
        <f t="shared" si="820"/>
        <v>0</v>
      </c>
      <c r="AU2098" s="2">
        <f t="shared" si="821"/>
        <v>0</v>
      </c>
      <c r="AW2098" t="s">
        <v>512</v>
      </c>
      <c r="AX2098" t="s">
        <v>366</v>
      </c>
      <c r="BA2098" s="127">
        <v>38</v>
      </c>
      <c r="BB2098" s="130">
        <v>57</v>
      </c>
      <c r="BC2098" s="131">
        <f t="shared" si="811"/>
        <v>38057</v>
      </c>
      <c r="BE2098" s="7" t="s">
        <v>3271</v>
      </c>
    </row>
    <row r="2099" spans="1:57" hidden="1" outlineLevel="1" x14ac:dyDescent="0.2">
      <c r="A2099" t="s">
        <v>284</v>
      </c>
      <c r="B2099" t="s">
        <v>366</v>
      </c>
      <c r="C2099" s="1">
        <f t="shared" si="812"/>
        <v>5017</v>
      </c>
      <c r="D2099" s="7">
        <f>RANK(N2099,(N2099:P2099,Q2099:AL2099))</f>
        <v>3</v>
      </c>
      <c r="E2099" s="7">
        <f>RANK(O2099,(N2099:P2099,Q2099:AL2099))</f>
        <v>1</v>
      </c>
      <c r="F2099" s="7">
        <f>IF(P2099&gt;0,RANK(P2099,(N2099:P2099,Q2099:AL2099)),0)</f>
        <v>2</v>
      </c>
      <c r="G2099" s="1">
        <f t="shared" si="813"/>
        <v>896</v>
      </c>
      <c r="H2099" s="2">
        <f t="shared" si="810"/>
        <v>0.1785927845325892</v>
      </c>
      <c r="I2099" s="2"/>
      <c r="J2099" s="2">
        <f t="shared" si="814"/>
        <v>0.26370340841140122</v>
      </c>
      <c r="K2099" s="2">
        <f t="shared" si="815"/>
        <v>0.45325891967311144</v>
      </c>
      <c r="L2099" s="2">
        <f t="shared" si="816"/>
        <v>0.27466613514052224</v>
      </c>
      <c r="M2099" s="2">
        <f t="shared" si="817"/>
        <v>8.3715367749651604E-3</v>
      </c>
      <c r="N2099" s="1">
        <v>1323</v>
      </c>
      <c r="O2099" s="1">
        <v>2274</v>
      </c>
      <c r="P2099" s="1">
        <v>1378</v>
      </c>
      <c r="Q2099" s="1">
        <v>7</v>
      </c>
      <c r="S2099" s="1">
        <v>5</v>
      </c>
      <c r="U2099" s="1">
        <v>4</v>
      </c>
      <c r="W2099" s="1">
        <v>23</v>
      </c>
      <c r="X2099" s="1">
        <v>2</v>
      </c>
      <c r="AG2099" s="1">
        <v>1</v>
      </c>
      <c r="AN2099" s="7">
        <f>IF(Q2099&gt;0,RANK(Q2099,(N2099:P2099,Q2099:AL2099)),0)</f>
        <v>5</v>
      </c>
      <c r="AO2099" s="7">
        <f>IF(R2099&gt;0,RANK(R2099,(N2099:P2099,Q2099:AL2099)),0)</f>
        <v>0</v>
      </c>
      <c r="AP2099" s="7">
        <f>IF(S2099&gt;0,RANK(S2099,(N2099:P2099,Q2099:AL2099)),0)</f>
        <v>6</v>
      </c>
      <c r="AQ2099" s="7">
        <f>IF(T2099&gt;0,RANK(T2099,(N2099:P2099,Q2099:AL2099)),0)</f>
        <v>0</v>
      </c>
      <c r="AR2099" s="2">
        <f t="shared" si="818"/>
        <v>1.3952561291608531E-3</v>
      </c>
      <c r="AS2099" s="2">
        <f t="shared" si="819"/>
        <v>0</v>
      </c>
      <c r="AT2099" s="2">
        <f t="shared" si="820"/>
        <v>9.9661152082918089E-4</v>
      </c>
      <c r="AU2099" s="2">
        <f t="shared" si="821"/>
        <v>0</v>
      </c>
      <c r="AW2099" t="s">
        <v>284</v>
      </c>
      <c r="AX2099" t="s">
        <v>366</v>
      </c>
      <c r="BA2099" s="127">
        <v>38</v>
      </c>
      <c r="BB2099" s="130">
        <v>59</v>
      </c>
      <c r="BC2099" s="131">
        <f t="shared" si="811"/>
        <v>38059</v>
      </c>
      <c r="BE2099" s="7" t="s">
        <v>3271</v>
      </c>
    </row>
    <row r="2100" spans="1:57" hidden="1" outlineLevel="1" x14ac:dyDescent="0.2">
      <c r="A2100" t="s">
        <v>560</v>
      </c>
      <c r="B2100" t="s">
        <v>366</v>
      </c>
      <c r="C2100" s="1">
        <f t="shared" si="812"/>
        <v>11522</v>
      </c>
      <c r="D2100" s="7">
        <f>RANK(N2100,(N2100:P2100,Q2100:AL2100))</f>
        <v>2</v>
      </c>
      <c r="E2100" s="7">
        <f>RANK(O2100,(N2100:P2100,Q2100:AL2100))</f>
        <v>1</v>
      </c>
      <c r="F2100" s="7">
        <f>IF(P2100&gt;0,RANK(P2100,(N2100:P2100,Q2100:AL2100)),0)</f>
        <v>3</v>
      </c>
      <c r="G2100" s="1">
        <f t="shared" si="813"/>
        <v>1448</v>
      </c>
      <c r="H2100" s="2">
        <f t="shared" si="810"/>
        <v>0.12567262628015968</v>
      </c>
      <c r="I2100" s="2"/>
      <c r="J2100" s="2">
        <f t="shared" si="814"/>
        <v>0.31192501301857317</v>
      </c>
      <c r="K2100" s="2">
        <f t="shared" si="815"/>
        <v>0.43759763929873285</v>
      </c>
      <c r="L2100" s="2">
        <f t="shared" si="816"/>
        <v>0.24188508939420239</v>
      </c>
      <c r="M2100" s="2">
        <f t="shared" si="817"/>
        <v>8.5922582884916388E-3</v>
      </c>
      <c r="N2100" s="1">
        <v>3594</v>
      </c>
      <c r="O2100" s="1">
        <v>5042</v>
      </c>
      <c r="P2100" s="1">
        <v>2787</v>
      </c>
      <c r="Q2100" s="1">
        <v>18</v>
      </c>
      <c r="S2100" s="1">
        <v>8</v>
      </c>
      <c r="U2100" s="1">
        <v>25</v>
      </c>
      <c r="W2100" s="1">
        <v>31</v>
      </c>
      <c r="X2100" s="1">
        <v>17</v>
      </c>
      <c r="AN2100" s="7">
        <f>IF(Q2100&gt;0,RANK(Q2100,(N2100:P2100,Q2100:AL2100)),0)</f>
        <v>6</v>
      </c>
      <c r="AO2100" s="7">
        <f>IF(R2100&gt;0,RANK(R2100,(N2100:P2100,Q2100:AL2100)),0)</f>
        <v>0</v>
      </c>
      <c r="AP2100" s="7">
        <f>IF(S2100&gt;0,RANK(S2100,(N2100:P2100,Q2100:AL2100)),0)</f>
        <v>8</v>
      </c>
      <c r="AQ2100" s="7">
        <f>IF(T2100&gt;0,RANK(T2100,(N2100:P2100,Q2100:AL2100)),0)</f>
        <v>0</v>
      </c>
      <c r="AR2100" s="2">
        <f t="shared" si="818"/>
        <v>1.562228779725742E-3</v>
      </c>
      <c r="AS2100" s="2">
        <f t="shared" si="819"/>
        <v>0</v>
      </c>
      <c r="AT2100" s="2">
        <f t="shared" si="820"/>
        <v>6.9432390210032982E-4</v>
      </c>
      <c r="AU2100" s="2">
        <f t="shared" si="821"/>
        <v>0</v>
      </c>
      <c r="AW2100" t="s">
        <v>560</v>
      </c>
      <c r="AX2100" t="s">
        <v>366</v>
      </c>
      <c r="BA2100" s="127">
        <v>38</v>
      </c>
      <c r="BB2100" s="130">
        <v>61</v>
      </c>
      <c r="BC2100" s="131">
        <f t="shared" si="811"/>
        <v>38061</v>
      </c>
      <c r="BE2100" s="7" t="s">
        <v>3271</v>
      </c>
    </row>
    <row r="2101" spans="1:57" hidden="1" outlineLevel="1" x14ac:dyDescent="0.2">
      <c r="A2101" t="s">
        <v>2245</v>
      </c>
      <c r="B2101" t="s">
        <v>366</v>
      </c>
      <c r="C2101" s="1">
        <f t="shared" si="812"/>
        <v>3289</v>
      </c>
      <c r="D2101" s="7">
        <f>RANK(N2101,(N2101:P2101,Q2101:AL2101))</f>
        <v>1</v>
      </c>
      <c r="E2101" s="7">
        <f>RANK(O2101,(N2101:P2101,Q2101:AL2101))</f>
        <v>2</v>
      </c>
      <c r="F2101" s="7">
        <f>IF(P2101&gt;0,RANK(P2101,(N2101:P2101,Q2101:AL2101)),0)</f>
        <v>3</v>
      </c>
      <c r="G2101" s="1">
        <f t="shared" si="813"/>
        <v>376</v>
      </c>
      <c r="H2101" s="2">
        <f t="shared" si="810"/>
        <v>0.1143204621465491</v>
      </c>
      <c r="I2101" s="2"/>
      <c r="J2101" s="2">
        <f t="shared" si="814"/>
        <v>0.42353298875038004</v>
      </c>
      <c r="K2101" s="2">
        <f t="shared" si="815"/>
        <v>0.30921252660383097</v>
      </c>
      <c r="L2101" s="2">
        <f t="shared" si="816"/>
        <v>0.26178169656430528</v>
      </c>
      <c r="M2101" s="2">
        <f t="shared" si="817"/>
        <v>5.4727880814837149E-3</v>
      </c>
      <c r="N2101" s="1">
        <v>1393</v>
      </c>
      <c r="O2101" s="1">
        <v>1017</v>
      </c>
      <c r="P2101" s="1">
        <v>861</v>
      </c>
      <c r="Q2101" s="1">
        <v>3</v>
      </c>
      <c r="S2101" s="1">
        <v>1</v>
      </c>
      <c r="U2101" s="1">
        <v>8</v>
      </c>
      <c r="W2101" s="1">
        <v>6</v>
      </c>
      <c r="AN2101" s="7">
        <f>IF(Q2101&gt;0,RANK(Q2101,(N2101:P2101,Q2101:AL2101)),0)</f>
        <v>6</v>
      </c>
      <c r="AO2101" s="7">
        <f>IF(R2101&gt;0,RANK(R2101,(N2101:P2101,Q2101:AL2101)),0)</f>
        <v>0</v>
      </c>
      <c r="AP2101" s="7">
        <f>IF(S2101&gt;0,RANK(S2101,(N2101:P2101,Q2101:AL2101)),0)</f>
        <v>7</v>
      </c>
      <c r="AQ2101" s="7">
        <f>IF(T2101&gt;0,RANK(T2101,(N2101:P2101,Q2101:AL2101)),0)</f>
        <v>0</v>
      </c>
      <c r="AR2101" s="2">
        <f t="shared" si="818"/>
        <v>9.1213134691395562E-4</v>
      </c>
      <c r="AS2101" s="2">
        <f t="shared" si="819"/>
        <v>0</v>
      </c>
      <c r="AT2101" s="2">
        <f t="shared" si="820"/>
        <v>3.0404378230465187E-4</v>
      </c>
      <c r="AU2101" s="2">
        <f t="shared" si="821"/>
        <v>0</v>
      </c>
      <c r="AW2101" t="s">
        <v>2245</v>
      </c>
      <c r="AX2101" t="s">
        <v>366</v>
      </c>
      <c r="BA2101" s="127">
        <v>38</v>
      </c>
      <c r="BB2101" s="130">
        <v>63</v>
      </c>
      <c r="BC2101" s="131">
        <f t="shared" si="811"/>
        <v>38063</v>
      </c>
      <c r="BE2101" s="7" t="s">
        <v>3271</v>
      </c>
    </row>
    <row r="2102" spans="1:57" hidden="1" outlineLevel="1" x14ac:dyDescent="0.2">
      <c r="A2102" t="s">
        <v>830</v>
      </c>
      <c r="B2102" t="s">
        <v>366</v>
      </c>
      <c r="C2102" s="1">
        <f t="shared" si="812"/>
        <v>2206</v>
      </c>
      <c r="D2102" s="7">
        <f>RANK(N2102,(N2102:P2102,Q2102:AL2102))</f>
        <v>2</v>
      </c>
      <c r="E2102" s="7">
        <f>RANK(O2102,(N2102:P2102,Q2102:AL2102))</f>
        <v>1</v>
      </c>
      <c r="F2102" s="7">
        <f>IF(P2102&gt;0,RANK(P2102,(N2102:P2102,Q2102:AL2102)),0)</f>
        <v>3</v>
      </c>
      <c r="G2102" s="1">
        <f t="shared" si="813"/>
        <v>23</v>
      </c>
      <c r="H2102" s="2">
        <f t="shared" si="810"/>
        <v>1.042611060743427E-2</v>
      </c>
      <c r="I2102" s="2"/>
      <c r="J2102" s="2">
        <f t="shared" si="814"/>
        <v>0.38123300090661832</v>
      </c>
      <c r="K2102" s="2">
        <f t="shared" si="815"/>
        <v>0.39165911151405258</v>
      </c>
      <c r="L2102" s="2">
        <f t="shared" si="816"/>
        <v>0.22030825022665457</v>
      </c>
      <c r="M2102" s="2">
        <f t="shared" si="817"/>
        <v>6.7996373526745812E-3</v>
      </c>
      <c r="N2102" s="1">
        <v>841</v>
      </c>
      <c r="O2102" s="1">
        <v>864</v>
      </c>
      <c r="P2102" s="1">
        <v>486</v>
      </c>
      <c r="Q2102" s="1">
        <v>4</v>
      </c>
      <c r="S2102" s="1">
        <v>5</v>
      </c>
      <c r="U2102" s="1">
        <v>1</v>
      </c>
      <c r="W2102" s="1">
        <v>2</v>
      </c>
      <c r="X2102" s="1">
        <v>3</v>
      </c>
      <c r="AN2102" s="7">
        <f>IF(Q2102&gt;0,RANK(Q2102,(N2102:P2102,Q2102:AL2102)),0)</f>
        <v>5</v>
      </c>
      <c r="AO2102" s="7">
        <f>IF(R2102&gt;0,RANK(R2102,(N2102:P2102,Q2102:AL2102)),0)</f>
        <v>0</v>
      </c>
      <c r="AP2102" s="7">
        <f>IF(S2102&gt;0,RANK(S2102,(N2102:P2102,Q2102:AL2102)),0)</f>
        <v>4</v>
      </c>
      <c r="AQ2102" s="7">
        <f>IF(T2102&gt;0,RANK(T2102,(N2102:P2102,Q2102:AL2102)),0)</f>
        <v>0</v>
      </c>
      <c r="AR2102" s="2">
        <f t="shared" si="818"/>
        <v>1.8132366273798731E-3</v>
      </c>
      <c r="AS2102" s="2">
        <f t="shared" si="819"/>
        <v>0</v>
      </c>
      <c r="AT2102" s="2">
        <f t="shared" si="820"/>
        <v>2.2665457842248413E-3</v>
      </c>
      <c r="AU2102" s="2">
        <f t="shared" si="821"/>
        <v>0</v>
      </c>
      <c r="AW2102" t="s">
        <v>830</v>
      </c>
      <c r="AX2102" t="s">
        <v>366</v>
      </c>
      <c r="BA2102" s="127">
        <v>38</v>
      </c>
      <c r="BB2102" s="130">
        <v>65</v>
      </c>
      <c r="BC2102" s="131">
        <f t="shared" si="811"/>
        <v>38065</v>
      </c>
      <c r="BE2102" s="7" t="s">
        <v>3271</v>
      </c>
    </row>
    <row r="2103" spans="1:57" hidden="1" outlineLevel="1" x14ac:dyDescent="0.2">
      <c r="A2103" t="s">
        <v>2516</v>
      </c>
      <c r="B2103" t="s">
        <v>366</v>
      </c>
      <c r="C2103" s="1">
        <f t="shared" ref="C2103:C2124" si="822">SUM(N2103:AL2103)</f>
        <v>1228</v>
      </c>
      <c r="D2103" s="7">
        <f>RANK(N2103,(N2103:P2103,Q2103:AL2103))</f>
        <v>3</v>
      </c>
      <c r="E2103" s="7">
        <f>RANK(O2103,(N2103:P2103,Q2103:AL2103))</f>
        <v>1</v>
      </c>
      <c r="F2103" s="7">
        <f>IF(P2103&gt;0,RANK(P2103,(N2103:P2103,Q2103:AL2103)),0)</f>
        <v>2</v>
      </c>
      <c r="G2103" s="1">
        <f t="shared" ref="G2103:G2124" si="823">MAX(N2103:P2103)-LARGE(N2103:P2103,2)</f>
        <v>96</v>
      </c>
      <c r="H2103" s="2">
        <f t="shared" si="810"/>
        <v>7.8175895765472306E-2</v>
      </c>
      <c r="I2103" s="2"/>
      <c r="J2103" s="2">
        <f t="shared" ref="J2103:J2124" si="824">IF($C2103=0,"-",N2103/$C2103)</f>
        <v>0.249185667752443</v>
      </c>
      <c r="K2103" s="2">
        <f t="shared" ref="K2103:K2124" si="825">IF($C2103=0,"-",O2103/$C2103)</f>
        <v>0.40960912052117265</v>
      </c>
      <c r="L2103" s="2">
        <f t="shared" ref="L2103:L2124" si="826">IF($C2103=0,"-",P2103/$C2103)</f>
        <v>0.33143322475570031</v>
      </c>
      <c r="M2103" s="2">
        <f t="shared" ref="M2103:M2124" si="827">IF(C2103=0,"-",(1-J2103-K2103-L2103))</f>
        <v>9.7719869706840434E-3</v>
      </c>
      <c r="N2103" s="1">
        <v>306</v>
      </c>
      <c r="O2103" s="1">
        <v>503</v>
      </c>
      <c r="P2103" s="1">
        <v>407</v>
      </c>
      <c r="Q2103" s="1">
        <v>1</v>
      </c>
      <c r="U2103" s="1">
        <v>1</v>
      </c>
      <c r="W2103" s="1">
        <v>9</v>
      </c>
      <c r="X2103" s="1">
        <v>1</v>
      </c>
      <c r="AN2103" s="7">
        <f>IF(Q2103&gt;0,RANK(Q2103,(N2103:P2103,Q2103:AL2103)),0)</f>
        <v>5</v>
      </c>
      <c r="AO2103" s="7">
        <f>IF(R2103&gt;0,RANK(R2103,(N2103:P2103,Q2103:AL2103)),0)</f>
        <v>0</v>
      </c>
      <c r="AP2103" s="7">
        <f>IF(S2103&gt;0,RANK(S2103,(N2103:P2103,Q2103:AL2103)),0)</f>
        <v>0</v>
      </c>
      <c r="AQ2103" s="7">
        <f>IF(T2103&gt;0,RANK(T2103,(N2103:P2103,Q2103:AL2103)),0)</f>
        <v>0</v>
      </c>
      <c r="AR2103" s="2">
        <f t="shared" ref="AR2103:AR2124" si="828">IF($C2103=0,"-",Q2103/$C2103)</f>
        <v>8.1433224755700329E-4</v>
      </c>
      <c r="AS2103" s="2">
        <f t="shared" ref="AS2103:AS2124" si="829">IF($C2103=0,"-",R2103/$C2103)</f>
        <v>0</v>
      </c>
      <c r="AT2103" s="2">
        <f t="shared" ref="AT2103:AT2124" si="830">IF($C2103=0,"-",S2103/$C2103)</f>
        <v>0</v>
      </c>
      <c r="AU2103" s="2">
        <f t="shared" ref="AU2103:AU2124" si="831">IF($C2103=0,"-",T2103/$C2103)</f>
        <v>0</v>
      </c>
      <c r="AW2103" t="s">
        <v>2516</v>
      </c>
      <c r="AX2103" t="s">
        <v>366</v>
      </c>
      <c r="BA2103" s="127">
        <v>38</v>
      </c>
      <c r="BB2103" s="130">
        <v>67</v>
      </c>
      <c r="BC2103" s="131">
        <f t="shared" si="811"/>
        <v>38067</v>
      </c>
      <c r="BE2103" s="7" t="s">
        <v>3271</v>
      </c>
    </row>
    <row r="2104" spans="1:57" hidden="1" outlineLevel="1" x14ac:dyDescent="0.2">
      <c r="A2104" t="s">
        <v>2587</v>
      </c>
      <c r="B2104" t="s">
        <v>366</v>
      </c>
      <c r="C2104" s="1">
        <f t="shared" si="822"/>
        <v>4127</v>
      </c>
      <c r="D2104" s="7">
        <f>RANK(N2104,(N2104:P2104,Q2104:AL2104))</f>
        <v>2</v>
      </c>
      <c r="E2104" s="7">
        <f>RANK(O2104,(N2104:P2104,Q2104:AL2104))</f>
        <v>1</v>
      </c>
      <c r="F2104" s="7">
        <f>IF(P2104&gt;0,RANK(P2104,(N2104:P2104,Q2104:AL2104)),0)</f>
        <v>3</v>
      </c>
      <c r="G2104" s="1">
        <f t="shared" si="823"/>
        <v>731</v>
      </c>
      <c r="H2104" s="2">
        <f t="shared" si="810"/>
        <v>0.17712624182214684</v>
      </c>
      <c r="I2104" s="2"/>
      <c r="J2104" s="2">
        <f t="shared" si="824"/>
        <v>0.28737581778531623</v>
      </c>
      <c r="K2104" s="2">
        <f t="shared" si="825"/>
        <v>0.46450205960746305</v>
      </c>
      <c r="L2104" s="2">
        <f t="shared" si="826"/>
        <v>0.24012599951538649</v>
      </c>
      <c r="M2104" s="2">
        <f t="shared" si="827"/>
        <v>7.996123091834173E-3</v>
      </c>
      <c r="N2104" s="1">
        <v>1186</v>
      </c>
      <c r="O2104" s="1">
        <v>1917</v>
      </c>
      <c r="P2104" s="1">
        <v>991</v>
      </c>
      <c r="Q2104" s="1">
        <v>15</v>
      </c>
      <c r="S2104" s="1">
        <v>4</v>
      </c>
      <c r="U2104" s="1">
        <v>6</v>
      </c>
      <c r="W2104" s="1">
        <v>3</v>
      </c>
      <c r="X2104" s="1">
        <v>5</v>
      </c>
      <c r="AN2104" s="7">
        <f>IF(Q2104&gt;0,RANK(Q2104,(N2104:P2104,Q2104:AL2104)),0)</f>
        <v>4</v>
      </c>
      <c r="AO2104" s="7">
        <f>IF(R2104&gt;0,RANK(R2104,(N2104:P2104,Q2104:AL2104)),0)</f>
        <v>0</v>
      </c>
      <c r="AP2104" s="7">
        <f>IF(S2104&gt;0,RANK(S2104,(N2104:P2104,Q2104:AL2104)),0)</f>
        <v>7</v>
      </c>
      <c r="AQ2104" s="7">
        <f>IF(T2104&gt;0,RANK(T2104,(N2104:P2104,Q2104:AL2104)),0)</f>
        <v>0</v>
      </c>
      <c r="AR2104" s="2">
        <f t="shared" si="828"/>
        <v>3.6346014053792101E-3</v>
      </c>
      <c r="AS2104" s="2">
        <f t="shared" si="829"/>
        <v>0</v>
      </c>
      <c r="AT2104" s="2">
        <f t="shared" si="830"/>
        <v>9.6922704143445604E-4</v>
      </c>
      <c r="AU2104" s="2">
        <f t="shared" si="831"/>
        <v>0</v>
      </c>
      <c r="AW2104" t="s">
        <v>2587</v>
      </c>
      <c r="AX2104" t="s">
        <v>366</v>
      </c>
      <c r="BA2104" s="127">
        <v>38</v>
      </c>
      <c r="BB2104" s="130">
        <v>69</v>
      </c>
      <c r="BC2104" s="131">
        <f t="shared" si="811"/>
        <v>38069</v>
      </c>
      <c r="BE2104" s="7" t="s">
        <v>3271</v>
      </c>
    </row>
    <row r="2105" spans="1:57" hidden="1" outlineLevel="1" x14ac:dyDescent="0.2">
      <c r="A2105" t="s">
        <v>523</v>
      </c>
      <c r="B2105" t="s">
        <v>366</v>
      </c>
      <c r="C2105" s="1">
        <f t="shared" si="822"/>
        <v>2431</v>
      </c>
      <c r="D2105" s="7">
        <f>RANK(N2105,(N2105:P2105,Q2105:AL2105))</f>
        <v>2</v>
      </c>
      <c r="E2105" s="7">
        <f>RANK(O2105,(N2105:P2105,Q2105:AL2105))</f>
        <v>1</v>
      </c>
      <c r="F2105" s="7">
        <f>IF(P2105&gt;0,RANK(P2105,(N2105:P2105,Q2105:AL2105)),0)</f>
        <v>3</v>
      </c>
      <c r="G2105" s="1">
        <f t="shared" si="823"/>
        <v>338</v>
      </c>
      <c r="H2105" s="2">
        <f t="shared" ref="H2105:H2168" si="832">G2105/C2105</f>
        <v>0.13903743315508021</v>
      </c>
      <c r="I2105" s="2"/>
      <c r="J2105" s="2">
        <f t="shared" si="824"/>
        <v>0.31303990127519538</v>
      </c>
      <c r="K2105" s="2">
        <f t="shared" si="825"/>
        <v>0.45207733443027559</v>
      </c>
      <c r="L2105" s="2">
        <f t="shared" si="826"/>
        <v>0.227889757301522</v>
      </c>
      <c r="M2105" s="2">
        <f t="shared" si="827"/>
        <v>6.9930069930069783E-3</v>
      </c>
      <c r="N2105" s="1">
        <v>761</v>
      </c>
      <c r="O2105" s="1">
        <v>1099</v>
      </c>
      <c r="P2105" s="1">
        <v>554</v>
      </c>
      <c r="S2105" s="1">
        <v>1</v>
      </c>
      <c r="W2105" s="1">
        <v>13</v>
      </c>
      <c r="X2105" s="1">
        <v>3</v>
      </c>
      <c r="AN2105" s="7">
        <f>IF(Q2105&gt;0,RANK(Q2105,(N2105:P2105,Q2105:AL2105)),0)</f>
        <v>0</v>
      </c>
      <c r="AO2105" s="7">
        <f>IF(R2105&gt;0,RANK(R2105,(N2105:P2105,Q2105:AL2105)),0)</f>
        <v>0</v>
      </c>
      <c r="AP2105" s="7">
        <f>IF(S2105&gt;0,RANK(S2105,(N2105:P2105,Q2105:AL2105)),0)</f>
        <v>6</v>
      </c>
      <c r="AQ2105" s="7">
        <f>IF(T2105&gt;0,RANK(T2105,(N2105:P2105,Q2105:AL2105)),0)</f>
        <v>0</v>
      </c>
      <c r="AR2105" s="2">
        <f t="shared" si="828"/>
        <v>0</v>
      </c>
      <c r="AS2105" s="2">
        <f t="shared" si="829"/>
        <v>0</v>
      </c>
      <c r="AT2105" s="2">
        <f t="shared" si="830"/>
        <v>4.1135335252982314E-4</v>
      </c>
      <c r="AU2105" s="2">
        <f t="shared" si="831"/>
        <v>0</v>
      </c>
      <c r="AW2105" t="s">
        <v>523</v>
      </c>
      <c r="AX2105" t="s">
        <v>366</v>
      </c>
      <c r="BA2105" s="127">
        <v>38</v>
      </c>
      <c r="BB2105" s="130">
        <v>71</v>
      </c>
      <c r="BC2105" s="131">
        <f t="shared" si="811"/>
        <v>38071</v>
      </c>
      <c r="BE2105" s="7" t="s">
        <v>3271</v>
      </c>
    </row>
    <row r="2106" spans="1:57" hidden="1" outlineLevel="1" x14ac:dyDescent="0.2">
      <c r="A2106" t="s">
        <v>650</v>
      </c>
      <c r="B2106" t="s">
        <v>366</v>
      </c>
      <c r="C2106" s="1">
        <f t="shared" si="822"/>
        <v>6054</v>
      </c>
      <c r="D2106" s="7">
        <f>RANK(N2106,(N2106:P2106,Q2106:AL2106))</f>
        <v>2</v>
      </c>
      <c r="E2106" s="7">
        <f>RANK(O2106,(N2106:P2106,Q2106:AL2106))</f>
        <v>1</v>
      </c>
      <c r="F2106" s="7">
        <f>IF(P2106&gt;0,RANK(P2106,(N2106:P2106,Q2106:AL2106)),0)</f>
        <v>3</v>
      </c>
      <c r="G2106" s="1">
        <f t="shared" si="823"/>
        <v>508</v>
      </c>
      <c r="H2106" s="2">
        <f t="shared" si="832"/>
        <v>8.3911463495209782E-2</v>
      </c>
      <c r="I2106" s="2"/>
      <c r="J2106" s="2">
        <f t="shared" si="824"/>
        <v>0.33168153287082919</v>
      </c>
      <c r="K2106" s="2">
        <f t="shared" si="825"/>
        <v>0.41559299636603897</v>
      </c>
      <c r="L2106" s="2">
        <f t="shared" si="826"/>
        <v>0.24892632969937231</v>
      </c>
      <c r="M2106" s="2">
        <f t="shared" si="827"/>
        <v>3.7991410637595868E-3</v>
      </c>
      <c r="N2106" s="1">
        <v>2008</v>
      </c>
      <c r="O2106" s="1">
        <v>2516</v>
      </c>
      <c r="P2106" s="1">
        <v>1507</v>
      </c>
      <c r="Q2106" s="1">
        <v>8</v>
      </c>
      <c r="S2106" s="1">
        <v>1</v>
      </c>
      <c r="U2106" s="1">
        <v>3</v>
      </c>
      <c r="W2106" s="1">
        <v>9</v>
      </c>
      <c r="X2106" s="1">
        <v>2</v>
      </c>
      <c r="AN2106" s="7">
        <f>IF(Q2106&gt;0,RANK(Q2106,(N2106:P2106,Q2106:AL2106)),0)</f>
        <v>5</v>
      </c>
      <c r="AO2106" s="7">
        <f>IF(R2106&gt;0,RANK(R2106,(N2106:P2106,Q2106:AL2106)),0)</f>
        <v>0</v>
      </c>
      <c r="AP2106" s="7">
        <f>IF(S2106&gt;0,RANK(S2106,(N2106:P2106,Q2106:AL2106)),0)</f>
        <v>8</v>
      </c>
      <c r="AQ2106" s="7">
        <f>IF(T2106&gt;0,RANK(T2106,(N2106:P2106,Q2106:AL2106)),0)</f>
        <v>0</v>
      </c>
      <c r="AR2106" s="2">
        <f t="shared" si="828"/>
        <v>1.3214403700033035E-3</v>
      </c>
      <c r="AS2106" s="2">
        <f t="shared" si="829"/>
        <v>0</v>
      </c>
      <c r="AT2106" s="2">
        <f t="shared" si="830"/>
        <v>1.6518004625041294E-4</v>
      </c>
      <c r="AU2106" s="2">
        <f t="shared" si="831"/>
        <v>0</v>
      </c>
      <c r="AW2106" t="s">
        <v>650</v>
      </c>
      <c r="AX2106" t="s">
        <v>366</v>
      </c>
      <c r="BA2106" s="127">
        <v>38</v>
      </c>
      <c r="BB2106" s="130">
        <v>73</v>
      </c>
      <c r="BC2106" s="131">
        <f t="shared" si="811"/>
        <v>38073</v>
      </c>
      <c r="BE2106" s="7" t="s">
        <v>3271</v>
      </c>
    </row>
    <row r="2107" spans="1:57" hidden="1" outlineLevel="1" x14ac:dyDescent="0.2">
      <c r="A2107" t="s">
        <v>2023</v>
      </c>
      <c r="B2107" t="s">
        <v>366</v>
      </c>
      <c r="C2107" s="1">
        <f t="shared" si="822"/>
        <v>2903</v>
      </c>
      <c r="D2107" s="7">
        <f>RANK(N2107,(N2107:P2107,Q2107:AL2107))</f>
        <v>1</v>
      </c>
      <c r="E2107" s="7">
        <f>RANK(O2107,(N2107:P2107,Q2107:AL2107))</f>
        <v>2</v>
      </c>
      <c r="F2107" s="7">
        <f>IF(P2107&gt;0,RANK(P2107,(N2107:P2107,Q2107:AL2107)),0)</f>
        <v>3</v>
      </c>
      <c r="G2107" s="1">
        <f t="shared" si="823"/>
        <v>64</v>
      </c>
      <c r="H2107" s="2">
        <f t="shared" si="832"/>
        <v>2.2046159145711335E-2</v>
      </c>
      <c r="I2107" s="2"/>
      <c r="J2107" s="2">
        <f t="shared" si="824"/>
        <v>0.40165346193592832</v>
      </c>
      <c r="K2107" s="2">
        <f t="shared" si="825"/>
        <v>0.37960730279021704</v>
      </c>
      <c r="L2107" s="2">
        <f t="shared" si="826"/>
        <v>0.21529452290733725</v>
      </c>
      <c r="M2107" s="2">
        <f t="shared" si="827"/>
        <v>3.4447123665173884E-3</v>
      </c>
      <c r="N2107" s="1">
        <v>1166</v>
      </c>
      <c r="O2107" s="1">
        <v>1102</v>
      </c>
      <c r="P2107" s="1">
        <v>625</v>
      </c>
      <c r="Q2107" s="1">
        <v>4</v>
      </c>
      <c r="U2107" s="1">
        <v>1</v>
      </c>
      <c r="W2107" s="1">
        <v>2</v>
      </c>
      <c r="X2107" s="1">
        <v>3</v>
      </c>
      <c r="AN2107" s="7">
        <f>IF(Q2107&gt;0,RANK(Q2107,(N2107:P2107,Q2107:AL2107)),0)</f>
        <v>4</v>
      </c>
      <c r="AO2107" s="7">
        <f>IF(R2107&gt;0,RANK(R2107,(N2107:P2107,Q2107:AL2107)),0)</f>
        <v>0</v>
      </c>
      <c r="AP2107" s="7">
        <f>IF(S2107&gt;0,RANK(S2107,(N2107:P2107,Q2107:AL2107)),0)</f>
        <v>0</v>
      </c>
      <c r="AQ2107" s="7">
        <f>IF(T2107&gt;0,RANK(T2107,(N2107:P2107,Q2107:AL2107)),0)</f>
        <v>0</v>
      </c>
      <c r="AR2107" s="2">
        <f t="shared" si="828"/>
        <v>1.3778849466069584E-3</v>
      </c>
      <c r="AS2107" s="2">
        <f t="shared" si="829"/>
        <v>0</v>
      </c>
      <c r="AT2107" s="2">
        <f t="shared" si="830"/>
        <v>0</v>
      </c>
      <c r="AU2107" s="2">
        <f t="shared" si="831"/>
        <v>0</v>
      </c>
      <c r="AW2107" t="s">
        <v>2023</v>
      </c>
      <c r="AX2107" t="s">
        <v>366</v>
      </c>
      <c r="BA2107" s="127">
        <v>38</v>
      </c>
      <c r="BB2107" s="130">
        <v>75</v>
      </c>
      <c r="BC2107" s="131">
        <f t="shared" si="811"/>
        <v>38075</v>
      </c>
      <c r="BE2107" s="7" t="s">
        <v>3271</v>
      </c>
    </row>
    <row r="2108" spans="1:57" hidden="1" outlineLevel="1" x14ac:dyDescent="0.2">
      <c r="A2108" t="s">
        <v>1059</v>
      </c>
      <c r="B2108" t="s">
        <v>366</v>
      </c>
      <c r="C2108" s="1">
        <f t="shared" si="822"/>
        <v>1670</v>
      </c>
      <c r="D2108" s="7">
        <f>RANK(N2108,(N2108:P2108,Q2108:AL2108))</f>
        <v>2</v>
      </c>
      <c r="E2108" s="7">
        <f>RANK(O2108,(N2108:P2108,Q2108:AL2108))</f>
        <v>1</v>
      </c>
      <c r="F2108" s="7">
        <f>IF(P2108&gt;0,RANK(P2108,(N2108:P2108,Q2108:AL2108)),0)</f>
        <v>3</v>
      </c>
      <c r="G2108" s="1">
        <f t="shared" si="823"/>
        <v>75</v>
      </c>
      <c r="H2108" s="2">
        <f t="shared" si="832"/>
        <v>4.4910179640718563E-2</v>
      </c>
      <c r="I2108" s="2"/>
      <c r="J2108" s="2">
        <f t="shared" si="824"/>
        <v>0.3473053892215569</v>
      </c>
      <c r="K2108" s="2">
        <f t="shared" si="825"/>
        <v>0.39221556886227543</v>
      </c>
      <c r="L2108" s="2">
        <f t="shared" si="826"/>
        <v>0.2568862275449102</v>
      </c>
      <c r="M2108" s="2">
        <f t="shared" si="827"/>
        <v>3.5928143712574134E-3</v>
      </c>
      <c r="N2108" s="1">
        <v>580</v>
      </c>
      <c r="O2108" s="1">
        <v>655</v>
      </c>
      <c r="P2108" s="1">
        <v>429</v>
      </c>
      <c r="Q2108" s="1">
        <v>1</v>
      </c>
      <c r="S2108" s="1">
        <v>1</v>
      </c>
      <c r="W2108" s="1">
        <v>1</v>
      </c>
      <c r="X2108" s="1">
        <v>3</v>
      </c>
      <c r="AN2108" s="7">
        <f>IF(Q2108&gt;0,RANK(Q2108,(N2108:P2108,Q2108:AL2108)),0)</f>
        <v>5</v>
      </c>
      <c r="AO2108" s="7">
        <f>IF(R2108&gt;0,RANK(R2108,(N2108:P2108,Q2108:AL2108)),0)</f>
        <v>0</v>
      </c>
      <c r="AP2108" s="7">
        <f>IF(S2108&gt;0,RANK(S2108,(N2108:P2108,Q2108:AL2108)),0)</f>
        <v>5</v>
      </c>
      <c r="AQ2108" s="7">
        <f>IF(T2108&gt;0,RANK(T2108,(N2108:P2108,Q2108:AL2108)),0)</f>
        <v>0</v>
      </c>
      <c r="AR2108" s="2">
        <f t="shared" si="828"/>
        <v>5.9880239520958083E-4</v>
      </c>
      <c r="AS2108" s="2">
        <f t="shared" si="829"/>
        <v>0</v>
      </c>
      <c r="AT2108" s="2">
        <f t="shared" si="830"/>
        <v>5.9880239520958083E-4</v>
      </c>
      <c r="AU2108" s="2">
        <f t="shared" si="831"/>
        <v>0</v>
      </c>
      <c r="AW2108" t="s">
        <v>1059</v>
      </c>
      <c r="AX2108" t="s">
        <v>366</v>
      </c>
      <c r="BA2108" s="127">
        <v>38</v>
      </c>
      <c r="BB2108" s="130">
        <v>77</v>
      </c>
      <c r="BC2108" s="131">
        <f t="shared" si="811"/>
        <v>38077</v>
      </c>
      <c r="BE2108" s="7" t="s">
        <v>3271</v>
      </c>
    </row>
    <row r="2109" spans="1:57" hidden="1" outlineLevel="1" x14ac:dyDescent="0.2">
      <c r="A2109" t="s">
        <v>644</v>
      </c>
      <c r="B2109" t="s">
        <v>366</v>
      </c>
      <c r="C2109" s="1">
        <f t="shared" si="822"/>
        <v>8301</v>
      </c>
      <c r="D2109" s="7">
        <f>RANK(N2109,(N2109:P2109,Q2109:AL2109))</f>
        <v>2</v>
      </c>
      <c r="E2109" s="7">
        <f>RANK(O2109,(N2109:P2109,Q2109:AL2109))</f>
        <v>1</v>
      </c>
      <c r="F2109" s="7">
        <f>IF(P2109&gt;0,RANK(P2109,(N2109:P2109,Q2109:AL2109)),0)</f>
        <v>3</v>
      </c>
      <c r="G2109" s="1">
        <f t="shared" si="823"/>
        <v>1185</v>
      </c>
      <c r="H2109" s="2">
        <f t="shared" si="832"/>
        <v>0.14275388507408746</v>
      </c>
      <c r="I2109" s="2"/>
      <c r="J2109" s="2">
        <f t="shared" si="824"/>
        <v>0.32381640766172748</v>
      </c>
      <c r="K2109" s="2">
        <f t="shared" si="825"/>
        <v>0.46657029273581496</v>
      </c>
      <c r="L2109" s="2">
        <f t="shared" si="826"/>
        <v>0.20455366823274304</v>
      </c>
      <c r="M2109" s="2">
        <f t="shared" si="827"/>
        <v>5.0596313697145179E-3</v>
      </c>
      <c r="N2109" s="1">
        <v>2688</v>
      </c>
      <c r="O2109" s="1">
        <v>3873</v>
      </c>
      <c r="P2109" s="1">
        <v>1698</v>
      </c>
      <c r="Q2109" s="1">
        <v>14</v>
      </c>
      <c r="U2109" s="1">
        <v>4</v>
      </c>
      <c r="W2109" s="1">
        <v>21</v>
      </c>
      <c r="X2109" s="1">
        <v>3</v>
      </c>
      <c r="AN2109" s="7">
        <f>IF(Q2109&gt;0,RANK(Q2109,(N2109:P2109,Q2109:AL2109)),0)</f>
        <v>5</v>
      </c>
      <c r="AO2109" s="7">
        <f>IF(R2109&gt;0,RANK(R2109,(N2109:P2109,Q2109:AL2109)),0)</f>
        <v>0</v>
      </c>
      <c r="AP2109" s="7">
        <f>IF(S2109&gt;0,RANK(S2109,(N2109:P2109,Q2109:AL2109)),0)</f>
        <v>0</v>
      </c>
      <c r="AQ2109" s="7">
        <f>IF(T2109&gt;0,RANK(T2109,(N2109:P2109,Q2109:AL2109)),0)</f>
        <v>0</v>
      </c>
      <c r="AR2109" s="2">
        <f t="shared" si="828"/>
        <v>1.6865437899048308E-3</v>
      </c>
      <c r="AS2109" s="2">
        <f t="shared" si="829"/>
        <v>0</v>
      </c>
      <c r="AT2109" s="2">
        <f t="shared" si="830"/>
        <v>0</v>
      </c>
      <c r="AU2109" s="2">
        <f t="shared" si="831"/>
        <v>0</v>
      </c>
      <c r="AW2109" t="s">
        <v>644</v>
      </c>
      <c r="AX2109" t="s">
        <v>366</v>
      </c>
      <c r="BA2109" s="127">
        <v>38</v>
      </c>
      <c r="BB2109" s="130">
        <v>79</v>
      </c>
      <c r="BC2109" s="131">
        <f t="shared" si="811"/>
        <v>38079</v>
      </c>
      <c r="BE2109" s="7" t="s">
        <v>3271</v>
      </c>
    </row>
    <row r="2110" spans="1:57" hidden="1" outlineLevel="1" x14ac:dyDescent="0.2">
      <c r="A2110" t="s">
        <v>2024</v>
      </c>
      <c r="B2110" t="s">
        <v>366</v>
      </c>
      <c r="C2110" s="1">
        <f t="shared" si="822"/>
        <v>3606</v>
      </c>
      <c r="D2110" s="7">
        <f>RANK(N2110,(N2110:P2110,Q2110:AL2110))</f>
        <v>1</v>
      </c>
      <c r="E2110" s="7">
        <f>RANK(O2110,(N2110:P2110,Q2110:AL2110))</f>
        <v>2</v>
      </c>
      <c r="F2110" s="7">
        <f>IF(P2110&gt;0,RANK(P2110,(N2110:P2110,Q2110:AL2110)),0)</f>
        <v>3</v>
      </c>
      <c r="G2110" s="1">
        <f t="shared" si="823"/>
        <v>1107</v>
      </c>
      <c r="H2110" s="2">
        <f t="shared" si="832"/>
        <v>0.3069883527454243</v>
      </c>
      <c r="I2110" s="2"/>
      <c r="J2110" s="2">
        <f t="shared" si="824"/>
        <v>0.55518580144204099</v>
      </c>
      <c r="K2110" s="2">
        <f t="shared" si="825"/>
        <v>0.24819744869661675</v>
      </c>
      <c r="L2110" s="2">
        <f t="shared" si="826"/>
        <v>0.18302828618968386</v>
      </c>
      <c r="M2110" s="2">
        <f t="shared" si="827"/>
        <v>1.3588463671658391E-2</v>
      </c>
      <c r="N2110" s="1">
        <v>2002</v>
      </c>
      <c r="O2110" s="1">
        <v>895</v>
      </c>
      <c r="P2110" s="1">
        <v>660</v>
      </c>
      <c r="Q2110" s="1">
        <v>12</v>
      </c>
      <c r="S2110" s="1">
        <v>3</v>
      </c>
      <c r="U2110" s="1">
        <v>6</v>
      </c>
      <c r="W2110" s="1">
        <v>18</v>
      </c>
      <c r="X2110" s="1">
        <v>10</v>
      </c>
      <c r="AN2110" s="7">
        <f>IF(Q2110&gt;0,RANK(Q2110,(N2110:P2110,Q2110:AL2110)),0)</f>
        <v>5</v>
      </c>
      <c r="AO2110" s="7">
        <f>IF(R2110&gt;0,RANK(R2110,(N2110:P2110,Q2110:AL2110)),0)</f>
        <v>0</v>
      </c>
      <c r="AP2110" s="7">
        <f>IF(S2110&gt;0,RANK(S2110,(N2110:P2110,Q2110:AL2110)),0)</f>
        <v>8</v>
      </c>
      <c r="AQ2110" s="7">
        <f>IF(T2110&gt;0,RANK(T2110,(N2110:P2110,Q2110:AL2110)),0)</f>
        <v>0</v>
      </c>
      <c r="AR2110" s="2">
        <f t="shared" si="828"/>
        <v>3.3277870216306157E-3</v>
      </c>
      <c r="AS2110" s="2">
        <f t="shared" si="829"/>
        <v>0</v>
      </c>
      <c r="AT2110" s="2">
        <f t="shared" si="830"/>
        <v>8.3194675540765393E-4</v>
      </c>
      <c r="AU2110" s="2">
        <f t="shared" si="831"/>
        <v>0</v>
      </c>
      <c r="AW2110" t="s">
        <v>2024</v>
      </c>
      <c r="AX2110" t="s">
        <v>366</v>
      </c>
      <c r="BA2110" s="127">
        <v>38</v>
      </c>
      <c r="BB2110" s="130">
        <v>81</v>
      </c>
      <c r="BC2110" s="131">
        <f t="shared" si="811"/>
        <v>38081</v>
      </c>
      <c r="BE2110" s="7" t="s">
        <v>3271</v>
      </c>
    </row>
    <row r="2111" spans="1:57" hidden="1" outlineLevel="1" x14ac:dyDescent="0.2">
      <c r="A2111" t="s">
        <v>2354</v>
      </c>
      <c r="B2111" t="s">
        <v>366</v>
      </c>
      <c r="C2111" s="1">
        <f t="shared" si="822"/>
        <v>2254</v>
      </c>
      <c r="D2111" s="7">
        <f>RANK(N2111,(N2111:P2111,Q2111:AL2111))</f>
        <v>1</v>
      </c>
      <c r="E2111" s="7">
        <f>RANK(O2111,(N2111:P2111,Q2111:AL2111))</f>
        <v>2</v>
      </c>
      <c r="F2111" s="7">
        <f>IF(P2111&gt;0,RANK(P2111,(N2111:P2111,Q2111:AL2111)),0)</f>
        <v>3</v>
      </c>
      <c r="G2111" s="1">
        <f t="shared" si="823"/>
        <v>145</v>
      </c>
      <c r="H2111" s="2">
        <f t="shared" si="832"/>
        <v>6.4330079858030173E-2</v>
      </c>
      <c r="I2111" s="2"/>
      <c r="J2111" s="2">
        <f t="shared" si="824"/>
        <v>0.42635314995563445</v>
      </c>
      <c r="K2111" s="2">
        <f t="shared" si="825"/>
        <v>0.36202307009760426</v>
      </c>
      <c r="L2111" s="2">
        <f t="shared" si="826"/>
        <v>0.20541259982253771</v>
      </c>
      <c r="M2111" s="2">
        <f t="shared" si="827"/>
        <v>6.2111801242235865E-3</v>
      </c>
      <c r="N2111" s="1">
        <v>961</v>
      </c>
      <c r="O2111" s="1">
        <v>816</v>
      </c>
      <c r="P2111" s="1">
        <v>463</v>
      </c>
      <c r="Q2111" s="1">
        <v>5</v>
      </c>
      <c r="U2111" s="1">
        <v>2</v>
      </c>
      <c r="W2111" s="1">
        <v>6</v>
      </c>
      <c r="X2111" s="1">
        <v>1</v>
      </c>
      <c r="AN2111" s="7">
        <f>IF(Q2111&gt;0,RANK(Q2111,(N2111:P2111,Q2111:AL2111)),0)</f>
        <v>5</v>
      </c>
      <c r="AO2111" s="7">
        <f>IF(R2111&gt;0,RANK(R2111,(N2111:P2111,Q2111:AL2111)),0)</f>
        <v>0</v>
      </c>
      <c r="AP2111" s="7">
        <f>IF(S2111&gt;0,RANK(S2111,(N2111:P2111,Q2111:AL2111)),0)</f>
        <v>0</v>
      </c>
      <c r="AQ2111" s="7">
        <f>IF(T2111&gt;0,RANK(T2111,(N2111:P2111,Q2111:AL2111)),0)</f>
        <v>0</v>
      </c>
      <c r="AR2111" s="2">
        <f t="shared" si="828"/>
        <v>2.2182786157941437E-3</v>
      </c>
      <c r="AS2111" s="2">
        <f t="shared" si="829"/>
        <v>0</v>
      </c>
      <c r="AT2111" s="2">
        <f t="shared" si="830"/>
        <v>0</v>
      </c>
      <c r="AU2111" s="2">
        <f t="shared" si="831"/>
        <v>0</v>
      </c>
      <c r="AW2111" t="s">
        <v>2354</v>
      </c>
      <c r="AX2111" t="s">
        <v>366</v>
      </c>
      <c r="BA2111" s="127">
        <v>38</v>
      </c>
      <c r="BB2111" s="130">
        <v>83</v>
      </c>
      <c r="BC2111" s="131">
        <f t="shared" si="811"/>
        <v>38083</v>
      </c>
      <c r="BE2111" s="7" t="s">
        <v>3271</v>
      </c>
    </row>
    <row r="2112" spans="1:57" hidden="1" outlineLevel="1" x14ac:dyDescent="0.2">
      <c r="A2112" t="s">
        <v>2506</v>
      </c>
      <c r="B2112" t="s">
        <v>366</v>
      </c>
      <c r="C2112" s="1">
        <f t="shared" si="822"/>
        <v>1175</v>
      </c>
      <c r="D2112" s="7">
        <f>RANK(N2112,(N2112:P2112,Q2112:AL2112))</f>
        <v>3</v>
      </c>
      <c r="E2112" s="7">
        <f>RANK(O2112,(N2112:P2112,Q2112:AL2112))</f>
        <v>1</v>
      </c>
      <c r="F2112" s="7">
        <f>IF(P2112&gt;0,RANK(P2112,(N2112:P2112,Q2112:AL2112)),0)</f>
        <v>2</v>
      </c>
      <c r="G2112" s="1">
        <f t="shared" si="823"/>
        <v>285</v>
      </c>
      <c r="H2112" s="2">
        <f t="shared" si="832"/>
        <v>0.24255319148936169</v>
      </c>
      <c r="I2112" s="2"/>
      <c r="J2112" s="2">
        <f t="shared" si="824"/>
        <v>0.23489361702127659</v>
      </c>
      <c r="K2112" s="2">
        <f t="shared" si="825"/>
        <v>0.50127659574468086</v>
      </c>
      <c r="L2112" s="2">
        <f t="shared" si="826"/>
        <v>0.25872340425531914</v>
      </c>
      <c r="M2112" s="2">
        <f t="shared" si="827"/>
        <v>5.106382978723456E-3</v>
      </c>
      <c r="N2112" s="1">
        <v>276</v>
      </c>
      <c r="O2112" s="1">
        <v>589</v>
      </c>
      <c r="P2112" s="1">
        <v>304</v>
      </c>
      <c r="U2112" s="1">
        <v>1</v>
      </c>
      <c r="W2112" s="1">
        <v>4</v>
      </c>
      <c r="X2112" s="1">
        <v>1</v>
      </c>
      <c r="AN2112" s="7">
        <f>IF(Q2112&gt;0,RANK(Q2112,(N2112:P2112,Q2112:AL2112)),0)</f>
        <v>0</v>
      </c>
      <c r="AO2112" s="7">
        <f>IF(R2112&gt;0,RANK(R2112,(N2112:P2112,Q2112:AL2112)),0)</f>
        <v>0</v>
      </c>
      <c r="AP2112" s="7">
        <f>IF(S2112&gt;0,RANK(S2112,(N2112:P2112,Q2112:AL2112)),0)</f>
        <v>0</v>
      </c>
      <c r="AQ2112" s="7">
        <f>IF(T2112&gt;0,RANK(T2112,(N2112:P2112,Q2112:AL2112)),0)</f>
        <v>0</v>
      </c>
      <c r="AR2112" s="2">
        <f t="shared" si="828"/>
        <v>0</v>
      </c>
      <c r="AS2112" s="2">
        <f t="shared" si="829"/>
        <v>0</v>
      </c>
      <c r="AT2112" s="2">
        <f t="shared" si="830"/>
        <v>0</v>
      </c>
      <c r="AU2112" s="2">
        <f t="shared" si="831"/>
        <v>0</v>
      </c>
      <c r="AW2112" t="s">
        <v>2506</v>
      </c>
      <c r="AX2112" t="s">
        <v>366</v>
      </c>
      <c r="BA2112" s="127">
        <v>38</v>
      </c>
      <c r="BB2112" s="130">
        <v>85</v>
      </c>
      <c r="BC2112" s="131">
        <f t="shared" si="811"/>
        <v>38085</v>
      </c>
      <c r="BE2112" s="7" t="s">
        <v>3271</v>
      </c>
    </row>
    <row r="2113" spans="1:57" hidden="1" outlineLevel="1" x14ac:dyDescent="0.2">
      <c r="A2113" t="s">
        <v>231</v>
      </c>
      <c r="B2113" t="s">
        <v>366</v>
      </c>
      <c r="C2113" s="1">
        <f t="shared" si="822"/>
        <v>984</v>
      </c>
      <c r="D2113" s="7">
        <f>RANK(N2113,(N2113:P2113,Q2113:AL2113))</f>
        <v>1</v>
      </c>
      <c r="E2113" s="7">
        <f>RANK(O2113,(N2113:P2113,Q2113:AL2113))</f>
        <v>2</v>
      </c>
      <c r="F2113" s="7">
        <f>IF(P2113&gt;0,RANK(P2113,(N2113:P2113,Q2113:AL2113)),0)</f>
        <v>3</v>
      </c>
      <c r="G2113" s="1">
        <f t="shared" si="823"/>
        <v>199</v>
      </c>
      <c r="H2113" s="2">
        <f t="shared" si="832"/>
        <v>0.20223577235772358</v>
      </c>
      <c r="I2113" s="2"/>
      <c r="J2113" s="2">
        <f t="shared" si="824"/>
        <v>0.47052845528455284</v>
      </c>
      <c r="K2113" s="2">
        <f t="shared" si="825"/>
        <v>0.26829268292682928</v>
      </c>
      <c r="L2113" s="2">
        <f t="shared" si="826"/>
        <v>0.24796747967479674</v>
      </c>
      <c r="M2113" s="2">
        <f t="shared" si="827"/>
        <v>1.3211382113821196E-2</v>
      </c>
      <c r="N2113" s="1">
        <v>463</v>
      </c>
      <c r="O2113" s="1">
        <v>264</v>
      </c>
      <c r="P2113" s="1">
        <v>244</v>
      </c>
      <c r="S2113" s="1">
        <v>2</v>
      </c>
      <c r="U2113" s="1">
        <v>2</v>
      </c>
      <c r="W2113" s="1">
        <v>8</v>
      </c>
      <c r="X2113" s="1">
        <v>1</v>
      </c>
      <c r="AN2113" s="7">
        <f>IF(Q2113&gt;0,RANK(Q2113,(N2113:P2113,Q2113:AL2113)),0)</f>
        <v>0</v>
      </c>
      <c r="AO2113" s="7">
        <f>IF(R2113&gt;0,RANK(R2113,(N2113:P2113,Q2113:AL2113)),0)</f>
        <v>0</v>
      </c>
      <c r="AP2113" s="7">
        <f>IF(S2113&gt;0,RANK(S2113,(N2113:P2113,Q2113:AL2113)),0)</f>
        <v>5</v>
      </c>
      <c r="AQ2113" s="7">
        <f>IF(T2113&gt;0,RANK(T2113,(N2113:P2113,Q2113:AL2113)),0)</f>
        <v>0</v>
      </c>
      <c r="AR2113" s="2">
        <f t="shared" si="828"/>
        <v>0</v>
      </c>
      <c r="AS2113" s="2">
        <f t="shared" si="829"/>
        <v>0</v>
      </c>
      <c r="AT2113" s="2">
        <f t="shared" si="830"/>
        <v>2.0325203252032522E-3</v>
      </c>
      <c r="AU2113" s="2">
        <f t="shared" si="831"/>
        <v>0</v>
      </c>
      <c r="AW2113" t="s">
        <v>231</v>
      </c>
      <c r="AX2113" t="s">
        <v>366</v>
      </c>
      <c r="BA2113" s="127">
        <v>38</v>
      </c>
      <c r="BB2113" s="130">
        <v>87</v>
      </c>
      <c r="BC2113" s="131">
        <f t="shared" si="811"/>
        <v>38087</v>
      </c>
      <c r="BE2113" s="7" t="s">
        <v>3271</v>
      </c>
    </row>
    <row r="2114" spans="1:57" hidden="1" outlineLevel="1" x14ac:dyDescent="0.2">
      <c r="A2114" t="s">
        <v>2093</v>
      </c>
      <c r="B2114" t="s">
        <v>366</v>
      </c>
      <c r="C2114" s="1">
        <f t="shared" si="822"/>
        <v>535</v>
      </c>
      <c r="D2114" s="7">
        <f>RANK(N2114,(N2114:P2114,Q2114:AL2114))</f>
        <v>3</v>
      </c>
      <c r="E2114" s="7">
        <f>RANK(O2114,(N2114:P2114,Q2114:AL2114))</f>
        <v>1</v>
      </c>
      <c r="F2114" s="7">
        <f>IF(P2114&gt;0,RANK(P2114,(N2114:P2114,Q2114:AL2114)),0)</f>
        <v>2</v>
      </c>
      <c r="G2114" s="1">
        <f t="shared" si="823"/>
        <v>64</v>
      </c>
      <c r="H2114" s="2">
        <f t="shared" si="832"/>
        <v>0.11962616822429907</v>
      </c>
      <c r="I2114" s="2"/>
      <c r="J2114" s="2">
        <f t="shared" si="824"/>
        <v>0.27102803738317754</v>
      </c>
      <c r="K2114" s="2">
        <f t="shared" si="825"/>
        <v>0.42242990654205609</v>
      </c>
      <c r="L2114" s="2">
        <f t="shared" si="826"/>
        <v>0.30280373831775703</v>
      </c>
      <c r="M2114" s="2">
        <f t="shared" si="827"/>
        <v>3.7383177570093906E-3</v>
      </c>
      <c r="N2114" s="1">
        <v>145</v>
      </c>
      <c r="O2114" s="1">
        <v>226</v>
      </c>
      <c r="P2114" s="1">
        <v>162</v>
      </c>
      <c r="W2114" s="1">
        <v>1</v>
      </c>
      <c r="X2114" s="1">
        <v>1</v>
      </c>
      <c r="AN2114" s="7">
        <f>IF(Q2114&gt;0,RANK(Q2114,(N2114:P2114,Q2114:AL2114)),0)</f>
        <v>0</v>
      </c>
      <c r="AO2114" s="7">
        <f>IF(R2114&gt;0,RANK(R2114,(N2114:P2114,Q2114:AL2114)),0)</f>
        <v>0</v>
      </c>
      <c r="AP2114" s="7">
        <f>IF(S2114&gt;0,RANK(S2114,(N2114:P2114,Q2114:AL2114)),0)</f>
        <v>0</v>
      </c>
      <c r="AQ2114" s="7">
        <f>IF(T2114&gt;0,RANK(T2114,(N2114:P2114,Q2114:AL2114)),0)</f>
        <v>0</v>
      </c>
      <c r="AR2114" s="2">
        <f t="shared" si="828"/>
        <v>0</v>
      </c>
      <c r="AS2114" s="2">
        <f t="shared" si="829"/>
        <v>0</v>
      </c>
      <c r="AT2114" s="2">
        <f t="shared" si="830"/>
        <v>0</v>
      </c>
      <c r="AU2114" s="2">
        <f t="shared" si="831"/>
        <v>0</v>
      </c>
      <c r="AW2114" t="s">
        <v>2093</v>
      </c>
      <c r="AX2114" t="s">
        <v>366</v>
      </c>
      <c r="BA2114" s="127">
        <v>38</v>
      </c>
      <c r="BB2114" s="130">
        <v>89</v>
      </c>
      <c r="BC2114" s="131">
        <f t="shared" si="811"/>
        <v>38089</v>
      </c>
      <c r="BE2114" s="7" t="s">
        <v>3271</v>
      </c>
    </row>
    <row r="2115" spans="1:57" hidden="1" outlineLevel="1" x14ac:dyDescent="0.2">
      <c r="A2115" t="s">
        <v>1108</v>
      </c>
      <c r="B2115" t="s">
        <v>366</v>
      </c>
      <c r="C2115" s="1">
        <f t="shared" si="822"/>
        <v>10678</v>
      </c>
      <c r="D2115" s="7">
        <f>RANK(N2115,(N2115:P2115,Q2115:AL2115))</f>
        <v>3</v>
      </c>
      <c r="E2115" s="7">
        <f>RANK(O2115,(N2115:P2115,Q2115:AL2115))</f>
        <v>1</v>
      </c>
      <c r="F2115" s="7">
        <f>IF(P2115&gt;0,RANK(P2115,(N2115:P2115,Q2115:AL2115)),0)</f>
        <v>2</v>
      </c>
      <c r="G2115" s="1">
        <f t="shared" si="823"/>
        <v>1368</v>
      </c>
      <c r="H2115" s="2">
        <f t="shared" si="832"/>
        <v>0.12811387900355872</v>
      </c>
      <c r="I2115" s="2"/>
      <c r="J2115" s="2">
        <f t="shared" si="824"/>
        <v>0.2812324405319348</v>
      </c>
      <c r="K2115" s="2">
        <f t="shared" si="825"/>
        <v>0.42058437909720919</v>
      </c>
      <c r="L2115" s="2">
        <f t="shared" si="826"/>
        <v>0.2924705000936505</v>
      </c>
      <c r="M2115" s="2">
        <f t="shared" si="827"/>
        <v>5.7126802772054508E-3</v>
      </c>
      <c r="N2115" s="1">
        <v>3003</v>
      </c>
      <c r="O2115" s="1">
        <v>4491</v>
      </c>
      <c r="P2115" s="1">
        <v>3123</v>
      </c>
      <c r="Q2115" s="1">
        <v>12</v>
      </c>
      <c r="S2115" s="1">
        <v>6</v>
      </c>
      <c r="U2115" s="1">
        <v>7</v>
      </c>
      <c r="W2115" s="1">
        <v>36</v>
      </c>
      <c r="AN2115" s="7">
        <f>IF(Q2115&gt;0,RANK(Q2115,(N2115:P2115,Q2115:AL2115)),0)</f>
        <v>5</v>
      </c>
      <c r="AO2115" s="7">
        <f>IF(R2115&gt;0,RANK(R2115,(N2115:P2115,Q2115:AL2115)),0)</f>
        <v>0</v>
      </c>
      <c r="AP2115" s="7">
        <f>IF(S2115&gt;0,RANK(S2115,(N2115:P2115,Q2115:AL2115)),0)</f>
        <v>7</v>
      </c>
      <c r="AQ2115" s="7">
        <f>IF(T2115&gt;0,RANK(T2115,(N2115:P2115,Q2115:AL2115)),0)</f>
        <v>0</v>
      </c>
      <c r="AR2115" s="2">
        <f t="shared" si="828"/>
        <v>1.1238059561715678E-3</v>
      </c>
      <c r="AS2115" s="2">
        <f t="shared" si="829"/>
        <v>0</v>
      </c>
      <c r="AT2115" s="2">
        <f t="shared" si="830"/>
        <v>5.6190297808578389E-4</v>
      </c>
      <c r="AU2115" s="2">
        <f t="shared" si="831"/>
        <v>0</v>
      </c>
      <c r="AW2115" t="s">
        <v>1108</v>
      </c>
      <c r="AX2115" t="s">
        <v>366</v>
      </c>
      <c r="BA2115" s="127">
        <v>38</v>
      </c>
      <c r="BB2115" s="130">
        <v>91</v>
      </c>
      <c r="BC2115" s="131">
        <f t="shared" si="811"/>
        <v>38091</v>
      </c>
      <c r="BE2115" s="7" t="s">
        <v>3271</v>
      </c>
    </row>
    <row r="2116" spans="1:57" hidden="1" outlineLevel="1" x14ac:dyDescent="0.2">
      <c r="A2116" t="s">
        <v>718</v>
      </c>
      <c r="B2116" t="s">
        <v>366</v>
      </c>
      <c r="C2116" s="1">
        <f t="shared" si="822"/>
        <v>1370</v>
      </c>
      <c r="D2116" s="7">
        <f>RANK(N2116,(N2116:P2116,Q2116:AL2116))</f>
        <v>1</v>
      </c>
      <c r="E2116" s="7">
        <f>RANK(O2116,(N2116:P2116,Q2116:AL2116))</f>
        <v>2</v>
      </c>
      <c r="F2116" s="7">
        <f>IF(P2116&gt;0,RANK(P2116,(N2116:P2116,Q2116:AL2116)),0)</f>
        <v>3</v>
      </c>
      <c r="G2116" s="1">
        <f t="shared" si="823"/>
        <v>95</v>
      </c>
      <c r="H2116" s="2">
        <f t="shared" si="832"/>
        <v>6.9343065693430656E-2</v>
      </c>
      <c r="I2116" s="2"/>
      <c r="J2116" s="2">
        <f t="shared" si="824"/>
        <v>0.43649635036496348</v>
      </c>
      <c r="K2116" s="2">
        <f t="shared" si="825"/>
        <v>0.36715328467153285</v>
      </c>
      <c r="L2116" s="2">
        <f t="shared" si="826"/>
        <v>0.19489051094890511</v>
      </c>
      <c r="M2116" s="2">
        <f t="shared" si="827"/>
        <v>1.459854014598555E-3</v>
      </c>
      <c r="N2116" s="1">
        <v>598</v>
      </c>
      <c r="O2116" s="1">
        <v>503</v>
      </c>
      <c r="P2116" s="1">
        <v>267</v>
      </c>
      <c r="U2116" s="1">
        <v>1</v>
      </c>
      <c r="W2116" s="1">
        <v>1</v>
      </c>
      <c r="AN2116" s="7">
        <f>IF(Q2116&gt;0,RANK(Q2116,(N2116:P2116,Q2116:AL2116)),0)</f>
        <v>0</v>
      </c>
      <c r="AO2116" s="7">
        <f>IF(R2116&gt;0,RANK(R2116,(N2116:P2116,Q2116:AL2116)),0)</f>
        <v>0</v>
      </c>
      <c r="AP2116" s="7">
        <f>IF(S2116&gt;0,RANK(S2116,(N2116:P2116,Q2116:AL2116)),0)</f>
        <v>0</v>
      </c>
      <c r="AQ2116" s="7">
        <f>IF(T2116&gt;0,RANK(T2116,(N2116:P2116,Q2116:AL2116)),0)</f>
        <v>0</v>
      </c>
      <c r="AR2116" s="2">
        <f t="shared" si="828"/>
        <v>0</v>
      </c>
      <c r="AS2116" s="2">
        <f t="shared" si="829"/>
        <v>0</v>
      </c>
      <c r="AT2116" s="2">
        <f t="shared" si="830"/>
        <v>0</v>
      </c>
      <c r="AU2116" s="2">
        <f t="shared" si="831"/>
        <v>0</v>
      </c>
      <c r="AW2116" t="s">
        <v>718</v>
      </c>
      <c r="AX2116" t="s">
        <v>366</v>
      </c>
      <c r="BA2116" s="127">
        <v>38</v>
      </c>
      <c r="BB2116" s="130">
        <v>93</v>
      </c>
      <c r="BC2116" s="131">
        <f t="shared" si="811"/>
        <v>38093</v>
      </c>
      <c r="BE2116" s="7" t="s">
        <v>3271</v>
      </c>
    </row>
    <row r="2117" spans="1:57" hidden="1" outlineLevel="1" x14ac:dyDescent="0.2">
      <c r="A2117" t="s">
        <v>2094</v>
      </c>
      <c r="B2117" t="s">
        <v>366</v>
      </c>
      <c r="C2117" s="1">
        <f t="shared" si="822"/>
        <v>10001</v>
      </c>
      <c r="D2117" s="7">
        <f>RANK(N2117,(N2117:P2117,Q2117:AL2117))</f>
        <v>2</v>
      </c>
      <c r="E2117" s="7">
        <f>RANK(O2117,(N2117:P2117,Q2117:AL2117))</f>
        <v>1</v>
      </c>
      <c r="F2117" s="7">
        <f>IF(P2117&gt;0,RANK(P2117,(N2117:P2117,Q2117:AL2117)),0)</f>
        <v>3</v>
      </c>
      <c r="G2117" s="1">
        <f t="shared" si="823"/>
        <v>726</v>
      </c>
      <c r="H2117" s="2">
        <f t="shared" si="832"/>
        <v>7.2592740725927404E-2</v>
      </c>
      <c r="I2117" s="2"/>
      <c r="J2117" s="2">
        <f t="shared" si="824"/>
        <v>0.33126687331266874</v>
      </c>
      <c r="K2117" s="2">
        <f t="shared" si="825"/>
        <v>0.40385961403859616</v>
      </c>
      <c r="L2117" s="2">
        <f t="shared" si="826"/>
        <v>0.25797420257974202</v>
      </c>
      <c r="M2117" s="2">
        <f t="shared" si="827"/>
        <v>6.8993100689931364E-3</v>
      </c>
      <c r="N2117" s="1">
        <v>3313</v>
      </c>
      <c r="O2117" s="1">
        <v>4039</v>
      </c>
      <c r="P2117" s="1">
        <v>2580</v>
      </c>
      <c r="Q2117" s="1">
        <v>18</v>
      </c>
      <c r="S2117" s="1">
        <v>9</v>
      </c>
      <c r="U2117" s="1">
        <v>12</v>
      </c>
      <c r="W2117" s="1">
        <v>23</v>
      </c>
      <c r="X2117" s="1">
        <v>7</v>
      </c>
      <c r="AN2117" s="7">
        <f>IF(Q2117&gt;0,RANK(Q2117,(N2117:P2117,Q2117:AL2117)),0)</f>
        <v>5</v>
      </c>
      <c r="AO2117" s="7">
        <f>IF(R2117&gt;0,RANK(R2117,(N2117:P2117,Q2117:AL2117)),0)</f>
        <v>0</v>
      </c>
      <c r="AP2117" s="7">
        <f>IF(S2117&gt;0,RANK(S2117,(N2117:P2117,Q2117:AL2117)),0)</f>
        <v>7</v>
      </c>
      <c r="AQ2117" s="7">
        <f>IF(T2117&gt;0,RANK(T2117,(N2117:P2117,Q2117:AL2117)),0)</f>
        <v>0</v>
      </c>
      <c r="AR2117" s="2">
        <f t="shared" si="828"/>
        <v>1.7998200179982001E-3</v>
      </c>
      <c r="AS2117" s="2">
        <f t="shared" si="829"/>
        <v>0</v>
      </c>
      <c r="AT2117" s="2">
        <f t="shared" si="830"/>
        <v>8.9991000899910004E-4</v>
      </c>
      <c r="AU2117" s="2">
        <f t="shared" si="831"/>
        <v>0</v>
      </c>
      <c r="AW2117" t="s">
        <v>2094</v>
      </c>
      <c r="AX2117" t="s">
        <v>366</v>
      </c>
      <c r="BA2117" s="127">
        <v>38</v>
      </c>
      <c r="BB2117" s="130">
        <v>95</v>
      </c>
      <c r="BC2117" s="131">
        <f t="shared" si="811"/>
        <v>38095</v>
      </c>
      <c r="BE2117" s="7" t="s">
        <v>3271</v>
      </c>
    </row>
    <row r="2118" spans="1:57" hidden="1" outlineLevel="1" x14ac:dyDescent="0.2">
      <c r="A2118" t="s">
        <v>491</v>
      </c>
      <c r="B2118" t="s">
        <v>366</v>
      </c>
      <c r="C2118" s="1">
        <f t="shared" si="822"/>
        <v>1757</v>
      </c>
      <c r="D2118" s="7">
        <f>RANK(N2118,(N2118:P2118,Q2118:AL2118))</f>
        <v>1</v>
      </c>
      <c r="E2118" s="7">
        <f>RANK(O2118,(N2118:P2118,Q2118:AL2118))</f>
        <v>2</v>
      </c>
      <c r="F2118" s="7">
        <f>IF(P2118&gt;0,RANK(P2118,(N2118:P2118,Q2118:AL2118)),0)</f>
        <v>3</v>
      </c>
      <c r="G2118" s="1">
        <f t="shared" si="823"/>
        <v>148</v>
      </c>
      <c r="H2118" s="2">
        <f t="shared" si="832"/>
        <v>8.4234490608992602E-2</v>
      </c>
      <c r="I2118" s="2"/>
      <c r="J2118" s="2">
        <f t="shared" si="824"/>
        <v>0.42572566875355722</v>
      </c>
      <c r="K2118" s="2">
        <f t="shared" si="825"/>
        <v>0.34149117814456459</v>
      </c>
      <c r="L2118" s="2">
        <f t="shared" si="826"/>
        <v>0.22879908935685828</v>
      </c>
      <c r="M2118" s="2">
        <f t="shared" si="827"/>
        <v>3.9840637450199168E-3</v>
      </c>
      <c r="N2118" s="1">
        <v>748</v>
      </c>
      <c r="O2118" s="1">
        <v>600</v>
      </c>
      <c r="P2118" s="1">
        <v>402</v>
      </c>
      <c r="Q2118" s="1">
        <v>1</v>
      </c>
      <c r="U2118" s="1">
        <v>2</v>
      </c>
      <c r="W2118" s="1">
        <v>3</v>
      </c>
      <c r="X2118" s="1">
        <v>1</v>
      </c>
      <c r="AN2118" s="7">
        <f>IF(Q2118&gt;0,RANK(Q2118,(N2118:P2118,Q2118:AL2118)),0)</f>
        <v>6</v>
      </c>
      <c r="AO2118" s="7">
        <f>IF(R2118&gt;0,RANK(R2118,(N2118:P2118,Q2118:AL2118)),0)</f>
        <v>0</v>
      </c>
      <c r="AP2118" s="7">
        <f>IF(S2118&gt;0,RANK(S2118,(N2118:P2118,Q2118:AL2118)),0)</f>
        <v>0</v>
      </c>
      <c r="AQ2118" s="7">
        <f>IF(T2118&gt;0,RANK(T2118,(N2118:P2118,Q2118:AL2118)),0)</f>
        <v>0</v>
      </c>
      <c r="AR2118" s="2">
        <f t="shared" si="828"/>
        <v>5.6915196357427435E-4</v>
      </c>
      <c r="AS2118" s="2">
        <f t="shared" si="829"/>
        <v>0</v>
      </c>
      <c r="AT2118" s="2">
        <f t="shared" si="830"/>
        <v>0</v>
      </c>
      <c r="AU2118" s="2">
        <f t="shared" si="831"/>
        <v>0</v>
      </c>
      <c r="AW2118" t="s">
        <v>491</v>
      </c>
      <c r="AX2118" t="s">
        <v>366</v>
      </c>
      <c r="BA2118" s="127">
        <v>38</v>
      </c>
      <c r="BB2118" s="130">
        <v>97</v>
      </c>
      <c r="BC2118" s="131">
        <f t="shared" si="811"/>
        <v>38097</v>
      </c>
      <c r="BE2118" s="7" t="s">
        <v>3271</v>
      </c>
    </row>
    <row r="2119" spans="1:57" hidden="1" outlineLevel="1" x14ac:dyDescent="0.2">
      <c r="A2119" t="s">
        <v>767</v>
      </c>
      <c r="B2119" t="s">
        <v>366</v>
      </c>
      <c r="C2119" s="1">
        <f t="shared" si="822"/>
        <v>4553</v>
      </c>
      <c r="D2119" s="7">
        <f>RANK(N2119,(N2119:P2119,Q2119:AL2119))</f>
        <v>2</v>
      </c>
      <c r="E2119" s="7">
        <f>RANK(O2119,(N2119:P2119,Q2119:AL2119))</f>
        <v>1</v>
      </c>
      <c r="F2119" s="7">
        <f>IF(P2119&gt;0,RANK(P2119,(N2119:P2119,Q2119:AL2119)),0)</f>
        <v>3</v>
      </c>
      <c r="G2119" s="1">
        <f t="shared" si="823"/>
        <v>381</v>
      </c>
      <c r="H2119" s="2">
        <f t="shared" si="832"/>
        <v>8.3681089391609925E-2</v>
      </c>
      <c r="I2119" s="2"/>
      <c r="J2119" s="2">
        <f t="shared" si="824"/>
        <v>0.35976279376235448</v>
      </c>
      <c r="K2119" s="2">
        <f t="shared" si="825"/>
        <v>0.44344388315396444</v>
      </c>
      <c r="L2119" s="2">
        <f t="shared" si="826"/>
        <v>0.19218097957390731</v>
      </c>
      <c r="M2119" s="2">
        <f t="shared" si="827"/>
        <v>4.6123435097738252E-3</v>
      </c>
      <c r="N2119" s="1">
        <v>1638</v>
      </c>
      <c r="O2119" s="1">
        <v>2019</v>
      </c>
      <c r="P2119" s="1">
        <v>875</v>
      </c>
      <c r="Q2119" s="1">
        <v>8</v>
      </c>
      <c r="S2119" s="1">
        <v>2</v>
      </c>
      <c r="U2119" s="1">
        <v>2</v>
      </c>
      <c r="W2119" s="1">
        <v>7</v>
      </c>
      <c r="X2119" s="1">
        <v>2</v>
      </c>
      <c r="AN2119" s="7">
        <f>IF(Q2119&gt;0,RANK(Q2119,(N2119:P2119,Q2119:AL2119)),0)</f>
        <v>4</v>
      </c>
      <c r="AO2119" s="7">
        <f>IF(R2119&gt;0,RANK(R2119,(N2119:P2119,Q2119:AL2119)),0)</f>
        <v>0</v>
      </c>
      <c r="AP2119" s="7">
        <f>IF(S2119&gt;0,RANK(S2119,(N2119:P2119,Q2119:AL2119)),0)</f>
        <v>6</v>
      </c>
      <c r="AQ2119" s="7">
        <f>IF(T2119&gt;0,RANK(T2119,(N2119:P2119,Q2119:AL2119)),0)</f>
        <v>0</v>
      </c>
      <c r="AR2119" s="2">
        <f t="shared" si="828"/>
        <v>1.7570832418185812E-3</v>
      </c>
      <c r="AS2119" s="2">
        <f t="shared" si="829"/>
        <v>0</v>
      </c>
      <c r="AT2119" s="2">
        <f t="shared" si="830"/>
        <v>4.392708104546453E-4</v>
      </c>
      <c r="AU2119" s="2">
        <f t="shared" si="831"/>
        <v>0</v>
      </c>
      <c r="AW2119" t="s">
        <v>767</v>
      </c>
      <c r="AX2119" t="s">
        <v>366</v>
      </c>
      <c r="BA2119" s="127">
        <v>38</v>
      </c>
      <c r="BB2119" s="130">
        <v>99</v>
      </c>
      <c r="BC2119" s="131">
        <f t="shared" si="811"/>
        <v>38099</v>
      </c>
      <c r="BE2119" s="7" t="s">
        <v>3271</v>
      </c>
    </row>
    <row r="2120" spans="1:57" hidden="1" outlineLevel="1" x14ac:dyDescent="0.2">
      <c r="A2120" t="s">
        <v>768</v>
      </c>
      <c r="B2120" t="s">
        <v>366</v>
      </c>
      <c r="C2120" s="1">
        <f t="shared" si="822"/>
        <v>5904</v>
      </c>
      <c r="D2120" s="7">
        <f>RANK(N2120,(N2120:P2120,Q2120:AL2120))</f>
        <v>2</v>
      </c>
      <c r="E2120" s="7">
        <f>RANK(O2120,(N2120:P2120,Q2120:AL2120))</f>
        <v>1</v>
      </c>
      <c r="F2120" s="7">
        <f>IF(P2120&gt;0,RANK(P2120,(N2120:P2120,Q2120:AL2120)),0)</f>
        <v>3</v>
      </c>
      <c r="G2120" s="1">
        <f t="shared" si="823"/>
        <v>608</v>
      </c>
      <c r="H2120" s="2">
        <f t="shared" si="832"/>
        <v>0.10298102981029811</v>
      </c>
      <c r="I2120" s="2"/>
      <c r="J2120" s="2">
        <f t="shared" si="824"/>
        <v>0.32791327913279134</v>
      </c>
      <c r="K2120" s="2">
        <f t="shared" si="825"/>
        <v>0.43089430894308944</v>
      </c>
      <c r="L2120" s="2">
        <f t="shared" si="826"/>
        <v>0.23441734417344173</v>
      </c>
      <c r="M2120" s="2">
        <f t="shared" si="827"/>
        <v>6.7750677506774881E-3</v>
      </c>
      <c r="N2120" s="1">
        <v>1936</v>
      </c>
      <c r="O2120" s="1">
        <v>2544</v>
      </c>
      <c r="P2120" s="1">
        <v>1384</v>
      </c>
      <c r="Q2120" s="1">
        <v>17</v>
      </c>
      <c r="S2120" s="1">
        <v>4</v>
      </c>
      <c r="U2120" s="1">
        <v>8</v>
      </c>
      <c r="W2120" s="1">
        <v>8</v>
      </c>
      <c r="X2120" s="1">
        <v>3</v>
      </c>
      <c r="AN2120" s="7">
        <f>IF(Q2120&gt;0,RANK(Q2120,(N2120:P2120,Q2120:AL2120)),0)</f>
        <v>4</v>
      </c>
      <c r="AO2120" s="7">
        <f>IF(R2120&gt;0,RANK(R2120,(N2120:P2120,Q2120:AL2120)),0)</f>
        <v>0</v>
      </c>
      <c r="AP2120" s="7">
        <f>IF(S2120&gt;0,RANK(S2120,(N2120:P2120,Q2120:AL2120)),0)</f>
        <v>7</v>
      </c>
      <c r="AQ2120" s="7">
        <f>IF(T2120&gt;0,RANK(T2120,(N2120:P2120,Q2120:AL2120)),0)</f>
        <v>0</v>
      </c>
      <c r="AR2120" s="2">
        <f t="shared" si="828"/>
        <v>2.8794037940379404E-3</v>
      </c>
      <c r="AS2120" s="2">
        <f t="shared" si="829"/>
        <v>0</v>
      </c>
      <c r="AT2120" s="2">
        <f t="shared" si="830"/>
        <v>6.7750677506775068E-4</v>
      </c>
      <c r="AU2120" s="2">
        <f t="shared" si="831"/>
        <v>0</v>
      </c>
      <c r="AW2120" t="s">
        <v>768</v>
      </c>
      <c r="AX2120" t="s">
        <v>366</v>
      </c>
      <c r="BA2120" s="127">
        <v>38</v>
      </c>
      <c r="BB2120" s="130">
        <v>101</v>
      </c>
      <c r="BC2120" s="131">
        <f t="shared" si="811"/>
        <v>38101</v>
      </c>
      <c r="BE2120" s="7" t="s">
        <v>3271</v>
      </c>
    </row>
    <row r="2121" spans="1:57" hidden="1" outlineLevel="1" x14ac:dyDescent="0.2">
      <c r="A2121" t="s">
        <v>948</v>
      </c>
      <c r="B2121" t="s">
        <v>366</v>
      </c>
      <c r="C2121" s="1">
        <f t="shared" si="822"/>
        <v>25852</v>
      </c>
      <c r="D2121" s="7">
        <f>RANK(N2121,(N2121:P2121,Q2121:AL2121))</f>
        <v>2</v>
      </c>
      <c r="E2121" s="7">
        <f>RANK(O2121,(N2121:P2121,Q2121:AL2121))</f>
        <v>1</v>
      </c>
      <c r="F2121" s="7">
        <f>IF(P2121&gt;0,RANK(P2121,(N2121:P2121,Q2121:AL2121)),0)</f>
        <v>3</v>
      </c>
      <c r="G2121" s="1">
        <f t="shared" si="823"/>
        <v>4200</v>
      </c>
      <c r="H2121" s="2">
        <f t="shared" si="832"/>
        <v>0.16246325235958534</v>
      </c>
      <c r="I2121" s="2"/>
      <c r="J2121" s="2">
        <f t="shared" si="824"/>
        <v>0.30388364536592916</v>
      </c>
      <c r="K2121" s="2">
        <f t="shared" si="825"/>
        <v>0.46634689772551446</v>
      </c>
      <c r="L2121" s="2">
        <f t="shared" si="826"/>
        <v>0.22652019186136468</v>
      </c>
      <c r="M2121" s="2">
        <f t="shared" si="827"/>
        <v>3.2492650471916962E-3</v>
      </c>
      <c r="N2121" s="1">
        <v>7856</v>
      </c>
      <c r="O2121" s="1">
        <v>12056</v>
      </c>
      <c r="P2121" s="1">
        <v>5856</v>
      </c>
      <c r="Q2121" s="1">
        <v>19</v>
      </c>
      <c r="S2121" s="1">
        <v>7</v>
      </c>
      <c r="U2121" s="1">
        <v>17</v>
      </c>
      <c r="W2121" s="1">
        <v>27</v>
      </c>
      <c r="X2121" s="1">
        <v>14</v>
      </c>
      <c r="AN2121" s="7">
        <f>IF(Q2121&gt;0,RANK(Q2121,(N2121:P2121,Q2121:AL2121)),0)</f>
        <v>5</v>
      </c>
      <c r="AO2121" s="7">
        <f>IF(R2121&gt;0,RANK(R2121,(N2121:P2121,Q2121:AL2121)),0)</f>
        <v>0</v>
      </c>
      <c r="AP2121" s="7">
        <f>IF(S2121&gt;0,RANK(S2121,(N2121:P2121,Q2121:AL2121)),0)</f>
        <v>8</v>
      </c>
      <c r="AQ2121" s="7">
        <f>IF(T2121&gt;0,RANK(T2121,(N2121:P2121,Q2121:AL2121)),0)</f>
        <v>0</v>
      </c>
      <c r="AR2121" s="2">
        <f t="shared" si="828"/>
        <v>7.3495280829336223E-4</v>
      </c>
      <c r="AS2121" s="2">
        <f t="shared" si="829"/>
        <v>0</v>
      </c>
      <c r="AT2121" s="2">
        <f t="shared" si="830"/>
        <v>2.7077208726597555E-4</v>
      </c>
      <c r="AU2121" s="2">
        <f t="shared" si="831"/>
        <v>0</v>
      </c>
      <c r="AW2121" t="s">
        <v>948</v>
      </c>
      <c r="AX2121" t="s">
        <v>366</v>
      </c>
      <c r="BA2121" s="127">
        <v>38</v>
      </c>
      <c r="BB2121" s="130">
        <v>103</v>
      </c>
      <c r="BC2121" s="131">
        <f t="shared" si="811"/>
        <v>38103</v>
      </c>
      <c r="BE2121" s="7" t="s">
        <v>3271</v>
      </c>
    </row>
    <row r="2122" spans="1:57" hidden="1" outlineLevel="1" x14ac:dyDescent="0.2">
      <c r="A2122" t="s">
        <v>837</v>
      </c>
      <c r="B2122" t="s">
        <v>366</v>
      </c>
      <c r="C2122" s="1">
        <f t="shared" si="822"/>
        <v>2916</v>
      </c>
      <c r="D2122" s="7">
        <f>RANK(N2122,(N2122:P2122,Q2122:AL2122))</f>
        <v>2</v>
      </c>
      <c r="E2122" s="7">
        <f>RANK(O2122,(N2122:P2122,Q2122:AL2122))</f>
        <v>1</v>
      </c>
      <c r="F2122" s="7">
        <f>IF(P2122&gt;0,RANK(P2122,(N2122:P2122,Q2122:AL2122)),0)</f>
        <v>3</v>
      </c>
      <c r="G2122" s="1">
        <f t="shared" si="823"/>
        <v>283</v>
      </c>
      <c r="H2122" s="2">
        <f t="shared" si="832"/>
        <v>9.7050754458161859E-2</v>
      </c>
      <c r="I2122" s="2"/>
      <c r="J2122" s="2">
        <f t="shared" si="824"/>
        <v>0.30452674897119342</v>
      </c>
      <c r="K2122" s="2">
        <f t="shared" si="825"/>
        <v>0.40157750342935528</v>
      </c>
      <c r="L2122" s="2">
        <f t="shared" si="826"/>
        <v>0.29149519890260633</v>
      </c>
      <c r="M2122" s="2">
        <f t="shared" si="827"/>
        <v>2.4005486968450285E-3</v>
      </c>
      <c r="N2122" s="1">
        <v>888</v>
      </c>
      <c r="O2122" s="1">
        <v>1171</v>
      </c>
      <c r="P2122" s="1">
        <v>850</v>
      </c>
      <c r="Q2122" s="1">
        <v>2</v>
      </c>
      <c r="W2122" s="1">
        <v>5</v>
      </c>
      <c r="AN2122" s="7">
        <f>IF(Q2122&gt;0,RANK(Q2122,(N2122:P2122,Q2122:AL2122)),0)</f>
        <v>5</v>
      </c>
      <c r="AO2122" s="7">
        <f>IF(R2122&gt;0,RANK(R2122,(N2122:P2122,Q2122:AL2122)),0)</f>
        <v>0</v>
      </c>
      <c r="AP2122" s="7">
        <f>IF(S2122&gt;0,RANK(S2122,(N2122:P2122,Q2122:AL2122)),0)</f>
        <v>0</v>
      </c>
      <c r="AQ2122" s="7">
        <f>IF(T2122&gt;0,RANK(T2122,(N2122:P2122,Q2122:AL2122)),0)</f>
        <v>0</v>
      </c>
      <c r="AR2122" s="2">
        <f t="shared" si="828"/>
        <v>6.8587105624142656E-4</v>
      </c>
      <c r="AS2122" s="2">
        <f t="shared" si="829"/>
        <v>0</v>
      </c>
      <c r="AT2122" s="2">
        <f t="shared" si="830"/>
        <v>0</v>
      </c>
      <c r="AU2122" s="2">
        <f t="shared" si="831"/>
        <v>0</v>
      </c>
      <c r="AW2122" t="s">
        <v>837</v>
      </c>
      <c r="AX2122" t="s">
        <v>366</v>
      </c>
      <c r="BA2122" s="127">
        <v>38</v>
      </c>
      <c r="BB2122" s="130">
        <v>105</v>
      </c>
      <c r="BC2122" s="131">
        <f t="shared" si="811"/>
        <v>38105</v>
      </c>
      <c r="BE2122" s="7" t="s">
        <v>3271</v>
      </c>
    </row>
    <row r="2123" spans="1:57" hidden="1" outlineLevel="1" x14ac:dyDescent="0.2">
      <c r="A2123" t="s">
        <v>1425</v>
      </c>
      <c r="B2123" t="s">
        <v>366</v>
      </c>
      <c r="C2123" s="1">
        <f t="shared" si="822"/>
        <v>9917</v>
      </c>
      <c r="D2123" s="7">
        <f>RANK(N2123,(N2123:P2123,Q2123:AL2123))</f>
        <v>3</v>
      </c>
      <c r="E2123" s="7">
        <f>RANK(O2123,(N2123:P2123,Q2123:AL2123))</f>
        <v>1</v>
      </c>
      <c r="F2123" s="7">
        <f>IF(P2123&gt;0,RANK(P2123,(N2123:P2123,Q2123:AL2123)),0)</f>
        <v>2</v>
      </c>
      <c r="G2123" s="1">
        <f t="shared" si="823"/>
        <v>484</v>
      </c>
      <c r="H2123" s="2">
        <f t="shared" si="832"/>
        <v>4.8805082182111527E-2</v>
      </c>
      <c r="I2123" s="2"/>
      <c r="J2123" s="2">
        <f t="shared" si="824"/>
        <v>0.30331753554502372</v>
      </c>
      <c r="K2123" s="2">
        <f t="shared" si="825"/>
        <v>0.36946657255218313</v>
      </c>
      <c r="L2123" s="2">
        <f t="shared" si="826"/>
        <v>0.32066149037007158</v>
      </c>
      <c r="M2123" s="2">
        <f t="shared" si="827"/>
        <v>6.5544015327215766E-3</v>
      </c>
      <c r="N2123" s="1">
        <v>3008</v>
      </c>
      <c r="O2123" s="1">
        <v>3664</v>
      </c>
      <c r="P2123" s="1">
        <v>3180</v>
      </c>
      <c r="Q2123" s="1">
        <v>20</v>
      </c>
      <c r="S2123" s="1">
        <v>8</v>
      </c>
      <c r="U2123" s="1">
        <v>8</v>
      </c>
      <c r="W2123" s="1">
        <v>17</v>
      </c>
      <c r="X2123" s="1">
        <v>12</v>
      </c>
      <c r="AN2123" s="7">
        <f>IF(Q2123&gt;0,RANK(Q2123,(N2123:P2123,Q2123:AL2123)),0)</f>
        <v>4</v>
      </c>
      <c r="AO2123" s="7">
        <f>IF(R2123&gt;0,RANK(R2123,(N2123:P2123,Q2123:AL2123)),0)</f>
        <v>0</v>
      </c>
      <c r="AP2123" s="7">
        <f>IF(S2123&gt;0,RANK(S2123,(N2123:P2123,Q2123:AL2123)),0)</f>
        <v>7</v>
      </c>
      <c r="AQ2123" s="7">
        <f>IF(T2123&gt;0,RANK(T2123,(N2123:P2123,Q2123:AL2123)),0)</f>
        <v>0</v>
      </c>
      <c r="AR2123" s="2">
        <f t="shared" si="828"/>
        <v>2.0167389331451043E-3</v>
      </c>
      <c r="AS2123" s="2">
        <f t="shared" si="829"/>
        <v>0</v>
      </c>
      <c r="AT2123" s="2">
        <f t="shared" si="830"/>
        <v>8.066955732580418E-4</v>
      </c>
      <c r="AU2123" s="2">
        <f t="shared" si="831"/>
        <v>0</v>
      </c>
      <c r="AW2123" t="s">
        <v>1425</v>
      </c>
      <c r="AX2123" t="s">
        <v>366</v>
      </c>
      <c r="BA2123" s="127">
        <v>38</v>
      </c>
      <c r="BB2123" s="130"/>
      <c r="BC2123" s="127">
        <v>38</v>
      </c>
      <c r="BE2123" s="7" t="s">
        <v>2095</v>
      </c>
    </row>
    <row r="2124" spans="1:57" collapsed="1" x14ac:dyDescent="0.2">
      <c r="A2124" t="s">
        <v>1769</v>
      </c>
      <c r="B2124" t="s">
        <v>566</v>
      </c>
      <c r="C2124" s="1">
        <f t="shared" si="822"/>
        <v>308133</v>
      </c>
      <c r="D2124" s="7">
        <f>RANK(N2124,(N2124:P2124,Q2124:AL2124))</f>
        <v>2</v>
      </c>
      <c r="E2124" s="7">
        <f>RANK(O2124,(N2124:P2124,Q2124:AL2124))</f>
        <v>1</v>
      </c>
      <c r="F2124" s="7">
        <f>IF(P2124&gt;0,RANK(P2124,(N2124:P2124,Q2124:AL2124)),0)</f>
        <v>3</v>
      </c>
      <c r="G2124" s="1">
        <f t="shared" si="823"/>
        <v>37076</v>
      </c>
      <c r="H2124" s="2">
        <f t="shared" si="832"/>
        <v>0.12032466499855582</v>
      </c>
      <c r="I2124" s="2"/>
      <c r="J2124" s="2">
        <f t="shared" si="824"/>
        <v>0.32183505174713517</v>
      </c>
      <c r="K2124" s="2">
        <f t="shared" si="825"/>
        <v>0.44215971674569099</v>
      </c>
      <c r="L2124" s="2">
        <f t="shared" si="826"/>
        <v>0.23069259053720309</v>
      </c>
      <c r="M2124" s="2">
        <f t="shared" si="827"/>
        <v>5.3126409699708055E-3</v>
      </c>
      <c r="N2124" s="1">
        <f t="shared" ref="N2124:X2124" si="833">SUM(N2071:N2123)</f>
        <v>99168</v>
      </c>
      <c r="O2124" s="1">
        <f t="shared" si="833"/>
        <v>136244</v>
      </c>
      <c r="P2124" s="1">
        <f t="shared" si="833"/>
        <v>71084</v>
      </c>
      <c r="Q2124" s="1">
        <f t="shared" si="833"/>
        <v>416</v>
      </c>
      <c r="S2124" s="1">
        <f t="shared" si="833"/>
        <v>143</v>
      </c>
      <c r="U2124" s="1">
        <f t="shared" si="833"/>
        <v>240</v>
      </c>
      <c r="W2124" s="1">
        <f t="shared" si="833"/>
        <v>642</v>
      </c>
      <c r="X2124" s="1">
        <f t="shared" si="833"/>
        <v>193</v>
      </c>
      <c r="AG2124" s="1">
        <f>SUM(AG2071:AG2123)</f>
        <v>3</v>
      </c>
      <c r="AN2124" s="7">
        <f>IF(Q2124&gt;0,RANK(Q2124,(N2124:P2124,Q2124:AL2124)),0)</f>
        <v>5</v>
      </c>
      <c r="AO2124" s="7">
        <f>IF(R2124&gt;0,RANK(R2124,(N2124:P2124,Q2124:AL2124)),0)</f>
        <v>0</v>
      </c>
      <c r="AP2124" s="7">
        <f>IF(S2124&gt;0,RANK(S2124,(N2124:P2124,Q2124:AL2124)),0)</f>
        <v>8</v>
      </c>
      <c r="AQ2124" s="7">
        <f>IF(T2124&gt;0,RANK(T2124,(N2124:P2124,Q2124:AL2124)),0)</f>
        <v>0</v>
      </c>
      <c r="AR2124" s="2">
        <f t="shared" si="828"/>
        <v>1.3500663674452266E-3</v>
      </c>
      <c r="AS2124" s="2">
        <f t="shared" si="829"/>
        <v>0</v>
      </c>
      <c r="AT2124" s="2">
        <f t="shared" si="830"/>
        <v>4.6408531380929662E-4</v>
      </c>
      <c r="AU2124" s="2">
        <f t="shared" si="831"/>
        <v>0</v>
      </c>
      <c r="AW2124" t="s">
        <v>1769</v>
      </c>
      <c r="AX2124" t="s">
        <v>566</v>
      </c>
      <c r="BA2124" s="127"/>
      <c r="BB2124" s="130"/>
    </row>
    <row r="2125" spans="1:57" x14ac:dyDescent="0.2">
      <c r="C2125" s="1"/>
      <c r="E2125" s="7"/>
      <c r="F2125" s="7"/>
      <c r="I2125" s="2"/>
      <c r="AN2125" s="7"/>
      <c r="AO2125" s="7"/>
      <c r="AP2125" s="7"/>
      <c r="AQ2125" s="7"/>
      <c r="BA2125" s="127">
        <v>39</v>
      </c>
      <c r="BB2125" s="130">
        <v>1</v>
      </c>
      <c r="BC2125" s="131">
        <f t="shared" ref="BC2125:BC2188" si="834">BA2125*1000+BB2125</f>
        <v>39001</v>
      </c>
      <c r="BE2125" s="7" t="s">
        <v>3271</v>
      </c>
    </row>
    <row r="2126" spans="1:57" hidden="1" outlineLevel="1" x14ac:dyDescent="0.2">
      <c r="A2126" t="s">
        <v>1179</v>
      </c>
      <c r="B2126" t="s">
        <v>367</v>
      </c>
      <c r="C2126" s="1">
        <f t="shared" ref="C2126:C2157" si="835">SUM(N2126:AL2126)</f>
        <v>10758</v>
      </c>
      <c r="D2126" s="7">
        <f>RANK(N2126,(N2126:P2126,Q2126:AL2126))</f>
        <v>2</v>
      </c>
      <c r="E2126" s="7">
        <f>RANK(O2126,(N2126:P2126,Q2126:AL2126))</f>
        <v>1</v>
      </c>
      <c r="F2126" s="7">
        <f>IF(P2126&gt;0,RANK(P2126,(N2126:P2126,Q2126:AL2126)),0)</f>
        <v>3</v>
      </c>
      <c r="G2126" s="1">
        <f t="shared" ref="G2126:G2157" si="836">MAX(N2126:P2126)-LARGE(N2126:P2126,2)</f>
        <v>724</v>
      </c>
      <c r="H2126" s="2">
        <f t="shared" si="832"/>
        <v>6.7298754415318837E-2</v>
      </c>
      <c r="I2126" s="2"/>
      <c r="J2126" s="2">
        <f t="shared" ref="J2126:J2157" si="837">IF($C2126=0,"-",N2126/$C2126)</f>
        <v>0.37163041457519985</v>
      </c>
      <c r="K2126" s="2">
        <f t="shared" ref="K2126:K2157" si="838">IF($C2126=0,"-",O2126/$C2126)</f>
        <v>0.4389291689905187</v>
      </c>
      <c r="L2126" s="2">
        <f t="shared" ref="L2126:L2157" si="839">IF($C2126=0,"-",P2126/$C2126)</f>
        <v>0.18525748280349508</v>
      </c>
      <c r="M2126" s="2">
        <f t="shared" ref="M2126:M2157" si="840">IF(C2126=0,"-",(1-J2126-K2126-L2126))</f>
        <v>4.1829336307863674E-3</v>
      </c>
      <c r="N2126" s="1">
        <v>3998</v>
      </c>
      <c r="O2126" s="1">
        <v>4722</v>
      </c>
      <c r="P2126" s="1">
        <v>1993</v>
      </c>
      <c r="Q2126" s="1">
        <v>15</v>
      </c>
      <c r="R2126" s="1">
        <v>7</v>
      </c>
      <c r="S2126" s="1">
        <v>11</v>
      </c>
      <c r="U2126" s="1">
        <v>7</v>
      </c>
      <c r="W2126" s="1">
        <v>5</v>
      </c>
      <c r="AN2126" s="7">
        <f>IF(Q2126&gt;0,RANK(Q2126,(N2126:P2126,Q2126:AL2126)),0)</f>
        <v>4</v>
      </c>
      <c r="AO2126" s="7">
        <f>IF(R2126&gt;0,RANK(R2126,(N2126:P2126,Q2126:AL2126)),0)</f>
        <v>6</v>
      </c>
      <c r="AP2126" s="7">
        <f>IF(S2126&gt;0,RANK(S2126,(N2126:P2126,Q2126:AL2126)),0)</f>
        <v>5</v>
      </c>
      <c r="AQ2126" s="7">
        <f>IF(T2126&gt;0,RANK(T2126,(N2126:P2126,Q2126:AL2126)),0)</f>
        <v>0</v>
      </c>
      <c r="AR2126" s="2">
        <f t="shared" ref="AR2126:AR2157" si="841">IF($C2126=0,"-",Q2126/$C2126)</f>
        <v>1.3943112102621305E-3</v>
      </c>
      <c r="AS2126" s="2">
        <f t="shared" ref="AS2126:AS2157" si="842">IF($C2126=0,"-",R2126/$C2126)</f>
        <v>6.5067856478899424E-4</v>
      </c>
      <c r="AT2126" s="2">
        <f t="shared" ref="AT2126:AT2157" si="843">IF($C2126=0,"-",S2126/$C2126)</f>
        <v>1.0224948875255625E-3</v>
      </c>
      <c r="AU2126" s="2">
        <f t="shared" ref="AU2126:AU2157" si="844">IF($C2126=0,"-",T2126/$C2126)</f>
        <v>0</v>
      </c>
      <c r="AW2126" t="s">
        <v>1179</v>
      </c>
      <c r="AX2126" t="s">
        <v>367</v>
      </c>
      <c r="BA2126" s="127">
        <v>39</v>
      </c>
      <c r="BB2126" s="130">
        <v>3</v>
      </c>
      <c r="BC2126" s="131">
        <f t="shared" si="834"/>
        <v>39003</v>
      </c>
      <c r="BE2126" s="7" t="s">
        <v>3271</v>
      </c>
    </row>
    <row r="2127" spans="1:57" hidden="1" outlineLevel="1" x14ac:dyDescent="0.2">
      <c r="A2127" t="s">
        <v>355</v>
      </c>
      <c r="B2127" t="s">
        <v>367</v>
      </c>
      <c r="C2127" s="1">
        <f t="shared" si="835"/>
        <v>47350</v>
      </c>
      <c r="D2127" s="7">
        <f>RANK(N2127,(N2127:P2127,Q2127:AL2127))</f>
        <v>2</v>
      </c>
      <c r="E2127" s="7">
        <f>RANK(O2127,(N2127:P2127,Q2127:AL2127))</f>
        <v>1</v>
      </c>
      <c r="F2127" s="7">
        <f>IF(P2127&gt;0,RANK(P2127,(N2127:P2127,Q2127:AL2127)),0)</f>
        <v>3</v>
      </c>
      <c r="G2127" s="1">
        <f t="shared" si="836"/>
        <v>11545</v>
      </c>
      <c r="H2127" s="2">
        <f t="shared" si="832"/>
        <v>0.24382259767687434</v>
      </c>
      <c r="I2127" s="2"/>
      <c r="J2127" s="2">
        <f t="shared" si="837"/>
        <v>0.29096092925026401</v>
      </c>
      <c r="K2127" s="2">
        <f t="shared" si="838"/>
        <v>0.53478352692713838</v>
      </c>
      <c r="L2127" s="2">
        <f t="shared" si="839"/>
        <v>0.17172122492080252</v>
      </c>
      <c r="M2127" s="2">
        <f t="shared" si="840"/>
        <v>2.5343189017951462E-3</v>
      </c>
      <c r="N2127" s="1">
        <v>13777</v>
      </c>
      <c r="O2127" s="1">
        <v>25322</v>
      </c>
      <c r="P2127" s="1">
        <v>8131</v>
      </c>
      <c r="Q2127" s="1">
        <v>39</v>
      </c>
      <c r="R2127" s="1">
        <v>21</v>
      </c>
      <c r="S2127" s="1">
        <v>32</v>
      </c>
      <c r="U2127" s="1">
        <v>18</v>
      </c>
      <c r="W2127" s="1">
        <v>10</v>
      </c>
      <c r="AN2127" s="7">
        <f>IF(Q2127&gt;0,RANK(Q2127,(N2127:P2127,Q2127:AL2127)),0)</f>
        <v>4</v>
      </c>
      <c r="AO2127" s="7">
        <f>IF(R2127&gt;0,RANK(R2127,(N2127:P2127,Q2127:AL2127)),0)</f>
        <v>6</v>
      </c>
      <c r="AP2127" s="7">
        <f>IF(S2127&gt;0,RANK(S2127,(N2127:P2127,Q2127:AL2127)),0)</f>
        <v>5</v>
      </c>
      <c r="AQ2127" s="7">
        <f>IF(T2127&gt;0,RANK(T2127,(N2127:P2127,Q2127:AL2127)),0)</f>
        <v>0</v>
      </c>
      <c r="AR2127" s="2">
        <f t="shared" si="841"/>
        <v>8.236536430834213E-4</v>
      </c>
      <c r="AS2127" s="2">
        <f t="shared" si="842"/>
        <v>4.4350580781414995E-4</v>
      </c>
      <c r="AT2127" s="2">
        <f t="shared" si="843"/>
        <v>6.7581837381203798E-4</v>
      </c>
      <c r="AU2127" s="2">
        <f t="shared" si="844"/>
        <v>0</v>
      </c>
      <c r="AW2127" t="s">
        <v>355</v>
      </c>
      <c r="AX2127" t="s">
        <v>367</v>
      </c>
      <c r="BA2127" s="127">
        <v>39</v>
      </c>
      <c r="BB2127" s="130">
        <v>5</v>
      </c>
      <c r="BC2127" s="131">
        <f t="shared" si="834"/>
        <v>39005</v>
      </c>
      <c r="BE2127" s="7" t="s">
        <v>3271</v>
      </c>
    </row>
    <row r="2128" spans="1:57" hidden="1" outlineLevel="1" x14ac:dyDescent="0.2">
      <c r="A2128" t="s">
        <v>368</v>
      </c>
      <c r="B2128" t="s">
        <v>367</v>
      </c>
      <c r="C2128" s="1">
        <f t="shared" si="835"/>
        <v>20855</v>
      </c>
      <c r="D2128" s="7">
        <f>RANK(N2128,(N2128:P2128,Q2128:AL2128))</f>
        <v>2</v>
      </c>
      <c r="E2128" s="7">
        <f>RANK(O2128,(N2128:P2128,Q2128:AL2128))</f>
        <v>1</v>
      </c>
      <c r="F2128" s="7">
        <f>IF(P2128&gt;0,RANK(P2128,(N2128:P2128,Q2128:AL2128)),0)</f>
        <v>3</v>
      </c>
      <c r="G2128" s="1">
        <f t="shared" si="836"/>
        <v>3879</v>
      </c>
      <c r="H2128" s="2">
        <f t="shared" si="832"/>
        <v>0.1859985614960441</v>
      </c>
      <c r="I2128" s="2"/>
      <c r="J2128" s="2">
        <f t="shared" si="837"/>
        <v>0.2869815391992328</v>
      </c>
      <c r="K2128" s="2">
        <f t="shared" si="838"/>
        <v>0.47298010069527691</v>
      </c>
      <c r="L2128" s="2">
        <f t="shared" si="839"/>
        <v>0.23735315272117</v>
      </c>
      <c r="M2128" s="2">
        <f t="shared" si="840"/>
        <v>2.6852073843203483E-3</v>
      </c>
      <c r="N2128" s="1">
        <v>5985</v>
      </c>
      <c r="O2128" s="1">
        <v>9864</v>
      </c>
      <c r="P2128" s="1">
        <v>4950</v>
      </c>
      <c r="Q2128" s="1">
        <v>23</v>
      </c>
      <c r="R2128" s="1">
        <v>11</v>
      </c>
      <c r="S2128" s="1">
        <v>11</v>
      </c>
      <c r="U2128" s="1">
        <v>4</v>
      </c>
      <c r="W2128" s="1">
        <v>7</v>
      </c>
      <c r="AN2128" s="7">
        <f>IF(Q2128&gt;0,RANK(Q2128,(N2128:P2128,Q2128:AL2128)),0)</f>
        <v>4</v>
      </c>
      <c r="AO2128" s="7">
        <f>IF(R2128&gt;0,RANK(R2128,(N2128:P2128,Q2128:AL2128)),0)</f>
        <v>5</v>
      </c>
      <c r="AP2128" s="7">
        <f>IF(S2128&gt;0,RANK(S2128,(N2128:P2128,Q2128:AL2128)),0)</f>
        <v>5</v>
      </c>
      <c r="AQ2128" s="7">
        <f>IF(T2128&gt;0,RANK(T2128,(N2128:P2128,Q2128:AL2128)),0)</f>
        <v>0</v>
      </c>
      <c r="AR2128" s="2">
        <f t="shared" si="841"/>
        <v>1.1028530328458404E-3</v>
      </c>
      <c r="AS2128" s="2">
        <f t="shared" si="842"/>
        <v>5.274514504914888E-4</v>
      </c>
      <c r="AT2128" s="2">
        <f t="shared" si="843"/>
        <v>5.274514504914888E-4</v>
      </c>
      <c r="AU2128" s="2">
        <f t="shared" si="844"/>
        <v>0</v>
      </c>
      <c r="AW2128" t="s">
        <v>368</v>
      </c>
      <c r="AX2128" t="s">
        <v>367</v>
      </c>
      <c r="BA2128" s="127">
        <v>39</v>
      </c>
      <c r="BB2128" s="130">
        <v>7</v>
      </c>
      <c r="BC2128" s="131">
        <f t="shared" si="834"/>
        <v>39007</v>
      </c>
      <c r="BE2128" s="7" t="s">
        <v>3271</v>
      </c>
    </row>
    <row r="2129" spans="1:57" hidden="1" outlineLevel="1" x14ac:dyDescent="0.2">
      <c r="A2129" t="s">
        <v>783</v>
      </c>
      <c r="B2129" t="s">
        <v>367</v>
      </c>
      <c r="C2129" s="1">
        <f t="shared" si="835"/>
        <v>43028</v>
      </c>
      <c r="D2129" s="7">
        <f>RANK(N2129,(N2129:P2129,Q2129:AL2129))</f>
        <v>1</v>
      </c>
      <c r="E2129" s="7">
        <f>RANK(O2129,(N2129:P2129,Q2129:AL2129))</f>
        <v>2</v>
      </c>
      <c r="F2129" s="7">
        <f>IF(P2129&gt;0,RANK(P2129,(N2129:P2129,Q2129:AL2129)),0)</f>
        <v>3</v>
      </c>
      <c r="G2129" s="1">
        <f t="shared" si="836"/>
        <v>5589</v>
      </c>
      <c r="H2129" s="2">
        <f t="shared" si="832"/>
        <v>0.12989216324253974</v>
      </c>
      <c r="I2129" s="2"/>
      <c r="J2129" s="2">
        <f t="shared" si="837"/>
        <v>0.43792414241889005</v>
      </c>
      <c r="K2129" s="2">
        <f t="shared" si="838"/>
        <v>0.30803197917635028</v>
      </c>
      <c r="L2129" s="2">
        <f t="shared" si="839"/>
        <v>0.25018592544389701</v>
      </c>
      <c r="M2129" s="2">
        <f t="shared" si="840"/>
        <v>3.8579529608627205E-3</v>
      </c>
      <c r="N2129" s="1">
        <v>18843</v>
      </c>
      <c r="O2129" s="1">
        <v>13254</v>
      </c>
      <c r="P2129" s="1">
        <v>10765</v>
      </c>
      <c r="Q2129" s="1">
        <v>51</v>
      </c>
      <c r="R2129" s="1">
        <v>28</v>
      </c>
      <c r="S2129" s="1">
        <v>41</v>
      </c>
      <c r="U2129" s="1">
        <v>20</v>
      </c>
      <c r="W2129" s="1">
        <v>25</v>
      </c>
      <c r="X2129" s="1">
        <v>1</v>
      </c>
      <c r="AN2129" s="7">
        <f>IF(Q2129&gt;0,RANK(Q2129,(N2129:P2129,Q2129:AL2129)),0)</f>
        <v>4</v>
      </c>
      <c r="AO2129" s="7">
        <f>IF(R2129&gt;0,RANK(R2129,(N2129:P2129,Q2129:AL2129)),0)</f>
        <v>6</v>
      </c>
      <c r="AP2129" s="7">
        <f>IF(S2129&gt;0,RANK(S2129,(N2129:P2129,Q2129:AL2129)),0)</f>
        <v>5</v>
      </c>
      <c r="AQ2129" s="7">
        <f>IF(T2129&gt;0,RANK(T2129,(N2129:P2129,Q2129:AL2129)),0)</f>
        <v>0</v>
      </c>
      <c r="AR2129" s="2">
        <f t="shared" si="841"/>
        <v>1.1852747048433578E-3</v>
      </c>
      <c r="AS2129" s="2">
        <f t="shared" si="842"/>
        <v>6.5073905363949053E-4</v>
      </c>
      <c r="AT2129" s="2">
        <f t="shared" si="843"/>
        <v>9.5286789997211119E-4</v>
      </c>
      <c r="AU2129" s="2">
        <f t="shared" si="844"/>
        <v>0</v>
      </c>
      <c r="AW2129" t="s">
        <v>783</v>
      </c>
      <c r="AX2129" t="s">
        <v>367</v>
      </c>
      <c r="BA2129" s="127">
        <v>39</v>
      </c>
      <c r="BB2129" s="130">
        <v>9</v>
      </c>
      <c r="BC2129" s="131">
        <f t="shared" si="834"/>
        <v>39009</v>
      </c>
      <c r="BE2129" s="7" t="s">
        <v>3271</v>
      </c>
    </row>
    <row r="2130" spans="1:57" hidden="1" outlineLevel="1" x14ac:dyDescent="0.2">
      <c r="A2130" t="s">
        <v>291</v>
      </c>
      <c r="B2130" t="s">
        <v>367</v>
      </c>
      <c r="C2130" s="1">
        <f t="shared" si="835"/>
        <v>25793</v>
      </c>
      <c r="D2130" s="7">
        <f>RANK(N2130,(N2130:P2130,Q2130:AL2130))</f>
        <v>1</v>
      </c>
      <c r="E2130" s="7">
        <f>RANK(O2130,(N2130:P2130,Q2130:AL2130))</f>
        <v>2</v>
      </c>
      <c r="F2130" s="7">
        <f>IF(P2130&gt;0,RANK(P2130,(N2130:P2130,Q2130:AL2130)),0)</f>
        <v>3</v>
      </c>
      <c r="G2130" s="1">
        <f t="shared" si="836"/>
        <v>6239</v>
      </c>
      <c r="H2130" s="2">
        <f t="shared" si="832"/>
        <v>0.24188733377272903</v>
      </c>
      <c r="I2130" s="2"/>
      <c r="J2130" s="2">
        <f t="shared" si="837"/>
        <v>0.52041251502345598</v>
      </c>
      <c r="K2130" s="2">
        <f t="shared" si="838"/>
        <v>0.27852518125072695</v>
      </c>
      <c r="L2130" s="2">
        <f t="shared" si="839"/>
        <v>0.19672004032101734</v>
      </c>
      <c r="M2130" s="2">
        <f t="shared" si="840"/>
        <v>4.3422634047997344E-3</v>
      </c>
      <c r="N2130" s="1">
        <v>13423</v>
      </c>
      <c r="O2130" s="1">
        <v>7184</v>
      </c>
      <c r="P2130" s="1">
        <v>5074</v>
      </c>
      <c r="Q2130" s="1">
        <v>57</v>
      </c>
      <c r="R2130" s="1">
        <v>12</v>
      </c>
      <c r="S2130" s="1">
        <v>17</v>
      </c>
      <c r="U2130" s="1">
        <v>15</v>
      </c>
      <c r="W2130" s="1">
        <v>11</v>
      </c>
      <c r="AN2130" s="7">
        <f>IF(Q2130&gt;0,RANK(Q2130,(N2130:P2130,Q2130:AL2130)),0)</f>
        <v>4</v>
      </c>
      <c r="AO2130" s="7">
        <f>IF(R2130&gt;0,RANK(R2130,(N2130:P2130,Q2130:AL2130)),0)</f>
        <v>7</v>
      </c>
      <c r="AP2130" s="7">
        <f>IF(S2130&gt;0,RANK(S2130,(N2130:P2130,Q2130:AL2130)),0)</f>
        <v>5</v>
      </c>
      <c r="AQ2130" s="7">
        <f>IF(T2130&gt;0,RANK(T2130,(N2130:P2130,Q2130:AL2130)),0)</f>
        <v>0</v>
      </c>
      <c r="AR2130" s="2">
        <f t="shared" si="841"/>
        <v>2.2099019113713024E-3</v>
      </c>
      <c r="AS2130" s="2">
        <f t="shared" si="842"/>
        <v>4.6524250765711626E-4</v>
      </c>
      <c r="AT2130" s="2">
        <f t="shared" si="843"/>
        <v>6.5909355251424803E-4</v>
      </c>
      <c r="AU2130" s="2">
        <f t="shared" si="844"/>
        <v>0</v>
      </c>
      <c r="AW2130" t="s">
        <v>291</v>
      </c>
      <c r="AX2130" t="s">
        <v>367</v>
      </c>
      <c r="BA2130" s="127">
        <v>39</v>
      </c>
      <c r="BB2130" s="130">
        <v>11</v>
      </c>
      <c r="BC2130" s="131">
        <f t="shared" si="834"/>
        <v>39011</v>
      </c>
      <c r="BE2130" s="7" t="s">
        <v>3271</v>
      </c>
    </row>
    <row r="2131" spans="1:57" hidden="1" outlineLevel="1" x14ac:dyDescent="0.2">
      <c r="A2131" t="s">
        <v>285</v>
      </c>
      <c r="B2131" t="s">
        <v>367</v>
      </c>
      <c r="C2131" s="1">
        <f t="shared" si="835"/>
        <v>20306</v>
      </c>
      <c r="D2131" s="7">
        <f>RANK(N2131,(N2131:P2131,Q2131:AL2131))</f>
        <v>2</v>
      </c>
      <c r="E2131" s="7">
        <f>RANK(O2131,(N2131:P2131,Q2131:AL2131))</f>
        <v>1</v>
      </c>
      <c r="F2131" s="7">
        <f>IF(P2131&gt;0,RANK(P2131,(N2131:P2131,Q2131:AL2131)),0)</f>
        <v>3</v>
      </c>
      <c r="G2131" s="1">
        <f t="shared" si="836"/>
        <v>5495</v>
      </c>
      <c r="H2131" s="2">
        <f t="shared" si="832"/>
        <v>0.27060967201812275</v>
      </c>
      <c r="I2131" s="2"/>
      <c r="J2131" s="2">
        <f t="shared" si="837"/>
        <v>0.24426277947404709</v>
      </c>
      <c r="K2131" s="2">
        <f t="shared" si="838"/>
        <v>0.51487245149216976</v>
      </c>
      <c r="L2131" s="2">
        <f t="shared" si="839"/>
        <v>0.23835319609967498</v>
      </c>
      <c r="M2131" s="2">
        <f t="shared" si="840"/>
        <v>2.5115729341081972E-3</v>
      </c>
      <c r="N2131" s="1">
        <v>4960</v>
      </c>
      <c r="O2131" s="1">
        <v>10455</v>
      </c>
      <c r="P2131" s="1">
        <v>4840</v>
      </c>
      <c r="Q2131" s="1">
        <v>16</v>
      </c>
      <c r="R2131" s="1">
        <v>13</v>
      </c>
      <c r="S2131" s="1">
        <v>8</v>
      </c>
      <c r="U2131" s="1">
        <v>9</v>
      </c>
      <c r="W2131" s="1">
        <v>5</v>
      </c>
      <c r="AN2131" s="7">
        <f>IF(Q2131&gt;0,RANK(Q2131,(N2131:P2131,Q2131:AL2131)),0)</f>
        <v>4</v>
      </c>
      <c r="AO2131" s="7">
        <f>IF(R2131&gt;0,RANK(R2131,(N2131:P2131,Q2131:AL2131)),0)</f>
        <v>5</v>
      </c>
      <c r="AP2131" s="7">
        <f>IF(S2131&gt;0,RANK(S2131,(N2131:P2131,Q2131:AL2131)),0)</f>
        <v>7</v>
      </c>
      <c r="AQ2131" s="7">
        <f>IF(T2131&gt;0,RANK(T2131,(N2131:P2131,Q2131:AL2131)),0)</f>
        <v>0</v>
      </c>
      <c r="AR2131" s="2">
        <f t="shared" si="841"/>
        <v>7.8794444991628094E-4</v>
      </c>
      <c r="AS2131" s="2">
        <f t="shared" si="842"/>
        <v>6.4020486555697821E-4</v>
      </c>
      <c r="AT2131" s="2">
        <f t="shared" si="843"/>
        <v>3.9397222495814047E-4</v>
      </c>
      <c r="AU2131" s="2">
        <f t="shared" si="844"/>
        <v>0</v>
      </c>
      <c r="AW2131" t="s">
        <v>285</v>
      </c>
      <c r="AX2131" t="s">
        <v>367</v>
      </c>
      <c r="BA2131" s="127">
        <v>39</v>
      </c>
      <c r="BB2131" s="130">
        <v>13</v>
      </c>
      <c r="BC2131" s="131">
        <f t="shared" si="834"/>
        <v>39013</v>
      </c>
      <c r="BE2131" s="7" t="s">
        <v>3271</v>
      </c>
    </row>
    <row r="2132" spans="1:57" hidden="1" outlineLevel="1" x14ac:dyDescent="0.2">
      <c r="A2132" t="s">
        <v>286</v>
      </c>
      <c r="B2132" t="s">
        <v>367</v>
      </c>
      <c r="C2132" s="1">
        <f t="shared" si="835"/>
        <v>33421</v>
      </c>
      <c r="D2132" s="7">
        <f>RANK(N2132,(N2132:P2132,Q2132:AL2132))</f>
        <v>1</v>
      </c>
      <c r="E2132" s="7">
        <f>RANK(O2132,(N2132:P2132,Q2132:AL2132))</f>
        <v>2</v>
      </c>
      <c r="F2132" s="7">
        <f>IF(P2132&gt;0,RANK(P2132,(N2132:P2132,Q2132:AL2132)),0)</f>
        <v>3</v>
      </c>
      <c r="G2132" s="1">
        <f t="shared" si="836"/>
        <v>9913</v>
      </c>
      <c r="H2132" s="2">
        <f t="shared" si="832"/>
        <v>0.29660991592112745</v>
      </c>
      <c r="I2132" s="2"/>
      <c r="J2132" s="2">
        <f t="shared" si="837"/>
        <v>0.55435205409772303</v>
      </c>
      <c r="K2132" s="2">
        <f t="shared" si="838"/>
        <v>0.25774213817659558</v>
      </c>
      <c r="L2132" s="2">
        <f t="shared" si="839"/>
        <v>0.1837766673648305</v>
      </c>
      <c r="M2132" s="2">
        <f t="shared" si="840"/>
        <v>4.1291403608508803E-3</v>
      </c>
      <c r="N2132" s="1">
        <v>18527</v>
      </c>
      <c r="O2132" s="1">
        <v>8614</v>
      </c>
      <c r="P2132" s="1">
        <v>6142</v>
      </c>
      <c r="Q2132" s="1">
        <v>34</v>
      </c>
      <c r="R2132" s="1">
        <v>21</v>
      </c>
      <c r="S2132" s="1">
        <v>36</v>
      </c>
      <c r="U2132" s="1">
        <v>25</v>
      </c>
      <c r="W2132" s="1">
        <v>22</v>
      </c>
      <c r="AN2132" s="7">
        <f>IF(Q2132&gt;0,RANK(Q2132,(N2132:P2132,Q2132:AL2132)),0)</f>
        <v>5</v>
      </c>
      <c r="AO2132" s="7">
        <f>IF(R2132&gt;0,RANK(R2132,(N2132:P2132,Q2132:AL2132)),0)</f>
        <v>8</v>
      </c>
      <c r="AP2132" s="7">
        <f>IF(S2132&gt;0,RANK(S2132,(N2132:P2132,Q2132:AL2132)),0)</f>
        <v>4</v>
      </c>
      <c r="AQ2132" s="7">
        <f>IF(T2132&gt;0,RANK(T2132,(N2132:P2132,Q2132:AL2132)),0)</f>
        <v>0</v>
      </c>
      <c r="AR2132" s="2">
        <f t="shared" si="841"/>
        <v>1.0173244367313965E-3</v>
      </c>
      <c r="AS2132" s="2">
        <f t="shared" si="842"/>
        <v>6.2834744621645074E-4</v>
      </c>
      <c r="AT2132" s="2">
        <f t="shared" si="843"/>
        <v>1.0771670506567726E-3</v>
      </c>
      <c r="AU2132" s="2">
        <f t="shared" si="844"/>
        <v>0</v>
      </c>
      <c r="AW2132" t="s">
        <v>286</v>
      </c>
      <c r="AX2132" t="s">
        <v>367</v>
      </c>
      <c r="BA2132" s="127">
        <v>39</v>
      </c>
      <c r="BB2132" s="130">
        <v>15</v>
      </c>
      <c r="BC2132" s="131">
        <f t="shared" si="834"/>
        <v>39015</v>
      </c>
      <c r="BE2132" s="7" t="s">
        <v>3271</v>
      </c>
    </row>
    <row r="2133" spans="1:57" hidden="1" outlineLevel="1" x14ac:dyDescent="0.2">
      <c r="A2133" t="s">
        <v>1087</v>
      </c>
      <c r="B2133" t="s">
        <v>367</v>
      </c>
      <c r="C2133" s="1">
        <f t="shared" si="835"/>
        <v>15186</v>
      </c>
      <c r="D2133" s="7">
        <f>RANK(N2133,(N2133:P2133,Q2133:AL2133))</f>
        <v>2</v>
      </c>
      <c r="E2133" s="7">
        <f>RANK(O2133,(N2133:P2133,Q2133:AL2133))</f>
        <v>1</v>
      </c>
      <c r="F2133" s="7">
        <f>IF(P2133&gt;0,RANK(P2133,(N2133:P2133,Q2133:AL2133)),0)</f>
        <v>3</v>
      </c>
      <c r="G2133" s="1">
        <f t="shared" si="836"/>
        <v>372</v>
      </c>
      <c r="H2133" s="2">
        <f t="shared" si="832"/>
        <v>2.449624654286843E-2</v>
      </c>
      <c r="I2133" s="2"/>
      <c r="J2133" s="2">
        <f t="shared" si="837"/>
        <v>0.36480969313841699</v>
      </c>
      <c r="K2133" s="2">
        <f t="shared" si="838"/>
        <v>0.38930593968128541</v>
      </c>
      <c r="L2133" s="2">
        <f t="shared" si="839"/>
        <v>0.24206505992361385</v>
      </c>
      <c r="M2133" s="2">
        <f t="shared" si="840"/>
        <v>3.8193072566836961E-3</v>
      </c>
      <c r="N2133" s="1">
        <v>5540</v>
      </c>
      <c r="O2133" s="1">
        <v>5912</v>
      </c>
      <c r="P2133" s="1">
        <v>3676</v>
      </c>
      <c r="Q2133" s="1">
        <v>15</v>
      </c>
      <c r="R2133" s="1">
        <v>17</v>
      </c>
      <c r="S2133" s="1">
        <v>10</v>
      </c>
      <c r="U2133" s="1">
        <v>14</v>
      </c>
      <c r="W2133" s="1">
        <v>2</v>
      </c>
      <c r="AN2133" s="7">
        <f>IF(Q2133&gt;0,RANK(Q2133,(N2133:P2133,Q2133:AL2133)),0)</f>
        <v>5</v>
      </c>
      <c r="AO2133" s="7">
        <f>IF(R2133&gt;0,RANK(R2133,(N2133:P2133,Q2133:AL2133)),0)</f>
        <v>4</v>
      </c>
      <c r="AP2133" s="7">
        <f>IF(S2133&gt;0,RANK(S2133,(N2133:P2133,Q2133:AL2133)),0)</f>
        <v>7</v>
      </c>
      <c r="AQ2133" s="7">
        <f>IF(T2133&gt;0,RANK(T2133,(N2133:P2133,Q2133:AL2133)),0)</f>
        <v>0</v>
      </c>
      <c r="AR2133" s="2">
        <f t="shared" si="841"/>
        <v>9.8775187672856587E-4</v>
      </c>
      <c r="AS2133" s="2">
        <f t="shared" si="842"/>
        <v>1.1194521269590413E-3</v>
      </c>
      <c r="AT2133" s="2">
        <f t="shared" si="843"/>
        <v>6.5850125115237714E-4</v>
      </c>
      <c r="AU2133" s="2">
        <f t="shared" si="844"/>
        <v>0</v>
      </c>
      <c r="AW2133" t="s">
        <v>1087</v>
      </c>
      <c r="AX2133" t="s">
        <v>367</v>
      </c>
      <c r="BA2133" s="127">
        <v>39</v>
      </c>
      <c r="BB2133" s="130">
        <v>17</v>
      </c>
      <c r="BC2133" s="131">
        <f t="shared" si="834"/>
        <v>39017</v>
      </c>
      <c r="BE2133" s="7" t="s">
        <v>3271</v>
      </c>
    </row>
    <row r="2134" spans="1:57" hidden="1" outlineLevel="1" x14ac:dyDescent="0.2">
      <c r="A2134" t="s">
        <v>2532</v>
      </c>
      <c r="B2134" t="s">
        <v>367</v>
      </c>
      <c r="C2134" s="1">
        <f t="shared" si="835"/>
        <v>131112</v>
      </c>
      <c r="D2134" s="7">
        <f>RANK(N2134,(N2134:P2134,Q2134:AL2134))</f>
        <v>2</v>
      </c>
      <c r="E2134" s="7">
        <f>RANK(O2134,(N2134:P2134,Q2134:AL2134))</f>
        <v>1</v>
      </c>
      <c r="F2134" s="7">
        <f>IF(P2134&gt;0,RANK(P2134,(N2134:P2134,Q2134:AL2134)),0)</f>
        <v>3</v>
      </c>
      <c r="G2134" s="1">
        <f t="shared" si="836"/>
        <v>23693</v>
      </c>
      <c r="H2134" s="2">
        <f t="shared" si="832"/>
        <v>0.18070809689425835</v>
      </c>
      <c r="I2134" s="2"/>
      <c r="J2134" s="2">
        <f t="shared" si="837"/>
        <v>0.30265727012020255</v>
      </c>
      <c r="K2134" s="2">
        <f t="shared" si="838"/>
        <v>0.48336536701446092</v>
      </c>
      <c r="L2134" s="2">
        <f t="shared" si="839"/>
        <v>0.20995027152358289</v>
      </c>
      <c r="M2134" s="2">
        <f t="shared" si="840"/>
        <v>4.0270913417535803E-3</v>
      </c>
      <c r="N2134" s="1">
        <v>39682</v>
      </c>
      <c r="O2134" s="1">
        <v>63375</v>
      </c>
      <c r="P2134" s="1">
        <v>27527</v>
      </c>
      <c r="Q2134" s="1">
        <v>225</v>
      </c>
      <c r="R2134" s="1">
        <v>70</v>
      </c>
      <c r="S2134" s="1">
        <v>94</v>
      </c>
      <c r="U2134" s="1">
        <v>80</v>
      </c>
      <c r="W2134" s="1">
        <v>59</v>
      </c>
      <c r="AN2134" s="7">
        <f>IF(Q2134&gt;0,RANK(Q2134,(N2134:P2134,Q2134:AL2134)),0)</f>
        <v>4</v>
      </c>
      <c r="AO2134" s="7">
        <f>IF(R2134&gt;0,RANK(R2134,(N2134:P2134,Q2134:AL2134)),0)</f>
        <v>7</v>
      </c>
      <c r="AP2134" s="7">
        <f>IF(S2134&gt;0,RANK(S2134,(N2134:P2134,Q2134:AL2134)),0)</f>
        <v>5</v>
      </c>
      <c r="AQ2134" s="7">
        <f>IF(T2134&gt;0,RANK(T2134,(N2134:P2134,Q2134:AL2134)),0)</f>
        <v>0</v>
      </c>
      <c r="AR2134" s="2">
        <f t="shared" si="841"/>
        <v>1.7160900604063702E-3</v>
      </c>
      <c r="AS2134" s="2">
        <f t="shared" si="842"/>
        <v>5.3389468545975963E-4</v>
      </c>
      <c r="AT2134" s="2">
        <f t="shared" si="843"/>
        <v>7.169442919031057E-4</v>
      </c>
      <c r="AU2134" s="2">
        <f t="shared" si="844"/>
        <v>0</v>
      </c>
      <c r="AW2134" t="s">
        <v>2532</v>
      </c>
      <c r="AX2134" t="s">
        <v>367</v>
      </c>
      <c r="BA2134" s="127">
        <v>39</v>
      </c>
      <c r="BB2134" s="130">
        <v>19</v>
      </c>
      <c r="BC2134" s="131">
        <f t="shared" si="834"/>
        <v>39019</v>
      </c>
      <c r="BE2134" s="7" t="s">
        <v>3271</v>
      </c>
    </row>
    <row r="2135" spans="1:57" hidden="1" outlineLevel="1" x14ac:dyDescent="0.2">
      <c r="A2135" t="s">
        <v>972</v>
      </c>
      <c r="B2135" t="s">
        <v>367</v>
      </c>
      <c r="C2135" s="1">
        <f t="shared" si="835"/>
        <v>12463</v>
      </c>
      <c r="D2135" s="7">
        <f>RANK(N2135,(N2135:P2135,Q2135:AL2135))</f>
        <v>1</v>
      </c>
      <c r="E2135" s="7">
        <f>RANK(O2135,(N2135:P2135,Q2135:AL2135))</f>
        <v>2</v>
      </c>
      <c r="F2135" s="7">
        <f>IF(P2135&gt;0,RANK(P2135,(N2135:P2135,Q2135:AL2135)),0)</f>
        <v>3</v>
      </c>
      <c r="G2135" s="1">
        <f t="shared" si="836"/>
        <v>507</v>
      </c>
      <c r="H2135" s="2">
        <f t="shared" si="832"/>
        <v>4.0680414025515525E-2</v>
      </c>
      <c r="I2135" s="2"/>
      <c r="J2135" s="2">
        <f t="shared" si="837"/>
        <v>0.37960362673513598</v>
      </c>
      <c r="K2135" s="2">
        <f t="shared" si="838"/>
        <v>0.3389232127096205</v>
      </c>
      <c r="L2135" s="2">
        <f t="shared" si="839"/>
        <v>0.27553558533258443</v>
      </c>
      <c r="M2135" s="2">
        <f t="shared" si="840"/>
        <v>5.9375752226591416E-3</v>
      </c>
      <c r="N2135" s="1">
        <v>4731</v>
      </c>
      <c r="O2135" s="1">
        <v>4224</v>
      </c>
      <c r="P2135" s="1">
        <v>3434</v>
      </c>
      <c r="Q2135" s="1">
        <v>17</v>
      </c>
      <c r="R2135" s="1">
        <v>20</v>
      </c>
      <c r="S2135" s="1">
        <v>15</v>
      </c>
      <c r="U2135" s="1">
        <v>10</v>
      </c>
      <c r="W2135" s="1">
        <v>12</v>
      </c>
      <c r="AN2135" s="7">
        <f>IF(Q2135&gt;0,RANK(Q2135,(N2135:P2135,Q2135:AL2135)),0)</f>
        <v>5</v>
      </c>
      <c r="AO2135" s="7">
        <f>IF(R2135&gt;0,RANK(R2135,(N2135:P2135,Q2135:AL2135)),0)</f>
        <v>4</v>
      </c>
      <c r="AP2135" s="7">
        <f>IF(S2135&gt;0,RANK(S2135,(N2135:P2135,Q2135:AL2135)),0)</f>
        <v>6</v>
      </c>
      <c r="AQ2135" s="7">
        <f>IF(T2135&gt;0,RANK(T2135,(N2135:P2135,Q2135:AL2135)),0)</f>
        <v>0</v>
      </c>
      <c r="AR2135" s="2">
        <f t="shared" si="841"/>
        <v>1.3640375511514082E-3</v>
      </c>
      <c r="AS2135" s="2">
        <f t="shared" si="842"/>
        <v>1.6047500601781273E-3</v>
      </c>
      <c r="AT2135" s="2">
        <f t="shared" si="843"/>
        <v>1.2035625451335954E-3</v>
      </c>
      <c r="AU2135" s="2">
        <f t="shared" si="844"/>
        <v>0</v>
      </c>
      <c r="AW2135" t="s">
        <v>972</v>
      </c>
      <c r="AX2135" t="s">
        <v>367</v>
      </c>
      <c r="BA2135" s="127">
        <v>39</v>
      </c>
      <c r="BB2135" s="130">
        <v>21</v>
      </c>
      <c r="BC2135" s="131">
        <f t="shared" si="834"/>
        <v>39021</v>
      </c>
      <c r="BE2135" s="7" t="s">
        <v>3271</v>
      </c>
    </row>
    <row r="2136" spans="1:57" hidden="1" outlineLevel="1" x14ac:dyDescent="0.2">
      <c r="A2136" t="s">
        <v>287</v>
      </c>
      <c r="B2136" t="s">
        <v>367</v>
      </c>
      <c r="C2136" s="1">
        <f t="shared" si="835"/>
        <v>16252</v>
      </c>
      <c r="D2136" s="7">
        <f>RANK(N2136,(N2136:P2136,Q2136:AL2136))</f>
        <v>2</v>
      </c>
      <c r="E2136" s="7">
        <f>RANK(O2136,(N2136:P2136,Q2136:AL2136))</f>
        <v>1</v>
      </c>
      <c r="F2136" s="7">
        <f>IF(P2136&gt;0,RANK(P2136,(N2136:P2136,Q2136:AL2136)),0)</f>
        <v>3</v>
      </c>
      <c r="G2136" s="1">
        <f t="shared" si="836"/>
        <v>1803</v>
      </c>
      <c r="H2136" s="2">
        <f t="shared" si="832"/>
        <v>0.11094019197637214</v>
      </c>
      <c r="I2136" s="2"/>
      <c r="J2136" s="2">
        <f t="shared" si="837"/>
        <v>0.32002215111986215</v>
      </c>
      <c r="K2136" s="2">
        <f t="shared" si="838"/>
        <v>0.43096234309623432</v>
      </c>
      <c r="L2136" s="2">
        <f t="shared" si="839"/>
        <v>0.24563130691607188</v>
      </c>
      <c r="M2136" s="2">
        <f t="shared" si="840"/>
        <v>3.3841988678315893E-3</v>
      </c>
      <c r="N2136" s="1">
        <v>5201</v>
      </c>
      <c r="O2136" s="1">
        <v>7004</v>
      </c>
      <c r="P2136" s="1">
        <v>3992</v>
      </c>
      <c r="Q2136" s="1">
        <v>14</v>
      </c>
      <c r="R2136" s="1">
        <v>10</v>
      </c>
      <c r="S2136" s="1">
        <v>15</v>
      </c>
      <c r="U2136" s="1">
        <v>10</v>
      </c>
      <c r="W2136" s="1">
        <v>4</v>
      </c>
      <c r="X2136" s="1">
        <v>2</v>
      </c>
      <c r="AN2136" s="7">
        <f>IF(Q2136&gt;0,RANK(Q2136,(N2136:P2136,Q2136:AL2136)),0)</f>
        <v>5</v>
      </c>
      <c r="AO2136" s="7">
        <f>IF(R2136&gt;0,RANK(R2136,(N2136:P2136,Q2136:AL2136)),0)</f>
        <v>6</v>
      </c>
      <c r="AP2136" s="7">
        <f>IF(S2136&gt;0,RANK(S2136,(N2136:P2136,Q2136:AL2136)),0)</f>
        <v>4</v>
      </c>
      <c r="AQ2136" s="7">
        <f>IF(T2136&gt;0,RANK(T2136,(N2136:P2136,Q2136:AL2136)),0)</f>
        <v>0</v>
      </c>
      <c r="AR2136" s="2">
        <f t="shared" si="841"/>
        <v>8.6143243908442038E-4</v>
      </c>
      <c r="AS2136" s="2">
        <f t="shared" si="842"/>
        <v>6.1530888506030029E-4</v>
      </c>
      <c r="AT2136" s="2">
        <f t="shared" si="843"/>
        <v>9.2296332759045038E-4</v>
      </c>
      <c r="AU2136" s="2">
        <f t="shared" si="844"/>
        <v>0</v>
      </c>
      <c r="AW2136" t="s">
        <v>287</v>
      </c>
      <c r="AX2136" t="s">
        <v>367</v>
      </c>
      <c r="BA2136" s="127">
        <v>39</v>
      </c>
      <c r="BB2136" s="130">
        <v>23</v>
      </c>
      <c r="BC2136" s="131">
        <f t="shared" si="834"/>
        <v>39023</v>
      </c>
      <c r="BE2136" s="7" t="s">
        <v>3271</v>
      </c>
    </row>
    <row r="2137" spans="1:57" hidden="1" outlineLevel="1" x14ac:dyDescent="0.2">
      <c r="A2137" t="s">
        <v>2288</v>
      </c>
      <c r="B2137" t="s">
        <v>367</v>
      </c>
      <c r="C2137" s="1">
        <f t="shared" si="835"/>
        <v>63538</v>
      </c>
      <c r="D2137" s="7">
        <f>RANK(N2137,(N2137:P2137,Q2137:AL2137))</f>
        <v>1</v>
      </c>
      <c r="E2137" s="7">
        <f>RANK(O2137,(N2137:P2137,Q2137:AL2137))</f>
        <v>2</v>
      </c>
      <c r="F2137" s="7">
        <f>IF(P2137&gt;0,RANK(P2137,(N2137:P2137,Q2137:AL2137)),0)</f>
        <v>3</v>
      </c>
      <c r="G2137" s="1">
        <f t="shared" si="836"/>
        <v>2681</v>
      </c>
      <c r="H2137" s="2">
        <f t="shared" si="832"/>
        <v>4.2195221757058768E-2</v>
      </c>
      <c r="I2137" s="2"/>
      <c r="J2137" s="2">
        <f t="shared" si="837"/>
        <v>0.420095061223205</v>
      </c>
      <c r="K2137" s="2">
        <f t="shared" si="838"/>
        <v>0.37789983946614625</v>
      </c>
      <c r="L2137" s="2">
        <f t="shared" si="839"/>
        <v>0.19785010544870785</v>
      </c>
      <c r="M2137" s="2">
        <f t="shared" si="840"/>
        <v>4.1549938619408477E-3</v>
      </c>
      <c r="N2137" s="1">
        <v>26692</v>
      </c>
      <c r="O2137" s="1">
        <v>24011</v>
      </c>
      <c r="P2137" s="1">
        <v>12571</v>
      </c>
      <c r="Q2137" s="1">
        <v>101</v>
      </c>
      <c r="R2137" s="1">
        <v>45</v>
      </c>
      <c r="S2137" s="1">
        <v>76</v>
      </c>
      <c r="U2137" s="1">
        <v>25</v>
      </c>
      <c r="W2137" s="1">
        <v>17</v>
      </c>
      <c r="AN2137" s="7">
        <f>IF(Q2137&gt;0,RANK(Q2137,(N2137:P2137,Q2137:AL2137)),0)</f>
        <v>4</v>
      </c>
      <c r="AO2137" s="7">
        <f>IF(R2137&gt;0,RANK(R2137,(N2137:P2137,Q2137:AL2137)),0)</f>
        <v>6</v>
      </c>
      <c r="AP2137" s="7">
        <f>IF(S2137&gt;0,RANK(S2137,(N2137:P2137,Q2137:AL2137)),0)</f>
        <v>5</v>
      </c>
      <c r="AQ2137" s="7">
        <f>IF(T2137&gt;0,RANK(T2137,(N2137:P2137,Q2137:AL2137)),0)</f>
        <v>0</v>
      </c>
      <c r="AR2137" s="2">
        <f t="shared" si="841"/>
        <v>1.5895999244546571E-3</v>
      </c>
      <c r="AS2137" s="2">
        <f t="shared" si="842"/>
        <v>7.0823759010356011E-4</v>
      </c>
      <c r="AT2137" s="2">
        <f t="shared" si="843"/>
        <v>1.1961345966193459E-3</v>
      </c>
      <c r="AU2137" s="2">
        <f t="shared" si="844"/>
        <v>0</v>
      </c>
      <c r="AW2137" t="s">
        <v>2288</v>
      </c>
      <c r="AX2137" t="s">
        <v>367</v>
      </c>
      <c r="BA2137" s="127">
        <v>39</v>
      </c>
      <c r="BB2137" s="130">
        <v>25</v>
      </c>
      <c r="BC2137" s="131">
        <f t="shared" si="834"/>
        <v>39025</v>
      </c>
      <c r="BE2137" s="7" t="s">
        <v>3271</v>
      </c>
    </row>
    <row r="2138" spans="1:57" hidden="1" outlineLevel="1" x14ac:dyDescent="0.2">
      <c r="A2138" t="s">
        <v>1589</v>
      </c>
      <c r="B2138" t="s">
        <v>367</v>
      </c>
      <c r="C2138" s="1">
        <f t="shared" si="835"/>
        <v>64142</v>
      </c>
      <c r="D2138" s="7">
        <f>RANK(N2138,(N2138:P2138,Q2138:AL2138))</f>
        <v>2</v>
      </c>
      <c r="E2138" s="7">
        <f>RANK(O2138,(N2138:P2138,Q2138:AL2138))</f>
        <v>1</v>
      </c>
      <c r="F2138" s="7">
        <f>IF(P2138&gt;0,RANK(P2138,(N2138:P2138,Q2138:AL2138)),0)</f>
        <v>3</v>
      </c>
      <c r="G2138" s="1">
        <f t="shared" si="836"/>
        <v>14507</v>
      </c>
      <c r="H2138" s="2">
        <f t="shared" si="832"/>
        <v>0.22617006017897789</v>
      </c>
      <c r="I2138" s="2"/>
      <c r="J2138" s="2">
        <f t="shared" si="837"/>
        <v>0.27373639736833899</v>
      </c>
      <c r="K2138" s="2">
        <f t="shared" si="838"/>
        <v>0.49990645754731688</v>
      </c>
      <c r="L2138" s="2">
        <f t="shared" si="839"/>
        <v>0.22261544697701974</v>
      </c>
      <c r="M2138" s="2">
        <f t="shared" si="840"/>
        <v>3.7416981073243871E-3</v>
      </c>
      <c r="N2138" s="1">
        <v>17558</v>
      </c>
      <c r="O2138" s="1">
        <v>32065</v>
      </c>
      <c r="P2138" s="1">
        <v>14279</v>
      </c>
      <c r="Q2138" s="1">
        <v>95</v>
      </c>
      <c r="R2138" s="1">
        <v>65</v>
      </c>
      <c r="S2138" s="1">
        <v>37</v>
      </c>
      <c r="U2138" s="1">
        <v>25</v>
      </c>
      <c r="W2138" s="1">
        <v>18</v>
      </c>
      <c r="AN2138" s="7">
        <f>IF(Q2138&gt;0,RANK(Q2138,(N2138:P2138,Q2138:AL2138)),0)</f>
        <v>4</v>
      </c>
      <c r="AO2138" s="7">
        <f>IF(R2138&gt;0,RANK(R2138,(N2138:P2138,Q2138:AL2138)),0)</f>
        <v>5</v>
      </c>
      <c r="AP2138" s="7">
        <f>IF(S2138&gt;0,RANK(S2138,(N2138:P2138,Q2138:AL2138)),0)</f>
        <v>6</v>
      </c>
      <c r="AQ2138" s="7">
        <f>IF(T2138&gt;0,RANK(T2138,(N2138:P2138,Q2138:AL2138)),0)</f>
        <v>0</v>
      </c>
      <c r="AR2138" s="2">
        <f t="shared" si="841"/>
        <v>1.4810888341492314E-3</v>
      </c>
      <c r="AS2138" s="2">
        <f t="shared" si="842"/>
        <v>1.0133765707336846E-3</v>
      </c>
      <c r="AT2138" s="2">
        <f t="shared" si="843"/>
        <v>5.7684512487917437E-4</v>
      </c>
      <c r="AU2138" s="2">
        <f t="shared" si="844"/>
        <v>0</v>
      </c>
      <c r="AW2138" t="s">
        <v>1589</v>
      </c>
      <c r="AX2138" t="s">
        <v>367</v>
      </c>
      <c r="BA2138" s="127">
        <v>39</v>
      </c>
      <c r="BB2138" s="130">
        <v>27</v>
      </c>
      <c r="BC2138" s="131">
        <f t="shared" si="834"/>
        <v>39027</v>
      </c>
      <c r="BE2138" s="7" t="s">
        <v>3271</v>
      </c>
    </row>
    <row r="2139" spans="1:57" hidden="1" outlineLevel="1" x14ac:dyDescent="0.2">
      <c r="A2139" t="s">
        <v>1368</v>
      </c>
      <c r="B2139" t="s">
        <v>367</v>
      </c>
      <c r="C2139" s="1">
        <f t="shared" si="835"/>
        <v>15391</v>
      </c>
      <c r="D2139" s="7">
        <f>RANK(N2139,(N2139:P2139,Q2139:AL2139))</f>
        <v>2</v>
      </c>
      <c r="E2139" s="7">
        <f>RANK(O2139,(N2139:P2139,Q2139:AL2139))</f>
        <v>1</v>
      </c>
      <c r="F2139" s="7">
        <f>IF(P2139&gt;0,RANK(P2139,(N2139:P2139,Q2139:AL2139)),0)</f>
        <v>3</v>
      </c>
      <c r="G2139" s="1">
        <f t="shared" si="836"/>
        <v>2652</v>
      </c>
      <c r="H2139" s="2">
        <f t="shared" si="832"/>
        <v>0.17230849197583004</v>
      </c>
      <c r="I2139" s="2"/>
      <c r="J2139" s="2">
        <f t="shared" si="837"/>
        <v>0.30134494184913263</v>
      </c>
      <c r="K2139" s="2">
        <f t="shared" si="838"/>
        <v>0.47365343382496267</v>
      </c>
      <c r="L2139" s="2">
        <f t="shared" si="839"/>
        <v>0.22103826911831589</v>
      </c>
      <c r="M2139" s="2">
        <f t="shared" si="840"/>
        <v>3.963355207588809E-3</v>
      </c>
      <c r="N2139" s="1">
        <v>4638</v>
      </c>
      <c r="O2139" s="1">
        <v>7290</v>
      </c>
      <c r="P2139" s="1">
        <v>3402</v>
      </c>
      <c r="Q2139" s="1">
        <v>19</v>
      </c>
      <c r="R2139" s="1">
        <v>12</v>
      </c>
      <c r="S2139" s="1">
        <v>15</v>
      </c>
      <c r="U2139" s="1">
        <v>8</v>
      </c>
      <c r="W2139" s="1">
        <v>7</v>
      </c>
      <c r="AN2139" s="7">
        <f>IF(Q2139&gt;0,RANK(Q2139,(N2139:P2139,Q2139:AL2139)),0)</f>
        <v>4</v>
      </c>
      <c r="AO2139" s="7">
        <f>IF(R2139&gt;0,RANK(R2139,(N2139:P2139,Q2139:AL2139)),0)</f>
        <v>6</v>
      </c>
      <c r="AP2139" s="7">
        <f>IF(S2139&gt;0,RANK(S2139,(N2139:P2139,Q2139:AL2139)),0)</f>
        <v>5</v>
      </c>
      <c r="AQ2139" s="7">
        <f>IF(T2139&gt;0,RANK(T2139,(N2139:P2139,Q2139:AL2139)),0)</f>
        <v>0</v>
      </c>
      <c r="AR2139" s="2">
        <f t="shared" si="841"/>
        <v>1.234487687609642E-3</v>
      </c>
      <c r="AS2139" s="2">
        <f t="shared" si="842"/>
        <v>7.7967643427977391E-4</v>
      </c>
      <c r="AT2139" s="2">
        <f t="shared" si="843"/>
        <v>9.7459554284971741E-4</v>
      </c>
      <c r="AU2139" s="2">
        <f t="shared" si="844"/>
        <v>0</v>
      </c>
      <c r="AW2139" t="s">
        <v>1368</v>
      </c>
      <c r="AX2139" t="s">
        <v>367</v>
      </c>
      <c r="BA2139" s="127">
        <v>39</v>
      </c>
      <c r="BB2139" s="130">
        <v>29</v>
      </c>
      <c r="BC2139" s="131">
        <f t="shared" si="834"/>
        <v>39029</v>
      </c>
      <c r="BE2139" s="7" t="s">
        <v>3271</v>
      </c>
    </row>
    <row r="2140" spans="1:57" hidden="1" outlineLevel="1" x14ac:dyDescent="0.2">
      <c r="A2140" t="s">
        <v>1595</v>
      </c>
      <c r="B2140" t="s">
        <v>367</v>
      </c>
      <c r="C2140" s="1">
        <f t="shared" si="835"/>
        <v>47554</v>
      </c>
      <c r="D2140" s="7">
        <f>RANK(N2140,(N2140:P2140,Q2140:AL2140))</f>
        <v>1</v>
      </c>
      <c r="E2140" s="7">
        <f>RANK(O2140,(N2140:P2140,Q2140:AL2140))</f>
        <v>2</v>
      </c>
      <c r="F2140" s="7">
        <f>IF(P2140&gt;0,RANK(P2140,(N2140:P2140,Q2140:AL2140)),0)</f>
        <v>3</v>
      </c>
      <c r="G2140" s="1">
        <f t="shared" si="836"/>
        <v>4749</v>
      </c>
      <c r="H2140" s="2">
        <f t="shared" si="832"/>
        <v>9.986541615847247E-2</v>
      </c>
      <c r="I2140" s="2"/>
      <c r="J2140" s="2">
        <f t="shared" si="837"/>
        <v>0.41563275434243174</v>
      </c>
      <c r="K2140" s="2">
        <f t="shared" si="838"/>
        <v>0.3157673381839593</v>
      </c>
      <c r="L2140" s="2">
        <f t="shared" si="839"/>
        <v>0.26519325398494342</v>
      </c>
      <c r="M2140" s="2">
        <f t="shared" si="840"/>
        <v>3.4066534886655342E-3</v>
      </c>
      <c r="N2140" s="1">
        <v>19765</v>
      </c>
      <c r="O2140" s="1">
        <v>15016</v>
      </c>
      <c r="P2140" s="1">
        <v>12611</v>
      </c>
      <c r="Q2140" s="1">
        <v>34</v>
      </c>
      <c r="R2140" s="1">
        <v>35</v>
      </c>
      <c r="S2140" s="1">
        <v>47</v>
      </c>
      <c r="U2140" s="1">
        <v>31</v>
      </c>
      <c r="W2140" s="1">
        <v>15</v>
      </c>
      <c r="AN2140" s="7">
        <f>IF(Q2140&gt;0,RANK(Q2140,(N2140:P2140,Q2140:AL2140)),0)</f>
        <v>6</v>
      </c>
      <c r="AO2140" s="7">
        <f>IF(R2140&gt;0,RANK(R2140,(N2140:P2140,Q2140:AL2140)),0)</f>
        <v>5</v>
      </c>
      <c r="AP2140" s="7">
        <f>IF(S2140&gt;0,RANK(S2140,(N2140:P2140,Q2140:AL2140)),0)</f>
        <v>4</v>
      </c>
      <c r="AQ2140" s="7">
        <f>IF(T2140&gt;0,RANK(T2140,(N2140:P2140,Q2140:AL2140)),0)</f>
        <v>0</v>
      </c>
      <c r="AR2140" s="2">
        <f t="shared" si="841"/>
        <v>7.1497665811498512E-4</v>
      </c>
      <c r="AS2140" s="2">
        <f t="shared" si="842"/>
        <v>7.3600538335366107E-4</v>
      </c>
      <c r="AT2140" s="2">
        <f t="shared" si="843"/>
        <v>9.8835008621777341E-4</v>
      </c>
      <c r="AU2140" s="2">
        <f t="shared" si="844"/>
        <v>0</v>
      </c>
      <c r="AW2140" t="s">
        <v>1595</v>
      </c>
      <c r="AX2140" t="s">
        <v>367</v>
      </c>
      <c r="BA2140" s="127">
        <v>39</v>
      </c>
      <c r="BB2140" s="130">
        <v>31</v>
      </c>
      <c r="BC2140" s="131">
        <f t="shared" si="834"/>
        <v>39031</v>
      </c>
      <c r="BE2140" s="7" t="s">
        <v>3271</v>
      </c>
    </row>
    <row r="2141" spans="1:57" hidden="1" outlineLevel="1" x14ac:dyDescent="0.2">
      <c r="A2141" t="s">
        <v>1426</v>
      </c>
      <c r="B2141" t="s">
        <v>367</v>
      </c>
      <c r="C2141" s="1">
        <f t="shared" si="835"/>
        <v>16173</v>
      </c>
      <c r="D2141" s="7">
        <f>RANK(N2141,(N2141:P2141,Q2141:AL2141))</f>
        <v>1</v>
      </c>
      <c r="E2141" s="7">
        <f>RANK(O2141,(N2141:P2141,Q2141:AL2141))</f>
        <v>2</v>
      </c>
      <c r="F2141" s="7">
        <f>IF(P2141&gt;0,RANK(P2141,(N2141:P2141,Q2141:AL2141)),0)</f>
        <v>3</v>
      </c>
      <c r="G2141" s="1">
        <f t="shared" si="836"/>
        <v>507</v>
      </c>
      <c r="H2141" s="2">
        <f t="shared" si="832"/>
        <v>3.1348543869411986E-2</v>
      </c>
      <c r="I2141" s="2"/>
      <c r="J2141" s="2">
        <f t="shared" si="837"/>
        <v>0.38409695170963953</v>
      </c>
      <c r="K2141" s="2">
        <f t="shared" si="838"/>
        <v>0.35274840784022754</v>
      </c>
      <c r="L2141" s="2">
        <f t="shared" si="839"/>
        <v>0.25233413714215047</v>
      </c>
      <c r="M2141" s="2">
        <f t="shared" si="840"/>
        <v>1.0820503307982454E-2</v>
      </c>
      <c r="N2141" s="1">
        <v>6212</v>
      </c>
      <c r="O2141" s="1">
        <v>5705</v>
      </c>
      <c r="P2141" s="1">
        <v>4081</v>
      </c>
      <c r="Q2141" s="1">
        <v>30</v>
      </c>
      <c r="R2141" s="1">
        <v>40</v>
      </c>
      <c r="S2141" s="1">
        <v>79</v>
      </c>
      <c r="U2141" s="1">
        <v>19</v>
      </c>
      <c r="W2141" s="1">
        <v>7</v>
      </c>
      <c r="AN2141" s="7">
        <f>IF(Q2141&gt;0,RANK(Q2141,(N2141:P2141,Q2141:AL2141)),0)</f>
        <v>6</v>
      </c>
      <c r="AO2141" s="7">
        <f>IF(R2141&gt;0,RANK(R2141,(N2141:P2141,Q2141:AL2141)),0)</f>
        <v>5</v>
      </c>
      <c r="AP2141" s="7">
        <f>IF(S2141&gt;0,RANK(S2141,(N2141:P2141,Q2141:AL2141)),0)</f>
        <v>4</v>
      </c>
      <c r="AQ2141" s="7">
        <f>IF(T2141&gt;0,RANK(T2141,(N2141:P2141,Q2141:AL2141)),0)</f>
        <v>0</v>
      </c>
      <c r="AR2141" s="2">
        <f t="shared" si="841"/>
        <v>1.8549434242255611E-3</v>
      </c>
      <c r="AS2141" s="2">
        <f t="shared" si="842"/>
        <v>2.4732578989674148E-3</v>
      </c>
      <c r="AT2141" s="2">
        <f t="shared" si="843"/>
        <v>4.8846843504606443E-3</v>
      </c>
      <c r="AU2141" s="2">
        <f t="shared" si="844"/>
        <v>0</v>
      </c>
      <c r="AW2141" t="s">
        <v>1426</v>
      </c>
      <c r="AX2141" t="s">
        <v>367</v>
      </c>
      <c r="BA2141" s="127">
        <v>39</v>
      </c>
      <c r="BB2141" s="130">
        <v>33</v>
      </c>
      <c r="BC2141" s="131">
        <f t="shared" si="834"/>
        <v>39033</v>
      </c>
      <c r="BE2141" s="7" t="s">
        <v>3271</v>
      </c>
    </row>
    <row r="2142" spans="1:57" hidden="1" outlineLevel="1" x14ac:dyDescent="0.2">
      <c r="A2142" t="s">
        <v>1437</v>
      </c>
      <c r="B2142" t="s">
        <v>367</v>
      </c>
      <c r="C2142" s="1">
        <f t="shared" si="835"/>
        <v>20835</v>
      </c>
      <c r="D2142" s="7">
        <f>RANK(N2142,(N2142:P2142,Q2142:AL2142))</f>
        <v>2</v>
      </c>
      <c r="E2142" s="7">
        <f>RANK(O2142,(N2142:P2142,Q2142:AL2142))</f>
        <v>1</v>
      </c>
      <c r="F2142" s="7">
        <f>IF(P2142&gt;0,RANK(P2142,(N2142:P2142,Q2142:AL2142)),0)</f>
        <v>3</v>
      </c>
      <c r="G2142" s="1">
        <f t="shared" si="836"/>
        <v>2267</v>
      </c>
      <c r="H2142" s="2">
        <f t="shared" si="832"/>
        <v>0.10880729541636669</v>
      </c>
      <c r="I2142" s="2"/>
      <c r="J2142" s="2">
        <f t="shared" si="837"/>
        <v>0.30482361411087111</v>
      </c>
      <c r="K2142" s="2">
        <f t="shared" si="838"/>
        <v>0.4136309095272378</v>
      </c>
      <c r="L2142" s="2">
        <f t="shared" si="839"/>
        <v>0.27664986801055913</v>
      </c>
      <c r="M2142" s="2">
        <f t="shared" si="840"/>
        <v>4.8956083513319593E-3</v>
      </c>
      <c r="N2142" s="1">
        <v>6351</v>
      </c>
      <c r="O2142" s="1">
        <v>8618</v>
      </c>
      <c r="P2142" s="1">
        <v>5764</v>
      </c>
      <c r="Q2142" s="1">
        <v>26</v>
      </c>
      <c r="R2142" s="1">
        <v>33</v>
      </c>
      <c r="S2142" s="1">
        <v>18</v>
      </c>
      <c r="U2142" s="1">
        <v>16</v>
      </c>
      <c r="W2142" s="1">
        <v>9</v>
      </c>
      <c r="AN2142" s="7">
        <f>IF(Q2142&gt;0,RANK(Q2142,(N2142:P2142,Q2142:AL2142)),0)</f>
        <v>5</v>
      </c>
      <c r="AO2142" s="7">
        <f>IF(R2142&gt;0,RANK(R2142,(N2142:P2142,Q2142:AL2142)),0)</f>
        <v>4</v>
      </c>
      <c r="AP2142" s="7">
        <f>IF(S2142&gt;0,RANK(S2142,(N2142:P2142,Q2142:AL2142)),0)</f>
        <v>6</v>
      </c>
      <c r="AQ2142" s="7">
        <f>IF(T2142&gt;0,RANK(T2142,(N2142:P2142,Q2142:AL2142)),0)</f>
        <v>0</v>
      </c>
      <c r="AR2142" s="2">
        <f t="shared" si="841"/>
        <v>1.247900167986561E-3</v>
      </c>
      <c r="AS2142" s="2">
        <f t="shared" si="842"/>
        <v>1.5838732901367891E-3</v>
      </c>
      <c r="AT2142" s="2">
        <f t="shared" si="843"/>
        <v>8.6393088552915766E-4</v>
      </c>
      <c r="AU2142" s="2">
        <f t="shared" si="844"/>
        <v>0</v>
      </c>
      <c r="AW2142" t="s">
        <v>1437</v>
      </c>
      <c r="AX2142" t="s">
        <v>367</v>
      </c>
      <c r="BA2142" s="127">
        <v>39</v>
      </c>
      <c r="BB2142" s="130">
        <v>35</v>
      </c>
      <c r="BC2142" s="131">
        <f t="shared" si="834"/>
        <v>39035</v>
      </c>
      <c r="BE2142" s="7" t="s">
        <v>3271</v>
      </c>
    </row>
    <row r="2143" spans="1:57" hidden="1" outlineLevel="1" x14ac:dyDescent="0.2">
      <c r="A2143" t="s">
        <v>720</v>
      </c>
      <c r="B2143" t="s">
        <v>367</v>
      </c>
      <c r="C2143" s="1">
        <f t="shared" si="835"/>
        <v>640241</v>
      </c>
      <c r="D2143" s="7">
        <f>RANK(N2143,(N2143:P2143,Q2143:AL2143))</f>
        <v>1</v>
      </c>
      <c r="E2143" s="7">
        <f>RANK(O2143,(N2143:P2143,Q2143:AL2143))</f>
        <v>2</v>
      </c>
      <c r="F2143" s="7">
        <f>IF(P2143&gt;0,RANK(P2143,(N2143:P2143,Q2143:AL2143)),0)</f>
        <v>3</v>
      </c>
      <c r="G2143" s="1">
        <f t="shared" si="836"/>
        <v>150362</v>
      </c>
      <c r="H2143" s="2">
        <f t="shared" si="832"/>
        <v>0.23485218847277822</v>
      </c>
      <c r="I2143" s="2"/>
      <c r="J2143" s="2">
        <f t="shared" si="837"/>
        <v>0.52722021863641977</v>
      </c>
      <c r="K2143" s="2">
        <f t="shared" si="838"/>
        <v>0.29236803016364149</v>
      </c>
      <c r="L2143" s="2">
        <f t="shared" si="839"/>
        <v>0.1754839193366248</v>
      </c>
      <c r="M2143" s="2">
        <f t="shared" si="840"/>
        <v>4.9278318633139417E-3</v>
      </c>
      <c r="N2143" s="1">
        <v>337548</v>
      </c>
      <c r="O2143" s="1">
        <v>187186</v>
      </c>
      <c r="P2143" s="1">
        <v>112352</v>
      </c>
      <c r="Q2143" s="1">
        <v>818</v>
      </c>
      <c r="R2143" s="1">
        <v>516</v>
      </c>
      <c r="S2143" s="1">
        <v>958</v>
      </c>
      <c r="U2143" s="1">
        <v>525</v>
      </c>
      <c r="W2143" s="1">
        <v>320</v>
      </c>
      <c r="X2143" s="1">
        <v>16</v>
      </c>
      <c r="Y2143" s="1">
        <v>2</v>
      </c>
      <c r="AN2143" s="7">
        <f>IF(Q2143&gt;0,RANK(Q2143,(N2143:P2143,Q2143:AL2143)),0)</f>
        <v>5</v>
      </c>
      <c r="AO2143" s="7">
        <f>IF(R2143&gt;0,RANK(R2143,(N2143:P2143,Q2143:AL2143)),0)</f>
        <v>7</v>
      </c>
      <c r="AP2143" s="7">
        <f>IF(S2143&gt;0,RANK(S2143,(N2143:P2143,Q2143:AL2143)),0)</f>
        <v>4</v>
      </c>
      <c r="AQ2143" s="7">
        <f>IF(T2143&gt;0,RANK(T2143,(N2143:P2143,Q2143:AL2143)),0)</f>
        <v>0</v>
      </c>
      <c r="AR2143" s="2">
        <f t="shared" si="841"/>
        <v>1.2776438872237174E-3</v>
      </c>
      <c r="AS2143" s="2">
        <f t="shared" si="842"/>
        <v>8.0594651076703932E-4</v>
      </c>
      <c r="AT2143" s="2">
        <f t="shared" si="843"/>
        <v>1.4963115451837668E-3</v>
      </c>
      <c r="AU2143" s="2">
        <f t="shared" si="844"/>
        <v>0</v>
      </c>
      <c r="AW2143" t="s">
        <v>720</v>
      </c>
      <c r="AX2143" t="s">
        <v>367</v>
      </c>
      <c r="BA2143" s="127">
        <v>39</v>
      </c>
      <c r="BB2143" s="130">
        <v>37</v>
      </c>
      <c r="BC2143" s="131">
        <f t="shared" si="834"/>
        <v>39037</v>
      </c>
      <c r="BE2143" s="7" t="s">
        <v>3271</v>
      </c>
    </row>
    <row r="2144" spans="1:57" hidden="1" outlineLevel="1" x14ac:dyDescent="0.2">
      <c r="A2144" t="s">
        <v>721</v>
      </c>
      <c r="B2144" t="s">
        <v>367</v>
      </c>
      <c r="C2144" s="1">
        <f t="shared" si="835"/>
        <v>24426</v>
      </c>
      <c r="D2144" s="7">
        <f>RANK(N2144,(N2144:P2144,Q2144:AL2144))</f>
        <v>2</v>
      </c>
      <c r="E2144" s="7">
        <f>RANK(O2144,(N2144:P2144,Q2144:AL2144))</f>
        <v>1</v>
      </c>
      <c r="F2144" s="7">
        <f>IF(P2144&gt;0,RANK(P2144,(N2144:P2144,Q2144:AL2144)),0)</f>
        <v>3</v>
      </c>
      <c r="G2144" s="1">
        <f t="shared" si="836"/>
        <v>4082</v>
      </c>
      <c r="H2144" s="2">
        <f t="shared" si="832"/>
        <v>0.16711700646851715</v>
      </c>
      <c r="I2144" s="2"/>
      <c r="J2144" s="2">
        <f t="shared" si="837"/>
        <v>0.287234913616638</v>
      </c>
      <c r="K2144" s="2">
        <f t="shared" si="838"/>
        <v>0.45435192008515518</v>
      </c>
      <c r="L2144" s="2">
        <f t="shared" si="839"/>
        <v>0.25452386800949806</v>
      </c>
      <c r="M2144" s="2">
        <f t="shared" si="840"/>
        <v>3.8892982887087646E-3</v>
      </c>
      <c r="N2144" s="1">
        <v>7016</v>
      </c>
      <c r="O2144" s="1">
        <v>11098</v>
      </c>
      <c r="P2144" s="1">
        <v>6217</v>
      </c>
      <c r="Q2144" s="1">
        <v>25</v>
      </c>
      <c r="R2144" s="1">
        <v>19</v>
      </c>
      <c r="S2144" s="1">
        <v>12</v>
      </c>
      <c r="U2144" s="1">
        <v>25</v>
      </c>
      <c r="W2144" s="1">
        <v>14</v>
      </c>
      <c r="AN2144" s="7">
        <f>IF(Q2144&gt;0,RANK(Q2144,(N2144:P2144,Q2144:AL2144)),0)</f>
        <v>4</v>
      </c>
      <c r="AO2144" s="7">
        <f>IF(R2144&gt;0,RANK(R2144,(N2144:P2144,Q2144:AL2144)),0)</f>
        <v>6</v>
      </c>
      <c r="AP2144" s="7">
        <f>IF(S2144&gt;0,RANK(S2144,(N2144:P2144,Q2144:AL2144)),0)</f>
        <v>8</v>
      </c>
      <c r="AQ2144" s="7">
        <f>IF(T2144&gt;0,RANK(T2144,(N2144:P2144,Q2144:AL2144)),0)</f>
        <v>0</v>
      </c>
      <c r="AR2144" s="2">
        <f t="shared" si="841"/>
        <v>1.0234995496601982E-3</v>
      </c>
      <c r="AS2144" s="2">
        <f t="shared" si="842"/>
        <v>7.778596577417506E-4</v>
      </c>
      <c r="AT2144" s="2">
        <f t="shared" si="843"/>
        <v>4.9127978383689509E-4</v>
      </c>
      <c r="AU2144" s="2">
        <f t="shared" si="844"/>
        <v>0</v>
      </c>
      <c r="AW2144" t="s">
        <v>721</v>
      </c>
      <c r="AX2144" t="s">
        <v>367</v>
      </c>
      <c r="BA2144" s="127">
        <v>39</v>
      </c>
      <c r="BB2144" s="130">
        <v>39</v>
      </c>
      <c r="BC2144" s="131">
        <f t="shared" si="834"/>
        <v>39039</v>
      </c>
      <c r="BE2144" s="7" t="s">
        <v>3271</v>
      </c>
    </row>
    <row r="2145" spans="1:57" hidden="1" outlineLevel="1" x14ac:dyDescent="0.2">
      <c r="A2145" t="s">
        <v>1885</v>
      </c>
      <c r="B2145" t="s">
        <v>367</v>
      </c>
      <c r="C2145" s="1">
        <f t="shared" si="835"/>
        <v>17211</v>
      </c>
      <c r="D2145" s="7">
        <f>RANK(N2145,(N2145:P2145,Q2145:AL2145))</f>
        <v>2</v>
      </c>
      <c r="E2145" s="7">
        <f>RANK(O2145,(N2145:P2145,Q2145:AL2145))</f>
        <v>1</v>
      </c>
      <c r="F2145" s="7">
        <f>IF(P2145&gt;0,RANK(P2145,(N2145:P2145,Q2145:AL2145)),0)</f>
        <v>3</v>
      </c>
      <c r="G2145" s="1">
        <f t="shared" si="836"/>
        <v>1460</v>
      </c>
      <c r="H2145" s="2">
        <f t="shared" si="832"/>
        <v>8.4829469525303583E-2</v>
      </c>
      <c r="I2145" s="2"/>
      <c r="J2145" s="2">
        <f t="shared" si="837"/>
        <v>0.33321712858055896</v>
      </c>
      <c r="K2145" s="2">
        <f t="shared" si="838"/>
        <v>0.41804659810586253</v>
      </c>
      <c r="L2145" s="2">
        <f t="shared" si="839"/>
        <v>0.24327464993318226</v>
      </c>
      <c r="M2145" s="2">
        <f t="shared" si="840"/>
        <v>5.4616233803962411E-3</v>
      </c>
      <c r="N2145" s="1">
        <v>5735</v>
      </c>
      <c r="O2145" s="1">
        <v>7195</v>
      </c>
      <c r="P2145" s="1">
        <v>4187</v>
      </c>
      <c r="Q2145" s="1">
        <v>25</v>
      </c>
      <c r="R2145" s="1">
        <v>34</v>
      </c>
      <c r="S2145" s="1">
        <v>19</v>
      </c>
      <c r="U2145" s="1">
        <v>12</v>
      </c>
      <c r="W2145" s="1">
        <v>4</v>
      </c>
      <c r="AN2145" s="7">
        <f>IF(Q2145&gt;0,RANK(Q2145,(N2145:P2145,Q2145:AL2145)),0)</f>
        <v>5</v>
      </c>
      <c r="AO2145" s="7">
        <f>IF(R2145&gt;0,RANK(R2145,(N2145:P2145,Q2145:AL2145)),0)</f>
        <v>4</v>
      </c>
      <c r="AP2145" s="7">
        <f>IF(S2145&gt;0,RANK(S2145,(N2145:P2145,Q2145:AL2145)),0)</f>
        <v>6</v>
      </c>
      <c r="AQ2145" s="7">
        <f>IF(T2145&gt;0,RANK(T2145,(N2145:P2145,Q2145:AL2145)),0)</f>
        <v>0</v>
      </c>
      <c r="AR2145" s="2">
        <f t="shared" si="841"/>
        <v>1.452559409679856E-3</v>
      </c>
      <c r="AS2145" s="2">
        <f t="shared" si="842"/>
        <v>1.9754807971646042E-3</v>
      </c>
      <c r="AT2145" s="2">
        <f t="shared" si="843"/>
        <v>1.1039451513566905E-3</v>
      </c>
      <c r="AU2145" s="2">
        <f t="shared" si="844"/>
        <v>0</v>
      </c>
      <c r="AW2145" t="s">
        <v>1885</v>
      </c>
      <c r="AX2145" t="s">
        <v>367</v>
      </c>
      <c r="BA2145" s="127">
        <v>39</v>
      </c>
      <c r="BB2145" s="130">
        <v>41</v>
      </c>
      <c r="BC2145" s="131">
        <f t="shared" si="834"/>
        <v>39041</v>
      </c>
      <c r="BE2145" s="7" t="s">
        <v>3271</v>
      </c>
    </row>
    <row r="2146" spans="1:57" hidden="1" outlineLevel="1" x14ac:dyDescent="0.2">
      <c r="A2146" t="s">
        <v>2235</v>
      </c>
      <c r="B2146" t="s">
        <v>367</v>
      </c>
      <c r="C2146" s="1">
        <f t="shared" si="835"/>
        <v>36873</v>
      </c>
      <c r="D2146" s="7">
        <f>RANK(N2146,(N2146:P2146,Q2146:AL2146))</f>
        <v>2</v>
      </c>
      <c r="E2146" s="7">
        <f>RANK(O2146,(N2146:P2146,Q2146:AL2146))</f>
        <v>1</v>
      </c>
      <c r="F2146" s="7">
        <f>IF(P2146&gt;0,RANK(P2146,(N2146:P2146,Q2146:AL2146)),0)</f>
        <v>3</v>
      </c>
      <c r="G2146" s="1">
        <f t="shared" si="836"/>
        <v>8962</v>
      </c>
      <c r="H2146" s="2">
        <f t="shared" si="832"/>
        <v>0.24305047053399506</v>
      </c>
      <c r="I2146" s="2"/>
      <c r="J2146" s="2">
        <f t="shared" si="837"/>
        <v>0.25121362514577061</v>
      </c>
      <c r="K2146" s="2">
        <f t="shared" si="838"/>
        <v>0.4942640956797657</v>
      </c>
      <c r="L2146" s="2">
        <f t="shared" si="839"/>
        <v>0.25069834296097415</v>
      </c>
      <c r="M2146" s="2">
        <f t="shared" si="840"/>
        <v>3.8239362134895316E-3</v>
      </c>
      <c r="N2146" s="1">
        <v>9263</v>
      </c>
      <c r="O2146" s="1">
        <v>18225</v>
      </c>
      <c r="P2146" s="1">
        <v>9244</v>
      </c>
      <c r="Q2146" s="1">
        <v>56</v>
      </c>
      <c r="R2146" s="1">
        <v>26</v>
      </c>
      <c r="S2146" s="1">
        <v>32</v>
      </c>
      <c r="U2146" s="1">
        <v>19</v>
      </c>
      <c r="W2146" s="1">
        <v>8</v>
      </c>
      <c r="AN2146" s="7">
        <f>IF(Q2146&gt;0,RANK(Q2146,(N2146:P2146,Q2146:AL2146)),0)</f>
        <v>4</v>
      </c>
      <c r="AO2146" s="7">
        <f>IF(R2146&gt;0,RANK(R2146,(N2146:P2146,Q2146:AL2146)),0)</f>
        <v>6</v>
      </c>
      <c r="AP2146" s="7">
        <f>IF(S2146&gt;0,RANK(S2146,(N2146:P2146,Q2146:AL2146)),0)</f>
        <v>5</v>
      </c>
      <c r="AQ2146" s="7">
        <f>IF(T2146&gt;0,RANK(T2146,(N2146:P2146,Q2146:AL2146)),0)</f>
        <v>0</v>
      </c>
      <c r="AR2146" s="2">
        <f t="shared" si="841"/>
        <v>1.5187264394001031E-3</v>
      </c>
      <c r="AS2146" s="2">
        <f t="shared" si="842"/>
        <v>7.0512298972147641E-4</v>
      </c>
      <c r="AT2146" s="2">
        <f t="shared" si="843"/>
        <v>8.678436796572017E-4</v>
      </c>
      <c r="AU2146" s="2">
        <f t="shared" si="844"/>
        <v>0</v>
      </c>
      <c r="AW2146" t="s">
        <v>2235</v>
      </c>
      <c r="AX2146" t="s">
        <v>367</v>
      </c>
      <c r="BA2146" s="127">
        <v>39</v>
      </c>
      <c r="BB2146" s="130">
        <v>43</v>
      </c>
      <c r="BC2146" s="131">
        <f t="shared" si="834"/>
        <v>39043</v>
      </c>
      <c r="BE2146" s="7" t="s">
        <v>3271</v>
      </c>
    </row>
    <row r="2147" spans="1:57" hidden="1" outlineLevel="1" x14ac:dyDescent="0.2">
      <c r="A2147" t="s">
        <v>881</v>
      </c>
      <c r="B2147" t="s">
        <v>367</v>
      </c>
      <c r="C2147" s="1">
        <f t="shared" si="835"/>
        <v>35828</v>
      </c>
      <c r="D2147" s="7">
        <f>RANK(N2147,(N2147:P2147,Q2147:AL2147))</f>
        <v>1</v>
      </c>
      <c r="E2147" s="7">
        <f>RANK(O2147,(N2147:P2147,Q2147:AL2147))</f>
        <v>2</v>
      </c>
      <c r="F2147" s="7">
        <f>IF(P2147&gt;0,RANK(P2147,(N2147:P2147,Q2147:AL2147)),0)</f>
        <v>3</v>
      </c>
      <c r="G2147" s="1">
        <f t="shared" si="836"/>
        <v>2072</v>
      </c>
      <c r="H2147" s="2">
        <f t="shared" si="832"/>
        <v>5.7831863347102823E-2</v>
      </c>
      <c r="I2147" s="2"/>
      <c r="J2147" s="2">
        <f t="shared" si="837"/>
        <v>0.40557664396561349</v>
      </c>
      <c r="K2147" s="2">
        <f t="shared" si="838"/>
        <v>0.34774478061851066</v>
      </c>
      <c r="L2147" s="2">
        <f t="shared" si="839"/>
        <v>0.24338506196271073</v>
      </c>
      <c r="M2147" s="2">
        <f t="shared" si="840"/>
        <v>3.29351345316517E-3</v>
      </c>
      <c r="N2147" s="1">
        <v>14531</v>
      </c>
      <c r="O2147" s="1">
        <v>12459</v>
      </c>
      <c r="P2147" s="1">
        <v>8720</v>
      </c>
      <c r="Q2147" s="1">
        <v>44</v>
      </c>
      <c r="R2147" s="1">
        <v>29</v>
      </c>
      <c r="S2147" s="1">
        <v>25</v>
      </c>
      <c r="U2147" s="1">
        <v>12</v>
      </c>
      <c r="W2147" s="1">
        <v>8</v>
      </c>
      <c r="AN2147" s="7">
        <f>IF(Q2147&gt;0,RANK(Q2147,(N2147:P2147,Q2147:AL2147)),0)</f>
        <v>4</v>
      </c>
      <c r="AO2147" s="7">
        <f>IF(R2147&gt;0,RANK(R2147,(N2147:P2147,Q2147:AL2147)),0)</f>
        <v>5</v>
      </c>
      <c r="AP2147" s="7">
        <f>IF(S2147&gt;0,RANK(S2147,(N2147:P2147,Q2147:AL2147)),0)</f>
        <v>6</v>
      </c>
      <c r="AQ2147" s="7">
        <f>IF(T2147&gt;0,RANK(T2147,(N2147:P2147,Q2147:AL2147)),0)</f>
        <v>0</v>
      </c>
      <c r="AR2147" s="2">
        <f t="shared" si="841"/>
        <v>1.2280897621971642E-3</v>
      </c>
      <c r="AS2147" s="2">
        <f t="shared" si="842"/>
        <v>8.0942279781176735E-4</v>
      </c>
      <c r="AT2147" s="2">
        <f t="shared" si="843"/>
        <v>6.9777827397566152E-4</v>
      </c>
      <c r="AU2147" s="2">
        <f t="shared" si="844"/>
        <v>0</v>
      </c>
      <c r="AW2147" t="s">
        <v>881</v>
      </c>
      <c r="AX2147" t="s">
        <v>367</v>
      </c>
      <c r="BA2147" s="127">
        <v>39</v>
      </c>
      <c r="BB2147" s="130">
        <v>45</v>
      </c>
      <c r="BC2147" s="131">
        <f t="shared" si="834"/>
        <v>39045</v>
      </c>
      <c r="BE2147" s="7" t="s">
        <v>3271</v>
      </c>
    </row>
    <row r="2148" spans="1:57" hidden="1" outlineLevel="1" x14ac:dyDescent="0.2">
      <c r="A2148" t="s">
        <v>238</v>
      </c>
      <c r="B2148" t="s">
        <v>367</v>
      </c>
      <c r="C2148" s="1">
        <f t="shared" si="835"/>
        <v>50789</v>
      </c>
      <c r="D2148" s="7">
        <f>RANK(N2148,(N2148:P2148,Q2148:AL2148))</f>
        <v>2</v>
      </c>
      <c r="E2148" s="7">
        <f>RANK(O2148,(N2148:P2148,Q2148:AL2148))</f>
        <v>1</v>
      </c>
      <c r="F2148" s="7">
        <f>IF(P2148&gt;0,RANK(P2148,(N2148:P2148,Q2148:AL2148)),0)</f>
        <v>3</v>
      </c>
      <c r="G2148" s="1">
        <f t="shared" si="836"/>
        <v>9876</v>
      </c>
      <c r="H2148" s="2">
        <f t="shared" si="832"/>
        <v>0.1944515544704562</v>
      </c>
      <c r="I2148" s="2"/>
      <c r="J2148" s="2">
        <f t="shared" si="837"/>
        <v>0.28055287562267422</v>
      </c>
      <c r="K2148" s="2">
        <f t="shared" si="838"/>
        <v>0.47500443009313043</v>
      </c>
      <c r="L2148" s="2">
        <f t="shared" si="839"/>
        <v>0.24111520211069326</v>
      </c>
      <c r="M2148" s="2">
        <f t="shared" si="840"/>
        <v>3.3274921735020335E-3</v>
      </c>
      <c r="N2148" s="1">
        <v>14249</v>
      </c>
      <c r="O2148" s="1">
        <v>24125</v>
      </c>
      <c r="P2148" s="1">
        <v>12246</v>
      </c>
      <c r="Q2148" s="1">
        <v>52</v>
      </c>
      <c r="R2148" s="1">
        <v>51</v>
      </c>
      <c r="S2148" s="1">
        <v>22</v>
      </c>
      <c r="U2148" s="1">
        <v>24</v>
      </c>
      <c r="W2148" s="1">
        <v>20</v>
      </c>
      <c r="AN2148" s="7">
        <f>IF(Q2148&gt;0,RANK(Q2148,(N2148:P2148,Q2148:AL2148)),0)</f>
        <v>4</v>
      </c>
      <c r="AO2148" s="7">
        <f>IF(R2148&gt;0,RANK(R2148,(N2148:P2148,Q2148:AL2148)),0)</f>
        <v>5</v>
      </c>
      <c r="AP2148" s="7">
        <f>IF(S2148&gt;0,RANK(S2148,(N2148:P2148,Q2148:AL2148)),0)</f>
        <v>7</v>
      </c>
      <c r="AQ2148" s="7">
        <f>IF(T2148&gt;0,RANK(T2148,(N2148:P2148,Q2148:AL2148)),0)</f>
        <v>0</v>
      </c>
      <c r="AR2148" s="2">
        <f t="shared" si="841"/>
        <v>1.023843745692965E-3</v>
      </c>
      <c r="AS2148" s="2">
        <f t="shared" si="842"/>
        <v>1.0041544428911772E-3</v>
      </c>
      <c r="AT2148" s="2">
        <f t="shared" si="843"/>
        <v>4.3316466163933136E-4</v>
      </c>
      <c r="AU2148" s="2">
        <f t="shared" si="844"/>
        <v>0</v>
      </c>
      <c r="AW2148" t="s">
        <v>238</v>
      </c>
      <c r="AX2148" t="s">
        <v>367</v>
      </c>
      <c r="BA2148" s="127">
        <v>39</v>
      </c>
      <c r="BB2148" s="130">
        <v>47</v>
      </c>
      <c r="BC2148" s="131">
        <f t="shared" si="834"/>
        <v>39047</v>
      </c>
      <c r="BE2148" s="7" t="s">
        <v>3271</v>
      </c>
    </row>
    <row r="2149" spans="1:57" hidden="1" outlineLevel="1" x14ac:dyDescent="0.2">
      <c r="A2149" t="s">
        <v>2070</v>
      </c>
      <c r="B2149" t="s">
        <v>367</v>
      </c>
      <c r="C2149" s="1">
        <f t="shared" si="835"/>
        <v>10086</v>
      </c>
      <c r="D2149" s="7">
        <f>RANK(N2149,(N2149:P2149,Q2149:AL2149))</f>
        <v>2</v>
      </c>
      <c r="E2149" s="7">
        <f>RANK(O2149,(N2149:P2149,Q2149:AL2149))</f>
        <v>1</v>
      </c>
      <c r="F2149" s="7">
        <f>IF(P2149&gt;0,RANK(P2149,(N2149:P2149,Q2149:AL2149)),0)</f>
        <v>3</v>
      </c>
      <c r="G2149" s="1">
        <f t="shared" si="836"/>
        <v>1940</v>
      </c>
      <c r="H2149" s="2">
        <f t="shared" si="832"/>
        <v>0.19234582589728336</v>
      </c>
      <c r="I2149" s="2"/>
      <c r="J2149" s="2">
        <f t="shared" si="837"/>
        <v>0.29506246281975013</v>
      </c>
      <c r="K2149" s="2">
        <f t="shared" si="838"/>
        <v>0.48740828871703351</v>
      </c>
      <c r="L2149" s="2">
        <f t="shared" si="839"/>
        <v>0.21435653380924052</v>
      </c>
      <c r="M2149" s="2">
        <f t="shared" si="840"/>
        <v>3.1727146539758388E-3</v>
      </c>
      <c r="N2149" s="1">
        <v>2976</v>
      </c>
      <c r="O2149" s="1">
        <v>4916</v>
      </c>
      <c r="P2149" s="1">
        <v>2162</v>
      </c>
      <c r="Q2149" s="1">
        <v>11</v>
      </c>
      <c r="R2149" s="1">
        <v>6</v>
      </c>
      <c r="S2149" s="1">
        <v>9</v>
      </c>
      <c r="U2149" s="1">
        <v>5</v>
      </c>
      <c r="W2149" s="1">
        <v>1</v>
      </c>
      <c r="AN2149" s="7">
        <f>IF(Q2149&gt;0,RANK(Q2149,(N2149:P2149,Q2149:AL2149)),0)</f>
        <v>4</v>
      </c>
      <c r="AO2149" s="7">
        <f>IF(R2149&gt;0,RANK(R2149,(N2149:P2149,Q2149:AL2149)),0)</f>
        <v>6</v>
      </c>
      <c r="AP2149" s="7">
        <f>IF(S2149&gt;0,RANK(S2149,(N2149:P2149,Q2149:AL2149)),0)</f>
        <v>5</v>
      </c>
      <c r="AQ2149" s="7">
        <f>IF(T2149&gt;0,RANK(T2149,(N2149:P2149,Q2149:AL2149)),0)</f>
        <v>0</v>
      </c>
      <c r="AR2149" s="2">
        <f t="shared" si="841"/>
        <v>1.090620662304184E-3</v>
      </c>
      <c r="AS2149" s="2">
        <f t="shared" si="842"/>
        <v>5.9488399762046404E-4</v>
      </c>
      <c r="AT2149" s="2">
        <f t="shared" si="843"/>
        <v>8.92325996430696E-4</v>
      </c>
      <c r="AU2149" s="2">
        <f t="shared" si="844"/>
        <v>0</v>
      </c>
      <c r="AW2149" t="s">
        <v>2070</v>
      </c>
      <c r="AX2149" t="s">
        <v>367</v>
      </c>
      <c r="BA2149" s="127">
        <v>39</v>
      </c>
      <c r="BB2149" s="130">
        <v>49</v>
      </c>
      <c r="BC2149" s="131">
        <f t="shared" si="834"/>
        <v>39049</v>
      </c>
      <c r="BE2149" s="7" t="s">
        <v>3271</v>
      </c>
    </row>
    <row r="2150" spans="1:57" hidden="1" outlineLevel="1" x14ac:dyDescent="0.2">
      <c r="A2150" t="s">
        <v>1494</v>
      </c>
      <c r="B2150" t="s">
        <v>367</v>
      </c>
      <c r="C2150" s="1">
        <f t="shared" si="835"/>
        <v>444801</v>
      </c>
      <c r="D2150" s="7">
        <f>RANK(N2150,(N2150:P2150,Q2150:AL2150))</f>
        <v>2</v>
      </c>
      <c r="E2150" s="7">
        <f>RANK(O2150,(N2150:P2150,Q2150:AL2150))</f>
        <v>1</v>
      </c>
      <c r="F2150" s="7">
        <f>IF(P2150&gt;0,RANK(P2150,(N2150:P2150,Q2150:AL2150)),0)</f>
        <v>3</v>
      </c>
      <c r="G2150" s="1">
        <f t="shared" si="836"/>
        <v>9668</v>
      </c>
      <c r="H2150" s="2">
        <f t="shared" si="832"/>
        <v>2.1735562644868155E-2</v>
      </c>
      <c r="I2150" s="2"/>
      <c r="J2150" s="2">
        <f t="shared" si="837"/>
        <v>0.39715738049150068</v>
      </c>
      <c r="K2150" s="2">
        <f t="shared" si="838"/>
        <v>0.41889294313636882</v>
      </c>
      <c r="L2150" s="2">
        <f t="shared" si="839"/>
        <v>0.17771767599443347</v>
      </c>
      <c r="M2150" s="2">
        <f t="shared" si="840"/>
        <v>6.2320003776969723E-3</v>
      </c>
      <c r="N2150" s="1">
        <v>176656</v>
      </c>
      <c r="O2150" s="1">
        <v>186324</v>
      </c>
      <c r="P2150" s="1">
        <v>79049</v>
      </c>
      <c r="Q2150" s="1">
        <v>1125</v>
      </c>
      <c r="R2150" s="1">
        <v>358</v>
      </c>
      <c r="S2150" s="1">
        <v>647</v>
      </c>
      <c r="U2150" s="1">
        <v>351</v>
      </c>
      <c r="W2150" s="1">
        <v>290</v>
      </c>
      <c r="Y2150" s="1">
        <v>1</v>
      </c>
      <c r="AN2150" s="7">
        <f>IF(Q2150&gt;0,RANK(Q2150,(N2150:P2150,Q2150:AL2150)),0)</f>
        <v>4</v>
      </c>
      <c r="AO2150" s="7">
        <f>IF(R2150&gt;0,RANK(R2150,(N2150:P2150,Q2150:AL2150)),0)</f>
        <v>6</v>
      </c>
      <c r="AP2150" s="7">
        <f>IF(S2150&gt;0,RANK(S2150,(N2150:P2150,Q2150:AL2150)),0)</f>
        <v>5</v>
      </c>
      <c r="AQ2150" s="7">
        <f>IF(T2150&gt;0,RANK(T2150,(N2150:P2150,Q2150:AL2150)),0)</f>
        <v>0</v>
      </c>
      <c r="AR2150" s="2">
        <f t="shared" si="841"/>
        <v>2.5292209325068963E-3</v>
      </c>
      <c r="AS2150" s="2">
        <f t="shared" si="842"/>
        <v>8.0485430563330569E-4</v>
      </c>
      <c r="AT2150" s="2">
        <f t="shared" si="843"/>
        <v>1.4545830607395217E-3</v>
      </c>
      <c r="AU2150" s="2">
        <f t="shared" si="844"/>
        <v>0</v>
      </c>
      <c r="AW2150" t="s">
        <v>1494</v>
      </c>
      <c r="AX2150" t="s">
        <v>367</v>
      </c>
      <c r="BA2150" s="127">
        <v>39</v>
      </c>
      <c r="BB2150" s="130">
        <v>51</v>
      </c>
      <c r="BC2150" s="131">
        <f t="shared" si="834"/>
        <v>39051</v>
      </c>
      <c r="BE2150" s="7" t="s">
        <v>3271</v>
      </c>
    </row>
    <row r="2151" spans="1:57" hidden="1" outlineLevel="1" x14ac:dyDescent="0.2">
      <c r="A2151" t="s">
        <v>2946</v>
      </c>
      <c r="B2151" t="s">
        <v>367</v>
      </c>
      <c r="C2151" s="1">
        <f t="shared" si="835"/>
        <v>18804</v>
      </c>
      <c r="D2151" s="7">
        <f>RANK(N2151,(N2151:P2151,Q2151:AL2151))</f>
        <v>2</v>
      </c>
      <c r="E2151" s="7">
        <f>RANK(O2151,(N2151:P2151,Q2151:AL2151))</f>
        <v>1</v>
      </c>
      <c r="F2151" s="7">
        <f>IF(P2151&gt;0,RANK(P2151,(N2151:P2151,Q2151:AL2151)),0)</f>
        <v>3</v>
      </c>
      <c r="G2151" s="1">
        <f t="shared" si="836"/>
        <v>2782</v>
      </c>
      <c r="H2151" s="2">
        <f t="shared" si="832"/>
        <v>0.14794724526696448</v>
      </c>
      <c r="I2151" s="2"/>
      <c r="J2151" s="2">
        <f t="shared" si="837"/>
        <v>0.2965326526271006</v>
      </c>
      <c r="K2151" s="2">
        <f t="shared" si="838"/>
        <v>0.44447989789406511</v>
      </c>
      <c r="L2151" s="2">
        <f t="shared" si="839"/>
        <v>0.25515847691980431</v>
      </c>
      <c r="M2151" s="2">
        <f t="shared" si="840"/>
        <v>3.828972559029975E-3</v>
      </c>
      <c r="N2151" s="1">
        <v>5576</v>
      </c>
      <c r="O2151" s="1">
        <v>8358</v>
      </c>
      <c r="P2151" s="1">
        <v>4798</v>
      </c>
      <c r="Q2151" s="1">
        <v>22</v>
      </c>
      <c r="R2151" s="1">
        <v>13</v>
      </c>
      <c r="S2151" s="1">
        <v>18</v>
      </c>
      <c r="U2151" s="1">
        <v>11</v>
      </c>
      <c r="W2151" s="1">
        <v>8</v>
      </c>
      <c r="AN2151" s="7">
        <f>IF(Q2151&gt;0,RANK(Q2151,(N2151:P2151,Q2151:AL2151)),0)</f>
        <v>4</v>
      </c>
      <c r="AO2151" s="7">
        <f>IF(R2151&gt;0,RANK(R2151,(N2151:P2151,Q2151:AL2151)),0)</f>
        <v>6</v>
      </c>
      <c r="AP2151" s="7">
        <f>IF(S2151&gt;0,RANK(S2151,(N2151:P2151,Q2151:AL2151)),0)</f>
        <v>5</v>
      </c>
      <c r="AQ2151" s="7">
        <f>IF(T2151&gt;0,RANK(T2151,(N2151:P2151,Q2151:AL2151)),0)</f>
        <v>0</v>
      </c>
      <c r="AR2151" s="2">
        <f t="shared" si="841"/>
        <v>1.169963837481387E-3</v>
      </c>
      <c r="AS2151" s="2">
        <f t="shared" si="842"/>
        <v>6.913422676026377E-4</v>
      </c>
      <c r="AT2151" s="2">
        <f t="shared" si="843"/>
        <v>9.5724313975749842E-4</v>
      </c>
      <c r="AU2151" s="2">
        <f t="shared" si="844"/>
        <v>0</v>
      </c>
      <c r="AW2151" t="s">
        <v>2946</v>
      </c>
      <c r="AX2151" t="s">
        <v>367</v>
      </c>
      <c r="BA2151" s="127">
        <v>39</v>
      </c>
      <c r="BB2151" s="130">
        <v>53</v>
      </c>
      <c r="BC2151" s="131">
        <f t="shared" si="834"/>
        <v>39053</v>
      </c>
      <c r="BE2151" s="7" t="s">
        <v>3271</v>
      </c>
    </row>
    <row r="2152" spans="1:57" hidden="1" outlineLevel="1" x14ac:dyDescent="0.2">
      <c r="A2152" t="s">
        <v>242</v>
      </c>
      <c r="B2152" t="s">
        <v>367</v>
      </c>
      <c r="C2152" s="1">
        <f t="shared" si="835"/>
        <v>13738</v>
      </c>
      <c r="D2152" s="7">
        <f>RANK(N2152,(N2152:P2152,Q2152:AL2152))</f>
        <v>2</v>
      </c>
      <c r="E2152" s="7">
        <f>RANK(O2152,(N2152:P2152,Q2152:AL2152))</f>
        <v>1</v>
      </c>
      <c r="F2152" s="7">
        <f>IF(P2152&gt;0,RANK(P2152,(N2152:P2152,Q2152:AL2152)),0)</f>
        <v>3</v>
      </c>
      <c r="G2152" s="1">
        <f t="shared" si="836"/>
        <v>426</v>
      </c>
      <c r="H2152" s="2">
        <f t="shared" si="832"/>
        <v>3.1008880477507644E-2</v>
      </c>
      <c r="I2152" s="2"/>
      <c r="J2152" s="2">
        <f t="shared" si="837"/>
        <v>0.38943077594991993</v>
      </c>
      <c r="K2152" s="2">
        <f t="shared" si="838"/>
        <v>0.42043965642742759</v>
      </c>
      <c r="L2152" s="2">
        <f t="shared" si="839"/>
        <v>0.18554374727034503</v>
      </c>
      <c r="M2152" s="2">
        <f t="shared" si="840"/>
        <v>4.5858203523074514E-3</v>
      </c>
      <c r="N2152" s="1">
        <v>5350</v>
      </c>
      <c r="O2152" s="1">
        <v>5776</v>
      </c>
      <c r="P2152" s="1">
        <v>2549</v>
      </c>
      <c r="Q2152" s="1">
        <v>15</v>
      </c>
      <c r="R2152" s="1">
        <v>15</v>
      </c>
      <c r="S2152" s="1">
        <v>19</v>
      </c>
      <c r="U2152" s="1">
        <v>11</v>
      </c>
      <c r="W2152" s="1">
        <v>3</v>
      </c>
      <c r="AN2152" s="7">
        <f>IF(Q2152&gt;0,RANK(Q2152,(N2152:P2152,Q2152:AL2152)),0)</f>
        <v>5</v>
      </c>
      <c r="AO2152" s="7">
        <f>IF(R2152&gt;0,RANK(R2152,(N2152:P2152,Q2152:AL2152)),0)</f>
        <v>5</v>
      </c>
      <c r="AP2152" s="7">
        <f>IF(S2152&gt;0,RANK(S2152,(N2152:P2152,Q2152:AL2152)),0)</f>
        <v>4</v>
      </c>
      <c r="AQ2152" s="7">
        <f>IF(T2152&gt;0,RANK(T2152,(N2152:P2152,Q2152:AL2152)),0)</f>
        <v>0</v>
      </c>
      <c r="AR2152" s="2">
        <f t="shared" si="841"/>
        <v>1.0918619886446353E-3</v>
      </c>
      <c r="AS2152" s="2">
        <f t="shared" si="842"/>
        <v>1.0918619886446353E-3</v>
      </c>
      <c r="AT2152" s="2">
        <f t="shared" si="843"/>
        <v>1.3830251856165382E-3</v>
      </c>
      <c r="AU2152" s="2">
        <f t="shared" si="844"/>
        <v>0</v>
      </c>
      <c r="AW2152" t="s">
        <v>242</v>
      </c>
      <c r="AX2152" t="s">
        <v>367</v>
      </c>
      <c r="BA2152" s="127">
        <v>39</v>
      </c>
      <c r="BB2152" s="130">
        <v>55</v>
      </c>
      <c r="BC2152" s="131">
        <f t="shared" si="834"/>
        <v>39055</v>
      </c>
      <c r="BE2152" s="7" t="s">
        <v>3271</v>
      </c>
    </row>
    <row r="2153" spans="1:57" hidden="1" outlineLevel="1" x14ac:dyDescent="0.2">
      <c r="A2153" t="s">
        <v>243</v>
      </c>
      <c r="B2153" t="s">
        <v>367</v>
      </c>
      <c r="C2153" s="1">
        <f t="shared" si="835"/>
        <v>40518</v>
      </c>
      <c r="D2153" s="7">
        <f>RANK(N2153,(N2153:P2153,Q2153:AL2153))</f>
        <v>2</v>
      </c>
      <c r="E2153" s="7">
        <f>RANK(O2153,(N2153:P2153,Q2153:AL2153))</f>
        <v>1</v>
      </c>
      <c r="F2153" s="7">
        <f>IF(P2153&gt;0,RANK(P2153,(N2153:P2153,Q2153:AL2153)),0)</f>
        <v>3</v>
      </c>
      <c r="G2153" s="1">
        <f t="shared" si="836"/>
        <v>6734</v>
      </c>
      <c r="H2153" s="2">
        <f t="shared" si="832"/>
        <v>0.16619773927637099</v>
      </c>
      <c r="I2153" s="2"/>
      <c r="J2153" s="2">
        <f t="shared" si="837"/>
        <v>0.28298533984895602</v>
      </c>
      <c r="K2153" s="2">
        <f t="shared" si="838"/>
        <v>0.44918307912532701</v>
      </c>
      <c r="L2153" s="2">
        <f t="shared" si="839"/>
        <v>0.26104447406091119</v>
      </c>
      <c r="M2153" s="2">
        <f t="shared" si="840"/>
        <v>6.787106964805778E-3</v>
      </c>
      <c r="N2153" s="1">
        <v>11466</v>
      </c>
      <c r="O2153" s="1">
        <v>18200</v>
      </c>
      <c r="P2153" s="1">
        <v>10577</v>
      </c>
      <c r="Q2153" s="1">
        <v>48</v>
      </c>
      <c r="R2153" s="1">
        <v>85</v>
      </c>
      <c r="S2153" s="1">
        <v>87</v>
      </c>
      <c r="U2153" s="1">
        <v>32</v>
      </c>
      <c r="W2153" s="1">
        <v>23</v>
      </c>
      <c r="AN2153" s="7">
        <f>IF(Q2153&gt;0,RANK(Q2153,(N2153:P2153,Q2153:AL2153)),0)</f>
        <v>6</v>
      </c>
      <c r="AO2153" s="7">
        <f>IF(R2153&gt;0,RANK(R2153,(N2153:P2153,Q2153:AL2153)),0)</f>
        <v>5</v>
      </c>
      <c r="AP2153" s="7">
        <f>IF(S2153&gt;0,RANK(S2153,(N2153:P2153,Q2153:AL2153)),0)</f>
        <v>4</v>
      </c>
      <c r="AQ2153" s="7">
        <f>IF(T2153&gt;0,RANK(T2153,(N2153:P2153,Q2153:AL2153)),0)</f>
        <v>0</v>
      </c>
      <c r="AR2153" s="2">
        <f t="shared" si="841"/>
        <v>1.1846586702206428E-3</v>
      </c>
      <c r="AS2153" s="2">
        <f t="shared" si="842"/>
        <v>2.0978330618490549E-3</v>
      </c>
      <c r="AT2153" s="2">
        <f t="shared" si="843"/>
        <v>2.1471938397749149E-3</v>
      </c>
      <c r="AU2153" s="2">
        <f t="shared" si="844"/>
        <v>0</v>
      </c>
      <c r="AW2153" t="s">
        <v>243</v>
      </c>
      <c r="AX2153" t="s">
        <v>367</v>
      </c>
      <c r="BA2153" s="127">
        <v>39</v>
      </c>
      <c r="BB2153" s="130">
        <v>57</v>
      </c>
      <c r="BC2153" s="131">
        <f t="shared" si="834"/>
        <v>39057</v>
      </c>
      <c r="BE2153" s="7" t="s">
        <v>3271</v>
      </c>
    </row>
    <row r="2154" spans="1:57" hidden="1" outlineLevel="1" x14ac:dyDescent="0.2">
      <c r="A2154" t="s">
        <v>833</v>
      </c>
      <c r="B2154" t="s">
        <v>367</v>
      </c>
      <c r="C2154" s="1">
        <f t="shared" si="835"/>
        <v>59502</v>
      </c>
      <c r="D2154" s="7">
        <f>RANK(N2154,(N2154:P2154,Q2154:AL2154))</f>
        <v>2</v>
      </c>
      <c r="E2154" s="7">
        <f>RANK(O2154,(N2154:P2154,Q2154:AL2154))</f>
        <v>1</v>
      </c>
      <c r="F2154" s="7">
        <f>IF(P2154&gt;0,RANK(P2154,(N2154:P2154,Q2154:AL2154)),0)</f>
        <v>3</v>
      </c>
      <c r="G2154" s="1">
        <f t="shared" si="836"/>
        <v>7512</v>
      </c>
      <c r="H2154" s="2">
        <f t="shared" si="832"/>
        <v>0.12624785721488355</v>
      </c>
      <c r="I2154" s="2"/>
      <c r="J2154" s="2">
        <f t="shared" si="837"/>
        <v>0.33845921145507712</v>
      </c>
      <c r="K2154" s="2">
        <f t="shared" si="838"/>
        <v>0.4647070686699607</v>
      </c>
      <c r="L2154" s="2">
        <f t="shared" si="839"/>
        <v>0.19258176195758125</v>
      </c>
      <c r="M2154" s="2">
        <f t="shared" si="840"/>
        <v>4.2519579173809774E-3</v>
      </c>
      <c r="N2154" s="1">
        <v>20139</v>
      </c>
      <c r="O2154" s="1">
        <v>27651</v>
      </c>
      <c r="P2154" s="1">
        <v>11459</v>
      </c>
      <c r="Q2154" s="1">
        <v>65</v>
      </c>
      <c r="R2154" s="1">
        <v>23</v>
      </c>
      <c r="S2154" s="1">
        <v>120</v>
      </c>
      <c r="U2154" s="1">
        <v>28</v>
      </c>
      <c r="W2154" s="1">
        <v>17</v>
      </c>
      <c r="AN2154" s="7">
        <f>IF(Q2154&gt;0,RANK(Q2154,(N2154:P2154,Q2154:AL2154)),0)</f>
        <v>5</v>
      </c>
      <c r="AO2154" s="7">
        <f>IF(R2154&gt;0,RANK(R2154,(N2154:P2154,Q2154:AL2154)),0)</f>
        <v>7</v>
      </c>
      <c r="AP2154" s="7">
        <f>IF(S2154&gt;0,RANK(S2154,(N2154:P2154,Q2154:AL2154)),0)</f>
        <v>4</v>
      </c>
      <c r="AQ2154" s="7">
        <f>IF(T2154&gt;0,RANK(T2154,(N2154:P2154,Q2154:AL2154)),0)</f>
        <v>0</v>
      </c>
      <c r="AR2154" s="2">
        <f t="shared" si="841"/>
        <v>1.0924002554535983E-3</v>
      </c>
      <c r="AS2154" s="2">
        <f t="shared" si="842"/>
        <v>3.8654162885281169E-4</v>
      </c>
      <c r="AT2154" s="2">
        <f t="shared" si="843"/>
        <v>2.0167389331451043E-3</v>
      </c>
      <c r="AU2154" s="2">
        <f t="shared" si="844"/>
        <v>0</v>
      </c>
      <c r="AW2154" t="s">
        <v>833</v>
      </c>
      <c r="AX2154" t="s">
        <v>367</v>
      </c>
      <c r="BA2154" s="127">
        <v>39</v>
      </c>
      <c r="BB2154" s="130">
        <v>59</v>
      </c>
      <c r="BC2154" s="131">
        <f t="shared" si="834"/>
        <v>39059</v>
      </c>
      <c r="BE2154" s="7" t="s">
        <v>3271</v>
      </c>
    </row>
    <row r="2155" spans="1:57" hidden="1" outlineLevel="1" x14ac:dyDescent="0.2">
      <c r="A2155" t="s">
        <v>724</v>
      </c>
      <c r="B2155" t="s">
        <v>367</v>
      </c>
      <c r="C2155" s="1">
        <f t="shared" si="835"/>
        <v>16348</v>
      </c>
      <c r="D2155" s="7">
        <f>RANK(N2155,(N2155:P2155,Q2155:AL2155))</f>
        <v>1</v>
      </c>
      <c r="E2155" s="7">
        <f>RANK(O2155,(N2155:P2155,Q2155:AL2155))</f>
        <v>2</v>
      </c>
      <c r="F2155" s="7">
        <f>IF(P2155&gt;0,RANK(P2155,(N2155:P2155,Q2155:AL2155)),0)</f>
        <v>3</v>
      </c>
      <c r="G2155" s="1">
        <f t="shared" si="836"/>
        <v>679</v>
      </c>
      <c r="H2155" s="2">
        <f t="shared" si="832"/>
        <v>4.1534132615610474E-2</v>
      </c>
      <c r="I2155" s="2"/>
      <c r="J2155" s="2">
        <f t="shared" si="837"/>
        <v>0.39319794470271591</v>
      </c>
      <c r="K2155" s="2">
        <f t="shared" si="838"/>
        <v>0.35166381208710545</v>
      </c>
      <c r="L2155" s="2">
        <f t="shared" si="839"/>
        <v>0.25097871299241498</v>
      </c>
      <c r="M2155" s="2">
        <f t="shared" si="840"/>
        <v>4.1595302177637183E-3</v>
      </c>
      <c r="N2155" s="1">
        <v>6428</v>
      </c>
      <c r="O2155" s="1">
        <v>5749</v>
      </c>
      <c r="P2155" s="1">
        <v>4103</v>
      </c>
      <c r="Q2155" s="1">
        <v>23</v>
      </c>
      <c r="R2155" s="1">
        <v>17</v>
      </c>
      <c r="S2155" s="1">
        <v>11</v>
      </c>
      <c r="U2155" s="1">
        <v>8</v>
      </c>
      <c r="W2155" s="1">
        <v>9</v>
      </c>
      <c r="AN2155" s="7">
        <f>IF(Q2155&gt;0,RANK(Q2155,(N2155:P2155,Q2155:AL2155)),0)</f>
        <v>4</v>
      </c>
      <c r="AO2155" s="7">
        <f>IF(R2155&gt;0,RANK(R2155,(N2155:P2155,Q2155:AL2155)),0)</f>
        <v>5</v>
      </c>
      <c r="AP2155" s="7">
        <f>IF(S2155&gt;0,RANK(S2155,(N2155:P2155,Q2155:AL2155)),0)</f>
        <v>6</v>
      </c>
      <c r="AQ2155" s="7">
        <f>IF(T2155&gt;0,RANK(T2155,(N2155:P2155,Q2155:AL2155)),0)</f>
        <v>0</v>
      </c>
      <c r="AR2155" s="2">
        <f t="shared" si="841"/>
        <v>1.4068999265965255E-3</v>
      </c>
      <c r="AS2155" s="2">
        <f t="shared" si="842"/>
        <v>1.0398825544409103E-3</v>
      </c>
      <c r="AT2155" s="2">
        <f t="shared" si="843"/>
        <v>6.7286518228529485E-4</v>
      </c>
      <c r="AU2155" s="2">
        <f t="shared" si="844"/>
        <v>0</v>
      </c>
      <c r="AW2155" t="s">
        <v>724</v>
      </c>
      <c r="AX2155" t="s">
        <v>367</v>
      </c>
      <c r="BA2155" s="127">
        <v>39</v>
      </c>
      <c r="BB2155" s="130">
        <v>61</v>
      </c>
      <c r="BC2155" s="131">
        <f t="shared" si="834"/>
        <v>39061</v>
      </c>
      <c r="BE2155" s="7" t="s">
        <v>3271</v>
      </c>
    </row>
    <row r="2156" spans="1:57" hidden="1" outlineLevel="1" x14ac:dyDescent="0.2">
      <c r="A2156" t="s">
        <v>1471</v>
      </c>
      <c r="B2156" t="s">
        <v>367</v>
      </c>
      <c r="C2156" s="1">
        <f t="shared" si="835"/>
        <v>403420</v>
      </c>
      <c r="D2156" s="7">
        <f>RANK(N2156,(N2156:P2156,Q2156:AL2156))</f>
        <v>2</v>
      </c>
      <c r="E2156" s="7">
        <f>RANK(O2156,(N2156:P2156,Q2156:AL2156))</f>
        <v>1</v>
      </c>
      <c r="F2156" s="7">
        <f>IF(P2156&gt;0,RANK(P2156,(N2156:P2156,Q2156:AL2156)),0)</f>
        <v>3</v>
      </c>
      <c r="G2156" s="1">
        <f t="shared" si="836"/>
        <v>44038</v>
      </c>
      <c r="H2156" s="2">
        <f t="shared" si="832"/>
        <v>0.10916166774081602</v>
      </c>
      <c r="I2156" s="2"/>
      <c r="J2156" s="2">
        <f t="shared" si="837"/>
        <v>0.36787715036438451</v>
      </c>
      <c r="K2156" s="2">
        <f t="shared" si="838"/>
        <v>0.47703881810520055</v>
      </c>
      <c r="L2156" s="2">
        <f t="shared" si="839"/>
        <v>0.14908779931584948</v>
      </c>
      <c r="M2156" s="2">
        <f t="shared" si="840"/>
        <v>5.9962322145654667E-3</v>
      </c>
      <c r="N2156" s="1">
        <v>148409</v>
      </c>
      <c r="O2156" s="1">
        <v>192447</v>
      </c>
      <c r="P2156" s="1">
        <v>60145</v>
      </c>
      <c r="Q2156" s="1">
        <v>777</v>
      </c>
      <c r="R2156" s="1">
        <v>335</v>
      </c>
      <c r="S2156" s="1">
        <v>709</v>
      </c>
      <c r="U2156" s="1">
        <v>305</v>
      </c>
      <c r="W2156" s="1">
        <v>283</v>
      </c>
      <c r="X2156" s="1">
        <v>8</v>
      </c>
      <c r="Y2156" s="1">
        <v>2</v>
      </c>
      <c r="AN2156" s="7">
        <f>IF(Q2156&gt;0,RANK(Q2156,(N2156:P2156,Q2156:AL2156)),0)</f>
        <v>4</v>
      </c>
      <c r="AO2156" s="7">
        <f>IF(R2156&gt;0,RANK(R2156,(N2156:P2156,Q2156:AL2156)),0)</f>
        <v>6</v>
      </c>
      <c r="AP2156" s="7">
        <f>IF(S2156&gt;0,RANK(S2156,(N2156:P2156,Q2156:AL2156)),0)</f>
        <v>5</v>
      </c>
      <c r="AQ2156" s="7">
        <f>IF(T2156&gt;0,RANK(T2156,(N2156:P2156,Q2156:AL2156)),0)</f>
        <v>0</v>
      </c>
      <c r="AR2156" s="2">
        <f t="shared" si="841"/>
        <v>1.9260324227851867E-3</v>
      </c>
      <c r="AS2156" s="2">
        <f t="shared" si="842"/>
        <v>8.3040007932179861E-4</v>
      </c>
      <c r="AT2156" s="2">
        <f t="shared" si="843"/>
        <v>1.7574736007138962E-3</v>
      </c>
      <c r="AU2156" s="2">
        <f t="shared" si="844"/>
        <v>0</v>
      </c>
      <c r="AW2156" t="s">
        <v>1471</v>
      </c>
      <c r="AX2156" t="s">
        <v>367</v>
      </c>
      <c r="BA2156" s="127">
        <v>39</v>
      </c>
      <c r="BB2156" s="130">
        <v>63</v>
      </c>
      <c r="BC2156" s="131">
        <f t="shared" si="834"/>
        <v>39063</v>
      </c>
      <c r="BE2156" s="7" t="s">
        <v>3271</v>
      </c>
    </row>
    <row r="2157" spans="1:57" hidden="1" outlineLevel="1" x14ac:dyDescent="0.2">
      <c r="A2157" t="s">
        <v>1111</v>
      </c>
      <c r="B2157" t="s">
        <v>367</v>
      </c>
      <c r="C2157" s="1">
        <f t="shared" si="835"/>
        <v>31963</v>
      </c>
      <c r="D2157" s="7">
        <f>RANK(N2157,(N2157:P2157,Q2157:AL2157))</f>
        <v>2</v>
      </c>
      <c r="E2157" s="7">
        <f>RANK(O2157,(N2157:P2157,Q2157:AL2157))</f>
        <v>1</v>
      </c>
      <c r="F2157" s="7">
        <f>IF(P2157&gt;0,RANK(P2157,(N2157:P2157,Q2157:AL2157)),0)</f>
        <v>3</v>
      </c>
      <c r="G2157" s="1">
        <f t="shared" si="836"/>
        <v>8877</v>
      </c>
      <c r="H2157" s="2">
        <f t="shared" si="832"/>
        <v>0.27772737227419203</v>
      </c>
      <c r="I2157" s="2"/>
      <c r="J2157" s="2">
        <f t="shared" si="837"/>
        <v>0.2485373713356068</v>
      </c>
      <c r="K2157" s="2">
        <f t="shared" si="838"/>
        <v>0.5262647436097988</v>
      </c>
      <c r="L2157" s="2">
        <f t="shared" si="839"/>
        <v>0.21906579482526672</v>
      </c>
      <c r="M2157" s="2">
        <f t="shared" si="840"/>
        <v>6.1320902293276469E-3</v>
      </c>
      <c r="N2157" s="1">
        <v>7944</v>
      </c>
      <c r="O2157" s="1">
        <v>16821</v>
      </c>
      <c r="P2157" s="1">
        <v>7002</v>
      </c>
      <c r="Q2157" s="1">
        <v>57</v>
      </c>
      <c r="R2157" s="1">
        <v>30</v>
      </c>
      <c r="S2157" s="1">
        <v>47</v>
      </c>
      <c r="U2157" s="1">
        <v>45</v>
      </c>
      <c r="W2157" s="1">
        <v>17</v>
      </c>
      <c r="AN2157" s="7">
        <f>IF(Q2157&gt;0,RANK(Q2157,(N2157:P2157,Q2157:AL2157)),0)</f>
        <v>4</v>
      </c>
      <c r="AO2157" s="7">
        <f>IF(R2157&gt;0,RANK(R2157,(N2157:P2157,Q2157:AL2157)),0)</f>
        <v>7</v>
      </c>
      <c r="AP2157" s="7">
        <f>IF(S2157&gt;0,RANK(S2157,(N2157:P2157,Q2157:AL2157)),0)</f>
        <v>5</v>
      </c>
      <c r="AQ2157" s="7">
        <f>IF(T2157&gt;0,RANK(T2157,(N2157:P2157,Q2157:AL2157)),0)</f>
        <v>0</v>
      </c>
      <c r="AR2157" s="2">
        <f t="shared" si="841"/>
        <v>1.7833119544473296E-3</v>
      </c>
      <c r="AS2157" s="2">
        <f t="shared" si="842"/>
        <v>9.385852391828051E-4</v>
      </c>
      <c r="AT2157" s="2">
        <f t="shared" si="843"/>
        <v>1.4704502080530614E-3</v>
      </c>
      <c r="AU2157" s="2">
        <f t="shared" si="844"/>
        <v>0</v>
      </c>
      <c r="AW2157" t="s">
        <v>1111</v>
      </c>
      <c r="AX2157" t="s">
        <v>367</v>
      </c>
      <c r="BA2157" s="127">
        <v>39</v>
      </c>
      <c r="BB2157" s="130">
        <v>65</v>
      </c>
      <c r="BC2157" s="131">
        <f t="shared" si="834"/>
        <v>39065</v>
      </c>
      <c r="BE2157" s="7" t="s">
        <v>3271</v>
      </c>
    </row>
    <row r="2158" spans="1:57" hidden="1" outlineLevel="1" x14ac:dyDescent="0.2">
      <c r="A2158" t="s">
        <v>2130</v>
      </c>
      <c r="B2158" t="s">
        <v>367</v>
      </c>
      <c r="C2158" s="1">
        <f t="shared" ref="C2158:C2189" si="845">SUM(N2158:AL2158)</f>
        <v>13215</v>
      </c>
      <c r="D2158" s="7">
        <f>RANK(N2158,(N2158:P2158,Q2158:AL2158))</f>
        <v>2</v>
      </c>
      <c r="E2158" s="7">
        <f>RANK(O2158,(N2158:P2158,Q2158:AL2158))</f>
        <v>1</v>
      </c>
      <c r="F2158" s="7">
        <f>IF(P2158&gt;0,RANK(P2158,(N2158:P2158,Q2158:AL2158)),0)</f>
        <v>3</v>
      </c>
      <c r="G2158" s="1">
        <f t="shared" ref="G2158:G2189" si="846">MAX(N2158:P2158)-LARGE(N2158:P2158,2)</f>
        <v>1487</v>
      </c>
      <c r="H2158" s="2">
        <f t="shared" si="832"/>
        <v>0.11252364737041241</v>
      </c>
      <c r="I2158" s="2"/>
      <c r="J2158" s="2">
        <f t="shared" ref="J2158:J2189" si="847">IF($C2158=0,"-",N2158/$C2158)</f>
        <v>0.33023079833522512</v>
      </c>
      <c r="K2158" s="2">
        <f t="shared" ref="K2158:K2189" si="848">IF($C2158=0,"-",O2158/$C2158)</f>
        <v>0.44275444570563754</v>
      </c>
      <c r="L2158" s="2">
        <f t="shared" ref="L2158:L2189" si="849">IF($C2158=0,"-",P2158/$C2158)</f>
        <v>0.21695043511161557</v>
      </c>
      <c r="M2158" s="2">
        <f t="shared" ref="M2158:M2189" si="850">IF(C2158=0,"-",(1-J2158-K2158-L2158))</f>
        <v>1.0064320847521818E-2</v>
      </c>
      <c r="N2158" s="1">
        <v>4364</v>
      </c>
      <c r="O2158" s="1">
        <v>5851</v>
      </c>
      <c r="P2158" s="1">
        <v>2867</v>
      </c>
      <c r="Q2158" s="1">
        <v>23</v>
      </c>
      <c r="R2158" s="1">
        <v>32</v>
      </c>
      <c r="S2158" s="1">
        <v>46</v>
      </c>
      <c r="U2158" s="1">
        <v>13</v>
      </c>
      <c r="W2158" s="1">
        <v>19</v>
      </c>
      <c r="AN2158" s="7">
        <f>IF(Q2158&gt;0,RANK(Q2158,(N2158:P2158,Q2158:AL2158)),0)</f>
        <v>6</v>
      </c>
      <c r="AO2158" s="7">
        <f>IF(R2158&gt;0,RANK(R2158,(N2158:P2158,Q2158:AL2158)),0)</f>
        <v>5</v>
      </c>
      <c r="AP2158" s="7">
        <f>IF(S2158&gt;0,RANK(S2158,(N2158:P2158,Q2158:AL2158)),0)</f>
        <v>4</v>
      </c>
      <c r="AQ2158" s="7">
        <f>IF(T2158&gt;0,RANK(T2158,(N2158:P2158,Q2158:AL2158)),0)</f>
        <v>0</v>
      </c>
      <c r="AR2158" s="2">
        <f t="shared" ref="AR2158:AR2189" si="851">IF($C2158=0,"-",Q2158/$C2158)</f>
        <v>1.7404464623533864E-3</v>
      </c>
      <c r="AS2158" s="2">
        <f t="shared" ref="AS2158:AS2189" si="852">IF($C2158=0,"-",R2158/$C2158)</f>
        <v>2.4214907302307982E-3</v>
      </c>
      <c r="AT2158" s="2">
        <f t="shared" ref="AT2158:AT2189" si="853">IF($C2158=0,"-",S2158/$C2158)</f>
        <v>3.4808929247067727E-3</v>
      </c>
      <c r="AU2158" s="2">
        <f t="shared" ref="AU2158:AU2189" si="854">IF($C2158=0,"-",T2158/$C2158)</f>
        <v>0</v>
      </c>
      <c r="AW2158" t="s">
        <v>2130</v>
      </c>
      <c r="AX2158" t="s">
        <v>367</v>
      </c>
      <c r="BA2158" s="127">
        <v>39</v>
      </c>
      <c r="BB2158" s="130">
        <v>67</v>
      </c>
      <c r="BC2158" s="131">
        <f t="shared" si="834"/>
        <v>39067</v>
      </c>
      <c r="BE2158" s="7" t="s">
        <v>3271</v>
      </c>
    </row>
    <row r="2159" spans="1:57" hidden="1" outlineLevel="1" x14ac:dyDescent="0.2">
      <c r="A2159" t="s">
        <v>2320</v>
      </c>
      <c r="B2159" t="s">
        <v>367</v>
      </c>
      <c r="C2159" s="1">
        <f t="shared" si="845"/>
        <v>7827</v>
      </c>
      <c r="D2159" s="7">
        <f>RANK(N2159,(N2159:P2159,Q2159:AL2159))</f>
        <v>1</v>
      </c>
      <c r="E2159" s="7">
        <f>RANK(O2159,(N2159:P2159,Q2159:AL2159))</f>
        <v>2</v>
      </c>
      <c r="F2159" s="7">
        <f>IF(P2159&gt;0,RANK(P2159,(N2159:P2159,Q2159:AL2159)),0)</f>
        <v>3</v>
      </c>
      <c r="G2159" s="1">
        <f t="shared" si="846"/>
        <v>1541</v>
      </c>
      <c r="H2159" s="2">
        <f t="shared" si="832"/>
        <v>0.19688258592053148</v>
      </c>
      <c r="I2159" s="2"/>
      <c r="J2159" s="2">
        <f t="shared" si="847"/>
        <v>0.48933180017886801</v>
      </c>
      <c r="K2159" s="2">
        <f t="shared" si="848"/>
        <v>0.29244921425833653</v>
      </c>
      <c r="L2159" s="2">
        <f t="shared" si="849"/>
        <v>0.21451386227162386</v>
      </c>
      <c r="M2159" s="2">
        <f t="shared" si="850"/>
        <v>3.7051232911715914E-3</v>
      </c>
      <c r="N2159" s="1">
        <v>3830</v>
      </c>
      <c r="O2159" s="1">
        <v>2289</v>
      </c>
      <c r="P2159" s="1">
        <v>1679</v>
      </c>
      <c r="Q2159" s="1">
        <v>12</v>
      </c>
      <c r="R2159" s="1">
        <v>3</v>
      </c>
      <c r="S2159" s="1">
        <v>7</v>
      </c>
      <c r="U2159" s="1">
        <v>3</v>
      </c>
      <c r="W2159" s="1">
        <v>4</v>
      </c>
      <c r="AN2159" s="7">
        <f>IF(Q2159&gt;0,RANK(Q2159,(N2159:P2159,Q2159:AL2159)),0)</f>
        <v>4</v>
      </c>
      <c r="AO2159" s="7">
        <f>IF(R2159&gt;0,RANK(R2159,(N2159:P2159,Q2159:AL2159)),0)</f>
        <v>7</v>
      </c>
      <c r="AP2159" s="7">
        <f>IF(S2159&gt;0,RANK(S2159,(N2159:P2159,Q2159:AL2159)),0)</f>
        <v>5</v>
      </c>
      <c r="AQ2159" s="7">
        <f>IF(T2159&gt;0,RANK(T2159,(N2159:P2159,Q2159:AL2159)),0)</f>
        <v>0</v>
      </c>
      <c r="AR2159" s="2">
        <f t="shared" si="851"/>
        <v>1.5331544653123803E-3</v>
      </c>
      <c r="AS2159" s="2">
        <f t="shared" si="852"/>
        <v>3.8328861632809508E-4</v>
      </c>
      <c r="AT2159" s="2">
        <f t="shared" si="853"/>
        <v>8.9434010476555515E-4</v>
      </c>
      <c r="AU2159" s="2">
        <f t="shared" si="854"/>
        <v>0</v>
      </c>
      <c r="AW2159" t="s">
        <v>2320</v>
      </c>
      <c r="AX2159" t="s">
        <v>367</v>
      </c>
      <c r="BA2159" s="127">
        <v>39</v>
      </c>
      <c r="BB2159" s="130">
        <v>69</v>
      </c>
      <c r="BC2159" s="131">
        <f t="shared" si="834"/>
        <v>39069</v>
      </c>
      <c r="BE2159" s="7" t="s">
        <v>3271</v>
      </c>
    </row>
    <row r="2160" spans="1:57" hidden="1" outlineLevel="1" x14ac:dyDescent="0.2">
      <c r="A2160" t="s">
        <v>1280</v>
      </c>
      <c r="B2160" t="s">
        <v>367</v>
      </c>
      <c r="C2160" s="1">
        <f t="shared" si="845"/>
        <v>13359</v>
      </c>
      <c r="D2160" s="7">
        <f>RANK(N2160,(N2160:P2160,Q2160:AL2160))</f>
        <v>2</v>
      </c>
      <c r="E2160" s="7">
        <f>RANK(O2160,(N2160:P2160,Q2160:AL2160))</f>
        <v>1</v>
      </c>
      <c r="F2160" s="7">
        <f>IF(P2160&gt;0,RANK(P2160,(N2160:P2160,Q2160:AL2160)),0)</f>
        <v>3</v>
      </c>
      <c r="G2160" s="1">
        <f t="shared" si="846"/>
        <v>2263</v>
      </c>
      <c r="H2160" s="2">
        <f t="shared" si="832"/>
        <v>0.16939890710382513</v>
      </c>
      <c r="I2160" s="2"/>
      <c r="J2160" s="2">
        <f t="shared" si="847"/>
        <v>0.29440826409162363</v>
      </c>
      <c r="K2160" s="2">
        <f t="shared" si="848"/>
        <v>0.46380717119544879</v>
      </c>
      <c r="L2160" s="2">
        <f t="shared" si="849"/>
        <v>0.23789205778875663</v>
      </c>
      <c r="M2160" s="2">
        <f t="shared" si="850"/>
        <v>3.8925069241708965E-3</v>
      </c>
      <c r="N2160" s="1">
        <v>3933</v>
      </c>
      <c r="O2160" s="1">
        <v>6196</v>
      </c>
      <c r="P2160" s="1">
        <v>3178</v>
      </c>
      <c r="Q2160" s="1">
        <v>22</v>
      </c>
      <c r="R2160" s="1">
        <v>7</v>
      </c>
      <c r="S2160" s="1">
        <v>8</v>
      </c>
      <c r="U2160" s="1">
        <v>8</v>
      </c>
      <c r="W2160" s="1">
        <v>7</v>
      </c>
      <c r="AN2160" s="7">
        <f>IF(Q2160&gt;0,RANK(Q2160,(N2160:P2160,Q2160:AL2160)),0)</f>
        <v>4</v>
      </c>
      <c r="AO2160" s="7">
        <f>IF(R2160&gt;0,RANK(R2160,(N2160:P2160,Q2160:AL2160)),0)</f>
        <v>7</v>
      </c>
      <c r="AP2160" s="7">
        <f>IF(S2160&gt;0,RANK(S2160,(N2160:P2160,Q2160:AL2160)),0)</f>
        <v>5</v>
      </c>
      <c r="AQ2160" s="7">
        <f>IF(T2160&gt;0,RANK(T2160,(N2160:P2160,Q2160:AL2160)),0)</f>
        <v>0</v>
      </c>
      <c r="AR2160" s="2">
        <f t="shared" si="851"/>
        <v>1.6468298525338723E-3</v>
      </c>
      <c r="AS2160" s="2">
        <f t="shared" si="852"/>
        <v>5.2399131671532304E-4</v>
      </c>
      <c r="AT2160" s="2">
        <f t="shared" si="853"/>
        <v>5.9884721910322624E-4</v>
      </c>
      <c r="AU2160" s="2">
        <f t="shared" si="854"/>
        <v>0</v>
      </c>
      <c r="AW2160" t="s">
        <v>1280</v>
      </c>
      <c r="AX2160" t="s">
        <v>367</v>
      </c>
      <c r="BA2160" s="127">
        <v>39</v>
      </c>
      <c r="BB2160" s="130">
        <v>71</v>
      </c>
      <c r="BC2160" s="131">
        <f t="shared" si="834"/>
        <v>39071</v>
      </c>
      <c r="BE2160" s="7" t="s">
        <v>3271</v>
      </c>
    </row>
    <row r="2161" spans="1:57" hidden="1" outlineLevel="1" x14ac:dyDescent="0.2">
      <c r="A2161" t="s">
        <v>725</v>
      </c>
      <c r="B2161" t="s">
        <v>367</v>
      </c>
      <c r="C2161" s="1">
        <f t="shared" si="845"/>
        <v>15242</v>
      </c>
      <c r="D2161" s="7">
        <f>RANK(N2161,(N2161:P2161,Q2161:AL2161))</f>
        <v>2</v>
      </c>
      <c r="E2161" s="7">
        <f>RANK(O2161,(N2161:P2161,Q2161:AL2161))</f>
        <v>1</v>
      </c>
      <c r="F2161" s="7">
        <f>IF(P2161&gt;0,RANK(P2161,(N2161:P2161,Q2161:AL2161)),0)</f>
        <v>3</v>
      </c>
      <c r="G2161" s="1">
        <f t="shared" si="846"/>
        <v>2154</v>
      </c>
      <c r="H2161" s="2">
        <f t="shared" si="832"/>
        <v>0.14132003674058521</v>
      </c>
      <c r="I2161" s="2"/>
      <c r="J2161" s="2">
        <f t="shared" si="847"/>
        <v>0.31924944233040281</v>
      </c>
      <c r="K2161" s="2">
        <f t="shared" si="848"/>
        <v>0.46056947907098805</v>
      </c>
      <c r="L2161" s="2">
        <f t="shared" si="849"/>
        <v>0.21749114289463325</v>
      </c>
      <c r="M2161" s="2">
        <f t="shared" si="850"/>
        <v>2.6899357039758265E-3</v>
      </c>
      <c r="N2161" s="1">
        <v>4866</v>
      </c>
      <c r="O2161" s="1">
        <v>7020</v>
      </c>
      <c r="P2161" s="1">
        <v>3315</v>
      </c>
      <c r="Q2161" s="1">
        <v>11</v>
      </c>
      <c r="R2161" s="1">
        <v>15</v>
      </c>
      <c r="S2161" s="1">
        <v>5</v>
      </c>
      <c r="U2161" s="1">
        <v>8</v>
      </c>
      <c r="W2161" s="1">
        <v>2</v>
      </c>
      <c r="AN2161" s="7">
        <f>IF(Q2161&gt;0,RANK(Q2161,(N2161:P2161,Q2161:AL2161)),0)</f>
        <v>5</v>
      </c>
      <c r="AO2161" s="7">
        <f>IF(R2161&gt;0,RANK(R2161,(N2161:P2161,Q2161:AL2161)),0)</f>
        <v>4</v>
      </c>
      <c r="AP2161" s="7">
        <f>IF(S2161&gt;0,RANK(S2161,(N2161:P2161,Q2161:AL2161)),0)</f>
        <v>7</v>
      </c>
      <c r="AQ2161" s="7">
        <f>IF(T2161&gt;0,RANK(T2161,(N2161:P2161,Q2161:AL2161)),0)</f>
        <v>0</v>
      </c>
      <c r="AR2161" s="2">
        <f t="shared" si="851"/>
        <v>7.2169006692035162E-4</v>
      </c>
      <c r="AS2161" s="2">
        <f t="shared" si="852"/>
        <v>9.8412281852775234E-4</v>
      </c>
      <c r="AT2161" s="2">
        <f t="shared" si="853"/>
        <v>3.2804093950925076E-4</v>
      </c>
      <c r="AU2161" s="2">
        <f t="shared" si="854"/>
        <v>0</v>
      </c>
      <c r="AW2161" t="s">
        <v>725</v>
      </c>
      <c r="AX2161" t="s">
        <v>367</v>
      </c>
      <c r="BA2161" s="127">
        <v>39</v>
      </c>
      <c r="BB2161" s="130">
        <v>73</v>
      </c>
      <c r="BC2161" s="131">
        <f t="shared" si="834"/>
        <v>39073</v>
      </c>
      <c r="BE2161" s="7" t="s">
        <v>3271</v>
      </c>
    </row>
    <row r="2162" spans="1:57" hidden="1" outlineLevel="1" x14ac:dyDescent="0.2">
      <c r="A2162" t="s">
        <v>2119</v>
      </c>
      <c r="B2162" t="s">
        <v>367</v>
      </c>
      <c r="C2162" s="1">
        <f t="shared" si="845"/>
        <v>10574</v>
      </c>
      <c r="D2162" s="7">
        <f>RANK(N2162,(N2162:P2162,Q2162:AL2162))</f>
        <v>1</v>
      </c>
      <c r="E2162" s="7">
        <f>RANK(O2162,(N2162:P2162,Q2162:AL2162))</f>
        <v>2</v>
      </c>
      <c r="F2162" s="7">
        <f>IF(P2162&gt;0,RANK(P2162,(N2162:P2162,Q2162:AL2162)),0)</f>
        <v>3</v>
      </c>
      <c r="G2162" s="1">
        <f t="shared" si="846"/>
        <v>174</v>
      </c>
      <c r="H2162" s="2">
        <f t="shared" si="832"/>
        <v>1.6455456780783053E-2</v>
      </c>
      <c r="I2162" s="2"/>
      <c r="J2162" s="2">
        <f t="shared" si="847"/>
        <v>0.3721392093815018</v>
      </c>
      <c r="K2162" s="2">
        <f t="shared" si="848"/>
        <v>0.35568375260071872</v>
      </c>
      <c r="L2162" s="2">
        <f t="shared" si="849"/>
        <v>0.26773217325515414</v>
      </c>
      <c r="M2162" s="2">
        <f t="shared" si="850"/>
        <v>4.4448647626253446E-3</v>
      </c>
      <c r="N2162" s="1">
        <v>3935</v>
      </c>
      <c r="O2162" s="1">
        <v>3761</v>
      </c>
      <c r="P2162" s="1">
        <v>2831</v>
      </c>
      <c r="Q2162" s="1">
        <v>16</v>
      </c>
      <c r="R2162" s="1">
        <v>12</v>
      </c>
      <c r="S2162" s="1">
        <v>10</v>
      </c>
      <c r="U2162" s="1">
        <v>5</v>
      </c>
      <c r="W2162" s="1">
        <v>4</v>
      </c>
      <c r="AN2162" s="7">
        <f>IF(Q2162&gt;0,RANK(Q2162,(N2162:P2162,Q2162:AL2162)),0)</f>
        <v>4</v>
      </c>
      <c r="AO2162" s="7">
        <f>IF(R2162&gt;0,RANK(R2162,(N2162:P2162,Q2162:AL2162)),0)</f>
        <v>5</v>
      </c>
      <c r="AP2162" s="7">
        <f>IF(S2162&gt;0,RANK(S2162,(N2162:P2162,Q2162:AL2162)),0)</f>
        <v>6</v>
      </c>
      <c r="AQ2162" s="7">
        <f>IF(T2162&gt;0,RANK(T2162,(N2162:P2162,Q2162:AL2162)),0)</f>
        <v>0</v>
      </c>
      <c r="AR2162" s="2">
        <f t="shared" si="851"/>
        <v>1.5131454511064877E-3</v>
      </c>
      <c r="AS2162" s="2">
        <f t="shared" si="852"/>
        <v>1.1348590883298658E-3</v>
      </c>
      <c r="AT2162" s="2">
        <f t="shared" si="853"/>
        <v>9.4571590694155481E-4</v>
      </c>
      <c r="AU2162" s="2">
        <f t="shared" si="854"/>
        <v>0</v>
      </c>
      <c r="AW2162" t="s">
        <v>2119</v>
      </c>
      <c r="AX2162" t="s">
        <v>367</v>
      </c>
      <c r="BA2162" s="127">
        <v>39</v>
      </c>
      <c r="BB2162" s="130">
        <v>75</v>
      </c>
      <c r="BC2162" s="131">
        <f t="shared" si="834"/>
        <v>39075</v>
      </c>
      <c r="BE2162" s="7" t="s">
        <v>3271</v>
      </c>
    </row>
    <row r="2163" spans="1:57" hidden="1" outlineLevel="1" x14ac:dyDescent="0.2">
      <c r="A2163" t="s">
        <v>97</v>
      </c>
      <c r="B2163" t="s">
        <v>367</v>
      </c>
      <c r="C2163" s="1">
        <f t="shared" si="845"/>
        <v>9056</v>
      </c>
      <c r="D2163" s="7">
        <f>RANK(N2163,(N2163:P2163,Q2163:AL2163))</f>
        <v>2</v>
      </c>
      <c r="E2163" s="7">
        <f>RANK(O2163,(N2163:P2163,Q2163:AL2163))</f>
        <v>1</v>
      </c>
      <c r="F2163" s="7">
        <f>IF(P2163&gt;0,RANK(P2163,(N2163:P2163,Q2163:AL2163)),0)</f>
        <v>3</v>
      </c>
      <c r="G2163" s="1">
        <f t="shared" si="846"/>
        <v>3110</v>
      </c>
      <c r="H2163" s="2">
        <f t="shared" si="832"/>
        <v>0.34341872791519434</v>
      </c>
      <c r="I2163" s="2"/>
      <c r="J2163" s="2">
        <f t="shared" si="847"/>
        <v>0.21742491166077738</v>
      </c>
      <c r="K2163" s="2">
        <f t="shared" si="848"/>
        <v>0.56084363957597172</v>
      </c>
      <c r="L2163" s="2">
        <f t="shared" si="849"/>
        <v>0.21477473498233215</v>
      </c>
      <c r="M2163" s="2">
        <f t="shared" si="850"/>
        <v>6.9567137809187496E-3</v>
      </c>
      <c r="N2163" s="1">
        <v>1969</v>
      </c>
      <c r="O2163" s="1">
        <v>5079</v>
      </c>
      <c r="P2163" s="1">
        <v>1945</v>
      </c>
      <c r="Q2163" s="1">
        <v>8</v>
      </c>
      <c r="R2163" s="1">
        <v>41</v>
      </c>
      <c r="S2163" s="1">
        <v>5</v>
      </c>
      <c r="U2163" s="1">
        <v>3</v>
      </c>
      <c r="W2163" s="1">
        <v>4</v>
      </c>
      <c r="Y2163" s="1">
        <v>2</v>
      </c>
      <c r="AN2163" s="7">
        <f>IF(Q2163&gt;0,RANK(Q2163,(N2163:P2163,Q2163:AL2163)),0)</f>
        <v>5</v>
      </c>
      <c r="AO2163" s="7">
        <f>IF(R2163&gt;0,RANK(R2163,(N2163:P2163,Q2163:AL2163)),0)</f>
        <v>4</v>
      </c>
      <c r="AP2163" s="7">
        <f>IF(S2163&gt;0,RANK(S2163,(N2163:P2163,Q2163:AL2163)),0)</f>
        <v>6</v>
      </c>
      <c r="AQ2163" s="7">
        <f>IF(T2163&gt;0,RANK(T2163,(N2163:P2163,Q2163:AL2163)),0)</f>
        <v>0</v>
      </c>
      <c r="AR2163" s="2">
        <f t="shared" si="851"/>
        <v>8.8339222614840988E-4</v>
      </c>
      <c r="AS2163" s="2">
        <f t="shared" si="852"/>
        <v>4.5273851590106008E-3</v>
      </c>
      <c r="AT2163" s="2">
        <f t="shared" si="853"/>
        <v>5.521201413427562E-4</v>
      </c>
      <c r="AU2163" s="2">
        <f t="shared" si="854"/>
        <v>0</v>
      </c>
      <c r="AW2163" t="s">
        <v>97</v>
      </c>
      <c r="AX2163" t="s">
        <v>367</v>
      </c>
      <c r="BA2163" s="127">
        <v>39</v>
      </c>
      <c r="BB2163" s="130">
        <v>77</v>
      </c>
      <c r="BC2163" s="131">
        <f t="shared" si="834"/>
        <v>39077</v>
      </c>
      <c r="BE2163" s="7" t="s">
        <v>3271</v>
      </c>
    </row>
    <row r="2164" spans="1:57" hidden="1" outlineLevel="1" x14ac:dyDescent="0.2">
      <c r="A2164" t="s">
        <v>462</v>
      </c>
      <c r="B2164" t="s">
        <v>367</v>
      </c>
      <c r="C2164" s="1">
        <f t="shared" si="845"/>
        <v>24471</v>
      </c>
      <c r="D2164" s="7">
        <f>RANK(N2164,(N2164:P2164,Q2164:AL2164))</f>
        <v>2</v>
      </c>
      <c r="E2164" s="7">
        <f>RANK(O2164,(N2164:P2164,Q2164:AL2164))</f>
        <v>1</v>
      </c>
      <c r="F2164" s="7">
        <f>IF(P2164&gt;0,RANK(P2164,(N2164:P2164,Q2164:AL2164)),0)</f>
        <v>3</v>
      </c>
      <c r="G2164" s="1">
        <f t="shared" si="846"/>
        <v>1550</v>
      </c>
      <c r="H2164" s="2">
        <f t="shared" si="832"/>
        <v>6.3340280331821333E-2</v>
      </c>
      <c r="I2164" s="2"/>
      <c r="J2164" s="2">
        <f t="shared" si="847"/>
        <v>0.32405704711699562</v>
      </c>
      <c r="K2164" s="2">
        <f t="shared" si="848"/>
        <v>0.38739732744881694</v>
      </c>
      <c r="L2164" s="2">
        <f t="shared" si="849"/>
        <v>0.27587756936782315</v>
      </c>
      <c r="M2164" s="2">
        <f t="shared" si="850"/>
        <v>1.2668056066364231E-2</v>
      </c>
      <c r="N2164" s="1">
        <v>7930</v>
      </c>
      <c r="O2164" s="1">
        <v>9480</v>
      </c>
      <c r="P2164" s="1">
        <v>6751</v>
      </c>
      <c r="Q2164" s="1">
        <v>29</v>
      </c>
      <c r="R2164" s="1">
        <v>33</v>
      </c>
      <c r="S2164" s="1">
        <v>120</v>
      </c>
      <c r="U2164" s="1">
        <v>120</v>
      </c>
      <c r="W2164" s="1">
        <v>8</v>
      </c>
      <c r="AN2164" s="7">
        <f>IF(Q2164&gt;0,RANK(Q2164,(N2164:P2164,Q2164:AL2164)),0)</f>
        <v>7</v>
      </c>
      <c r="AO2164" s="7">
        <f>IF(R2164&gt;0,RANK(R2164,(N2164:P2164,Q2164:AL2164)),0)</f>
        <v>6</v>
      </c>
      <c r="AP2164" s="7">
        <f>IF(S2164&gt;0,RANK(S2164,(N2164:P2164,Q2164:AL2164)),0)</f>
        <v>4</v>
      </c>
      <c r="AQ2164" s="7">
        <f>IF(T2164&gt;0,RANK(T2164,(N2164:P2164,Q2164:AL2164)),0)</f>
        <v>0</v>
      </c>
      <c r="AR2164" s="2">
        <f t="shared" si="851"/>
        <v>1.1850762126598832E-3</v>
      </c>
      <c r="AS2164" s="2">
        <f t="shared" si="852"/>
        <v>1.3485350006129705E-3</v>
      </c>
      <c r="AT2164" s="2">
        <f t="shared" si="853"/>
        <v>4.90376363859262E-3</v>
      </c>
      <c r="AU2164" s="2">
        <f t="shared" si="854"/>
        <v>0</v>
      </c>
      <c r="AW2164" t="s">
        <v>462</v>
      </c>
      <c r="AX2164" t="s">
        <v>367</v>
      </c>
      <c r="BA2164" s="127">
        <v>39</v>
      </c>
      <c r="BB2164" s="130">
        <v>79</v>
      </c>
      <c r="BC2164" s="131">
        <f t="shared" si="834"/>
        <v>39079</v>
      </c>
      <c r="BE2164" s="7" t="s">
        <v>3271</v>
      </c>
    </row>
    <row r="2165" spans="1:57" hidden="1" outlineLevel="1" x14ac:dyDescent="0.2">
      <c r="A2165" t="s">
        <v>1768</v>
      </c>
      <c r="B2165" t="s">
        <v>367</v>
      </c>
      <c r="C2165" s="1">
        <f t="shared" si="845"/>
        <v>12883</v>
      </c>
      <c r="D2165" s="7">
        <f>RANK(N2165,(N2165:P2165,Q2165:AL2165))</f>
        <v>2</v>
      </c>
      <c r="E2165" s="7">
        <f>RANK(O2165,(N2165:P2165,Q2165:AL2165))</f>
        <v>1</v>
      </c>
      <c r="F2165" s="7">
        <f>IF(P2165&gt;0,RANK(P2165,(N2165:P2165,Q2165:AL2165)),0)</f>
        <v>3</v>
      </c>
      <c r="G2165" s="1">
        <f t="shared" si="846"/>
        <v>406</v>
      </c>
      <c r="H2165" s="2">
        <f t="shared" si="832"/>
        <v>3.1514398820150585E-2</v>
      </c>
      <c r="I2165" s="2"/>
      <c r="J2165" s="2">
        <f t="shared" si="847"/>
        <v>0.38935030660560427</v>
      </c>
      <c r="K2165" s="2">
        <f t="shared" si="848"/>
        <v>0.42086470542575488</v>
      </c>
      <c r="L2165" s="2">
        <f t="shared" si="849"/>
        <v>0.18543817433827525</v>
      </c>
      <c r="M2165" s="2">
        <f t="shared" si="850"/>
        <v>4.3468136303655425E-3</v>
      </c>
      <c r="N2165" s="1">
        <v>5016</v>
      </c>
      <c r="O2165" s="1">
        <v>5422</v>
      </c>
      <c r="P2165" s="1">
        <v>2389</v>
      </c>
      <c r="Q2165" s="1">
        <v>10</v>
      </c>
      <c r="R2165" s="1">
        <v>7</v>
      </c>
      <c r="S2165" s="1">
        <v>12</v>
      </c>
      <c r="U2165" s="1">
        <v>16</v>
      </c>
      <c r="W2165" s="1">
        <v>11</v>
      </c>
      <c r="AN2165" s="7">
        <f>IF(Q2165&gt;0,RANK(Q2165,(N2165:P2165,Q2165:AL2165)),0)</f>
        <v>7</v>
      </c>
      <c r="AO2165" s="7">
        <f>IF(R2165&gt;0,RANK(R2165,(N2165:P2165,Q2165:AL2165)),0)</f>
        <v>8</v>
      </c>
      <c r="AP2165" s="7">
        <f>IF(S2165&gt;0,RANK(S2165,(N2165:P2165,Q2165:AL2165)),0)</f>
        <v>5</v>
      </c>
      <c r="AQ2165" s="7">
        <f>IF(T2165&gt;0,RANK(T2165,(N2165:P2165,Q2165:AL2165)),0)</f>
        <v>0</v>
      </c>
      <c r="AR2165" s="2">
        <f t="shared" si="851"/>
        <v>7.7621671970814251E-4</v>
      </c>
      <c r="AS2165" s="2">
        <f t="shared" si="852"/>
        <v>5.4335170379569975E-4</v>
      </c>
      <c r="AT2165" s="2">
        <f t="shared" si="853"/>
        <v>9.3146006364977106E-4</v>
      </c>
      <c r="AU2165" s="2">
        <f t="shared" si="854"/>
        <v>0</v>
      </c>
      <c r="AW2165" t="s">
        <v>1768</v>
      </c>
      <c r="AX2165" t="s">
        <v>367</v>
      </c>
      <c r="BA2165" s="127">
        <v>39</v>
      </c>
      <c r="BB2165" s="130">
        <v>81</v>
      </c>
      <c r="BC2165" s="131">
        <f t="shared" si="834"/>
        <v>39081</v>
      </c>
      <c r="BE2165" s="7" t="s">
        <v>3271</v>
      </c>
    </row>
    <row r="2166" spans="1:57" hidden="1" outlineLevel="1" x14ac:dyDescent="0.2">
      <c r="A2166" t="s">
        <v>1500</v>
      </c>
      <c r="B2166" t="s">
        <v>367</v>
      </c>
      <c r="C2166" s="1">
        <f t="shared" si="845"/>
        <v>38798</v>
      </c>
      <c r="D2166" s="7">
        <f>RANK(N2166,(N2166:P2166,Q2166:AL2166))</f>
        <v>1</v>
      </c>
      <c r="E2166" s="7">
        <f>RANK(O2166,(N2166:P2166,Q2166:AL2166))</f>
        <v>2</v>
      </c>
      <c r="F2166" s="7">
        <f>IF(P2166&gt;0,RANK(P2166,(N2166:P2166,Q2166:AL2166)),0)</f>
        <v>3</v>
      </c>
      <c r="G2166" s="1">
        <f t="shared" si="846"/>
        <v>10214</v>
      </c>
      <c r="H2166" s="2">
        <f t="shared" si="832"/>
        <v>0.26326099283468218</v>
      </c>
      <c r="I2166" s="2"/>
      <c r="J2166" s="2">
        <f t="shared" si="847"/>
        <v>0.54069797412237741</v>
      </c>
      <c r="K2166" s="2">
        <f t="shared" si="848"/>
        <v>0.27743698128769523</v>
      </c>
      <c r="L2166" s="2">
        <f t="shared" si="849"/>
        <v>0.17810196401876385</v>
      </c>
      <c r="M2166" s="2">
        <f t="shared" si="850"/>
        <v>3.7630805711635074E-3</v>
      </c>
      <c r="N2166" s="1">
        <v>20978</v>
      </c>
      <c r="O2166" s="1">
        <v>10764</v>
      </c>
      <c r="P2166" s="1">
        <v>6910</v>
      </c>
      <c r="Q2166" s="1">
        <v>33</v>
      </c>
      <c r="R2166" s="1">
        <v>32</v>
      </c>
      <c r="S2166" s="1">
        <v>42</v>
      </c>
      <c r="U2166" s="1">
        <v>21</v>
      </c>
      <c r="W2166" s="1">
        <v>18</v>
      </c>
      <c r="AN2166" s="7">
        <f>IF(Q2166&gt;0,RANK(Q2166,(N2166:P2166,Q2166:AL2166)),0)</f>
        <v>5</v>
      </c>
      <c r="AO2166" s="7">
        <f>IF(R2166&gt;0,RANK(R2166,(N2166:P2166,Q2166:AL2166)),0)</f>
        <v>6</v>
      </c>
      <c r="AP2166" s="7">
        <f>IF(S2166&gt;0,RANK(S2166,(N2166:P2166,Q2166:AL2166)),0)</f>
        <v>4</v>
      </c>
      <c r="AQ2166" s="7">
        <f>IF(T2166&gt;0,RANK(T2166,(N2166:P2166,Q2166:AL2166)),0)</f>
        <v>0</v>
      </c>
      <c r="AR2166" s="2">
        <f t="shared" si="851"/>
        <v>8.5055930718078252E-4</v>
      </c>
      <c r="AS2166" s="2">
        <f t="shared" si="852"/>
        <v>8.2478478272075882E-4</v>
      </c>
      <c r="AT2166" s="2">
        <f t="shared" si="853"/>
        <v>1.0825300273209959E-3</v>
      </c>
      <c r="AU2166" s="2">
        <f t="shared" si="854"/>
        <v>0</v>
      </c>
      <c r="AW2166" t="s">
        <v>1500</v>
      </c>
      <c r="AX2166" t="s">
        <v>367</v>
      </c>
      <c r="BA2166" s="127">
        <v>39</v>
      </c>
      <c r="BB2166" s="130">
        <v>83</v>
      </c>
      <c r="BC2166" s="131">
        <f t="shared" si="834"/>
        <v>39083</v>
      </c>
      <c r="BE2166" s="7" t="s">
        <v>3271</v>
      </c>
    </row>
    <row r="2167" spans="1:57" hidden="1" outlineLevel="1" x14ac:dyDescent="0.2">
      <c r="A2167" t="s">
        <v>857</v>
      </c>
      <c r="B2167" t="s">
        <v>367</v>
      </c>
      <c r="C2167" s="1">
        <f t="shared" si="845"/>
        <v>21745</v>
      </c>
      <c r="D2167" s="7">
        <f>RANK(N2167,(N2167:P2167,Q2167:AL2167))</f>
        <v>2</v>
      </c>
      <c r="E2167" s="7">
        <f>RANK(O2167,(N2167:P2167,Q2167:AL2167))</f>
        <v>1</v>
      </c>
      <c r="F2167" s="7">
        <f>IF(P2167&gt;0,RANK(P2167,(N2167:P2167,Q2167:AL2167)),0)</f>
        <v>3</v>
      </c>
      <c r="G2167" s="1">
        <f t="shared" si="846"/>
        <v>1785</v>
      </c>
      <c r="H2167" s="2">
        <f t="shared" si="832"/>
        <v>8.2087836284203269E-2</v>
      </c>
      <c r="I2167" s="2"/>
      <c r="J2167" s="2">
        <f t="shared" si="847"/>
        <v>0.33382386755575993</v>
      </c>
      <c r="K2167" s="2">
        <f t="shared" si="848"/>
        <v>0.41591170383996323</v>
      </c>
      <c r="L2167" s="2">
        <f t="shared" si="849"/>
        <v>0.24290641526787768</v>
      </c>
      <c r="M2167" s="2">
        <f t="shared" si="850"/>
        <v>7.3580133363992106E-3</v>
      </c>
      <c r="N2167" s="1">
        <v>7259</v>
      </c>
      <c r="O2167" s="1">
        <v>9044</v>
      </c>
      <c r="P2167" s="1">
        <v>5282</v>
      </c>
      <c r="Q2167" s="1">
        <v>34</v>
      </c>
      <c r="R2167" s="1">
        <v>36</v>
      </c>
      <c r="S2167" s="1">
        <v>21</v>
      </c>
      <c r="U2167" s="1">
        <v>43</v>
      </c>
      <c r="W2167" s="1">
        <v>26</v>
      </c>
      <c r="AN2167" s="7">
        <f>IF(Q2167&gt;0,RANK(Q2167,(N2167:P2167,Q2167:AL2167)),0)</f>
        <v>6</v>
      </c>
      <c r="AO2167" s="7">
        <f>IF(R2167&gt;0,RANK(R2167,(N2167:P2167,Q2167:AL2167)),0)</f>
        <v>5</v>
      </c>
      <c r="AP2167" s="7">
        <f>IF(S2167&gt;0,RANK(S2167,(N2167:P2167,Q2167:AL2167)),0)</f>
        <v>8</v>
      </c>
      <c r="AQ2167" s="7">
        <f>IF(T2167&gt;0,RANK(T2167,(N2167:P2167,Q2167:AL2167)),0)</f>
        <v>0</v>
      </c>
      <c r="AR2167" s="2">
        <f t="shared" si="851"/>
        <v>1.5635778339848241E-3</v>
      </c>
      <c r="AS2167" s="2">
        <f t="shared" si="852"/>
        <v>1.6555530006898138E-3</v>
      </c>
      <c r="AT2167" s="2">
        <f t="shared" si="853"/>
        <v>9.6573925040239139E-4</v>
      </c>
      <c r="AU2167" s="2">
        <f t="shared" si="854"/>
        <v>0</v>
      </c>
      <c r="AW2167" t="s">
        <v>857</v>
      </c>
      <c r="AX2167" t="s">
        <v>367</v>
      </c>
      <c r="BA2167" s="127">
        <v>39</v>
      </c>
      <c r="BB2167" s="130">
        <v>85</v>
      </c>
      <c r="BC2167" s="131">
        <f t="shared" si="834"/>
        <v>39085</v>
      </c>
      <c r="BE2167" s="7" t="s">
        <v>3271</v>
      </c>
    </row>
    <row r="2168" spans="1:57" hidden="1" outlineLevel="1" x14ac:dyDescent="0.2">
      <c r="A2168" t="s">
        <v>581</v>
      </c>
      <c r="B2168" t="s">
        <v>367</v>
      </c>
      <c r="C2168" s="1">
        <f t="shared" si="845"/>
        <v>105990</v>
      </c>
      <c r="D2168" s="7">
        <f>RANK(N2168,(N2168:P2168,Q2168:AL2168))</f>
        <v>2</v>
      </c>
      <c r="E2168" s="7">
        <f>RANK(O2168,(N2168:P2168,Q2168:AL2168))</f>
        <v>1</v>
      </c>
      <c r="F2168" s="7">
        <f>IF(P2168&gt;0,RANK(P2168,(N2168:P2168,Q2168:AL2168)),0)</f>
        <v>3</v>
      </c>
      <c r="G2168" s="1">
        <f t="shared" si="846"/>
        <v>3084</v>
      </c>
      <c r="H2168" s="2">
        <f t="shared" si="832"/>
        <v>2.909708463062553E-2</v>
      </c>
      <c r="I2168" s="2"/>
      <c r="J2168" s="2">
        <f t="shared" si="847"/>
        <v>0.35552410604774037</v>
      </c>
      <c r="K2168" s="2">
        <f t="shared" si="848"/>
        <v>0.38462119067836587</v>
      </c>
      <c r="L2168" s="2">
        <f t="shared" si="849"/>
        <v>0.25358996131710537</v>
      </c>
      <c r="M2168" s="2">
        <f t="shared" si="850"/>
        <v>6.2647419567884444E-3</v>
      </c>
      <c r="N2168" s="1">
        <v>37682</v>
      </c>
      <c r="O2168" s="1">
        <v>40766</v>
      </c>
      <c r="P2168" s="1">
        <v>26878</v>
      </c>
      <c r="Q2168" s="1">
        <v>144</v>
      </c>
      <c r="R2168" s="1">
        <v>219</v>
      </c>
      <c r="S2168" s="1">
        <v>152</v>
      </c>
      <c r="U2168" s="1">
        <v>91</v>
      </c>
      <c r="W2168" s="1">
        <v>58</v>
      </c>
      <c r="AN2168" s="7">
        <f>IF(Q2168&gt;0,RANK(Q2168,(N2168:P2168,Q2168:AL2168)),0)</f>
        <v>6</v>
      </c>
      <c r="AO2168" s="7">
        <f>IF(R2168&gt;0,RANK(R2168,(N2168:P2168,Q2168:AL2168)),0)</f>
        <v>4</v>
      </c>
      <c r="AP2168" s="7">
        <f>IF(S2168&gt;0,RANK(S2168,(N2168:P2168,Q2168:AL2168)),0)</f>
        <v>5</v>
      </c>
      <c r="AQ2168" s="7">
        <f>IF(T2168&gt;0,RANK(T2168,(N2168:P2168,Q2168:AL2168)),0)</f>
        <v>0</v>
      </c>
      <c r="AR2168" s="2">
        <f t="shared" si="851"/>
        <v>1.3586187376167563E-3</v>
      </c>
      <c r="AS2168" s="2">
        <f t="shared" si="852"/>
        <v>2.0662326634588168E-3</v>
      </c>
      <c r="AT2168" s="2">
        <f t="shared" si="853"/>
        <v>1.4340975563732427E-3</v>
      </c>
      <c r="AU2168" s="2">
        <f t="shared" si="854"/>
        <v>0</v>
      </c>
      <c r="AW2168" t="s">
        <v>581</v>
      </c>
      <c r="AX2168" t="s">
        <v>367</v>
      </c>
      <c r="BA2168" s="127">
        <v>39</v>
      </c>
      <c r="BB2168" s="130">
        <v>87</v>
      </c>
      <c r="BC2168" s="131">
        <f t="shared" si="834"/>
        <v>39087</v>
      </c>
      <c r="BE2168" s="7" t="s">
        <v>3271</v>
      </c>
    </row>
    <row r="2169" spans="1:57" hidden="1" outlineLevel="1" x14ac:dyDescent="0.2">
      <c r="A2169" t="s">
        <v>939</v>
      </c>
      <c r="B2169" t="s">
        <v>367</v>
      </c>
      <c r="C2169" s="1">
        <f t="shared" si="845"/>
        <v>27021</v>
      </c>
      <c r="D2169" s="7">
        <f>RANK(N2169,(N2169:P2169,Q2169:AL2169))</f>
        <v>1</v>
      </c>
      <c r="E2169" s="7">
        <f>RANK(O2169,(N2169:P2169,Q2169:AL2169))</f>
        <v>2</v>
      </c>
      <c r="F2169" s="7">
        <f>IF(P2169&gt;0,RANK(P2169,(N2169:P2169,Q2169:AL2169)),0)</f>
        <v>3</v>
      </c>
      <c r="G2169" s="1">
        <f t="shared" si="846"/>
        <v>2281</v>
      </c>
      <c r="H2169" s="2">
        <f t="shared" ref="H2169:H2232" si="855">G2169/C2169</f>
        <v>8.4415824728914554E-2</v>
      </c>
      <c r="I2169" s="2"/>
      <c r="J2169" s="2">
        <f t="shared" si="847"/>
        <v>0.4561267162577255</v>
      </c>
      <c r="K2169" s="2">
        <f t="shared" si="848"/>
        <v>0.37171089152881093</v>
      </c>
      <c r="L2169" s="2">
        <f t="shared" si="849"/>
        <v>0.16786943488397912</v>
      </c>
      <c r="M2169" s="2">
        <f t="shared" si="850"/>
        <v>4.2929573294844536E-3</v>
      </c>
      <c r="N2169" s="1">
        <v>12325</v>
      </c>
      <c r="O2169" s="1">
        <v>10044</v>
      </c>
      <c r="P2169" s="1">
        <v>4536</v>
      </c>
      <c r="Q2169" s="1">
        <v>36</v>
      </c>
      <c r="R2169" s="1">
        <v>30</v>
      </c>
      <c r="S2169" s="1">
        <v>23</v>
      </c>
      <c r="U2169" s="1">
        <v>15</v>
      </c>
      <c r="W2169" s="1">
        <v>12</v>
      </c>
      <c r="AN2169" s="7">
        <f>IF(Q2169&gt;0,RANK(Q2169,(N2169:P2169,Q2169:AL2169)),0)</f>
        <v>4</v>
      </c>
      <c r="AO2169" s="7">
        <f>IF(R2169&gt;0,RANK(R2169,(N2169:P2169,Q2169:AL2169)),0)</f>
        <v>5</v>
      </c>
      <c r="AP2169" s="7">
        <f>IF(S2169&gt;0,RANK(S2169,(N2169:P2169,Q2169:AL2169)),0)</f>
        <v>6</v>
      </c>
      <c r="AQ2169" s="7">
        <f>IF(T2169&gt;0,RANK(T2169,(N2169:P2169,Q2169:AL2169)),0)</f>
        <v>0</v>
      </c>
      <c r="AR2169" s="2">
        <f t="shared" si="851"/>
        <v>1.3322971022538025E-3</v>
      </c>
      <c r="AS2169" s="2">
        <f t="shared" si="852"/>
        <v>1.1102475852115021E-3</v>
      </c>
      <c r="AT2169" s="2">
        <f t="shared" si="853"/>
        <v>8.5118981532881837E-4</v>
      </c>
      <c r="AU2169" s="2">
        <f t="shared" si="854"/>
        <v>0</v>
      </c>
      <c r="AW2169" t="s">
        <v>939</v>
      </c>
      <c r="AX2169" t="s">
        <v>367</v>
      </c>
      <c r="BA2169" s="127">
        <v>39</v>
      </c>
      <c r="BB2169" s="130">
        <v>89</v>
      </c>
      <c r="BC2169" s="131">
        <f t="shared" si="834"/>
        <v>39089</v>
      </c>
      <c r="BE2169" s="7" t="s">
        <v>3271</v>
      </c>
    </row>
    <row r="2170" spans="1:57" hidden="1" outlineLevel="1" x14ac:dyDescent="0.2">
      <c r="A2170" t="s">
        <v>2841</v>
      </c>
      <c r="B2170" t="s">
        <v>367</v>
      </c>
      <c r="C2170" s="1">
        <f t="shared" si="845"/>
        <v>60434</v>
      </c>
      <c r="D2170" s="7">
        <f>RANK(N2170,(N2170:P2170,Q2170:AL2170))</f>
        <v>2</v>
      </c>
      <c r="E2170" s="7">
        <f>RANK(O2170,(N2170:P2170,Q2170:AL2170))</f>
        <v>1</v>
      </c>
      <c r="F2170" s="7">
        <f>IF(P2170&gt;0,RANK(P2170,(N2170:P2170,Q2170:AL2170)),0)</f>
        <v>3</v>
      </c>
      <c r="G2170" s="1">
        <f t="shared" si="846"/>
        <v>8020</v>
      </c>
      <c r="H2170" s="2">
        <f t="shared" si="855"/>
        <v>0.13270675447595726</v>
      </c>
      <c r="I2170" s="2"/>
      <c r="J2170" s="2">
        <f t="shared" si="847"/>
        <v>0.31270476883873316</v>
      </c>
      <c r="K2170" s="2">
        <f t="shared" si="848"/>
        <v>0.44541152331469042</v>
      </c>
      <c r="L2170" s="2">
        <f t="shared" si="849"/>
        <v>0.22844756263030744</v>
      </c>
      <c r="M2170" s="2">
        <f t="shared" si="850"/>
        <v>1.343614521626893E-2</v>
      </c>
      <c r="N2170" s="1">
        <v>18898</v>
      </c>
      <c r="O2170" s="1">
        <v>26918</v>
      </c>
      <c r="P2170" s="1">
        <v>13806</v>
      </c>
      <c r="Q2170" s="1">
        <v>336</v>
      </c>
      <c r="R2170" s="1">
        <v>56</v>
      </c>
      <c r="S2170" s="1">
        <v>370</v>
      </c>
      <c r="U2170" s="1">
        <v>35</v>
      </c>
      <c r="W2170" s="1">
        <v>15</v>
      </c>
      <c r="AN2170" s="7">
        <f>IF(Q2170&gt;0,RANK(Q2170,(N2170:P2170,Q2170:AL2170)),0)</f>
        <v>5</v>
      </c>
      <c r="AO2170" s="7">
        <f>IF(R2170&gt;0,RANK(R2170,(N2170:P2170,Q2170:AL2170)),0)</f>
        <v>6</v>
      </c>
      <c r="AP2170" s="7">
        <f>IF(S2170&gt;0,RANK(S2170,(N2170:P2170,Q2170:AL2170)),0)</f>
        <v>4</v>
      </c>
      <c r="AQ2170" s="7">
        <f>IF(T2170&gt;0,RANK(T2170,(N2170:P2170,Q2170:AL2170)),0)</f>
        <v>0</v>
      </c>
      <c r="AR2170" s="2">
        <f t="shared" si="851"/>
        <v>5.55978422742165E-3</v>
      </c>
      <c r="AS2170" s="2">
        <f t="shared" si="852"/>
        <v>9.2663070457027496E-4</v>
      </c>
      <c r="AT2170" s="2">
        <f t="shared" si="853"/>
        <v>6.1223814409107459E-3</v>
      </c>
      <c r="AU2170" s="2">
        <f t="shared" si="854"/>
        <v>0</v>
      </c>
      <c r="AW2170" t="s">
        <v>2841</v>
      </c>
      <c r="AX2170" t="s">
        <v>367</v>
      </c>
      <c r="BA2170" s="127">
        <v>39</v>
      </c>
      <c r="BB2170" s="130">
        <v>91</v>
      </c>
      <c r="BC2170" s="131">
        <f t="shared" si="834"/>
        <v>39091</v>
      </c>
      <c r="BE2170" s="7" t="s">
        <v>3271</v>
      </c>
    </row>
    <row r="2171" spans="1:57" hidden="1" outlineLevel="1" x14ac:dyDescent="0.2">
      <c r="A2171" t="s">
        <v>682</v>
      </c>
      <c r="B2171" t="s">
        <v>367</v>
      </c>
      <c r="C2171" s="1">
        <f t="shared" si="845"/>
        <v>18787</v>
      </c>
      <c r="D2171" s="7">
        <f>RANK(N2171,(N2171:P2171,Q2171:AL2171))</f>
        <v>2</v>
      </c>
      <c r="E2171" s="7">
        <f>RANK(O2171,(N2171:P2171,Q2171:AL2171))</f>
        <v>1</v>
      </c>
      <c r="F2171" s="7">
        <f>IF(P2171&gt;0,RANK(P2171,(N2171:P2171,Q2171:AL2171)),0)</f>
        <v>3</v>
      </c>
      <c r="G2171" s="1">
        <f t="shared" si="846"/>
        <v>4475</v>
      </c>
      <c r="H2171" s="2">
        <f t="shared" si="855"/>
        <v>0.23819662532602331</v>
      </c>
      <c r="I2171" s="2"/>
      <c r="J2171" s="2">
        <f t="shared" si="847"/>
        <v>0.26023313993719061</v>
      </c>
      <c r="K2171" s="2">
        <f t="shared" si="848"/>
        <v>0.49842976526321392</v>
      </c>
      <c r="L2171" s="2">
        <f t="shared" si="849"/>
        <v>0.23803694043753659</v>
      </c>
      <c r="M2171" s="2">
        <f t="shared" si="850"/>
        <v>3.300154362058827E-3</v>
      </c>
      <c r="N2171" s="1">
        <v>4889</v>
      </c>
      <c r="O2171" s="1">
        <v>9364</v>
      </c>
      <c r="P2171" s="1">
        <v>4472</v>
      </c>
      <c r="Q2171" s="1">
        <v>12</v>
      </c>
      <c r="R2171" s="1">
        <v>14</v>
      </c>
      <c r="S2171" s="1">
        <v>13</v>
      </c>
      <c r="U2171" s="1">
        <v>16</v>
      </c>
      <c r="W2171" s="1">
        <v>7</v>
      </c>
      <c r="AN2171" s="7">
        <f>IF(Q2171&gt;0,RANK(Q2171,(N2171:P2171,Q2171:AL2171)),0)</f>
        <v>7</v>
      </c>
      <c r="AO2171" s="7">
        <f>IF(R2171&gt;0,RANK(R2171,(N2171:P2171,Q2171:AL2171)),0)</f>
        <v>5</v>
      </c>
      <c r="AP2171" s="7">
        <f>IF(S2171&gt;0,RANK(S2171,(N2171:P2171,Q2171:AL2171)),0)</f>
        <v>6</v>
      </c>
      <c r="AQ2171" s="7">
        <f>IF(T2171&gt;0,RANK(T2171,(N2171:P2171,Q2171:AL2171)),0)</f>
        <v>0</v>
      </c>
      <c r="AR2171" s="2">
        <f t="shared" si="851"/>
        <v>6.3873955394687821E-4</v>
      </c>
      <c r="AS2171" s="2">
        <f t="shared" si="852"/>
        <v>7.4519614627135782E-4</v>
      </c>
      <c r="AT2171" s="2">
        <f t="shared" si="853"/>
        <v>6.9196785010911801E-4</v>
      </c>
      <c r="AU2171" s="2">
        <f t="shared" si="854"/>
        <v>0</v>
      </c>
      <c r="AW2171" t="s">
        <v>682</v>
      </c>
      <c r="AX2171" t="s">
        <v>367</v>
      </c>
      <c r="BA2171" s="127">
        <v>39</v>
      </c>
      <c r="BB2171" s="130">
        <v>93</v>
      </c>
      <c r="BC2171" s="131">
        <f t="shared" si="834"/>
        <v>39093</v>
      </c>
      <c r="BE2171" s="7" t="s">
        <v>3271</v>
      </c>
    </row>
    <row r="2172" spans="1:57" hidden="1" outlineLevel="1" x14ac:dyDescent="0.2">
      <c r="A2172" t="s">
        <v>918</v>
      </c>
      <c r="B2172" t="s">
        <v>367</v>
      </c>
      <c r="C2172" s="1">
        <f t="shared" si="845"/>
        <v>118605</v>
      </c>
      <c r="D2172" s="7">
        <f>RANK(N2172,(N2172:P2172,Q2172:AL2172))</f>
        <v>1</v>
      </c>
      <c r="E2172" s="7">
        <f>RANK(O2172,(N2172:P2172,Q2172:AL2172))</f>
        <v>2</v>
      </c>
      <c r="F2172" s="7">
        <f>IF(P2172&gt;0,RANK(P2172,(N2172:P2172,Q2172:AL2172)),0)</f>
        <v>3</v>
      </c>
      <c r="G2172" s="1">
        <f t="shared" si="846"/>
        <v>14159</v>
      </c>
      <c r="H2172" s="2">
        <f t="shared" si="855"/>
        <v>0.11937945280553096</v>
      </c>
      <c r="I2172" s="2"/>
      <c r="J2172" s="2">
        <f t="shared" si="847"/>
        <v>0.42967834408330169</v>
      </c>
      <c r="K2172" s="2">
        <f t="shared" si="848"/>
        <v>0.31029889127777077</v>
      </c>
      <c r="L2172" s="2">
        <f t="shared" si="849"/>
        <v>0.25652375532228827</v>
      </c>
      <c r="M2172" s="2">
        <f t="shared" si="850"/>
        <v>3.4990093166393232E-3</v>
      </c>
      <c r="N2172" s="1">
        <v>50962</v>
      </c>
      <c r="O2172" s="1">
        <v>36803</v>
      </c>
      <c r="P2172" s="1">
        <v>30425</v>
      </c>
      <c r="Q2172" s="1">
        <v>119</v>
      </c>
      <c r="R2172" s="1">
        <v>58</v>
      </c>
      <c r="S2172" s="1">
        <v>132</v>
      </c>
      <c r="U2172" s="1">
        <v>73</v>
      </c>
      <c r="W2172" s="1">
        <v>29</v>
      </c>
      <c r="X2172" s="1">
        <v>4</v>
      </c>
      <c r="AN2172" s="7">
        <f>IF(Q2172&gt;0,RANK(Q2172,(N2172:P2172,Q2172:AL2172)),0)</f>
        <v>5</v>
      </c>
      <c r="AO2172" s="7">
        <f>IF(R2172&gt;0,RANK(R2172,(N2172:P2172,Q2172:AL2172)),0)</f>
        <v>7</v>
      </c>
      <c r="AP2172" s="7">
        <f>IF(S2172&gt;0,RANK(S2172,(N2172:P2172,Q2172:AL2172)),0)</f>
        <v>4</v>
      </c>
      <c r="AQ2172" s="7">
        <f>IF(T2172&gt;0,RANK(T2172,(N2172:P2172,Q2172:AL2172)),0)</f>
        <v>0</v>
      </c>
      <c r="AR2172" s="2">
        <f t="shared" si="851"/>
        <v>1.0033303823616204E-3</v>
      </c>
      <c r="AS2172" s="2">
        <f t="shared" si="852"/>
        <v>4.8901816955440331E-4</v>
      </c>
      <c r="AT2172" s="2">
        <f t="shared" si="853"/>
        <v>1.1129379031238143E-3</v>
      </c>
      <c r="AU2172" s="2">
        <f t="shared" si="854"/>
        <v>0</v>
      </c>
      <c r="AW2172" t="s">
        <v>918</v>
      </c>
      <c r="AX2172" t="s">
        <v>367</v>
      </c>
      <c r="BA2172" s="127">
        <v>39</v>
      </c>
      <c r="BB2172" s="130">
        <v>95</v>
      </c>
      <c r="BC2172" s="131">
        <f t="shared" si="834"/>
        <v>39095</v>
      </c>
      <c r="BE2172" s="7" t="s">
        <v>3271</v>
      </c>
    </row>
    <row r="2173" spans="1:57" hidden="1" outlineLevel="1" x14ac:dyDescent="0.2">
      <c r="A2173" t="s">
        <v>1825</v>
      </c>
      <c r="B2173" t="s">
        <v>367</v>
      </c>
      <c r="C2173" s="1">
        <f t="shared" si="845"/>
        <v>203019</v>
      </c>
      <c r="D2173" s="7">
        <f>RANK(N2173,(N2173:P2173,Q2173:AL2173))</f>
        <v>1</v>
      </c>
      <c r="E2173" s="7">
        <f>RANK(O2173,(N2173:P2173,Q2173:AL2173))</f>
        <v>2</v>
      </c>
      <c r="F2173" s="7">
        <f>IF(P2173&gt;0,RANK(P2173,(N2173:P2173,Q2173:AL2173)),0)</f>
        <v>3</v>
      </c>
      <c r="G2173" s="1">
        <f t="shared" si="846"/>
        <v>36692</v>
      </c>
      <c r="H2173" s="2">
        <f t="shared" si="855"/>
        <v>0.18073185268373895</v>
      </c>
      <c r="I2173" s="2"/>
      <c r="J2173" s="2">
        <f t="shared" si="847"/>
        <v>0.49251055319945425</v>
      </c>
      <c r="K2173" s="2">
        <f t="shared" si="848"/>
        <v>0.31177870051571527</v>
      </c>
      <c r="L2173" s="2">
        <f t="shared" si="849"/>
        <v>0.18770656933587496</v>
      </c>
      <c r="M2173" s="2">
        <f t="shared" si="850"/>
        <v>8.004176948955527E-3</v>
      </c>
      <c r="N2173" s="1">
        <v>99989</v>
      </c>
      <c r="O2173" s="1">
        <v>63297</v>
      </c>
      <c r="P2173" s="1">
        <v>38108</v>
      </c>
      <c r="Q2173" s="1">
        <v>291</v>
      </c>
      <c r="R2173" s="1">
        <v>629</v>
      </c>
      <c r="S2173" s="1">
        <v>403</v>
      </c>
      <c r="U2173" s="1">
        <v>182</v>
      </c>
      <c r="W2173" s="1">
        <v>120</v>
      </c>
      <c r="AN2173" s="7">
        <f>IF(Q2173&gt;0,RANK(Q2173,(N2173:P2173,Q2173:AL2173)),0)</f>
        <v>6</v>
      </c>
      <c r="AO2173" s="7">
        <f>IF(R2173&gt;0,RANK(R2173,(N2173:P2173,Q2173:AL2173)),0)</f>
        <v>4</v>
      </c>
      <c r="AP2173" s="7">
        <f>IF(S2173&gt;0,RANK(S2173,(N2173:P2173,Q2173:AL2173)),0)</f>
        <v>5</v>
      </c>
      <c r="AQ2173" s="7">
        <f>IF(T2173&gt;0,RANK(T2173,(N2173:P2173,Q2173:AL2173)),0)</f>
        <v>0</v>
      </c>
      <c r="AR2173" s="2">
        <f t="shared" si="851"/>
        <v>1.4333633797821879E-3</v>
      </c>
      <c r="AS2173" s="2">
        <f t="shared" si="852"/>
        <v>3.0982321851649353E-3</v>
      </c>
      <c r="AT2173" s="2">
        <f t="shared" si="853"/>
        <v>1.9850358833409681E-3</v>
      </c>
      <c r="AU2173" s="2">
        <f t="shared" si="854"/>
        <v>0</v>
      </c>
      <c r="AW2173" t="s">
        <v>1825</v>
      </c>
      <c r="AX2173" t="s">
        <v>367</v>
      </c>
      <c r="BA2173" s="127">
        <v>39</v>
      </c>
      <c r="BB2173" s="130">
        <v>97</v>
      </c>
      <c r="BC2173" s="131">
        <f t="shared" si="834"/>
        <v>39097</v>
      </c>
      <c r="BE2173" s="7" t="s">
        <v>3271</v>
      </c>
    </row>
    <row r="2174" spans="1:57" hidden="1" outlineLevel="1" x14ac:dyDescent="0.2">
      <c r="A2174" t="s">
        <v>1320</v>
      </c>
      <c r="B2174" t="s">
        <v>367</v>
      </c>
      <c r="C2174" s="1">
        <f t="shared" si="845"/>
        <v>14071</v>
      </c>
      <c r="D2174" s="7">
        <f>RANK(N2174,(N2174:P2174,Q2174:AL2174))</f>
        <v>2</v>
      </c>
      <c r="E2174" s="7">
        <f>RANK(O2174,(N2174:P2174,Q2174:AL2174))</f>
        <v>1</v>
      </c>
      <c r="F2174" s="7">
        <f>IF(P2174&gt;0,RANK(P2174,(N2174:P2174,Q2174:AL2174)),0)</f>
        <v>3</v>
      </c>
      <c r="G2174" s="1">
        <f t="shared" si="846"/>
        <v>2867</v>
      </c>
      <c r="H2174" s="2">
        <f t="shared" si="855"/>
        <v>0.20375239855020966</v>
      </c>
      <c r="I2174" s="2"/>
      <c r="J2174" s="2">
        <f t="shared" si="847"/>
        <v>0.28413048113140504</v>
      </c>
      <c r="K2174" s="2">
        <f t="shared" si="848"/>
        <v>0.48788287968161465</v>
      </c>
      <c r="L2174" s="2">
        <f t="shared" si="849"/>
        <v>0.22528604932129911</v>
      </c>
      <c r="M2174" s="2">
        <f t="shared" si="850"/>
        <v>2.7005898656811966E-3</v>
      </c>
      <c r="N2174" s="1">
        <v>3998</v>
      </c>
      <c r="O2174" s="1">
        <v>6865</v>
      </c>
      <c r="P2174" s="1">
        <v>3170</v>
      </c>
      <c r="Q2174" s="1">
        <v>11</v>
      </c>
      <c r="R2174" s="1">
        <v>11</v>
      </c>
      <c r="S2174" s="1">
        <v>9</v>
      </c>
      <c r="U2174" s="1">
        <v>2</v>
      </c>
      <c r="W2174" s="1">
        <v>5</v>
      </c>
      <c r="AN2174" s="7">
        <f>IF(Q2174&gt;0,RANK(Q2174,(N2174:P2174,Q2174:AL2174)),0)</f>
        <v>4</v>
      </c>
      <c r="AO2174" s="7">
        <f>IF(R2174&gt;0,RANK(R2174,(N2174:P2174,Q2174:AL2174)),0)</f>
        <v>4</v>
      </c>
      <c r="AP2174" s="7">
        <f>IF(S2174&gt;0,RANK(S2174,(N2174:P2174,Q2174:AL2174)),0)</f>
        <v>6</v>
      </c>
      <c r="AQ2174" s="7">
        <f>IF(T2174&gt;0,RANK(T2174,(N2174:P2174,Q2174:AL2174)),0)</f>
        <v>0</v>
      </c>
      <c r="AR2174" s="2">
        <f t="shared" si="851"/>
        <v>7.8174969796034402E-4</v>
      </c>
      <c r="AS2174" s="2">
        <f t="shared" si="852"/>
        <v>7.8174969796034402E-4</v>
      </c>
      <c r="AT2174" s="2">
        <f t="shared" si="853"/>
        <v>6.3961338924028142E-4</v>
      </c>
      <c r="AU2174" s="2">
        <f t="shared" si="854"/>
        <v>0</v>
      </c>
      <c r="AW2174" t="s">
        <v>1320</v>
      </c>
      <c r="AX2174" t="s">
        <v>367</v>
      </c>
      <c r="BA2174" s="127">
        <v>39</v>
      </c>
      <c r="BB2174" s="130">
        <v>99</v>
      </c>
      <c r="BC2174" s="131">
        <f t="shared" si="834"/>
        <v>39099</v>
      </c>
      <c r="BE2174" s="7" t="s">
        <v>3271</v>
      </c>
    </row>
    <row r="2175" spans="1:57" hidden="1" outlineLevel="1" x14ac:dyDescent="0.2">
      <c r="A2175" t="s">
        <v>3207</v>
      </c>
      <c r="B2175" t="s">
        <v>367</v>
      </c>
      <c r="C2175" s="1">
        <f t="shared" si="845"/>
        <v>125650</v>
      </c>
      <c r="D2175" s="7">
        <f>RANK(N2175,(N2175:P2175,Q2175:AL2175))</f>
        <v>1</v>
      </c>
      <c r="E2175" s="7">
        <f>RANK(O2175,(N2175:P2175,Q2175:AL2175))</f>
        <v>2</v>
      </c>
      <c r="F2175" s="7">
        <f>IF(P2175&gt;0,RANK(P2175,(N2175:P2175,Q2175:AL2175)),0)</f>
        <v>3</v>
      </c>
      <c r="G2175" s="1">
        <f t="shared" si="846"/>
        <v>33540</v>
      </c>
      <c r="H2175" s="2">
        <f t="shared" si="855"/>
        <v>0.26693195384003182</v>
      </c>
      <c r="I2175" s="2"/>
      <c r="J2175" s="2">
        <f t="shared" si="847"/>
        <v>0.51516912057302033</v>
      </c>
      <c r="K2175" s="2">
        <f t="shared" si="848"/>
        <v>0.24823716673298846</v>
      </c>
      <c r="L2175" s="2">
        <f t="shared" si="849"/>
        <v>0.23411858336649424</v>
      </c>
      <c r="M2175" s="2">
        <f t="shared" si="850"/>
        <v>2.4751293274969666E-3</v>
      </c>
      <c r="N2175" s="1">
        <v>64731</v>
      </c>
      <c r="O2175" s="1">
        <v>31191</v>
      </c>
      <c r="P2175" s="1">
        <v>29417</v>
      </c>
      <c r="Q2175" s="1">
        <v>86</v>
      </c>
      <c r="R2175" s="1">
        <v>31</v>
      </c>
      <c r="S2175" s="1">
        <v>99</v>
      </c>
      <c r="U2175" s="1">
        <v>54</v>
      </c>
      <c r="W2175" s="1">
        <v>41</v>
      </c>
      <c r="AN2175" s="7">
        <f>IF(Q2175&gt;0,RANK(Q2175,(N2175:P2175,Q2175:AL2175)),0)</f>
        <v>5</v>
      </c>
      <c r="AO2175" s="7">
        <f>IF(R2175&gt;0,RANK(R2175,(N2175:P2175,Q2175:AL2175)),0)</f>
        <v>8</v>
      </c>
      <c r="AP2175" s="7">
        <f>IF(S2175&gt;0,RANK(S2175,(N2175:P2175,Q2175:AL2175)),0)</f>
        <v>4</v>
      </c>
      <c r="AQ2175" s="7">
        <f>IF(T2175&gt;0,RANK(T2175,(N2175:P2175,Q2175:AL2175)),0)</f>
        <v>0</v>
      </c>
      <c r="AR2175" s="2">
        <f t="shared" si="851"/>
        <v>6.8444090728213291E-4</v>
      </c>
      <c r="AS2175" s="2">
        <f t="shared" si="852"/>
        <v>2.4671707122960607E-4</v>
      </c>
      <c r="AT2175" s="2">
        <f t="shared" si="853"/>
        <v>7.8790290489454834E-4</v>
      </c>
      <c r="AU2175" s="2">
        <f t="shared" si="854"/>
        <v>0</v>
      </c>
      <c r="AW2175" t="s">
        <v>3207</v>
      </c>
      <c r="AX2175" t="s">
        <v>367</v>
      </c>
      <c r="BA2175" s="127">
        <v>39</v>
      </c>
      <c r="BB2175" s="130">
        <v>101</v>
      </c>
      <c r="BC2175" s="131">
        <f t="shared" si="834"/>
        <v>39101</v>
      </c>
      <c r="BE2175" s="7" t="s">
        <v>3271</v>
      </c>
    </row>
    <row r="2176" spans="1:57" hidden="1" outlineLevel="1" x14ac:dyDescent="0.2">
      <c r="A2176" t="s">
        <v>2071</v>
      </c>
      <c r="B2176" t="s">
        <v>367</v>
      </c>
      <c r="C2176" s="1">
        <f t="shared" si="845"/>
        <v>27715</v>
      </c>
      <c r="D2176" s="7">
        <f>RANK(N2176,(N2176:P2176,Q2176:AL2176))</f>
        <v>2</v>
      </c>
      <c r="E2176" s="7">
        <f>RANK(O2176,(N2176:P2176,Q2176:AL2176))</f>
        <v>1</v>
      </c>
      <c r="F2176" s="7">
        <f>IF(P2176&gt;0,RANK(P2176,(N2176:P2176,Q2176:AL2176)),0)</f>
        <v>3</v>
      </c>
      <c r="G2176" s="1">
        <f t="shared" si="846"/>
        <v>2231</v>
      </c>
      <c r="H2176" s="2">
        <f t="shared" si="855"/>
        <v>8.0497925311203325E-2</v>
      </c>
      <c r="I2176" s="2"/>
      <c r="J2176" s="2">
        <f t="shared" si="847"/>
        <v>0.34075410427566299</v>
      </c>
      <c r="K2176" s="2">
        <f t="shared" si="848"/>
        <v>0.42125202958686631</v>
      </c>
      <c r="L2176" s="2">
        <f t="shared" si="849"/>
        <v>0.23348367310120874</v>
      </c>
      <c r="M2176" s="2">
        <f t="shared" si="850"/>
        <v>4.5101930362619613E-3</v>
      </c>
      <c r="N2176" s="1">
        <v>9444</v>
      </c>
      <c r="O2176" s="1">
        <v>11675</v>
      </c>
      <c r="P2176" s="1">
        <v>6471</v>
      </c>
      <c r="Q2176" s="1">
        <v>33</v>
      </c>
      <c r="R2176" s="1">
        <v>19</v>
      </c>
      <c r="S2176" s="1">
        <v>36</v>
      </c>
      <c r="U2176" s="1">
        <v>15</v>
      </c>
      <c r="W2176" s="1">
        <v>22</v>
      </c>
      <c r="AN2176" s="7">
        <f>IF(Q2176&gt;0,RANK(Q2176,(N2176:P2176,Q2176:AL2176)),0)</f>
        <v>5</v>
      </c>
      <c r="AO2176" s="7">
        <f>IF(R2176&gt;0,RANK(R2176,(N2176:P2176,Q2176:AL2176)),0)</f>
        <v>7</v>
      </c>
      <c r="AP2176" s="7">
        <f>IF(S2176&gt;0,RANK(S2176,(N2176:P2176,Q2176:AL2176)),0)</f>
        <v>4</v>
      </c>
      <c r="AQ2176" s="7">
        <f>IF(T2176&gt;0,RANK(T2176,(N2176:P2176,Q2176:AL2176)),0)</f>
        <v>0</v>
      </c>
      <c r="AR2176" s="2">
        <f t="shared" si="851"/>
        <v>1.1906909615731554E-3</v>
      </c>
      <c r="AS2176" s="2">
        <f t="shared" si="852"/>
        <v>6.8554934151181669E-4</v>
      </c>
      <c r="AT2176" s="2">
        <f t="shared" si="853"/>
        <v>1.2989355944434421E-3</v>
      </c>
      <c r="AU2176" s="2">
        <f t="shared" si="854"/>
        <v>0</v>
      </c>
      <c r="AW2176" t="s">
        <v>2071</v>
      </c>
      <c r="AX2176" t="s">
        <v>367</v>
      </c>
      <c r="BA2176" s="127">
        <v>39</v>
      </c>
      <c r="BB2176" s="130">
        <v>103</v>
      </c>
      <c r="BC2176" s="131">
        <f t="shared" si="834"/>
        <v>39103</v>
      </c>
      <c r="BE2176" s="7" t="s">
        <v>3271</v>
      </c>
    </row>
    <row r="2177" spans="1:57" hidden="1" outlineLevel="1" x14ac:dyDescent="0.2">
      <c r="A2177" t="s">
        <v>1789</v>
      </c>
      <c r="B2177" t="s">
        <v>367</v>
      </c>
      <c r="C2177" s="1">
        <f t="shared" si="845"/>
        <v>60601</v>
      </c>
      <c r="D2177" s="7">
        <f>RANK(N2177,(N2177:P2177,Q2177:AL2177))</f>
        <v>2</v>
      </c>
      <c r="E2177" s="7">
        <f>RANK(O2177,(N2177:P2177,Q2177:AL2177))</f>
        <v>1</v>
      </c>
      <c r="F2177" s="7">
        <f>IF(P2177&gt;0,RANK(P2177,(N2177:P2177,Q2177:AL2177)),0)</f>
        <v>3</v>
      </c>
      <c r="G2177" s="1">
        <f t="shared" si="846"/>
        <v>5095</v>
      </c>
      <c r="H2177" s="2">
        <f t="shared" si="855"/>
        <v>8.4074520222438567E-2</v>
      </c>
      <c r="I2177" s="2"/>
      <c r="J2177" s="2">
        <f t="shared" si="847"/>
        <v>0.31344367254665767</v>
      </c>
      <c r="K2177" s="2">
        <f t="shared" si="848"/>
        <v>0.39751819276909622</v>
      </c>
      <c r="L2177" s="2">
        <f t="shared" si="849"/>
        <v>0.28530882328674445</v>
      </c>
      <c r="M2177" s="2">
        <f t="shared" si="850"/>
        <v>3.7293113975017111E-3</v>
      </c>
      <c r="N2177" s="1">
        <v>18995</v>
      </c>
      <c r="O2177" s="1">
        <v>24090</v>
      </c>
      <c r="P2177" s="1">
        <v>17290</v>
      </c>
      <c r="Q2177" s="1">
        <v>75</v>
      </c>
      <c r="R2177" s="1">
        <v>57</v>
      </c>
      <c r="S2177" s="1">
        <v>36</v>
      </c>
      <c r="U2177" s="1">
        <v>32</v>
      </c>
      <c r="W2177" s="1">
        <v>26</v>
      </c>
      <c r="AN2177" s="7">
        <f>IF(Q2177&gt;0,RANK(Q2177,(N2177:P2177,Q2177:AL2177)),0)</f>
        <v>4</v>
      </c>
      <c r="AO2177" s="7">
        <f>IF(R2177&gt;0,RANK(R2177,(N2177:P2177,Q2177:AL2177)),0)</f>
        <v>5</v>
      </c>
      <c r="AP2177" s="7">
        <f>IF(S2177&gt;0,RANK(S2177,(N2177:P2177,Q2177:AL2177)),0)</f>
        <v>6</v>
      </c>
      <c r="AQ2177" s="7">
        <f>IF(T2177&gt;0,RANK(T2177,(N2177:P2177,Q2177:AL2177)),0)</f>
        <v>0</v>
      </c>
      <c r="AR2177" s="2">
        <f t="shared" si="851"/>
        <v>1.2376033398788799E-3</v>
      </c>
      <c r="AS2177" s="2">
        <f t="shared" si="852"/>
        <v>9.4057853830794875E-4</v>
      </c>
      <c r="AT2177" s="2">
        <f t="shared" si="853"/>
        <v>5.9404960314186233E-4</v>
      </c>
      <c r="AU2177" s="2">
        <f t="shared" si="854"/>
        <v>0</v>
      </c>
      <c r="AW2177" t="s">
        <v>1789</v>
      </c>
      <c r="AX2177" t="s">
        <v>367</v>
      </c>
      <c r="BA2177" s="127">
        <v>39</v>
      </c>
      <c r="BB2177" s="130">
        <v>105</v>
      </c>
      <c r="BC2177" s="131">
        <f t="shared" si="834"/>
        <v>39105</v>
      </c>
      <c r="BE2177" s="7" t="s">
        <v>3271</v>
      </c>
    </row>
    <row r="2178" spans="1:57" hidden="1" outlineLevel="1" x14ac:dyDescent="0.2">
      <c r="A2178" t="s">
        <v>1790</v>
      </c>
      <c r="B2178" t="s">
        <v>367</v>
      </c>
      <c r="C2178" s="1">
        <f t="shared" si="845"/>
        <v>10286</v>
      </c>
      <c r="D2178" s="7">
        <f>RANK(N2178,(N2178:P2178,Q2178:AL2178))</f>
        <v>1</v>
      </c>
      <c r="E2178" s="7">
        <f>RANK(O2178,(N2178:P2178,Q2178:AL2178))</f>
        <v>2</v>
      </c>
      <c r="F2178" s="7">
        <f>IF(P2178&gt;0,RANK(P2178,(N2178:P2178,Q2178:AL2178)),0)</f>
        <v>3</v>
      </c>
      <c r="G2178" s="1">
        <f t="shared" si="846"/>
        <v>310</v>
      </c>
      <c r="H2178" s="2">
        <f t="shared" si="855"/>
        <v>3.0138051720785534E-2</v>
      </c>
      <c r="I2178" s="2"/>
      <c r="J2178" s="2">
        <f t="shared" si="847"/>
        <v>0.41084969861948278</v>
      </c>
      <c r="K2178" s="2">
        <f t="shared" si="848"/>
        <v>0.38071164689869724</v>
      </c>
      <c r="L2178" s="2">
        <f t="shared" si="849"/>
        <v>0.20396655648454209</v>
      </c>
      <c r="M2178" s="2">
        <f t="shared" si="850"/>
        <v>4.4720979972779351E-3</v>
      </c>
      <c r="N2178" s="1">
        <v>4226</v>
      </c>
      <c r="O2178" s="1">
        <v>3916</v>
      </c>
      <c r="P2178" s="1">
        <v>2098</v>
      </c>
      <c r="Q2178" s="1">
        <v>13</v>
      </c>
      <c r="R2178" s="1">
        <v>6</v>
      </c>
      <c r="S2178" s="1">
        <v>11</v>
      </c>
      <c r="U2178" s="1">
        <v>7</v>
      </c>
      <c r="W2178" s="1">
        <v>9</v>
      </c>
      <c r="AN2178" s="7">
        <f>IF(Q2178&gt;0,RANK(Q2178,(N2178:P2178,Q2178:AL2178)),0)</f>
        <v>4</v>
      </c>
      <c r="AO2178" s="7">
        <f>IF(R2178&gt;0,RANK(R2178,(N2178:P2178,Q2178:AL2178)),0)</f>
        <v>8</v>
      </c>
      <c r="AP2178" s="7">
        <f>IF(S2178&gt;0,RANK(S2178,(N2178:P2178,Q2178:AL2178)),0)</f>
        <v>5</v>
      </c>
      <c r="AQ2178" s="7">
        <f>IF(T2178&gt;0,RANK(T2178,(N2178:P2178,Q2178:AL2178)),0)</f>
        <v>0</v>
      </c>
      <c r="AR2178" s="2">
        <f t="shared" si="851"/>
        <v>1.2638537818393933E-3</v>
      </c>
      <c r="AS2178" s="2">
        <f t="shared" si="852"/>
        <v>5.8331713007971997E-4</v>
      </c>
      <c r="AT2178" s="2">
        <f t="shared" si="853"/>
        <v>1.0694147384794866E-3</v>
      </c>
      <c r="AU2178" s="2">
        <f t="shared" si="854"/>
        <v>0</v>
      </c>
      <c r="AW2178" t="s">
        <v>1790</v>
      </c>
      <c r="AX2178" t="s">
        <v>367</v>
      </c>
      <c r="BA2178" s="127">
        <v>39</v>
      </c>
      <c r="BB2178" s="130">
        <v>107</v>
      </c>
      <c r="BC2178" s="131">
        <f t="shared" si="834"/>
        <v>39107</v>
      </c>
      <c r="BE2178" s="7" t="s">
        <v>3271</v>
      </c>
    </row>
    <row r="2179" spans="1:57" hidden="1" outlineLevel="1" x14ac:dyDescent="0.2">
      <c r="A2179" t="s">
        <v>284</v>
      </c>
      <c r="B2179" t="s">
        <v>367</v>
      </c>
      <c r="C2179" s="1">
        <f t="shared" si="845"/>
        <v>18545</v>
      </c>
      <c r="D2179" s="7">
        <f>RANK(N2179,(N2179:P2179,Q2179:AL2179))</f>
        <v>3</v>
      </c>
      <c r="E2179" s="7">
        <f>RANK(O2179,(N2179:P2179,Q2179:AL2179))</f>
        <v>1</v>
      </c>
      <c r="F2179" s="7">
        <f>IF(P2179&gt;0,RANK(P2179,(N2179:P2179,Q2179:AL2179)),0)</f>
        <v>2</v>
      </c>
      <c r="G2179" s="1">
        <f t="shared" si="846"/>
        <v>3770</v>
      </c>
      <c r="H2179" s="2">
        <f t="shared" si="855"/>
        <v>0.20328929630628201</v>
      </c>
      <c r="I2179" s="2"/>
      <c r="J2179" s="2">
        <f t="shared" si="847"/>
        <v>0.26330547317336211</v>
      </c>
      <c r="K2179" s="2">
        <f t="shared" si="848"/>
        <v>0.46821245618765167</v>
      </c>
      <c r="L2179" s="2">
        <f t="shared" si="849"/>
        <v>0.26492315988136966</v>
      </c>
      <c r="M2179" s="2">
        <f t="shared" si="850"/>
        <v>3.5589107576164958E-3</v>
      </c>
      <c r="N2179" s="1">
        <v>4883</v>
      </c>
      <c r="O2179" s="1">
        <v>8683</v>
      </c>
      <c r="P2179" s="1">
        <v>4913</v>
      </c>
      <c r="Q2179" s="1">
        <v>23</v>
      </c>
      <c r="R2179" s="1">
        <v>16</v>
      </c>
      <c r="S2179" s="1">
        <v>10</v>
      </c>
      <c r="U2179" s="1">
        <v>13</v>
      </c>
      <c r="W2179" s="1">
        <v>4</v>
      </c>
      <c r="AN2179" s="7">
        <f>IF(Q2179&gt;0,RANK(Q2179,(N2179:P2179,Q2179:AL2179)),0)</f>
        <v>4</v>
      </c>
      <c r="AO2179" s="7">
        <f>IF(R2179&gt;0,RANK(R2179,(N2179:P2179,Q2179:AL2179)),0)</f>
        <v>5</v>
      </c>
      <c r="AP2179" s="7">
        <f>IF(S2179&gt;0,RANK(S2179,(N2179:P2179,Q2179:AL2179)),0)</f>
        <v>7</v>
      </c>
      <c r="AQ2179" s="7">
        <f>IF(T2179&gt;0,RANK(T2179,(N2179:P2179,Q2179:AL2179)),0)</f>
        <v>0</v>
      </c>
      <c r="AR2179" s="2">
        <f t="shared" si="851"/>
        <v>1.2402264761391211E-3</v>
      </c>
      <c r="AS2179" s="2">
        <f t="shared" si="852"/>
        <v>8.6276624427069292E-4</v>
      </c>
      <c r="AT2179" s="2">
        <f t="shared" si="853"/>
        <v>5.392289026691831E-4</v>
      </c>
      <c r="AU2179" s="2">
        <f t="shared" si="854"/>
        <v>0</v>
      </c>
      <c r="AW2179" t="s">
        <v>284</v>
      </c>
      <c r="AX2179" t="s">
        <v>367</v>
      </c>
      <c r="BA2179" s="127">
        <v>39</v>
      </c>
      <c r="BB2179" s="130">
        <v>109</v>
      </c>
      <c r="BC2179" s="131">
        <f t="shared" si="834"/>
        <v>39109</v>
      </c>
      <c r="BE2179" s="7" t="s">
        <v>3271</v>
      </c>
    </row>
    <row r="2180" spans="1:57" hidden="1" outlineLevel="1" x14ac:dyDescent="0.2">
      <c r="A2180" t="s">
        <v>188</v>
      </c>
      <c r="B2180" t="s">
        <v>367</v>
      </c>
      <c r="C2180" s="1">
        <f t="shared" si="845"/>
        <v>43006</v>
      </c>
      <c r="D2180" s="7">
        <f>RANK(N2180,(N2180:P2180,Q2180:AL2180))</f>
        <v>2</v>
      </c>
      <c r="E2180" s="7">
        <f>RANK(O2180,(N2180:P2180,Q2180:AL2180))</f>
        <v>1</v>
      </c>
      <c r="F2180" s="7">
        <f>IF(P2180&gt;0,RANK(P2180,(N2180:P2180,Q2180:AL2180)),0)</f>
        <v>3</v>
      </c>
      <c r="G2180" s="1">
        <f t="shared" si="846"/>
        <v>7194</v>
      </c>
      <c r="H2180" s="2">
        <f t="shared" si="855"/>
        <v>0.16727898432776822</v>
      </c>
      <c r="I2180" s="2"/>
      <c r="J2180" s="2">
        <f t="shared" si="847"/>
        <v>0.2917499883737153</v>
      </c>
      <c r="K2180" s="2">
        <f t="shared" si="848"/>
        <v>0.45902897270148352</v>
      </c>
      <c r="L2180" s="2">
        <f t="shared" si="849"/>
        <v>0.24517509184764916</v>
      </c>
      <c r="M2180" s="2">
        <f t="shared" si="850"/>
        <v>4.0459470771519734E-3</v>
      </c>
      <c r="N2180" s="1">
        <v>12547</v>
      </c>
      <c r="O2180" s="1">
        <v>19741</v>
      </c>
      <c r="P2180" s="1">
        <v>10544</v>
      </c>
      <c r="Q2180" s="1">
        <v>63</v>
      </c>
      <c r="R2180" s="1">
        <v>35</v>
      </c>
      <c r="S2180" s="1">
        <v>37</v>
      </c>
      <c r="U2180" s="1">
        <v>16</v>
      </c>
      <c r="W2180" s="1">
        <v>23</v>
      </c>
      <c r="AN2180" s="7">
        <f>IF(Q2180&gt;0,RANK(Q2180,(N2180:P2180,Q2180:AL2180)),0)</f>
        <v>4</v>
      </c>
      <c r="AO2180" s="7">
        <f>IF(R2180&gt;0,RANK(R2180,(N2180:P2180,Q2180:AL2180)),0)</f>
        <v>6</v>
      </c>
      <c r="AP2180" s="7">
        <f>IF(S2180&gt;0,RANK(S2180,(N2180:P2180,Q2180:AL2180)),0)</f>
        <v>5</v>
      </c>
      <c r="AQ2180" s="7">
        <f>IF(T2180&gt;0,RANK(T2180,(N2180:P2180,Q2180:AL2180)),0)</f>
        <v>0</v>
      </c>
      <c r="AR2180" s="2">
        <f t="shared" si="851"/>
        <v>1.4649118727619401E-3</v>
      </c>
      <c r="AS2180" s="2">
        <f t="shared" si="852"/>
        <v>8.1383992931218895E-4</v>
      </c>
      <c r="AT2180" s="2">
        <f t="shared" si="853"/>
        <v>8.6034506813002841E-4</v>
      </c>
      <c r="AU2180" s="2">
        <f t="shared" si="854"/>
        <v>0</v>
      </c>
      <c r="AW2180" t="s">
        <v>188</v>
      </c>
      <c r="AX2180" t="s">
        <v>367</v>
      </c>
      <c r="BA2180" s="127">
        <v>39</v>
      </c>
      <c r="BB2180" s="130">
        <v>111</v>
      </c>
      <c r="BC2180" s="131">
        <f t="shared" si="834"/>
        <v>39111</v>
      </c>
      <c r="BE2180" s="7" t="s">
        <v>3271</v>
      </c>
    </row>
    <row r="2181" spans="1:57" hidden="1" outlineLevel="1" x14ac:dyDescent="0.2">
      <c r="A2181" t="s">
        <v>1371</v>
      </c>
      <c r="B2181" t="s">
        <v>367</v>
      </c>
      <c r="C2181" s="1">
        <f t="shared" si="845"/>
        <v>7591</v>
      </c>
      <c r="D2181" s="7">
        <f>RANK(N2181,(N2181:P2181,Q2181:AL2181))</f>
        <v>1</v>
      </c>
      <c r="E2181" s="7">
        <f>RANK(O2181,(N2181:P2181,Q2181:AL2181))</f>
        <v>2</v>
      </c>
      <c r="F2181" s="7">
        <f>IF(P2181&gt;0,RANK(P2181,(N2181:P2181,Q2181:AL2181)),0)</f>
        <v>3</v>
      </c>
      <c r="G2181" s="1">
        <f t="shared" si="846"/>
        <v>2412</v>
      </c>
      <c r="H2181" s="2">
        <f t="shared" si="855"/>
        <v>0.31774469766829139</v>
      </c>
      <c r="I2181" s="2"/>
      <c r="J2181" s="2">
        <f t="shared" si="847"/>
        <v>0.55789751020945855</v>
      </c>
      <c r="K2181" s="2">
        <f t="shared" si="848"/>
        <v>0.24015281254116716</v>
      </c>
      <c r="L2181" s="2">
        <f t="shared" si="849"/>
        <v>0.19826109866947703</v>
      </c>
      <c r="M2181" s="2">
        <f t="shared" si="850"/>
        <v>3.688578579897267E-3</v>
      </c>
      <c r="N2181" s="1">
        <v>4235</v>
      </c>
      <c r="O2181" s="1">
        <v>1823</v>
      </c>
      <c r="P2181" s="1">
        <v>1505</v>
      </c>
      <c r="Q2181" s="1">
        <v>6</v>
      </c>
      <c r="R2181" s="1">
        <v>2</v>
      </c>
      <c r="S2181" s="1">
        <v>6</v>
      </c>
      <c r="U2181" s="1">
        <v>9</v>
      </c>
      <c r="W2181" s="1">
        <v>5</v>
      </c>
      <c r="AN2181" s="7">
        <f>IF(Q2181&gt;0,RANK(Q2181,(N2181:P2181,Q2181:AL2181)),0)</f>
        <v>5</v>
      </c>
      <c r="AO2181" s="7">
        <f>IF(R2181&gt;0,RANK(R2181,(N2181:P2181,Q2181:AL2181)),0)</f>
        <v>8</v>
      </c>
      <c r="AP2181" s="7">
        <f>IF(S2181&gt;0,RANK(S2181,(N2181:P2181,Q2181:AL2181)),0)</f>
        <v>5</v>
      </c>
      <c r="AQ2181" s="7">
        <f>IF(T2181&gt;0,RANK(T2181,(N2181:P2181,Q2181:AL2181)),0)</f>
        <v>0</v>
      </c>
      <c r="AR2181" s="2">
        <f t="shared" si="851"/>
        <v>7.904096956922672E-4</v>
      </c>
      <c r="AS2181" s="2">
        <f t="shared" si="852"/>
        <v>2.6346989856408903E-4</v>
      </c>
      <c r="AT2181" s="2">
        <f t="shared" si="853"/>
        <v>7.904096956922672E-4</v>
      </c>
      <c r="AU2181" s="2">
        <f t="shared" si="854"/>
        <v>0</v>
      </c>
      <c r="AW2181" t="s">
        <v>1371</v>
      </c>
      <c r="AX2181" t="s">
        <v>367</v>
      </c>
      <c r="BA2181" s="127">
        <v>39</v>
      </c>
      <c r="BB2181" s="130">
        <v>113</v>
      </c>
      <c r="BC2181" s="131">
        <f t="shared" si="834"/>
        <v>39113</v>
      </c>
      <c r="BE2181" s="7" t="s">
        <v>3271</v>
      </c>
    </row>
    <row r="2182" spans="1:57" hidden="1" outlineLevel="1" x14ac:dyDescent="0.2">
      <c r="A2182" t="s">
        <v>2256</v>
      </c>
      <c r="B2182" t="s">
        <v>367</v>
      </c>
      <c r="C2182" s="1">
        <f t="shared" si="845"/>
        <v>261720</v>
      </c>
      <c r="D2182" s="7">
        <f>RANK(N2182,(N2182:P2182,Q2182:AL2182))</f>
        <v>1</v>
      </c>
      <c r="E2182" s="7">
        <f>RANK(O2182,(N2182:P2182,Q2182:AL2182))</f>
        <v>2</v>
      </c>
      <c r="F2182" s="7">
        <f>IF(P2182&gt;0,RANK(P2182,(N2182:P2182,Q2182:AL2182)),0)</f>
        <v>3</v>
      </c>
      <c r="G2182" s="1">
        <f t="shared" si="846"/>
        <v>3266</v>
      </c>
      <c r="H2182" s="2">
        <f t="shared" si="855"/>
        <v>1.2478985174996179E-2</v>
      </c>
      <c r="I2182" s="2"/>
      <c r="J2182" s="2">
        <f t="shared" si="847"/>
        <v>0.41271970044322176</v>
      </c>
      <c r="K2182" s="2">
        <f t="shared" si="848"/>
        <v>0.40024071526822558</v>
      </c>
      <c r="L2182" s="2">
        <f t="shared" si="849"/>
        <v>0.18284426104233531</v>
      </c>
      <c r="M2182" s="2">
        <f t="shared" si="850"/>
        <v>4.1953232462174084E-3</v>
      </c>
      <c r="N2182" s="1">
        <v>108017</v>
      </c>
      <c r="O2182" s="1">
        <v>104751</v>
      </c>
      <c r="P2182" s="1">
        <v>47854</v>
      </c>
      <c r="Q2182" s="1">
        <v>367</v>
      </c>
      <c r="R2182" s="1">
        <v>127</v>
      </c>
      <c r="S2182" s="1">
        <v>350</v>
      </c>
      <c r="U2182" s="1">
        <v>127</v>
      </c>
      <c r="W2182" s="1">
        <v>125</v>
      </c>
      <c r="Y2182" s="1">
        <v>2</v>
      </c>
      <c r="AN2182" s="7">
        <f>IF(Q2182&gt;0,RANK(Q2182,(N2182:P2182,Q2182:AL2182)),0)</f>
        <v>4</v>
      </c>
      <c r="AO2182" s="7">
        <f>IF(R2182&gt;0,RANK(R2182,(N2182:P2182,Q2182:AL2182)),0)</f>
        <v>6</v>
      </c>
      <c r="AP2182" s="7">
        <f>IF(S2182&gt;0,RANK(S2182,(N2182:P2182,Q2182:AL2182)),0)</f>
        <v>5</v>
      </c>
      <c r="AQ2182" s="7">
        <f>IF(T2182&gt;0,RANK(T2182,(N2182:P2182,Q2182:AL2182)),0)</f>
        <v>0</v>
      </c>
      <c r="AR2182" s="2">
        <f t="shared" si="851"/>
        <v>1.4022619593458659E-3</v>
      </c>
      <c r="AS2182" s="2">
        <f t="shared" si="852"/>
        <v>4.8525141372459117E-4</v>
      </c>
      <c r="AT2182" s="2">
        <f t="shared" si="853"/>
        <v>1.3373070456976922E-3</v>
      </c>
      <c r="AU2182" s="2">
        <f t="shared" si="854"/>
        <v>0</v>
      </c>
      <c r="AW2182" t="s">
        <v>2256</v>
      </c>
      <c r="AX2182" t="s">
        <v>367</v>
      </c>
      <c r="BA2182" s="127">
        <v>39</v>
      </c>
      <c r="BB2182" s="130">
        <v>115</v>
      </c>
      <c r="BC2182" s="131">
        <f t="shared" si="834"/>
        <v>39115</v>
      </c>
      <c r="BE2182" s="7" t="s">
        <v>3271</v>
      </c>
    </row>
    <row r="2183" spans="1:57" hidden="1" outlineLevel="1" x14ac:dyDescent="0.2">
      <c r="A2183" t="s">
        <v>2257</v>
      </c>
      <c r="B2183" t="s">
        <v>367</v>
      </c>
      <c r="C2183" s="1">
        <f t="shared" si="845"/>
        <v>6707</v>
      </c>
      <c r="D2183" s="7">
        <f>RANK(N2183,(N2183:P2183,Q2183:AL2183))</f>
        <v>2</v>
      </c>
      <c r="E2183" s="7">
        <f>RANK(O2183,(N2183:P2183,Q2183:AL2183))</f>
        <v>1</v>
      </c>
      <c r="F2183" s="7">
        <f>IF(P2183&gt;0,RANK(P2183,(N2183:P2183,Q2183:AL2183)),0)</f>
        <v>3</v>
      </c>
      <c r="G2183" s="1">
        <f t="shared" si="846"/>
        <v>317</v>
      </c>
      <c r="H2183" s="2">
        <f t="shared" si="855"/>
        <v>4.7264052482480987E-2</v>
      </c>
      <c r="I2183" s="2"/>
      <c r="J2183" s="2">
        <f t="shared" si="847"/>
        <v>0.35813329357387802</v>
      </c>
      <c r="K2183" s="2">
        <f t="shared" si="848"/>
        <v>0.40539734605635902</v>
      </c>
      <c r="L2183" s="2">
        <f t="shared" si="849"/>
        <v>0.2312509318622335</v>
      </c>
      <c r="M2183" s="2">
        <f t="shared" si="850"/>
        <v>5.2184285075294601E-3</v>
      </c>
      <c r="N2183" s="1">
        <v>2402</v>
      </c>
      <c r="O2183" s="1">
        <v>2719</v>
      </c>
      <c r="P2183" s="1">
        <v>1551</v>
      </c>
      <c r="Q2183" s="1">
        <v>8</v>
      </c>
      <c r="R2183" s="1">
        <v>16</v>
      </c>
      <c r="S2183" s="1">
        <v>8</v>
      </c>
      <c r="U2183" s="1">
        <v>2</v>
      </c>
      <c r="W2183" s="1">
        <v>1</v>
      </c>
      <c r="AN2183" s="7">
        <f>IF(Q2183&gt;0,RANK(Q2183,(N2183:P2183,Q2183:AL2183)),0)</f>
        <v>5</v>
      </c>
      <c r="AO2183" s="7">
        <f>IF(R2183&gt;0,RANK(R2183,(N2183:P2183,Q2183:AL2183)),0)</f>
        <v>4</v>
      </c>
      <c r="AP2183" s="7">
        <f>IF(S2183&gt;0,RANK(S2183,(N2183:P2183,Q2183:AL2183)),0)</f>
        <v>5</v>
      </c>
      <c r="AQ2183" s="7">
        <f>IF(T2183&gt;0,RANK(T2183,(N2183:P2183,Q2183:AL2183)),0)</f>
        <v>0</v>
      </c>
      <c r="AR2183" s="2">
        <f t="shared" si="851"/>
        <v>1.1927836588638736E-3</v>
      </c>
      <c r="AS2183" s="2">
        <f t="shared" si="852"/>
        <v>2.3855673177277472E-3</v>
      </c>
      <c r="AT2183" s="2">
        <f t="shared" si="853"/>
        <v>1.1927836588638736E-3</v>
      </c>
      <c r="AU2183" s="2">
        <f t="shared" si="854"/>
        <v>0</v>
      </c>
      <c r="AW2183" t="s">
        <v>2257</v>
      </c>
      <c r="AX2183" t="s">
        <v>367</v>
      </c>
      <c r="BA2183" s="127">
        <v>39</v>
      </c>
      <c r="BB2183" s="130">
        <v>117</v>
      </c>
      <c r="BC2183" s="131">
        <f t="shared" si="834"/>
        <v>39117</v>
      </c>
      <c r="BE2183" s="7" t="s">
        <v>3271</v>
      </c>
    </row>
    <row r="2184" spans="1:57" hidden="1" outlineLevel="1" x14ac:dyDescent="0.2">
      <c r="A2184" t="s">
        <v>2550</v>
      </c>
      <c r="B2184" t="s">
        <v>367</v>
      </c>
      <c r="C2184" s="1">
        <f t="shared" si="845"/>
        <v>12791</v>
      </c>
      <c r="D2184" s="7">
        <f>RANK(N2184,(N2184:P2184,Q2184:AL2184))</f>
        <v>2</v>
      </c>
      <c r="E2184" s="7">
        <f>RANK(O2184,(N2184:P2184,Q2184:AL2184))</f>
        <v>1</v>
      </c>
      <c r="F2184" s="7">
        <f>IF(P2184&gt;0,RANK(P2184,(N2184:P2184,Q2184:AL2184)),0)</f>
        <v>3</v>
      </c>
      <c r="G2184" s="1">
        <f t="shared" si="846"/>
        <v>1301</v>
      </c>
      <c r="H2184" s="2">
        <f t="shared" si="855"/>
        <v>0.10171214134938629</v>
      </c>
      <c r="I2184" s="2"/>
      <c r="J2184" s="2">
        <f t="shared" si="847"/>
        <v>0.30544914392932532</v>
      </c>
      <c r="K2184" s="2">
        <f t="shared" si="848"/>
        <v>0.40716128527871159</v>
      </c>
      <c r="L2184" s="2">
        <f t="shared" si="849"/>
        <v>0.28324603236650769</v>
      </c>
      <c r="M2184" s="2">
        <f t="shared" si="850"/>
        <v>4.1435384254553953E-3</v>
      </c>
      <c r="N2184" s="1">
        <v>3907</v>
      </c>
      <c r="O2184" s="1">
        <v>5208</v>
      </c>
      <c r="P2184" s="1">
        <v>3623</v>
      </c>
      <c r="Q2184" s="1">
        <v>17</v>
      </c>
      <c r="R2184" s="1">
        <v>13</v>
      </c>
      <c r="S2184" s="1">
        <v>11</v>
      </c>
      <c r="U2184" s="1">
        <v>8</v>
      </c>
      <c r="W2184" s="1">
        <v>4</v>
      </c>
      <c r="AN2184" s="7">
        <f>IF(Q2184&gt;0,RANK(Q2184,(N2184:P2184,Q2184:AL2184)),0)</f>
        <v>4</v>
      </c>
      <c r="AO2184" s="7">
        <f>IF(R2184&gt;0,RANK(R2184,(N2184:P2184,Q2184:AL2184)),0)</f>
        <v>5</v>
      </c>
      <c r="AP2184" s="7">
        <f>IF(S2184&gt;0,RANK(S2184,(N2184:P2184,Q2184:AL2184)),0)</f>
        <v>6</v>
      </c>
      <c r="AQ2184" s="7">
        <f>IF(T2184&gt;0,RANK(T2184,(N2184:P2184,Q2184:AL2184)),0)</f>
        <v>0</v>
      </c>
      <c r="AR2184" s="2">
        <f t="shared" si="851"/>
        <v>1.329059494957392E-3</v>
      </c>
      <c r="AS2184" s="2">
        <f t="shared" si="852"/>
        <v>1.0163396137909467E-3</v>
      </c>
      <c r="AT2184" s="2">
        <f t="shared" si="853"/>
        <v>8.5997967320772413E-4</v>
      </c>
      <c r="AU2184" s="2">
        <f t="shared" si="854"/>
        <v>0</v>
      </c>
      <c r="AW2184" t="s">
        <v>2550</v>
      </c>
      <c r="AX2184" t="s">
        <v>367</v>
      </c>
      <c r="BA2184" s="127">
        <v>39</v>
      </c>
      <c r="BB2184" s="130">
        <v>119</v>
      </c>
      <c r="BC2184" s="131">
        <f t="shared" si="834"/>
        <v>39119</v>
      </c>
      <c r="BE2184" s="7" t="s">
        <v>3271</v>
      </c>
    </row>
    <row r="2185" spans="1:57" hidden="1" outlineLevel="1" x14ac:dyDescent="0.2">
      <c r="A2185" t="s">
        <v>758</v>
      </c>
      <c r="B2185" t="s">
        <v>367</v>
      </c>
      <c r="C2185" s="1">
        <f t="shared" si="845"/>
        <v>34720</v>
      </c>
      <c r="D2185" s="7">
        <f>RANK(N2185,(N2185:P2185,Q2185:AL2185))</f>
        <v>2</v>
      </c>
      <c r="E2185" s="7">
        <f>RANK(O2185,(N2185:P2185,Q2185:AL2185))</f>
        <v>1</v>
      </c>
      <c r="F2185" s="7">
        <f>IF(P2185&gt;0,RANK(P2185,(N2185:P2185,Q2185:AL2185)),0)</f>
        <v>3</v>
      </c>
      <c r="G2185" s="1">
        <f t="shared" si="846"/>
        <v>2498</v>
      </c>
      <c r="H2185" s="2">
        <f t="shared" si="855"/>
        <v>7.1947004608294937E-2</v>
      </c>
      <c r="I2185" s="2"/>
      <c r="J2185" s="2">
        <f t="shared" si="847"/>
        <v>0.33611751152073732</v>
      </c>
      <c r="K2185" s="2">
        <f t="shared" si="848"/>
        <v>0.40806451612903227</v>
      </c>
      <c r="L2185" s="2">
        <f t="shared" si="849"/>
        <v>0.25146889400921657</v>
      </c>
      <c r="M2185" s="2">
        <f t="shared" si="850"/>
        <v>4.3490783410138345E-3</v>
      </c>
      <c r="N2185" s="1">
        <v>11670</v>
      </c>
      <c r="O2185" s="1">
        <v>14168</v>
      </c>
      <c r="P2185" s="1">
        <v>8731</v>
      </c>
      <c r="Q2185" s="1">
        <v>37</v>
      </c>
      <c r="R2185" s="1">
        <v>21</v>
      </c>
      <c r="S2185" s="1">
        <v>63</v>
      </c>
      <c r="U2185" s="1">
        <v>16</v>
      </c>
      <c r="W2185" s="1">
        <v>14</v>
      </c>
      <c r="AN2185" s="7">
        <f>IF(Q2185&gt;0,RANK(Q2185,(N2185:P2185,Q2185:AL2185)),0)</f>
        <v>5</v>
      </c>
      <c r="AO2185" s="7">
        <f>IF(R2185&gt;0,RANK(R2185,(N2185:P2185,Q2185:AL2185)),0)</f>
        <v>6</v>
      </c>
      <c r="AP2185" s="7">
        <f>IF(S2185&gt;0,RANK(S2185,(N2185:P2185,Q2185:AL2185)),0)</f>
        <v>4</v>
      </c>
      <c r="AQ2185" s="7">
        <f>IF(T2185&gt;0,RANK(T2185,(N2185:P2185,Q2185:AL2185)),0)</f>
        <v>0</v>
      </c>
      <c r="AR2185" s="2">
        <f t="shared" si="851"/>
        <v>1.065668202764977E-3</v>
      </c>
      <c r="AS2185" s="2">
        <f t="shared" si="852"/>
        <v>6.0483870967741938E-4</v>
      </c>
      <c r="AT2185" s="2">
        <f t="shared" si="853"/>
        <v>1.8145161290322581E-3</v>
      </c>
      <c r="AU2185" s="2">
        <f t="shared" si="854"/>
        <v>0</v>
      </c>
      <c r="AW2185" t="s">
        <v>758</v>
      </c>
      <c r="AX2185" t="s">
        <v>367</v>
      </c>
      <c r="BA2185" s="127">
        <v>39</v>
      </c>
      <c r="BB2185" s="130">
        <v>121</v>
      </c>
      <c r="BC2185" s="131">
        <f t="shared" si="834"/>
        <v>39121</v>
      </c>
      <c r="BE2185" s="7" t="s">
        <v>3271</v>
      </c>
    </row>
    <row r="2186" spans="1:57" hidden="1" outlineLevel="1" x14ac:dyDescent="0.2">
      <c r="A2186" t="s">
        <v>213</v>
      </c>
      <c r="B2186" t="s">
        <v>367</v>
      </c>
      <c r="C2186" s="1">
        <f t="shared" si="845"/>
        <v>5883</v>
      </c>
      <c r="D2186" s="7">
        <f>RANK(N2186,(N2186:P2186,Q2186:AL2186))</f>
        <v>2</v>
      </c>
      <c r="E2186" s="7">
        <f>RANK(O2186,(N2186:P2186,Q2186:AL2186))</f>
        <v>1</v>
      </c>
      <c r="F2186" s="7">
        <f>IF(P2186&gt;0,RANK(P2186,(N2186:P2186,Q2186:AL2186)),0)</f>
        <v>3</v>
      </c>
      <c r="G2186" s="1">
        <f t="shared" si="846"/>
        <v>22</v>
      </c>
      <c r="H2186" s="2">
        <f t="shared" si="855"/>
        <v>3.7395886452490225E-3</v>
      </c>
      <c r="I2186" s="2"/>
      <c r="J2186" s="2">
        <f t="shared" si="847"/>
        <v>0.37412884582695904</v>
      </c>
      <c r="K2186" s="2">
        <f t="shared" si="848"/>
        <v>0.37786843447220808</v>
      </c>
      <c r="L2186" s="2">
        <f t="shared" si="849"/>
        <v>0.24290328063912969</v>
      </c>
      <c r="M2186" s="2">
        <f t="shared" si="850"/>
        <v>5.0994390617031815E-3</v>
      </c>
      <c r="N2186" s="1">
        <v>2201</v>
      </c>
      <c r="O2186" s="1">
        <v>2223</v>
      </c>
      <c r="P2186" s="1">
        <v>1429</v>
      </c>
      <c r="Q2186" s="1">
        <v>10</v>
      </c>
      <c r="R2186" s="1">
        <v>5</v>
      </c>
      <c r="S2186" s="1">
        <v>7</v>
      </c>
      <c r="U2186" s="1">
        <v>4</v>
      </c>
      <c r="W2186" s="1">
        <v>4</v>
      </c>
      <c r="AN2186" s="7">
        <f>IF(Q2186&gt;0,RANK(Q2186,(N2186:P2186,Q2186:AL2186)),0)</f>
        <v>4</v>
      </c>
      <c r="AO2186" s="7">
        <f>IF(R2186&gt;0,RANK(R2186,(N2186:P2186,Q2186:AL2186)),0)</f>
        <v>6</v>
      </c>
      <c r="AP2186" s="7">
        <f>IF(S2186&gt;0,RANK(S2186,(N2186:P2186,Q2186:AL2186)),0)</f>
        <v>5</v>
      </c>
      <c r="AQ2186" s="7">
        <f>IF(T2186&gt;0,RANK(T2186,(N2186:P2186,Q2186:AL2186)),0)</f>
        <v>0</v>
      </c>
      <c r="AR2186" s="2">
        <f t="shared" si="851"/>
        <v>1.6998130205677375E-3</v>
      </c>
      <c r="AS2186" s="2">
        <f t="shared" si="852"/>
        <v>8.4990651028386875E-4</v>
      </c>
      <c r="AT2186" s="2">
        <f t="shared" si="853"/>
        <v>1.1898691143974163E-3</v>
      </c>
      <c r="AU2186" s="2">
        <f t="shared" si="854"/>
        <v>0</v>
      </c>
      <c r="AW2186" t="s">
        <v>213</v>
      </c>
      <c r="AX2186" t="s">
        <v>367</v>
      </c>
      <c r="BA2186" s="127">
        <v>39</v>
      </c>
      <c r="BB2186" s="130">
        <v>123</v>
      </c>
      <c r="BC2186" s="131">
        <f t="shared" si="834"/>
        <v>39123</v>
      </c>
      <c r="BE2186" s="7" t="s">
        <v>3271</v>
      </c>
    </row>
    <row r="2187" spans="1:57" hidden="1" outlineLevel="1" x14ac:dyDescent="0.2">
      <c r="A2187" t="s">
        <v>1819</v>
      </c>
      <c r="B2187" t="s">
        <v>367</v>
      </c>
      <c r="C2187" s="1">
        <f t="shared" si="845"/>
        <v>19795</v>
      </c>
      <c r="D2187" s="7">
        <f>RANK(N2187,(N2187:P2187,Q2187:AL2187))</f>
        <v>1</v>
      </c>
      <c r="E2187" s="7">
        <f>RANK(O2187,(N2187:P2187,Q2187:AL2187))</f>
        <v>2</v>
      </c>
      <c r="F2187" s="7">
        <f>IF(P2187&gt;0,RANK(P2187,(N2187:P2187,Q2187:AL2187)),0)</f>
        <v>3</v>
      </c>
      <c r="G2187" s="1">
        <f t="shared" si="846"/>
        <v>1346</v>
      </c>
      <c r="H2187" s="2">
        <f t="shared" si="855"/>
        <v>6.7996968931548371E-2</v>
      </c>
      <c r="I2187" s="2"/>
      <c r="J2187" s="2">
        <f t="shared" si="847"/>
        <v>0.41060873958070221</v>
      </c>
      <c r="K2187" s="2">
        <f t="shared" si="848"/>
        <v>0.34261177064915382</v>
      </c>
      <c r="L2187" s="2">
        <f t="shared" si="849"/>
        <v>0.24410204597120486</v>
      </c>
      <c r="M2187" s="2">
        <f t="shared" si="850"/>
        <v>2.6774437989391109E-3</v>
      </c>
      <c r="N2187" s="1">
        <v>8128</v>
      </c>
      <c r="O2187" s="1">
        <v>6782</v>
      </c>
      <c r="P2187" s="1">
        <v>4832</v>
      </c>
      <c r="Q2187" s="1">
        <v>16</v>
      </c>
      <c r="R2187" s="1">
        <v>13</v>
      </c>
      <c r="S2187" s="1">
        <v>11</v>
      </c>
      <c r="U2187" s="1">
        <v>11</v>
      </c>
      <c r="W2187" s="1">
        <v>2</v>
      </c>
      <c r="AN2187" s="7">
        <f>IF(Q2187&gt;0,RANK(Q2187,(N2187:P2187,Q2187:AL2187)),0)</f>
        <v>4</v>
      </c>
      <c r="AO2187" s="7">
        <f>IF(R2187&gt;0,RANK(R2187,(N2187:P2187,Q2187:AL2187)),0)</f>
        <v>5</v>
      </c>
      <c r="AP2187" s="7">
        <f>IF(S2187&gt;0,RANK(S2187,(N2187:P2187,Q2187:AL2187)),0)</f>
        <v>6</v>
      </c>
      <c r="AQ2187" s="7">
        <f>IF(T2187&gt;0,RANK(T2187,(N2187:P2187,Q2187:AL2187)),0)</f>
        <v>0</v>
      </c>
      <c r="AR2187" s="2">
        <f t="shared" si="851"/>
        <v>8.082849204344532E-4</v>
      </c>
      <c r="AS2187" s="2">
        <f t="shared" si="852"/>
        <v>6.5673149785299323E-4</v>
      </c>
      <c r="AT2187" s="2">
        <f t="shared" si="853"/>
        <v>5.5569588279868651E-4</v>
      </c>
      <c r="AU2187" s="2">
        <f t="shared" si="854"/>
        <v>0</v>
      </c>
      <c r="AW2187" t="s">
        <v>1819</v>
      </c>
      <c r="AX2187" t="s">
        <v>367</v>
      </c>
      <c r="BA2187" s="127">
        <v>39</v>
      </c>
      <c r="BB2187" s="130">
        <v>125</v>
      </c>
      <c r="BC2187" s="131">
        <f t="shared" si="834"/>
        <v>39125</v>
      </c>
      <c r="BE2187" s="7" t="s">
        <v>3271</v>
      </c>
    </row>
    <row r="2188" spans="1:57" hidden="1" outlineLevel="1" x14ac:dyDescent="0.2">
      <c r="A2188" t="s">
        <v>315</v>
      </c>
      <c r="B2188" t="s">
        <v>367</v>
      </c>
      <c r="C2188" s="1">
        <f t="shared" si="845"/>
        <v>9510</v>
      </c>
      <c r="D2188" s="7">
        <f>RANK(N2188,(N2188:P2188,Q2188:AL2188))</f>
        <v>2</v>
      </c>
      <c r="E2188" s="7">
        <f>RANK(O2188,(N2188:P2188,Q2188:AL2188))</f>
        <v>1</v>
      </c>
      <c r="F2188" s="7">
        <f>IF(P2188&gt;0,RANK(P2188,(N2188:P2188,Q2188:AL2188)),0)</f>
        <v>3</v>
      </c>
      <c r="G2188" s="1">
        <f t="shared" si="846"/>
        <v>359</v>
      </c>
      <c r="H2188" s="2">
        <f t="shared" si="855"/>
        <v>3.7749737118822291E-2</v>
      </c>
      <c r="I2188" s="2"/>
      <c r="J2188" s="2">
        <f t="shared" si="847"/>
        <v>0.34626708727655098</v>
      </c>
      <c r="K2188" s="2">
        <f t="shared" si="848"/>
        <v>0.38401682439537327</v>
      </c>
      <c r="L2188" s="2">
        <f t="shared" si="849"/>
        <v>0.26393270241850686</v>
      </c>
      <c r="M2188" s="2">
        <f t="shared" si="850"/>
        <v>5.7833859095688944E-3</v>
      </c>
      <c r="N2188" s="1">
        <v>3293</v>
      </c>
      <c r="O2188" s="1">
        <v>3652</v>
      </c>
      <c r="P2188" s="1">
        <v>2510</v>
      </c>
      <c r="Q2188" s="1">
        <v>6</v>
      </c>
      <c r="R2188" s="1">
        <v>30</v>
      </c>
      <c r="S2188" s="1">
        <v>7</v>
      </c>
      <c r="U2188" s="1">
        <v>8</v>
      </c>
      <c r="W2188" s="1">
        <v>4</v>
      </c>
      <c r="AN2188" s="7">
        <f>IF(Q2188&gt;0,RANK(Q2188,(N2188:P2188,Q2188:AL2188)),0)</f>
        <v>7</v>
      </c>
      <c r="AO2188" s="7">
        <f>IF(R2188&gt;0,RANK(R2188,(N2188:P2188,Q2188:AL2188)),0)</f>
        <v>4</v>
      </c>
      <c r="AP2188" s="7">
        <f>IF(S2188&gt;0,RANK(S2188,(N2188:P2188,Q2188:AL2188)),0)</f>
        <v>6</v>
      </c>
      <c r="AQ2188" s="7">
        <f>IF(T2188&gt;0,RANK(T2188,(N2188:P2188,Q2188:AL2188)),0)</f>
        <v>0</v>
      </c>
      <c r="AR2188" s="2">
        <f t="shared" si="851"/>
        <v>6.3091482649842276E-4</v>
      </c>
      <c r="AS2188" s="2">
        <f t="shared" si="852"/>
        <v>3.1545741324921135E-3</v>
      </c>
      <c r="AT2188" s="2">
        <f t="shared" si="853"/>
        <v>7.3606729758149316E-4</v>
      </c>
      <c r="AU2188" s="2">
        <f t="shared" si="854"/>
        <v>0</v>
      </c>
      <c r="AW2188" t="s">
        <v>315</v>
      </c>
      <c r="AX2188" t="s">
        <v>367</v>
      </c>
      <c r="BA2188" s="127">
        <v>39</v>
      </c>
      <c r="BB2188" s="130">
        <v>127</v>
      </c>
      <c r="BC2188" s="131">
        <f t="shared" si="834"/>
        <v>39127</v>
      </c>
      <c r="BE2188" s="7" t="s">
        <v>3271</v>
      </c>
    </row>
    <row r="2189" spans="1:57" hidden="1" outlineLevel="1" x14ac:dyDescent="0.2">
      <c r="A2189" t="s">
        <v>1579</v>
      </c>
      <c r="B2189" t="s">
        <v>367</v>
      </c>
      <c r="C2189" s="1">
        <f t="shared" si="845"/>
        <v>13547</v>
      </c>
      <c r="D2189" s="7">
        <f>RANK(N2189,(N2189:P2189,Q2189:AL2189))</f>
        <v>1</v>
      </c>
      <c r="E2189" s="7">
        <f>RANK(O2189,(N2189:P2189,Q2189:AL2189))</f>
        <v>2</v>
      </c>
      <c r="F2189" s="7">
        <f>IF(P2189&gt;0,RANK(P2189,(N2189:P2189,Q2189:AL2189)),0)</f>
        <v>3</v>
      </c>
      <c r="G2189" s="1">
        <f t="shared" si="846"/>
        <v>260</v>
      </c>
      <c r="H2189" s="2">
        <f t="shared" si="855"/>
        <v>1.9192441130877685E-2</v>
      </c>
      <c r="I2189" s="2"/>
      <c r="J2189" s="2">
        <f t="shared" si="847"/>
        <v>0.36701852808739943</v>
      </c>
      <c r="K2189" s="2">
        <f t="shared" si="848"/>
        <v>0.34782608695652173</v>
      </c>
      <c r="L2189" s="2">
        <f t="shared" si="849"/>
        <v>0.28124307964863071</v>
      </c>
      <c r="M2189" s="2">
        <f t="shared" si="850"/>
        <v>3.9123053074481273E-3</v>
      </c>
      <c r="N2189" s="1">
        <v>4972</v>
      </c>
      <c r="O2189" s="1">
        <v>4712</v>
      </c>
      <c r="P2189" s="1">
        <v>3810</v>
      </c>
      <c r="Q2189" s="1">
        <v>15</v>
      </c>
      <c r="R2189" s="1">
        <v>13</v>
      </c>
      <c r="S2189" s="1">
        <v>14</v>
      </c>
      <c r="U2189" s="1">
        <v>8</v>
      </c>
      <c r="W2189" s="1">
        <v>3</v>
      </c>
      <c r="AN2189" s="7">
        <f>IF(Q2189&gt;0,RANK(Q2189,(N2189:P2189,Q2189:AL2189)),0)</f>
        <v>4</v>
      </c>
      <c r="AO2189" s="7">
        <f>IF(R2189&gt;0,RANK(R2189,(N2189:P2189,Q2189:AL2189)),0)</f>
        <v>6</v>
      </c>
      <c r="AP2189" s="7">
        <f>IF(S2189&gt;0,RANK(S2189,(N2189:P2189,Q2189:AL2189)),0)</f>
        <v>5</v>
      </c>
      <c r="AQ2189" s="7">
        <f>IF(T2189&gt;0,RANK(T2189,(N2189:P2189,Q2189:AL2189)),0)</f>
        <v>0</v>
      </c>
      <c r="AR2189" s="2">
        <f t="shared" si="851"/>
        <v>1.1072562190890972E-3</v>
      </c>
      <c r="AS2189" s="2">
        <f t="shared" si="852"/>
        <v>9.596220565438843E-4</v>
      </c>
      <c r="AT2189" s="2">
        <f t="shared" si="853"/>
        <v>1.0334391378164908E-3</v>
      </c>
      <c r="AU2189" s="2">
        <f t="shared" si="854"/>
        <v>0</v>
      </c>
      <c r="AW2189" t="s">
        <v>1579</v>
      </c>
      <c r="AX2189" t="s">
        <v>367</v>
      </c>
      <c r="BA2189" s="127">
        <v>39</v>
      </c>
      <c r="BB2189" s="130">
        <v>129</v>
      </c>
      <c r="BC2189" s="131">
        <f t="shared" ref="BC2189:BC2212" si="856">BA2189*1000+BB2189</f>
        <v>39129</v>
      </c>
      <c r="BE2189" s="7" t="s">
        <v>3271</v>
      </c>
    </row>
    <row r="2190" spans="1:57" hidden="1" outlineLevel="1" x14ac:dyDescent="0.2">
      <c r="A2190" t="s">
        <v>55</v>
      </c>
      <c r="B2190" t="s">
        <v>367</v>
      </c>
      <c r="C2190" s="1">
        <f t="shared" ref="C2190:C2214" si="857">SUM(N2190:AL2190)</f>
        <v>18930</v>
      </c>
      <c r="D2190" s="7">
        <f>RANK(N2190,(N2190:P2190,Q2190:AL2190))</f>
        <v>2</v>
      </c>
      <c r="E2190" s="7">
        <f>RANK(O2190,(N2190:P2190,Q2190:AL2190))</f>
        <v>1</v>
      </c>
      <c r="F2190" s="7">
        <f>IF(P2190&gt;0,RANK(P2190,(N2190:P2190,Q2190:AL2190)),0)</f>
        <v>3</v>
      </c>
      <c r="G2190" s="1">
        <f t="shared" ref="G2190:G2214" si="858">MAX(N2190:P2190)-LARGE(N2190:P2190,2)</f>
        <v>2925</v>
      </c>
      <c r="H2190" s="2">
        <f t="shared" si="855"/>
        <v>0.15451664025356576</v>
      </c>
      <c r="I2190" s="2"/>
      <c r="J2190" s="2">
        <f t="shared" ref="J2190:J2214" si="859">IF($C2190=0,"-",N2190/$C2190)</f>
        <v>0.3045430533544638</v>
      </c>
      <c r="K2190" s="2">
        <f t="shared" ref="K2190:K2214" si="860">IF($C2190=0,"-",O2190/$C2190)</f>
        <v>0.45905969360802956</v>
      </c>
      <c r="L2190" s="2">
        <f t="shared" ref="L2190:L2214" si="861">IF($C2190=0,"-",P2190/$C2190)</f>
        <v>0.22815636555731642</v>
      </c>
      <c r="M2190" s="2">
        <f t="shared" ref="M2190:M2214" si="862">IF(C2190=0,"-",(1-J2190-K2190-L2190))</f>
        <v>8.2408874801902787E-3</v>
      </c>
      <c r="N2190" s="1">
        <v>5765</v>
      </c>
      <c r="O2190" s="1">
        <v>8690</v>
      </c>
      <c r="P2190" s="1">
        <v>4319</v>
      </c>
      <c r="Q2190" s="1">
        <v>21</v>
      </c>
      <c r="R2190" s="1">
        <v>21</v>
      </c>
      <c r="S2190" s="1">
        <v>25</v>
      </c>
      <c r="U2190" s="1">
        <v>39</v>
      </c>
      <c r="W2190" s="1">
        <v>50</v>
      </c>
      <c r="AN2190" s="7">
        <f>IF(Q2190&gt;0,RANK(Q2190,(N2190:P2190,Q2190:AL2190)),0)</f>
        <v>7</v>
      </c>
      <c r="AO2190" s="7">
        <f>IF(R2190&gt;0,RANK(R2190,(N2190:P2190,Q2190:AL2190)),0)</f>
        <v>7</v>
      </c>
      <c r="AP2190" s="7">
        <f>IF(S2190&gt;0,RANK(S2190,(N2190:P2190,Q2190:AL2190)),0)</f>
        <v>6</v>
      </c>
      <c r="AQ2190" s="7">
        <f>IF(T2190&gt;0,RANK(T2190,(N2190:P2190,Q2190:AL2190)),0)</f>
        <v>0</v>
      </c>
      <c r="AR2190" s="2">
        <f t="shared" ref="AR2190:AR2214" si="863">IF($C2190=0,"-",Q2190/$C2190)</f>
        <v>1.1093502377179081E-3</v>
      </c>
      <c r="AS2190" s="2">
        <f t="shared" ref="AS2190:AS2214" si="864">IF($C2190=0,"-",R2190/$C2190)</f>
        <v>1.1093502377179081E-3</v>
      </c>
      <c r="AT2190" s="2">
        <f t="shared" ref="AT2190:AT2214" si="865">IF($C2190=0,"-",S2190/$C2190)</f>
        <v>1.3206550449022716E-3</v>
      </c>
      <c r="AU2190" s="2">
        <f t="shared" ref="AU2190:AU2214" si="866">IF($C2190=0,"-",T2190/$C2190)</f>
        <v>0</v>
      </c>
      <c r="AW2190" t="s">
        <v>55</v>
      </c>
      <c r="AX2190" t="s">
        <v>367</v>
      </c>
      <c r="BA2190" s="127">
        <v>39</v>
      </c>
      <c r="BB2190" s="130">
        <v>131</v>
      </c>
      <c r="BC2190" s="131">
        <f t="shared" si="856"/>
        <v>39131</v>
      </c>
      <c r="BE2190" s="7" t="s">
        <v>3271</v>
      </c>
    </row>
    <row r="2191" spans="1:57" hidden="1" outlineLevel="1" x14ac:dyDescent="0.2">
      <c r="A2191" t="s">
        <v>2486</v>
      </c>
      <c r="B2191" t="s">
        <v>367</v>
      </c>
      <c r="C2191" s="1">
        <f t="shared" si="857"/>
        <v>11393</v>
      </c>
      <c r="D2191" s="7">
        <f>RANK(N2191,(N2191:P2191,Q2191:AL2191))</f>
        <v>1</v>
      </c>
      <c r="E2191" s="7">
        <f>RANK(O2191,(N2191:P2191,Q2191:AL2191))</f>
        <v>2</v>
      </c>
      <c r="F2191" s="7">
        <f>IF(P2191&gt;0,RANK(P2191,(N2191:P2191,Q2191:AL2191)),0)</f>
        <v>3</v>
      </c>
      <c r="G2191" s="1">
        <f t="shared" si="858"/>
        <v>963</v>
      </c>
      <c r="H2191" s="2">
        <f t="shared" si="855"/>
        <v>8.4525585886070398E-2</v>
      </c>
      <c r="I2191" s="2"/>
      <c r="J2191" s="2">
        <f t="shared" si="859"/>
        <v>0.44386904239445274</v>
      </c>
      <c r="K2191" s="2">
        <f t="shared" si="860"/>
        <v>0.35934345650838234</v>
      </c>
      <c r="L2191" s="2">
        <f t="shared" si="861"/>
        <v>0.19239884139383831</v>
      </c>
      <c r="M2191" s="2">
        <f t="shared" si="862"/>
        <v>4.3886597033266639E-3</v>
      </c>
      <c r="N2191" s="1">
        <v>5057</v>
      </c>
      <c r="O2191" s="1">
        <v>4094</v>
      </c>
      <c r="P2191" s="1">
        <v>2192</v>
      </c>
      <c r="Q2191" s="1">
        <v>17</v>
      </c>
      <c r="R2191" s="1">
        <v>5</v>
      </c>
      <c r="S2191" s="1">
        <v>13</v>
      </c>
      <c r="U2191" s="1">
        <v>6</v>
      </c>
      <c r="W2191" s="1">
        <v>9</v>
      </c>
      <c r="AN2191" s="7">
        <f>IF(Q2191&gt;0,RANK(Q2191,(N2191:P2191,Q2191:AL2191)),0)</f>
        <v>4</v>
      </c>
      <c r="AO2191" s="7">
        <f>IF(R2191&gt;0,RANK(R2191,(N2191:P2191,Q2191:AL2191)),0)</f>
        <v>8</v>
      </c>
      <c r="AP2191" s="7">
        <f>IF(S2191&gt;0,RANK(S2191,(N2191:P2191,Q2191:AL2191)),0)</f>
        <v>5</v>
      </c>
      <c r="AQ2191" s="7">
        <f>IF(T2191&gt;0,RANK(T2191,(N2191:P2191,Q2191:AL2191)),0)</f>
        <v>0</v>
      </c>
      <c r="AR2191" s="2">
        <f t="shared" si="863"/>
        <v>1.4921442991310454E-3</v>
      </c>
      <c r="AS2191" s="2">
        <f t="shared" si="864"/>
        <v>4.3886597033266039E-4</v>
      </c>
      <c r="AT2191" s="2">
        <f t="shared" si="865"/>
        <v>1.1410515228649171E-3</v>
      </c>
      <c r="AU2191" s="2">
        <f t="shared" si="866"/>
        <v>0</v>
      </c>
      <c r="AW2191" t="s">
        <v>2486</v>
      </c>
      <c r="AX2191" t="s">
        <v>367</v>
      </c>
      <c r="BA2191" s="127">
        <v>39</v>
      </c>
      <c r="BB2191" s="130">
        <v>133</v>
      </c>
      <c r="BC2191" s="131">
        <f t="shared" si="856"/>
        <v>39133</v>
      </c>
      <c r="BE2191" s="7" t="s">
        <v>3271</v>
      </c>
    </row>
    <row r="2192" spans="1:57" hidden="1" outlineLevel="1" x14ac:dyDescent="0.2">
      <c r="A2192" t="s">
        <v>1118</v>
      </c>
      <c r="B2192" t="s">
        <v>367</v>
      </c>
      <c r="C2192" s="1">
        <f t="shared" si="857"/>
        <v>62135</v>
      </c>
      <c r="D2192" s="7">
        <f>RANK(N2192,(N2192:P2192,Q2192:AL2192))</f>
        <v>1</v>
      </c>
      <c r="E2192" s="7">
        <f>RANK(O2192,(N2192:P2192,Q2192:AL2192))</f>
        <v>2</v>
      </c>
      <c r="F2192" s="7">
        <f>IF(P2192&gt;0,RANK(P2192,(N2192:P2192,Q2192:AL2192)),0)</f>
        <v>3</v>
      </c>
      <c r="G2192" s="1">
        <f t="shared" si="858"/>
        <v>7878</v>
      </c>
      <c r="H2192" s="2">
        <f t="shared" si="855"/>
        <v>0.12678844451597329</v>
      </c>
      <c r="I2192" s="2"/>
      <c r="J2192" s="2">
        <f t="shared" si="859"/>
        <v>0.42367425766476219</v>
      </c>
      <c r="K2192" s="2">
        <f t="shared" si="860"/>
        <v>0.29688581314878892</v>
      </c>
      <c r="L2192" s="2">
        <f t="shared" si="861"/>
        <v>0.27464392049569486</v>
      </c>
      <c r="M2192" s="2">
        <f t="shared" si="862"/>
        <v>4.7960086907540278E-3</v>
      </c>
      <c r="N2192" s="1">
        <v>26325</v>
      </c>
      <c r="O2192" s="1">
        <v>18447</v>
      </c>
      <c r="P2192" s="1">
        <v>17065</v>
      </c>
      <c r="Q2192" s="1">
        <v>89</v>
      </c>
      <c r="R2192" s="1">
        <v>64</v>
      </c>
      <c r="S2192" s="1">
        <v>73</v>
      </c>
      <c r="U2192" s="1">
        <v>41</v>
      </c>
      <c r="W2192" s="1">
        <v>30</v>
      </c>
      <c r="X2192" s="1">
        <v>1</v>
      </c>
      <c r="AN2192" s="7">
        <f>IF(Q2192&gt;0,RANK(Q2192,(N2192:P2192,Q2192:AL2192)),0)</f>
        <v>4</v>
      </c>
      <c r="AO2192" s="7">
        <f>IF(R2192&gt;0,RANK(R2192,(N2192:P2192,Q2192:AL2192)),0)</f>
        <v>6</v>
      </c>
      <c r="AP2192" s="7">
        <f>IF(S2192&gt;0,RANK(S2192,(N2192:P2192,Q2192:AL2192)),0)</f>
        <v>5</v>
      </c>
      <c r="AQ2192" s="7">
        <f>IF(T2192&gt;0,RANK(T2192,(N2192:P2192,Q2192:AL2192)),0)</f>
        <v>0</v>
      </c>
      <c r="AR2192" s="2">
        <f t="shared" si="863"/>
        <v>1.432365011668142E-3</v>
      </c>
      <c r="AS2192" s="2">
        <f t="shared" si="864"/>
        <v>1.0300152892894505E-3</v>
      </c>
      <c r="AT2192" s="2">
        <f t="shared" si="865"/>
        <v>1.1748611893457794E-3</v>
      </c>
      <c r="AU2192" s="2">
        <f t="shared" si="866"/>
        <v>0</v>
      </c>
      <c r="AW2192" t="s">
        <v>1118</v>
      </c>
      <c r="AX2192" t="s">
        <v>367</v>
      </c>
      <c r="BA2192" s="127">
        <v>39</v>
      </c>
      <c r="BB2192" s="130">
        <v>135</v>
      </c>
      <c r="BC2192" s="131">
        <f t="shared" si="856"/>
        <v>39135</v>
      </c>
      <c r="BE2192" s="7" t="s">
        <v>3271</v>
      </c>
    </row>
    <row r="2193" spans="1:57" hidden="1" outlineLevel="1" x14ac:dyDescent="0.2">
      <c r="A2193" t="s">
        <v>2048</v>
      </c>
      <c r="B2193" t="s">
        <v>367</v>
      </c>
      <c r="C2193" s="1">
        <f t="shared" si="857"/>
        <v>18098</v>
      </c>
      <c r="D2193" s="7">
        <f>RANK(N2193,(N2193:P2193,Q2193:AL2193))</f>
        <v>2</v>
      </c>
      <c r="E2193" s="7">
        <f>RANK(O2193,(N2193:P2193,Q2193:AL2193))</f>
        <v>1</v>
      </c>
      <c r="F2193" s="7">
        <f>IF(P2193&gt;0,RANK(P2193,(N2193:P2193,Q2193:AL2193)),0)</f>
        <v>3</v>
      </c>
      <c r="G2193" s="1">
        <f t="shared" si="858"/>
        <v>2466</v>
      </c>
      <c r="H2193" s="2">
        <f t="shared" si="855"/>
        <v>0.13625815007183115</v>
      </c>
      <c r="I2193" s="2"/>
      <c r="J2193" s="2">
        <f t="shared" si="859"/>
        <v>0.30705050281799096</v>
      </c>
      <c r="K2193" s="2">
        <f t="shared" si="860"/>
        <v>0.44330865288982207</v>
      </c>
      <c r="L2193" s="2">
        <f t="shared" si="861"/>
        <v>0.2464360702840093</v>
      </c>
      <c r="M2193" s="2">
        <f t="shared" si="862"/>
        <v>3.2047740081776743E-3</v>
      </c>
      <c r="N2193" s="1">
        <v>5557</v>
      </c>
      <c r="O2193" s="1">
        <v>8023</v>
      </c>
      <c r="P2193" s="1">
        <v>4460</v>
      </c>
      <c r="Q2193" s="1">
        <v>21</v>
      </c>
      <c r="R2193" s="1">
        <v>9</v>
      </c>
      <c r="S2193" s="1">
        <v>14</v>
      </c>
      <c r="U2193" s="1">
        <v>7</v>
      </c>
      <c r="W2193" s="1">
        <v>7</v>
      </c>
      <c r="AN2193" s="7">
        <f>IF(Q2193&gt;0,RANK(Q2193,(N2193:P2193,Q2193:AL2193)),0)</f>
        <v>4</v>
      </c>
      <c r="AO2193" s="7">
        <f>IF(R2193&gt;0,RANK(R2193,(N2193:P2193,Q2193:AL2193)),0)</f>
        <v>6</v>
      </c>
      <c r="AP2193" s="7">
        <f>IF(S2193&gt;0,RANK(S2193,(N2193:P2193,Q2193:AL2193)),0)</f>
        <v>5</v>
      </c>
      <c r="AQ2193" s="7">
        <f>IF(T2193&gt;0,RANK(T2193,(N2193:P2193,Q2193:AL2193)),0)</f>
        <v>0</v>
      </c>
      <c r="AR2193" s="2">
        <f t="shared" si="863"/>
        <v>1.1603492098574428E-3</v>
      </c>
      <c r="AS2193" s="2">
        <f t="shared" si="864"/>
        <v>4.9729251851033263E-4</v>
      </c>
      <c r="AT2193" s="2">
        <f t="shared" si="865"/>
        <v>7.7356613990496191E-4</v>
      </c>
      <c r="AU2193" s="2">
        <f t="shared" si="866"/>
        <v>0</v>
      </c>
      <c r="AW2193" t="s">
        <v>2048</v>
      </c>
      <c r="AX2193" t="s">
        <v>367</v>
      </c>
      <c r="BA2193" s="127">
        <v>39</v>
      </c>
      <c r="BB2193" s="130">
        <v>137</v>
      </c>
      <c r="BC2193" s="131">
        <f t="shared" si="856"/>
        <v>39137</v>
      </c>
      <c r="BE2193" s="7" t="s">
        <v>3271</v>
      </c>
    </row>
    <row r="2194" spans="1:57" hidden="1" outlineLevel="1" x14ac:dyDescent="0.2">
      <c r="A2194" t="s">
        <v>1878</v>
      </c>
      <c r="B2194" t="s">
        <v>367</v>
      </c>
      <c r="C2194" s="1">
        <f t="shared" si="857"/>
        <v>17004</v>
      </c>
      <c r="D2194" s="7">
        <f>RANK(N2194,(N2194:P2194,Q2194:AL2194))</f>
        <v>2</v>
      </c>
      <c r="E2194" s="7">
        <f>RANK(O2194,(N2194:P2194,Q2194:AL2194))</f>
        <v>1</v>
      </c>
      <c r="F2194" s="7">
        <f>IF(P2194&gt;0,RANK(P2194,(N2194:P2194,Q2194:AL2194)),0)</f>
        <v>3</v>
      </c>
      <c r="G2194" s="1">
        <f t="shared" si="858"/>
        <v>5376</v>
      </c>
      <c r="H2194" s="2">
        <f t="shared" si="855"/>
        <v>0.31616090331686664</v>
      </c>
      <c r="I2194" s="2"/>
      <c r="J2194" s="2">
        <f t="shared" si="859"/>
        <v>0.23300399905904493</v>
      </c>
      <c r="K2194" s="2">
        <f t="shared" si="860"/>
        <v>0.54916490237591153</v>
      </c>
      <c r="L2194" s="2">
        <f t="shared" si="861"/>
        <v>0.2145377558221595</v>
      </c>
      <c r="M2194" s="2">
        <f t="shared" si="862"/>
        <v>3.2933427428840645E-3</v>
      </c>
      <c r="N2194" s="1">
        <v>3962</v>
      </c>
      <c r="O2194" s="1">
        <v>9338</v>
      </c>
      <c r="P2194" s="1">
        <v>3648</v>
      </c>
      <c r="Q2194" s="1">
        <v>18</v>
      </c>
      <c r="R2194" s="1">
        <v>8</v>
      </c>
      <c r="S2194" s="1">
        <v>12</v>
      </c>
      <c r="U2194" s="1">
        <v>8</v>
      </c>
      <c r="W2194" s="1">
        <v>10</v>
      </c>
      <c r="AN2194" s="7">
        <f>IF(Q2194&gt;0,RANK(Q2194,(N2194:P2194,Q2194:AL2194)),0)</f>
        <v>4</v>
      </c>
      <c r="AO2194" s="7">
        <f>IF(R2194&gt;0,RANK(R2194,(N2194:P2194,Q2194:AL2194)),0)</f>
        <v>7</v>
      </c>
      <c r="AP2194" s="7">
        <f>IF(S2194&gt;0,RANK(S2194,(N2194:P2194,Q2194:AL2194)),0)</f>
        <v>5</v>
      </c>
      <c r="AQ2194" s="7">
        <f>IF(T2194&gt;0,RANK(T2194,(N2194:P2194,Q2194:AL2194)),0)</f>
        <v>0</v>
      </c>
      <c r="AR2194" s="2">
        <f t="shared" si="863"/>
        <v>1.058574453069866E-3</v>
      </c>
      <c r="AS2194" s="2">
        <f t="shared" si="864"/>
        <v>4.7047753469771819E-4</v>
      </c>
      <c r="AT2194" s="2">
        <f t="shared" si="865"/>
        <v>7.0571630204657732E-4</v>
      </c>
      <c r="AU2194" s="2">
        <f t="shared" si="866"/>
        <v>0</v>
      </c>
      <c r="AW2194" t="s">
        <v>1878</v>
      </c>
      <c r="AX2194" t="s">
        <v>367</v>
      </c>
      <c r="BA2194" s="127">
        <v>39</v>
      </c>
      <c r="BB2194" s="130">
        <v>139</v>
      </c>
      <c r="BC2194" s="131">
        <f t="shared" si="856"/>
        <v>39139</v>
      </c>
      <c r="BE2194" s="7" t="s">
        <v>3271</v>
      </c>
    </row>
    <row r="2195" spans="1:57" hidden="1" outlineLevel="1" x14ac:dyDescent="0.2">
      <c r="A2195" t="s">
        <v>644</v>
      </c>
      <c r="B2195" t="s">
        <v>367</v>
      </c>
      <c r="C2195" s="1">
        <f t="shared" si="857"/>
        <v>56697</v>
      </c>
      <c r="D2195" s="7">
        <f>RANK(N2195,(N2195:P2195,Q2195:AL2195))</f>
        <v>2</v>
      </c>
      <c r="E2195" s="7">
        <f>RANK(O2195,(N2195:P2195,Q2195:AL2195))</f>
        <v>1</v>
      </c>
      <c r="F2195" s="7">
        <f>IF(P2195&gt;0,RANK(P2195,(N2195:P2195,Q2195:AL2195)),0)</f>
        <v>3</v>
      </c>
      <c r="G2195" s="1">
        <f t="shared" si="858"/>
        <v>3926</v>
      </c>
      <c r="H2195" s="2">
        <f t="shared" si="855"/>
        <v>6.9245286346720281E-2</v>
      </c>
      <c r="I2195" s="2"/>
      <c r="J2195" s="2">
        <f t="shared" si="859"/>
        <v>0.34580312891334636</v>
      </c>
      <c r="K2195" s="2">
        <f t="shared" si="860"/>
        <v>0.41504841526006669</v>
      </c>
      <c r="L2195" s="2">
        <f t="shared" si="861"/>
        <v>0.23581494611707851</v>
      </c>
      <c r="M2195" s="2">
        <f t="shared" si="862"/>
        <v>3.333509709508492E-3</v>
      </c>
      <c r="N2195" s="1">
        <v>19606</v>
      </c>
      <c r="O2195" s="1">
        <v>23532</v>
      </c>
      <c r="P2195" s="1">
        <v>13370</v>
      </c>
      <c r="Q2195" s="1">
        <v>51</v>
      </c>
      <c r="R2195" s="1">
        <v>46</v>
      </c>
      <c r="S2195" s="1">
        <v>45</v>
      </c>
      <c r="U2195" s="1">
        <v>25</v>
      </c>
      <c r="W2195" s="1">
        <v>22</v>
      </c>
      <c r="AN2195" s="7">
        <f>IF(Q2195&gt;0,RANK(Q2195,(N2195:P2195,Q2195:AL2195)),0)</f>
        <v>4</v>
      </c>
      <c r="AO2195" s="7">
        <f>IF(R2195&gt;0,RANK(R2195,(N2195:P2195,Q2195:AL2195)),0)</f>
        <v>5</v>
      </c>
      <c r="AP2195" s="7">
        <f>IF(S2195&gt;0,RANK(S2195,(N2195:P2195,Q2195:AL2195)),0)</f>
        <v>6</v>
      </c>
      <c r="AQ2195" s="7">
        <f>IF(T2195&gt;0,RANK(T2195,(N2195:P2195,Q2195:AL2195)),0)</f>
        <v>0</v>
      </c>
      <c r="AR2195" s="2">
        <f t="shared" si="863"/>
        <v>8.9951849304195988E-4</v>
      </c>
      <c r="AS2195" s="2">
        <f t="shared" si="864"/>
        <v>8.1133040548882652E-4</v>
      </c>
      <c r="AT2195" s="2">
        <f t="shared" si="865"/>
        <v>7.9369278797819986E-4</v>
      </c>
      <c r="AU2195" s="2">
        <f t="shared" si="866"/>
        <v>0</v>
      </c>
      <c r="AW2195" t="s">
        <v>644</v>
      </c>
      <c r="AX2195" t="s">
        <v>367</v>
      </c>
      <c r="BA2195" s="127">
        <v>39</v>
      </c>
      <c r="BB2195" s="130">
        <v>141</v>
      </c>
      <c r="BC2195" s="131">
        <f t="shared" si="856"/>
        <v>39141</v>
      </c>
      <c r="BE2195" s="7" t="s">
        <v>3271</v>
      </c>
    </row>
    <row r="2196" spans="1:57" hidden="1" outlineLevel="1" x14ac:dyDescent="0.2">
      <c r="A2196" t="s">
        <v>2049</v>
      </c>
      <c r="B2196" t="s">
        <v>367</v>
      </c>
      <c r="C2196" s="1">
        <f t="shared" si="857"/>
        <v>27173</v>
      </c>
      <c r="D2196" s="7">
        <f>RANK(N2196,(N2196:P2196,Q2196:AL2196))</f>
        <v>2</v>
      </c>
      <c r="E2196" s="7">
        <f>RANK(O2196,(N2196:P2196,Q2196:AL2196))</f>
        <v>1</v>
      </c>
      <c r="F2196" s="7">
        <f>IF(P2196&gt;0,RANK(P2196,(N2196:P2196,Q2196:AL2196)),0)</f>
        <v>3</v>
      </c>
      <c r="G2196" s="1">
        <f t="shared" si="858"/>
        <v>373</v>
      </c>
      <c r="H2196" s="2">
        <f t="shared" si="855"/>
        <v>1.3726861222537077E-2</v>
      </c>
      <c r="I2196" s="2"/>
      <c r="J2196" s="2">
        <f t="shared" si="859"/>
        <v>0.38464652412321054</v>
      </c>
      <c r="K2196" s="2">
        <f t="shared" si="860"/>
        <v>0.39837338534574762</v>
      </c>
      <c r="L2196" s="2">
        <f t="shared" si="861"/>
        <v>0.20667574430500865</v>
      </c>
      <c r="M2196" s="2">
        <f t="shared" si="862"/>
        <v>1.0304346226033184E-2</v>
      </c>
      <c r="N2196" s="1">
        <v>10452</v>
      </c>
      <c r="O2196" s="1">
        <v>10825</v>
      </c>
      <c r="P2196" s="1">
        <v>5616</v>
      </c>
      <c r="Q2196" s="1">
        <v>33</v>
      </c>
      <c r="R2196" s="1">
        <v>78</v>
      </c>
      <c r="S2196" s="1">
        <v>95</v>
      </c>
      <c r="U2196" s="1">
        <v>40</v>
      </c>
      <c r="W2196" s="1">
        <v>34</v>
      </c>
      <c r="AN2196" s="7">
        <f>IF(Q2196&gt;0,RANK(Q2196,(N2196:P2196,Q2196:AL2196)),0)</f>
        <v>8</v>
      </c>
      <c r="AO2196" s="7">
        <f>IF(R2196&gt;0,RANK(R2196,(N2196:P2196,Q2196:AL2196)),0)</f>
        <v>5</v>
      </c>
      <c r="AP2196" s="7">
        <f>IF(S2196&gt;0,RANK(S2196,(N2196:P2196,Q2196:AL2196)),0)</f>
        <v>4</v>
      </c>
      <c r="AQ2196" s="7">
        <f>IF(T2196&gt;0,RANK(T2196,(N2196:P2196,Q2196:AL2196)),0)</f>
        <v>0</v>
      </c>
      <c r="AR2196" s="2">
        <f t="shared" si="863"/>
        <v>1.2144408052110552E-3</v>
      </c>
      <c r="AS2196" s="2">
        <f t="shared" si="864"/>
        <v>2.8704964486806757E-3</v>
      </c>
      <c r="AT2196" s="2">
        <f t="shared" si="865"/>
        <v>3.4961174695469768E-3</v>
      </c>
      <c r="AU2196" s="2">
        <f t="shared" si="866"/>
        <v>0</v>
      </c>
      <c r="AW2196" t="s">
        <v>2049</v>
      </c>
      <c r="AX2196" t="s">
        <v>367</v>
      </c>
      <c r="BA2196" s="127">
        <v>39</v>
      </c>
      <c r="BB2196" s="130">
        <v>143</v>
      </c>
      <c r="BC2196" s="131">
        <f t="shared" si="856"/>
        <v>39143</v>
      </c>
      <c r="BE2196" s="7" t="s">
        <v>3271</v>
      </c>
    </row>
    <row r="2197" spans="1:57" hidden="1" outlineLevel="1" x14ac:dyDescent="0.2">
      <c r="A2197" t="s">
        <v>164</v>
      </c>
      <c r="B2197" t="s">
        <v>367</v>
      </c>
      <c r="C2197" s="1">
        <f t="shared" si="857"/>
        <v>27472</v>
      </c>
      <c r="D2197" s="7">
        <f>RANK(N2197,(N2197:P2197,Q2197:AL2197))</f>
        <v>2</v>
      </c>
      <c r="E2197" s="7">
        <f>RANK(O2197,(N2197:P2197,Q2197:AL2197))</f>
        <v>1</v>
      </c>
      <c r="F2197" s="7">
        <f>IF(P2197&gt;0,RANK(P2197,(N2197:P2197,Q2197:AL2197)),0)</f>
        <v>3</v>
      </c>
      <c r="G2197" s="1">
        <f t="shared" si="858"/>
        <v>894</v>
      </c>
      <c r="H2197" s="2">
        <f t="shared" si="855"/>
        <v>3.2542224810716364E-2</v>
      </c>
      <c r="I2197" s="2"/>
      <c r="J2197" s="2">
        <f t="shared" si="859"/>
        <v>0.35956610366919045</v>
      </c>
      <c r="K2197" s="2">
        <f t="shared" si="860"/>
        <v>0.39210832847990679</v>
      </c>
      <c r="L2197" s="2">
        <f t="shared" si="861"/>
        <v>0.24322947000582412</v>
      </c>
      <c r="M2197" s="2">
        <f t="shared" si="862"/>
        <v>5.0960978450786953E-3</v>
      </c>
      <c r="N2197" s="1">
        <v>9878</v>
      </c>
      <c r="O2197" s="1">
        <v>10772</v>
      </c>
      <c r="P2197" s="1">
        <v>6682</v>
      </c>
      <c r="Q2197" s="1">
        <v>43</v>
      </c>
      <c r="R2197" s="1">
        <v>15</v>
      </c>
      <c r="S2197" s="1">
        <v>26</v>
      </c>
      <c r="U2197" s="1">
        <v>34</v>
      </c>
      <c r="W2197" s="1">
        <v>22</v>
      </c>
      <c r="AN2197" s="7">
        <f>IF(Q2197&gt;0,RANK(Q2197,(N2197:P2197,Q2197:AL2197)),0)</f>
        <v>4</v>
      </c>
      <c r="AO2197" s="7">
        <f>IF(R2197&gt;0,RANK(R2197,(N2197:P2197,Q2197:AL2197)),0)</f>
        <v>8</v>
      </c>
      <c r="AP2197" s="7">
        <f>IF(S2197&gt;0,RANK(S2197,(N2197:P2197,Q2197:AL2197)),0)</f>
        <v>6</v>
      </c>
      <c r="AQ2197" s="7">
        <f>IF(T2197&gt;0,RANK(T2197,(N2197:P2197,Q2197:AL2197)),0)</f>
        <v>0</v>
      </c>
      <c r="AR2197" s="2">
        <f t="shared" si="863"/>
        <v>1.5652300524170064E-3</v>
      </c>
      <c r="AS2197" s="2">
        <f t="shared" si="864"/>
        <v>5.4601048340128134E-4</v>
      </c>
      <c r="AT2197" s="2">
        <f t="shared" si="865"/>
        <v>9.464181712288876E-4</v>
      </c>
      <c r="AU2197" s="2">
        <f t="shared" si="866"/>
        <v>0</v>
      </c>
      <c r="AW2197" t="s">
        <v>164</v>
      </c>
      <c r="AX2197" t="s">
        <v>367</v>
      </c>
      <c r="BA2197" s="127">
        <v>39</v>
      </c>
      <c r="BB2197" s="130">
        <v>145</v>
      </c>
      <c r="BC2197" s="131">
        <f t="shared" si="856"/>
        <v>39145</v>
      </c>
      <c r="BE2197" s="7" t="s">
        <v>3271</v>
      </c>
    </row>
    <row r="2198" spans="1:57" hidden="1" outlineLevel="1" x14ac:dyDescent="0.2">
      <c r="A2198" t="s">
        <v>343</v>
      </c>
      <c r="B2198" t="s">
        <v>367</v>
      </c>
      <c r="C2198" s="1">
        <f t="shared" si="857"/>
        <v>33624</v>
      </c>
      <c r="D2198" s="7">
        <f>RANK(N2198,(N2198:P2198,Q2198:AL2198))</f>
        <v>1</v>
      </c>
      <c r="E2198" s="7">
        <f>RANK(O2198,(N2198:P2198,Q2198:AL2198))</f>
        <v>2</v>
      </c>
      <c r="F2198" s="7">
        <f>IF(P2198&gt;0,RANK(P2198,(N2198:P2198,Q2198:AL2198)),0)</f>
        <v>3</v>
      </c>
      <c r="G2198" s="1">
        <f t="shared" si="858"/>
        <v>2784</v>
      </c>
      <c r="H2198" s="2">
        <f t="shared" si="855"/>
        <v>8.2798001427551754E-2</v>
      </c>
      <c r="I2198" s="2"/>
      <c r="J2198" s="2">
        <f t="shared" si="859"/>
        <v>0.43763383297644537</v>
      </c>
      <c r="K2198" s="2">
        <f t="shared" si="860"/>
        <v>0.35483583154889364</v>
      </c>
      <c r="L2198" s="2">
        <f t="shared" si="861"/>
        <v>0.20402093742564834</v>
      </c>
      <c r="M2198" s="2">
        <f t="shared" si="862"/>
        <v>3.5093980490127075E-3</v>
      </c>
      <c r="N2198" s="1">
        <v>14715</v>
      </c>
      <c r="O2198" s="1">
        <v>11931</v>
      </c>
      <c r="P2198" s="1">
        <v>6860</v>
      </c>
      <c r="Q2198" s="1">
        <v>30</v>
      </c>
      <c r="R2198" s="1">
        <v>23</v>
      </c>
      <c r="S2198" s="1">
        <v>25</v>
      </c>
      <c r="U2198" s="1">
        <v>18</v>
      </c>
      <c r="W2198" s="1">
        <v>22</v>
      </c>
      <c r="AN2198" s="7">
        <f>IF(Q2198&gt;0,RANK(Q2198,(N2198:P2198,Q2198:AL2198)),0)</f>
        <v>4</v>
      </c>
      <c r="AO2198" s="7">
        <f>IF(R2198&gt;0,RANK(R2198,(N2198:P2198,Q2198:AL2198)),0)</f>
        <v>6</v>
      </c>
      <c r="AP2198" s="7">
        <f>IF(S2198&gt;0,RANK(S2198,(N2198:P2198,Q2198:AL2198)),0)</f>
        <v>5</v>
      </c>
      <c r="AQ2198" s="7">
        <f>IF(T2198&gt;0,RANK(T2198,(N2198:P2198,Q2198:AL2198)),0)</f>
        <v>0</v>
      </c>
      <c r="AR2198" s="2">
        <f t="shared" si="863"/>
        <v>8.9221984296930762E-4</v>
      </c>
      <c r="AS2198" s="2">
        <f t="shared" si="864"/>
        <v>6.8403521294313583E-4</v>
      </c>
      <c r="AT2198" s="2">
        <f t="shared" si="865"/>
        <v>7.435165358077564E-4</v>
      </c>
      <c r="AU2198" s="2">
        <f t="shared" si="866"/>
        <v>0</v>
      </c>
      <c r="AW2198" t="s">
        <v>343</v>
      </c>
      <c r="AX2198" t="s">
        <v>367</v>
      </c>
      <c r="BA2198" s="127">
        <v>39</v>
      </c>
      <c r="BB2198" s="130">
        <v>147</v>
      </c>
      <c r="BC2198" s="131">
        <f t="shared" si="856"/>
        <v>39147</v>
      </c>
      <c r="BE2198" s="7" t="s">
        <v>3271</v>
      </c>
    </row>
    <row r="2199" spans="1:57" hidden="1" outlineLevel="1" x14ac:dyDescent="0.2">
      <c r="A2199" t="s">
        <v>1492</v>
      </c>
      <c r="B2199" t="s">
        <v>367</v>
      </c>
      <c r="C2199" s="1">
        <f t="shared" si="857"/>
        <v>26150</v>
      </c>
      <c r="D2199" s="7">
        <f>RANK(N2199,(N2199:P2199,Q2199:AL2199))</f>
        <v>2</v>
      </c>
      <c r="E2199" s="7">
        <f>RANK(O2199,(N2199:P2199,Q2199:AL2199))</f>
        <v>1</v>
      </c>
      <c r="F2199" s="7">
        <f>IF(P2199&gt;0,RANK(P2199,(N2199:P2199,Q2199:AL2199)),0)</f>
        <v>3</v>
      </c>
      <c r="G2199" s="1">
        <f t="shared" si="858"/>
        <v>483</v>
      </c>
      <c r="H2199" s="2">
        <f t="shared" si="855"/>
        <v>1.8470363288718931E-2</v>
      </c>
      <c r="I2199" s="2"/>
      <c r="J2199" s="2">
        <f t="shared" si="859"/>
        <v>0.35487571701720844</v>
      </c>
      <c r="K2199" s="2">
        <f t="shared" si="860"/>
        <v>0.37334608030592736</v>
      </c>
      <c r="L2199" s="2">
        <f t="shared" si="861"/>
        <v>0.26642447418738052</v>
      </c>
      <c r="M2199" s="2">
        <f t="shared" si="862"/>
        <v>5.3537284894836779E-3</v>
      </c>
      <c r="N2199" s="1">
        <v>9280</v>
      </c>
      <c r="O2199" s="1">
        <v>9763</v>
      </c>
      <c r="P2199" s="1">
        <v>6967</v>
      </c>
      <c r="Q2199" s="1">
        <v>50</v>
      </c>
      <c r="R2199" s="1">
        <v>29</v>
      </c>
      <c r="S2199" s="1">
        <v>27</v>
      </c>
      <c r="U2199" s="1">
        <v>18</v>
      </c>
      <c r="W2199" s="1">
        <v>16</v>
      </c>
      <c r="AN2199" s="7">
        <f>IF(Q2199&gt;0,RANK(Q2199,(N2199:P2199,Q2199:AL2199)),0)</f>
        <v>4</v>
      </c>
      <c r="AO2199" s="7">
        <f>IF(R2199&gt;0,RANK(R2199,(N2199:P2199,Q2199:AL2199)),0)</f>
        <v>5</v>
      </c>
      <c r="AP2199" s="7">
        <f>IF(S2199&gt;0,RANK(S2199,(N2199:P2199,Q2199:AL2199)),0)</f>
        <v>6</v>
      </c>
      <c r="AQ2199" s="7">
        <f>IF(T2199&gt;0,RANK(T2199,(N2199:P2199,Q2199:AL2199)),0)</f>
        <v>0</v>
      </c>
      <c r="AR2199" s="2">
        <f t="shared" si="863"/>
        <v>1.9120458891013384E-3</v>
      </c>
      <c r="AS2199" s="2">
        <f t="shared" si="864"/>
        <v>1.1089866156787764E-3</v>
      </c>
      <c r="AT2199" s="2">
        <f t="shared" si="865"/>
        <v>1.0325047801147227E-3</v>
      </c>
      <c r="AU2199" s="2">
        <f t="shared" si="866"/>
        <v>0</v>
      </c>
      <c r="AW2199" t="s">
        <v>1492</v>
      </c>
      <c r="AX2199" t="s">
        <v>367</v>
      </c>
      <c r="BA2199" s="127">
        <v>39</v>
      </c>
      <c r="BB2199" s="130">
        <v>149</v>
      </c>
      <c r="BC2199" s="131">
        <f t="shared" si="856"/>
        <v>39149</v>
      </c>
      <c r="BE2199" s="7" t="s">
        <v>3271</v>
      </c>
    </row>
    <row r="2200" spans="1:57" hidden="1" outlineLevel="1" x14ac:dyDescent="0.2">
      <c r="A2200" t="s">
        <v>1816</v>
      </c>
      <c r="B2200" t="s">
        <v>367</v>
      </c>
      <c r="C2200" s="1">
        <f t="shared" si="857"/>
        <v>20011</v>
      </c>
      <c r="D2200" s="7">
        <f>RANK(N2200,(N2200:P2200,Q2200:AL2200))</f>
        <v>3</v>
      </c>
      <c r="E2200" s="7">
        <f>RANK(O2200,(N2200:P2200,Q2200:AL2200))</f>
        <v>1</v>
      </c>
      <c r="F2200" s="7">
        <f>IF(P2200&gt;0,RANK(P2200,(N2200:P2200,Q2200:AL2200)),0)</f>
        <v>2</v>
      </c>
      <c r="G2200" s="1">
        <f t="shared" si="858"/>
        <v>3019</v>
      </c>
      <c r="H2200" s="2">
        <f t="shared" si="855"/>
        <v>0.15086702313727449</v>
      </c>
      <c r="I2200" s="2"/>
      <c r="J2200" s="2">
        <f t="shared" si="859"/>
        <v>0.26295537454400081</v>
      </c>
      <c r="K2200" s="2">
        <f t="shared" si="860"/>
        <v>0.44245664884313629</v>
      </c>
      <c r="L2200" s="2">
        <f t="shared" si="861"/>
        <v>0.29158962570586178</v>
      </c>
      <c r="M2200" s="2">
        <f t="shared" si="862"/>
        <v>2.9983509070011793E-3</v>
      </c>
      <c r="N2200" s="1">
        <v>5262</v>
      </c>
      <c r="O2200" s="1">
        <v>8854</v>
      </c>
      <c r="P2200" s="1">
        <v>5835</v>
      </c>
      <c r="Q2200" s="1">
        <v>22</v>
      </c>
      <c r="R2200" s="1">
        <v>6</v>
      </c>
      <c r="S2200" s="1">
        <v>18</v>
      </c>
      <c r="U2200" s="1">
        <v>7</v>
      </c>
      <c r="W2200" s="1">
        <v>7</v>
      </c>
      <c r="AN2200" s="7">
        <f>IF(Q2200&gt;0,RANK(Q2200,(N2200:P2200,Q2200:AL2200)),0)</f>
        <v>4</v>
      </c>
      <c r="AO2200" s="7">
        <f>IF(R2200&gt;0,RANK(R2200,(N2200:P2200,Q2200:AL2200)),0)</f>
        <v>8</v>
      </c>
      <c r="AP2200" s="7">
        <f>IF(S2200&gt;0,RANK(S2200,(N2200:P2200,Q2200:AL2200)),0)</f>
        <v>5</v>
      </c>
      <c r="AQ2200" s="7">
        <f>IF(T2200&gt;0,RANK(T2200,(N2200:P2200,Q2200:AL2200)),0)</f>
        <v>0</v>
      </c>
      <c r="AR2200" s="2">
        <f t="shared" si="863"/>
        <v>1.0993953325670882E-3</v>
      </c>
      <c r="AS2200" s="2">
        <f t="shared" si="864"/>
        <v>2.9983509070011493E-4</v>
      </c>
      <c r="AT2200" s="2">
        <f t="shared" si="865"/>
        <v>8.9950527210034485E-4</v>
      </c>
      <c r="AU2200" s="2">
        <f t="shared" si="866"/>
        <v>0</v>
      </c>
      <c r="AW2200" t="s">
        <v>1816</v>
      </c>
      <c r="AX2200" t="s">
        <v>367</v>
      </c>
      <c r="BA2200" s="127">
        <v>39</v>
      </c>
      <c r="BB2200" s="130">
        <v>151</v>
      </c>
      <c r="BC2200" s="131">
        <f t="shared" si="856"/>
        <v>39151</v>
      </c>
      <c r="BE2200" s="7" t="s">
        <v>3271</v>
      </c>
    </row>
    <row r="2201" spans="1:57" hidden="1" outlineLevel="1" x14ac:dyDescent="0.2">
      <c r="A2201" t="s">
        <v>1108</v>
      </c>
      <c r="B2201" t="s">
        <v>367</v>
      </c>
      <c r="C2201" s="1">
        <f t="shared" si="857"/>
        <v>175092</v>
      </c>
      <c r="D2201" s="7">
        <f>RANK(N2201,(N2201:P2201,Q2201:AL2201))</f>
        <v>1</v>
      </c>
      <c r="E2201" s="7">
        <f>RANK(O2201,(N2201:P2201,Q2201:AL2201))</f>
        <v>2</v>
      </c>
      <c r="F2201" s="7">
        <f>IF(P2201&gt;0,RANK(P2201,(N2201:P2201,Q2201:AL2201)),0)</f>
        <v>3</v>
      </c>
      <c r="G2201" s="1">
        <f t="shared" si="858"/>
        <v>8201</v>
      </c>
      <c r="H2201" s="2">
        <f t="shared" si="855"/>
        <v>4.683823361432847E-2</v>
      </c>
      <c r="I2201" s="2"/>
      <c r="J2201" s="2">
        <f t="shared" si="859"/>
        <v>0.40015534690334226</v>
      </c>
      <c r="K2201" s="2">
        <f t="shared" si="860"/>
        <v>0.35331711328901377</v>
      </c>
      <c r="L2201" s="2">
        <f t="shared" si="861"/>
        <v>0.24223265483288786</v>
      </c>
      <c r="M2201" s="2">
        <f t="shared" si="862"/>
        <v>4.2948849747560525E-3</v>
      </c>
      <c r="N2201" s="1">
        <v>70064</v>
      </c>
      <c r="O2201" s="1">
        <v>61863</v>
      </c>
      <c r="P2201" s="1">
        <v>42413</v>
      </c>
      <c r="Q2201" s="1">
        <v>201</v>
      </c>
      <c r="R2201" s="1">
        <v>216</v>
      </c>
      <c r="S2201" s="1">
        <v>141</v>
      </c>
      <c r="U2201" s="1">
        <v>128</v>
      </c>
      <c r="W2201" s="1">
        <v>66</v>
      </c>
      <c r="AN2201" s="7">
        <f>IF(Q2201&gt;0,RANK(Q2201,(N2201:P2201,Q2201:AL2201)),0)</f>
        <v>5</v>
      </c>
      <c r="AO2201" s="7">
        <f>IF(R2201&gt;0,RANK(R2201,(N2201:P2201,Q2201:AL2201)),0)</f>
        <v>4</v>
      </c>
      <c r="AP2201" s="7">
        <f>IF(S2201&gt;0,RANK(S2201,(N2201:P2201,Q2201:AL2201)),0)</f>
        <v>6</v>
      </c>
      <c r="AQ2201" s="7">
        <f>IF(T2201&gt;0,RANK(T2201,(N2201:P2201,Q2201:AL2201)),0)</f>
        <v>0</v>
      </c>
      <c r="AR2201" s="2">
        <f t="shared" si="863"/>
        <v>1.1479679254334863E-3</v>
      </c>
      <c r="AS2201" s="2">
        <f t="shared" si="864"/>
        <v>1.2336371736001645E-3</v>
      </c>
      <c r="AT2201" s="2">
        <f t="shared" si="865"/>
        <v>8.0529093276677404E-4</v>
      </c>
      <c r="AU2201" s="2">
        <f t="shared" si="866"/>
        <v>0</v>
      </c>
      <c r="AW2201" t="s">
        <v>1108</v>
      </c>
      <c r="AX2201" t="s">
        <v>367</v>
      </c>
      <c r="BA2201" s="127">
        <v>39</v>
      </c>
      <c r="BB2201" s="130">
        <v>153</v>
      </c>
      <c r="BC2201" s="131">
        <f t="shared" si="856"/>
        <v>39153</v>
      </c>
      <c r="BE2201" s="7" t="s">
        <v>3271</v>
      </c>
    </row>
    <row r="2202" spans="1:57" hidden="1" outlineLevel="1" x14ac:dyDescent="0.2">
      <c r="A2202" t="s">
        <v>2526</v>
      </c>
      <c r="B2202" t="s">
        <v>367</v>
      </c>
      <c r="C2202" s="1">
        <f t="shared" si="857"/>
        <v>241492</v>
      </c>
      <c r="D2202" s="7">
        <f>RANK(N2202,(N2202:P2202,Q2202:AL2202))</f>
        <v>1</v>
      </c>
      <c r="E2202" s="7">
        <f>RANK(O2202,(N2202:P2202,Q2202:AL2202))</f>
        <v>2</v>
      </c>
      <c r="F2202" s="7">
        <f>IF(P2202&gt;0,RANK(P2202,(N2202:P2202,Q2202:AL2202)),0)</f>
        <v>3</v>
      </c>
      <c r="G2202" s="1">
        <f t="shared" si="858"/>
        <v>30351</v>
      </c>
      <c r="H2202" s="2">
        <f t="shared" si="855"/>
        <v>0.12568118198532457</v>
      </c>
      <c r="I2202" s="2"/>
      <c r="J2202" s="2">
        <f t="shared" si="859"/>
        <v>0.44672701373130375</v>
      </c>
      <c r="K2202" s="2">
        <f t="shared" si="860"/>
        <v>0.32104583174597917</v>
      </c>
      <c r="L2202" s="2">
        <f t="shared" si="861"/>
        <v>0.22837609527437763</v>
      </c>
      <c r="M2202" s="2">
        <f t="shared" si="862"/>
        <v>3.8510592483394501E-3</v>
      </c>
      <c r="N2202" s="1">
        <v>107881</v>
      </c>
      <c r="O2202" s="1">
        <v>77530</v>
      </c>
      <c r="P2202" s="1">
        <v>55151</v>
      </c>
      <c r="Q2202" s="1">
        <v>316</v>
      </c>
      <c r="R2202" s="1">
        <v>173</v>
      </c>
      <c r="S2202" s="1">
        <v>220</v>
      </c>
      <c r="U2202" s="1">
        <v>145</v>
      </c>
      <c r="W2202" s="1">
        <v>75</v>
      </c>
      <c r="Y2202" s="1">
        <v>1</v>
      </c>
      <c r="AN2202" s="7">
        <f>IF(Q2202&gt;0,RANK(Q2202,(N2202:P2202,Q2202:AL2202)),0)</f>
        <v>4</v>
      </c>
      <c r="AO2202" s="7">
        <f>IF(R2202&gt;0,RANK(R2202,(N2202:P2202,Q2202:AL2202)),0)</f>
        <v>6</v>
      </c>
      <c r="AP2202" s="7">
        <f>IF(S2202&gt;0,RANK(S2202,(N2202:P2202,Q2202:AL2202)),0)</f>
        <v>5</v>
      </c>
      <c r="AQ2202" s="7">
        <f>IF(T2202&gt;0,RANK(T2202,(N2202:P2202,Q2202:AL2202)),0)</f>
        <v>0</v>
      </c>
      <c r="AR2202" s="2">
        <f t="shared" si="863"/>
        <v>1.3085319596508372E-3</v>
      </c>
      <c r="AS2202" s="2">
        <f t="shared" si="864"/>
        <v>7.1637983866960399E-4</v>
      </c>
      <c r="AT2202" s="2">
        <f t="shared" si="865"/>
        <v>9.110032630480513E-4</v>
      </c>
      <c r="AU2202" s="2">
        <f t="shared" si="866"/>
        <v>0</v>
      </c>
      <c r="AW2202" t="s">
        <v>2526</v>
      </c>
      <c r="AX2202" t="s">
        <v>367</v>
      </c>
      <c r="BA2202" s="127">
        <v>39</v>
      </c>
      <c r="BB2202" s="130">
        <v>155</v>
      </c>
      <c r="BC2202" s="131">
        <f t="shared" si="856"/>
        <v>39155</v>
      </c>
      <c r="BE2202" s="7" t="s">
        <v>3271</v>
      </c>
    </row>
    <row r="2203" spans="1:57" hidden="1" outlineLevel="1" x14ac:dyDescent="0.2">
      <c r="A2203" t="s">
        <v>165</v>
      </c>
      <c r="B2203" t="s">
        <v>367</v>
      </c>
      <c r="C2203" s="1">
        <f t="shared" si="857"/>
        <v>107606</v>
      </c>
      <c r="D2203" s="7">
        <f>RANK(N2203,(N2203:P2203,Q2203:AL2203))</f>
        <v>1</v>
      </c>
      <c r="E2203" s="7">
        <f>RANK(O2203,(N2203:P2203,Q2203:AL2203))</f>
        <v>3</v>
      </c>
      <c r="F2203" s="7">
        <f>IF(P2203&gt;0,RANK(P2203,(N2203:P2203,Q2203:AL2203)),0)</f>
        <v>2</v>
      </c>
      <c r="G2203" s="1">
        <f t="shared" si="858"/>
        <v>27800</v>
      </c>
      <c r="H2203" s="2">
        <f t="shared" si="855"/>
        <v>0.25834990613906289</v>
      </c>
      <c r="I2203" s="2"/>
      <c r="J2203" s="2">
        <f t="shared" si="859"/>
        <v>0.50732301172797056</v>
      </c>
      <c r="K2203" s="2">
        <f t="shared" si="860"/>
        <v>0.24005166998122782</v>
      </c>
      <c r="L2203" s="2">
        <f t="shared" si="861"/>
        <v>0.24897310558890767</v>
      </c>
      <c r="M2203" s="2">
        <f t="shared" si="862"/>
        <v>3.6522127018939199E-3</v>
      </c>
      <c r="N2203" s="1">
        <v>54591</v>
      </c>
      <c r="O2203" s="1">
        <v>25831</v>
      </c>
      <c r="P2203" s="1">
        <v>26791</v>
      </c>
      <c r="Q2203" s="1">
        <v>116</v>
      </c>
      <c r="R2203" s="1">
        <v>79</v>
      </c>
      <c r="S2203" s="1">
        <v>91</v>
      </c>
      <c r="U2203" s="1">
        <v>51</v>
      </c>
      <c r="W2203" s="1">
        <v>56</v>
      </c>
      <c r="AN2203" s="7">
        <f>IF(Q2203&gt;0,RANK(Q2203,(N2203:P2203,Q2203:AL2203)),0)</f>
        <v>4</v>
      </c>
      <c r="AO2203" s="7">
        <f>IF(R2203&gt;0,RANK(R2203,(N2203:P2203,Q2203:AL2203)),0)</f>
        <v>6</v>
      </c>
      <c r="AP2203" s="7">
        <f>IF(S2203&gt;0,RANK(S2203,(N2203:P2203,Q2203:AL2203)),0)</f>
        <v>5</v>
      </c>
      <c r="AQ2203" s="7">
        <f>IF(T2203&gt;0,RANK(T2203,(N2203:P2203,Q2203:AL2203)),0)</f>
        <v>0</v>
      </c>
      <c r="AR2203" s="2">
        <f t="shared" si="863"/>
        <v>1.078006802594651E-3</v>
      </c>
      <c r="AS2203" s="2">
        <f t="shared" si="864"/>
        <v>7.3415980521532255E-4</v>
      </c>
      <c r="AT2203" s="2">
        <f t="shared" si="865"/>
        <v>8.4567775031132097E-4</v>
      </c>
      <c r="AU2203" s="2">
        <f t="shared" si="866"/>
        <v>0</v>
      </c>
      <c r="AW2203" t="s">
        <v>165</v>
      </c>
      <c r="AX2203" t="s">
        <v>367</v>
      </c>
      <c r="BA2203" s="127">
        <v>39</v>
      </c>
      <c r="BB2203" s="130">
        <v>157</v>
      </c>
      <c r="BC2203" s="131">
        <f t="shared" si="856"/>
        <v>39157</v>
      </c>
      <c r="BE2203" s="7" t="s">
        <v>3271</v>
      </c>
    </row>
    <row r="2204" spans="1:57" hidden="1" outlineLevel="1" x14ac:dyDescent="0.2">
      <c r="A2204" t="s">
        <v>1508</v>
      </c>
      <c r="B2204" t="s">
        <v>367</v>
      </c>
      <c r="C2204" s="1">
        <f t="shared" si="857"/>
        <v>36894</v>
      </c>
      <c r="D2204" s="7">
        <f>RANK(N2204,(N2204:P2204,Q2204:AL2204))</f>
        <v>1</v>
      </c>
      <c r="E2204" s="7">
        <f>RANK(O2204,(N2204:P2204,Q2204:AL2204))</f>
        <v>2</v>
      </c>
      <c r="F2204" s="7">
        <f>IF(P2204&gt;0,RANK(P2204,(N2204:P2204,Q2204:AL2204)),0)</f>
        <v>3</v>
      </c>
      <c r="G2204" s="1">
        <f t="shared" si="858"/>
        <v>1608</v>
      </c>
      <c r="H2204" s="2">
        <f t="shared" si="855"/>
        <v>4.3584322654090096E-2</v>
      </c>
      <c r="I2204" s="2"/>
      <c r="J2204" s="2">
        <f t="shared" si="859"/>
        <v>0.40079687754106358</v>
      </c>
      <c r="K2204" s="2">
        <f t="shared" si="860"/>
        <v>0.35721255488697351</v>
      </c>
      <c r="L2204" s="2">
        <f t="shared" si="861"/>
        <v>0.23811459857971487</v>
      </c>
      <c r="M2204" s="2">
        <f t="shared" si="862"/>
        <v>3.8759689922480967E-3</v>
      </c>
      <c r="N2204" s="1">
        <v>14787</v>
      </c>
      <c r="O2204" s="1">
        <v>13179</v>
      </c>
      <c r="P2204" s="1">
        <v>8785</v>
      </c>
      <c r="Q2204" s="1">
        <v>37</v>
      </c>
      <c r="R2204" s="1">
        <v>25</v>
      </c>
      <c r="S2204" s="1">
        <v>33</v>
      </c>
      <c r="U2204" s="1">
        <v>25</v>
      </c>
      <c r="W2204" s="1">
        <v>23</v>
      </c>
      <c r="AN2204" s="7">
        <f>IF(Q2204&gt;0,RANK(Q2204,(N2204:P2204,Q2204:AL2204)),0)</f>
        <v>4</v>
      </c>
      <c r="AO2204" s="7">
        <f>IF(R2204&gt;0,RANK(R2204,(N2204:P2204,Q2204:AL2204)),0)</f>
        <v>6</v>
      </c>
      <c r="AP2204" s="7">
        <f>IF(S2204&gt;0,RANK(S2204,(N2204:P2204,Q2204:AL2204)),0)</f>
        <v>5</v>
      </c>
      <c r="AQ2204" s="7">
        <f>IF(T2204&gt;0,RANK(T2204,(N2204:P2204,Q2204:AL2204)),0)</f>
        <v>0</v>
      </c>
      <c r="AR2204" s="2">
        <f t="shared" si="863"/>
        <v>1.0028730958963517E-3</v>
      </c>
      <c r="AS2204" s="2">
        <f t="shared" si="864"/>
        <v>6.7761695668672412E-4</v>
      </c>
      <c r="AT2204" s="2">
        <f t="shared" si="865"/>
        <v>8.9445438282647585E-4</v>
      </c>
      <c r="AU2204" s="2">
        <f t="shared" si="866"/>
        <v>0</v>
      </c>
      <c r="AW2204" t="s">
        <v>1508</v>
      </c>
      <c r="AX2204" t="s">
        <v>367</v>
      </c>
      <c r="BA2204" s="127">
        <v>39</v>
      </c>
      <c r="BB2204" s="130">
        <v>159</v>
      </c>
      <c r="BC2204" s="131">
        <f t="shared" si="856"/>
        <v>39159</v>
      </c>
      <c r="BE2204" s="7" t="s">
        <v>3271</v>
      </c>
    </row>
    <row r="2205" spans="1:57" hidden="1" outlineLevel="1" x14ac:dyDescent="0.2">
      <c r="A2205" t="s">
        <v>845</v>
      </c>
      <c r="B2205" t="s">
        <v>367</v>
      </c>
      <c r="C2205" s="1">
        <f t="shared" si="857"/>
        <v>14777</v>
      </c>
      <c r="D2205" s="7">
        <f>RANK(N2205,(N2205:P2205,Q2205:AL2205))</f>
        <v>2</v>
      </c>
      <c r="E2205" s="7">
        <f>RANK(O2205,(N2205:P2205,Q2205:AL2205))</f>
        <v>1</v>
      </c>
      <c r="F2205" s="7">
        <f>IF(P2205&gt;0,RANK(P2205,(N2205:P2205,Q2205:AL2205)),0)</f>
        <v>3</v>
      </c>
      <c r="G2205" s="1">
        <f t="shared" si="858"/>
        <v>4353</v>
      </c>
      <c r="H2205" s="2">
        <f t="shared" si="855"/>
        <v>0.29457941395411791</v>
      </c>
      <c r="I2205" s="2"/>
      <c r="J2205" s="2">
        <f t="shared" si="859"/>
        <v>0.23448602558029369</v>
      </c>
      <c r="K2205" s="2">
        <f t="shared" si="860"/>
        <v>0.52906543953441154</v>
      </c>
      <c r="L2205" s="2">
        <f t="shared" si="861"/>
        <v>0.23232049807132707</v>
      </c>
      <c r="M2205" s="2">
        <f t="shared" si="862"/>
        <v>4.1280368139677559E-3</v>
      </c>
      <c r="N2205" s="1">
        <v>3465</v>
      </c>
      <c r="O2205" s="1">
        <v>7818</v>
      </c>
      <c r="P2205" s="1">
        <v>3433</v>
      </c>
      <c r="Q2205" s="1">
        <v>17</v>
      </c>
      <c r="R2205" s="1">
        <v>15</v>
      </c>
      <c r="S2205" s="1">
        <v>18</v>
      </c>
      <c r="U2205" s="1">
        <v>7</v>
      </c>
      <c r="W2205" s="1">
        <v>4</v>
      </c>
      <c r="AN2205" s="7">
        <f>IF(Q2205&gt;0,RANK(Q2205,(N2205:P2205,Q2205:AL2205)),0)</f>
        <v>5</v>
      </c>
      <c r="AO2205" s="7">
        <f>IF(R2205&gt;0,RANK(R2205,(N2205:P2205,Q2205:AL2205)),0)</f>
        <v>6</v>
      </c>
      <c r="AP2205" s="7">
        <f>IF(S2205&gt;0,RANK(S2205,(N2205:P2205,Q2205:AL2205)),0)</f>
        <v>4</v>
      </c>
      <c r="AQ2205" s="7">
        <f>IF(T2205&gt;0,RANK(T2205,(N2205:P2205,Q2205:AL2205)),0)</f>
        <v>0</v>
      </c>
      <c r="AR2205" s="2">
        <f t="shared" si="863"/>
        <v>1.150436489138526E-3</v>
      </c>
      <c r="AS2205" s="2">
        <f t="shared" si="864"/>
        <v>1.0150910198281112E-3</v>
      </c>
      <c r="AT2205" s="2">
        <f t="shared" si="865"/>
        <v>1.2181092237937335E-3</v>
      </c>
      <c r="AU2205" s="2">
        <f t="shared" si="866"/>
        <v>0</v>
      </c>
      <c r="AW2205" t="s">
        <v>845</v>
      </c>
      <c r="AX2205" t="s">
        <v>367</v>
      </c>
      <c r="BA2205" s="127">
        <v>39</v>
      </c>
      <c r="BB2205" s="130">
        <v>161</v>
      </c>
      <c r="BC2205" s="131">
        <f t="shared" si="856"/>
        <v>39161</v>
      </c>
      <c r="BE2205" s="7" t="s">
        <v>3271</v>
      </c>
    </row>
    <row r="2206" spans="1:57" hidden="1" outlineLevel="1" x14ac:dyDescent="0.2">
      <c r="A2206" t="s">
        <v>1509</v>
      </c>
      <c r="B2206" t="s">
        <v>367</v>
      </c>
      <c r="C2206" s="1">
        <f t="shared" si="857"/>
        <v>14217</v>
      </c>
      <c r="D2206" s="7">
        <f>RANK(N2206,(N2206:P2206,Q2206:AL2206))</f>
        <v>2</v>
      </c>
      <c r="E2206" s="7">
        <f>RANK(O2206,(N2206:P2206,Q2206:AL2206))</f>
        <v>1</v>
      </c>
      <c r="F2206" s="7">
        <f>IF(P2206&gt;0,RANK(P2206,(N2206:P2206,Q2206:AL2206)),0)</f>
        <v>3</v>
      </c>
      <c r="G2206" s="1">
        <f t="shared" si="858"/>
        <v>3405</v>
      </c>
      <c r="H2206" s="2">
        <f t="shared" si="855"/>
        <v>0.2395020046423296</v>
      </c>
      <c r="I2206" s="2"/>
      <c r="J2206" s="2">
        <f t="shared" si="859"/>
        <v>0.26883308714918758</v>
      </c>
      <c r="K2206" s="2">
        <f t="shared" si="860"/>
        <v>0.50833509179151715</v>
      </c>
      <c r="L2206" s="2">
        <f t="shared" si="861"/>
        <v>0.21818949145389321</v>
      </c>
      <c r="M2206" s="2">
        <f t="shared" si="862"/>
        <v>4.6423296054021179E-3</v>
      </c>
      <c r="N2206" s="1">
        <v>3822</v>
      </c>
      <c r="O2206" s="1">
        <v>7227</v>
      </c>
      <c r="P2206" s="1">
        <v>3102</v>
      </c>
      <c r="Q2206" s="1">
        <v>14</v>
      </c>
      <c r="R2206" s="1">
        <v>32</v>
      </c>
      <c r="S2206" s="1">
        <v>6</v>
      </c>
      <c r="U2206" s="1">
        <v>8</v>
      </c>
      <c r="W2206" s="1">
        <v>6</v>
      </c>
      <c r="AN2206" s="7">
        <f>IF(Q2206&gt;0,RANK(Q2206,(N2206:P2206,Q2206:AL2206)),0)</f>
        <v>5</v>
      </c>
      <c r="AO2206" s="7">
        <f>IF(R2206&gt;0,RANK(R2206,(N2206:P2206,Q2206:AL2206)),0)</f>
        <v>4</v>
      </c>
      <c r="AP2206" s="7">
        <f>IF(S2206&gt;0,RANK(S2206,(N2206:P2206,Q2206:AL2206)),0)</f>
        <v>7</v>
      </c>
      <c r="AQ2206" s="7">
        <f>IF(T2206&gt;0,RANK(T2206,(N2206:P2206,Q2206:AL2206)),0)</f>
        <v>0</v>
      </c>
      <c r="AR2206" s="2">
        <f t="shared" si="863"/>
        <v>9.8473658296405718E-4</v>
      </c>
      <c r="AS2206" s="2">
        <f t="shared" si="864"/>
        <v>2.2508264753464164E-3</v>
      </c>
      <c r="AT2206" s="2">
        <f t="shared" si="865"/>
        <v>4.2202996412745304E-4</v>
      </c>
      <c r="AU2206" s="2">
        <f t="shared" si="866"/>
        <v>0</v>
      </c>
      <c r="AW2206" t="s">
        <v>1509</v>
      </c>
      <c r="AX2206" t="s">
        <v>367</v>
      </c>
      <c r="BA2206" s="127">
        <v>39</v>
      </c>
      <c r="BB2206" s="130">
        <v>163</v>
      </c>
      <c r="BC2206" s="131">
        <f t="shared" si="856"/>
        <v>39163</v>
      </c>
      <c r="BE2206" s="7" t="s">
        <v>3271</v>
      </c>
    </row>
    <row r="2207" spans="1:57" hidden="1" outlineLevel="1" x14ac:dyDescent="0.2">
      <c r="A2207" t="s">
        <v>1424</v>
      </c>
      <c r="B2207" t="s">
        <v>367</v>
      </c>
      <c r="C2207" s="1">
        <f t="shared" si="857"/>
        <v>5363</v>
      </c>
      <c r="D2207" s="7">
        <f>RANK(N2207,(N2207:P2207,Q2207:AL2207))</f>
        <v>1</v>
      </c>
      <c r="E2207" s="7">
        <f>RANK(O2207,(N2207:P2207,Q2207:AL2207))</f>
        <v>2</v>
      </c>
      <c r="F2207" s="7">
        <f>IF(P2207&gt;0,RANK(P2207,(N2207:P2207,Q2207:AL2207)),0)</f>
        <v>3</v>
      </c>
      <c r="G2207" s="1">
        <f t="shared" si="858"/>
        <v>333</v>
      </c>
      <c r="H2207" s="2">
        <f t="shared" si="855"/>
        <v>6.2092112623531606E-2</v>
      </c>
      <c r="I2207" s="2"/>
      <c r="J2207" s="2">
        <f t="shared" si="859"/>
        <v>0.43035614394928212</v>
      </c>
      <c r="K2207" s="2">
        <f t="shared" si="860"/>
        <v>0.36826403132575053</v>
      </c>
      <c r="L2207" s="2">
        <f t="shared" si="861"/>
        <v>0.19578594070482938</v>
      </c>
      <c r="M2207" s="2">
        <f t="shared" si="862"/>
        <v>5.593884020137968E-3</v>
      </c>
      <c r="N2207" s="1">
        <v>2308</v>
      </c>
      <c r="O2207" s="1">
        <v>1975</v>
      </c>
      <c r="P2207" s="1">
        <v>1050</v>
      </c>
      <c r="Q2207" s="1">
        <v>5</v>
      </c>
      <c r="R2207" s="1">
        <v>7</v>
      </c>
      <c r="S2207" s="1">
        <v>4</v>
      </c>
      <c r="U2207" s="1">
        <v>5</v>
      </c>
      <c r="W2207" s="1">
        <v>9</v>
      </c>
      <c r="AN2207" s="7">
        <f>IF(Q2207&gt;0,RANK(Q2207,(N2207:P2207,Q2207:AL2207)),0)</f>
        <v>6</v>
      </c>
      <c r="AO2207" s="7">
        <f>IF(R2207&gt;0,RANK(R2207,(N2207:P2207,Q2207:AL2207)),0)</f>
        <v>5</v>
      </c>
      <c r="AP2207" s="7">
        <f>IF(S2207&gt;0,RANK(S2207,(N2207:P2207,Q2207:AL2207)),0)</f>
        <v>8</v>
      </c>
      <c r="AQ2207" s="7">
        <f>IF(T2207&gt;0,RANK(T2207,(N2207:P2207,Q2207:AL2207)),0)</f>
        <v>0</v>
      </c>
      <c r="AR2207" s="2">
        <f t="shared" si="863"/>
        <v>9.3231400335633046E-4</v>
      </c>
      <c r="AS2207" s="2">
        <f t="shared" si="864"/>
        <v>1.3052396046988625E-3</v>
      </c>
      <c r="AT2207" s="2">
        <f t="shared" si="865"/>
        <v>7.4585120268506433E-4</v>
      </c>
      <c r="AU2207" s="2">
        <f t="shared" si="866"/>
        <v>0</v>
      </c>
      <c r="AW2207" t="s">
        <v>1424</v>
      </c>
      <c r="AX2207" t="s">
        <v>367</v>
      </c>
      <c r="BA2207" s="127">
        <v>39</v>
      </c>
      <c r="BB2207" s="130">
        <v>165</v>
      </c>
      <c r="BC2207" s="131">
        <f t="shared" si="856"/>
        <v>39165</v>
      </c>
      <c r="BE2207" s="7" t="s">
        <v>3271</v>
      </c>
    </row>
    <row r="2208" spans="1:57" hidden="1" outlineLevel="1" x14ac:dyDescent="0.2">
      <c r="A2208" t="s">
        <v>821</v>
      </c>
      <c r="B2208" t="s">
        <v>367</v>
      </c>
      <c r="C2208" s="1">
        <f t="shared" si="857"/>
        <v>52802</v>
      </c>
      <c r="D2208" s="7">
        <f>RANK(N2208,(N2208:P2208,Q2208:AL2208))</f>
        <v>2</v>
      </c>
      <c r="E2208" s="7">
        <f>RANK(O2208,(N2208:P2208,Q2208:AL2208))</f>
        <v>1</v>
      </c>
      <c r="F2208" s="7">
        <f>IF(P2208&gt;0,RANK(P2208,(N2208:P2208,Q2208:AL2208)),0)</f>
        <v>3</v>
      </c>
      <c r="G2208" s="1">
        <f t="shared" si="858"/>
        <v>14456</v>
      </c>
      <c r="H2208" s="2">
        <f t="shared" si="855"/>
        <v>0.27377750842771109</v>
      </c>
      <c r="I2208" s="2"/>
      <c r="J2208" s="2">
        <f t="shared" si="859"/>
        <v>0.25646755804704369</v>
      </c>
      <c r="K2208" s="2">
        <f t="shared" si="860"/>
        <v>0.53024506647475478</v>
      </c>
      <c r="L2208" s="2">
        <f t="shared" si="861"/>
        <v>0.2105033900231052</v>
      </c>
      <c r="M2208" s="2">
        <f t="shared" si="862"/>
        <v>2.7839854550963383E-3</v>
      </c>
      <c r="N2208" s="1">
        <v>13542</v>
      </c>
      <c r="O2208" s="1">
        <v>27998</v>
      </c>
      <c r="P2208" s="1">
        <v>11115</v>
      </c>
      <c r="Q2208" s="1">
        <v>58</v>
      </c>
      <c r="R2208" s="1">
        <v>27</v>
      </c>
      <c r="S2208" s="1">
        <v>30</v>
      </c>
      <c r="U2208" s="1">
        <v>19</v>
      </c>
      <c r="W2208" s="1">
        <v>13</v>
      </c>
      <c r="AN2208" s="7">
        <f>IF(Q2208&gt;0,RANK(Q2208,(N2208:P2208,Q2208:AL2208)),0)</f>
        <v>4</v>
      </c>
      <c r="AO2208" s="7">
        <f>IF(R2208&gt;0,RANK(R2208,(N2208:P2208,Q2208:AL2208)),0)</f>
        <v>6</v>
      </c>
      <c r="AP2208" s="7">
        <f>IF(S2208&gt;0,RANK(S2208,(N2208:P2208,Q2208:AL2208)),0)</f>
        <v>5</v>
      </c>
      <c r="AQ2208" s="7">
        <f>IF(T2208&gt;0,RANK(T2208,(N2208:P2208,Q2208:AL2208)),0)</f>
        <v>0</v>
      </c>
      <c r="AR2208" s="2">
        <f t="shared" si="863"/>
        <v>1.098443240786334E-3</v>
      </c>
      <c r="AS2208" s="2">
        <f t="shared" si="864"/>
        <v>5.1134426726260371E-4</v>
      </c>
      <c r="AT2208" s="2">
        <f t="shared" si="865"/>
        <v>5.6816029695844856E-4</v>
      </c>
      <c r="AU2208" s="2">
        <f t="shared" si="866"/>
        <v>0</v>
      </c>
      <c r="AW2208" t="s">
        <v>821</v>
      </c>
      <c r="AX2208" t="s">
        <v>367</v>
      </c>
      <c r="BA2208" s="127">
        <v>39</v>
      </c>
      <c r="BB2208" s="130">
        <v>167</v>
      </c>
      <c r="BC2208" s="131">
        <f t="shared" si="856"/>
        <v>39167</v>
      </c>
      <c r="BE2208" s="7" t="s">
        <v>3271</v>
      </c>
    </row>
    <row r="2209" spans="1:63" hidden="1" outlineLevel="1" x14ac:dyDescent="0.2">
      <c r="A2209" t="s">
        <v>563</v>
      </c>
      <c r="B2209" t="s">
        <v>367</v>
      </c>
      <c r="C2209" s="1">
        <f t="shared" si="857"/>
        <v>28073</v>
      </c>
      <c r="D2209" s="7">
        <f>RANK(N2209,(N2209:P2209,Q2209:AL2209))</f>
        <v>2</v>
      </c>
      <c r="E2209" s="7">
        <f>RANK(O2209,(N2209:P2209,Q2209:AL2209))</f>
        <v>1</v>
      </c>
      <c r="F2209" s="7">
        <f>IF(P2209&gt;0,RANK(P2209,(N2209:P2209,Q2209:AL2209)),0)</f>
        <v>3</v>
      </c>
      <c r="G2209" s="1">
        <f t="shared" si="858"/>
        <v>1824</v>
      </c>
      <c r="H2209" s="2">
        <f t="shared" si="855"/>
        <v>6.497346204538168E-2</v>
      </c>
      <c r="I2209" s="2"/>
      <c r="J2209" s="2">
        <f t="shared" si="859"/>
        <v>0.36975029387667868</v>
      </c>
      <c r="K2209" s="2">
        <f t="shared" si="860"/>
        <v>0.43472375592206036</v>
      </c>
      <c r="L2209" s="2">
        <f t="shared" si="861"/>
        <v>0.19288996544722686</v>
      </c>
      <c r="M2209" s="2">
        <f t="shared" si="862"/>
        <v>2.635984754034093E-3</v>
      </c>
      <c r="N2209" s="1">
        <v>10380</v>
      </c>
      <c r="O2209" s="1">
        <v>12204</v>
      </c>
      <c r="P2209" s="1">
        <v>5415</v>
      </c>
      <c r="Q2209" s="1">
        <v>24</v>
      </c>
      <c r="R2209" s="1">
        <v>19</v>
      </c>
      <c r="S2209" s="1">
        <v>8</v>
      </c>
      <c r="U2209" s="1">
        <v>10</v>
      </c>
      <c r="W2209" s="1">
        <v>13</v>
      </c>
      <c r="AN2209" s="7">
        <f>IF(Q2209&gt;0,RANK(Q2209,(N2209:P2209,Q2209:AL2209)),0)</f>
        <v>4</v>
      </c>
      <c r="AO2209" s="7">
        <f>IF(R2209&gt;0,RANK(R2209,(N2209:P2209,Q2209:AL2209)),0)</f>
        <v>5</v>
      </c>
      <c r="AP2209" s="7">
        <f>IF(S2209&gt;0,RANK(S2209,(N2209:P2209,Q2209:AL2209)),0)</f>
        <v>8</v>
      </c>
      <c r="AQ2209" s="7">
        <f>IF(T2209&gt;0,RANK(T2209,(N2209:P2209,Q2209:AL2209)),0)</f>
        <v>0</v>
      </c>
      <c r="AR2209" s="2">
        <f t="shared" si="863"/>
        <v>8.549139742813379E-4</v>
      </c>
      <c r="AS2209" s="2">
        <f t="shared" si="864"/>
        <v>6.7680689630605917E-4</v>
      </c>
      <c r="AT2209" s="2">
        <f t="shared" si="865"/>
        <v>2.8497132476044599E-4</v>
      </c>
      <c r="AU2209" s="2">
        <f t="shared" si="866"/>
        <v>0</v>
      </c>
      <c r="AW2209" t="s">
        <v>563</v>
      </c>
      <c r="AX2209" t="s">
        <v>367</v>
      </c>
      <c r="BA2209" s="127">
        <v>39</v>
      </c>
      <c r="BB2209" s="130">
        <v>169</v>
      </c>
      <c r="BC2209" s="131">
        <f t="shared" si="856"/>
        <v>39169</v>
      </c>
      <c r="BE2209" s="7" t="s">
        <v>3271</v>
      </c>
    </row>
    <row r="2210" spans="1:63" hidden="1" outlineLevel="1" x14ac:dyDescent="0.2">
      <c r="A2210" t="s">
        <v>822</v>
      </c>
      <c r="B2210" t="s">
        <v>367</v>
      </c>
      <c r="C2210" s="1">
        <f t="shared" si="857"/>
        <v>41982</v>
      </c>
      <c r="D2210" s="7">
        <f>RANK(N2210,(N2210:P2210,Q2210:AL2210))</f>
        <v>2</v>
      </c>
      <c r="E2210" s="7">
        <f>RANK(O2210,(N2210:P2210,Q2210:AL2210))</f>
        <v>1</v>
      </c>
      <c r="F2210" s="7">
        <f>IF(P2210&gt;0,RANK(P2210,(N2210:P2210,Q2210:AL2210)),0)</f>
        <v>3</v>
      </c>
      <c r="G2210" s="1">
        <f t="shared" si="858"/>
        <v>4397</v>
      </c>
      <c r="H2210" s="2">
        <f t="shared" si="855"/>
        <v>0.10473536277452242</v>
      </c>
      <c r="I2210" s="2"/>
      <c r="J2210" s="2">
        <f t="shared" si="859"/>
        <v>0.33235672431041874</v>
      </c>
      <c r="K2210" s="2">
        <f t="shared" si="860"/>
        <v>0.43709208708494118</v>
      </c>
      <c r="L2210" s="2">
        <f t="shared" si="861"/>
        <v>0.22585870134819686</v>
      </c>
      <c r="M2210" s="2">
        <f t="shared" si="862"/>
        <v>4.692487256443223E-3</v>
      </c>
      <c r="N2210" s="1">
        <v>13953</v>
      </c>
      <c r="O2210" s="1">
        <v>18350</v>
      </c>
      <c r="P2210" s="1">
        <v>9482</v>
      </c>
      <c r="Q2210" s="1">
        <v>46</v>
      </c>
      <c r="R2210" s="1">
        <v>83</v>
      </c>
      <c r="S2210" s="1">
        <v>34</v>
      </c>
      <c r="U2210" s="1">
        <v>20</v>
      </c>
      <c r="W2210" s="1">
        <v>14</v>
      </c>
      <c r="AN2210" s="7">
        <f>IF(Q2210&gt;0,RANK(Q2210,(N2210:P2210,Q2210:AL2210)),0)</f>
        <v>5</v>
      </c>
      <c r="AO2210" s="7">
        <f>IF(R2210&gt;0,RANK(R2210,(N2210:P2210,Q2210:AL2210)),0)</f>
        <v>4</v>
      </c>
      <c r="AP2210" s="7">
        <f>IF(S2210&gt;0,RANK(S2210,(N2210:P2210,Q2210:AL2210)),0)</f>
        <v>6</v>
      </c>
      <c r="AQ2210" s="7">
        <f>IF(T2210&gt;0,RANK(T2210,(N2210:P2210,Q2210:AL2210)),0)</f>
        <v>0</v>
      </c>
      <c r="AR2210" s="2">
        <f t="shared" si="863"/>
        <v>1.0957076842456291E-3</v>
      </c>
      <c r="AS2210" s="2">
        <f t="shared" si="864"/>
        <v>1.9770377780953742E-3</v>
      </c>
      <c r="AT2210" s="2">
        <f t="shared" si="865"/>
        <v>8.0987089705111717E-4</v>
      </c>
      <c r="AU2210" s="2">
        <f t="shared" si="866"/>
        <v>0</v>
      </c>
      <c r="AW2210" t="s">
        <v>822</v>
      </c>
      <c r="AX2210" t="s">
        <v>367</v>
      </c>
      <c r="BA2210" s="127">
        <v>39</v>
      </c>
      <c r="BB2210" s="130">
        <v>171</v>
      </c>
      <c r="BC2210" s="131">
        <f t="shared" si="856"/>
        <v>39171</v>
      </c>
      <c r="BE2210" s="7" t="s">
        <v>3271</v>
      </c>
    </row>
    <row r="2211" spans="1:63" hidden="1" outlineLevel="1" x14ac:dyDescent="0.2">
      <c r="A2211" t="s">
        <v>1425</v>
      </c>
      <c r="B2211" t="s">
        <v>367</v>
      </c>
      <c r="C2211" s="1">
        <f t="shared" si="857"/>
        <v>17464</v>
      </c>
      <c r="D2211" s="7">
        <f>RANK(N2211,(N2211:P2211,Q2211:AL2211))</f>
        <v>3</v>
      </c>
      <c r="E2211" s="7">
        <f>RANK(O2211,(N2211:P2211,Q2211:AL2211))</f>
        <v>1</v>
      </c>
      <c r="F2211" s="7">
        <f>IF(P2211&gt;0,RANK(P2211,(N2211:P2211,Q2211:AL2211)),0)</f>
        <v>2</v>
      </c>
      <c r="G2211" s="1">
        <f t="shared" si="858"/>
        <v>2712</v>
      </c>
      <c r="H2211" s="2">
        <f t="shared" si="855"/>
        <v>0.15529088410444342</v>
      </c>
      <c r="I2211" s="2"/>
      <c r="J2211" s="2">
        <f t="shared" si="859"/>
        <v>0.27840128263857078</v>
      </c>
      <c r="K2211" s="2">
        <f t="shared" si="860"/>
        <v>0.43598259276225376</v>
      </c>
      <c r="L2211" s="2">
        <f t="shared" si="861"/>
        <v>0.28069170865781035</v>
      </c>
      <c r="M2211" s="2">
        <f t="shared" si="862"/>
        <v>4.9244159413651123E-3</v>
      </c>
      <c r="N2211" s="1">
        <v>4862</v>
      </c>
      <c r="O2211" s="1">
        <v>7614</v>
      </c>
      <c r="P2211" s="1">
        <v>4902</v>
      </c>
      <c r="Q2211" s="1">
        <v>24</v>
      </c>
      <c r="R2211" s="1">
        <v>25</v>
      </c>
      <c r="S2211" s="1">
        <v>14</v>
      </c>
      <c r="U2211" s="1">
        <v>11</v>
      </c>
      <c r="W2211" s="1">
        <v>12</v>
      </c>
      <c r="AN2211" s="7">
        <f>IF(Q2211&gt;0,RANK(Q2211,(N2211:P2211,Q2211:AL2211)),0)</f>
        <v>5</v>
      </c>
      <c r="AO2211" s="7">
        <f>IF(R2211&gt;0,RANK(R2211,(N2211:P2211,Q2211:AL2211)),0)</f>
        <v>4</v>
      </c>
      <c r="AP2211" s="7">
        <f>IF(S2211&gt;0,RANK(S2211,(N2211:P2211,Q2211:AL2211)),0)</f>
        <v>6</v>
      </c>
      <c r="AQ2211" s="7">
        <f>IF(T2211&gt;0,RANK(T2211,(N2211:P2211,Q2211:AL2211)),0)</f>
        <v>0</v>
      </c>
      <c r="AR2211" s="2">
        <f t="shared" si="863"/>
        <v>1.3742556115437471E-3</v>
      </c>
      <c r="AS2211" s="2">
        <f t="shared" si="864"/>
        <v>1.4315162620247366E-3</v>
      </c>
      <c r="AT2211" s="2">
        <f t="shared" si="865"/>
        <v>8.0164910673385253E-4</v>
      </c>
      <c r="AU2211" s="2">
        <f t="shared" si="866"/>
        <v>0</v>
      </c>
      <c r="AW2211" t="s">
        <v>1425</v>
      </c>
      <c r="AX2211" t="s">
        <v>367</v>
      </c>
      <c r="BA2211" s="127">
        <v>39</v>
      </c>
      <c r="BB2211" s="130">
        <v>173</v>
      </c>
      <c r="BC2211" s="131">
        <f t="shared" si="856"/>
        <v>39173</v>
      </c>
      <c r="BE2211" s="7" t="s">
        <v>3271</v>
      </c>
    </row>
    <row r="2212" spans="1:63" hidden="1" outlineLevel="1" x14ac:dyDescent="0.2">
      <c r="A2212" t="s">
        <v>1428</v>
      </c>
      <c r="B2212" t="s">
        <v>367</v>
      </c>
      <c r="C2212" s="1">
        <f t="shared" si="857"/>
        <v>53203</v>
      </c>
      <c r="D2212" s="7">
        <f>RANK(N2212,(N2212:P2212,Q2212:AL2212))</f>
        <v>1</v>
      </c>
      <c r="E2212" s="7">
        <f>RANK(O2212,(N2212:P2212,Q2212:AL2212))</f>
        <v>2</v>
      </c>
      <c r="F2212" s="7">
        <f>IF(P2212&gt;0,RANK(P2212,(N2212:P2212,Q2212:AL2212)),0)</f>
        <v>3</v>
      </c>
      <c r="G2212" s="1">
        <f t="shared" si="858"/>
        <v>175</v>
      </c>
      <c r="H2212" s="2">
        <f t="shared" si="855"/>
        <v>3.2892881980339456E-3</v>
      </c>
      <c r="I2212" s="2"/>
      <c r="J2212" s="2">
        <f t="shared" si="859"/>
        <v>0.39009078435426575</v>
      </c>
      <c r="K2212" s="2">
        <f t="shared" si="860"/>
        <v>0.38680149615623177</v>
      </c>
      <c r="L2212" s="2">
        <f t="shared" si="861"/>
        <v>0.219574084168186</v>
      </c>
      <c r="M2212" s="2">
        <f t="shared" si="862"/>
        <v>3.5336353213164251E-3</v>
      </c>
      <c r="N2212" s="1">
        <v>20754</v>
      </c>
      <c r="O2212" s="1">
        <v>20579</v>
      </c>
      <c r="P2212" s="1">
        <v>11682</v>
      </c>
      <c r="Q2212" s="1">
        <v>74</v>
      </c>
      <c r="R2212" s="1">
        <v>32</v>
      </c>
      <c r="S2212" s="1">
        <v>40</v>
      </c>
      <c r="U2212" s="1">
        <v>25</v>
      </c>
      <c r="W2212" s="1">
        <v>17</v>
      </c>
      <c r="AN2212" s="7">
        <f>IF(Q2212&gt;0,RANK(Q2212,(N2212:P2212,Q2212:AL2212)),0)</f>
        <v>4</v>
      </c>
      <c r="AO2212" s="7">
        <f>IF(R2212&gt;0,RANK(R2212,(N2212:P2212,Q2212:AL2212)),0)</f>
        <v>6</v>
      </c>
      <c r="AP2212" s="7">
        <f>IF(S2212&gt;0,RANK(S2212,(N2212:P2212,Q2212:AL2212)),0)</f>
        <v>5</v>
      </c>
      <c r="AQ2212" s="7">
        <f>IF(T2212&gt;0,RANK(T2212,(N2212:P2212,Q2212:AL2212)),0)</f>
        <v>0</v>
      </c>
      <c r="AR2212" s="2">
        <f t="shared" si="863"/>
        <v>1.3908990094543541E-3</v>
      </c>
      <c r="AS2212" s="2">
        <f t="shared" si="864"/>
        <v>6.0146984192620712E-4</v>
      </c>
      <c r="AT2212" s="2">
        <f t="shared" si="865"/>
        <v>7.5183730240775898E-4</v>
      </c>
      <c r="AU2212" s="2">
        <f t="shared" si="866"/>
        <v>0</v>
      </c>
      <c r="AW2212" t="s">
        <v>1428</v>
      </c>
      <c r="AX2212" t="s">
        <v>367</v>
      </c>
      <c r="BA2212" s="127">
        <v>39</v>
      </c>
      <c r="BB2212" s="130">
        <v>175</v>
      </c>
      <c r="BC2212" s="131">
        <f t="shared" si="856"/>
        <v>39175</v>
      </c>
      <c r="BE2212" s="7" t="s">
        <v>3271</v>
      </c>
    </row>
    <row r="2213" spans="1:63" hidden="1" outlineLevel="1" x14ac:dyDescent="0.2">
      <c r="A2213" t="s">
        <v>2563</v>
      </c>
      <c r="B2213" t="s">
        <v>367</v>
      </c>
      <c r="C2213" s="1">
        <f t="shared" si="857"/>
        <v>10443</v>
      </c>
      <c r="D2213" s="7">
        <f>RANK(N2213,(N2213:P2213,Q2213:AL2213))</f>
        <v>2</v>
      </c>
      <c r="E2213" s="7">
        <f>RANK(O2213,(N2213:P2213,Q2213:AL2213))</f>
        <v>1</v>
      </c>
      <c r="F2213" s="7">
        <f>IF(P2213&gt;0,RANK(P2213,(N2213:P2213,Q2213:AL2213)),0)</f>
        <v>3</v>
      </c>
      <c r="G2213" s="1">
        <f t="shared" si="858"/>
        <v>1380</v>
      </c>
      <c r="H2213" s="2">
        <f t="shared" si="855"/>
        <v>0.13214593507612754</v>
      </c>
      <c r="I2213" s="2"/>
      <c r="J2213" s="2">
        <f t="shared" si="859"/>
        <v>0.29024226754763954</v>
      </c>
      <c r="K2213" s="2">
        <f t="shared" si="860"/>
        <v>0.42238820262376714</v>
      </c>
      <c r="L2213" s="2">
        <f t="shared" si="861"/>
        <v>0.2804749593028823</v>
      </c>
      <c r="M2213" s="2">
        <f t="shared" si="862"/>
        <v>6.8945705257110745E-3</v>
      </c>
      <c r="N2213" s="1">
        <v>3031</v>
      </c>
      <c r="O2213" s="1">
        <v>4411</v>
      </c>
      <c r="P2213" s="1">
        <v>2929</v>
      </c>
      <c r="Q2213" s="1">
        <v>29</v>
      </c>
      <c r="R2213" s="1">
        <v>5</v>
      </c>
      <c r="S2213" s="1">
        <v>18</v>
      </c>
      <c r="U2213" s="1">
        <v>7</v>
      </c>
      <c r="W2213" s="1">
        <v>13</v>
      </c>
      <c r="AN2213" s="7">
        <f>IF(Q2213&gt;0,RANK(Q2213,(N2213:P2213,Q2213:AL2213)),0)</f>
        <v>4</v>
      </c>
      <c r="AO2213" s="7">
        <f>IF(R2213&gt;0,RANK(R2213,(N2213:P2213,Q2213:AL2213)),0)</f>
        <v>8</v>
      </c>
      <c r="AP2213" s="7">
        <f>IF(S2213&gt;0,RANK(S2213,(N2213:P2213,Q2213:AL2213)),0)</f>
        <v>5</v>
      </c>
      <c r="AQ2213" s="7">
        <f>IF(T2213&gt;0,RANK(T2213,(N2213:P2213,Q2213:AL2213)),0)</f>
        <v>0</v>
      </c>
      <c r="AR2213" s="2">
        <f t="shared" si="863"/>
        <v>2.7769797950780426E-3</v>
      </c>
      <c r="AS2213" s="2">
        <f t="shared" si="864"/>
        <v>4.7878961984104186E-4</v>
      </c>
      <c r="AT2213" s="2">
        <f t="shared" si="865"/>
        <v>1.7236426314277506E-3</v>
      </c>
      <c r="AU2213" s="2">
        <f t="shared" si="866"/>
        <v>0</v>
      </c>
      <c r="AW2213" t="s">
        <v>2563</v>
      </c>
      <c r="AX2213" t="s">
        <v>367</v>
      </c>
      <c r="BA2213" s="127">
        <v>39</v>
      </c>
      <c r="BB2213" s="130"/>
      <c r="BC2213" s="127">
        <v>39</v>
      </c>
      <c r="BE2213" s="7" t="s">
        <v>2095</v>
      </c>
    </row>
    <row r="2214" spans="1:63" collapsed="1" x14ac:dyDescent="0.2">
      <c r="A2214" t="s">
        <v>599</v>
      </c>
      <c r="B2214" t="s">
        <v>566</v>
      </c>
      <c r="C2214" s="1">
        <f t="shared" si="857"/>
        <v>4939964</v>
      </c>
      <c r="D2214" s="7">
        <f>RANK(N2214,(N2214:P2214,Q2214:AL2214))</f>
        <v>1</v>
      </c>
      <c r="E2214" s="7">
        <f>RANK(O2214,(N2214:P2214,Q2214:AL2214))</f>
        <v>2</v>
      </c>
      <c r="F2214" s="7">
        <f>IF(P2214&gt;0,RANK(P2214,(N2214:P2214,Q2214:AL2214)),0)</f>
        <v>3</v>
      </c>
      <c r="G2214" s="1">
        <f t="shared" si="858"/>
        <v>90632</v>
      </c>
      <c r="H2214" s="2">
        <f t="shared" si="855"/>
        <v>1.8346692405045866E-2</v>
      </c>
      <c r="I2214" s="2"/>
      <c r="J2214" s="2">
        <f t="shared" si="859"/>
        <v>0.40181304964975451</v>
      </c>
      <c r="K2214" s="2">
        <f t="shared" si="860"/>
        <v>0.38346635724470868</v>
      </c>
      <c r="L2214" s="2">
        <f t="shared" si="861"/>
        <v>0.20980436294677451</v>
      </c>
      <c r="M2214" s="2">
        <f t="shared" si="862"/>
        <v>4.9162301587623025E-3</v>
      </c>
      <c r="N2214" s="1">
        <f t="shared" ref="N2214:U2214" si="867">SUM(N2126:N2213)</f>
        <v>1984942</v>
      </c>
      <c r="O2214" s="1">
        <f t="shared" si="867"/>
        <v>1894310</v>
      </c>
      <c r="P2214" s="1">
        <f t="shared" si="867"/>
        <v>1036426</v>
      </c>
      <c r="Q2214" s="1">
        <f t="shared" si="867"/>
        <v>7252</v>
      </c>
      <c r="R2214" s="1">
        <f>SUM(R2126:R2213)</f>
        <v>4698</v>
      </c>
      <c r="S2214" s="1">
        <f>SUM(S2126:S2213)</f>
        <v>6411</v>
      </c>
      <c r="U2214" s="1">
        <f t="shared" si="867"/>
        <v>3437</v>
      </c>
      <c r="W2214" s="1">
        <f>SUM(W2126:W2213)</f>
        <v>2446</v>
      </c>
      <c r="X2214" s="1">
        <f>SUM(X2126:X2213)</f>
        <v>32</v>
      </c>
      <c r="Y2214" s="1">
        <f>SUM(Y2126:Y2213)</f>
        <v>10</v>
      </c>
      <c r="AN2214" s="7">
        <f>IF(Q2214&gt;0,RANK(Q2214,(N2214:P2214,Q2214:AL2214)),0)</f>
        <v>4</v>
      </c>
      <c r="AO2214" s="7">
        <f>IF(R2214&gt;0,RANK(R2214,(N2214:P2214,Q2214:AL2214)),0)</f>
        <v>6</v>
      </c>
      <c r="AP2214" s="7">
        <f>IF(S2214&gt;0,RANK(S2214,(N2214:P2214,Q2214:AL2214)),0)</f>
        <v>5</v>
      </c>
      <c r="AQ2214" s="7">
        <f>IF(T2214&gt;0,RANK(T2214,(N2214:P2214,Q2214:AL2214)),0)</f>
        <v>0</v>
      </c>
      <c r="AR2214" s="2">
        <f t="shared" si="863"/>
        <v>1.46802689250367E-3</v>
      </c>
      <c r="AS2214" s="2">
        <f t="shared" si="864"/>
        <v>9.5101907625237756E-4</v>
      </c>
      <c r="AT2214" s="2">
        <f t="shared" si="865"/>
        <v>1.2977827368782445E-3</v>
      </c>
      <c r="AU2214" s="2">
        <f t="shared" si="866"/>
        <v>0</v>
      </c>
      <c r="AW2214" t="s">
        <v>599</v>
      </c>
      <c r="AX2214" t="s">
        <v>566</v>
      </c>
      <c r="BA2214" s="127"/>
      <c r="BB2214" s="130"/>
    </row>
    <row r="2215" spans="1:63" x14ac:dyDescent="0.2">
      <c r="C2215" s="1"/>
      <c r="E2215" s="7"/>
      <c r="F2215" s="7"/>
      <c r="I2215" s="2"/>
      <c r="AN2215" s="7"/>
      <c r="AO2215" s="7"/>
      <c r="AP2215" s="7"/>
      <c r="AQ2215" s="7"/>
      <c r="BA2215" s="127">
        <v>40</v>
      </c>
      <c r="BB2215" s="130">
        <v>1</v>
      </c>
      <c r="BC2215" s="131">
        <f t="shared" ref="BC2215:BC2278" si="868">BA2215*1000+BB2215</f>
        <v>40001</v>
      </c>
      <c r="BE2215" s="7" t="s">
        <v>3271</v>
      </c>
    </row>
    <row r="2216" spans="1:63" s="1" customFormat="1" hidden="1" outlineLevel="1" x14ac:dyDescent="0.2">
      <c r="A2216" t="s">
        <v>1740</v>
      </c>
      <c r="B2216" t="s">
        <v>2565</v>
      </c>
      <c r="C2216" s="1">
        <f t="shared" ref="C2216:C2247" si="869">SUM(N2216:AL2216)</f>
        <v>6583</v>
      </c>
      <c r="D2216" s="7">
        <f>RANK(N2216,(N2216:P2216,Q2216:AL2216))</f>
        <v>2</v>
      </c>
      <c r="E2216" s="7">
        <f>RANK(O2216,(N2216:P2216,Q2216:AL2216))</f>
        <v>1</v>
      </c>
      <c r="F2216" s="7">
        <f>IF(P2216&gt;0,RANK(P2216,(N2216:P2216,Q2216:AL2216)),0)</f>
        <v>3</v>
      </c>
      <c r="G2216" s="1">
        <f t="shared" ref="G2216:G2247" si="870">MAX(N2216:P2216)-LARGE(N2216:P2216,2)</f>
        <v>349</v>
      </c>
      <c r="H2216" s="2">
        <f t="shared" si="855"/>
        <v>5.3015342548989819E-2</v>
      </c>
      <c r="I2216" s="2"/>
      <c r="J2216" s="2">
        <f t="shared" ref="J2216:J2247" si="871">IF($C2216=0,"-",N2216/$C2216)</f>
        <v>0.40179249582257331</v>
      </c>
      <c r="K2216" s="2">
        <f t="shared" ref="K2216:K2247" si="872">IF($C2216=0,"-",O2216/$C2216)</f>
        <v>0.45480783837156313</v>
      </c>
      <c r="L2216" s="2">
        <f t="shared" ref="L2216:L2247" si="873">IF($C2216=0,"-",P2216/$C2216)</f>
        <v>0.13884247303660946</v>
      </c>
      <c r="M2216" s="2">
        <f t="shared" ref="M2216:M2247" si="874">IF(C2216=0,"-",(1-J2216-K2216-L2216))</f>
        <v>4.557192769254037E-3</v>
      </c>
      <c r="N2216" s="1">
        <v>2645</v>
      </c>
      <c r="O2216" s="1">
        <v>2994</v>
      </c>
      <c r="P2216" s="1">
        <v>914</v>
      </c>
      <c r="Q2216" s="1">
        <v>30</v>
      </c>
      <c r="AN2216" s="7">
        <f>IF(Q2216&gt;0,RANK(Q2216,(N2216:P2216,Q2216:AL2216)),0)</f>
        <v>4</v>
      </c>
      <c r="AO2216" s="7">
        <f>IF(R2216&gt;0,RANK(R2216,(N2216:P2216,Q2216:AL2216)),0)</f>
        <v>0</v>
      </c>
      <c r="AP2216" s="7">
        <f>IF(S2216&gt;0,RANK(S2216,(N2216:P2216,Q2216:AL2216)),0)</f>
        <v>0</v>
      </c>
      <c r="AQ2216" s="7">
        <f>IF(T2216&gt;0,RANK(T2216,(N2216:P2216,Q2216:AL2216)),0)</f>
        <v>0</v>
      </c>
      <c r="AR2216" s="2">
        <f t="shared" ref="AR2216:AR2247" si="875">IF($C2216=0,"-",Q2216/$C2216)</f>
        <v>4.5571927692541394E-3</v>
      </c>
      <c r="AS2216" s="2">
        <f t="shared" ref="AS2216:AS2247" si="876">IF($C2216=0,"-",R2216/$C2216)</f>
        <v>0</v>
      </c>
      <c r="AT2216" s="2">
        <f t="shared" ref="AT2216:AT2247" si="877">IF($C2216=0,"-",S2216/$C2216)</f>
        <v>0</v>
      </c>
      <c r="AU2216" s="2">
        <f t="shared" ref="AU2216:AU2247" si="878">IF($C2216=0,"-",T2216/$C2216)</f>
        <v>0</v>
      </c>
      <c r="AV2216" s="2"/>
      <c r="AW2216" t="s">
        <v>1740</v>
      </c>
      <c r="AX2216" t="s">
        <v>2565</v>
      </c>
      <c r="AY2216" s="1">
        <v>2</v>
      </c>
      <c r="BA2216" s="127">
        <v>40</v>
      </c>
      <c r="BB2216" s="130">
        <v>3</v>
      </c>
      <c r="BC2216" s="131">
        <f t="shared" si="868"/>
        <v>40003</v>
      </c>
      <c r="BD2216"/>
      <c r="BE2216" s="7" t="s">
        <v>3271</v>
      </c>
      <c r="BJ2216"/>
      <c r="BK2216"/>
    </row>
    <row r="2217" spans="1:63" s="1" customFormat="1" hidden="1" outlineLevel="1" x14ac:dyDescent="0.2">
      <c r="A2217" t="s">
        <v>2834</v>
      </c>
      <c r="B2217" t="s">
        <v>2565</v>
      </c>
      <c r="C2217" s="1">
        <f t="shared" si="869"/>
        <v>3045</v>
      </c>
      <c r="D2217" s="7">
        <f>RANK(N2217,(N2217:P2217,Q2217:AL2217))</f>
        <v>2</v>
      </c>
      <c r="E2217" s="7">
        <f>RANK(O2217,(N2217:P2217,Q2217:AL2217))</f>
        <v>1</v>
      </c>
      <c r="F2217" s="7">
        <f>IF(P2217&gt;0,RANK(P2217,(N2217:P2217,Q2217:AL2217)),0)</f>
        <v>3</v>
      </c>
      <c r="G2217" s="1">
        <f t="shared" si="870"/>
        <v>826</v>
      </c>
      <c r="H2217" s="2">
        <f t="shared" si="855"/>
        <v>0.27126436781609198</v>
      </c>
      <c r="I2217" s="2"/>
      <c r="J2217" s="2">
        <f t="shared" si="871"/>
        <v>0.24334975369458128</v>
      </c>
      <c r="K2217" s="2">
        <f t="shared" si="872"/>
        <v>0.51461412151067321</v>
      </c>
      <c r="L2217" s="2">
        <f t="shared" si="873"/>
        <v>0.23711001642036125</v>
      </c>
      <c r="M2217" s="2">
        <f t="shared" si="874"/>
        <v>4.9261083743843137E-3</v>
      </c>
      <c r="N2217" s="1">
        <v>741</v>
      </c>
      <c r="O2217" s="1">
        <v>1567</v>
      </c>
      <c r="P2217" s="1">
        <v>722</v>
      </c>
      <c r="Q2217" s="1">
        <v>15</v>
      </c>
      <c r="AN2217" s="7">
        <f>IF(Q2217&gt;0,RANK(Q2217,(N2217:P2217,Q2217:AL2217)),0)</f>
        <v>4</v>
      </c>
      <c r="AO2217" s="7">
        <f>IF(R2217&gt;0,RANK(R2217,(N2217:P2217,Q2217:AL2217)),0)</f>
        <v>0</v>
      </c>
      <c r="AP2217" s="7">
        <f>IF(S2217&gt;0,RANK(S2217,(N2217:P2217,Q2217:AL2217)),0)</f>
        <v>0</v>
      </c>
      <c r="AQ2217" s="7">
        <f>IF(T2217&gt;0,RANK(T2217,(N2217:P2217,Q2217:AL2217)),0)</f>
        <v>0</v>
      </c>
      <c r="AR2217" s="2">
        <f t="shared" si="875"/>
        <v>4.9261083743842365E-3</v>
      </c>
      <c r="AS2217" s="2">
        <f t="shared" si="876"/>
        <v>0</v>
      </c>
      <c r="AT2217" s="2">
        <f t="shared" si="877"/>
        <v>0</v>
      </c>
      <c r="AU2217" s="2">
        <f t="shared" si="878"/>
        <v>0</v>
      </c>
      <c r="AV2217" s="2"/>
      <c r="AW2217" t="s">
        <v>2834</v>
      </c>
      <c r="AX2217" t="s">
        <v>2565</v>
      </c>
      <c r="AY2217" s="1">
        <v>6</v>
      </c>
      <c r="BA2217" s="127">
        <v>40</v>
      </c>
      <c r="BB2217" s="130">
        <v>5</v>
      </c>
      <c r="BC2217" s="131">
        <f t="shared" si="868"/>
        <v>40005</v>
      </c>
      <c r="BD2217"/>
      <c r="BE2217" s="7" t="s">
        <v>3271</v>
      </c>
      <c r="BJ2217"/>
      <c r="BK2217"/>
    </row>
    <row r="2218" spans="1:63" s="1" customFormat="1" hidden="1" outlineLevel="1" x14ac:dyDescent="0.2">
      <c r="A2218" t="s">
        <v>1942</v>
      </c>
      <c r="B2218" t="s">
        <v>2565</v>
      </c>
      <c r="C2218" s="1">
        <f t="shared" si="869"/>
        <v>5167</v>
      </c>
      <c r="D2218" s="7">
        <f>RANK(N2218,(N2218:P2218,Q2218:AL2218))</f>
        <v>1</v>
      </c>
      <c r="E2218" s="7">
        <f>RANK(O2218,(N2218:P2218,Q2218:AL2218))</f>
        <v>2</v>
      </c>
      <c r="F2218" s="7">
        <f>IF(P2218&gt;0,RANK(P2218,(N2218:P2218,Q2218:AL2218)),0)</f>
        <v>3</v>
      </c>
      <c r="G2218" s="1">
        <f t="shared" si="870"/>
        <v>775</v>
      </c>
      <c r="H2218" s="2">
        <f t="shared" si="855"/>
        <v>0.14999032320495451</v>
      </c>
      <c r="I2218" s="2"/>
      <c r="J2218" s="2">
        <f t="shared" si="871"/>
        <v>0.45209986452486939</v>
      </c>
      <c r="K2218" s="2">
        <f t="shared" si="872"/>
        <v>0.30210954131991485</v>
      </c>
      <c r="L2218" s="2">
        <f t="shared" si="873"/>
        <v>0.24288755564157152</v>
      </c>
      <c r="M2218" s="2">
        <f t="shared" si="874"/>
        <v>2.9030385136442349E-3</v>
      </c>
      <c r="N2218" s="1">
        <v>2336</v>
      </c>
      <c r="O2218" s="1">
        <v>1561</v>
      </c>
      <c r="P2218" s="1">
        <v>1255</v>
      </c>
      <c r="Q2218" s="1">
        <v>15</v>
      </c>
      <c r="AN2218" s="7">
        <f>IF(Q2218&gt;0,RANK(Q2218,(N2218:P2218,Q2218:AL2218)),0)</f>
        <v>4</v>
      </c>
      <c r="AO2218" s="7">
        <f>IF(R2218&gt;0,RANK(R2218,(N2218:P2218,Q2218:AL2218)),0)</f>
        <v>0</v>
      </c>
      <c r="AP2218" s="7">
        <f>IF(S2218&gt;0,RANK(S2218,(N2218:P2218,Q2218:AL2218)),0)</f>
        <v>0</v>
      </c>
      <c r="AQ2218" s="7">
        <f>IF(T2218&gt;0,RANK(T2218,(N2218:P2218,Q2218:AL2218)),0)</f>
        <v>0</v>
      </c>
      <c r="AR2218" s="2">
        <f t="shared" si="875"/>
        <v>2.9030385136442809E-3</v>
      </c>
      <c r="AS2218" s="2">
        <f t="shared" si="876"/>
        <v>0</v>
      </c>
      <c r="AT2218" s="2">
        <f t="shared" si="877"/>
        <v>0</v>
      </c>
      <c r="AU2218" s="2">
        <f t="shared" si="878"/>
        <v>0</v>
      </c>
      <c r="AV2218" s="2"/>
      <c r="AW2218" t="s">
        <v>1942</v>
      </c>
      <c r="AX2218" t="s">
        <v>2565</v>
      </c>
      <c r="AY2218" s="1">
        <v>3</v>
      </c>
      <c r="BA2218" s="127">
        <v>40</v>
      </c>
      <c r="BB2218" s="130">
        <v>7</v>
      </c>
      <c r="BC2218" s="131">
        <f t="shared" si="868"/>
        <v>40007</v>
      </c>
      <c r="BD2218"/>
      <c r="BE2218" s="7" t="s">
        <v>3271</v>
      </c>
      <c r="BJ2218"/>
      <c r="BK2218"/>
    </row>
    <row r="2219" spans="1:63" s="1" customFormat="1" hidden="1" outlineLevel="1" x14ac:dyDescent="0.2">
      <c r="A2219" t="s">
        <v>2204</v>
      </c>
      <c r="B2219" t="s">
        <v>2565</v>
      </c>
      <c r="C2219" s="1">
        <f t="shared" si="869"/>
        <v>2850</v>
      </c>
      <c r="D2219" s="7">
        <f>RANK(N2219,(N2219:P2219,Q2219:AL2219))</f>
        <v>2</v>
      </c>
      <c r="E2219" s="7">
        <f>RANK(O2219,(N2219:P2219,Q2219:AL2219))</f>
        <v>1</v>
      </c>
      <c r="F2219" s="7">
        <f>IF(P2219&gt;0,RANK(P2219,(N2219:P2219,Q2219:AL2219)),0)</f>
        <v>3</v>
      </c>
      <c r="G2219" s="1">
        <f t="shared" si="870"/>
        <v>1119</v>
      </c>
      <c r="H2219" s="2">
        <f t="shared" si="855"/>
        <v>0.39263157894736844</v>
      </c>
      <c r="I2219" s="2"/>
      <c r="J2219" s="2">
        <f t="shared" si="871"/>
        <v>0.20350877192982456</v>
      </c>
      <c r="K2219" s="2">
        <f t="shared" si="872"/>
        <v>0.59614035087719297</v>
      </c>
      <c r="L2219" s="2">
        <f t="shared" si="873"/>
        <v>0.19824561403508772</v>
      </c>
      <c r="M2219" s="2">
        <f t="shared" si="874"/>
        <v>2.1052631578947767E-3</v>
      </c>
      <c r="N2219" s="1">
        <v>580</v>
      </c>
      <c r="O2219" s="1">
        <v>1699</v>
      </c>
      <c r="P2219" s="1">
        <v>565</v>
      </c>
      <c r="Q2219" s="1">
        <v>6</v>
      </c>
      <c r="AN2219" s="7">
        <f>IF(Q2219&gt;0,RANK(Q2219,(N2219:P2219,Q2219:AL2219)),0)</f>
        <v>4</v>
      </c>
      <c r="AO2219" s="7">
        <f>IF(R2219&gt;0,RANK(R2219,(N2219:P2219,Q2219:AL2219)),0)</f>
        <v>0</v>
      </c>
      <c r="AP2219" s="7">
        <f>IF(S2219&gt;0,RANK(S2219,(N2219:P2219,Q2219:AL2219)),0)</f>
        <v>0</v>
      </c>
      <c r="AQ2219" s="7">
        <f>IF(T2219&gt;0,RANK(T2219,(N2219:P2219,Q2219:AL2219)),0)</f>
        <v>0</v>
      </c>
      <c r="AR2219" s="2">
        <f t="shared" si="875"/>
        <v>2.1052631578947368E-3</v>
      </c>
      <c r="AS2219" s="2">
        <f t="shared" si="876"/>
        <v>0</v>
      </c>
      <c r="AT2219" s="2">
        <f t="shared" si="877"/>
        <v>0</v>
      </c>
      <c r="AU2219" s="2">
        <f t="shared" si="878"/>
        <v>0</v>
      </c>
      <c r="AV2219" s="2"/>
      <c r="AW2219" t="s">
        <v>2204</v>
      </c>
      <c r="AX2219" t="s">
        <v>2565</v>
      </c>
      <c r="AY2219" s="1">
        <v>6</v>
      </c>
      <c r="BA2219" s="127">
        <v>40</v>
      </c>
      <c r="BB2219" s="130">
        <v>9</v>
      </c>
      <c r="BC2219" s="131">
        <f t="shared" si="868"/>
        <v>40009</v>
      </c>
      <c r="BD2219"/>
      <c r="BE2219" s="7" t="s">
        <v>3271</v>
      </c>
      <c r="BJ2219"/>
      <c r="BK2219"/>
    </row>
    <row r="2220" spans="1:63" s="1" customFormat="1" hidden="1" outlineLevel="1" x14ac:dyDescent="0.2">
      <c r="A2220" t="s">
        <v>1464</v>
      </c>
      <c r="B2220" t="s">
        <v>2565</v>
      </c>
      <c r="C2220" s="1">
        <f t="shared" si="869"/>
        <v>7820</v>
      </c>
      <c r="D2220" s="7">
        <f>RANK(N2220,(N2220:P2220,Q2220:AL2220))</f>
        <v>1</v>
      </c>
      <c r="E2220" s="7">
        <f>RANK(O2220,(N2220:P2220,Q2220:AL2220))</f>
        <v>2</v>
      </c>
      <c r="F2220" s="7">
        <f>IF(P2220&gt;0,RANK(P2220,(N2220:P2220,Q2220:AL2220)),0)</f>
        <v>3</v>
      </c>
      <c r="G2220" s="1">
        <f t="shared" si="870"/>
        <v>34</v>
      </c>
      <c r="H2220" s="2">
        <f t="shared" si="855"/>
        <v>4.3478260869565218E-3</v>
      </c>
      <c r="I2220" s="2"/>
      <c r="J2220" s="2">
        <f t="shared" si="871"/>
        <v>0.3768542199488491</v>
      </c>
      <c r="K2220" s="2">
        <f t="shared" si="872"/>
        <v>0.3725063938618926</v>
      </c>
      <c r="L2220" s="2">
        <f t="shared" si="873"/>
        <v>0.24667519181585679</v>
      </c>
      <c r="M2220" s="2">
        <f t="shared" si="874"/>
        <v>3.9641943734014529E-3</v>
      </c>
      <c r="N2220" s="1">
        <v>2947</v>
      </c>
      <c r="O2220" s="1">
        <v>2913</v>
      </c>
      <c r="P2220" s="1">
        <v>1929</v>
      </c>
      <c r="Q2220" s="1">
        <v>31</v>
      </c>
      <c r="AN2220" s="7">
        <f>IF(Q2220&gt;0,RANK(Q2220,(N2220:P2220,Q2220:AL2220)),0)</f>
        <v>4</v>
      </c>
      <c r="AO2220" s="7">
        <f>IF(R2220&gt;0,RANK(R2220,(N2220:P2220,Q2220:AL2220)),0)</f>
        <v>0</v>
      </c>
      <c r="AP2220" s="7">
        <f>IF(S2220&gt;0,RANK(S2220,(N2220:P2220,Q2220:AL2220)),0)</f>
        <v>0</v>
      </c>
      <c r="AQ2220" s="7">
        <f>IF(T2220&gt;0,RANK(T2220,(N2220:P2220,Q2220:AL2220)),0)</f>
        <v>0</v>
      </c>
      <c r="AR2220" s="2">
        <f t="shared" si="875"/>
        <v>3.9641943734015344E-3</v>
      </c>
      <c r="AS2220" s="2">
        <f t="shared" si="876"/>
        <v>0</v>
      </c>
      <c r="AT2220" s="2">
        <f t="shared" si="877"/>
        <v>0</v>
      </c>
      <c r="AU2220" s="2">
        <f t="shared" si="878"/>
        <v>0</v>
      </c>
      <c r="AV2220" s="2"/>
      <c r="AW2220" t="s">
        <v>1464</v>
      </c>
      <c r="AX2220" t="s">
        <v>2565</v>
      </c>
      <c r="AY2220" s="1">
        <v>6</v>
      </c>
      <c r="BA2220" s="127">
        <v>40</v>
      </c>
      <c r="BB2220" s="130">
        <v>11</v>
      </c>
      <c r="BC2220" s="131">
        <f t="shared" si="868"/>
        <v>40011</v>
      </c>
      <c r="BD2220"/>
      <c r="BE2220" s="7" t="s">
        <v>3271</v>
      </c>
      <c r="BJ2220"/>
      <c r="BK2220"/>
    </row>
    <row r="2221" spans="1:63" s="1" customFormat="1" hidden="1" outlineLevel="1" x14ac:dyDescent="0.2">
      <c r="A2221" t="s">
        <v>1300</v>
      </c>
      <c r="B2221" t="s">
        <v>2565</v>
      </c>
      <c r="C2221" s="1">
        <f t="shared" si="869"/>
        <v>5052</v>
      </c>
      <c r="D2221" s="7">
        <f>RANK(N2221,(N2221:P2221,Q2221:AL2221))</f>
        <v>2</v>
      </c>
      <c r="E2221" s="7">
        <f>RANK(O2221,(N2221:P2221,Q2221:AL2221))</f>
        <v>1</v>
      </c>
      <c r="F2221" s="7">
        <f>IF(P2221&gt;0,RANK(P2221,(N2221:P2221,Q2221:AL2221)),0)</f>
        <v>3</v>
      </c>
      <c r="G2221" s="1">
        <f t="shared" si="870"/>
        <v>645</v>
      </c>
      <c r="H2221" s="2">
        <f t="shared" si="855"/>
        <v>0.12767220902612827</v>
      </c>
      <c r="I2221" s="2"/>
      <c r="J2221" s="2">
        <f t="shared" si="871"/>
        <v>0.3095803642121932</v>
      </c>
      <c r="K2221" s="2">
        <f t="shared" si="872"/>
        <v>0.43725257323832145</v>
      </c>
      <c r="L2221" s="2">
        <f t="shared" si="873"/>
        <v>0.24901029295328583</v>
      </c>
      <c r="M2221" s="2">
        <f t="shared" si="874"/>
        <v>4.1567695961994555E-3</v>
      </c>
      <c r="N2221" s="1">
        <v>1564</v>
      </c>
      <c r="O2221" s="1">
        <v>2209</v>
      </c>
      <c r="P2221" s="1">
        <v>1258</v>
      </c>
      <c r="Q2221" s="1">
        <v>21</v>
      </c>
      <c r="AN2221" s="7">
        <f>IF(Q2221&gt;0,RANK(Q2221,(N2221:P2221,Q2221:AL2221)),0)</f>
        <v>4</v>
      </c>
      <c r="AO2221" s="7">
        <f>IF(R2221&gt;0,RANK(R2221,(N2221:P2221,Q2221:AL2221)),0)</f>
        <v>0</v>
      </c>
      <c r="AP2221" s="7">
        <f>IF(S2221&gt;0,RANK(S2221,(N2221:P2221,Q2221:AL2221)),0)</f>
        <v>0</v>
      </c>
      <c r="AQ2221" s="7">
        <f>IF(T2221&gt;0,RANK(T2221,(N2221:P2221,Q2221:AL2221)),0)</f>
        <v>0</v>
      </c>
      <c r="AR2221" s="2">
        <f t="shared" si="875"/>
        <v>4.1567695961995249E-3</v>
      </c>
      <c r="AS2221" s="2">
        <f t="shared" si="876"/>
        <v>0</v>
      </c>
      <c r="AT2221" s="2">
        <f t="shared" si="877"/>
        <v>0</v>
      </c>
      <c r="AU2221" s="2">
        <f t="shared" si="878"/>
        <v>0</v>
      </c>
      <c r="AV2221" s="2"/>
      <c r="AW2221" t="s">
        <v>1300</v>
      </c>
      <c r="AX2221" t="s">
        <v>2565</v>
      </c>
      <c r="AY2221" s="1">
        <v>6</v>
      </c>
      <c r="BA2221" s="127">
        <v>40</v>
      </c>
      <c r="BB2221" s="130">
        <v>13</v>
      </c>
      <c r="BC2221" s="131">
        <f t="shared" si="868"/>
        <v>40013</v>
      </c>
      <c r="BD2221"/>
      <c r="BE2221" s="7" t="s">
        <v>3271</v>
      </c>
      <c r="BJ2221"/>
      <c r="BK2221"/>
    </row>
    <row r="2222" spans="1:63" s="1" customFormat="1" hidden="1" outlineLevel="1" x14ac:dyDescent="0.2">
      <c r="A2222" t="s">
        <v>2022</v>
      </c>
      <c r="B2222" t="s">
        <v>2565</v>
      </c>
      <c r="C2222" s="1">
        <f t="shared" si="869"/>
        <v>13468</v>
      </c>
      <c r="D2222" s="7">
        <f>RANK(N2222,(N2222:P2222,Q2222:AL2222))</f>
        <v>1</v>
      </c>
      <c r="E2222" s="7">
        <f>RANK(O2222,(N2222:P2222,Q2222:AL2222))</f>
        <v>3</v>
      </c>
      <c r="F2222" s="7">
        <f>IF(P2222&gt;0,RANK(P2222,(N2222:P2222,Q2222:AL2222)),0)</f>
        <v>2</v>
      </c>
      <c r="G2222" s="1">
        <f t="shared" si="870"/>
        <v>2546</v>
      </c>
      <c r="H2222" s="2">
        <f t="shared" si="855"/>
        <v>0.18904068904068905</v>
      </c>
      <c r="I2222" s="2"/>
      <c r="J2222" s="2">
        <f t="shared" si="871"/>
        <v>0.4647312147312147</v>
      </c>
      <c r="K2222" s="2">
        <f t="shared" si="872"/>
        <v>0.25631125631125629</v>
      </c>
      <c r="L2222" s="2">
        <f t="shared" si="873"/>
        <v>0.27569052569052571</v>
      </c>
      <c r="M2222" s="2">
        <f t="shared" si="874"/>
        <v>3.2670032670032989E-3</v>
      </c>
      <c r="N2222" s="1">
        <v>6259</v>
      </c>
      <c r="O2222" s="1">
        <v>3452</v>
      </c>
      <c r="P2222" s="1">
        <v>3713</v>
      </c>
      <c r="Q2222" s="1">
        <v>44</v>
      </c>
      <c r="AN2222" s="7">
        <f>IF(Q2222&gt;0,RANK(Q2222,(N2222:P2222,Q2222:AL2222)),0)</f>
        <v>4</v>
      </c>
      <c r="AO2222" s="7">
        <f>IF(R2222&gt;0,RANK(R2222,(N2222:P2222,Q2222:AL2222)),0)</f>
        <v>0</v>
      </c>
      <c r="AP2222" s="7">
        <f>IF(S2222&gt;0,RANK(S2222,(N2222:P2222,Q2222:AL2222)),0)</f>
        <v>0</v>
      </c>
      <c r="AQ2222" s="7">
        <f>IF(T2222&gt;0,RANK(T2222,(N2222:P2222,Q2222:AL2222)),0)</f>
        <v>0</v>
      </c>
      <c r="AR2222" s="2">
        <f t="shared" si="875"/>
        <v>3.2670032670032668E-3</v>
      </c>
      <c r="AS2222" s="2">
        <f t="shared" si="876"/>
        <v>0</v>
      </c>
      <c r="AT2222" s="2">
        <f t="shared" si="877"/>
        <v>0</v>
      </c>
      <c r="AU2222" s="2">
        <f t="shared" si="878"/>
        <v>0</v>
      </c>
      <c r="AV2222" s="2"/>
      <c r="AW2222" t="s">
        <v>2022</v>
      </c>
      <c r="AX2222" t="s">
        <v>2565</v>
      </c>
      <c r="AY2222" s="1">
        <v>3</v>
      </c>
      <c r="BA2222" s="127">
        <v>40</v>
      </c>
      <c r="BB2222" s="130">
        <v>15</v>
      </c>
      <c r="BC2222" s="131">
        <f t="shared" si="868"/>
        <v>40015</v>
      </c>
      <c r="BD2222"/>
      <c r="BE2222" s="7" t="s">
        <v>3271</v>
      </c>
      <c r="BJ2222"/>
      <c r="BK2222"/>
    </row>
    <row r="2223" spans="1:63" s="1" customFormat="1" hidden="1" outlineLevel="1" x14ac:dyDescent="0.2">
      <c r="A2223" t="s">
        <v>988</v>
      </c>
      <c r="B2223" t="s">
        <v>2565</v>
      </c>
      <c r="C2223" s="1">
        <f t="shared" si="869"/>
        <v>11488</v>
      </c>
      <c r="D2223" s="7">
        <f>RANK(N2223,(N2223:P2223,Q2223:AL2223))</f>
        <v>1</v>
      </c>
      <c r="E2223" s="7">
        <f>RANK(O2223,(N2223:P2223,Q2223:AL2223))</f>
        <v>2</v>
      </c>
      <c r="F2223" s="7">
        <f>IF(P2223&gt;0,RANK(P2223,(N2223:P2223,Q2223:AL2223)),0)</f>
        <v>3</v>
      </c>
      <c r="G2223" s="1">
        <f t="shared" si="870"/>
        <v>1197</v>
      </c>
      <c r="H2223" s="2">
        <f t="shared" si="855"/>
        <v>0.10419568245125348</v>
      </c>
      <c r="I2223" s="2"/>
      <c r="J2223" s="2">
        <f t="shared" si="871"/>
        <v>0.42313718662952648</v>
      </c>
      <c r="K2223" s="2">
        <f t="shared" si="872"/>
        <v>0.31894150417827299</v>
      </c>
      <c r="L2223" s="2">
        <f t="shared" si="873"/>
        <v>0.25339484679665736</v>
      </c>
      <c r="M2223" s="2">
        <f t="shared" si="874"/>
        <v>4.5264623955431627E-3</v>
      </c>
      <c r="N2223" s="1">
        <v>4861</v>
      </c>
      <c r="O2223" s="1">
        <v>3664</v>
      </c>
      <c r="P2223" s="1">
        <v>2911</v>
      </c>
      <c r="Q2223" s="1">
        <v>52</v>
      </c>
      <c r="AN2223" s="7">
        <f>IF(Q2223&gt;0,RANK(Q2223,(N2223:P2223,Q2223:AL2223)),0)</f>
        <v>4</v>
      </c>
      <c r="AO2223" s="7">
        <f>IF(R2223&gt;0,RANK(R2223,(N2223:P2223,Q2223:AL2223)),0)</f>
        <v>0</v>
      </c>
      <c r="AP2223" s="7">
        <f>IF(S2223&gt;0,RANK(S2223,(N2223:P2223,Q2223:AL2223)),0)</f>
        <v>0</v>
      </c>
      <c r="AQ2223" s="7">
        <f>IF(T2223&gt;0,RANK(T2223,(N2223:P2223,Q2223:AL2223)),0)</f>
        <v>0</v>
      </c>
      <c r="AR2223" s="2">
        <f t="shared" si="875"/>
        <v>4.5264623955431757E-3</v>
      </c>
      <c r="AS2223" s="2">
        <f t="shared" si="876"/>
        <v>0</v>
      </c>
      <c r="AT2223" s="2">
        <f t="shared" si="877"/>
        <v>0</v>
      </c>
      <c r="AU2223" s="2">
        <f t="shared" si="878"/>
        <v>0</v>
      </c>
      <c r="AV2223" s="2"/>
      <c r="AW2223" t="s">
        <v>988</v>
      </c>
      <c r="AX2223" t="s">
        <v>2565</v>
      </c>
      <c r="AY2223" s="1">
        <v>6</v>
      </c>
      <c r="BA2223" s="127">
        <v>40</v>
      </c>
      <c r="BB2223" s="130">
        <v>17</v>
      </c>
      <c r="BC2223" s="131">
        <f t="shared" si="868"/>
        <v>40017</v>
      </c>
      <c r="BD2223"/>
      <c r="BE2223" s="7" t="s">
        <v>3271</v>
      </c>
      <c r="BJ2223"/>
      <c r="BK2223"/>
    </row>
    <row r="2224" spans="1:63" hidden="1" outlineLevel="1" x14ac:dyDescent="0.2">
      <c r="A2224" t="s">
        <v>1995</v>
      </c>
      <c r="B2224" t="s">
        <v>2565</v>
      </c>
      <c r="C2224" s="1">
        <f t="shared" si="869"/>
        <v>33050</v>
      </c>
      <c r="D2224" s="7">
        <f>RANK(N2224,(N2224:P2224,Q2224:AL2224))</f>
        <v>3</v>
      </c>
      <c r="E2224" s="7">
        <f>RANK(O2224,(N2224:P2224,Q2224:AL2224))</f>
        <v>1</v>
      </c>
      <c r="F2224" s="7">
        <f>IF(P2224&gt;0,RANK(P2224,(N2224:P2224,Q2224:AL2224)),0)</f>
        <v>2</v>
      </c>
      <c r="G2224" s="1">
        <f t="shared" si="870"/>
        <v>7771</v>
      </c>
      <c r="H2224" s="2">
        <f t="shared" si="855"/>
        <v>0.23512859304084721</v>
      </c>
      <c r="I2224" s="2"/>
      <c r="J2224" s="2">
        <f t="shared" si="871"/>
        <v>0.21830559757942511</v>
      </c>
      <c r="K2224" s="2">
        <f t="shared" si="872"/>
        <v>0.50698940998487141</v>
      </c>
      <c r="L2224" s="2">
        <f t="shared" si="873"/>
        <v>0.2718608169440242</v>
      </c>
      <c r="M2224" s="2">
        <f t="shared" si="874"/>
        <v>2.8441754916792572E-3</v>
      </c>
      <c r="N2224" s="1">
        <v>7215</v>
      </c>
      <c r="O2224" s="1">
        <v>16756</v>
      </c>
      <c r="P2224" s="1">
        <v>8985</v>
      </c>
      <c r="Q2224" s="1">
        <v>94</v>
      </c>
      <c r="AN2224" s="7">
        <f>IF(Q2224&gt;0,RANK(Q2224,(N2224:P2224,Q2224:AL2224)),0)</f>
        <v>4</v>
      </c>
      <c r="AO2224" s="7">
        <f>IF(R2224&gt;0,RANK(R2224,(N2224:P2224,Q2224:AL2224)),0)</f>
        <v>0</v>
      </c>
      <c r="AP2224" s="7">
        <f>IF(S2224&gt;0,RANK(S2224,(N2224:P2224,Q2224:AL2224)),0)</f>
        <v>0</v>
      </c>
      <c r="AQ2224" s="7">
        <f>IF(T2224&gt;0,RANK(T2224,(N2224:P2224,Q2224:AL2224)),0)</f>
        <v>0</v>
      </c>
      <c r="AR2224" s="2">
        <f t="shared" si="875"/>
        <v>2.8441754916792737E-3</v>
      </c>
      <c r="AS2224" s="2">
        <f t="shared" si="876"/>
        <v>0</v>
      </c>
      <c r="AT2224" s="2">
        <f t="shared" si="877"/>
        <v>0</v>
      </c>
      <c r="AU2224" s="2">
        <f t="shared" si="878"/>
        <v>0</v>
      </c>
      <c r="AW2224" t="s">
        <v>1995</v>
      </c>
      <c r="AX2224" t="s">
        <v>2565</v>
      </c>
      <c r="BA2224" s="127">
        <v>40</v>
      </c>
      <c r="BB2224" s="130">
        <v>19</v>
      </c>
      <c r="BC2224" s="131">
        <f t="shared" si="868"/>
        <v>40019</v>
      </c>
      <c r="BE2224" s="7" t="s">
        <v>3271</v>
      </c>
    </row>
    <row r="2225" spans="1:57" hidden="1" outlineLevel="1" x14ac:dyDescent="0.2">
      <c r="A2225" t="s">
        <v>218</v>
      </c>
      <c r="B2225" t="s">
        <v>2565</v>
      </c>
      <c r="C2225" s="1">
        <f t="shared" si="869"/>
        <v>18368</v>
      </c>
      <c r="D2225" s="7">
        <f>RANK(N2225,(N2225:P2225,Q2225:AL2225))</f>
        <v>1</v>
      </c>
      <c r="E2225" s="7">
        <f>RANK(O2225,(N2225:P2225,Q2225:AL2225))</f>
        <v>2</v>
      </c>
      <c r="F2225" s="7">
        <f>IF(P2225&gt;0,RANK(P2225,(N2225:P2225,Q2225:AL2225)),0)</f>
        <v>3</v>
      </c>
      <c r="G2225" s="1">
        <f t="shared" si="870"/>
        <v>1224</v>
      </c>
      <c r="H2225" s="2">
        <f t="shared" si="855"/>
        <v>6.66376306620209E-2</v>
      </c>
      <c r="I2225" s="2"/>
      <c r="J2225" s="2">
        <f t="shared" si="871"/>
        <v>0.39040722996515681</v>
      </c>
      <c r="K2225" s="2">
        <f t="shared" si="872"/>
        <v>0.32376959930313587</v>
      </c>
      <c r="L2225" s="2">
        <f t="shared" si="873"/>
        <v>0.28244773519163763</v>
      </c>
      <c r="M2225" s="2">
        <f t="shared" si="874"/>
        <v>3.3754355400696379E-3</v>
      </c>
      <c r="N2225" s="1">
        <v>7171</v>
      </c>
      <c r="O2225" s="1">
        <v>5947</v>
      </c>
      <c r="P2225" s="1">
        <v>5188</v>
      </c>
      <c r="Q2225" s="1">
        <v>62</v>
      </c>
      <c r="AN2225" s="7">
        <f>IF(Q2225&gt;0,RANK(Q2225,(N2225:P2225,Q2225:AL2225)),0)</f>
        <v>4</v>
      </c>
      <c r="AO2225" s="7">
        <f>IF(R2225&gt;0,RANK(R2225,(N2225:P2225,Q2225:AL2225)),0)</f>
        <v>0</v>
      </c>
      <c r="AP2225" s="7">
        <f>IF(S2225&gt;0,RANK(S2225,(N2225:P2225,Q2225:AL2225)),0)</f>
        <v>0</v>
      </c>
      <c r="AQ2225" s="7">
        <f>IF(T2225&gt;0,RANK(T2225,(N2225:P2225,Q2225:AL2225)),0)</f>
        <v>0</v>
      </c>
      <c r="AR2225" s="2">
        <f t="shared" si="875"/>
        <v>3.3754355400696864E-3</v>
      </c>
      <c r="AS2225" s="2">
        <f t="shared" si="876"/>
        <v>0</v>
      </c>
      <c r="AT2225" s="2">
        <f t="shared" si="877"/>
        <v>0</v>
      </c>
      <c r="AU2225" s="2">
        <f t="shared" si="878"/>
        <v>0</v>
      </c>
      <c r="AW2225" t="s">
        <v>218</v>
      </c>
      <c r="AX2225" t="s">
        <v>2565</v>
      </c>
      <c r="AY2225">
        <v>3</v>
      </c>
      <c r="BA2225" s="127">
        <v>40</v>
      </c>
      <c r="BB2225" s="130">
        <v>21</v>
      </c>
      <c r="BC2225" s="131">
        <f t="shared" si="868"/>
        <v>40021</v>
      </c>
      <c r="BE2225" s="7" t="s">
        <v>3271</v>
      </c>
    </row>
    <row r="2226" spans="1:57" hidden="1" outlineLevel="1" x14ac:dyDescent="0.2">
      <c r="A2226" t="s">
        <v>1915</v>
      </c>
      <c r="B2226" t="s">
        <v>2565</v>
      </c>
      <c r="C2226" s="1">
        <f t="shared" si="869"/>
        <v>15111</v>
      </c>
      <c r="D2226" s="7">
        <f>RANK(N2226,(N2226:P2226,Q2226:AL2226))</f>
        <v>1</v>
      </c>
      <c r="E2226" s="7">
        <f>RANK(O2226,(N2226:P2226,Q2226:AL2226))</f>
        <v>2</v>
      </c>
      <c r="F2226" s="7">
        <f>IF(P2226&gt;0,RANK(P2226,(N2226:P2226,Q2226:AL2226)),0)</f>
        <v>3</v>
      </c>
      <c r="G2226" s="1">
        <f t="shared" si="870"/>
        <v>1817</v>
      </c>
      <c r="H2226" s="2">
        <f t="shared" si="855"/>
        <v>0.12024353120243531</v>
      </c>
      <c r="I2226" s="2"/>
      <c r="J2226" s="2">
        <f t="shared" si="871"/>
        <v>0.44960624710475811</v>
      </c>
      <c r="K2226" s="2">
        <f t="shared" si="872"/>
        <v>0.3293627159023228</v>
      </c>
      <c r="L2226" s="2">
        <f t="shared" si="873"/>
        <v>0.21818542783402819</v>
      </c>
      <c r="M2226" s="2">
        <f t="shared" si="874"/>
        <v>2.8456091588908439E-3</v>
      </c>
      <c r="N2226" s="1">
        <v>6794</v>
      </c>
      <c r="O2226" s="1">
        <v>4977</v>
      </c>
      <c r="P2226" s="1">
        <v>3297</v>
      </c>
      <c r="Q2226" s="1">
        <v>43</v>
      </c>
      <c r="AN2226" s="7">
        <f>IF(Q2226&gt;0,RANK(Q2226,(N2226:P2226,Q2226:AL2226)),0)</f>
        <v>4</v>
      </c>
      <c r="AO2226" s="7">
        <f>IF(R2226&gt;0,RANK(R2226,(N2226:P2226,Q2226:AL2226)),0)</f>
        <v>0</v>
      </c>
      <c r="AP2226" s="7">
        <f>IF(S2226&gt;0,RANK(S2226,(N2226:P2226,Q2226:AL2226)),0)</f>
        <v>0</v>
      </c>
      <c r="AQ2226" s="7">
        <f>IF(T2226&gt;0,RANK(T2226,(N2226:P2226,Q2226:AL2226)),0)</f>
        <v>0</v>
      </c>
      <c r="AR2226" s="2">
        <f t="shared" si="875"/>
        <v>2.8456091588908742E-3</v>
      </c>
      <c r="AS2226" s="2">
        <f t="shared" si="876"/>
        <v>0</v>
      </c>
      <c r="AT2226" s="2">
        <f t="shared" si="877"/>
        <v>0</v>
      </c>
      <c r="AU2226" s="2">
        <f t="shared" si="878"/>
        <v>0</v>
      </c>
      <c r="AW2226" t="s">
        <v>1915</v>
      </c>
      <c r="AX2226" t="s">
        <v>2565</v>
      </c>
      <c r="AY2226">
        <v>2</v>
      </c>
      <c r="BA2226" s="127">
        <v>40</v>
      </c>
      <c r="BB2226" s="130">
        <v>23</v>
      </c>
      <c r="BC2226" s="131">
        <f t="shared" si="868"/>
        <v>40023</v>
      </c>
      <c r="BE2226" s="7" t="s">
        <v>3271</v>
      </c>
    </row>
    <row r="2227" spans="1:57" hidden="1" outlineLevel="1" x14ac:dyDescent="0.2">
      <c r="A2227" t="s">
        <v>2435</v>
      </c>
      <c r="B2227" t="s">
        <v>2565</v>
      </c>
      <c r="C2227" s="1">
        <f t="shared" si="869"/>
        <v>6377</v>
      </c>
      <c r="D2227" s="7">
        <f>RANK(N2227,(N2227:P2227,Q2227:AL2227))</f>
        <v>1</v>
      </c>
      <c r="E2227" s="7">
        <f>RANK(O2227,(N2227:P2227,Q2227:AL2227))</f>
        <v>2</v>
      </c>
      <c r="F2227" s="7">
        <f>IF(P2227&gt;0,RANK(P2227,(N2227:P2227,Q2227:AL2227)),0)</f>
        <v>3</v>
      </c>
      <c r="G2227" s="1">
        <f t="shared" si="870"/>
        <v>1772</v>
      </c>
      <c r="H2227" s="2">
        <f t="shared" si="855"/>
        <v>0.27787360827975538</v>
      </c>
      <c r="I2227" s="2"/>
      <c r="J2227" s="2">
        <f t="shared" si="871"/>
        <v>0.5352046416810412</v>
      </c>
      <c r="K2227" s="2">
        <f t="shared" si="872"/>
        <v>0.25733103340128588</v>
      </c>
      <c r="L2227" s="2">
        <f t="shared" si="873"/>
        <v>0.20354398620040773</v>
      </c>
      <c r="M2227" s="2">
        <f t="shared" si="874"/>
        <v>3.9203387172651871E-3</v>
      </c>
      <c r="N2227" s="1">
        <v>3413</v>
      </c>
      <c r="O2227" s="1">
        <v>1641</v>
      </c>
      <c r="P2227" s="1">
        <v>1298</v>
      </c>
      <c r="Q2227" s="1">
        <v>25</v>
      </c>
      <c r="AN2227" s="7">
        <f>IF(Q2227&gt;0,RANK(Q2227,(N2227:P2227,Q2227:AL2227)),0)</f>
        <v>4</v>
      </c>
      <c r="AO2227" s="7">
        <f>IF(R2227&gt;0,RANK(R2227,(N2227:P2227,Q2227:AL2227)),0)</f>
        <v>0</v>
      </c>
      <c r="AP2227" s="7">
        <f>IF(S2227&gt;0,RANK(S2227,(N2227:P2227,Q2227:AL2227)),0)</f>
        <v>0</v>
      </c>
      <c r="AQ2227" s="7">
        <f>IF(T2227&gt;0,RANK(T2227,(N2227:P2227,Q2227:AL2227)),0)</f>
        <v>0</v>
      </c>
      <c r="AR2227" s="2">
        <f t="shared" si="875"/>
        <v>3.9203387172651715E-3</v>
      </c>
      <c r="AS2227" s="2">
        <f t="shared" si="876"/>
        <v>0</v>
      </c>
      <c r="AT2227" s="2">
        <f t="shared" si="877"/>
        <v>0</v>
      </c>
      <c r="AU2227" s="2">
        <f t="shared" si="878"/>
        <v>0</v>
      </c>
      <c r="AW2227" t="s">
        <v>2435</v>
      </c>
      <c r="AX2227" t="s">
        <v>2565</v>
      </c>
      <c r="AY2227">
        <v>3</v>
      </c>
      <c r="BA2227" s="127">
        <v>40</v>
      </c>
      <c r="BB2227" s="130">
        <v>25</v>
      </c>
      <c r="BC2227" s="131">
        <f t="shared" si="868"/>
        <v>40025</v>
      </c>
      <c r="BE2227" s="7" t="s">
        <v>3271</v>
      </c>
    </row>
    <row r="2228" spans="1:57" hidden="1" outlineLevel="1" x14ac:dyDescent="0.2">
      <c r="A2228" t="s">
        <v>2982</v>
      </c>
      <c r="B2228" t="s">
        <v>2565</v>
      </c>
      <c r="C2228" s="1">
        <f t="shared" si="869"/>
        <v>1624</v>
      </c>
      <c r="D2228" s="7">
        <f>RANK(N2228,(N2228:P2228,Q2228:AL2228))</f>
        <v>2</v>
      </c>
      <c r="E2228" s="7">
        <f>RANK(O2228,(N2228:P2228,Q2228:AL2228))</f>
        <v>1</v>
      </c>
      <c r="F2228" s="7">
        <f>IF(P2228&gt;0,RANK(P2228,(N2228:P2228,Q2228:AL2228)),0)</f>
        <v>3</v>
      </c>
      <c r="G2228" s="1">
        <f t="shared" si="870"/>
        <v>570</v>
      </c>
      <c r="H2228" s="2">
        <f t="shared" si="855"/>
        <v>0.35098522167487683</v>
      </c>
      <c r="I2228" s="2"/>
      <c r="J2228" s="2">
        <f t="shared" si="871"/>
        <v>0.24322660098522167</v>
      </c>
      <c r="K2228" s="2">
        <f t="shared" si="872"/>
        <v>0.59421182266009853</v>
      </c>
      <c r="L2228" s="2">
        <f t="shared" si="873"/>
        <v>0.15640394088669951</v>
      </c>
      <c r="M2228" s="2">
        <f t="shared" si="874"/>
        <v>6.1576354679803158E-3</v>
      </c>
      <c r="N2228" s="1">
        <v>395</v>
      </c>
      <c r="O2228" s="1">
        <v>965</v>
      </c>
      <c r="P2228" s="1">
        <v>254</v>
      </c>
      <c r="Q2228" s="1">
        <v>10</v>
      </c>
      <c r="AN2228" s="7">
        <f>IF(Q2228&gt;0,RANK(Q2228,(N2228:P2228,Q2228:AL2228)),0)</f>
        <v>4</v>
      </c>
      <c r="AO2228" s="7">
        <f>IF(R2228&gt;0,RANK(R2228,(N2228:P2228,Q2228:AL2228)),0)</f>
        <v>0</v>
      </c>
      <c r="AP2228" s="7">
        <f>IF(S2228&gt;0,RANK(S2228,(N2228:P2228,Q2228:AL2228)),0)</f>
        <v>0</v>
      </c>
      <c r="AQ2228" s="7">
        <f>IF(T2228&gt;0,RANK(T2228,(N2228:P2228,Q2228:AL2228)),0)</f>
        <v>0</v>
      </c>
      <c r="AR2228" s="2">
        <f t="shared" si="875"/>
        <v>6.1576354679802959E-3</v>
      </c>
      <c r="AS2228" s="2">
        <f t="shared" si="876"/>
        <v>0</v>
      </c>
      <c r="AT2228" s="2">
        <f t="shared" si="877"/>
        <v>0</v>
      </c>
      <c r="AU2228" s="2">
        <f t="shared" si="878"/>
        <v>0</v>
      </c>
      <c r="AW2228" t="s">
        <v>2982</v>
      </c>
      <c r="AX2228" t="s">
        <v>2565</v>
      </c>
      <c r="AY2228">
        <v>6</v>
      </c>
      <c r="BA2228" s="127">
        <v>40</v>
      </c>
      <c r="BB2228" s="130">
        <v>27</v>
      </c>
      <c r="BC2228" s="131">
        <f t="shared" si="868"/>
        <v>40027</v>
      </c>
      <c r="BE2228" s="7" t="s">
        <v>3271</v>
      </c>
    </row>
    <row r="2229" spans="1:57" hidden="1" outlineLevel="1" x14ac:dyDescent="0.2">
      <c r="A2229" t="s">
        <v>2344</v>
      </c>
      <c r="B2229" t="s">
        <v>2565</v>
      </c>
      <c r="C2229" s="1">
        <f t="shared" si="869"/>
        <v>80629</v>
      </c>
      <c r="D2229" s="7">
        <f>RANK(N2229,(N2229:P2229,Q2229:AL2229))</f>
        <v>2</v>
      </c>
      <c r="E2229" s="7">
        <f>RANK(O2229,(N2229:P2229,Q2229:AL2229))</f>
        <v>1</v>
      </c>
      <c r="F2229" s="7">
        <f>IF(P2229&gt;0,RANK(P2229,(N2229:P2229,Q2229:AL2229)),0)</f>
        <v>3</v>
      </c>
      <c r="G2229" s="1">
        <f t="shared" si="870"/>
        <v>11157</v>
      </c>
      <c r="H2229" s="2">
        <f t="shared" si="855"/>
        <v>0.13837453025586327</v>
      </c>
      <c r="I2229" s="2"/>
      <c r="J2229" s="2">
        <f t="shared" si="871"/>
        <v>0.30267025511912587</v>
      </c>
      <c r="K2229" s="2">
        <f t="shared" si="872"/>
        <v>0.44104478537498915</v>
      </c>
      <c r="L2229" s="2">
        <f t="shared" si="873"/>
        <v>0.25241538404296221</v>
      </c>
      <c r="M2229" s="2">
        <f t="shared" si="874"/>
        <v>3.8695754629228252E-3</v>
      </c>
      <c r="N2229" s="1">
        <v>24404</v>
      </c>
      <c r="O2229" s="1">
        <v>35561</v>
      </c>
      <c r="P2229" s="1">
        <v>20352</v>
      </c>
      <c r="Q2229" s="1">
        <v>312</v>
      </c>
      <c r="AN2229" s="7">
        <f>IF(Q2229&gt;0,RANK(Q2229,(N2229:P2229,Q2229:AL2229)),0)</f>
        <v>4</v>
      </c>
      <c r="AO2229" s="7">
        <f>IF(R2229&gt;0,RANK(R2229,(N2229:P2229,Q2229:AL2229)),0)</f>
        <v>0</v>
      </c>
      <c r="AP2229" s="7">
        <f>IF(S2229&gt;0,RANK(S2229,(N2229:P2229,Q2229:AL2229)),0)</f>
        <v>0</v>
      </c>
      <c r="AQ2229" s="7">
        <f>IF(T2229&gt;0,RANK(T2229,(N2229:P2229,Q2229:AL2229)),0)</f>
        <v>0</v>
      </c>
      <c r="AR2229" s="2">
        <f t="shared" si="875"/>
        <v>3.8695754629227697E-3</v>
      </c>
      <c r="AS2229" s="2">
        <f t="shared" si="876"/>
        <v>0</v>
      </c>
      <c r="AT2229" s="2">
        <f t="shared" si="877"/>
        <v>0</v>
      </c>
      <c r="AU2229" s="2">
        <f t="shared" si="878"/>
        <v>0</v>
      </c>
      <c r="AW2229" t="s">
        <v>2344</v>
      </c>
      <c r="AX2229" t="s">
        <v>2565</v>
      </c>
      <c r="AY2229">
        <v>4</v>
      </c>
      <c r="BA2229" s="127">
        <v>40</v>
      </c>
      <c r="BB2229" s="130">
        <v>29</v>
      </c>
      <c r="BC2229" s="131">
        <f t="shared" si="868"/>
        <v>40029</v>
      </c>
      <c r="BE2229" s="7" t="s">
        <v>3271</v>
      </c>
    </row>
    <row r="2230" spans="1:57" hidden="1" outlineLevel="1" x14ac:dyDescent="0.2">
      <c r="A2230" t="s">
        <v>2268</v>
      </c>
      <c r="B2230" t="s">
        <v>2565</v>
      </c>
      <c r="C2230" s="1">
        <f t="shared" si="869"/>
        <v>2800</v>
      </c>
      <c r="D2230" s="7">
        <f>RANK(N2230,(N2230:P2230,Q2230:AL2230))</f>
        <v>1</v>
      </c>
      <c r="E2230" s="7">
        <f>RANK(O2230,(N2230:P2230,Q2230:AL2230))</f>
        <v>2</v>
      </c>
      <c r="F2230" s="7">
        <f>IF(P2230&gt;0,RANK(P2230,(N2230:P2230,Q2230:AL2230)),0)</f>
        <v>3</v>
      </c>
      <c r="G2230" s="1">
        <f t="shared" si="870"/>
        <v>734</v>
      </c>
      <c r="H2230" s="2">
        <f t="shared" si="855"/>
        <v>0.26214285714285712</v>
      </c>
      <c r="I2230" s="2"/>
      <c r="J2230" s="2">
        <f t="shared" si="871"/>
        <v>0.51714285714285713</v>
      </c>
      <c r="K2230" s="2">
        <f t="shared" si="872"/>
        <v>0.255</v>
      </c>
      <c r="L2230" s="2">
        <f t="shared" si="873"/>
        <v>0.22071428571428572</v>
      </c>
      <c r="M2230" s="2">
        <f t="shared" si="874"/>
        <v>7.1428571428571452E-3</v>
      </c>
      <c r="N2230" s="1">
        <v>1448</v>
      </c>
      <c r="O2230" s="1">
        <v>714</v>
      </c>
      <c r="P2230" s="1">
        <v>618</v>
      </c>
      <c r="Q2230" s="1">
        <v>20</v>
      </c>
      <c r="AN2230" s="7">
        <f>IF(Q2230&gt;0,RANK(Q2230,(N2230:P2230,Q2230:AL2230)),0)</f>
        <v>4</v>
      </c>
      <c r="AO2230" s="7">
        <f>IF(R2230&gt;0,RANK(R2230,(N2230:P2230,Q2230:AL2230)),0)</f>
        <v>0</v>
      </c>
      <c r="AP2230" s="7">
        <f>IF(S2230&gt;0,RANK(S2230,(N2230:P2230,Q2230:AL2230)),0)</f>
        <v>0</v>
      </c>
      <c r="AQ2230" s="7">
        <f>IF(T2230&gt;0,RANK(T2230,(N2230:P2230,Q2230:AL2230)),0)</f>
        <v>0</v>
      </c>
      <c r="AR2230" s="2">
        <f t="shared" si="875"/>
        <v>7.1428571428571426E-3</v>
      </c>
      <c r="AS2230" s="2">
        <f t="shared" si="876"/>
        <v>0</v>
      </c>
      <c r="AT2230" s="2">
        <f t="shared" si="877"/>
        <v>0</v>
      </c>
      <c r="AU2230" s="2">
        <f t="shared" si="878"/>
        <v>0</v>
      </c>
      <c r="AW2230" t="s">
        <v>2268</v>
      </c>
      <c r="AX2230" t="s">
        <v>2565</v>
      </c>
      <c r="AY2230">
        <v>3</v>
      </c>
      <c r="BA2230" s="127">
        <v>40</v>
      </c>
      <c r="BB2230" s="130">
        <v>31</v>
      </c>
      <c r="BC2230" s="131">
        <f t="shared" si="868"/>
        <v>40031</v>
      </c>
      <c r="BE2230" s="7" t="s">
        <v>3271</v>
      </c>
    </row>
    <row r="2231" spans="1:57" hidden="1" outlineLevel="1" x14ac:dyDescent="0.2">
      <c r="A2231" t="s">
        <v>1576</v>
      </c>
      <c r="B2231" t="s">
        <v>2565</v>
      </c>
      <c r="C2231" s="1">
        <f t="shared" si="869"/>
        <v>35520</v>
      </c>
      <c r="D2231" s="7">
        <f>RANK(N2231,(N2231:P2231,Q2231:AL2231))</f>
        <v>2</v>
      </c>
      <c r="E2231" s="7">
        <f>RANK(O2231,(N2231:P2231,Q2231:AL2231))</f>
        <v>1</v>
      </c>
      <c r="F2231" s="7">
        <f>IF(P2231&gt;0,RANK(P2231,(N2231:P2231,Q2231:AL2231)),0)</f>
        <v>3</v>
      </c>
      <c r="G2231" s="1">
        <f t="shared" si="870"/>
        <v>3467</v>
      </c>
      <c r="H2231" s="2">
        <f t="shared" si="855"/>
        <v>9.7606981981981977E-2</v>
      </c>
      <c r="I2231" s="2"/>
      <c r="J2231" s="2">
        <f t="shared" si="871"/>
        <v>0.34451013513513512</v>
      </c>
      <c r="K2231" s="2">
        <f t="shared" si="872"/>
        <v>0.4421171171171171</v>
      </c>
      <c r="L2231" s="2">
        <f t="shared" si="873"/>
        <v>0.21010698198198199</v>
      </c>
      <c r="M2231" s="2">
        <f t="shared" si="874"/>
        <v>3.2657657657657324E-3</v>
      </c>
      <c r="N2231" s="1">
        <v>12237</v>
      </c>
      <c r="O2231" s="1">
        <v>15704</v>
      </c>
      <c r="P2231" s="1">
        <v>7463</v>
      </c>
      <c r="Q2231" s="1">
        <v>116</v>
      </c>
      <c r="AN2231" s="7">
        <f>IF(Q2231&gt;0,RANK(Q2231,(N2231:P2231,Q2231:AL2231)),0)</f>
        <v>4</v>
      </c>
      <c r="AO2231" s="7">
        <f>IF(R2231&gt;0,RANK(R2231,(N2231:P2231,Q2231:AL2231)),0)</f>
        <v>0</v>
      </c>
      <c r="AP2231" s="7">
        <f>IF(S2231&gt;0,RANK(S2231,(N2231:P2231,Q2231:AL2231)),0)</f>
        <v>0</v>
      </c>
      <c r="AQ2231" s="7">
        <f>IF(T2231&gt;0,RANK(T2231,(N2231:P2231,Q2231:AL2231)),0)</f>
        <v>0</v>
      </c>
      <c r="AR2231" s="2">
        <f t="shared" si="875"/>
        <v>3.2657657657657658E-3</v>
      </c>
      <c r="AS2231" s="2">
        <f t="shared" si="876"/>
        <v>0</v>
      </c>
      <c r="AT2231" s="2">
        <f t="shared" si="877"/>
        <v>0</v>
      </c>
      <c r="AU2231" s="2">
        <f t="shared" si="878"/>
        <v>0</v>
      </c>
      <c r="AW2231" t="s">
        <v>1576</v>
      </c>
      <c r="AX2231" t="s">
        <v>2565</v>
      </c>
      <c r="AY2231">
        <v>4</v>
      </c>
      <c r="BA2231" s="127">
        <v>40</v>
      </c>
      <c r="BB2231" s="130">
        <v>33</v>
      </c>
      <c r="BC2231" s="131">
        <f t="shared" si="868"/>
        <v>40033</v>
      </c>
      <c r="BE2231" s="7" t="s">
        <v>3271</v>
      </c>
    </row>
    <row r="2232" spans="1:57" hidden="1" outlineLevel="1" x14ac:dyDescent="0.2">
      <c r="A2232" t="s">
        <v>1558</v>
      </c>
      <c r="B2232" t="s">
        <v>2565</v>
      </c>
      <c r="C2232" s="1">
        <f t="shared" si="869"/>
        <v>3091</v>
      </c>
      <c r="D2232" s="7">
        <f>RANK(N2232,(N2232:P2232,Q2232:AL2232))</f>
        <v>1</v>
      </c>
      <c r="E2232" s="7">
        <f>RANK(O2232,(N2232:P2232,Q2232:AL2232))</f>
        <v>2</v>
      </c>
      <c r="F2232" s="7">
        <f>IF(P2232&gt;0,RANK(P2232,(N2232:P2232,Q2232:AL2232)),0)</f>
        <v>3</v>
      </c>
      <c r="G2232" s="1">
        <f t="shared" si="870"/>
        <v>404</v>
      </c>
      <c r="H2232" s="2">
        <f t="shared" si="855"/>
        <v>0.13070203817534778</v>
      </c>
      <c r="I2232" s="2"/>
      <c r="J2232" s="2">
        <f t="shared" si="871"/>
        <v>0.4251051439663539</v>
      </c>
      <c r="K2232" s="2">
        <f t="shared" si="872"/>
        <v>0.29440310579100615</v>
      </c>
      <c r="L2232" s="2">
        <f t="shared" si="873"/>
        <v>0.27596247169200905</v>
      </c>
      <c r="M2232" s="2">
        <f t="shared" si="874"/>
        <v>4.5292785506308997E-3</v>
      </c>
      <c r="N2232" s="1">
        <v>1314</v>
      </c>
      <c r="O2232" s="1">
        <v>910</v>
      </c>
      <c r="P2232" s="1">
        <v>853</v>
      </c>
      <c r="Q2232" s="1">
        <v>14</v>
      </c>
      <c r="AN2232" s="7">
        <f>IF(Q2232&gt;0,RANK(Q2232,(N2232:P2232,Q2232:AL2232)),0)</f>
        <v>4</v>
      </c>
      <c r="AO2232" s="7">
        <f>IF(R2232&gt;0,RANK(R2232,(N2232:P2232,Q2232:AL2232)),0)</f>
        <v>0</v>
      </c>
      <c r="AP2232" s="7">
        <f>IF(S2232&gt;0,RANK(S2232,(N2232:P2232,Q2232:AL2232)),0)</f>
        <v>0</v>
      </c>
      <c r="AQ2232" s="7">
        <f>IF(T2232&gt;0,RANK(T2232,(N2232:P2232,Q2232:AL2232)),0)</f>
        <v>0</v>
      </c>
      <c r="AR2232" s="2">
        <f t="shared" si="875"/>
        <v>4.5292785506308641E-3</v>
      </c>
      <c r="AS2232" s="2">
        <f t="shared" si="876"/>
        <v>0</v>
      </c>
      <c r="AT2232" s="2">
        <f t="shared" si="877"/>
        <v>0</v>
      </c>
      <c r="AU2232" s="2">
        <f t="shared" si="878"/>
        <v>0</v>
      </c>
      <c r="AW2232" t="s">
        <v>1558</v>
      </c>
      <c r="AX2232" t="s">
        <v>2565</v>
      </c>
      <c r="AY2232">
        <v>4</v>
      </c>
      <c r="BA2232" s="127">
        <v>40</v>
      </c>
      <c r="BB2232" s="130">
        <v>35</v>
      </c>
      <c r="BC2232" s="131">
        <f t="shared" si="868"/>
        <v>40035</v>
      </c>
      <c r="BE2232" s="7" t="s">
        <v>3271</v>
      </c>
    </row>
    <row r="2233" spans="1:57" hidden="1" outlineLevel="1" x14ac:dyDescent="0.2">
      <c r="A2233" t="s">
        <v>1913</v>
      </c>
      <c r="B2233" t="s">
        <v>2565</v>
      </c>
      <c r="C2233" s="1">
        <f t="shared" si="869"/>
        <v>6219</v>
      </c>
      <c r="D2233" s="7">
        <f>RANK(N2233,(N2233:P2233,Q2233:AL2233))</f>
        <v>1</v>
      </c>
      <c r="E2233" s="7">
        <f>RANK(O2233,(N2233:P2233,Q2233:AL2233))</f>
        <v>2</v>
      </c>
      <c r="F2233" s="7">
        <f>IF(P2233&gt;0,RANK(P2233,(N2233:P2233,Q2233:AL2233)),0)</f>
        <v>3</v>
      </c>
      <c r="G2233" s="1">
        <f t="shared" si="870"/>
        <v>674</v>
      </c>
      <c r="H2233" s="2">
        <f t="shared" ref="H2233:H2296" si="879">G2233/C2233</f>
        <v>0.10837755266119956</v>
      </c>
      <c r="I2233" s="2"/>
      <c r="J2233" s="2">
        <f t="shared" si="871"/>
        <v>0.44701720533847883</v>
      </c>
      <c r="K2233" s="2">
        <f t="shared" si="872"/>
        <v>0.3386396526772793</v>
      </c>
      <c r="L2233" s="2">
        <f t="shared" si="873"/>
        <v>0.21160958353433026</v>
      </c>
      <c r="M2233" s="2">
        <f t="shared" si="874"/>
        <v>2.7335584499115495E-3</v>
      </c>
      <c r="N2233" s="1">
        <v>2780</v>
      </c>
      <c r="O2233" s="1">
        <v>2106</v>
      </c>
      <c r="P2233" s="1">
        <v>1316</v>
      </c>
      <c r="Q2233" s="1">
        <v>17</v>
      </c>
      <c r="AN2233" s="7">
        <f>IF(Q2233&gt;0,RANK(Q2233,(N2233:P2233,Q2233:AL2233)),0)</f>
        <v>4</v>
      </c>
      <c r="AO2233" s="7">
        <f>IF(R2233&gt;0,RANK(R2233,(N2233:P2233,Q2233:AL2233)),0)</f>
        <v>0</v>
      </c>
      <c r="AP2233" s="7">
        <f>IF(S2233&gt;0,RANK(S2233,(N2233:P2233,Q2233:AL2233)),0)</f>
        <v>0</v>
      </c>
      <c r="AQ2233" s="7">
        <f>IF(T2233&gt;0,RANK(T2233,(N2233:P2233,Q2233:AL2233)),0)</f>
        <v>0</v>
      </c>
      <c r="AR2233" s="2">
        <f t="shared" si="875"/>
        <v>2.7335584499115612E-3</v>
      </c>
      <c r="AS2233" s="2">
        <f t="shared" si="876"/>
        <v>0</v>
      </c>
      <c r="AT2233" s="2">
        <f t="shared" si="877"/>
        <v>0</v>
      </c>
      <c r="AU2233" s="2">
        <f t="shared" si="878"/>
        <v>0</v>
      </c>
      <c r="AW2233" t="s">
        <v>1913</v>
      </c>
      <c r="AX2233" t="s">
        <v>2565</v>
      </c>
      <c r="AY2233">
        <v>2</v>
      </c>
      <c r="BA2233" s="127">
        <v>40</v>
      </c>
      <c r="BB2233" s="130">
        <v>37</v>
      </c>
      <c r="BC2233" s="131">
        <f t="shared" si="868"/>
        <v>40037</v>
      </c>
      <c r="BE2233" s="7" t="s">
        <v>3271</v>
      </c>
    </row>
    <row r="2234" spans="1:57" hidden="1" outlineLevel="1" x14ac:dyDescent="0.2">
      <c r="A2234" t="s">
        <v>1559</v>
      </c>
      <c r="B2234" t="s">
        <v>2565</v>
      </c>
      <c r="C2234" s="1">
        <f t="shared" si="869"/>
        <v>25238</v>
      </c>
      <c r="D2234" s="7">
        <f>RANK(N2234,(N2234:P2234,Q2234:AL2234))</f>
        <v>2</v>
      </c>
      <c r="E2234" s="7">
        <f>RANK(O2234,(N2234:P2234,Q2234:AL2234))</f>
        <v>1</v>
      </c>
      <c r="F2234" s="7">
        <f>IF(P2234&gt;0,RANK(P2234,(N2234:P2234,Q2234:AL2234)),0)</f>
        <v>3</v>
      </c>
      <c r="G2234" s="1">
        <f t="shared" si="870"/>
        <v>937</v>
      </c>
      <c r="H2234" s="2">
        <f t="shared" si="879"/>
        <v>3.7126555194547904E-2</v>
      </c>
      <c r="I2234" s="2"/>
      <c r="J2234" s="2">
        <f t="shared" si="871"/>
        <v>0.3612806086060702</v>
      </c>
      <c r="K2234" s="2">
        <f t="shared" si="872"/>
        <v>0.39840716380061814</v>
      </c>
      <c r="L2234" s="2">
        <f t="shared" si="873"/>
        <v>0.23710278151993025</v>
      </c>
      <c r="M2234" s="2">
        <f t="shared" si="874"/>
        <v>3.2094460733813612E-3</v>
      </c>
      <c r="N2234" s="1">
        <v>9118</v>
      </c>
      <c r="O2234" s="1">
        <v>10055</v>
      </c>
      <c r="P2234" s="1">
        <v>5984</v>
      </c>
      <c r="Q2234" s="1">
        <v>81</v>
      </c>
      <c r="AN2234" s="7">
        <f>IF(Q2234&gt;0,RANK(Q2234,(N2234:P2234,Q2234:AL2234)),0)</f>
        <v>4</v>
      </c>
      <c r="AO2234" s="7">
        <f>IF(R2234&gt;0,RANK(R2234,(N2234:P2234,Q2234:AL2234)),0)</f>
        <v>0</v>
      </c>
      <c r="AP2234" s="7">
        <f>IF(S2234&gt;0,RANK(S2234,(N2234:P2234,Q2234:AL2234)),0)</f>
        <v>0</v>
      </c>
      <c r="AQ2234" s="7">
        <f>IF(T2234&gt;0,RANK(T2234,(N2234:P2234,Q2234:AL2234)),0)</f>
        <v>0</v>
      </c>
      <c r="AR2234" s="2">
        <f t="shared" si="875"/>
        <v>3.2094460733814089E-3</v>
      </c>
      <c r="AS2234" s="2">
        <f t="shared" si="876"/>
        <v>0</v>
      </c>
      <c r="AT2234" s="2">
        <f t="shared" si="877"/>
        <v>0</v>
      </c>
      <c r="AU2234" s="2">
        <f t="shared" si="878"/>
        <v>0</v>
      </c>
      <c r="AW2234" t="s">
        <v>1559</v>
      </c>
      <c r="AX2234" t="s">
        <v>2565</v>
      </c>
      <c r="AY2234">
        <v>2</v>
      </c>
      <c r="BA2234" s="127">
        <v>40</v>
      </c>
      <c r="BB2234" s="130">
        <v>39</v>
      </c>
      <c r="BC2234" s="131">
        <f t="shared" si="868"/>
        <v>40039</v>
      </c>
      <c r="BE2234" s="7" t="s">
        <v>3271</v>
      </c>
    </row>
    <row r="2235" spans="1:57" hidden="1" outlineLevel="1" x14ac:dyDescent="0.2">
      <c r="A2235" t="s">
        <v>1702</v>
      </c>
      <c r="B2235" t="s">
        <v>2565</v>
      </c>
      <c r="C2235" s="1">
        <f t="shared" si="869"/>
        <v>11694</v>
      </c>
      <c r="D2235" s="7">
        <f>RANK(N2235,(N2235:P2235,Q2235:AL2235))</f>
        <v>2</v>
      </c>
      <c r="E2235" s="7">
        <f>RANK(O2235,(N2235:P2235,Q2235:AL2235))</f>
        <v>1</v>
      </c>
      <c r="F2235" s="7">
        <f>IF(P2235&gt;0,RANK(P2235,(N2235:P2235,Q2235:AL2235)),0)</f>
        <v>3</v>
      </c>
      <c r="G2235" s="1">
        <f t="shared" si="870"/>
        <v>1822</v>
      </c>
      <c r="H2235" s="2">
        <f t="shared" si="879"/>
        <v>0.15580639644262015</v>
      </c>
      <c r="I2235" s="2"/>
      <c r="J2235" s="2">
        <f t="shared" si="871"/>
        <v>0.30271934325295025</v>
      </c>
      <c r="K2235" s="2">
        <f t="shared" si="872"/>
        <v>0.45852573969557037</v>
      </c>
      <c r="L2235" s="2">
        <f t="shared" si="873"/>
        <v>0.23439370617410638</v>
      </c>
      <c r="M2235" s="2">
        <f t="shared" si="874"/>
        <v>4.3612108773730118E-3</v>
      </c>
      <c r="N2235" s="1">
        <v>3540</v>
      </c>
      <c r="O2235" s="1">
        <v>5362</v>
      </c>
      <c r="P2235" s="1">
        <v>2741</v>
      </c>
      <c r="Q2235" s="1">
        <v>51</v>
      </c>
      <c r="AN2235" s="7">
        <f>IF(Q2235&gt;0,RANK(Q2235,(N2235:P2235,Q2235:AL2235)),0)</f>
        <v>4</v>
      </c>
      <c r="AO2235" s="7">
        <f>IF(R2235&gt;0,RANK(R2235,(N2235:P2235,Q2235:AL2235)),0)</f>
        <v>0</v>
      </c>
      <c r="AP2235" s="7">
        <f>IF(S2235&gt;0,RANK(S2235,(N2235:P2235,Q2235:AL2235)),0)</f>
        <v>0</v>
      </c>
      <c r="AQ2235" s="7">
        <f>IF(T2235&gt;0,RANK(T2235,(N2235:P2235,Q2235:AL2235)),0)</f>
        <v>0</v>
      </c>
      <c r="AR2235" s="2">
        <f t="shared" si="875"/>
        <v>4.3612108773730118E-3</v>
      </c>
      <c r="AS2235" s="2">
        <f t="shared" si="876"/>
        <v>0</v>
      </c>
      <c r="AT2235" s="2">
        <f t="shared" si="877"/>
        <v>0</v>
      </c>
      <c r="AU2235" s="2">
        <f t="shared" si="878"/>
        <v>0</v>
      </c>
      <c r="AW2235" t="s">
        <v>1702</v>
      </c>
      <c r="AX2235" t="s">
        <v>2565</v>
      </c>
      <c r="AY2235">
        <v>6</v>
      </c>
      <c r="BA2235" s="127">
        <v>40</v>
      </c>
      <c r="BB2235" s="130">
        <v>41</v>
      </c>
      <c r="BC2235" s="131">
        <f t="shared" si="868"/>
        <v>40041</v>
      </c>
      <c r="BE2235" s="7" t="s">
        <v>3271</v>
      </c>
    </row>
    <row r="2236" spans="1:57" hidden="1" outlineLevel="1" x14ac:dyDescent="0.2">
      <c r="A2236" t="s">
        <v>2235</v>
      </c>
      <c r="B2236" t="s">
        <v>2565</v>
      </c>
      <c r="C2236" s="1">
        <f t="shared" si="869"/>
        <v>12426</v>
      </c>
      <c r="D2236" s="7">
        <f>RANK(N2236,(N2236:P2236,Q2236:AL2236))</f>
        <v>1</v>
      </c>
      <c r="E2236" s="7">
        <f>RANK(O2236,(N2236:P2236,Q2236:AL2236))</f>
        <v>2</v>
      </c>
      <c r="F2236" s="7">
        <f>IF(P2236&gt;0,RANK(P2236,(N2236:P2236,Q2236:AL2236)),0)</f>
        <v>3</v>
      </c>
      <c r="G2236" s="1">
        <f t="shared" si="870"/>
        <v>2</v>
      </c>
      <c r="H2236" s="2">
        <f t="shared" si="879"/>
        <v>1.6095284081764043E-4</v>
      </c>
      <c r="I2236" s="2"/>
      <c r="J2236" s="2">
        <f t="shared" si="871"/>
        <v>0.38966682761950749</v>
      </c>
      <c r="K2236" s="2">
        <f t="shared" si="872"/>
        <v>0.38950587477868986</v>
      </c>
      <c r="L2236" s="2">
        <f t="shared" si="873"/>
        <v>0.21640109447931755</v>
      </c>
      <c r="M2236" s="2">
        <f t="shared" si="874"/>
        <v>4.4262031224851506E-3</v>
      </c>
      <c r="N2236" s="1">
        <v>4842</v>
      </c>
      <c r="O2236" s="1">
        <v>4840</v>
      </c>
      <c r="P2236" s="1">
        <v>2689</v>
      </c>
      <c r="Q2236" s="1">
        <v>55</v>
      </c>
      <c r="AN2236" s="7">
        <f>IF(Q2236&gt;0,RANK(Q2236,(N2236:P2236,Q2236:AL2236)),0)</f>
        <v>4</v>
      </c>
      <c r="AO2236" s="7">
        <f>IF(R2236&gt;0,RANK(R2236,(N2236:P2236,Q2236:AL2236)),0)</f>
        <v>0</v>
      </c>
      <c r="AP2236" s="7">
        <f>IF(S2236&gt;0,RANK(S2236,(N2236:P2236,Q2236:AL2236)),0)</f>
        <v>0</v>
      </c>
      <c r="AQ2236" s="7">
        <f>IF(T2236&gt;0,RANK(T2236,(N2236:P2236,Q2236:AL2236)),0)</f>
        <v>0</v>
      </c>
      <c r="AR2236" s="2">
        <f t="shared" si="875"/>
        <v>4.4262031224851115E-3</v>
      </c>
      <c r="AS2236" s="2">
        <f t="shared" si="876"/>
        <v>0</v>
      </c>
      <c r="AT2236" s="2">
        <f t="shared" si="877"/>
        <v>0</v>
      </c>
      <c r="AU2236" s="2">
        <f t="shared" si="878"/>
        <v>0</v>
      </c>
      <c r="AW2236" t="s">
        <v>2235</v>
      </c>
      <c r="AX2236" t="s">
        <v>2565</v>
      </c>
      <c r="AY2236">
        <v>2</v>
      </c>
      <c r="BA2236" s="127">
        <v>40</v>
      </c>
      <c r="BB2236" s="130">
        <v>43</v>
      </c>
      <c r="BC2236" s="131">
        <f t="shared" si="868"/>
        <v>40043</v>
      </c>
      <c r="BE2236" s="7" t="s">
        <v>3271</v>
      </c>
    </row>
    <row r="2237" spans="1:57" hidden="1" outlineLevel="1" x14ac:dyDescent="0.2">
      <c r="A2237" t="s">
        <v>3245</v>
      </c>
      <c r="B2237" t="s">
        <v>2565</v>
      </c>
      <c r="C2237" s="1">
        <f t="shared" si="869"/>
        <v>2782</v>
      </c>
      <c r="D2237" s="7">
        <f>RANK(N2237,(N2237:P2237,Q2237:AL2237))</f>
        <v>2</v>
      </c>
      <c r="E2237" s="7">
        <f>RANK(O2237,(N2237:P2237,Q2237:AL2237))</f>
        <v>1</v>
      </c>
      <c r="F2237" s="7">
        <f>IF(P2237&gt;0,RANK(P2237,(N2237:P2237,Q2237:AL2237)),0)</f>
        <v>3</v>
      </c>
      <c r="G2237" s="1">
        <f t="shared" si="870"/>
        <v>399</v>
      </c>
      <c r="H2237" s="2">
        <f t="shared" si="879"/>
        <v>0.14342199856218549</v>
      </c>
      <c r="I2237" s="2"/>
      <c r="J2237" s="2">
        <f t="shared" si="871"/>
        <v>0.30373831775700932</v>
      </c>
      <c r="K2237" s="2">
        <f t="shared" si="872"/>
        <v>0.44716031631919484</v>
      </c>
      <c r="L2237" s="2">
        <f t="shared" si="873"/>
        <v>0.24586628324946083</v>
      </c>
      <c r="M2237" s="2">
        <f t="shared" si="874"/>
        <v>3.2350826743350047E-3</v>
      </c>
      <c r="N2237" s="1">
        <v>845</v>
      </c>
      <c r="O2237" s="1">
        <v>1244</v>
      </c>
      <c r="P2237" s="1">
        <v>684</v>
      </c>
      <c r="Q2237" s="1">
        <v>9</v>
      </c>
      <c r="AN2237" s="7">
        <f>IF(Q2237&gt;0,RANK(Q2237,(N2237:P2237,Q2237:AL2237)),0)</f>
        <v>4</v>
      </c>
      <c r="AO2237" s="7">
        <f>IF(R2237&gt;0,RANK(R2237,(N2237:P2237,Q2237:AL2237)),0)</f>
        <v>0</v>
      </c>
      <c r="AP2237" s="7">
        <f>IF(S2237&gt;0,RANK(S2237,(N2237:P2237,Q2237:AL2237)),0)</f>
        <v>0</v>
      </c>
      <c r="AQ2237" s="7">
        <f>IF(T2237&gt;0,RANK(T2237,(N2237:P2237,Q2237:AL2237)),0)</f>
        <v>0</v>
      </c>
      <c r="AR2237" s="2">
        <f t="shared" si="875"/>
        <v>3.2350826743350108E-3</v>
      </c>
      <c r="AS2237" s="2">
        <f t="shared" si="876"/>
        <v>0</v>
      </c>
      <c r="AT2237" s="2">
        <f t="shared" si="877"/>
        <v>0</v>
      </c>
      <c r="AU2237" s="2">
        <f t="shared" si="878"/>
        <v>0</v>
      </c>
      <c r="AW2237" t="s">
        <v>3245</v>
      </c>
      <c r="AX2237" t="s">
        <v>2565</v>
      </c>
      <c r="AY2237">
        <v>6</v>
      </c>
      <c r="BA2237" s="127">
        <v>40</v>
      </c>
      <c r="BB2237" s="130">
        <v>45</v>
      </c>
      <c r="BC2237" s="131">
        <f t="shared" si="868"/>
        <v>40045</v>
      </c>
      <c r="BE2237" s="7" t="s">
        <v>3271</v>
      </c>
    </row>
    <row r="2238" spans="1:57" hidden="1" outlineLevel="1" x14ac:dyDescent="0.2">
      <c r="A2238" t="s">
        <v>2961</v>
      </c>
      <c r="B2238" t="s">
        <v>2565</v>
      </c>
      <c r="C2238" s="1">
        <f t="shared" si="869"/>
        <v>2307</v>
      </c>
      <c r="D2238" s="7">
        <f>RANK(N2238,(N2238:P2238,Q2238:AL2238))</f>
        <v>3</v>
      </c>
      <c r="E2238" s="7">
        <f>RANK(O2238,(N2238:P2238,Q2238:AL2238))</f>
        <v>1</v>
      </c>
      <c r="F2238" s="7">
        <f>IF(P2238&gt;0,RANK(P2238,(N2238:P2238,Q2238:AL2238)),0)</f>
        <v>2</v>
      </c>
      <c r="G2238" s="1">
        <f t="shared" si="870"/>
        <v>440</v>
      </c>
      <c r="H2238" s="2">
        <f t="shared" si="879"/>
        <v>0.19072388383181621</v>
      </c>
      <c r="I2238" s="2"/>
      <c r="J2238" s="2">
        <f t="shared" si="871"/>
        <v>0.2574772431729519</v>
      </c>
      <c r="K2238" s="2">
        <f t="shared" si="872"/>
        <v>0.46467273515387952</v>
      </c>
      <c r="L2238" s="2">
        <f t="shared" si="873"/>
        <v>0.27394885132206326</v>
      </c>
      <c r="M2238" s="2">
        <f t="shared" si="874"/>
        <v>3.9011703511052653E-3</v>
      </c>
      <c r="N2238" s="1">
        <v>594</v>
      </c>
      <c r="O2238" s="1">
        <v>1072</v>
      </c>
      <c r="P2238" s="1">
        <v>632</v>
      </c>
      <c r="Q2238" s="1">
        <v>9</v>
      </c>
      <c r="AN2238" s="7">
        <f>IF(Q2238&gt;0,RANK(Q2238,(N2238:P2238,Q2238:AL2238)),0)</f>
        <v>4</v>
      </c>
      <c r="AO2238" s="7">
        <f>IF(R2238&gt;0,RANK(R2238,(N2238:P2238,Q2238:AL2238)),0)</f>
        <v>0</v>
      </c>
      <c r="AP2238" s="7">
        <f>IF(S2238&gt;0,RANK(S2238,(N2238:P2238,Q2238:AL2238)),0)</f>
        <v>0</v>
      </c>
      <c r="AQ2238" s="7">
        <f>IF(T2238&gt;0,RANK(T2238,(N2238:P2238,Q2238:AL2238)),0)</f>
        <v>0</v>
      </c>
      <c r="AR2238" s="2">
        <f t="shared" si="875"/>
        <v>3.9011703511053317E-3</v>
      </c>
      <c r="AS2238" s="2">
        <f t="shared" si="876"/>
        <v>0</v>
      </c>
      <c r="AT2238" s="2">
        <f t="shared" si="877"/>
        <v>0</v>
      </c>
      <c r="AU2238" s="2">
        <f t="shared" si="878"/>
        <v>0</v>
      </c>
      <c r="AW2238" t="s">
        <v>2961</v>
      </c>
      <c r="AX2238" t="s">
        <v>2565</v>
      </c>
      <c r="AY2238">
        <v>6</v>
      </c>
      <c r="BA2238" s="127">
        <v>40</v>
      </c>
      <c r="BB2238" s="130">
        <v>47</v>
      </c>
      <c r="BC2238" s="131">
        <f t="shared" si="868"/>
        <v>40047</v>
      </c>
      <c r="BE2238" s="7" t="s">
        <v>3271</v>
      </c>
    </row>
    <row r="2239" spans="1:57" hidden="1" outlineLevel="1" x14ac:dyDescent="0.2">
      <c r="A2239" t="s">
        <v>2090</v>
      </c>
      <c r="B2239" t="s">
        <v>2565</v>
      </c>
      <c r="C2239" s="1">
        <f t="shared" si="869"/>
        <v>25485</v>
      </c>
      <c r="D2239" s="7">
        <f>RANK(N2239,(N2239:P2239,Q2239:AL2239))</f>
        <v>2</v>
      </c>
      <c r="E2239" s="7">
        <f>RANK(O2239,(N2239:P2239,Q2239:AL2239))</f>
        <v>1</v>
      </c>
      <c r="F2239" s="7">
        <f>IF(P2239&gt;0,RANK(P2239,(N2239:P2239,Q2239:AL2239)),0)</f>
        <v>3</v>
      </c>
      <c r="G2239" s="1">
        <f t="shared" si="870"/>
        <v>6375</v>
      </c>
      <c r="H2239" s="2">
        <f t="shared" si="879"/>
        <v>0.25014714537963506</v>
      </c>
      <c r="I2239" s="2"/>
      <c r="J2239" s="2">
        <f t="shared" si="871"/>
        <v>0.26368452030606238</v>
      </c>
      <c r="K2239" s="2">
        <f t="shared" si="872"/>
        <v>0.51383166568569749</v>
      </c>
      <c r="L2239" s="2">
        <f t="shared" si="873"/>
        <v>0.21812831077104178</v>
      </c>
      <c r="M2239" s="2">
        <f t="shared" si="874"/>
        <v>4.3555032371983549E-3</v>
      </c>
      <c r="N2239" s="1">
        <v>6720</v>
      </c>
      <c r="O2239" s="1">
        <v>13095</v>
      </c>
      <c r="P2239" s="1">
        <v>5559</v>
      </c>
      <c r="Q2239" s="1">
        <v>111</v>
      </c>
      <c r="AN2239" s="7">
        <f>IF(Q2239&gt;0,RANK(Q2239,(N2239:P2239,Q2239:AL2239)),0)</f>
        <v>4</v>
      </c>
      <c r="AO2239" s="7">
        <f>IF(R2239&gt;0,RANK(R2239,(N2239:P2239,Q2239:AL2239)),0)</f>
        <v>0</v>
      </c>
      <c r="AP2239" s="7">
        <f>IF(S2239&gt;0,RANK(S2239,(N2239:P2239,Q2239:AL2239)),0)</f>
        <v>0</v>
      </c>
      <c r="AQ2239" s="7">
        <f>IF(T2239&gt;0,RANK(T2239,(N2239:P2239,Q2239:AL2239)),0)</f>
        <v>0</v>
      </c>
      <c r="AR2239" s="2">
        <f t="shared" si="875"/>
        <v>4.3555032371983523E-3</v>
      </c>
      <c r="AS2239" s="2">
        <f t="shared" si="876"/>
        <v>0</v>
      </c>
      <c r="AT2239" s="2">
        <f t="shared" si="877"/>
        <v>0</v>
      </c>
      <c r="AU2239" s="2">
        <f t="shared" si="878"/>
        <v>0</v>
      </c>
      <c r="AW2239" t="s">
        <v>2090</v>
      </c>
      <c r="AX2239" t="s">
        <v>2565</v>
      </c>
      <c r="AY2239">
        <v>6</v>
      </c>
      <c r="BA2239" s="127">
        <v>40</v>
      </c>
      <c r="BB2239" s="130">
        <v>49</v>
      </c>
      <c r="BC2239" s="131">
        <f t="shared" si="868"/>
        <v>40049</v>
      </c>
      <c r="BE2239" s="7" t="s">
        <v>3271</v>
      </c>
    </row>
    <row r="2240" spans="1:57" hidden="1" outlineLevel="1" x14ac:dyDescent="0.2">
      <c r="A2240" t="s">
        <v>3062</v>
      </c>
      <c r="B2240" t="s">
        <v>2565</v>
      </c>
      <c r="C2240" s="1">
        <f t="shared" si="869"/>
        <v>11863</v>
      </c>
      <c r="D2240" s="7">
        <f>RANK(N2240,(N2240:P2240,Q2240:AL2240))</f>
        <v>1</v>
      </c>
      <c r="E2240" s="7">
        <f>RANK(O2240,(N2240:P2240,Q2240:AL2240))</f>
        <v>2</v>
      </c>
      <c r="F2240" s="7">
        <f>IF(P2240&gt;0,RANK(P2240,(N2240:P2240,Q2240:AL2240)),0)</f>
        <v>3</v>
      </c>
      <c r="G2240" s="1">
        <f t="shared" si="870"/>
        <v>828</v>
      </c>
      <c r="H2240" s="2">
        <f t="shared" si="879"/>
        <v>6.9796847340470369E-2</v>
      </c>
      <c r="I2240" s="2"/>
      <c r="J2240" s="2">
        <f t="shared" si="871"/>
        <v>0.40554665767512432</v>
      </c>
      <c r="K2240" s="2">
        <f t="shared" si="872"/>
        <v>0.33574981033465395</v>
      </c>
      <c r="L2240" s="2">
        <f t="shared" si="873"/>
        <v>0.25406726797606</v>
      </c>
      <c r="M2240" s="2">
        <f t="shared" si="874"/>
        <v>4.6362640141617284E-3</v>
      </c>
      <c r="N2240" s="1">
        <v>4811</v>
      </c>
      <c r="O2240" s="1">
        <v>3983</v>
      </c>
      <c r="P2240" s="1">
        <v>3014</v>
      </c>
      <c r="Q2240" s="1">
        <v>55</v>
      </c>
      <c r="AN2240" s="7">
        <f>IF(Q2240&gt;0,RANK(Q2240,(N2240:P2240,Q2240:AL2240)),0)</f>
        <v>4</v>
      </c>
      <c r="AO2240" s="7">
        <f>IF(R2240&gt;0,RANK(R2240,(N2240:P2240,Q2240:AL2240)),0)</f>
        <v>0</v>
      </c>
      <c r="AP2240" s="7">
        <f>IF(S2240&gt;0,RANK(S2240,(N2240:P2240,Q2240:AL2240)),0)</f>
        <v>0</v>
      </c>
      <c r="AQ2240" s="7">
        <f>IF(T2240&gt;0,RANK(T2240,(N2240:P2240,Q2240:AL2240)),0)</f>
        <v>0</v>
      </c>
      <c r="AR2240" s="2">
        <f t="shared" si="875"/>
        <v>4.636264014161679E-3</v>
      </c>
      <c r="AS2240" s="2">
        <f t="shared" si="876"/>
        <v>0</v>
      </c>
      <c r="AT2240" s="2">
        <f t="shared" si="877"/>
        <v>0</v>
      </c>
      <c r="AU2240" s="2">
        <f t="shared" si="878"/>
        <v>0</v>
      </c>
      <c r="AW2240" t="s">
        <v>3062</v>
      </c>
      <c r="AX2240" t="s">
        <v>2565</v>
      </c>
      <c r="AY2240">
        <v>4</v>
      </c>
      <c r="BA2240" s="127">
        <v>40</v>
      </c>
      <c r="BB2240" s="130">
        <v>51</v>
      </c>
      <c r="BC2240" s="131">
        <f t="shared" si="868"/>
        <v>40051</v>
      </c>
      <c r="BE2240" s="7" t="s">
        <v>3271</v>
      </c>
    </row>
    <row r="2241" spans="1:57" hidden="1" outlineLevel="1" x14ac:dyDescent="0.2">
      <c r="A2241" t="s">
        <v>602</v>
      </c>
      <c r="B2241" t="s">
        <v>2565</v>
      </c>
      <c r="C2241" s="1">
        <f t="shared" si="869"/>
        <v>17757</v>
      </c>
      <c r="D2241" s="7">
        <f>RANK(N2241,(N2241:P2241,Q2241:AL2241))</f>
        <v>2</v>
      </c>
      <c r="E2241" s="7">
        <f>RANK(O2241,(N2241:P2241,Q2241:AL2241))</f>
        <v>1</v>
      </c>
      <c r="F2241" s="7">
        <f>IF(P2241&gt;0,RANK(P2241,(N2241:P2241,Q2241:AL2241)),0)</f>
        <v>3</v>
      </c>
      <c r="G2241" s="1">
        <f t="shared" si="870"/>
        <v>820</v>
      </c>
      <c r="H2241" s="2">
        <f t="shared" si="879"/>
        <v>4.6178971673142985E-2</v>
      </c>
      <c r="I2241" s="2"/>
      <c r="J2241" s="2">
        <f t="shared" si="871"/>
        <v>0.34786281466463931</v>
      </c>
      <c r="K2241" s="2">
        <f t="shared" si="872"/>
        <v>0.39404178633778231</v>
      </c>
      <c r="L2241" s="2">
        <f t="shared" si="873"/>
        <v>0.254998028946331</v>
      </c>
      <c r="M2241" s="2">
        <f t="shared" si="874"/>
        <v>3.0973700512473834E-3</v>
      </c>
      <c r="N2241" s="1">
        <v>6177</v>
      </c>
      <c r="O2241" s="1">
        <v>6997</v>
      </c>
      <c r="P2241" s="1">
        <v>4528</v>
      </c>
      <c r="Q2241" s="1">
        <v>55</v>
      </c>
      <c r="AN2241" s="7">
        <f>IF(Q2241&gt;0,RANK(Q2241,(N2241:P2241,Q2241:AL2241)),0)</f>
        <v>4</v>
      </c>
      <c r="AO2241" s="7">
        <f>IF(R2241&gt;0,RANK(R2241,(N2241:P2241,Q2241:AL2241)),0)</f>
        <v>0</v>
      </c>
      <c r="AP2241" s="7">
        <f>IF(S2241&gt;0,RANK(S2241,(N2241:P2241,Q2241:AL2241)),0)</f>
        <v>0</v>
      </c>
      <c r="AQ2241" s="7">
        <f>IF(T2241&gt;0,RANK(T2241,(N2241:P2241,Q2241:AL2241)),0)</f>
        <v>0</v>
      </c>
      <c r="AR2241" s="2">
        <f t="shared" si="875"/>
        <v>3.0973700512473955E-3</v>
      </c>
      <c r="AS2241" s="2">
        <f t="shared" si="876"/>
        <v>0</v>
      </c>
      <c r="AT2241" s="2">
        <f t="shared" si="877"/>
        <v>0</v>
      </c>
      <c r="AU2241" s="2">
        <f t="shared" si="878"/>
        <v>0</v>
      </c>
      <c r="AW2241" t="s">
        <v>602</v>
      </c>
      <c r="AX2241" t="s">
        <v>2565</v>
      </c>
      <c r="AY2241">
        <v>4</v>
      </c>
      <c r="BA2241" s="127">
        <v>40</v>
      </c>
      <c r="BB2241" s="130">
        <v>53</v>
      </c>
      <c r="BC2241" s="131">
        <f t="shared" si="868"/>
        <v>40053</v>
      </c>
      <c r="BE2241" s="7" t="s">
        <v>3271</v>
      </c>
    </row>
    <row r="2242" spans="1:57" hidden="1" outlineLevel="1" x14ac:dyDescent="0.2">
      <c r="A2242" t="s">
        <v>2410</v>
      </c>
      <c r="B2242" t="s">
        <v>2565</v>
      </c>
      <c r="C2242" s="1">
        <f t="shared" si="869"/>
        <v>3056</v>
      </c>
      <c r="D2242" s="7">
        <f>RANK(N2242,(N2242:P2242,Q2242:AL2242))</f>
        <v>3</v>
      </c>
      <c r="E2242" s="7">
        <f>RANK(O2242,(N2242:P2242,Q2242:AL2242))</f>
        <v>1</v>
      </c>
      <c r="F2242" s="7">
        <f>IF(P2242&gt;0,RANK(P2242,(N2242:P2242,Q2242:AL2242)),0)</f>
        <v>2</v>
      </c>
      <c r="G2242" s="1">
        <f t="shared" si="870"/>
        <v>440</v>
      </c>
      <c r="H2242" s="2">
        <f t="shared" si="879"/>
        <v>0.14397905759162305</v>
      </c>
      <c r="I2242" s="2"/>
      <c r="J2242" s="2">
        <f t="shared" si="871"/>
        <v>0.28272251308900526</v>
      </c>
      <c r="K2242" s="2">
        <f t="shared" si="872"/>
        <v>0.42899214659685864</v>
      </c>
      <c r="L2242" s="2">
        <f t="shared" si="873"/>
        <v>0.28501308900523559</v>
      </c>
      <c r="M2242" s="2">
        <f t="shared" si="874"/>
        <v>3.2722513089005756E-3</v>
      </c>
      <c r="N2242" s="1">
        <v>864</v>
      </c>
      <c r="O2242" s="1">
        <v>1311</v>
      </c>
      <c r="P2242" s="1">
        <v>871</v>
      </c>
      <c r="Q2242" s="1">
        <v>10</v>
      </c>
      <c r="AN2242" s="7">
        <f>IF(Q2242&gt;0,RANK(Q2242,(N2242:P2242,Q2242:AL2242)),0)</f>
        <v>4</v>
      </c>
      <c r="AO2242" s="7">
        <f>IF(R2242&gt;0,RANK(R2242,(N2242:P2242,Q2242:AL2242)),0)</f>
        <v>0</v>
      </c>
      <c r="AP2242" s="7">
        <f>IF(S2242&gt;0,RANK(S2242,(N2242:P2242,Q2242:AL2242)),0)</f>
        <v>0</v>
      </c>
      <c r="AQ2242" s="7">
        <f>IF(T2242&gt;0,RANK(T2242,(N2242:P2242,Q2242:AL2242)),0)</f>
        <v>0</v>
      </c>
      <c r="AR2242" s="2">
        <f t="shared" si="875"/>
        <v>3.2722513089005235E-3</v>
      </c>
      <c r="AS2242" s="2">
        <f t="shared" si="876"/>
        <v>0</v>
      </c>
      <c r="AT2242" s="2">
        <f t="shared" si="877"/>
        <v>0</v>
      </c>
      <c r="AU2242" s="2">
        <f t="shared" si="878"/>
        <v>0</v>
      </c>
      <c r="AW2242" t="s">
        <v>2410</v>
      </c>
      <c r="AX2242" t="s">
        <v>2565</v>
      </c>
      <c r="AY2242">
        <v>6</v>
      </c>
      <c r="BA2242" s="127">
        <v>40</v>
      </c>
      <c r="BB2242" s="130">
        <v>55</v>
      </c>
      <c r="BC2242" s="131">
        <f t="shared" si="868"/>
        <v>40055</v>
      </c>
      <c r="BE2242" s="7" t="s">
        <v>3271</v>
      </c>
    </row>
    <row r="2243" spans="1:57" hidden="1" outlineLevel="1" x14ac:dyDescent="0.2">
      <c r="A2243" t="s">
        <v>2216</v>
      </c>
      <c r="B2243" t="s">
        <v>2565</v>
      </c>
      <c r="C2243" s="1">
        <f t="shared" si="869"/>
        <v>2779</v>
      </c>
      <c r="D2243" s="7">
        <f>RANK(N2243,(N2243:P2243,Q2243:AL2243))</f>
        <v>1</v>
      </c>
      <c r="E2243" s="7">
        <f>RANK(O2243,(N2243:P2243,Q2243:AL2243))</f>
        <v>2</v>
      </c>
      <c r="F2243" s="7">
        <f>IF(P2243&gt;0,RANK(P2243,(N2243:P2243,Q2243:AL2243)),0)</f>
        <v>3</v>
      </c>
      <c r="G2243" s="1">
        <f t="shared" si="870"/>
        <v>198</v>
      </c>
      <c r="H2243" s="2">
        <f t="shared" si="879"/>
        <v>7.1248650593738749E-2</v>
      </c>
      <c r="I2243" s="2"/>
      <c r="J2243" s="2">
        <f t="shared" si="871"/>
        <v>0.41813602015113349</v>
      </c>
      <c r="K2243" s="2">
        <f t="shared" si="872"/>
        <v>0.34688736955739474</v>
      </c>
      <c r="L2243" s="2">
        <f t="shared" si="873"/>
        <v>0.23029866858582224</v>
      </c>
      <c r="M2243" s="2">
        <f t="shared" si="874"/>
        <v>4.6779417056495298E-3</v>
      </c>
      <c r="N2243" s="1">
        <v>1162</v>
      </c>
      <c r="O2243" s="1">
        <v>964</v>
      </c>
      <c r="P2243" s="1">
        <v>640</v>
      </c>
      <c r="Q2243" s="1">
        <v>13</v>
      </c>
      <c r="AN2243" s="7">
        <f>IF(Q2243&gt;0,RANK(Q2243,(N2243:P2243,Q2243:AL2243)),0)</f>
        <v>4</v>
      </c>
      <c r="AO2243" s="7">
        <f>IF(R2243&gt;0,RANK(R2243,(N2243:P2243,Q2243:AL2243)),0)</f>
        <v>0</v>
      </c>
      <c r="AP2243" s="7">
        <f>IF(S2243&gt;0,RANK(S2243,(N2243:P2243,Q2243:AL2243)),0)</f>
        <v>0</v>
      </c>
      <c r="AQ2243" s="7">
        <f>IF(T2243&gt;0,RANK(T2243,(N2243:P2243,Q2243:AL2243)),0)</f>
        <v>0</v>
      </c>
      <c r="AR2243" s="2">
        <f t="shared" si="875"/>
        <v>4.6779417056495142E-3</v>
      </c>
      <c r="AS2243" s="2">
        <f t="shared" si="876"/>
        <v>0</v>
      </c>
      <c r="AT2243" s="2">
        <f t="shared" si="877"/>
        <v>0</v>
      </c>
      <c r="AU2243" s="2">
        <f t="shared" si="878"/>
        <v>0</v>
      </c>
      <c r="AW2243" t="s">
        <v>2216</v>
      </c>
      <c r="AX2243" t="s">
        <v>2565</v>
      </c>
      <c r="AY2243">
        <v>6</v>
      </c>
      <c r="BA2243" s="127">
        <v>40</v>
      </c>
      <c r="BB2243" s="130">
        <v>57</v>
      </c>
      <c r="BC2243" s="131">
        <f t="shared" si="868"/>
        <v>40057</v>
      </c>
      <c r="BE2243" s="7" t="s">
        <v>3271</v>
      </c>
    </row>
    <row r="2244" spans="1:57" hidden="1" outlineLevel="1" x14ac:dyDescent="0.2">
      <c r="A2244" t="s">
        <v>2020</v>
      </c>
      <c r="B2244" t="s">
        <v>2565</v>
      </c>
      <c r="C2244" s="1">
        <f t="shared" si="869"/>
        <v>1611</v>
      </c>
      <c r="D2244" s="7">
        <f>RANK(N2244,(N2244:P2244,Q2244:AL2244))</f>
        <v>1</v>
      </c>
      <c r="E2244" s="7">
        <f>RANK(O2244,(N2244:P2244,Q2244:AL2244))</f>
        <v>2</v>
      </c>
      <c r="F2244" s="7">
        <f>IF(P2244&gt;0,RANK(P2244,(N2244:P2244,Q2244:AL2244)),0)</f>
        <v>3</v>
      </c>
      <c r="G2244" s="1">
        <f t="shared" si="870"/>
        <v>287</v>
      </c>
      <c r="H2244" s="2">
        <f t="shared" si="879"/>
        <v>0.17815021725636251</v>
      </c>
      <c r="I2244" s="2"/>
      <c r="J2244" s="2">
        <f t="shared" si="871"/>
        <v>0.48603351955307261</v>
      </c>
      <c r="K2244" s="2">
        <f t="shared" si="872"/>
        <v>0.30788330229671013</v>
      </c>
      <c r="L2244" s="2">
        <f t="shared" si="873"/>
        <v>0.20235878336436997</v>
      </c>
      <c r="M2244" s="2">
        <f t="shared" si="874"/>
        <v>3.7243947858472959E-3</v>
      </c>
      <c r="N2244" s="1">
        <v>783</v>
      </c>
      <c r="O2244" s="1">
        <v>496</v>
      </c>
      <c r="P2244" s="1">
        <v>326</v>
      </c>
      <c r="Q2244" s="1">
        <v>6</v>
      </c>
      <c r="AN2244" s="7">
        <f>IF(Q2244&gt;0,RANK(Q2244,(N2244:P2244,Q2244:AL2244)),0)</f>
        <v>4</v>
      </c>
      <c r="AO2244" s="7">
        <f>IF(R2244&gt;0,RANK(R2244,(N2244:P2244,Q2244:AL2244)),0)</f>
        <v>0</v>
      </c>
      <c r="AP2244" s="7">
        <f>IF(S2244&gt;0,RANK(S2244,(N2244:P2244,Q2244:AL2244)),0)</f>
        <v>0</v>
      </c>
      <c r="AQ2244" s="7">
        <f>IF(T2244&gt;0,RANK(T2244,(N2244:P2244,Q2244:AL2244)),0)</f>
        <v>0</v>
      </c>
      <c r="AR2244" s="2">
        <f t="shared" si="875"/>
        <v>3.7243947858472998E-3</v>
      </c>
      <c r="AS2244" s="2">
        <f t="shared" si="876"/>
        <v>0</v>
      </c>
      <c r="AT2244" s="2">
        <f t="shared" si="877"/>
        <v>0</v>
      </c>
      <c r="AU2244" s="2">
        <f t="shared" si="878"/>
        <v>0</v>
      </c>
      <c r="AW2244" t="s">
        <v>2020</v>
      </c>
      <c r="AX2244" t="s">
        <v>2565</v>
      </c>
      <c r="AY2244">
        <v>6</v>
      </c>
      <c r="BA2244" s="127">
        <v>40</v>
      </c>
      <c r="BB2244" s="130">
        <v>59</v>
      </c>
      <c r="BC2244" s="131">
        <f t="shared" si="868"/>
        <v>40059</v>
      </c>
      <c r="BE2244" s="7" t="s">
        <v>3271</v>
      </c>
    </row>
    <row r="2245" spans="1:57" hidden="1" outlineLevel="1" x14ac:dyDescent="0.2">
      <c r="A2245" t="s">
        <v>3208</v>
      </c>
      <c r="B2245" t="s">
        <v>2565</v>
      </c>
      <c r="C2245" s="1">
        <f t="shared" si="869"/>
        <v>2035</v>
      </c>
      <c r="D2245" s="7">
        <f>RANK(N2245,(N2245:P2245,Q2245:AL2245))</f>
        <v>3</v>
      </c>
      <c r="E2245" s="7">
        <f>RANK(O2245,(N2245:P2245,Q2245:AL2245))</f>
        <v>1</v>
      </c>
      <c r="F2245" s="7">
        <f>IF(P2245&gt;0,RANK(P2245,(N2245:P2245,Q2245:AL2245)),0)</f>
        <v>2</v>
      </c>
      <c r="G2245" s="1">
        <f t="shared" si="870"/>
        <v>537</v>
      </c>
      <c r="H2245" s="2">
        <f t="shared" si="879"/>
        <v>0.26388206388206387</v>
      </c>
      <c r="I2245" s="2"/>
      <c r="J2245" s="2">
        <f t="shared" si="871"/>
        <v>0.23882063882063881</v>
      </c>
      <c r="K2245" s="2">
        <f t="shared" si="872"/>
        <v>0.51007371007371005</v>
      </c>
      <c r="L2245" s="2">
        <f t="shared" si="873"/>
        <v>0.24619164619164619</v>
      </c>
      <c r="M2245" s="2">
        <f t="shared" si="874"/>
        <v>4.9140049140048991E-3</v>
      </c>
      <c r="N2245" s="1">
        <v>486</v>
      </c>
      <c r="O2245" s="1">
        <v>1038</v>
      </c>
      <c r="P2245" s="1">
        <v>501</v>
      </c>
      <c r="Q2245" s="1">
        <v>10</v>
      </c>
      <c r="AN2245" s="7">
        <f>IF(Q2245&gt;0,RANK(Q2245,(N2245:P2245,Q2245:AL2245)),0)</f>
        <v>4</v>
      </c>
      <c r="AO2245" s="7">
        <f>IF(R2245&gt;0,RANK(R2245,(N2245:P2245,Q2245:AL2245)),0)</f>
        <v>0</v>
      </c>
      <c r="AP2245" s="7">
        <f>IF(S2245&gt;0,RANK(S2245,(N2245:P2245,Q2245:AL2245)),0)</f>
        <v>0</v>
      </c>
      <c r="AQ2245" s="7">
        <f>IF(T2245&gt;0,RANK(T2245,(N2245:P2245,Q2245:AL2245)),0)</f>
        <v>0</v>
      </c>
      <c r="AR2245" s="2">
        <f t="shared" si="875"/>
        <v>4.9140049140049139E-3</v>
      </c>
      <c r="AS2245" s="2">
        <f t="shared" si="876"/>
        <v>0</v>
      </c>
      <c r="AT2245" s="2">
        <f t="shared" si="877"/>
        <v>0</v>
      </c>
      <c r="AU2245" s="2">
        <f t="shared" si="878"/>
        <v>0</v>
      </c>
      <c r="AW2245" t="s">
        <v>3208</v>
      </c>
      <c r="AX2245" t="s">
        <v>2565</v>
      </c>
      <c r="AY2245">
        <v>6</v>
      </c>
      <c r="BA2245" s="127">
        <v>40</v>
      </c>
      <c r="BB2245" s="130">
        <v>61</v>
      </c>
      <c r="BC2245" s="131">
        <f t="shared" si="868"/>
        <v>40061</v>
      </c>
      <c r="BE2245" s="7" t="s">
        <v>3271</v>
      </c>
    </row>
    <row r="2246" spans="1:57" hidden="1" outlineLevel="1" x14ac:dyDescent="0.2">
      <c r="A2246" t="s">
        <v>1897</v>
      </c>
      <c r="B2246" t="s">
        <v>2565</v>
      </c>
      <c r="C2246" s="1">
        <f t="shared" si="869"/>
        <v>5546</v>
      </c>
      <c r="D2246" s="7">
        <f>RANK(N2246,(N2246:P2246,Q2246:AL2246))</f>
        <v>1</v>
      </c>
      <c r="E2246" s="7">
        <f>RANK(O2246,(N2246:P2246,Q2246:AL2246))</f>
        <v>2</v>
      </c>
      <c r="F2246" s="7">
        <f>IF(P2246&gt;0,RANK(P2246,(N2246:P2246,Q2246:AL2246)),0)</f>
        <v>3</v>
      </c>
      <c r="G2246" s="1">
        <f t="shared" si="870"/>
        <v>1608</v>
      </c>
      <c r="H2246" s="2">
        <f t="shared" si="879"/>
        <v>0.28993869455463395</v>
      </c>
      <c r="I2246" s="2"/>
      <c r="J2246" s="2">
        <f t="shared" si="871"/>
        <v>0.5533717994951316</v>
      </c>
      <c r="K2246" s="2">
        <f t="shared" si="872"/>
        <v>0.26343310494049765</v>
      </c>
      <c r="L2246" s="2">
        <f t="shared" si="873"/>
        <v>0.17940858276235125</v>
      </c>
      <c r="M2246" s="2">
        <f t="shared" si="874"/>
        <v>3.7865128020194982E-3</v>
      </c>
      <c r="N2246" s="1">
        <v>3069</v>
      </c>
      <c r="O2246" s="1">
        <v>1461</v>
      </c>
      <c r="P2246" s="1">
        <v>995</v>
      </c>
      <c r="Q2246" s="1">
        <v>21</v>
      </c>
      <c r="AN2246" s="7">
        <f>IF(Q2246&gt;0,RANK(Q2246,(N2246:P2246,Q2246:AL2246)),0)</f>
        <v>4</v>
      </c>
      <c r="AO2246" s="7">
        <f>IF(R2246&gt;0,RANK(R2246,(N2246:P2246,Q2246:AL2246)),0)</f>
        <v>0</v>
      </c>
      <c r="AP2246" s="7">
        <f>IF(S2246&gt;0,RANK(S2246,(N2246:P2246,Q2246:AL2246)),0)</f>
        <v>0</v>
      </c>
      <c r="AQ2246" s="7">
        <f>IF(T2246&gt;0,RANK(T2246,(N2246:P2246,Q2246:AL2246)),0)</f>
        <v>0</v>
      </c>
      <c r="AR2246" s="2">
        <f t="shared" si="875"/>
        <v>3.7865128020194735E-3</v>
      </c>
      <c r="AS2246" s="2">
        <f t="shared" si="876"/>
        <v>0</v>
      </c>
      <c r="AT2246" s="2">
        <f t="shared" si="877"/>
        <v>0</v>
      </c>
      <c r="AU2246" s="2">
        <f t="shared" si="878"/>
        <v>0</v>
      </c>
      <c r="AW2246" t="s">
        <v>1897</v>
      </c>
      <c r="AX2246" t="s">
        <v>2565</v>
      </c>
      <c r="AY2246">
        <v>2</v>
      </c>
      <c r="BA2246" s="127">
        <v>40</v>
      </c>
      <c r="BB2246" s="130">
        <v>63</v>
      </c>
      <c r="BC2246" s="131">
        <f t="shared" si="868"/>
        <v>40063</v>
      </c>
      <c r="BE2246" s="7" t="s">
        <v>3271</v>
      </c>
    </row>
    <row r="2247" spans="1:57" hidden="1" outlineLevel="1" x14ac:dyDescent="0.2">
      <c r="A2247" t="s">
        <v>2943</v>
      </c>
      <c r="B2247" t="s">
        <v>2565</v>
      </c>
      <c r="C2247" s="1">
        <f t="shared" si="869"/>
        <v>5554</v>
      </c>
      <c r="D2247" s="7">
        <f>RANK(N2247,(N2247:P2247,Q2247:AL2247))</f>
        <v>1</v>
      </c>
      <c r="E2247" s="7">
        <f>RANK(O2247,(N2247:P2247,Q2247:AL2247))</f>
        <v>2</v>
      </c>
      <c r="F2247" s="7">
        <f>IF(P2247&gt;0,RANK(P2247,(N2247:P2247,Q2247:AL2247)),0)</f>
        <v>3</v>
      </c>
      <c r="G2247" s="1">
        <f t="shared" si="870"/>
        <v>1328</v>
      </c>
      <c r="H2247" s="2">
        <f t="shared" si="879"/>
        <v>0.23910694994598489</v>
      </c>
      <c r="I2247" s="2"/>
      <c r="J2247" s="2">
        <f t="shared" si="871"/>
        <v>0.51314368023046453</v>
      </c>
      <c r="K2247" s="2">
        <f t="shared" si="872"/>
        <v>0.27403673028447967</v>
      </c>
      <c r="L2247" s="2">
        <f t="shared" si="873"/>
        <v>0.20849837954627295</v>
      </c>
      <c r="M2247" s="2">
        <f t="shared" si="874"/>
        <v>4.3212099387828495E-3</v>
      </c>
      <c r="N2247" s="1">
        <v>2850</v>
      </c>
      <c r="O2247" s="1">
        <v>1522</v>
      </c>
      <c r="P2247" s="1">
        <v>1158</v>
      </c>
      <c r="Q2247" s="1">
        <v>24</v>
      </c>
      <c r="AN2247" s="7">
        <f>IF(Q2247&gt;0,RANK(Q2247,(N2247:P2247,Q2247:AL2247)),0)</f>
        <v>4</v>
      </c>
      <c r="AO2247" s="7">
        <f>IF(R2247&gt;0,RANK(R2247,(N2247:P2247,Q2247:AL2247)),0)</f>
        <v>0</v>
      </c>
      <c r="AP2247" s="7">
        <f>IF(S2247&gt;0,RANK(S2247,(N2247:P2247,Q2247:AL2247)),0)</f>
        <v>0</v>
      </c>
      <c r="AQ2247" s="7">
        <f>IF(T2247&gt;0,RANK(T2247,(N2247:P2247,Q2247:AL2247)),0)</f>
        <v>0</v>
      </c>
      <c r="AR2247" s="2">
        <f t="shared" si="875"/>
        <v>4.3212099387828591E-3</v>
      </c>
      <c r="AS2247" s="2">
        <f t="shared" si="876"/>
        <v>0</v>
      </c>
      <c r="AT2247" s="2">
        <f t="shared" si="877"/>
        <v>0</v>
      </c>
      <c r="AU2247" s="2">
        <f t="shared" si="878"/>
        <v>0</v>
      </c>
      <c r="AW2247" t="s">
        <v>2943</v>
      </c>
      <c r="AX2247" t="s">
        <v>2565</v>
      </c>
      <c r="AY2247">
        <v>3</v>
      </c>
      <c r="BA2247" s="127">
        <v>40</v>
      </c>
      <c r="BB2247" s="130">
        <v>65</v>
      </c>
      <c r="BC2247" s="131">
        <f t="shared" si="868"/>
        <v>40065</v>
      </c>
      <c r="BE2247" s="7" t="s">
        <v>3271</v>
      </c>
    </row>
    <row r="2248" spans="1:57" hidden="1" outlineLevel="1" x14ac:dyDescent="0.2">
      <c r="A2248" t="s">
        <v>1768</v>
      </c>
      <c r="B2248" t="s">
        <v>2565</v>
      </c>
      <c r="C2248" s="1">
        <f t="shared" ref="C2248:C2279" si="880">SUM(N2248:AL2248)</f>
        <v>9420</v>
      </c>
      <c r="D2248" s="7">
        <f>RANK(N2248,(N2248:P2248,Q2248:AL2248))</f>
        <v>2</v>
      </c>
      <c r="E2248" s="7">
        <f>RANK(O2248,(N2248:P2248,Q2248:AL2248))</f>
        <v>1</v>
      </c>
      <c r="F2248" s="7">
        <f>IF(P2248&gt;0,RANK(P2248,(N2248:P2248,Q2248:AL2248)),0)</f>
        <v>3</v>
      </c>
      <c r="G2248" s="1">
        <f t="shared" ref="G2248:G2279" si="881">MAX(N2248:P2248)-LARGE(N2248:P2248,2)</f>
        <v>620</v>
      </c>
      <c r="H2248" s="2">
        <f t="shared" si="879"/>
        <v>6.5817409766454352E-2</v>
      </c>
      <c r="I2248" s="2"/>
      <c r="J2248" s="2">
        <f t="shared" ref="J2248:J2279" si="882">IF($C2248=0,"-",N2248/$C2248)</f>
        <v>0.34745222929936304</v>
      </c>
      <c r="K2248" s="2">
        <f t="shared" ref="K2248:K2279" si="883">IF($C2248=0,"-",O2248/$C2248)</f>
        <v>0.41326963906581743</v>
      </c>
      <c r="L2248" s="2">
        <f t="shared" ref="L2248:L2279" si="884">IF($C2248=0,"-",P2248/$C2248)</f>
        <v>0.23641188959660298</v>
      </c>
      <c r="M2248" s="2">
        <f t="shared" ref="M2248:M2279" si="885">IF(C2248=0,"-",(1-J2248-K2248-L2248))</f>
        <v>2.8662420382165599E-3</v>
      </c>
      <c r="N2248" s="1">
        <v>3273</v>
      </c>
      <c r="O2248" s="1">
        <v>3893</v>
      </c>
      <c r="P2248" s="1">
        <v>2227</v>
      </c>
      <c r="Q2248" s="1">
        <v>27</v>
      </c>
      <c r="AN2248" s="7">
        <f>IF(Q2248&gt;0,RANK(Q2248,(N2248:P2248,Q2248:AL2248)),0)</f>
        <v>4</v>
      </c>
      <c r="AO2248" s="7">
        <f>IF(R2248&gt;0,RANK(R2248,(N2248:P2248,Q2248:AL2248)),0)</f>
        <v>0</v>
      </c>
      <c r="AP2248" s="7">
        <f>IF(S2248&gt;0,RANK(S2248,(N2248:P2248,Q2248:AL2248)),0)</f>
        <v>0</v>
      </c>
      <c r="AQ2248" s="7">
        <f>IF(T2248&gt;0,RANK(T2248,(N2248:P2248,Q2248:AL2248)),0)</f>
        <v>0</v>
      </c>
      <c r="AR2248" s="2">
        <f t="shared" ref="AR2248:AR2279" si="886">IF($C2248=0,"-",Q2248/$C2248)</f>
        <v>2.8662420382165603E-3</v>
      </c>
      <c r="AS2248" s="2">
        <f t="shared" ref="AS2248:AS2279" si="887">IF($C2248=0,"-",R2248/$C2248)</f>
        <v>0</v>
      </c>
      <c r="AT2248" s="2">
        <f t="shared" ref="AT2248:AT2279" si="888">IF($C2248=0,"-",S2248/$C2248)</f>
        <v>0</v>
      </c>
      <c r="AU2248" s="2">
        <f t="shared" ref="AU2248:AU2279" si="889">IF($C2248=0,"-",T2248/$C2248)</f>
        <v>0</v>
      </c>
      <c r="AW2248" t="s">
        <v>1768</v>
      </c>
      <c r="AX2248" t="s">
        <v>2565</v>
      </c>
      <c r="AY2248">
        <v>4</v>
      </c>
      <c r="BA2248" s="127">
        <v>40</v>
      </c>
      <c r="BB2248" s="130">
        <v>67</v>
      </c>
      <c r="BC2248" s="131">
        <f t="shared" si="868"/>
        <v>40067</v>
      </c>
      <c r="BE2248" s="7" t="s">
        <v>3271</v>
      </c>
    </row>
    <row r="2249" spans="1:57" hidden="1" outlineLevel="1" x14ac:dyDescent="0.2">
      <c r="A2249" t="s">
        <v>1500</v>
      </c>
      <c r="B2249" t="s">
        <v>2565</v>
      </c>
      <c r="C2249" s="1">
        <f t="shared" si="880"/>
        <v>3019</v>
      </c>
      <c r="D2249" s="7">
        <f>RANK(N2249,(N2249:P2249,Q2249:AL2249))</f>
        <v>1</v>
      </c>
      <c r="E2249" s="7">
        <f>RANK(O2249,(N2249:P2249,Q2249:AL2249))</f>
        <v>3</v>
      </c>
      <c r="F2249" s="7">
        <f>IF(P2249&gt;0,RANK(P2249,(N2249:P2249,Q2249:AL2249)),0)</f>
        <v>2</v>
      </c>
      <c r="G2249" s="1">
        <f t="shared" si="881"/>
        <v>822</v>
      </c>
      <c r="H2249" s="2">
        <f t="shared" si="879"/>
        <v>0.27227558794302748</v>
      </c>
      <c r="I2249" s="2"/>
      <c r="J2249" s="2">
        <f t="shared" si="882"/>
        <v>0.52335210334547866</v>
      </c>
      <c r="K2249" s="2">
        <f t="shared" si="883"/>
        <v>0.22225902616760518</v>
      </c>
      <c r="L2249" s="2">
        <f t="shared" si="884"/>
        <v>0.25107651540245113</v>
      </c>
      <c r="M2249" s="2">
        <f t="shared" si="885"/>
        <v>3.3123550844650351E-3</v>
      </c>
      <c r="N2249" s="1">
        <v>1580</v>
      </c>
      <c r="O2249" s="1">
        <v>671</v>
      </c>
      <c r="P2249" s="1">
        <v>758</v>
      </c>
      <c r="Q2249" s="1">
        <v>10</v>
      </c>
      <c r="AN2249" s="7">
        <f>IF(Q2249&gt;0,RANK(Q2249,(N2249:P2249,Q2249:AL2249)),0)</f>
        <v>4</v>
      </c>
      <c r="AO2249" s="7">
        <f>IF(R2249&gt;0,RANK(R2249,(N2249:P2249,Q2249:AL2249)),0)</f>
        <v>0</v>
      </c>
      <c r="AP2249" s="7">
        <f>IF(S2249&gt;0,RANK(S2249,(N2249:P2249,Q2249:AL2249)),0)</f>
        <v>0</v>
      </c>
      <c r="AQ2249" s="7">
        <f>IF(T2249&gt;0,RANK(T2249,(N2249:P2249,Q2249:AL2249)),0)</f>
        <v>0</v>
      </c>
      <c r="AR2249" s="2">
        <f t="shared" si="886"/>
        <v>3.3123550844650546E-3</v>
      </c>
      <c r="AS2249" s="2">
        <f t="shared" si="887"/>
        <v>0</v>
      </c>
      <c r="AT2249" s="2">
        <f t="shared" si="888"/>
        <v>0</v>
      </c>
      <c r="AU2249" s="2">
        <f t="shared" si="889"/>
        <v>0</v>
      </c>
      <c r="AW2249" t="s">
        <v>1500</v>
      </c>
      <c r="AX2249" t="s">
        <v>2565</v>
      </c>
      <c r="AY2249">
        <v>4</v>
      </c>
      <c r="BA2249" s="127">
        <v>40</v>
      </c>
      <c r="BB2249" s="130">
        <v>69</v>
      </c>
      <c r="BC2249" s="131">
        <f t="shared" si="868"/>
        <v>40069</v>
      </c>
      <c r="BE2249" s="7" t="s">
        <v>3271</v>
      </c>
    </row>
    <row r="2250" spans="1:57" hidden="1" outlineLevel="1" x14ac:dyDescent="0.2">
      <c r="A2250" t="s">
        <v>2944</v>
      </c>
      <c r="B2250" t="s">
        <v>2565</v>
      </c>
      <c r="C2250" s="1">
        <f t="shared" si="880"/>
        <v>4339</v>
      </c>
      <c r="D2250" s="7">
        <f>RANK(N2250,(N2250:P2250,Q2250:AL2250))</f>
        <v>1</v>
      </c>
      <c r="E2250" s="7">
        <f>RANK(O2250,(N2250:P2250,Q2250:AL2250))</f>
        <v>2</v>
      </c>
      <c r="F2250" s="7">
        <f>IF(P2250&gt;0,RANK(P2250,(N2250:P2250,Q2250:AL2250)),0)</f>
        <v>3</v>
      </c>
      <c r="G2250" s="1">
        <f t="shared" si="881"/>
        <v>905</v>
      </c>
      <c r="H2250" s="2">
        <f t="shared" si="879"/>
        <v>0.20857340401014057</v>
      </c>
      <c r="I2250" s="2"/>
      <c r="J2250" s="2">
        <f t="shared" si="882"/>
        <v>0.48306061304448028</v>
      </c>
      <c r="K2250" s="2">
        <f t="shared" si="883"/>
        <v>0.27448720903433971</v>
      </c>
      <c r="L2250" s="2">
        <f t="shared" si="884"/>
        <v>0.23968656372436045</v>
      </c>
      <c r="M2250" s="2">
        <f t="shared" si="885"/>
        <v>2.7656141968195047E-3</v>
      </c>
      <c r="N2250" s="1">
        <v>2096</v>
      </c>
      <c r="O2250" s="1">
        <v>1191</v>
      </c>
      <c r="P2250" s="1">
        <v>1040</v>
      </c>
      <c r="Q2250" s="1">
        <v>12</v>
      </c>
      <c r="AN2250" s="7">
        <f>IF(Q2250&gt;0,RANK(Q2250,(N2250:P2250,Q2250:AL2250)),0)</f>
        <v>4</v>
      </c>
      <c r="AO2250" s="7">
        <f>IF(R2250&gt;0,RANK(R2250,(N2250:P2250,Q2250:AL2250)),0)</f>
        <v>0</v>
      </c>
      <c r="AP2250" s="7">
        <f>IF(S2250&gt;0,RANK(S2250,(N2250:P2250,Q2250:AL2250)),0)</f>
        <v>0</v>
      </c>
      <c r="AQ2250" s="7">
        <f>IF(T2250&gt;0,RANK(T2250,(N2250:P2250,Q2250:AL2250)),0)</f>
        <v>0</v>
      </c>
      <c r="AR2250" s="2">
        <f t="shared" si="886"/>
        <v>2.7656141968195437E-3</v>
      </c>
      <c r="AS2250" s="2">
        <f t="shared" si="887"/>
        <v>0</v>
      </c>
      <c r="AT2250" s="2">
        <f t="shared" si="888"/>
        <v>0</v>
      </c>
      <c r="AU2250" s="2">
        <f t="shared" si="889"/>
        <v>0</v>
      </c>
      <c r="AW2250" t="s">
        <v>2944</v>
      </c>
      <c r="AX2250" t="s">
        <v>2565</v>
      </c>
      <c r="AY2250">
        <v>3</v>
      </c>
      <c r="BA2250" s="127">
        <v>40</v>
      </c>
      <c r="BB2250" s="130">
        <v>71</v>
      </c>
      <c r="BC2250" s="131">
        <f t="shared" si="868"/>
        <v>40071</v>
      </c>
      <c r="BE2250" s="7" t="s">
        <v>3271</v>
      </c>
    </row>
    <row r="2251" spans="1:57" hidden="1" outlineLevel="1" x14ac:dyDescent="0.2">
      <c r="A2251" t="s">
        <v>2828</v>
      </c>
      <c r="B2251" t="s">
        <v>2565</v>
      </c>
      <c r="C2251" s="1">
        <f t="shared" si="880"/>
        <v>22828</v>
      </c>
      <c r="D2251" s="7">
        <f>RANK(N2251,(N2251:P2251,Q2251:AL2251))</f>
        <v>3</v>
      </c>
      <c r="E2251" s="7">
        <f>RANK(O2251,(N2251:P2251,Q2251:AL2251))</f>
        <v>1</v>
      </c>
      <c r="F2251" s="7">
        <f>IF(P2251&gt;0,RANK(P2251,(N2251:P2251,Q2251:AL2251)),0)</f>
        <v>2</v>
      </c>
      <c r="G2251" s="1">
        <f t="shared" si="881"/>
        <v>2131</v>
      </c>
      <c r="H2251" s="2">
        <f t="shared" si="879"/>
        <v>9.335027159628527E-2</v>
      </c>
      <c r="I2251" s="2"/>
      <c r="J2251" s="2">
        <f t="shared" si="882"/>
        <v>0.29100227790432803</v>
      </c>
      <c r="K2251" s="2">
        <f t="shared" si="883"/>
        <v>0.39929034519011741</v>
      </c>
      <c r="L2251" s="2">
        <f t="shared" si="884"/>
        <v>0.30594007359383213</v>
      </c>
      <c r="M2251" s="2">
        <f t="shared" si="885"/>
        <v>3.7673033117224808E-3</v>
      </c>
      <c r="N2251" s="1">
        <v>6643</v>
      </c>
      <c r="O2251" s="1">
        <v>9115</v>
      </c>
      <c r="P2251" s="1">
        <v>6984</v>
      </c>
      <c r="Q2251" s="1">
        <v>86</v>
      </c>
      <c r="AN2251" s="7">
        <f>IF(Q2251&gt;0,RANK(Q2251,(N2251:P2251,Q2251:AL2251)),0)</f>
        <v>4</v>
      </c>
      <c r="AO2251" s="7">
        <f>IF(R2251&gt;0,RANK(R2251,(N2251:P2251,Q2251:AL2251)),0)</f>
        <v>0</v>
      </c>
      <c r="AP2251" s="7">
        <f>IF(S2251&gt;0,RANK(S2251,(N2251:P2251,Q2251:AL2251)),0)</f>
        <v>0</v>
      </c>
      <c r="AQ2251" s="7">
        <f>IF(T2251&gt;0,RANK(T2251,(N2251:P2251,Q2251:AL2251)),0)</f>
        <v>0</v>
      </c>
      <c r="AR2251" s="2">
        <f t="shared" si="886"/>
        <v>3.7673033117224461E-3</v>
      </c>
      <c r="AS2251" s="2">
        <f t="shared" si="887"/>
        <v>0</v>
      </c>
      <c r="AT2251" s="2">
        <f t="shared" si="888"/>
        <v>0</v>
      </c>
      <c r="AU2251" s="2">
        <f t="shared" si="889"/>
        <v>0</v>
      </c>
      <c r="AW2251" t="s">
        <v>2828</v>
      </c>
      <c r="AX2251" t="s">
        <v>2565</v>
      </c>
      <c r="AY2251">
        <v>5</v>
      </c>
      <c r="BA2251" s="127">
        <v>40</v>
      </c>
      <c r="BB2251" s="130">
        <v>73</v>
      </c>
      <c r="BC2251" s="131">
        <f t="shared" si="868"/>
        <v>40073</v>
      </c>
      <c r="BE2251" s="7" t="s">
        <v>3271</v>
      </c>
    </row>
    <row r="2252" spans="1:57" hidden="1" outlineLevel="1" x14ac:dyDescent="0.2">
      <c r="A2252" t="s">
        <v>2840</v>
      </c>
      <c r="B2252" t="s">
        <v>2565</v>
      </c>
      <c r="C2252" s="1">
        <f t="shared" si="880"/>
        <v>6411</v>
      </c>
      <c r="D2252" s="7">
        <f>RANK(N2252,(N2252:P2252,Q2252:AL2252))</f>
        <v>3</v>
      </c>
      <c r="E2252" s="7">
        <f>RANK(O2252,(N2252:P2252,Q2252:AL2252))</f>
        <v>1</v>
      </c>
      <c r="F2252" s="7">
        <f>IF(P2252&gt;0,RANK(P2252,(N2252:P2252,Q2252:AL2252)),0)</f>
        <v>2</v>
      </c>
      <c r="G2252" s="1">
        <f t="shared" si="881"/>
        <v>1945</v>
      </c>
      <c r="H2252" s="2">
        <f t="shared" si="879"/>
        <v>0.30338480736234597</v>
      </c>
      <c r="I2252" s="2"/>
      <c r="J2252" s="2">
        <f t="shared" si="882"/>
        <v>0.21509904851037279</v>
      </c>
      <c r="K2252" s="2">
        <f t="shared" si="883"/>
        <v>0.54266105131804709</v>
      </c>
      <c r="L2252" s="2">
        <f t="shared" si="884"/>
        <v>0.23927624395570113</v>
      </c>
      <c r="M2252" s="2">
        <f t="shared" si="885"/>
        <v>2.9636562158790181E-3</v>
      </c>
      <c r="N2252" s="1">
        <v>1379</v>
      </c>
      <c r="O2252" s="1">
        <v>3479</v>
      </c>
      <c r="P2252" s="1">
        <v>1534</v>
      </c>
      <c r="Q2252" s="1">
        <v>19</v>
      </c>
      <c r="AN2252" s="7">
        <f>IF(Q2252&gt;0,RANK(Q2252,(N2252:P2252,Q2252:AL2252)),0)</f>
        <v>4</v>
      </c>
      <c r="AO2252" s="7">
        <f>IF(R2252&gt;0,RANK(R2252,(N2252:P2252,Q2252:AL2252)),0)</f>
        <v>0</v>
      </c>
      <c r="AP2252" s="7">
        <f>IF(S2252&gt;0,RANK(S2252,(N2252:P2252,Q2252:AL2252)),0)</f>
        <v>0</v>
      </c>
      <c r="AQ2252" s="7">
        <f>IF(T2252&gt;0,RANK(T2252,(N2252:P2252,Q2252:AL2252)),0)</f>
        <v>0</v>
      </c>
      <c r="AR2252" s="2">
        <f t="shared" si="886"/>
        <v>2.9636562158789582E-3</v>
      </c>
      <c r="AS2252" s="2">
        <f t="shared" si="887"/>
        <v>0</v>
      </c>
      <c r="AT2252" s="2">
        <f t="shared" si="888"/>
        <v>0</v>
      </c>
      <c r="AU2252" s="2">
        <f t="shared" si="889"/>
        <v>0</v>
      </c>
      <c r="AW2252" t="s">
        <v>2840</v>
      </c>
      <c r="AX2252" t="s">
        <v>2565</v>
      </c>
      <c r="AY2252">
        <v>6</v>
      </c>
      <c r="BA2252" s="127">
        <v>40</v>
      </c>
      <c r="BB2252" s="130">
        <v>75</v>
      </c>
      <c r="BC2252" s="131">
        <f t="shared" si="868"/>
        <v>40075</v>
      </c>
      <c r="BE2252" s="7" t="s">
        <v>3271</v>
      </c>
    </row>
    <row r="2253" spans="1:57" hidden="1" outlineLevel="1" x14ac:dyDescent="0.2">
      <c r="A2253" t="s">
        <v>378</v>
      </c>
      <c r="B2253" t="s">
        <v>2565</v>
      </c>
      <c r="C2253" s="1">
        <f t="shared" si="880"/>
        <v>4910</v>
      </c>
      <c r="D2253" s="7">
        <f>RANK(N2253,(N2253:P2253,Q2253:AL2253))</f>
        <v>1</v>
      </c>
      <c r="E2253" s="7">
        <f>RANK(O2253,(N2253:P2253,Q2253:AL2253))</f>
        <v>2</v>
      </c>
      <c r="F2253" s="7">
        <f>IF(P2253&gt;0,RANK(P2253,(N2253:P2253,Q2253:AL2253)),0)</f>
        <v>3</v>
      </c>
      <c r="G2253" s="1">
        <f t="shared" si="881"/>
        <v>508</v>
      </c>
      <c r="H2253" s="2">
        <f t="shared" si="879"/>
        <v>0.1034623217922607</v>
      </c>
      <c r="I2253" s="2"/>
      <c r="J2253" s="2">
        <f t="shared" si="882"/>
        <v>0.43645621181262728</v>
      </c>
      <c r="K2253" s="2">
        <f t="shared" si="883"/>
        <v>0.33299389002036661</v>
      </c>
      <c r="L2253" s="2">
        <f t="shared" si="884"/>
        <v>0.22688391038696537</v>
      </c>
      <c r="M2253" s="2">
        <f t="shared" si="885"/>
        <v>3.6659877800407359E-3</v>
      </c>
      <c r="N2253" s="1">
        <v>2143</v>
      </c>
      <c r="O2253" s="1">
        <v>1635</v>
      </c>
      <c r="P2253" s="1">
        <v>1114</v>
      </c>
      <c r="Q2253" s="1">
        <v>18</v>
      </c>
      <c r="AN2253" s="7">
        <f>IF(Q2253&gt;0,RANK(Q2253,(N2253:P2253,Q2253:AL2253)),0)</f>
        <v>4</v>
      </c>
      <c r="AO2253" s="7">
        <f>IF(R2253&gt;0,RANK(R2253,(N2253:P2253,Q2253:AL2253)),0)</f>
        <v>0</v>
      </c>
      <c r="AP2253" s="7">
        <f>IF(S2253&gt;0,RANK(S2253,(N2253:P2253,Q2253:AL2253)),0)</f>
        <v>0</v>
      </c>
      <c r="AQ2253" s="7">
        <f>IF(T2253&gt;0,RANK(T2253,(N2253:P2253,Q2253:AL2253)),0)</f>
        <v>0</v>
      </c>
      <c r="AR2253" s="2">
        <f t="shared" si="886"/>
        <v>3.6659877800407333E-3</v>
      </c>
      <c r="AS2253" s="2">
        <f t="shared" si="887"/>
        <v>0</v>
      </c>
      <c r="AT2253" s="2">
        <f t="shared" si="888"/>
        <v>0</v>
      </c>
      <c r="AU2253" s="2">
        <f t="shared" si="889"/>
        <v>0</v>
      </c>
      <c r="AW2253" t="s">
        <v>378</v>
      </c>
      <c r="AX2253" t="s">
        <v>2565</v>
      </c>
      <c r="AY2253">
        <v>6</v>
      </c>
      <c r="BA2253" s="127">
        <v>40</v>
      </c>
      <c r="BB2253" s="130">
        <v>77</v>
      </c>
      <c r="BC2253" s="131">
        <f t="shared" si="868"/>
        <v>40077</v>
      </c>
      <c r="BE2253" s="7" t="s">
        <v>3271</v>
      </c>
    </row>
    <row r="2254" spans="1:57" hidden="1" outlineLevel="1" x14ac:dyDescent="0.2">
      <c r="A2254" t="s">
        <v>3276</v>
      </c>
      <c r="B2254" t="s">
        <v>2565</v>
      </c>
      <c r="C2254" s="1">
        <f t="shared" si="880"/>
        <v>4885</v>
      </c>
      <c r="D2254" s="7">
        <f>RANK(N2254,(N2254:P2254,Q2254:AL2254))</f>
        <v>1</v>
      </c>
      <c r="E2254" s="7">
        <f>RANK(O2254,(N2254:P2254,Q2254:AL2254))</f>
        <v>2</v>
      </c>
      <c r="F2254" s="7">
        <f>IF(P2254&gt;0,RANK(P2254,(N2254:P2254,Q2254:AL2254)),0)</f>
        <v>3</v>
      </c>
      <c r="G2254" s="1">
        <f t="shared" si="881"/>
        <v>1394</v>
      </c>
      <c r="H2254" s="2">
        <f t="shared" si="879"/>
        <v>0.28536335721596723</v>
      </c>
      <c r="I2254" s="2"/>
      <c r="J2254" s="2">
        <f t="shared" si="882"/>
        <v>0.53346980552712386</v>
      </c>
      <c r="K2254" s="2">
        <f t="shared" si="883"/>
        <v>0.24810644831115661</v>
      </c>
      <c r="L2254" s="2">
        <f t="shared" si="884"/>
        <v>0.21473899692937565</v>
      </c>
      <c r="M2254" s="2">
        <f t="shared" si="885"/>
        <v>3.6847492323438813E-3</v>
      </c>
      <c r="N2254" s="1">
        <v>2606</v>
      </c>
      <c r="O2254" s="1">
        <v>1212</v>
      </c>
      <c r="P2254" s="1">
        <v>1049</v>
      </c>
      <c r="Q2254" s="1">
        <v>18</v>
      </c>
      <c r="AN2254" s="7">
        <f>IF(Q2254&gt;0,RANK(Q2254,(N2254:P2254,Q2254:AL2254)),0)</f>
        <v>4</v>
      </c>
      <c r="AO2254" s="7">
        <f>IF(R2254&gt;0,RANK(R2254,(N2254:P2254,Q2254:AL2254)),0)</f>
        <v>0</v>
      </c>
      <c r="AP2254" s="7">
        <f>IF(S2254&gt;0,RANK(S2254,(N2254:P2254,Q2254:AL2254)),0)</f>
        <v>0</v>
      </c>
      <c r="AQ2254" s="7">
        <f>IF(T2254&gt;0,RANK(T2254,(N2254:P2254,Q2254:AL2254)),0)</f>
        <v>0</v>
      </c>
      <c r="AR2254" s="2">
        <f t="shared" si="886"/>
        <v>3.6847492323439099E-3</v>
      </c>
      <c r="AS2254" s="2">
        <f t="shared" si="887"/>
        <v>0</v>
      </c>
      <c r="AT2254" s="2">
        <f t="shared" si="888"/>
        <v>0</v>
      </c>
      <c r="AU2254" s="2">
        <f t="shared" si="889"/>
        <v>0</v>
      </c>
      <c r="AW2254" t="s">
        <v>3276</v>
      </c>
      <c r="AX2254" t="s">
        <v>2565</v>
      </c>
      <c r="AY2254">
        <v>3</v>
      </c>
      <c r="BA2254" s="127">
        <v>40</v>
      </c>
      <c r="BB2254" s="130">
        <v>79</v>
      </c>
      <c r="BC2254" s="131">
        <f t="shared" si="868"/>
        <v>40079</v>
      </c>
      <c r="BE2254" s="7" t="s">
        <v>3271</v>
      </c>
    </row>
    <row r="2255" spans="1:57" hidden="1" outlineLevel="1" x14ac:dyDescent="0.2">
      <c r="A2255" t="s">
        <v>317</v>
      </c>
      <c r="B2255" t="s">
        <v>2565</v>
      </c>
      <c r="C2255" s="1">
        <f t="shared" si="880"/>
        <v>16763</v>
      </c>
      <c r="D2255" s="7">
        <f>RANK(N2255,(N2255:P2255,Q2255:AL2255))</f>
        <v>1</v>
      </c>
      <c r="E2255" s="7">
        <f>RANK(O2255,(N2255:P2255,Q2255:AL2255))</f>
        <v>2</v>
      </c>
      <c r="F2255" s="7">
        <f>IF(P2255&gt;0,RANK(P2255,(N2255:P2255,Q2255:AL2255)),0)</f>
        <v>3</v>
      </c>
      <c r="G2255" s="1">
        <f t="shared" si="881"/>
        <v>1993</v>
      </c>
      <c r="H2255" s="2">
        <f t="shared" si="879"/>
        <v>0.11889279961820677</v>
      </c>
      <c r="I2255" s="2"/>
      <c r="J2255" s="2">
        <f t="shared" si="882"/>
        <v>0.4678756785778202</v>
      </c>
      <c r="K2255" s="2">
        <f t="shared" si="883"/>
        <v>0.34898287895961344</v>
      </c>
      <c r="L2255" s="2">
        <f t="shared" si="884"/>
        <v>0.18021833800632345</v>
      </c>
      <c r="M2255" s="2">
        <f t="shared" si="885"/>
        <v>2.9231044562429143E-3</v>
      </c>
      <c r="N2255" s="1">
        <v>7843</v>
      </c>
      <c r="O2255" s="1">
        <v>5850</v>
      </c>
      <c r="P2255" s="1">
        <v>3021</v>
      </c>
      <c r="Q2255" s="1">
        <v>49</v>
      </c>
      <c r="AN2255" s="7">
        <f>IF(Q2255&gt;0,RANK(Q2255,(N2255:P2255,Q2255:AL2255)),0)</f>
        <v>4</v>
      </c>
      <c r="AO2255" s="7">
        <f>IF(R2255&gt;0,RANK(R2255,(N2255:P2255,Q2255:AL2255)),0)</f>
        <v>0</v>
      </c>
      <c r="AP2255" s="7">
        <f>IF(S2255&gt;0,RANK(S2255,(N2255:P2255,Q2255:AL2255)),0)</f>
        <v>0</v>
      </c>
      <c r="AQ2255" s="7">
        <f>IF(T2255&gt;0,RANK(T2255,(N2255:P2255,Q2255:AL2255)),0)</f>
        <v>0</v>
      </c>
      <c r="AR2255" s="2">
        <f t="shared" si="886"/>
        <v>2.923104456242916E-3</v>
      </c>
      <c r="AS2255" s="2">
        <f t="shared" si="887"/>
        <v>0</v>
      </c>
      <c r="AT2255" s="2">
        <f t="shared" si="888"/>
        <v>0</v>
      </c>
      <c r="AU2255" s="2">
        <f t="shared" si="889"/>
        <v>0</v>
      </c>
      <c r="AW2255" t="s">
        <v>317</v>
      </c>
      <c r="AX2255" t="s">
        <v>2565</v>
      </c>
      <c r="AY2255">
        <v>3</v>
      </c>
      <c r="BA2255" s="127">
        <v>40</v>
      </c>
      <c r="BB2255" s="130">
        <v>81</v>
      </c>
      <c r="BC2255" s="131">
        <f t="shared" si="868"/>
        <v>40081</v>
      </c>
      <c r="BE2255" s="7" t="s">
        <v>3271</v>
      </c>
    </row>
    <row r="2256" spans="1:57" hidden="1" outlineLevel="1" x14ac:dyDescent="0.2">
      <c r="A2256" t="s">
        <v>1204</v>
      </c>
      <c r="B2256" t="s">
        <v>2565</v>
      </c>
      <c r="C2256" s="1">
        <f t="shared" si="880"/>
        <v>12423</v>
      </c>
      <c r="D2256" s="7">
        <f>RANK(N2256,(N2256:P2256,Q2256:AL2256))</f>
        <v>2</v>
      </c>
      <c r="E2256" s="7">
        <f>RANK(O2256,(N2256:P2256,Q2256:AL2256))</f>
        <v>1</v>
      </c>
      <c r="F2256" s="7">
        <f>IF(P2256&gt;0,RANK(P2256,(N2256:P2256,Q2256:AL2256)),0)</f>
        <v>3</v>
      </c>
      <c r="G2256" s="1">
        <f t="shared" si="881"/>
        <v>1411</v>
      </c>
      <c r="H2256" s="2">
        <f t="shared" si="879"/>
        <v>0.11357965064799162</v>
      </c>
      <c r="I2256" s="2"/>
      <c r="J2256" s="2">
        <f t="shared" si="882"/>
        <v>0.31425581582548501</v>
      </c>
      <c r="K2256" s="2">
        <f t="shared" si="883"/>
        <v>0.42783546647347659</v>
      </c>
      <c r="L2256" s="2">
        <f t="shared" si="884"/>
        <v>0.25436690010464463</v>
      </c>
      <c r="M2256" s="2">
        <f t="shared" si="885"/>
        <v>3.5418175963937704E-3</v>
      </c>
      <c r="N2256" s="1">
        <v>3904</v>
      </c>
      <c r="O2256" s="1">
        <v>5315</v>
      </c>
      <c r="P2256" s="1">
        <v>3160</v>
      </c>
      <c r="Q2256" s="1">
        <v>44</v>
      </c>
      <c r="AN2256" s="7">
        <f>IF(Q2256&gt;0,RANK(Q2256,(N2256:P2256,Q2256:AL2256)),0)</f>
        <v>4</v>
      </c>
      <c r="AO2256" s="7">
        <f>IF(R2256&gt;0,RANK(R2256,(N2256:P2256,Q2256:AL2256)),0)</f>
        <v>0</v>
      </c>
      <c r="AP2256" s="7">
        <f>IF(S2256&gt;0,RANK(S2256,(N2256:P2256,Q2256:AL2256)),0)</f>
        <v>0</v>
      </c>
      <c r="AQ2256" s="7">
        <f>IF(T2256&gt;0,RANK(T2256,(N2256:P2256,Q2256:AL2256)),0)</f>
        <v>0</v>
      </c>
      <c r="AR2256" s="2">
        <f t="shared" si="886"/>
        <v>3.5418175963937855E-3</v>
      </c>
      <c r="AS2256" s="2">
        <f t="shared" si="887"/>
        <v>0</v>
      </c>
      <c r="AT2256" s="2">
        <f t="shared" si="888"/>
        <v>0</v>
      </c>
      <c r="AU2256" s="2">
        <f t="shared" si="889"/>
        <v>0</v>
      </c>
      <c r="AW2256" t="s">
        <v>1204</v>
      </c>
      <c r="AX2256" t="s">
        <v>2565</v>
      </c>
      <c r="AY2256">
        <v>3</v>
      </c>
      <c r="BA2256" s="127">
        <v>40</v>
      </c>
      <c r="BB2256" s="130">
        <v>83</v>
      </c>
      <c r="BC2256" s="131">
        <f t="shared" si="868"/>
        <v>40083</v>
      </c>
      <c r="BE2256" s="7" t="s">
        <v>3271</v>
      </c>
    </row>
    <row r="2257" spans="1:57" hidden="1" outlineLevel="1" x14ac:dyDescent="0.2">
      <c r="A2257" t="s">
        <v>682</v>
      </c>
      <c r="B2257" t="s">
        <v>2565</v>
      </c>
      <c r="C2257" s="1">
        <f t="shared" si="880"/>
        <v>13806</v>
      </c>
      <c r="D2257" s="7">
        <f>RANK(N2257,(N2257:P2257,Q2257:AL2257))</f>
        <v>2</v>
      </c>
      <c r="E2257" s="7">
        <f>RANK(O2257,(N2257:P2257,Q2257:AL2257))</f>
        <v>1</v>
      </c>
      <c r="F2257" s="7">
        <f>IF(P2257&gt;0,RANK(P2257,(N2257:P2257,Q2257:AL2257)),0)</f>
        <v>3</v>
      </c>
      <c r="G2257" s="1">
        <f t="shared" si="881"/>
        <v>1618</v>
      </c>
      <c r="H2257" s="2">
        <f t="shared" si="879"/>
        <v>0.11719542228016805</v>
      </c>
      <c r="I2257" s="2"/>
      <c r="J2257" s="2">
        <f t="shared" si="882"/>
        <v>0.32254092423583947</v>
      </c>
      <c r="K2257" s="2">
        <f t="shared" si="883"/>
        <v>0.43973634651600751</v>
      </c>
      <c r="L2257" s="2">
        <f t="shared" si="884"/>
        <v>0.23460814138780239</v>
      </c>
      <c r="M2257" s="2">
        <f t="shared" si="885"/>
        <v>3.1145878603506261E-3</v>
      </c>
      <c r="N2257" s="1">
        <v>4453</v>
      </c>
      <c r="O2257" s="1">
        <v>6071</v>
      </c>
      <c r="P2257" s="1">
        <v>3239</v>
      </c>
      <c r="Q2257" s="1">
        <v>43</v>
      </c>
      <c r="AN2257" s="7">
        <f>IF(Q2257&gt;0,RANK(Q2257,(N2257:P2257,Q2257:AL2257)),0)</f>
        <v>4</v>
      </c>
      <c r="AO2257" s="7">
        <f>IF(R2257&gt;0,RANK(R2257,(N2257:P2257,Q2257:AL2257)),0)</f>
        <v>0</v>
      </c>
      <c r="AP2257" s="7">
        <f>IF(S2257&gt;0,RANK(S2257,(N2257:P2257,Q2257:AL2257)),0)</f>
        <v>0</v>
      </c>
      <c r="AQ2257" s="7">
        <f>IF(T2257&gt;0,RANK(T2257,(N2257:P2257,Q2257:AL2257)),0)</f>
        <v>0</v>
      </c>
      <c r="AR2257" s="2">
        <f t="shared" si="886"/>
        <v>3.1145878603505723E-3</v>
      </c>
      <c r="AS2257" s="2">
        <f t="shared" si="887"/>
        <v>0</v>
      </c>
      <c r="AT2257" s="2">
        <f t="shared" si="888"/>
        <v>0</v>
      </c>
      <c r="AU2257" s="2">
        <f t="shared" si="889"/>
        <v>0</v>
      </c>
      <c r="AW2257" t="s">
        <v>682</v>
      </c>
      <c r="AX2257" t="s">
        <v>2565</v>
      </c>
      <c r="AY2257">
        <v>5</v>
      </c>
      <c r="BA2257" s="127">
        <v>40</v>
      </c>
      <c r="BB2257" s="130">
        <v>85</v>
      </c>
      <c r="BC2257" s="131">
        <f t="shared" si="868"/>
        <v>40085</v>
      </c>
      <c r="BE2257" s="7" t="s">
        <v>3271</v>
      </c>
    </row>
    <row r="2258" spans="1:57" hidden="1" outlineLevel="1" x14ac:dyDescent="0.2">
      <c r="A2258" t="s">
        <v>2217</v>
      </c>
      <c r="B2258" t="s">
        <v>2565</v>
      </c>
      <c r="C2258" s="1">
        <f t="shared" si="880"/>
        <v>3679</v>
      </c>
      <c r="D2258" s="7">
        <f>RANK(N2258,(N2258:P2258,Q2258:AL2258))</f>
        <v>1</v>
      </c>
      <c r="E2258" s="7">
        <f>RANK(O2258,(N2258:P2258,Q2258:AL2258))</f>
        <v>3</v>
      </c>
      <c r="F2258" s="7">
        <f>IF(P2258&gt;0,RANK(P2258,(N2258:P2258,Q2258:AL2258)),0)</f>
        <v>2</v>
      </c>
      <c r="G2258" s="1">
        <f t="shared" si="881"/>
        <v>675</v>
      </c>
      <c r="H2258" s="2">
        <f t="shared" si="879"/>
        <v>0.18347377004620821</v>
      </c>
      <c r="I2258" s="2"/>
      <c r="J2258" s="2">
        <f t="shared" si="882"/>
        <v>0.46425659146507203</v>
      </c>
      <c r="K2258" s="2">
        <f t="shared" si="883"/>
        <v>0.25061157923348737</v>
      </c>
      <c r="L2258" s="2">
        <f t="shared" si="884"/>
        <v>0.28078282141886385</v>
      </c>
      <c r="M2258" s="2">
        <f t="shared" si="885"/>
        <v>4.3490078825767498E-3</v>
      </c>
      <c r="N2258" s="1">
        <v>1708</v>
      </c>
      <c r="O2258" s="1">
        <v>922</v>
      </c>
      <c r="P2258" s="1">
        <v>1033</v>
      </c>
      <c r="Q2258" s="1">
        <v>16</v>
      </c>
      <c r="AN2258" s="7">
        <f>IF(Q2258&gt;0,RANK(Q2258,(N2258:P2258,Q2258:AL2258)),0)</f>
        <v>4</v>
      </c>
      <c r="AO2258" s="7">
        <f>IF(R2258&gt;0,RANK(R2258,(N2258:P2258,Q2258:AL2258)),0)</f>
        <v>0</v>
      </c>
      <c r="AP2258" s="7">
        <f>IF(S2258&gt;0,RANK(S2258,(N2258:P2258,Q2258:AL2258)),0)</f>
        <v>0</v>
      </c>
      <c r="AQ2258" s="7">
        <f>IF(T2258&gt;0,RANK(T2258,(N2258:P2258,Q2258:AL2258)),0)</f>
        <v>0</v>
      </c>
      <c r="AR2258" s="2">
        <f t="shared" si="886"/>
        <v>4.349007882576787E-3</v>
      </c>
      <c r="AS2258" s="2">
        <f t="shared" si="887"/>
        <v>0</v>
      </c>
      <c r="AT2258" s="2">
        <f t="shared" si="888"/>
        <v>0</v>
      </c>
      <c r="AU2258" s="2">
        <f t="shared" si="889"/>
        <v>0</v>
      </c>
      <c r="AW2258" t="s">
        <v>2217</v>
      </c>
      <c r="AX2258" t="s">
        <v>2565</v>
      </c>
      <c r="AY2258">
        <v>3</v>
      </c>
      <c r="BA2258" s="127">
        <v>40</v>
      </c>
      <c r="BB2258" s="130">
        <v>87</v>
      </c>
      <c r="BC2258" s="131">
        <f t="shared" si="868"/>
        <v>40087</v>
      </c>
      <c r="BE2258" s="7" t="s">
        <v>3271</v>
      </c>
    </row>
    <row r="2259" spans="1:57" hidden="1" outlineLevel="1" x14ac:dyDescent="0.2">
      <c r="A2259" t="s">
        <v>528</v>
      </c>
      <c r="B2259" t="s">
        <v>2565</v>
      </c>
      <c r="C2259" s="1">
        <f t="shared" si="880"/>
        <v>10776</v>
      </c>
      <c r="D2259" s="7">
        <f>RANK(N2259,(N2259:P2259,Q2259:AL2259))</f>
        <v>2</v>
      </c>
      <c r="E2259" s="7">
        <f>RANK(O2259,(N2259:P2259,Q2259:AL2259))</f>
        <v>1</v>
      </c>
      <c r="F2259" s="7">
        <f>IF(P2259&gt;0,RANK(P2259,(N2259:P2259,Q2259:AL2259)),0)</f>
        <v>3</v>
      </c>
      <c r="G2259" s="1">
        <f t="shared" si="881"/>
        <v>999</v>
      </c>
      <c r="H2259" s="2">
        <f t="shared" si="879"/>
        <v>9.2706013363028958E-2</v>
      </c>
      <c r="I2259" s="2"/>
      <c r="J2259" s="2">
        <f t="shared" si="882"/>
        <v>0.31347438752783963</v>
      </c>
      <c r="K2259" s="2">
        <f t="shared" si="883"/>
        <v>0.4061804008908686</v>
      </c>
      <c r="L2259" s="2">
        <f t="shared" si="884"/>
        <v>0.27802524127691164</v>
      </c>
      <c r="M2259" s="2">
        <f t="shared" si="885"/>
        <v>2.3199703043801367E-3</v>
      </c>
      <c r="N2259" s="1">
        <v>3378</v>
      </c>
      <c r="O2259" s="1">
        <v>4377</v>
      </c>
      <c r="P2259" s="1">
        <v>2996</v>
      </c>
      <c r="Q2259" s="1">
        <v>25</v>
      </c>
      <c r="AN2259" s="7">
        <f>IF(Q2259&gt;0,RANK(Q2259,(N2259:P2259,Q2259:AL2259)),0)</f>
        <v>4</v>
      </c>
      <c r="AO2259" s="7">
        <f>IF(R2259&gt;0,RANK(R2259,(N2259:P2259,Q2259:AL2259)),0)</f>
        <v>0</v>
      </c>
      <c r="AP2259" s="7">
        <f>IF(S2259&gt;0,RANK(S2259,(N2259:P2259,Q2259:AL2259)),0)</f>
        <v>0</v>
      </c>
      <c r="AQ2259" s="7">
        <f>IF(T2259&gt;0,RANK(T2259,(N2259:P2259,Q2259:AL2259)),0)</f>
        <v>0</v>
      </c>
      <c r="AR2259" s="2">
        <f t="shared" si="886"/>
        <v>2.3199703043801038E-3</v>
      </c>
      <c r="AS2259" s="2">
        <f t="shared" si="887"/>
        <v>0</v>
      </c>
      <c r="AT2259" s="2">
        <f t="shared" si="888"/>
        <v>0</v>
      </c>
      <c r="AU2259" s="2">
        <f t="shared" si="889"/>
        <v>0</v>
      </c>
      <c r="AW2259" t="s">
        <v>528</v>
      </c>
      <c r="AX2259" t="s">
        <v>2565</v>
      </c>
      <c r="AY2259">
        <v>4</v>
      </c>
      <c r="BA2259" s="127">
        <v>40</v>
      </c>
      <c r="BB2259" s="130">
        <v>89</v>
      </c>
      <c r="BC2259" s="131">
        <f t="shared" si="868"/>
        <v>40089</v>
      </c>
      <c r="BE2259" s="7" t="s">
        <v>3271</v>
      </c>
    </row>
    <row r="2260" spans="1:57" hidden="1" outlineLevel="1" x14ac:dyDescent="0.2">
      <c r="A2260" t="s">
        <v>769</v>
      </c>
      <c r="B2260" t="s">
        <v>2565</v>
      </c>
      <c r="C2260" s="1">
        <f t="shared" si="880"/>
        <v>11494</v>
      </c>
      <c r="D2260" s="7">
        <f>RANK(N2260,(N2260:P2260,Q2260:AL2260))</f>
        <v>1</v>
      </c>
      <c r="E2260" s="7">
        <f>RANK(O2260,(N2260:P2260,Q2260:AL2260))</f>
        <v>2</v>
      </c>
      <c r="F2260" s="7">
        <f>IF(P2260&gt;0,RANK(P2260,(N2260:P2260,Q2260:AL2260)),0)</f>
        <v>3</v>
      </c>
      <c r="G2260" s="1">
        <f t="shared" si="881"/>
        <v>1563</v>
      </c>
      <c r="H2260" s="2">
        <f t="shared" si="879"/>
        <v>0.13598399164781624</v>
      </c>
      <c r="I2260" s="2"/>
      <c r="J2260" s="2">
        <f t="shared" si="882"/>
        <v>0.44214372716199757</v>
      </c>
      <c r="K2260" s="2">
        <f t="shared" si="883"/>
        <v>0.3061597355141813</v>
      </c>
      <c r="L2260" s="2">
        <f t="shared" si="884"/>
        <v>0.24812945884809465</v>
      </c>
      <c r="M2260" s="2">
        <f t="shared" si="885"/>
        <v>3.5670784757264873E-3</v>
      </c>
      <c r="N2260" s="1">
        <v>5082</v>
      </c>
      <c r="O2260" s="1">
        <v>3519</v>
      </c>
      <c r="P2260" s="1">
        <v>2852</v>
      </c>
      <c r="Q2260" s="1">
        <v>41</v>
      </c>
      <c r="AN2260" s="7">
        <f>IF(Q2260&gt;0,RANK(Q2260,(N2260:P2260,Q2260:AL2260)),0)</f>
        <v>4</v>
      </c>
      <c r="AO2260" s="7">
        <f>IF(R2260&gt;0,RANK(R2260,(N2260:P2260,Q2260:AL2260)),0)</f>
        <v>0</v>
      </c>
      <c r="AP2260" s="7">
        <f>IF(S2260&gt;0,RANK(S2260,(N2260:P2260,Q2260:AL2260)),0)</f>
        <v>0</v>
      </c>
      <c r="AQ2260" s="7">
        <f>IF(T2260&gt;0,RANK(T2260,(N2260:P2260,Q2260:AL2260)),0)</f>
        <v>0</v>
      </c>
      <c r="AR2260" s="2">
        <f t="shared" si="886"/>
        <v>3.567078475726466E-3</v>
      </c>
      <c r="AS2260" s="2">
        <f t="shared" si="887"/>
        <v>0</v>
      </c>
      <c r="AT2260" s="2">
        <f t="shared" si="888"/>
        <v>0</v>
      </c>
      <c r="AU2260" s="2">
        <f t="shared" si="889"/>
        <v>0</v>
      </c>
      <c r="AW2260" t="s">
        <v>769</v>
      </c>
      <c r="AX2260" t="s">
        <v>2565</v>
      </c>
      <c r="AY2260">
        <v>3</v>
      </c>
      <c r="BA2260" s="127">
        <v>40</v>
      </c>
      <c r="BB2260" s="130">
        <v>91</v>
      </c>
      <c r="BC2260" s="131">
        <f t="shared" si="868"/>
        <v>40091</v>
      </c>
      <c r="BE2260" s="7" t="s">
        <v>3271</v>
      </c>
    </row>
    <row r="2261" spans="1:57" hidden="1" outlineLevel="1" x14ac:dyDescent="0.2">
      <c r="A2261" t="s">
        <v>1183</v>
      </c>
      <c r="B2261" t="s">
        <v>2565</v>
      </c>
      <c r="C2261" s="1">
        <f t="shared" si="880"/>
        <v>7893</v>
      </c>
      <c r="D2261" s="7">
        <f>RANK(N2261,(N2261:P2261,Q2261:AL2261))</f>
        <v>1</v>
      </c>
      <c r="E2261" s="7">
        <f>RANK(O2261,(N2261:P2261,Q2261:AL2261))</f>
        <v>2</v>
      </c>
      <c r="F2261" s="7">
        <f>IF(P2261&gt;0,RANK(P2261,(N2261:P2261,Q2261:AL2261)),0)</f>
        <v>3</v>
      </c>
      <c r="G2261" s="1">
        <f t="shared" si="881"/>
        <v>1959</v>
      </c>
      <c r="H2261" s="2">
        <f t="shared" si="879"/>
        <v>0.24819460281261876</v>
      </c>
      <c r="I2261" s="2"/>
      <c r="J2261" s="2">
        <f t="shared" si="882"/>
        <v>0.53008995312302043</v>
      </c>
      <c r="K2261" s="2">
        <f t="shared" si="883"/>
        <v>0.28189535031040164</v>
      </c>
      <c r="L2261" s="2">
        <f t="shared" si="884"/>
        <v>0.18611427847459774</v>
      </c>
      <c r="M2261" s="2">
        <f t="shared" si="885"/>
        <v>1.9004180919801883E-3</v>
      </c>
      <c r="N2261" s="1">
        <v>4184</v>
      </c>
      <c r="O2261" s="1">
        <v>2225</v>
      </c>
      <c r="P2261" s="1">
        <v>1469</v>
      </c>
      <c r="Q2261" s="1">
        <v>15</v>
      </c>
      <c r="AN2261" s="7">
        <f>IF(Q2261&gt;0,RANK(Q2261,(N2261:P2261,Q2261:AL2261)),0)</f>
        <v>4</v>
      </c>
      <c r="AO2261" s="7">
        <f>IF(R2261&gt;0,RANK(R2261,(N2261:P2261,Q2261:AL2261)),0)</f>
        <v>0</v>
      </c>
      <c r="AP2261" s="7">
        <f>IF(S2261&gt;0,RANK(S2261,(N2261:P2261,Q2261:AL2261)),0)</f>
        <v>0</v>
      </c>
      <c r="AQ2261" s="7">
        <f>IF(T2261&gt;0,RANK(T2261,(N2261:P2261,Q2261:AL2261)),0)</f>
        <v>0</v>
      </c>
      <c r="AR2261" s="2">
        <f t="shared" si="886"/>
        <v>1.9004180919802356E-3</v>
      </c>
      <c r="AS2261" s="2">
        <f t="shared" si="887"/>
        <v>0</v>
      </c>
      <c r="AT2261" s="2">
        <f t="shared" si="888"/>
        <v>0</v>
      </c>
      <c r="AU2261" s="2">
        <f t="shared" si="889"/>
        <v>0</v>
      </c>
      <c r="AW2261" t="s">
        <v>1183</v>
      </c>
      <c r="AX2261" t="s">
        <v>2565</v>
      </c>
      <c r="AY2261">
        <v>2</v>
      </c>
      <c r="BA2261" s="127">
        <v>40</v>
      </c>
      <c r="BB2261" s="130">
        <v>93</v>
      </c>
      <c r="BC2261" s="131">
        <f t="shared" si="868"/>
        <v>40093</v>
      </c>
      <c r="BE2261" s="7" t="s">
        <v>3271</v>
      </c>
    </row>
    <row r="2262" spans="1:57" hidden="1" outlineLevel="1" x14ac:dyDescent="0.2">
      <c r="A2262" t="s">
        <v>227</v>
      </c>
      <c r="B2262" t="s">
        <v>2565</v>
      </c>
      <c r="C2262" s="1">
        <f t="shared" si="880"/>
        <v>3755</v>
      </c>
      <c r="D2262" s="7">
        <f>RANK(N2262,(N2262:P2262,Q2262:AL2262))</f>
        <v>3</v>
      </c>
      <c r="E2262" s="7">
        <f>RANK(O2262,(N2262:P2262,Q2262:AL2262))</f>
        <v>1</v>
      </c>
      <c r="F2262" s="7">
        <f>IF(P2262&gt;0,RANK(P2262,(N2262:P2262,Q2262:AL2262)),0)</f>
        <v>2</v>
      </c>
      <c r="G2262" s="1">
        <f t="shared" si="881"/>
        <v>1297</v>
      </c>
      <c r="H2262" s="2">
        <f t="shared" si="879"/>
        <v>0.34540612516644476</v>
      </c>
      <c r="I2262" s="2"/>
      <c r="J2262" s="2">
        <f t="shared" si="882"/>
        <v>0.19467376830892144</v>
      </c>
      <c r="K2262" s="2">
        <f t="shared" si="883"/>
        <v>0.57363515312916113</v>
      </c>
      <c r="L2262" s="2">
        <f t="shared" si="884"/>
        <v>0.22822902796271638</v>
      </c>
      <c r="M2262" s="2">
        <f t="shared" si="885"/>
        <v>3.4620505992010164E-3</v>
      </c>
      <c r="N2262" s="1">
        <v>731</v>
      </c>
      <c r="O2262" s="1">
        <v>2154</v>
      </c>
      <c r="P2262" s="1">
        <v>857</v>
      </c>
      <c r="Q2262" s="1">
        <v>13</v>
      </c>
      <c r="AN2262" s="7">
        <f>IF(Q2262&gt;0,RANK(Q2262,(N2262:P2262,Q2262:AL2262)),0)</f>
        <v>4</v>
      </c>
      <c r="AO2262" s="7">
        <f>IF(R2262&gt;0,RANK(R2262,(N2262:P2262,Q2262:AL2262)),0)</f>
        <v>0</v>
      </c>
      <c r="AP2262" s="7">
        <f>IF(S2262&gt;0,RANK(S2262,(N2262:P2262,Q2262:AL2262)),0)</f>
        <v>0</v>
      </c>
      <c r="AQ2262" s="7">
        <f>IF(T2262&gt;0,RANK(T2262,(N2262:P2262,Q2262:AL2262)),0)</f>
        <v>0</v>
      </c>
      <c r="AR2262" s="2">
        <f t="shared" si="886"/>
        <v>3.4620505992010654E-3</v>
      </c>
      <c r="AS2262" s="2">
        <f t="shared" si="887"/>
        <v>0</v>
      </c>
      <c r="AT2262" s="2">
        <f t="shared" si="888"/>
        <v>0</v>
      </c>
      <c r="AU2262" s="2">
        <f t="shared" si="889"/>
        <v>0</v>
      </c>
      <c r="AW2262" t="s">
        <v>227</v>
      </c>
      <c r="AX2262" t="s">
        <v>2565</v>
      </c>
      <c r="AY2262">
        <v>6</v>
      </c>
      <c r="BA2262" s="127">
        <v>40</v>
      </c>
      <c r="BB2262" s="130">
        <v>95</v>
      </c>
      <c r="BC2262" s="131">
        <f t="shared" si="868"/>
        <v>40095</v>
      </c>
      <c r="BE2262" s="7" t="s">
        <v>3271</v>
      </c>
    </row>
    <row r="2263" spans="1:57" hidden="1" outlineLevel="1" x14ac:dyDescent="0.2">
      <c r="A2263" t="s">
        <v>526</v>
      </c>
      <c r="B2263" t="s">
        <v>2565</v>
      </c>
      <c r="C2263" s="1">
        <f t="shared" si="880"/>
        <v>5498</v>
      </c>
      <c r="D2263" s="7">
        <f>RANK(N2263,(N2263:P2263,Q2263:AL2263))</f>
        <v>1</v>
      </c>
      <c r="E2263" s="7">
        <f>RANK(O2263,(N2263:P2263,Q2263:AL2263))</f>
        <v>3</v>
      </c>
      <c r="F2263" s="7">
        <f>IF(P2263&gt;0,RANK(P2263,(N2263:P2263,Q2263:AL2263)),0)</f>
        <v>2</v>
      </c>
      <c r="G2263" s="1">
        <f t="shared" si="881"/>
        <v>1033</v>
      </c>
      <c r="H2263" s="2">
        <f t="shared" si="879"/>
        <v>0.18788650418333941</v>
      </c>
      <c r="I2263" s="2"/>
      <c r="J2263" s="2">
        <f t="shared" si="882"/>
        <v>0.45816660603855947</v>
      </c>
      <c r="K2263" s="2">
        <f t="shared" si="883"/>
        <v>0.26882502728264823</v>
      </c>
      <c r="L2263" s="2">
        <f t="shared" si="884"/>
        <v>0.27028010185522006</v>
      </c>
      <c r="M2263" s="2">
        <f t="shared" si="885"/>
        <v>2.7282648235723017E-3</v>
      </c>
      <c r="N2263" s="1">
        <v>2519</v>
      </c>
      <c r="O2263" s="1">
        <v>1478</v>
      </c>
      <c r="P2263" s="1">
        <v>1486</v>
      </c>
      <c r="Q2263" s="1">
        <v>15</v>
      </c>
      <c r="AN2263" s="7">
        <f>IF(Q2263&gt;0,RANK(Q2263,(N2263:P2263,Q2263:AL2263)),0)</f>
        <v>4</v>
      </c>
      <c r="AO2263" s="7">
        <f>IF(R2263&gt;0,RANK(R2263,(N2263:P2263,Q2263:AL2263)),0)</f>
        <v>0</v>
      </c>
      <c r="AP2263" s="7">
        <f>IF(S2263&gt;0,RANK(S2263,(N2263:P2263,Q2263:AL2263)),0)</f>
        <v>0</v>
      </c>
      <c r="AQ2263" s="7">
        <f>IF(T2263&gt;0,RANK(T2263,(N2263:P2263,Q2263:AL2263)),0)</f>
        <v>0</v>
      </c>
      <c r="AR2263" s="2">
        <f t="shared" si="886"/>
        <v>2.728264823572208E-3</v>
      </c>
      <c r="AS2263" s="2">
        <f t="shared" si="887"/>
        <v>0</v>
      </c>
      <c r="AT2263" s="2">
        <f t="shared" si="888"/>
        <v>0</v>
      </c>
      <c r="AU2263" s="2">
        <f t="shared" si="889"/>
        <v>0</v>
      </c>
      <c r="AW2263" t="s">
        <v>526</v>
      </c>
      <c r="AX2263" t="s">
        <v>2565</v>
      </c>
      <c r="AY2263">
        <v>3</v>
      </c>
      <c r="BA2263" s="127">
        <v>40</v>
      </c>
      <c r="BB2263" s="130">
        <v>97</v>
      </c>
      <c r="BC2263" s="131">
        <f t="shared" si="868"/>
        <v>40097</v>
      </c>
      <c r="BE2263" s="7" t="s">
        <v>3271</v>
      </c>
    </row>
    <row r="2264" spans="1:57" hidden="1" outlineLevel="1" x14ac:dyDescent="0.2">
      <c r="A2264" t="s">
        <v>3274</v>
      </c>
      <c r="B2264" t="s">
        <v>2565</v>
      </c>
      <c r="C2264" s="1">
        <f t="shared" si="880"/>
        <v>15171</v>
      </c>
      <c r="D2264" s="7">
        <f>RANK(N2264,(N2264:P2264,Q2264:AL2264))</f>
        <v>1</v>
      </c>
      <c r="E2264" s="7">
        <f>RANK(O2264,(N2264:P2264,Q2264:AL2264))</f>
        <v>2</v>
      </c>
      <c r="F2264" s="7">
        <f>IF(P2264&gt;0,RANK(P2264,(N2264:P2264,Q2264:AL2264)),0)</f>
        <v>3</v>
      </c>
      <c r="G2264" s="1">
        <f t="shared" si="881"/>
        <v>987</v>
      </c>
      <c r="H2264" s="2">
        <f t="shared" si="879"/>
        <v>6.5058334981214161E-2</v>
      </c>
      <c r="I2264" s="2"/>
      <c r="J2264" s="2">
        <f t="shared" si="882"/>
        <v>0.42396677872256278</v>
      </c>
      <c r="K2264" s="2">
        <f t="shared" si="883"/>
        <v>0.35890844374134862</v>
      </c>
      <c r="L2264" s="2">
        <f t="shared" si="884"/>
        <v>0.21323577878847802</v>
      </c>
      <c r="M2264" s="2">
        <f t="shared" si="885"/>
        <v>3.8889987476106447E-3</v>
      </c>
      <c r="N2264" s="1">
        <v>6432</v>
      </c>
      <c r="O2264" s="1">
        <v>5445</v>
      </c>
      <c r="P2264" s="1">
        <v>3235</v>
      </c>
      <c r="Q2264" s="1">
        <v>59</v>
      </c>
      <c r="AN2264" s="7">
        <f>IF(Q2264&gt;0,RANK(Q2264,(N2264:P2264,Q2264:AL2264)),0)</f>
        <v>4</v>
      </c>
      <c r="AO2264" s="7">
        <f>IF(R2264&gt;0,RANK(R2264,(N2264:P2264,Q2264:AL2264)),0)</f>
        <v>0</v>
      </c>
      <c r="AP2264" s="7">
        <f>IF(S2264&gt;0,RANK(S2264,(N2264:P2264,Q2264:AL2264)),0)</f>
        <v>0</v>
      </c>
      <c r="AQ2264" s="7">
        <f>IF(T2264&gt;0,RANK(T2264,(N2264:P2264,Q2264:AL2264)),0)</f>
        <v>0</v>
      </c>
      <c r="AR2264" s="2">
        <f t="shared" si="886"/>
        <v>3.8889987476105727E-3</v>
      </c>
      <c r="AS2264" s="2">
        <f t="shared" si="887"/>
        <v>0</v>
      </c>
      <c r="AT2264" s="2">
        <f t="shared" si="888"/>
        <v>0</v>
      </c>
      <c r="AU2264" s="2">
        <f t="shared" si="889"/>
        <v>0</v>
      </c>
      <c r="AW2264" t="s">
        <v>3274</v>
      </c>
      <c r="AX2264" t="s">
        <v>2565</v>
      </c>
      <c r="AY2264">
        <v>2</v>
      </c>
      <c r="BA2264" s="127">
        <v>40</v>
      </c>
      <c r="BB2264" s="130">
        <v>99</v>
      </c>
      <c r="BC2264" s="131">
        <f t="shared" si="868"/>
        <v>40099</v>
      </c>
      <c r="BE2264" s="7" t="s">
        <v>3271</v>
      </c>
    </row>
    <row r="2265" spans="1:57" hidden="1" outlineLevel="1" x14ac:dyDescent="0.2">
      <c r="A2265" t="s">
        <v>928</v>
      </c>
      <c r="B2265" t="s">
        <v>2565</v>
      </c>
      <c r="C2265" s="1">
        <f t="shared" si="880"/>
        <v>5588</v>
      </c>
      <c r="D2265" s="7">
        <f>RANK(N2265,(N2265:P2265,Q2265:AL2265))</f>
        <v>1</v>
      </c>
      <c r="E2265" s="7">
        <f>RANK(O2265,(N2265:P2265,Q2265:AL2265))</f>
        <v>2</v>
      </c>
      <c r="F2265" s="7">
        <f>IF(P2265&gt;0,RANK(P2265,(N2265:P2265,Q2265:AL2265)),0)</f>
        <v>3</v>
      </c>
      <c r="G2265" s="1">
        <f t="shared" si="881"/>
        <v>1058</v>
      </c>
      <c r="H2265" s="2">
        <f t="shared" si="879"/>
        <v>0.1893342877594846</v>
      </c>
      <c r="I2265" s="2"/>
      <c r="J2265" s="2">
        <f t="shared" si="882"/>
        <v>0.46420901932712955</v>
      </c>
      <c r="K2265" s="2">
        <f t="shared" si="883"/>
        <v>0.27487473156764497</v>
      </c>
      <c r="L2265" s="2">
        <f t="shared" si="884"/>
        <v>0.25894774516821761</v>
      </c>
      <c r="M2265" s="2">
        <f t="shared" si="885"/>
        <v>1.9685039370078705E-3</v>
      </c>
      <c r="N2265" s="1">
        <v>2594</v>
      </c>
      <c r="O2265" s="1">
        <v>1536</v>
      </c>
      <c r="P2265" s="1">
        <v>1447</v>
      </c>
      <c r="Q2265" s="1">
        <v>11</v>
      </c>
      <c r="AN2265" s="7">
        <f>IF(Q2265&gt;0,RANK(Q2265,(N2265:P2265,Q2265:AL2265)),0)</f>
        <v>4</v>
      </c>
      <c r="AO2265" s="7">
        <f>IF(R2265&gt;0,RANK(R2265,(N2265:P2265,Q2265:AL2265)),0)</f>
        <v>0</v>
      </c>
      <c r="AP2265" s="7">
        <f>IF(S2265&gt;0,RANK(S2265,(N2265:P2265,Q2265:AL2265)),0)</f>
        <v>0</v>
      </c>
      <c r="AQ2265" s="7">
        <f>IF(T2265&gt;0,RANK(T2265,(N2265:P2265,Q2265:AL2265)),0)</f>
        <v>0</v>
      </c>
      <c r="AR2265" s="2">
        <f t="shared" si="886"/>
        <v>1.968503937007874E-3</v>
      </c>
      <c r="AS2265" s="2">
        <f t="shared" si="887"/>
        <v>0</v>
      </c>
      <c r="AT2265" s="2">
        <f t="shared" si="888"/>
        <v>0</v>
      </c>
      <c r="AU2265" s="2">
        <f t="shared" si="889"/>
        <v>0</v>
      </c>
      <c r="AW2265" t="s">
        <v>928</v>
      </c>
      <c r="AX2265" t="s">
        <v>2565</v>
      </c>
      <c r="AY2265">
        <v>3</v>
      </c>
      <c r="BA2265" s="127">
        <v>40</v>
      </c>
      <c r="BB2265" s="130">
        <v>101</v>
      </c>
      <c r="BC2265" s="131">
        <f t="shared" si="868"/>
        <v>40101</v>
      </c>
      <c r="BE2265" s="7" t="s">
        <v>3271</v>
      </c>
    </row>
    <row r="2266" spans="1:57" hidden="1" outlineLevel="1" x14ac:dyDescent="0.2">
      <c r="A2266" t="s">
        <v>3248</v>
      </c>
      <c r="B2266" t="s">
        <v>2565</v>
      </c>
      <c r="C2266" s="1">
        <f t="shared" si="880"/>
        <v>27932</v>
      </c>
      <c r="D2266" s="7">
        <f>RANK(N2266,(N2266:P2266,Q2266:AL2266))</f>
        <v>1</v>
      </c>
      <c r="E2266" s="7">
        <f>RANK(O2266,(N2266:P2266,Q2266:AL2266))</f>
        <v>2</v>
      </c>
      <c r="F2266" s="7">
        <f>IF(P2266&gt;0,RANK(P2266,(N2266:P2266,Q2266:AL2266)),0)</f>
        <v>3</v>
      </c>
      <c r="G2266" s="1">
        <f t="shared" si="881"/>
        <v>4837</v>
      </c>
      <c r="H2266" s="2">
        <f t="shared" si="879"/>
        <v>0.17317055706716311</v>
      </c>
      <c r="I2266" s="2"/>
      <c r="J2266" s="2">
        <f t="shared" si="882"/>
        <v>0.4875769726478591</v>
      </c>
      <c r="K2266" s="2">
        <f t="shared" si="883"/>
        <v>0.31440641558069599</v>
      </c>
      <c r="L2266" s="2">
        <f t="shared" si="884"/>
        <v>0.19525991694114278</v>
      </c>
      <c r="M2266" s="2">
        <f t="shared" si="885"/>
        <v>2.7566948303020811E-3</v>
      </c>
      <c r="N2266" s="1">
        <v>13619</v>
      </c>
      <c r="O2266" s="1">
        <v>8782</v>
      </c>
      <c r="P2266" s="1">
        <v>5454</v>
      </c>
      <c r="Q2266" s="1">
        <v>77</v>
      </c>
      <c r="AN2266" s="7">
        <f>IF(Q2266&gt;0,RANK(Q2266,(N2266:P2266,Q2266:AL2266)),0)</f>
        <v>4</v>
      </c>
      <c r="AO2266" s="7">
        <f>IF(R2266&gt;0,RANK(R2266,(N2266:P2266,Q2266:AL2266)),0)</f>
        <v>0</v>
      </c>
      <c r="AP2266" s="7">
        <f>IF(S2266&gt;0,RANK(S2266,(N2266:P2266,Q2266:AL2266)),0)</f>
        <v>0</v>
      </c>
      <c r="AQ2266" s="7">
        <f>IF(T2266&gt;0,RANK(T2266,(N2266:P2266,Q2266:AL2266)),0)</f>
        <v>0</v>
      </c>
      <c r="AR2266" s="2">
        <f t="shared" si="886"/>
        <v>2.7566948303021626E-3</v>
      </c>
      <c r="AS2266" s="2">
        <f t="shared" si="887"/>
        <v>0</v>
      </c>
      <c r="AT2266" s="2">
        <f t="shared" si="888"/>
        <v>0</v>
      </c>
      <c r="AU2266" s="2">
        <f t="shared" si="889"/>
        <v>0</v>
      </c>
      <c r="AW2266" t="s">
        <v>3248</v>
      </c>
      <c r="AX2266" t="s">
        <v>2565</v>
      </c>
      <c r="AY2266">
        <v>2</v>
      </c>
      <c r="BA2266" s="127">
        <v>40</v>
      </c>
      <c r="BB2266" s="130">
        <v>103</v>
      </c>
      <c r="BC2266" s="131">
        <f t="shared" si="868"/>
        <v>40103</v>
      </c>
      <c r="BE2266" s="7" t="s">
        <v>3271</v>
      </c>
    </row>
    <row r="2267" spans="1:57" hidden="1" outlineLevel="1" x14ac:dyDescent="0.2">
      <c r="A2267" t="s">
        <v>213</v>
      </c>
      <c r="B2267" t="s">
        <v>2565</v>
      </c>
      <c r="C2267" s="1">
        <f t="shared" si="880"/>
        <v>5283</v>
      </c>
      <c r="D2267" s="7">
        <f>RANK(N2267,(N2267:P2267,Q2267:AL2267))</f>
        <v>3</v>
      </c>
      <c r="E2267" s="7">
        <f>RANK(O2267,(N2267:P2267,Q2267:AL2267))</f>
        <v>1</v>
      </c>
      <c r="F2267" s="7">
        <f>IF(P2267&gt;0,RANK(P2267,(N2267:P2267,Q2267:AL2267)),0)</f>
        <v>2</v>
      </c>
      <c r="G2267" s="1">
        <f t="shared" si="881"/>
        <v>1025</v>
      </c>
      <c r="H2267" s="2">
        <f t="shared" si="879"/>
        <v>0.19401855006625024</v>
      </c>
      <c r="I2267" s="2"/>
      <c r="J2267" s="2">
        <f t="shared" si="882"/>
        <v>0.25231875828127959</v>
      </c>
      <c r="K2267" s="2">
        <f t="shared" si="883"/>
        <v>0.46829452962332008</v>
      </c>
      <c r="L2267" s="2">
        <f t="shared" si="884"/>
        <v>0.27427597955706984</v>
      </c>
      <c r="M2267" s="2">
        <f t="shared" si="885"/>
        <v>5.110732538330498E-3</v>
      </c>
      <c r="N2267" s="1">
        <v>1333</v>
      </c>
      <c r="O2267" s="1">
        <v>2474</v>
      </c>
      <c r="P2267" s="1">
        <v>1449</v>
      </c>
      <c r="Q2267" s="1">
        <v>27</v>
      </c>
      <c r="AN2267" s="7">
        <f>IF(Q2267&gt;0,RANK(Q2267,(N2267:P2267,Q2267:AL2267)),0)</f>
        <v>4</v>
      </c>
      <c r="AO2267" s="7">
        <f>IF(R2267&gt;0,RANK(R2267,(N2267:P2267,Q2267:AL2267)),0)</f>
        <v>0</v>
      </c>
      <c r="AP2267" s="7">
        <f>IF(S2267&gt;0,RANK(S2267,(N2267:P2267,Q2267:AL2267)),0)</f>
        <v>0</v>
      </c>
      <c r="AQ2267" s="7">
        <f>IF(T2267&gt;0,RANK(T2267,(N2267:P2267,Q2267:AL2267)),0)</f>
        <v>0</v>
      </c>
      <c r="AR2267" s="2">
        <f t="shared" si="886"/>
        <v>5.1107325383304937E-3</v>
      </c>
      <c r="AS2267" s="2">
        <f t="shared" si="887"/>
        <v>0</v>
      </c>
      <c r="AT2267" s="2">
        <f t="shared" si="888"/>
        <v>0</v>
      </c>
      <c r="AU2267" s="2">
        <f t="shared" si="889"/>
        <v>0</v>
      </c>
      <c r="AW2267" t="s">
        <v>213</v>
      </c>
      <c r="AX2267" t="s">
        <v>2565</v>
      </c>
      <c r="AY2267">
        <v>5</v>
      </c>
      <c r="BA2267" s="127">
        <v>40</v>
      </c>
      <c r="BB2267" s="130">
        <v>105</v>
      </c>
      <c r="BC2267" s="131">
        <f t="shared" si="868"/>
        <v>40105</v>
      </c>
      <c r="BE2267" s="7" t="s">
        <v>3271</v>
      </c>
    </row>
    <row r="2268" spans="1:57" hidden="1" outlineLevel="1" x14ac:dyDescent="0.2">
      <c r="A2268" t="s">
        <v>3273</v>
      </c>
      <c r="B2268" t="s">
        <v>2565</v>
      </c>
      <c r="C2268" s="1">
        <f t="shared" si="880"/>
        <v>4524</v>
      </c>
      <c r="D2268" s="7">
        <f>RANK(N2268,(N2268:P2268,Q2268:AL2268))</f>
        <v>1</v>
      </c>
      <c r="E2268" s="7">
        <f>RANK(O2268,(N2268:P2268,Q2268:AL2268))</f>
        <v>2</v>
      </c>
      <c r="F2268" s="7">
        <f>IF(P2268&gt;0,RANK(P2268,(N2268:P2268,Q2268:AL2268)),0)</f>
        <v>3</v>
      </c>
      <c r="G2268" s="1">
        <f t="shared" si="881"/>
        <v>381</v>
      </c>
      <c r="H2268" s="2">
        <f t="shared" si="879"/>
        <v>8.4217506631299732E-2</v>
      </c>
      <c r="I2268" s="2"/>
      <c r="J2268" s="2">
        <f t="shared" si="882"/>
        <v>0.42263483642793986</v>
      </c>
      <c r="K2268" s="2">
        <f t="shared" si="883"/>
        <v>0.33841732979664013</v>
      </c>
      <c r="L2268" s="2">
        <f t="shared" si="884"/>
        <v>0.23496905393457118</v>
      </c>
      <c r="M2268" s="2">
        <f t="shared" si="885"/>
        <v>3.9787798408488229E-3</v>
      </c>
      <c r="N2268" s="1">
        <v>1912</v>
      </c>
      <c r="O2268" s="1">
        <v>1531</v>
      </c>
      <c r="P2268" s="1">
        <v>1063</v>
      </c>
      <c r="Q2268" s="1">
        <v>18</v>
      </c>
      <c r="AN2268" s="7">
        <f>IF(Q2268&gt;0,RANK(Q2268,(N2268:P2268,Q2268:AL2268)),0)</f>
        <v>4</v>
      </c>
      <c r="AO2268" s="7">
        <f>IF(R2268&gt;0,RANK(R2268,(N2268:P2268,Q2268:AL2268)),0)</f>
        <v>0</v>
      </c>
      <c r="AP2268" s="7">
        <f>IF(S2268&gt;0,RANK(S2268,(N2268:P2268,Q2268:AL2268)),0)</f>
        <v>0</v>
      </c>
      <c r="AQ2268" s="7">
        <f>IF(T2268&gt;0,RANK(T2268,(N2268:P2268,Q2268:AL2268)),0)</f>
        <v>0</v>
      </c>
      <c r="AR2268" s="2">
        <f t="shared" si="886"/>
        <v>3.9787798408488064E-3</v>
      </c>
      <c r="AS2268" s="2">
        <f t="shared" si="887"/>
        <v>0</v>
      </c>
      <c r="AT2268" s="2">
        <f t="shared" si="888"/>
        <v>0</v>
      </c>
      <c r="AU2268" s="2">
        <f t="shared" si="889"/>
        <v>0</v>
      </c>
      <c r="AW2268" t="s">
        <v>3273</v>
      </c>
      <c r="AX2268" t="s">
        <v>2565</v>
      </c>
      <c r="AY2268">
        <v>2</v>
      </c>
      <c r="BA2268" s="127">
        <v>40</v>
      </c>
      <c r="BB2268" s="130">
        <v>107</v>
      </c>
      <c r="BC2268" s="131">
        <f t="shared" si="868"/>
        <v>40107</v>
      </c>
      <c r="BE2268" s="7" t="s">
        <v>3271</v>
      </c>
    </row>
    <row r="2269" spans="1:57" hidden="1" outlineLevel="1" x14ac:dyDescent="0.2">
      <c r="A2269" t="s">
        <v>2218</v>
      </c>
      <c r="B2269" t="s">
        <v>2565</v>
      </c>
      <c r="C2269" s="1">
        <f t="shared" si="880"/>
        <v>4630</v>
      </c>
      <c r="D2269" s="7">
        <f>RANK(N2269,(N2269:P2269,Q2269:AL2269))</f>
        <v>1</v>
      </c>
      <c r="E2269" s="7">
        <f>RANK(O2269,(N2269:P2269,Q2269:AL2269))</f>
        <v>2</v>
      </c>
      <c r="F2269" s="7">
        <f>IF(P2269&gt;0,RANK(P2269,(N2269:P2269,Q2269:AL2269)),0)</f>
        <v>3</v>
      </c>
      <c r="G2269" s="1">
        <f t="shared" si="881"/>
        <v>561</v>
      </c>
      <c r="H2269" s="2">
        <f t="shared" si="879"/>
        <v>0.12116630669546437</v>
      </c>
      <c r="I2269" s="2"/>
      <c r="J2269" s="2">
        <f t="shared" si="882"/>
        <v>0.46241900647948164</v>
      </c>
      <c r="K2269" s="2">
        <f t="shared" si="883"/>
        <v>0.34125269978401729</v>
      </c>
      <c r="L2269" s="2">
        <f t="shared" si="884"/>
        <v>0.19200863930885528</v>
      </c>
      <c r="M2269" s="2">
        <f t="shared" si="885"/>
        <v>4.319654427645786E-3</v>
      </c>
      <c r="N2269" s="1">
        <v>2141</v>
      </c>
      <c r="O2269" s="1">
        <v>1580</v>
      </c>
      <c r="P2269" s="1">
        <v>889</v>
      </c>
      <c r="Q2269" s="1">
        <v>20</v>
      </c>
      <c r="AN2269" s="7">
        <f>IF(Q2269&gt;0,RANK(Q2269,(N2269:P2269,Q2269:AL2269)),0)</f>
        <v>4</v>
      </c>
      <c r="AO2269" s="7">
        <f>IF(R2269&gt;0,RANK(R2269,(N2269:P2269,Q2269:AL2269)),0)</f>
        <v>0</v>
      </c>
      <c r="AP2269" s="7">
        <f>IF(S2269&gt;0,RANK(S2269,(N2269:P2269,Q2269:AL2269)),0)</f>
        <v>0</v>
      </c>
      <c r="AQ2269" s="7">
        <f>IF(T2269&gt;0,RANK(T2269,(N2269:P2269,Q2269:AL2269)),0)</f>
        <v>0</v>
      </c>
      <c r="AR2269" s="2">
        <f t="shared" si="886"/>
        <v>4.3196544276457886E-3</v>
      </c>
      <c r="AS2269" s="2">
        <f t="shared" si="887"/>
        <v>0</v>
      </c>
      <c r="AT2269" s="2">
        <f t="shared" si="888"/>
        <v>0</v>
      </c>
      <c r="AU2269" s="2">
        <f t="shared" si="889"/>
        <v>0</v>
      </c>
      <c r="AW2269" t="s">
        <v>2218</v>
      </c>
      <c r="AX2269" t="s">
        <v>2565</v>
      </c>
      <c r="AY2269">
        <v>2</v>
      </c>
      <c r="BA2269" s="127">
        <v>40</v>
      </c>
      <c r="BB2269" s="130">
        <v>109</v>
      </c>
      <c r="BC2269" s="131">
        <f t="shared" si="868"/>
        <v>40109</v>
      </c>
      <c r="BE2269" s="7" t="s">
        <v>3271</v>
      </c>
    </row>
    <row r="2270" spans="1:57" hidden="1" outlineLevel="1" x14ac:dyDescent="0.2">
      <c r="A2270" t="s">
        <v>2564</v>
      </c>
      <c r="B2270" t="s">
        <v>2565</v>
      </c>
      <c r="C2270" s="1">
        <f t="shared" si="880"/>
        <v>259923</v>
      </c>
      <c r="D2270" s="7">
        <f>RANK(N2270,(N2270:P2270,Q2270:AL2270))</f>
        <v>2</v>
      </c>
      <c r="E2270" s="7">
        <f>RANK(O2270,(N2270:P2270,Q2270:AL2270))</f>
        <v>1</v>
      </c>
      <c r="F2270" s="7">
        <f>IF(P2270&gt;0,RANK(P2270,(N2270:P2270,Q2270:AL2270)),0)</f>
        <v>3</v>
      </c>
      <c r="G2270" s="1">
        <f t="shared" si="881"/>
        <v>50517</v>
      </c>
      <c r="H2270" s="2">
        <f t="shared" si="879"/>
        <v>0.19435371244560889</v>
      </c>
      <c r="I2270" s="2"/>
      <c r="J2270" s="2">
        <f t="shared" si="882"/>
        <v>0.29343690246726917</v>
      </c>
      <c r="K2270" s="2">
        <f t="shared" si="883"/>
        <v>0.48779061491287806</v>
      </c>
      <c r="L2270" s="2">
        <f t="shared" si="884"/>
        <v>0.21598319502314148</v>
      </c>
      <c r="M2270" s="2">
        <f t="shared" si="885"/>
        <v>2.7892875967112929E-3</v>
      </c>
      <c r="N2270" s="1">
        <v>76271</v>
      </c>
      <c r="O2270" s="1">
        <v>126788</v>
      </c>
      <c r="P2270" s="1">
        <v>56139</v>
      </c>
      <c r="Q2270" s="1">
        <v>725</v>
      </c>
      <c r="AN2270" s="7">
        <f>IF(Q2270&gt;0,RANK(Q2270,(N2270:P2270,Q2270:AL2270)),0)</f>
        <v>4</v>
      </c>
      <c r="AO2270" s="7">
        <f>IF(R2270&gt;0,RANK(R2270,(N2270:P2270,Q2270:AL2270)),0)</f>
        <v>0</v>
      </c>
      <c r="AP2270" s="7">
        <f>IF(S2270&gt;0,RANK(S2270,(N2270:P2270,Q2270:AL2270)),0)</f>
        <v>0</v>
      </c>
      <c r="AQ2270" s="7">
        <f>IF(T2270&gt;0,RANK(T2270,(N2270:P2270,Q2270:AL2270)),0)</f>
        <v>0</v>
      </c>
      <c r="AR2270" s="2">
        <f t="shared" si="886"/>
        <v>2.7892875967113337E-3</v>
      </c>
      <c r="AS2270" s="2">
        <f t="shared" si="887"/>
        <v>0</v>
      </c>
      <c r="AT2270" s="2">
        <f t="shared" si="888"/>
        <v>0</v>
      </c>
      <c r="AU2270" s="2">
        <f t="shared" si="889"/>
        <v>0</v>
      </c>
      <c r="AW2270" t="s">
        <v>2564</v>
      </c>
      <c r="AX2270" t="s">
        <v>2565</v>
      </c>
      <c r="BA2270" s="127">
        <v>40</v>
      </c>
      <c r="BB2270" s="130">
        <v>111</v>
      </c>
      <c r="BC2270" s="131">
        <f t="shared" si="868"/>
        <v>40111</v>
      </c>
      <c r="BE2270" s="7" t="s">
        <v>3271</v>
      </c>
    </row>
    <row r="2271" spans="1:57" hidden="1" outlineLevel="1" x14ac:dyDescent="0.2">
      <c r="A2271" t="s">
        <v>2219</v>
      </c>
      <c r="B2271" t="s">
        <v>2565</v>
      </c>
      <c r="C2271" s="1">
        <f t="shared" si="880"/>
        <v>15421</v>
      </c>
      <c r="D2271" s="7">
        <f>RANK(N2271,(N2271:P2271,Q2271:AL2271))</f>
        <v>1</v>
      </c>
      <c r="E2271" s="7">
        <f>RANK(O2271,(N2271:P2271,Q2271:AL2271))</f>
        <v>2</v>
      </c>
      <c r="F2271" s="7">
        <f>IF(P2271&gt;0,RANK(P2271,(N2271:P2271,Q2271:AL2271)),0)</f>
        <v>3</v>
      </c>
      <c r="G2271" s="1">
        <f t="shared" si="881"/>
        <v>3181</v>
      </c>
      <c r="H2271" s="2">
        <f t="shared" si="879"/>
        <v>0.20627715452953765</v>
      </c>
      <c r="I2271" s="2"/>
      <c r="J2271" s="2">
        <f t="shared" si="882"/>
        <v>0.50366383503015366</v>
      </c>
      <c r="K2271" s="2">
        <f t="shared" si="883"/>
        <v>0.29738668050061606</v>
      </c>
      <c r="L2271" s="2">
        <f t="shared" si="884"/>
        <v>0.19538291939562932</v>
      </c>
      <c r="M2271" s="2">
        <f t="shared" si="885"/>
        <v>3.5665650736009524E-3</v>
      </c>
      <c r="N2271" s="1">
        <v>7767</v>
      </c>
      <c r="O2271" s="1">
        <v>4586</v>
      </c>
      <c r="P2271" s="1">
        <v>3013</v>
      </c>
      <c r="Q2271" s="1">
        <v>55</v>
      </c>
      <c r="AN2271" s="7">
        <f>IF(Q2271&gt;0,RANK(Q2271,(N2271:P2271,Q2271:AL2271)),0)</f>
        <v>4</v>
      </c>
      <c r="AO2271" s="7">
        <f>IF(R2271&gt;0,RANK(R2271,(N2271:P2271,Q2271:AL2271)),0)</f>
        <v>0</v>
      </c>
      <c r="AP2271" s="7">
        <f>IF(S2271&gt;0,RANK(S2271,(N2271:P2271,Q2271:AL2271)),0)</f>
        <v>0</v>
      </c>
      <c r="AQ2271" s="7">
        <f>IF(T2271&gt;0,RANK(T2271,(N2271:P2271,Q2271:AL2271)),0)</f>
        <v>0</v>
      </c>
      <c r="AR2271" s="2">
        <f t="shared" si="886"/>
        <v>3.5665650736009338E-3</v>
      </c>
      <c r="AS2271" s="2">
        <f t="shared" si="887"/>
        <v>0</v>
      </c>
      <c r="AT2271" s="2">
        <f t="shared" si="888"/>
        <v>0</v>
      </c>
      <c r="AU2271" s="2">
        <f t="shared" si="889"/>
        <v>0</v>
      </c>
      <c r="AW2271" t="s">
        <v>2219</v>
      </c>
      <c r="AX2271" t="s">
        <v>2565</v>
      </c>
      <c r="AY2271">
        <v>2</v>
      </c>
      <c r="BA2271" s="127">
        <v>40</v>
      </c>
      <c r="BB2271" s="130">
        <v>113</v>
      </c>
      <c r="BC2271" s="131">
        <f t="shared" si="868"/>
        <v>40113</v>
      </c>
      <c r="BE2271" s="7" t="s">
        <v>3271</v>
      </c>
    </row>
    <row r="2272" spans="1:57" hidden="1" outlineLevel="1" x14ac:dyDescent="0.2">
      <c r="A2272" t="s">
        <v>248</v>
      </c>
      <c r="B2272" t="s">
        <v>2565</v>
      </c>
      <c r="C2272" s="1">
        <f t="shared" si="880"/>
        <v>17322</v>
      </c>
      <c r="D2272" s="7">
        <f>RANK(N2272,(N2272:P2272,Q2272:AL2272))</f>
        <v>1</v>
      </c>
      <c r="E2272" s="7">
        <f>RANK(O2272,(N2272:P2272,Q2272:AL2272))</f>
        <v>2</v>
      </c>
      <c r="F2272" s="7">
        <f>IF(P2272&gt;0,RANK(P2272,(N2272:P2272,Q2272:AL2272)),0)</f>
        <v>3</v>
      </c>
      <c r="G2272" s="1">
        <f t="shared" si="881"/>
        <v>1003</v>
      </c>
      <c r="H2272" s="2">
        <f t="shared" si="879"/>
        <v>5.7903244429049761E-2</v>
      </c>
      <c r="I2272" s="2"/>
      <c r="J2272" s="2">
        <f t="shared" si="882"/>
        <v>0.39799099411153449</v>
      </c>
      <c r="K2272" s="2">
        <f t="shared" si="883"/>
        <v>0.34008774968248467</v>
      </c>
      <c r="L2272" s="2">
        <f t="shared" si="884"/>
        <v>0.25845745295000577</v>
      </c>
      <c r="M2272" s="2">
        <f t="shared" si="885"/>
        <v>3.463803255975062E-3</v>
      </c>
      <c r="N2272" s="1">
        <v>6894</v>
      </c>
      <c r="O2272" s="1">
        <v>5891</v>
      </c>
      <c r="P2272" s="1">
        <v>4477</v>
      </c>
      <c r="Q2272" s="1">
        <v>60</v>
      </c>
      <c r="AN2272" s="7">
        <f>IF(Q2272&gt;0,RANK(Q2272,(N2272:P2272,Q2272:AL2272)),0)</f>
        <v>4</v>
      </c>
      <c r="AO2272" s="7">
        <f>IF(R2272&gt;0,RANK(R2272,(N2272:P2272,Q2272:AL2272)),0)</f>
        <v>0</v>
      </c>
      <c r="AP2272" s="7">
        <f>IF(S2272&gt;0,RANK(S2272,(N2272:P2272,Q2272:AL2272)),0)</f>
        <v>0</v>
      </c>
      <c r="AQ2272" s="7">
        <f>IF(T2272&gt;0,RANK(T2272,(N2272:P2272,Q2272:AL2272)),0)</f>
        <v>0</v>
      </c>
      <c r="AR2272" s="2">
        <f t="shared" si="886"/>
        <v>3.4638032559750607E-3</v>
      </c>
      <c r="AS2272" s="2">
        <f t="shared" si="887"/>
        <v>0</v>
      </c>
      <c r="AT2272" s="2">
        <f t="shared" si="888"/>
        <v>0</v>
      </c>
      <c r="AU2272" s="2">
        <f t="shared" si="889"/>
        <v>0</v>
      </c>
      <c r="AW2272" t="s">
        <v>248</v>
      </c>
      <c r="AX2272" t="s">
        <v>2565</v>
      </c>
      <c r="BA2272" s="127">
        <v>40</v>
      </c>
      <c r="BB2272" s="130">
        <v>115</v>
      </c>
      <c r="BC2272" s="131">
        <f t="shared" si="868"/>
        <v>40115</v>
      </c>
      <c r="BE2272" s="7" t="s">
        <v>3271</v>
      </c>
    </row>
    <row r="2273" spans="1:57" hidden="1" outlineLevel="1" x14ac:dyDescent="0.2">
      <c r="A2273" t="s">
        <v>1819</v>
      </c>
      <c r="B2273" t="s">
        <v>2565</v>
      </c>
      <c r="C2273" s="1">
        <f t="shared" si="880"/>
        <v>13209</v>
      </c>
      <c r="D2273" s="7">
        <f>RANK(N2273,(N2273:P2273,Q2273:AL2273))</f>
        <v>1</v>
      </c>
      <c r="E2273" s="7">
        <f>RANK(O2273,(N2273:P2273,Q2273:AL2273))</f>
        <v>2</v>
      </c>
      <c r="F2273" s="7">
        <f>IF(P2273&gt;0,RANK(P2273,(N2273:P2273,Q2273:AL2273)),0)</f>
        <v>3</v>
      </c>
      <c r="G2273" s="1">
        <f t="shared" si="881"/>
        <v>2163</v>
      </c>
      <c r="H2273" s="2">
        <f t="shared" si="879"/>
        <v>0.16375198728139906</v>
      </c>
      <c r="I2273" s="2"/>
      <c r="J2273" s="2">
        <f t="shared" si="882"/>
        <v>0.47725035960330076</v>
      </c>
      <c r="K2273" s="2">
        <f t="shared" si="883"/>
        <v>0.31349837232190175</v>
      </c>
      <c r="L2273" s="2">
        <f t="shared" si="884"/>
        <v>0.20599591187826483</v>
      </c>
      <c r="M2273" s="2">
        <f t="shared" si="885"/>
        <v>3.2553561965326661E-3</v>
      </c>
      <c r="N2273" s="1">
        <v>6304</v>
      </c>
      <c r="O2273" s="1">
        <v>4141</v>
      </c>
      <c r="P2273" s="1">
        <v>2721</v>
      </c>
      <c r="Q2273" s="1">
        <v>43</v>
      </c>
      <c r="AN2273" s="7">
        <f>IF(Q2273&gt;0,RANK(Q2273,(N2273:P2273,Q2273:AL2273)),0)</f>
        <v>4</v>
      </c>
      <c r="AO2273" s="7">
        <f>IF(R2273&gt;0,RANK(R2273,(N2273:P2273,Q2273:AL2273)),0)</f>
        <v>0</v>
      </c>
      <c r="AP2273" s="7">
        <f>IF(S2273&gt;0,RANK(S2273,(N2273:P2273,Q2273:AL2273)),0)</f>
        <v>0</v>
      </c>
      <c r="AQ2273" s="7">
        <f>IF(T2273&gt;0,RANK(T2273,(N2273:P2273,Q2273:AL2273)),0)</f>
        <v>0</v>
      </c>
      <c r="AR2273" s="2">
        <f t="shared" si="886"/>
        <v>3.2553561965326669E-3</v>
      </c>
      <c r="AS2273" s="2">
        <f t="shared" si="887"/>
        <v>0</v>
      </c>
      <c r="AT2273" s="2">
        <f t="shared" si="888"/>
        <v>0</v>
      </c>
      <c r="AU2273" s="2">
        <f t="shared" si="889"/>
        <v>0</v>
      </c>
      <c r="AW2273" t="s">
        <v>1819</v>
      </c>
      <c r="AX2273" t="s">
        <v>2565</v>
      </c>
      <c r="AY2273">
        <v>2</v>
      </c>
      <c r="BA2273" s="127">
        <v>40</v>
      </c>
      <c r="BB2273" s="130">
        <v>117</v>
      </c>
      <c r="BC2273" s="131">
        <f t="shared" si="868"/>
        <v>40117</v>
      </c>
      <c r="BE2273" s="7" t="s">
        <v>3271</v>
      </c>
    </row>
    <row r="2274" spans="1:57" hidden="1" outlineLevel="1" x14ac:dyDescent="0.2">
      <c r="A2274" t="s">
        <v>938</v>
      </c>
      <c r="B2274" t="s">
        <v>2565</v>
      </c>
      <c r="C2274" s="1">
        <f t="shared" si="880"/>
        <v>6973</v>
      </c>
      <c r="D2274" s="7">
        <f>RANK(N2274,(N2274:P2274,Q2274:AL2274))</f>
        <v>2</v>
      </c>
      <c r="E2274" s="7">
        <f>RANK(O2274,(N2274:P2274,Q2274:AL2274))</f>
        <v>1</v>
      </c>
      <c r="F2274" s="7">
        <f>IF(P2274&gt;0,RANK(P2274,(N2274:P2274,Q2274:AL2274)),0)</f>
        <v>3</v>
      </c>
      <c r="G2274" s="1">
        <f t="shared" si="881"/>
        <v>63</v>
      </c>
      <c r="H2274" s="2">
        <f t="shared" si="879"/>
        <v>9.0348487021368138E-3</v>
      </c>
      <c r="I2274" s="2"/>
      <c r="J2274" s="2">
        <f t="shared" si="882"/>
        <v>0.37458769539652947</v>
      </c>
      <c r="K2274" s="2">
        <f t="shared" si="883"/>
        <v>0.38362254409866631</v>
      </c>
      <c r="L2274" s="2">
        <f t="shared" si="884"/>
        <v>0.23748745159902482</v>
      </c>
      <c r="M2274" s="2">
        <f t="shared" si="885"/>
        <v>4.3023089057794006E-3</v>
      </c>
      <c r="N2274" s="1">
        <v>2612</v>
      </c>
      <c r="O2274" s="1">
        <v>2675</v>
      </c>
      <c r="P2274" s="1">
        <v>1656</v>
      </c>
      <c r="Q2274" s="1">
        <v>30</v>
      </c>
      <c r="AN2274" s="7">
        <f>IF(Q2274&gt;0,RANK(Q2274,(N2274:P2274,Q2274:AL2274)),0)</f>
        <v>4</v>
      </c>
      <c r="AO2274" s="7">
        <f>IF(R2274&gt;0,RANK(R2274,(N2274:P2274,Q2274:AL2274)),0)</f>
        <v>0</v>
      </c>
      <c r="AP2274" s="7">
        <f>IF(S2274&gt;0,RANK(S2274,(N2274:P2274,Q2274:AL2274)),0)</f>
        <v>0</v>
      </c>
      <c r="AQ2274" s="7">
        <f>IF(T2274&gt;0,RANK(T2274,(N2274:P2274,Q2274:AL2274)),0)</f>
        <v>0</v>
      </c>
      <c r="AR2274" s="2">
        <f t="shared" si="886"/>
        <v>4.3023089057794353E-3</v>
      </c>
      <c r="AS2274" s="2">
        <f t="shared" si="887"/>
        <v>0</v>
      </c>
      <c r="AT2274" s="2">
        <f t="shared" si="888"/>
        <v>0</v>
      </c>
      <c r="AU2274" s="2">
        <f t="shared" si="889"/>
        <v>0</v>
      </c>
      <c r="AW2274" t="s">
        <v>938</v>
      </c>
      <c r="AX2274" t="s">
        <v>2565</v>
      </c>
      <c r="BA2274" s="127">
        <v>40</v>
      </c>
      <c r="BB2274" s="130">
        <v>119</v>
      </c>
      <c r="BC2274" s="131">
        <f t="shared" si="868"/>
        <v>40119</v>
      </c>
      <c r="BE2274" s="7" t="s">
        <v>3271</v>
      </c>
    </row>
    <row r="2275" spans="1:57" hidden="1" outlineLevel="1" x14ac:dyDescent="0.2">
      <c r="A2275" t="s">
        <v>2220</v>
      </c>
      <c r="B2275" t="s">
        <v>2565</v>
      </c>
      <c r="C2275" s="1">
        <f t="shared" si="880"/>
        <v>30880</v>
      </c>
      <c r="D2275" s="7">
        <f>RANK(N2275,(N2275:P2275,Q2275:AL2275))</f>
        <v>2</v>
      </c>
      <c r="E2275" s="7">
        <f>RANK(O2275,(N2275:P2275,Q2275:AL2275))</f>
        <v>1</v>
      </c>
      <c r="F2275" s="7">
        <f>IF(P2275&gt;0,RANK(P2275,(N2275:P2275,Q2275:AL2275)),0)</f>
        <v>3</v>
      </c>
      <c r="G2275" s="1">
        <f t="shared" si="881"/>
        <v>3146</v>
      </c>
      <c r="H2275" s="2">
        <f t="shared" si="879"/>
        <v>0.10187823834196891</v>
      </c>
      <c r="I2275" s="2"/>
      <c r="J2275" s="2">
        <f t="shared" si="882"/>
        <v>0.32014248704663212</v>
      </c>
      <c r="K2275" s="2">
        <f t="shared" si="883"/>
        <v>0.42202072538860103</v>
      </c>
      <c r="L2275" s="2">
        <f t="shared" si="884"/>
        <v>0.25427461139896373</v>
      </c>
      <c r="M2275" s="2">
        <f t="shared" si="885"/>
        <v>3.562176165803177E-3</v>
      </c>
      <c r="N2275" s="1">
        <v>9886</v>
      </c>
      <c r="O2275" s="1">
        <v>13032</v>
      </c>
      <c r="P2275" s="1">
        <v>7852</v>
      </c>
      <c r="Q2275" s="1">
        <v>110</v>
      </c>
      <c r="AN2275" s="7">
        <f>IF(Q2275&gt;0,RANK(Q2275,(N2275:P2275,Q2275:AL2275)),0)</f>
        <v>4</v>
      </c>
      <c r="AO2275" s="7">
        <f>IF(R2275&gt;0,RANK(R2275,(N2275:P2275,Q2275:AL2275)),0)</f>
        <v>0</v>
      </c>
      <c r="AP2275" s="7">
        <f>IF(S2275&gt;0,RANK(S2275,(N2275:P2275,Q2275:AL2275)),0)</f>
        <v>0</v>
      </c>
      <c r="AQ2275" s="7">
        <f>IF(T2275&gt;0,RANK(T2275,(N2275:P2275,Q2275:AL2275)),0)</f>
        <v>0</v>
      </c>
      <c r="AR2275" s="2">
        <f t="shared" si="886"/>
        <v>3.5621761658031089E-3</v>
      </c>
      <c r="AS2275" s="2">
        <f t="shared" si="887"/>
        <v>0</v>
      </c>
      <c r="AT2275" s="2">
        <f t="shared" si="888"/>
        <v>0</v>
      </c>
      <c r="AU2275" s="2">
        <f t="shared" si="889"/>
        <v>0</v>
      </c>
      <c r="AW2275" t="s">
        <v>2220</v>
      </c>
      <c r="AX2275" t="s">
        <v>2565</v>
      </c>
      <c r="AY2275">
        <v>3</v>
      </c>
      <c r="BA2275" s="127">
        <v>40</v>
      </c>
      <c r="BB2275" s="130">
        <v>121</v>
      </c>
      <c r="BC2275" s="131">
        <f t="shared" si="868"/>
        <v>40121</v>
      </c>
      <c r="BE2275" s="7" t="s">
        <v>3271</v>
      </c>
    </row>
    <row r="2276" spans="1:57" hidden="1" outlineLevel="1" x14ac:dyDescent="0.2">
      <c r="A2276" t="s">
        <v>976</v>
      </c>
      <c r="B2276" t="s">
        <v>2565</v>
      </c>
      <c r="C2276" s="1">
        <f t="shared" si="880"/>
        <v>18827</v>
      </c>
      <c r="D2276" s="7">
        <f>RANK(N2276,(N2276:P2276,Q2276:AL2276))</f>
        <v>1</v>
      </c>
      <c r="E2276" s="7">
        <f>RANK(O2276,(N2276:P2276,Q2276:AL2276))</f>
        <v>2</v>
      </c>
      <c r="F2276" s="7">
        <f>IF(P2276&gt;0,RANK(P2276,(N2276:P2276,Q2276:AL2276)),0)</f>
        <v>3</v>
      </c>
      <c r="G2276" s="1">
        <f t="shared" si="881"/>
        <v>2864</v>
      </c>
      <c r="H2276" s="2">
        <f t="shared" si="879"/>
        <v>0.15212195251500504</v>
      </c>
      <c r="I2276" s="2"/>
      <c r="J2276" s="2">
        <f t="shared" si="882"/>
        <v>0.45270090827003773</v>
      </c>
      <c r="K2276" s="2">
        <f t="shared" si="883"/>
        <v>0.30057895575503268</v>
      </c>
      <c r="L2276" s="2">
        <f t="shared" si="884"/>
        <v>0.24401126042385934</v>
      </c>
      <c r="M2276" s="2">
        <f t="shared" si="885"/>
        <v>2.7088755510702445E-3</v>
      </c>
      <c r="N2276" s="1">
        <v>8523</v>
      </c>
      <c r="O2276" s="1">
        <v>5659</v>
      </c>
      <c r="P2276" s="1">
        <v>4594</v>
      </c>
      <c r="Q2276" s="1">
        <v>51</v>
      </c>
      <c r="AN2276" s="7">
        <f>IF(Q2276&gt;0,RANK(Q2276,(N2276:P2276,Q2276:AL2276)),0)</f>
        <v>4</v>
      </c>
      <c r="AO2276" s="7">
        <f>IF(R2276&gt;0,RANK(R2276,(N2276:P2276,Q2276:AL2276)),0)</f>
        <v>0</v>
      </c>
      <c r="AP2276" s="7">
        <f>IF(S2276&gt;0,RANK(S2276,(N2276:P2276,Q2276:AL2276)),0)</f>
        <v>0</v>
      </c>
      <c r="AQ2276" s="7">
        <f>IF(T2276&gt;0,RANK(T2276,(N2276:P2276,Q2276:AL2276)),0)</f>
        <v>0</v>
      </c>
      <c r="AR2276" s="2">
        <f t="shared" si="886"/>
        <v>2.7088755510702714E-3</v>
      </c>
      <c r="AS2276" s="2">
        <f t="shared" si="887"/>
        <v>0</v>
      </c>
      <c r="AT2276" s="2">
        <f t="shared" si="888"/>
        <v>0</v>
      </c>
      <c r="AU2276" s="2">
        <f t="shared" si="889"/>
        <v>0</v>
      </c>
      <c r="AW2276" t="s">
        <v>976</v>
      </c>
      <c r="AX2276" t="s">
        <v>2565</v>
      </c>
      <c r="AY2276">
        <v>3</v>
      </c>
      <c r="BA2276" s="127">
        <v>40</v>
      </c>
      <c r="BB2276" s="130">
        <v>123</v>
      </c>
      <c r="BC2276" s="131">
        <f t="shared" si="868"/>
        <v>40123</v>
      </c>
      <c r="BE2276" s="7" t="s">
        <v>3271</v>
      </c>
    </row>
    <row r="2277" spans="1:57" hidden="1" outlineLevel="1" x14ac:dyDescent="0.2">
      <c r="A2277" t="s">
        <v>2769</v>
      </c>
      <c r="B2277" t="s">
        <v>2565</v>
      </c>
      <c r="C2277" s="1">
        <f t="shared" si="880"/>
        <v>15521</v>
      </c>
      <c r="D2277" s="7">
        <f>RANK(N2277,(N2277:P2277,Q2277:AL2277))</f>
        <v>1</v>
      </c>
      <c r="E2277" s="7">
        <f>RANK(O2277,(N2277:P2277,Q2277:AL2277))</f>
        <v>2</v>
      </c>
      <c r="F2277" s="7">
        <f>IF(P2277&gt;0,RANK(P2277,(N2277:P2277,Q2277:AL2277)),0)</f>
        <v>3</v>
      </c>
      <c r="G2277" s="1">
        <f t="shared" si="881"/>
        <v>1144</v>
      </c>
      <c r="H2277" s="2">
        <f t="shared" si="879"/>
        <v>7.3706591070163002E-2</v>
      </c>
      <c r="I2277" s="2"/>
      <c r="J2277" s="2">
        <f t="shared" si="882"/>
        <v>0.40912312351008312</v>
      </c>
      <c r="K2277" s="2">
        <f t="shared" si="883"/>
        <v>0.33541653243992009</v>
      </c>
      <c r="L2277" s="2">
        <f t="shared" si="884"/>
        <v>0.2523033309709426</v>
      </c>
      <c r="M2277" s="2">
        <f t="shared" si="885"/>
        <v>3.1570130790541384E-3</v>
      </c>
      <c r="N2277" s="1">
        <v>6350</v>
      </c>
      <c r="O2277" s="1">
        <v>5206</v>
      </c>
      <c r="P2277" s="1">
        <v>3916</v>
      </c>
      <c r="Q2277" s="1">
        <v>49</v>
      </c>
      <c r="AN2277" s="7">
        <f>IF(Q2277&gt;0,RANK(Q2277,(N2277:P2277,Q2277:AL2277)),0)</f>
        <v>4</v>
      </c>
      <c r="AO2277" s="7">
        <f>IF(R2277&gt;0,RANK(R2277,(N2277:P2277,Q2277:AL2277)),0)</f>
        <v>0</v>
      </c>
      <c r="AP2277" s="7">
        <f>IF(S2277&gt;0,RANK(S2277,(N2277:P2277,Q2277:AL2277)),0)</f>
        <v>0</v>
      </c>
      <c r="AQ2277" s="7">
        <f>IF(T2277&gt;0,RANK(T2277,(N2277:P2277,Q2277:AL2277)),0)</f>
        <v>0</v>
      </c>
      <c r="AR2277" s="2">
        <f t="shared" si="886"/>
        <v>3.1570130790541848E-3</v>
      </c>
      <c r="AS2277" s="2">
        <f t="shared" si="887"/>
        <v>0</v>
      </c>
      <c r="AT2277" s="2">
        <f t="shared" si="888"/>
        <v>0</v>
      </c>
      <c r="AU2277" s="2">
        <f t="shared" si="889"/>
        <v>0</v>
      </c>
      <c r="AW2277" t="s">
        <v>2769</v>
      </c>
      <c r="AX2277" t="s">
        <v>2565</v>
      </c>
      <c r="AY2277">
        <v>3</v>
      </c>
      <c r="BA2277" s="127">
        <v>40</v>
      </c>
      <c r="BB2277" s="130">
        <v>125</v>
      </c>
      <c r="BC2277" s="131">
        <f t="shared" si="868"/>
        <v>40125</v>
      </c>
      <c r="BE2277" s="7" t="s">
        <v>3271</v>
      </c>
    </row>
    <row r="2278" spans="1:57" hidden="1" outlineLevel="1" x14ac:dyDescent="0.2">
      <c r="A2278" t="s">
        <v>577</v>
      </c>
      <c r="B2278" t="s">
        <v>2565</v>
      </c>
      <c r="C2278" s="1">
        <f t="shared" si="880"/>
        <v>25572</v>
      </c>
      <c r="D2278" s="7">
        <f>RANK(N2278,(N2278:P2278,Q2278:AL2278))</f>
        <v>2</v>
      </c>
      <c r="E2278" s="7">
        <f>RANK(O2278,(N2278:P2278,Q2278:AL2278))</f>
        <v>1</v>
      </c>
      <c r="F2278" s="7">
        <f>IF(P2278&gt;0,RANK(P2278,(N2278:P2278,Q2278:AL2278)),0)</f>
        <v>3</v>
      </c>
      <c r="G2278" s="1">
        <f t="shared" si="881"/>
        <v>1734</v>
      </c>
      <c r="H2278" s="2">
        <f t="shared" si="879"/>
        <v>6.7808540591271699E-2</v>
      </c>
      <c r="I2278" s="2"/>
      <c r="J2278" s="2">
        <f t="shared" si="882"/>
        <v>0.33693101830126704</v>
      </c>
      <c r="K2278" s="2">
        <f t="shared" si="883"/>
        <v>0.40473955889253871</v>
      </c>
      <c r="L2278" s="2">
        <f t="shared" si="884"/>
        <v>0.25496636946660411</v>
      </c>
      <c r="M2278" s="2">
        <f t="shared" si="885"/>
        <v>3.3630533395901385E-3</v>
      </c>
      <c r="N2278" s="1">
        <v>8616</v>
      </c>
      <c r="O2278" s="1">
        <v>10350</v>
      </c>
      <c r="P2278" s="1">
        <v>6520</v>
      </c>
      <c r="Q2278" s="1">
        <v>86</v>
      </c>
      <c r="AN2278" s="7">
        <f>IF(Q2278&gt;0,RANK(Q2278,(N2278:P2278,Q2278:AL2278)),0)</f>
        <v>4</v>
      </c>
      <c r="AO2278" s="7">
        <f>IF(R2278&gt;0,RANK(R2278,(N2278:P2278,Q2278:AL2278)),0)</f>
        <v>0</v>
      </c>
      <c r="AP2278" s="7">
        <f>IF(S2278&gt;0,RANK(S2278,(N2278:P2278,Q2278:AL2278)),0)</f>
        <v>0</v>
      </c>
      <c r="AQ2278" s="7">
        <f>IF(T2278&gt;0,RANK(T2278,(N2278:P2278,Q2278:AL2278)),0)</f>
        <v>0</v>
      </c>
      <c r="AR2278" s="2">
        <f t="shared" si="886"/>
        <v>3.3630533395901767E-3</v>
      </c>
      <c r="AS2278" s="2">
        <f t="shared" si="887"/>
        <v>0</v>
      </c>
      <c r="AT2278" s="2">
        <f t="shared" si="888"/>
        <v>0</v>
      </c>
      <c r="AU2278" s="2">
        <f t="shared" si="889"/>
        <v>0</v>
      </c>
      <c r="AW2278" t="s">
        <v>577</v>
      </c>
      <c r="AX2278" t="s">
        <v>2565</v>
      </c>
      <c r="AY2278">
        <v>3</v>
      </c>
      <c r="BA2278" s="127">
        <v>40</v>
      </c>
      <c r="BB2278" s="130">
        <v>127</v>
      </c>
      <c r="BC2278" s="131">
        <f t="shared" si="868"/>
        <v>40127</v>
      </c>
      <c r="BE2278" s="7" t="s">
        <v>3271</v>
      </c>
    </row>
    <row r="2279" spans="1:57" hidden="1" outlineLevel="1" x14ac:dyDescent="0.2">
      <c r="A2279" t="s">
        <v>183</v>
      </c>
      <c r="B2279" t="s">
        <v>2565</v>
      </c>
      <c r="C2279" s="1">
        <f t="shared" si="880"/>
        <v>4897</v>
      </c>
      <c r="D2279" s="7">
        <f>RANK(N2279,(N2279:P2279,Q2279:AL2279))</f>
        <v>1</v>
      </c>
      <c r="E2279" s="7">
        <f>RANK(O2279,(N2279:P2279,Q2279:AL2279))</f>
        <v>2</v>
      </c>
      <c r="F2279" s="7">
        <f>IF(P2279&gt;0,RANK(P2279,(N2279:P2279,Q2279:AL2279)),0)</f>
        <v>3</v>
      </c>
      <c r="G2279" s="1">
        <f t="shared" si="881"/>
        <v>1234</v>
      </c>
      <c r="H2279" s="2">
        <f t="shared" si="879"/>
        <v>0.25199101490708598</v>
      </c>
      <c r="I2279" s="2"/>
      <c r="J2279" s="2">
        <f t="shared" si="882"/>
        <v>0.52133959567081889</v>
      </c>
      <c r="K2279" s="2">
        <f t="shared" si="883"/>
        <v>0.26934858076373291</v>
      </c>
      <c r="L2279" s="2">
        <f t="shared" si="884"/>
        <v>0.20420665713702266</v>
      </c>
      <c r="M2279" s="2">
        <f t="shared" si="885"/>
        <v>5.1051664284255394E-3</v>
      </c>
      <c r="N2279" s="1">
        <v>2553</v>
      </c>
      <c r="O2279" s="1">
        <v>1319</v>
      </c>
      <c r="P2279" s="1">
        <v>1000</v>
      </c>
      <c r="Q2279" s="1">
        <v>25</v>
      </c>
      <c r="AN2279" s="7">
        <f>IF(Q2279&gt;0,RANK(Q2279,(N2279:P2279,Q2279:AL2279)),0)</f>
        <v>4</v>
      </c>
      <c r="AO2279" s="7">
        <f>IF(R2279&gt;0,RANK(R2279,(N2279:P2279,Q2279:AL2279)),0)</f>
        <v>0</v>
      </c>
      <c r="AP2279" s="7">
        <f>IF(S2279&gt;0,RANK(S2279,(N2279:P2279,Q2279:AL2279)),0)</f>
        <v>0</v>
      </c>
      <c r="AQ2279" s="7">
        <f>IF(T2279&gt;0,RANK(T2279,(N2279:P2279,Q2279:AL2279)),0)</f>
        <v>0</v>
      </c>
      <c r="AR2279" s="2">
        <f t="shared" si="886"/>
        <v>5.1051664284255662E-3</v>
      </c>
      <c r="AS2279" s="2">
        <f t="shared" si="887"/>
        <v>0</v>
      </c>
      <c r="AT2279" s="2">
        <f t="shared" si="888"/>
        <v>0</v>
      </c>
      <c r="AU2279" s="2">
        <f t="shared" si="889"/>
        <v>0</v>
      </c>
      <c r="AW2279" t="s">
        <v>183</v>
      </c>
      <c r="AX2279" t="s">
        <v>2565</v>
      </c>
      <c r="AY2279">
        <v>3</v>
      </c>
      <c r="BA2279" s="127">
        <v>40</v>
      </c>
      <c r="BB2279" s="130">
        <v>129</v>
      </c>
      <c r="BC2279" s="131">
        <f t="shared" ref="BC2279:BC2291" si="890">BA2279*1000+BB2279</f>
        <v>40129</v>
      </c>
      <c r="BE2279" s="7" t="s">
        <v>3271</v>
      </c>
    </row>
    <row r="2280" spans="1:57" hidden="1" outlineLevel="1" x14ac:dyDescent="0.2">
      <c r="A2280" t="s">
        <v>2337</v>
      </c>
      <c r="B2280" t="s">
        <v>2565</v>
      </c>
      <c r="C2280" s="1">
        <f t="shared" ref="C2280:C2293" si="891">SUM(N2280:AL2280)</f>
        <v>2173</v>
      </c>
      <c r="D2280" s="7">
        <f>RANK(N2280,(N2280:P2280,Q2280:AL2280))</f>
        <v>2</v>
      </c>
      <c r="E2280" s="7">
        <f>RANK(O2280,(N2280:P2280,Q2280:AL2280))</f>
        <v>1</v>
      </c>
      <c r="F2280" s="7">
        <f>IF(P2280&gt;0,RANK(P2280,(N2280:P2280,Q2280:AL2280)),0)</f>
        <v>3</v>
      </c>
      <c r="G2280" s="1">
        <f t="shared" ref="G2280:G2293" si="892">MAX(N2280:P2280)-LARGE(N2280:P2280,2)</f>
        <v>123</v>
      </c>
      <c r="H2280" s="2">
        <f t="shared" si="879"/>
        <v>5.6603773584905662E-2</v>
      </c>
      <c r="I2280" s="2"/>
      <c r="J2280" s="2">
        <f t="shared" ref="J2280:J2293" si="893">IF($C2280=0,"-",N2280/$C2280)</f>
        <v>0.35296824666359872</v>
      </c>
      <c r="K2280" s="2">
        <f t="shared" ref="K2280:K2293" si="894">IF($C2280=0,"-",O2280/$C2280)</f>
        <v>0.40957202024850436</v>
      </c>
      <c r="L2280" s="2">
        <f t="shared" ref="L2280:L2293" si="895">IF($C2280=0,"-",P2280/$C2280)</f>
        <v>0.23239760699493786</v>
      </c>
      <c r="M2280" s="2">
        <f t="shared" ref="M2280:M2293" si="896">IF(C2280=0,"-",(1-J2280-K2280-L2280))</f>
        <v>5.0621260929590572E-3</v>
      </c>
      <c r="N2280" s="1">
        <v>767</v>
      </c>
      <c r="O2280" s="1">
        <v>890</v>
      </c>
      <c r="P2280" s="1">
        <v>505</v>
      </c>
      <c r="Q2280" s="1">
        <v>11</v>
      </c>
      <c r="AN2280" s="7">
        <f>IF(Q2280&gt;0,RANK(Q2280,(N2280:P2280,Q2280:AL2280)),0)</f>
        <v>4</v>
      </c>
      <c r="AO2280" s="7">
        <f>IF(R2280&gt;0,RANK(R2280,(N2280:P2280,Q2280:AL2280)),0)</f>
        <v>0</v>
      </c>
      <c r="AP2280" s="7">
        <f>IF(S2280&gt;0,RANK(S2280,(N2280:P2280,Q2280:AL2280)),0)</f>
        <v>0</v>
      </c>
      <c r="AQ2280" s="7">
        <f>IF(T2280&gt;0,RANK(T2280,(N2280:P2280,Q2280:AL2280)),0)</f>
        <v>0</v>
      </c>
      <c r="AR2280" s="2">
        <f t="shared" ref="AR2280:AR2293" si="897">IF($C2280=0,"-",Q2280/$C2280)</f>
        <v>5.0621260929590425E-3</v>
      </c>
      <c r="AS2280" s="2">
        <f t="shared" ref="AS2280:AS2293" si="898">IF($C2280=0,"-",R2280/$C2280)</f>
        <v>0</v>
      </c>
      <c r="AT2280" s="2">
        <f t="shared" ref="AT2280:AT2293" si="899">IF($C2280=0,"-",S2280/$C2280)</f>
        <v>0</v>
      </c>
      <c r="AU2280" s="2">
        <f t="shared" ref="AU2280:AU2293" si="900">IF($C2280=0,"-",T2280/$C2280)</f>
        <v>0</v>
      </c>
      <c r="AW2280" t="s">
        <v>2337</v>
      </c>
      <c r="AX2280" t="s">
        <v>2565</v>
      </c>
      <c r="AY2280">
        <v>6</v>
      </c>
      <c r="BA2280" s="127">
        <v>40</v>
      </c>
      <c r="BB2280" s="130">
        <v>131</v>
      </c>
      <c r="BC2280" s="131">
        <f t="shared" si="890"/>
        <v>40131</v>
      </c>
      <c r="BE2280" s="7" t="s">
        <v>3271</v>
      </c>
    </row>
    <row r="2281" spans="1:57" hidden="1" outlineLevel="1" x14ac:dyDescent="0.2">
      <c r="A2281" t="s">
        <v>2338</v>
      </c>
      <c r="B2281" t="s">
        <v>2565</v>
      </c>
      <c r="C2281" s="1">
        <f t="shared" si="891"/>
        <v>27892</v>
      </c>
      <c r="D2281" s="7">
        <f>RANK(N2281,(N2281:P2281,Q2281:AL2281))</f>
        <v>2</v>
      </c>
      <c r="E2281" s="7">
        <f>RANK(O2281,(N2281:P2281,Q2281:AL2281))</f>
        <v>1</v>
      </c>
      <c r="F2281" s="7">
        <f>IF(P2281&gt;0,RANK(P2281,(N2281:P2281,Q2281:AL2281)),0)</f>
        <v>3</v>
      </c>
      <c r="G2281" s="1">
        <f t="shared" si="892"/>
        <v>4198</v>
      </c>
      <c r="H2281" s="2">
        <f t="shared" si="879"/>
        <v>0.15050910655385058</v>
      </c>
      <c r="I2281" s="2"/>
      <c r="J2281" s="2">
        <f t="shared" si="893"/>
        <v>0.29603470529183995</v>
      </c>
      <c r="K2281" s="2">
        <f t="shared" si="894"/>
        <v>0.44654381184569053</v>
      </c>
      <c r="L2281" s="2">
        <f t="shared" si="895"/>
        <v>0.25458912949949808</v>
      </c>
      <c r="M2281" s="2">
        <f t="shared" si="896"/>
        <v>2.8323533629714404E-3</v>
      </c>
      <c r="N2281" s="1">
        <v>8257</v>
      </c>
      <c r="O2281" s="1">
        <v>12455</v>
      </c>
      <c r="P2281" s="1">
        <v>7101</v>
      </c>
      <c r="Q2281" s="1">
        <v>79</v>
      </c>
      <c r="AN2281" s="7">
        <f>IF(Q2281&gt;0,RANK(Q2281,(N2281:P2281,Q2281:AL2281)),0)</f>
        <v>4</v>
      </c>
      <c r="AO2281" s="7">
        <f>IF(R2281&gt;0,RANK(R2281,(N2281:P2281,Q2281:AL2281)),0)</f>
        <v>0</v>
      </c>
      <c r="AP2281" s="7">
        <f>IF(S2281&gt;0,RANK(S2281,(N2281:P2281,Q2281:AL2281)),0)</f>
        <v>0</v>
      </c>
      <c r="AQ2281" s="7">
        <f>IF(T2281&gt;0,RANK(T2281,(N2281:P2281,Q2281:AL2281)),0)</f>
        <v>0</v>
      </c>
      <c r="AR2281" s="2">
        <f t="shared" si="897"/>
        <v>2.8323533629714612E-3</v>
      </c>
      <c r="AS2281" s="2">
        <f t="shared" si="898"/>
        <v>0</v>
      </c>
      <c r="AT2281" s="2">
        <f t="shared" si="899"/>
        <v>0</v>
      </c>
      <c r="AU2281" s="2">
        <f t="shared" si="900"/>
        <v>0</v>
      </c>
      <c r="AW2281" t="s">
        <v>2338</v>
      </c>
      <c r="AX2281" t="s">
        <v>2565</v>
      </c>
      <c r="AY2281">
        <v>2</v>
      </c>
      <c r="BA2281" s="127">
        <v>40</v>
      </c>
      <c r="BB2281" s="130">
        <v>133</v>
      </c>
      <c r="BC2281" s="131">
        <f t="shared" si="890"/>
        <v>40133</v>
      </c>
      <c r="BE2281" s="7" t="s">
        <v>3271</v>
      </c>
    </row>
    <row r="2282" spans="1:57" hidden="1" outlineLevel="1" x14ac:dyDescent="0.2">
      <c r="A2282" t="s">
        <v>1279</v>
      </c>
      <c r="B2282" t="s">
        <v>2565</v>
      </c>
      <c r="C2282" s="1">
        <f t="shared" si="891"/>
        <v>10240</v>
      </c>
      <c r="D2282" s="7">
        <f>RANK(N2282,(N2282:P2282,Q2282:AL2282))</f>
        <v>1</v>
      </c>
      <c r="E2282" s="7">
        <f>RANK(O2282,(N2282:P2282,Q2282:AL2282))</f>
        <v>2</v>
      </c>
      <c r="F2282" s="7">
        <f>IF(P2282&gt;0,RANK(P2282,(N2282:P2282,Q2282:AL2282)),0)</f>
        <v>3</v>
      </c>
      <c r="G2282" s="1">
        <f t="shared" si="892"/>
        <v>1371</v>
      </c>
      <c r="H2282" s="2">
        <f t="shared" si="879"/>
        <v>0.13388671874999999</v>
      </c>
      <c r="I2282" s="2"/>
      <c r="J2282" s="2">
        <f t="shared" si="893"/>
        <v>0.45156249999999998</v>
      </c>
      <c r="K2282" s="2">
        <f t="shared" si="894"/>
        <v>0.31767578125000001</v>
      </c>
      <c r="L2282" s="2">
        <f t="shared" si="895"/>
        <v>0.2275390625</v>
      </c>
      <c r="M2282" s="2">
        <f t="shared" si="896"/>
        <v>3.2226562500000111E-3</v>
      </c>
      <c r="N2282" s="1">
        <v>4624</v>
      </c>
      <c r="O2282" s="1">
        <v>3253</v>
      </c>
      <c r="P2282" s="1">
        <v>2330</v>
      </c>
      <c r="Q2282" s="1">
        <v>33</v>
      </c>
      <c r="AN2282" s="7">
        <f>IF(Q2282&gt;0,RANK(Q2282,(N2282:P2282,Q2282:AL2282)),0)</f>
        <v>4</v>
      </c>
      <c r="AO2282" s="7">
        <f>IF(R2282&gt;0,RANK(R2282,(N2282:P2282,Q2282:AL2282)),0)</f>
        <v>0</v>
      </c>
      <c r="AP2282" s="7">
        <f>IF(S2282&gt;0,RANK(S2282,(N2282:P2282,Q2282:AL2282)),0)</f>
        <v>0</v>
      </c>
      <c r="AQ2282" s="7">
        <f>IF(T2282&gt;0,RANK(T2282,(N2282:P2282,Q2282:AL2282)),0)</f>
        <v>0</v>
      </c>
      <c r="AR2282" s="2">
        <f t="shared" si="897"/>
        <v>3.2226562499999998E-3</v>
      </c>
      <c r="AS2282" s="2">
        <f t="shared" si="898"/>
        <v>0</v>
      </c>
      <c r="AT2282" s="2">
        <f t="shared" si="899"/>
        <v>0</v>
      </c>
      <c r="AU2282" s="2">
        <f t="shared" si="900"/>
        <v>0</v>
      </c>
      <c r="AW2282" t="s">
        <v>1279</v>
      </c>
      <c r="AX2282" t="s">
        <v>2565</v>
      </c>
      <c r="AY2282">
        <v>3</v>
      </c>
      <c r="BA2282" s="127">
        <v>40</v>
      </c>
      <c r="BB2282" s="130">
        <v>135</v>
      </c>
      <c r="BC2282" s="131">
        <f t="shared" si="890"/>
        <v>40135</v>
      </c>
      <c r="BE2282" s="7" t="s">
        <v>3271</v>
      </c>
    </row>
    <row r="2283" spans="1:57" hidden="1" outlineLevel="1" x14ac:dyDescent="0.2">
      <c r="A2283" t="s">
        <v>1565</v>
      </c>
      <c r="B2283" t="s">
        <v>2565</v>
      </c>
      <c r="C2283" s="1">
        <f t="shared" si="891"/>
        <v>13556</v>
      </c>
      <c r="D2283" s="7">
        <f>RANK(N2283,(N2283:P2283,Q2283:AL2283))</f>
        <v>1</v>
      </c>
      <c r="E2283" s="7">
        <f>RANK(O2283,(N2283:P2283,Q2283:AL2283))</f>
        <v>2</v>
      </c>
      <c r="F2283" s="7">
        <f>IF(P2283&gt;0,RANK(P2283,(N2283:P2283,Q2283:AL2283)),0)</f>
        <v>3</v>
      </c>
      <c r="G2283" s="1">
        <f t="shared" si="892"/>
        <v>1167</v>
      </c>
      <c r="H2283" s="2">
        <f t="shared" si="879"/>
        <v>8.6087341398642672E-2</v>
      </c>
      <c r="I2283" s="2"/>
      <c r="J2283" s="2">
        <f t="shared" si="893"/>
        <v>0.44939510179994097</v>
      </c>
      <c r="K2283" s="2">
        <f t="shared" si="894"/>
        <v>0.36330776040129831</v>
      </c>
      <c r="L2283" s="2">
        <f t="shared" si="895"/>
        <v>0.18338742992033047</v>
      </c>
      <c r="M2283" s="2">
        <f t="shared" si="896"/>
        <v>3.909707878430313E-3</v>
      </c>
      <c r="N2283" s="1">
        <v>6092</v>
      </c>
      <c r="O2283" s="1">
        <v>4925</v>
      </c>
      <c r="P2283" s="1">
        <v>2486</v>
      </c>
      <c r="Q2283" s="1">
        <v>53</v>
      </c>
      <c r="AN2283" s="7">
        <f>IF(Q2283&gt;0,RANK(Q2283,(N2283:P2283,Q2283:AL2283)),0)</f>
        <v>4</v>
      </c>
      <c r="AO2283" s="7">
        <f>IF(R2283&gt;0,RANK(R2283,(N2283:P2283,Q2283:AL2283)),0)</f>
        <v>0</v>
      </c>
      <c r="AP2283" s="7">
        <f>IF(S2283&gt;0,RANK(S2283,(N2283:P2283,Q2283:AL2283)),0)</f>
        <v>0</v>
      </c>
      <c r="AQ2283" s="7">
        <f>IF(T2283&gt;0,RANK(T2283,(N2283:P2283,Q2283:AL2283)),0)</f>
        <v>0</v>
      </c>
      <c r="AR2283" s="2">
        <f t="shared" si="897"/>
        <v>3.9097078784302158E-3</v>
      </c>
      <c r="AS2283" s="2">
        <f t="shared" si="898"/>
        <v>0</v>
      </c>
      <c r="AT2283" s="2">
        <f t="shared" si="899"/>
        <v>0</v>
      </c>
      <c r="AU2283" s="2">
        <f t="shared" si="900"/>
        <v>0</v>
      </c>
      <c r="AW2283" t="s">
        <v>1565</v>
      </c>
      <c r="AX2283" t="s">
        <v>2565</v>
      </c>
      <c r="AY2283">
        <v>2</v>
      </c>
      <c r="BA2283" s="127">
        <v>40</v>
      </c>
      <c r="BB2283" s="130">
        <v>137</v>
      </c>
      <c r="BC2283" s="131">
        <f t="shared" si="890"/>
        <v>40137</v>
      </c>
      <c r="BE2283" s="7" t="s">
        <v>3271</v>
      </c>
    </row>
    <row r="2284" spans="1:57" hidden="1" outlineLevel="1" x14ac:dyDescent="0.2">
      <c r="A2284" t="s">
        <v>814</v>
      </c>
      <c r="B2284" t="s">
        <v>2565</v>
      </c>
      <c r="C2284" s="1">
        <f t="shared" si="891"/>
        <v>20471</v>
      </c>
      <c r="D2284" s="7">
        <f>RANK(N2284,(N2284:P2284,Q2284:AL2284))</f>
        <v>1</v>
      </c>
      <c r="E2284" s="7">
        <f>RANK(O2284,(N2284:P2284,Q2284:AL2284))</f>
        <v>2</v>
      </c>
      <c r="F2284" s="7">
        <f>IF(P2284&gt;0,RANK(P2284,(N2284:P2284,Q2284:AL2284)),0)</f>
        <v>3</v>
      </c>
      <c r="G2284" s="1">
        <f t="shared" si="892"/>
        <v>559</v>
      </c>
      <c r="H2284" s="2">
        <f t="shared" si="879"/>
        <v>2.7306921987201405E-2</v>
      </c>
      <c r="I2284" s="2"/>
      <c r="J2284" s="2">
        <f t="shared" si="893"/>
        <v>0.37340628205754484</v>
      </c>
      <c r="K2284" s="2">
        <f t="shared" si="894"/>
        <v>0.34609936007034342</v>
      </c>
      <c r="L2284" s="2">
        <f t="shared" si="895"/>
        <v>0.27805187826681649</v>
      </c>
      <c r="M2284" s="2">
        <f t="shared" si="896"/>
        <v>2.4424796052953113E-3</v>
      </c>
      <c r="N2284" s="1">
        <v>7644</v>
      </c>
      <c r="O2284" s="1">
        <v>7085</v>
      </c>
      <c r="P2284" s="1">
        <v>5692</v>
      </c>
      <c r="Q2284" s="1">
        <v>50</v>
      </c>
      <c r="AN2284" s="7">
        <f>IF(Q2284&gt;0,RANK(Q2284,(N2284:P2284,Q2284:AL2284)),0)</f>
        <v>4</v>
      </c>
      <c r="AO2284" s="7">
        <f>IF(R2284&gt;0,RANK(R2284,(N2284:P2284,Q2284:AL2284)),0)</f>
        <v>0</v>
      </c>
      <c r="AP2284" s="7">
        <f>IF(S2284&gt;0,RANK(S2284,(N2284:P2284,Q2284:AL2284)),0)</f>
        <v>0</v>
      </c>
      <c r="AQ2284" s="7">
        <f>IF(T2284&gt;0,RANK(T2284,(N2284:P2284,Q2284:AL2284)),0)</f>
        <v>0</v>
      </c>
      <c r="AR2284" s="2">
        <f t="shared" si="897"/>
        <v>2.4424796052952957E-3</v>
      </c>
      <c r="AS2284" s="2">
        <f t="shared" si="898"/>
        <v>0</v>
      </c>
      <c r="AT2284" s="2">
        <f t="shared" si="899"/>
        <v>0</v>
      </c>
      <c r="AU2284" s="2">
        <f t="shared" si="900"/>
        <v>0</v>
      </c>
      <c r="AW2284" t="s">
        <v>814</v>
      </c>
      <c r="AX2284" t="s">
        <v>2565</v>
      </c>
      <c r="AY2284">
        <v>4</v>
      </c>
      <c r="BA2284" s="127">
        <v>40</v>
      </c>
      <c r="BB2284" s="130">
        <v>139</v>
      </c>
      <c r="BC2284" s="131">
        <f t="shared" si="890"/>
        <v>40139</v>
      </c>
      <c r="BE2284" s="7" t="s">
        <v>3271</v>
      </c>
    </row>
    <row r="2285" spans="1:57" hidden="1" outlineLevel="1" x14ac:dyDescent="0.2">
      <c r="A2285" t="s">
        <v>583</v>
      </c>
      <c r="B2285" t="s">
        <v>2565</v>
      </c>
      <c r="C2285" s="1">
        <f t="shared" si="891"/>
        <v>6980</v>
      </c>
      <c r="D2285" s="7">
        <f>RANK(N2285,(N2285:P2285,Q2285:AL2285))</f>
        <v>2</v>
      </c>
      <c r="E2285" s="7">
        <f>RANK(O2285,(N2285:P2285,Q2285:AL2285))</f>
        <v>1</v>
      </c>
      <c r="F2285" s="7">
        <f>IF(P2285&gt;0,RANK(P2285,(N2285:P2285,Q2285:AL2285)),0)</f>
        <v>3</v>
      </c>
      <c r="G2285" s="1">
        <f t="shared" si="892"/>
        <v>2572</v>
      </c>
      <c r="H2285" s="2">
        <f t="shared" si="879"/>
        <v>0.36848137535816616</v>
      </c>
      <c r="I2285" s="2"/>
      <c r="J2285" s="2">
        <f t="shared" si="893"/>
        <v>0.21303724928366763</v>
      </c>
      <c r="K2285" s="2">
        <f t="shared" si="894"/>
        <v>0.58151862464183379</v>
      </c>
      <c r="L2285" s="2">
        <f t="shared" si="895"/>
        <v>0.20300859598853868</v>
      </c>
      <c r="M2285" s="2">
        <f t="shared" si="896"/>
        <v>2.4355300859598972E-3</v>
      </c>
      <c r="N2285" s="1">
        <v>1487</v>
      </c>
      <c r="O2285" s="1">
        <v>4059</v>
      </c>
      <c r="P2285" s="1">
        <v>1417</v>
      </c>
      <c r="Q2285" s="1">
        <v>17</v>
      </c>
      <c r="AN2285" s="7">
        <f>IF(Q2285&gt;0,RANK(Q2285,(N2285:P2285,Q2285:AL2285)),0)</f>
        <v>4</v>
      </c>
      <c r="AO2285" s="7">
        <f>IF(R2285&gt;0,RANK(R2285,(N2285:P2285,Q2285:AL2285)),0)</f>
        <v>0</v>
      </c>
      <c r="AP2285" s="7">
        <f>IF(S2285&gt;0,RANK(S2285,(N2285:P2285,Q2285:AL2285)),0)</f>
        <v>0</v>
      </c>
      <c r="AQ2285" s="7">
        <f>IF(T2285&gt;0,RANK(T2285,(N2285:P2285,Q2285:AL2285)),0)</f>
        <v>0</v>
      </c>
      <c r="AR2285" s="2">
        <f t="shared" si="897"/>
        <v>2.4355300859598855E-3</v>
      </c>
      <c r="AS2285" s="2">
        <f t="shared" si="898"/>
        <v>0</v>
      </c>
      <c r="AT2285" s="2">
        <f t="shared" si="899"/>
        <v>0</v>
      </c>
      <c r="AU2285" s="2">
        <f t="shared" si="900"/>
        <v>0</v>
      </c>
      <c r="AW2285" t="s">
        <v>583</v>
      </c>
      <c r="AX2285" t="s">
        <v>2565</v>
      </c>
      <c r="AY2285">
        <v>6</v>
      </c>
      <c r="BA2285" s="127">
        <v>40</v>
      </c>
      <c r="BB2285" s="130">
        <v>141</v>
      </c>
      <c r="BC2285" s="131">
        <f t="shared" si="890"/>
        <v>40141</v>
      </c>
      <c r="BE2285" s="7" t="s">
        <v>3271</v>
      </c>
    </row>
    <row r="2286" spans="1:57" hidden="1" outlineLevel="1" x14ac:dyDescent="0.2">
      <c r="A2286" t="s">
        <v>966</v>
      </c>
      <c r="B2286" t="s">
        <v>2565</v>
      </c>
      <c r="C2286" s="1">
        <f t="shared" si="891"/>
        <v>4178</v>
      </c>
      <c r="D2286" s="7">
        <f>RANK(N2286,(N2286:P2286,Q2286:AL2286))</f>
        <v>1</v>
      </c>
      <c r="E2286" s="7">
        <f>RANK(O2286,(N2286:P2286,Q2286:AL2286))</f>
        <v>2</v>
      </c>
      <c r="F2286" s="7">
        <f>IF(P2286&gt;0,RANK(P2286,(N2286:P2286,Q2286:AL2286)),0)</f>
        <v>3</v>
      </c>
      <c r="G2286" s="1">
        <f t="shared" si="892"/>
        <v>372</v>
      </c>
      <c r="H2286" s="2">
        <f t="shared" si="879"/>
        <v>8.9037817137386316E-2</v>
      </c>
      <c r="I2286" s="2"/>
      <c r="J2286" s="2">
        <f t="shared" si="893"/>
        <v>0.41862134992819533</v>
      </c>
      <c r="K2286" s="2">
        <f t="shared" si="894"/>
        <v>0.32958353279080899</v>
      </c>
      <c r="L2286" s="2">
        <f t="shared" si="895"/>
        <v>0.24868358066060317</v>
      </c>
      <c r="M2286" s="2">
        <f t="shared" si="896"/>
        <v>3.1115366203925132E-3</v>
      </c>
      <c r="N2286" s="1">
        <v>1749</v>
      </c>
      <c r="O2286" s="1">
        <v>1377</v>
      </c>
      <c r="P2286" s="1">
        <v>1039</v>
      </c>
      <c r="Q2286" s="1">
        <v>13</v>
      </c>
      <c r="AN2286" s="7">
        <f>IF(Q2286&gt;0,RANK(Q2286,(N2286:P2286,Q2286:AL2286)),0)</f>
        <v>4</v>
      </c>
      <c r="AO2286" s="7">
        <f>IF(R2286&gt;0,RANK(R2286,(N2286:P2286,Q2286:AL2286)),0)</f>
        <v>0</v>
      </c>
      <c r="AP2286" s="7">
        <f>IF(S2286&gt;0,RANK(S2286,(N2286:P2286,Q2286:AL2286)),0)</f>
        <v>0</v>
      </c>
      <c r="AQ2286" s="7">
        <f>IF(T2286&gt;0,RANK(T2286,(N2286:P2286,Q2286:AL2286)),0)</f>
        <v>0</v>
      </c>
      <c r="AR2286" s="2">
        <f t="shared" si="897"/>
        <v>3.1115366203925323E-3</v>
      </c>
      <c r="AS2286" s="2">
        <f t="shared" si="898"/>
        <v>0</v>
      </c>
      <c r="AT2286" s="2">
        <f t="shared" si="899"/>
        <v>0</v>
      </c>
      <c r="AU2286" s="2">
        <f t="shared" si="900"/>
        <v>0</v>
      </c>
      <c r="AW2286" t="s">
        <v>966</v>
      </c>
      <c r="AX2286" t="s">
        <v>2565</v>
      </c>
      <c r="AY2286">
        <v>4</v>
      </c>
      <c r="BA2286" s="127">
        <v>40</v>
      </c>
      <c r="BB2286" s="130">
        <v>143</v>
      </c>
      <c r="BC2286" s="131">
        <f t="shared" si="890"/>
        <v>40143</v>
      </c>
      <c r="BE2286" s="7" t="s">
        <v>3271</v>
      </c>
    </row>
    <row r="2287" spans="1:57" hidden="1" outlineLevel="1" x14ac:dyDescent="0.2">
      <c r="A2287" t="s">
        <v>662</v>
      </c>
      <c r="B2287" t="s">
        <v>2565</v>
      </c>
      <c r="C2287" s="1">
        <f t="shared" si="891"/>
        <v>239068</v>
      </c>
      <c r="D2287" s="7">
        <f>RANK(N2287,(N2287:P2287,Q2287:AL2287))</f>
        <v>2</v>
      </c>
      <c r="E2287" s="7">
        <f>RANK(O2287,(N2287:P2287,Q2287:AL2287))</f>
        <v>1</v>
      </c>
      <c r="F2287" s="7">
        <f>IF(P2287&gt;0,RANK(P2287,(N2287:P2287,Q2287:AL2287)),0)</f>
        <v>3</v>
      </c>
      <c r="G2287" s="1">
        <f t="shared" si="892"/>
        <v>46300</v>
      </c>
      <c r="H2287" s="2">
        <f t="shared" si="879"/>
        <v>0.19366874696739003</v>
      </c>
      <c r="I2287" s="2"/>
      <c r="J2287" s="2">
        <f t="shared" si="893"/>
        <v>0.29767681161845166</v>
      </c>
      <c r="K2287" s="2">
        <f t="shared" si="894"/>
        <v>0.49134555858584167</v>
      </c>
      <c r="L2287" s="2">
        <f t="shared" si="895"/>
        <v>0.20814161661117339</v>
      </c>
      <c r="M2287" s="2">
        <f t="shared" si="896"/>
        <v>2.8360131845333314E-3</v>
      </c>
      <c r="N2287" s="1">
        <v>71165</v>
      </c>
      <c r="O2287" s="1">
        <v>117465</v>
      </c>
      <c r="P2287" s="1">
        <v>49760</v>
      </c>
      <c r="Q2287" s="1">
        <v>678</v>
      </c>
      <c r="AN2287" s="7">
        <f>IF(Q2287&gt;0,RANK(Q2287,(N2287:P2287,Q2287:AL2287)),0)</f>
        <v>4</v>
      </c>
      <c r="AO2287" s="7">
        <f>IF(R2287&gt;0,RANK(R2287,(N2287:P2287,Q2287:AL2287)),0)</f>
        <v>0</v>
      </c>
      <c r="AP2287" s="7">
        <f>IF(S2287&gt;0,RANK(S2287,(N2287:P2287,Q2287:AL2287)),0)</f>
        <v>0</v>
      </c>
      <c r="AQ2287" s="7">
        <f>IF(T2287&gt;0,RANK(T2287,(N2287:P2287,Q2287:AL2287)),0)</f>
        <v>0</v>
      </c>
      <c r="AR2287" s="2">
        <f t="shared" si="897"/>
        <v>2.8360131845332707E-3</v>
      </c>
      <c r="AS2287" s="2">
        <f t="shared" si="898"/>
        <v>0</v>
      </c>
      <c r="AT2287" s="2">
        <f t="shared" si="899"/>
        <v>0</v>
      </c>
      <c r="AU2287" s="2">
        <f t="shared" si="900"/>
        <v>0</v>
      </c>
      <c r="AW2287" t="s">
        <v>662</v>
      </c>
      <c r="AX2287" t="s">
        <v>2565</v>
      </c>
      <c r="AY2287">
        <v>1</v>
      </c>
      <c r="BA2287" s="127">
        <v>40</v>
      </c>
      <c r="BB2287" s="130">
        <v>145</v>
      </c>
      <c r="BC2287" s="131">
        <f t="shared" si="890"/>
        <v>40145</v>
      </c>
      <c r="BE2287" s="7" t="s">
        <v>3271</v>
      </c>
    </row>
    <row r="2288" spans="1:57" hidden="1" outlineLevel="1" x14ac:dyDescent="0.2">
      <c r="A2288" t="s">
        <v>663</v>
      </c>
      <c r="B2288" t="s">
        <v>2565</v>
      </c>
      <c r="C2288" s="1">
        <f t="shared" si="891"/>
        <v>21529</v>
      </c>
      <c r="D2288" s="7">
        <f>RANK(N2288,(N2288:P2288,Q2288:AL2288))</f>
        <v>2</v>
      </c>
      <c r="E2288" s="7">
        <f>RANK(O2288,(N2288:P2288,Q2288:AL2288))</f>
        <v>1</v>
      </c>
      <c r="F2288" s="7">
        <f>IF(P2288&gt;0,RANK(P2288,(N2288:P2288,Q2288:AL2288)),0)</f>
        <v>3</v>
      </c>
      <c r="G2288" s="1">
        <f t="shared" si="892"/>
        <v>2012</v>
      </c>
      <c r="H2288" s="2">
        <f t="shared" si="879"/>
        <v>9.3455339309768223E-2</v>
      </c>
      <c r="I2288" s="2"/>
      <c r="J2288" s="2">
        <f t="shared" si="893"/>
        <v>0.32704723860838869</v>
      </c>
      <c r="K2288" s="2">
        <f t="shared" si="894"/>
        <v>0.42050257791815693</v>
      </c>
      <c r="L2288" s="2">
        <f t="shared" si="895"/>
        <v>0.24994193878024989</v>
      </c>
      <c r="M2288" s="2">
        <f t="shared" si="896"/>
        <v>2.5082446932044866E-3</v>
      </c>
      <c r="N2288" s="1">
        <v>7041</v>
      </c>
      <c r="O2288" s="1">
        <v>9053</v>
      </c>
      <c r="P2288" s="1">
        <v>5381</v>
      </c>
      <c r="Q2288" s="1">
        <v>54</v>
      </c>
      <c r="AN2288" s="7">
        <f>IF(Q2288&gt;0,RANK(Q2288,(N2288:P2288,Q2288:AL2288)),0)</f>
        <v>4</v>
      </c>
      <c r="AO2288" s="7">
        <f>IF(R2288&gt;0,RANK(R2288,(N2288:P2288,Q2288:AL2288)),0)</f>
        <v>0</v>
      </c>
      <c r="AP2288" s="7">
        <f>IF(S2288&gt;0,RANK(S2288,(N2288:P2288,Q2288:AL2288)),0)</f>
        <v>0</v>
      </c>
      <c r="AQ2288" s="7">
        <f>IF(T2288&gt;0,RANK(T2288,(N2288:P2288,Q2288:AL2288)),0)</f>
        <v>0</v>
      </c>
      <c r="AR2288" s="2">
        <f t="shared" si="897"/>
        <v>2.5082446932045148E-3</v>
      </c>
      <c r="AS2288" s="2">
        <f t="shared" si="898"/>
        <v>0</v>
      </c>
      <c r="AT2288" s="2">
        <f t="shared" si="899"/>
        <v>0</v>
      </c>
      <c r="AU2288" s="2">
        <f t="shared" si="900"/>
        <v>0</v>
      </c>
      <c r="AW2288" t="s">
        <v>663</v>
      </c>
      <c r="AX2288" t="s">
        <v>2565</v>
      </c>
      <c r="BA2288" s="127">
        <v>40</v>
      </c>
      <c r="BB2288" s="130">
        <v>147</v>
      </c>
      <c r="BC2288" s="131">
        <f t="shared" si="890"/>
        <v>40147</v>
      </c>
      <c r="BE2288" s="7" t="s">
        <v>3271</v>
      </c>
    </row>
    <row r="2289" spans="1:57" hidden="1" outlineLevel="1" x14ac:dyDescent="0.2">
      <c r="A2289" t="s">
        <v>563</v>
      </c>
      <c r="B2289" t="s">
        <v>2565</v>
      </c>
      <c r="C2289" s="1">
        <f t="shared" si="891"/>
        <v>23663</v>
      </c>
      <c r="D2289" s="7">
        <f>RANK(N2289,(N2289:P2289,Q2289:AL2289))</f>
        <v>2</v>
      </c>
      <c r="E2289" s="7">
        <f>RANK(O2289,(N2289:P2289,Q2289:AL2289))</f>
        <v>1</v>
      </c>
      <c r="F2289" s="7">
        <f>IF(P2289&gt;0,RANK(P2289,(N2289:P2289,Q2289:AL2289)),0)</f>
        <v>3</v>
      </c>
      <c r="G2289" s="1">
        <f t="shared" si="892"/>
        <v>4749</v>
      </c>
      <c r="H2289" s="2">
        <f t="shared" si="879"/>
        <v>0.2006930651227655</v>
      </c>
      <c r="I2289" s="2"/>
      <c r="J2289" s="2">
        <f t="shared" si="893"/>
        <v>0.27862063136542281</v>
      </c>
      <c r="K2289" s="2">
        <f t="shared" si="894"/>
        <v>0.47931369648818833</v>
      </c>
      <c r="L2289" s="2">
        <f t="shared" si="895"/>
        <v>0.23936102776486498</v>
      </c>
      <c r="M2289" s="2">
        <f t="shared" si="896"/>
        <v>2.7046443815238741E-3</v>
      </c>
      <c r="N2289" s="1">
        <v>6593</v>
      </c>
      <c r="O2289" s="1">
        <v>11342</v>
      </c>
      <c r="P2289" s="1">
        <v>5664</v>
      </c>
      <c r="Q2289" s="1">
        <v>64</v>
      </c>
      <c r="AN2289" s="7">
        <f>IF(Q2289&gt;0,RANK(Q2289,(N2289:P2289,Q2289:AL2289)),0)</f>
        <v>4</v>
      </c>
      <c r="AO2289" s="7">
        <f>IF(R2289&gt;0,RANK(R2289,(N2289:P2289,Q2289:AL2289)),0)</f>
        <v>0</v>
      </c>
      <c r="AP2289" s="7">
        <f>IF(S2289&gt;0,RANK(S2289,(N2289:P2289,Q2289:AL2289)),0)</f>
        <v>0</v>
      </c>
      <c r="AQ2289" s="7">
        <f>IF(T2289&gt;0,RANK(T2289,(N2289:P2289,Q2289:AL2289)),0)</f>
        <v>0</v>
      </c>
      <c r="AR2289" s="2">
        <f t="shared" si="897"/>
        <v>2.7046443815238979E-3</v>
      </c>
      <c r="AS2289" s="2">
        <f t="shared" si="898"/>
        <v>0</v>
      </c>
      <c r="AT2289" s="2">
        <f t="shared" si="899"/>
        <v>0</v>
      </c>
      <c r="AU2289" s="2">
        <f t="shared" si="900"/>
        <v>0</v>
      </c>
      <c r="AW2289" t="s">
        <v>563</v>
      </c>
      <c r="AX2289" t="s">
        <v>2565</v>
      </c>
      <c r="AY2289">
        <v>5</v>
      </c>
      <c r="BA2289" s="127">
        <v>40</v>
      </c>
      <c r="BB2289" s="130">
        <v>149</v>
      </c>
      <c r="BC2289" s="131">
        <f t="shared" si="890"/>
        <v>40149</v>
      </c>
      <c r="BE2289" s="7" t="s">
        <v>3271</v>
      </c>
    </row>
    <row r="2290" spans="1:57" hidden="1" outlineLevel="1" x14ac:dyDescent="0.2">
      <c r="A2290" t="s">
        <v>1399</v>
      </c>
      <c r="B2290" t="s">
        <v>2565</v>
      </c>
      <c r="C2290" s="1">
        <f t="shared" si="891"/>
        <v>5339</v>
      </c>
      <c r="D2290" s="7">
        <f>RANK(N2290,(N2290:P2290,Q2290:AL2290))</f>
        <v>1</v>
      </c>
      <c r="E2290" s="7">
        <f>RANK(O2290,(N2290:P2290,Q2290:AL2290))</f>
        <v>2</v>
      </c>
      <c r="F2290" s="7">
        <f>IF(P2290&gt;0,RANK(P2290,(N2290:P2290,Q2290:AL2290)),0)</f>
        <v>3</v>
      </c>
      <c r="G2290" s="1">
        <f t="shared" si="892"/>
        <v>17</v>
      </c>
      <c r="H2290" s="2">
        <f t="shared" si="879"/>
        <v>3.184116875819442E-3</v>
      </c>
      <c r="I2290" s="2"/>
      <c r="J2290" s="2">
        <f t="shared" si="893"/>
        <v>0.36130361490915902</v>
      </c>
      <c r="K2290" s="2">
        <f t="shared" si="894"/>
        <v>0.35811949803333959</v>
      </c>
      <c r="L2290" s="2">
        <f t="shared" si="895"/>
        <v>0.27495785727664357</v>
      </c>
      <c r="M2290" s="2">
        <f t="shared" si="896"/>
        <v>5.6190297808577649E-3</v>
      </c>
      <c r="N2290" s="1">
        <v>1929</v>
      </c>
      <c r="O2290" s="1">
        <v>1912</v>
      </c>
      <c r="P2290" s="1">
        <v>1468</v>
      </c>
      <c r="Q2290" s="1">
        <v>30</v>
      </c>
      <c r="AN2290" s="7">
        <f>IF(Q2290&gt;0,RANK(Q2290,(N2290:P2290,Q2290:AL2290)),0)</f>
        <v>4</v>
      </c>
      <c r="AO2290" s="7">
        <f>IF(R2290&gt;0,RANK(R2290,(N2290:P2290,Q2290:AL2290)),0)</f>
        <v>0</v>
      </c>
      <c r="AP2290" s="7">
        <f>IF(S2290&gt;0,RANK(S2290,(N2290:P2290,Q2290:AL2290)),0)</f>
        <v>0</v>
      </c>
      <c r="AQ2290" s="7">
        <f>IF(T2290&gt;0,RANK(T2290,(N2290:P2290,Q2290:AL2290)),0)</f>
        <v>0</v>
      </c>
      <c r="AR2290" s="2">
        <f t="shared" si="897"/>
        <v>5.6190297808578387E-3</v>
      </c>
      <c r="AS2290" s="2">
        <f t="shared" si="898"/>
        <v>0</v>
      </c>
      <c r="AT2290" s="2">
        <f t="shared" si="899"/>
        <v>0</v>
      </c>
      <c r="AU2290" s="2">
        <f t="shared" si="900"/>
        <v>0</v>
      </c>
      <c r="AW2290" t="s">
        <v>1399</v>
      </c>
      <c r="AX2290" t="s">
        <v>2565</v>
      </c>
      <c r="AY2290">
        <v>6</v>
      </c>
      <c r="BA2290" s="127">
        <v>40</v>
      </c>
      <c r="BB2290" s="130">
        <v>151</v>
      </c>
      <c r="BC2290" s="131">
        <f t="shared" si="890"/>
        <v>40151</v>
      </c>
      <c r="BE2290" s="7" t="s">
        <v>3271</v>
      </c>
    </row>
    <row r="2291" spans="1:57" hidden="1" outlineLevel="1" x14ac:dyDescent="0.2">
      <c r="A2291" t="s">
        <v>1400</v>
      </c>
      <c r="B2291" t="s">
        <v>2565</v>
      </c>
      <c r="C2291" s="1">
        <f t="shared" si="891"/>
        <v>4777</v>
      </c>
      <c r="D2291" s="7">
        <f>RANK(N2291,(N2291:P2291,Q2291:AL2291))</f>
        <v>2</v>
      </c>
      <c r="E2291" s="7">
        <f>RANK(O2291,(N2291:P2291,Q2291:AL2291))</f>
        <v>1</v>
      </c>
      <c r="F2291" s="7">
        <f>IF(P2291&gt;0,RANK(P2291,(N2291:P2291,Q2291:AL2291)),0)</f>
        <v>3</v>
      </c>
      <c r="G2291" s="1">
        <f t="shared" si="892"/>
        <v>864</v>
      </c>
      <c r="H2291" s="2">
        <f t="shared" si="879"/>
        <v>0.18086665271090643</v>
      </c>
      <c r="I2291" s="2"/>
      <c r="J2291" s="2">
        <f t="shared" si="893"/>
        <v>0.28490684530039773</v>
      </c>
      <c r="K2291" s="2">
        <f t="shared" si="894"/>
        <v>0.46577349801130419</v>
      </c>
      <c r="L2291" s="2">
        <f t="shared" si="895"/>
        <v>0.24429558300188403</v>
      </c>
      <c r="M2291" s="2">
        <f t="shared" si="896"/>
        <v>5.024073686413999E-3</v>
      </c>
      <c r="N2291" s="1">
        <v>1361</v>
      </c>
      <c r="O2291" s="1">
        <v>2225</v>
      </c>
      <c r="P2291" s="1">
        <v>1167</v>
      </c>
      <c r="Q2291" s="1">
        <v>24</v>
      </c>
      <c r="AN2291" s="7">
        <f>IF(Q2291&gt;0,RANK(Q2291,(N2291:P2291,Q2291:AL2291)),0)</f>
        <v>4</v>
      </c>
      <c r="AO2291" s="7">
        <f>IF(R2291&gt;0,RANK(R2291,(N2291:P2291,Q2291:AL2291)),0)</f>
        <v>0</v>
      </c>
      <c r="AP2291" s="7">
        <f>IF(S2291&gt;0,RANK(S2291,(N2291:P2291,Q2291:AL2291)),0)</f>
        <v>0</v>
      </c>
      <c r="AQ2291" s="7">
        <f>IF(T2291&gt;0,RANK(T2291,(N2291:P2291,Q2291:AL2291)),0)</f>
        <v>0</v>
      </c>
      <c r="AR2291" s="2">
        <f t="shared" si="897"/>
        <v>5.0240736864140675E-3</v>
      </c>
      <c r="AS2291" s="2">
        <f t="shared" si="898"/>
        <v>0</v>
      </c>
      <c r="AT2291" s="2">
        <f t="shared" si="899"/>
        <v>0</v>
      </c>
      <c r="AU2291" s="2">
        <f t="shared" si="900"/>
        <v>0</v>
      </c>
      <c r="AW2291" t="s">
        <v>1400</v>
      </c>
      <c r="AX2291" t="s">
        <v>2565</v>
      </c>
      <c r="AY2291">
        <v>6</v>
      </c>
      <c r="BA2291" s="127">
        <v>40</v>
      </c>
      <c r="BB2291" s="130">
        <v>153</v>
      </c>
      <c r="BC2291" s="131">
        <f t="shared" si="890"/>
        <v>40153</v>
      </c>
      <c r="BE2291" s="7" t="s">
        <v>3271</v>
      </c>
    </row>
    <row r="2292" spans="1:57" hidden="1" outlineLevel="1" x14ac:dyDescent="0.2">
      <c r="A2292" t="s">
        <v>2597</v>
      </c>
      <c r="B2292" t="s">
        <v>2565</v>
      </c>
      <c r="C2292" s="1">
        <f t="shared" si="891"/>
        <v>8526</v>
      </c>
      <c r="D2292" s="7">
        <f>RANK(N2292,(N2292:P2292,Q2292:AL2292))</f>
        <v>3</v>
      </c>
      <c r="E2292" s="7">
        <f>RANK(O2292,(N2292:P2292,Q2292:AL2292))</f>
        <v>1</v>
      </c>
      <c r="F2292" s="7">
        <f>IF(P2292&gt;0,RANK(P2292,(N2292:P2292,Q2292:AL2292)),0)</f>
        <v>2</v>
      </c>
      <c r="G2292" s="1">
        <f t="shared" si="892"/>
        <v>1595</v>
      </c>
      <c r="H2292" s="2">
        <f t="shared" si="879"/>
        <v>0.1870748299319728</v>
      </c>
      <c r="I2292" s="2"/>
      <c r="J2292" s="2">
        <f t="shared" si="893"/>
        <v>0.24196575181796856</v>
      </c>
      <c r="K2292" s="2">
        <f t="shared" si="894"/>
        <v>0.4698569082805536</v>
      </c>
      <c r="L2292" s="2">
        <f t="shared" si="895"/>
        <v>0.28278207834858082</v>
      </c>
      <c r="M2292" s="2">
        <f t="shared" si="896"/>
        <v>5.395261552897046E-3</v>
      </c>
      <c r="N2292" s="1">
        <v>2063</v>
      </c>
      <c r="O2292" s="1">
        <v>4006</v>
      </c>
      <c r="P2292" s="1">
        <v>2411</v>
      </c>
      <c r="Q2292" s="1">
        <v>46</v>
      </c>
      <c r="AN2292" s="7">
        <f>IF(Q2292&gt;0,RANK(Q2292,(N2292:P2292,Q2292:AL2292)),0)</f>
        <v>4</v>
      </c>
      <c r="AO2292" s="7">
        <f>IF(R2292&gt;0,RANK(R2292,(N2292:P2292,Q2292:AL2292)),0)</f>
        <v>0</v>
      </c>
      <c r="AP2292" s="7">
        <f>IF(S2292&gt;0,RANK(S2292,(N2292:P2292,Q2292:AL2292)),0)</f>
        <v>0</v>
      </c>
      <c r="AQ2292" s="7">
        <f>IF(T2292&gt;0,RANK(T2292,(N2292:P2292,Q2292:AL2292)),0)</f>
        <v>0</v>
      </c>
      <c r="AR2292" s="2">
        <f t="shared" si="897"/>
        <v>5.3952615528970209E-3</v>
      </c>
      <c r="AS2292" s="2">
        <f t="shared" si="898"/>
        <v>0</v>
      </c>
      <c r="AT2292" s="2">
        <f t="shared" si="899"/>
        <v>0</v>
      </c>
      <c r="AU2292" s="2">
        <f t="shared" si="900"/>
        <v>0</v>
      </c>
      <c r="AW2292" t="s">
        <v>2597</v>
      </c>
      <c r="AX2292" t="s">
        <v>2565</v>
      </c>
      <c r="AY2292">
        <v>6</v>
      </c>
      <c r="BA2292" s="127">
        <v>40</v>
      </c>
      <c r="BB2292" s="130"/>
      <c r="BC2292" s="127">
        <v>40</v>
      </c>
      <c r="BE2292" s="7" t="s">
        <v>2095</v>
      </c>
    </row>
    <row r="2293" spans="1:57" collapsed="1" x14ac:dyDescent="0.2">
      <c r="A2293" t="s">
        <v>2564</v>
      </c>
      <c r="B2293" t="s">
        <v>566</v>
      </c>
      <c r="C2293" s="1">
        <f t="shared" si="891"/>
        <v>1390359</v>
      </c>
      <c r="D2293" s="7">
        <f>RANK(N2293,(N2293:P2293,Q2293:AL2293))</f>
        <v>2</v>
      </c>
      <c r="E2293" s="7">
        <f>RANK(O2293,(N2293:P2293,Q2293:AL2293))</f>
        <v>1</v>
      </c>
      <c r="F2293" s="7">
        <f>IF(P2293&gt;0,RANK(P2293,(N2293:P2293,Q2293:AL2293)),0)</f>
        <v>3</v>
      </c>
      <c r="G2293" s="1">
        <f t="shared" si="892"/>
        <v>119863</v>
      </c>
      <c r="H2293" s="2">
        <f t="shared" si="879"/>
        <v>8.6210108324540638E-2</v>
      </c>
      <c r="I2293" s="2"/>
      <c r="J2293" s="2">
        <f t="shared" si="893"/>
        <v>0.34024737495855389</v>
      </c>
      <c r="K2293" s="2">
        <f t="shared" si="894"/>
        <v>0.42645748328309452</v>
      </c>
      <c r="L2293" s="2">
        <f t="shared" si="895"/>
        <v>0.23006863694916205</v>
      </c>
      <c r="M2293" s="2">
        <f t="shared" si="896"/>
        <v>3.2265048091894843E-3</v>
      </c>
      <c r="N2293" s="1">
        <f>SUM(N2216:N2292)</f>
        <v>473066</v>
      </c>
      <c r="O2293" s="1">
        <f>SUM(O2216:O2292)</f>
        <v>592929</v>
      </c>
      <c r="P2293" s="1">
        <f>SUM(P2216:P2292)</f>
        <v>319878</v>
      </c>
      <c r="Q2293" s="1">
        <f>SUM(Q2216:Q2292)</f>
        <v>4486</v>
      </c>
      <c r="AN2293" s="7">
        <f>IF(Q2293&gt;0,RANK(Q2293,(N2293:P2293,Q2293:AL2293)),0)</f>
        <v>4</v>
      </c>
      <c r="AO2293" s="7">
        <f>IF(R2293&gt;0,RANK(R2293,(N2293:P2293,Q2293:AL2293)),0)</f>
        <v>0</v>
      </c>
      <c r="AP2293" s="7">
        <f>IF(S2293&gt;0,RANK(S2293,(N2293:P2293,Q2293:AL2293)),0)</f>
        <v>0</v>
      </c>
      <c r="AQ2293" s="7">
        <f>IF(T2293&gt;0,RANK(T2293,(N2293:P2293,Q2293:AL2293)),0)</f>
        <v>0</v>
      </c>
      <c r="AR2293" s="2">
        <f t="shared" si="897"/>
        <v>3.2265048091895689E-3</v>
      </c>
      <c r="AS2293" s="2">
        <f t="shared" si="898"/>
        <v>0</v>
      </c>
      <c r="AT2293" s="2">
        <f t="shared" si="899"/>
        <v>0</v>
      </c>
      <c r="AU2293" s="2">
        <f t="shared" si="900"/>
        <v>0</v>
      </c>
      <c r="AW2293" t="s">
        <v>2564</v>
      </c>
      <c r="AX2293" t="s">
        <v>566</v>
      </c>
      <c r="BA2293" s="127"/>
      <c r="BB2293" s="130"/>
    </row>
    <row r="2294" spans="1:57" x14ac:dyDescent="0.2">
      <c r="C2294" s="1"/>
      <c r="E2294" s="7"/>
      <c r="F2294" s="7"/>
      <c r="I2294" s="2"/>
      <c r="Q2294" s="68"/>
      <c r="R2294" s="68"/>
      <c r="AN2294" s="7"/>
      <c r="AO2294" s="7"/>
      <c r="AP2294" s="7"/>
      <c r="AQ2294" s="7"/>
      <c r="BA2294" s="127">
        <v>41</v>
      </c>
      <c r="BB2294" s="130">
        <v>1</v>
      </c>
      <c r="BC2294" s="131">
        <f t="shared" ref="BC2294:BC2329" si="901">BA2294*1000+BB2294</f>
        <v>41001</v>
      </c>
      <c r="BE2294" s="7" t="s">
        <v>3271</v>
      </c>
    </row>
    <row r="2295" spans="1:57" hidden="1" outlineLevel="1" x14ac:dyDescent="0.2">
      <c r="A2295" t="s">
        <v>3132</v>
      </c>
      <c r="B2295" t="s">
        <v>2566</v>
      </c>
      <c r="C2295" s="1">
        <f t="shared" ref="C2295:C2331" si="902">SUM(N2295:AL2295)</f>
        <v>7530</v>
      </c>
      <c r="D2295" s="7">
        <f>RANK(N2295,(N2295:P2295,Q2295:AL2295))</f>
        <v>2</v>
      </c>
      <c r="E2295" s="7">
        <f>RANK(O2295,(N2295:P2295,Q2295:AL2295))</f>
        <v>1</v>
      </c>
      <c r="F2295" s="7">
        <f>IF(P2295&gt;0,RANK(P2295,(N2295:P2295,Q2295:AL2295)),0)</f>
        <v>3</v>
      </c>
      <c r="G2295" s="1">
        <f t="shared" ref="G2295:G2331" si="903">MAX(N2295:P2295)-LARGE(N2295:P2295,2)</f>
        <v>467</v>
      </c>
      <c r="H2295" s="2">
        <f t="shared" si="879"/>
        <v>6.2018592297476763E-2</v>
      </c>
      <c r="I2295" s="2"/>
      <c r="J2295" s="2">
        <f t="shared" ref="J2295:J2331" si="904">IF($C2295=0,"-",N2295/$C2295)</f>
        <v>0.31806108897742363</v>
      </c>
      <c r="K2295" s="2">
        <f t="shared" ref="K2295:K2331" si="905">IF($C2295=0,"-",O2295/$C2295)</f>
        <v>0.38007968127490038</v>
      </c>
      <c r="L2295" s="2">
        <f t="shared" ref="L2295:L2331" si="906">IF($C2295=0,"-",P2295/$C2295)</f>
        <v>0.29096945551128817</v>
      </c>
      <c r="M2295" s="2">
        <f t="shared" ref="M2295:M2331" si="907">IF(C2295=0,"-",(1-J2295-K2295-L2295))</f>
        <v>1.0889774236387872E-2</v>
      </c>
      <c r="N2295" s="1">
        <v>2395</v>
      </c>
      <c r="O2295" s="1">
        <v>2862</v>
      </c>
      <c r="P2295" s="1">
        <v>2191</v>
      </c>
      <c r="Q2295" s="1">
        <v>30</v>
      </c>
      <c r="R2295" s="1">
        <v>17</v>
      </c>
      <c r="S2295" s="1">
        <v>14</v>
      </c>
      <c r="Y2295" s="1">
        <v>21</v>
      </c>
      <c r="AN2295" s="7">
        <f>IF(Q2295&gt;0,RANK(Q2295,(N2295:P2295,Q2295:AL2295)),0)</f>
        <v>4</v>
      </c>
      <c r="AO2295" s="7">
        <f>IF(R2295&gt;0,RANK(R2295,(N2295:P2295,Q2295:AL2295)),0)</f>
        <v>6</v>
      </c>
      <c r="AP2295" s="7">
        <f>IF(S2295&gt;0,RANK(S2295,(N2295:P2295,Q2295:AL2295)),0)</f>
        <v>7</v>
      </c>
      <c r="AQ2295" s="7">
        <f>IF(T2295&gt;0,RANK(T2295,(N2295:P2295,Q2295:AL2295)),0)</f>
        <v>0</v>
      </c>
      <c r="AR2295" s="2">
        <f t="shared" ref="AR2295:AR2331" si="908">IF($C2295=0,"-",Q2295/$C2295)</f>
        <v>3.9840637450199202E-3</v>
      </c>
      <c r="AS2295" s="2">
        <f t="shared" ref="AS2295:AS2331" si="909">IF($C2295=0,"-",R2295/$C2295)</f>
        <v>2.2576361221779548E-3</v>
      </c>
      <c r="AT2295" s="2">
        <f t="shared" ref="AT2295:AT2331" si="910">IF($C2295=0,"-",S2295/$C2295)</f>
        <v>1.8592297476759628E-3</v>
      </c>
      <c r="AU2295" s="2">
        <f t="shared" ref="AU2295:AU2331" si="911">IF($C2295=0,"-",T2295/$C2295)</f>
        <v>0</v>
      </c>
      <c r="AW2295" t="s">
        <v>3132</v>
      </c>
      <c r="AX2295" t="s">
        <v>2566</v>
      </c>
      <c r="AY2295">
        <v>2</v>
      </c>
      <c r="BA2295" s="127">
        <v>41</v>
      </c>
      <c r="BB2295" s="130">
        <v>3</v>
      </c>
      <c r="BC2295" s="131">
        <f t="shared" si="901"/>
        <v>41003</v>
      </c>
      <c r="BE2295" s="7" t="s">
        <v>3271</v>
      </c>
    </row>
    <row r="2296" spans="1:57" hidden="1" outlineLevel="1" x14ac:dyDescent="0.2">
      <c r="A2296" t="s">
        <v>356</v>
      </c>
      <c r="B2296" t="s">
        <v>2566</v>
      </c>
      <c r="C2296" s="1">
        <f t="shared" si="902"/>
        <v>37923</v>
      </c>
      <c r="D2296" s="7">
        <f>RANK(N2296,(N2296:P2296,Q2296:AL2296))</f>
        <v>1</v>
      </c>
      <c r="E2296" s="7">
        <f>RANK(O2296,(N2296:P2296,Q2296:AL2296))</f>
        <v>2</v>
      </c>
      <c r="F2296" s="7">
        <f>IF(P2296&gt;0,RANK(P2296,(N2296:P2296,Q2296:AL2296)),0)</f>
        <v>3</v>
      </c>
      <c r="G2296" s="1">
        <f t="shared" si="903"/>
        <v>6416</v>
      </c>
      <c r="H2296" s="2">
        <f t="shared" si="879"/>
        <v>0.16918492735279381</v>
      </c>
      <c r="I2296" s="2"/>
      <c r="J2296" s="2">
        <f t="shared" si="904"/>
        <v>0.47374943965403582</v>
      </c>
      <c r="K2296" s="2">
        <f t="shared" si="905"/>
        <v>0.30456451230124199</v>
      </c>
      <c r="L2296" s="2">
        <f t="shared" si="906"/>
        <v>0.21366980460406612</v>
      </c>
      <c r="M2296" s="2">
        <f t="shared" si="907"/>
        <v>8.0162434406560734E-3</v>
      </c>
      <c r="N2296" s="1">
        <v>17966</v>
      </c>
      <c r="O2296" s="1">
        <v>11550</v>
      </c>
      <c r="P2296" s="1">
        <v>8103</v>
      </c>
      <c r="Q2296" s="1">
        <v>135</v>
      </c>
      <c r="R2296" s="1">
        <v>5</v>
      </c>
      <c r="S2296" s="1">
        <v>93</v>
      </c>
      <c r="U2296" s="1">
        <v>4</v>
      </c>
      <c r="Y2296" s="1">
        <v>67</v>
      </c>
      <c r="AN2296" s="7">
        <f>IF(Q2296&gt;0,RANK(Q2296,(N2296:P2296,Q2296:AL2296)),0)</f>
        <v>4</v>
      </c>
      <c r="AO2296" s="7">
        <f>IF(R2296&gt;0,RANK(R2296,(N2296:P2296,Q2296:AL2296)),0)</f>
        <v>7</v>
      </c>
      <c r="AP2296" s="7">
        <f>IF(S2296&gt;0,RANK(S2296,(N2296:P2296,Q2296:AL2296)),0)</f>
        <v>5</v>
      </c>
      <c r="AQ2296" s="7">
        <f>IF(T2296&gt;0,RANK(T2296,(N2296:P2296,Q2296:AL2296)),0)</f>
        <v>0</v>
      </c>
      <c r="AR2296" s="2">
        <f t="shared" si="908"/>
        <v>3.5598449489755556E-3</v>
      </c>
      <c r="AS2296" s="2">
        <f t="shared" si="909"/>
        <v>1.3184610922131688E-4</v>
      </c>
      <c r="AT2296" s="2">
        <f t="shared" si="910"/>
        <v>2.4523376315164938E-3</v>
      </c>
      <c r="AU2296" s="2">
        <f t="shared" si="911"/>
        <v>0</v>
      </c>
      <c r="AW2296" t="s">
        <v>356</v>
      </c>
      <c r="AX2296" t="s">
        <v>2566</v>
      </c>
      <c r="BA2296" s="127">
        <v>41</v>
      </c>
      <c r="BB2296" s="130">
        <v>5</v>
      </c>
      <c r="BC2296" s="131">
        <f t="shared" si="901"/>
        <v>41005</v>
      </c>
      <c r="BE2296" s="7" t="s">
        <v>3271</v>
      </c>
    </row>
    <row r="2297" spans="1:57" hidden="1" outlineLevel="1" x14ac:dyDescent="0.2">
      <c r="A2297" t="s">
        <v>150</v>
      </c>
      <c r="B2297" t="s">
        <v>2566</v>
      </c>
      <c r="C2297" s="1">
        <f t="shared" si="902"/>
        <v>154538</v>
      </c>
      <c r="D2297" s="7">
        <f>RANK(N2297,(N2297:P2297,Q2297:AL2297))</f>
        <v>1</v>
      </c>
      <c r="E2297" s="7">
        <f>RANK(O2297,(N2297:P2297,Q2297:AL2297))</f>
        <v>2</v>
      </c>
      <c r="F2297" s="7">
        <f>IF(P2297&gt;0,RANK(P2297,(N2297:P2297,Q2297:AL2297)),0)</f>
        <v>3</v>
      </c>
      <c r="G2297" s="1">
        <f t="shared" si="903"/>
        <v>6586</v>
      </c>
      <c r="H2297" s="2">
        <f t="shared" ref="H2297:H2360" si="912">G2297/C2297</f>
        <v>4.2617349778048118E-2</v>
      </c>
      <c r="I2297" s="2"/>
      <c r="J2297" s="2">
        <f t="shared" si="904"/>
        <v>0.39026000077650802</v>
      </c>
      <c r="K2297" s="2">
        <f t="shared" si="905"/>
        <v>0.34764265099845992</v>
      </c>
      <c r="L2297" s="2">
        <f t="shared" si="906"/>
        <v>0.25738653276216855</v>
      </c>
      <c r="M2297" s="2">
        <f t="shared" si="907"/>
        <v>4.7108154628635046E-3</v>
      </c>
      <c r="N2297" s="1">
        <v>60310</v>
      </c>
      <c r="O2297" s="1">
        <v>53724</v>
      </c>
      <c r="P2297" s="1">
        <v>39776</v>
      </c>
      <c r="Q2297" s="1">
        <v>326</v>
      </c>
      <c r="R2297" s="1">
        <v>124</v>
      </c>
      <c r="S2297" s="1">
        <v>205</v>
      </c>
      <c r="U2297" s="1">
        <v>12</v>
      </c>
      <c r="Y2297" s="1">
        <v>60</v>
      </c>
      <c r="AB2297" s="1">
        <v>1</v>
      </c>
      <c r="AN2297" s="7">
        <f>IF(Q2297&gt;0,RANK(Q2297,(N2297:P2297,Q2297:AL2297)),0)</f>
        <v>4</v>
      </c>
      <c r="AO2297" s="7">
        <f>IF(R2297&gt;0,RANK(R2297,(N2297:P2297,Q2297:AL2297)),0)</f>
        <v>6</v>
      </c>
      <c r="AP2297" s="7">
        <f>IF(S2297&gt;0,RANK(S2297,(N2297:P2297,Q2297:AL2297)),0)</f>
        <v>5</v>
      </c>
      <c r="AQ2297" s="7">
        <f>IF(T2297&gt;0,RANK(T2297,(N2297:P2297,Q2297:AL2297)),0)</f>
        <v>0</v>
      </c>
      <c r="AR2297" s="2">
        <f t="shared" si="908"/>
        <v>2.1095135177108541E-3</v>
      </c>
      <c r="AS2297" s="2">
        <f t="shared" si="909"/>
        <v>8.0239164477345377E-4</v>
      </c>
      <c r="AT2297" s="2">
        <f t="shared" si="910"/>
        <v>1.3265345740206293E-3</v>
      </c>
      <c r="AU2297" s="2">
        <f t="shared" si="911"/>
        <v>0</v>
      </c>
      <c r="AW2297" t="s">
        <v>150</v>
      </c>
      <c r="AX2297" t="s">
        <v>2566</v>
      </c>
      <c r="BA2297" s="127">
        <v>41</v>
      </c>
      <c r="BB2297" s="130">
        <v>7</v>
      </c>
      <c r="BC2297" s="131">
        <f t="shared" si="901"/>
        <v>41007</v>
      </c>
      <c r="BE2297" s="7" t="s">
        <v>3271</v>
      </c>
    </row>
    <row r="2298" spans="1:57" hidden="1" outlineLevel="1" x14ac:dyDescent="0.2">
      <c r="A2298" t="s">
        <v>151</v>
      </c>
      <c r="B2298" t="s">
        <v>2566</v>
      </c>
      <c r="C2298" s="1">
        <f t="shared" si="902"/>
        <v>16812</v>
      </c>
      <c r="D2298" s="7">
        <f>RANK(N2298,(N2298:P2298,Q2298:AL2298))</f>
        <v>1</v>
      </c>
      <c r="E2298" s="7">
        <f>RANK(O2298,(N2298:P2298,Q2298:AL2298))</f>
        <v>2</v>
      </c>
      <c r="F2298" s="7">
        <f>IF(P2298&gt;0,RANK(P2298,(N2298:P2298,Q2298:AL2298)),0)</f>
        <v>3</v>
      </c>
      <c r="G2298" s="1">
        <f t="shared" si="903"/>
        <v>3017</v>
      </c>
      <c r="H2298" s="2">
        <f t="shared" si="912"/>
        <v>0.17945515108256008</v>
      </c>
      <c r="I2298" s="2"/>
      <c r="J2298" s="2">
        <f t="shared" si="904"/>
        <v>0.45800618605757792</v>
      </c>
      <c r="K2298" s="2">
        <f t="shared" si="905"/>
        <v>0.27855103497501782</v>
      </c>
      <c r="L2298" s="2">
        <f t="shared" si="906"/>
        <v>0.2567213894837021</v>
      </c>
      <c r="M2298" s="2">
        <f t="shared" si="907"/>
        <v>6.7213894837021559E-3</v>
      </c>
      <c r="N2298" s="1">
        <v>7700</v>
      </c>
      <c r="O2298" s="1">
        <v>4683</v>
      </c>
      <c r="P2298" s="1">
        <v>4316</v>
      </c>
      <c r="Q2298" s="1">
        <v>63</v>
      </c>
      <c r="S2298" s="1">
        <v>50</v>
      </c>
      <c r="AN2298" s="7">
        <f>IF(Q2298&gt;0,RANK(Q2298,(N2298:P2298,Q2298:AL2298)),0)</f>
        <v>4</v>
      </c>
      <c r="AO2298" s="7">
        <f>IF(R2298&gt;0,RANK(R2298,(N2298:P2298,Q2298:AL2298)),0)</f>
        <v>0</v>
      </c>
      <c r="AP2298" s="7">
        <f>IF(S2298&gt;0,RANK(S2298,(N2298:P2298,Q2298:AL2298)),0)</f>
        <v>5</v>
      </c>
      <c r="AQ2298" s="7">
        <f>IF(T2298&gt;0,RANK(T2298,(N2298:P2298,Q2298:AL2298)),0)</f>
        <v>0</v>
      </c>
      <c r="AR2298" s="2">
        <f t="shared" si="908"/>
        <v>3.7473233404710922E-3</v>
      </c>
      <c r="AS2298" s="2">
        <f t="shared" si="909"/>
        <v>0</v>
      </c>
      <c r="AT2298" s="2">
        <f t="shared" si="910"/>
        <v>2.9740661432310256E-3</v>
      </c>
      <c r="AU2298" s="2">
        <f t="shared" si="911"/>
        <v>0</v>
      </c>
      <c r="AW2298" t="s">
        <v>151</v>
      </c>
      <c r="AX2298" t="s">
        <v>2566</v>
      </c>
      <c r="AY2298">
        <v>1</v>
      </c>
      <c r="BA2298" s="127">
        <v>41</v>
      </c>
      <c r="BB2298" s="130">
        <v>9</v>
      </c>
      <c r="BC2298" s="131">
        <f t="shared" si="901"/>
        <v>41009</v>
      </c>
      <c r="BE2298" s="7" t="s">
        <v>3271</v>
      </c>
    </row>
    <row r="2299" spans="1:57" hidden="1" outlineLevel="1" x14ac:dyDescent="0.2">
      <c r="A2299" t="s">
        <v>943</v>
      </c>
      <c r="B2299" t="s">
        <v>2566</v>
      </c>
      <c r="C2299" s="1">
        <f t="shared" si="902"/>
        <v>19402</v>
      </c>
      <c r="D2299" s="7">
        <f>RANK(N2299,(N2299:P2299,Q2299:AL2299))</f>
        <v>1</v>
      </c>
      <c r="E2299" s="7">
        <f>RANK(O2299,(N2299:P2299,Q2299:AL2299))</f>
        <v>3</v>
      </c>
      <c r="F2299" s="7">
        <f>IF(P2299&gt;0,RANK(P2299,(N2299:P2299,Q2299:AL2299)),0)</f>
        <v>2</v>
      </c>
      <c r="G2299" s="1">
        <f t="shared" si="903"/>
        <v>2628</v>
      </c>
      <c r="H2299" s="2">
        <f t="shared" si="912"/>
        <v>0.13544995361302958</v>
      </c>
      <c r="I2299" s="2"/>
      <c r="J2299" s="2">
        <f t="shared" si="904"/>
        <v>0.42768786723018243</v>
      </c>
      <c r="K2299" s="2">
        <f t="shared" si="905"/>
        <v>0.26940521595711781</v>
      </c>
      <c r="L2299" s="2">
        <f t="shared" si="906"/>
        <v>0.29223791361715284</v>
      </c>
      <c r="M2299" s="2">
        <f t="shared" si="907"/>
        <v>1.0669003195546867E-2</v>
      </c>
      <c r="N2299" s="1">
        <v>8298</v>
      </c>
      <c r="O2299" s="1">
        <v>5227</v>
      </c>
      <c r="P2299" s="1">
        <v>5670</v>
      </c>
      <c r="Q2299" s="1">
        <v>36</v>
      </c>
      <c r="R2299" s="1">
        <v>49</v>
      </c>
      <c r="S2299" s="1">
        <v>33</v>
      </c>
      <c r="Y2299" s="1">
        <v>89</v>
      </c>
      <c r="AN2299" s="7">
        <f>IF(Q2299&gt;0,RANK(Q2299,(N2299:P2299,Q2299:AL2299)),0)</f>
        <v>6</v>
      </c>
      <c r="AO2299" s="7">
        <f>IF(R2299&gt;0,RANK(R2299,(N2299:P2299,Q2299:AL2299)),0)</f>
        <v>5</v>
      </c>
      <c r="AP2299" s="7">
        <f>IF(S2299&gt;0,RANK(S2299,(N2299:P2299,Q2299:AL2299)),0)</f>
        <v>7</v>
      </c>
      <c r="AQ2299" s="7">
        <f>IF(T2299&gt;0,RANK(T2299,(N2299:P2299,Q2299:AL2299)),0)</f>
        <v>0</v>
      </c>
      <c r="AR2299" s="2">
        <f t="shared" si="908"/>
        <v>1.8554788166168436E-3</v>
      </c>
      <c r="AS2299" s="2">
        <f t="shared" si="909"/>
        <v>2.5255128337284818E-3</v>
      </c>
      <c r="AT2299" s="2">
        <f t="shared" si="910"/>
        <v>1.7008555818987733E-3</v>
      </c>
      <c r="AU2299" s="2">
        <f t="shared" si="911"/>
        <v>0</v>
      </c>
      <c r="AW2299" t="s">
        <v>943</v>
      </c>
      <c r="AX2299" t="s">
        <v>2566</v>
      </c>
      <c r="AY2299">
        <v>1</v>
      </c>
      <c r="BA2299" s="127">
        <v>41</v>
      </c>
      <c r="BB2299" s="130">
        <v>11</v>
      </c>
      <c r="BC2299" s="131">
        <f t="shared" si="901"/>
        <v>41011</v>
      </c>
      <c r="BE2299" s="7" t="s">
        <v>3271</v>
      </c>
    </row>
    <row r="2300" spans="1:57" hidden="1" outlineLevel="1" x14ac:dyDescent="0.2">
      <c r="A2300" t="s">
        <v>200</v>
      </c>
      <c r="B2300" t="s">
        <v>2566</v>
      </c>
      <c r="C2300" s="1">
        <f t="shared" si="902"/>
        <v>29659</v>
      </c>
      <c r="D2300" s="7">
        <f>RANK(N2300,(N2300:P2300,Q2300:AL2300))</f>
        <v>1</v>
      </c>
      <c r="E2300" s="7">
        <f>RANK(O2300,(N2300:P2300,Q2300:AL2300))</f>
        <v>2</v>
      </c>
      <c r="F2300" s="7">
        <f>IF(P2300&gt;0,RANK(P2300,(N2300:P2300,Q2300:AL2300)),0)</f>
        <v>3</v>
      </c>
      <c r="G2300" s="1">
        <f t="shared" si="903"/>
        <v>2788</v>
      </c>
      <c r="H2300" s="2">
        <f t="shared" si="912"/>
        <v>9.4001820695235841E-2</v>
      </c>
      <c r="I2300" s="2"/>
      <c r="J2300" s="2">
        <f t="shared" si="904"/>
        <v>0.40702653494723356</v>
      </c>
      <c r="K2300" s="2">
        <f t="shared" si="905"/>
        <v>0.31302471425199768</v>
      </c>
      <c r="L2300" s="2">
        <f t="shared" si="906"/>
        <v>0.26936174517010014</v>
      </c>
      <c r="M2300" s="2">
        <f t="shared" si="907"/>
        <v>1.0587005630668667E-2</v>
      </c>
      <c r="N2300" s="1">
        <v>12072</v>
      </c>
      <c r="O2300" s="1">
        <v>9284</v>
      </c>
      <c r="P2300" s="1">
        <v>7989</v>
      </c>
      <c r="Q2300" s="1">
        <v>103</v>
      </c>
      <c r="R2300" s="1">
        <v>56</v>
      </c>
      <c r="S2300" s="1">
        <v>56</v>
      </c>
      <c r="U2300" s="1">
        <v>7</v>
      </c>
      <c r="Y2300" s="1">
        <v>92</v>
      </c>
      <c r="AN2300" s="7">
        <f>IF(Q2300&gt;0,RANK(Q2300,(N2300:P2300,Q2300:AL2300)),0)</f>
        <v>4</v>
      </c>
      <c r="AO2300" s="7">
        <f>IF(R2300&gt;0,RANK(R2300,(N2300:P2300,Q2300:AL2300)),0)</f>
        <v>6</v>
      </c>
      <c r="AP2300" s="7">
        <f>IF(S2300&gt;0,RANK(S2300,(N2300:P2300,Q2300:AL2300)),0)</f>
        <v>6</v>
      </c>
      <c r="AQ2300" s="7">
        <f>IF(T2300&gt;0,RANK(T2300,(N2300:P2300,Q2300:AL2300)),0)</f>
        <v>0</v>
      </c>
      <c r="AR2300" s="2">
        <f t="shared" si="908"/>
        <v>3.4728075794868336E-3</v>
      </c>
      <c r="AS2300" s="2">
        <f t="shared" si="909"/>
        <v>1.8881283927307056E-3</v>
      </c>
      <c r="AT2300" s="2">
        <f t="shared" si="910"/>
        <v>1.8881283927307056E-3</v>
      </c>
      <c r="AU2300" s="2">
        <f t="shared" si="911"/>
        <v>0</v>
      </c>
      <c r="AW2300" t="s">
        <v>200</v>
      </c>
      <c r="AX2300" t="s">
        <v>2566</v>
      </c>
      <c r="AY2300">
        <v>4</v>
      </c>
      <c r="BA2300" s="127">
        <v>41</v>
      </c>
      <c r="BB2300" s="130">
        <v>13</v>
      </c>
      <c r="BC2300" s="131">
        <f t="shared" si="901"/>
        <v>41013</v>
      </c>
      <c r="BE2300" s="7" t="s">
        <v>3271</v>
      </c>
    </row>
    <row r="2301" spans="1:57" hidden="1" outlineLevel="1" x14ac:dyDescent="0.2">
      <c r="A2301" t="s">
        <v>14</v>
      </c>
      <c r="B2301" t="s">
        <v>2566</v>
      </c>
      <c r="C2301" s="1">
        <f t="shared" si="902"/>
        <v>7271</v>
      </c>
      <c r="D2301" s="7">
        <f>RANK(N2301,(N2301:P2301,Q2301:AL2301))</f>
        <v>2</v>
      </c>
      <c r="E2301" s="7">
        <f>RANK(O2301,(N2301:P2301,Q2301:AL2301))</f>
        <v>1</v>
      </c>
      <c r="F2301" s="7">
        <f>IF(P2301&gt;0,RANK(P2301,(N2301:P2301,Q2301:AL2301)),0)</f>
        <v>3</v>
      </c>
      <c r="G2301" s="1">
        <f t="shared" si="903"/>
        <v>195</v>
      </c>
      <c r="H2301" s="2">
        <f t="shared" si="912"/>
        <v>2.6818869481501858E-2</v>
      </c>
      <c r="I2301" s="2"/>
      <c r="J2301" s="2">
        <f t="shared" si="904"/>
        <v>0.34493192133131617</v>
      </c>
      <c r="K2301" s="2">
        <f t="shared" si="905"/>
        <v>0.37175079081281803</v>
      </c>
      <c r="L2301" s="2">
        <f t="shared" si="906"/>
        <v>0.2783661119515885</v>
      </c>
      <c r="M2301" s="2">
        <f t="shared" si="907"/>
        <v>4.9511759042772385E-3</v>
      </c>
      <c r="N2301" s="1">
        <v>2508</v>
      </c>
      <c r="O2301" s="1">
        <v>2703</v>
      </c>
      <c r="P2301" s="1">
        <v>2024</v>
      </c>
      <c r="Q2301" s="1">
        <v>18</v>
      </c>
      <c r="R2301" s="1">
        <v>6</v>
      </c>
      <c r="S2301" s="1">
        <v>4</v>
      </c>
      <c r="U2301" s="1">
        <v>1</v>
      </c>
      <c r="Y2301" s="1">
        <v>7</v>
      </c>
      <c r="AN2301" s="7">
        <f>IF(Q2301&gt;0,RANK(Q2301,(N2301:P2301,Q2301:AL2301)),0)</f>
        <v>4</v>
      </c>
      <c r="AO2301" s="7">
        <f>IF(R2301&gt;0,RANK(R2301,(N2301:P2301,Q2301:AL2301)),0)</f>
        <v>6</v>
      </c>
      <c r="AP2301" s="7">
        <f>IF(S2301&gt;0,RANK(S2301,(N2301:P2301,Q2301:AL2301)),0)</f>
        <v>7</v>
      </c>
      <c r="AQ2301" s="7">
        <f>IF(T2301&gt;0,RANK(T2301,(N2301:P2301,Q2301:AL2301)),0)</f>
        <v>0</v>
      </c>
      <c r="AR2301" s="2">
        <f t="shared" si="908"/>
        <v>2.4755879521386331E-3</v>
      </c>
      <c r="AS2301" s="2">
        <f t="shared" si="909"/>
        <v>8.2519598404621097E-4</v>
      </c>
      <c r="AT2301" s="2">
        <f t="shared" si="910"/>
        <v>5.5013065603080728E-4</v>
      </c>
      <c r="AU2301" s="2">
        <f t="shared" si="911"/>
        <v>0</v>
      </c>
      <c r="AW2301" t="s">
        <v>14</v>
      </c>
      <c r="AX2301" t="s">
        <v>2566</v>
      </c>
      <c r="AY2301">
        <v>2</v>
      </c>
      <c r="BA2301" s="127">
        <v>41</v>
      </c>
      <c r="BB2301" s="130">
        <v>15</v>
      </c>
      <c r="BC2301" s="131">
        <f t="shared" si="901"/>
        <v>41015</v>
      </c>
      <c r="BE2301" s="7" t="s">
        <v>3271</v>
      </c>
    </row>
    <row r="2302" spans="1:57" hidden="1" outlineLevel="1" x14ac:dyDescent="0.2">
      <c r="A2302" t="s">
        <v>302</v>
      </c>
      <c r="B2302" t="s">
        <v>2566</v>
      </c>
      <c r="C2302" s="1">
        <f t="shared" si="902"/>
        <v>11050</v>
      </c>
      <c r="D2302" s="7">
        <f>RANK(N2302,(N2302:P2302,Q2302:AL2302))</f>
        <v>1</v>
      </c>
      <c r="E2302" s="7">
        <f>RANK(O2302,(N2302:P2302,Q2302:AL2302))</f>
        <v>2</v>
      </c>
      <c r="F2302" s="7">
        <f>IF(P2302&gt;0,RANK(P2302,(N2302:P2302,Q2302:AL2302)),0)</f>
        <v>3</v>
      </c>
      <c r="G2302" s="1">
        <f t="shared" si="903"/>
        <v>32</v>
      </c>
      <c r="H2302" s="2">
        <f t="shared" si="912"/>
        <v>2.8959276018099547E-3</v>
      </c>
      <c r="I2302" s="2"/>
      <c r="J2302" s="2">
        <f t="shared" si="904"/>
        <v>0.34760180995475115</v>
      </c>
      <c r="K2302" s="2">
        <f t="shared" si="905"/>
        <v>0.3447058823529412</v>
      </c>
      <c r="L2302" s="2">
        <f t="shared" si="906"/>
        <v>0.29954751131221719</v>
      </c>
      <c r="M2302" s="2">
        <f t="shared" si="907"/>
        <v>8.1447963800905243E-3</v>
      </c>
      <c r="N2302" s="1">
        <v>3841</v>
      </c>
      <c r="O2302" s="1">
        <v>3809</v>
      </c>
      <c r="P2302" s="1">
        <v>3310</v>
      </c>
      <c r="Q2302" s="1">
        <v>39</v>
      </c>
      <c r="S2302" s="1">
        <v>23</v>
      </c>
      <c r="Y2302" s="1">
        <v>28</v>
      </c>
      <c r="AN2302" s="7">
        <f>IF(Q2302&gt;0,RANK(Q2302,(N2302:P2302,Q2302:AL2302)),0)</f>
        <v>4</v>
      </c>
      <c r="AO2302" s="7">
        <f>IF(R2302&gt;0,RANK(R2302,(N2302:P2302,Q2302:AL2302)),0)</f>
        <v>0</v>
      </c>
      <c r="AP2302" s="7">
        <f>IF(S2302&gt;0,RANK(S2302,(N2302:P2302,Q2302:AL2302)),0)</f>
        <v>6</v>
      </c>
      <c r="AQ2302" s="7">
        <f>IF(T2302&gt;0,RANK(T2302,(N2302:P2302,Q2302:AL2302)),0)</f>
        <v>0</v>
      </c>
      <c r="AR2302" s="2">
        <f t="shared" si="908"/>
        <v>3.5294117647058825E-3</v>
      </c>
      <c r="AS2302" s="2">
        <f t="shared" si="909"/>
        <v>0</v>
      </c>
      <c r="AT2302" s="2">
        <f t="shared" si="910"/>
        <v>2.0814479638009051E-3</v>
      </c>
      <c r="AU2302" s="2">
        <f t="shared" si="911"/>
        <v>0</v>
      </c>
      <c r="AW2302" t="s">
        <v>302</v>
      </c>
      <c r="AX2302" t="s">
        <v>2566</v>
      </c>
      <c r="AY2302">
        <v>4</v>
      </c>
      <c r="BA2302" s="127">
        <v>41</v>
      </c>
      <c r="BB2302" s="130">
        <v>17</v>
      </c>
      <c r="BC2302" s="131">
        <f t="shared" si="901"/>
        <v>41017</v>
      </c>
      <c r="BE2302" s="7" t="s">
        <v>3271</v>
      </c>
    </row>
    <row r="2303" spans="1:57" hidden="1" outlineLevel="1" x14ac:dyDescent="0.2">
      <c r="A2303" t="s">
        <v>119</v>
      </c>
      <c r="B2303" t="s">
        <v>2566</v>
      </c>
      <c r="C2303" s="1">
        <f t="shared" si="902"/>
        <v>43918</v>
      </c>
      <c r="D2303" s="7">
        <f>RANK(N2303,(N2303:P2303,Q2303:AL2303))</f>
        <v>1</v>
      </c>
      <c r="E2303" s="7">
        <f>RANK(O2303,(N2303:P2303,Q2303:AL2303))</f>
        <v>2</v>
      </c>
      <c r="F2303" s="7">
        <f>IF(P2303&gt;0,RANK(P2303,(N2303:P2303,Q2303:AL2303)),0)</f>
        <v>3</v>
      </c>
      <c r="G2303" s="1">
        <f t="shared" si="903"/>
        <v>38</v>
      </c>
      <c r="H2303" s="2">
        <f t="shared" si="912"/>
        <v>8.6524887289949454E-4</v>
      </c>
      <c r="I2303" s="2"/>
      <c r="J2303" s="2">
        <f t="shared" si="904"/>
        <v>0.35732501480030965</v>
      </c>
      <c r="K2303" s="2">
        <f t="shared" si="905"/>
        <v>0.35645976592741019</v>
      </c>
      <c r="L2303" s="2">
        <f t="shared" si="906"/>
        <v>0.27990801038298646</v>
      </c>
      <c r="M2303" s="2">
        <f t="shared" si="907"/>
        <v>6.3072088892937028E-3</v>
      </c>
      <c r="N2303" s="1">
        <v>15693</v>
      </c>
      <c r="O2303" s="1">
        <v>15655</v>
      </c>
      <c r="P2303" s="1">
        <v>12293</v>
      </c>
      <c r="Q2303" s="1">
        <v>138</v>
      </c>
      <c r="R2303" s="1">
        <v>27</v>
      </c>
      <c r="S2303" s="1">
        <v>56</v>
      </c>
      <c r="U2303" s="1">
        <v>5</v>
      </c>
      <c r="Y2303" s="1">
        <v>51</v>
      </c>
      <c r="AN2303" s="7">
        <f>IF(Q2303&gt;0,RANK(Q2303,(N2303:P2303,Q2303:AL2303)),0)</f>
        <v>4</v>
      </c>
      <c r="AO2303" s="7">
        <f>IF(R2303&gt;0,RANK(R2303,(N2303:P2303,Q2303:AL2303)),0)</f>
        <v>7</v>
      </c>
      <c r="AP2303" s="7">
        <f>IF(S2303&gt;0,RANK(S2303,(N2303:P2303,Q2303:AL2303)),0)</f>
        <v>5</v>
      </c>
      <c r="AQ2303" s="7">
        <f>IF(T2303&gt;0,RANK(T2303,(N2303:P2303,Q2303:AL2303)),0)</f>
        <v>0</v>
      </c>
      <c r="AR2303" s="2">
        <f t="shared" si="908"/>
        <v>3.142219591056059E-3</v>
      </c>
      <c r="AS2303" s="2">
        <f t="shared" si="909"/>
        <v>6.1478209390227237E-4</v>
      </c>
      <c r="AT2303" s="2">
        <f t="shared" si="910"/>
        <v>1.2751036021676761E-3</v>
      </c>
      <c r="AU2303" s="2">
        <f t="shared" si="911"/>
        <v>0</v>
      </c>
      <c r="AW2303" t="s">
        <v>119</v>
      </c>
      <c r="AX2303" t="s">
        <v>2566</v>
      </c>
      <c r="AY2303">
        <v>2</v>
      </c>
      <c r="BA2303" s="127">
        <v>41</v>
      </c>
      <c r="BB2303" s="130">
        <v>19</v>
      </c>
      <c r="BC2303" s="131">
        <f t="shared" si="901"/>
        <v>41019</v>
      </c>
      <c r="BE2303" s="7" t="s">
        <v>3271</v>
      </c>
    </row>
    <row r="2304" spans="1:57" hidden="1" outlineLevel="1" x14ac:dyDescent="0.2">
      <c r="A2304" t="s">
        <v>616</v>
      </c>
      <c r="B2304" t="s">
        <v>2566</v>
      </c>
      <c r="C2304" s="1">
        <f t="shared" si="902"/>
        <v>45860</v>
      </c>
      <c r="D2304" s="7">
        <f>RANK(N2304,(N2304:P2304,Q2304:AL2304))</f>
        <v>2</v>
      </c>
      <c r="E2304" s="7">
        <f>RANK(O2304,(N2304:P2304,Q2304:AL2304))</f>
        <v>1</v>
      </c>
      <c r="F2304" s="7">
        <f>IF(P2304&gt;0,RANK(P2304,(N2304:P2304,Q2304:AL2304)),0)</f>
        <v>3</v>
      </c>
      <c r="G2304" s="1">
        <f t="shared" si="903"/>
        <v>4874</v>
      </c>
      <c r="H2304" s="2">
        <f t="shared" si="912"/>
        <v>0.10627998255560402</v>
      </c>
      <c r="I2304" s="2"/>
      <c r="J2304" s="2">
        <f t="shared" si="904"/>
        <v>0.30826428259921501</v>
      </c>
      <c r="K2304" s="2">
        <f t="shared" si="905"/>
        <v>0.41454426515481901</v>
      </c>
      <c r="L2304" s="2">
        <f t="shared" si="906"/>
        <v>0.26988661142607939</v>
      </c>
      <c r="M2304" s="2">
        <f t="shared" si="907"/>
        <v>7.3048408198865822E-3</v>
      </c>
      <c r="N2304" s="1">
        <v>14137</v>
      </c>
      <c r="O2304" s="1">
        <v>19011</v>
      </c>
      <c r="P2304" s="1">
        <v>12377</v>
      </c>
      <c r="Q2304" s="1">
        <v>117</v>
      </c>
      <c r="R2304" s="1">
        <v>122</v>
      </c>
      <c r="S2304" s="1">
        <v>70</v>
      </c>
      <c r="Y2304" s="1">
        <v>26</v>
      </c>
      <c r="AN2304" s="7">
        <f>IF(Q2304&gt;0,RANK(Q2304,(N2304:P2304,Q2304:AL2304)),0)</f>
        <v>5</v>
      </c>
      <c r="AO2304" s="7">
        <f>IF(R2304&gt;0,RANK(R2304,(N2304:P2304,Q2304:AL2304)),0)</f>
        <v>4</v>
      </c>
      <c r="AP2304" s="7">
        <f>IF(S2304&gt;0,RANK(S2304,(N2304:P2304,Q2304:AL2304)),0)</f>
        <v>6</v>
      </c>
      <c r="AQ2304" s="7">
        <f>IF(T2304&gt;0,RANK(T2304,(N2304:P2304,Q2304:AL2304)),0)</f>
        <v>0</v>
      </c>
      <c r="AR2304" s="2">
        <f t="shared" si="908"/>
        <v>2.5512429132141298E-3</v>
      </c>
      <c r="AS2304" s="2">
        <f t="shared" si="909"/>
        <v>2.6602703881378107E-3</v>
      </c>
      <c r="AT2304" s="2">
        <f t="shared" si="910"/>
        <v>1.5263846489315307E-3</v>
      </c>
      <c r="AU2304" s="2">
        <f t="shared" si="911"/>
        <v>0</v>
      </c>
      <c r="AW2304" t="s">
        <v>616</v>
      </c>
      <c r="AX2304" t="s">
        <v>2566</v>
      </c>
      <c r="AY2304">
        <v>4</v>
      </c>
      <c r="BA2304" s="127">
        <v>41</v>
      </c>
      <c r="BB2304" s="130">
        <v>21</v>
      </c>
      <c r="BC2304" s="131">
        <f t="shared" si="901"/>
        <v>41021</v>
      </c>
      <c r="BE2304" s="7" t="s">
        <v>3271</v>
      </c>
    </row>
    <row r="2305" spans="1:57" hidden="1" outlineLevel="1" x14ac:dyDescent="0.2">
      <c r="A2305" t="s">
        <v>120</v>
      </c>
      <c r="B2305" t="s">
        <v>2566</v>
      </c>
      <c r="C2305" s="1">
        <f t="shared" si="902"/>
        <v>1038</v>
      </c>
      <c r="D2305" s="7">
        <f>RANK(N2305,(N2305:P2305,Q2305:AL2305))</f>
        <v>2</v>
      </c>
      <c r="E2305" s="7">
        <f>RANK(O2305,(N2305:P2305,Q2305:AL2305))</f>
        <v>1</v>
      </c>
      <c r="F2305" s="7">
        <f>IF(P2305&gt;0,RANK(P2305,(N2305:P2305,Q2305:AL2305)),0)</f>
        <v>3</v>
      </c>
      <c r="G2305" s="1">
        <f t="shared" si="903"/>
        <v>3</v>
      </c>
      <c r="H2305" s="2">
        <f t="shared" si="912"/>
        <v>2.8901734104046241E-3</v>
      </c>
      <c r="I2305" s="2"/>
      <c r="J2305" s="2">
        <f t="shared" si="904"/>
        <v>0.3603082851637765</v>
      </c>
      <c r="K2305" s="2">
        <f t="shared" si="905"/>
        <v>0.36319845857418109</v>
      </c>
      <c r="L2305" s="2">
        <f t="shared" si="906"/>
        <v>0.27263969171483621</v>
      </c>
      <c r="M2305" s="2">
        <f t="shared" si="907"/>
        <v>3.8535645472062563E-3</v>
      </c>
      <c r="N2305" s="1">
        <v>374</v>
      </c>
      <c r="O2305" s="1">
        <v>377</v>
      </c>
      <c r="P2305" s="1">
        <v>283</v>
      </c>
      <c r="Q2305" s="1">
        <v>1</v>
      </c>
      <c r="S2305" s="1">
        <v>3</v>
      </c>
      <c r="AN2305" s="7">
        <f>IF(Q2305&gt;0,RANK(Q2305,(N2305:P2305,Q2305:AL2305)),0)</f>
        <v>5</v>
      </c>
      <c r="AO2305" s="7">
        <f>IF(R2305&gt;0,RANK(R2305,(N2305:P2305,Q2305:AL2305)),0)</f>
        <v>0</v>
      </c>
      <c r="AP2305" s="7">
        <f>IF(S2305&gt;0,RANK(S2305,(N2305:P2305,Q2305:AL2305)),0)</f>
        <v>4</v>
      </c>
      <c r="AQ2305" s="7">
        <f>IF(T2305&gt;0,RANK(T2305,(N2305:P2305,Q2305:AL2305)),0)</f>
        <v>0</v>
      </c>
      <c r="AR2305" s="2">
        <f t="shared" si="908"/>
        <v>9.6339113680154141E-4</v>
      </c>
      <c r="AS2305" s="2">
        <f t="shared" si="909"/>
        <v>0</v>
      </c>
      <c r="AT2305" s="2">
        <f t="shared" si="910"/>
        <v>2.8901734104046241E-3</v>
      </c>
      <c r="AU2305" s="2">
        <f t="shared" si="911"/>
        <v>0</v>
      </c>
      <c r="AW2305" t="s">
        <v>120</v>
      </c>
      <c r="AX2305" t="s">
        <v>2566</v>
      </c>
      <c r="AY2305">
        <v>2</v>
      </c>
      <c r="BA2305" s="127">
        <v>41</v>
      </c>
      <c r="BB2305" s="130">
        <v>23</v>
      </c>
      <c r="BC2305" s="131">
        <f t="shared" si="901"/>
        <v>41023</v>
      </c>
      <c r="BE2305" s="7" t="s">
        <v>3271</v>
      </c>
    </row>
    <row r="2306" spans="1:57" hidden="1" outlineLevel="1" x14ac:dyDescent="0.2">
      <c r="A2306" t="s">
        <v>2410</v>
      </c>
      <c r="B2306" t="s">
        <v>2566</v>
      </c>
      <c r="C2306" s="1">
        <f t="shared" si="902"/>
        <v>3986</v>
      </c>
      <c r="D2306" s="7">
        <f>RANK(N2306,(N2306:P2306,Q2306:AL2306))</f>
        <v>3</v>
      </c>
      <c r="E2306" s="7">
        <f>RANK(O2306,(N2306:P2306,Q2306:AL2306))</f>
        <v>1</v>
      </c>
      <c r="F2306" s="7">
        <f>IF(P2306&gt;0,RANK(P2306,(N2306:P2306,Q2306:AL2306)),0)</f>
        <v>2</v>
      </c>
      <c r="G2306" s="1">
        <f t="shared" si="903"/>
        <v>194</v>
      </c>
      <c r="H2306" s="2">
        <f t="shared" si="912"/>
        <v>4.8670346211741093E-2</v>
      </c>
      <c r="I2306" s="2"/>
      <c r="J2306" s="2">
        <f t="shared" si="904"/>
        <v>0.28474661314601102</v>
      </c>
      <c r="K2306" s="2">
        <f t="shared" si="905"/>
        <v>0.37531359759157051</v>
      </c>
      <c r="L2306" s="2">
        <f t="shared" si="906"/>
        <v>0.32664325137982941</v>
      </c>
      <c r="M2306" s="2">
        <f t="shared" si="907"/>
        <v>1.3296537882589055E-2</v>
      </c>
      <c r="N2306" s="1">
        <v>1135</v>
      </c>
      <c r="O2306" s="1">
        <v>1496</v>
      </c>
      <c r="P2306" s="1">
        <v>1302</v>
      </c>
      <c r="Q2306" s="1">
        <v>21</v>
      </c>
      <c r="R2306" s="1">
        <v>15</v>
      </c>
      <c r="S2306" s="1">
        <v>16</v>
      </c>
      <c r="Y2306" s="1">
        <v>1</v>
      </c>
      <c r="AN2306" s="7">
        <f>IF(Q2306&gt;0,RANK(Q2306,(N2306:P2306,Q2306:AL2306)),0)</f>
        <v>4</v>
      </c>
      <c r="AO2306" s="7">
        <f>IF(R2306&gt;0,RANK(R2306,(N2306:P2306,Q2306:AL2306)),0)</f>
        <v>6</v>
      </c>
      <c r="AP2306" s="7">
        <f>IF(S2306&gt;0,RANK(S2306,(N2306:P2306,Q2306:AL2306)),0)</f>
        <v>5</v>
      </c>
      <c r="AQ2306" s="7">
        <f>IF(T2306&gt;0,RANK(T2306,(N2306:P2306,Q2306:AL2306)),0)</f>
        <v>0</v>
      </c>
      <c r="AR2306" s="2">
        <f t="shared" si="908"/>
        <v>5.2684395383843455E-3</v>
      </c>
      <c r="AS2306" s="2">
        <f t="shared" si="909"/>
        <v>3.763171098845961E-3</v>
      </c>
      <c r="AT2306" s="2">
        <f t="shared" si="910"/>
        <v>4.014049172102358E-3</v>
      </c>
      <c r="AU2306" s="2">
        <f t="shared" si="911"/>
        <v>0</v>
      </c>
      <c r="AW2306" t="s">
        <v>2410</v>
      </c>
      <c r="AX2306" t="s">
        <v>2566</v>
      </c>
      <c r="AY2306">
        <v>2</v>
      </c>
      <c r="BA2306" s="127">
        <v>41</v>
      </c>
      <c r="BB2306" s="130">
        <v>25</v>
      </c>
      <c r="BC2306" s="131">
        <f t="shared" si="901"/>
        <v>41025</v>
      </c>
      <c r="BE2306" s="7" t="s">
        <v>3271</v>
      </c>
    </row>
    <row r="2307" spans="1:57" hidden="1" outlineLevel="1" x14ac:dyDescent="0.2">
      <c r="A2307" t="s">
        <v>121</v>
      </c>
      <c r="B2307" t="s">
        <v>2566</v>
      </c>
      <c r="C2307" s="1">
        <f t="shared" si="902"/>
        <v>3372</v>
      </c>
      <c r="D2307" s="7">
        <f>RANK(N2307,(N2307:P2307,Q2307:AL2307))</f>
        <v>3</v>
      </c>
      <c r="E2307" s="7">
        <f>RANK(O2307,(N2307:P2307,Q2307:AL2307))</f>
        <v>1</v>
      </c>
      <c r="F2307" s="7">
        <f>IF(P2307&gt;0,RANK(P2307,(N2307:P2307,Q2307:AL2307)),0)</f>
        <v>2</v>
      </c>
      <c r="G2307" s="1">
        <f t="shared" si="903"/>
        <v>326</v>
      </c>
      <c r="H2307" s="2">
        <f t="shared" si="912"/>
        <v>9.6678529062870694E-2</v>
      </c>
      <c r="I2307" s="2"/>
      <c r="J2307" s="2">
        <f t="shared" si="904"/>
        <v>0.28855278766310793</v>
      </c>
      <c r="K2307" s="2">
        <f t="shared" si="905"/>
        <v>0.40035587188612098</v>
      </c>
      <c r="L2307" s="2">
        <f t="shared" si="906"/>
        <v>0.30367734282325032</v>
      </c>
      <c r="M2307" s="2">
        <f t="shared" si="907"/>
        <v>7.4139976275207076E-3</v>
      </c>
      <c r="N2307" s="1">
        <v>973</v>
      </c>
      <c r="O2307" s="1">
        <v>1350</v>
      </c>
      <c r="P2307" s="1">
        <v>1024</v>
      </c>
      <c r="Q2307" s="1">
        <v>11</v>
      </c>
      <c r="R2307" s="1">
        <v>3</v>
      </c>
      <c r="S2307" s="1">
        <v>11</v>
      </c>
      <c r="AN2307" s="7">
        <f>IF(Q2307&gt;0,RANK(Q2307,(N2307:P2307,Q2307:AL2307)),0)</f>
        <v>4</v>
      </c>
      <c r="AO2307" s="7">
        <f>IF(R2307&gt;0,RANK(R2307,(N2307:P2307,Q2307:AL2307)),0)</f>
        <v>6</v>
      </c>
      <c r="AP2307" s="7">
        <f>IF(S2307&gt;0,RANK(S2307,(N2307:P2307,Q2307:AL2307)),0)</f>
        <v>4</v>
      </c>
      <c r="AQ2307" s="7">
        <f>IF(T2307&gt;0,RANK(T2307,(N2307:P2307,Q2307:AL2307)),0)</f>
        <v>0</v>
      </c>
      <c r="AR2307" s="2">
        <f t="shared" si="908"/>
        <v>3.262158956109134E-3</v>
      </c>
      <c r="AS2307" s="2">
        <f t="shared" si="909"/>
        <v>8.8967971530249106E-4</v>
      </c>
      <c r="AT2307" s="2">
        <f t="shared" si="910"/>
        <v>3.262158956109134E-3</v>
      </c>
      <c r="AU2307" s="2">
        <f t="shared" si="911"/>
        <v>0</v>
      </c>
      <c r="AW2307" t="s">
        <v>121</v>
      </c>
      <c r="AX2307" t="s">
        <v>2566</v>
      </c>
      <c r="AY2307">
        <v>2</v>
      </c>
      <c r="BA2307" s="127">
        <v>41</v>
      </c>
      <c r="BB2307" s="130">
        <v>27</v>
      </c>
      <c r="BC2307" s="131">
        <f t="shared" si="901"/>
        <v>41027</v>
      </c>
      <c r="BE2307" s="7" t="s">
        <v>3271</v>
      </c>
    </row>
    <row r="2308" spans="1:57" hidden="1" outlineLevel="1" x14ac:dyDescent="0.2">
      <c r="A2308" t="s">
        <v>182</v>
      </c>
      <c r="B2308" t="s">
        <v>2566</v>
      </c>
      <c r="C2308" s="1">
        <f t="shared" si="902"/>
        <v>7841</v>
      </c>
      <c r="D2308" s="7">
        <f>RANK(N2308,(N2308:P2308,Q2308:AL2308))</f>
        <v>1</v>
      </c>
      <c r="E2308" s="7">
        <f>RANK(O2308,(N2308:P2308,Q2308:AL2308))</f>
        <v>2</v>
      </c>
      <c r="F2308" s="7">
        <f>IF(P2308&gt;0,RANK(P2308,(N2308:P2308,Q2308:AL2308)),0)</f>
        <v>3</v>
      </c>
      <c r="G2308" s="1">
        <f t="shared" si="903"/>
        <v>653</v>
      </c>
      <c r="H2308" s="2">
        <f t="shared" si="912"/>
        <v>8.3280193852824896E-2</v>
      </c>
      <c r="I2308" s="2"/>
      <c r="J2308" s="2">
        <f t="shared" si="904"/>
        <v>0.39612294350210431</v>
      </c>
      <c r="K2308" s="2">
        <f t="shared" si="905"/>
        <v>0.31284274964927944</v>
      </c>
      <c r="L2308" s="2">
        <f t="shared" si="906"/>
        <v>0.2850401734472644</v>
      </c>
      <c r="M2308" s="2">
        <f t="shared" si="907"/>
        <v>5.9941334013518532E-3</v>
      </c>
      <c r="N2308" s="1">
        <v>3106</v>
      </c>
      <c r="O2308" s="1">
        <v>2453</v>
      </c>
      <c r="P2308" s="1">
        <v>2235</v>
      </c>
      <c r="Q2308" s="1">
        <v>24</v>
      </c>
      <c r="S2308" s="1">
        <v>23</v>
      </c>
      <c r="AN2308" s="7">
        <f>IF(Q2308&gt;0,RANK(Q2308,(N2308:P2308,Q2308:AL2308)),0)</f>
        <v>4</v>
      </c>
      <c r="AO2308" s="7">
        <f>IF(R2308&gt;0,RANK(R2308,(N2308:P2308,Q2308:AL2308)),0)</f>
        <v>0</v>
      </c>
      <c r="AP2308" s="7">
        <f>IF(S2308&gt;0,RANK(S2308,(N2308:P2308,Q2308:AL2308)),0)</f>
        <v>5</v>
      </c>
      <c r="AQ2308" s="7">
        <f>IF(T2308&gt;0,RANK(T2308,(N2308:P2308,Q2308:AL2308)),0)</f>
        <v>0</v>
      </c>
      <c r="AR2308" s="2">
        <f t="shared" si="908"/>
        <v>3.0608340772860605E-3</v>
      </c>
      <c r="AS2308" s="2">
        <f t="shared" si="909"/>
        <v>0</v>
      </c>
      <c r="AT2308" s="2">
        <f t="shared" si="910"/>
        <v>2.9332993240658079E-3</v>
      </c>
      <c r="AU2308" s="2">
        <f t="shared" si="911"/>
        <v>0</v>
      </c>
      <c r="AW2308" t="s">
        <v>182</v>
      </c>
      <c r="AX2308" t="s">
        <v>2566</v>
      </c>
      <c r="AY2308">
        <v>2</v>
      </c>
      <c r="BA2308" s="127">
        <v>41</v>
      </c>
      <c r="BB2308" s="130">
        <v>29</v>
      </c>
      <c r="BC2308" s="131">
        <f t="shared" si="901"/>
        <v>41029</v>
      </c>
      <c r="BE2308" s="7" t="s">
        <v>3271</v>
      </c>
    </row>
    <row r="2309" spans="1:57" hidden="1" outlineLevel="1" x14ac:dyDescent="0.2">
      <c r="A2309" t="s">
        <v>1768</v>
      </c>
      <c r="B2309" t="s">
        <v>2566</v>
      </c>
      <c r="C2309" s="1">
        <f t="shared" si="902"/>
        <v>77096</v>
      </c>
      <c r="D2309" s="7">
        <f>RANK(N2309,(N2309:P2309,Q2309:AL2309))</f>
        <v>1</v>
      </c>
      <c r="E2309" s="7">
        <f>RANK(O2309,(N2309:P2309,Q2309:AL2309))</f>
        <v>2</v>
      </c>
      <c r="F2309" s="7">
        <f>IF(P2309&gt;0,RANK(P2309,(N2309:P2309,Q2309:AL2309)),0)</f>
        <v>3</v>
      </c>
      <c r="G2309" s="1">
        <f t="shared" si="903"/>
        <v>442</v>
      </c>
      <c r="H2309" s="2">
        <f t="shared" si="912"/>
        <v>5.733111964304244E-3</v>
      </c>
      <c r="I2309" s="2"/>
      <c r="J2309" s="2">
        <f t="shared" si="904"/>
        <v>0.37804814776382689</v>
      </c>
      <c r="K2309" s="2">
        <f t="shared" si="905"/>
        <v>0.37231503579952269</v>
      </c>
      <c r="L2309" s="2">
        <f t="shared" si="906"/>
        <v>0.24168569056760403</v>
      </c>
      <c r="M2309" s="2">
        <f t="shared" si="907"/>
        <v>7.9511258690463937E-3</v>
      </c>
      <c r="N2309" s="1">
        <v>29146</v>
      </c>
      <c r="O2309" s="1">
        <v>28704</v>
      </c>
      <c r="P2309" s="1">
        <v>18633</v>
      </c>
      <c r="Q2309" s="1">
        <v>266</v>
      </c>
      <c r="R2309" s="1">
        <v>111</v>
      </c>
      <c r="S2309" s="1">
        <v>161</v>
      </c>
      <c r="U2309" s="1">
        <v>3</v>
      </c>
      <c r="Y2309" s="1">
        <v>72</v>
      </c>
      <c r="AN2309" s="7">
        <f>IF(Q2309&gt;0,RANK(Q2309,(N2309:P2309,Q2309:AL2309)),0)</f>
        <v>4</v>
      </c>
      <c r="AO2309" s="7">
        <f>IF(R2309&gt;0,RANK(R2309,(N2309:P2309,Q2309:AL2309)),0)</f>
        <v>6</v>
      </c>
      <c r="AP2309" s="7">
        <f>IF(S2309&gt;0,RANK(S2309,(N2309:P2309,Q2309:AL2309)),0)</f>
        <v>5</v>
      </c>
      <c r="AQ2309" s="7">
        <f>IF(T2309&gt;0,RANK(T2309,(N2309:P2309,Q2309:AL2309)),0)</f>
        <v>0</v>
      </c>
      <c r="AR2309" s="2">
        <f t="shared" si="908"/>
        <v>3.4502438518211062E-3</v>
      </c>
      <c r="AS2309" s="2">
        <f t="shared" si="909"/>
        <v>1.4397634118501609E-3</v>
      </c>
      <c r="AT2309" s="2">
        <f t="shared" si="910"/>
        <v>2.0883054892601432E-3</v>
      </c>
      <c r="AU2309" s="2">
        <f t="shared" si="911"/>
        <v>0</v>
      </c>
      <c r="AW2309" t="s">
        <v>1768</v>
      </c>
      <c r="AX2309" t="s">
        <v>2566</v>
      </c>
      <c r="AY2309">
        <v>2</v>
      </c>
      <c r="BA2309" s="127">
        <v>41</v>
      </c>
      <c r="BB2309" s="130">
        <v>31</v>
      </c>
      <c r="BC2309" s="131">
        <f t="shared" si="901"/>
        <v>41031</v>
      </c>
      <c r="BE2309" s="7" t="s">
        <v>3271</v>
      </c>
    </row>
    <row r="2310" spans="1:57" hidden="1" outlineLevel="1" x14ac:dyDescent="0.2">
      <c r="A2310" t="s">
        <v>1500</v>
      </c>
      <c r="B2310" t="s">
        <v>2566</v>
      </c>
      <c r="C2310" s="1">
        <f t="shared" si="902"/>
        <v>5906</v>
      </c>
      <c r="D2310" s="7">
        <f>RANK(N2310,(N2310:P2310,Q2310:AL2310))</f>
        <v>1</v>
      </c>
      <c r="E2310" s="7">
        <f>RANK(O2310,(N2310:P2310,Q2310:AL2310))</f>
        <v>2</v>
      </c>
      <c r="F2310" s="7">
        <f>IF(P2310&gt;0,RANK(P2310,(N2310:P2310,Q2310:AL2310)),0)</f>
        <v>3</v>
      </c>
      <c r="G2310" s="1">
        <f t="shared" si="903"/>
        <v>199</v>
      </c>
      <c r="H2310" s="2">
        <f t="shared" si="912"/>
        <v>3.3694547917372163E-2</v>
      </c>
      <c r="I2310" s="2"/>
      <c r="J2310" s="2">
        <f t="shared" si="904"/>
        <v>0.36589908567558416</v>
      </c>
      <c r="K2310" s="2">
        <f t="shared" si="905"/>
        <v>0.33220453775821202</v>
      </c>
      <c r="L2310" s="2">
        <f t="shared" si="906"/>
        <v>0.29478496444293939</v>
      </c>
      <c r="M2310" s="2">
        <f t="shared" si="907"/>
        <v>7.1114121232644378E-3</v>
      </c>
      <c r="N2310" s="1">
        <v>2161</v>
      </c>
      <c r="O2310" s="1">
        <v>1962</v>
      </c>
      <c r="P2310" s="1">
        <v>1741</v>
      </c>
      <c r="Q2310" s="1">
        <v>16</v>
      </c>
      <c r="R2310" s="1">
        <v>7</v>
      </c>
      <c r="S2310" s="1">
        <v>9</v>
      </c>
      <c r="Y2310" s="1">
        <v>10</v>
      </c>
      <c r="AN2310" s="7">
        <f>IF(Q2310&gt;0,RANK(Q2310,(N2310:P2310,Q2310:AL2310)),0)</f>
        <v>4</v>
      </c>
      <c r="AO2310" s="7">
        <f>IF(R2310&gt;0,RANK(R2310,(N2310:P2310,Q2310:AL2310)),0)</f>
        <v>7</v>
      </c>
      <c r="AP2310" s="7">
        <f>IF(S2310&gt;0,RANK(S2310,(N2310:P2310,Q2310:AL2310)),0)</f>
        <v>6</v>
      </c>
      <c r="AQ2310" s="7">
        <f>IF(T2310&gt;0,RANK(T2310,(N2310:P2310,Q2310:AL2310)),0)</f>
        <v>0</v>
      </c>
      <c r="AR2310" s="2">
        <f t="shared" si="908"/>
        <v>2.7091093802912294E-3</v>
      </c>
      <c r="AS2310" s="2">
        <f t="shared" si="909"/>
        <v>1.1852353538774128E-3</v>
      </c>
      <c r="AT2310" s="2">
        <f t="shared" si="910"/>
        <v>1.5238740264138164E-3</v>
      </c>
      <c r="AU2310" s="2">
        <f t="shared" si="911"/>
        <v>0</v>
      </c>
      <c r="AW2310" t="s">
        <v>1500</v>
      </c>
      <c r="AX2310" t="s">
        <v>2566</v>
      </c>
      <c r="AY2310">
        <v>2</v>
      </c>
      <c r="BA2310" s="127">
        <v>41</v>
      </c>
      <c r="BB2310" s="130">
        <v>33</v>
      </c>
      <c r="BC2310" s="131">
        <f t="shared" si="901"/>
        <v>41033</v>
      </c>
      <c r="BE2310" s="7" t="s">
        <v>3271</v>
      </c>
    </row>
    <row r="2311" spans="1:57" hidden="1" outlineLevel="1" x14ac:dyDescent="0.2">
      <c r="A2311" t="s">
        <v>1140</v>
      </c>
      <c r="B2311" t="s">
        <v>2566</v>
      </c>
      <c r="C2311" s="1">
        <f t="shared" si="902"/>
        <v>33559</v>
      </c>
      <c r="D2311" s="7">
        <f>RANK(N2311,(N2311:P2311,Q2311:AL2311))</f>
        <v>2</v>
      </c>
      <c r="E2311" s="7">
        <f>RANK(O2311,(N2311:P2311,Q2311:AL2311))</f>
        <v>1</v>
      </c>
      <c r="F2311" s="7">
        <f>IF(P2311&gt;0,RANK(P2311,(N2311:P2311,Q2311:AL2311)),0)</f>
        <v>3</v>
      </c>
      <c r="G2311" s="1">
        <f t="shared" si="903"/>
        <v>1996</v>
      </c>
      <c r="H2311" s="2">
        <f t="shared" si="912"/>
        <v>5.947733841890402E-2</v>
      </c>
      <c r="I2311" s="2"/>
      <c r="J2311" s="2">
        <f t="shared" si="904"/>
        <v>0.3279895110104592</v>
      </c>
      <c r="K2311" s="2">
        <f t="shared" si="905"/>
        <v>0.38746684942936321</v>
      </c>
      <c r="L2311" s="2">
        <f t="shared" si="906"/>
        <v>0.25108018713310887</v>
      </c>
      <c r="M2311" s="2">
        <f t="shared" si="907"/>
        <v>3.3463452427068774E-2</v>
      </c>
      <c r="N2311" s="1">
        <v>11007</v>
      </c>
      <c r="O2311" s="1">
        <v>13003</v>
      </c>
      <c r="P2311" s="1">
        <v>8426</v>
      </c>
      <c r="Q2311" s="1">
        <v>113</v>
      </c>
      <c r="R2311" s="1">
        <v>390</v>
      </c>
      <c r="S2311" s="1">
        <v>65</v>
      </c>
      <c r="U2311" s="1">
        <v>1</v>
      </c>
      <c r="Y2311" s="1">
        <v>554</v>
      </c>
      <c r="AN2311" s="7">
        <f>IF(Q2311&gt;0,RANK(Q2311,(N2311:P2311,Q2311:AL2311)),0)</f>
        <v>6</v>
      </c>
      <c r="AO2311" s="7">
        <f>IF(R2311&gt;0,RANK(R2311,(N2311:P2311,Q2311:AL2311)),0)</f>
        <v>5</v>
      </c>
      <c r="AP2311" s="7">
        <f>IF(S2311&gt;0,RANK(S2311,(N2311:P2311,Q2311:AL2311)),0)</f>
        <v>7</v>
      </c>
      <c r="AQ2311" s="7">
        <f>IF(T2311&gt;0,RANK(T2311,(N2311:P2311,Q2311:AL2311)),0)</f>
        <v>0</v>
      </c>
      <c r="AR2311" s="2">
        <f t="shared" si="908"/>
        <v>3.367204028725528E-3</v>
      </c>
      <c r="AS2311" s="2">
        <f t="shared" si="909"/>
        <v>1.1621323638964213E-2</v>
      </c>
      <c r="AT2311" s="2">
        <f t="shared" si="910"/>
        <v>1.9368872731607019E-3</v>
      </c>
      <c r="AU2311" s="2">
        <f t="shared" si="911"/>
        <v>0</v>
      </c>
      <c r="AW2311" t="s">
        <v>1140</v>
      </c>
      <c r="AX2311" t="s">
        <v>2566</v>
      </c>
      <c r="BA2311" s="127">
        <v>41</v>
      </c>
      <c r="BB2311" s="130">
        <v>35</v>
      </c>
      <c r="BC2311" s="131">
        <f t="shared" si="901"/>
        <v>41035</v>
      </c>
      <c r="BE2311" s="7" t="s">
        <v>3271</v>
      </c>
    </row>
    <row r="2312" spans="1:57" hidden="1" outlineLevel="1" x14ac:dyDescent="0.2">
      <c r="A2312" t="s">
        <v>1438</v>
      </c>
      <c r="B2312" t="s">
        <v>2566</v>
      </c>
      <c r="C2312" s="1">
        <f t="shared" si="902"/>
        <v>26593</v>
      </c>
      <c r="D2312" s="7">
        <f>RANK(N2312,(N2312:P2312,Q2312:AL2312))</f>
        <v>2</v>
      </c>
      <c r="E2312" s="7">
        <f>RANK(O2312,(N2312:P2312,Q2312:AL2312))</f>
        <v>1</v>
      </c>
      <c r="F2312" s="7">
        <f>IF(P2312&gt;0,RANK(P2312,(N2312:P2312,Q2312:AL2312)),0)</f>
        <v>3</v>
      </c>
      <c r="G2312" s="1">
        <f t="shared" si="903"/>
        <v>3946</v>
      </c>
      <c r="H2312" s="2">
        <f t="shared" si="912"/>
        <v>0.14838491332305495</v>
      </c>
      <c r="I2312" s="2"/>
      <c r="J2312" s="2">
        <f t="shared" si="904"/>
        <v>0.29774752754484263</v>
      </c>
      <c r="K2312" s="2">
        <f t="shared" si="905"/>
        <v>0.44613244086789755</v>
      </c>
      <c r="L2312" s="2">
        <f t="shared" si="906"/>
        <v>0.24953935246117398</v>
      </c>
      <c r="M2312" s="2">
        <f t="shared" si="907"/>
        <v>6.5806791260857866E-3</v>
      </c>
      <c r="N2312" s="1">
        <v>7918</v>
      </c>
      <c r="O2312" s="1">
        <v>11864</v>
      </c>
      <c r="P2312" s="1">
        <v>6636</v>
      </c>
      <c r="Q2312" s="1">
        <v>71</v>
      </c>
      <c r="R2312" s="1">
        <v>35</v>
      </c>
      <c r="S2312" s="1">
        <v>52</v>
      </c>
      <c r="U2312" s="1">
        <v>1</v>
      </c>
      <c r="Y2312" s="1">
        <v>16</v>
      </c>
      <c r="AN2312" s="7">
        <f>IF(Q2312&gt;0,RANK(Q2312,(N2312:P2312,Q2312:AL2312)),0)</f>
        <v>4</v>
      </c>
      <c r="AO2312" s="7">
        <f>IF(R2312&gt;0,RANK(R2312,(N2312:P2312,Q2312:AL2312)),0)</f>
        <v>6</v>
      </c>
      <c r="AP2312" s="7">
        <f>IF(S2312&gt;0,RANK(S2312,(N2312:P2312,Q2312:AL2312)),0)</f>
        <v>5</v>
      </c>
      <c r="AQ2312" s="7">
        <f>IF(T2312&gt;0,RANK(T2312,(N2312:P2312,Q2312:AL2312)),0)</f>
        <v>0</v>
      </c>
      <c r="AR2312" s="2">
        <f t="shared" si="908"/>
        <v>2.6698755311548154E-3</v>
      </c>
      <c r="AS2312" s="2">
        <f t="shared" si="909"/>
        <v>1.3161358252171624E-3</v>
      </c>
      <c r="AT2312" s="2">
        <f t="shared" si="910"/>
        <v>1.9554017974654984E-3</v>
      </c>
      <c r="AU2312" s="2">
        <f t="shared" si="911"/>
        <v>0</v>
      </c>
      <c r="AW2312" t="s">
        <v>1438</v>
      </c>
      <c r="AX2312" t="s">
        <v>2566</v>
      </c>
      <c r="AY2312">
        <v>2</v>
      </c>
      <c r="BA2312" s="127">
        <v>41</v>
      </c>
      <c r="BB2312" s="130">
        <v>37</v>
      </c>
      <c r="BC2312" s="131">
        <f t="shared" si="901"/>
        <v>41037</v>
      </c>
      <c r="BE2312" s="7" t="s">
        <v>3271</v>
      </c>
    </row>
    <row r="2313" spans="1:57" hidden="1" outlineLevel="1" x14ac:dyDescent="0.2">
      <c r="A2313" t="s">
        <v>581</v>
      </c>
      <c r="B2313" t="s">
        <v>2566</v>
      </c>
      <c r="C2313" s="1">
        <f t="shared" si="902"/>
        <v>3802</v>
      </c>
      <c r="D2313" s="7">
        <f>RANK(N2313,(N2313:P2313,Q2313:AL2313))</f>
        <v>2</v>
      </c>
      <c r="E2313" s="7">
        <f>RANK(O2313,(N2313:P2313,Q2313:AL2313))</f>
        <v>1</v>
      </c>
      <c r="F2313" s="7">
        <f>IF(P2313&gt;0,RANK(P2313,(N2313:P2313,Q2313:AL2313)),0)</f>
        <v>3</v>
      </c>
      <c r="G2313" s="1">
        <f t="shared" si="903"/>
        <v>772</v>
      </c>
      <c r="H2313" s="2">
        <f t="shared" si="912"/>
        <v>0.20305102577590742</v>
      </c>
      <c r="I2313" s="2"/>
      <c r="J2313" s="2">
        <f t="shared" si="904"/>
        <v>0.26801683324566017</v>
      </c>
      <c r="K2313" s="2">
        <f t="shared" si="905"/>
        <v>0.47106785902156761</v>
      </c>
      <c r="L2313" s="2">
        <f t="shared" si="906"/>
        <v>0.25775907417148869</v>
      </c>
      <c r="M2313" s="2">
        <f t="shared" si="907"/>
        <v>3.1562335612835279E-3</v>
      </c>
      <c r="N2313" s="1">
        <v>1019</v>
      </c>
      <c r="O2313" s="1">
        <v>1791</v>
      </c>
      <c r="P2313" s="1">
        <v>980</v>
      </c>
      <c r="Q2313" s="1">
        <v>6</v>
      </c>
      <c r="S2313" s="1">
        <v>6</v>
      </c>
      <c r="AN2313" s="7">
        <f>IF(Q2313&gt;0,RANK(Q2313,(N2313:P2313,Q2313:AL2313)),0)</f>
        <v>4</v>
      </c>
      <c r="AO2313" s="7">
        <f>IF(R2313&gt;0,RANK(R2313,(N2313:P2313,Q2313:AL2313)),0)</f>
        <v>0</v>
      </c>
      <c r="AP2313" s="7">
        <f>IF(S2313&gt;0,RANK(S2313,(N2313:P2313,Q2313:AL2313)),0)</f>
        <v>4</v>
      </c>
      <c r="AQ2313" s="7">
        <f>IF(T2313&gt;0,RANK(T2313,(N2313:P2313,Q2313:AL2313)),0)</f>
        <v>0</v>
      </c>
      <c r="AR2313" s="2">
        <f t="shared" si="908"/>
        <v>1.5781167806417674E-3</v>
      </c>
      <c r="AS2313" s="2">
        <f t="shared" si="909"/>
        <v>0</v>
      </c>
      <c r="AT2313" s="2">
        <f t="shared" si="910"/>
        <v>1.5781167806417674E-3</v>
      </c>
      <c r="AU2313" s="2">
        <f t="shared" si="911"/>
        <v>0</v>
      </c>
      <c r="AW2313" t="s">
        <v>581</v>
      </c>
      <c r="AX2313" t="s">
        <v>2566</v>
      </c>
      <c r="AY2313">
        <v>2</v>
      </c>
      <c r="BA2313" s="127">
        <v>41</v>
      </c>
      <c r="BB2313" s="130">
        <v>39</v>
      </c>
      <c r="BC2313" s="131">
        <f t="shared" si="901"/>
        <v>41039</v>
      </c>
      <c r="BE2313" s="7" t="s">
        <v>3271</v>
      </c>
    </row>
    <row r="2314" spans="1:57" hidden="1" outlineLevel="1" x14ac:dyDescent="0.2">
      <c r="A2314" t="s">
        <v>1521</v>
      </c>
      <c r="B2314" t="s">
        <v>2566</v>
      </c>
      <c r="C2314" s="1">
        <f t="shared" si="902"/>
        <v>151862</v>
      </c>
      <c r="D2314" s="7">
        <f>RANK(N2314,(N2314:P2314,Q2314:AL2314))</f>
        <v>1</v>
      </c>
      <c r="E2314" s="7">
        <f>RANK(O2314,(N2314:P2314,Q2314:AL2314))</f>
        <v>2</v>
      </c>
      <c r="F2314" s="7">
        <f>IF(P2314&gt;0,RANK(P2314,(N2314:P2314,Q2314:AL2314)),0)</f>
        <v>3</v>
      </c>
      <c r="G2314" s="1">
        <f t="shared" si="903"/>
        <v>32294</v>
      </c>
      <c r="H2314" s="2">
        <f t="shared" si="912"/>
        <v>0.21265359339400244</v>
      </c>
      <c r="I2314" s="2"/>
      <c r="J2314" s="2">
        <f t="shared" si="904"/>
        <v>0.487831057143986</v>
      </c>
      <c r="K2314" s="2">
        <f t="shared" si="905"/>
        <v>0.27517746374998353</v>
      </c>
      <c r="L2314" s="2">
        <f t="shared" si="906"/>
        <v>0.22985341955196165</v>
      </c>
      <c r="M2314" s="2">
        <f t="shared" si="907"/>
        <v>7.1380595540688208E-3</v>
      </c>
      <c r="N2314" s="1">
        <v>74083</v>
      </c>
      <c r="O2314" s="1">
        <v>41789</v>
      </c>
      <c r="P2314" s="1">
        <v>34906</v>
      </c>
      <c r="Q2314" s="1">
        <v>450</v>
      </c>
      <c r="R2314" s="1">
        <v>35</v>
      </c>
      <c r="S2314" s="1">
        <v>419</v>
      </c>
      <c r="U2314" s="1">
        <v>5</v>
      </c>
      <c r="Y2314" s="1">
        <v>173</v>
      </c>
      <c r="AB2314" s="1">
        <v>2</v>
      </c>
      <c r="AN2314" s="7">
        <f>IF(Q2314&gt;0,RANK(Q2314,(N2314:P2314,Q2314:AL2314)),0)</f>
        <v>4</v>
      </c>
      <c r="AO2314" s="7">
        <f>IF(R2314&gt;0,RANK(R2314,(N2314:P2314,Q2314:AL2314)),0)</f>
        <v>7</v>
      </c>
      <c r="AP2314" s="7">
        <f>IF(S2314&gt;0,RANK(S2314,(N2314:P2314,Q2314:AL2314)),0)</f>
        <v>5</v>
      </c>
      <c r="AQ2314" s="7">
        <f>IF(T2314&gt;0,RANK(T2314,(N2314:P2314,Q2314:AL2314)),0)</f>
        <v>0</v>
      </c>
      <c r="AR2314" s="2">
        <f t="shared" si="908"/>
        <v>2.9632166045488665E-3</v>
      </c>
      <c r="AS2314" s="2">
        <f t="shared" si="909"/>
        <v>2.3047240257602296E-4</v>
      </c>
      <c r="AT2314" s="2">
        <f t="shared" si="910"/>
        <v>2.7590839051243893E-3</v>
      </c>
      <c r="AU2314" s="2">
        <f t="shared" si="911"/>
        <v>0</v>
      </c>
      <c r="AW2314" t="s">
        <v>1521</v>
      </c>
      <c r="AX2314" t="s">
        <v>2566</v>
      </c>
      <c r="AY2314">
        <v>4</v>
      </c>
      <c r="BA2314" s="127">
        <v>41</v>
      </c>
      <c r="BB2314" s="130">
        <v>41</v>
      </c>
      <c r="BC2314" s="131">
        <f t="shared" si="901"/>
        <v>41041</v>
      </c>
      <c r="BE2314" s="7" t="s">
        <v>3271</v>
      </c>
    </row>
    <row r="2315" spans="1:57" hidden="1" outlineLevel="1" x14ac:dyDescent="0.2">
      <c r="A2315" t="s">
        <v>1204</v>
      </c>
      <c r="B2315" t="s">
        <v>2566</v>
      </c>
      <c r="C2315" s="1">
        <f t="shared" si="902"/>
        <v>21623</v>
      </c>
      <c r="D2315" s="7">
        <f>RANK(N2315,(N2315:P2315,Q2315:AL2315))</f>
        <v>1</v>
      </c>
      <c r="E2315" s="7">
        <f>RANK(O2315,(N2315:P2315,Q2315:AL2315))</f>
        <v>3</v>
      </c>
      <c r="F2315" s="7">
        <f>IF(P2315&gt;0,RANK(P2315,(N2315:P2315,Q2315:AL2315)),0)</f>
        <v>2</v>
      </c>
      <c r="G2315" s="1">
        <f t="shared" si="903"/>
        <v>3476</v>
      </c>
      <c r="H2315" s="2">
        <f t="shared" si="912"/>
        <v>0.16075475188456737</v>
      </c>
      <c r="I2315" s="2"/>
      <c r="J2315" s="2">
        <f t="shared" si="904"/>
        <v>0.44411043795958005</v>
      </c>
      <c r="K2315" s="2">
        <f t="shared" si="905"/>
        <v>0.26434814780557742</v>
      </c>
      <c r="L2315" s="2">
        <f t="shared" si="906"/>
        <v>0.28335568607501271</v>
      </c>
      <c r="M2315" s="2">
        <f t="shared" si="907"/>
        <v>8.1857281598298193E-3</v>
      </c>
      <c r="N2315" s="1">
        <v>9603</v>
      </c>
      <c r="O2315" s="1">
        <v>5716</v>
      </c>
      <c r="P2315" s="1">
        <v>6127</v>
      </c>
      <c r="Q2315" s="1">
        <v>108</v>
      </c>
      <c r="R2315" s="1">
        <v>8</v>
      </c>
      <c r="S2315" s="1">
        <v>49</v>
      </c>
      <c r="U2315" s="1">
        <v>2</v>
      </c>
      <c r="Y2315" s="1">
        <v>10</v>
      </c>
      <c r="AN2315" s="7">
        <f>IF(Q2315&gt;0,RANK(Q2315,(N2315:P2315,Q2315:AL2315)),0)</f>
        <v>4</v>
      </c>
      <c r="AO2315" s="7">
        <f>IF(R2315&gt;0,RANK(R2315,(N2315:P2315,Q2315:AL2315)),0)</f>
        <v>7</v>
      </c>
      <c r="AP2315" s="7">
        <f>IF(S2315&gt;0,RANK(S2315,(N2315:P2315,Q2315:AL2315)),0)</f>
        <v>5</v>
      </c>
      <c r="AQ2315" s="7">
        <f>IF(T2315&gt;0,RANK(T2315,(N2315:P2315,Q2315:AL2315)),0)</f>
        <v>0</v>
      </c>
      <c r="AR2315" s="2">
        <f t="shared" si="908"/>
        <v>4.9946815890486978E-3</v>
      </c>
      <c r="AS2315" s="2">
        <f t="shared" si="909"/>
        <v>3.6997641400360727E-4</v>
      </c>
      <c r="AT2315" s="2">
        <f t="shared" si="910"/>
        <v>2.2661055357720947E-3</v>
      </c>
      <c r="AU2315" s="2">
        <f t="shared" si="911"/>
        <v>0</v>
      </c>
      <c r="AW2315" t="s">
        <v>1204</v>
      </c>
      <c r="AX2315" t="s">
        <v>2566</v>
      </c>
      <c r="AY2315">
        <v>5</v>
      </c>
      <c r="BA2315" s="127">
        <v>41</v>
      </c>
      <c r="BB2315" s="130">
        <v>43</v>
      </c>
      <c r="BC2315" s="131">
        <f t="shared" si="901"/>
        <v>41043</v>
      </c>
      <c r="BE2315" s="7" t="s">
        <v>3271</v>
      </c>
    </row>
    <row r="2316" spans="1:57" hidden="1" outlineLevel="1" x14ac:dyDescent="0.2">
      <c r="A2316" t="s">
        <v>1817</v>
      </c>
      <c r="B2316" t="s">
        <v>2566</v>
      </c>
      <c r="C2316" s="1">
        <f t="shared" si="902"/>
        <v>45287</v>
      </c>
      <c r="D2316" s="7">
        <f>RANK(N2316,(N2316:P2316,Q2316:AL2316))</f>
        <v>2</v>
      </c>
      <c r="E2316" s="7">
        <f>RANK(O2316,(N2316:P2316,Q2316:AL2316))</f>
        <v>1</v>
      </c>
      <c r="F2316" s="7">
        <f>IF(P2316&gt;0,RANK(P2316,(N2316:P2316,Q2316:AL2316)),0)</f>
        <v>3</v>
      </c>
      <c r="G2316" s="1">
        <f t="shared" si="903"/>
        <v>1062</v>
      </c>
      <c r="H2316" s="2">
        <f t="shared" si="912"/>
        <v>2.3450438315631417E-2</v>
      </c>
      <c r="I2316" s="2"/>
      <c r="J2316" s="2">
        <f t="shared" si="904"/>
        <v>0.34003135557665554</v>
      </c>
      <c r="K2316" s="2">
        <f t="shared" si="905"/>
        <v>0.36348179389228696</v>
      </c>
      <c r="L2316" s="2">
        <f t="shared" si="906"/>
        <v>0.29271093249718461</v>
      </c>
      <c r="M2316" s="2">
        <f t="shared" si="907"/>
        <v>3.7759180338728937E-3</v>
      </c>
      <c r="N2316" s="1">
        <v>15399</v>
      </c>
      <c r="O2316" s="1">
        <v>16461</v>
      </c>
      <c r="P2316" s="1">
        <v>13256</v>
      </c>
      <c r="Q2316" s="1">
        <v>88</v>
      </c>
      <c r="R2316" s="1">
        <v>18</v>
      </c>
      <c r="S2316" s="1">
        <v>41</v>
      </c>
      <c r="U2316" s="1">
        <v>3</v>
      </c>
      <c r="Y2316" s="1">
        <v>21</v>
      </c>
      <c r="AN2316" s="7">
        <f>IF(Q2316&gt;0,RANK(Q2316,(N2316:P2316,Q2316:AL2316)),0)</f>
        <v>4</v>
      </c>
      <c r="AO2316" s="7">
        <f>IF(R2316&gt;0,RANK(R2316,(N2316:P2316,Q2316:AL2316)),0)</f>
        <v>7</v>
      </c>
      <c r="AP2316" s="7">
        <f>IF(S2316&gt;0,RANK(S2316,(N2316:P2316,Q2316:AL2316)),0)</f>
        <v>5</v>
      </c>
      <c r="AQ2316" s="7">
        <f>IF(T2316&gt;0,RANK(T2316,(N2316:P2316,Q2316:AL2316)),0)</f>
        <v>0</v>
      </c>
      <c r="AR2316" s="2">
        <f t="shared" si="908"/>
        <v>1.9431624969638087E-3</v>
      </c>
      <c r="AS2316" s="2">
        <f t="shared" si="909"/>
        <v>3.9746505619714265E-4</v>
      </c>
      <c r="AT2316" s="2">
        <f t="shared" si="910"/>
        <v>9.0533707244904718E-4</v>
      </c>
      <c r="AU2316" s="2">
        <f t="shared" si="911"/>
        <v>0</v>
      </c>
      <c r="AW2316" t="s">
        <v>1817</v>
      </c>
      <c r="AX2316" t="s">
        <v>2566</v>
      </c>
      <c r="AY2316">
        <v>4</v>
      </c>
      <c r="BA2316" s="127">
        <v>41</v>
      </c>
      <c r="BB2316" s="130">
        <v>45</v>
      </c>
      <c r="BC2316" s="131">
        <f t="shared" si="901"/>
        <v>41045</v>
      </c>
      <c r="BE2316" s="7" t="s">
        <v>3271</v>
      </c>
    </row>
    <row r="2317" spans="1:57" hidden="1" outlineLevel="1" x14ac:dyDescent="0.2">
      <c r="A2317" t="s">
        <v>834</v>
      </c>
      <c r="B2317" t="s">
        <v>2566</v>
      </c>
      <c r="C2317" s="1">
        <f t="shared" si="902"/>
        <v>10663</v>
      </c>
      <c r="D2317" s="7">
        <f>RANK(N2317,(N2317:P2317,Q2317:AL2317))</f>
        <v>3</v>
      </c>
      <c r="E2317" s="7">
        <f>RANK(O2317,(N2317:P2317,Q2317:AL2317))</f>
        <v>1</v>
      </c>
      <c r="F2317" s="7">
        <f>IF(P2317&gt;0,RANK(P2317,(N2317:P2317,Q2317:AL2317)),0)</f>
        <v>2</v>
      </c>
      <c r="G2317" s="1">
        <f t="shared" si="903"/>
        <v>2720</v>
      </c>
      <c r="H2317" s="2">
        <f t="shared" si="912"/>
        <v>0.25508768639219731</v>
      </c>
      <c r="I2317" s="2"/>
      <c r="J2317" s="2">
        <f t="shared" si="904"/>
        <v>0.2381131013785989</v>
      </c>
      <c r="K2317" s="2">
        <f t="shared" si="905"/>
        <v>0.50398574509987804</v>
      </c>
      <c r="L2317" s="2">
        <f t="shared" si="906"/>
        <v>0.24889805870768075</v>
      </c>
      <c r="M2317" s="2">
        <f t="shared" si="907"/>
        <v>9.0030948138423439E-3</v>
      </c>
      <c r="N2317" s="1">
        <v>2539</v>
      </c>
      <c r="O2317" s="1">
        <v>5374</v>
      </c>
      <c r="P2317" s="1">
        <v>2654</v>
      </c>
      <c r="Q2317" s="1">
        <v>25</v>
      </c>
      <c r="R2317" s="1">
        <v>52</v>
      </c>
      <c r="S2317" s="1">
        <v>13</v>
      </c>
      <c r="U2317" s="1">
        <v>1</v>
      </c>
      <c r="Y2317" s="1">
        <v>5</v>
      </c>
      <c r="AN2317" s="7">
        <f>IF(Q2317&gt;0,RANK(Q2317,(N2317:P2317,Q2317:AL2317)),0)</f>
        <v>5</v>
      </c>
      <c r="AO2317" s="7">
        <f>IF(R2317&gt;0,RANK(R2317,(N2317:P2317,Q2317:AL2317)),0)</f>
        <v>4</v>
      </c>
      <c r="AP2317" s="7">
        <f>IF(S2317&gt;0,RANK(S2317,(N2317:P2317,Q2317:AL2317)),0)</f>
        <v>6</v>
      </c>
      <c r="AQ2317" s="7">
        <f>IF(T2317&gt;0,RANK(T2317,(N2317:P2317,Q2317:AL2317)),0)</f>
        <v>0</v>
      </c>
      <c r="AR2317" s="2">
        <f t="shared" si="908"/>
        <v>2.3445559411047548E-3</v>
      </c>
      <c r="AS2317" s="2">
        <f t="shared" si="909"/>
        <v>4.8766763574978897E-3</v>
      </c>
      <c r="AT2317" s="2">
        <f t="shared" si="910"/>
        <v>1.2191690893744724E-3</v>
      </c>
      <c r="AU2317" s="2">
        <f t="shared" si="911"/>
        <v>0</v>
      </c>
      <c r="AW2317" t="s">
        <v>834</v>
      </c>
      <c r="AX2317" t="s">
        <v>2566</v>
      </c>
      <c r="AY2317">
        <v>2</v>
      </c>
      <c r="BA2317" s="127">
        <v>41</v>
      </c>
      <c r="BB2317" s="130">
        <v>47</v>
      </c>
      <c r="BC2317" s="131">
        <f t="shared" si="901"/>
        <v>41047</v>
      </c>
      <c r="BE2317" s="7" t="s">
        <v>3271</v>
      </c>
    </row>
    <row r="2318" spans="1:57" hidden="1" outlineLevel="1" x14ac:dyDescent="0.2">
      <c r="A2318" t="s">
        <v>2071</v>
      </c>
      <c r="B2318" t="s">
        <v>2566</v>
      </c>
      <c r="C2318" s="1">
        <f t="shared" si="902"/>
        <v>110334</v>
      </c>
      <c r="D2318" s="7">
        <f>RANK(N2318,(N2318:P2318,Q2318:AL2318))</f>
        <v>2</v>
      </c>
      <c r="E2318" s="7">
        <f>RANK(O2318,(N2318:P2318,Q2318:AL2318))</f>
        <v>1</v>
      </c>
      <c r="F2318" s="7">
        <f>IF(P2318&gt;0,RANK(P2318,(N2318:P2318,Q2318:AL2318)),0)</f>
        <v>3</v>
      </c>
      <c r="G2318" s="1">
        <f t="shared" si="903"/>
        <v>1008</v>
      </c>
      <c r="H2318" s="2">
        <f t="shared" si="912"/>
        <v>9.1358964598401218E-3</v>
      </c>
      <c r="I2318" s="2"/>
      <c r="J2318" s="2">
        <f t="shared" si="904"/>
        <v>0.37284064748853479</v>
      </c>
      <c r="K2318" s="2">
        <f t="shared" si="905"/>
        <v>0.38197654394837494</v>
      </c>
      <c r="L2318" s="2">
        <f t="shared" si="906"/>
        <v>0.23706201170989905</v>
      </c>
      <c r="M2318" s="2">
        <f t="shared" si="907"/>
        <v>8.1207968531911701E-3</v>
      </c>
      <c r="N2318" s="1">
        <v>41137</v>
      </c>
      <c r="O2318" s="1">
        <v>42145</v>
      </c>
      <c r="P2318" s="1">
        <v>26156</v>
      </c>
      <c r="Q2318" s="1">
        <v>246</v>
      </c>
      <c r="R2318" s="1">
        <v>69</v>
      </c>
      <c r="S2318" s="1">
        <v>176</v>
      </c>
      <c r="U2318" s="1">
        <v>6</v>
      </c>
      <c r="Y2318" s="1">
        <v>399</v>
      </c>
      <c r="AN2318" s="7">
        <f>IF(Q2318&gt;0,RANK(Q2318,(N2318:P2318,Q2318:AL2318)),0)</f>
        <v>5</v>
      </c>
      <c r="AO2318" s="7">
        <f>IF(R2318&gt;0,RANK(R2318,(N2318:P2318,Q2318:AL2318)),0)</f>
        <v>7</v>
      </c>
      <c r="AP2318" s="7">
        <f>IF(S2318&gt;0,RANK(S2318,(N2318:P2318,Q2318:AL2318)),0)</f>
        <v>6</v>
      </c>
      <c r="AQ2318" s="7">
        <f>IF(T2318&gt;0,RANK(T2318,(N2318:P2318,Q2318:AL2318)),0)</f>
        <v>0</v>
      </c>
      <c r="AR2318" s="2">
        <f t="shared" si="908"/>
        <v>2.2295937788895537E-3</v>
      </c>
      <c r="AS2318" s="2">
        <f t="shared" si="909"/>
        <v>6.2537386481048454E-4</v>
      </c>
      <c r="AT2318" s="2">
        <f t="shared" si="910"/>
        <v>1.5951565247339895E-3</v>
      </c>
      <c r="AU2318" s="2">
        <f t="shared" si="911"/>
        <v>0</v>
      </c>
      <c r="AW2318" t="s">
        <v>2071</v>
      </c>
      <c r="AX2318" t="s">
        <v>2566</v>
      </c>
      <c r="AY2318">
        <v>5</v>
      </c>
      <c r="BA2318" s="127">
        <v>41</v>
      </c>
      <c r="BB2318" s="130">
        <v>49</v>
      </c>
      <c r="BC2318" s="131">
        <f t="shared" si="901"/>
        <v>41049</v>
      </c>
      <c r="BE2318" s="7" t="s">
        <v>3271</v>
      </c>
    </row>
    <row r="2319" spans="1:57" hidden="1" outlineLevel="1" x14ac:dyDescent="0.2">
      <c r="A2319" t="s">
        <v>2550</v>
      </c>
      <c r="B2319" t="s">
        <v>2566</v>
      </c>
      <c r="C2319" s="1">
        <f t="shared" si="902"/>
        <v>3474</v>
      </c>
      <c r="D2319" s="7">
        <f>RANK(N2319,(N2319:P2319,Q2319:AL2319))</f>
        <v>2</v>
      </c>
      <c r="E2319" s="7">
        <f>RANK(O2319,(N2319:P2319,Q2319:AL2319))</f>
        <v>1</v>
      </c>
      <c r="F2319" s="7">
        <f>IF(P2319&gt;0,RANK(P2319,(N2319:P2319,Q2319:AL2319)),0)</f>
        <v>3</v>
      </c>
      <c r="G2319" s="1">
        <f t="shared" si="903"/>
        <v>13</v>
      </c>
      <c r="H2319" s="2">
        <f t="shared" si="912"/>
        <v>3.7420840529648822E-3</v>
      </c>
      <c r="I2319" s="2"/>
      <c r="J2319" s="2">
        <f t="shared" si="904"/>
        <v>0.3379389752446747</v>
      </c>
      <c r="K2319" s="2">
        <f t="shared" si="905"/>
        <v>0.34168105929763959</v>
      </c>
      <c r="L2319" s="2">
        <f t="shared" si="906"/>
        <v>0.31347150259067358</v>
      </c>
      <c r="M2319" s="2">
        <f t="shared" si="907"/>
        <v>6.9084628670121884E-3</v>
      </c>
      <c r="N2319" s="1">
        <v>1174</v>
      </c>
      <c r="O2319" s="1">
        <v>1187</v>
      </c>
      <c r="P2319" s="1">
        <v>1089</v>
      </c>
      <c r="Q2319" s="1">
        <v>7</v>
      </c>
      <c r="R2319" s="1">
        <v>11</v>
      </c>
      <c r="S2319" s="1">
        <v>4</v>
      </c>
      <c r="Y2319" s="1">
        <v>2</v>
      </c>
      <c r="AN2319" s="7">
        <f>IF(Q2319&gt;0,RANK(Q2319,(N2319:P2319,Q2319:AL2319)),0)</f>
        <v>5</v>
      </c>
      <c r="AO2319" s="7">
        <f>IF(R2319&gt;0,RANK(R2319,(N2319:P2319,Q2319:AL2319)),0)</f>
        <v>4</v>
      </c>
      <c r="AP2319" s="7">
        <f>IF(S2319&gt;0,RANK(S2319,(N2319:P2319,Q2319:AL2319)),0)</f>
        <v>6</v>
      </c>
      <c r="AQ2319" s="7">
        <f>IF(T2319&gt;0,RANK(T2319,(N2319:P2319,Q2319:AL2319)),0)</f>
        <v>0</v>
      </c>
      <c r="AR2319" s="2">
        <f t="shared" si="908"/>
        <v>2.0149683362118594E-3</v>
      </c>
      <c r="AS2319" s="2">
        <f t="shared" si="909"/>
        <v>3.1663788140472078E-3</v>
      </c>
      <c r="AT2319" s="2">
        <f t="shared" si="910"/>
        <v>1.1514104778353484E-3</v>
      </c>
      <c r="AU2319" s="2">
        <f t="shared" si="911"/>
        <v>0</v>
      </c>
      <c r="AW2319" t="s">
        <v>2550</v>
      </c>
      <c r="AX2319" t="s">
        <v>2566</v>
      </c>
      <c r="AY2319">
        <v>2</v>
      </c>
      <c r="BA2319" s="127">
        <v>41</v>
      </c>
      <c r="BB2319" s="130">
        <v>51</v>
      </c>
      <c r="BC2319" s="131">
        <f t="shared" si="901"/>
        <v>41051</v>
      </c>
      <c r="BE2319" s="7" t="s">
        <v>3271</v>
      </c>
    </row>
    <row r="2320" spans="1:57" hidden="1" outlineLevel="1" x14ac:dyDescent="0.2">
      <c r="A2320" t="s">
        <v>2456</v>
      </c>
      <c r="B2320" t="s">
        <v>2566</v>
      </c>
      <c r="C2320" s="1">
        <f t="shared" si="902"/>
        <v>298291</v>
      </c>
      <c r="D2320" s="7">
        <f>RANK(N2320,(N2320:P2320,Q2320:AL2320))</f>
        <v>1</v>
      </c>
      <c r="E2320" s="7">
        <f>RANK(O2320,(N2320:P2320,Q2320:AL2320))</f>
        <v>2</v>
      </c>
      <c r="F2320" s="7">
        <f>IF(P2320&gt;0,RANK(P2320,(N2320:P2320,Q2320:AL2320)),0)</f>
        <v>3</v>
      </c>
      <c r="G2320" s="1">
        <f t="shared" si="903"/>
        <v>92755</v>
      </c>
      <c r="H2320" s="2">
        <f t="shared" si="912"/>
        <v>0.31095473882886177</v>
      </c>
      <c r="I2320" s="2"/>
      <c r="J2320" s="2">
        <f t="shared" si="904"/>
        <v>0.55342266444512234</v>
      </c>
      <c r="K2320" s="2">
        <f t="shared" si="905"/>
        <v>0.24246792561626063</v>
      </c>
      <c r="L2320" s="2">
        <f t="shared" si="906"/>
        <v>0.19523217260996811</v>
      </c>
      <c r="M2320" s="2">
        <f t="shared" si="907"/>
        <v>8.8772373286489237E-3</v>
      </c>
      <c r="N2320" s="1">
        <v>165081</v>
      </c>
      <c r="O2320" s="1">
        <v>72326</v>
      </c>
      <c r="P2320" s="1">
        <v>58236</v>
      </c>
      <c r="Q2320" s="1">
        <v>979</v>
      </c>
      <c r="R2320" s="1">
        <v>175</v>
      </c>
      <c r="S2320" s="1">
        <v>871</v>
      </c>
      <c r="U2320" s="1">
        <v>24</v>
      </c>
      <c r="Y2320" s="1">
        <v>599</v>
      </c>
      <c r="AN2320" s="7">
        <f>IF(Q2320&gt;0,RANK(Q2320,(N2320:P2320,Q2320:AL2320)),0)</f>
        <v>4</v>
      </c>
      <c r="AO2320" s="7">
        <f>IF(R2320&gt;0,RANK(R2320,(N2320:P2320,Q2320:AL2320)),0)</f>
        <v>7</v>
      </c>
      <c r="AP2320" s="7">
        <f>IF(S2320&gt;0,RANK(S2320,(N2320:P2320,Q2320:AL2320)),0)</f>
        <v>5</v>
      </c>
      <c r="AQ2320" s="7">
        <f>IF(T2320&gt;0,RANK(T2320,(N2320:P2320,Q2320:AL2320)),0)</f>
        <v>0</v>
      </c>
      <c r="AR2320" s="2">
        <f t="shared" si="908"/>
        <v>3.2820299640284154E-3</v>
      </c>
      <c r="AS2320" s="2">
        <f t="shared" si="909"/>
        <v>5.8667542768638678E-4</v>
      </c>
      <c r="AT2320" s="2">
        <f t="shared" si="910"/>
        <v>2.9199674143705308E-3</v>
      </c>
      <c r="AU2320" s="2">
        <f t="shared" si="911"/>
        <v>0</v>
      </c>
      <c r="AW2320" t="s">
        <v>2456</v>
      </c>
      <c r="AX2320" t="s">
        <v>2566</v>
      </c>
      <c r="BA2320" s="127">
        <v>41</v>
      </c>
      <c r="BB2320" s="130">
        <v>53</v>
      </c>
      <c r="BC2320" s="131">
        <f t="shared" si="901"/>
        <v>41053</v>
      </c>
      <c r="BE2320" s="7" t="s">
        <v>3271</v>
      </c>
    </row>
    <row r="2321" spans="1:57" hidden="1" outlineLevel="1" x14ac:dyDescent="0.2">
      <c r="A2321" t="s">
        <v>1877</v>
      </c>
      <c r="B2321" t="s">
        <v>2566</v>
      </c>
      <c r="C2321" s="1">
        <f t="shared" si="902"/>
        <v>25614</v>
      </c>
      <c r="D2321" s="7">
        <f>RANK(N2321,(N2321:P2321,Q2321:AL2321))</f>
        <v>2</v>
      </c>
      <c r="E2321" s="7">
        <f>RANK(O2321,(N2321:P2321,Q2321:AL2321))</f>
        <v>1</v>
      </c>
      <c r="F2321" s="7">
        <f>IF(P2321&gt;0,RANK(P2321,(N2321:P2321,Q2321:AL2321)),0)</f>
        <v>3</v>
      </c>
      <c r="G2321" s="1">
        <f t="shared" si="903"/>
        <v>531</v>
      </c>
      <c r="H2321" s="2">
        <f t="shared" si="912"/>
        <v>2.0730850316233309E-2</v>
      </c>
      <c r="I2321" s="2"/>
      <c r="J2321" s="2">
        <f t="shared" si="904"/>
        <v>0.37288201764659951</v>
      </c>
      <c r="K2321" s="2">
        <f t="shared" si="905"/>
        <v>0.39361286796283285</v>
      </c>
      <c r="L2321" s="2">
        <f t="shared" si="906"/>
        <v>0.22714140704302335</v>
      </c>
      <c r="M2321" s="2">
        <f t="shared" si="907"/>
        <v>6.3637073475443506E-3</v>
      </c>
      <c r="N2321" s="1">
        <v>9551</v>
      </c>
      <c r="O2321" s="1">
        <v>10082</v>
      </c>
      <c r="P2321" s="1">
        <v>5818</v>
      </c>
      <c r="Q2321" s="1">
        <v>69</v>
      </c>
      <c r="R2321" s="1">
        <v>7</v>
      </c>
      <c r="S2321" s="1">
        <v>60</v>
      </c>
      <c r="U2321" s="1">
        <v>4</v>
      </c>
      <c r="Y2321" s="1">
        <v>23</v>
      </c>
      <c r="AN2321" s="7">
        <f>IF(Q2321&gt;0,RANK(Q2321,(N2321:P2321,Q2321:AL2321)),0)</f>
        <v>4</v>
      </c>
      <c r="AO2321" s="7">
        <f>IF(R2321&gt;0,RANK(R2321,(N2321:P2321,Q2321:AL2321)),0)</f>
        <v>7</v>
      </c>
      <c r="AP2321" s="7">
        <f>IF(S2321&gt;0,RANK(S2321,(N2321:P2321,Q2321:AL2321)),0)</f>
        <v>5</v>
      </c>
      <c r="AQ2321" s="7">
        <f>IF(T2321&gt;0,RANK(T2321,(N2321:P2321,Q2321:AL2321)),0)</f>
        <v>0</v>
      </c>
      <c r="AR2321" s="2">
        <f t="shared" si="908"/>
        <v>2.6938393066291873E-3</v>
      </c>
      <c r="AS2321" s="2">
        <f t="shared" si="909"/>
        <v>2.7328804560006247E-4</v>
      </c>
      <c r="AT2321" s="2">
        <f t="shared" si="910"/>
        <v>2.3424689622862497E-3</v>
      </c>
      <c r="AU2321" s="2">
        <f t="shared" si="911"/>
        <v>0</v>
      </c>
      <c r="AW2321" t="s">
        <v>1877</v>
      </c>
      <c r="AX2321" t="s">
        <v>2566</v>
      </c>
      <c r="AY2321">
        <v>5</v>
      </c>
      <c r="BA2321" s="127">
        <v>41</v>
      </c>
      <c r="BB2321" s="130">
        <v>55</v>
      </c>
      <c r="BC2321" s="131">
        <f t="shared" si="901"/>
        <v>41055</v>
      </c>
      <c r="BE2321" s="7" t="s">
        <v>3271</v>
      </c>
    </row>
    <row r="2322" spans="1:57" hidden="1" outlineLevel="1" x14ac:dyDescent="0.2">
      <c r="A2322" t="s">
        <v>2252</v>
      </c>
      <c r="B2322" t="s">
        <v>2566</v>
      </c>
      <c r="C2322" s="1">
        <f t="shared" si="902"/>
        <v>1116</v>
      </c>
      <c r="D2322" s="7">
        <f>RANK(N2322,(N2322:P2322,Q2322:AL2322))</f>
        <v>2</v>
      </c>
      <c r="E2322" s="7">
        <f>RANK(O2322,(N2322:P2322,Q2322:AL2322))</f>
        <v>1</v>
      </c>
      <c r="F2322" s="7">
        <f>IF(P2322&gt;0,RANK(P2322,(N2322:P2322,Q2322:AL2322)),0)</f>
        <v>3</v>
      </c>
      <c r="G2322" s="1">
        <f t="shared" si="903"/>
        <v>62</v>
      </c>
      <c r="H2322" s="2">
        <f t="shared" si="912"/>
        <v>5.5555555555555552E-2</v>
      </c>
      <c r="I2322" s="2"/>
      <c r="J2322" s="2">
        <f t="shared" si="904"/>
        <v>0.32437275985663083</v>
      </c>
      <c r="K2322" s="2">
        <f t="shared" si="905"/>
        <v>0.37992831541218636</v>
      </c>
      <c r="L2322" s="2">
        <f t="shared" si="906"/>
        <v>0.29211469534050177</v>
      </c>
      <c r="M2322" s="2">
        <f t="shared" si="907"/>
        <v>3.5842293906810374E-3</v>
      </c>
      <c r="N2322" s="1">
        <v>362</v>
      </c>
      <c r="O2322" s="1">
        <v>424</v>
      </c>
      <c r="P2322" s="1">
        <v>326</v>
      </c>
      <c r="Q2322" s="1">
        <v>2</v>
      </c>
      <c r="S2322" s="1">
        <v>2</v>
      </c>
      <c r="AN2322" s="7">
        <f>IF(Q2322&gt;0,RANK(Q2322,(N2322:P2322,Q2322:AL2322)),0)</f>
        <v>4</v>
      </c>
      <c r="AO2322" s="7">
        <f>IF(R2322&gt;0,RANK(R2322,(N2322:P2322,Q2322:AL2322)),0)</f>
        <v>0</v>
      </c>
      <c r="AP2322" s="7">
        <f>IF(S2322&gt;0,RANK(S2322,(N2322:P2322,Q2322:AL2322)),0)</f>
        <v>4</v>
      </c>
      <c r="AQ2322" s="7">
        <f>IF(T2322&gt;0,RANK(T2322,(N2322:P2322,Q2322:AL2322)),0)</f>
        <v>0</v>
      </c>
      <c r="AR2322" s="2">
        <f t="shared" si="908"/>
        <v>1.7921146953405018E-3</v>
      </c>
      <c r="AS2322" s="2">
        <f t="shared" si="909"/>
        <v>0</v>
      </c>
      <c r="AT2322" s="2">
        <f t="shared" si="910"/>
        <v>1.7921146953405018E-3</v>
      </c>
      <c r="AU2322" s="2">
        <f t="shared" si="911"/>
        <v>0</v>
      </c>
      <c r="AW2322" t="s">
        <v>2252</v>
      </c>
      <c r="AX2322" t="s">
        <v>2566</v>
      </c>
      <c r="AY2322">
        <v>2</v>
      </c>
      <c r="BA2322" s="127">
        <v>41</v>
      </c>
      <c r="BB2322" s="130">
        <v>57</v>
      </c>
      <c r="BC2322" s="131">
        <f t="shared" si="901"/>
        <v>41057</v>
      </c>
      <c r="BE2322" s="7" t="s">
        <v>3271</v>
      </c>
    </row>
    <row r="2323" spans="1:57" hidden="1" outlineLevel="1" x14ac:dyDescent="0.2">
      <c r="A2323" t="s">
        <v>1830</v>
      </c>
      <c r="B2323" t="s">
        <v>2566</v>
      </c>
      <c r="C2323" s="1">
        <f t="shared" si="902"/>
        <v>11484</v>
      </c>
      <c r="D2323" s="7">
        <f>RANK(N2323,(N2323:P2323,Q2323:AL2323))</f>
        <v>1</v>
      </c>
      <c r="E2323" s="7">
        <f>RANK(O2323,(N2323:P2323,Q2323:AL2323))</f>
        <v>2</v>
      </c>
      <c r="F2323" s="7">
        <f>IF(P2323&gt;0,RANK(P2323,(N2323:P2323,Q2323:AL2323)),0)</f>
        <v>3</v>
      </c>
      <c r="G2323" s="1">
        <f t="shared" si="903"/>
        <v>1681</v>
      </c>
      <c r="H2323" s="2">
        <f t="shared" si="912"/>
        <v>0.14637756879136191</v>
      </c>
      <c r="I2323" s="2"/>
      <c r="J2323" s="2">
        <f t="shared" si="904"/>
        <v>0.43887147335423199</v>
      </c>
      <c r="K2323" s="2">
        <f t="shared" si="905"/>
        <v>0.29249390456287006</v>
      </c>
      <c r="L2323" s="2">
        <f t="shared" si="906"/>
        <v>0.2609717868338558</v>
      </c>
      <c r="M2323" s="2">
        <f t="shared" si="907"/>
        <v>7.6628352490420992E-3</v>
      </c>
      <c r="N2323" s="1">
        <v>5040</v>
      </c>
      <c r="O2323" s="1">
        <v>3359</v>
      </c>
      <c r="P2323" s="1">
        <v>2997</v>
      </c>
      <c r="Q2323" s="1">
        <v>42</v>
      </c>
      <c r="R2323" s="1">
        <v>1</v>
      </c>
      <c r="S2323" s="1">
        <v>34</v>
      </c>
      <c r="Y2323" s="1">
        <v>11</v>
      </c>
      <c r="AN2323" s="7">
        <f>IF(Q2323&gt;0,RANK(Q2323,(N2323:P2323,Q2323:AL2323)),0)</f>
        <v>4</v>
      </c>
      <c r="AO2323" s="7">
        <f>IF(R2323&gt;0,RANK(R2323,(N2323:P2323,Q2323:AL2323)),0)</f>
        <v>7</v>
      </c>
      <c r="AP2323" s="7">
        <f>IF(S2323&gt;0,RANK(S2323,(N2323:P2323,Q2323:AL2323)),0)</f>
        <v>5</v>
      </c>
      <c r="AQ2323" s="7">
        <f>IF(T2323&gt;0,RANK(T2323,(N2323:P2323,Q2323:AL2323)),0)</f>
        <v>0</v>
      </c>
      <c r="AR2323" s="2">
        <f t="shared" si="908"/>
        <v>3.6572622779519333E-3</v>
      </c>
      <c r="AS2323" s="2">
        <f t="shared" si="909"/>
        <v>8.707767328456984E-5</v>
      </c>
      <c r="AT2323" s="2">
        <f t="shared" si="910"/>
        <v>2.9606408916753742E-3</v>
      </c>
      <c r="AU2323" s="2">
        <f t="shared" si="911"/>
        <v>0</v>
      </c>
      <c r="AW2323" t="s">
        <v>1830</v>
      </c>
      <c r="AX2323" t="s">
        <v>2566</v>
      </c>
      <c r="AY2323">
        <v>5</v>
      </c>
      <c r="BA2323" s="127">
        <v>41</v>
      </c>
      <c r="BB2323" s="130">
        <v>59</v>
      </c>
      <c r="BC2323" s="131">
        <f t="shared" si="901"/>
        <v>41059</v>
      </c>
      <c r="BE2323" s="7" t="s">
        <v>3271</v>
      </c>
    </row>
    <row r="2324" spans="1:57" hidden="1" outlineLevel="1" x14ac:dyDescent="0.2">
      <c r="A2324" t="s">
        <v>1831</v>
      </c>
      <c r="B2324" t="s">
        <v>2566</v>
      </c>
      <c r="C2324" s="1">
        <f t="shared" si="902"/>
        <v>19643</v>
      </c>
      <c r="D2324" s="7">
        <f>RANK(N2324,(N2324:P2324,Q2324:AL2324))</f>
        <v>2</v>
      </c>
      <c r="E2324" s="7">
        <f>RANK(O2324,(N2324:P2324,Q2324:AL2324))</f>
        <v>1</v>
      </c>
      <c r="F2324" s="7">
        <f>IF(P2324&gt;0,RANK(P2324,(N2324:P2324,Q2324:AL2324)),0)</f>
        <v>3</v>
      </c>
      <c r="G2324" s="1">
        <f t="shared" si="903"/>
        <v>308</v>
      </c>
      <c r="H2324" s="2">
        <f t="shared" si="912"/>
        <v>1.5679885964465713E-2</v>
      </c>
      <c r="I2324" s="2"/>
      <c r="J2324" s="2">
        <f t="shared" si="904"/>
        <v>0.34551748714554803</v>
      </c>
      <c r="K2324" s="2">
        <f t="shared" si="905"/>
        <v>0.36119737311001376</v>
      </c>
      <c r="L2324" s="2">
        <f t="shared" si="906"/>
        <v>0.28412157002494526</v>
      </c>
      <c r="M2324" s="2">
        <f t="shared" si="907"/>
        <v>9.1635697194930033E-3</v>
      </c>
      <c r="N2324" s="1">
        <v>6787</v>
      </c>
      <c r="O2324" s="1">
        <v>7095</v>
      </c>
      <c r="P2324" s="1">
        <v>5581</v>
      </c>
      <c r="Q2324" s="1">
        <v>66</v>
      </c>
      <c r="R2324" s="1">
        <v>17</v>
      </c>
      <c r="S2324" s="1">
        <v>52</v>
      </c>
      <c r="Y2324" s="1">
        <v>44</v>
      </c>
      <c r="AB2324" s="1">
        <v>1</v>
      </c>
      <c r="AN2324" s="7">
        <f>IF(Q2324&gt;0,RANK(Q2324,(N2324:P2324,Q2324:AL2324)),0)</f>
        <v>4</v>
      </c>
      <c r="AO2324" s="7">
        <f>IF(R2324&gt;0,RANK(R2324,(N2324:P2324,Q2324:AL2324)),0)</f>
        <v>7</v>
      </c>
      <c r="AP2324" s="7">
        <f>IF(S2324&gt;0,RANK(S2324,(N2324:P2324,Q2324:AL2324)),0)</f>
        <v>5</v>
      </c>
      <c r="AQ2324" s="7">
        <f>IF(T2324&gt;0,RANK(T2324,(N2324:P2324,Q2324:AL2324)),0)</f>
        <v>0</v>
      </c>
      <c r="AR2324" s="2">
        <f t="shared" si="908"/>
        <v>3.3599755638140812E-3</v>
      </c>
      <c r="AS2324" s="2">
        <f t="shared" si="909"/>
        <v>8.6544825128544525E-4</v>
      </c>
      <c r="AT2324" s="2">
        <f t="shared" si="910"/>
        <v>2.6472534745201853E-3</v>
      </c>
      <c r="AU2324" s="2">
        <f t="shared" si="911"/>
        <v>0</v>
      </c>
      <c r="AW2324" t="s">
        <v>1831</v>
      </c>
      <c r="AX2324" t="s">
        <v>2566</v>
      </c>
      <c r="AY2324">
        <v>2</v>
      </c>
      <c r="BA2324" s="127">
        <v>41</v>
      </c>
      <c r="BB2324" s="130">
        <v>61</v>
      </c>
      <c r="BC2324" s="131">
        <f t="shared" si="901"/>
        <v>41061</v>
      </c>
      <c r="BE2324" s="7" t="s">
        <v>3271</v>
      </c>
    </row>
    <row r="2325" spans="1:57" hidden="1" outlineLevel="1" x14ac:dyDescent="0.2">
      <c r="A2325" t="s">
        <v>845</v>
      </c>
      <c r="B2325" t="s">
        <v>2566</v>
      </c>
      <c r="C2325" s="1">
        <f t="shared" si="902"/>
        <v>11588</v>
      </c>
      <c r="D2325" s="7">
        <f>RANK(N2325,(N2325:P2325,Q2325:AL2325))</f>
        <v>2</v>
      </c>
      <c r="E2325" s="7">
        <f>RANK(O2325,(N2325:P2325,Q2325:AL2325))</f>
        <v>1</v>
      </c>
      <c r="F2325" s="7">
        <f>IF(P2325&gt;0,RANK(P2325,(N2325:P2325,Q2325:AL2325)),0)</f>
        <v>3</v>
      </c>
      <c r="G2325" s="1">
        <f t="shared" si="903"/>
        <v>233</v>
      </c>
      <c r="H2325" s="2">
        <f t="shared" si="912"/>
        <v>2.010700724887815E-2</v>
      </c>
      <c r="I2325" s="2"/>
      <c r="J2325" s="2">
        <f t="shared" si="904"/>
        <v>0.34432171211598206</v>
      </c>
      <c r="K2325" s="2">
        <f t="shared" si="905"/>
        <v>0.36442871936486021</v>
      </c>
      <c r="L2325" s="2">
        <f t="shared" si="906"/>
        <v>0.2852088367276493</v>
      </c>
      <c r="M2325" s="2">
        <f t="shared" si="907"/>
        <v>6.0407317915084358E-3</v>
      </c>
      <c r="N2325" s="1">
        <v>3990</v>
      </c>
      <c r="O2325" s="1">
        <v>4223</v>
      </c>
      <c r="P2325" s="1">
        <v>3305</v>
      </c>
      <c r="Q2325" s="1">
        <v>39</v>
      </c>
      <c r="R2325" s="1">
        <v>9</v>
      </c>
      <c r="S2325" s="1">
        <v>22</v>
      </c>
      <c r="AN2325" s="7">
        <f>IF(Q2325&gt;0,RANK(Q2325,(N2325:P2325,Q2325:AL2325)),0)</f>
        <v>4</v>
      </c>
      <c r="AO2325" s="7">
        <f>IF(R2325&gt;0,RANK(R2325,(N2325:P2325,Q2325:AL2325)),0)</f>
        <v>6</v>
      </c>
      <c r="AP2325" s="7">
        <f>IF(S2325&gt;0,RANK(S2325,(N2325:P2325,Q2325:AL2325)),0)</f>
        <v>5</v>
      </c>
      <c r="AQ2325" s="7">
        <f>IF(T2325&gt;0,RANK(T2325,(N2325:P2325,Q2325:AL2325)),0)</f>
        <v>0</v>
      </c>
      <c r="AR2325" s="2">
        <f t="shared" si="908"/>
        <v>3.3655505695547117E-3</v>
      </c>
      <c r="AS2325" s="2">
        <f t="shared" si="909"/>
        <v>7.7666551605108734E-4</v>
      </c>
      <c r="AT2325" s="2">
        <f t="shared" si="910"/>
        <v>1.8985157059026579E-3</v>
      </c>
      <c r="AU2325" s="2">
        <f t="shared" si="911"/>
        <v>0</v>
      </c>
      <c r="AW2325" t="s">
        <v>845</v>
      </c>
      <c r="AX2325" t="s">
        <v>2566</v>
      </c>
      <c r="AY2325">
        <v>2</v>
      </c>
      <c r="BA2325" s="127">
        <v>41</v>
      </c>
      <c r="BB2325" s="130">
        <v>63</v>
      </c>
      <c r="BC2325" s="131">
        <f t="shared" si="901"/>
        <v>41063</v>
      </c>
      <c r="BE2325" s="7" t="s">
        <v>3271</v>
      </c>
    </row>
    <row r="2326" spans="1:57" hidden="1" outlineLevel="1" x14ac:dyDescent="0.2">
      <c r="A2326" t="s">
        <v>190</v>
      </c>
      <c r="B2326" t="s">
        <v>2566</v>
      </c>
      <c r="C2326" s="1">
        <f t="shared" si="902"/>
        <v>4074</v>
      </c>
      <c r="D2326" s="7">
        <f>RANK(N2326,(N2326:P2326,Q2326:AL2326))</f>
        <v>3</v>
      </c>
      <c r="E2326" s="7">
        <f>RANK(O2326,(N2326:P2326,Q2326:AL2326))</f>
        <v>1</v>
      </c>
      <c r="F2326" s="7">
        <f>IF(P2326&gt;0,RANK(P2326,(N2326:P2326,Q2326:AL2326)),0)</f>
        <v>2</v>
      </c>
      <c r="G2326" s="1">
        <f t="shared" si="903"/>
        <v>421</v>
      </c>
      <c r="H2326" s="2">
        <f t="shared" si="912"/>
        <v>0.10333824251350024</v>
      </c>
      <c r="I2326" s="2"/>
      <c r="J2326" s="2">
        <f t="shared" si="904"/>
        <v>0.29528718703976436</v>
      </c>
      <c r="K2326" s="2">
        <f t="shared" si="905"/>
        <v>0.40009818360333826</v>
      </c>
      <c r="L2326" s="2">
        <f t="shared" si="906"/>
        <v>0.296759941089838</v>
      </c>
      <c r="M2326" s="2">
        <f t="shared" si="907"/>
        <v>7.8546882670593177E-3</v>
      </c>
      <c r="N2326" s="1">
        <v>1203</v>
      </c>
      <c r="O2326" s="1">
        <v>1630</v>
      </c>
      <c r="P2326" s="1">
        <v>1209</v>
      </c>
      <c r="Q2326" s="1">
        <v>14</v>
      </c>
      <c r="R2326" s="1">
        <v>11</v>
      </c>
      <c r="S2326" s="1">
        <v>6</v>
      </c>
      <c r="Y2326" s="1">
        <v>1</v>
      </c>
      <c r="AN2326" s="7">
        <f>IF(Q2326&gt;0,RANK(Q2326,(N2326:P2326,Q2326:AL2326)),0)</f>
        <v>4</v>
      </c>
      <c r="AO2326" s="7">
        <f>IF(R2326&gt;0,RANK(R2326,(N2326:P2326,Q2326:AL2326)),0)</f>
        <v>5</v>
      </c>
      <c r="AP2326" s="7">
        <f>IF(S2326&gt;0,RANK(S2326,(N2326:P2326,Q2326:AL2326)),0)</f>
        <v>6</v>
      </c>
      <c r="AQ2326" s="7">
        <f>IF(T2326&gt;0,RANK(T2326,(N2326:P2326,Q2326:AL2326)),0)</f>
        <v>0</v>
      </c>
      <c r="AR2326" s="2">
        <f t="shared" si="908"/>
        <v>3.4364261168384879E-3</v>
      </c>
      <c r="AS2326" s="2">
        <f t="shared" si="909"/>
        <v>2.7000490918016691E-3</v>
      </c>
      <c r="AT2326" s="2">
        <f t="shared" si="910"/>
        <v>1.4727540500736377E-3</v>
      </c>
      <c r="AU2326" s="2">
        <f t="shared" si="911"/>
        <v>0</v>
      </c>
      <c r="AW2326" t="s">
        <v>190</v>
      </c>
      <c r="AX2326" t="s">
        <v>2566</v>
      </c>
      <c r="AY2326">
        <v>2</v>
      </c>
      <c r="BA2326" s="127">
        <v>41</v>
      </c>
      <c r="BB2326" s="130">
        <v>65</v>
      </c>
      <c r="BC2326" s="131">
        <f t="shared" si="901"/>
        <v>41065</v>
      </c>
      <c r="BE2326" s="7" t="s">
        <v>3271</v>
      </c>
    </row>
    <row r="2327" spans="1:57" hidden="1" outlineLevel="1" x14ac:dyDescent="0.2">
      <c r="A2327" t="s">
        <v>191</v>
      </c>
      <c r="B2327" t="s">
        <v>2566</v>
      </c>
      <c r="C2327" s="1">
        <f t="shared" si="902"/>
        <v>10973</v>
      </c>
      <c r="D2327" s="7">
        <f>RANK(N2327,(N2327:P2327,Q2327:AL2327))</f>
        <v>1</v>
      </c>
      <c r="E2327" s="7">
        <f>RANK(O2327,(N2327:P2327,Q2327:AL2327))</f>
        <v>2</v>
      </c>
      <c r="F2327" s="7">
        <f>IF(P2327&gt;0,RANK(P2327,(N2327:P2327,Q2327:AL2327)),0)</f>
        <v>3</v>
      </c>
      <c r="G2327" s="1">
        <f t="shared" si="903"/>
        <v>1421</v>
      </c>
      <c r="H2327" s="2">
        <f t="shared" si="912"/>
        <v>0.12949968103526838</v>
      </c>
      <c r="I2327" s="2"/>
      <c r="J2327" s="2">
        <f t="shared" si="904"/>
        <v>0.42495215529025793</v>
      </c>
      <c r="K2327" s="2">
        <f t="shared" si="905"/>
        <v>0.29545247425498949</v>
      </c>
      <c r="L2327" s="2">
        <f t="shared" si="906"/>
        <v>0.27412740362708465</v>
      </c>
      <c r="M2327" s="2">
        <f t="shared" si="907"/>
        <v>5.4679668276678695E-3</v>
      </c>
      <c r="N2327" s="1">
        <v>4663</v>
      </c>
      <c r="O2327" s="1">
        <v>3242</v>
      </c>
      <c r="P2327" s="1">
        <v>3008</v>
      </c>
      <c r="Q2327" s="1">
        <v>23</v>
      </c>
      <c r="R2327" s="1">
        <v>9</v>
      </c>
      <c r="S2327" s="1">
        <v>14</v>
      </c>
      <c r="U2327" s="1">
        <v>1</v>
      </c>
      <c r="Y2327" s="1">
        <v>13</v>
      </c>
      <c r="AN2327" s="7">
        <f>IF(Q2327&gt;0,RANK(Q2327,(N2327:P2327,Q2327:AL2327)),0)</f>
        <v>4</v>
      </c>
      <c r="AO2327" s="7">
        <f>IF(R2327&gt;0,RANK(R2327,(N2327:P2327,Q2327:AL2327)),0)</f>
        <v>7</v>
      </c>
      <c r="AP2327" s="7">
        <f>IF(S2327&gt;0,RANK(S2327,(N2327:P2327,Q2327:AL2327)),0)</f>
        <v>5</v>
      </c>
      <c r="AQ2327" s="7">
        <f>IF(T2327&gt;0,RANK(T2327,(N2327:P2327,Q2327:AL2327)),0)</f>
        <v>0</v>
      </c>
      <c r="AR2327" s="2">
        <f t="shared" si="908"/>
        <v>2.0960539506060332E-3</v>
      </c>
      <c r="AS2327" s="2">
        <f t="shared" si="909"/>
        <v>8.2019502415018686E-4</v>
      </c>
      <c r="AT2327" s="2">
        <f t="shared" si="910"/>
        <v>1.2758589264558462E-3</v>
      </c>
      <c r="AU2327" s="2">
        <f t="shared" si="911"/>
        <v>0</v>
      </c>
      <c r="AW2327" t="s">
        <v>191</v>
      </c>
      <c r="AX2327" t="s">
        <v>2566</v>
      </c>
      <c r="AY2327">
        <v>2</v>
      </c>
      <c r="BA2327" s="127">
        <v>41</v>
      </c>
      <c r="BB2327" s="130">
        <v>67</v>
      </c>
      <c r="BC2327" s="131">
        <f t="shared" si="901"/>
        <v>41067</v>
      </c>
      <c r="BE2327" s="7" t="s">
        <v>3271</v>
      </c>
    </row>
    <row r="2328" spans="1:57" hidden="1" outlineLevel="1" x14ac:dyDescent="0.2">
      <c r="A2328" t="s">
        <v>563</v>
      </c>
      <c r="B2328" t="s">
        <v>2566</v>
      </c>
      <c r="C2328" s="1">
        <f t="shared" si="902"/>
        <v>167195</v>
      </c>
      <c r="D2328" s="7">
        <f>RANK(N2328,(N2328:P2328,Q2328:AL2328))</f>
        <v>1</v>
      </c>
      <c r="E2328" s="7">
        <f>RANK(O2328,(N2328:P2328,Q2328:AL2328))</f>
        <v>2</v>
      </c>
      <c r="F2328" s="7">
        <f>IF(P2328&gt;0,RANK(P2328,(N2328:P2328,Q2328:AL2328)),0)</f>
        <v>3</v>
      </c>
      <c r="G2328" s="1">
        <f t="shared" si="903"/>
        <v>10382</v>
      </c>
      <c r="H2328" s="2">
        <f t="shared" si="912"/>
        <v>6.2095158348036722E-2</v>
      </c>
      <c r="I2328" s="2"/>
      <c r="J2328" s="2">
        <f t="shared" si="904"/>
        <v>0.40388767606686804</v>
      </c>
      <c r="K2328" s="2">
        <f t="shared" si="905"/>
        <v>0.34179251771883129</v>
      </c>
      <c r="L2328" s="2">
        <f t="shared" si="906"/>
        <v>0.24866174227698196</v>
      </c>
      <c r="M2328" s="2">
        <f t="shared" si="907"/>
        <v>5.6580639373187136E-3</v>
      </c>
      <c r="N2328" s="1">
        <v>67528</v>
      </c>
      <c r="O2328" s="1">
        <v>57146</v>
      </c>
      <c r="P2328" s="1">
        <v>41575</v>
      </c>
      <c r="Q2328" s="1">
        <v>481</v>
      </c>
      <c r="R2328" s="1">
        <v>75</v>
      </c>
      <c r="S2328" s="1">
        <v>251</v>
      </c>
      <c r="U2328" s="1">
        <v>10</v>
      </c>
      <c r="Y2328" s="1">
        <v>129</v>
      </c>
      <c r="AN2328" s="7">
        <f>IF(Q2328&gt;0,RANK(Q2328,(N2328:P2328,Q2328:AL2328)),0)</f>
        <v>4</v>
      </c>
      <c r="AO2328" s="7">
        <f>IF(R2328&gt;0,RANK(R2328,(N2328:P2328,Q2328:AL2328)),0)</f>
        <v>7</v>
      </c>
      <c r="AP2328" s="7">
        <f>IF(S2328&gt;0,RANK(S2328,(N2328:P2328,Q2328:AL2328)),0)</f>
        <v>5</v>
      </c>
      <c r="AQ2328" s="7">
        <f>IF(T2328&gt;0,RANK(T2328,(N2328:P2328,Q2328:AL2328)),0)</f>
        <v>0</v>
      </c>
      <c r="AR2328" s="2">
        <f t="shared" si="908"/>
        <v>2.8768802894823409E-3</v>
      </c>
      <c r="AS2328" s="2">
        <f t="shared" si="909"/>
        <v>4.4857800771554173E-4</v>
      </c>
      <c r="AT2328" s="2">
        <f t="shared" si="910"/>
        <v>1.5012410658213464E-3</v>
      </c>
      <c r="AU2328" s="2">
        <f t="shared" si="911"/>
        <v>0</v>
      </c>
      <c r="AW2328" t="s">
        <v>563</v>
      </c>
      <c r="AX2328" t="s">
        <v>2566</v>
      </c>
      <c r="AY2328">
        <v>1</v>
      </c>
      <c r="BA2328" s="127">
        <v>41</v>
      </c>
      <c r="BB2328" s="130">
        <v>69</v>
      </c>
      <c r="BC2328" s="131">
        <f t="shared" si="901"/>
        <v>41069</v>
      </c>
      <c r="BE2328" s="7" t="s">
        <v>3271</v>
      </c>
    </row>
    <row r="2329" spans="1:57" hidden="1" outlineLevel="1" x14ac:dyDescent="0.2">
      <c r="A2329" t="s">
        <v>2074</v>
      </c>
      <c r="B2329" t="s">
        <v>2566</v>
      </c>
      <c r="C2329" s="1">
        <f t="shared" si="902"/>
        <v>860</v>
      </c>
      <c r="D2329" s="7">
        <f>RANK(N2329,(N2329:P2329,Q2329:AL2329))</f>
        <v>2</v>
      </c>
      <c r="E2329" s="7">
        <f>RANK(O2329,(N2329:P2329,Q2329:AL2329))</f>
        <v>1</v>
      </c>
      <c r="F2329" s="7">
        <f>IF(P2329&gt;0,RANK(P2329,(N2329:P2329,Q2329:AL2329)),0)</f>
        <v>3</v>
      </c>
      <c r="G2329" s="1">
        <f t="shared" si="903"/>
        <v>90</v>
      </c>
      <c r="H2329" s="2">
        <f t="shared" si="912"/>
        <v>0.10465116279069768</v>
      </c>
      <c r="I2329" s="2"/>
      <c r="J2329" s="2">
        <f t="shared" si="904"/>
        <v>0.31046511627906975</v>
      </c>
      <c r="K2329" s="2">
        <f t="shared" si="905"/>
        <v>0.41511627906976745</v>
      </c>
      <c r="L2329" s="2">
        <f t="shared" si="906"/>
        <v>0.26395348837209304</v>
      </c>
      <c r="M2329" s="2">
        <f t="shared" si="907"/>
        <v>1.0465116279069819E-2</v>
      </c>
      <c r="N2329" s="1">
        <v>267</v>
      </c>
      <c r="O2329" s="1">
        <v>357</v>
      </c>
      <c r="P2329" s="1">
        <v>227</v>
      </c>
      <c r="Q2329" s="1">
        <v>5</v>
      </c>
      <c r="R2329" s="1">
        <v>1</v>
      </c>
      <c r="S2329" s="1">
        <v>3</v>
      </c>
      <c r="AN2329" s="7">
        <f>IF(Q2329&gt;0,RANK(Q2329,(N2329:P2329,Q2329:AL2329)),0)</f>
        <v>4</v>
      </c>
      <c r="AO2329" s="7">
        <f>IF(R2329&gt;0,RANK(R2329,(N2329:P2329,Q2329:AL2329)),0)</f>
        <v>6</v>
      </c>
      <c r="AP2329" s="7">
        <f>IF(S2329&gt;0,RANK(S2329,(N2329:P2329,Q2329:AL2329)),0)</f>
        <v>5</v>
      </c>
      <c r="AQ2329" s="7">
        <f>IF(T2329&gt;0,RANK(T2329,(N2329:P2329,Q2329:AL2329)),0)</f>
        <v>0</v>
      </c>
      <c r="AR2329" s="2">
        <f t="shared" si="908"/>
        <v>5.8139534883720929E-3</v>
      </c>
      <c r="AS2329" s="2">
        <f t="shared" si="909"/>
        <v>1.1627906976744186E-3</v>
      </c>
      <c r="AT2329" s="2">
        <f t="shared" si="910"/>
        <v>3.4883720930232558E-3</v>
      </c>
      <c r="AU2329" s="2">
        <f t="shared" si="911"/>
        <v>0</v>
      </c>
      <c r="AW2329" t="s">
        <v>2074</v>
      </c>
      <c r="AX2329" t="s">
        <v>2566</v>
      </c>
      <c r="AY2329">
        <v>2</v>
      </c>
      <c r="BA2329" s="127">
        <v>41</v>
      </c>
      <c r="BB2329" s="130">
        <v>71</v>
      </c>
      <c r="BC2329" s="131">
        <f t="shared" si="901"/>
        <v>41071</v>
      </c>
      <c r="BE2329" s="7" t="s">
        <v>3271</v>
      </c>
    </row>
    <row r="2330" spans="1:57" hidden="1" outlineLevel="1" x14ac:dyDescent="0.2">
      <c r="A2330" t="s">
        <v>192</v>
      </c>
      <c r="B2330" t="s">
        <v>2566</v>
      </c>
      <c r="C2330" s="1">
        <f t="shared" si="902"/>
        <v>31406</v>
      </c>
      <c r="D2330" s="7">
        <f>RANK(N2330,(N2330:P2330,Q2330:AL2330))</f>
        <v>2</v>
      </c>
      <c r="E2330" s="7">
        <f>RANK(O2330,(N2330:P2330,Q2330:AL2330))</f>
        <v>1</v>
      </c>
      <c r="F2330" s="7">
        <f>IF(P2330&gt;0,RANK(P2330,(N2330:P2330,Q2330:AL2330)),0)</f>
        <v>3</v>
      </c>
      <c r="G2330" s="1">
        <f t="shared" si="903"/>
        <v>545</v>
      </c>
      <c r="H2330" s="2">
        <f t="shared" si="912"/>
        <v>1.7353371967140038E-2</v>
      </c>
      <c r="I2330" s="2"/>
      <c r="J2330" s="2">
        <f t="shared" si="904"/>
        <v>0.35496401961408647</v>
      </c>
      <c r="K2330" s="2">
        <f t="shared" si="905"/>
        <v>0.37231739158122651</v>
      </c>
      <c r="L2330" s="2">
        <f t="shared" si="906"/>
        <v>0.26466280328599628</v>
      </c>
      <c r="M2330" s="2">
        <f t="shared" si="907"/>
        <v>8.0557855186907945E-3</v>
      </c>
      <c r="N2330" s="1">
        <v>11148</v>
      </c>
      <c r="O2330" s="1">
        <v>11693</v>
      </c>
      <c r="P2330" s="1">
        <v>8312</v>
      </c>
      <c r="Q2330" s="1">
        <v>99</v>
      </c>
      <c r="R2330" s="1">
        <v>5</v>
      </c>
      <c r="S2330" s="1">
        <v>63</v>
      </c>
      <c r="U2330" s="1">
        <v>1</v>
      </c>
      <c r="Y2330" s="1">
        <v>85</v>
      </c>
      <c r="AN2330" s="7">
        <f>IF(Q2330&gt;0,RANK(Q2330,(N2330:P2330,Q2330:AL2330)),0)</f>
        <v>4</v>
      </c>
      <c r="AO2330" s="7">
        <f>IF(R2330&gt;0,RANK(R2330,(N2330:P2330,Q2330:AL2330)),0)</f>
        <v>7</v>
      </c>
      <c r="AP2330" s="7">
        <f>IF(S2330&gt;0,RANK(S2330,(N2330:P2330,Q2330:AL2330)),0)</f>
        <v>6</v>
      </c>
      <c r="AQ2330" s="7">
        <f>IF(T2330&gt;0,RANK(T2330,(N2330:P2330,Q2330:AL2330)),0)</f>
        <v>0</v>
      </c>
      <c r="AR2330" s="2">
        <f t="shared" si="908"/>
        <v>3.1522638986180985E-3</v>
      </c>
      <c r="AS2330" s="2">
        <f t="shared" si="909"/>
        <v>1.5920524740495448E-4</v>
      </c>
      <c r="AT2330" s="2">
        <f t="shared" si="910"/>
        <v>2.0059861173024264E-3</v>
      </c>
      <c r="AU2330" s="2">
        <f t="shared" si="911"/>
        <v>0</v>
      </c>
      <c r="AW2330" t="s">
        <v>192</v>
      </c>
      <c r="AX2330" t="s">
        <v>2566</v>
      </c>
      <c r="AY2330">
        <v>1</v>
      </c>
      <c r="BA2330" s="127">
        <v>41</v>
      </c>
      <c r="BB2330" s="130"/>
      <c r="BC2330" s="127">
        <v>41</v>
      </c>
      <c r="BE2330" s="7" t="s">
        <v>2095</v>
      </c>
    </row>
    <row r="2331" spans="1:57" collapsed="1" x14ac:dyDescent="0.2">
      <c r="A2331" t="s">
        <v>2166</v>
      </c>
      <c r="B2331" t="s">
        <v>566</v>
      </c>
      <c r="C2331" s="1">
        <f t="shared" si="902"/>
        <v>1462643</v>
      </c>
      <c r="D2331" s="7">
        <f>RANK(N2331,(N2331:P2331,Q2331:AL2331))</f>
        <v>1</v>
      </c>
      <c r="E2331" s="7">
        <f>RANK(O2331,(N2331:P2331,Q2331:AL2331))</f>
        <v>2</v>
      </c>
      <c r="F2331" s="7">
        <f>IF(P2331&gt;0,RANK(P2331,(N2331:P2331,Q2331:AL2331)),0)</f>
        <v>3</v>
      </c>
      <c r="G2331" s="1">
        <f t="shared" si="903"/>
        <v>145557</v>
      </c>
      <c r="H2331" s="2">
        <f t="shared" si="912"/>
        <v>9.9516423351426145E-2</v>
      </c>
      <c r="I2331" s="2"/>
      <c r="J2331" s="2">
        <f t="shared" si="904"/>
        <v>0.42478855058958337</v>
      </c>
      <c r="K2331" s="2">
        <f t="shared" si="905"/>
        <v>0.32527212723815724</v>
      </c>
      <c r="L2331" s="2">
        <f t="shared" si="906"/>
        <v>0.24208983326758476</v>
      </c>
      <c r="M2331" s="2">
        <f t="shared" si="907"/>
        <v>7.8494889046745731E-3</v>
      </c>
      <c r="N2331" s="1">
        <f t="shared" ref="N2331:U2331" si="913">SUM(N2295:N2330)</f>
        <v>621314</v>
      </c>
      <c r="O2331" s="1">
        <f t="shared" si="913"/>
        <v>475757</v>
      </c>
      <c r="P2331" s="1">
        <f t="shared" si="913"/>
        <v>354091</v>
      </c>
      <c r="Q2331" s="1">
        <f t="shared" si="913"/>
        <v>4277</v>
      </c>
      <c r="R2331" s="1">
        <f t="shared" si="913"/>
        <v>1470</v>
      </c>
      <c r="S2331" s="1">
        <f t="shared" si="913"/>
        <v>3030</v>
      </c>
      <c r="U2331" s="1">
        <f t="shared" si="913"/>
        <v>91</v>
      </c>
      <c r="Y2331" s="1">
        <f>SUM(Y2295:Y2330)</f>
        <v>2609</v>
      </c>
      <c r="AB2331" s="1">
        <f>SUM(AB2295:AB2330)</f>
        <v>4</v>
      </c>
      <c r="AN2331" s="7">
        <f>IF(Q2331&gt;0,RANK(Q2331,(N2331:P2331,Q2331:AL2331)),0)</f>
        <v>4</v>
      </c>
      <c r="AO2331" s="7">
        <f>IF(R2331&gt;0,RANK(R2331,(N2331:P2331,Q2331:AL2331)),0)</f>
        <v>7</v>
      </c>
      <c r="AP2331" s="7">
        <f>IF(S2331&gt;0,RANK(S2331,(N2331:P2331,Q2331:AL2331)),0)</f>
        <v>5</v>
      </c>
      <c r="AQ2331" s="7">
        <f>IF(T2331&gt;0,RANK(T2331,(N2331:P2331,Q2331:AL2331)),0)</f>
        <v>0</v>
      </c>
      <c r="AR2331" s="2">
        <f t="shared" si="908"/>
        <v>2.9241585267218316E-3</v>
      </c>
      <c r="AS2331" s="2">
        <f t="shared" si="909"/>
        <v>1.0050299355345083E-3</v>
      </c>
      <c r="AT2331" s="2">
        <f t="shared" si="910"/>
        <v>2.0715923161017417E-3</v>
      </c>
      <c r="AU2331" s="2">
        <f t="shared" si="911"/>
        <v>0</v>
      </c>
      <c r="AW2331" t="s">
        <v>2166</v>
      </c>
      <c r="AX2331" t="s">
        <v>566</v>
      </c>
      <c r="BA2331" s="127"/>
      <c r="BB2331" s="130"/>
    </row>
    <row r="2332" spans="1:57" x14ac:dyDescent="0.2">
      <c r="C2332" s="1"/>
      <c r="E2332" s="7"/>
      <c r="F2332" s="7"/>
      <c r="I2332" s="2"/>
      <c r="AN2332" s="7"/>
      <c r="AO2332" s="7"/>
      <c r="AP2332" s="7"/>
      <c r="AQ2332" s="7"/>
      <c r="BA2332" s="127">
        <v>42</v>
      </c>
      <c r="BB2332" s="130">
        <v>1</v>
      </c>
      <c r="BC2332" s="131">
        <f t="shared" ref="BC2332:BC2395" si="914">BA2332*1000+BB2332</f>
        <v>42001</v>
      </c>
      <c r="BE2332" s="7" t="s">
        <v>3271</v>
      </c>
    </row>
    <row r="2333" spans="1:57" hidden="1" outlineLevel="1" x14ac:dyDescent="0.2">
      <c r="A2333" t="s">
        <v>1179</v>
      </c>
      <c r="B2333" t="s">
        <v>649</v>
      </c>
      <c r="C2333" s="1">
        <f t="shared" ref="C2333:C2364" si="915">SUM(N2333:AL2333)</f>
        <v>29501</v>
      </c>
      <c r="D2333" s="7">
        <f>RANK(N2333,(N2333:P2333,Q2333:AL2333))</f>
        <v>2</v>
      </c>
      <c r="E2333" s="7">
        <f>RANK(O2333,(N2333:P2333,Q2333:AL2333))</f>
        <v>1</v>
      </c>
      <c r="F2333" s="7">
        <f>IF(P2333&gt;0,RANK(P2333,(N2333:P2333,Q2333:AL2333)),0)</f>
        <v>3</v>
      </c>
      <c r="G2333" s="1">
        <f t="shared" ref="G2333:G2364" si="916">MAX(N2333:P2333)-LARGE(N2333:P2333,2)</f>
        <v>3976</v>
      </c>
      <c r="H2333" s="2">
        <f t="shared" si="912"/>
        <v>0.13477509236975019</v>
      </c>
      <c r="I2333" s="2"/>
      <c r="J2333" s="2">
        <f t="shared" ref="J2333:J2364" si="917">IF($C2333=0,"-",N2333/$C2333)</f>
        <v>0.3245991661299617</v>
      </c>
      <c r="K2333" s="2">
        <f t="shared" ref="K2333:K2364" si="918">IF($C2333=0,"-",O2333/$C2333)</f>
        <v>0.45937425849971186</v>
      </c>
      <c r="L2333" s="2">
        <f t="shared" ref="L2333:L2364" si="919">IF($C2333=0,"-",P2333/$C2333)</f>
        <v>0.21399274600860987</v>
      </c>
      <c r="M2333" s="2">
        <f t="shared" ref="M2333:M2364" si="920">IF(C2333=0,"-",(1-J2333-K2333-L2333))</f>
        <v>2.0338293617166159E-3</v>
      </c>
      <c r="N2333" s="1">
        <v>9576</v>
      </c>
      <c r="O2333" s="1">
        <v>13552</v>
      </c>
      <c r="P2333" s="1">
        <v>6313</v>
      </c>
      <c r="Q2333" s="1">
        <v>45</v>
      </c>
      <c r="S2333" s="1">
        <v>15</v>
      </c>
      <c r="AN2333" s="7">
        <f>IF(Q2333&gt;0,RANK(Q2333,(N2333:P2333,Q2333:AL2333)),0)</f>
        <v>4</v>
      </c>
      <c r="AO2333" s="7">
        <f>IF(R2333&gt;0,RANK(R2333,(N2333:P2333,Q2333:AL2333)),0)</f>
        <v>0</v>
      </c>
      <c r="AP2333" s="7">
        <f>IF(S2333&gt;0,RANK(S2333,(N2333:P2333,Q2333:AL2333)),0)</f>
        <v>5</v>
      </c>
      <c r="AQ2333" s="7">
        <f>IF(T2333&gt;0,RANK(T2333,(N2333:P2333,Q2333:AL2333)),0)</f>
        <v>0</v>
      </c>
      <c r="AR2333" s="2">
        <f t="shared" ref="AR2333:AR2364" si="921">IF($C2333=0,"-",Q2333/$C2333)</f>
        <v>1.525372021287414E-3</v>
      </c>
      <c r="AS2333" s="2">
        <f t="shared" ref="AS2333:AS2364" si="922">IF($C2333=0,"-",R2333/$C2333)</f>
        <v>0</v>
      </c>
      <c r="AT2333" s="2">
        <f t="shared" ref="AT2333:AT2364" si="923">IF($C2333=0,"-",S2333/$C2333)</f>
        <v>5.0845734042913803E-4</v>
      </c>
      <c r="AU2333" s="2">
        <f t="shared" ref="AU2333:AU2364" si="924">IF($C2333=0,"-",T2333/$C2333)</f>
        <v>0</v>
      </c>
      <c r="AW2333" t="s">
        <v>1179</v>
      </c>
      <c r="AX2333" t="s">
        <v>649</v>
      </c>
      <c r="BA2333" s="127">
        <v>42</v>
      </c>
      <c r="BB2333" s="130">
        <v>3</v>
      </c>
      <c r="BC2333" s="131">
        <f t="shared" si="914"/>
        <v>42003</v>
      </c>
      <c r="BE2333" s="7" t="s">
        <v>3271</v>
      </c>
    </row>
    <row r="2334" spans="1:57" hidden="1" outlineLevel="1" x14ac:dyDescent="0.2">
      <c r="A2334" t="s">
        <v>864</v>
      </c>
      <c r="B2334" t="s">
        <v>649</v>
      </c>
      <c r="C2334" s="1">
        <f t="shared" si="915"/>
        <v>614187</v>
      </c>
      <c r="D2334" s="7">
        <f>RANK(N2334,(N2334:P2334,Q2334:AL2334))</f>
        <v>1</v>
      </c>
      <c r="E2334" s="7">
        <f>RANK(O2334,(N2334:P2334,Q2334:AL2334))</f>
        <v>2</v>
      </c>
      <c r="F2334" s="7">
        <f>IF(P2334&gt;0,RANK(P2334,(N2334:P2334,Q2334:AL2334)),0)</f>
        <v>3</v>
      </c>
      <c r="G2334" s="1">
        <f t="shared" si="916"/>
        <v>140969</v>
      </c>
      <c r="H2334" s="2">
        <f t="shared" si="912"/>
        <v>0.22952130214413524</v>
      </c>
      <c r="I2334" s="2"/>
      <c r="J2334" s="2">
        <f t="shared" si="917"/>
        <v>0.5275331454426746</v>
      </c>
      <c r="K2334" s="2">
        <f t="shared" si="918"/>
        <v>0.29801184329853936</v>
      </c>
      <c r="L2334" s="2">
        <f t="shared" si="919"/>
        <v>0.16846660707569519</v>
      </c>
      <c r="M2334" s="2">
        <f t="shared" si="920"/>
        <v>5.9884041830908508E-3</v>
      </c>
      <c r="N2334" s="1">
        <v>324004</v>
      </c>
      <c r="O2334" s="1">
        <v>183035</v>
      </c>
      <c r="P2334" s="1">
        <v>103470</v>
      </c>
      <c r="Q2334" s="1">
        <v>3158</v>
      </c>
      <c r="S2334" s="1">
        <v>520</v>
      </c>
      <c r="AN2334" s="7">
        <f>IF(Q2334&gt;0,RANK(Q2334,(N2334:P2334,Q2334:AL2334)),0)</f>
        <v>4</v>
      </c>
      <c r="AO2334" s="7">
        <f>IF(R2334&gt;0,RANK(R2334,(N2334:P2334,Q2334:AL2334)),0)</f>
        <v>0</v>
      </c>
      <c r="AP2334" s="7">
        <f>IF(S2334&gt;0,RANK(S2334,(N2334:P2334,Q2334:AL2334)),0)</f>
        <v>5</v>
      </c>
      <c r="AQ2334" s="7">
        <f>IF(T2334&gt;0,RANK(T2334,(N2334:P2334,Q2334:AL2334)),0)</f>
        <v>0</v>
      </c>
      <c r="AR2334" s="2">
        <f t="shared" si="921"/>
        <v>5.1417565008702558E-3</v>
      </c>
      <c r="AS2334" s="2">
        <f t="shared" si="922"/>
        <v>0</v>
      </c>
      <c r="AT2334" s="2">
        <f t="shared" si="923"/>
        <v>8.4664768222056147E-4</v>
      </c>
      <c r="AU2334" s="2">
        <f t="shared" si="924"/>
        <v>0</v>
      </c>
      <c r="AW2334" t="s">
        <v>864</v>
      </c>
      <c r="AX2334" t="s">
        <v>649</v>
      </c>
      <c r="BA2334" s="127">
        <v>42</v>
      </c>
      <c r="BB2334" s="130">
        <v>5</v>
      </c>
      <c r="BC2334" s="131">
        <f t="shared" si="914"/>
        <v>42005</v>
      </c>
      <c r="BE2334" s="7" t="s">
        <v>3271</v>
      </c>
    </row>
    <row r="2335" spans="1:57" hidden="1" outlineLevel="1" x14ac:dyDescent="0.2">
      <c r="A2335" t="s">
        <v>849</v>
      </c>
      <c r="B2335" t="s">
        <v>649</v>
      </c>
      <c r="C2335" s="1">
        <f t="shared" si="915"/>
        <v>28333</v>
      </c>
      <c r="D2335" s="7">
        <f>RANK(N2335,(N2335:P2335,Q2335:AL2335))</f>
        <v>1</v>
      </c>
      <c r="E2335" s="7">
        <f>RANK(O2335,(N2335:P2335,Q2335:AL2335))</f>
        <v>2</v>
      </c>
      <c r="F2335" s="7">
        <f>IF(P2335&gt;0,RANK(P2335,(N2335:P2335,Q2335:AL2335)),0)</f>
        <v>3</v>
      </c>
      <c r="G2335" s="1">
        <f t="shared" si="916"/>
        <v>3873</v>
      </c>
      <c r="H2335" s="2">
        <f t="shared" si="912"/>
        <v>0.13669572583206863</v>
      </c>
      <c r="I2335" s="2"/>
      <c r="J2335" s="2">
        <f t="shared" si="917"/>
        <v>0.45865245473476157</v>
      </c>
      <c r="K2335" s="2">
        <f t="shared" si="918"/>
        <v>0.32195672890269295</v>
      </c>
      <c r="L2335" s="2">
        <f t="shared" si="919"/>
        <v>0.21762608971870256</v>
      </c>
      <c r="M2335" s="2">
        <f t="shared" si="920"/>
        <v>1.7647266438429177E-3</v>
      </c>
      <c r="N2335" s="1">
        <v>12995</v>
      </c>
      <c r="O2335" s="1">
        <v>9122</v>
      </c>
      <c r="P2335" s="1">
        <v>6166</v>
      </c>
      <c r="Q2335" s="1">
        <v>33</v>
      </c>
      <c r="S2335" s="1">
        <v>17</v>
      </c>
      <c r="AN2335" s="7">
        <f>IF(Q2335&gt;0,RANK(Q2335,(N2335:P2335,Q2335:AL2335)),0)</f>
        <v>4</v>
      </c>
      <c r="AO2335" s="7">
        <f>IF(R2335&gt;0,RANK(R2335,(N2335:P2335,Q2335:AL2335)),0)</f>
        <v>0</v>
      </c>
      <c r="AP2335" s="7">
        <f>IF(S2335&gt;0,RANK(S2335,(N2335:P2335,Q2335:AL2335)),0)</f>
        <v>5</v>
      </c>
      <c r="AQ2335" s="7">
        <f>IF(T2335&gt;0,RANK(T2335,(N2335:P2335,Q2335:AL2335)),0)</f>
        <v>0</v>
      </c>
      <c r="AR2335" s="2">
        <f t="shared" si="921"/>
        <v>1.1647195849362935E-3</v>
      </c>
      <c r="AS2335" s="2">
        <f t="shared" si="922"/>
        <v>0</v>
      </c>
      <c r="AT2335" s="2">
        <f t="shared" si="923"/>
        <v>6.0000705890657542E-4</v>
      </c>
      <c r="AU2335" s="2">
        <f t="shared" si="924"/>
        <v>0</v>
      </c>
      <c r="AW2335" t="s">
        <v>849</v>
      </c>
      <c r="AX2335" t="s">
        <v>649</v>
      </c>
      <c r="BA2335" s="127">
        <v>42</v>
      </c>
      <c r="BB2335" s="130">
        <v>7</v>
      </c>
      <c r="BC2335" s="131">
        <f t="shared" si="914"/>
        <v>42007</v>
      </c>
      <c r="BE2335" s="7" t="s">
        <v>3271</v>
      </c>
    </row>
    <row r="2336" spans="1:57" hidden="1" outlineLevel="1" x14ac:dyDescent="0.2">
      <c r="A2336" t="s">
        <v>2204</v>
      </c>
      <c r="B2336" t="s">
        <v>649</v>
      </c>
      <c r="C2336" s="1">
        <f t="shared" si="915"/>
        <v>82340</v>
      </c>
      <c r="D2336" s="7">
        <f>RANK(N2336,(N2336:P2336,Q2336:AL2336))</f>
        <v>1</v>
      </c>
      <c r="E2336" s="7">
        <f>RANK(O2336,(N2336:P2336,Q2336:AL2336))</f>
        <v>2</v>
      </c>
      <c r="F2336" s="7">
        <f>IF(P2336&gt;0,RANK(P2336,(N2336:P2336,Q2336:AL2336)),0)</f>
        <v>3</v>
      </c>
      <c r="G2336" s="1">
        <f t="shared" si="916"/>
        <v>23516</v>
      </c>
      <c r="H2336" s="2">
        <f t="shared" si="912"/>
        <v>0.28559630799125579</v>
      </c>
      <c r="I2336" s="2"/>
      <c r="J2336" s="2">
        <f t="shared" si="917"/>
        <v>0.54502064610153023</v>
      </c>
      <c r="K2336" s="2">
        <f t="shared" si="918"/>
        <v>0.25942433811027449</v>
      </c>
      <c r="L2336" s="2">
        <f t="shared" si="919"/>
        <v>0.19375759047850377</v>
      </c>
      <c r="M2336" s="2">
        <f t="shared" si="920"/>
        <v>1.7974253096915138E-3</v>
      </c>
      <c r="N2336" s="1">
        <v>44877</v>
      </c>
      <c r="O2336" s="1">
        <v>21361</v>
      </c>
      <c r="P2336" s="1">
        <v>15954</v>
      </c>
      <c r="Q2336" s="1">
        <v>118</v>
      </c>
      <c r="S2336" s="1">
        <v>30</v>
      </c>
      <c r="AN2336" s="7">
        <f>IF(Q2336&gt;0,RANK(Q2336,(N2336:P2336,Q2336:AL2336)),0)</f>
        <v>4</v>
      </c>
      <c r="AO2336" s="7">
        <f>IF(R2336&gt;0,RANK(R2336,(N2336:P2336,Q2336:AL2336)),0)</f>
        <v>0</v>
      </c>
      <c r="AP2336" s="7">
        <f>IF(S2336&gt;0,RANK(S2336,(N2336:P2336,Q2336:AL2336)),0)</f>
        <v>5</v>
      </c>
      <c r="AQ2336" s="7">
        <f>IF(T2336&gt;0,RANK(T2336,(N2336:P2336,Q2336:AL2336)),0)</f>
        <v>0</v>
      </c>
      <c r="AR2336" s="2">
        <f t="shared" si="921"/>
        <v>1.4330823415108088E-3</v>
      </c>
      <c r="AS2336" s="2">
        <f t="shared" si="922"/>
        <v>0</v>
      </c>
      <c r="AT2336" s="2">
        <f t="shared" si="923"/>
        <v>3.6434296818071412E-4</v>
      </c>
      <c r="AU2336" s="2">
        <f t="shared" si="924"/>
        <v>0</v>
      </c>
      <c r="AW2336" t="s">
        <v>2204</v>
      </c>
      <c r="AX2336" t="s">
        <v>649</v>
      </c>
      <c r="BA2336" s="127">
        <v>42</v>
      </c>
      <c r="BB2336" s="130">
        <v>9</v>
      </c>
      <c r="BC2336" s="131">
        <f t="shared" si="914"/>
        <v>42009</v>
      </c>
      <c r="BE2336" s="7" t="s">
        <v>3271</v>
      </c>
    </row>
    <row r="2337" spans="1:57" hidden="1" outlineLevel="1" x14ac:dyDescent="0.2">
      <c r="A2337" t="s">
        <v>1870</v>
      </c>
      <c r="B2337" t="s">
        <v>649</v>
      </c>
      <c r="C2337" s="1">
        <f t="shared" si="915"/>
        <v>18817</v>
      </c>
      <c r="D2337" s="7">
        <f>RANK(N2337,(N2337:P2337,Q2337:AL2337))</f>
        <v>2</v>
      </c>
      <c r="E2337" s="7">
        <f>RANK(O2337,(N2337:P2337,Q2337:AL2337))</f>
        <v>1</v>
      </c>
      <c r="F2337" s="7">
        <f>IF(P2337&gt;0,RANK(P2337,(N2337:P2337,Q2337:AL2337)),0)</f>
        <v>3</v>
      </c>
      <c r="G2337" s="1">
        <f t="shared" si="916"/>
        <v>3376</v>
      </c>
      <c r="H2337" s="2">
        <f t="shared" si="912"/>
        <v>0.17941223361853642</v>
      </c>
      <c r="I2337" s="2"/>
      <c r="J2337" s="2">
        <f t="shared" si="917"/>
        <v>0.31035765531168624</v>
      </c>
      <c r="K2337" s="2">
        <f t="shared" si="918"/>
        <v>0.48976988893022266</v>
      </c>
      <c r="L2337" s="2">
        <f t="shared" si="919"/>
        <v>0.19827815273422969</v>
      </c>
      <c r="M2337" s="2">
        <f t="shared" si="920"/>
        <v>1.5943030238614042E-3</v>
      </c>
      <c r="N2337" s="1">
        <v>5840</v>
      </c>
      <c r="O2337" s="1">
        <v>9216</v>
      </c>
      <c r="P2337" s="1">
        <v>3731</v>
      </c>
      <c r="Q2337" s="1">
        <v>24</v>
      </c>
      <c r="S2337" s="1">
        <v>6</v>
      </c>
      <c r="AN2337" s="7">
        <f>IF(Q2337&gt;0,RANK(Q2337,(N2337:P2337,Q2337:AL2337)),0)</f>
        <v>4</v>
      </c>
      <c r="AO2337" s="7">
        <f>IF(R2337&gt;0,RANK(R2337,(N2337:P2337,Q2337:AL2337)),0)</f>
        <v>0</v>
      </c>
      <c r="AP2337" s="7">
        <f>IF(S2337&gt;0,RANK(S2337,(N2337:P2337,Q2337:AL2337)),0)</f>
        <v>5</v>
      </c>
      <c r="AQ2337" s="7">
        <f>IF(T2337&gt;0,RANK(T2337,(N2337:P2337,Q2337:AL2337)),0)</f>
        <v>0</v>
      </c>
      <c r="AR2337" s="2">
        <f t="shared" si="921"/>
        <v>1.2754424190891216E-3</v>
      </c>
      <c r="AS2337" s="2">
        <f t="shared" si="922"/>
        <v>0</v>
      </c>
      <c r="AT2337" s="2">
        <f t="shared" si="923"/>
        <v>3.188606047722804E-4</v>
      </c>
      <c r="AU2337" s="2">
        <f t="shared" si="924"/>
        <v>0</v>
      </c>
      <c r="AW2337" t="s">
        <v>1870</v>
      </c>
      <c r="AX2337" t="s">
        <v>649</v>
      </c>
      <c r="BA2337" s="127">
        <v>42</v>
      </c>
      <c r="BB2337" s="130">
        <v>11</v>
      </c>
      <c r="BC2337" s="131">
        <f t="shared" si="914"/>
        <v>42011</v>
      </c>
      <c r="BE2337" s="7" t="s">
        <v>3271</v>
      </c>
    </row>
    <row r="2338" spans="1:57" hidden="1" outlineLevel="1" x14ac:dyDescent="0.2">
      <c r="A2338" t="s">
        <v>1275</v>
      </c>
      <c r="B2338" t="s">
        <v>649</v>
      </c>
      <c r="C2338" s="1">
        <f t="shared" si="915"/>
        <v>131407</v>
      </c>
      <c r="D2338" s="7">
        <f>RANK(N2338,(N2338:P2338,Q2338:AL2338))</f>
        <v>2</v>
      </c>
      <c r="E2338" s="7">
        <f>RANK(O2338,(N2338:P2338,Q2338:AL2338))</f>
        <v>1</v>
      </c>
      <c r="F2338" s="7">
        <f>IF(P2338&gt;0,RANK(P2338,(N2338:P2338,Q2338:AL2338)),0)</f>
        <v>3</v>
      </c>
      <c r="G2338" s="1">
        <f t="shared" si="916"/>
        <v>6908</v>
      </c>
      <c r="H2338" s="2">
        <f t="shared" si="912"/>
        <v>5.256949781975085E-2</v>
      </c>
      <c r="I2338" s="2"/>
      <c r="J2338" s="2">
        <f t="shared" si="917"/>
        <v>0.35029336336724831</v>
      </c>
      <c r="K2338" s="2">
        <f t="shared" si="918"/>
        <v>0.40286286118699915</v>
      </c>
      <c r="L2338" s="2">
        <f t="shared" si="919"/>
        <v>0.24095367826675901</v>
      </c>
      <c r="M2338" s="2">
        <f t="shared" si="920"/>
        <v>5.8900971789935808E-3</v>
      </c>
      <c r="N2338" s="1">
        <v>46031</v>
      </c>
      <c r="O2338" s="1">
        <v>52939</v>
      </c>
      <c r="P2338" s="1">
        <v>31663</v>
      </c>
      <c r="Q2338" s="1">
        <v>676</v>
      </c>
      <c r="S2338" s="1">
        <v>98</v>
      </c>
      <c r="AN2338" s="7">
        <f>IF(Q2338&gt;0,RANK(Q2338,(N2338:P2338,Q2338:AL2338)),0)</f>
        <v>4</v>
      </c>
      <c r="AO2338" s="7">
        <f>IF(R2338&gt;0,RANK(R2338,(N2338:P2338,Q2338:AL2338)),0)</f>
        <v>0</v>
      </c>
      <c r="AP2338" s="7">
        <f>IF(S2338&gt;0,RANK(S2338,(N2338:P2338,Q2338:AL2338)),0)</f>
        <v>5</v>
      </c>
      <c r="AQ2338" s="7">
        <f>IF(T2338&gt;0,RANK(T2338,(N2338:P2338,Q2338:AL2338)),0)</f>
        <v>0</v>
      </c>
      <c r="AR2338" s="2">
        <f t="shared" si="921"/>
        <v>5.1443226007746928E-3</v>
      </c>
      <c r="AS2338" s="2">
        <f t="shared" si="922"/>
        <v>0</v>
      </c>
      <c r="AT2338" s="2">
        <f t="shared" si="923"/>
        <v>7.457745782188163E-4</v>
      </c>
      <c r="AU2338" s="2">
        <f t="shared" si="924"/>
        <v>0</v>
      </c>
      <c r="AW2338" t="s">
        <v>1275</v>
      </c>
      <c r="AX2338" t="s">
        <v>649</v>
      </c>
      <c r="BA2338" s="127">
        <v>42</v>
      </c>
      <c r="BB2338" s="130">
        <v>13</v>
      </c>
      <c r="BC2338" s="131">
        <f t="shared" si="914"/>
        <v>42013</v>
      </c>
      <c r="BE2338" s="7" t="s">
        <v>3271</v>
      </c>
    </row>
    <row r="2339" spans="1:57" hidden="1" outlineLevel="1" x14ac:dyDescent="0.2">
      <c r="A2339" t="s">
        <v>1904</v>
      </c>
      <c r="B2339" t="s">
        <v>649</v>
      </c>
      <c r="C2339" s="1">
        <f t="shared" si="915"/>
        <v>44758</v>
      </c>
      <c r="D2339" s="7">
        <f>RANK(N2339,(N2339:P2339,Q2339:AL2339))</f>
        <v>2</v>
      </c>
      <c r="E2339" s="7">
        <f>RANK(O2339,(N2339:P2339,Q2339:AL2339))</f>
        <v>1</v>
      </c>
      <c r="F2339" s="7">
        <f>IF(P2339&gt;0,RANK(P2339,(N2339:P2339,Q2339:AL2339)),0)</f>
        <v>3</v>
      </c>
      <c r="G2339" s="1">
        <f t="shared" si="916"/>
        <v>6590</v>
      </c>
      <c r="H2339" s="2">
        <f t="shared" si="912"/>
        <v>0.14723624826846599</v>
      </c>
      <c r="I2339" s="2"/>
      <c r="J2339" s="2">
        <f t="shared" si="917"/>
        <v>0.33194065865320166</v>
      </c>
      <c r="K2339" s="2">
        <f t="shared" si="918"/>
        <v>0.47917690692166764</v>
      </c>
      <c r="L2339" s="2">
        <f t="shared" si="919"/>
        <v>0.18508423075204433</v>
      </c>
      <c r="M2339" s="2">
        <f t="shared" si="920"/>
        <v>3.7982036730863644E-3</v>
      </c>
      <c r="N2339" s="1">
        <v>14857</v>
      </c>
      <c r="O2339" s="1">
        <v>21447</v>
      </c>
      <c r="P2339" s="1">
        <v>8284</v>
      </c>
      <c r="Q2339" s="1">
        <v>148</v>
      </c>
      <c r="S2339" s="1">
        <v>22</v>
      </c>
      <c r="AN2339" s="7">
        <f>IF(Q2339&gt;0,RANK(Q2339,(N2339:P2339,Q2339:AL2339)),0)</f>
        <v>4</v>
      </c>
      <c r="AO2339" s="7">
        <f>IF(R2339&gt;0,RANK(R2339,(N2339:P2339,Q2339:AL2339)),0)</f>
        <v>0</v>
      </c>
      <c r="AP2339" s="7">
        <f>IF(S2339&gt;0,RANK(S2339,(N2339:P2339,Q2339:AL2339)),0)</f>
        <v>5</v>
      </c>
      <c r="AQ2339" s="7">
        <f>IF(T2339&gt;0,RANK(T2339,(N2339:P2339,Q2339:AL2339)),0)</f>
        <v>0</v>
      </c>
      <c r="AR2339" s="2">
        <f t="shared" si="921"/>
        <v>3.3066714330399036E-3</v>
      </c>
      <c r="AS2339" s="2">
        <f t="shared" si="922"/>
        <v>0</v>
      </c>
      <c r="AT2339" s="2">
        <f t="shared" si="923"/>
        <v>4.915322400464721E-4</v>
      </c>
      <c r="AU2339" s="2">
        <f t="shared" si="924"/>
        <v>0</v>
      </c>
      <c r="AW2339" t="s">
        <v>1904</v>
      </c>
      <c r="AX2339" t="s">
        <v>649</v>
      </c>
      <c r="BA2339" s="127">
        <v>42</v>
      </c>
      <c r="BB2339" s="130">
        <v>15</v>
      </c>
      <c r="BC2339" s="131">
        <f t="shared" si="914"/>
        <v>42015</v>
      </c>
      <c r="BE2339" s="7" t="s">
        <v>3271</v>
      </c>
    </row>
    <row r="2340" spans="1:57" hidden="1" outlineLevel="1" x14ac:dyDescent="0.2">
      <c r="A2340" t="s">
        <v>3200</v>
      </c>
      <c r="B2340" t="s">
        <v>649</v>
      </c>
      <c r="C2340" s="1">
        <f t="shared" si="915"/>
        <v>22628</v>
      </c>
      <c r="D2340" s="7">
        <f>RANK(N2340,(N2340:P2340,Q2340:AL2340))</f>
        <v>2</v>
      </c>
      <c r="E2340" s="7">
        <f>RANK(O2340,(N2340:P2340,Q2340:AL2340))</f>
        <v>1</v>
      </c>
      <c r="F2340" s="7">
        <f>IF(P2340&gt;0,RANK(P2340,(N2340:P2340,Q2340:AL2340)),0)</f>
        <v>3</v>
      </c>
      <c r="G2340" s="1">
        <f t="shared" si="916"/>
        <v>3318</v>
      </c>
      <c r="H2340" s="2">
        <f t="shared" si="912"/>
        <v>0.1466324907194626</v>
      </c>
      <c r="I2340" s="2"/>
      <c r="J2340" s="2">
        <f t="shared" si="917"/>
        <v>0.3050645218313594</v>
      </c>
      <c r="K2340" s="2">
        <f t="shared" si="918"/>
        <v>0.45169701255082201</v>
      </c>
      <c r="L2340" s="2">
        <f t="shared" si="919"/>
        <v>0.24094042778858052</v>
      </c>
      <c r="M2340" s="2">
        <f t="shared" si="920"/>
        <v>2.2980378292380144E-3</v>
      </c>
      <c r="N2340" s="1">
        <v>6903</v>
      </c>
      <c r="O2340" s="1">
        <v>10221</v>
      </c>
      <c r="P2340" s="1">
        <v>5452</v>
      </c>
      <c r="Q2340" s="1">
        <v>39</v>
      </c>
      <c r="S2340" s="1">
        <v>13</v>
      </c>
      <c r="AN2340" s="7">
        <f>IF(Q2340&gt;0,RANK(Q2340,(N2340:P2340,Q2340:AL2340)),0)</f>
        <v>4</v>
      </c>
      <c r="AO2340" s="7">
        <f>IF(R2340&gt;0,RANK(R2340,(N2340:P2340,Q2340:AL2340)),0)</f>
        <v>0</v>
      </c>
      <c r="AP2340" s="7">
        <f>IF(S2340&gt;0,RANK(S2340,(N2340:P2340,Q2340:AL2340)),0)</f>
        <v>5</v>
      </c>
      <c r="AQ2340" s="7">
        <f>IF(T2340&gt;0,RANK(T2340,(N2340:P2340,Q2340:AL2340)),0)</f>
        <v>0</v>
      </c>
      <c r="AR2340" s="2">
        <f t="shared" si="921"/>
        <v>1.7235283719285841E-3</v>
      </c>
      <c r="AS2340" s="2">
        <f t="shared" si="922"/>
        <v>0</v>
      </c>
      <c r="AT2340" s="2">
        <f t="shared" si="923"/>
        <v>5.7450945730952799E-4</v>
      </c>
      <c r="AU2340" s="2">
        <f t="shared" si="924"/>
        <v>0</v>
      </c>
      <c r="AW2340" t="s">
        <v>3200</v>
      </c>
      <c r="AX2340" t="s">
        <v>649</v>
      </c>
      <c r="BA2340" s="127">
        <v>42</v>
      </c>
      <c r="BB2340" s="130">
        <v>17</v>
      </c>
      <c r="BC2340" s="131">
        <f t="shared" si="914"/>
        <v>42017</v>
      </c>
      <c r="BE2340" s="7" t="s">
        <v>3271</v>
      </c>
    </row>
    <row r="2341" spans="1:57" hidden="1" outlineLevel="1" x14ac:dyDescent="0.2">
      <c r="A2341" t="s">
        <v>1286</v>
      </c>
      <c r="B2341" t="s">
        <v>649</v>
      </c>
      <c r="C2341" s="1">
        <f t="shared" si="915"/>
        <v>248507</v>
      </c>
      <c r="D2341" s="7">
        <f>RANK(N2341,(N2341:P2341,Q2341:AL2341))</f>
        <v>1</v>
      </c>
      <c r="E2341" s="7">
        <f>RANK(O2341,(N2341:P2341,Q2341:AL2341))</f>
        <v>2</v>
      </c>
      <c r="F2341" s="7">
        <f>IF(P2341&gt;0,RANK(P2341,(N2341:P2341,Q2341:AL2341)),0)</f>
        <v>3</v>
      </c>
      <c r="G2341" s="1">
        <f t="shared" si="916"/>
        <v>3318</v>
      </c>
      <c r="H2341" s="2">
        <f t="shared" si="912"/>
        <v>1.3351736570800823E-2</v>
      </c>
      <c r="I2341" s="2"/>
      <c r="J2341" s="2">
        <f t="shared" si="917"/>
        <v>0.39396073350046479</v>
      </c>
      <c r="K2341" s="2">
        <f t="shared" si="918"/>
        <v>0.38060899692966393</v>
      </c>
      <c r="L2341" s="2">
        <f t="shared" si="919"/>
        <v>0.21702004370098227</v>
      </c>
      <c r="M2341" s="2">
        <f t="shared" si="920"/>
        <v>8.4102258688890097E-3</v>
      </c>
      <c r="N2341" s="1">
        <v>97902</v>
      </c>
      <c r="O2341" s="1">
        <v>94584</v>
      </c>
      <c r="P2341" s="1">
        <v>53931</v>
      </c>
      <c r="Q2341" s="1">
        <v>1971</v>
      </c>
      <c r="S2341" s="1">
        <v>119</v>
      </c>
      <c r="AN2341" s="7">
        <f>IF(Q2341&gt;0,RANK(Q2341,(N2341:P2341,Q2341:AL2341)),0)</f>
        <v>4</v>
      </c>
      <c r="AO2341" s="7">
        <f>IF(R2341&gt;0,RANK(R2341,(N2341:P2341,Q2341:AL2341)),0)</f>
        <v>0</v>
      </c>
      <c r="AP2341" s="7">
        <f>IF(S2341&gt;0,RANK(S2341,(N2341:P2341,Q2341:AL2341)),0)</f>
        <v>5</v>
      </c>
      <c r="AQ2341" s="7">
        <f>IF(T2341&gt;0,RANK(T2341,(N2341:P2341,Q2341:AL2341)),0)</f>
        <v>0</v>
      </c>
      <c r="AR2341" s="2">
        <f t="shared" si="921"/>
        <v>7.9313661184594406E-3</v>
      </c>
      <c r="AS2341" s="2">
        <f t="shared" si="922"/>
        <v>0</v>
      </c>
      <c r="AT2341" s="2">
        <f t="shared" si="923"/>
        <v>4.7885975042956538E-4</v>
      </c>
      <c r="AU2341" s="2">
        <f t="shared" si="924"/>
        <v>0</v>
      </c>
      <c r="AW2341" t="s">
        <v>1286</v>
      </c>
      <c r="AX2341" t="s">
        <v>649</v>
      </c>
      <c r="BA2341" s="127">
        <v>42</v>
      </c>
      <c r="BB2341" s="130">
        <v>19</v>
      </c>
      <c r="BC2341" s="131">
        <f t="shared" si="914"/>
        <v>42019</v>
      </c>
      <c r="BE2341" s="7" t="s">
        <v>3271</v>
      </c>
    </row>
    <row r="2342" spans="1:57" hidden="1" outlineLevel="1" x14ac:dyDescent="0.2">
      <c r="A2342" t="s">
        <v>2532</v>
      </c>
      <c r="B2342" t="s">
        <v>649</v>
      </c>
      <c r="C2342" s="1">
        <f t="shared" si="915"/>
        <v>61130</v>
      </c>
      <c r="D2342" s="7">
        <f>RANK(N2342,(N2342:P2342,Q2342:AL2342))</f>
        <v>2</v>
      </c>
      <c r="E2342" s="7">
        <f>RANK(O2342,(N2342:P2342,Q2342:AL2342))</f>
        <v>1</v>
      </c>
      <c r="F2342" s="7">
        <f>IF(P2342&gt;0,RANK(P2342,(N2342:P2342,Q2342:AL2342)),0)</f>
        <v>3</v>
      </c>
      <c r="G2342" s="1">
        <f t="shared" si="916"/>
        <v>1353</v>
      </c>
      <c r="H2342" s="2">
        <f t="shared" si="912"/>
        <v>2.2133158841812529E-2</v>
      </c>
      <c r="I2342" s="2"/>
      <c r="J2342" s="2">
        <f t="shared" si="917"/>
        <v>0.36484541141828891</v>
      </c>
      <c r="K2342" s="2">
        <f t="shared" si="918"/>
        <v>0.38697857026010141</v>
      </c>
      <c r="L2342" s="2">
        <f t="shared" si="919"/>
        <v>0.24559136266972026</v>
      </c>
      <c r="M2342" s="2">
        <f t="shared" si="920"/>
        <v>2.5846556518894781E-3</v>
      </c>
      <c r="N2342" s="1">
        <v>22303</v>
      </c>
      <c r="O2342" s="1">
        <v>23656</v>
      </c>
      <c r="P2342" s="1">
        <v>15013</v>
      </c>
      <c r="Q2342" s="1">
        <v>113</v>
      </c>
      <c r="S2342" s="1">
        <v>45</v>
      </c>
      <c r="AN2342" s="7">
        <f>IF(Q2342&gt;0,RANK(Q2342,(N2342:P2342,Q2342:AL2342)),0)</f>
        <v>4</v>
      </c>
      <c r="AO2342" s="7">
        <f>IF(R2342&gt;0,RANK(R2342,(N2342:P2342,Q2342:AL2342)),0)</f>
        <v>0</v>
      </c>
      <c r="AP2342" s="7">
        <f>IF(S2342&gt;0,RANK(S2342,(N2342:P2342,Q2342:AL2342)),0)</f>
        <v>5</v>
      </c>
      <c r="AQ2342" s="7">
        <f>IF(T2342&gt;0,RANK(T2342,(N2342:P2342,Q2342:AL2342)),0)</f>
        <v>0</v>
      </c>
      <c r="AR2342" s="2">
        <f t="shared" si="921"/>
        <v>1.84851954850319E-3</v>
      </c>
      <c r="AS2342" s="2">
        <f t="shared" si="922"/>
        <v>0</v>
      </c>
      <c r="AT2342" s="2">
        <f t="shared" si="923"/>
        <v>7.3613610338622609E-4</v>
      </c>
      <c r="AU2342" s="2">
        <f t="shared" si="924"/>
        <v>0</v>
      </c>
      <c r="AW2342" t="s">
        <v>2532</v>
      </c>
      <c r="AX2342" t="s">
        <v>649</v>
      </c>
      <c r="BA2342" s="127">
        <v>42</v>
      </c>
      <c r="BB2342" s="130">
        <v>21</v>
      </c>
      <c r="BC2342" s="131">
        <f t="shared" si="914"/>
        <v>42021</v>
      </c>
      <c r="BE2342" s="7" t="s">
        <v>3271</v>
      </c>
    </row>
    <row r="2343" spans="1:57" hidden="1" outlineLevel="1" x14ac:dyDescent="0.2">
      <c r="A2343" t="s">
        <v>153</v>
      </c>
      <c r="B2343" t="s">
        <v>649</v>
      </c>
      <c r="C2343" s="1">
        <f t="shared" si="915"/>
        <v>66349</v>
      </c>
      <c r="D2343" s="7">
        <f>RANK(N2343,(N2343:P2343,Q2343:AL2343))</f>
        <v>1</v>
      </c>
      <c r="E2343" s="7">
        <f>RANK(O2343,(N2343:P2343,Q2343:AL2343))</f>
        <v>2</v>
      </c>
      <c r="F2343" s="7">
        <f>IF(P2343&gt;0,RANK(P2343,(N2343:P2343,Q2343:AL2343)),0)</f>
        <v>3</v>
      </c>
      <c r="G2343" s="1">
        <f t="shared" si="916"/>
        <v>13564</v>
      </c>
      <c r="H2343" s="2">
        <f t="shared" si="912"/>
        <v>0.20443412862288807</v>
      </c>
      <c r="I2343" s="2"/>
      <c r="J2343" s="2">
        <f t="shared" si="917"/>
        <v>0.51747577205383655</v>
      </c>
      <c r="K2343" s="2">
        <f t="shared" si="918"/>
        <v>0.31304164343094848</v>
      </c>
      <c r="L2343" s="2">
        <f t="shared" si="919"/>
        <v>0.16684501650363984</v>
      </c>
      <c r="M2343" s="2">
        <f t="shared" si="920"/>
        <v>2.6375680115751365E-3</v>
      </c>
      <c r="N2343" s="1">
        <v>34334</v>
      </c>
      <c r="O2343" s="1">
        <v>20770</v>
      </c>
      <c r="P2343" s="1">
        <v>11070</v>
      </c>
      <c r="Q2343" s="1">
        <v>136</v>
      </c>
      <c r="S2343" s="1">
        <v>39</v>
      </c>
      <c r="AN2343" s="7">
        <f>IF(Q2343&gt;0,RANK(Q2343,(N2343:P2343,Q2343:AL2343)),0)</f>
        <v>4</v>
      </c>
      <c r="AO2343" s="7">
        <f>IF(R2343&gt;0,RANK(R2343,(N2343:P2343,Q2343:AL2343)),0)</f>
        <v>0</v>
      </c>
      <c r="AP2343" s="7">
        <f>IF(S2343&gt;0,RANK(S2343,(N2343:P2343,Q2343:AL2343)),0)</f>
        <v>5</v>
      </c>
      <c r="AQ2343" s="7">
        <f>IF(T2343&gt;0,RANK(T2343,(N2343:P2343,Q2343:AL2343)),0)</f>
        <v>0</v>
      </c>
      <c r="AR2343" s="2">
        <f t="shared" si="921"/>
        <v>2.0497671404241208E-3</v>
      </c>
      <c r="AS2343" s="2">
        <f t="shared" si="922"/>
        <v>0</v>
      </c>
      <c r="AT2343" s="2">
        <f t="shared" si="923"/>
        <v>5.8780087115103464E-4</v>
      </c>
      <c r="AU2343" s="2">
        <f t="shared" si="924"/>
        <v>0</v>
      </c>
      <c r="AW2343" t="s">
        <v>153</v>
      </c>
      <c r="AX2343" t="s">
        <v>649</v>
      </c>
      <c r="BA2343" s="127">
        <v>42</v>
      </c>
      <c r="BB2343" s="130">
        <v>23</v>
      </c>
      <c r="BC2343" s="131">
        <f t="shared" si="914"/>
        <v>42023</v>
      </c>
      <c r="BE2343" s="7" t="s">
        <v>3271</v>
      </c>
    </row>
    <row r="2344" spans="1:57" hidden="1" outlineLevel="1" x14ac:dyDescent="0.2">
      <c r="A2344" t="s">
        <v>1588</v>
      </c>
      <c r="B2344" t="s">
        <v>649</v>
      </c>
      <c r="C2344" s="1">
        <f t="shared" si="915"/>
        <v>2678</v>
      </c>
      <c r="D2344" s="7">
        <f>RANK(N2344,(N2344:P2344,Q2344:AL2344))</f>
        <v>2</v>
      </c>
      <c r="E2344" s="7">
        <f>RANK(O2344,(N2344:P2344,Q2344:AL2344))</f>
        <v>1</v>
      </c>
      <c r="F2344" s="7">
        <f>IF(P2344&gt;0,RANK(P2344,(N2344:P2344,Q2344:AL2344)),0)</f>
        <v>3</v>
      </c>
      <c r="G2344" s="1">
        <f t="shared" si="916"/>
        <v>349</v>
      </c>
      <c r="H2344" s="2">
        <f t="shared" si="912"/>
        <v>0.13032113517550412</v>
      </c>
      <c r="I2344" s="2"/>
      <c r="J2344" s="2">
        <f t="shared" si="917"/>
        <v>0.30769230769230771</v>
      </c>
      <c r="K2344" s="2">
        <f t="shared" si="918"/>
        <v>0.4380134428678118</v>
      </c>
      <c r="L2344" s="2">
        <f t="shared" si="919"/>
        <v>0.25242718446601942</v>
      </c>
      <c r="M2344" s="2">
        <f t="shared" si="920"/>
        <v>1.8670649738610767E-3</v>
      </c>
      <c r="N2344" s="1">
        <v>824</v>
      </c>
      <c r="O2344" s="1">
        <v>1173</v>
      </c>
      <c r="P2344" s="1">
        <v>676</v>
      </c>
      <c r="Q2344" s="1">
        <v>4</v>
      </c>
      <c r="S2344" s="1">
        <v>1</v>
      </c>
      <c r="AN2344" s="7">
        <f>IF(Q2344&gt;0,RANK(Q2344,(N2344:P2344,Q2344:AL2344)),0)</f>
        <v>4</v>
      </c>
      <c r="AO2344" s="7">
        <f>IF(R2344&gt;0,RANK(R2344,(N2344:P2344,Q2344:AL2344)),0)</f>
        <v>0</v>
      </c>
      <c r="AP2344" s="7">
        <f>IF(S2344&gt;0,RANK(S2344,(N2344:P2344,Q2344:AL2344)),0)</f>
        <v>5</v>
      </c>
      <c r="AQ2344" s="7">
        <f>IF(T2344&gt;0,RANK(T2344,(N2344:P2344,Q2344:AL2344)),0)</f>
        <v>0</v>
      </c>
      <c r="AR2344" s="2">
        <f t="shared" si="921"/>
        <v>1.4936519790888724E-3</v>
      </c>
      <c r="AS2344" s="2">
        <f t="shared" si="922"/>
        <v>0</v>
      </c>
      <c r="AT2344" s="2">
        <f t="shared" si="923"/>
        <v>3.734129947722181E-4</v>
      </c>
      <c r="AU2344" s="2">
        <f t="shared" si="924"/>
        <v>0</v>
      </c>
      <c r="AW2344" t="s">
        <v>1588</v>
      </c>
      <c r="AX2344" t="s">
        <v>649</v>
      </c>
      <c r="BA2344" s="127">
        <v>42</v>
      </c>
      <c r="BB2344" s="130">
        <v>25</v>
      </c>
      <c r="BC2344" s="131">
        <f t="shared" si="914"/>
        <v>42025</v>
      </c>
      <c r="BE2344" s="7" t="s">
        <v>3271</v>
      </c>
    </row>
    <row r="2345" spans="1:57" hidden="1" outlineLevel="1" x14ac:dyDescent="0.2">
      <c r="A2345" t="s">
        <v>517</v>
      </c>
      <c r="B2345" t="s">
        <v>649</v>
      </c>
      <c r="C2345" s="1">
        <f t="shared" si="915"/>
        <v>21659</v>
      </c>
      <c r="D2345" s="7">
        <f>RANK(N2345,(N2345:P2345,Q2345:AL2345))</f>
        <v>1</v>
      </c>
      <c r="E2345" s="7">
        <f>RANK(O2345,(N2345:P2345,Q2345:AL2345))</f>
        <v>2</v>
      </c>
      <c r="F2345" s="7">
        <f>IF(P2345&gt;0,RANK(P2345,(N2345:P2345,Q2345:AL2345)),0)</f>
        <v>3</v>
      </c>
      <c r="G2345" s="1">
        <f t="shared" si="916"/>
        <v>1829</v>
      </c>
      <c r="H2345" s="2">
        <f t="shared" si="912"/>
        <v>8.444526524770303E-2</v>
      </c>
      <c r="I2345" s="2"/>
      <c r="J2345" s="2">
        <f t="shared" si="917"/>
        <v>0.41885590285793434</v>
      </c>
      <c r="K2345" s="2">
        <f t="shared" si="918"/>
        <v>0.33441063761023132</v>
      </c>
      <c r="L2345" s="2">
        <f t="shared" si="919"/>
        <v>0.24110069716976776</v>
      </c>
      <c r="M2345" s="2">
        <f t="shared" si="920"/>
        <v>5.632762362066529E-3</v>
      </c>
      <c r="N2345" s="1">
        <v>9072</v>
      </c>
      <c r="O2345" s="1">
        <v>7243</v>
      </c>
      <c r="P2345" s="1">
        <v>5222</v>
      </c>
      <c r="Q2345" s="1">
        <v>112</v>
      </c>
      <c r="S2345" s="1">
        <v>10</v>
      </c>
      <c r="AN2345" s="7">
        <f>IF(Q2345&gt;0,RANK(Q2345,(N2345:P2345,Q2345:AL2345)),0)</f>
        <v>4</v>
      </c>
      <c r="AO2345" s="7">
        <f>IF(R2345&gt;0,RANK(R2345,(N2345:P2345,Q2345:AL2345)),0)</f>
        <v>0</v>
      </c>
      <c r="AP2345" s="7">
        <f>IF(S2345&gt;0,RANK(S2345,(N2345:P2345,Q2345:AL2345)),0)</f>
        <v>5</v>
      </c>
      <c r="AQ2345" s="7">
        <f>IF(T2345&gt;0,RANK(T2345,(N2345:P2345,Q2345:AL2345)),0)</f>
        <v>0</v>
      </c>
      <c r="AR2345" s="2">
        <f t="shared" si="921"/>
        <v>5.1710605291103006E-3</v>
      </c>
      <c r="AS2345" s="2">
        <f t="shared" si="922"/>
        <v>0</v>
      </c>
      <c r="AT2345" s="2">
        <f t="shared" si="923"/>
        <v>4.6170183295627683E-4</v>
      </c>
      <c r="AU2345" s="2">
        <f t="shared" si="924"/>
        <v>0</v>
      </c>
      <c r="AW2345" t="s">
        <v>517</v>
      </c>
      <c r="AX2345" t="s">
        <v>649</v>
      </c>
      <c r="BA2345" s="127">
        <v>42</v>
      </c>
      <c r="BB2345" s="130">
        <v>27</v>
      </c>
      <c r="BC2345" s="131">
        <f t="shared" si="914"/>
        <v>42027</v>
      </c>
      <c r="BE2345" s="7" t="s">
        <v>3271</v>
      </c>
    </row>
    <row r="2346" spans="1:57" hidden="1" outlineLevel="1" x14ac:dyDescent="0.2">
      <c r="A2346" t="s">
        <v>203</v>
      </c>
      <c r="B2346" t="s">
        <v>649</v>
      </c>
      <c r="C2346" s="1">
        <f t="shared" si="915"/>
        <v>51225</v>
      </c>
      <c r="D2346" s="7">
        <f>RANK(N2346,(N2346:P2346,Q2346:AL2346))</f>
        <v>1</v>
      </c>
      <c r="E2346" s="7">
        <f>RANK(O2346,(N2346:P2346,Q2346:AL2346))</f>
        <v>2</v>
      </c>
      <c r="F2346" s="7">
        <f>IF(P2346&gt;0,RANK(P2346,(N2346:P2346,Q2346:AL2346)),0)</f>
        <v>3</v>
      </c>
      <c r="G2346" s="1">
        <f t="shared" si="916"/>
        <v>699</v>
      </c>
      <c r="H2346" s="2">
        <f t="shared" si="912"/>
        <v>1.3645680819912152E-2</v>
      </c>
      <c r="I2346" s="2"/>
      <c r="J2346" s="2">
        <f t="shared" si="917"/>
        <v>0.41341142020497806</v>
      </c>
      <c r="K2346" s="2">
        <f t="shared" si="918"/>
        <v>0.39976573938506588</v>
      </c>
      <c r="L2346" s="2">
        <f t="shared" si="919"/>
        <v>0.18264519277696437</v>
      </c>
      <c r="M2346" s="2">
        <f t="shared" si="920"/>
        <v>4.1776476329916379E-3</v>
      </c>
      <c r="N2346" s="1">
        <v>21177</v>
      </c>
      <c r="O2346" s="1">
        <v>20478</v>
      </c>
      <c r="P2346" s="1">
        <v>9356</v>
      </c>
      <c r="Q2346" s="1">
        <v>170</v>
      </c>
      <c r="S2346" s="1">
        <v>44</v>
      </c>
      <c r="AN2346" s="7">
        <f>IF(Q2346&gt;0,RANK(Q2346,(N2346:P2346,Q2346:AL2346)),0)</f>
        <v>4</v>
      </c>
      <c r="AO2346" s="7">
        <f>IF(R2346&gt;0,RANK(R2346,(N2346:P2346,Q2346:AL2346)),0)</f>
        <v>0</v>
      </c>
      <c r="AP2346" s="7">
        <f>IF(S2346&gt;0,RANK(S2346,(N2346:P2346,Q2346:AL2346)),0)</f>
        <v>5</v>
      </c>
      <c r="AQ2346" s="7">
        <f>IF(T2346&gt;0,RANK(T2346,(N2346:P2346,Q2346:AL2346)),0)</f>
        <v>0</v>
      </c>
      <c r="AR2346" s="2">
        <f t="shared" si="921"/>
        <v>3.3186920448999512E-3</v>
      </c>
      <c r="AS2346" s="2">
        <f t="shared" si="922"/>
        <v>0</v>
      </c>
      <c r="AT2346" s="2">
        <f t="shared" si="923"/>
        <v>8.5895558809175206E-4</v>
      </c>
      <c r="AU2346" s="2">
        <f t="shared" si="924"/>
        <v>0</v>
      </c>
      <c r="AW2346" t="s">
        <v>203</v>
      </c>
      <c r="AX2346" t="s">
        <v>649</v>
      </c>
      <c r="BA2346" s="127">
        <v>42</v>
      </c>
      <c r="BB2346" s="130">
        <v>29</v>
      </c>
      <c r="BC2346" s="131">
        <f t="shared" si="914"/>
        <v>42029</v>
      </c>
      <c r="BE2346" s="7" t="s">
        <v>3271</v>
      </c>
    </row>
    <row r="2347" spans="1:57" hidden="1" outlineLevel="1" x14ac:dyDescent="0.2">
      <c r="A2347" t="s">
        <v>204</v>
      </c>
      <c r="B2347" t="s">
        <v>649</v>
      </c>
      <c r="C2347" s="1">
        <f t="shared" si="915"/>
        <v>169208</v>
      </c>
      <c r="D2347" s="7">
        <f>RANK(N2347,(N2347:P2347,Q2347:AL2347))</f>
        <v>2</v>
      </c>
      <c r="E2347" s="7">
        <f>RANK(O2347,(N2347:P2347,Q2347:AL2347))</f>
        <v>1</v>
      </c>
      <c r="F2347" s="7">
        <f>IF(P2347&gt;0,RANK(P2347,(N2347:P2347,Q2347:AL2347)),0)</f>
        <v>3</v>
      </c>
      <c r="G2347" s="1">
        <f t="shared" si="916"/>
        <v>14359</v>
      </c>
      <c r="H2347" s="2">
        <f t="shared" si="912"/>
        <v>8.4860053898160842E-2</v>
      </c>
      <c r="I2347" s="2"/>
      <c r="J2347" s="2">
        <f t="shared" si="917"/>
        <v>0.35248333412131816</v>
      </c>
      <c r="K2347" s="2">
        <f t="shared" si="918"/>
        <v>0.43734338801947897</v>
      </c>
      <c r="L2347" s="2">
        <f t="shared" si="919"/>
        <v>0.20410382487825635</v>
      </c>
      <c r="M2347" s="2">
        <f t="shared" si="920"/>
        <v>6.0694529809465214E-3</v>
      </c>
      <c r="N2347" s="1">
        <v>59643</v>
      </c>
      <c r="O2347" s="1">
        <v>74002</v>
      </c>
      <c r="P2347" s="1">
        <v>34536</v>
      </c>
      <c r="Q2347" s="1">
        <v>943</v>
      </c>
      <c r="S2347" s="1">
        <v>84</v>
      </c>
      <c r="AN2347" s="7">
        <f>IF(Q2347&gt;0,RANK(Q2347,(N2347:P2347,Q2347:AL2347)),0)</f>
        <v>4</v>
      </c>
      <c r="AO2347" s="7">
        <f>IF(R2347&gt;0,RANK(R2347,(N2347:P2347,Q2347:AL2347)),0)</f>
        <v>0</v>
      </c>
      <c r="AP2347" s="7">
        <f>IF(S2347&gt;0,RANK(S2347,(N2347:P2347,Q2347:AL2347)),0)</f>
        <v>5</v>
      </c>
      <c r="AQ2347" s="7">
        <f>IF(T2347&gt;0,RANK(T2347,(N2347:P2347,Q2347:AL2347)),0)</f>
        <v>0</v>
      </c>
      <c r="AR2347" s="2">
        <f t="shared" si="921"/>
        <v>5.5730225521251949E-3</v>
      </c>
      <c r="AS2347" s="2">
        <f t="shared" si="922"/>
        <v>0</v>
      </c>
      <c r="AT2347" s="2">
        <f t="shared" si="923"/>
        <v>4.9643042882133235E-4</v>
      </c>
      <c r="AU2347" s="2">
        <f t="shared" si="924"/>
        <v>0</v>
      </c>
      <c r="AW2347" t="s">
        <v>204</v>
      </c>
      <c r="AX2347" t="s">
        <v>649</v>
      </c>
      <c r="BA2347" s="127">
        <v>42</v>
      </c>
      <c r="BB2347" s="130">
        <v>31</v>
      </c>
      <c r="BC2347" s="131">
        <f t="shared" si="914"/>
        <v>42031</v>
      </c>
      <c r="BE2347" s="7" t="s">
        <v>3271</v>
      </c>
    </row>
    <row r="2348" spans="1:57" hidden="1" outlineLevel="1" x14ac:dyDescent="0.2">
      <c r="A2348" t="s">
        <v>205</v>
      </c>
      <c r="B2348" t="s">
        <v>649</v>
      </c>
      <c r="C2348" s="1">
        <f t="shared" si="915"/>
        <v>15718</v>
      </c>
      <c r="D2348" s="7">
        <f>RANK(N2348,(N2348:P2348,Q2348:AL2348))</f>
        <v>2</v>
      </c>
      <c r="E2348" s="7">
        <f>RANK(O2348,(N2348:P2348,Q2348:AL2348))</f>
        <v>1</v>
      </c>
      <c r="F2348" s="7">
        <f>IF(P2348&gt;0,RANK(P2348,(N2348:P2348,Q2348:AL2348)),0)</f>
        <v>3</v>
      </c>
      <c r="G2348" s="1">
        <f t="shared" si="916"/>
        <v>893</v>
      </c>
      <c r="H2348" s="2">
        <f t="shared" si="912"/>
        <v>5.681384400050897E-2</v>
      </c>
      <c r="I2348" s="2"/>
      <c r="J2348" s="2">
        <f t="shared" si="917"/>
        <v>0.35526148364931925</v>
      </c>
      <c r="K2348" s="2">
        <f t="shared" si="918"/>
        <v>0.41207532764982824</v>
      </c>
      <c r="L2348" s="2">
        <f t="shared" si="919"/>
        <v>0.23024557831785214</v>
      </c>
      <c r="M2348" s="2">
        <f t="shared" si="920"/>
        <v>2.4176103830003126E-3</v>
      </c>
      <c r="N2348" s="1">
        <v>5584</v>
      </c>
      <c r="O2348" s="1">
        <v>6477</v>
      </c>
      <c r="P2348" s="1">
        <v>3619</v>
      </c>
      <c r="Q2348" s="1">
        <v>31</v>
      </c>
      <c r="S2348" s="1">
        <v>7</v>
      </c>
      <c r="AN2348" s="7">
        <f>IF(Q2348&gt;0,RANK(Q2348,(N2348:P2348,Q2348:AL2348)),0)</f>
        <v>4</v>
      </c>
      <c r="AO2348" s="7">
        <f>IF(R2348&gt;0,RANK(R2348,(N2348:P2348,Q2348:AL2348)),0)</f>
        <v>0</v>
      </c>
      <c r="AP2348" s="7">
        <f>IF(S2348&gt;0,RANK(S2348,(N2348:P2348,Q2348:AL2348)),0)</f>
        <v>5</v>
      </c>
      <c r="AQ2348" s="7">
        <f>IF(T2348&gt;0,RANK(T2348,(N2348:P2348,Q2348:AL2348)),0)</f>
        <v>0</v>
      </c>
      <c r="AR2348" s="2">
        <f t="shared" si="921"/>
        <v>1.972261101921364E-3</v>
      </c>
      <c r="AS2348" s="2">
        <f t="shared" si="922"/>
        <v>0</v>
      </c>
      <c r="AT2348" s="2">
        <f t="shared" si="923"/>
        <v>4.4534928107901769E-4</v>
      </c>
      <c r="AU2348" s="2">
        <f t="shared" si="924"/>
        <v>0</v>
      </c>
      <c r="AW2348" t="s">
        <v>205</v>
      </c>
      <c r="AX2348" t="s">
        <v>649</v>
      </c>
      <c r="BA2348" s="127">
        <v>42</v>
      </c>
      <c r="BB2348" s="130">
        <v>33</v>
      </c>
      <c r="BC2348" s="131">
        <f t="shared" si="914"/>
        <v>42033</v>
      </c>
      <c r="BE2348" s="7" t="s">
        <v>3271</v>
      </c>
    </row>
    <row r="2349" spans="1:57" hidden="1" outlineLevel="1" x14ac:dyDescent="0.2">
      <c r="A2349" t="s">
        <v>116</v>
      </c>
      <c r="B2349" t="s">
        <v>649</v>
      </c>
      <c r="C2349" s="1">
        <f t="shared" si="915"/>
        <v>30847</v>
      </c>
      <c r="D2349" s="7">
        <f>RANK(N2349,(N2349:P2349,Q2349:AL2349))</f>
        <v>1</v>
      </c>
      <c r="E2349" s="7">
        <f>RANK(O2349,(N2349:P2349,Q2349:AL2349))</f>
        <v>2</v>
      </c>
      <c r="F2349" s="7">
        <f>IF(P2349&gt;0,RANK(P2349,(N2349:P2349,Q2349:AL2349)),0)</f>
        <v>3</v>
      </c>
      <c r="G2349" s="1">
        <f t="shared" si="916"/>
        <v>694</v>
      </c>
      <c r="H2349" s="2">
        <f t="shared" si="912"/>
        <v>2.249813596135767E-2</v>
      </c>
      <c r="I2349" s="2"/>
      <c r="J2349" s="2">
        <f t="shared" si="917"/>
        <v>0.39702402178493856</v>
      </c>
      <c r="K2349" s="2">
        <f t="shared" si="918"/>
        <v>0.37452588582358087</v>
      </c>
      <c r="L2349" s="2">
        <f t="shared" si="919"/>
        <v>0.22656984471747657</v>
      </c>
      <c r="M2349" s="2">
        <f t="shared" si="920"/>
        <v>1.8802476740039931E-3</v>
      </c>
      <c r="N2349" s="1">
        <v>12247</v>
      </c>
      <c r="O2349" s="1">
        <v>11553</v>
      </c>
      <c r="P2349" s="1">
        <v>6989</v>
      </c>
      <c r="Q2349" s="1">
        <v>46</v>
      </c>
      <c r="S2349" s="1">
        <v>12</v>
      </c>
      <c r="AN2349" s="7">
        <f>IF(Q2349&gt;0,RANK(Q2349,(N2349:P2349,Q2349:AL2349)),0)</f>
        <v>4</v>
      </c>
      <c r="AO2349" s="7">
        <f>IF(R2349&gt;0,RANK(R2349,(N2349:P2349,Q2349:AL2349)),0)</f>
        <v>0</v>
      </c>
      <c r="AP2349" s="7">
        <f>IF(S2349&gt;0,RANK(S2349,(N2349:P2349,Q2349:AL2349)),0)</f>
        <v>5</v>
      </c>
      <c r="AQ2349" s="7">
        <f>IF(T2349&gt;0,RANK(T2349,(N2349:P2349,Q2349:AL2349)),0)</f>
        <v>0</v>
      </c>
      <c r="AR2349" s="2">
        <f t="shared" si="921"/>
        <v>1.4912309138652056E-3</v>
      </c>
      <c r="AS2349" s="2">
        <f t="shared" si="922"/>
        <v>0</v>
      </c>
      <c r="AT2349" s="2">
        <f t="shared" si="923"/>
        <v>3.8901676013874931E-4</v>
      </c>
      <c r="AU2349" s="2">
        <f t="shared" si="924"/>
        <v>0</v>
      </c>
      <c r="AW2349" t="s">
        <v>116</v>
      </c>
      <c r="AX2349" t="s">
        <v>649</v>
      </c>
      <c r="BA2349" s="127">
        <v>42</v>
      </c>
      <c r="BB2349" s="130">
        <v>35</v>
      </c>
      <c r="BC2349" s="131">
        <f t="shared" si="914"/>
        <v>42035</v>
      </c>
      <c r="BE2349" s="7" t="s">
        <v>3271</v>
      </c>
    </row>
    <row r="2350" spans="1:57" hidden="1" outlineLevel="1" x14ac:dyDescent="0.2">
      <c r="A2350" t="s">
        <v>1368</v>
      </c>
      <c r="B2350" t="s">
        <v>649</v>
      </c>
      <c r="C2350" s="1">
        <f t="shared" si="915"/>
        <v>12569</v>
      </c>
      <c r="D2350" s="7">
        <f>RANK(N2350,(N2350:P2350,Q2350:AL2350))</f>
        <v>1</v>
      </c>
      <c r="E2350" s="7">
        <f>RANK(O2350,(N2350:P2350,Q2350:AL2350))</f>
        <v>2</v>
      </c>
      <c r="F2350" s="7">
        <f>IF(P2350&gt;0,RANK(P2350,(N2350:P2350,Q2350:AL2350)),0)</f>
        <v>3</v>
      </c>
      <c r="G2350" s="1">
        <f t="shared" si="916"/>
        <v>926</v>
      </c>
      <c r="H2350" s="2">
        <f t="shared" si="912"/>
        <v>7.3673323255628934E-2</v>
      </c>
      <c r="I2350" s="2"/>
      <c r="J2350" s="2">
        <f t="shared" si="917"/>
        <v>0.42938976847800142</v>
      </c>
      <c r="K2350" s="2">
        <f t="shared" si="918"/>
        <v>0.3557164452223725</v>
      </c>
      <c r="L2350" s="2">
        <f t="shared" si="919"/>
        <v>0.21115442755986952</v>
      </c>
      <c r="M2350" s="2">
        <f t="shared" si="920"/>
        <v>3.7393587397565042E-3</v>
      </c>
      <c r="N2350" s="1">
        <v>5397</v>
      </c>
      <c r="O2350" s="1">
        <v>4471</v>
      </c>
      <c r="P2350" s="1">
        <v>2654</v>
      </c>
      <c r="Q2350" s="1">
        <v>39</v>
      </c>
      <c r="S2350" s="1">
        <v>8</v>
      </c>
      <c r="AN2350" s="7">
        <f>IF(Q2350&gt;0,RANK(Q2350,(N2350:P2350,Q2350:AL2350)),0)</f>
        <v>4</v>
      </c>
      <c r="AO2350" s="7">
        <f>IF(R2350&gt;0,RANK(R2350,(N2350:P2350,Q2350:AL2350)),0)</f>
        <v>0</v>
      </c>
      <c r="AP2350" s="7">
        <f>IF(S2350&gt;0,RANK(S2350,(N2350:P2350,Q2350:AL2350)),0)</f>
        <v>5</v>
      </c>
      <c r="AQ2350" s="7">
        <f>IF(T2350&gt;0,RANK(T2350,(N2350:P2350,Q2350:AL2350)),0)</f>
        <v>0</v>
      </c>
      <c r="AR2350" s="2">
        <f t="shared" si="921"/>
        <v>3.1028721457554299E-3</v>
      </c>
      <c r="AS2350" s="2">
        <f t="shared" si="922"/>
        <v>0</v>
      </c>
      <c r="AT2350" s="2">
        <f t="shared" si="923"/>
        <v>6.3648659400111383E-4</v>
      </c>
      <c r="AU2350" s="2">
        <f t="shared" si="924"/>
        <v>0</v>
      </c>
      <c r="AW2350" t="s">
        <v>1368</v>
      </c>
      <c r="AX2350" t="s">
        <v>649</v>
      </c>
      <c r="BA2350" s="127">
        <v>42</v>
      </c>
      <c r="BB2350" s="130">
        <v>37</v>
      </c>
      <c r="BC2350" s="131">
        <f t="shared" si="914"/>
        <v>42037</v>
      </c>
      <c r="BE2350" s="7" t="s">
        <v>3271</v>
      </c>
    </row>
    <row r="2351" spans="1:57" hidden="1" outlineLevel="1" x14ac:dyDescent="0.2">
      <c r="A2351" t="s">
        <v>943</v>
      </c>
      <c r="B2351" t="s">
        <v>649</v>
      </c>
      <c r="C2351" s="1">
        <f t="shared" si="915"/>
        <v>23739</v>
      </c>
      <c r="D2351" s="7">
        <f>RANK(N2351,(N2351:P2351,Q2351:AL2351))</f>
        <v>2</v>
      </c>
      <c r="E2351" s="7">
        <f>RANK(O2351,(N2351:P2351,Q2351:AL2351))</f>
        <v>1</v>
      </c>
      <c r="F2351" s="7">
        <f>IF(P2351&gt;0,RANK(P2351,(N2351:P2351,Q2351:AL2351)),0)</f>
        <v>3</v>
      </c>
      <c r="G2351" s="1">
        <f t="shared" si="916"/>
        <v>1481</v>
      </c>
      <c r="H2351" s="2">
        <f t="shared" si="912"/>
        <v>6.238678967100552E-2</v>
      </c>
      <c r="I2351" s="2"/>
      <c r="J2351" s="2">
        <f t="shared" si="917"/>
        <v>0.34799275453894435</v>
      </c>
      <c r="K2351" s="2">
        <f t="shared" si="918"/>
        <v>0.41037954420994988</v>
      </c>
      <c r="L2351" s="2">
        <f t="shared" si="919"/>
        <v>0.23939508825140066</v>
      </c>
      <c r="M2351" s="2">
        <f t="shared" si="920"/>
        <v>2.2326129997051747E-3</v>
      </c>
      <c r="N2351" s="1">
        <v>8261</v>
      </c>
      <c r="O2351" s="1">
        <v>9742</v>
      </c>
      <c r="P2351" s="1">
        <v>5683</v>
      </c>
      <c r="Q2351" s="1">
        <v>35</v>
      </c>
      <c r="S2351" s="1">
        <v>18</v>
      </c>
      <c r="AN2351" s="7">
        <f>IF(Q2351&gt;0,RANK(Q2351,(N2351:P2351,Q2351:AL2351)),0)</f>
        <v>4</v>
      </c>
      <c r="AO2351" s="7">
        <f>IF(R2351&gt;0,RANK(R2351,(N2351:P2351,Q2351:AL2351)),0)</f>
        <v>0</v>
      </c>
      <c r="AP2351" s="7">
        <f>IF(S2351&gt;0,RANK(S2351,(N2351:P2351,Q2351:AL2351)),0)</f>
        <v>5</v>
      </c>
      <c r="AQ2351" s="7">
        <f>IF(T2351&gt;0,RANK(T2351,(N2351:P2351,Q2351:AL2351)),0)</f>
        <v>0</v>
      </c>
      <c r="AR2351" s="2">
        <f t="shared" si="921"/>
        <v>1.4743670752769703E-3</v>
      </c>
      <c r="AS2351" s="2">
        <f t="shared" si="922"/>
        <v>0</v>
      </c>
      <c r="AT2351" s="2">
        <f t="shared" si="923"/>
        <v>7.5824592442815615E-4</v>
      </c>
      <c r="AU2351" s="2">
        <f t="shared" si="924"/>
        <v>0</v>
      </c>
      <c r="AW2351" t="s">
        <v>943</v>
      </c>
      <c r="AX2351" t="s">
        <v>649</v>
      </c>
      <c r="BA2351" s="127">
        <v>42</v>
      </c>
      <c r="BB2351" s="130">
        <v>39</v>
      </c>
      <c r="BC2351" s="131">
        <f t="shared" si="914"/>
        <v>42039</v>
      </c>
      <c r="BE2351" s="7" t="s">
        <v>3271</v>
      </c>
    </row>
    <row r="2352" spans="1:57" hidden="1" outlineLevel="1" x14ac:dyDescent="0.2">
      <c r="A2352" t="s">
        <v>1437</v>
      </c>
      <c r="B2352" t="s">
        <v>649</v>
      </c>
      <c r="C2352" s="1">
        <f t="shared" si="915"/>
        <v>34628</v>
      </c>
      <c r="D2352" s="7">
        <f>RANK(N2352,(N2352:P2352,Q2352:AL2352))</f>
        <v>2</v>
      </c>
      <c r="E2352" s="7">
        <f>RANK(O2352,(N2352:P2352,Q2352:AL2352))</f>
        <v>1</v>
      </c>
      <c r="F2352" s="7">
        <f>IF(P2352&gt;0,RANK(P2352,(N2352:P2352,Q2352:AL2352)),0)</f>
        <v>3</v>
      </c>
      <c r="G2352" s="1">
        <f t="shared" si="916"/>
        <v>1299</v>
      </c>
      <c r="H2352" s="2">
        <f t="shared" si="912"/>
        <v>3.7512995263948253E-2</v>
      </c>
      <c r="I2352" s="2"/>
      <c r="J2352" s="2">
        <f t="shared" si="917"/>
        <v>0.37001848215317085</v>
      </c>
      <c r="K2352" s="2">
        <f t="shared" si="918"/>
        <v>0.40753147741711909</v>
      </c>
      <c r="L2352" s="2">
        <f t="shared" si="919"/>
        <v>0.21346886912325286</v>
      </c>
      <c r="M2352" s="2">
        <f t="shared" si="920"/>
        <v>8.9811713064571475E-3</v>
      </c>
      <c r="N2352" s="1">
        <v>12813</v>
      </c>
      <c r="O2352" s="1">
        <v>14112</v>
      </c>
      <c r="P2352" s="1">
        <v>7392</v>
      </c>
      <c r="Q2352" s="1">
        <v>297</v>
      </c>
      <c r="S2352" s="1">
        <v>14</v>
      </c>
      <c r="AN2352" s="7">
        <f>IF(Q2352&gt;0,RANK(Q2352,(N2352:P2352,Q2352:AL2352)),0)</f>
        <v>4</v>
      </c>
      <c r="AO2352" s="7">
        <f>IF(R2352&gt;0,RANK(R2352,(N2352:P2352,Q2352:AL2352)),0)</f>
        <v>0</v>
      </c>
      <c r="AP2352" s="7">
        <f>IF(S2352&gt;0,RANK(S2352,(N2352:P2352,Q2352:AL2352)),0)</f>
        <v>5</v>
      </c>
      <c r="AQ2352" s="7">
        <f>IF(T2352&gt;0,RANK(T2352,(N2352:P2352,Q2352:AL2352)),0)</f>
        <v>0</v>
      </c>
      <c r="AR2352" s="2">
        <f t="shared" si="921"/>
        <v>8.5768742058449816E-3</v>
      </c>
      <c r="AS2352" s="2">
        <f t="shared" si="922"/>
        <v>0</v>
      </c>
      <c r="AT2352" s="2">
        <f t="shared" si="923"/>
        <v>4.0429710061222132E-4</v>
      </c>
      <c r="AU2352" s="2">
        <f t="shared" si="924"/>
        <v>0</v>
      </c>
      <c r="AW2352" t="s">
        <v>1437</v>
      </c>
      <c r="AX2352" t="s">
        <v>649</v>
      </c>
      <c r="BA2352" s="127">
        <v>42</v>
      </c>
      <c r="BB2352" s="130">
        <v>41</v>
      </c>
      <c r="BC2352" s="131">
        <f t="shared" si="914"/>
        <v>42041</v>
      </c>
      <c r="BE2352" s="7" t="s">
        <v>3271</v>
      </c>
    </row>
    <row r="2353" spans="1:57" hidden="1" outlineLevel="1" x14ac:dyDescent="0.2">
      <c r="A2353" t="s">
        <v>1429</v>
      </c>
      <c r="B2353" t="s">
        <v>649</v>
      </c>
      <c r="C2353" s="1">
        <f t="shared" si="915"/>
        <v>84573</v>
      </c>
      <c r="D2353" s="7">
        <f>RANK(N2353,(N2353:P2353,Q2353:AL2353))</f>
        <v>2</v>
      </c>
      <c r="E2353" s="7">
        <f>RANK(O2353,(N2353:P2353,Q2353:AL2353))</f>
        <v>1</v>
      </c>
      <c r="F2353" s="7">
        <f>IF(P2353&gt;0,RANK(P2353,(N2353:P2353,Q2353:AL2353)),0)</f>
        <v>3</v>
      </c>
      <c r="G2353" s="1">
        <f t="shared" si="916"/>
        <v>16812</v>
      </c>
      <c r="H2353" s="2">
        <f t="shared" si="912"/>
        <v>0.19878684686602108</v>
      </c>
      <c r="I2353" s="2"/>
      <c r="J2353" s="2">
        <f t="shared" si="917"/>
        <v>0.31493502654511485</v>
      </c>
      <c r="K2353" s="2">
        <f t="shared" si="918"/>
        <v>0.51372187341113595</v>
      </c>
      <c r="L2353" s="2">
        <f t="shared" si="919"/>
        <v>0.16960495666465658</v>
      </c>
      <c r="M2353" s="2">
        <f t="shared" si="920"/>
        <v>1.738143379092616E-3</v>
      </c>
      <c r="N2353" s="1">
        <v>26635</v>
      </c>
      <c r="O2353" s="1">
        <v>43447</v>
      </c>
      <c r="P2353" s="1">
        <v>14344</v>
      </c>
      <c r="Q2353" s="1">
        <v>123</v>
      </c>
      <c r="S2353" s="1">
        <v>24</v>
      </c>
      <c r="AN2353" s="7">
        <f>IF(Q2353&gt;0,RANK(Q2353,(N2353:P2353,Q2353:AL2353)),0)</f>
        <v>4</v>
      </c>
      <c r="AO2353" s="7">
        <f>IF(R2353&gt;0,RANK(R2353,(N2353:P2353,Q2353:AL2353)),0)</f>
        <v>0</v>
      </c>
      <c r="AP2353" s="7">
        <f>IF(S2353&gt;0,RANK(S2353,(N2353:P2353,Q2353:AL2353)),0)</f>
        <v>5</v>
      </c>
      <c r="AQ2353" s="7">
        <f>IF(T2353&gt;0,RANK(T2353,(N2353:P2353,Q2353:AL2353)),0)</f>
        <v>0</v>
      </c>
      <c r="AR2353" s="2">
        <f t="shared" si="921"/>
        <v>1.454364868220354E-3</v>
      </c>
      <c r="AS2353" s="2">
        <f t="shared" si="922"/>
        <v>0</v>
      </c>
      <c r="AT2353" s="2">
        <f t="shared" si="923"/>
        <v>2.8377851087226419E-4</v>
      </c>
      <c r="AU2353" s="2">
        <f t="shared" si="924"/>
        <v>0</v>
      </c>
      <c r="AW2353" t="s">
        <v>1429</v>
      </c>
      <c r="AX2353" t="s">
        <v>649</v>
      </c>
      <c r="BA2353" s="127">
        <v>42</v>
      </c>
      <c r="BB2353" s="130">
        <v>43</v>
      </c>
      <c r="BC2353" s="131">
        <f t="shared" si="914"/>
        <v>42043</v>
      </c>
      <c r="BE2353" s="7" t="s">
        <v>3271</v>
      </c>
    </row>
    <row r="2354" spans="1:57" hidden="1" outlineLevel="1" x14ac:dyDescent="0.2">
      <c r="A2354" t="s">
        <v>2382</v>
      </c>
      <c r="B2354" t="s">
        <v>649</v>
      </c>
      <c r="C2354" s="1">
        <f t="shared" si="915"/>
        <v>98910</v>
      </c>
      <c r="D2354" s="7">
        <f>RANK(N2354,(N2354:P2354,Q2354:AL2354))</f>
        <v>2</v>
      </c>
      <c r="E2354" s="7">
        <f>RANK(O2354,(N2354:P2354,Q2354:AL2354))</f>
        <v>1</v>
      </c>
      <c r="F2354" s="7">
        <f>IF(P2354&gt;0,RANK(P2354,(N2354:P2354,Q2354:AL2354)),0)</f>
        <v>3</v>
      </c>
      <c r="G2354" s="1">
        <f t="shared" si="916"/>
        <v>8489</v>
      </c>
      <c r="H2354" s="2">
        <f t="shared" si="912"/>
        <v>8.5825497927408761E-2</v>
      </c>
      <c r="I2354" s="2"/>
      <c r="J2354" s="2">
        <f t="shared" si="917"/>
        <v>0.37397634212920838</v>
      </c>
      <c r="K2354" s="2">
        <f t="shared" si="918"/>
        <v>0.45980184005661712</v>
      </c>
      <c r="L2354" s="2">
        <f t="shared" si="919"/>
        <v>0.16240016176321909</v>
      </c>
      <c r="M2354" s="2">
        <f t="shared" si="920"/>
        <v>3.8216560509554132E-3</v>
      </c>
      <c r="N2354" s="1">
        <v>36990</v>
      </c>
      <c r="O2354" s="1">
        <v>45479</v>
      </c>
      <c r="P2354" s="1">
        <v>16063</v>
      </c>
      <c r="Q2354" s="1">
        <v>261</v>
      </c>
      <c r="S2354" s="1">
        <v>117</v>
      </c>
      <c r="AN2354" s="7">
        <f>IF(Q2354&gt;0,RANK(Q2354,(N2354:P2354,Q2354:AL2354)),0)</f>
        <v>4</v>
      </c>
      <c r="AO2354" s="7">
        <f>IF(R2354&gt;0,RANK(R2354,(N2354:P2354,Q2354:AL2354)),0)</f>
        <v>0</v>
      </c>
      <c r="AP2354" s="7">
        <f>IF(S2354&gt;0,RANK(S2354,(N2354:P2354,Q2354:AL2354)),0)</f>
        <v>5</v>
      </c>
      <c r="AQ2354" s="7">
        <f>IF(T2354&gt;0,RANK(T2354,(N2354:P2354,Q2354:AL2354)),0)</f>
        <v>0</v>
      </c>
      <c r="AR2354" s="2">
        <f t="shared" si="921"/>
        <v>2.6387625113739764E-3</v>
      </c>
      <c r="AS2354" s="2">
        <f t="shared" si="922"/>
        <v>0</v>
      </c>
      <c r="AT2354" s="2">
        <f t="shared" si="923"/>
        <v>1.1828935395814377E-3</v>
      </c>
      <c r="AU2354" s="2">
        <f t="shared" si="924"/>
        <v>0</v>
      </c>
      <c r="AW2354" t="s">
        <v>2382</v>
      </c>
      <c r="AX2354" t="s">
        <v>649</v>
      </c>
      <c r="BA2354" s="127">
        <v>42</v>
      </c>
      <c r="BB2354" s="130">
        <v>45</v>
      </c>
      <c r="BC2354" s="131">
        <f t="shared" si="914"/>
        <v>42045</v>
      </c>
      <c r="BE2354" s="7" t="s">
        <v>3271</v>
      </c>
    </row>
    <row r="2355" spans="1:57" hidden="1" outlineLevel="1" x14ac:dyDescent="0.2">
      <c r="A2355" t="s">
        <v>2235</v>
      </c>
      <c r="B2355" t="s">
        <v>649</v>
      </c>
      <c r="C2355" s="1">
        <f t="shared" si="915"/>
        <v>266074</v>
      </c>
      <c r="D2355" s="7">
        <f>RANK(N2355,(N2355:P2355,Q2355:AL2355))</f>
        <v>1</v>
      </c>
      <c r="E2355" s="7">
        <f>RANK(O2355,(N2355:P2355,Q2355:AL2355))</f>
        <v>2</v>
      </c>
      <c r="F2355" s="7">
        <f>IF(P2355&gt;0,RANK(P2355,(N2355:P2355,Q2355:AL2355)),0)</f>
        <v>3</v>
      </c>
      <c r="G2355" s="1">
        <f t="shared" si="916"/>
        <v>2623</v>
      </c>
      <c r="H2355" s="2">
        <f t="shared" si="912"/>
        <v>9.8581597600667491E-3</v>
      </c>
      <c r="I2355" s="2"/>
      <c r="J2355" s="2">
        <f t="shared" si="917"/>
        <v>0.41796643039154519</v>
      </c>
      <c r="K2355" s="2">
        <f t="shared" si="918"/>
        <v>0.40810827063147848</v>
      </c>
      <c r="L2355" s="2">
        <f t="shared" si="919"/>
        <v>0.16434525733442576</v>
      </c>
      <c r="M2355" s="2">
        <f t="shared" si="920"/>
        <v>9.5800416425506352E-3</v>
      </c>
      <c r="N2355" s="1">
        <v>111210</v>
      </c>
      <c r="O2355" s="1">
        <v>108587</v>
      </c>
      <c r="P2355" s="1">
        <v>43728</v>
      </c>
      <c r="Q2355" s="1">
        <v>2314</v>
      </c>
      <c r="S2355" s="1">
        <v>235</v>
      </c>
      <c r="AN2355" s="7">
        <f>IF(Q2355&gt;0,RANK(Q2355,(N2355:P2355,Q2355:AL2355)),0)</f>
        <v>4</v>
      </c>
      <c r="AO2355" s="7">
        <f>IF(R2355&gt;0,RANK(R2355,(N2355:P2355,Q2355:AL2355)),0)</f>
        <v>0</v>
      </c>
      <c r="AP2355" s="7">
        <f>IF(S2355&gt;0,RANK(S2355,(N2355:P2355,Q2355:AL2355)),0)</f>
        <v>5</v>
      </c>
      <c r="AQ2355" s="7">
        <f>IF(T2355&gt;0,RANK(T2355,(N2355:P2355,Q2355:AL2355)),0)</f>
        <v>0</v>
      </c>
      <c r="AR2355" s="2">
        <f t="shared" si="921"/>
        <v>8.6968287017897272E-3</v>
      </c>
      <c r="AS2355" s="2">
        <f t="shared" si="922"/>
        <v>0</v>
      </c>
      <c r="AT2355" s="2">
        <f t="shared" si="923"/>
        <v>8.8321294076084095E-4</v>
      </c>
      <c r="AU2355" s="2">
        <f t="shared" si="924"/>
        <v>0</v>
      </c>
      <c r="AW2355" t="s">
        <v>2235</v>
      </c>
      <c r="AX2355" t="s">
        <v>649</v>
      </c>
      <c r="BA2355" s="127">
        <v>42</v>
      </c>
      <c r="BB2355" s="130">
        <v>47</v>
      </c>
      <c r="BC2355" s="131">
        <f t="shared" si="914"/>
        <v>42047</v>
      </c>
      <c r="BE2355" s="7" t="s">
        <v>3271</v>
      </c>
    </row>
    <row r="2356" spans="1:57" hidden="1" outlineLevel="1" x14ac:dyDescent="0.2">
      <c r="A2356" t="s">
        <v>1069</v>
      </c>
      <c r="B2356" t="s">
        <v>649</v>
      </c>
      <c r="C2356" s="1">
        <f t="shared" si="915"/>
        <v>13832</v>
      </c>
      <c r="D2356" s="7">
        <f>RANK(N2356,(N2356:P2356,Q2356:AL2356))</f>
        <v>1</v>
      </c>
      <c r="E2356" s="7">
        <f>RANK(O2356,(N2356:P2356,Q2356:AL2356))</f>
        <v>2</v>
      </c>
      <c r="F2356" s="7">
        <f>IF(P2356&gt;0,RANK(P2356,(N2356:P2356,Q2356:AL2356)),0)</f>
        <v>3</v>
      </c>
      <c r="G2356" s="1">
        <f t="shared" si="916"/>
        <v>108</v>
      </c>
      <c r="H2356" s="2">
        <f t="shared" si="912"/>
        <v>7.8079814921920183E-3</v>
      </c>
      <c r="I2356" s="2"/>
      <c r="J2356" s="2">
        <f t="shared" si="917"/>
        <v>0.36263736263736263</v>
      </c>
      <c r="K2356" s="2">
        <f t="shared" si="918"/>
        <v>0.3548293811451706</v>
      </c>
      <c r="L2356" s="2">
        <f t="shared" si="919"/>
        <v>0.28087044534412958</v>
      </c>
      <c r="M2356" s="2">
        <f t="shared" si="920"/>
        <v>1.6628108733371394E-3</v>
      </c>
      <c r="N2356" s="1">
        <v>5016</v>
      </c>
      <c r="O2356" s="1">
        <v>4908</v>
      </c>
      <c r="P2356" s="1">
        <v>3885</v>
      </c>
      <c r="Q2356" s="1">
        <v>17</v>
      </c>
      <c r="S2356" s="1">
        <v>6</v>
      </c>
      <c r="AN2356" s="7">
        <f>IF(Q2356&gt;0,RANK(Q2356,(N2356:P2356,Q2356:AL2356)),0)</f>
        <v>4</v>
      </c>
      <c r="AO2356" s="7">
        <f>IF(R2356&gt;0,RANK(R2356,(N2356:P2356,Q2356:AL2356)),0)</f>
        <v>0</v>
      </c>
      <c r="AP2356" s="7">
        <f>IF(S2356&gt;0,RANK(S2356,(N2356:P2356,Q2356:AL2356)),0)</f>
        <v>5</v>
      </c>
      <c r="AQ2356" s="7">
        <f>IF(T2356&gt;0,RANK(T2356,(N2356:P2356,Q2356:AL2356)),0)</f>
        <v>0</v>
      </c>
      <c r="AR2356" s="2">
        <f t="shared" si="921"/>
        <v>1.2290341237709659E-3</v>
      </c>
      <c r="AS2356" s="2">
        <f t="shared" si="922"/>
        <v>0</v>
      </c>
      <c r="AT2356" s="2">
        <f t="shared" si="923"/>
        <v>4.3377674956622325E-4</v>
      </c>
      <c r="AU2356" s="2">
        <f t="shared" si="924"/>
        <v>0</v>
      </c>
      <c r="AW2356" t="s">
        <v>1069</v>
      </c>
      <c r="AX2356" t="s">
        <v>649</v>
      </c>
      <c r="BA2356" s="127">
        <v>42</v>
      </c>
      <c r="BB2356" s="130">
        <v>49</v>
      </c>
      <c r="BC2356" s="131">
        <f t="shared" si="914"/>
        <v>42049</v>
      </c>
      <c r="BE2356" s="7" t="s">
        <v>3271</v>
      </c>
    </row>
    <row r="2357" spans="1:57" hidden="1" outlineLevel="1" x14ac:dyDescent="0.2">
      <c r="A2357" t="s">
        <v>881</v>
      </c>
      <c r="B2357" t="s">
        <v>649</v>
      </c>
      <c r="C2357" s="1">
        <f t="shared" si="915"/>
        <v>117804</v>
      </c>
      <c r="D2357" s="7">
        <f>RANK(N2357,(N2357:P2357,Q2357:AL2357))</f>
        <v>1</v>
      </c>
      <c r="E2357" s="7">
        <f>RANK(O2357,(N2357:P2357,Q2357:AL2357))</f>
        <v>2</v>
      </c>
      <c r="F2357" s="7">
        <f>IF(P2357&gt;0,RANK(P2357,(N2357:P2357,Q2357:AL2357)),0)</f>
        <v>3</v>
      </c>
      <c r="G2357" s="1">
        <f t="shared" si="916"/>
        <v>17098</v>
      </c>
      <c r="H2357" s="2">
        <f t="shared" si="912"/>
        <v>0.14513938406166174</v>
      </c>
      <c r="I2357" s="2"/>
      <c r="J2357" s="2">
        <f t="shared" si="917"/>
        <v>0.47860004753658619</v>
      </c>
      <c r="K2357" s="2">
        <f t="shared" si="918"/>
        <v>0.33346066347492442</v>
      </c>
      <c r="L2357" s="2">
        <f t="shared" si="919"/>
        <v>0.18259142304166243</v>
      </c>
      <c r="M2357" s="2">
        <f t="shared" si="920"/>
        <v>5.3478659468270129E-3</v>
      </c>
      <c r="N2357" s="1">
        <v>56381</v>
      </c>
      <c r="O2357" s="1">
        <v>39283</v>
      </c>
      <c r="P2357" s="1">
        <v>21510</v>
      </c>
      <c r="Q2357" s="1">
        <v>519</v>
      </c>
      <c r="S2357" s="1">
        <v>111</v>
      </c>
      <c r="AN2357" s="7">
        <f>IF(Q2357&gt;0,RANK(Q2357,(N2357:P2357,Q2357:AL2357)),0)</f>
        <v>4</v>
      </c>
      <c r="AO2357" s="7">
        <f>IF(R2357&gt;0,RANK(R2357,(N2357:P2357,Q2357:AL2357)),0)</f>
        <v>0</v>
      </c>
      <c r="AP2357" s="7">
        <f>IF(S2357&gt;0,RANK(S2357,(N2357:P2357,Q2357:AL2357)),0)</f>
        <v>5</v>
      </c>
      <c r="AQ2357" s="7">
        <f>IF(T2357&gt;0,RANK(T2357,(N2357:P2357,Q2357:AL2357)),0)</f>
        <v>0</v>
      </c>
      <c r="AR2357" s="2">
        <f t="shared" si="921"/>
        <v>4.4056228990526636E-3</v>
      </c>
      <c r="AS2357" s="2">
        <f t="shared" si="922"/>
        <v>0</v>
      </c>
      <c r="AT2357" s="2">
        <f t="shared" si="923"/>
        <v>9.4224304777426908E-4</v>
      </c>
      <c r="AU2357" s="2">
        <f t="shared" si="924"/>
        <v>0</v>
      </c>
      <c r="AW2357" t="s">
        <v>881</v>
      </c>
      <c r="AX2357" t="s">
        <v>649</v>
      </c>
      <c r="BA2357" s="127">
        <v>42</v>
      </c>
      <c r="BB2357" s="130">
        <v>51</v>
      </c>
      <c r="BC2357" s="131">
        <f t="shared" si="914"/>
        <v>42051</v>
      </c>
      <c r="BE2357" s="7" t="s">
        <v>3271</v>
      </c>
    </row>
    <row r="2358" spans="1:57" hidden="1" outlineLevel="1" x14ac:dyDescent="0.2">
      <c r="A2358" t="s">
        <v>2070</v>
      </c>
      <c r="B2358" t="s">
        <v>649</v>
      </c>
      <c r="C2358" s="1">
        <f t="shared" si="915"/>
        <v>53861</v>
      </c>
      <c r="D2358" s="7">
        <f>RANK(N2358,(N2358:P2358,Q2358:AL2358))</f>
        <v>1</v>
      </c>
      <c r="E2358" s="7">
        <f>RANK(O2358,(N2358:P2358,Q2358:AL2358))</f>
        <v>2</v>
      </c>
      <c r="F2358" s="7">
        <f>IF(P2358&gt;0,RANK(P2358,(N2358:P2358,Q2358:AL2358)),0)</f>
        <v>3</v>
      </c>
      <c r="G2358" s="1">
        <f t="shared" si="916"/>
        <v>17757</v>
      </c>
      <c r="H2358" s="2">
        <f t="shared" si="912"/>
        <v>0.32968195911698633</v>
      </c>
      <c r="I2358" s="2"/>
      <c r="J2358" s="2">
        <f t="shared" si="917"/>
        <v>0.56770204786394607</v>
      </c>
      <c r="K2358" s="2">
        <f t="shared" si="918"/>
        <v>0.23802008874695976</v>
      </c>
      <c r="L2358" s="2">
        <f t="shared" si="919"/>
        <v>0.1886708378975511</v>
      </c>
      <c r="M2358" s="2">
        <f t="shared" si="920"/>
        <v>5.6070254915430717E-3</v>
      </c>
      <c r="N2358" s="1">
        <v>30577</v>
      </c>
      <c r="O2358" s="1">
        <v>12820</v>
      </c>
      <c r="P2358" s="1">
        <v>10162</v>
      </c>
      <c r="Q2358" s="1">
        <v>266</v>
      </c>
      <c r="S2358" s="1">
        <v>36</v>
      </c>
      <c r="AN2358" s="7">
        <f>IF(Q2358&gt;0,RANK(Q2358,(N2358:P2358,Q2358:AL2358)),0)</f>
        <v>4</v>
      </c>
      <c r="AO2358" s="7">
        <f>IF(R2358&gt;0,RANK(R2358,(N2358:P2358,Q2358:AL2358)),0)</f>
        <v>0</v>
      </c>
      <c r="AP2358" s="7">
        <f>IF(S2358&gt;0,RANK(S2358,(N2358:P2358,Q2358:AL2358)),0)</f>
        <v>5</v>
      </c>
      <c r="AQ2358" s="7">
        <f>IF(T2358&gt;0,RANK(T2358,(N2358:P2358,Q2358:AL2358)),0)</f>
        <v>0</v>
      </c>
      <c r="AR2358" s="2">
        <f t="shared" si="921"/>
        <v>4.9386383468557954E-3</v>
      </c>
      <c r="AS2358" s="2">
        <f t="shared" si="922"/>
        <v>0</v>
      </c>
      <c r="AT2358" s="2">
        <f t="shared" si="923"/>
        <v>6.6838714468725057E-4</v>
      </c>
      <c r="AU2358" s="2">
        <f t="shared" si="924"/>
        <v>0</v>
      </c>
      <c r="AW2358" t="s">
        <v>2070</v>
      </c>
      <c r="AX2358" t="s">
        <v>649</v>
      </c>
      <c r="BA2358" s="127">
        <v>42</v>
      </c>
      <c r="BB2358" s="130">
        <v>53</v>
      </c>
      <c r="BC2358" s="131">
        <f t="shared" si="914"/>
        <v>42053</v>
      </c>
      <c r="BE2358" s="7" t="s">
        <v>3271</v>
      </c>
    </row>
    <row r="2359" spans="1:57" hidden="1" outlineLevel="1" x14ac:dyDescent="0.2">
      <c r="A2359" t="s">
        <v>1840</v>
      </c>
      <c r="B2359" t="s">
        <v>649</v>
      </c>
      <c r="C2359" s="1">
        <f t="shared" si="915"/>
        <v>2144</v>
      </c>
      <c r="D2359" s="7">
        <f>RANK(N2359,(N2359:P2359,Q2359:AL2359))</f>
        <v>1</v>
      </c>
      <c r="E2359" s="7">
        <f>RANK(O2359,(N2359:P2359,Q2359:AL2359))</f>
        <v>2</v>
      </c>
      <c r="F2359" s="7">
        <f>IF(P2359&gt;0,RANK(P2359,(N2359:P2359,Q2359:AL2359)),0)</f>
        <v>3</v>
      </c>
      <c r="G2359" s="1">
        <f t="shared" si="916"/>
        <v>89</v>
      </c>
      <c r="H2359" s="2">
        <f t="shared" si="912"/>
        <v>4.1511194029850748E-2</v>
      </c>
      <c r="I2359" s="2"/>
      <c r="J2359" s="2">
        <f t="shared" si="917"/>
        <v>0.41511194029850745</v>
      </c>
      <c r="K2359" s="2">
        <f t="shared" si="918"/>
        <v>0.37360074626865669</v>
      </c>
      <c r="L2359" s="2">
        <f t="shared" si="919"/>
        <v>0.20895522388059701</v>
      </c>
      <c r="M2359" s="2">
        <f t="shared" si="920"/>
        <v>2.3320895522387919E-3</v>
      </c>
      <c r="N2359" s="1">
        <v>890</v>
      </c>
      <c r="O2359" s="1">
        <v>801</v>
      </c>
      <c r="P2359" s="1">
        <v>448</v>
      </c>
      <c r="Q2359" s="1">
        <v>3</v>
      </c>
      <c r="S2359" s="1">
        <v>2</v>
      </c>
      <c r="AN2359" s="7">
        <f>IF(Q2359&gt;0,RANK(Q2359,(N2359:P2359,Q2359:AL2359)),0)</f>
        <v>4</v>
      </c>
      <c r="AO2359" s="7">
        <f>IF(R2359&gt;0,RANK(R2359,(N2359:P2359,Q2359:AL2359)),0)</f>
        <v>0</v>
      </c>
      <c r="AP2359" s="7">
        <f>IF(S2359&gt;0,RANK(S2359,(N2359:P2359,Q2359:AL2359)),0)</f>
        <v>5</v>
      </c>
      <c r="AQ2359" s="7">
        <f>IF(T2359&gt;0,RANK(T2359,(N2359:P2359,Q2359:AL2359)),0)</f>
        <v>0</v>
      </c>
      <c r="AR2359" s="2">
        <f t="shared" si="921"/>
        <v>1.3992537313432835E-3</v>
      </c>
      <c r="AS2359" s="2">
        <f t="shared" si="922"/>
        <v>0</v>
      </c>
      <c r="AT2359" s="2">
        <f t="shared" si="923"/>
        <v>9.3283582089552237E-4</v>
      </c>
      <c r="AU2359" s="2">
        <f t="shared" si="924"/>
        <v>0</v>
      </c>
      <c r="AW2359" t="s">
        <v>1840</v>
      </c>
      <c r="AX2359" t="s">
        <v>649</v>
      </c>
      <c r="BA2359" s="127">
        <v>42</v>
      </c>
      <c r="BB2359" s="130">
        <v>55</v>
      </c>
      <c r="BC2359" s="131">
        <f t="shared" si="914"/>
        <v>42055</v>
      </c>
      <c r="BE2359" s="7" t="s">
        <v>3271</v>
      </c>
    </row>
    <row r="2360" spans="1:57" hidden="1" outlineLevel="1" x14ac:dyDescent="0.2">
      <c r="A2360" t="s">
        <v>1494</v>
      </c>
      <c r="B2360" t="s">
        <v>649</v>
      </c>
      <c r="C2360" s="1">
        <f t="shared" si="915"/>
        <v>43834</v>
      </c>
      <c r="D2360" s="7">
        <f>RANK(N2360,(N2360:P2360,Q2360:AL2360))</f>
        <v>2</v>
      </c>
      <c r="E2360" s="7">
        <f>RANK(O2360,(N2360:P2360,Q2360:AL2360))</f>
        <v>1</v>
      </c>
      <c r="F2360" s="7">
        <f>IF(P2360&gt;0,RANK(P2360,(N2360:P2360,Q2360:AL2360)),0)</f>
        <v>3</v>
      </c>
      <c r="G2360" s="1">
        <f t="shared" si="916"/>
        <v>9947</v>
      </c>
      <c r="H2360" s="2">
        <f t="shared" si="912"/>
        <v>0.22692430533375918</v>
      </c>
      <c r="I2360" s="2"/>
      <c r="J2360" s="2">
        <f t="shared" si="917"/>
        <v>0.30661130629191952</v>
      </c>
      <c r="K2360" s="2">
        <f t="shared" si="918"/>
        <v>0.53353561162567875</v>
      </c>
      <c r="L2360" s="2">
        <f t="shared" si="919"/>
        <v>0.15834740156043253</v>
      </c>
      <c r="M2360" s="2">
        <f t="shared" si="920"/>
        <v>1.5056805219691438E-3</v>
      </c>
      <c r="N2360" s="1">
        <v>13440</v>
      </c>
      <c r="O2360" s="1">
        <v>23387</v>
      </c>
      <c r="P2360" s="1">
        <v>6941</v>
      </c>
      <c r="Q2360" s="1">
        <v>49</v>
      </c>
      <c r="S2360" s="1">
        <v>17</v>
      </c>
      <c r="AN2360" s="7">
        <f>IF(Q2360&gt;0,RANK(Q2360,(N2360:P2360,Q2360:AL2360)),0)</f>
        <v>4</v>
      </c>
      <c r="AO2360" s="7">
        <f>IF(R2360&gt;0,RANK(R2360,(N2360:P2360,Q2360:AL2360)),0)</f>
        <v>0</v>
      </c>
      <c r="AP2360" s="7">
        <f>IF(S2360&gt;0,RANK(S2360,(N2360:P2360,Q2360:AL2360)),0)</f>
        <v>5</v>
      </c>
      <c r="AQ2360" s="7">
        <f>IF(T2360&gt;0,RANK(T2360,(N2360:P2360,Q2360:AL2360)),0)</f>
        <v>0</v>
      </c>
      <c r="AR2360" s="2">
        <f t="shared" si="921"/>
        <v>1.1178537208559566E-3</v>
      </c>
      <c r="AS2360" s="2">
        <f t="shared" si="922"/>
        <v>0</v>
      </c>
      <c r="AT2360" s="2">
        <f t="shared" si="923"/>
        <v>3.8782680111329107E-4</v>
      </c>
      <c r="AU2360" s="2">
        <f t="shared" si="924"/>
        <v>0</v>
      </c>
      <c r="AW2360" t="s">
        <v>1494</v>
      </c>
      <c r="AX2360" t="s">
        <v>649</v>
      </c>
      <c r="BA2360" s="127">
        <v>42</v>
      </c>
      <c r="BB2360" s="130">
        <v>57</v>
      </c>
      <c r="BC2360" s="131">
        <f t="shared" si="914"/>
        <v>42057</v>
      </c>
      <c r="BE2360" s="7" t="s">
        <v>3271</v>
      </c>
    </row>
    <row r="2361" spans="1:57" hidden="1" outlineLevel="1" x14ac:dyDescent="0.2">
      <c r="A2361" t="s">
        <v>2946</v>
      </c>
      <c r="B2361" t="s">
        <v>649</v>
      </c>
      <c r="C2361" s="1">
        <f t="shared" si="915"/>
        <v>5023</v>
      </c>
      <c r="D2361" s="7">
        <f>RANK(N2361,(N2361:P2361,Q2361:AL2361))</f>
        <v>2</v>
      </c>
      <c r="E2361" s="7">
        <f>RANK(O2361,(N2361:P2361,Q2361:AL2361))</f>
        <v>1</v>
      </c>
      <c r="F2361" s="7">
        <f>IF(P2361&gt;0,RANK(P2361,(N2361:P2361,Q2361:AL2361)),0)</f>
        <v>3</v>
      </c>
      <c r="G2361" s="1">
        <f t="shared" si="916"/>
        <v>970</v>
      </c>
      <c r="H2361" s="2">
        <f t="shared" ref="H2361:H2407" si="925">G2361/C2361</f>
        <v>0.1931116862432809</v>
      </c>
      <c r="I2361" s="2"/>
      <c r="J2361" s="2">
        <f t="shared" si="917"/>
        <v>0.31614572964363924</v>
      </c>
      <c r="K2361" s="2">
        <f t="shared" si="918"/>
        <v>0.5092574158869202</v>
      </c>
      <c r="L2361" s="2">
        <f t="shared" si="919"/>
        <v>0.17300418076846505</v>
      </c>
      <c r="M2361" s="2">
        <f t="shared" si="920"/>
        <v>1.592673700975572E-3</v>
      </c>
      <c r="N2361" s="1">
        <v>1588</v>
      </c>
      <c r="O2361" s="1">
        <v>2558</v>
      </c>
      <c r="P2361" s="1">
        <v>869</v>
      </c>
      <c r="Q2361" s="1">
        <v>7</v>
      </c>
      <c r="S2361" s="1">
        <v>1</v>
      </c>
      <c r="AN2361" s="7">
        <f>IF(Q2361&gt;0,RANK(Q2361,(N2361:P2361,Q2361:AL2361)),0)</f>
        <v>4</v>
      </c>
      <c r="AO2361" s="7">
        <f>IF(R2361&gt;0,RANK(R2361,(N2361:P2361,Q2361:AL2361)),0)</f>
        <v>0</v>
      </c>
      <c r="AP2361" s="7">
        <f>IF(S2361&gt;0,RANK(S2361,(N2361:P2361,Q2361:AL2361)),0)</f>
        <v>5</v>
      </c>
      <c r="AQ2361" s="7">
        <f>IF(T2361&gt;0,RANK(T2361,(N2361:P2361,Q2361:AL2361)),0)</f>
        <v>0</v>
      </c>
      <c r="AR2361" s="2">
        <f t="shared" si="921"/>
        <v>1.3935894883535735E-3</v>
      </c>
      <c r="AS2361" s="2">
        <f t="shared" si="922"/>
        <v>0</v>
      </c>
      <c r="AT2361" s="2">
        <f t="shared" si="923"/>
        <v>1.9908421262193908E-4</v>
      </c>
      <c r="AU2361" s="2">
        <f t="shared" si="924"/>
        <v>0</v>
      </c>
      <c r="AW2361" t="s">
        <v>2946</v>
      </c>
      <c r="AX2361" t="s">
        <v>649</v>
      </c>
      <c r="BA2361" s="127">
        <v>42</v>
      </c>
      <c r="BB2361" s="130">
        <v>59</v>
      </c>
      <c r="BC2361" s="131">
        <f t="shared" si="914"/>
        <v>42059</v>
      </c>
      <c r="BE2361" s="7" t="s">
        <v>3271</v>
      </c>
    </row>
    <row r="2362" spans="1:57" hidden="1" outlineLevel="1" x14ac:dyDescent="0.2">
      <c r="A2362" t="s">
        <v>833</v>
      </c>
      <c r="B2362" t="s">
        <v>649</v>
      </c>
      <c r="C2362" s="1">
        <f t="shared" si="915"/>
        <v>15135</v>
      </c>
      <c r="D2362" s="7">
        <f>RANK(N2362,(N2362:P2362,Q2362:AL2362))</f>
        <v>1</v>
      </c>
      <c r="E2362" s="7">
        <f>RANK(O2362,(N2362:P2362,Q2362:AL2362))</f>
        <v>2</v>
      </c>
      <c r="F2362" s="7">
        <f>IF(P2362&gt;0,RANK(P2362,(N2362:P2362,Q2362:AL2362)),0)</f>
        <v>3</v>
      </c>
      <c r="G2362" s="1">
        <f t="shared" si="916"/>
        <v>4956</v>
      </c>
      <c r="H2362" s="2">
        <f t="shared" si="925"/>
        <v>0.32745292368681861</v>
      </c>
      <c r="I2362" s="2"/>
      <c r="J2362" s="2">
        <f t="shared" si="917"/>
        <v>0.55751569210439378</v>
      </c>
      <c r="K2362" s="2">
        <f t="shared" si="918"/>
        <v>0.23006276841757517</v>
      </c>
      <c r="L2362" s="2">
        <f t="shared" si="919"/>
        <v>0.21050545094152626</v>
      </c>
      <c r="M2362" s="2">
        <f t="shared" si="920"/>
        <v>1.9160885365047953E-3</v>
      </c>
      <c r="N2362" s="1">
        <v>8438</v>
      </c>
      <c r="O2362" s="1">
        <v>3482</v>
      </c>
      <c r="P2362" s="1">
        <v>3186</v>
      </c>
      <c r="Q2362" s="1">
        <v>20</v>
      </c>
      <c r="S2362" s="1">
        <v>9</v>
      </c>
      <c r="AN2362" s="7">
        <f>IF(Q2362&gt;0,RANK(Q2362,(N2362:P2362,Q2362:AL2362)),0)</f>
        <v>4</v>
      </c>
      <c r="AO2362" s="7">
        <f>IF(R2362&gt;0,RANK(R2362,(N2362:P2362,Q2362:AL2362)),0)</f>
        <v>0</v>
      </c>
      <c r="AP2362" s="7">
        <f>IF(S2362&gt;0,RANK(S2362,(N2362:P2362,Q2362:AL2362)),0)</f>
        <v>5</v>
      </c>
      <c r="AQ2362" s="7">
        <f>IF(T2362&gt;0,RANK(T2362,(N2362:P2362,Q2362:AL2362)),0)</f>
        <v>0</v>
      </c>
      <c r="AR2362" s="2">
        <f t="shared" si="921"/>
        <v>1.3214403700033035E-3</v>
      </c>
      <c r="AS2362" s="2">
        <f t="shared" si="922"/>
        <v>0</v>
      </c>
      <c r="AT2362" s="2">
        <f t="shared" si="923"/>
        <v>5.9464816650148667E-4</v>
      </c>
      <c r="AU2362" s="2">
        <f t="shared" si="924"/>
        <v>0</v>
      </c>
      <c r="AW2362" t="s">
        <v>833</v>
      </c>
      <c r="AX2362" t="s">
        <v>649</v>
      </c>
      <c r="BA2362" s="127">
        <v>42</v>
      </c>
      <c r="BB2362" s="130">
        <v>61</v>
      </c>
      <c r="BC2362" s="131">
        <f t="shared" si="914"/>
        <v>42061</v>
      </c>
      <c r="BE2362" s="7" t="s">
        <v>3271</v>
      </c>
    </row>
    <row r="2363" spans="1:57" hidden="1" outlineLevel="1" x14ac:dyDescent="0.2">
      <c r="A2363" t="s">
        <v>214</v>
      </c>
      <c r="B2363" t="s">
        <v>649</v>
      </c>
      <c r="C2363" s="1">
        <f t="shared" si="915"/>
        <v>15700</v>
      </c>
      <c r="D2363" s="7">
        <f>RANK(N2363,(N2363:P2363,Q2363:AL2363))</f>
        <v>2</v>
      </c>
      <c r="E2363" s="7">
        <f>RANK(O2363,(N2363:P2363,Q2363:AL2363))</f>
        <v>1</v>
      </c>
      <c r="F2363" s="7">
        <f>IF(P2363&gt;0,RANK(P2363,(N2363:P2363,Q2363:AL2363)),0)</f>
        <v>3</v>
      </c>
      <c r="G2363" s="1">
        <f t="shared" si="916"/>
        <v>2096</v>
      </c>
      <c r="H2363" s="2">
        <f t="shared" si="925"/>
        <v>0.1335031847133758</v>
      </c>
      <c r="I2363" s="2"/>
      <c r="J2363" s="2">
        <f t="shared" si="917"/>
        <v>0.32821656050955417</v>
      </c>
      <c r="K2363" s="2">
        <f t="shared" si="918"/>
        <v>0.46171974522292991</v>
      </c>
      <c r="L2363" s="2">
        <f t="shared" si="919"/>
        <v>0.20847133757961783</v>
      </c>
      <c r="M2363" s="2">
        <f t="shared" si="920"/>
        <v>1.5923566878980888E-3</v>
      </c>
      <c r="N2363" s="1">
        <v>5153</v>
      </c>
      <c r="O2363" s="1">
        <v>7249</v>
      </c>
      <c r="P2363" s="1">
        <v>3273</v>
      </c>
      <c r="Q2363" s="1">
        <v>20</v>
      </c>
      <c r="S2363" s="1">
        <v>5</v>
      </c>
      <c r="AN2363" s="7">
        <f>IF(Q2363&gt;0,RANK(Q2363,(N2363:P2363,Q2363:AL2363)),0)</f>
        <v>4</v>
      </c>
      <c r="AO2363" s="7">
        <f>IF(R2363&gt;0,RANK(R2363,(N2363:P2363,Q2363:AL2363)),0)</f>
        <v>0</v>
      </c>
      <c r="AP2363" s="7">
        <f>IF(S2363&gt;0,RANK(S2363,(N2363:P2363,Q2363:AL2363)),0)</f>
        <v>5</v>
      </c>
      <c r="AQ2363" s="7">
        <f>IF(T2363&gt;0,RANK(T2363,(N2363:P2363,Q2363:AL2363)),0)</f>
        <v>0</v>
      </c>
      <c r="AR2363" s="2">
        <f t="shared" si="921"/>
        <v>1.2738853503184713E-3</v>
      </c>
      <c r="AS2363" s="2">
        <f t="shared" si="922"/>
        <v>0</v>
      </c>
      <c r="AT2363" s="2">
        <f t="shared" si="923"/>
        <v>3.1847133757961782E-4</v>
      </c>
      <c r="AU2363" s="2">
        <f t="shared" si="924"/>
        <v>0</v>
      </c>
      <c r="AW2363" t="s">
        <v>214</v>
      </c>
      <c r="AX2363" t="s">
        <v>649</v>
      </c>
      <c r="BA2363" s="127">
        <v>42</v>
      </c>
      <c r="BB2363" s="130">
        <v>63</v>
      </c>
      <c r="BC2363" s="131">
        <f t="shared" si="914"/>
        <v>42063</v>
      </c>
      <c r="BE2363" s="7" t="s">
        <v>3271</v>
      </c>
    </row>
    <row r="2364" spans="1:57" hidden="1" outlineLevel="1" x14ac:dyDescent="0.2">
      <c r="A2364" t="s">
        <v>353</v>
      </c>
      <c r="B2364" t="s">
        <v>649</v>
      </c>
      <c r="C2364" s="1">
        <f t="shared" si="915"/>
        <v>33314</v>
      </c>
      <c r="D2364" s="7">
        <f>RANK(N2364,(N2364:P2364,Q2364:AL2364))</f>
        <v>1</v>
      </c>
      <c r="E2364" s="7">
        <f>RANK(O2364,(N2364:P2364,Q2364:AL2364))</f>
        <v>2</v>
      </c>
      <c r="F2364" s="7">
        <f>IF(P2364&gt;0,RANK(P2364,(N2364:P2364,Q2364:AL2364)),0)</f>
        <v>3</v>
      </c>
      <c r="G2364" s="1">
        <f t="shared" si="916"/>
        <v>4228</v>
      </c>
      <c r="H2364" s="2">
        <f t="shared" si="925"/>
        <v>0.12691360989373837</v>
      </c>
      <c r="I2364" s="2"/>
      <c r="J2364" s="2">
        <f t="shared" si="917"/>
        <v>0.45608452902683555</v>
      </c>
      <c r="K2364" s="2">
        <f t="shared" si="918"/>
        <v>0.32917091913309721</v>
      </c>
      <c r="L2364" s="2">
        <f t="shared" si="919"/>
        <v>0.21279342018370656</v>
      </c>
      <c r="M2364" s="2">
        <f t="shared" si="920"/>
        <v>1.9511316563606274E-3</v>
      </c>
      <c r="N2364" s="1">
        <v>15194</v>
      </c>
      <c r="O2364" s="1">
        <v>10966</v>
      </c>
      <c r="P2364" s="1">
        <v>7089</v>
      </c>
      <c r="Q2364" s="1">
        <v>55</v>
      </c>
      <c r="S2364" s="1">
        <v>10</v>
      </c>
      <c r="AN2364" s="7">
        <f>IF(Q2364&gt;0,RANK(Q2364,(N2364:P2364,Q2364:AL2364)),0)</f>
        <v>4</v>
      </c>
      <c r="AO2364" s="7">
        <f>IF(R2364&gt;0,RANK(R2364,(N2364:P2364,Q2364:AL2364)),0)</f>
        <v>0</v>
      </c>
      <c r="AP2364" s="7">
        <f>IF(S2364&gt;0,RANK(S2364,(N2364:P2364,Q2364:AL2364)),0)</f>
        <v>5</v>
      </c>
      <c r="AQ2364" s="7">
        <f>IF(T2364&gt;0,RANK(T2364,(N2364:P2364,Q2364:AL2364)),0)</f>
        <v>0</v>
      </c>
      <c r="AR2364" s="2">
        <f t="shared" si="921"/>
        <v>1.6509575553821216E-3</v>
      </c>
      <c r="AS2364" s="2">
        <f t="shared" si="922"/>
        <v>0</v>
      </c>
      <c r="AT2364" s="2">
        <f t="shared" si="923"/>
        <v>3.0017410097856758E-4</v>
      </c>
      <c r="AU2364" s="2">
        <f t="shared" si="924"/>
        <v>0</v>
      </c>
      <c r="AW2364" t="s">
        <v>353</v>
      </c>
      <c r="AX2364" t="s">
        <v>649</v>
      </c>
      <c r="BA2364" s="127">
        <v>42</v>
      </c>
      <c r="BB2364" s="130">
        <v>65</v>
      </c>
      <c r="BC2364" s="131">
        <f t="shared" si="914"/>
        <v>42065</v>
      </c>
      <c r="BE2364" s="7" t="s">
        <v>3271</v>
      </c>
    </row>
    <row r="2365" spans="1:57" hidden="1" outlineLevel="1" x14ac:dyDescent="0.2">
      <c r="A2365" t="s">
        <v>1500</v>
      </c>
      <c r="B2365" t="s">
        <v>649</v>
      </c>
      <c r="C2365" s="1">
        <f t="shared" ref="C2365:C2400" si="926">SUM(N2365:AL2365)</f>
        <v>17711</v>
      </c>
      <c r="D2365" s="7">
        <f>RANK(N2365,(N2365:P2365,Q2365:AL2365))</f>
        <v>2</v>
      </c>
      <c r="E2365" s="7">
        <f>RANK(O2365,(N2365:P2365,Q2365:AL2365))</f>
        <v>1</v>
      </c>
      <c r="F2365" s="7">
        <f>IF(P2365&gt;0,RANK(P2365,(N2365:P2365,Q2365:AL2365)),0)</f>
        <v>3</v>
      </c>
      <c r="G2365" s="1">
        <f t="shared" ref="G2365:G2400" si="927">MAX(N2365:P2365)-LARGE(N2365:P2365,2)</f>
        <v>1273</v>
      </c>
      <c r="H2365" s="2">
        <f t="shared" si="925"/>
        <v>7.1876235108124895E-2</v>
      </c>
      <c r="I2365" s="2"/>
      <c r="J2365" s="2">
        <f t="shared" ref="J2365:J2400" si="928">IF($C2365=0,"-",N2365/$C2365)</f>
        <v>0.33865959008525776</v>
      </c>
      <c r="K2365" s="2">
        <f t="shared" ref="K2365:K2400" si="929">IF($C2365=0,"-",O2365/$C2365)</f>
        <v>0.41053582519338266</v>
      </c>
      <c r="L2365" s="2">
        <f t="shared" ref="L2365:L2400" si="930">IF($C2365=0,"-",P2365/$C2365)</f>
        <v>0.24860256337869122</v>
      </c>
      <c r="M2365" s="2">
        <f t="shared" ref="M2365:M2396" si="931">IF(C2365=0,"-",(1-J2365-K2365-L2365))</f>
        <v>2.2020213426683088E-3</v>
      </c>
      <c r="N2365" s="1">
        <v>5998</v>
      </c>
      <c r="O2365" s="1">
        <v>7271</v>
      </c>
      <c r="P2365" s="1">
        <v>4403</v>
      </c>
      <c r="Q2365" s="1">
        <v>30</v>
      </c>
      <c r="S2365" s="1">
        <v>9</v>
      </c>
      <c r="AN2365" s="7">
        <f>IF(Q2365&gt;0,RANK(Q2365,(N2365:P2365,Q2365:AL2365)),0)</f>
        <v>4</v>
      </c>
      <c r="AO2365" s="7">
        <f>IF(R2365&gt;0,RANK(R2365,(N2365:P2365,Q2365:AL2365)),0)</f>
        <v>0</v>
      </c>
      <c r="AP2365" s="7">
        <f>IF(S2365&gt;0,RANK(S2365,(N2365:P2365,Q2365:AL2365)),0)</f>
        <v>5</v>
      </c>
      <c r="AQ2365" s="7">
        <f>IF(T2365&gt;0,RANK(T2365,(N2365:P2365,Q2365:AL2365)),0)</f>
        <v>0</v>
      </c>
      <c r="AR2365" s="2">
        <f t="shared" ref="AR2365:AR2400" si="932">IF($C2365=0,"-",Q2365/$C2365)</f>
        <v>1.6938625712833832E-3</v>
      </c>
      <c r="AS2365" s="2">
        <f t="shared" ref="AS2365:AS2400" si="933">IF($C2365=0,"-",R2365/$C2365)</f>
        <v>0</v>
      </c>
      <c r="AT2365" s="2">
        <f t="shared" ref="AT2365:AT2400" si="934">IF($C2365=0,"-",S2365/$C2365)</f>
        <v>5.0815877138501498E-4</v>
      </c>
      <c r="AU2365" s="2">
        <f t="shared" ref="AU2365:AU2400" si="935">IF($C2365=0,"-",T2365/$C2365)</f>
        <v>0</v>
      </c>
      <c r="AW2365" t="s">
        <v>1500</v>
      </c>
      <c r="AX2365" t="s">
        <v>649</v>
      </c>
      <c r="BA2365" s="127">
        <v>42</v>
      </c>
      <c r="BB2365" s="130">
        <v>67</v>
      </c>
      <c r="BC2365" s="131">
        <f t="shared" si="914"/>
        <v>42067</v>
      </c>
      <c r="BE2365" s="7" t="s">
        <v>3271</v>
      </c>
    </row>
    <row r="2366" spans="1:57" hidden="1" outlineLevel="1" x14ac:dyDescent="0.2">
      <c r="A2366" t="s">
        <v>2201</v>
      </c>
      <c r="B2366" t="s">
        <v>649</v>
      </c>
      <c r="C2366" s="1">
        <f t="shared" si="926"/>
        <v>8420</v>
      </c>
      <c r="D2366" s="7">
        <f>RANK(N2366,(N2366:P2366,Q2366:AL2366))</f>
        <v>2</v>
      </c>
      <c r="E2366" s="7">
        <f>RANK(O2366,(N2366:P2366,Q2366:AL2366))</f>
        <v>1</v>
      </c>
      <c r="F2366" s="7">
        <f>IF(P2366&gt;0,RANK(P2366,(N2366:P2366,Q2366:AL2366)),0)</f>
        <v>3</v>
      </c>
      <c r="G2366" s="1">
        <f t="shared" si="927"/>
        <v>1379</v>
      </c>
      <c r="H2366" s="2">
        <f t="shared" si="925"/>
        <v>0.16377672209026128</v>
      </c>
      <c r="I2366" s="2"/>
      <c r="J2366" s="2">
        <f t="shared" si="928"/>
        <v>0.30890736342042757</v>
      </c>
      <c r="K2366" s="2">
        <f t="shared" si="929"/>
        <v>0.47268408551068886</v>
      </c>
      <c r="L2366" s="2">
        <f t="shared" si="930"/>
        <v>0.21603325415676961</v>
      </c>
      <c r="M2366" s="2">
        <f t="shared" si="931"/>
        <v>2.3752969121139667E-3</v>
      </c>
      <c r="N2366" s="1">
        <v>2601</v>
      </c>
      <c r="O2366" s="1">
        <v>3980</v>
      </c>
      <c r="P2366" s="1">
        <v>1819</v>
      </c>
      <c r="Q2366" s="1">
        <v>12</v>
      </c>
      <c r="S2366" s="1">
        <v>8</v>
      </c>
      <c r="AN2366" s="7">
        <f>IF(Q2366&gt;0,RANK(Q2366,(N2366:P2366,Q2366:AL2366)),0)</f>
        <v>4</v>
      </c>
      <c r="AO2366" s="7">
        <f>IF(R2366&gt;0,RANK(R2366,(N2366:P2366,Q2366:AL2366)),0)</f>
        <v>0</v>
      </c>
      <c r="AP2366" s="7">
        <f>IF(S2366&gt;0,RANK(S2366,(N2366:P2366,Q2366:AL2366)),0)</f>
        <v>5</v>
      </c>
      <c r="AQ2366" s="7">
        <f>IF(T2366&gt;0,RANK(T2366,(N2366:P2366,Q2366:AL2366)),0)</f>
        <v>0</v>
      </c>
      <c r="AR2366" s="2">
        <f t="shared" si="932"/>
        <v>1.4251781472684087E-3</v>
      </c>
      <c r="AS2366" s="2">
        <f t="shared" si="933"/>
        <v>0</v>
      </c>
      <c r="AT2366" s="2">
        <f t="shared" si="934"/>
        <v>9.501187648456057E-4</v>
      </c>
      <c r="AU2366" s="2">
        <f t="shared" si="935"/>
        <v>0</v>
      </c>
      <c r="AW2366" t="s">
        <v>2201</v>
      </c>
      <c r="AX2366" t="s">
        <v>649</v>
      </c>
      <c r="BA2366" s="127">
        <v>42</v>
      </c>
      <c r="BB2366" s="130">
        <v>69</v>
      </c>
      <c r="BC2366" s="131">
        <f t="shared" si="914"/>
        <v>42069</v>
      </c>
      <c r="BE2366" s="7" t="s">
        <v>3271</v>
      </c>
    </row>
    <row r="2367" spans="1:57" hidden="1" outlineLevel="1" x14ac:dyDescent="0.2">
      <c r="A2367" t="s">
        <v>1725</v>
      </c>
      <c r="B2367" t="s">
        <v>649</v>
      </c>
      <c r="C2367" s="1">
        <f t="shared" si="926"/>
        <v>94968</v>
      </c>
      <c r="D2367" s="7">
        <f>RANK(N2367,(N2367:P2367,Q2367:AL2367))</f>
        <v>1</v>
      </c>
      <c r="E2367" s="7">
        <f>RANK(O2367,(N2367:P2367,Q2367:AL2367))</f>
        <v>2</v>
      </c>
      <c r="F2367" s="7">
        <f>IF(P2367&gt;0,RANK(P2367,(N2367:P2367,Q2367:AL2367)),0)</f>
        <v>3</v>
      </c>
      <c r="G2367" s="1">
        <f t="shared" si="927"/>
        <v>11611</v>
      </c>
      <c r="H2367" s="2">
        <f t="shared" si="925"/>
        <v>0.12226223570044646</v>
      </c>
      <c r="I2367" s="2"/>
      <c r="J2367" s="2">
        <f t="shared" si="928"/>
        <v>0.47441243366186503</v>
      </c>
      <c r="K2367" s="2">
        <f t="shared" si="929"/>
        <v>0.35215019796141861</v>
      </c>
      <c r="L2367" s="2">
        <f t="shared" si="930"/>
        <v>0.1649713587734816</v>
      </c>
      <c r="M2367" s="2">
        <f t="shared" si="931"/>
        <v>8.4660096032347643E-3</v>
      </c>
      <c r="N2367" s="1">
        <v>45054</v>
      </c>
      <c r="O2367" s="1">
        <v>33443</v>
      </c>
      <c r="P2367" s="1">
        <v>15667</v>
      </c>
      <c r="Q2367" s="1">
        <v>759</v>
      </c>
      <c r="S2367" s="1">
        <v>45</v>
      </c>
      <c r="AN2367" s="7">
        <f>IF(Q2367&gt;0,RANK(Q2367,(N2367:P2367,Q2367:AL2367)),0)</f>
        <v>4</v>
      </c>
      <c r="AO2367" s="7">
        <f>IF(R2367&gt;0,RANK(R2367,(N2367:P2367,Q2367:AL2367)),0)</f>
        <v>0</v>
      </c>
      <c r="AP2367" s="7">
        <f>IF(S2367&gt;0,RANK(S2367,(N2367:P2367,Q2367:AL2367)),0)</f>
        <v>5</v>
      </c>
      <c r="AQ2367" s="7">
        <f>IF(T2367&gt;0,RANK(T2367,(N2367:P2367,Q2367:AL2367)),0)</f>
        <v>0</v>
      </c>
      <c r="AR2367" s="2">
        <f t="shared" si="932"/>
        <v>7.9921657821582E-3</v>
      </c>
      <c r="AS2367" s="2">
        <f t="shared" si="933"/>
        <v>0</v>
      </c>
      <c r="AT2367" s="2">
        <f t="shared" si="934"/>
        <v>4.7384382107657316E-4</v>
      </c>
      <c r="AU2367" s="2">
        <f t="shared" si="935"/>
        <v>0</v>
      </c>
      <c r="AW2367" t="s">
        <v>1725</v>
      </c>
      <c r="AX2367" t="s">
        <v>649</v>
      </c>
      <c r="BA2367" s="127">
        <v>42</v>
      </c>
      <c r="BB2367" s="130">
        <v>71</v>
      </c>
      <c r="BC2367" s="131">
        <f t="shared" si="914"/>
        <v>42071</v>
      </c>
      <c r="BE2367" s="7" t="s">
        <v>3271</v>
      </c>
    </row>
    <row r="2368" spans="1:57" hidden="1" outlineLevel="1" x14ac:dyDescent="0.2">
      <c r="A2368" t="s">
        <v>622</v>
      </c>
      <c r="B2368" t="s">
        <v>649</v>
      </c>
      <c r="C2368" s="1">
        <f t="shared" si="926"/>
        <v>160180</v>
      </c>
      <c r="D2368" s="7">
        <f>RANK(N2368,(N2368:P2368,Q2368:AL2368))</f>
        <v>2</v>
      </c>
      <c r="E2368" s="7">
        <f>RANK(O2368,(N2368:P2368,Q2368:AL2368))</f>
        <v>1</v>
      </c>
      <c r="F2368" s="7">
        <f>IF(P2368&gt;0,RANK(P2368,(N2368:P2368,Q2368:AL2368)),0)</f>
        <v>3</v>
      </c>
      <c r="G2368" s="1">
        <f t="shared" si="927"/>
        <v>44192</v>
      </c>
      <c r="H2368" s="2">
        <f t="shared" si="925"/>
        <v>0.2758896241728056</v>
      </c>
      <c r="I2368" s="2"/>
      <c r="J2368" s="2">
        <f t="shared" si="928"/>
        <v>0.27628293170183543</v>
      </c>
      <c r="K2368" s="2">
        <f t="shared" si="929"/>
        <v>0.55217255587464098</v>
      </c>
      <c r="L2368" s="2">
        <f t="shared" si="930"/>
        <v>0.16735547509052315</v>
      </c>
      <c r="M2368" s="2">
        <f t="shared" si="931"/>
        <v>4.1890373330004949E-3</v>
      </c>
      <c r="N2368" s="1">
        <v>44255</v>
      </c>
      <c r="O2368" s="1">
        <v>88447</v>
      </c>
      <c r="P2368" s="1">
        <v>26807</v>
      </c>
      <c r="Q2368" s="1">
        <v>612</v>
      </c>
      <c r="S2368" s="1">
        <v>59</v>
      </c>
      <c r="AN2368" s="7">
        <f>IF(Q2368&gt;0,RANK(Q2368,(N2368:P2368,Q2368:AL2368)),0)</f>
        <v>4</v>
      </c>
      <c r="AO2368" s="7">
        <f>IF(R2368&gt;0,RANK(R2368,(N2368:P2368,Q2368:AL2368)),0)</f>
        <v>0</v>
      </c>
      <c r="AP2368" s="7">
        <f>IF(S2368&gt;0,RANK(S2368,(N2368:P2368,Q2368:AL2368)),0)</f>
        <v>5</v>
      </c>
      <c r="AQ2368" s="7">
        <f>IF(T2368&gt;0,RANK(T2368,(N2368:P2368,Q2368:AL2368)),0)</f>
        <v>0</v>
      </c>
      <c r="AR2368" s="2">
        <f t="shared" si="932"/>
        <v>3.8207017105756024E-3</v>
      </c>
      <c r="AS2368" s="2">
        <f t="shared" si="933"/>
        <v>0</v>
      </c>
      <c r="AT2368" s="2">
        <f t="shared" si="934"/>
        <v>3.6833562242477211E-4</v>
      </c>
      <c r="AU2368" s="2">
        <f t="shared" si="935"/>
        <v>0</v>
      </c>
      <c r="AW2368" t="s">
        <v>622</v>
      </c>
      <c r="AX2368" t="s">
        <v>649</v>
      </c>
      <c r="BA2368" s="127">
        <v>42</v>
      </c>
      <c r="BB2368" s="130">
        <v>73</v>
      </c>
      <c r="BC2368" s="131">
        <f t="shared" si="914"/>
        <v>42073</v>
      </c>
      <c r="BE2368" s="7" t="s">
        <v>3271</v>
      </c>
    </row>
    <row r="2369" spans="1:57" hidden="1" outlineLevel="1" x14ac:dyDescent="0.2">
      <c r="A2369" t="s">
        <v>939</v>
      </c>
      <c r="B2369" t="s">
        <v>649</v>
      </c>
      <c r="C2369" s="1">
        <f t="shared" si="926"/>
        <v>41203</v>
      </c>
      <c r="D2369" s="7">
        <f>RANK(N2369,(N2369:P2369,Q2369:AL2369))</f>
        <v>1</v>
      </c>
      <c r="E2369" s="7">
        <f>RANK(O2369,(N2369:P2369,Q2369:AL2369))</f>
        <v>2</v>
      </c>
      <c r="F2369" s="7">
        <f>IF(P2369&gt;0,RANK(P2369,(N2369:P2369,Q2369:AL2369)),0)</f>
        <v>3</v>
      </c>
      <c r="G2369" s="1">
        <f t="shared" si="927"/>
        <v>8471</v>
      </c>
      <c r="H2369" s="2">
        <f t="shared" si="925"/>
        <v>0.20559182583792443</v>
      </c>
      <c r="I2369" s="2"/>
      <c r="J2369" s="2">
        <f t="shared" si="928"/>
        <v>0.50554571269082349</v>
      </c>
      <c r="K2369" s="2">
        <f t="shared" si="929"/>
        <v>0.29995388685289909</v>
      </c>
      <c r="L2369" s="2">
        <f t="shared" si="930"/>
        <v>0.19294711550129845</v>
      </c>
      <c r="M2369" s="2">
        <f t="shared" si="931"/>
        <v>1.5532849549789729E-3</v>
      </c>
      <c r="N2369" s="1">
        <v>20830</v>
      </c>
      <c r="O2369" s="1">
        <v>12359</v>
      </c>
      <c r="P2369" s="1">
        <v>7950</v>
      </c>
      <c r="Q2369" s="1">
        <v>50</v>
      </c>
      <c r="S2369" s="1">
        <v>14</v>
      </c>
      <c r="AN2369" s="7">
        <f>IF(Q2369&gt;0,RANK(Q2369,(N2369:P2369,Q2369:AL2369)),0)</f>
        <v>4</v>
      </c>
      <c r="AO2369" s="7">
        <f>IF(R2369&gt;0,RANK(R2369,(N2369:P2369,Q2369:AL2369)),0)</f>
        <v>0</v>
      </c>
      <c r="AP2369" s="7">
        <f>IF(S2369&gt;0,RANK(S2369,(N2369:P2369,Q2369:AL2369)),0)</f>
        <v>5</v>
      </c>
      <c r="AQ2369" s="7">
        <f>IF(T2369&gt;0,RANK(T2369,(N2369:P2369,Q2369:AL2369)),0)</f>
        <v>0</v>
      </c>
      <c r="AR2369" s="2">
        <f t="shared" si="932"/>
        <v>1.2135038710773488E-3</v>
      </c>
      <c r="AS2369" s="2">
        <f t="shared" si="933"/>
        <v>0</v>
      </c>
      <c r="AT2369" s="2">
        <f t="shared" si="934"/>
        <v>3.3978108390165764E-4</v>
      </c>
      <c r="AU2369" s="2">
        <f t="shared" si="935"/>
        <v>0</v>
      </c>
      <c r="AW2369" t="s">
        <v>939</v>
      </c>
      <c r="AX2369" t="s">
        <v>649</v>
      </c>
      <c r="BA2369" s="127">
        <v>42</v>
      </c>
      <c r="BB2369" s="130">
        <v>75</v>
      </c>
      <c r="BC2369" s="131">
        <f t="shared" si="914"/>
        <v>42075</v>
      </c>
      <c r="BE2369" s="7" t="s">
        <v>3271</v>
      </c>
    </row>
    <row r="2370" spans="1:57" hidden="1" outlineLevel="1" x14ac:dyDescent="0.2">
      <c r="A2370" t="s">
        <v>1726</v>
      </c>
      <c r="B2370" t="s">
        <v>649</v>
      </c>
      <c r="C2370" s="1">
        <f t="shared" si="926"/>
        <v>43021</v>
      </c>
      <c r="D2370" s="7">
        <f>RANK(N2370,(N2370:P2370,Q2370:AL2370))</f>
        <v>2</v>
      </c>
      <c r="E2370" s="7">
        <f>RANK(O2370,(N2370:P2370,Q2370:AL2370))</f>
        <v>1</v>
      </c>
      <c r="F2370" s="7">
        <f>IF(P2370&gt;0,RANK(P2370,(N2370:P2370,Q2370:AL2370)),0)</f>
        <v>3</v>
      </c>
      <c r="G2370" s="1">
        <f t="shared" si="927"/>
        <v>9162</v>
      </c>
      <c r="H2370" s="2">
        <f t="shared" si="925"/>
        <v>0.2129657609074638</v>
      </c>
      <c r="I2370" s="2"/>
      <c r="J2370" s="2">
        <f t="shared" si="928"/>
        <v>0.28706910578554662</v>
      </c>
      <c r="K2370" s="2">
        <f t="shared" si="929"/>
        <v>0.50003486669301034</v>
      </c>
      <c r="L2370" s="2">
        <f t="shared" si="930"/>
        <v>0.20931638037237629</v>
      </c>
      <c r="M2370" s="2">
        <f t="shared" si="931"/>
        <v>3.5796471490668058E-3</v>
      </c>
      <c r="N2370" s="1">
        <v>12350</v>
      </c>
      <c r="O2370" s="1">
        <v>21512</v>
      </c>
      <c r="P2370" s="1">
        <v>9005</v>
      </c>
      <c r="Q2370" s="1">
        <v>137</v>
      </c>
      <c r="S2370" s="1">
        <v>17</v>
      </c>
      <c r="AN2370" s="7">
        <f>IF(Q2370&gt;0,RANK(Q2370,(N2370:P2370,Q2370:AL2370)),0)</f>
        <v>4</v>
      </c>
      <c r="AO2370" s="7">
        <f>IF(R2370&gt;0,RANK(R2370,(N2370:P2370,Q2370:AL2370)),0)</f>
        <v>0</v>
      </c>
      <c r="AP2370" s="7">
        <f>IF(S2370&gt;0,RANK(S2370,(N2370:P2370,Q2370:AL2370)),0)</f>
        <v>5</v>
      </c>
      <c r="AQ2370" s="7">
        <f>IF(T2370&gt;0,RANK(T2370,(N2370:P2370,Q2370:AL2370)),0)</f>
        <v>0</v>
      </c>
      <c r="AR2370" s="2">
        <f t="shared" si="932"/>
        <v>3.1844912949489782E-3</v>
      </c>
      <c r="AS2370" s="2">
        <f t="shared" si="933"/>
        <v>0</v>
      </c>
      <c r="AT2370" s="2">
        <f t="shared" si="934"/>
        <v>3.9515585411775645E-4</v>
      </c>
      <c r="AU2370" s="2">
        <f t="shared" si="935"/>
        <v>0</v>
      </c>
      <c r="AW2370" t="s">
        <v>1726</v>
      </c>
      <c r="AX2370" t="s">
        <v>649</v>
      </c>
      <c r="BA2370" s="127">
        <v>42</v>
      </c>
      <c r="BB2370" s="130">
        <v>77</v>
      </c>
      <c r="BC2370" s="131">
        <f t="shared" si="914"/>
        <v>42077</v>
      </c>
      <c r="BE2370" s="7" t="s">
        <v>3271</v>
      </c>
    </row>
    <row r="2371" spans="1:57" hidden="1" outlineLevel="1" x14ac:dyDescent="0.2">
      <c r="A2371" t="s">
        <v>82</v>
      </c>
      <c r="B2371" t="s">
        <v>649</v>
      </c>
      <c r="C2371" s="1">
        <f t="shared" si="926"/>
        <v>114836</v>
      </c>
      <c r="D2371" s="7">
        <f>RANK(N2371,(N2371:P2371,Q2371:AL2371))</f>
        <v>1</v>
      </c>
      <c r="E2371" s="7">
        <f>RANK(O2371,(N2371:P2371,Q2371:AL2371))</f>
        <v>2</v>
      </c>
      <c r="F2371" s="7">
        <f>IF(P2371&gt;0,RANK(P2371,(N2371:P2371,Q2371:AL2371)),0)</f>
        <v>3</v>
      </c>
      <c r="G2371" s="1">
        <f t="shared" si="927"/>
        <v>4080</v>
      </c>
      <c r="H2371" s="2">
        <f t="shared" si="925"/>
        <v>3.5528928210665646E-2</v>
      </c>
      <c r="I2371" s="2"/>
      <c r="J2371" s="2">
        <f t="shared" si="928"/>
        <v>0.40676268765892226</v>
      </c>
      <c r="K2371" s="2">
        <f t="shared" si="929"/>
        <v>0.37123375944825665</v>
      </c>
      <c r="L2371" s="2">
        <f t="shared" si="930"/>
        <v>0.21642167961266501</v>
      </c>
      <c r="M2371" s="2">
        <f t="shared" si="931"/>
        <v>5.5818732801560245E-3</v>
      </c>
      <c r="N2371" s="1">
        <v>46711</v>
      </c>
      <c r="O2371" s="1">
        <v>42631</v>
      </c>
      <c r="P2371" s="1">
        <v>24853</v>
      </c>
      <c r="Q2371" s="1">
        <v>589</v>
      </c>
      <c r="S2371" s="1">
        <v>52</v>
      </c>
      <c r="AN2371" s="7">
        <f>IF(Q2371&gt;0,RANK(Q2371,(N2371:P2371,Q2371:AL2371)),0)</f>
        <v>4</v>
      </c>
      <c r="AO2371" s="7">
        <f>IF(R2371&gt;0,RANK(R2371,(N2371:P2371,Q2371:AL2371)),0)</f>
        <v>0</v>
      </c>
      <c r="AP2371" s="7">
        <f>IF(S2371&gt;0,RANK(S2371,(N2371:P2371,Q2371:AL2371)),0)</f>
        <v>5</v>
      </c>
      <c r="AQ2371" s="7">
        <f>IF(T2371&gt;0,RANK(T2371,(N2371:P2371,Q2371:AL2371)),0)</f>
        <v>0</v>
      </c>
      <c r="AR2371" s="2">
        <f t="shared" si="932"/>
        <v>5.1290536068828588E-3</v>
      </c>
      <c r="AS2371" s="2">
        <f t="shared" si="933"/>
        <v>0</v>
      </c>
      <c r="AT2371" s="2">
        <f t="shared" si="934"/>
        <v>4.5281967327318962E-4</v>
      </c>
      <c r="AU2371" s="2">
        <f t="shared" si="935"/>
        <v>0</v>
      </c>
      <c r="AW2371" t="s">
        <v>82</v>
      </c>
      <c r="AX2371" t="s">
        <v>649</v>
      </c>
      <c r="BA2371" s="127">
        <v>42</v>
      </c>
      <c r="BB2371" s="130">
        <v>79</v>
      </c>
      <c r="BC2371" s="131">
        <f t="shared" si="914"/>
        <v>42079</v>
      </c>
      <c r="BE2371" s="7" t="s">
        <v>3271</v>
      </c>
    </row>
    <row r="2372" spans="1:57" hidden="1" outlineLevel="1" x14ac:dyDescent="0.2">
      <c r="A2372" t="s">
        <v>643</v>
      </c>
      <c r="B2372" t="s">
        <v>649</v>
      </c>
      <c r="C2372" s="1">
        <f t="shared" si="926"/>
        <v>127146</v>
      </c>
      <c r="D2372" s="7">
        <f>RANK(N2372,(N2372:P2372,Q2372:AL2372))</f>
        <v>1</v>
      </c>
      <c r="E2372" s="7">
        <f>RANK(O2372,(N2372:P2372,Q2372:AL2372))</f>
        <v>2</v>
      </c>
      <c r="F2372" s="7">
        <f>IF(P2372&gt;0,RANK(P2372,(N2372:P2372,Q2372:AL2372)),0)</f>
        <v>3</v>
      </c>
      <c r="G2372" s="1">
        <f t="shared" si="927"/>
        <v>7338</v>
      </c>
      <c r="H2372" s="2">
        <f t="shared" si="925"/>
        <v>5.7713180123637395E-2</v>
      </c>
      <c r="I2372" s="2"/>
      <c r="J2372" s="2">
        <f t="shared" si="928"/>
        <v>0.44533842983656585</v>
      </c>
      <c r="K2372" s="2">
        <f t="shared" si="929"/>
        <v>0.38762524971292844</v>
      </c>
      <c r="L2372" s="2">
        <f t="shared" si="930"/>
        <v>0.16521951142780741</v>
      </c>
      <c r="M2372" s="2">
        <f t="shared" si="931"/>
        <v>1.8168090226982347E-3</v>
      </c>
      <c r="N2372" s="1">
        <v>56623</v>
      </c>
      <c r="O2372" s="1">
        <v>49285</v>
      </c>
      <c r="P2372" s="1">
        <v>21007</v>
      </c>
      <c r="Q2372" s="1">
        <v>172</v>
      </c>
      <c r="S2372" s="1">
        <v>59</v>
      </c>
      <c r="AN2372" s="7">
        <f>IF(Q2372&gt;0,RANK(Q2372,(N2372:P2372,Q2372:AL2372)),0)</f>
        <v>4</v>
      </c>
      <c r="AO2372" s="7">
        <f>IF(R2372&gt;0,RANK(R2372,(N2372:P2372,Q2372:AL2372)),0)</f>
        <v>0</v>
      </c>
      <c r="AP2372" s="7">
        <f>IF(S2372&gt;0,RANK(S2372,(N2372:P2372,Q2372:AL2372)),0)</f>
        <v>5</v>
      </c>
      <c r="AQ2372" s="7">
        <f>IF(T2372&gt;0,RANK(T2372,(N2372:P2372,Q2372:AL2372)),0)</f>
        <v>0</v>
      </c>
      <c r="AR2372" s="2">
        <f t="shared" si="932"/>
        <v>1.3527755493684425E-3</v>
      </c>
      <c r="AS2372" s="2">
        <f t="shared" si="933"/>
        <v>0</v>
      </c>
      <c r="AT2372" s="2">
        <f t="shared" si="934"/>
        <v>4.6403347332987273E-4</v>
      </c>
      <c r="AU2372" s="2">
        <f t="shared" si="935"/>
        <v>0</v>
      </c>
      <c r="AW2372" t="s">
        <v>643</v>
      </c>
      <c r="AX2372" t="s">
        <v>649</v>
      </c>
      <c r="BA2372" s="127">
        <v>42</v>
      </c>
      <c r="BB2372" s="130">
        <v>81</v>
      </c>
      <c r="BC2372" s="131">
        <f t="shared" si="914"/>
        <v>42081</v>
      </c>
      <c r="BE2372" s="7" t="s">
        <v>3271</v>
      </c>
    </row>
    <row r="2373" spans="1:57" hidden="1" outlineLevel="1" x14ac:dyDescent="0.2">
      <c r="A2373" t="s">
        <v>2271</v>
      </c>
      <c r="B2373" t="s">
        <v>649</v>
      </c>
      <c r="C2373" s="1">
        <f t="shared" si="926"/>
        <v>43172</v>
      </c>
      <c r="D2373" s="7">
        <f>RANK(N2373,(N2373:P2373,Q2373:AL2373))</f>
        <v>2</v>
      </c>
      <c r="E2373" s="7">
        <f>RANK(O2373,(N2373:P2373,Q2373:AL2373))</f>
        <v>1</v>
      </c>
      <c r="F2373" s="7">
        <f>IF(P2373&gt;0,RANK(P2373,(N2373:P2373,Q2373:AL2373)),0)</f>
        <v>3</v>
      </c>
      <c r="G2373" s="1">
        <f t="shared" si="927"/>
        <v>7221</v>
      </c>
      <c r="H2373" s="2">
        <f t="shared" si="925"/>
        <v>0.16726118780691188</v>
      </c>
      <c r="I2373" s="2"/>
      <c r="J2373" s="2">
        <f t="shared" si="928"/>
        <v>0.30841749281941999</v>
      </c>
      <c r="K2373" s="2">
        <f t="shared" si="929"/>
        <v>0.4756786806263319</v>
      </c>
      <c r="L2373" s="2">
        <f t="shared" si="930"/>
        <v>0.21240618919670157</v>
      </c>
      <c r="M2373" s="2">
        <f t="shared" si="931"/>
        <v>3.4976373575465458E-3</v>
      </c>
      <c r="N2373" s="1">
        <v>13315</v>
      </c>
      <c r="O2373" s="1">
        <v>20536</v>
      </c>
      <c r="P2373" s="1">
        <v>9170</v>
      </c>
      <c r="Q2373" s="1">
        <v>124</v>
      </c>
      <c r="S2373" s="1">
        <v>27</v>
      </c>
      <c r="AN2373" s="7">
        <f>IF(Q2373&gt;0,RANK(Q2373,(N2373:P2373,Q2373:AL2373)),0)</f>
        <v>4</v>
      </c>
      <c r="AO2373" s="7">
        <f>IF(R2373&gt;0,RANK(R2373,(N2373:P2373,Q2373:AL2373)),0)</f>
        <v>0</v>
      </c>
      <c r="AP2373" s="7">
        <f>IF(S2373&gt;0,RANK(S2373,(N2373:P2373,Q2373:AL2373)),0)</f>
        <v>5</v>
      </c>
      <c r="AQ2373" s="7">
        <f>IF(T2373&gt;0,RANK(T2373,(N2373:P2373,Q2373:AL2373)),0)</f>
        <v>0</v>
      </c>
      <c r="AR2373" s="2">
        <f t="shared" si="932"/>
        <v>2.8722320022236637E-3</v>
      </c>
      <c r="AS2373" s="2">
        <f t="shared" si="933"/>
        <v>0</v>
      </c>
      <c r="AT2373" s="2">
        <f t="shared" si="934"/>
        <v>6.2540535532289447E-4</v>
      </c>
      <c r="AU2373" s="2">
        <f t="shared" si="935"/>
        <v>0</v>
      </c>
      <c r="AW2373" t="s">
        <v>2271</v>
      </c>
      <c r="AX2373" t="s">
        <v>649</v>
      </c>
      <c r="BA2373" s="127">
        <v>42</v>
      </c>
      <c r="BB2373" s="130">
        <v>83</v>
      </c>
      <c r="BC2373" s="131">
        <f t="shared" si="914"/>
        <v>42083</v>
      </c>
      <c r="BE2373" s="7" t="s">
        <v>3271</v>
      </c>
    </row>
    <row r="2374" spans="1:57" hidden="1" outlineLevel="1" x14ac:dyDescent="0.2">
      <c r="A2374" t="s">
        <v>2272</v>
      </c>
      <c r="B2374" t="s">
        <v>649</v>
      </c>
      <c r="C2374" s="1">
        <f t="shared" si="926"/>
        <v>16400</v>
      </c>
      <c r="D2374" s="7">
        <f>RANK(N2374,(N2374:P2374,Q2374:AL2374))</f>
        <v>2</v>
      </c>
      <c r="E2374" s="7">
        <f>RANK(O2374,(N2374:P2374,Q2374:AL2374))</f>
        <v>1</v>
      </c>
      <c r="F2374" s="7">
        <f>IF(P2374&gt;0,RANK(P2374,(N2374:P2374,Q2374:AL2374)),0)</f>
        <v>3</v>
      </c>
      <c r="G2374" s="1">
        <f t="shared" si="927"/>
        <v>1634</v>
      </c>
      <c r="H2374" s="2">
        <f t="shared" si="925"/>
        <v>9.963414634146342E-2</v>
      </c>
      <c r="I2374" s="2"/>
      <c r="J2374" s="2">
        <f t="shared" si="928"/>
        <v>0.32506097560975611</v>
      </c>
      <c r="K2374" s="2">
        <f t="shared" si="929"/>
        <v>0.4246951219512195</v>
      </c>
      <c r="L2374" s="2">
        <f t="shared" si="930"/>
        <v>0.24506097560975609</v>
      </c>
      <c r="M2374" s="2">
        <f t="shared" si="931"/>
        <v>5.1829268292682973E-3</v>
      </c>
      <c r="N2374" s="1">
        <v>5331</v>
      </c>
      <c r="O2374" s="1">
        <v>6965</v>
      </c>
      <c r="P2374" s="1">
        <v>4019</v>
      </c>
      <c r="Q2374" s="1">
        <v>70</v>
      </c>
      <c r="S2374" s="1">
        <v>15</v>
      </c>
      <c r="AN2374" s="7">
        <f>IF(Q2374&gt;0,RANK(Q2374,(N2374:P2374,Q2374:AL2374)),0)</f>
        <v>4</v>
      </c>
      <c r="AO2374" s="7">
        <f>IF(R2374&gt;0,RANK(R2374,(N2374:P2374,Q2374:AL2374)),0)</f>
        <v>0</v>
      </c>
      <c r="AP2374" s="7">
        <f>IF(S2374&gt;0,RANK(S2374,(N2374:P2374,Q2374:AL2374)),0)</f>
        <v>5</v>
      </c>
      <c r="AQ2374" s="7">
        <f>IF(T2374&gt;0,RANK(T2374,(N2374:P2374,Q2374:AL2374)),0)</f>
        <v>0</v>
      </c>
      <c r="AR2374" s="2">
        <f t="shared" si="932"/>
        <v>4.2682926829268296E-3</v>
      </c>
      <c r="AS2374" s="2">
        <f t="shared" si="933"/>
        <v>0</v>
      </c>
      <c r="AT2374" s="2">
        <f t="shared" si="934"/>
        <v>9.1463414634146347E-4</v>
      </c>
      <c r="AU2374" s="2">
        <f t="shared" si="935"/>
        <v>0</v>
      </c>
      <c r="AW2374" t="s">
        <v>2272</v>
      </c>
      <c r="AX2374" t="s">
        <v>649</v>
      </c>
      <c r="BA2374" s="127">
        <v>42</v>
      </c>
      <c r="BB2374" s="130">
        <v>85</v>
      </c>
      <c r="BC2374" s="131">
        <f t="shared" si="914"/>
        <v>42085</v>
      </c>
      <c r="BE2374" s="7" t="s">
        <v>3271</v>
      </c>
    </row>
    <row r="2375" spans="1:57" hidden="1" outlineLevel="1" x14ac:dyDescent="0.2">
      <c r="A2375" t="s">
        <v>284</v>
      </c>
      <c r="B2375" t="s">
        <v>649</v>
      </c>
      <c r="C2375" s="1">
        <f t="shared" si="926"/>
        <v>49836</v>
      </c>
      <c r="D2375" s="7">
        <f>RANK(N2375,(N2375:P2375,Q2375:AL2375))</f>
        <v>1</v>
      </c>
      <c r="E2375" s="7">
        <f>RANK(O2375,(N2375:P2375,Q2375:AL2375))</f>
        <v>2</v>
      </c>
      <c r="F2375" s="7">
        <f>IF(P2375&gt;0,RANK(P2375,(N2375:P2375,Q2375:AL2375)),0)</f>
        <v>3</v>
      </c>
      <c r="G2375" s="1">
        <f t="shared" si="927"/>
        <v>7183</v>
      </c>
      <c r="H2375" s="2">
        <f t="shared" si="925"/>
        <v>0.1441327554378361</v>
      </c>
      <c r="I2375" s="2"/>
      <c r="J2375" s="2">
        <f t="shared" si="928"/>
        <v>0.46681114054097439</v>
      </c>
      <c r="K2375" s="2">
        <f t="shared" si="929"/>
        <v>0.32267838510313829</v>
      </c>
      <c r="L2375" s="2">
        <f t="shared" si="930"/>
        <v>0.20621638975840759</v>
      </c>
      <c r="M2375" s="2">
        <f t="shared" si="931"/>
        <v>4.2940845974797359E-3</v>
      </c>
      <c r="N2375" s="1">
        <v>23264</v>
      </c>
      <c r="O2375" s="1">
        <v>16081</v>
      </c>
      <c r="P2375" s="1">
        <v>10277</v>
      </c>
      <c r="Q2375" s="1">
        <v>197</v>
      </c>
      <c r="S2375" s="1">
        <v>17</v>
      </c>
      <c r="AN2375" s="7">
        <f>IF(Q2375&gt;0,RANK(Q2375,(N2375:P2375,Q2375:AL2375)),0)</f>
        <v>4</v>
      </c>
      <c r="AO2375" s="7">
        <f>IF(R2375&gt;0,RANK(R2375,(N2375:P2375,Q2375:AL2375)),0)</f>
        <v>0</v>
      </c>
      <c r="AP2375" s="7">
        <f>IF(S2375&gt;0,RANK(S2375,(N2375:P2375,Q2375:AL2375)),0)</f>
        <v>5</v>
      </c>
      <c r="AQ2375" s="7">
        <f>IF(T2375&gt;0,RANK(T2375,(N2375:P2375,Q2375:AL2375)),0)</f>
        <v>0</v>
      </c>
      <c r="AR2375" s="2">
        <f t="shared" si="932"/>
        <v>3.9529657275864834E-3</v>
      </c>
      <c r="AS2375" s="2">
        <f t="shared" si="933"/>
        <v>0</v>
      </c>
      <c r="AT2375" s="2">
        <f t="shared" si="934"/>
        <v>3.4111886989324984E-4</v>
      </c>
      <c r="AU2375" s="2">
        <f t="shared" si="935"/>
        <v>0</v>
      </c>
      <c r="AW2375" t="s">
        <v>284</v>
      </c>
      <c r="AX2375" t="s">
        <v>649</v>
      </c>
      <c r="BA2375" s="127">
        <v>42</v>
      </c>
      <c r="BB2375" s="130">
        <v>87</v>
      </c>
      <c r="BC2375" s="131">
        <f t="shared" si="914"/>
        <v>42087</v>
      </c>
      <c r="BE2375" s="7" t="s">
        <v>3271</v>
      </c>
    </row>
    <row r="2376" spans="1:57" hidden="1" outlineLevel="1" x14ac:dyDescent="0.2">
      <c r="A2376" t="s">
        <v>2954</v>
      </c>
      <c r="B2376" t="s">
        <v>649</v>
      </c>
      <c r="C2376" s="1">
        <f t="shared" si="926"/>
        <v>14688</v>
      </c>
      <c r="D2376" s="7">
        <f>RANK(N2376,(N2376:P2376,Q2376:AL2376))</f>
        <v>2</v>
      </c>
      <c r="E2376" s="7">
        <f>RANK(O2376,(N2376:P2376,Q2376:AL2376))</f>
        <v>1</v>
      </c>
      <c r="F2376" s="7">
        <f>IF(P2376&gt;0,RANK(P2376,(N2376:P2376,Q2376:AL2376)),0)</f>
        <v>3</v>
      </c>
      <c r="G2376" s="1">
        <f t="shared" si="927"/>
        <v>1354</v>
      </c>
      <c r="H2376" s="2">
        <f t="shared" si="925"/>
        <v>9.2184095860566445E-2</v>
      </c>
      <c r="I2376" s="2"/>
      <c r="J2376" s="2">
        <f t="shared" si="928"/>
        <v>0.33673747276688454</v>
      </c>
      <c r="K2376" s="2">
        <f t="shared" si="929"/>
        <v>0.42892156862745096</v>
      </c>
      <c r="L2376" s="2">
        <f t="shared" si="930"/>
        <v>0.23025599128540306</v>
      </c>
      <c r="M2376" s="2">
        <f t="shared" si="931"/>
        <v>4.0849673202613956E-3</v>
      </c>
      <c r="N2376" s="1">
        <v>4946</v>
      </c>
      <c r="O2376" s="1">
        <v>6300</v>
      </c>
      <c r="P2376" s="1">
        <v>3382</v>
      </c>
      <c r="Q2376" s="1">
        <v>50</v>
      </c>
      <c r="S2376" s="1">
        <v>10</v>
      </c>
      <c r="AN2376" s="7">
        <f>IF(Q2376&gt;0,RANK(Q2376,(N2376:P2376,Q2376:AL2376)),0)</f>
        <v>4</v>
      </c>
      <c r="AO2376" s="7">
        <f>IF(R2376&gt;0,RANK(R2376,(N2376:P2376,Q2376:AL2376)),0)</f>
        <v>0</v>
      </c>
      <c r="AP2376" s="7">
        <f>IF(S2376&gt;0,RANK(S2376,(N2376:P2376,Q2376:AL2376)),0)</f>
        <v>5</v>
      </c>
      <c r="AQ2376" s="7">
        <f>IF(T2376&gt;0,RANK(T2376,(N2376:P2376,Q2376:AL2376)),0)</f>
        <v>0</v>
      </c>
      <c r="AR2376" s="2">
        <f t="shared" si="932"/>
        <v>3.4041394335511985E-3</v>
      </c>
      <c r="AS2376" s="2">
        <f t="shared" si="933"/>
        <v>0</v>
      </c>
      <c r="AT2376" s="2">
        <f t="shared" si="934"/>
        <v>6.8082788671023969E-4</v>
      </c>
      <c r="AU2376" s="2">
        <f t="shared" si="935"/>
        <v>0</v>
      </c>
      <c r="AW2376" t="s">
        <v>2954</v>
      </c>
      <c r="AX2376" t="s">
        <v>649</v>
      </c>
      <c r="BA2376" s="127">
        <v>42</v>
      </c>
      <c r="BB2376" s="130">
        <v>89</v>
      </c>
      <c r="BC2376" s="131">
        <f t="shared" si="914"/>
        <v>42089</v>
      </c>
      <c r="BE2376" s="7" t="s">
        <v>3271</v>
      </c>
    </row>
    <row r="2377" spans="1:57" hidden="1" outlineLevel="1" x14ac:dyDescent="0.2">
      <c r="A2377" t="s">
        <v>1371</v>
      </c>
      <c r="B2377" t="s">
        <v>649</v>
      </c>
      <c r="C2377" s="1">
        <f t="shared" si="926"/>
        <v>37500</v>
      </c>
      <c r="D2377" s="7">
        <f>RANK(N2377,(N2377:P2377,Q2377:AL2377))</f>
        <v>2</v>
      </c>
      <c r="E2377" s="7">
        <f>RANK(O2377,(N2377:P2377,Q2377:AL2377))</f>
        <v>1</v>
      </c>
      <c r="F2377" s="7">
        <f>IF(P2377&gt;0,RANK(P2377,(N2377:P2377,Q2377:AL2377)),0)</f>
        <v>3</v>
      </c>
      <c r="G2377" s="1">
        <f t="shared" si="927"/>
        <v>1089</v>
      </c>
      <c r="H2377" s="2">
        <f t="shared" si="925"/>
        <v>2.904E-2</v>
      </c>
      <c r="I2377" s="2"/>
      <c r="J2377" s="2">
        <f t="shared" si="928"/>
        <v>0.35914666666666667</v>
      </c>
      <c r="K2377" s="2">
        <f t="shared" si="929"/>
        <v>0.38818666666666668</v>
      </c>
      <c r="L2377" s="2">
        <f t="shared" si="930"/>
        <v>0.24685333333333334</v>
      </c>
      <c r="M2377" s="2">
        <f t="shared" si="931"/>
        <v>5.8133333333332537E-3</v>
      </c>
      <c r="N2377" s="1">
        <v>13468</v>
      </c>
      <c r="O2377" s="1">
        <v>14557</v>
      </c>
      <c r="P2377" s="1">
        <v>9257</v>
      </c>
      <c r="Q2377" s="1">
        <v>201</v>
      </c>
      <c r="S2377" s="1">
        <v>17</v>
      </c>
      <c r="AN2377" s="7">
        <f>IF(Q2377&gt;0,RANK(Q2377,(N2377:P2377,Q2377:AL2377)),0)</f>
        <v>4</v>
      </c>
      <c r="AO2377" s="7">
        <f>IF(R2377&gt;0,RANK(R2377,(N2377:P2377,Q2377:AL2377)),0)</f>
        <v>0</v>
      </c>
      <c r="AP2377" s="7">
        <f>IF(S2377&gt;0,RANK(S2377,(N2377:P2377,Q2377:AL2377)),0)</f>
        <v>5</v>
      </c>
      <c r="AQ2377" s="7">
        <f>IF(T2377&gt;0,RANK(T2377,(N2377:P2377,Q2377:AL2377)),0)</f>
        <v>0</v>
      </c>
      <c r="AR2377" s="2">
        <f t="shared" si="932"/>
        <v>5.3600000000000002E-3</v>
      </c>
      <c r="AS2377" s="2">
        <f t="shared" si="933"/>
        <v>0</v>
      </c>
      <c r="AT2377" s="2">
        <f t="shared" si="934"/>
        <v>4.5333333333333331E-4</v>
      </c>
      <c r="AU2377" s="2">
        <f t="shared" si="935"/>
        <v>0</v>
      </c>
      <c r="AW2377" t="s">
        <v>1371</v>
      </c>
      <c r="AX2377" t="s">
        <v>649</v>
      </c>
      <c r="BA2377" s="127">
        <v>42</v>
      </c>
      <c r="BB2377" s="130">
        <v>91</v>
      </c>
      <c r="BC2377" s="131">
        <f t="shared" si="914"/>
        <v>42091</v>
      </c>
      <c r="BE2377" s="7" t="s">
        <v>3271</v>
      </c>
    </row>
    <row r="2378" spans="1:57" hidden="1" outlineLevel="1" x14ac:dyDescent="0.2">
      <c r="A2378" t="s">
        <v>2256</v>
      </c>
      <c r="B2378" t="s">
        <v>649</v>
      </c>
      <c r="C2378" s="1">
        <f t="shared" si="926"/>
        <v>318576</v>
      </c>
      <c r="D2378" s="7">
        <f>RANK(N2378,(N2378:P2378,Q2378:AL2378))</f>
        <v>1</v>
      </c>
      <c r="E2378" s="7">
        <f>RANK(O2378,(N2378:P2378,Q2378:AL2378))</f>
        <v>2</v>
      </c>
      <c r="F2378" s="7">
        <f>IF(P2378&gt;0,RANK(P2378,(N2378:P2378,Q2378:AL2378)),0)</f>
        <v>3</v>
      </c>
      <c r="G2378" s="1">
        <f t="shared" si="927"/>
        <v>10868</v>
      </c>
      <c r="H2378" s="2">
        <f t="shared" si="925"/>
        <v>3.4114308673597507E-2</v>
      </c>
      <c r="I2378" s="2"/>
      <c r="J2378" s="2">
        <f t="shared" si="928"/>
        <v>0.42869519361157149</v>
      </c>
      <c r="K2378" s="2">
        <f t="shared" si="929"/>
        <v>0.394580884937974</v>
      </c>
      <c r="L2378" s="2">
        <f t="shared" si="930"/>
        <v>0.16868188438551554</v>
      </c>
      <c r="M2378" s="2">
        <f t="shared" si="931"/>
        <v>8.0420370649389727E-3</v>
      </c>
      <c r="N2378" s="1">
        <v>136572</v>
      </c>
      <c r="O2378" s="1">
        <v>125704</v>
      </c>
      <c r="P2378" s="1">
        <v>53738</v>
      </c>
      <c r="Q2378" s="1">
        <v>2276</v>
      </c>
      <c r="S2378" s="1">
        <v>286</v>
      </c>
      <c r="AN2378" s="7">
        <f>IF(Q2378&gt;0,RANK(Q2378,(N2378:P2378,Q2378:AL2378)),0)</f>
        <v>4</v>
      </c>
      <c r="AO2378" s="7">
        <f>IF(R2378&gt;0,RANK(R2378,(N2378:P2378,Q2378:AL2378)),0)</f>
        <v>0</v>
      </c>
      <c r="AP2378" s="7">
        <f>IF(S2378&gt;0,RANK(S2378,(N2378:P2378,Q2378:AL2378)),0)</f>
        <v>5</v>
      </c>
      <c r="AQ2378" s="7">
        <f>IF(T2378&gt;0,RANK(T2378,(N2378:P2378,Q2378:AL2378)),0)</f>
        <v>0</v>
      </c>
      <c r="AR2378" s="2">
        <f t="shared" si="932"/>
        <v>7.1442920998443073E-3</v>
      </c>
      <c r="AS2378" s="2">
        <f t="shared" si="933"/>
        <v>0</v>
      </c>
      <c r="AT2378" s="2">
        <f t="shared" si="934"/>
        <v>8.977449650946713E-4</v>
      </c>
      <c r="AU2378" s="2">
        <f t="shared" si="935"/>
        <v>0</v>
      </c>
      <c r="AW2378" t="s">
        <v>2256</v>
      </c>
      <c r="AX2378" t="s">
        <v>649</v>
      </c>
      <c r="BA2378" s="127">
        <v>42</v>
      </c>
      <c r="BB2378" s="130">
        <v>93</v>
      </c>
      <c r="BC2378" s="131">
        <f t="shared" si="914"/>
        <v>42093</v>
      </c>
      <c r="BE2378" s="7" t="s">
        <v>3271</v>
      </c>
    </row>
    <row r="2379" spans="1:57" hidden="1" outlineLevel="1" x14ac:dyDescent="0.2">
      <c r="A2379" t="s">
        <v>2955</v>
      </c>
      <c r="B2379" t="s">
        <v>649</v>
      </c>
      <c r="C2379" s="1">
        <f t="shared" si="926"/>
        <v>6646</v>
      </c>
      <c r="D2379" s="7">
        <f>RANK(N2379,(N2379:P2379,Q2379:AL2379))</f>
        <v>2</v>
      </c>
      <c r="E2379" s="7">
        <f>RANK(O2379,(N2379:P2379,Q2379:AL2379))</f>
        <v>1</v>
      </c>
      <c r="F2379" s="7">
        <f>IF(P2379&gt;0,RANK(P2379,(N2379:P2379,Q2379:AL2379)),0)</f>
        <v>3</v>
      </c>
      <c r="G2379" s="1">
        <f t="shared" si="927"/>
        <v>946</v>
      </c>
      <c r="H2379" s="2">
        <f t="shared" si="925"/>
        <v>0.14234125789948843</v>
      </c>
      <c r="I2379" s="2"/>
      <c r="J2379" s="2">
        <f t="shared" si="928"/>
        <v>0.32350285886247365</v>
      </c>
      <c r="K2379" s="2">
        <f t="shared" si="929"/>
        <v>0.46584411676196208</v>
      </c>
      <c r="L2379" s="2">
        <f t="shared" si="930"/>
        <v>0.20659043033403551</v>
      </c>
      <c r="M2379" s="2">
        <f t="shared" si="931"/>
        <v>4.0625940415287554E-3</v>
      </c>
      <c r="N2379" s="1">
        <v>2150</v>
      </c>
      <c r="O2379" s="1">
        <v>3096</v>
      </c>
      <c r="P2379" s="1">
        <v>1373</v>
      </c>
      <c r="Q2379" s="1">
        <v>26</v>
      </c>
      <c r="S2379" s="1">
        <v>1</v>
      </c>
      <c r="AN2379" s="7">
        <f>IF(Q2379&gt;0,RANK(Q2379,(N2379:P2379,Q2379:AL2379)),0)</f>
        <v>4</v>
      </c>
      <c r="AO2379" s="7">
        <f>IF(R2379&gt;0,RANK(R2379,(N2379:P2379,Q2379:AL2379)),0)</f>
        <v>0</v>
      </c>
      <c r="AP2379" s="7">
        <f>IF(S2379&gt;0,RANK(S2379,(N2379:P2379,Q2379:AL2379)),0)</f>
        <v>5</v>
      </c>
      <c r="AQ2379" s="7">
        <f>IF(T2379&gt;0,RANK(T2379,(N2379:P2379,Q2379:AL2379)),0)</f>
        <v>0</v>
      </c>
      <c r="AR2379" s="2">
        <f t="shared" si="932"/>
        <v>3.9121275955461936E-3</v>
      </c>
      <c r="AS2379" s="2">
        <f t="shared" si="933"/>
        <v>0</v>
      </c>
      <c r="AT2379" s="2">
        <f t="shared" si="934"/>
        <v>1.504664459825459E-4</v>
      </c>
      <c r="AU2379" s="2">
        <f t="shared" si="935"/>
        <v>0</v>
      </c>
      <c r="AW2379" t="s">
        <v>2955</v>
      </c>
      <c r="AX2379" t="s">
        <v>649</v>
      </c>
      <c r="BA2379" s="127">
        <v>42</v>
      </c>
      <c r="BB2379" s="130">
        <v>95</v>
      </c>
      <c r="BC2379" s="131">
        <f t="shared" si="914"/>
        <v>42095</v>
      </c>
      <c r="BE2379" s="7" t="s">
        <v>3271</v>
      </c>
    </row>
    <row r="2380" spans="1:57" hidden="1" outlineLevel="1" x14ac:dyDescent="0.2">
      <c r="A2380" t="s">
        <v>3124</v>
      </c>
      <c r="B2380" t="s">
        <v>649</v>
      </c>
      <c r="C2380" s="1">
        <f t="shared" si="926"/>
        <v>97525</v>
      </c>
      <c r="D2380" s="7">
        <f>RANK(N2380,(N2380:P2380,Q2380:AL2380))</f>
        <v>1</v>
      </c>
      <c r="E2380" s="7">
        <f>RANK(O2380,(N2380:P2380,Q2380:AL2380))</f>
        <v>2</v>
      </c>
      <c r="F2380" s="7">
        <f>IF(P2380&gt;0,RANK(P2380,(N2380:P2380,Q2380:AL2380)),0)</f>
        <v>3</v>
      </c>
      <c r="G2380" s="1">
        <f t="shared" si="927"/>
        <v>7774</v>
      </c>
      <c r="H2380" s="2">
        <f t="shared" si="925"/>
        <v>7.9712894129710332E-2</v>
      </c>
      <c r="I2380" s="2"/>
      <c r="J2380" s="2">
        <f t="shared" si="928"/>
        <v>0.43274032299410409</v>
      </c>
      <c r="K2380" s="2">
        <f t="shared" si="929"/>
        <v>0.35302742886439376</v>
      </c>
      <c r="L2380" s="2">
        <f t="shared" si="930"/>
        <v>0.20747500640861319</v>
      </c>
      <c r="M2380" s="2">
        <f t="shared" si="931"/>
        <v>6.7572417328890244E-3</v>
      </c>
      <c r="N2380" s="1">
        <v>42203</v>
      </c>
      <c r="O2380" s="1">
        <v>34429</v>
      </c>
      <c r="P2380" s="1">
        <v>20234</v>
      </c>
      <c r="Q2380" s="1">
        <v>593</v>
      </c>
      <c r="S2380" s="1">
        <v>66</v>
      </c>
      <c r="AN2380" s="7">
        <f>IF(Q2380&gt;0,RANK(Q2380,(N2380:P2380,Q2380:AL2380)),0)</f>
        <v>4</v>
      </c>
      <c r="AO2380" s="7">
        <f>IF(R2380&gt;0,RANK(R2380,(N2380:P2380,Q2380:AL2380)),0)</f>
        <v>0</v>
      </c>
      <c r="AP2380" s="7">
        <f>IF(S2380&gt;0,RANK(S2380,(N2380:P2380,Q2380:AL2380)),0)</f>
        <v>5</v>
      </c>
      <c r="AQ2380" s="7">
        <f>IF(T2380&gt;0,RANK(T2380,(N2380:P2380,Q2380:AL2380)),0)</f>
        <v>0</v>
      </c>
      <c r="AR2380" s="2">
        <f t="shared" si="932"/>
        <v>6.0804921814919255E-3</v>
      </c>
      <c r="AS2380" s="2">
        <f t="shared" si="933"/>
        <v>0</v>
      </c>
      <c r="AT2380" s="2">
        <f t="shared" si="934"/>
        <v>6.7674955139707766E-4</v>
      </c>
      <c r="AU2380" s="2">
        <f t="shared" si="935"/>
        <v>0</v>
      </c>
      <c r="AW2380" t="s">
        <v>3124</v>
      </c>
      <c r="AX2380" t="s">
        <v>649</v>
      </c>
      <c r="BA2380" s="127">
        <v>42</v>
      </c>
      <c r="BB2380" s="130">
        <v>97</v>
      </c>
      <c r="BC2380" s="131">
        <f t="shared" si="914"/>
        <v>42097</v>
      </c>
      <c r="BE2380" s="7" t="s">
        <v>3271</v>
      </c>
    </row>
    <row r="2381" spans="1:57" hidden="1" outlineLevel="1" x14ac:dyDescent="0.2">
      <c r="A2381" t="s">
        <v>2881</v>
      </c>
      <c r="B2381" t="s">
        <v>649</v>
      </c>
      <c r="C2381" s="1">
        <f t="shared" si="926"/>
        <v>35792</v>
      </c>
      <c r="D2381" s="7">
        <f>RANK(N2381,(N2381:P2381,Q2381:AL2381))</f>
        <v>2</v>
      </c>
      <c r="E2381" s="7">
        <f>RANK(O2381,(N2381:P2381,Q2381:AL2381))</f>
        <v>1</v>
      </c>
      <c r="F2381" s="7">
        <f>IF(P2381&gt;0,RANK(P2381,(N2381:P2381,Q2381:AL2381)),0)</f>
        <v>3</v>
      </c>
      <c r="G2381" s="1">
        <f t="shared" si="927"/>
        <v>2243</v>
      </c>
      <c r="H2381" s="2">
        <f t="shared" si="925"/>
        <v>6.2667635225748766E-2</v>
      </c>
      <c r="I2381" s="2"/>
      <c r="J2381" s="2">
        <f t="shared" si="928"/>
        <v>0.35801296379079123</v>
      </c>
      <c r="K2381" s="2">
        <f t="shared" si="929"/>
        <v>0.42068059901654004</v>
      </c>
      <c r="L2381" s="2">
        <f t="shared" si="930"/>
        <v>0.21742288779615557</v>
      </c>
      <c r="M2381" s="2">
        <f t="shared" si="931"/>
        <v>3.8835493965132251E-3</v>
      </c>
      <c r="N2381" s="1">
        <v>12814</v>
      </c>
      <c r="O2381" s="1">
        <v>15057</v>
      </c>
      <c r="P2381" s="1">
        <v>7782</v>
      </c>
      <c r="Q2381" s="1">
        <v>115</v>
      </c>
      <c r="S2381" s="1">
        <v>24</v>
      </c>
      <c r="AN2381" s="7">
        <f>IF(Q2381&gt;0,RANK(Q2381,(N2381:P2381,Q2381:AL2381)),0)</f>
        <v>4</v>
      </c>
      <c r="AO2381" s="7">
        <f>IF(R2381&gt;0,RANK(R2381,(N2381:P2381,Q2381:AL2381)),0)</f>
        <v>0</v>
      </c>
      <c r="AP2381" s="7">
        <f>IF(S2381&gt;0,RANK(S2381,(N2381:P2381,Q2381:AL2381)),0)</f>
        <v>5</v>
      </c>
      <c r="AQ2381" s="7">
        <f>IF(T2381&gt;0,RANK(T2381,(N2381:P2381,Q2381:AL2381)),0)</f>
        <v>0</v>
      </c>
      <c r="AR2381" s="2">
        <f t="shared" si="932"/>
        <v>3.2130084935181047E-3</v>
      </c>
      <c r="AS2381" s="2">
        <f t="shared" si="933"/>
        <v>0</v>
      </c>
      <c r="AT2381" s="2">
        <f t="shared" si="934"/>
        <v>6.7054090299508275E-4</v>
      </c>
      <c r="AU2381" s="2">
        <f t="shared" si="935"/>
        <v>0</v>
      </c>
      <c r="AW2381" t="s">
        <v>2881</v>
      </c>
      <c r="AX2381" t="s">
        <v>649</v>
      </c>
      <c r="BA2381" s="127">
        <v>42</v>
      </c>
      <c r="BB2381" s="130">
        <v>99</v>
      </c>
      <c r="BC2381" s="131">
        <f t="shared" si="914"/>
        <v>42099</v>
      </c>
      <c r="BE2381" s="7" t="s">
        <v>3271</v>
      </c>
    </row>
    <row r="2382" spans="1:57" hidden="1" outlineLevel="1" x14ac:dyDescent="0.2">
      <c r="A2382" t="s">
        <v>1579</v>
      </c>
      <c r="B2382" t="s">
        <v>649</v>
      </c>
      <c r="C2382" s="1">
        <f t="shared" si="926"/>
        <v>15327</v>
      </c>
      <c r="D2382" s="7">
        <f>RANK(N2382,(N2382:P2382,Q2382:AL2382))</f>
        <v>2</v>
      </c>
      <c r="E2382" s="7">
        <f>RANK(O2382,(N2382:P2382,Q2382:AL2382))</f>
        <v>1</v>
      </c>
      <c r="F2382" s="7">
        <f>IF(P2382&gt;0,RANK(P2382,(N2382:P2382,Q2382:AL2382)),0)</f>
        <v>3</v>
      </c>
      <c r="G2382" s="1">
        <f t="shared" si="927"/>
        <v>3785</v>
      </c>
      <c r="H2382" s="2">
        <f t="shared" si="925"/>
        <v>0.24694982710249885</v>
      </c>
      <c r="I2382" s="2"/>
      <c r="J2382" s="2">
        <f t="shared" si="928"/>
        <v>0.26658837345860248</v>
      </c>
      <c r="K2382" s="2">
        <f t="shared" si="929"/>
        <v>0.51353820056110133</v>
      </c>
      <c r="L2382" s="2">
        <f t="shared" si="930"/>
        <v>0.2175246297383702</v>
      </c>
      <c r="M2382" s="2">
        <f t="shared" si="931"/>
        <v>2.3487962419259378E-3</v>
      </c>
      <c r="N2382" s="1">
        <v>4086</v>
      </c>
      <c r="O2382" s="1">
        <v>7871</v>
      </c>
      <c r="P2382" s="1">
        <v>3334</v>
      </c>
      <c r="Q2382" s="1">
        <v>28</v>
      </c>
      <c r="S2382" s="1">
        <v>8</v>
      </c>
      <c r="AN2382" s="7">
        <f>IF(Q2382&gt;0,RANK(Q2382,(N2382:P2382,Q2382:AL2382)),0)</f>
        <v>4</v>
      </c>
      <c r="AO2382" s="7">
        <f>IF(R2382&gt;0,RANK(R2382,(N2382:P2382,Q2382:AL2382)),0)</f>
        <v>0</v>
      </c>
      <c r="AP2382" s="7">
        <f>IF(S2382&gt;0,RANK(S2382,(N2382:P2382,Q2382:AL2382)),0)</f>
        <v>5</v>
      </c>
      <c r="AQ2382" s="7">
        <f>IF(T2382&gt;0,RANK(T2382,(N2382:P2382,Q2382:AL2382)),0)</f>
        <v>0</v>
      </c>
      <c r="AR2382" s="2">
        <f t="shared" si="932"/>
        <v>1.82684152149801E-3</v>
      </c>
      <c r="AS2382" s="2">
        <f t="shared" si="933"/>
        <v>0</v>
      </c>
      <c r="AT2382" s="2">
        <f t="shared" si="934"/>
        <v>5.2195472042800288E-4</v>
      </c>
      <c r="AU2382" s="2">
        <f t="shared" si="935"/>
        <v>0</v>
      </c>
      <c r="AW2382" t="s">
        <v>1579</v>
      </c>
      <c r="AX2382" t="s">
        <v>649</v>
      </c>
      <c r="BA2382" s="127">
        <v>42</v>
      </c>
      <c r="BB2382" s="130">
        <v>101</v>
      </c>
      <c r="BC2382" s="131">
        <f t="shared" si="914"/>
        <v>42101</v>
      </c>
      <c r="BE2382" s="7" t="s">
        <v>3271</v>
      </c>
    </row>
    <row r="2383" spans="1:57" hidden="1" outlineLevel="1" x14ac:dyDescent="0.2">
      <c r="A2383" t="s">
        <v>1409</v>
      </c>
      <c r="B2383" t="s">
        <v>649</v>
      </c>
      <c r="C2383" s="1">
        <f t="shared" si="926"/>
        <v>638058</v>
      </c>
      <c r="D2383" s="7">
        <f>RANK(N2383,(N2383:P2383,Q2383:AL2383))</f>
        <v>1</v>
      </c>
      <c r="E2383" s="7">
        <f>RANK(O2383,(N2383:P2383,Q2383:AL2383))</f>
        <v>2</v>
      </c>
      <c r="F2383" s="7">
        <f>IF(P2383&gt;0,RANK(P2383,(N2383:P2383,Q2383:AL2383)),0)</f>
        <v>3</v>
      </c>
      <c r="G2383" s="1">
        <f t="shared" si="927"/>
        <v>301576</v>
      </c>
      <c r="H2383" s="2">
        <f t="shared" si="925"/>
        <v>0.47264668729175091</v>
      </c>
      <c r="I2383" s="2"/>
      <c r="J2383" s="2">
        <f t="shared" si="928"/>
        <v>0.68160574743988789</v>
      </c>
      <c r="K2383" s="2">
        <f t="shared" si="929"/>
        <v>0.208959060148137</v>
      </c>
      <c r="L2383" s="2">
        <f t="shared" si="930"/>
        <v>0.10258471800369245</v>
      </c>
      <c r="M2383" s="2">
        <f t="shared" si="931"/>
        <v>6.850474408282653E-3</v>
      </c>
      <c r="N2383" s="1">
        <v>434904</v>
      </c>
      <c r="O2383" s="1">
        <v>133328</v>
      </c>
      <c r="P2383" s="1">
        <v>65455</v>
      </c>
      <c r="Q2383" s="1">
        <v>2417</v>
      </c>
      <c r="S2383" s="1">
        <v>1954</v>
      </c>
      <c r="AN2383" s="7">
        <f>IF(Q2383&gt;0,RANK(Q2383,(N2383:P2383,Q2383:AL2383)),0)</f>
        <v>4</v>
      </c>
      <c r="AO2383" s="7">
        <f>IF(R2383&gt;0,RANK(R2383,(N2383:P2383,Q2383:AL2383)),0)</f>
        <v>0</v>
      </c>
      <c r="AP2383" s="7">
        <f>IF(S2383&gt;0,RANK(S2383,(N2383:P2383,Q2383:AL2383)),0)</f>
        <v>5</v>
      </c>
      <c r="AQ2383" s="7">
        <f>IF(T2383&gt;0,RANK(T2383,(N2383:P2383,Q2383:AL2383)),0)</f>
        <v>0</v>
      </c>
      <c r="AR2383" s="2">
        <f t="shared" si="932"/>
        <v>3.7880568851107578E-3</v>
      </c>
      <c r="AS2383" s="2">
        <f t="shared" si="933"/>
        <v>0</v>
      </c>
      <c r="AT2383" s="2">
        <f t="shared" si="934"/>
        <v>3.0624175231718747E-3</v>
      </c>
      <c r="AU2383" s="2">
        <f t="shared" si="935"/>
        <v>0</v>
      </c>
      <c r="AW2383" t="s">
        <v>1409</v>
      </c>
      <c r="AX2383" t="s">
        <v>649</v>
      </c>
      <c r="BA2383" s="127">
        <v>42</v>
      </c>
      <c r="BB2383" s="130">
        <v>103</v>
      </c>
      <c r="BC2383" s="131">
        <f t="shared" si="914"/>
        <v>42103</v>
      </c>
      <c r="BE2383" s="7" t="s">
        <v>3271</v>
      </c>
    </row>
    <row r="2384" spans="1:57" hidden="1" outlineLevel="1" x14ac:dyDescent="0.2">
      <c r="A2384" t="s">
        <v>2486</v>
      </c>
      <c r="B2384" t="s">
        <v>649</v>
      </c>
      <c r="C2384" s="1">
        <f t="shared" si="926"/>
        <v>13603</v>
      </c>
      <c r="D2384" s="7">
        <f>RANK(N2384,(N2384:P2384,Q2384:AL2384))</f>
        <v>2</v>
      </c>
      <c r="E2384" s="7">
        <f>RANK(O2384,(N2384:P2384,Q2384:AL2384))</f>
        <v>1</v>
      </c>
      <c r="F2384" s="7">
        <f>IF(P2384&gt;0,RANK(P2384,(N2384:P2384,Q2384:AL2384)),0)</f>
        <v>3</v>
      </c>
      <c r="G2384" s="1">
        <f t="shared" si="927"/>
        <v>1702</v>
      </c>
      <c r="H2384" s="2">
        <f t="shared" si="925"/>
        <v>0.12511945894288024</v>
      </c>
      <c r="I2384" s="2"/>
      <c r="J2384" s="2">
        <f t="shared" si="928"/>
        <v>0.32213482320076453</v>
      </c>
      <c r="K2384" s="2">
        <f t="shared" si="929"/>
        <v>0.44725428214364477</v>
      </c>
      <c r="L2384" s="2">
        <f t="shared" si="930"/>
        <v>0.22193633757259429</v>
      </c>
      <c r="M2384" s="2">
        <f t="shared" si="931"/>
        <v>8.6745570829963592E-3</v>
      </c>
      <c r="N2384" s="1">
        <v>4382</v>
      </c>
      <c r="O2384" s="1">
        <v>6084</v>
      </c>
      <c r="P2384" s="1">
        <v>3019</v>
      </c>
      <c r="Q2384" s="1">
        <v>110</v>
      </c>
      <c r="S2384" s="1">
        <v>8</v>
      </c>
      <c r="AN2384" s="7">
        <f>IF(Q2384&gt;0,RANK(Q2384,(N2384:P2384,Q2384:AL2384)),0)</f>
        <v>4</v>
      </c>
      <c r="AO2384" s="7">
        <f>IF(R2384&gt;0,RANK(R2384,(N2384:P2384,Q2384:AL2384)),0)</f>
        <v>0</v>
      </c>
      <c r="AP2384" s="7">
        <f>IF(S2384&gt;0,RANK(S2384,(N2384:P2384,Q2384:AL2384)),0)</f>
        <v>5</v>
      </c>
      <c r="AQ2384" s="7">
        <f>IF(T2384&gt;0,RANK(T2384,(N2384:P2384,Q2384:AL2384)),0)</f>
        <v>0</v>
      </c>
      <c r="AR2384" s="2">
        <f t="shared" si="932"/>
        <v>8.08645151804749E-3</v>
      </c>
      <c r="AS2384" s="2">
        <f t="shared" si="933"/>
        <v>0</v>
      </c>
      <c r="AT2384" s="2">
        <f t="shared" si="934"/>
        <v>5.881055649489083E-4</v>
      </c>
      <c r="AU2384" s="2">
        <f t="shared" si="935"/>
        <v>0</v>
      </c>
      <c r="AW2384" t="s">
        <v>2486</v>
      </c>
      <c r="AX2384" t="s">
        <v>649</v>
      </c>
      <c r="BA2384" s="127">
        <v>42</v>
      </c>
      <c r="BB2384" s="130">
        <v>105</v>
      </c>
      <c r="BC2384" s="131">
        <f t="shared" si="914"/>
        <v>42105</v>
      </c>
      <c r="BE2384" s="7" t="s">
        <v>3271</v>
      </c>
    </row>
    <row r="2385" spans="1:57" hidden="1" outlineLevel="1" x14ac:dyDescent="0.2">
      <c r="A2385" t="s">
        <v>2025</v>
      </c>
      <c r="B2385" t="s">
        <v>649</v>
      </c>
      <c r="C2385" s="1">
        <f t="shared" si="926"/>
        <v>7044</v>
      </c>
      <c r="D2385" s="7">
        <f>RANK(N2385,(N2385:P2385,Q2385:AL2385))</f>
        <v>2</v>
      </c>
      <c r="E2385" s="7">
        <f>RANK(O2385,(N2385:P2385,Q2385:AL2385))</f>
        <v>1</v>
      </c>
      <c r="F2385" s="7">
        <f>IF(P2385&gt;0,RANK(P2385,(N2385:P2385,Q2385:AL2385)),0)</f>
        <v>3</v>
      </c>
      <c r="G2385" s="1">
        <f t="shared" si="927"/>
        <v>1560</v>
      </c>
      <c r="H2385" s="2">
        <f t="shared" si="925"/>
        <v>0.22146507666098808</v>
      </c>
      <c r="I2385" s="2"/>
      <c r="J2385" s="2">
        <f t="shared" si="928"/>
        <v>0.26859738784781373</v>
      </c>
      <c r="K2385" s="2">
        <f t="shared" si="929"/>
        <v>0.49006246450880181</v>
      </c>
      <c r="L2385" s="2">
        <f t="shared" si="930"/>
        <v>0.2394946053378762</v>
      </c>
      <c r="M2385" s="2">
        <f t="shared" si="931"/>
        <v>1.8455423055082631E-3</v>
      </c>
      <c r="N2385" s="1">
        <v>1892</v>
      </c>
      <c r="O2385" s="1">
        <v>3452</v>
      </c>
      <c r="P2385" s="1">
        <v>1687</v>
      </c>
      <c r="Q2385" s="1">
        <v>11</v>
      </c>
      <c r="S2385" s="1">
        <v>2</v>
      </c>
      <c r="AN2385" s="7">
        <f>IF(Q2385&gt;0,RANK(Q2385,(N2385:P2385,Q2385:AL2385)),0)</f>
        <v>4</v>
      </c>
      <c r="AO2385" s="7">
        <f>IF(R2385&gt;0,RANK(R2385,(N2385:P2385,Q2385:AL2385)),0)</f>
        <v>0</v>
      </c>
      <c r="AP2385" s="7">
        <f>IF(S2385&gt;0,RANK(S2385,(N2385:P2385,Q2385:AL2385)),0)</f>
        <v>5</v>
      </c>
      <c r="AQ2385" s="7">
        <f>IF(T2385&gt;0,RANK(T2385,(N2385:P2385,Q2385:AL2385)),0)</f>
        <v>0</v>
      </c>
      <c r="AR2385" s="2">
        <f t="shared" si="932"/>
        <v>1.5616127200454286E-3</v>
      </c>
      <c r="AS2385" s="2">
        <f t="shared" si="933"/>
        <v>0</v>
      </c>
      <c r="AT2385" s="2">
        <f t="shared" si="934"/>
        <v>2.8392958546280523E-4</v>
      </c>
      <c r="AU2385" s="2">
        <f t="shared" si="935"/>
        <v>0</v>
      </c>
      <c r="AW2385" t="s">
        <v>2025</v>
      </c>
      <c r="AX2385" t="s">
        <v>649</v>
      </c>
      <c r="BA2385" s="127">
        <v>42</v>
      </c>
      <c r="BB2385" s="130">
        <v>107</v>
      </c>
      <c r="BC2385" s="131">
        <f t="shared" si="914"/>
        <v>42107</v>
      </c>
      <c r="BE2385" s="7" t="s">
        <v>3271</v>
      </c>
    </row>
    <row r="2386" spans="1:57" hidden="1" outlineLevel="1" x14ac:dyDescent="0.2">
      <c r="A2386" t="s">
        <v>2402</v>
      </c>
      <c r="B2386" t="s">
        <v>649</v>
      </c>
      <c r="C2386" s="1">
        <f t="shared" si="926"/>
        <v>63029</v>
      </c>
      <c r="D2386" s="7">
        <f>RANK(N2386,(N2386:P2386,Q2386:AL2386))</f>
        <v>2</v>
      </c>
      <c r="E2386" s="7">
        <f>RANK(O2386,(N2386:P2386,Q2386:AL2386))</f>
        <v>1</v>
      </c>
      <c r="F2386" s="7">
        <f>IF(P2386&gt;0,RANK(P2386,(N2386:P2386,Q2386:AL2386)),0)</f>
        <v>3</v>
      </c>
      <c r="G2386" s="1">
        <f t="shared" si="927"/>
        <v>2101</v>
      </c>
      <c r="H2386" s="2">
        <f t="shared" si="925"/>
        <v>3.3333862190420283E-2</v>
      </c>
      <c r="I2386" s="2"/>
      <c r="J2386" s="2">
        <f t="shared" si="928"/>
        <v>0.37568420885624076</v>
      </c>
      <c r="K2386" s="2">
        <f t="shared" si="929"/>
        <v>0.40901807104666105</v>
      </c>
      <c r="L2386" s="2">
        <f t="shared" si="930"/>
        <v>0.21256881752843929</v>
      </c>
      <c r="M2386" s="2">
        <f t="shared" si="931"/>
        <v>2.728902568658903E-3</v>
      </c>
      <c r="N2386" s="1">
        <v>23679</v>
      </c>
      <c r="O2386" s="1">
        <v>25780</v>
      </c>
      <c r="P2386" s="1">
        <v>13398</v>
      </c>
      <c r="Q2386" s="1">
        <v>134</v>
      </c>
      <c r="S2386" s="1">
        <v>38</v>
      </c>
      <c r="AN2386" s="7">
        <f>IF(Q2386&gt;0,RANK(Q2386,(N2386:P2386,Q2386:AL2386)),0)</f>
        <v>4</v>
      </c>
      <c r="AO2386" s="7">
        <f>IF(R2386&gt;0,RANK(R2386,(N2386:P2386,Q2386:AL2386)),0)</f>
        <v>0</v>
      </c>
      <c r="AP2386" s="7">
        <f>IF(S2386&gt;0,RANK(S2386,(N2386:P2386,Q2386:AL2386)),0)</f>
        <v>5</v>
      </c>
      <c r="AQ2386" s="7">
        <f>IF(T2386&gt;0,RANK(T2386,(N2386:P2386,Q2386:AL2386)),0)</f>
        <v>0</v>
      </c>
      <c r="AR2386" s="2">
        <f t="shared" si="932"/>
        <v>2.1260054895365626E-3</v>
      </c>
      <c r="AS2386" s="2">
        <f t="shared" si="933"/>
        <v>0</v>
      </c>
      <c r="AT2386" s="2">
        <f t="shared" si="934"/>
        <v>6.0289707912230877E-4</v>
      </c>
      <c r="AU2386" s="2">
        <f t="shared" si="935"/>
        <v>0</v>
      </c>
      <c r="AW2386" t="s">
        <v>2402</v>
      </c>
      <c r="AX2386" t="s">
        <v>649</v>
      </c>
      <c r="BA2386" s="127">
        <v>42</v>
      </c>
      <c r="BB2386" s="130">
        <v>109</v>
      </c>
      <c r="BC2386" s="131">
        <f t="shared" si="914"/>
        <v>42109</v>
      </c>
      <c r="BE2386" s="7" t="s">
        <v>3271</v>
      </c>
    </row>
    <row r="2387" spans="1:57" hidden="1" outlineLevel="1" x14ac:dyDescent="0.2">
      <c r="A2387" t="s">
        <v>2403</v>
      </c>
      <c r="B2387" t="s">
        <v>649</v>
      </c>
      <c r="C2387" s="1">
        <f t="shared" si="926"/>
        <v>12596</v>
      </c>
      <c r="D2387" s="7">
        <f>RANK(N2387,(N2387:P2387,Q2387:AL2387))</f>
        <v>2</v>
      </c>
      <c r="E2387" s="7">
        <f>RANK(O2387,(N2387:P2387,Q2387:AL2387))</f>
        <v>1</v>
      </c>
      <c r="F2387" s="7">
        <f>IF(P2387&gt;0,RANK(P2387,(N2387:P2387,Q2387:AL2387)),0)</f>
        <v>3</v>
      </c>
      <c r="G2387" s="1">
        <f t="shared" si="927"/>
        <v>3982</v>
      </c>
      <c r="H2387" s="2">
        <f t="shared" si="925"/>
        <v>0.31613210543029535</v>
      </c>
      <c r="I2387" s="2"/>
      <c r="J2387" s="2">
        <f t="shared" si="928"/>
        <v>0.23436011432200698</v>
      </c>
      <c r="K2387" s="2">
        <f t="shared" si="929"/>
        <v>0.55049221975230234</v>
      </c>
      <c r="L2387" s="2">
        <f t="shared" si="930"/>
        <v>0.21324229914258494</v>
      </c>
      <c r="M2387" s="2">
        <f t="shared" si="931"/>
        <v>1.9053667831057386E-3</v>
      </c>
      <c r="N2387" s="1">
        <v>2952</v>
      </c>
      <c r="O2387" s="1">
        <v>6934</v>
      </c>
      <c r="P2387" s="1">
        <v>2686</v>
      </c>
      <c r="Q2387" s="1">
        <v>18</v>
      </c>
      <c r="S2387" s="1">
        <v>6</v>
      </c>
      <c r="AN2387" s="7">
        <f>IF(Q2387&gt;0,RANK(Q2387,(N2387:P2387,Q2387:AL2387)),0)</f>
        <v>4</v>
      </c>
      <c r="AO2387" s="7">
        <f>IF(R2387&gt;0,RANK(R2387,(N2387:P2387,Q2387:AL2387)),0)</f>
        <v>0</v>
      </c>
      <c r="AP2387" s="7">
        <f>IF(S2387&gt;0,RANK(S2387,(N2387:P2387,Q2387:AL2387)),0)</f>
        <v>5</v>
      </c>
      <c r="AQ2387" s="7">
        <f>IF(T2387&gt;0,RANK(T2387,(N2387:P2387,Q2387:AL2387)),0)</f>
        <v>0</v>
      </c>
      <c r="AR2387" s="2">
        <f t="shared" si="932"/>
        <v>1.4290250873293109E-3</v>
      </c>
      <c r="AS2387" s="2">
        <f t="shared" si="933"/>
        <v>0</v>
      </c>
      <c r="AT2387" s="2">
        <f t="shared" si="934"/>
        <v>4.7634169577643698E-4</v>
      </c>
      <c r="AU2387" s="2">
        <f t="shared" si="935"/>
        <v>0</v>
      </c>
      <c r="AW2387" t="s">
        <v>2403</v>
      </c>
      <c r="AX2387" t="s">
        <v>649</v>
      </c>
      <c r="BA2387" s="127">
        <v>42</v>
      </c>
      <c r="BB2387" s="130">
        <v>111</v>
      </c>
      <c r="BC2387" s="131">
        <f t="shared" si="914"/>
        <v>42111</v>
      </c>
      <c r="BE2387" s="7" t="s">
        <v>3271</v>
      </c>
    </row>
    <row r="2388" spans="1:57" hidden="1" outlineLevel="1" x14ac:dyDescent="0.2">
      <c r="A2388" t="s">
        <v>748</v>
      </c>
      <c r="B2388" t="s">
        <v>649</v>
      </c>
      <c r="C2388" s="1">
        <f t="shared" si="926"/>
        <v>32759</v>
      </c>
      <c r="D2388" s="7">
        <f>RANK(N2388,(N2388:P2388,Q2388:AL2388))</f>
        <v>2</v>
      </c>
      <c r="E2388" s="7">
        <f>RANK(O2388,(N2388:P2388,Q2388:AL2388))</f>
        <v>1</v>
      </c>
      <c r="F2388" s="7">
        <f>IF(P2388&gt;0,RANK(P2388,(N2388:P2388,Q2388:AL2388)),0)</f>
        <v>3</v>
      </c>
      <c r="G2388" s="1">
        <f t="shared" si="927"/>
        <v>1365</v>
      </c>
      <c r="H2388" s="2">
        <f t="shared" si="925"/>
        <v>4.1667938581763792E-2</v>
      </c>
      <c r="I2388" s="2"/>
      <c r="J2388" s="2">
        <f t="shared" si="928"/>
        <v>0.3813608474007143</v>
      </c>
      <c r="K2388" s="2">
        <f t="shared" si="929"/>
        <v>0.42302878598247812</v>
      </c>
      <c r="L2388" s="2">
        <f t="shared" si="930"/>
        <v>0.1933209194419854</v>
      </c>
      <c r="M2388" s="2">
        <f t="shared" si="931"/>
        <v>2.2894471748221845E-3</v>
      </c>
      <c r="N2388" s="1">
        <v>12493</v>
      </c>
      <c r="O2388" s="1">
        <v>13858</v>
      </c>
      <c r="P2388" s="1">
        <v>6333</v>
      </c>
      <c r="Q2388" s="1">
        <v>57</v>
      </c>
      <c r="S2388" s="1">
        <v>18</v>
      </c>
      <c r="AN2388" s="7">
        <f>IF(Q2388&gt;0,RANK(Q2388,(N2388:P2388,Q2388:AL2388)),0)</f>
        <v>4</v>
      </c>
      <c r="AO2388" s="7">
        <f>IF(R2388&gt;0,RANK(R2388,(N2388:P2388,Q2388:AL2388)),0)</f>
        <v>0</v>
      </c>
      <c r="AP2388" s="7">
        <f>IF(S2388&gt;0,RANK(S2388,(N2388:P2388,Q2388:AL2388)),0)</f>
        <v>5</v>
      </c>
      <c r="AQ2388" s="7">
        <f>IF(T2388&gt;0,RANK(T2388,(N2388:P2388,Q2388:AL2388)),0)</f>
        <v>0</v>
      </c>
      <c r="AR2388" s="2">
        <f t="shared" si="932"/>
        <v>1.7399798528648616E-3</v>
      </c>
      <c r="AS2388" s="2">
        <f t="shared" si="933"/>
        <v>0</v>
      </c>
      <c r="AT2388" s="2">
        <f t="shared" si="934"/>
        <v>5.4946732195732472E-4</v>
      </c>
      <c r="AU2388" s="2">
        <f t="shared" si="935"/>
        <v>0</v>
      </c>
      <c r="AW2388" t="s">
        <v>748</v>
      </c>
      <c r="AX2388" t="s">
        <v>649</v>
      </c>
      <c r="BA2388" s="127">
        <v>42</v>
      </c>
      <c r="BB2388" s="130">
        <v>113</v>
      </c>
      <c r="BC2388" s="131">
        <f t="shared" si="914"/>
        <v>42113</v>
      </c>
      <c r="BE2388" s="7" t="s">
        <v>3271</v>
      </c>
    </row>
    <row r="2389" spans="1:57" hidden="1" outlineLevel="1" x14ac:dyDescent="0.2">
      <c r="A2389" t="s">
        <v>618</v>
      </c>
      <c r="B2389" t="s">
        <v>649</v>
      </c>
      <c r="C2389" s="1">
        <f t="shared" si="926"/>
        <v>3113</v>
      </c>
      <c r="D2389" s="7">
        <f>RANK(N2389,(N2389:P2389,Q2389:AL2389))</f>
        <v>2</v>
      </c>
      <c r="E2389" s="7">
        <f>RANK(O2389,(N2389:P2389,Q2389:AL2389))</f>
        <v>1</v>
      </c>
      <c r="F2389" s="7">
        <f>IF(P2389&gt;0,RANK(P2389,(N2389:P2389,Q2389:AL2389)),0)</f>
        <v>3</v>
      </c>
      <c r="G2389" s="1">
        <f t="shared" si="927"/>
        <v>310</v>
      </c>
      <c r="H2389" s="2">
        <f t="shared" si="925"/>
        <v>9.9582396402184387E-2</v>
      </c>
      <c r="I2389" s="2"/>
      <c r="J2389" s="2">
        <f t="shared" si="928"/>
        <v>0.33087054288467715</v>
      </c>
      <c r="K2389" s="2">
        <f t="shared" si="929"/>
        <v>0.43045293928686157</v>
      </c>
      <c r="L2389" s="2">
        <f t="shared" si="930"/>
        <v>0.2348217153870864</v>
      </c>
      <c r="M2389" s="2">
        <f t="shared" si="931"/>
        <v>3.8548024413748161E-3</v>
      </c>
      <c r="N2389" s="1">
        <v>1030</v>
      </c>
      <c r="O2389" s="1">
        <v>1340</v>
      </c>
      <c r="P2389" s="1">
        <v>731</v>
      </c>
      <c r="Q2389" s="1">
        <v>10</v>
      </c>
      <c r="S2389" s="1">
        <v>2</v>
      </c>
      <c r="AN2389" s="7">
        <f>IF(Q2389&gt;0,RANK(Q2389,(N2389:P2389,Q2389:AL2389)),0)</f>
        <v>4</v>
      </c>
      <c r="AO2389" s="7">
        <f>IF(R2389&gt;0,RANK(R2389,(N2389:P2389,Q2389:AL2389)),0)</f>
        <v>0</v>
      </c>
      <c r="AP2389" s="7">
        <f>IF(S2389&gt;0,RANK(S2389,(N2389:P2389,Q2389:AL2389)),0)</f>
        <v>5</v>
      </c>
      <c r="AQ2389" s="7">
        <f>IF(T2389&gt;0,RANK(T2389,(N2389:P2389,Q2389:AL2389)),0)</f>
        <v>0</v>
      </c>
      <c r="AR2389" s="2">
        <f t="shared" si="932"/>
        <v>3.2123353678123997E-3</v>
      </c>
      <c r="AS2389" s="2">
        <f t="shared" si="933"/>
        <v>0</v>
      </c>
      <c r="AT2389" s="2">
        <f t="shared" si="934"/>
        <v>6.4246707356247997E-4</v>
      </c>
      <c r="AU2389" s="2">
        <f t="shared" si="935"/>
        <v>0</v>
      </c>
      <c r="AW2389" t="s">
        <v>618</v>
      </c>
      <c r="AX2389" t="s">
        <v>649</v>
      </c>
      <c r="BA2389" s="127">
        <v>42</v>
      </c>
      <c r="BB2389" s="130">
        <v>115</v>
      </c>
      <c r="BC2389" s="131">
        <f t="shared" si="914"/>
        <v>42115</v>
      </c>
      <c r="BE2389" s="7" t="s">
        <v>3271</v>
      </c>
    </row>
    <row r="2390" spans="1:57" hidden="1" outlineLevel="1" x14ac:dyDescent="0.2">
      <c r="A2390" t="s">
        <v>798</v>
      </c>
      <c r="B2390" t="s">
        <v>649</v>
      </c>
      <c r="C2390" s="1">
        <f t="shared" si="926"/>
        <v>16709</v>
      </c>
      <c r="D2390" s="7">
        <f>RANK(N2390,(N2390:P2390,Q2390:AL2390))</f>
        <v>2</v>
      </c>
      <c r="E2390" s="7">
        <f>RANK(O2390,(N2390:P2390,Q2390:AL2390))</f>
        <v>1</v>
      </c>
      <c r="F2390" s="7">
        <f>IF(P2390&gt;0,RANK(P2390,(N2390:P2390,Q2390:AL2390)),0)</f>
        <v>3</v>
      </c>
      <c r="G2390" s="1">
        <f t="shared" si="927"/>
        <v>1988</v>
      </c>
      <c r="H2390" s="2">
        <f t="shared" si="925"/>
        <v>0.11897779639715124</v>
      </c>
      <c r="I2390" s="2"/>
      <c r="J2390" s="2">
        <f t="shared" si="928"/>
        <v>0.32126398946675444</v>
      </c>
      <c r="K2390" s="2">
        <f t="shared" si="929"/>
        <v>0.44024178586390567</v>
      </c>
      <c r="L2390" s="2">
        <f t="shared" si="930"/>
        <v>0.23616015321084446</v>
      </c>
      <c r="M2390" s="2">
        <f t="shared" si="931"/>
        <v>2.3340714584954847E-3</v>
      </c>
      <c r="N2390" s="1">
        <v>5368</v>
      </c>
      <c r="O2390" s="1">
        <v>7356</v>
      </c>
      <c r="P2390" s="1">
        <v>3946</v>
      </c>
      <c r="Q2390" s="1">
        <v>29</v>
      </c>
      <c r="S2390" s="1">
        <v>10</v>
      </c>
      <c r="AN2390" s="7">
        <f>IF(Q2390&gt;0,RANK(Q2390,(N2390:P2390,Q2390:AL2390)),0)</f>
        <v>4</v>
      </c>
      <c r="AO2390" s="7">
        <f>IF(R2390&gt;0,RANK(R2390,(N2390:P2390,Q2390:AL2390)),0)</f>
        <v>0</v>
      </c>
      <c r="AP2390" s="7">
        <f>IF(S2390&gt;0,RANK(S2390,(N2390:P2390,Q2390:AL2390)),0)</f>
        <v>5</v>
      </c>
      <c r="AQ2390" s="7">
        <f>IF(T2390&gt;0,RANK(T2390,(N2390:P2390,Q2390:AL2390)),0)</f>
        <v>0</v>
      </c>
      <c r="AR2390" s="2">
        <f t="shared" si="932"/>
        <v>1.7355915973427494E-3</v>
      </c>
      <c r="AS2390" s="2">
        <f t="shared" si="933"/>
        <v>0</v>
      </c>
      <c r="AT2390" s="2">
        <f t="shared" si="934"/>
        <v>5.9847986115267224E-4</v>
      </c>
      <c r="AU2390" s="2">
        <f t="shared" si="935"/>
        <v>0</v>
      </c>
      <c r="AW2390" t="s">
        <v>798</v>
      </c>
      <c r="AX2390" t="s">
        <v>649</v>
      </c>
      <c r="BA2390" s="127">
        <v>42</v>
      </c>
      <c r="BB2390" s="130">
        <v>117</v>
      </c>
      <c r="BC2390" s="131">
        <f t="shared" si="914"/>
        <v>42117</v>
      </c>
      <c r="BE2390" s="7" t="s">
        <v>3271</v>
      </c>
    </row>
    <row r="2391" spans="1:57" hidden="1" outlineLevel="1" x14ac:dyDescent="0.2">
      <c r="A2391" t="s">
        <v>1493</v>
      </c>
      <c r="B2391" t="s">
        <v>649</v>
      </c>
      <c r="C2391" s="1">
        <f t="shared" si="926"/>
        <v>16543</v>
      </c>
      <c r="D2391" s="7">
        <f>RANK(N2391,(N2391:P2391,Q2391:AL2391))</f>
        <v>2</v>
      </c>
      <c r="E2391" s="7">
        <f>RANK(O2391,(N2391:P2391,Q2391:AL2391))</f>
        <v>1</v>
      </c>
      <c r="F2391" s="7">
        <f>IF(P2391&gt;0,RANK(P2391,(N2391:P2391,Q2391:AL2391)),0)</f>
        <v>3</v>
      </c>
      <c r="G2391" s="1">
        <f t="shared" si="927"/>
        <v>2955</v>
      </c>
      <c r="H2391" s="2">
        <f t="shared" si="925"/>
        <v>0.17862540047149852</v>
      </c>
      <c r="I2391" s="2"/>
      <c r="J2391" s="2">
        <f t="shared" si="928"/>
        <v>0.29426343468536542</v>
      </c>
      <c r="K2391" s="2">
        <f t="shared" si="929"/>
        <v>0.47288883515686392</v>
      </c>
      <c r="L2391" s="2">
        <f t="shared" si="930"/>
        <v>0.22994620081001027</v>
      </c>
      <c r="M2391" s="2">
        <f t="shared" si="931"/>
        <v>2.9015293477603898E-3</v>
      </c>
      <c r="N2391" s="1">
        <v>4868</v>
      </c>
      <c r="O2391" s="1">
        <v>7823</v>
      </c>
      <c r="P2391" s="1">
        <v>3804</v>
      </c>
      <c r="Q2391" s="1">
        <v>35</v>
      </c>
      <c r="S2391" s="1">
        <v>13</v>
      </c>
      <c r="AN2391" s="7">
        <f>IF(Q2391&gt;0,RANK(Q2391,(N2391:P2391,Q2391:AL2391)),0)</f>
        <v>4</v>
      </c>
      <c r="AO2391" s="7">
        <f>IF(R2391&gt;0,RANK(R2391,(N2391:P2391,Q2391:AL2391)),0)</f>
        <v>0</v>
      </c>
      <c r="AP2391" s="7">
        <f>IF(S2391&gt;0,RANK(S2391,(N2391:P2391,Q2391:AL2391)),0)</f>
        <v>5</v>
      </c>
      <c r="AQ2391" s="7">
        <f>IF(T2391&gt;0,RANK(T2391,(N2391:P2391,Q2391:AL2391)),0)</f>
        <v>0</v>
      </c>
      <c r="AR2391" s="2">
        <f t="shared" si="932"/>
        <v>2.1156984827419454E-3</v>
      </c>
      <c r="AS2391" s="2">
        <f t="shared" si="933"/>
        <v>0</v>
      </c>
      <c r="AT2391" s="2">
        <f t="shared" si="934"/>
        <v>7.8583086501843682E-4</v>
      </c>
      <c r="AU2391" s="2">
        <f t="shared" si="935"/>
        <v>0</v>
      </c>
      <c r="AW2391" t="s">
        <v>1493</v>
      </c>
      <c r="AX2391" t="s">
        <v>649</v>
      </c>
      <c r="BA2391" s="127">
        <v>42</v>
      </c>
      <c r="BB2391" s="130">
        <v>119</v>
      </c>
      <c r="BC2391" s="131">
        <f t="shared" si="914"/>
        <v>42119</v>
      </c>
      <c r="BE2391" s="7" t="s">
        <v>3271</v>
      </c>
    </row>
    <row r="2392" spans="1:57" hidden="1" outlineLevel="1" x14ac:dyDescent="0.2">
      <c r="A2392" t="s">
        <v>845</v>
      </c>
      <c r="B2392" t="s">
        <v>649</v>
      </c>
      <c r="C2392" s="1">
        <f t="shared" si="926"/>
        <v>12265</v>
      </c>
      <c r="D2392" s="7">
        <f>RANK(N2392,(N2392:P2392,Q2392:AL2392))</f>
        <v>2</v>
      </c>
      <c r="E2392" s="7">
        <f>RANK(O2392,(N2392:P2392,Q2392:AL2392))</f>
        <v>1</v>
      </c>
      <c r="F2392" s="7">
        <f>IF(P2392&gt;0,RANK(P2392,(N2392:P2392,Q2392:AL2392)),0)</f>
        <v>3</v>
      </c>
      <c r="G2392" s="1">
        <f t="shared" si="927"/>
        <v>2739</v>
      </c>
      <c r="H2392" s="2">
        <f t="shared" si="925"/>
        <v>0.22331838565022422</v>
      </c>
      <c r="I2392" s="2"/>
      <c r="J2392" s="2">
        <f t="shared" si="928"/>
        <v>0.29539339584182633</v>
      </c>
      <c r="K2392" s="2">
        <f t="shared" si="929"/>
        <v>0.51871178149205055</v>
      </c>
      <c r="L2392" s="2">
        <f t="shared" si="930"/>
        <v>0.18385650224215247</v>
      </c>
      <c r="M2392" s="2">
        <f t="shared" si="931"/>
        <v>2.0383204239706465E-3</v>
      </c>
      <c r="N2392" s="1">
        <v>3623</v>
      </c>
      <c r="O2392" s="1">
        <v>6362</v>
      </c>
      <c r="P2392" s="1">
        <v>2255</v>
      </c>
      <c r="Q2392" s="1">
        <v>18</v>
      </c>
      <c r="S2392" s="1">
        <v>7</v>
      </c>
      <c r="AN2392" s="7">
        <f>IF(Q2392&gt;0,RANK(Q2392,(N2392:P2392,Q2392:AL2392)),0)</f>
        <v>4</v>
      </c>
      <c r="AO2392" s="7">
        <f>IF(R2392&gt;0,RANK(R2392,(N2392:P2392,Q2392:AL2392)),0)</f>
        <v>0</v>
      </c>
      <c r="AP2392" s="7">
        <f>IF(S2392&gt;0,RANK(S2392,(N2392:P2392,Q2392:AL2392)),0)</f>
        <v>5</v>
      </c>
      <c r="AQ2392" s="7">
        <f>IF(T2392&gt;0,RANK(T2392,(N2392:P2392,Q2392:AL2392)),0)</f>
        <v>0</v>
      </c>
      <c r="AR2392" s="2">
        <f t="shared" si="932"/>
        <v>1.4675907052588667E-3</v>
      </c>
      <c r="AS2392" s="2">
        <f t="shared" si="933"/>
        <v>0</v>
      </c>
      <c r="AT2392" s="2">
        <f t="shared" si="934"/>
        <v>5.7072971871178146E-4</v>
      </c>
      <c r="AU2392" s="2">
        <f t="shared" si="935"/>
        <v>0</v>
      </c>
      <c r="AW2392" t="s">
        <v>845</v>
      </c>
      <c r="AX2392" t="s">
        <v>649</v>
      </c>
      <c r="BA2392" s="127">
        <v>42</v>
      </c>
      <c r="BB2392" s="130">
        <v>121</v>
      </c>
      <c r="BC2392" s="131">
        <f t="shared" si="914"/>
        <v>42121</v>
      </c>
      <c r="BE2392" s="7" t="s">
        <v>3271</v>
      </c>
    </row>
    <row r="2393" spans="1:57" hidden="1" outlineLevel="1" x14ac:dyDescent="0.2">
      <c r="A2393" t="s">
        <v>1157</v>
      </c>
      <c r="B2393" t="s">
        <v>649</v>
      </c>
      <c r="C2393" s="1">
        <f t="shared" si="926"/>
        <v>21554</v>
      </c>
      <c r="D2393" s="7">
        <f>RANK(N2393,(N2393:P2393,Q2393:AL2393))</f>
        <v>2</v>
      </c>
      <c r="E2393" s="7">
        <f>RANK(O2393,(N2393:P2393,Q2393:AL2393))</f>
        <v>1</v>
      </c>
      <c r="F2393" s="7">
        <f>IF(P2393&gt;0,RANK(P2393,(N2393:P2393,Q2393:AL2393)),0)</f>
        <v>3</v>
      </c>
      <c r="G2393" s="1">
        <f t="shared" si="927"/>
        <v>315</v>
      </c>
      <c r="H2393" s="2">
        <f t="shared" si="925"/>
        <v>1.4614456713371068E-2</v>
      </c>
      <c r="I2393" s="2"/>
      <c r="J2393" s="2">
        <f t="shared" si="928"/>
        <v>0.38183167857474248</v>
      </c>
      <c r="K2393" s="2">
        <f t="shared" si="929"/>
        <v>0.39644613528811357</v>
      </c>
      <c r="L2393" s="2">
        <f t="shared" si="930"/>
        <v>0.21782499768024496</v>
      </c>
      <c r="M2393" s="2">
        <f t="shared" si="931"/>
        <v>3.8971884568990423E-3</v>
      </c>
      <c r="N2393" s="1">
        <v>8230</v>
      </c>
      <c r="O2393" s="1">
        <v>8545</v>
      </c>
      <c r="P2393" s="1">
        <v>4695</v>
      </c>
      <c r="Q2393" s="1">
        <v>74</v>
      </c>
      <c r="S2393" s="1">
        <v>10</v>
      </c>
      <c r="AN2393" s="7">
        <f>IF(Q2393&gt;0,RANK(Q2393,(N2393:P2393,Q2393:AL2393)),0)</f>
        <v>4</v>
      </c>
      <c r="AO2393" s="7">
        <f>IF(R2393&gt;0,RANK(R2393,(N2393:P2393,Q2393:AL2393)),0)</f>
        <v>0</v>
      </c>
      <c r="AP2393" s="7">
        <f>IF(S2393&gt;0,RANK(S2393,(N2393:P2393,Q2393:AL2393)),0)</f>
        <v>5</v>
      </c>
      <c r="AQ2393" s="7">
        <f>IF(T2393&gt;0,RANK(T2393,(N2393:P2393,Q2393:AL2393)),0)</f>
        <v>0</v>
      </c>
      <c r="AR2393" s="2">
        <f t="shared" si="932"/>
        <v>3.4332374501252669E-3</v>
      </c>
      <c r="AS2393" s="2">
        <f t="shared" si="933"/>
        <v>0</v>
      </c>
      <c r="AT2393" s="2">
        <f t="shared" si="934"/>
        <v>4.6395100677368468E-4</v>
      </c>
      <c r="AU2393" s="2">
        <f t="shared" si="935"/>
        <v>0</v>
      </c>
      <c r="AW2393" t="s">
        <v>1157</v>
      </c>
      <c r="AX2393" t="s">
        <v>649</v>
      </c>
      <c r="BA2393" s="127">
        <v>42</v>
      </c>
      <c r="BB2393" s="130">
        <v>123</v>
      </c>
      <c r="BC2393" s="131">
        <f t="shared" si="914"/>
        <v>42123</v>
      </c>
      <c r="BE2393" s="7" t="s">
        <v>3271</v>
      </c>
    </row>
    <row r="2394" spans="1:57" hidden="1" outlineLevel="1" x14ac:dyDescent="0.2">
      <c r="A2394" t="s">
        <v>821</v>
      </c>
      <c r="B2394" t="s">
        <v>649</v>
      </c>
      <c r="C2394" s="1">
        <f t="shared" si="926"/>
        <v>18426</v>
      </c>
      <c r="D2394" s="7">
        <f>RANK(N2394,(N2394:P2394,Q2394:AL2394))</f>
        <v>1</v>
      </c>
      <c r="E2394" s="7">
        <f>RANK(O2394,(N2394:P2394,Q2394:AL2394))</f>
        <v>2</v>
      </c>
      <c r="F2394" s="7">
        <f>IF(P2394&gt;0,RANK(P2394,(N2394:P2394,Q2394:AL2394)),0)</f>
        <v>3</v>
      </c>
      <c r="G2394" s="1">
        <f t="shared" si="927"/>
        <v>387</v>
      </c>
      <c r="H2394" s="2">
        <f t="shared" si="925"/>
        <v>2.1002930641484858E-2</v>
      </c>
      <c r="I2394" s="2"/>
      <c r="J2394" s="2">
        <f t="shared" si="928"/>
        <v>0.3783783783783784</v>
      </c>
      <c r="K2394" s="2">
        <f t="shared" si="929"/>
        <v>0.3573754477368935</v>
      </c>
      <c r="L2394" s="2">
        <f t="shared" si="930"/>
        <v>0.26023010962769999</v>
      </c>
      <c r="M2394" s="2">
        <f t="shared" si="931"/>
        <v>4.0160642570281069E-3</v>
      </c>
      <c r="N2394" s="1">
        <v>6972</v>
      </c>
      <c r="O2394" s="1">
        <v>6585</v>
      </c>
      <c r="P2394" s="1">
        <v>4795</v>
      </c>
      <c r="Q2394" s="1">
        <v>67</v>
      </c>
      <c r="S2394" s="1">
        <v>7</v>
      </c>
      <c r="AN2394" s="7">
        <f>IF(Q2394&gt;0,RANK(Q2394,(N2394:P2394,Q2394:AL2394)),0)</f>
        <v>4</v>
      </c>
      <c r="AO2394" s="7">
        <f>IF(R2394&gt;0,RANK(R2394,(N2394:P2394,Q2394:AL2394)),0)</f>
        <v>0</v>
      </c>
      <c r="AP2394" s="7">
        <f>IF(S2394&gt;0,RANK(S2394,(N2394:P2394,Q2394:AL2394)),0)</f>
        <v>5</v>
      </c>
      <c r="AQ2394" s="7">
        <f>IF(T2394&gt;0,RANK(T2394,(N2394:P2394,Q2394:AL2394)),0)</f>
        <v>0</v>
      </c>
      <c r="AR2394" s="2">
        <f t="shared" si="932"/>
        <v>3.6361662867686966E-3</v>
      </c>
      <c r="AS2394" s="2">
        <f t="shared" si="933"/>
        <v>0</v>
      </c>
      <c r="AT2394" s="2">
        <f t="shared" si="934"/>
        <v>3.7989797025941602E-4</v>
      </c>
      <c r="AU2394" s="2">
        <f t="shared" si="935"/>
        <v>0</v>
      </c>
      <c r="AW2394" t="s">
        <v>821</v>
      </c>
      <c r="AX2394" t="s">
        <v>649</v>
      </c>
      <c r="BA2394" s="127">
        <v>42</v>
      </c>
      <c r="BB2394" s="130">
        <v>125</v>
      </c>
      <c r="BC2394" s="131">
        <f t="shared" si="914"/>
        <v>42125</v>
      </c>
      <c r="BE2394" s="7" t="s">
        <v>3271</v>
      </c>
    </row>
    <row r="2395" spans="1:57" hidden="1" outlineLevel="1" x14ac:dyDescent="0.2">
      <c r="A2395" t="s">
        <v>563</v>
      </c>
      <c r="B2395" t="s">
        <v>649</v>
      </c>
      <c r="C2395" s="1">
        <f t="shared" si="926"/>
        <v>84364</v>
      </c>
      <c r="D2395" s="7">
        <f>RANK(N2395,(N2395:P2395,Q2395:AL2395))</f>
        <v>1</v>
      </c>
      <c r="E2395" s="7">
        <f>RANK(O2395,(N2395:P2395,Q2395:AL2395))</f>
        <v>2</v>
      </c>
      <c r="F2395" s="7">
        <f>IF(P2395&gt;0,RANK(P2395,(N2395:P2395,Q2395:AL2395)),0)</f>
        <v>3</v>
      </c>
      <c r="G2395" s="1">
        <f t="shared" si="927"/>
        <v>24166</v>
      </c>
      <c r="H2395" s="2">
        <f t="shared" si="925"/>
        <v>0.28644919633967098</v>
      </c>
      <c r="I2395" s="2"/>
      <c r="J2395" s="2">
        <f t="shared" si="928"/>
        <v>0.54695130624436961</v>
      </c>
      <c r="K2395" s="2">
        <f t="shared" si="929"/>
        <v>0.26050210990469869</v>
      </c>
      <c r="L2395" s="2">
        <f t="shared" si="930"/>
        <v>0.19063818690436679</v>
      </c>
      <c r="M2395" s="2">
        <f t="shared" si="931"/>
        <v>1.9083969465649164E-3</v>
      </c>
      <c r="N2395" s="1">
        <v>46143</v>
      </c>
      <c r="O2395" s="1">
        <v>21977</v>
      </c>
      <c r="P2395" s="1">
        <v>16083</v>
      </c>
      <c r="Q2395" s="1">
        <v>131</v>
      </c>
      <c r="S2395" s="1">
        <v>30</v>
      </c>
      <c r="AN2395" s="7">
        <f>IF(Q2395&gt;0,RANK(Q2395,(N2395:P2395,Q2395:AL2395)),0)</f>
        <v>4</v>
      </c>
      <c r="AO2395" s="7">
        <f>IF(R2395&gt;0,RANK(R2395,(N2395:P2395,Q2395:AL2395)),0)</f>
        <v>0</v>
      </c>
      <c r="AP2395" s="7">
        <f>IF(S2395&gt;0,RANK(S2395,(N2395:P2395,Q2395:AL2395)),0)</f>
        <v>5</v>
      </c>
      <c r="AQ2395" s="7">
        <f>IF(T2395&gt;0,RANK(T2395,(N2395:P2395,Q2395:AL2395)),0)</f>
        <v>0</v>
      </c>
      <c r="AR2395" s="2">
        <f t="shared" si="932"/>
        <v>1.5527950310559005E-3</v>
      </c>
      <c r="AS2395" s="2">
        <f t="shared" si="933"/>
        <v>0</v>
      </c>
      <c r="AT2395" s="2">
        <f t="shared" si="934"/>
        <v>3.5560191550898485E-4</v>
      </c>
      <c r="AU2395" s="2">
        <f t="shared" si="935"/>
        <v>0</v>
      </c>
      <c r="AW2395" t="s">
        <v>563</v>
      </c>
      <c r="AX2395" t="s">
        <v>649</v>
      </c>
      <c r="BA2395" s="127">
        <v>42</v>
      </c>
      <c r="BB2395" s="130">
        <v>127</v>
      </c>
      <c r="BC2395" s="131">
        <f t="shared" si="914"/>
        <v>42127</v>
      </c>
      <c r="BE2395" s="7" t="s">
        <v>3271</v>
      </c>
    </row>
    <row r="2396" spans="1:57" hidden="1" outlineLevel="1" x14ac:dyDescent="0.2">
      <c r="A2396" t="s">
        <v>822</v>
      </c>
      <c r="B2396" t="s">
        <v>649</v>
      </c>
      <c r="C2396" s="1">
        <f t="shared" si="926"/>
        <v>16822</v>
      </c>
      <c r="D2396" s="7">
        <f>RANK(N2396,(N2396:P2396,Q2396:AL2396))</f>
        <v>2</v>
      </c>
      <c r="E2396" s="7">
        <f>RANK(O2396,(N2396:P2396,Q2396:AL2396))</f>
        <v>1</v>
      </c>
      <c r="F2396" s="7">
        <f>IF(P2396&gt;0,RANK(P2396,(N2396:P2396,Q2396:AL2396)),0)</f>
        <v>3</v>
      </c>
      <c r="G2396" s="1">
        <f t="shared" si="927"/>
        <v>3367</v>
      </c>
      <c r="H2396" s="2">
        <f t="shared" si="925"/>
        <v>0.20015455950540958</v>
      </c>
      <c r="I2396" s="2"/>
      <c r="J2396" s="2">
        <f t="shared" si="928"/>
        <v>0.28635120675306147</v>
      </c>
      <c r="K2396" s="2">
        <f t="shared" si="929"/>
        <v>0.48650576625847103</v>
      </c>
      <c r="L2396" s="2">
        <f t="shared" si="930"/>
        <v>0.22155510640827489</v>
      </c>
      <c r="M2396" s="2">
        <f t="shared" si="931"/>
        <v>5.5879205801926124E-3</v>
      </c>
      <c r="N2396" s="1">
        <v>4817</v>
      </c>
      <c r="O2396" s="1">
        <v>8184</v>
      </c>
      <c r="P2396" s="1">
        <v>3727</v>
      </c>
      <c r="Q2396" s="1">
        <v>87</v>
      </c>
      <c r="S2396" s="1">
        <v>7</v>
      </c>
      <c r="AN2396" s="7">
        <f>IF(Q2396&gt;0,RANK(Q2396,(N2396:P2396,Q2396:AL2396)),0)</f>
        <v>4</v>
      </c>
      <c r="AO2396" s="7">
        <f>IF(R2396&gt;0,RANK(R2396,(N2396:P2396,Q2396:AL2396)),0)</f>
        <v>0</v>
      </c>
      <c r="AP2396" s="7">
        <f>IF(S2396&gt;0,RANK(S2396,(N2396:P2396,Q2396:AL2396)),0)</f>
        <v>5</v>
      </c>
      <c r="AQ2396" s="7">
        <f>IF(T2396&gt;0,RANK(T2396,(N2396:P2396,Q2396:AL2396)),0)</f>
        <v>0</v>
      </c>
      <c r="AR2396" s="2">
        <f t="shared" si="932"/>
        <v>5.1717988348591133E-3</v>
      </c>
      <c r="AS2396" s="2">
        <f t="shared" si="933"/>
        <v>0</v>
      </c>
      <c r="AT2396" s="2">
        <f t="shared" si="934"/>
        <v>4.1612174533349185E-4</v>
      </c>
      <c r="AU2396" s="2">
        <f t="shared" si="935"/>
        <v>0</v>
      </c>
      <c r="AW2396" t="s">
        <v>822</v>
      </c>
      <c r="AX2396" t="s">
        <v>649</v>
      </c>
      <c r="BA2396" s="127">
        <v>42</v>
      </c>
      <c r="BB2396" s="130">
        <v>129</v>
      </c>
      <c r="BC2396" s="131">
        <f>BA2396*1000+BB2396</f>
        <v>42129</v>
      </c>
      <c r="BE2396" s="7" t="s">
        <v>3271</v>
      </c>
    </row>
    <row r="2397" spans="1:57" hidden="1" outlineLevel="1" x14ac:dyDescent="0.2">
      <c r="A2397" t="s">
        <v>1046</v>
      </c>
      <c r="B2397" t="s">
        <v>649</v>
      </c>
      <c r="C2397" s="1">
        <f t="shared" si="926"/>
        <v>154451</v>
      </c>
      <c r="D2397" s="7">
        <f>RANK(N2397,(N2397:P2397,Q2397:AL2397))</f>
        <v>1</v>
      </c>
      <c r="E2397" s="7">
        <f>RANK(O2397,(N2397:P2397,Q2397:AL2397))</f>
        <v>2</v>
      </c>
      <c r="F2397" s="7">
        <f>IF(P2397&gt;0,RANK(P2397,(N2397:P2397,Q2397:AL2397)),0)</f>
        <v>3</v>
      </c>
      <c r="G2397" s="1">
        <f t="shared" si="927"/>
        <v>22502</v>
      </c>
      <c r="H2397" s="2">
        <f t="shared" si="925"/>
        <v>0.14569021890437744</v>
      </c>
      <c r="I2397" s="2"/>
      <c r="J2397" s="2">
        <f t="shared" si="928"/>
        <v>0.4520333309593334</v>
      </c>
      <c r="K2397" s="2">
        <f t="shared" si="929"/>
        <v>0.30634311205495596</v>
      </c>
      <c r="L2397" s="2">
        <f t="shared" si="930"/>
        <v>0.23979126065872025</v>
      </c>
      <c r="M2397" s="2">
        <f>IF(C2397=0,"-",(1-J2397-K2397-L2397))</f>
        <v>1.8322963269903902E-3</v>
      </c>
      <c r="N2397" s="1">
        <v>69817</v>
      </c>
      <c r="O2397" s="1">
        <v>47315</v>
      </c>
      <c r="P2397" s="1">
        <v>37036</v>
      </c>
      <c r="Q2397" s="1">
        <v>225</v>
      </c>
      <c r="S2397" s="1">
        <v>58</v>
      </c>
      <c r="AN2397" s="7">
        <f>IF(Q2397&gt;0,RANK(Q2397,(N2397:P2397,Q2397:AL2397)),0)</f>
        <v>4</v>
      </c>
      <c r="AO2397" s="7">
        <f>IF(R2397&gt;0,RANK(R2397,(N2397:P2397,Q2397:AL2397)),0)</f>
        <v>0</v>
      </c>
      <c r="AP2397" s="7">
        <f>IF(S2397&gt;0,RANK(S2397,(N2397:P2397,Q2397:AL2397)),0)</f>
        <v>5</v>
      </c>
      <c r="AQ2397" s="7">
        <f>IF(T2397&gt;0,RANK(T2397,(N2397:P2397,Q2397:AL2397)),0)</f>
        <v>0</v>
      </c>
      <c r="AR2397" s="2">
        <f t="shared" si="932"/>
        <v>1.4567726981372733E-3</v>
      </c>
      <c r="AS2397" s="2">
        <f t="shared" si="933"/>
        <v>0</v>
      </c>
      <c r="AT2397" s="2">
        <f t="shared" si="934"/>
        <v>3.7552362885316377E-4</v>
      </c>
      <c r="AU2397" s="2">
        <f t="shared" si="935"/>
        <v>0</v>
      </c>
      <c r="AW2397" t="s">
        <v>1046</v>
      </c>
      <c r="AX2397" t="s">
        <v>649</v>
      </c>
      <c r="BA2397" s="127">
        <v>42</v>
      </c>
      <c r="BB2397" s="130">
        <v>131</v>
      </c>
      <c r="BC2397" s="131">
        <f>BA2397*1000+BB2397</f>
        <v>42131</v>
      </c>
      <c r="BE2397" s="7" t="s">
        <v>3271</v>
      </c>
    </row>
    <row r="2398" spans="1:57" hidden="1" outlineLevel="1" x14ac:dyDescent="0.2">
      <c r="A2398" t="s">
        <v>1617</v>
      </c>
      <c r="B2398" t="s">
        <v>649</v>
      </c>
      <c r="C2398" s="1">
        <f t="shared" si="926"/>
        <v>10850</v>
      </c>
      <c r="D2398" s="7">
        <f>RANK(N2398,(N2398:P2398,Q2398:AL2398))</f>
        <v>2</v>
      </c>
      <c r="E2398" s="7">
        <f>RANK(O2398,(N2398:P2398,Q2398:AL2398))</f>
        <v>1</v>
      </c>
      <c r="F2398" s="7">
        <f>IF(P2398&gt;0,RANK(P2398,(N2398:P2398,Q2398:AL2398)),0)</f>
        <v>3</v>
      </c>
      <c r="G2398" s="1">
        <f t="shared" si="927"/>
        <v>1985</v>
      </c>
      <c r="H2398" s="2">
        <f t="shared" si="925"/>
        <v>0.18294930875576038</v>
      </c>
      <c r="I2398" s="2"/>
      <c r="J2398" s="2">
        <f t="shared" si="928"/>
        <v>0.29105990783410141</v>
      </c>
      <c r="K2398" s="2">
        <f t="shared" si="929"/>
        <v>0.47400921658986173</v>
      </c>
      <c r="L2398" s="2">
        <f t="shared" si="930"/>
        <v>0.23271889400921658</v>
      </c>
      <c r="M2398" s="2">
        <f>IF(C2398=0,"-",(1-J2398-K2398-L2398))</f>
        <v>2.2119815668202869E-3</v>
      </c>
      <c r="N2398" s="1">
        <v>3158</v>
      </c>
      <c r="O2398" s="1">
        <v>5143</v>
      </c>
      <c r="P2398" s="1">
        <v>2525</v>
      </c>
      <c r="Q2398" s="1">
        <v>16</v>
      </c>
      <c r="S2398" s="1">
        <v>8</v>
      </c>
      <c r="AN2398" s="7">
        <f>IF(Q2398&gt;0,RANK(Q2398,(N2398:P2398,Q2398:AL2398)),0)</f>
        <v>4</v>
      </c>
      <c r="AO2398" s="7">
        <f>IF(R2398&gt;0,RANK(R2398,(N2398:P2398,Q2398:AL2398)),0)</f>
        <v>0</v>
      </c>
      <c r="AP2398" s="7">
        <f>IF(S2398&gt;0,RANK(S2398,(N2398:P2398,Q2398:AL2398)),0)</f>
        <v>5</v>
      </c>
      <c r="AQ2398" s="7">
        <f>IF(T2398&gt;0,RANK(T2398,(N2398:P2398,Q2398:AL2398)),0)</f>
        <v>0</v>
      </c>
      <c r="AR2398" s="2">
        <f t="shared" si="932"/>
        <v>1.4746543778801843E-3</v>
      </c>
      <c r="AS2398" s="2">
        <f t="shared" si="933"/>
        <v>0</v>
      </c>
      <c r="AT2398" s="2">
        <f t="shared" si="934"/>
        <v>7.3732718894009217E-4</v>
      </c>
      <c r="AU2398" s="2">
        <f t="shared" si="935"/>
        <v>0</v>
      </c>
      <c r="AW2398" t="s">
        <v>1617</v>
      </c>
      <c r="AX2398" t="s">
        <v>649</v>
      </c>
      <c r="BA2398" s="127">
        <v>42</v>
      </c>
      <c r="BB2398" s="130">
        <v>133</v>
      </c>
      <c r="BC2398" s="131">
        <f>BA2398*1000+BB2398</f>
        <v>42133</v>
      </c>
      <c r="BE2398" s="7" t="s">
        <v>3271</v>
      </c>
    </row>
    <row r="2399" spans="1:57" hidden="1" outlineLevel="1" x14ac:dyDescent="0.2">
      <c r="A2399" t="s">
        <v>1624</v>
      </c>
      <c r="B2399" t="s">
        <v>649</v>
      </c>
      <c r="C2399" s="1">
        <f t="shared" si="926"/>
        <v>134245</v>
      </c>
      <c r="D2399" s="7">
        <f>RANK(N2399,(N2399:P2399,Q2399:AL2399))</f>
        <v>2</v>
      </c>
      <c r="E2399" s="7">
        <f>RANK(O2399,(N2399:P2399,Q2399:AL2399))</f>
        <v>1</v>
      </c>
      <c r="F2399" s="7">
        <f>IF(P2399&gt;0,RANK(P2399,(N2399:P2399,Q2399:AL2399)),0)</f>
        <v>3</v>
      </c>
      <c r="G2399" s="1">
        <f t="shared" si="927"/>
        <v>14017</v>
      </c>
      <c r="H2399" s="2">
        <f t="shared" si="925"/>
        <v>0.10441357220008193</v>
      </c>
      <c r="I2399" s="2"/>
      <c r="J2399" s="2">
        <f t="shared" si="928"/>
        <v>0.34349882677194682</v>
      </c>
      <c r="K2399" s="2">
        <f t="shared" si="929"/>
        <v>0.44791239897202878</v>
      </c>
      <c r="L2399" s="2">
        <f t="shared" si="930"/>
        <v>0.20665946590189579</v>
      </c>
      <c r="M2399" s="2">
        <f>IF(C2399=0,"-",(1-J2399-K2399-L2399))</f>
        <v>1.9293083541286615E-3</v>
      </c>
      <c r="N2399" s="1">
        <v>46113</v>
      </c>
      <c r="O2399" s="1">
        <v>60130</v>
      </c>
      <c r="P2399" s="1">
        <v>27743</v>
      </c>
      <c r="Q2399" s="1">
        <v>205</v>
      </c>
      <c r="S2399" s="1">
        <v>54</v>
      </c>
      <c r="AN2399" s="7">
        <f>IF(Q2399&gt;0,RANK(Q2399,(N2399:P2399,Q2399:AL2399)),0)</f>
        <v>4</v>
      </c>
      <c r="AO2399" s="7">
        <f>IF(R2399&gt;0,RANK(R2399,(N2399:P2399,Q2399:AL2399)),0)</f>
        <v>0</v>
      </c>
      <c r="AP2399" s="7">
        <f>IF(S2399&gt;0,RANK(S2399,(N2399:P2399,Q2399:AL2399)),0)</f>
        <v>5</v>
      </c>
      <c r="AQ2399" s="7">
        <f>IF(T2399&gt;0,RANK(T2399,(N2399:P2399,Q2399:AL2399)),0)</f>
        <v>0</v>
      </c>
      <c r="AR2399" s="2">
        <f t="shared" si="932"/>
        <v>1.5270587358933293E-3</v>
      </c>
      <c r="AS2399" s="2">
        <f t="shared" si="933"/>
        <v>0</v>
      </c>
      <c r="AT2399" s="2">
        <f t="shared" si="934"/>
        <v>4.0224961823531605E-4</v>
      </c>
      <c r="AU2399" s="2">
        <f t="shared" si="935"/>
        <v>0</v>
      </c>
      <c r="AW2399" t="s">
        <v>1624</v>
      </c>
      <c r="AX2399" t="s">
        <v>649</v>
      </c>
      <c r="BA2399" s="127">
        <v>42</v>
      </c>
      <c r="BB2399" s="130"/>
      <c r="BC2399" s="127">
        <v>42</v>
      </c>
      <c r="BE2399" s="7" t="s">
        <v>2095</v>
      </c>
    </row>
    <row r="2400" spans="1:57" collapsed="1" x14ac:dyDescent="0.2">
      <c r="A2400" t="s">
        <v>648</v>
      </c>
      <c r="B2400" t="s">
        <v>566</v>
      </c>
      <c r="C2400" s="1">
        <f t="shared" si="926"/>
        <v>4959810</v>
      </c>
      <c r="D2400" s="7">
        <f>RANK(N2400,(N2400:P2400,Q2400:AL2400))</f>
        <v>1</v>
      </c>
      <c r="E2400" s="7">
        <f>RANK(O2400,(N2400:P2400,Q2400:AL2400))</f>
        <v>2</v>
      </c>
      <c r="F2400" s="7">
        <f>IF(P2400&gt;0,RANK(P2400,(N2400:P2400,Q2400:AL2400)),0)</f>
        <v>3</v>
      </c>
      <c r="G2400" s="1">
        <f t="shared" si="927"/>
        <v>447323</v>
      </c>
      <c r="H2400" s="2">
        <f t="shared" si="925"/>
        <v>9.0189543551063442E-2</v>
      </c>
      <c r="I2400" s="2"/>
      <c r="J2400" s="2">
        <f t="shared" si="928"/>
        <v>0.45146164873251193</v>
      </c>
      <c r="K2400" s="2">
        <f t="shared" si="929"/>
        <v>0.36127210518144848</v>
      </c>
      <c r="L2400" s="2">
        <f t="shared" si="930"/>
        <v>0.1819962861480581</v>
      </c>
      <c r="M2400" s="2">
        <f>IF(C2400=0,"-",(1-J2400-K2400-L2400))</f>
        <v>5.2699599379814888E-3</v>
      </c>
      <c r="N2400" s="1">
        <f>SUM(N2333:N2399)</f>
        <v>2239164</v>
      </c>
      <c r="O2400" s="1">
        <f>SUM(O2333:O2399)</f>
        <v>1791841</v>
      </c>
      <c r="P2400" s="1">
        <f>SUM(P2333:P2399)</f>
        <v>902667</v>
      </c>
      <c r="Q2400" s="1">
        <f>SUM(Q2333:Q2399)</f>
        <v>21477</v>
      </c>
      <c r="S2400" s="1">
        <f>SUM(S2333:S2399)</f>
        <v>4661</v>
      </c>
      <c r="U2400" s="3"/>
      <c r="AN2400" s="7">
        <f>IF(Q2400&gt;0,RANK(Q2400,(N2400:P2400,Q2400:AL2400)),0)</f>
        <v>4</v>
      </c>
      <c r="AO2400" s="7">
        <f>IF(R2400&gt;0,RANK(R2400,(N2400:P2400,Q2400:AL2400)),0)</f>
        <v>0</v>
      </c>
      <c r="AP2400" s="7">
        <f>IF(S2400&gt;0,RANK(S2400,(N2400:P2400,Q2400:AL2400)),0)</f>
        <v>5</v>
      </c>
      <c r="AQ2400" s="7">
        <f>IF(T2400&gt;0,RANK(T2400,(N2400:P2400,Q2400:AL2400)),0)</f>
        <v>0</v>
      </c>
      <c r="AR2400" s="2">
        <f t="shared" si="932"/>
        <v>4.3302061974148202E-3</v>
      </c>
      <c r="AS2400" s="2">
        <f t="shared" si="933"/>
        <v>0</v>
      </c>
      <c r="AT2400" s="2">
        <f t="shared" si="934"/>
        <v>9.3975374056667492E-4</v>
      </c>
      <c r="AU2400" s="2">
        <f t="shared" si="935"/>
        <v>0</v>
      </c>
      <c r="AW2400" t="s">
        <v>648</v>
      </c>
      <c r="AX2400" t="s">
        <v>566</v>
      </c>
      <c r="BA2400" s="127"/>
      <c r="BB2400" s="130"/>
    </row>
    <row r="2401" spans="1:57" x14ac:dyDescent="0.2">
      <c r="C2401" s="1"/>
      <c r="E2401" s="7"/>
      <c r="F2401" s="7"/>
      <c r="I2401" s="2"/>
      <c r="AN2401" s="7"/>
      <c r="AO2401" s="7"/>
      <c r="AP2401" s="7"/>
      <c r="AQ2401" s="7"/>
      <c r="BA2401" s="127">
        <v>44</v>
      </c>
      <c r="BB2401" s="130">
        <v>1</v>
      </c>
      <c r="BC2401" s="131">
        <f>BA2401*1000+BB2401</f>
        <v>44001</v>
      </c>
      <c r="BE2401" s="7" t="s">
        <v>3271</v>
      </c>
    </row>
    <row r="2402" spans="1:57" hidden="1" outlineLevel="1" x14ac:dyDescent="0.2">
      <c r="A2402" t="s">
        <v>1057</v>
      </c>
      <c r="B2402" t="s">
        <v>826</v>
      </c>
      <c r="C2402" s="1">
        <f t="shared" ref="C2402:C2407" si="936">SUM(N2402:AL2402)</f>
        <v>24911</v>
      </c>
      <c r="D2402" s="7">
        <f>RANK(N2402,(N2402:P2402,Q2402:AL2402))</f>
        <v>1</v>
      </c>
      <c r="E2402" s="7">
        <f>RANK(O2402,(N2402:P2402,Q2402:AL2402))</f>
        <v>2</v>
      </c>
      <c r="F2402" s="7">
        <f>IF(P2402&gt;0,RANK(P2402,(N2402:P2402,Q2402:AL2402)),0)</f>
        <v>3</v>
      </c>
      <c r="G2402" s="1">
        <f t="shared" ref="G2402:G2407" si="937">MAX(N2402:P2402)-LARGE(N2402:P2402,2)</f>
        <v>3206</v>
      </c>
      <c r="H2402" s="2">
        <f t="shared" si="925"/>
        <v>0.1286981654690699</v>
      </c>
      <c r="I2402" s="2"/>
      <c r="J2402" s="2">
        <f t="shared" ref="J2402:L2407" si="938">IF($C2402=0,"-",N2402/$C2402)</f>
        <v>0.45819116053149211</v>
      </c>
      <c r="K2402" s="2">
        <f t="shared" si="938"/>
        <v>0.32949299506242224</v>
      </c>
      <c r="L2402" s="2">
        <f t="shared" si="938"/>
        <v>0.20601340773152424</v>
      </c>
      <c r="M2402" s="2">
        <f t="shared" ref="M2402:M2407" si="939">IF(C2402=0,"-",(1-J2402-K2402-L2402))</f>
        <v>6.3024366745614013E-3</v>
      </c>
      <c r="N2402" s="1">
        <f>SUMIF(Town!$AI$1283:$AI$1321,$A2402,Town!N$1283:N$1321)</f>
        <v>11414</v>
      </c>
      <c r="O2402" s="1">
        <f>SUMIF(Town!$AI$1283:$AI$1321,$A2402,Town!O$1283:O$1321)</f>
        <v>8208</v>
      </c>
      <c r="P2402" s="1">
        <f>SUMIF(Town!$AI$1283:$AI$1321,$A2402,Town!P$1283:P$1321)</f>
        <v>5132</v>
      </c>
      <c r="Q2402" s="1">
        <f>SUMIF(Town!$AI$1283:$AI$1321,$A2402,Town!Q$1283:Q$1321)</f>
        <v>31</v>
      </c>
      <c r="S2402" s="1">
        <f>SUMIF(Town!$AI$1283:$AI$1321,$A2402,Town!S$1283:S$1321)</f>
        <v>84</v>
      </c>
      <c r="T2402" s="1">
        <f>SUMIF(Town!$AI$1283:$AI$1321,$A2402,Town!T$1283:T$1321)</f>
        <v>6</v>
      </c>
      <c r="U2402" s="1">
        <f>SUMIF(Town!$AI$1283:$AI$1321,$A2402,Town!U$1283:U$1321)</f>
        <v>11</v>
      </c>
      <c r="W2402" s="1">
        <f>SUMIF(Town!$AI$1283:$AI$1321,$A2402,Town!W$1283:W$1321)</f>
        <v>25</v>
      </c>
      <c r="AN2402" s="7">
        <f>IF(Q2402&gt;0,RANK(Q2402,(N2402:P2402,Q2402:AL2402)),0)</f>
        <v>5</v>
      </c>
      <c r="AO2402" s="7">
        <f>IF(R2402&gt;0,RANK(R2402,(N2402:P2402,Q2402:AL2402)),0)</f>
        <v>0</v>
      </c>
      <c r="AP2402" s="7">
        <f>IF(S2402&gt;0,RANK(S2402,(N2402:P2402,Q2402:AL2402)),0)</f>
        <v>4</v>
      </c>
      <c r="AQ2402" s="7">
        <f>IF(T2402&gt;0,RANK(T2402,(N2402:P2402,Q2402:AL2402)),0)</f>
        <v>8</v>
      </c>
      <c r="AR2402" s="2">
        <f t="shared" ref="AR2402:AU2407" si="940">IF($C2402=0,"-",Q2402/$C2402)</f>
        <v>1.2444301714102204E-3</v>
      </c>
      <c r="AS2402" s="2">
        <f t="shared" si="940"/>
        <v>0</v>
      </c>
      <c r="AT2402" s="2">
        <f t="shared" si="940"/>
        <v>3.3720043354341454E-3</v>
      </c>
      <c r="AU2402" s="2">
        <f t="shared" si="940"/>
        <v>2.4085745253101039E-4</v>
      </c>
      <c r="AW2402" t="s">
        <v>1057</v>
      </c>
      <c r="AX2402" t="s">
        <v>826</v>
      </c>
      <c r="BA2402" s="127">
        <v>44</v>
      </c>
      <c r="BB2402" s="130">
        <v>3</v>
      </c>
      <c r="BC2402" s="131">
        <f>BA2402*1000+BB2402</f>
        <v>44003</v>
      </c>
      <c r="BE2402" s="7" t="s">
        <v>3271</v>
      </c>
    </row>
    <row r="2403" spans="1:57" hidden="1" outlineLevel="1" x14ac:dyDescent="0.2">
      <c r="A2403" t="s">
        <v>1639</v>
      </c>
      <c r="B2403" t="s">
        <v>826</v>
      </c>
      <c r="C2403" s="1">
        <f t="shared" si="936"/>
        <v>82425</v>
      </c>
      <c r="D2403" s="7">
        <f>RANK(N2403,(N2403:P2403,Q2403:AL2403))</f>
        <v>1</v>
      </c>
      <c r="E2403" s="7">
        <f>RANK(O2403,(N2403:P2403,Q2403:AL2403))</f>
        <v>2</v>
      </c>
      <c r="F2403" s="7">
        <f>IF(P2403&gt;0,RANK(P2403,(N2403:P2403,Q2403:AL2403)),0)</f>
        <v>3</v>
      </c>
      <c r="G2403" s="1">
        <f t="shared" si="937"/>
        <v>10717</v>
      </c>
      <c r="H2403" s="2">
        <f t="shared" si="925"/>
        <v>0.1300212314225053</v>
      </c>
      <c r="I2403" s="2"/>
      <c r="J2403" s="2">
        <f t="shared" si="938"/>
        <v>0.43595996360327571</v>
      </c>
      <c r="K2403" s="2">
        <f t="shared" si="938"/>
        <v>0.30593873218077039</v>
      </c>
      <c r="L2403" s="2">
        <f t="shared" si="938"/>
        <v>0.25101607521989688</v>
      </c>
      <c r="M2403" s="2">
        <f t="shared" si="939"/>
        <v>7.0852289960570136E-3</v>
      </c>
      <c r="N2403" s="1">
        <f>SUMIF(Town!$AI$1283:$AI$1321,$A2403,Town!N$1283:N$1321)</f>
        <v>35934</v>
      </c>
      <c r="O2403" s="1">
        <f>SUMIF(Town!$AI$1283:$AI$1321,$A2403,Town!O$1283:O$1321)</f>
        <v>25217</v>
      </c>
      <c r="P2403" s="1">
        <f>SUMIF(Town!$AI$1283:$AI$1321,$A2403,Town!P$1283:P$1321)</f>
        <v>20690</v>
      </c>
      <c r="Q2403" s="1">
        <f>SUMIF(Town!$AI$1283:$AI$1321,$A2403,Town!Q$1283:Q$1321)</f>
        <v>82</v>
      </c>
      <c r="S2403" s="1">
        <f>SUMIF(Town!$AI$1283:$AI$1321,$A2403,Town!S$1283:S$1321)</f>
        <v>361</v>
      </c>
      <c r="T2403" s="1">
        <f>SUMIF(Town!$AI$1283:$AI$1321,$A2403,Town!T$1283:T$1321)</f>
        <v>39</v>
      </c>
      <c r="U2403" s="1">
        <f>SUMIF(Town!$AI$1283:$AI$1321,$A2403,Town!U$1283:U$1321)</f>
        <v>40</v>
      </c>
      <c r="W2403" s="1">
        <f>SUMIF(Town!$AI$1283:$AI$1321,$A2403,Town!W$1283:W$1321)</f>
        <v>62</v>
      </c>
      <c r="AN2403" s="7">
        <f>IF(Q2403&gt;0,RANK(Q2403,(N2403:P2403,Q2403:AL2403)),0)</f>
        <v>5</v>
      </c>
      <c r="AO2403" s="7">
        <f>IF(R2403&gt;0,RANK(R2403,(N2403:P2403,Q2403:AL2403)),0)</f>
        <v>0</v>
      </c>
      <c r="AP2403" s="7">
        <f>IF(S2403&gt;0,RANK(S2403,(N2403:P2403,Q2403:AL2403)),0)</f>
        <v>4</v>
      </c>
      <c r="AQ2403" s="7">
        <f>IF(T2403&gt;0,RANK(T2403,(N2403:P2403,Q2403:AL2403)),0)</f>
        <v>8</v>
      </c>
      <c r="AR2403" s="2">
        <f t="shared" si="940"/>
        <v>9.9484379739156817E-4</v>
      </c>
      <c r="AS2403" s="2">
        <f t="shared" si="940"/>
        <v>0</v>
      </c>
      <c r="AT2403" s="2">
        <f t="shared" si="940"/>
        <v>4.3797391568092207E-3</v>
      </c>
      <c r="AU2403" s="2">
        <f t="shared" si="940"/>
        <v>4.7315741583257506E-4</v>
      </c>
      <c r="AW2403" t="s">
        <v>1639</v>
      </c>
      <c r="AX2403" t="s">
        <v>826</v>
      </c>
      <c r="BA2403" s="127">
        <v>44</v>
      </c>
      <c r="BB2403" s="130">
        <v>5</v>
      </c>
      <c r="BC2403" s="131">
        <f>BA2403*1000+BB2403</f>
        <v>44005</v>
      </c>
      <c r="BE2403" s="7" t="s">
        <v>3271</v>
      </c>
    </row>
    <row r="2404" spans="1:57" hidden="1" outlineLevel="1" x14ac:dyDescent="0.2">
      <c r="A2404" t="s">
        <v>545</v>
      </c>
      <c r="B2404" t="s">
        <v>826</v>
      </c>
      <c r="C2404" s="1">
        <f t="shared" si="936"/>
        <v>39644</v>
      </c>
      <c r="D2404" s="7">
        <f>RANK(N2404,(N2404:P2404,Q2404:AL2404))</f>
        <v>1</v>
      </c>
      <c r="E2404" s="7">
        <f>RANK(O2404,(N2404:P2404,Q2404:AL2404))</f>
        <v>2</v>
      </c>
      <c r="F2404" s="7">
        <f>IF(P2404&gt;0,RANK(P2404,(N2404:P2404,Q2404:AL2404)),0)</f>
        <v>3</v>
      </c>
      <c r="G2404" s="1">
        <f t="shared" si="937"/>
        <v>5198</v>
      </c>
      <c r="H2404" s="2">
        <f t="shared" si="925"/>
        <v>0.13111694077287861</v>
      </c>
      <c r="I2404" s="2"/>
      <c r="J2404" s="2">
        <f t="shared" si="938"/>
        <v>0.44354757340328926</v>
      </c>
      <c r="K2404" s="2">
        <f t="shared" si="938"/>
        <v>0.31243063263041065</v>
      </c>
      <c r="L2404" s="2">
        <f t="shared" si="938"/>
        <v>0.23625264857229342</v>
      </c>
      <c r="M2404" s="2">
        <f t="shared" si="939"/>
        <v>7.7691453940067212E-3</v>
      </c>
      <c r="N2404" s="1">
        <f>SUMIF(Town!$AI$1283:$AI$1321,$A2404,Town!N$1283:N$1321)</f>
        <v>17584</v>
      </c>
      <c r="O2404" s="1">
        <f>SUMIF(Town!$AI$1283:$AI$1321,$A2404,Town!O$1283:O$1321)</f>
        <v>12386</v>
      </c>
      <c r="P2404" s="1">
        <f>SUMIF(Town!$AI$1283:$AI$1321,$A2404,Town!P$1283:P$1321)</f>
        <v>9366</v>
      </c>
      <c r="Q2404" s="1">
        <f>SUMIF(Town!$AI$1283:$AI$1321,$A2404,Town!Q$1283:Q$1321)</f>
        <v>57</v>
      </c>
      <c r="S2404" s="1">
        <f>SUMIF(Town!$AI$1283:$AI$1321,$A2404,Town!S$1283:S$1321)</f>
        <v>193</v>
      </c>
      <c r="T2404" s="1">
        <f>SUMIF(Town!$AI$1283:$AI$1321,$A2404,Town!T$1283:T$1321)</f>
        <v>16</v>
      </c>
      <c r="U2404" s="1">
        <f>SUMIF(Town!$AI$1283:$AI$1321,$A2404,Town!U$1283:U$1321)</f>
        <v>20</v>
      </c>
      <c r="W2404" s="1">
        <f>SUMIF(Town!$AI$1283:$AI$1321,$A2404,Town!W$1283:W$1321)</f>
        <v>22</v>
      </c>
      <c r="AN2404" s="7">
        <f>IF(Q2404&gt;0,RANK(Q2404,(N2404:P2404,Q2404:AL2404)),0)</f>
        <v>5</v>
      </c>
      <c r="AO2404" s="7">
        <f>IF(R2404&gt;0,RANK(R2404,(N2404:P2404,Q2404:AL2404)),0)</f>
        <v>0</v>
      </c>
      <c r="AP2404" s="7">
        <f>IF(S2404&gt;0,RANK(S2404,(N2404:P2404,Q2404:AL2404)),0)</f>
        <v>4</v>
      </c>
      <c r="AQ2404" s="7">
        <f>IF(T2404&gt;0,RANK(T2404,(N2404:P2404,Q2404:AL2404)),0)</f>
        <v>8</v>
      </c>
      <c r="AR2404" s="2">
        <f t="shared" si="940"/>
        <v>1.4377963878518818E-3</v>
      </c>
      <c r="AS2404" s="2">
        <f t="shared" si="940"/>
        <v>0</v>
      </c>
      <c r="AT2404" s="2">
        <f t="shared" si="940"/>
        <v>4.8683281202704064E-3</v>
      </c>
      <c r="AU2404" s="2">
        <f t="shared" si="940"/>
        <v>4.0359196851982648E-4</v>
      </c>
      <c r="AW2404" t="s">
        <v>545</v>
      </c>
      <c r="AX2404" t="s">
        <v>826</v>
      </c>
      <c r="BA2404" s="127">
        <v>44</v>
      </c>
      <c r="BB2404" s="130">
        <v>7</v>
      </c>
      <c r="BC2404" s="131">
        <f>BA2404*1000+BB2404</f>
        <v>44007</v>
      </c>
      <c r="BE2404" s="7" t="s">
        <v>3271</v>
      </c>
    </row>
    <row r="2405" spans="1:57" hidden="1" outlineLevel="1" x14ac:dyDescent="0.2">
      <c r="A2405" t="s">
        <v>546</v>
      </c>
      <c r="B2405" t="s">
        <v>826</v>
      </c>
      <c r="C2405" s="1">
        <f t="shared" si="936"/>
        <v>253441</v>
      </c>
      <c r="D2405" s="7">
        <f>RANK(N2405,(N2405:P2405,Q2405:AL2405))</f>
        <v>1</v>
      </c>
      <c r="E2405" s="7">
        <f>RANK(O2405,(N2405:P2405,Q2405:AL2405))</f>
        <v>2</v>
      </c>
      <c r="F2405" s="7">
        <f>IF(P2405&gt;0,RANK(P2405,(N2405:P2405,Q2405:AL2405)),0)</f>
        <v>3</v>
      </c>
      <c r="G2405" s="1">
        <f t="shared" si="937"/>
        <v>55779</v>
      </c>
      <c r="H2405" s="2">
        <f t="shared" si="925"/>
        <v>0.22008672629921758</v>
      </c>
      <c r="I2405" s="2"/>
      <c r="J2405" s="2">
        <f t="shared" si="938"/>
        <v>0.49462399532830126</v>
      </c>
      <c r="K2405" s="2">
        <f t="shared" si="938"/>
        <v>0.27453726902908371</v>
      </c>
      <c r="L2405" s="2">
        <f t="shared" si="938"/>
        <v>0.22322749673494027</v>
      </c>
      <c r="M2405" s="2">
        <f t="shared" si="939"/>
        <v>7.6112389076747611E-3</v>
      </c>
      <c r="N2405" s="1">
        <f>SUMIF(Town!$AI$1283:$AI$1321,$A2405,Town!N$1283:N$1321)</f>
        <v>125358</v>
      </c>
      <c r="O2405" s="1">
        <f>SUMIF(Town!$AI$1283:$AI$1321,$A2405,Town!O$1283:O$1321)</f>
        <v>69579</v>
      </c>
      <c r="P2405" s="1">
        <f>SUMIF(Town!$AI$1283:$AI$1321,$A2405,Town!P$1283:P$1321)</f>
        <v>56575</v>
      </c>
      <c r="Q2405" s="1">
        <f>SUMIF(Town!$AI$1283:$AI$1321,$A2405,Town!Q$1283:Q$1321)</f>
        <v>323</v>
      </c>
      <c r="S2405" s="1">
        <f>SUMIF(Town!$AI$1283:$AI$1321,$A2405,Town!S$1283:S$1321)</f>
        <v>977</v>
      </c>
      <c r="T2405" s="1">
        <f>SUMIF(Town!$AI$1283:$AI$1321,$A2405,Town!T$1283:T$1321)</f>
        <v>136</v>
      </c>
      <c r="U2405" s="1">
        <f>SUMIF(Town!$AI$1283:$AI$1321,$A2405,Town!U$1283:U$1321)</f>
        <v>157</v>
      </c>
      <c r="W2405" s="1">
        <f>SUMIF(Town!$AI$1283:$AI$1321,$A2405,Town!W$1283:W$1321)</f>
        <v>336</v>
      </c>
      <c r="AN2405" s="7">
        <f>IF(Q2405&gt;0,RANK(Q2405,(N2405:P2405,Q2405:AL2405)),0)</f>
        <v>6</v>
      </c>
      <c r="AO2405" s="7">
        <f>IF(R2405&gt;0,RANK(R2405,(N2405:P2405,Q2405:AL2405)),0)</f>
        <v>0</v>
      </c>
      <c r="AP2405" s="7">
        <f>IF(S2405&gt;0,RANK(S2405,(N2405:P2405,Q2405:AL2405)),0)</f>
        <v>4</v>
      </c>
      <c r="AQ2405" s="7">
        <f>IF(T2405&gt;0,RANK(T2405,(N2405:P2405,Q2405:AL2405)),0)</f>
        <v>8</v>
      </c>
      <c r="AR2405" s="2">
        <f t="shared" si="940"/>
        <v>1.2744583551990403E-3</v>
      </c>
      <c r="AS2405" s="2">
        <f t="shared" si="940"/>
        <v>0</v>
      </c>
      <c r="AT2405" s="2">
        <f t="shared" si="940"/>
        <v>3.8549405976144348E-3</v>
      </c>
      <c r="AU2405" s="2">
        <f t="shared" si="940"/>
        <v>5.3661404429433278E-4</v>
      </c>
      <c r="AW2405" t="s">
        <v>546</v>
      </c>
      <c r="AX2405" t="s">
        <v>826</v>
      </c>
      <c r="BA2405" s="127">
        <v>44</v>
      </c>
      <c r="BB2405" s="130">
        <v>9</v>
      </c>
      <c r="BC2405" s="131">
        <f>BA2405*1000+BB2405</f>
        <v>44009</v>
      </c>
      <c r="BE2405" s="7" t="s">
        <v>3271</v>
      </c>
    </row>
    <row r="2406" spans="1:57" hidden="1" outlineLevel="1" x14ac:dyDescent="0.2">
      <c r="A2406" t="s">
        <v>563</v>
      </c>
      <c r="B2406" t="s">
        <v>826</v>
      </c>
      <c r="C2406" s="1">
        <f t="shared" si="936"/>
        <v>52944</v>
      </c>
      <c r="D2406" s="7">
        <f>RANK(N2406,(N2406:P2406,Q2406:AL2406))</f>
        <v>1</v>
      </c>
      <c r="E2406" s="7">
        <f>RANK(O2406,(N2406:P2406,Q2406:AL2406))</f>
        <v>2</v>
      </c>
      <c r="F2406" s="7">
        <f>IF(P2406&gt;0,RANK(P2406,(N2406:P2406,Q2406:AL2406)),0)</f>
        <v>3</v>
      </c>
      <c r="G2406" s="1">
        <f t="shared" si="937"/>
        <v>6798</v>
      </c>
      <c r="H2406" s="2">
        <f t="shared" si="925"/>
        <v>0.12839981867633726</v>
      </c>
      <c r="I2406" s="2"/>
      <c r="J2406" s="2">
        <f t="shared" si="938"/>
        <v>0.43459126624357813</v>
      </c>
      <c r="K2406" s="2">
        <f t="shared" si="938"/>
        <v>0.30619144756724087</v>
      </c>
      <c r="L2406" s="2">
        <f t="shared" si="938"/>
        <v>0.25086884255061953</v>
      </c>
      <c r="M2406" s="2">
        <f t="shared" si="939"/>
        <v>8.3484436385614647E-3</v>
      </c>
      <c r="N2406" s="1">
        <f>SUMIF(Town!$AI$1283:$AI$1321,$A2406,Town!N$1283:N$1321)</f>
        <v>23009</v>
      </c>
      <c r="O2406" s="1">
        <f>SUMIF(Town!$AI$1283:$AI$1321,$A2406,Town!O$1283:O$1321)</f>
        <v>16211</v>
      </c>
      <c r="P2406" s="1">
        <f>SUMIF(Town!$AI$1283:$AI$1321,$A2406,Town!P$1283:P$1321)</f>
        <v>13282</v>
      </c>
      <c r="Q2406" s="1">
        <f>SUMIF(Town!$AI$1283:$AI$1321,$A2406,Town!Q$1283:Q$1321)</f>
        <v>78</v>
      </c>
      <c r="S2406" s="1">
        <f>SUMIF(Town!$AI$1283:$AI$1321,$A2406,Town!S$1283:S$1321)</f>
        <v>263</v>
      </c>
      <c r="T2406" s="1">
        <f>SUMIF(Town!$AI$1283:$AI$1321,$A2406,Town!T$1283:T$1321)</f>
        <v>18</v>
      </c>
      <c r="U2406" s="1">
        <f>SUMIF(Town!$AI$1283:$AI$1321,$A2406,Town!U$1283:U$1321)</f>
        <v>34</v>
      </c>
      <c r="W2406" s="1">
        <f>SUMIF(Town!$AI$1283:$AI$1321,$A2406,Town!W$1283:W$1321)</f>
        <v>49</v>
      </c>
      <c r="AN2406" s="7">
        <f>IF(Q2406&gt;0,RANK(Q2406,(N2406:P2406,Q2406:AL2406)),0)</f>
        <v>5</v>
      </c>
      <c r="AO2406" s="7">
        <f>IF(R2406&gt;0,RANK(R2406,(N2406:P2406,Q2406:AL2406)),0)</f>
        <v>0</v>
      </c>
      <c r="AP2406" s="7">
        <f>IF(S2406&gt;0,RANK(S2406,(N2406:P2406,Q2406:AL2406)),0)</f>
        <v>4</v>
      </c>
      <c r="AQ2406" s="7">
        <f>IF(T2406&gt;0,RANK(T2406,(N2406:P2406,Q2406:AL2406)),0)</f>
        <v>8</v>
      </c>
      <c r="AR2406" s="2">
        <f t="shared" si="940"/>
        <v>1.4732547597461469E-3</v>
      </c>
      <c r="AS2406" s="2">
        <f t="shared" si="940"/>
        <v>0</v>
      </c>
      <c r="AT2406" s="2">
        <f t="shared" si="940"/>
        <v>4.9675128437594437E-3</v>
      </c>
      <c r="AU2406" s="2">
        <f t="shared" si="940"/>
        <v>3.399818676337262E-4</v>
      </c>
      <c r="AW2406" t="s">
        <v>563</v>
      </c>
      <c r="AX2406" t="s">
        <v>826</v>
      </c>
      <c r="BA2406" s="127">
        <v>44</v>
      </c>
      <c r="BB2406" s="130"/>
      <c r="BC2406" s="127">
        <v>44</v>
      </c>
      <c r="BE2406" s="7" t="s">
        <v>2095</v>
      </c>
    </row>
    <row r="2407" spans="1:57" collapsed="1" x14ac:dyDescent="0.2">
      <c r="A2407" t="s">
        <v>825</v>
      </c>
      <c r="B2407" t="s">
        <v>566</v>
      </c>
      <c r="C2407" s="1">
        <f t="shared" si="936"/>
        <v>453478</v>
      </c>
      <c r="D2407" s="7">
        <f>RANK(N2407,(N2407:P2407,Q2407:AL2407))</f>
        <v>1</v>
      </c>
      <c r="E2407" s="7">
        <f>RANK(O2407,(N2407:P2407,Q2407:AL2407))</f>
        <v>2</v>
      </c>
      <c r="F2407" s="7">
        <f>IF(P2407&gt;0,RANK(P2407,(N2407:P2407,Q2407:AL2407)),0)</f>
        <v>3</v>
      </c>
      <c r="G2407" s="1">
        <f t="shared" si="937"/>
        <v>81698</v>
      </c>
      <c r="H2407" s="2">
        <f t="shared" si="925"/>
        <v>0.18015868465504389</v>
      </c>
      <c r="I2407" s="2"/>
      <c r="J2407" s="2">
        <f t="shared" si="938"/>
        <v>0.47036239905794769</v>
      </c>
      <c r="K2407" s="2">
        <f t="shared" si="938"/>
        <v>0.29020371440290377</v>
      </c>
      <c r="L2407" s="2">
        <f t="shared" si="938"/>
        <v>0.23164299039865219</v>
      </c>
      <c r="M2407" s="2">
        <f t="shared" si="939"/>
        <v>7.7908961404963006E-3</v>
      </c>
      <c r="N2407" s="1">
        <f t="shared" ref="N2407:U2407" si="941">SUM(N2402:N2406)</f>
        <v>213299</v>
      </c>
      <c r="O2407" s="1">
        <f t="shared" si="941"/>
        <v>131601</v>
      </c>
      <c r="P2407" s="1">
        <f t="shared" si="941"/>
        <v>105045</v>
      </c>
      <c r="Q2407" s="1">
        <f t="shared" si="941"/>
        <v>571</v>
      </c>
      <c r="R2407" s="125">
        <v>3</v>
      </c>
      <c r="S2407" s="1">
        <f t="shared" si="941"/>
        <v>1878</v>
      </c>
      <c r="T2407" s="1">
        <f t="shared" si="941"/>
        <v>215</v>
      </c>
      <c r="U2407" s="1">
        <f t="shared" si="941"/>
        <v>262</v>
      </c>
      <c r="V2407" s="125">
        <v>1</v>
      </c>
      <c r="W2407" s="1">
        <f>SUM(W2402:W2406)</f>
        <v>494</v>
      </c>
      <c r="Y2407" s="125">
        <v>107</v>
      </c>
      <c r="AB2407" s="125">
        <v>2</v>
      </c>
      <c r="AN2407" s="7">
        <f>IF(Q2407&gt;0,RANK(Q2407,(N2407:P2407,Q2407:AL2407)),0)</f>
        <v>5</v>
      </c>
      <c r="AO2407" s="7">
        <f>IF(R2407&gt;0,RANK(R2407,(N2407:P2407,Q2407:AL2407)),0)</f>
        <v>10</v>
      </c>
      <c r="AP2407" s="7">
        <f>IF(S2407&gt;0,RANK(S2407,(N2407:P2407,Q2407:AL2407)),0)</f>
        <v>4</v>
      </c>
      <c r="AQ2407" s="7">
        <f>IF(T2407&gt;0,RANK(T2407,(N2407:P2407,Q2407:AL2407)),0)</f>
        <v>8</v>
      </c>
      <c r="AR2407" s="2">
        <f t="shared" si="940"/>
        <v>1.259157004308919E-3</v>
      </c>
      <c r="AS2407" s="2">
        <f t="shared" si="940"/>
        <v>6.6155359245652487E-6</v>
      </c>
      <c r="AT2407" s="2">
        <f t="shared" si="940"/>
        <v>4.1413254887778458E-3</v>
      </c>
      <c r="AU2407" s="2">
        <f t="shared" si="940"/>
        <v>4.7411340792717616E-4</v>
      </c>
      <c r="AW2407" t="s">
        <v>825</v>
      </c>
      <c r="AX2407" t="s">
        <v>566</v>
      </c>
      <c r="BA2407" s="127"/>
      <c r="BB2407" s="130"/>
    </row>
    <row r="2408" spans="1:57" x14ac:dyDescent="0.2">
      <c r="C2408" s="1"/>
      <c r="E2408" s="7"/>
      <c r="F2408" s="7"/>
      <c r="I2408" s="2"/>
      <c r="AN2408" s="7"/>
      <c r="AO2408" s="7"/>
      <c r="AP2408" s="7"/>
      <c r="AQ2408" s="7"/>
      <c r="BA2408" s="127">
        <v>45</v>
      </c>
      <c r="BB2408" s="130">
        <v>1</v>
      </c>
      <c r="BC2408" s="131">
        <f t="shared" ref="BC2408:BC2453" si="942">BA2408*1000+BB2408</f>
        <v>45001</v>
      </c>
      <c r="BE2408" s="7" t="s">
        <v>3271</v>
      </c>
    </row>
    <row r="2409" spans="1:57" hidden="1" outlineLevel="1" x14ac:dyDescent="0.2">
      <c r="A2409" t="s">
        <v>1090</v>
      </c>
      <c r="B2409" t="s">
        <v>1048</v>
      </c>
      <c r="C2409" s="1">
        <f t="shared" ref="C2409:C2455" si="943">SUM(N2409:AL2409)</f>
        <v>8343</v>
      </c>
      <c r="D2409" s="7">
        <f>RANK(N2409,(N2409:P2409,Q2409:AL2409))</f>
        <v>1</v>
      </c>
      <c r="E2409" s="7">
        <f>RANK(O2409,(N2409:P2409,Q2409:AL2409))</f>
        <v>2</v>
      </c>
      <c r="F2409" s="7">
        <f>IF(P2409&gt;0,RANK(P2409,(N2409:P2409,Q2409:AL2409)),0)</f>
        <v>3</v>
      </c>
      <c r="G2409" s="1">
        <f t="shared" ref="G2409:G2455" si="944">MAX(N2409:P2409)-LARGE(N2409:P2409,2)</f>
        <v>651</v>
      </c>
      <c r="H2409" s="2">
        <f t="shared" ref="H2409:H2455" si="945">G2409/C2409</f>
        <v>7.8029485796476089E-2</v>
      </c>
      <c r="I2409" s="2"/>
      <c r="J2409" s="2">
        <f t="shared" ref="J2409:J2455" si="946">IF($C2409=0,"-",N2409/$C2409)</f>
        <v>0.47560829437852092</v>
      </c>
      <c r="K2409" s="2">
        <f t="shared" ref="K2409:K2455" si="947">IF($C2409=0,"-",O2409/$C2409)</f>
        <v>0.39757880858204481</v>
      </c>
      <c r="L2409" s="2">
        <f t="shared" ref="L2409:L2455" si="948">IF($C2409=0,"-",P2409/$C2409)</f>
        <v>0.12417595589116624</v>
      </c>
      <c r="M2409" s="2">
        <f t="shared" ref="M2409:M2455" si="949">IF(C2409=0,"-",(1-J2409-K2409-L2409))</f>
        <v>2.6369411482680266E-3</v>
      </c>
      <c r="N2409" s="1">
        <v>3968</v>
      </c>
      <c r="O2409" s="1">
        <v>3317</v>
      </c>
      <c r="P2409" s="1">
        <v>1036</v>
      </c>
      <c r="Q2409" s="1">
        <v>7</v>
      </c>
      <c r="S2409" s="1">
        <v>8</v>
      </c>
      <c r="T2409" s="1">
        <v>7</v>
      </c>
      <c r="AN2409" s="7">
        <f>IF(Q2409&gt;0,RANK(Q2409,(N2409:P2409,Q2409:AL2409)),0)</f>
        <v>5</v>
      </c>
      <c r="AO2409" s="7">
        <f>IF(R2409&gt;0,RANK(R2409,(N2409:P2409,Q2409:AL2409)),0)</f>
        <v>0</v>
      </c>
      <c r="AP2409" s="7">
        <f>IF(S2409&gt;0,RANK(S2409,(N2409:P2409,Q2409:AL2409)),0)</f>
        <v>4</v>
      </c>
      <c r="AQ2409" s="7">
        <f>IF(T2409&gt;0,RANK(T2409,(N2409:P2409,Q2409:AL2409)),0)</f>
        <v>5</v>
      </c>
      <c r="AR2409" s="2">
        <f t="shared" ref="AR2409:AR2455" si="950">IF($C2409=0,"-",Q2409/$C2409)</f>
        <v>8.3902672899436649E-4</v>
      </c>
      <c r="AS2409" s="2">
        <f t="shared" ref="AS2409:AS2455" si="951">IF($C2409=0,"-",R2409/$C2409)</f>
        <v>0</v>
      </c>
      <c r="AT2409" s="2">
        <f t="shared" ref="AT2409:AT2455" si="952">IF($C2409=0,"-",S2409/$C2409)</f>
        <v>9.5888769027927608E-4</v>
      </c>
      <c r="AU2409" s="2">
        <f t="shared" ref="AU2409:AU2455" si="953">IF($C2409=0,"-",T2409/$C2409)</f>
        <v>8.3902672899436649E-4</v>
      </c>
      <c r="AW2409" t="s">
        <v>1090</v>
      </c>
      <c r="AX2409" t="s">
        <v>1048</v>
      </c>
      <c r="BA2409" s="127">
        <v>45</v>
      </c>
      <c r="BB2409" s="130">
        <v>3</v>
      </c>
      <c r="BC2409" s="131">
        <f t="shared" si="942"/>
        <v>45003</v>
      </c>
      <c r="BE2409" s="7" t="s">
        <v>3271</v>
      </c>
    </row>
    <row r="2410" spans="1:57" hidden="1" outlineLevel="1" x14ac:dyDescent="0.2">
      <c r="A2410" t="s">
        <v>1089</v>
      </c>
      <c r="B2410" t="s">
        <v>1048</v>
      </c>
      <c r="C2410" s="1">
        <f t="shared" si="943"/>
        <v>46778</v>
      </c>
      <c r="D2410" s="7">
        <f>RANK(N2410,(N2410:P2410,Q2410:AL2410))</f>
        <v>2</v>
      </c>
      <c r="E2410" s="7">
        <f>RANK(O2410,(N2410:P2410,Q2410:AL2410))</f>
        <v>1</v>
      </c>
      <c r="F2410" s="7">
        <f>IF(P2410&gt;0,RANK(P2410,(N2410:P2410,Q2410:AL2410)),0)</f>
        <v>3</v>
      </c>
      <c r="G2410" s="1">
        <f t="shared" si="944"/>
        <v>10929</v>
      </c>
      <c r="H2410" s="2">
        <f t="shared" si="945"/>
        <v>0.23363546966522725</v>
      </c>
      <c r="I2410" s="2"/>
      <c r="J2410" s="2">
        <f t="shared" si="946"/>
        <v>0.31643080080379665</v>
      </c>
      <c r="K2410" s="2">
        <f t="shared" si="947"/>
        <v>0.5500662704690239</v>
      </c>
      <c r="L2410" s="2">
        <f t="shared" si="948"/>
        <v>0.12946256787378682</v>
      </c>
      <c r="M2410" s="2">
        <f t="shared" si="949"/>
        <v>4.0403608533926827E-3</v>
      </c>
      <c r="N2410" s="1">
        <v>14802</v>
      </c>
      <c r="O2410" s="1">
        <v>25731</v>
      </c>
      <c r="P2410" s="1">
        <v>6056</v>
      </c>
      <c r="Q2410" s="1">
        <v>92</v>
      </c>
      <c r="S2410" s="1">
        <v>53</v>
      </c>
      <c r="T2410" s="1">
        <v>44</v>
      </c>
      <c r="AN2410" s="7">
        <f>IF(Q2410&gt;0,RANK(Q2410,(N2410:P2410,Q2410:AL2410)),0)</f>
        <v>4</v>
      </c>
      <c r="AO2410" s="7">
        <f>IF(R2410&gt;0,RANK(R2410,(N2410:P2410,Q2410:AL2410)),0)</f>
        <v>0</v>
      </c>
      <c r="AP2410" s="7">
        <f>IF(S2410&gt;0,RANK(S2410,(N2410:P2410,Q2410:AL2410)),0)</f>
        <v>5</v>
      </c>
      <c r="AQ2410" s="7">
        <f>IF(T2410&gt;0,RANK(T2410,(N2410:P2410,Q2410:AL2410)),0)</f>
        <v>6</v>
      </c>
      <c r="AR2410" s="2">
        <f t="shared" si="950"/>
        <v>1.9667365000641326E-3</v>
      </c>
      <c r="AS2410" s="2">
        <f t="shared" si="951"/>
        <v>0</v>
      </c>
      <c r="AT2410" s="2">
        <f t="shared" si="952"/>
        <v>1.1330112446021634E-3</v>
      </c>
      <c r="AU2410" s="2">
        <f t="shared" si="953"/>
        <v>9.4061310872632436E-4</v>
      </c>
      <c r="AW2410" t="s">
        <v>1089</v>
      </c>
      <c r="AX2410" t="s">
        <v>1048</v>
      </c>
      <c r="BA2410" s="127">
        <v>45</v>
      </c>
      <c r="BB2410" s="130">
        <v>5</v>
      </c>
      <c r="BC2410" s="131">
        <f t="shared" si="942"/>
        <v>45005</v>
      </c>
      <c r="BE2410" s="7" t="s">
        <v>3271</v>
      </c>
    </row>
    <row r="2411" spans="1:57" hidden="1" outlineLevel="1" x14ac:dyDescent="0.2">
      <c r="A2411" t="s">
        <v>1332</v>
      </c>
      <c r="B2411" t="s">
        <v>1048</v>
      </c>
      <c r="C2411" s="1">
        <f t="shared" si="943"/>
        <v>3455</v>
      </c>
      <c r="D2411" s="7">
        <f>RANK(N2411,(N2411:P2411,Q2411:AL2411))</f>
        <v>1</v>
      </c>
      <c r="E2411" s="7">
        <f>RANK(O2411,(N2411:P2411,Q2411:AL2411))</f>
        <v>2</v>
      </c>
      <c r="F2411" s="7">
        <f>IF(P2411&gt;0,RANK(P2411,(N2411:P2411,Q2411:AL2411)),0)</f>
        <v>3</v>
      </c>
      <c r="G2411" s="1">
        <f t="shared" si="944"/>
        <v>1110</v>
      </c>
      <c r="H2411" s="2">
        <f t="shared" si="945"/>
        <v>0.32127351664254705</v>
      </c>
      <c r="I2411" s="2"/>
      <c r="J2411" s="2">
        <f t="shared" si="946"/>
        <v>0.62489146164978293</v>
      </c>
      <c r="K2411" s="2">
        <f t="shared" si="947"/>
        <v>0.30361794500723588</v>
      </c>
      <c r="L2411" s="2">
        <f t="shared" si="948"/>
        <v>6.1360347322720693E-2</v>
      </c>
      <c r="M2411" s="2">
        <f t="shared" si="949"/>
        <v>1.0130246020260497E-2</v>
      </c>
      <c r="N2411" s="1">
        <v>2159</v>
      </c>
      <c r="O2411" s="1">
        <v>1049</v>
      </c>
      <c r="P2411" s="1">
        <v>212</v>
      </c>
      <c r="Q2411" s="1">
        <v>9</v>
      </c>
      <c r="S2411" s="1">
        <v>8</v>
      </c>
      <c r="T2411" s="1">
        <v>18</v>
      </c>
      <c r="AN2411" s="7">
        <f>IF(Q2411&gt;0,RANK(Q2411,(N2411:P2411,Q2411:AL2411)),0)</f>
        <v>5</v>
      </c>
      <c r="AO2411" s="7">
        <f>IF(R2411&gt;0,RANK(R2411,(N2411:P2411,Q2411:AL2411)),0)</f>
        <v>0</v>
      </c>
      <c r="AP2411" s="7">
        <f>IF(S2411&gt;0,RANK(S2411,(N2411:P2411,Q2411:AL2411)),0)</f>
        <v>6</v>
      </c>
      <c r="AQ2411" s="7">
        <f>IF(T2411&gt;0,RANK(T2411,(N2411:P2411,Q2411:AL2411)),0)</f>
        <v>4</v>
      </c>
      <c r="AR2411" s="2">
        <f t="shared" si="950"/>
        <v>2.6049204052098407E-3</v>
      </c>
      <c r="AS2411" s="2">
        <f t="shared" si="951"/>
        <v>0</v>
      </c>
      <c r="AT2411" s="2">
        <f t="shared" si="952"/>
        <v>2.3154848046309695E-3</v>
      </c>
      <c r="AU2411" s="2">
        <f t="shared" si="953"/>
        <v>5.2098408104196813E-3</v>
      </c>
      <c r="AW2411" t="s">
        <v>1332</v>
      </c>
      <c r="AX2411" t="s">
        <v>1048</v>
      </c>
      <c r="BA2411" s="127">
        <v>45</v>
      </c>
      <c r="BB2411" s="130">
        <v>7</v>
      </c>
      <c r="BC2411" s="131">
        <f t="shared" si="942"/>
        <v>45007</v>
      </c>
      <c r="BE2411" s="7" t="s">
        <v>3271</v>
      </c>
    </row>
    <row r="2412" spans="1:57" hidden="1" outlineLevel="1" x14ac:dyDescent="0.2">
      <c r="A2412" t="s">
        <v>1861</v>
      </c>
      <c r="B2412" t="s">
        <v>1048</v>
      </c>
      <c r="C2412" s="1">
        <f t="shared" si="943"/>
        <v>47971</v>
      </c>
      <c r="D2412" s="7">
        <f>RANK(N2412,(N2412:P2412,Q2412:AL2412))</f>
        <v>2</v>
      </c>
      <c r="E2412" s="7">
        <f>RANK(O2412,(N2412:P2412,Q2412:AL2412))</f>
        <v>1</v>
      </c>
      <c r="F2412" s="7">
        <f>IF(P2412&gt;0,RANK(P2412,(N2412:P2412,Q2412:AL2412)),0)</f>
        <v>3</v>
      </c>
      <c r="G2412" s="1">
        <f t="shared" si="944"/>
        <v>8721</v>
      </c>
      <c r="H2412" s="2">
        <f t="shared" si="945"/>
        <v>0.18179733589043381</v>
      </c>
      <c r="I2412" s="2"/>
      <c r="J2412" s="2">
        <f t="shared" si="946"/>
        <v>0.33503575076608783</v>
      </c>
      <c r="K2412" s="2">
        <f t="shared" si="947"/>
        <v>0.51683308665652161</v>
      </c>
      <c r="L2412" s="2">
        <f t="shared" si="948"/>
        <v>0.14521273269266849</v>
      </c>
      <c r="M2412" s="2">
        <f t="shared" si="949"/>
        <v>2.9184298847220735E-3</v>
      </c>
      <c r="N2412" s="1">
        <v>16072</v>
      </c>
      <c r="O2412" s="1">
        <v>24793</v>
      </c>
      <c r="P2412" s="1">
        <v>6966</v>
      </c>
      <c r="Q2412" s="1">
        <v>84</v>
      </c>
      <c r="S2412" s="1">
        <v>30</v>
      </c>
      <c r="T2412" s="1">
        <v>26</v>
      </c>
      <c r="AN2412" s="7">
        <f>IF(Q2412&gt;0,RANK(Q2412,(N2412:P2412,Q2412:AL2412)),0)</f>
        <v>4</v>
      </c>
      <c r="AO2412" s="7">
        <f>IF(R2412&gt;0,RANK(R2412,(N2412:P2412,Q2412:AL2412)),0)</f>
        <v>0</v>
      </c>
      <c r="AP2412" s="7">
        <f>IF(S2412&gt;0,RANK(S2412,(N2412:P2412,Q2412:AL2412)),0)</f>
        <v>5</v>
      </c>
      <c r="AQ2412" s="7">
        <f>IF(T2412&gt;0,RANK(T2412,(N2412:P2412,Q2412:AL2412)),0)</f>
        <v>6</v>
      </c>
      <c r="AR2412" s="2">
        <f t="shared" si="950"/>
        <v>1.7510579308332118E-3</v>
      </c>
      <c r="AS2412" s="2">
        <f t="shared" si="951"/>
        <v>0</v>
      </c>
      <c r="AT2412" s="2">
        <f t="shared" si="952"/>
        <v>6.2537783244043276E-4</v>
      </c>
      <c r="AU2412" s="2">
        <f t="shared" si="953"/>
        <v>5.4199412144837508E-4</v>
      </c>
      <c r="AW2412" t="s">
        <v>1861</v>
      </c>
      <c r="AX2412" t="s">
        <v>1048</v>
      </c>
      <c r="BA2412" s="127">
        <v>45</v>
      </c>
      <c r="BB2412" s="130">
        <v>9</v>
      </c>
      <c r="BC2412" s="131">
        <f t="shared" si="942"/>
        <v>45009</v>
      </c>
      <c r="BE2412" s="7" t="s">
        <v>3271</v>
      </c>
    </row>
    <row r="2413" spans="1:57" hidden="1" outlineLevel="1" x14ac:dyDescent="0.2">
      <c r="A2413" t="s">
        <v>1333</v>
      </c>
      <c r="B2413" t="s">
        <v>1048</v>
      </c>
      <c r="C2413" s="1">
        <f t="shared" si="943"/>
        <v>5727</v>
      </c>
      <c r="D2413" s="7">
        <f>RANK(N2413,(N2413:P2413,Q2413:AL2413))</f>
        <v>1</v>
      </c>
      <c r="E2413" s="7">
        <f>RANK(O2413,(N2413:P2413,Q2413:AL2413))</f>
        <v>2</v>
      </c>
      <c r="F2413" s="7">
        <f>IF(P2413&gt;0,RANK(P2413,(N2413:P2413,Q2413:AL2413)),0)</f>
        <v>3</v>
      </c>
      <c r="G2413" s="1">
        <f t="shared" si="944"/>
        <v>1520</v>
      </c>
      <c r="H2413" s="2">
        <f t="shared" si="945"/>
        <v>0.26540946394272741</v>
      </c>
      <c r="I2413" s="2"/>
      <c r="J2413" s="2">
        <f t="shared" si="946"/>
        <v>0.59821896280775277</v>
      </c>
      <c r="K2413" s="2">
        <f t="shared" si="947"/>
        <v>0.33280949886502531</v>
      </c>
      <c r="L2413" s="2">
        <f t="shared" si="948"/>
        <v>6.2860136196961763E-2</v>
      </c>
      <c r="M2413" s="2">
        <f t="shared" si="949"/>
        <v>6.1114021302601518E-3</v>
      </c>
      <c r="N2413" s="1">
        <v>3426</v>
      </c>
      <c r="O2413" s="1">
        <v>1906</v>
      </c>
      <c r="P2413" s="1">
        <v>360</v>
      </c>
      <c r="Q2413" s="1">
        <v>4</v>
      </c>
      <c r="S2413" s="1">
        <v>11</v>
      </c>
      <c r="T2413" s="1">
        <v>20</v>
      </c>
      <c r="AN2413" s="7">
        <f>IF(Q2413&gt;0,RANK(Q2413,(N2413:P2413,Q2413:AL2413)),0)</f>
        <v>6</v>
      </c>
      <c r="AO2413" s="7">
        <f>IF(R2413&gt;0,RANK(R2413,(N2413:P2413,Q2413:AL2413)),0)</f>
        <v>0</v>
      </c>
      <c r="AP2413" s="7">
        <f>IF(S2413&gt;0,RANK(S2413,(N2413:P2413,Q2413:AL2413)),0)</f>
        <v>5</v>
      </c>
      <c r="AQ2413" s="7">
        <f>IF(T2413&gt;0,RANK(T2413,(N2413:P2413,Q2413:AL2413)),0)</f>
        <v>4</v>
      </c>
      <c r="AR2413" s="2">
        <f t="shared" si="950"/>
        <v>6.9844595774401952E-4</v>
      </c>
      <c r="AS2413" s="2">
        <f t="shared" si="951"/>
        <v>0</v>
      </c>
      <c r="AT2413" s="2">
        <f t="shared" si="952"/>
        <v>1.9207263837960537E-3</v>
      </c>
      <c r="AU2413" s="2">
        <f t="shared" si="953"/>
        <v>3.4922297887200978E-3</v>
      </c>
      <c r="AW2413" t="s">
        <v>1333</v>
      </c>
      <c r="AX2413" t="s">
        <v>1048</v>
      </c>
      <c r="BA2413" s="127">
        <v>45</v>
      </c>
      <c r="BB2413" s="130">
        <v>11</v>
      </c>
      <c r="BC2413" s="131">
        <f t="shared" si="942"/>
        <v>45011</v>
      </c>
      <c r="BE2413" s="7" t="s">
        <v>3271</v>
      </c>
    </row>
    <row r="2414" spans="1:57" hidden="1" outlineLevel="1" x14ac:dyDescent="0.2">
      <c r="A2414" t="s">
        <v>232</v>
      </c>
      <c r="B2414" t="s">
        <v>1048</v>
      </c>
      <c r="C2414" s="1">
        <f t="shared" si="943"/>
        <v>8177</v>
      </c>
      <c r="D2414" s="7">
        <f>RANK(N2414,(N2414:P2414,Q2414:AL2414))</f>
        <v>2</v>
      </c>
      <c r="E2414" s="7">
        <f>RANK(O2414,(N2414:P2414,Q2414:AL2414))</f>
        <v>1</v>
      </c>
      <c r="F2414" s="7">
        <f>IF(P2414&gt;0,RANK(P2414,(N2414:P2414,Q2414:AL2414)),0)</f>
        <v>3</v>
      </c>
      <c r="G2414" s="1">
        <f t="shared" si="944"/>
        <v>682</v>
      </c>
      <c r="H2414" s="2">
        <f t="shared" si="945"/>
        <v>8.3404671639965761E-2</v>
      </c>
      <c r="I2414" s="2"/>
      <c r="J2414" s="2">
        <f t="shared" si="946"/>
        <v>0.40895193836370308</v>
      </c>
      <c r="K2414" s="2">
        <f t="shared" si="947"/>
        <v>0.49235661000366882</v>
      </c>
      <c r="L2414" s="2">
        <f t="shared" si="948"/>
        <v>9.1965268435856673E-2</v>
      </c>
      <c r="M2414" s="2">
        <f t="shared" si="949"/>
        <v>6.7261831967714847E-3</v>
      </c>
      <c r="N2414" s="1">
        <v>3344</v>
      </c>
      <c r="O2414" s="1">
        <v>4026</v>
      </c>
      <c r="P2414" s="1">
        <v>752</v>
      </c>
      <c r="Q2414" s="1">
        <v>13</v>
      </c>
      <c r="S2414" s="1">
        <v>7</v>
      </c>
      <c r="T2414" s="1">
        <v>35</v>
      </c>
      <c r="AN2414" s="7">
        <f>IF(Q2414&gt;0,RANK(Q2414,(N2414:P2414,Q2414:AL2414)),0)</f>
        <v>5</v>
      </c>
      <c r="AO2414" s="7">
        <f>IF(R2414&gt;0,RANK(R2414,(N2414:P2414,Q2414:AL2414)),0)</f>
        <v>0</v>
      </c>
      <c r="AP2414" s="7">
        <f>IF(S2414&gt;0,RANK(S2414,(N2414:P2414,Q2414:AL2414)),0)</f>
        <v>6</v>
      </c>
      <c r="AQ2414" s="7">
        <f>IF(T2414&gt;0,RANK(T2414,(N2414:P2414,Q2414:AL2414)),0)</f>
        <v>4</v>
      </c>
      <c r="AR2414" s="2">
        <f t="shared" si="950"/>
        <v>1.589825119236884E-3</v>
      </c>
      <c r="AS2414" s="2">
        <f t="shared" si="951"/>
        <v>0</v>
      </c>
      <c r="AT2414" s="2">
        <f t="shared" si="952"/>
        <v>8.5605967958909132E-4</v>
      </c>
      <c r="AU2414" s="2">
        <f t="shared" si="953"/>
        <v>4.2802983979454571E-3</v>
      </c>
      <c r="AW2414" t="s">
        <v>232</v>
      </c>
      <c r="AX2414" t="s">
        <v>1048</v>
      </c>
      <c r="BA2414" s="127">
        <v>45</v>
      </c>
      <c r="BB2414" s="130">
        <v>13</v>
      </c>
      <c r="BC2414" s="131">
        <f t="shared" si="942"/>
        <v>45013</v>
      </c>
      <c r="BE2414" s="7" t="s">
        <v>3271</v>
      </c>
    </row>
    <row r="2415" spans="1:57" hidden="1" outlineLevel="1" x14ac:dyDescent="0.2">
      <c r="A2415" t="s">
        <v>237</v>
      </c>
      <c r="B2415" t="s">
        <v>1048</v>
      </c>
      <c r="C2415" s="1">
        <f t="shared" si="943"/>
        <v>31287</v>
      </c>
      <c r="D2415" s="7">
        <f>RANK(N2415,(N2415:P2415,Q2415:AL2415))</f>
        <v>2</v>
      </c>
      <c r="E2415" s="7">
        <f>RANK(O2415,(N2415:P2415,Q2415:AL2415))</f>
        <v>1</v>
      </c>
      <c r="F2415" s="7">
        <f>IF(P2415&gt;0,RANK(P2415,(N2415:P2415,Q2415:AL2415)),0)</f>
        <v>3</v>
      </c>
      <c r="G2415" s="1">
        <f t="shared" si="944"/>
        <v>3269</v>
      </c>
      <c r="H2415" s="2">
        <f t="shared" si="945"/>
        <v>0.10448429059992968</v>
      </c>
      <c r="I2415" s="2"/>
      <c r="J2415" s="2">
        <f t="shared" si="946"/>
        <v>0.36647808994150927</v>
      </c>
      <c r="K2415" s="2">
        <f t="shared" si="947"/>
        <v>0.47096238054143896</v>
      </c>
      <c r="L2415" s="2">
        <f t="shared" si="948"/>
        <v>0.15872407070029085</v>
      </c>
      <c r="M2415" s="2">
        <f t="shared" si="949"/>
        <v>3.8354588167609782E-3</v>
      </c>
      <c r="N2415" s="1">
        <v>11466</v>
      </c>
      <c r="O2415" s="1">
        <v>14735</v>
      </c>
      <c r="P2415" s="1">
        <v>4966</v>
      </c>
      <c r="Q2415" s="1">
        <v>73</v>
      </c>
      <c r="S2415" s="1">
        <v>31</v>
      </c>
      <c r="T2415" s="1">
        <v>16</v>
      </c>
      <c r="AN2415" s="7">
        <f>IF(Q2415&gt;0,RANK(Q2415,(N2415:P2415,Q2415:AL2415)),0)</f>
        <v>4</v>
      </c>
      <c r="AO2415" s="7">
        <f>IF(R2415&gt;0,RANK(R2415,(N2415:P2415,Q2415:AL2415)),0)</f>
        <v>0</v>
      </c>
      <c r="AP2415" s="7">
        <f>IF(S2415&gt;0,RANK(S2415,(N2415:P2415,Q2415:AL2415)),0)</f>
        <v>5</v>
      </c>
      <c r="AQ2415" s="7">
        <f>IF(T2415&gt;0,RANK(T2415,(N2415:P2415,Q2415:AL2415)),0)</f>
        <v>6</v>
      </c>
      <c r="AR2415" s="2">
        <f t="shared" si="950"/>
        <v>2.3332374468629145E-3</v>
      </c>
      <c r="AS2415" s="2">
        <f t="shared" si="951"/>
        <v>0</v>
      </c>
      <c r="AT2415" s="2">
        <f t="shared" si="952"/>
        <v>9.9082686099658001E-4</v>
      </c>
      <c r="AU2415" s="2">
        <f t="shared" si="953"/>
        <v>5.1139450890146066E-4</v>
      </c>
      <c r="AW2415" t="s">
        <v>237</v>
      </c>
      <c r="AX2415" t="s">
        <v>1048</v>
      </c>
      <c r="BA2415" s="127">
        <v>45</v>
      </c>
      <c r="BB2415" s="130">
        <v>15</v>
      </c>
      <c r="BC2415" s="131">
        <f t="shared" si="942"/>
        <v>45015</v>
      </c>
      <c r="BE2415" s="7" t="s">
        <v>3271</v>
      </c>
    </row>
    <row r="2416" spans="1:57" hidden="1" outlineLevel="1" x14ac:dyDescent="0.2">
      <c r="A2416" t="s">
        <v>3073</v>
      </c>
      <c r="B2416" t="s">
        <v>1048</v>
      </c>
      <c r="C2416" s="1">
        <f t="shared" si="943"/>
        <v>35479</v>
      </c>
      <c r="D2416" s="7">
        <f>RANK(N2416,(N2416:P2416,Q2416:AL2416))</f>
        <v>2</v>
      </c>
      <c r="E2416" s="7">
        <f>RANK(O2416,(N2416:P2416,Q2416:AL2416))</f>
        <v>1</v>
      </c>
      <c r="F2416" s="7">
        <f>IF(P2416&gt;0,RANK(P2416,(N2416:P2416,Q2416:AL2416)),0)</f>
        <v>3</v>
      </c>
      <c r="G2416" s="1">
        <f t="shared" si="944"/>
        <v>5515</v>
      </c>
      <c r="H2416" s="2">
        <f t="shared" si="945"/>
        <v>0.15544406550353732</v>
      </c>
      <c r="I2416" s="2"/>
      <c r="J2416" s="2">
        <f t="shared" si="946"/>
        <v>0.35325121903097606</v>
      </c>
      <c r="K2416" s="2">
        <f t="shared" si="947"/>
        <v>0.5086952845345134</v>
      </c>
      <c r="L2416" s="2">
        <f t="shared" si="948"/>
        <v>0.13055610361058653</v>
      </c>
      <c r="M2416" s="2">
        <f t="shared" si="949"/>
        <v>7.4973928239240595E-3</v>
      </c>
      <c r="N2416" s="1">
        <v>12533</v>
      </c>
      <c r="O2416" s="1">
        <v>18048</v>
      </c>
      <c r="P2416" s="1">
        <v>4632</v>
      </c>
      <c r="Q2416" s="1">
        <v>59</v>
      </c>
      <c r="S2416" s="1">
        <v>33</v>
      </c>
      <c r="T2416" s="1">
        <v>174</v>
      </c>
      <c r="AN2416" s="7">
        <f>IF(Q2416&gt;0,RANK(Q2416,(N2416:P2416,Q2416:AL2416)),0)</f>
        <v>5</v>
      </c>
      <c r="AO2416" s="7">
        <f>IF(R2416&gt;0,RANK(R2416,(N2416:P2416,Q2416:AL2416)),0)</f>
        <v>0</v>
      </c>
      <c r="AP2416" s="7">
        <f>IF(S2416&gt;0,RANK(S2416,(N2416:P2416,Q2416:AL2416)),0)</f>
        <v>6</v>
      </c>
      <c r="AQ2416" s="7">
        <f>IF(T2416&gt;0,RANK(T2416,(N2416:P2416,Q2416:AL2416)),0)</f>
        <v>4</v>
      </c>
      <c r="AR2416" s="2">
        <f t="shared" si="950"/>
        <v>1.6629555511711153E-3</v>
      </c>
      <c r="AS2416" s="2">
        <f t="shared" si="951"/>
        <v>0</v>
      </c>
      <c r="AT2416" s="2">
        <f t="shared" si="952"/>
        <v>9.3012768116350515E-4</v>
      </c>
      <c r="AU2416" s="2">
        <f t="shared" si="953"/>
        <v>4.9043095915893911E-3</v>
      </c>
      <c r="AW2416" t="s">
        <v>3073</v>
      </c>
      <c r="AX2416" t="s">
        <v>1048</v>
      </c>
      <c r="BA2416" s="127">
        <v>45</v>
      </c>
      <c r="BB2416" s="130">
        <v>17</v>
      </c>
      <c r="BC2416" s="131">
        <f t="shared" si="942"/>
        <v>45017</v>
      </c>
      <c r="BE2416" s="7" t="s">
        <v>3271</v>
      </c>
    </row>
    <row r="2417" spans="1:57" hidden="1" outlineLevel="1" x14ac:dyDescent="0.2">
      <c r="A2417" t="s">
        <v>2617</v>
      </c>
      <c r="B2417" t="s">
        <v>1048</v>
      </c>
      <c r="C2417" s="1">
        <f t="shared" si="943"/>
        <v>5778</v>
      </c>
      <c r="D2417" s="7">
        <f>RANK(N2417,(N2417:P2417,Q2417:AL2417))</f>
        <v>1</v>
      </c>
      <c r="E2417" s="7">
        <f>RANK(O2417,(N2417:P2417,Q2417:AL2417))</f>
        <v>2</v>
      </c>
      <c r="F2417" s="7">
        <f>IF(P2417&gt;0,RANK(P2417,(N2417:P2417,Q2417:AL2417)),0)</f>
        <v>3</v>
      </c>
      <c r="G2417" s="1">
        <f t="shared" si="944"/>
        <v>352</v>
      </c>
      <c r="H2417" s="2">
        <f t="shared" si="945"/>
        <v>6.0920733817930083E-2</v>
      </c>
      <c r="I2417" s="2"/>
      <c r="J2417" s="2">
        <f t="shared" si="946"/>
        <v>0.47940463828314295</v>
      </c>
      <c r="K2417" s="2">
        <f t="shared" si="947"/>
        <v>0.41848390446521289</v>
      </c>
      <c r="L2417" s="2">
        <f t="shared" si="948"/>
        <v>9.7611630321910697E-2</v>
      </c>
      <c r="M2417" s="2">
        <f t="shared" si="949"/>
        <v>4.4998269297334692E-3</v>
      </c>
      <c r="N2417" s="1">
        <v>2770</v>
      </c>
      <c r="O2417" s="1">
        <v>2418</v>
      </c>
      <c r="P2417" s="1">
        <v>564</v>
      </c>
      <c r="Q2417" s="1">
        <v>18</v>
      </c>
      <c r="S2417" s="1">
        <v>5</v>
      </c>
      <c r="T2417" s="1">
        <v>3</v>
      </c>
      <c r="AN2417" s="7">
        <f>IF(Q2417&gt;0,RANK(Q2417,(N2417:P2417,Q2417:AL2417)),0)</f>
        <v>4</v>
      </c>
      <c r="AO2417" s="7">
        <f>IF(R2417&gt;0,RANK(R2417,(N2417:P2417,Q2417:AL2417)),0)</f>
        <v>0</v>
      </c>
      <c r="AP2417" s="7">
        <f>IF(S2417&gt;0,RANK(S2417,(N2417:P2417,Q2417:AL2417)),0)</f>
        <v>5</v>
      </c>
      <c r="AQ2417" s="7">
        <f>IF(T2417&gt;0,RANK(T2417,(N2417:P2417,Q2417:AL2417)),0)</f>
        <v>6</v>
      </c>
      <c r="AR2417" s="2">
        <f t="shared" si="950"/>
        <v>3.1152647975077881E-3</v>
      </c>
      <c r="AS2417" s="2">
        <f t="shared" si="951"/>
        <v>0</v>
      </c>
      <c r="AT2417" s="2">
        <f t="shared" si="952"/>
        <v>8.6535133264105228E-4</v>
      </c>
      <c r="AU2417" s="2">
        <f t="shared" si="953"/>
        <v>5.1921079958463135E-4</v>
      </c>
      <c r="AW2417" t="s">
        <v>2617</v>
      </c>
      <c r="AX2417" t="s">
        <v>1048</v>
      </c>
      <c r="BA2417" s="127">
        <v>45</v>
      </c>
      <c r="BB2417" s="130">
        <v>19</v>
      </c>
      <c r="BC2417" s="131">
        <f t="shared" si="942"/>
        <v>45019</v>
      </c>
      <c r="BE2417" s="7" t="s">
        <v>3271</v>
      </c>
    </row>
    <row r="2418" spans="1:57" hidden="1" outlineLevel="1" x14ac:dyDescent="0.2">
      <c r="A2418" t="s">
        <v>3081</v>
      </c>
      <c r="B2418" t="s">
        <v>1048</v>
      </c>
      <c r="C2418" s="1">
        <f t="shared" si="943"/>
        <v>98749</v>
      </c>
      <c r="D2418" s="7">
        <f>RANK(N2418,(N2418:P2418,Q2418:AL2418))</f>
        <v>2</v>
      </c>
      <c r="E2418" s="7">
        <f>RANK(O2418,(N2418:P2418,Q2418:AL2418))</f>
        <v>1</v>
      </c>
      <c r="F2418" s="7">
        <f>IF(P2418&gt;0,RANK(P2418,(N2418:P2418,Q2418:AL2418)),0)</f>
        <v>3</v>
      </c>
      <c r="G2418" s="1">
        <f t="shared" si="944"/>
        <v>7308</v>
      </c>
      <c r="H2418" s="2">
        <f t="shared" si="945"/>
        <v>7.4005812717090808E-2</v>
      </c>
      <c r="I2418" s="2"/>
      <c r="J2418" s="2">
        <f t="shared" si="946"/>
        <v>0.40602942814610782</v>
      </c>
      <c r="K2418" s="2">
        <f t="shared" si="947"/>
        <v>0.4800352408631986</v>
      </c>
      <c r="L2418" s="2">
        <f t="shared" si="948"/>
        <v>0.10485169470070584</v>
      </c>
      <c r="M2418" s="2">
        <f t="shared" si="949"/>
        <v>9.0836362899876927E-3</v>
      </c>
      <c r="N2418" s="1">
        <v>40095</v>
      </c>
      <c r="O2418" s="1">
        <v>47403</v>
      </c>
      <c r="P2418" s="1">
        <v>10354</v>
      </c>
      <c r="Q2418" s="1">
        <v>261</v>
      </c>
      <c r="S2418" s="1">
        <v>146</v>
      </c>
      <c r="T2418" s="1">
        <v>490</v>
      </c>
      <c r="AN2418" s="7">
        <f>IF(Q2418&gt;0,RANK(Q2418,(N2418:P2418,Q2418:AL2418)),0)</f>
        <v>5</v>
      </c>
      <c r="AO2418" s="7">
        <f>IF(R2418&gt;0,RANK(R2418,(N2418:P2418,Q2418:AL2418)),0)</f>
        <v>0</v>
      </c>
      <c r="AP2418" s="7">
        <f>IF(S2418&gt;0,RANK(S2418,(N2418:P2418,Q2418:AL2418)),0)</f>
        <v>6</v>
      </c>
      <c r="AQ2418" s="7">
        <f>IF(T2418&gt;0,RANK(T2418,(N2418:P2418,Q2418:AL2418)),0)</f>
        <v>4</v>
      </c>
      <c r="AR2418" s="2">
        <f t="shared" si="950"/>
        <v>2.6430647398961002E-3</v>
      </c>
      <c r="AS2418" s="2">
        <f t="shared" si="951"/>
        <v>0</v>
      </c>
      <c r="AT2418" s="2">
        <f t="shared" si="952"/>
        <v>1.4784959847694661E-3</v>
      </c>
      <c r="AU2418" s="2">
        <f t="shared" si="953"/>
        <v>4.9620755653221804E-3</v>
      </c>
      <c r="AW2418" t="s">
        <v>3081</v>
      </c>
      <c r="AX2418" t="s">
        <v>1048</v>
      </c>
      <c r="BA2418" s="127">
        <v>45</v>
      </c>
      <c r="BB2418" s="130">
        <v>21</v>
      </c>
      <c r="BC2418" s="131">
        <f t="shared" si="942"/>
        <v>45021</v>
      </c>
      <c r="BE2418" s="7" t="s">
        <v>3271</v>
      </c>
    </row>
    <row r="2419" spans="1:57" hidden="1" outlineLevel="1" x14ac:dyDescent="0.2">
      <c r="A2419" t="s">
        <v>1915</v>
      </c>
      <c r="B2419" t="s">
        <v>1048</v>
      </c>
      <c r="C2419" s="1">
        <f t="shared" si="943"/>
        <v>14557</v>
      </c>
      <c r="D2419" s="7">
        <f>RANK(N2419,(N2419:P2419,Q2419:AL2419))</f>
        <v>2</v>
      </c>
      <c r="E2419" s="7">
        <f>RANK(O2419,(N2419:P2419,Q2419:AL2419))</f>
        <v>1</v>
      </c>
      <c r="F2419" s="7">
        <f>IF(P2419&gt;0,RANK(P2419,(N2419:P2419,Q2419:AL2419)),0)</f>
        <v>3</v>
      </c>
      <c r="G2419" s="1">
        <f t="shared" si="944"/>
        <v>1434</v>
      </c>
      <c r="H2419" s="2">
        <f t="shared" si="945"/>
        <v>9.8509308236587212E-2</v>
      </c>
      <c r="I2419" s="2"/>
      <c r="J2419" s="2">
        <f t="shared" si="946"/>
        <v>0.37459641409631106</v>
      </c>
      <c r="K2419" s="2">
        <f t="shared" si="947"/>
        <v>0.47310572233289827</v>
      </c>
      <c r="L2419" s="2">
        <f t="shared" si="948"/>
        <v>0.15016830390877242</v>
      </c>
      <c r="M2419" s="2">
        <f t="shared" si="949"/>
        <v>2.1295596620182489E-3</v>
      </c>
      <c r="N2419" s="1">
        <v>5453</v>
      </c>
      <c r="O2419" s="1">
        <v>6887</v>
      </c>
      <c r="P2419" s="1">
        <v>2186</v>
      </c>
      <c r="Q2419" s="1">
        <v>12</v>
      </c>
      <c r="S2419" s="1">
        <v>8</v>
      </c>
      <c r="T2419" s="1">
        <v>11</v>
      </c>
      <c r="AN2419" s="7">
        <f>IF(Q2419&gt;0,RANK(Q2419,(N2419:P2419,Q2419:AL2419)),0)</f>
        <v>4</v>
      </c>
      <c r="AO2419" s="7">
        <f>IF(R2419&gt;0,RANK(R2419,(N2419:P2419,Q2419:AL2419)),0)</f>
        <v>0</v>
      </c>
      <c r="AP2419" s="7">
        <f>IF(S2419&gt;0,RANK(S2419,(N2419:P2419,Q2419:AL2419)),0)</f>
        <v>6</v>
      </c>
      <c r="AQ2419" s="7">
        <f>IF(T2419&gt;0,RANK(T2419,(N2419:P2419,Q2419:AL2419)),0)</f>
        <v>5</v>
      </c>
      <c r="AR2419" s="2">
        <f t="shared" si="950"/>
        <v>8.2434567561997661E-4</v>
      </c>
      <c r="AS2419" s="2">
        <f t="shared" si="951"/>
        <v>0</v>
      </c>
      <c r="AT2419" s="2">
        <f t="shared" si="952"/>
        <v>5.4956378374665111E-4</v>
      </c>
      <c r="AU2419" s="2">
        <f t="shared" si="953"/>
        <v>7.5565020265164521E-4</v>
      </c>
      <c r="AW2419" t="s">
        <v>1915</v>
      </c>
      <c r="AX2419" t="s">
        <v>1048</v>
      </c>
      <c r="BA2419" s="127">
        <v>45</v>
      </c>
      <c r="BB2419" s="130">
        <v>23</v>
      </c>
      <c r="BC2419" s="131">
        <f t="shared" si="942"/>
        <v>45023</v>
      </c>
      <c r="BE2419" s="7" t="s">
        <v>3271</v>
      </c>
    </row>
    <row r="2420" spans="1:57" hidden="1" outlineLevel="1" x14ac:dyDescent="0.2">
      <c r="A2420" t="s">
        <v>204</v>
      </c>
      <c r="B2420" t="s">
        <v>1048</v>
      </c>
      <c r="C2420" s="1">
        <f t="shared" si="943"/>
        <v>10288</v>
      </c>
      <c r="D2420" s="7">
        <f>RANK(N2420,(N2420:P2420,Q2420:AL2420))</f>
        <v>1</v>
      </c>
      <c r="E2420" s="7">
        <f>RANK(O2420,(N2420:P2420,Q2420:AL2420))</f>
        <v>2</v>
      </c>
      <c r="F2420" s="7">
        <f>IF(P2420&gt;0,RANK(P2420,(N2420:P2420,Q2420:AL2420)),0)</f>
        <v>3</v>
      </c>
      <c r="G2420" s="1">
        <f t="shared" si="944"/>
        <v>2007</v>
      </c>
      <c r="H2420" s="2">
        <f t="shared" si="945"/>
        <v>0.19508164852255055</v>
      </c>
      <c r="I2420" s="2"/>
      <c r="J2420" s="2">
        <f t="shared" si="946"/>
        <v>0.53052099533437014</v>
      </c>
      <c r="K2420" s="2">
        <f t="shared" si="947"/>
        <v>0.33543934681181958</v>
      </c>
      <c r="L2420" s="2">
        <f t="shared" si="948"/>
        <v>0.13122083981337482</v>
      </c>
      <c r="M2420" s="2">
        <f t="shared" si="949"/>
        <v>2.8188180404354612E-3</v>
      </c>
      <c r="N2420" s="1">
        <v>5458</v>
      </c>
      <c r="O2420" s="1">
        <v>3451</v>
      </c>
      <c r="P2420" s="1">
        <v>1350</v>
      </c>
      <c r="Q2420" s="1">
        <v>13</v>
      </c>
      <c r="S2420" s="1">
        <v>5</v>
      </c>
      <c r="T2420" s="1">
        <v>11</v>
      </c>
      <c r="AN2420" s="7">
        <f>IF(Q2420&gt;0,RANK(Q2420,(N2420:P2420,Q2420:AL2420)),0)</f>
        <v>4</v>
      </c>
      <c r="AO2420" s="7">
        <f>IF(R2420&gt;0,RANK(R2420,(N2420:P2420,Q2420:AL2420)),0)</f>
        <v>0</v>
      </c>
      <c r="AP2420" s="7">
        <f>IF(S2420&gt;0,RANK(S2420,(N2420:P2420,Q2420:AL2420)),0)</f>
        <v>6</v>
      </c>
      <c r="AQ2420" s="7">
        <f>IF(T2420&gt;0,RANK(T2420,(N2420:P2420,Q2420:AL2420)),0)</f>
        <v>5</v>
      </c>
      <c r="AR2420" s="2">
        <f t="shared" si="950"/>
        <v>1.2636080870917575E-3</v>
      </c>
      <c r="AS2420" s="2">
        <f t="shared" si="951"/>
        <v>0</v>
      </c>
      <c r="AT2420" s="2">
        <f t="shared" si="952"/>
        <v>4.8600311041990671E-4</v>
      </c>
      <c r="AU2420" s="2">
        <f t="shared" si="953"/>
        <v>1.0692068429237946E-3</v>
      </c>
      <c r="AW2420" t="s">
        <v>204</v>
      </c>
      <c r="AX2420" t="s">
        <v>1048</v>
      </c>
      <c r="BA2420" s="127">
        <v>45</v>
      </c>
      <c r="BB2420" s="130">
        <v>25</v>
      </c>
      <c r="BC2420" s="131">
        <f t="shared" si="942"/>
        <v>45025</v>
      </c>
      <c r="BE2420" s="7" t="s">
        <v>3271</v>
      </c>
    </row>
    <row r="2421" spans="1:57" hidden="1" outlineLevel="1" x14ac:dyDescent="0.2">
      <c r="A2421" t="s">
        <v>3036</v>
      </c>
      <c r="B2421" t="s">
        <v>1048</v>
      </c>
      <c r="C2421" s="1">
        <f t="shared" si="943"/>
        <v>11212</v>
      </c>
      <c r="D2421" s="7">
        <f>RANK(N2421,(N2421:P2421,Q2421:AL2421))</f>
        <v>1</v>
      </c>
      <c r="E2421" s="7">
        <f>RANK(O2421,(N2421:P2421,Q2421:AL2421))</f>
        <v>2</v>
      </c>
      <c r="F2421" s="7">
        <f>IF(P2421&gt;0,RANK(P2421,(N2421:P2421,Q2421:AL2421)),0)</f>
        <v>3</v>
      </c>
      <c r="G2421" s="1">
        <f t="shared" si="944"/>
        <v>1508</v>
      </c>
      <c r="H2421" s="2">
        <f t="shared" si="945"/>
        <v>0.1344987513378523</v>
      </c>
      <c r="I2421" s="2"/>
      <c r="J2421" s="2">
        <f t="shared" si="946"/>
        <v>0.50758116303960044</v>
      </c>
      <c r="K2421" s="2">
        <f t="shared" si="947"/>
        <v>0.37308241170174811</v>
      </c>
      <c r="L2421" s="2">
        <f t="shared" si="948"/>
        <v>0.11728505173028897</v>
      </c>
      <c r="M2421" s="2">
        <f t="shared" si="949"/>
        <v>2.0513735283624879E-3</v>
      </c>
      <c r="N2421" s="1">
        <v>5691</v>
      </c>
      <c r="O2421" s="1">
        <v>4183</v>
      </c>
      <c r="P2421" s="1">
        <v>1315</v>
      </c>
      <c r="Q2421" s="1">
        <v>12</v>
      </c>
      <c r="S2421" s="1">
        <v>6</v>
      </c>
      <c r="T2421" s="1">
        <v>5</v>
      </c>
      <c r="AN2421" s="7">
        <f>IF(Q2421&gt;0,RANK(Q2421,(N2421:P2421,Q2421:AL2421)),0)</f>
        <v>4</v>
      </c>
      <c r="AO2421" s="7">
        <f>IF(R2421&gt;0,RANK(R2421,(N2421:P2421,Q2421:AL2421)),0)</f>
        <v>0</v>
      </c>
      <c r="AP2421" s="7">
        <f>IF(S2421&gt;0,RANK(S2421,(N2421:P2421,Q2421:AL2421)),0)</f>
        <v>5</v>
      </c>
      <c r="AQ2421" s="7">
        <f>IF(T2421&gt;0,RANK(T2421,(N2421:P2421,Q2421:AL2421)),0)</f>
        <v>6</v>
      </c>
      <c r="AR2421" s="2">
        <f t="shared" si="950"/>
        <v>1.0702818408847663E-3</v>
      </c>
      <c r="AS2421" s="2">
        <f t="shared" si="951"/>
        <v>0</v>
      </c>
      <c r="AT2421" s="2">
        <f t="shared" si="952"/>
        <v>5.3514092044238315E-4</v>
      </c>
      <c r="AU2421" s="2">
        <f t="shared" si="953"/>
        <v>4.4595076703531929E-4</v>
      </c>
      <c r="AW2421" t="s">
        <v>3036</v>
      </c>
      <c r="AX2421" t="s">
        <v>1048</v>
      </c>
      <c r="BA2421" s="127">
        <v>45</v>
      </c>
      <c r="BB2421" s="130">
        <v>27</v>
      </c>
      <c r="BC2421" s="131">
        <f t="shared" si="942"/>
        <v>45027</v>
      </c>
      <c r="BE2421" s="7" t="s">
        <v>3271</v>
      </c>
    </row>
    <row r="2422" spans="1:57" hidden="1" outlineLevel="1" x14ac:dyDescent="0.2">
      <c r="A2422" t="s">
        <v>1488</v>
      </c>
      <c r="B2422" t="s">
        <v>1048</v>
      </c>
      <c r="C2422" s="1">
        <f t="shared" si="943"/>
        <v>10945</v>
      </c>
      <c r="D2422" s="7">
        <f>RANK(N2422,(N2422:P2422,Q2422:AL2422))</f>
        <v>1</v>
      </c>
      <c r="E2422" s="7">
        <f>RANK(O2422,(N2422:P2422,Q2422:AL2422))</f>
        <v>2</v>
      </c>
      <c r="F2422" s="7">
        <f>IF(P2422&gt;0,RANK(P2422,(N2422:P2422,Q2422:AL2422)),0)</f>
        <v>3</v>
      </c>
      <c r="G2422" s="1">
        <f t="shared" si="944"/>
        <v>1886</v>
      </c>
      <c r="H2422" s="2">
        <f t="shared" si="945"/>
        <v>0.17231612608497029</v>
      </c>
      <c r="I2422" s="2"/>
      <c r="J2422" s="2">
        <f t="shared" si="946"/>
        <v>0.55121059844677933</v>
      </c>
      <c r="K2422" s="2">
        <f t="shared" si="947"/>
        <v>0.37889447236180906</v>
      </c>
      <c r="L2422" s="2">
        <f t="shared" si="948"/>
        <v>6.7976244860666973E-2</v>
      </c>
      <c r="M2422" s="2">
        <f t="shared" si="949"/>
        <v>1.91868433074463E-3</v>
      </c>
      <c r="N2422" s="1">
        <v>6033</v>
      </c>
      <c r="O2422" s="1">
        <v>4147</v>
      </c>
      <c r="P2422" s="1">
        <v>744</v>
      </c>
      <c r="Q2422" s="1">
        <v>5</v>
      </c>
      <c r="S2422" s="1">
        <v>3</v>
      </c>
      <c r="T2422" s="1">
        <v>13</v>
      </c>
      <c r="AN2422" s="7">
        <f>IF(Q2422&gt;0,RANK(Q2422,(N2422:P2422,Q2422:AL2422)),0)</f>
        <v>5</v>
      </c>
      <c r="AO2422" s="7">
        <f>IF(R2422&gt;0,RANK(R2422,(N2422:P2422,Q2422:AL2422)),0)</f>
        <v>0</v>
      </c>
      <c r="AP2422" s="7">
        <f>IF(S2422&gt;0,RANK(S2422,(N2422:P2422,Q2422:AL2422)),0)</f>
        <v>6</v>
      </c>
      <c r="AQ2422" s="7">
        <f>IF(T2422&gt;0,RANK(T2422,(N2422:P2422,Q2422:AL2422)),0)</f>
        <v>4</v>
      </c>
      <c r="AR2422" s="2">
        <f t="shared" si="950"/>
        <v>4.5682960255824577E-4</v>
      </c>
      <c r="AS2422" s="2">
        <f t="shared" si="951"/>
        <v>0</v>
      </c>
      <c r="AT2422" s="2">
        <f t="shared" si="952"/>
        <v>2.7409776153494746E-4</v>
      </c>
      <c r="AU2422" s="2">
        <f t="shared" si="953"/>
        <v>1.1877569666514391E-3</v>
      </c>
      <c r="AW2422" t="s">
        <v>1488</v>
      </c>
      <c r="AX2422" t="s">
        <v>1048</v>
      </c>
      <c r="BA2422" s="127">
        <v>45</v>
      </c>
      <c r="BB2422" s="130">
        <v>29</v>
      </c>
      <c r="BC2422" s="131">
        <f t="shared" si="942"/>
        <v>45029</v>
      </c>
      <c r="BE2422" s="7" t="s">
        <v>3271</v>
      </c>
    </row>
    <row r="2423" spans="1:57" hidden="1" outlineLevel="1" x14ac:dyDescent="0.2">
      <c r="A2423" t="s">
        <v>3154</v>
      </c>
      <c r="B2423" t="s">
        <v>1048</v>
      </c>
      <c r="C2423" s="1">
        <f t="shared" si="943"/>
        <v>11314</v>
      </c>
      <c r="D2423" s="7">
        <f>RANK(N2423,(N2423:P2423,Q2423:AL2423))</f>
        <v>1</v>
      </c>
      <c r="E2423" s="7">
        <f>RANK(O2423,(N2423:P2423,Q2423:AL2423))</f>
        <v>2</v>
      </c>
      <c r="F2423" s="7">
        <f>IF(P2423&gt;0,RANK(P2423,(N2423:P2423,Q2423:AL2423)),0)</f>
        <v>3</v>
      </c>
      <c r="G2423" s="1">
        <f t="shared" si="944"/>
        <v>910</v>
      </c>
      <c r="H2423" s="2">
        <f t="shared" si="945"/>
        <v>8.0431324023333917E-2</v>
      </c>
      <c r="I2423" s="2"/>
      <c r="J2423" s="2">
        <f t="shared" si="946"/>
        <v>0.48214601378822697</v>
      </c>
      <c r="K2423" s="2">
        <f t="shared" si="947"/>
        <v>0.40171468976489305</v>
      </c>
      <c r="L2423" s="2">
        <f t="shared" si="948"/>
        <v>0.11004065759236345</v>
      </c>
      <c r="M2423" s="2">
        <f t="shared" si="949"/>
        <v>6.0986388545165304E-3</v>
      </c>
      <c r="N2423" s="1">
        <v>5455</v>
      </c>
      <c r="O2423" s="1">
        <v>4545</v>
      </c>
      <c r="P2423" s="1">
        <v>1245</v>
      </c>
      <c r="Q2423" s="1">
        <v>17</v>
      </c>
      <c r="S2423" s="1">
        <v>8</v>
      </c>
      <c r="T2423" s="1">
        <v>44</v>
      </c>
      <c r="AN2423" s="7">
        <f>IF(Q2423&gt;0,RANK(Q2423,(N2423:P2423,Q2423:AL2423)),0)</f>
        <v>5</v>
      </c>
      <c r="AO2423" s="7">
        <f>IF(R2423&gt;0,RANK(R2423,(N2423:P2423,Q2423:AL2423)),0)</f>
        <v>0</v>
      </c>
      <c r="AP2423" s="7">
        <f>IF(S2423&gt;0,RANK(S2423,(N2423:P2423,Q2423:AL2423)),0)</f>
        <v>6</v>
      </c>
      <c r="AQ2423" s="7">
        <f>IF(T2423&gt;0,RANK(T2423,(N2423:P2423,Q2423:AL2423)),0)</f>
        <v>4</v>
      </c>
      <c r="AR2423" s="2">
        <f t="shared" si="950"/>
        <v>1.5025631960403039E-3</v>
      </c>
      <c r="AS2423" s="2">
        <f t="shared" si="951"/>
        <v>0</v>
      </c>
      <c r="AT2423" s="2">
        <f t="shared" si="952"/>
        <v>7.0708856284249606E-4</v>
      </c>
      <c r="AU2423" s="2">
        <f t="shared" si="953"/>
        <v>3.8889870956337279E-3</v>
      </c>
      <c r="AW2423" t="s">
        <v>3154</v>
      </c>
      <c r="AX2423" t="s">
        <v>1048</v>
      </c>
      <c r="BA2423" s="127">
        <v>45</v>
      </c>
      <c r="BB2423" s="130">
        <v>31</v>
      </c>
      <c r="BC2423" s="131">
        <f t="shared" si="942"/>
        <v>45031</v>
      </c>
      <c r="BE2423" s="7" t="s">
        <v>3271</v>
      </c>
    </row>
    <row r="2424" spans="1:57" hidden="1" outlineLevel="1" x14ac:dyDescent="0.2">
      <c r="A2424" t="s">
        <v>2949</v>
      </c>
      <c r="B2424" t="s">
        <v>1048</v>
      </c>
      <c r="C2424" s="1">
        <f t="shared" si="943"/>
        <v>20253</v>
      </c>
      <c r="D2424" s="7">
        <f>RANK(N2424,(N2424:P2424,Q2424:AL2424))</f>
        <v>1</v>
      </c>
      <c r="E2424" s="7">
        <f>RANK(O2424,(N2424:P2424,Q2424:AL2424))</f>
        <v>2</v>
      </c>
      <c r="F2424" s="7">
        <f>IF(P2424&gt;0,RANK(P2424,(N2424:P2424,Q2424:AL2424)),0)</f>
        <v>3</v>
      </c>
      <c r="G2424" s="1">
        <f t="shared" si="944"/>
        <v>178</v>
      </c>
      <c r="H2424" s="2">
        <f t="shared" si="945"/>
        <v>8.7888214091739487E-3</v>
      </c>
      <c r="I2424" s="2"/>
      <c r="J2424" s="2">
        <f t="shared" si="946"/>
        <v>0.44882239668197305</v>
      </c>
      <c r="K2424" s="2">
        <f t="shared" si="947"/>
        <v>0.44003357527279907</v>
      </c>
      <c r="L2424" s="2">
        <f t="shared" si="948"/>
        <v>9.1986372389275664E-2</v>
      </c>
      <c r="M2424" s="2">
        <f t="shared" si="949"/>
        <v>1.9157655655952163E-2</v>
      </c>
      <c r="N2424" s="1">
        <v>9090</v>
      </c>
      <c r="O2424" s="1">
        <v>8912</v>
      </c>
      <c r="P2424" s="1">
        <v>1863</v>
      </c>
      <c r="Q2424" s="1">
        <v>159</v>
      </c>
      <c r="S2424" s="1">
        <v>102</v>
      </c>
      <c r="T2424" s="1">
        <v>127</v>
      </c>
      <c r="AN2424" s="7">
        <f>IF(Q2424&gt;0,RANK(Q2424,(N2424:P2424,Q2424:AL2424)),0)</f>
        <v>4</v>
      </c>
      <c r="AO2424" s="7">
        <f>IF(R2424&gt;0,RANK(R2424,(N2424:P2424,Q2424:AL2424)),0)</f>
        <v>0</v>
      </c>
      <c r="AP2424" s="7">
        <f>IF(S2424&gt;0,RANK(S2424,(N2424:P2424,Q2424:AL2424)),0)</f>
        <v>6</v>
      </c>
      <c r="AQ2424" s="7">
        <f>IF(T2424&gt;0,RANK(T2424,(N2424:P2424,Q2424:AL2424)),0)</f>
        <v>5</v>
      </c>
      <c r="AR2424" s="2">
        <f t="shared" si="950"/>
        <v>7.8506887868463934E-3</v>
      </c>
      <c r="AS2424" s="2">
        <f t="shared" si="951"/>
        <v>0</v>
      </c>
      <c r="AT2424" s="2">
        <f t="shared" si="952"/>
        <v>5.0362909198637239E-3</v>
      </c>
      <c r="AU2424" s="2">
        <f t="shared" si="953"/>
        <v>6.2706759492420876E-3</v>
      </c>
      <c r="AW2424" t="s">
        <v>2949</v>
      </c>
      <c r="AX2424" t="s">
        <v>1048</v>
      </c>
      <c r="BA2424" s="127">
        <v>45</v>
      </c>
      <c r="BB2424" s="130">
        <v>33</v>
      </c>
      <c r="BC2424" s="131">
        <f t="shared" si="942"/>
        <v>45033</v>
      </c>
      <c r="BE2424" s="7" t="s">
        <v>3271</v>
      </c>
    </row>
    <row r="2425" spans="1:57" hidden="1" outlineLevel="1" x14ac:dyDescent="0.2">
      <c r="A2425" t="s">
        <v>2950</v>
      </c>
      <c r="B2425" t="s">
        <v>1048</v>
      </c>
      <c r="C2425" s="1">
        <f t="shared" si="943"/>
        <v>9390</v>
      </c>
      <c r="D2425" s="7">
        <f>RANK(N2425,(N2425:P2425,Q2425:AL2425))</f>
        <v>1</v>
      </c>
      <c r="E2425" s="7">
        <f>RANK(O2425,(N2425:P2425,Q2425:AL2425))</f>
        <v>2</v>
      </c>
      <c r="F2425" s="7">
        <f>IF(P2425&gt;0,RANK(P2425,(N2425:P2425,Q2425:AL2425)),0)</f>
        <v>3</v>
      </c>
      <c r="G2425" s="1">
        <f t="shared" si="944"/>
        <v>1378</v>
      </c>
      <c r="H2425" s="2">
        <f t="shared" si="945"/>
        <v>0.14675186368477103</v>
      </c>
      <c r="I2425" s="2"/>
      <c r="J2425" s="2">
        <f t="shared" si="946"/>
        <v>0.52747603833865819</v>
      </c>
      <c r="K2425" s="2">
        <f t="shared" si="947"/>
        <v>0.38072417465388714</v>
      </c>
      <c r="L2425" s="2">
        <f t="shared" si="948"/>
        <v>8.8498402555910544E-2</v>
      </c>
      <c r="M2425" s="2">
        <f t="shared" si="949"/>
        <v>3.301384451544126E-3</v>
      </c>
      <c r="N2425" s="1">
        <v>4953</v>
      </c>
      <c r="O2425" s="1">
        <v>3575</v>
      </c>
      <c r="P2425" s="1">
        <v>831</v>
      </c>
      <c r="Q2425" s="1">
        <v>10</v>
      </c>
      <c r="S2425" s="1">
        <v>11</v>
      </c>
      <c r="T2425" s="1">
        <v>10</v>
      </c>
      <c r="AN2425" s="7">
        <f>IF(Q2425&gt;0,RANK(Q2425,(N2425:P2425,Q2425:AL2425)),0)</f>
        <v>5</v>
      </c>
      <c r="AO2425" s="7">
        <f>IF(R2425&gt;0,RANK(R2425,(N2425:P2425,Q2425:AL2425)),0)</f>
        <v>0</v>
      </c>
      <c r="AP2425" s="7">
        <f>IF(S2425&gt;0,RANK(S2425,(N2425:P2425,Q2425:AL2425)),0)</f>
        <v>4</v>
      </c>
      <c r="AQ2425" s="7">
        <f>IF(T2425&gt;0,RANK(T2425,(N2425:P2425,Q2425:AL2425)),0)</f>
        <v>5</v>
      </c>
      <c r="AR2425" s="2">
        <f t="shared" si="950"/>
        <v>1.0649627263045794E-3</v>
      </c>
      <c r="AS2425" s="2">
        <f t="shared" si="951"/>
        <v>0</v>
      </c>
      <c r="AT2425" s="2">
        <f t="shared" si="952"/>
        <v>1.1714589989350373E-3</v>
      </c>
      <c r="AU2425" s="2">
        <f t="shared" si="953"/>
        <v>1.0649627263045794E-3</v>
      </c>
      <c r="AW2425" t="s">
        <v>2950</v>
      </c>
      <c r="AX2425" t="s">
        <v>1048</v>
      </c>
      <c r="BA2425" s="127">
        <v>45</v>
      </c>
      <c r="BB2425" s="130">
        <v>35</v>
      </c>
      <c r="BC2425" s="131">
        <f t="shared" si="942"/>
        <v>45035</v>
      </c>
      <c r="BE2425" s="7" t="s">
        <v>3271</v>
      </c>
    </row>
    <row r="2426" spans="1:57" hidden="1" outlineLevel="1" x14ac:dyDescent="0.2">
      <c r="A2426" t="s">
        <v>196</v>
      </c>
      <c r="B2426" t="s">
        <v>1048</v>
      </c>
      <c r="C2426" s="1">
        <f t="shared" si="943"/>
        <v>28029</v>
      </c>
      <c r="D2426" s="7">
        <f>RANK(N2426,(N2426:P2426,Q2426:AL2426))</f>
        <v>2</v>
      </c>
      <c r="E2426" s="7">
        <f>RANK(O2426,(N2426:P2426,Q2426:AL2426))</f>
        <v>1</v>
      </c>
      <c r="F2426" s="7">
        <f>IF(P2426&gt;0,RANK(P2426,(N2426:P2426,Q2426:AL2426)),0)</f>
        <v>3</v>
      </c>
      <c r="G2426" s="1">
        <f t="shared" si="944"/>
        <v>5844</v>
      </c>
      <c r="H2426" s="2">
        <f t="shared" si="945"/>
        <v>0.2084983410039602</v>
      </c>
      <c r="I2426" s="2"/>
      <c r="J2426" s="2">
        <f t="shared" si="946"/>
        <v>0.32680438117663846</v>
      </c>
      <c r="K2426" s="2">
        <f t="shared" si="947"/>
        <v>0.53530272218059871</v>
      </c>
      <c r="L2426" s="2">
        <f t="shared" si="948"/>
        <v>0.13015091512362195</v>
      </c>
      <c r="M2426" s="2">
        <f t="shared" si="949"/>
        <v>7.7419815191408781E-3</v>
      </c>
      <c r="N2426" s="1">
        <v>9160</v>
      </c>
      <c r="O2426" s="1">
        <v>15004</v>
      </c>
      <c r="P2426" s="1">
        <v>3648</v>
      </c>
      <c r="Q2426" s="1">
        <v>50</v>
      </c>
      <c r="S2426" s="1">
        <v>31</v>
      </c>
      <c r="T2426" s="1">
        <v>136</v>
      </c>
      <c r="AN2426" s="7">
        <f>IF(Q2426&gt;0,RANK(Q2426,(N2426:P2426,Q2426:AL2426)),0)</f>
        <v>5</v>
      </c>
      <c r="AO2426" s="7">
        <f>IF(R2426&gt;0,RANK(R2426,(N2426:P2426,Q2426:AL2426)),0)</f>
        <v>0</v>
      </c>
      <c r="AP2426" s="7">
        <f>IF(S2426&gt;0,RANK(S2426,(N2426:P2426,Q2426:AL2426)),0)</f>
        <v>6</v>
      </c>
      <c r="AQ2426" s="7">
        <f>IF(T2426&gt;0,RANK(T2426,(N2426:P2426,Q2426:AL2426)),0)</f>
        <v>4</v>
      </c>
      <c r="AR2426" s="2">
        <f t="shared" si="950"/>
        <v>1.7838667094794676E-3</v>
      </c>
      <c r="AS2426" s="2">
        <f t="shared" si="951"/>
        <v>0</v>
      </c>
      <c r="AT2426" s="2">
        <f t="shared" si="952"/>
        <v>1.10599735987727E-3</v>
      </c>
      <c r="AU2426" s="2">
        <f t="shared" si="953"/>
        <v>4.8521174497841522E-3</v>
      </c>
      <c r="AW2426" t="s">
        <v>196</v>
      </c>
      <c r="AX2426" t="s">
        <v>1048</v>
      </c>
      <c r="BA2426" s="127">
        <v>45</v>
      </c>
      <c r="BB2426" s="130">
        <v>37</v>
      </c>
      <c r="BC2426" s="131">
        <f t="shared" si="942"/>
        <v>45037</v>
      </c>
      <c r="BE2426" s="7" t="s">
        <v>3271</v>
      </c>
    </row>
    <row r="2427" spans="1:57" hidden="1" outlineLevel="1" x14ac:dyDescent="0.2">
      <c r="A2427" t="s">
        <v>230</v>
      </c>
      <c r="B2427" t="s">
        <v>1048</v>
      </c>
      <c r="C2427" s="1">
        <f t="shared" si="943"/>
        <v>7396</v>
      </c>
      <c r="D2427" s="7">
        <f>RANK(N2427,(N2427:P2427,Q2427:AL2427))</f>
        <v>1</v>
      </c>
      <c r="E2427" s="7">
        <f>RANK(O2427,(N2427:P2427,Q2427:AL2427))</f>
        <v>2</v>
      </c>
      <c r="F2427" s="7">
        <f>IF(P2427&gt;0,RANK(P2427,(N2427:P2427,Q2427:AL2427)),0)</f>
        <v>3</v>
      </c>
      <c r="G2427" s="1">
        <f t="shared" si="944"/>
        <v>94</v>
      </c>
      <c r="H2427" s="2">
        <f t="shared" si="945"/>
        <v>1.2709572742022715E-2</v>
      </c>
      <c r="I2427" s="2"/>
      <c r="J2427" s="2">
        <f t="shared" si="946"/>
        <v>0.46416982152514874</v>
      </c>
      <c r="K2427" s="2">
        <f t="shared" si="947"/>
        <v>0.45146024878312602</v>
      </c>
      <c r="L2427" s="2">
        <f t="shared" si="948"/>
        <v>8.0584099513250407E-2</v>
      </c>
      <c r="M2427" s="2">
        <f t="shared" si="949"/>
        <v>3.785830178474836E-3</v>
      </c>
      <c r="N2427" s="1">
        <v>3433</v>
      </c>
      <c r="O2427" s="1">
        <v>3339</v>
      </c>
      <c r="P2427" s="1">
        <v>596</v>
      </c>
      <c r="Q2427" s="1">
        <v>7</v>
      </c>
      <c r="S2427" s="1">
        <v>5</v>
      </c>
      <c r="T2427" s="1">
        <v>16</v>
      </c>
      <c r="AN2427" s="7">
        <f>IF(Q2427&gt;0,RANK(Q2427,(N2427:P2427,Q2427:AL2427)),0)</f>
        <v>5</v>
      </c>
      <c r="AO2427" s="7">
        <f>IF(R2427&gt;0,RANK(R2427,(N2427:P2427,Q2427:AL2427)),0)</f>
        <v>0</v>
      </c>
      <c r="AP2427" s="7">
        <f>IF(S2427&gt;0,RANK(S2427,(N2427:P2427,Q2427:AL2427)),0)</f>
        <v>6</v>
      </c>
      <c r="AQ2427" s="7">
        <f>IF(T2427&gt;0,RANK(T2427,(N2427:P2427,Q2427:AL2427)),0)</f>
        <v>4</v>
      </c>
      <c r="AR2427" s="2">
        <f t="shared" si="950"/>
        <v>9.4645754461871281E-4</v>
      </c>
      <c r="AS2427" s="2">
        <f t="shared" si="951"/>
        <v>0</v>
      </c>
      <c r="AT2427" s="2">
        <f t="shared" si="952"/>
        <v>6.7604110329908061E-4</v>
      </c>
      <c r="AU2427" s="2">
        <f t="shared" si="953"/>
        <v>2.163331530557058E-3</v>
      </c>
      <c r="AW2427" t="s">
        <v>230</v>
      </c>
      <c r="AX2427" t="s">
        <v>1048</v>
      </c>
      <c r="BA2427" s="127">
        <v>45</v>
      </c>
      <c r="BB2427" s="130">
        <v>39</v>
      </c>
      <c r="BC2427" s="131">
        <f t="shared" si="942"/>
        <v>45039</v>
      </c>
      <c r="BE2427" s="7" t="s">
        <v>3271</v>
      </c>
    </row>
    <row r="2428" spans="1:57" hidden="1" outlineLevel="1" x14ac:dyDescent="0.2">
      <c r="A2428" t="s">
        <v>238</v>
      </c>
      <c r="B2428" t="s">
        <v>1048</v>
      </c>
      <c r="C2428" s="1">
        <f t="shared" si="943"/>
        <v>8091</v>
      </c>
      <c r="D2428" s="7">
        <f>RANK(N2428,(N2428:P2428,Q2428:AL2428))</f>
        <v>1</v>
      </c>
      <c r="E2428" s="7">
        <f>RANK(O2428,(N2428:P2428,Q2428:AL2428))</f>
        <v>2</v>
      </c>
      <c r="F2428" s="7">
        <f>IF(P2428&gt;0,RANK(P2428,(N2428:P2428,Q2428:AL2428)),0)</f>
        <v>3</v>
      </c>
      <c r="G2428" s="1">
        <f t="shared" si="944"/>
        <v>2349</v>
      </c>
      <c r="H2428" s="2">
        <f t="shared" si="945"/>
        <v>0.29032258064516131</v>
      </c>
      <c r="I2428" s="2"/>
      <c r="J2428" s="2">
        <f t="shared" si="946"/>
        <v>0.6015325670498084</v>
      </c>
      <c r="K2428" s="2">
        <f t="shared" si="947"/>
        <v>0.31120998640464714</v>
      </c>
      <c r="L2428" s="2">
        <f t="shared" si="948"/>
        <v>8.0583364231862561E-2</v>
      </c>
      <c r="M2428" s="2">
        <f t="shared" si="949"/>
        <v>6.6740823136818977E-3</v>
      </c>
      <c r="N2428" s="1">
        <v>4867</v>
      </c>
      <c r="O2428" s="1">
        <v>2518</v>
      </c>
      <c r="P2428" s="1">
        <v>652</v>
      </c>
      <c r="Q2428" s="1">
        <v>9</v>
      </c>
      <c r="S2428" s="1">
        <v>12</v>
      </c>
      <c r="T2428" s="1">
        <v>33</v>
      </c>
      <c r="AN2428" s="7">
        <f>IF(Q2428&gt;0,RANK(Q2428,(N2428:P2428,Q2428:AL2428)),0)</f>
        <v>6</v>
      </c>
      <c r="AO2428" s="7">
        <f>IF(R2428&gt;0,RANK(R2428,(N2428:P2428,Q2428:AL2428)),0)</f>
        <v>0</v>
      </c>
      <c r="AP2428" s="7">
        <f>IF(S2428&gt;0,RANK(S2428,(N2428:P2428,Q2428:AL2428)),0)</f>
        <v>5</v>
      </c>
      <c r="AQ2428" s="7">
        <f>IF(T2428&gt;0,RANK(T2428,(N2428:P2428,Q2428:AL2428)),0)</f>
        <v>4</v>
      </c>
      <c r="AR2428" s="2">
        <f t="shared" si="950"/>
        <v>1.1123470522803114E-3</v>
      </c>
      <c r="AS2428" s="2">
        <f t="shared" si="951"/>
        <v>0</v>
      </c>
      <c r="AT2428" s="2">
        <f t="shared" si="952"/>
        <v>1.4831294030404152E-3</v>
      </c>
      <c r="AU2428" s="2">
        <f t="shared" si="953"/>
        <v>4.0786058583611416E-3</v>
      </c>
      <c r="AW2428" t="s">
        <v>238</v>
      </c>
      <c r="AX2428" t="s">
        <v>1048</v>
      </c>
      <c r="BA2428" s="127">
        <v>45</v>
      </c>
      <c r="BB2428" s="130">
        <v>41</v>
      </c>
      <c r="BC2428" s="131">
        <f t="shared" si="942"/>
        <v>45041</v>
      </c>
      <c r="BE2428" s="7" t="s">
        <v>3271</v>
      </c>
    </row>
    <row r="2429" spans="1:57" hidden="1" outlineLevel="1" x14ac:dyDescent="0.2">
      <c r="A2429" t="s">
        <v>404</v>
      </c>
      <c r="B2429" t="s">
        <v>1048</v>
      </c>
      <c r="C2429" s="1">
        <f t="shared" si="943"/>
        <v>39003</v>
      </c>
      <c r="D2429" s="7">
        <f>RANK(N2429,(N2429:P2429,Q2429:AL2429))</f>
        <v>2</v>
      </c>
      <c r="E2429" s="7">
        <f>RANK(O2429,(N2429:P2429,Q2429:AL2429))</f>
        <v>1</v>
      </c>
      <c r="F2429" s="7">
        <f>IF(P2429&gt;0,RANK(P2429,(N2429:P2429,Q2429:AL2429)),0)</f>
        <v>3</v>
      </c>
      <c r="G2429" s="1">
        <f t="shared" si="944"/>
        <v>4233</v>
      </c>
      <c r="H2429" s="2">
        <f t="shared" si="945"/>
        <v>0.10853011306822552</v>
      </c>
      <c r="I2429" s="2"/>
      <c r="J2429" s="2">
        <f t="shared" si="946"/>
        <v>0.39917442248032203</v>
      </c>
      <c r="K2429" s="2">
        <f t="shared" si="947"/>
        <v>0.50770453554854755</v>
      </c>
      <c r="L2429" s="2">
        <f t="shared" si="948"/>
        <v>8.9711047868112709E-2</v>
      </c>
      <c r="M2429" s="2">
        <f t="shared" si="949"/>
        <v>3.4099941030177605E-3</v>
      </c>
      <c r="N2429" s="1">
        <v>15569</v>
      </c>
      <c r="O2429" s="1">
        <v>19802</v>
      </c>
      <c r="P2429" s="1">
        <v>3499</v>
      </c>
      <c r="Q2429" s="1">
        <v>68</v>
      </c>
      <c r="R2429" s="68"/>
      <c r="S2429" s="1">
        <v>29</v>
      </c>
      <c r="T2429" s="1">
        <v>36</v>
      </c>
      <c r="AN2429" s="7">
        <f>IF(Q2429&gt;0,RANK(Q2429,(N2429:P2429,Q2429:AL2429)),0)</f>
        <v>4</v>
      </c>
      <c r="AO2429" s="7">
        <f>IF(R2429&gt;0,RANK(R2429,(N2429:P2429,Q2429:AL2429)),0)</f>
        <v>0</v>
      </c>
      <c r="AP2429" s="7">
        <f>IF(S2429&gt;0,RANK(S2429,(N2429:P2429,Q2429:AL2429)),0)</f>
        <v>6</v>
      </c>
      <c r="AQ2429" s="7">
        <f>IF(T2429&gt;0,RANK(T2429,(N2429:P2429,Q2429:AL2429)),0)</f>
        <v>5</v>
      </c>
      <c r="AR2429" s="2">
        <f t="shared" si="950"/>
        <v>1.7434556316180806E-3</v>
      </c>
      <c r="AS2429" s="2">
        <f t="shared" si="951"/>
        <v>0</v>
      </c>
      <c r="AT2429" s="2">
        <f t="shared" si="952"/>
        <v>7.4353254877829915E-4</v>
      </c>
      <c r="AU2429" s="2">
        <f t="shared" si="953"/>
        <v>9.2300592262133682E-4</v>
      </c>
      <c r="AW2429" t="s">
        <v>404</v>
      </c>
      <c r="AX2429" t="s">
        <v>1048</v>
      </c>
      <c r="BA2429" s="127">
        <v>45</v>
      </c>
      <c r="BB2429" s="130">
        <v>43</v>
      </c>
      <c r="BC2429" s="131">
        <f t="shared" si="942"/>
        <v>45043</v>
      </c>
      <c r="BE2429" s="7" t="s">
        <v>3271</v>
      </c>
    </row>
    <row r="2430" spans="1:57" hidden="1" outlineLevel="1" x14ac:dyDescent="0.2">
      <c r="A2430" t="s">
        <v>956</v>
      </c>
      <c r="B2430" t="s">
        <v>1048</v>
      </c>
      <c r="C2430" s="1">
        <f t="shared" si="943"/>
        <v>16272</v>
      </c>
      <c r="D2430" s="7">
        <f>RANK(N2430,(N2430:P2430,Q2430:AL2430))</f>
        <v>1</v>
      </c>
      <c r="E2430" s="7">
        <f>RANK(O2430,(N2430:P2430,Q2430:AL2430))</f>
        <v>2</v>
      </c>
      <c r="F2430" s="7">
        <f>IF(P2430&gt;0,RANK(P2430,(N2430:P2430,Q2430:AL2430)),0)</f>
        <v>3</v>
      </c>
      <c r="G2430" s="1">
        <f t="shared" si="944"/>
        <v>624</v>
      </c>
      <c r="H2430" s="2">
        <f t="shared" si="945"/>
        <v>3.8348082595870206E-2</v>
      </c>
      <c r="I2430" s="2"/>
      <c r="J2430" s="2">
        <f t="shared" si="946"/>
        <v>0.46054572271386429</v>
      </c>
      <c r="K2430" s="2">
        <f t="shared" si="947"/>
        <v>0.4221976401179941</v>
      </c>
      <c r="L2430" s="2">
        <f t="shared" si="948"/>
        <v>0.11307767944936087</v>
      </c>
      <c r="M2430" s="2">
        <f t="shared" si="949"/>
        <v>4.1789577187807403E-3</v>
      </c>
      <c r="N2430" s="1">
        <v>7494</v>
      </c>
      <c r="O2430" s="1">
        <v>6870</v>
      </c>
      <c r="P2430" s="1">
        <v>1840</v>
      </c>
      <c r="Q2430" s="1">
        <v>25</v>
      </c>
      <c r="S2430" s="1">
        <v>25</v>
      </c>
      <c r="T2430" s="1">
        <v>18</v>
      </c>
      <c r="AN2430" s="7">
        <f>IF(Q2430&gt;0,RANK(Q2430,(N2430:P2430,Q2430:AL2430)),0)</f>
        <v>4</v>
      </c>
      <c r="AO2430" s="7">
        <f>IF(R2430&gt;0,RANK(R2430,(N2430:P2430,Q2430:AL2430)),0)</f>
        <v>0</v>
      </c>
      <c r="AP2430" s="7">
        <f>IF(S2430&gt;0,RANK(S2430,(N2430:P2430,Q2430:AL2430)),0)</f>
        <v>4</v>
      </c>
      <c r="AQ2430" s="7">
        <f>IF(T2430&gt;0,RANK(T2430,(N2430:P2430,Q2430:AL2430)),0)</f>
        <v>6</v>
      </c>
      <c r="AR2430" s="2">
        <f t="shared" si="950"/>
        <v>1.5363815142576205E-3</v>
      </c>
      <c r="AS2430" s="2">
        <f t="shared" si="951"/>
        <v>0</v>
      </c>
      <c r="AT2430" s="2">
        <f t="shared" si="952"/>
        <v>1.5363815142576205E-3</v>
      </c>
      <c r="AU2430" s="2">
        <f t="shared" si="953"/>
        <v>1.1061946902654867E-3</v>
      </c>
      <c r="AW2430" t="s">
        <v>956</v>
      </c>
      <c r="AX2430" t="s">
        <v>1048</v>
      </c>
      <c r="BA2430" s="127">
        <v>45</v>
      </c>
      <c r="BB2430" s="130">
        <v>45</v>
      </c>
      <c r="BC2430" s="131">
        <f t="shared" si="942"/>
        <v>45045</v>
      </c>
      <c r="BE2430" s="7" t="s">
        <v>3271</v>
      </c>
    </row>
    <row r="2431" spans="1:57" hidden="1" outlineLevel="1" x14ac:dyDescent="0.2">
      <c r="A2431" t="s">
        <v>1855</v>
      </c>
      <c r="B2431" t="s">
        <v>1048</v>
      </c>
      <c r="C2431" s="1">
        <f t="shared" si="943"/>
        <v>113907</v>
      </c>
      <c r="D2431" s="7">
        <f>RANK(N2431,(N2431:P2431,Q2431:AL2431))</f>
        <v>2</v>
      </c>
      <c r="E2431" s="7">
        <f>RANK(O2431,(N2431:P2431,Q2431:AL2431))</f>
        <v>1</v>
      </c>
      <c r="F2431" s="7">
        <f>IF(P2431&gt;0,RANK(P2431,(N2431:P2431,Q2431:AL2431)),0)</f>
        <v>3</v>
      </c>
      <c r="G2431" s="1">
        <f t="shared" si="944"/>
        <v>30415</v>
      </c>
      <c r="H2431" s="2">
        <f t="shared" si="945"/>
        <v>0.26701607451693049</v>
      </c>
      <c r="I2431" s="2"/>
      <c r="J2431" s="2">
        <f t="shared" si="946"/>
        <v>0.30420430702239548</v>
      </c>
      <c r="K2431" s="2">
        <f t="shared" si="947"/>
        <v>0.57122038153932597</v>
      </c>
      <c r="L2431" s="2">
        <f t="shared" si="948"/>
        <v>0.12026477740612956</v>
      </c>
      <c r="M2431" s="2">
        <f t="shared" si="949"/>
        <v>4.3105340321490382E-3</v>
      </c>
      <c r="N2431" s="1">
        <v>34651</v>
      </c>
      <c r="O2431" s="1">
        <v>65066</v>
      </c>
      <c r="P2431" s="1">
        <v>13699</v>
      </c>
      <c r="Q2431" s="1">
        <v>249</v>
      </c>
      <c r="S2431" s="1">
        <v>99</v>
      </c>
      <c r="T2431" s="1">
        <v>143</v>
      </c>
      <c r="AN2431" s="7">
        <f>IF(Q2431&gt;0,RANK(Q2431,(N2431:P2431,Q2431:AL2431)),0)</f>
        <v>4</v>
      </c>
      <c r="AO2431" s="7">
        <f>IF(R2431&gt;0,RANK(R2431,(N2431:P2431,Q2431:AL2431)),0)</f>
        <v>0</v>
      </c>
      <c r="AP2431" s="7">
        <f>IF(S2431&gt;0,RANK(S2431,(N2431:P2431,Q2431:AL2431)),0)</f>
        <v>6</v>
      </c>
      <c r="AQ2431" s="7">
        <f>IF(T2431&gt;0,RANK(T2431,(N2431:P2431,Q2431:AL2431)),0)</f>
        <v>5</v>
      </c>
      <c r="AR2431" s="2">
        <f t="shared" si="950"/>
        <v>2.1859938370776158E-3</v>
      </c>
      <c r="AS2431" s="2">
        <f t="shared" si="951"/>
        <v>0</v>
      </c>
      <c r="AT2431" s="2">
        <f t="shared" si="952"/>
        <v>8.6913007980194367E-4</v>
      </c>
      <c r="AU2431" s="2">
        <f t="shared" si="953"/>
        <v>1.2554101152694743E-3</v>
      </c>
      <c r="AW2431" t="s">
        <v>1855</v>
      </c>
      <c r="AX2431" t="s">
        <v>1048</v>
      </c>
      <c r="BA2431" s="127">
        <v>45</v>
      </c>
      <c r="BB2431" s="130">
        <v>47</v>
      </c>
      <c r="BC2431" s="131">
        <f t="shared" si="942"/>
        <v>45047</v>
      </c>
      <c r="BE2431" s="7" t="s">
        <v>3271</v>
      </c>
    </row>
    <row r="2432" spans="1:57" hidden="1" outlineLevel="1" x14ac:dyDescent="0.2">
      <c r="A2432" t="s">
        <v>2718</v>
      </c>
      <c r="B2432" t="s">
        <v>1048</v>
      </c>
      <c r="C2432" s="1">
        <f t="shared" si="943"/>
        <v>18923</v>
      </c>
      <c r="D2432" s="7">
        <f>RANK(N2432,(N2432:P2432,Q2432:AL2432))</f>
        <v>2</v>
      </c>
      <c r="E2432" s="7">
        <f>RANK(O2432,(N2432:P2432,Q2432:AL2432))</f>
        <v>1</v>
      </c>
      <c r="F2432" s="7">
        <f>IF(P2432&gt;0,RANK(P2432,(N2432:P2432,Q2432:AL2432)),0)</f>
        <v>3</v>
      </c>
      <c r="G2432" s="1">
        <f t="shared" si="944"/>
        <v>1458</v>
      </c>
      <c r="H2432" s="2">
        <f t="shared" si="945"/>
        <v>7.7049093695502821E-2</v>
      </c>
      <c r="I2432" s="2"/>
      <c r="J2432" s="2">
        <f t="shared" si="946"/>
        <v>0.40273740950166464</v>
      </c>
      <c r="K2432" s="2">
        <f t="shared" si="947"/>
        <v>0.47978650319716748</v>
      </c>
      <c r="L2432" s="2">
        <f t="shared" si="948"/>
        <v>0.11102890662157164</v>
      </c>
      <c r="M2432" s="2">
        <f t="shared" si="949"/>
        <v>6.4471806795961817E-3</v>
      </c>
      <c r="N2432" s="1">
        <v>7621</v>
      </c>
      <c r="O2432" s="1">
        <v>9079</v>
      </c>
      <c r="P2432" s="1">
        <v>2101</v>
      </c>
      <c r="Q2432" s="1">
        <v>28</v>
      </c>
      <c r="S2432" s="1">
        <v>14</v>
      </c>
      <c r="T2432" s="1">
        <v>80</v>
      </c>
      <c r="AN2432" s="7">
        <f>IF(Q2432&gt;0,RANK(Q2432,(N2432:P2432,Q2432:AL2432)),0)</f>
        <v>5</v>
      </c>
      <c r="AO2432" s="7">
        <f>IF(R2432&gt;0,RANK(R2432,(N2432:P2432,Q2432:AL2432)),0)</f>
        <v>0</v>
      </c>
      <c r="AP2432" s="7">
        <f>IF(S2432&gt;0,RANK(S2432,(N2432:P2432,Q2432:AL2432)),0)</f>
        <v>6</v>
      </c>
      <c r="AQ2432" s="7">
        <f>IF(T2432&gt;0,RANK(T2432,(N2432:P2432,Q2432:AL2432)),0)</f>
        <v>4</v>
      </c>
      <c r="AR2432" s="2">
        <f t="shared" si="950"/>
        <v>1.4796808117106166E-3</v>
      </c>
      <c r="AS2432" s="2">
        <f t="shared" si="951"/>
        <v>0</v>
      </c>
      <c r="AT2432" s="2">
        <f t="shared" si="952"/>
        <v>7.3984040585530831E-4</v>
      </c>
      <c r="AU2432" s="2">
        <f t="shared" si="953"/>
        <v>4.2276594620303332E-3</v>
      </c>
      <c r="AW2432" t="s">
        <v>2718</v>
      </c>
      <c r="AX2432" t="s">
        <v>1048</v>
      </c>
      <c r="BA2432" s="127">
        <v>45</v>
      </c>
      <c r="BB2432" s="130">
        <v>49</v>
      </c>
      <c r="BC2432" s="131">
        <f t="shared" si="942"/>
        <v>45049</v>
      </c>
      <c r="BE2432" s="7" t="s">
        <v>3271</v>
      </c>
    </row>
    <row r="2433" spans="1:57" hidden="1" outlineLevel="1" x14ac:dyDescent="0.2">
      <c r="A2433" t="s">
        <v>977</v>
      </c>
      <c r="B2433" t="s">
        <v>1048</v>
      </c>
      <c r="C2433" s="1">
        <f t="shared" si="943"/>
        <v>7361</v>
      </c>
      <c r="D2433" s="7">
        <f>RANK(N2433,(N2433:P2433,Q2433:AL2433))</f>
        <v>1</v>
      </c>
      <c r="E2433" s="7">
        <f>RANK(O2433,(N2433:P2433,Q2433:AL2433))</f>
        <v>2</v>
      </c>
      <c r="F2433" s="7">
        <f>IF(P2433&gt;0,RANK(P2433,(N2433:P2433,Q2433:AL2433)),0)</f>
        <v>3</v>
      </c>
      <c r="G2433" s="1">
        <f t="shared" si="944"/>
        <v>1930</v>
      </c>
      <c r="H2433" s="2">
        <f t="shared" si="945"/>
        <v>0.2621926368699905</v>
      </c>
      <c r="I2433" s="2"/>
      <c r="J2433" s="2">
        <f t="shared" si="946"/>
        <v>0.58850699633202008</v>
      </c>
      <c r="K2433" s="2">
        <f t="shared" si="947"/>
        <v>0.32631435946202964</v>
      </c>
      <c r="L2433" s="2">
        <f t="shared" si="948"/>
        <v>7.6620024453199292E-2</v>
      </c>
      <c r="M2433" s="2">
        <f t="shared" si="949"/>
        <v>8.55861975275099E-3</v>
      </c>
      <c r="N2433" s="1">
        <v>4332</v>
      </c>
      <c r="O2433" s="1">
        <v>2402</v>
      </c>
      <c r="P2433" s="1">
        <v>564</v>
      </c>
      <c r="Q2433" s="1">
        <v>12</v>
      </c>
      <c r="S2433" s="1">
        <v>15</v>
      </c>
      <c r="T2433" s="1">
        <v>36</v>
      </c>
      <c r="AN2433" s="7">
        <f>IF(Q2433&gt;0,RANK(Q2433,(N2433:P2433,Q2433:AL2433)),0)</f>
        <v>6</v>
      </c>
      <c r="AO2433" s="7">
        <f>IF(R2433&gt;0,RANK(R2433,(N2433:P2433,Q2433:AL2433)),0)</f>
        <v>0</v>
      </c>
      <c r="AP2433" s="7">
        <f>IF(S2433&gt;0,RANK(S2433,(N2433:P2433,Q2433:AL2433)),0)</f>
        <v>5</v>
      </c>
      <c r="AQ2433" s="7">
        <f>IF(T2433&gt;0,RANK(T2433,(N2433:P2433,Q2433:AL2433)),0)</f>
        <v>4</v>
      </c>
      <c r="AR2433" s="2">
        <f t="shared" si="950"/>
        <v>1.6302132862382828E-3</v>
      </c>
      <c r="AS2433" s="2">
        <f t="shared" si="951"/>
        <v>0</v>
      </c>
      <c r="AT2433" s="2">
        <f t="shared" si="952"/>
        <v>2.0377666077978536E-3</v>
      </c>
      <c r="AU2433" s="2">
        <f t="shared" si="953"/>
        <v>4.8906398587148488E-3</v>
      </c>
      <c r="AW2433" t="s">
        <v>977</v>
      </c>
      <c r="AX2433" t="s">
        <v>1048</v>
      </c>
      <c r="BA2433" s="127">
        <v>45</v>
      </c>
      <c r="BB2433" s="130">
        <v>51</v>
      </c>
      <c r="BC2433" s="131">
        <f t="shared" si="942"/>
        <v>45051</v>
      </c>
      <c r="BE2433" s="7" t="s">
        <v>3271</v>
      </c>
    </row>
    <row r="2434" spans="1:57" hidden="1" outlineLevel="1" x14ac:dyDescent="0.2">
      <c r="A2434" t="s">
        <v>2077</v>
      </c>
      <c r="B2434" t="s">
        <v>1048</v>
      </c>
      <c r="C2434" s="1">
        <f t="shared" si="943"/>
        <v>51204</v>
      </c>
      <c r="D2434" s="7">
        <f>RANK(N2434,(N2434:P2434,Q2434:AL2434))</f>
        <v>2</v>
      </c>
      <c r="E2434" s="7">
        <f>RANK(O2434,(N2434:P2434,Q2434:AL2434))</f>
        <v>1</v>
      </c>
      <c r="F2434" s="7">
        <f>IF(P2434&gt;0,RANK(P2434,(N2434:P2434,Q2434:AL2434)),0)</f>
        <v>3</v>
      </c>
      <c r="G2434" s="1">
        <f t="shared" si="944"/>
        <v>4593</v>
      </c>
      <c r="H2434" s="2">
        <f t="shared" si="945"/>
        <v>8.9700023435669088E-2</v>
      </c>
      <c r="I2434" s="2"/>
      <c r="J2434" s="2">
        <f t="shared" si="946"/>
        <v>0.36903366924459025</v>
      </c>
      <c r="K2434" s="2">
        <f t="shared" si="947"/>
        <v>0.45873369268025938</v>
      </c>
      <c r="L2434" s="2">
        <f t="shared" si="948"/>
        <v>0.16545582376376847</v>
      </c>
      <c r="M2434" s="2">
        <f t="shared" si="949"/>
        <v>6.7768143113819124E-3</v>
      </c>
      <c r="N2434" s="1">
        <v>18896</v>
      </c>
      <c r="O2434" s="1">
        <v>23489</v>
      </c>
      <c r="P2434" s="1">
        <v>8472</v>
      </c>
      <c r="Q2434" s="1">
        <v>93</v>
      </c>
      <c r="S2434" s="1">
        <v>44</v>
      </c>
      <c r="T2434" s="1">
        <v>210</v>
      </c>
      <c r="AN2434" s="7">
        <f>IF(Q2434&gt;0,RANK(Q2434,(N2434:P2434,Q2434:AL2434)),0)</f>
        <v>5</v>
      </c>
      <c r="AO2434" s="7">
        <f>IF(R2434&gt;0,RANK(R2434,(N2434:P2434,Q2434:AL2434)),0)</f>
        <v>0</v>
      </c>
      <c r="AP2434" s="7">
        <f>IF(S2434&gt;0,RANK(S2434,(N2434:P2434,Q2434:AL2434)),0)</f>
        <v>6</v>
      </c>
      <c r="AQ2434" s="7">
        <f>IF(T2434&gt;0,RANK(T2434,(N2434:P2434,Q2434:AL2434)),0)</f>
        <v>4</v>
      </c>
      <c r="AR2434" s="2">
        <f t="shared" si="950"/>
        <v>1.8162643543473166E-3</v>
      </c>
      <c r="AS2434" s="2">
        <f t="shared" si="951"/>
        <v>0</v>
      </c>
      <c r="AT2434" s="2">
        <f t="shared" si="952"/>
        <v>8.5930786657292401E-4</v>
      </c>
      <c r="AU2434" s="2">
        <f t="shared" si="953"/>
        <v>4.101242090461683E-3</v>
      </c>
      <c r="AW2434" t="s">
        <v>2077</v>
      </c>
      <c r="AX2434" t="s">
        <v>1048</v>
      </c>
      <c r="BA2434" s="127">
        <v>45</v>
      </c>
      <c r="BB2434" s="130">
        <v>53</v>
      </c>
      <c r="BC2434" s="131">
        <f t="shared" si="942"/>
        <v>45053</v>
      </c>
      <c r="BE2434" s="7" t="s">
        <v>3271</v>
      </c>
    </row>
    <row r="2435" spans="1:57" hidden="1" outlineLevel="1" x14ac:dyDescent="0.2">
      <c r="A2435" t="s">
        <v>3108</v>
      </c>
      <c r="B2435" t="s">
        <v>1048</v>
      </c>
      <c r="C2435" s="1">
        <f t="shared" si="943"/>
        <v>5763</v>
      </c>
      <c r="D2435" s="7">
        <f>RANK(N2435,(N2435:P2435,Q2435:AL2435))</f>
        <v>1</v>
      </c>
      <c r="E2435" s="7">
        <f>RANK(O2435,(N2435:P2435,Q2435:AL2435))</f>
        <v>2</v>
      </c>
      <c r="F2435" s="7">
        <f>IF(P2435&gt;0,RANK(P2435,(N2435:P2435,Q2435:AL2435)),0)</f>
        <v>3</v>
      </c>
      <c r="G2435" s="1">
        <f t="shared" si="944"/>
        <v>1728</v>
      </c>
      <c r="H2435" s="2">
        <f t="shared" si="945"/>
        <v>0.29984383133784487</v>
      </c>
      <c r="I2435" s="2"/>
      <c r="J2435" s="2">
        <f t="shared" si="946"/>
        <v>0.59916710046850596</v>
      </c>
      <c r="K2435" s="2">
        <f t="shared" si="947"/>
        <v>0.2993232691306611</v>
      </c>
      <c r="L2435" s="2">
        <f t="shared" si="948"/>
        <v>9.5262883914627797E-2</v>
      </c>
      <c r="M2435" s="2">
        <f t="shared" si="949"/>
        <v>6.2467464862051431E-3</v>
      </c>
      <c r="N2435" s="1">
        <v>3453</v>
      </c>
      <c r="O2435" s="1">
        <v>1725</v>
      </c>
      <c r="P2435" s="1">
        <v>549</v>
      </c>
      <c r="Q2435" s="1">
        <v>8</v>
      </c>
      <c r="S2435" s="1">
        <v>5</v>
      </c>
      <c r="T2435" s="1">
        <v>23</v>
      </c>
      <c r="AN2435" s="7">
        <f>IF(Q2435&gt;0,RANK(Q2435,(N2435:P2435,Q2435:AL2435)),0)</f>
        <v>5</v>
      </c>
      <c r="AO2435" s="7">
        <f>IF(R2435&gt;0,RANK(R2435,(N2435:P2435,Q2435:AL2435)),0)</f>
        <v>0</v>
      </c>
      <c r="AP2435" s="7">
        <f>IF(S2435&gt;0,RANK(S2435,(N2435:P2435,Q2435:AL2435)),0)</f>
        <v>6</v>
      </c>
      <c r="AQ2435" s="7">
        <f>IF(T2435&gt;0,RANK(T2435,(N2435:P2435,Q2435:AL2435)),0)</f>
        <v>4</v>
      </c>
      <c r="AR2435" s="2">
        <f t="shared" si="950"/>
        <v>1.3881658858233559E-3</v>
      </c>
      <c r="AS2435" s="2">
        <f t="shared" si="951"/>
        <v>0</v>
      </c>
      <c r="AT2435" s="2">
        <f t="shared" si="952"/>
        <v>8.6760367863959742E-4</v>
      </c>
      <c r="AU2435" s="2">
        <f t="shared" si="953"/>
        <v>3.9909769217421481E-3</v>
      </c>
      <c r="AW2435" t="s">
        <v>3108</v>
      </c>
      <c r="AX2435" t="s">
        <v>1048</v>
      </c>
      <c r="BA2435" s="127">
        <v>45</v>
      </c>
      <c r="BB2435" s="130">
        <v>55</v>
      </c>
      <c r="BC2435" s="131">
        <f t="shared" si="942"/>
        <v>45055</v>
      </c>
      <c r="BE2435" s="7" t="s">
        <v>3271</v>
      </c>
    </row>
    <row r="2436" spans="1:57" hidden="1" outlineLevel="1" x14ac:dyDescent="0.2">
      <c r="A2436" t="s">
        <v>2189</v>
      </c>
      <c r="B2436" t="s">
        <v>1048</v>
      </c>
      <c r="C2436" s="1">
        <f t="shared" si="943"/>
        <v>17301</v>
      </c>
      <c r="D2436" s="7">
        <f>RANK(N2436,(N2436:P2436,Q2436:AL2436))</f>
        <v>2</v>
      </c>
      <c r="E2436" s="7">
        <f>RANK(O2436,(N2436:P2436,Q2436:AL2436))</f>
        <v>1</v>
      </c>
      <c r="F2436" s="7">
        <f>IF(P2436&gt;0,RANK(P2436,(N2436:P2436,Q2436:AL2436)),0)</f>
        <v>3</v>
      </c>
      <c r="G2436" s="1">
        <f t="shared" si="944"/>
        <v>1914</v>
      </c>
      <c r="H2436" s="2">
        <f t="shared" si="945"/>
        <v>0.11062944338477544</v>
      </c>
      <c r="I2436" s="2"/>
      <c r="J2436" s="2">
        <f t="shared" si="946"/>
        <v>0.38061383735044219</v>
      </c>
      <c r="K2436" s="2">
        <f t="shared" si="947"/>
        <v>0.49124328073521761</v>
      </c>
      <c r="L2436" s="2">
        <f t="shared" si="948"/>
        <v>0.12427027339460146</v>
      </c>
      <c r="M2436" s="2">
        <f t="shared" si="949"/>
        <v>3.8726085197387378E-3</v>
      </c>
      <c r="N2436" s="1">
        <v>6585</v>
      </c>
      <c r="O2436" s="1">
        <v>8499</v>
      </c>
      <c r="P2436" s="1">
        <v>2150</v>
      </c>
      <c r="Q2436" s="1">
        <v>43</v>
      </c>
      <c r="S2436" s="1">
        <v>16</v>
      </c>
      <c r="T2436" s="1">
        <v>8</v>
      </c>
      <c r="AN2436" s="7">
        <f>IF(Q2436&gt;0,RANK(Q2436,(N2436:P2436,Q2436:AL2436)),0)</f>
        <v>4</v>
      </c>
      <c r="AO2436" s="7">
        <f>IF(R2436&gt;0,RANK(R2436,(N2436:P2436,Q2436:AL2436)),0)</f>
        <v>0</v>
      </c>
      <c r="AP2436" s="7">
        <f>IF(S2436&gt;0,RANK(S2436,(N2436:P2436,Q2436:AL2436)),0)</f>
        <v>5</v>
      </c>
      <c r="AQ2436" s="7">
        <f>IF(T2436&gt;0,RANK(T2436,(N2436:P2436,Q2436:AL2436)),0)</f>
        <v>6</v>
      </c>
      <c r="AR2436" s="2">
        <f t="shared" si="950"/>
        <v>2.4854054678920294E-3</v>
      </c>
      <c r="AS2436" s="2">
        <f t="shared" si="951"/>
        <v>0</v>
      </c>
      <c r="AT2436" s="2">
        <f t="shared" si="952"/>
        <v>9.2480203456447602E-4</v>
      </c>
      <c r="AU2436" s="2">
        <f t="shared" si="953"/>
        <v>4.6240101728223801E-4</v>
      </c>
      <c r="AW2436" t="s">
        <v>2189</v>
      </c>
      <c r="AX2436" t="s">
        <v>1048</v>
      </c>
      <c r="BA2436" s="127">
        <v>45</v>
      </c>
      <c r="BB2436" s="130">
        <v>57</v>
      </c>
      <c r="BC2436" s="131">
        <f t="shared" si="942"/>
        <v>45057</v>
      </c>
      <c r="BE2436" s="7" t="s">
        <v>3271</v>
      </c>
    </row>
    <row r="2437" spans="1:57" hidden="1" outlineLevel="1" x14ac:dyDescent="0.2">
      <c r="A2437" t="s">
        <v>622</v>
      </c>
      <c r="B2437" t="s">
        <v>1048</v>
      </c>
      <c r="C2437" s="1">
        <f t="shared" si="943"/>
        <v>18655</v>
      </c>
      <c r="D2437" s="7">
        <f>RANK(N2437,(N2437:P2437,Q2437:AL2437))</f>
        <v>1</v>
      </c>
      <c r="E2437" s="7">
        <f>RANK(O2437,(N2437:P2437,Q2437:AL2437))</f>
        <v>2</v>
      </c>
      <c r="F2437" s="7">
        <f>IF(P2437&gt;0,RANK(P2437,(N2437:P2437,Q2437:AL2437)),0)</f>
        <v>3</v>
      </c>
      <c r="G2437" s="1">
        <f t="shared" si="944"/>
        <v>550</v>
      </c>
      <c r="H2437" s="2">
        <f t="shared" si="945"/>
        <v>2.948271240954168E-2</v>
      </c>
      <c r="I2437" s="2"/>
      <c r="J2437" s="2">
        <f t="shared" si="946"/>
        <v>0.44529616724738674</v>
      </c>
      <c r="K2437" s="2">
        <f t="shared" si="947"/>
        <v>0.4158134548378451</v>
      </c>
      <c r="L2437" s="2">
        <f t="shared" si="948"/>
        <v>0.13738943982846422</v>
      </c>
      <c r="M2437" s="2">
        <f t="shared" si="949"/>
        <v>1.5009380863039434E-3</v>
      </c>
      <c r="N2437" s="1">
        <v>8307</v>
      </c>
      <c r="O2437" s="1">
        <v>7757</v>
      </c>
      <c r="P2437" s="1">
        <v>2563</v>
      </c>
      <c r="Q2437" s="1">
        <v>14</v>
      </c>
      <c r="S2437" s="1">
        <v>8</v>
      </c>
      <c r="T2437" s="1">
        <v>6</v>
      </c>
      <c r="AN2437" s="7">
        <f>IF(Q2437&gt;0,RANK(Q2437,(N2437:P2437,Q2437:AL2437)),0)</f>
        <v>4</v>
      </c>
      <c r="AO2437" s="7">
        <f>IF(R2437&gt;0,RANK(R2437,(N2437:P2437,Q2437:AL2437)),0)</f>
        <v>0</v>
      </c>
      <c r="AP2437" s="7">
        <f>IF(S2437&gt;0,RANK(S2437,(N2437:P2437,Q2437:AL2437)),0)</f>
        <v>5</v>
      </c>
      <c r="AQ2437" s="7">
        <f>IF(T2437&gt;0,RANK(T2437,(N2437:P2437,Q2437:AL2437)),0)</f>
        <v>6</v>
      </c>
      <c r="AR2437" s="2">
        <f t="shared" si="950"/>
        <v>7.5046904315196998E-4</v>
      </c>
      <c r="AS2437" s="2">
        <f t="shared" si="951"/>
        <v>0</v>
      </c>
      <c r="AT2437" s="2">
        <f t="shared" si="952"/>
        <v>4.2883945322969713E-4</v>
      </c>
      <c r="AU2437" s="2">
        <f t="shared" si="953"/>
        <v>3.2162958992227285E-4</v>
      </c>
      <c r="AW2437" t="s">
        <v>622</v>
      </c>
      <c r="AX2437" t="s">
        <v>1048</v>
      </c>
      <c r="BA2437" s="127">
        <v>45</v>
      </c>
      <c r="BB2437" s="130">
        <v>59</v>
      </c>
      <c r="BC2437" s="131">
        <f t="shared" si="942"/>
        <v>45059</v>
      </c>
      <c r="BE2437" s="7" t="s">
        <v>3271</v>
      </c>
    </row>
    <row r="2438" spans="1:57" hidden="1" outlineLevel="1" x14ac:dyDescent="0.2">
      <c r="A2438" t="s">
        <v>728</v>
      </c>
      <c r="B2438" t="s">
        <v>1048</v>
      </c>
      <c r="C2438" s="1">
        <f t="shared" si="943"/>
        <v>17200</v>
      </c>
      <c r="D2438" s="7">
        <f>RANK(N2438,(N2438:P2438,Q2438:AL2438))</f>
        <v>2</v>
      </c>
      <c r="E2438" s="7">
        <f>RANK(O2438,(N2438:P2438,Q2438:AL2438))</f>
        <v>1</v>
      </c>
      <c r="F2438" s="7">
        <f>IF(P2438&gt;0,RANK(P2438,(N2438:P2438,Q2438:AL2438)),0)</f>
        <v>3</v>
      </c>
      <c r="G2438" s="1">
        <f t="shared" si="944"/>
        <v>1709</v>
      </c>
      <c r="H2438" s="2">
        <f t="shared" si="945"/>
        <v>9.9360465116279065E-2</v>
      </c>
      <c r="I2438" s="2"/>
      <c r="J2438" s="2">
        <f t="shared" si="946"/>
        <v>0.38593023255813952</v>
      </c>
      <c r="K2438" s="2">
        <f t="shared" si="947"/>
        <v>0.48529069767441863</v>
      </c>
      <c r="L2438" s="2">
        <f t="shared" si="948"/>
        <v>0.12540697674418605</v>
      </c>
      <c r="M2438" s="2">
        <f t="shared" si="949"/>
        <v>3.3720930232558066E-3</v>
      </c>
      <c r="N2438" s="1">
        <v>6638</v>
      </c>
      <c r="O2438" s="1">
        <v>8347</v>
      </c>
      <c r="P2438" s="1">
        <v>2157</v>
      </c>
      <c r="Q2438" s="1">
        <v>23</v>
      </c>
      <c r="S2438" s="1">
        <v>13</v>
      </c>
      <c r="T2438" s="1">
        <v>22</v>
      </c>
      <c r="AN2438" s="7">
        <f>IF(Q2438&gt;0,RANK(Q2438,(N2438:P2438,Q2438:AL2438)),0)</f>
        <v>4</v>
      </c>
      <c r="AO2438" s="7">
        <f>IF(R2438&gt;0,RANK(R2438,(N2438:P2438,Q2438:AL2438)),0)</f>
        <v>0</v>
      </c>
      <c r="AP2438" s="7">
        <f>IF(S2438&gt;0,RANK(S2438,(N2438:P2438,Q2438:AL2438)),0)</f>
        <v>6</v>
      </c>
      <c r="AQ2438" s="7">
        <f>IF(T2438&gt;0,RANK(T2438,(N2438:P2438,Q2438:AL2438)),0)</f>
        <v>5</v>
      </c>
      <c r="AR2438" s="2">
        <f t="shared" si="950"/>
        <v>1.3372093023255815E-3</v>
      </c>
      <c r="AS2438" s="2">
        <f t="shared" si="951"/>
        <v>0</v>
      </c>
      <c r="AT2438" s="2">
        <f t="shared" si="952"/>
        <v>7.5581395348837206E-4</v>
      </c>
      <c r="AU2438" s="2">
        <f t="shared" si="953"/>
        <v>1.2790697674418604E-3</v>
      </c>
      <c r="AW2438" t="s">
        <v>728</v>
      </c>
      <c r="AX2438" t="s">
        <v>1048</v>
      </c>
      <c r="BA2438" s="127">
        <v>45</v>
      </c>
      <c r="BB2438" s="130">
        <v>61</v>
      </c>
      <c r="BC2438" s="131">
        <f t="shared" si="942"/>
        <v>45061</v>
      </c>
      <c r="BE2438" s="7" t="s">
        <v>3271</v>
      </c>
    </row>
    <row r="2439" spans="1:57" hidden="1" outlineLevel="1" x14ac:dyDescent="0.2">
      <c r="A2439" t="s">
        <v>940</v>
      </c>
      <c r="B2439" t="s">
        <v>1048</v>
      </c>
      <c r="C2439" s="1">
        <f t="shared" si="943"/>
        <v>7822</v>
      </c>
      <c r="D2439" s="7">
        <f>RANK(N2439,(N2439:P2439,Q2439:AL2439))</f>
        <v>1</v>
      </c>
      <c r="E2439" s="7">
        <f>RANK(O2439,(N2439:P2439,Q2439:AL2439))</f>
        <v>2</v>
      </c>
      <c r="F2439" s="7">
        <f>IF(P2439&gt;0,RANK(P2439,(N2439:P2439,Q2439:AL2439)),0)</f>
        <v>3</v>
      </c>
      <c r="G2439" s="1">
        <f t="shared" si="944"/>
        <v>1724</v>
      </c>
      <c r="H2439" s="2">
        <f t="shared" si="945"/>
        <v>0.2204039887496804</v>
      </c>
      <c r="I2439" s="2"/>
      <c r="J2439" s="2">
        <f t="shared" si="946"/>
        <v>0.56941958578368701</v>
      </c>
      <c r="K2439" s="2">
        <f t="shared" si="947"/>
        <v>0.34901559703400664</v>
      </c>
      <c r="L2439" s="2">
        <f t="shared" si="948"/>
        <v>7.8113014574277675E-2</v>
      </c>
      <c r="M2439" s="2">
        <f t="shared" si="949"/>
        <v>3.4518026080286729E-3</v>
      </c>
      <c r="N2439" s="1">
        <v>4454</v>
      </c>
      <c r="O2439" s="1">
        <v>2730</v>
      </c>
      <c r="P2439" s="1">
        <v>611</v>
      </c>
      <c r="Q2439" s="1">
        <v>9</v>
      </c>
      <c r="S2439" s="1">
        <v>9</v>
      </c>
      <c r="T2439" s="1">
        <v>9</v>
      </c>
      <c r="AN2439" s="7">
        <f>IF(Q2439&gt;0,RANK(Q2439,(N2439:P2439,Q2439:AL2439)),0)</f>
        <v>4</v>
      </c>
      <c r="AO2439" s="7">
        <f>IF(R2439&gt;0,RANK(R2439,(N2439:P2439,Q2439:AL2439)),0)</f>
        <v>0</v>
      </c>
      <c r="AP2439" s="7">
        <f>IF(S2439&gt;0,RANK(S2439,(N2439:P2439,Q2439:AL2439)),0)</f>
        <v>4</v>
      </c>
      <c r="AQ2439" s="7">
        <f>IF(T2439&gt;0,RANK(T2439,(N2439:P2439,Q2439:AL2439)),0)</f>
        <v>4</v>
      </c>
      <c r="AR2439" s="2">
        <f t="shared" si="950"/>
        <v>1.150600869342879E-3</v>
      </c>
      <c r="AS2439" s="2">
        <f t="shared" si="951"/>
        <v>0</v>
      </c>
      <c r="AT2439" s="2">
        <f t="shared" si="952"/>
        <v>1.150600869342879E-3</v>
      </c>
      <c r="AU2439" s="2">
        <f t="shared" si="953"/>
        <v>1.150600869342879E-3</v>
      </c>
      <c r="AW2439" t="s">
        <v>940</v>
      </c>
      <c r="AX2439" t="s">
        <v>1048</v>
      </c>
      <c r="BA2439" s="127">
        <v>45</v>
      </c>
      <c r="BB2439" s="130">
        <v>63</v>
      </c>
      <c r="BC2439" s="131">
        <f t="shared" si="942"/>
        <v>45063</v>
      </c>
      <c r="BE2439" s="7" t="s">
        <v>3271</v>
      </c>
    </row>
    <row r="2440" spans="1:57" hidden="1" outlineLevel="1" x14ac:dyDescent="0.2">
      <c r="A2440" t="s">
        <v>1008</v>
      </c>
      <c r="B2440" t="s">
        <v>1048</v>
      </c>
      <c r="C2440" s="1">
        <f t="shared" si="943"/>
        <v>69022</v>
      </c>
      <c r="D2440" s="7">
        <f>RANK(N2440,(N2440:P2440,Q2440:AL2440))</f>
        <v>2</v>
      </c>
      <c r="E2440" s="7">
        <f>RANK(O2440,(N2440:P2440,Q2440:AL2440))</f>
        <v>1</v>
      </c>
      <c r="F2440" s="7">
        <f>IF(P2440&gt;0,RANK(P2440,(N2440:P2440,Q2440:AL2440)),0)</f>
        <v>3</v>
      </c>
      <c r="G2440" s="1">
        <f t="shared" si="944"/>
        <v>23447</v>
      </c>
      <c r="H2440" s="2">
        <f t="shared" si="945"/>
        <v>0.33970328301121383</v>
      </c>
      <c r="I2440" s="2"/>
      <c r="J2440" s="2">
        <f t="shared" si="946"/>
        <v>0.26530671380139664</v>
      </c>
      <c r="K2440" s="2">
        <f t="shared" si="947"/>
        <v>0.60500999681261047</v>
      </c>
      <c r="L2440" s="2">
        <f t="shared" si="948"/>
        <v>0.12535133725478834</v>
      </c>
      <c r="M2440" s="2">
        <f t="shared" si="949"/>
        <v>4.3319521312044917E-3</v>
      </c>
      <c r="N2440" s="1">
        <v>18312</v>
      </c>
      <c r="O2440" s="1">
        <v>41759</v>
      </c>
      <c r="P2440" s="1">
        <v>8652</v>
      </c>
      <c r="Q2440" s="1">
        <v>204</v>
      </c>
      <c r="S2440" s="1">
        <v>52</v>
      </c>
      <c r="T2440" s="1">
        <v>43</v>
      </c>
      <c r="AN2440" s="7">
        <f>IF(Q2440&gt;0,RANK(Q2440,(N2440:P2440,Q2440:AL2440)),0)</f>
        <v>4</v>
      </c>
      <c r="AO2440" s="7">
        <f>IF(R2440&gt;0,RANK(R2440,(N2440:P2440,Q2440:AL2440)),0)</f>
        <v>0</v>
      </c>
      <c r="AP2440" s="7">
        <f>IF(S2440&gt;0,RANK(S2440,(N2440:P2440,Q2440:AL2440)),0)</f>
        <v>5</v>
      </c>
      <c r="AQ2440" s="7">
        <f>IF(T2440&gt;0,RANK(T2440,(N2440:P2440,Q2440:AL2440)),0)</f>
        <v>6</v>
      </c>
      <c r="AR2440" s="2">
        <f t="shared" si="950"/>
        <v>2.955579380487381E-3</v>
      </c>
      <c r="AS2440" s="2">
        <f t="shared" si="951"/>
        <v>0</v>
      </c>
      <c r="AT2440" s="2">
        <f t="shared" si="952"/>
        <v>7.5338297933992061E-4</v>
      </c>
      <c r="AU2440" s="2">
        <f t="shared" si="953"/>
        <v>6.2298977137724204E-4</v>
      </c>
      <c r="AW2440" t="s">
        <v>1008</v>
      </c>
      <c r="AX2440" t="s">
        <v>1048</v>
      </c>
      <c r="BA2440" s="127">
        <v>45</v>
      </c>
      <c r="BB2440" s="130">
        <v>65</v>
      </c>
      <c r="BC2440" s="131">
        <f t="shared" si="942"/>
        <v>45065</v>
      </c>
      <c r="BE2440" s="7" t="s">
        <v>3271</v>
      </c>
    </row>
    <row r="2441" spans="1:57" hidden="1" outlineLevel="1" x14ac:dyDescent="0.2">
      <c r="A2441" t="s">
        <v>1152</v>
      </c>
      <c r="B2441" t="s">
        <v>1048</v>
      </c>
      <c r="C2441" s="1">
        <f t="shared" si="943"/>
        <v>3052</v>
      </c>
      <c r="D2441" s="7">
        <f>RANK(N2441,(N2441:P2441,Q2441:AL2441))</f>
        <v>1</v>
      </c>
      <c r="E2441" s="7">
        <f>RANK(O2441,(N2441:P2441,Q2441:AL2441))</f>
        <v>2</v>
      </c>
      <c r="F2441" s="7">
        <f>IF(P2441&gt;0,RANK(P2441,(N2441:P2441,Q2441:AL2441)),0)</f>
        <v>3</v>
      </c>
      <c r="G2441" s="1">
        <f t="shared" si="944"/>
        <v>947</v>
      </c>
      <c r="H2441" s="2">
        <f t="shared" si="945"/>
        <v>0.3102883355176933</v>
      </c>
      <c r="I2441" s="2"/>
      <c r="J2441" s="2">
        <f t="shared" si="946"/>
        <v>0.60484927916120579</v>
      </c>
      <c r="K2441" s="2">
        <f t="shared" si="947"/>
        <v>0.29456094364351243</v>
      </c>
      <c r="L2441" s="2">
        <f t="shared" si="948"/>
        <v>9.6657929226736564E-2</v>
      </c>
      <c r="M2441" s="2">
        <f t="shared" si="949"/>
        <v>3.9318479685452185E-3</v>
      </c>
      <c r="N2441" s="1">
        <v>1846</v>
      </c>
      <c r="O2441" s="1">
        <v>899</v>
      </c>
      <c r="P2441" s="1">
        <v>295</v>
      </c>
      <c r="Q2441" s="1">
        <v>5</v>
      </c>
      <c r="S2441" s="1">
        <v>2</v>
      </c>
      <c r="T2441" s="1">
        <v>5</v>
      </c>
      <c r="AN2441" s="7">
        <f>IF(Q2441&gt;0,RANK(Q2441,(N2441:P2441,Q2441:AL2441)),0)</f>
        <v>4</v>
      </c>
      <c r="AO2441" s="7">
        <f>IF(R2441&gt;0,RANK(R2441,(N2441:P2441,Q2441:AL2441)),0)</f>
        <v>0</v>
      </c>
      <c r="AP2441" s="7">
        <f>IF(S2441&gt;0,RANK(S2441,(N2441:P2441,Q2441:AL2441)),0)</f>
        <v>6</v>
      </c>
      <c r="AQ2441" s="7">
        <f>IF(T2441&gt;0,RANK(T2441,(N2441:P2441,Q2441:AL2441)),0)</f>
        <v>4</v>
      </c>
      <c r="AR2441" s="2">
        <f t="shared" si="950"/>
        <v>1.63826998689384E-3</v>
      </c>
      <c r="AS2441" s="2">
        <f t="shared" si="951"/>
        <v>0</v>
      </c>
      <c r="AT2441" s="2">
        <f t="shared" si="952"/>
        <v>6.5530799475753605E-4</v>
      </c>
      <c r="AU2441" s="2">
        <f t="shared" si="953"/>
        <v>1.63826998689384E-3</v>
      </c>
      <c r="AW2441" t="s">
        <v>1152</v>
      </c>
      <c r="AX2441" t="s">
        <v>1048</v>
      </c>
      <c r="BA2441" s="127">
        <v>45</v>
      </c>
      <c r="BB2441" s="130">
        <v>67</v>
      </c>
      <c r="BC2441" s="131">
        <f t="shared" si="942"/>
        <v>45067</v>
      </c>
      <c r="BE2441" s="7" t="s">
        <v>3271</v>
      </c>
    </row>
    <row r="2442" spans="1:57" hidden="1" outlineLevel="1" x14ac:dyDescent="0.2">
      <c r="A2442" t="s">
        <v>2071</v>
      </c>
      <c r="B2442" t="s">
        <v>1048</v>
      </c>
      <c r="C2442" s="1">
        <f t="shared" si="943"/>
        <v>10376</v>
      </c>
      <c r="D2442" s="7">
        <f>RANK(N2442,(N2442:P2442,Q2442:AL2442))</f>
        <v>1</v>
      </c>
      <c r="E2442" s="7">
        <f>RANK(O2442,(N2442:P2442,Q2442:AL2442))</f>
        <v>2</v>
      </c>
      <c r="F2442" s="7">
        <f>IF(P2442&gt;0,RANK(P2442,(N2442:P2442,Q2442:AL2442)),0)</f>
        <v>3</v>
      </c>
      <c r="G2442" s="1">
        <f t="shared" si="944"/>
        <v>2196</v>
      </c>
      <c r="H2442" s="2">
        <f t="shared" si="945"/>
        <v>0.21164225134926754</v>
      </c>
      <c r="I2442" s="2"/>
      <c r="J2442" s="2">
        <f t="shared" si="946"/>
        <v>0.56312644564379333</v>
      </c>
      <c r="K2442" s="2">
        <f t="shared" si="947"/>
        <v>0.35148419429452582</v>
      </c>
      <c r="L2442" s="2">
        <f t="shared" si="948"/>
        <v>7.9221279876638392E-2</v>
      </c>
      <c r="M2442" s="2">
        <f t="shared" si="949"/>
        <v>6.1680801850424599E-3</v>
      </c>
      <c r="N2442" s="1">
        <v>5843</v>
      </c>
      <c r="O2442" s="1">
        <v>3647</v>
      </c>
      <c r="P2442" s="1">
        <v>822</v>
      </c>
      <c r="Q2442" s="1">
        <v>11</v>
      </c>
      <c r="S2442" s="1">
        <v>11</v>
      </c>
      <c r="T2442" s="1">
        <v>42</v>
      </c>
      <c r="AN2442" s="7">
        <f>IF(Q2442&gt;0,RANK(Q2442,(N2442:P2442,Q2442:AL2442)),0)</f>
        <v>5</v>
      </c>
      <c r="AO2442" s="7">
        <f>IF(R2442&gt;0,RANK(R2442,(N2442:P2442,Q2442:AL2442)),0)</f>
        <v>0</v>
      </c>
      <c r="AP2442" s="7">
        <f>IF(S2442&gt;0,RANK(S2442,(N2442:P2442,Q2442:AL2442)),0)</f>
        <v>5</v>
      </c>
      <c r="AQ2442" s="7">
        <f>IF(T2442&gt;0,RANK(T2442,(N2442:P2442,Q2442:AL2442)),0)</f>
        <v>4</v>
      </c>
      <c r="AR2442" s="2">
        <f t="shared" si="950"/>
        <v>1.0601387818041635E-3</v>
      </c>
      <c r="AS2442" s="2">
        <f t="shared" si="951"/>
        <v>0</v>
      </c>
      <c r="AT2442" s="2">
        <f t="shared" si="952"/>
        <v>1.0601387818041635E-3</v>
      </c>
      <c r="AU2442" s="2">
        <f t="shared" si="953"/>
        <v>4.0478026214340783E-3</v>
      </c>
      <c r="AW2442" t="s">
        <v>2071</v>
      </c>
      <c r="AX2442" t="s">
        <v>1048</v>
      </c>
      <c r="BA2442" s="127">
        <v>45</v>
      </c>
      <c r="BB2442" s="130">
        <v>69</v>
      </c>
      <c r="BC2442" s="131">
        <f t="shared" si="942"/>
        <v>45069</v>
      </c>
      <c r="BE2442" s="7" t="s">
        <v>3271</v>
      </c>
    </row>
    <row r="2443" spans="1:57" hidden="1" outlineLevel="1" x14ac:dyDescent="0.2">
      <c r="A2443" t="s">
        <v>1720</v>
      </c>
      <c r="B2443" t="s">
        <v>1048</v>
      </c>
      <c r="C2443" s="1">
        <f t="shared" si="943"/>
        <v>8570</v>
      </c>
      <c r="D2443" s="7">
        <f>RANK(N2443,(N2443:P2443,Q2443:AL2443))</f>
        <v>1</v>
      </c>
      <c r="E2443" s="7">
        <f>RANK(O2443,(N2443:P2443,Q2443:AL2443))</f>
        <v>2</v>
      </c>
      <c r="F2443" s="7">
        <f>IF(P2443&gt;0,RANK(P2443,(N2443:P2443,Q2443:AL2443)),0)</f>
        <v>3</v>
      </c>
      <c r="G2443" s="1">
        <f t="shared" si="944"/>
        <v>2585</v>
      </c>
      <c r="H2443" s="2">
        <f t="shared" si="945"/>
        <v>0.3016336056009335</v>
      </c>
      <c r="I2443" s="2"/>
      <c r="J2443" s="2">
        <f t="shared" si="946"/>
        <v>0.59638273045507584</v>
      </c>
      <c r="K2443" s="2">
        <f t="shared" si="947"/>
        <v>0.29474912485414234</v>
      </c>
      <c r="L2443" s="2">
        <f t="shared" si="948"/>
        <v>0.1044340723453909</v>
      </c>
      <c r="M2443" s="2">
        <f t="shared" si="949"/>
        <v>4.4340723453909214E-3</v>
      </c>
      <c r="N2443" s="1">
        <v>5111</v>
      </c>
      <c r="O2443" s="1">
        <v>2526</v>
      </c>
      <c r="P2443" s="1">
        <v>895</v>
      </c>
      <c r="Q2443" s="1">
        <v>12</v>
      </c>
      <c r="R2443" s="68"/>
      <c r="S2443" s="1">
        <v>15</v>
      </c>
      <c r="T2443" s="1">
        <v>11</v>
      </c>
      <c r="AN2443" s="7">
        <f>IF(Q2443&gt;0,RANK(Q2443,(N2443:P2443,Q2443:AL2443)),0)</f>
        <v>5</v>
      </c>
      <c r="AO2443" s="7">
        <f>IF(R2443&gt;0,RANK(R2443,(N2443:P2443,Q2443:AL2443)),0)</f>
        <v>0</v>
      </c>
      <c r="AP2443" s="7">
        <f>IF(S2443&gt;0,RANK(S2443,(N2443:P2443,Q2443:AL2443)),0)</f>
        <v>4</v>
      </c>
      <c r="AQ2443" s="7">
        <f>IF(T2443&gt;0,RANK(T2443,(N2443:P2443,Q2443:AL2443)),0)</f>
        <v>6</v>
      </c>
      <c r="AR2443" s="2">
        <f t="shared" si="950"/>
        <v>1.4002333722287048E-3</v>
      </c>
      <c r="AS2443" s="2">
        <f t="shared" si="951"/>
        <v>0</v>
      </c>
      <c r="AT2443" s="2">
        <f t="shared" si="952"/>
        <v>1.750291715285881E-3</v>
      </c>
      <c r="AU2443" s="2">
        <f t="shared" si="953"/>
        <v>1.2835472578763127E-3</v>
      </c>
      <c r="AW2443" t="s">
        <v>1720</v>
      </c>
      <c r="AX2443" t="s">
        <v>1048</v>
      </c>
      <c r="BA2443" s="127">
        <v>45</v>
      </c>
      <c r="BB2443" s="130">
        <v>71</v>
      </c>
      <c r="BC2443" s="131">
        <f t="shared" si="942"/>
        <v>45071</v>
      </c>
      <c r="BE2443" s="7" t="s">
        <v>3271</v>
      </c>
    </row>
    <row r="2444" spans="1:57" hidden="1" outlineLevel="1" x14ac:dyDescent="0.2">
      <c r="A2444" t="s">
        <v>1721</v>
      </c>
      <c r="B2444" t="s">
        <v>1048</v>
      </c>
      <c r="C2444" s="1">
        <f t="shared" si="943"/>
        <v>12329</v>
      </c>
      <c r="D2444" s="7">
        <f>RANK(N2444,(N2444:P2444,Q2444:AL2444))</f>
        <v>2</v>
      </c>
      <c r="E2444" s="7">
        <f>RANK(O2444,(N2444:P2444,Q2444:AL2444))</f>
        <v>1</v>
      </c>
      <c r="F2444" s="7">
        <f>IF(P2444&gt;0,RANK(P2444,(N2444:P2444,Q2444:AL2444)),0)</f>
        <v>3</v>
      </c>
      <c r="G2444" s="1">
        <f t="shared" si="944"/>
        <v>1084</v>
      </c>
      <c r="H2444" s="2">
        <f t="shared" si="945"/>
        <v>8.7922783680752695E-2</v>
      </c>
      <c r="I2444" s="2"/>
      <c r="J2444" s="2">
        <f t="shared" si="946"/>
        <v>0.39711249898613027</v>
      </c>
      <c r="K2444" s="2">
        <f t="shared" si="947"/>
        <v>0.48503528266688295</v>
      </c>
      <c r="L2444" s="2">
        <f t="shared" si="948"/>
        <v>0.11298564360450969</v>
      </c>
      <c r="M2444" s="2">
        <f t="shared" si="949"/>
        <v>4.8665747424770367E-3</v>
      </c>
      <c r="N2444" s="1">
        <v>4896</v>
      </c>
      <c r="O2444" s="1">
        <v>5980</v>
      </c>
      <c r="P2444" s="1">
        <v>1393</v>
      </c>
      <c r="Q2444" s="1">
        <v>14</v>
      </c>
      <c r="S2444" s="1">
        <v>6</v>
      </c>
      <c r="T2444" s="1">
        <v>40</v>
      </c>
      <c r="AN2444" s="7">
        <f>IF(Q2444&gt;0,RANK(Q2444,(N2444:P2444,Q2444:AL2444)),0)</f>
        <v>5</v>
      </c>
      <c r="AO2444" s="7">
        <f>IF(R2444&gt;0,RANK(R2444,(N2444:P2444,Q2444:AL2444)),0)</f>
        <v>0</v>
      </c>
      <c r="AP2444" s="7">
        <f>IF(S2444&gt;0,RANK(S2444,(N2444:P2444,Q2444:AL2444)),0)</f>
        <v>6</v>
      </c>
      <c r="AQ2444" s="7">
        <f>IF(T2444&gt;0,RANK(T2444,(N2444:P2444,Q2444:AL2444)),0)</f>
        <v>4</v>
      </c>
      <c r="AR2444" s="2">
        <f t="shared" si="950"/>
        <v>1.1355341065779868E-3</v>
      </c>
      <c r="AS2444" s="2">
        <f t="shared" si="951"/>
        <v>0</v>
      </c>
      <c r="AT2444" s="2">
        <f t="shared" si="952"/>
        <v>4.8665747424770864E-4</v>
      </c>
      <c r="AU2444" s="2">
        <f t="shared" si="953"/>
        <v>3.244383161651391E-3</v>
      </c>
      <c r="AW2444" t="s">
        <v>1721</v>
      </c>
      <c r="AX2444" t="s">
        <v>1048</v>
      </c>
      <c r="BA2444" s="127">
        <v>45</v>
      </c>
      <c r="BB2444" s="130">
        <v>73</v>
      </c>
      <c r="BC2444" s="131">
        <f t="shared" si="942"/>
        <v>45073</v>
      </c>
      <c r="BE2444" s="7" t="s">
        <v>3271</v>
      </c>
    </row>
    <row r="2445" spans="1:57" hidden="1" outlineLevel="1" x14ac:dyDescent="0.2">
      <c r="A2445" t="s">
        <v>294</v>
      </c>
      <c r="B2445" t="s">
        <v>1048</v>
      </c>
      <c r="C2445" s="1">
        <f t="shared" si="943"/>
        <v>20479</v>
      </c>
      <c r="D2445" s="7">
        <f>RANK(N2445,(N2445:P2445,Q2445:AL2445))</f>
        <v>2</v>
      </c>
      <c r="E2445" s="7">
        <f>RANK(O2445,(N2445:P2445,Q2445:AL2445))</f>
        <v>1</v>
      </c>
      <c r="F2445" s="7">
        <f>IF(P2445&gt;0,RANK(P2445,(N2445:P2445,Q2445:AL2445)),0)</f>
        <v>3</v>
      </c>
      <c r="G2445" s="1">
        <f t="shared" si="944"/>
        <v>3762</v>
      </c>
      <c r="H2445" s="2">
        <f t="shared" si="945"/>
        <v>0.18370037599492162</v>
      </c>
      <c r="I2445" s="2"/>
      <c r="J2445" s="2">
        <f t="shared" si="946"/>
        <v>0.32311148005273693</v>
      </c>
      <c r="K2445" s="2">
        <f t="shared" si="947"/>
        <v>0.50681185604765855</v>
      </c>
      <c r="L2445" s="2">
        <f t="shared" si="948"/>
        <v>0.16626788417403193</v>
      </c>
      <c r="M2445" s="2">
        <f t="shared" si="949"/>
        <v>3.8087797255725864E-3</v>
      </c>
      <c r="N2445" s="1">
        <v>6617</v>
      </c>
      <c r="O2445" s="1">
        <v>10379</v>
      </c>
      <c r="P2445" s="1">
        <v>3405</v>
      </c>
      <c r="Q2445" s="1">
        <v>44</v>
      </c>
      <c r="S2445" s="1">
        <v>19</v>
      </c>
      <c r="T2445" s="1">
        <v>15</v>
      </c>
      <c r="AN2445" s="7">
        <f>IF(Q2445&gt;0,RANK(Q2445,(N2445:P2445,Q2445:AL2445)),0)</f>
        <v>4</v>
      </c>
      <c r="AO2445" s="7">
        <f>IF(R2445&gt;0,RANK(R2445,(N2445:P2445,Q2445:AL2445)),0)</f>
        <v>0</v>
      </c>
      <c r="AP2445" s="7">
        <f>IF(S2445&gt;0,RANK(S2445,(N2445:P2445,Q2445:AL2445)),0)</f>
        <v>5</v>
      </c>
      <c r="AQ2445" s="7">
        <f>IF(T2445&gt;0,RANK(T2445,(N2445:P2445,Q2445:AL2445)),0)</f>
        <v>6</v>
      </c>
      <c r="AR2445" s="2">
        <f t="shared" si="950"/>
        <v>2.1485424092973289E-3</v>
      </c>
      <c r="AS2445" s="2">
        <f t="shared" si="951"/>
        <v>0</v>
      </c>
      <c r="AT2445" s="2">
        <f t="shared" si="952"/>
        <v>9.2777967674202841E-4</v>
      </c>
      <c r="AU2445" s="2">
        <f t="shared" si="953"/>
        <v>7.3245763953318037E-4</v>
      </c>
      <c r="AW2445" t="s">
        <v>294</v>
      </c>
      <c r="AX2445" t="s">
        <v>1048</v>
      </c>
      <c r="BA2445" s="127">
        <v>45</v>
      </c>
      <c r="BB2445" s="130">
        <v>75</v>
      </c>
      <c r="BC2445" s="131">
        <f t="shared" si="942"/>
        <v>45075</v>
      </c>
      <c r="BE2445" s="7" t="s">
        <v>3271</v>
      </c>
    </row>
    <row r="2446" spans="1:57" hidden="1" outlineLevel="1" x14ac:dyDescent="0.2">
      <c r="A2446" t="s">
        <v>1961</v>
      </c>
      <c r="B2446" t="s">
        <v>1048</v>
      </c>
      <c r="C2446" s="1">
        <f t="shared" si="943"/>
        <v>32234</v>
      </c>
      <c r="D2446" s="7">
        <f>RANK(N2446,(N2446:P2446,Q2446:AL2446))</f>
        <v>1</v>
      </c>
      <c r="E2446" s="7">
        <f>RANK(O2446,(N2446:P2446,Q2446:AL2446))</f>
        <v>2</v>
      </c>
      <c r="F2446" s="7">
        <f>IF(P2446&gt;0,RANK(P2446,(N2446:P2446,Q2446:AL2446)),0)</f>
        <v>3</v>
      </c>
      <c r="G2446" s="1">
        <f t="shared" si="944"/>
        <v>7112</v>
      </c>
      <c r="H2446" s="2">
        <f t="shared" si="945"/>
        <v>0.22063659489979526</v>
      </c>
      <c r="I2446" s="2"/>
      <c r="J2446" s="2">
        <f t="shared" si="946"/>
        <v>0.57206676180430605</v>
      </c>
      <c r="K2446" s="2">
        <f t="shared" si="947"/>
        <v>0.35143016690451079</v>
      </c>
      <c r="L2446" s="2">
        <f t="shared" si="948"/>
        <v>7.3928150400198553E-2</v>
      </c>
      <c r="M2446" s="2">
        <f t="shared" si="949"/>
        <v>2.5749208909846139E-3</v>
      </c>
      <c r="N2446" s="1">
        <v>18440</v>
      </c>
      <c r="O2446" s="1">
        <v>11328</v>
      </c>
      <c r="P2446" s="1">
        <v>2383</v>
      </c>
      <c r="Q2446" s="1">
        <v>30</v>
      </c>
      <c r="S2446" s="1">
        <v>24</v>
      </c>
      <c r="T2446" s="1">
        <v>29</v>
      </c>
      <c r="AN2446" s="7">
        <f>IF(Q2446&gt;0,RANK(Q2446,(N2446:P2446,Q2446:AL2446)),0)</f>
        <v>4</v>
      </c>
      <c r="AO2446" s="7">
        <f>IF(R2446&gt;0,RANK(R2446,(N2446:P2446,Q2446:AL2446)),0)</f>
        <v>0</v>
      </c>
      <c r="AP2446" s="7">
        <f>IF(S2446&gt;0,RANK(S2446,(N2446:P2446,Q2446:AL2446)),0)</f>
        <v>6</v>
      </c>
      <c r="AQ2446" s="7">
        <f>IF(T2446&gt;0,RANK(T2446,(N2446:P2446,Q2446:AL2446)),0)</f>
        <v>5</v>
      </c>
      <c r="AR2446" s="2">
        <f t="shared" si="950"/>
        <v>9.3069429794626795E-4</v>
      </c>
      <c r="AS2446" s="2">
        <f t="shared" si="951"/>
        <v>0</v>
      </c>
      <c r="AT2446" s="2">
        <f t="shared" si="952"/>
        <v>7.4455543835701436E-4</v>
      </c>
      <c r="AU2446" s="2">
        <f t="shared" si="953"/>
        <v>8.9967115468139237E-4</v>
      </c>
      <c r="AW2446" t="s">
        <v>1961</v>
      </c>
      <c r="AX2446" t="s">
        <v>1048</v>
      </c>
      <c r="BA2446" s="127">
        <v>45</v>
      </c>
      <c r="BB2446" s="130">
        <v>77</v>
      </c>
      <c r="BC2446" s="131">
        <f t="shared" si="942"/>
        <v>45077</v>
      </c>
      <c r="BE2446" s="7" t="s">
        <v>3271</v>
      </c>
    </row>
    <row r="2447" spans="1:57" hidden="1" outlineLevel="1" x14ac:dyDescent="0.2">
      <c r="A2447" t="s">
        <v>2485</v>
      </c>
      <c r="B2447" t="s">
        <v>1048</v>
      </c>
      <c r="C2447" s="1">
        <f t="shared" si="943"/>
        <v>29494</v>
      </c>
      <c r="D2447" s="7">
        <f>RANK(N2447,(N2447:P2447,Q2447:AL2447))</f>
        <v>2</v>
      </c>
      <c r="E2447" s="7">
        <f>RANK(O2447,(N2447:P2447,Q2447:AL2447))</f>
        <v>1</v>
      </c>
      <c r="F2447" s="7">
        <f>IF(P2447&gt;0,RANK(P2447,(N2447:P2447,Q2447:AL2447)),0)</f>
        <v>3</v>
      </c>
      <c r="G2447" s="1">
        <f t="shared" si="944"/>
        <v>8733</v>
      </c>
      <c r="H2447" s="2">
        <f t="shared" si="945"/>
        <v>0.29609412083813658</v>
      </c>
      <c r="I2447" s="2"/>
      <c r="J2447" s="2">
        <f t="shared" si="946"/>
        <v>0.28056553875364482</v>
      </c>
      <c r="K2447" s="2">
        <f t="shared" si="947"/>
        <v>0.57665965959178134</v>
      </c>
      <c r="L2447" s="2">
        <f t="shared" si="948"/>
        <v>0.13996066996677289</v>
      </c>
      <c r="M2447" s="2">
        <f t="shared" si="949"/>
        <v>2.8141316878010081E-3</v>
      </c>
      <c r="N2447" s="1">
        <v>8275</v>
      </c>
      <c r="O2447" s="1">
        <v>17008</v>
      </c>
      <c r="P2447" s="1">
        <v>4128</v>
      </c>
      <c r="Q2447" s="1">
        <v>51</v>
      </c>
      <c r="S2447" s="1">
        <v>16</v>
      </c>
      <c r="T2447" s="1">
        <v>16</v>
      </c>
      <c r="AN2447" s="7">
        <f>IF(Q2447&gt;0,RANK(Q2447,(N2447:P2447,Q2447:AL2447)),0)</f>
        <v>4</v>
      </c>
      <c r="AO2447" s="7">
        <f>IF(R2447&gt;0,RANK(R2447,(N2447:P2447,Q2447:AL2447)),0)</f>
        <v>0</v>
      </c>
      <c r="AP2447" s="7">
        <f>IF(S2447&gt;0,RANK(S2447,(N2447:P2447,Q2447:AL2447)),0)</f>
        <v>5</v>
      </c>
      <c r="AQ2447" s="7">
        <f>IF(T2447&gt;0,RANK(T2447,(N2447:P2447,Q2447:AL2447)),0)</f>
        <v>5</v>
      </c>
      <c r="AR2447" s="2">
        <f t="shared" si="950"/>
        <v>1.7291652539499559E-3</v>
      </c>
      <c r="AS2447" s="2">
        <f t="shared" si="951"/>
        <v>0</v>
      </c>
      <c r="AT2447" s="2">
        <f t="shared" si="952"/>
        <v>5.4248321692547635E-4</v>
      </c>
      <c r="AU2447" s="2">
        <f t="shared" si="953"/>
        <v>5.4248321692547635E-4</v>
      </c>
      <c r="AW2447" t="s">
        <v>2485</v>
      </c>
      <c r="AX2447" t="s">
        <v>1048</v>
      </c>
      <c r="BA2447" s="127">
        <v>45</v>
      </c>
      <c r="BB2447" s="130">
        <v>79</v>
      </c>
      <c r="BC2447" s="131">
        <f t="shared" si="942"/>
        <v>45079</v>
      </c>
      <c r="BE2447" s="7" t="s">
        <v>3271</v>
      </c>
    </row>
    <row r="2448" spans="1:57" hidden="1" outlineLevel="1" x14ac:dyDescent="0.2">
      <c r="A2448" t="s">
        <v>644</v>
      </c>
      <c r="B2448" t="s">
        <v>1048</v>
      </c>
      <c r="C2448" s="1">
        <f t="shared" si="943"/>
        <v>106250</v>
      </c>
      <c r="D2448" s="7">
        <f>RANK(N2448,(N2448:P2448,Q2448:AL2448))</f>
        <v>1</v>
      </c>
      <c r="E2448" s="7">
        <f>RANK(O2448,(N2448:P2448,Q2448:AL2448))</f>
        <v>2</v>
      </c>
      <c r="F2448" s="7">
        <f>IF(P2448&gt;0,RANK(P2448,(N2448:P2448,Q2448:AL2448)),0)</f>
        <v>3</v>
      </c>
      <c r="G2448" s="1">
        <f t="shared" si="944"/>
        <v>9904</v>
      </c>
      <c r="H2448" s="2">
        <f t="shared" si="945"/>
        <v>9.3214117647058822E-2</v>
      </c>
      <c r="I2448" s="2"/>
      <c r="J2448" s="2">
        <f t="shared" si="946"/>
        <v>0.50492235294117649</v>
      </c>
      <c r="K2448" s="2">
        <f t="shared" si="947"/>
        <v>0.41170823529411765</v>
      </c>
      <c r="L2448" s="2">
        <f t="shared" si="948"/>
        <v>7.452235294117647E-2</v>
      </c>
      <c r="M2448" s="2">
        <f t="shared" si="949"/>
        <v>8.8470588235293884E-3</v>
      </c>
      <c r="N2448" s="68">
        <v>53648</v>
      </c>
      <c r="O2448" s="68">
        <v>43744</v>
      </c>
      <c r="P2448" s="68">
        <v>7918</v>
      </c>
      <c r="Q2448" s="68">
        <v>611</v>
      </c>
      <c r="R2448" s="68"/>
      <c r="S2448" s="68">
        <v>121</v>
      </c>
      <c r="T2448" s="68">
        <v>208</v>
      </c>
      <c r="AN2448" s="7">
        <f>IF(Q2448&gt;0,RANK(Q2448,(N2448:P2448,Q2448:AL2448)),0)</f>
        <v>4</v>
      </c>
      <c r="AO2448" s="7">
        <f>IF(R2448&gt;0,RANK(R2448,(N2448:P2448,Q2448:AL2448)),0)</f>
        <v>0</v>
      </c>
      <c r="AP2448" s="7">
        <f>IF(S2448&gt;0,RANK(S2448,(N2448:P2448,Q2448:AL2448)),0)</f>
        <v>6</v>
      </c>
      <c r="AQ2448" s="7">
        <f>IF(T2448&gt;0,RANK(T2448,(N2448:P2448,Q2448:AL2448)),0)</f>
        <v>5</v>
      </c>
      <c r="AR2448" s="2">
        <f t="shared" si="950"/>
        <v>5.7505882352941176E-3</v>
      </c>
      <c r="AS2448" s="2">
        <f t="shared" si="951"/>
        <v>0</v>
      </c>
      <c r="AT2448" s="2">
        <f t="shared" si="952"/>
        <v>1.1388235294117646E-3</v>
      </c>
      <c r="AU2448" s="2">
        <f t="shared" si="953"/>
        <v>1.9576470588235292E-3</v>
      </c>
      <c r="AW2448" t="s">
        <v>644</v>
      </c>
      <c r="AX2448" t="s">
        <v>1048</v>
      </c>
      <c r="BA2448" s="127">
        <v>45</v>
      </c>
      <c r="BB2448" s="130">
        <v>81</v>
      </c>
      <c r="BC2448" s="131">
        <f t="shared" si="942"/>
        <v>45081</v>
      </c>
      <c r="BE2448" s="7" t="s">
        <v>3271</v>
      </c>
    </row>
    <row r="2449" spans="1:57" hidden="1" outlineLevel="1" x14ac:dyDescent="0.2">
      <c r="A2449" t="s">
        <v>1580</v>
      </c>
      <c r="B2449" t="s">
        <v>1048</v>
      </c>
      <c r="C2449" s="1">
        <f t="shared" si="943"/>
        <v>6209</v>
      </c>
      <c r="D2449" s="7">
        <f>RANK(N2449,(N2449:P2449,Q2449:AL2449))</f>
        <v>2</v>
      </c>
      <c r="E2449" s="7">
        <f>RANK(O2449,(N2449:P2449,Q2449:AL2449))</f>
        <v>1</v>
      </c>
      <c r="F2449" s="7">
        <f>IF(P2449&gt;0,RANK(P2449,(N2449:P2449,Q2449:AL2449)),0)</f>
        <v>3</v>
      </c>
      <c r="G2449" s="1">
        <f t="shared" si="944"/>
        <v>575</v>
      </c>
      <c r="H2449" s="2">
        <f t="shared" si="945"/>
        <v>9.2607505234337251E-2</v>
      </c>
      <c r="I2449" s="2"/>
      <c r="J2449" s="2">
        <f t="shared" si="946"/>
        <v>0.3854082783056853</v>
      </c>
      <c r="K2449" s="2">
        <f t="shared" si="947"/>
        <v>0.47801578354002255</v>
      </c>
      <c r="L2449" s="2">
        <f t="shared" si="948"/>
        <v>0.13416009019165728</v>
      </c>
      <c r="M2449" s="2">
        <f t="shared" si="949"/>
        <v>2.4158479626348039E-3</v>
      </c>
      <c r="N2449" s="1">
        <v>2393</v>
      </c>
      <c r="O2449" s="1">
        <v>2968</v>
      </c>
      <c r="P2449" s="1">
        <v>833</v>
      </c>
      <c r="Q2449" s="1">
        <v>4</v>
      </c>
      <c r="S2449" s="1">
        <v>3</v>
      </c>
      <c r="T2449" s="1">
        <v>8</v>
      </c>
      <c r="AN2449" s="7">
        <f>IF(Q2449&gt;0,RANK(Q2449,(N2449:P2449,Q2449:AL2449)),0)</f>
        <v>5</v>
      </c>
      <c r="AO2449" s="7">
        <f>IF(R2449&gt;0,RANK(R2449,(N2449:P2449,Q2449:AL2449)),0)</f>
        <v>0</v>
      </c>
      <c r="AP2449" s="7">
        <f>IF(S2449&gt;0,RANK(S2449,(N2449:P2449,Q2449:AL2449)),0)</f>
        <v>6</v>
      </c>
      <c r="AQ2449" s="7">
        <f>IF(T2449&gt;0,RANK(T2449,(N2449:P2449,Q2449:AL2449)),0)</f>
        <v>4</v>
      </c>
      <c r="AR2449" s="2">
        <f t="shared" si="950"/>
        <v>6.4422612336930264E-4</v>
      </c>
      <c r="AS2449" s="2">
        <f t="shared" si="951"/>
        <v>0</v>
      </c>
      <c r="AT2449" s="2">
        <f t="shared" si="952"/>
        <v>4.8316959252697695E-4</v>
      </c>
      <c r="AU2449" s="2">
        <f t="shared" si="953"/>
        <v>1.2884522467386053E-3</v>
      </c>
      <c r="AW2449" t="s">
        <v>1580</v>
      </c>
      <c r="AX2449" t="s">
        <v>1048</v>
      </c>
      <c r="BA2449" s="127">
        <v>45</v>
      </c>
      <c r="BB2449" s="130">
        <v>83</v>
      </c>
      <c r="BC2449" s="131">
        <f t="shared" si="942"/>
        <v>45083</v>
      </c>
      <c r="BE2449" s="7" t="s">
        <v>3271</v>
      </c>
    </row>
    <row r="2450" spans="1:57" hidden="1" outlineLevel="1" x14ac:dyDescent="0.2">
      <c r="A2450" t="s">
        <v>234</v>
      </c>
      <c r="B2450" t="s">
        <v>1048</v>
      </c>
      <c r="C2450" s="1">
        <f t="shared" si="943"/>
        <v>72635</v>
      </c>
      <c r="D2450" s="7">
        <f>RANK(N2450,(N2450:P2450,Q2450:AL2450))</f>
        <v>2</v>
      </c>
      <c r="E2450" s="7">
        <f>RANK(O2450,(N2450:P2450,Q2450:AL2450))</f>
        <v>1</v>
      </c>
      <c r="F2450" s="7">
        <f>IF(P2450&gt;0,RANK(P2450,(N2450:P2450,Q2450:AL2450)),0)</f>
        <v>3</v>
      </c>
      <c r="G2450" s="1">
        <f t="shared" si="944"/>
        <v>12219</v>
      </c>
      <c r="H2450" s="2">
        <f t="shared" si="945"/>
        <v>0.16822468506918153</v>
      </c>
      <c r="I2450" s="2"/>
      <c r="J2450" s="2">
        <f t="shared" si="946"/>
        <v>0.35090521098643906</v>
      </c>
      <c r="K2450" s="2">
        <f t="shared" si="947"/>
        <v>0.51912989605562054</v>
      </c>
      <c r="L2450" s="2">
        <f t="shared" si="948"/>
        <v>0.12253046052178702</v>
      </c>
      <c r="M2450" s="2">
        <f t="shared" si="949"/>
        <v>7.4344324361534236E-3</v>
      </c>
      <c r="N2450" s="1">
        <v>25488</v>
      </c>
      <c r="O2450" s="1">
        <v>37707</v>
      </c>
      <c r="P2450" s="1">
        <v>8900</v>
      </c>
      <c r="Q2450" s="1">
        <v>123</v>
      </c>
      <c r="S2450" s="1">
        <v>78</v>
      </c>
      <c r="T2450" s="1">
        <v>339</v>
      </c>
      <c r="AN2450" s="7">
        <f>IF(Q2450&gt;0,RANK(Q2450,(N2450:P2450,Q2450:AL2450)),0)</f>
        <v>5</v>
      </c>
      <c r="AO2450" s="7">
        <f>IF(R2450&gt;0,RANK(R2450,(N2450:P2450,Q2450:AL2450)),0)</f>
        <v>0</v>
      </c>
      <c r="AP2450" s="7">
        <f>IF(S2450&gt;0,RANK(S2450,(N2450:P2450,Q2450:AL2450)),0)</f>
        <v>6</v>
      </c>
      <c r="AQ2450" s="7">
        <f>IF(T2450&gt;0,RANK(T2450,(N2450:P2450,Q2450:AL2450)),0)</f>
        <v>4</v>
      </c>
      <c r="AR2450" s="2">
        <f t="shared" si="950"/>
        <v>1.6933984993460452E-3</v>
      </c>
      <c r="AS2450" s="2">
        <f t="shared" si="951"/>
        <v>0</v>
      </c>
      <c r="AT2450" s="2">
        <f t="shared" si="952"/>
        <v>1.0738624629999312E-3</v>
      </c>
      <c r="AU2450" s="2">
        <f t="shared" si="953"/>
        <v>4.667171473807393E-3</v>
      </c>
      <c r="AW2450" t="s">
        <v>234</v>
      </c>
      <c r="AX2450" t="s">
        <v>1048</v>
      </c>
      <c r="BA2450" s="127">
        <v>45</v>
      </c>
      <c r="BB2450" s="130">
        <v>85</v>
      </c>
      <c r="BC2450" s="131">
        <f t="shared" si="942"/>
        <v>45085</v>
      </c>
      <c r="BE2450" s="7" t="s">
        <v>3271</v>
      </c>
    </row>
    <row r="2451" spans="1:57" hidden="1" outlineLevel="1" x14ac:dyDescent="0.2">
      <c r="A2451" t="s">
        <v>1943</v>
      </c>
      <c r="B2451" t="s">
        <v>1048</v>
      </c>
      <c r="C2451" s="1">
        <f t="shared" si="943"/>
        <v>26596</v>
      </c>
      <c r="D2451" s="7">
        <f>RANK(N2451,(N2451:P2451,Q2451:AL2451))</f>
        <v>2</v>
      </c>
      <c r="E2451" s="7">
        <f>RANK(O2451,(N2451:P2451,Q2451:AL2451))</f>
        <v>1</v>
      </c>
      <c r="F2451" s="7">
        <f>IF(P2451&gt;0,RANK(P2451,(N2451:P2451,Q2451:AL2451)),0)</f>
        <v>3</v>
      </c>
      <c r="G2451" s="1">
        <f t="shared" si="944"/>
        <v>724</v>
      </c>
      <c r="H2451" s="2">
        <f t="shared" si="945"/>
        <v>2.7222138667468792E-2</v>
      </c>
      <c r="I2451" s="2"/>
      <c r="J2451" s="2">
        <f t="shared" si="946"/>
        <v>0.44563092194314935</v>
      </c>
      <c r="K2451" s="2">
        <f t="shared" si="947"/>
        <v>0.47285306061061816</v>
      </c>
      <c r="L2451" s="2">
        <f t="shared" si="948"/>
        <v>7.7530455707625207E-2</v>
      </c>
      <c r="M2451" s="2">
        <f t="shared" si="949"/>
        <v>3.985561738607285E-3</v>
      </c>
      <c r="N2451" s="1">
        <v>11852</v>
      </c>
      <c r="O2451" s="1">
        <v>12576</v>
      </c>
      <c r="P2451" s="1">
        <v>2062</v>
      </c>
      <c r="Q2451" s="1">
        <v>28</v>
      </c>
      <c r="S2451" s="1">
        <v>36</v>
      </c>
      <c r="T2451" s="1">
        <v>42</v>
      </c>
      <c r="AN2451" s="7">
        <f>IF(Q2451&gt;0,RANK(Q2451,(N2451:P2451,Q2451:AL2451)),0)</f>
        <v>6</v>
      </c>
      <c r="AO2451" s="7">
        <f>IF(R2451&gt;0,RANK(R2451,(N2451:P2451,Q2451:AL2451)),0)</f>
        <v>0</v>
      </c>
      <c r="AP2451" s="7">
        <f>IF(S2451&gt;0,RANK(S2451,(N2451:P2451,Q2451:AL2451)),0)</f>
        <v>5</v>
      </c>
      <c r="AQ2451" s="7">
        <f>IF(T2451&gt;0,RANK(T2451,(N2451:P2451,Q2451:AL2451)),0)</f>
        <v>4</v>
      </c>
      <c r="AR2451" s="2">
        <f t="shared" si="950"/>
        <v>1.052789893217025E-3</v>
      </c>
      <c r="AS2451" s="2">
        <f t="shared" si="951"/>
        <v>0</v>
      </c>
      <c r="AT2451" s="2">
        <f t="shared" si="952"/>
        <v>1.3535870055647466E-3</v>
      </c>
      <c r="AU2451" s="2">
        <f t="shared" si="953"/>
        <v>1.5791848398255376E-3</v>
      </c>
      <c r="AW2451" t="s">
        <v>1943</v>
      </c>
      <c r="AX2451" t="s">
        <v>1048</v>
      </c>
      <c r="BA2451" s="127">
        <v>45</v>
      </c>
      <c r="BB2451" s="130">
        <v>87</v>
      </c>
      <c r="BC2451" s="131">
        <f t="shared" si="942"/>
        <v>45087</v>
      </c>
      <c r="BE2451" s="7" t="s">
        <v>3271</v>
      </c>
    </row>
    <row r="2452" spans="1:57" hidden="1" outlineLevel="1" x14ac:dyDescent="0.2">
      <c r="A2452" t="s">
        <v>845</v>
      </c>
      <c r="B2452" t="s">
        <v>1048</v>
      </c>
      <c r="C2452" s="1">
        <f t="shared" si="943"/>
        <v>10680</v>
      </c>
      <c r="D2452" s="7">
        <f>RANK(N2452,(N2452:P2452,Q2452:AL2452))</f>
        <v>2</v>
      </c>
      <c r="E2452" s="7">
        <f>RANK(O2452,(N2452:P2452,Q2452:AL2452))</f>
        <v>1</v>
      </c>
      <c r="F2452" s="7">
        <f>IF(P2452&gt;0,RANK(P2452,(N2452:P2452,Q2452:AL2452)),0)</f>
        <v>3</v>
      </c>
      <c r="G2452" s="1">
        <f t="shared" si="944"/>
        <v>3</v>
      </c>
      <c r="H2452" s="2">
        <f t="shared" si="945"/>
        <v>2.8089887640449441E-4</v>
      </c>
      <c r="I2452" s="2"/>
      <c r="J2452" s="2">
        <f t="shared" si="946"/>
        <v>0.43483146067415729</v>
      </c>
      <c r="K2452" s="2">
        <f t="shared" si="947"/>
        <v>0.43511235955056182</v>
      </c>
      <c r="L2452" s="2">
        <f t="shared" si="948"/>
        <v>0.12837078651685394</v>
      </c>
      <c r="M2452" s="2">
        <f t="shared" si="949"/>
        <v>1.6853932584270093E-3</v>
      </c>
      <c r="N2452" s="1">
        <v>4644</v>
      </c>
      <c r="O2452" s="68">
        <v>4647</v>
      </c>
      <c r="P2452" s="1">
        <v>1371</v>
      </c>
      <c r="Q2452" s="1">
        <v>6</v>
      </c>
      <c r="S2452" s="1">
        <v>6</v>
      </c>
      <c r="T2452" s="1">
        <v>6</v>
      </c>
      <c r="AN2452" s="7">
        <f>IF(Q2452&gt;0,RANK(Q2452,(N2452:P2452,Q2452:AL2452)),0)</f>
        <v>4</v>
      </c>
      <c r="AO2452" s="7">
        <f>IF(R2452&gt;0,RANK(R2452,(N2452:P2452,Q2452:AL2452)),0)</f>
        <v>0</v>
      </c>
      <c r="AP2452" s="7">
        <f>IF(S2452&gt;0,RANK(S2452,(N2452:P2452,Q2452:AL2452)),0)</f>
        <v>4</v>
      </c>
      <c r="AQ2452" s="7">
        <f>IF(T2452&gt;0,RANK(T2452,(N2452:P2452,Q2452:AL2452)),0)</f>
        <v>4</v>
      </c>
      <c r="AR2452" s="2">
        <f t="shared" si="950"/>
        <v>5.6179775280898881E-4</v>
      </c>
      <c r="AS2452" s="2">
        <f t="shared" si="951"/>
        <v>0</v>
      </c>
      <c r="AT2452" s="2">
        <f t="shared" si="952"/>
        <v>5.6179775280898881E-4</v>
      </c>
      <c r="AU2452" s="2">
        <f t="shared" si="953"/>
        <v>5.6179775280898881E-4</v>
      </c>
      <c r="AW2452" t="s">
        <v>845</v>
      </c>
      <c r="AX2452" t="s">
        <v>1048</v>
      </c>
      <c r="BA2452" s="127">
        <v>45</v>
      </c>
      <c r="BB2452" s="130">
        <v>89</v>
      </c>
      <c r="BC2452" s="131">
        <f t="shared" si="942"/>
        <v>45089</v>
      </c>
      <c r="BE2452" s="7" t="s">
        <v>3271</v>
      </c>
    </row>
    <row r="2453" spans="1:57" hidden="1" outlineLevel="1" x14ac:dyDescent="0.2">
      <c r="A2453" t="s">
        <v>1482</v>
      </c>
      <c r="B2453" t="s">
        <v>1048</v>
      </c>
      <c r="C2453" s="1">
        <f t="shared" si="943"/>
        <v>14277</v>
      </c>
      <c r="D2453" s="7">
        <f>RANK(N2453,(N2453:P2453,Q2453:AL2453))</f>
        <v>1</v>
      </c>
      <c r="E2453" s="7">
        <f>RANK(O2453,(N2453:P2453,Q2453:AL2453))</f>
        <v>2</v>
      </c>
      <c r="F2453" s="7">
        <f>IF(P2453&gt;0,RANK(P2453,(N2453:P2453,Q2453:AL2453)),0)</f>
        <v>3</v>
      </c>
      <c r="G2453" s="1">
        <f t="shared" si="944"/>
        <v>2788</v>
      </c>
      <c r="H2453" s="2">
        <f t="shared" si="945"/>
        <v>0.19527912026336064</v>
      </c>
      <c r="I2453" s="2"/>
      <c r="J2453" s="2">
        <f t="shared" si="946"/>
        <v>0.56573509841003011</v>
      </c>
      <c r="K2453" s="2">
        <f t="shared" si="947"/>
        <v>0.37045597814666947</v>
      </c>
      <c r="L2453" s="2">
        <f t="shared" si="948"/>
        <v>6.0516915318344189E-2</v>
      </c>
      <c r="M2453" s="2">
        <f t="shared" si="949"/>
        <v>3.292008124956225E-3</v>
      </c>
      <c r="N2453" s="1">
        <v>8077</v>
      </c>
      <c r="O2453" s="1">
        <v>5289</v>
      </c>
      <c r="P2453" s="1">
        <v>864</v>
      </c>
      <c r="Q2453" s="1">
        <v>15</v>
      </c>
      <c r="S2453" s="1">
        <v>19</v>
      </c>
      <c r="T2453" s="1">
        <v>13</v>
      </c>
      <c r="AN2453" s="7">
        <f>IF(Q2453&gt;0,RANK(Q2453,(N2453:P2453,Q2453:AL2453)),0)</f>
        <v>5</v>
      </c>
      <c r="AO2453" s="7">
        <f>IF(R2453&gt;0,RANK(R2453,(N2453:P2453,Q2453:AL2453)),0)</f>
        <v>0</v>
      </c>
      <c r="AP2453" s="7">
        <f>IF(S2453&gt;0,RANK(S2453,(N2453:P2453,Q2453:AL2453)),0)</f>
        <v>4</v>
      </c>
      <c r="AQ2453" s="7">
        <f>IF(T2453&gt;0,RANK(T2453,(N2453:P2453,Q2453:AL2453)),0)</f>
        <v>6</v>
      </c>
      <c r="AR2453" s="2">
        <f t="shared" si="950"/>
        <v>1.0506408909434755E-3</v>
      </c>
      <c r="AS2453" s="2">
        <f t="shared" si="951"/>
        <v>0</v>
      </c>
      <c r="AT2453" s="2">
        <f t="shared" si="952"/>
        <v>1.330811795195069E-3</v>
      </c>
      <c r="AU2453" s="2">
        <f t="shared" si="953"/>
        <v>9.1055543881767877E-4</v>
      </c>
      <c r="AW2453" t="s">
        <v>1482</v>
      </c>
      <c r="AX2453" t="s">
        <v>1048</v>
      </c>
      <c r="BA2453" s="127">
        <v>45</v>
      </c>
      <c r="BB2453" s="130">
        <v>91</v>
      </c>
      <c r="BC2453" s="131">
        <f t="shared" si="942"/>
        <v>45091</v>
      </c>
      <c r="BE2453" s="7" t="s">
        <v>3271</v>
      </c>
    </row>
    <row r="2454" spans="1:57" hidden="1" outlineLevel="1" x14ac:dyDescent="0.2">
      <c r="A2454" t="s">
        <v>1624</v>
      </c>
      <c r="B2454" t="s">
        <v>1048</v>
      </c>
      <c r="C2454" s="1">
        <f t="shared" si="943"/>
        <v>43694</v>
      </c>
      <c r="D2454" s="7">
        <f>RANK(N2454,(N2454:P2454,Q2454:AL2454))</f>
        <v>2</v>
      </c>
      <c r="E2454" s="7">
        <f>RANK(O2454,(N2454:P2454,Q2454:AL2454))</f>
        <v>1</v>
      </c>
      <c r="F2454" s="7">
        <f>IF(P2454&gt;0,RANK(P2454,(N2454:P2454,Q2454:AL2454)),0)</f>
        <v>3</v>
      </c>
      <c r="G2454" s="1">
        <f t="shared" si="944"/>
        <v>5453</v>
      </c>
      <c r="H2454" s="2">
        <f t="shared" si="945"/>
        <v>0.12479974367190003</v>
      </c>
      <c r="I2454" s="2"/>
      <c r="J2454" s="2">
        <f t="shared" si="946"/>
        <v>0.36261271570467341</v>
      </c>
      <c r="K2454" s="2">
        <f t="shared" si="947"/>
        <v>0.48741245937657346</v>
      </c>
      <c r="L2454" s="2">
        <f t="shared" si="948"/>
        <v>0.14688515585663936</v>
      </c>
      <c r="M2454" s="2">
        <f t="shared" si="949"/>
        <v>3.0896690621137202E-3</v>
      </c>
      <c r="N2454" s="1">
        <v>15844</v>
      </c>
      <c r="O2454" s="1">
        <v>21297</v>
      </c>
      <c r="P2454" s="1">
        <v>6418</v>
      </c>
      <c r="Q2454" s="1">
        <v>75</v>
      </c>
      <c r="S2454" s="1">
        <v>27</v>
      </c>
      <c r="T2454" s="1">
        <v>33</v>
      </c>
      <c r="AN2454" s="7">
        <f>IF(Q2454&gt;0,RANK(Q2454,(N2454:P2454,Q2454:AL2454)),0)</f>
        <v>4</v>
      </c>
      <c r="AO2454" s="7">
        <f>IF(R2454&gt;0,RANK(R2454,(N2454:P2454,Q2454:AL2454)),0)</f>
        <v>0</v>
      </c>
      <c r="AP2454" s="7">
        <f>IF(S2454&gt;0,RANK(S2454,(N2454:P2454,Q2454:AL2454)),0)</f>
        <v>6</v>
      </c>
      <c r="AQ2454" s="7">
        <f>IF(T2454&gt;0,RANK(T2454,(N2454:P2454,Q2454:AL2454)),0)</f>
        <v>5</v>
      </c>
      <c r="AR2454" s="2">
        <f t="shared" si="950"/>
        <v>1.7164828122854397E-3</v>
      </c>
      <c r="AS2454" s="2">
        <f t="shared" si="951"/>
        <v>0</v>
      </c>
      <c r="AT2454" s="2">
        <f t="shared" si="952"/>
        <v>6.1793381242275828E-4</v>
      </c>
      <c r="AU2454" s="2">
        <f t="shared" si="953"/>
        <v>7.5525243740559339E-4</v>
      </c>
      <c r="AW2454" t="s">
        <v>1624</v>
      </c>
      <c r="AX2454" t="s">
        <v>1048</v>
      </c>
      <c r="BA2454" s="127">
        <v>45</v>
      </c>
      <c r="BB2454" s="130"/>
      <c r="BC2454" s="127">
        <v>45</v>
      </c>
      <c r="BE2454" s="7" t="s">
        <v>2095</v>
      </c>
    </row>
    <row r="2455" spans="1:57" collapsed="1" x14ac:dyDescent="0.2">
      <c r="A2455" t="s">
        <v>1047</v>
      </c>
      <c r="B2455" t="s">
        <v>566</v>
      </c>
      <c r="C2455" s="1">
        <f t="shared" si="943"/>
        <v>1202527</v>
      </c>
      <c r="D2455" s="7">
        <f>RANK(N2455,(N2455:P2455,Q2455:AL2455))</f>
        <v>2</v>
      </c>
      <c r="E2455" s="7">
        <f>RANK(O2455,(N2455:P2455,Q2455:AL2455))</f>
        <v>1</v>
      </c>
      <c r="F2455" s="7">
        <f>IF(P2455&gt;0,RANK(P2455,(N2455:P2455,Q2455:AL2455)),0)</f>
        <v>3</v>
      </c>
      <c r="G2455" s="1">
        <f t="shared" si="944"/>
        <v>97993</v>
      </c>
      <c r="H2455" s="2">
        <f t="shared" si="945"/>
        <v>8.1489230595238188E-2</v>
      </c>
      <c r="I2455" s="2"/>
      <c r="J2455" s="2">
        <f t="shared" si="946"/>
        <v>0.3987552878230593</v>
      </c>
      <c r="K2455" s="2">
        <f t="shared" si="947"/>
        <v>0.48024451841829746</v>
      </c>
      <c r="L2455" s="2">
        <f t="shared" si="948"/>
        <v>0.11548347770985599</v>
      </c>
      <c r="M2455" s="2">
        <f t="shared" si="949"/>
        <v>5.5167160487871875E-3</v>
      </c>
      <c r="N2455" s="68">
        <f t="shared" ref="N2455:T2455" si="954">SUM(N2409:N2454)</f>
        <v>479514</v>
      </c>
      <c r="O2455" s="68">
        <f t="shared" si="954"/>
        <v>577507</v>
      </c>
      <c r="P2455" s="68">
        <f t="shared" si="954"/>
        <v>138872</v>
      </c>
      <c r="Q2455" s="68">
        <f t="shared" si="954"/>
        <v>2719</v>
      </c>
      <c r="R2455" s="68"/>
      <c r="S2455" s="68">
        <f t="shared" si="954"/>
        <v>1235</v>
      </c>
      <c r="T2455" s="68">
        <f t="shared" si="954"/>
        <v>2680</v>
      </c>
      <c r="AN2455" s="7">
        <f>IF(Q2455&gt;0,RANK(Q2455,(N2455:P2455,Q2455:AL2455)),0)</f>
        <v>4</v>
      </c>
      <c r="AO2455" s="7">
        <f>IF(R2455&gt;0,RANK(R2455,(N2455:P2455,Q2455:AL2455)),0)</f>
        <v>0</v>
      </c>
      <c r="AP2455" s="7">
        <f>IF(S2455&gt;0,RANK(S2455,(N2455:P2455,Q2455:AL2455)),0)</f>
        <v>6</v>
      </c>
      <c r="AQ2455" s="7">
        <f>IF(T2455&gt;0,RANK(T2455,(N2455:P2455,Q2455:AL2455)),0)</f>
        <v>5</v>
      </c>
      <c r="AR2455" s="2">
        <f t="shared" si="950"/>
        <v>2.26107189277247E-3</v>
      </c>
      <c r="AS2455" s="2">
        <f t="shared" si="951"/>
        <v>0</v>
      </c>
      <c r="AT2455" s="2">
        <f t="shared" si="952"/>
        <v>1.027003967478485E-3</v>
      </c>
      <c r="AU2455" s="2">
        <f t="shared" si="953"/>
        <v>2.2286401885363073E-3</v>
      </c>
      <c r="AW2455" t="s">
        <v>1047</v>
      </c>
      <c r="AX2455" t="s">
        <v>566</v>
      </c>
      <c r="BA2455" s="127"/>
      <c r="BB2455" s="130"/>
    </row>
    <row r="2456" spans="1:57" x14ac:dyDescent="0.2">
      <c r="C2456" s="1"/>
      <c r="E2456" s="7"/>
      <c r="F2456" s="7"/>
      <c r="I2456" s="2"/>
      <c r="N2456" s="68"/>
      <c r="O2456" s="68"/>
      <c r="P2456" s="68"/>
      <c r="Q2456" s="68"/>
      <c r="R2456" s="68"/>
      <c r="S2456" s="68"/>
      <c r="T2456" s="68"/>
      <c r="AN2456" s="7"/>
      <c r="AO2456" s="7"/>
      <c r="AP2456" s="7"/>
      <c r="AQ2456" s="7"/>
      <c r="BA2456" s="127">
        <v>46</v>
      </c>
      <c r="BB2456" s="130">
        <v>3</v>
      </c>
      <c r="BC2456" s="131">
        <f t="shared" ref="BC2456:BC2519" si="955">BA2456*1000+BB2456</f>
        <v>46003</v>
      </c>
      <c r="BE2456" s="7" t="s">
        <v>3271</v>
      </c>
    </row>
    <row r="2457" spans="1:57" hidden="1" outlineLevel="1" x14ac:dyDescent="0.2">
      <c r="A2457" t="s">
        <v>1169</v>
      </c>
      <c r="B2457" t="s">
        <v>1419</v>
      </c>
      <c r="C2457" s="1">
        <f t="shared" ref="C2457:C2488" si="956">SUM(N2457:AL2457)</f>
        <v>1712</v>
      </c>
      <c r="D2457" s="7">
        <f>RANK(N2457,(N2457:P2457,Q2457:AL2457))</f>
        <v>1</v>
      </c>
      <c r="E2457" s="7">
        <f>RANK(O2457,(N2457:P2457,Q2457:AL2457))</f>
        <v>2</v>
      </c>
      <c r="F2457" s="7">
        <f>IF(P2457&gt;0,RANK(P2457,(N2457:P2457,Q2457:AL2457)),0)</f>
        <v>3</v>
      </c>
      <c r="G2457" s="1">
        <f t="shared" ref="G2457:G2488" si="957">MAX(N2457:P2457)-LARGE(N2457:P2457,2)</f>
        <v>86</v>
      </c>
      <c r="H2457" s="2">
        <f t="shared" ref="H2457:H2472" si="958">G2457/C2457</f>
        <v>5.0233644859813083E-2</v>
      </c>
      <c r="I2457" s="2"/>
      <c r="J2457" s="2">
        <f t="shared" ref="J2457:J2488" si="959">IF($C2457=0,"-",N2457/$C2457)</f>
        <v>0.39719626168224298</v>
      </c>
      <c r="K2457" s="2">
        <f t="shared" ref="K2457:K2488" si="960">IF($C2457=0,"-",O2457/$C2457)</f>
        <v>0.3469626168224299</v>
      </c>
      <c r="L2457" s="2">
        <f t="shared" ref="L2457:L2488" si="961">IF($C2457=0,"-",P2457/$C2457)</f>
        <v>0.25408878504672899</v>
      </c>
      <c r="M2457" s="2">
        <f t="shared" ref="M2457:M2488" si="962">IF(C2457=0,"-",(1-J2457-K2457-L2457))</f>
        <v>1.7523364485981241E-3</v>
      </c>
      <c r="N2457" s="1">
        <v>680</v>
      </c>
      <c r="O2457" s="1">
        <v>594</v>
      </c>
      <c r="P2457" s="1">
        <v>435</v>
      </c>
      <c r="Q2457" s="1">
        <v>2</v>
      </c>
      <c r="U2457" s="1">
        <v>1</v>
      </c>
      <c r="AN2457" s="7">
        <f>IF(Q2457&gt;0,RANK(Q2457,(N2457:P2457,Q2457:AL2457)),0)</f>
        <v>4</v>
      </c>
      <c r="AO2457" s="7">
        <f>IF(R2457&gt;0,RANK(R2457,(N2457:P2457,Q2457:AL2457)),0)</f>
        <v>0</v>
      </c>
      <c r="AP2457" s="7">
        <f>IF(S2457&gt;0,RANK(S2457,(N2457:P2457,Q2457:AL2457)),0)</f>
        <v>0</v>
      </c>
      <c r="AQ2457" s="7">
        <f>IF(T2457&gt;0,RANK(T2457,(N2457:P2457,Q2457:AL2457)),0)</f>
        <v>0</v>
      </c>
      <c r="AR2457" s="2">
        <f t="shared" ref="AR2457:AR2488" si="963">IF($C2457=0,"-",Q2457/$C2457)</f>
        <v>1.1682242990654205E-3</v>
      </c>
      <c r="AS2457" s="2">
        <f t="shared" ref="AS2457:AS2488" si="964">IF($C2457=0,"-",R2457/$C2457)</f>
        <v>0</v>
      </c>
      <c r="AT2457" s="2">
        <f t="shared" ref="AT2457:AT2488" si="965">IF($C2457=0,"-",S2457/$C2457)</f>
        <v>0</v>
      </c>
      <c r="AU2457" s="2">
        <f t="shared" ref="AU2457:AU2488" si="966">IF($C2457=0,"-",T2457/$C2457)</f>
        <v>0</v>
      </c>
      <c r="AW2457" t="s">
        <v>1169</v>
      </c>
      <c r="AX2457" t="s">
        <v>1419</v>
      </c>
      <c r="BA2457" s="127">
        <v>46</v>
      </c>
      <c r="BB2457" s="130">
        <v>5</v>
      </c>
      <c r="BC2457" s="131">
        <f t="shared" si="955"/>
        <v>46005</v>
      </c>
      <c r="BE2457" s="7" t="s">
        <v>3271</v>
      </c>
    </row>
    <row r="2458" spans="1:57" hidden="1" outlineLevel="1" x14ac:dyDescent="0.2">
      <c r="A2458" t="s">
        <v>2440</v>
      </c>
      <c r="B2458" t="s">
        <v>1419</v>
      </c>
      <c r="C2458" s="1">
        <f t="shared" si="956"/>
        <v>9136</v>
      </c>
      <c r="D2458" s="7">
        <f>RANK(N2458,(N2458:P2458,Q2458:AL2458))</f>
        <v>1</v>
      </c>
      <c r="E2458" s="7">
        <f>RANK(O2458,(N2458:P2458,Q2458:AL2458))</f>
        <v>2</v>
      </c>
      <c r="F2458" s="7">
        <f>IF(P2458&gt;0,RANK(P2458,(N2458:P2458,Q2458:AL2458)),0)</f>
        <v>3</v>
      </c>
      <c r="G2458" s="1">
        <f t="shared" si="957"/>
        <v>562</v>
      </c>
      <c r="H2458" s="2">
        <f t="shared" si="958"/>
        <v>6.1514886164623465E-2</v>
      </c>
      <c r="I2458" s="2"/>
      <c r="J2458" s="2">
        <f t="shared" si="959"/>
        <v>0.42961908931698772</v>
      </c>
      <c r="K2458" s="2">
        <f t="shared" si="960"/>
        <v>0.36810420315236425</v>
      </c>
      <c r="L2458" s="2">
        <f t="shared" si="961"/>
        <v>0.19910245183887915</v>
      </c>
      <c r="M2458" s="2">
        <f t="shared" si="962"/>
        <v>3.1742556917688236E-3</v>
      </c>
      <c r="N2458" s="1">
        <v>3925</v>
      </c>
      <c r="O2458" s="1">
        <v>3363</v>
      </c>
      <c r="P2458" s="1">
        <v>1819</v>
      </c>
      <c r="Q2458" s="1">
        <v>23</v>
      </c>
      <c r="S2458" s="1">
        <v>1</v>
      </c>
      <c r="U2458" s="1">
        <v>5</v>
      </c>
      <c r="AN2458" s="7">
        <f>IF(Q2458&gt;0,RANK(Q2458,(N2458:P2458,Q2458:AL2458)),0)</f>
        <v>4</v>
      </c>
      <c r="AO2458" s="7">
        <f>IF(R2458&gt;0,RANK(R2458,(N2458:P2458,Q2458:AL2458)),0)</f>
        <v>0</v>
      </c>
      <c r="AP2458" s="7">
        <f>IF(S2458&gt;0,RANK(S2458,(N2458:P2458,Q2458:AL2458)),0)</f>
        <v>6</v>
      </c>
      <c r="AQ2458" s="7">
        <f>IF(T2458&gt;0,RANK(T2458,(N2458:P2458,Q2458:AL2458)),0)</f>
        <v>0</v>
      </c>
      <c r="AR2458" s="2">
        <f t="shared" si="963"/>
        <v>2.5175131348511384E-3</v>
      </c>
      <c r="AS2458" s="2">
        <f t="shared" si="964"/>
        <v>0</v>
      </c>
      <c r="AT2458" s="2">
        <f t="shared" si="965"/>
        <v>1.0945709281961471E-4</v>
      </c>
      <c r="AU2458" s="2">
        <f t="shared" si="966"/>
        <v>0</v>
      </c>
      <c r="AW2458" t="s">
        <v>2440</v>
      </c>
      <c r="AX2458" t="s">
        <v>1419</v>
      </c>
      <c r="BA2458" s="127">
        <v>46</v>
      </c>
      <c r="BB2458" s="130">
        <v>7</v>
      </c>
      <c r="BC2458" s="131">
        <f t="shared" si="955"/>
        <v>46007</v>
      </c>
      <c r="BE2458" s="7" t="s">
        <v>3271</v>
      </c>
    </row>
    <row r="2459" spans="1:57" hidden="1" outlineLevel="1" x14ac:dyDescent="0.2">
      <c r="A2459" t="s">
        <v>1506</v>
      </c>
      <c r="B2459" t="s">
        <v>1419</v>
      </c>
      <c r="C2459" s="1">
        <f t="shared" si="956"/>
        <v>1197</v>
      </c>
      <c r="D2459" s="7">
        <f>RANK(N2459,(N2459:P2459,Q2459:AL2459))</f>
        <v>2</v>
      </c>
      <c r="E2459" s="7">
        <f>RANK(O2459,(N2459:P2459,Q2459:AL2459))</f>
        <v>1</v>
      </c>
      <c r="F2459" s="7">
        <f>IF(P2459&gt;0,RANK(P2459,(N2459:P2459,Q2459:AL2459)),0)</f>
        <v>3</v>
      </c>
      <c r="G2459" s="1">
        <f t="shared" si="957"/>
        <v>143</v>
      </c>
      <c r="H2459" s="2">
        <f t="shared" si="958"/>
        <v>0.11946532999164577</v>
      </c>
      <c r="I2459" s="2"/>
      <c r="J2459" s="2">
        <f t="shared" si="959"/>
        <v>0.34502923976608185</v>
      </c>
      <c r="K2459" s="2">
        <f t="shared" si="960"/>
        <v>0.46449456975772763</v>
      </c>
      <c r="L2459" s="2">
        <f t="shared" si="961"/>
        <v>0.1846282372598162</v>
      </c>
      <c r="M2459" s="2">
        <f t="shared" si="962"/>
        <v>5.8479532163742687E-3</v>
      </c>
      <c r="N2459" s="1">
        <v>413</v>
      </c>
      <c r="O2459" s="1">
        <v>556</v>
      </c>
      <c r="P2459" s="1">
        <v>221</v>
      </c>
      <c r="Q2459" s="1">
        <v>5</v>
      </c>
      <c r="U2459" s="1">
        <v>2</v>
      </c>
      <c r="AN2459" s="7">
        <f>IF(Q2459&gt;0,RANK(Q2459,(N2459:P2459,Q2459:AL2459)),0)</f>
        <v>4</v>
      </c>
      <c r="AO2459" s="7">
        <f>IF(R2459&gt;0,RANK(R2459,(N2459:P2459,Q2459:AL2459)),0)</f>
        <v>0</v>
      </c>
      <c r="AP2459" s="7">
        <f>IF(S2459&gt;0,RANK(S2459,(N2459:P2459,Q2459:AL2459)),0)</f>
        <v>0</v>
      </c>
      <c r="AQ2459" s="7">
        <f>IF(T2459&gt;0,RANK(T2459,(N2459:P2459,Q2459:AL2459)),0)</f>
        <v>0</v>
      </c>
      <c r="AR2459" s="2">
        <f t="shared" si="963"/>
        <v>4.1771094402673348E-3</v>
      </c>
      <c r="AS2459" s="2">
        <f t="shared" si="964"/>
        <v>0</v>
      </c>
      <c r="AT2459" s="2">
        <f t="shared" si="965"/>
        <v>0</v>
      </c>
      <c r="AU2459" s="2">
        <f t="shared" si="966"/>
        <v>0</v>
      </c>
      <c r="AW2459" t="s">
        <v>1506</v>
      </c>
      <c r="AX2459" t="s">
        <v>1419</v>
      </c>
      <c r="BA2459" s="127">
        <v>46</v>
      </c>
      <c r="BB2459" s="130">
        <v>9</v>
      </c>
      <c r="BC2459" s="131">
        <f t="shared" si="955"/>
        <v>46009</v>
      </c>
      <c r="BE2459" s="7" t="s">
        <v>3271</v>
      </c>
    </row>
    <row r="2460" spans="1:57" hidden="1" outlineLevel="1" x14ac:dyDescent="0.2">
      <c r="A2460" t="s">
        <v>1774</v>
      </c>
      <c r="B2460" t="s">
        <v>1419</v>
      </c>
      <c r="C2460" s="1">
        <f t="shared" si="956"/>
        <v>3367</v>
      </c>
      <c r="D2460" s="7">
        <f>RANK(N2460,(N2460:P2460,Q2460:AL2460))</f>
        <v>1</v>
      </c>
      <c r="E2460" s="7">
        <f>RANK(O2460,(N2460:P2460,Q2460:AL2460))</f>
        <v>2</v>
      </c>
      <c r="F2460" s="7">
        <f>IF(P2460&gt;0,RANK(P2460,(N2460:P2460,Q2460:AL2460)),0)</f>
        <v>3</v>
      </c>
      <c r="G2460" s="1">
        <f t="shared" si="957"/>
        <v>82</v>
      </c>
      <c r="H2460" s="2">
        <f t="shared" si="958"/>
        <v>2.4354024354024353E-2</v>
      </c>
      <c r="I2460" s="2"/>
      <c r="J2460" s="2">
        <f t="shared" si="959"/>
        <v>0.38431838431838433</v>
      </c>
      <c r="K2460" s="2">
        <f t="shared" si="960"/>
        <v>0.35996435996435994</v>
      </c>
      <c r="L2460" s="2">
        <f t="shared" si="961"/>
        <v>0.2482922482922483</v>
      </c>
      <c r="M2460" s="2">
        <f t="shared" si="962"/>
        <v>7.4250074250073739E-3</v>
      </c>
      <c r="N2460" s="1">
        <v>1294</v>
      </c>
      <c r="O2460" s="1">
        <v>1212</v>
      </c>
      <c r="P2460" s="1">
        <v>836</v>
      </c>
      <c r="Q2460" s="1">
        <v>15</v>
      </c>
      <c r="S2460" s="1">
        <v>6</v>
      </c>
      <c r="U2460" s="1">
        <v>4</v>
      </c>
      <c r="AN2460" s="7">
        <f>IF(Q2460&gt;0,RANK(Q2460,(N2460:P2460,Q2460:AL2460)),0)</f>
        <v>4</v>
      </c>
      <c r="AO2460" s="7">
        <f>IF(R2460&gt;0,RANK(R2460,(N2460:P2460,Q2460:AL2460)),0)</f>
        <v>0</v>
      </c>
      <c r="AP2460" s="7">
        <f>IF(S2460&gt;0,RANK(S2460,(N2460:P2460,Q2460:AL2460)),0)</f>
        <v>5</v>
      </c>
      <c r="AQ2460" s="7">
        <f>IF(T2460&gt;0,RANK(T2460,(N2460:P2460,Q2460:AL2460)),0)</f>
        <v>0</v>
      </c>
      <c r="AR2460" s="2">
        <f t="shared" si="963"/>
        <v>4.4550044550044554E-3</v>
      </c>
      <c r="AS2460" s="2">
        <f t="shared" si="964"/>
        <v>0</v>
      </c>
      <c r="AT2460" s="2">
        <f t="shared" si="965"/>
        <v>1.782001782001782E-3</v>
      </c>
      <c r="AU2460" s="2">
        <f t="shared" si="966"/>
        <v>0</v>
      </c>
      <c r="AW2460" t="s">
        <v>1774</v>
      </c>
      <c r="AX2460" t="s">
        <v>1419</v>
      </c>
      <c r="BA2460" s="127">
        <v>46</v>
      </c>
      <c r="BB2460" s="130">
        <v>11</v>
      </c>
      <c r="BC2460" s="131">
        <f t="shared" si="955"/>
        <v>46011</v>
      </c>
      <c r="BE2460" s="7" t="s">
        <v>3271</v>
      </c>
    </row>
    <row r="2461" spans="1:57" hidden="1" outlineLevel="1" x14ac:dyDescent="0.2">
      <c r="A2461" t="s">
        <v>2782</v>
      </c>
      <c r="B2461" t="s">
        <v>1419</v>
      </c>
      <c r="C2461" s="1">
        <f t="shared" si="956"/>
        <v>12002</v>
      </c>
      <c r="D2461" s="7">
        <f>RANK(N2461,(N2461:P2461,Q2461:AL2461))</f>
        <v>2</v>
      </c>
      <c r="E2461" s="7">
        <f>RANK(O2461,(N2461:P2461,Q2461:AL2461))</f>
        <v>1</v>
      </c>
      <c r="F2461" s="7">
        <f>IF(P2461&gt;0,RANK(P2461,(N2461:P2461,Q2461:AL2461)),0)</f>
        <v>3</v>
      </c>
      <c r="G2461" s="1">
        <f t="shared" si="957"/>
        <v>53</v>
      </c>
      <c r="H2461" s="2">
        <f t="shared" si="958"/>
        <v>4.415930678220297E-3</v>
      </c>
      <c r="I2461" s="2"/>
      <c r="J2461" s="2">
        <f t="shared" si="959"/>
        <v>0.38701883019496752</v>
      </c>
      <c r="K2461" s="2">
        <f t="shared" si="960"/>
        <v>0.39143476087318779</v>
      </c>
      <c r="L2461" s="2">
        <f t="shared" si="961"/>
        <v>0.21779703382769539</v>
      </c>
      <c r="M2461" s="2">
        <f t="shared" si="962"/>
        <v>3.7493751041492995E-3</v>
      </c>
      <c r="N2461" s="1">
        <v>4645</v>
      </c>
      <c r="O2461" s="1">
        <v>4698</v>
      </c>
      <c r="P2461" s="1">
        <v>2614</v>
      </c>
      <c r="Q2461" s="1">
        <v>26</v>
      </c>
      <c r="S2461" s="1">
        <v>2</v>
      </c>
      <c r="U2461" s="1">
        <v>17</v>
      </c>
      <c r="AN2461" s="7">
        <f>IF(Q2461&gt;0,RANK(Q2461,(N2461:P2461,Q2461:AL2461)),0)</f>
        <v>4</v>
      </c>
      <c r="AO2461" s="7">
        <f>IF(R2461&gt;0,RANK(R2461,(N2461:P2461,Q2461:AL2461)),0)</f>
        <v>0</v>
      </c>
      <c r="AP2461" s="7">
        <f>IF(S2461&gt;0,RANK(S2461,(N2461:P2461,Q2461:AL2461)),0)</f>
        <v>6</v>
      </c>
      <c r="AQ2461" s="7">
        <f>IF(T2461&gt;0,RANK(T2461,(N2461:P2461,Q2461:AL2461)),0)</f>
        <v>0</v>
      </c>
      <c r="AR2461" s="2">
        <f t="shared" si="963"/>
        <v>2.1663056157307115E-3</v>
      </c>
      <c r="AS2461" s="2">
        <f t="shared" si="964"/>
        <v>0</v>
      </c>
      <c r="AT2461" s="2">
        <f t="shared" si="965"/>
        <v>1.6663889351774705E-4</v>
      </c>
      <c r="AU2461" s="2">
        <f t="shared" si="966"/>
        <v>0</v>
      </c>
      <c r="AW2461" t="s">
        <v>2782</v>
      </c>
      <c r="AX2461" t="s">
        <v>1419</v>
      </c>
      <c r="BA2461" s="127">
        <v>46</v>
      </c>
      <c r="BB2461" s="130">
        <v>13</v>
      </c>
      <c r="BC2461" s="131">
        <f t="shared" si="955"/>
        <v>46013</v>
      </c>
      <c r="BE2461" s="7" t="s">
        <v>3271</v>
      </c>
    </row>
    <row r="2462" spans="1:57" hidden="1" outlineLevel="1" x14ac:dyDescent="0.2">
      <c r="A2462" t="s">
        <v>1087</v>
      </c>
      <c r="B2462" t="s">
        <v>1419</v>
      </c>
      <c r="C2462" s="1">
        <f t="shared" si="956"/>
        <v>18047</v>
      </c>
      <c r="D2462" s="7">
        <f>RANK(N2462,(N2462:P2462,Q2462:AL2462))</f>
        <v>1</v>
      </c>
      <c r="E2462" s="7">
        <f>RANK(O2462,(N2462:P2462,Q2462:AL2462))</f>
        <v>2</v>
      </c>
      <c r="F2462" s="7">
        <f>IF(P2462&gt;0,RANK(P2462,(N2462:P2462,Q2462:AL2462)),0)</f>
        <v>3</v>
      </c>
      <c r="G2462" s="1">
        <f t="shared" si="957"/>
        <v>856</v>
      </c>
      <c r="H2462" s="2">
        <f t="shared" si="958"/>
        <v>4.7431706100736964E-2</v>
      </c>
      <c r="I2462" s="2"/>
      <c r="J2462" s="2">
        <f t="shared" si="959"/>
        <v>0.41674516540145179</v>
      </c>
      <c r="K2462" s="2">
        <f t="shared" si="960"/>
        <v>0.3693134593007148</v>
      </c>
      <c r="L2462" s="2">
        <f t="shared" si="961"/>
        <v>0.21122624258879591</v>
      </c>
      <c r="M2462" s="2">
        <f t="shared" si="962"/>
        <v>2.7151327090375044E-3</v>
      </c>
      <c r="N2462" s="1">
        <v>7521</v>
      </c>
      <c r="O2462" s="1">
        <v>6665</v>
      </c>
      <c r="P2462" s="1">
        <v>3812</v>
      </c>
      <c r="Q2462" s="1">
        <v>23</v>
      </c>
      <c r="S2462" s="1">
        <v>6</v>
      </c>
      <c r="U2462" s="1">
        <v>20</v>
      </c>
      <c r="AN2462" s="7">
        <f>IF(Q2462&gt;0,RANK(Q2462,(N2462:P2462,Q2462:AL2462)),0)</f>
        <v>4</v>
      </c>
      <c r="AO2462" s="7">
        <f>IF(R2462&gt;0,RANK(R2462,(N2462:P2462,Q2462:AL2462)),0)</f>
        <v>0</v>
      </c>
      <c r="AP2462" s="7">
        <f>IF(S2462&gt;0,RANK(S2462,(N2462:P2462,Q2462:AL2462)),0)</f>
        <v>6</v>
      </c>
      <c r="AQ2462" s="7">
        <f>IF(T2462&gt;0,RANK(T2462,(N2462:P2462,Q2462:AL2462)),0)</f>
        <v>0</v>
      </c>
      <c r="AR2462" s="2">
        <f t="shared" si="963"/>
        <v>1.2744500470992408E-3</v>
      </c>
      <c r="AS2462" s="2">
        <f t="shared" si="964"/>
        <v>0</v>
      </c>
      <c r="AT2462" s="2">
        <f t="shared" si="965"/>
        <v>3.3246522967806286E-4</v>
      </c>
      <c r="AU2462" s="2">
        <f t="shared" si="966"/>
        <v>0</v>
      </c>
      <c r="AW2462" t="s">
        <v>1087</v>
      </c>
      <c r="AX2462" t="s">
        <v>1419</v>
      </c>
      <c r="BA2462" s="127">
        <v>46</v>
      </c>
      <c r="BB2462" s="130">
        <v>15</v>
      </c>
      <c r="BC2462" s="131">
        <f t="shared" si="955"/>
        <v>46015</v>
      </c>
      <c r="BE2462" s="7" t="s">
        <v>3271</v>
      </c>
    </row>
    <row r="2463" spans="1:57" hidden="1" outlineLevel="1" x14ac:dyDescent="0.2">
      <c r="A2463" t="s">
        <v>801</v>
      </c>
      <c r="B2463" t="s">
        <v>1419</v>
      </c>
      <c r="C2463" s="1">
        <f t="shared" si="956"/>
        <v>2676</v>
      </c>
      <c r="D2463" s="7">
        <f>RANK(N2463,(N2463:P2463,Q2463:AL2463))</f>
        <v>1</v>
      </c>
      <c r="E2463" s="7">
        <f>RANK(O2463,(N2463:P2463,Q2463:AL2463))</f>
        <v>2</v>
      </c>
      <c r="F2463" s="7">
        <f>IF(P2463&gt;0,RANK(P2463,(N2463:P2463,Q2463:AL2463)),0)</f>
        <v>3</v>
      </c>
      <c r="G2463" s="1">
        <f t="shared" si="957"/>
        <v>152</v>
      </c>
      <c r="H2463" s="2">
        <f t="shared" si="958"/>
        <v>5.6801195814648729E-2</v>
      </c>
      <c r="I2463" s="2"/>
      <c r="J2463" s="2">
        <f t="shared" si="959"/>
        <v>0.39611360239162929</v>
      </c>
      <c r="K2463" s="2">
        <f t="shared" si="960"/>
        <v>0.33931240657698059</v>
      </c>
      <c r="L2463" s="2">
        <f t="shared" si="961"/>
        <v>0.25672645739910316</v>
      </c>
      <c r="M2463" s="2">
        <f t="shared" si="962"/>
        <v>7.8475336322869627E-3</v>
      </c>
      <c r="N2463" s="1">
        <v>1060</v>
      </c>
      <c r="O2463" s="1">
        <v>908</v>
      </c>
      <c r="P2463" s="1">
        <v>687</v>
      </c>
      <c r="Q2463" s="1">
        <v>7</v>
      </c>
      <c r="U2463" s="1">
        <v>14</v>
      </c>
      <c r="AN2463" s="7">
        <f>IF(Q2463&gt;0,RANK(Q2463,(N2463:P2463,Q2463:AL2463)),0)</f>
        <v>5</v>
      </c>
      <c r="AO2463" s="7">
        <f>IF(R2463&gt;0,RANK(R2463,(N2463:P2463,Q2463:AL2463)),0)</f>
        <v>0</v>
      </c>
      <c r="AP2463" s="7">
        <f>IF(S2463&gt;0,RANK(S2463,(N2463:P2463,Q2463:AL2463)),0)</f>
        <v>0</v>
      </c>
      <c r="AQ2463" s="7">
        <f>IF(T2463&gt;0,RANK(T2463,(N2463:P2463,Q2463:AL2463)),0)</f>
        <v>0</v>
      </c>
      <c r="AR2463" s="2">
        <f t="shared" si="963"/>
        <v>2.6158445440956652E-3</v>
      </c>
      <c r="AS2463" s="2">
        <f t="shared" si="964"/>
        <v>0</v>
      </c>
      <c r="AT2463" s="2">
        <f t="shared" si="965"/>
        <v>0</v>
      </c>
      <c r="AU2463" s="2">
        <f t="shared" si="966"/>
        <v>0</v>
      </c>
      <c r="AW2463" t="s">
        <v>801</v>
      </c>
      <c r="AX2463" t="s">
        <v>1419</v>
      </c>
      <c r="BA2463" s="127">
        <v>46</v>
      </c>
      <c r="BB2463" s="130">
        <v>17</v>
      </c>
      <c r="BC2463" s="131">
        <f t="shared" si="955"/>
        <v>46017</v>
      </c>
      <c r="BE2463" s="7" t="s">
        <v>3271</v>
      </c>
    </row>
    <row r="2464" spans="1:57" hidden="1" outlineLevel="1" x14ac:dyDescent="0.2">
      <c r="A2464" t="s">
        <v>1236</v>
      </c>
      <c r="B2464" t="s">
        <v>1419</v>
      </c>
      <c r="C2464" s="1">
        <f t="shared" si="956"/>
        <v>496</v>
      </c>
      <c r="D2464" s="7">
        <f>RANK(N2464,(N2464:P2464,Q2464:AL2464))</f>
        <v>1</v>
      </c>
      <c r="E2464" s="7">
        <f>RANK(O2464,(N2464:P2464,Q2464:AL2464))</f>
        <v>2</v>
      </c>
      <c r="F2464" s="7">
        <f>IF(P2464&gt;0,RANK(P2464,(N2464:P2464,Q2464:AL2464)),0)</f>
        <v>3</v>
      </c>
      <c r="G2464" s="1">
        <f t="shared" si="957"/>
        <v>145</v>
      </c>
      <c r="H2464" s="2">
        <f t="shared" si="958"/>
        <v>0.29233870967741937</v>
      </c>
      <c r="I2464" s="2"/>
      <c r="J2464" s="2">
        <f t="shared" si="959"/>
        <v>0.56854838709677424</v>
      </c>
      <c r="K2464" s="2">
        <f t="shared" si="960"/>
        <v>0.27620967741935482</v>
      </c>
      <c r="L2464" s="2">
        <f t="shared" si="961"/>
        <v>0.14516129032258066</v>
      </c>
      <c r="M2464" s="2">
        <f t="shared" si="962"/>
        <v>1.0080645161290286E-2</v>
      </c>
      <c r="N2464" s="1">
        <v>282</v>
      </c>
      <c r="O2464" s="1">
        <v>137</v>
      </c>
      <c r="P2464" s="1">
        <v>72</v>
      </c>
      <c r="Q2464" s="1">
        <v>2</v>
      </c>
      <c r="U2464" s="1">
        <v>3</v>
      </c>
      <c r="AN2464" s="7">
        <f>IF(Q2464&gt;0,RANK(Q2464,(N2464:P2464,Q2464:AL2464)),0)</f>
        <v>5</v>
      </c>
      <c r="AO2464" s="7">
        <f>IF(R2464&gt;0,RANK(R2464,(N2464:P2464,Q2464:AL2464)),0)</f>
        <v>0</v>
      </c>
      <c r="AP2464" s="7">
        <f>IF(S2464&gt;0,RANK(S2464,(N2464:P2464,Q2464:AL2464)),0)</f>
        <v>0</v>
      </c>
      <c r="AQ2464" s="7">
        <f>IF(T2464&gt;0,RANK(T2464,(N2464:P2464,Q2464:AL2464)),0)</f>
        <v>0</v>
      </c>
      <c r="AR2464" s="2">
        <f t="shared" si="963"/>
        <v>4.0322580645161289E-3</v>
      </c>
      <c r="AS2464" s="2">
        <f t="shared" si="964"/>
        <v>0</v>
      </c>
      <c r="AT2464" s="2">
        <f t="shared" si="965"/>
        <v>0</v>
      </c>
      <c r="AU2464" s="2">
        <f t="shared" si="966"/>
        <v>0</v>
      </c>
      <c r="AW2464" t="s">
        <v>1236</v>
      </c>
      <c r="AX2464" t="s">
        <v>1419</v>
      </c>
      <c r="BA2464" s="127">
        <v>46</v>
      </c>
      <c r="BB2464" s="130">
        <v>19</v>
      </c>
      <c r="BC2464" s="131">
        <f t="shared" si="955"/>
        <v>46019</v>
      </c>
      <c r="BE2464" s="7" t="s">
        <v>3271</v>
      </c>
    </row>
    <row r="2465" spans="1:57" hidden="1" outlineLevel="1" x14ac:dyDescent="0.2">
      <c r="A2465" t="s">
        <v>498</v>
      </c>
      <c r="B2465" t="s">
        <v>1419</v>
      </c>
      <c r="C2465" s="1">
        <f t="shared" si="956"/>
        <v>3700</v>
      </c>
      <c r="D2465" s="7">
        <f>RANK(N2465,(N2465:P2465,Q2465:AL2465))</f>
        <v>3</v>
      </c>
      <c r="E2465" s="7">
        <f>RANK(O2465,(N2465:P2465,Q2465:AL2465))</f>
        <v>1</v>
      </c>
      <c r="F2465" s="7">
        <f>IF(P2465&gt;0,RANK(P2465,(N2465:P2465,Q2465:AL2465)),0)</f>
        <v>2</v>
      </c>
      <c r="G2465" s="1">
        <f t="shared" si="957"/>
        <v>635</v>
      </c>
      <c r="H2465" s="2">
        <f t="shared" si="958"/>
        <v>0.17162162162162162</v>
      </c>
      <c r="I2465" s="2"/>
      <c r="J2465" s="2">
        <f t="shared" si="959"/>
        <v>0.26297297297297295</v>
      </c>
      <c r="K2465" s="2">
        <f t="shared" si="960"/>
        <v>0.45243243243243242</v>
      </c>
      <c r="L2465" s="2">
        <f t="shared" si="961"/>
        <v>0.28081081081081083</v>
      </c>
      <c r="M2465" s="2">
        <f t="shared" si="962"/>
        <v>3.7837837837838006E-3</v>
      </c>
      <c r="N2465" s="1">
        <v>973</v>
      </c>
      <c r="O2465" s="1">
        <v>1674</v>
      </c>
      <c r="P2465" s="1">
        <v>1039</v>
      </c>
      <c r="Q2465" s="1">
        <v>7</v>
      </c>
      <c r="S2465" s="1">
        <v>2</v>
      </c>
      <c r="U2465" s="1">
        <v>5</v>
      </c>
      <c r="AN2465" s="7">
        <f>IF(Q2465&gt;0,RANK(Q2465,(N2465:P2465,Q2465:AL2465)),0)</f>
        <v>4</v>
      </c>
      <c r="AO2465" s="7">
        <f>IF(R2465&gt;0,RANK(R2465,(N2465:P2465,Q2465:AL2465)),0)</f>
        <v>0</v>
      </c>
      <c r="AP2465" s="7">
        <f>IF(S2465&gt;0,RANK(S2465,(N2465:P2465,Q2465:AL2465)),0)</f>
        <v>6</v>
      </c>
      <c r="AQ2465" s="7">
        <f>IF(T2465&gt;0,RANK(T2465,(N2465:P2465,Q2465:AL2465)),0)</f>
        <v>0</v>
      </c>
      <c r="AR2465" s="2">
        <f t="shared" si="963"/>
        <v>1.8918918918918919E-3</v>
      </c>
      <c r="AS2465" s="2">
        <f t="shared" si="964"/>
        <v>0</v>
      </c>
      <c r="AT2465" s="2">
        <f t="shared" si="965"/>
        <v>5.4054054054054055E-4</v>
      </c>
      <c r="AU2465" s="2">
        <f t="shared" si="966"/>
        <v>0</v>
      </c>
      <c r="AW2465" t="s">
        <v>498</v>
      </c>
      <c r="AX2465" t="s">
        <v>1419</v>
      </c>
      <c r="BA2465" s="127">
        <v>46</v>
      </c>
      <c r="BB2465" s="130">
        <v>21</v>
      </c>
      <c r="BC2465" s="131">
        <f t="shared" si="955"/>
        <v>46021</v>
      </c>
      <c r="BE2465" s="7" t="s">
        <v>3271</v>
      </c>
    </row>
    <row r="2466" spans="1:57" hidden="1" outlineLevel="1" x14ac:dyDescent="0.2">
      <c r="A2466" t="s">
        <v>974</v>
      </c>
      <c r="B2466" t="s">
        <v>1419</v>
      </c>
      <c r="C2466" s="1">
        <f t="shared" si="956"/>
        <v>1053</v>
      </c>
      <c r="D2466" s="7">
        <f>RANK(N2466,(N2466:P2466,Q2466:AL2466))</f>
        <v>3</v>
      </c>
      <c r="E2466" s="7">
        <f>RANK(O2466,(N2466:P2466,Q2466:AL2466))</f>
        <v>1</v>
      </c>
      <c r="F2466" s="7">
        <f>IF(P2466&gt;0,RANK(P2466,(N2466:P2466,Q2466:AL2466)),0)</f>
        <v>2</v>
      </c>
      <c r="G2466" s="1">
        <f t="shared" si="957"/>
        <v>322</v>
      </c>
      <c r="H2466" s="2">
        <f t="shared" si="958"/>
        <v>0.3057929724596391</v>
      </c>
      <c r="I2466" s="2"/>
      <c r="J2466" s="2">
        <f t="shared" si="959"/>
        <v>0.21082621082621084</v>
      </c>
      <c r="K2466" s="2">
        <f t="shared" si="960"/>
        <v>0.54510921177587845</v>
      </c>
      <c r="L2466" s="2">
        <f t="shared" si="961"/>
        <v>0.23931623931623933</v>
      </c>
      <c r="M2466" s="2">
        <f t="shared" si="962"/>
        <v>4.7483380816713272E-3</v>
      </c>
      <c r="N2466" s="1">
        <v>222</v>
      </c>
      <c r="O2466" s="1">
        <v>574</v>
      </c>
      <c r="P2466" s="1">
        <v>252</v>
      </c>
      <c r="Q2466" s="1">
        <v>4</v>
      </c>
      <c r="U2466" s="1">
        <v>1</v>
      </c>
      <c r="AN2466" s="7">
        <f>IF(Q2466&gt;0,RANK(Q2466,(N2466:P2466,Q2466:AL2466)),0)</f>
        <v>4</v>
      </c>
      <c r="AO2466" s="7">
        <f>IF(R2466&gt;0,RANK(R2466,(N2466:P2466,Q2466:AL2466)),0)</f>
        <v>0</v>
      </c>
      <c r="AP2466" s="7">
        <f>IF(S2466&gt;0,RANK(S2466,(N2466:P2466,Q2466:AL2466)),0)</f>
        <v>0</v>
      </c>
      <c r="AQ2466" s="7">
        <f>IF(T2466&gt;0,RANK(T2466,(N2466:P2466,Q2466:AL2466)),0)</f>
        <v>0</v>
      </c>
      <c r="AR2466" s="2">
        <f t="shared" si="963"/>
        <v>3.7986704653371322E-3</v>
      </c>
      <c r="AS2466" s="2">
        <f t="shared" si="964"/>
        <v>0</v>
      </c>
      <c r="AT2466" s="2">
        <f t="shared" si="965"/>
        <v>0</v>
      </c>
      <c r="AU2466" s="2">
        <f t="shared" si="966"/>
        <v>0</v>
      </c>
      <c r="AW2466" t="s">
        <v>974</v>
      </c>
      <c r="AX2466" t="s">
        <v>1419</v>
      </c>
      <c r="BA2466" s="127">
        <v>46</v>
      </c>
      <c r="BB2466" s="130">
        <v>23</v>
      </c>
      <c r="BC2466" s="131">
        <f t="shared" si="955"/>
        <v>46023</v>
      </c>
      <c r="BE2466" s="7" t="s">
        <v>3271</v>
      </c>
    </row>
    <row r="2467" spans="1:57" hidden="1" outlineLevel="1" x14ac:dyDescent="0.2">
      <c r="A2467" t="s">
        <v>1797</v>
      </c>
      <c r="B2467" t="s">
        <v>1419</v>
      </c>
      <c r="C2467" s="1">
        <f t="shared" si="956"/>
        <v>4099</v>
      </c>
      <c r="D2467" s="7">
        <f>RANK(N2467,(N2467:P2467,Q2467:AL2467))</f>
        <v>1</v>
      </c>
      <c r="E2467" s="7">
        <f>RANK(O2467,(N2467:P2467,Q2467:AL2467))</f>
        <v>2</v>
      </c>
      <c r="F2467" s="7">
        <f>IF(P2467&gt;0,RANK(P2467,(N2467:P2467,Q2467:AL2467)),0)</f>
        <v>3</v>
      </c>
      <c r="G2467" s="1">
        <f t="shared" si="957"/>
        <v>69</v>
      </c>
      <c r="H2467" s="2">
        <f t="shared" si="958"/>
        <v>1.6833373993656989E-2</v>
      </c>
      <c r="I2467" s="2"/>
      <c r="J2467" s="2">
        <f t="shared" si="959"/>
        <v>0.39985362283483777</v>
      </c>
      <c r="K2467" s="2">
        <f t="shared" si="960"/>
        <v>0.3830202488411808</v>
      </c>
      <c r="L2467" s="2">
        <f t="shared" si="961"/>
        <v>0.21615028055623323</v>
      </c>
      <c r="M2467" s="2">
        <f t="shared" si="962"/>
        <v>9.7584776774825577E-4</v>
      </c>
      <c r="N2467" s="1">
        <v>1639</v>
      </c>
      <c r="O2467" s="1">
        <v>1570</v>
      </c>
      <c r="P2467" s="1">
        <v>886</v>
      </c>
      <c r="S2467" s="1">
        <v>1</v>
      </c>
      <c r="U2467" s="1">
        <v>3</v>
      </c>
      <c r="AN2467" s="7">
        <f>IF(Q2467&gt;0,RANK(Q2467,(N2467:P2467,Q2467:AL2467)),0)</f>
        <v>0</v>
      </c>
      <c r="AO2467" s="7">
        <f>IF(R2467&gt;0,RANK(R2467,(N2467:P2467,Q2467:AL2467)),0)</f>
        <v>0</v>
      </c>
      <c r="AP2467" s="7">
        <f>IF(S2467&gt;0,RANK(S2467,(N2467:P2467,Q2467:AL2467)),0)</f>
        <v>5</v>
      </c>
      <c r="AQ2467" s="7">
        <f>IF(T2467&gt;0,RANK(T2467,(N2467:P2467,Q2467:AL2467)),0)</f>
        <v>0</v>
      </c>
      <c r="AR2467" s="2">
        <f t="shared" si="963"/>
        <v>0</v>
      </c>
      <c r="AS2467" s="2">
        <f t="shared" si="964"/>
        <v>0</v>
      </c>
      <c r="AT2467" s="2">
        <f t="shared" si="965"/>
        <v>2.4396194193705782E-4</v>
      </c>
      <c r="AU2467" s="2">
        <f t="shared" si="966"/>
        <v>0</v>
      </c>
      <c r="AW2467" t="s">
        <v>1797</v>
      </c>
      <c r="AX2467" t="s">
        <v>1419</v>
      </c>
      <c r="BA2467" s="127">
        <v>46</v>
      </c>
      <c r="BB2467" s="130">
        <v>25</v>
      </c>
      <c r="BC2467" s="131">
        <f t="shared" si="955"/>
        <v>46025</v>
      </c>
      <c r="BE2467" s="7" t="s">
        <v>3271</v>
      </c>
    </row>
    <row r="2468" spans="1:57" hidden="1" outlineLevel="1" x14ac:dyDescent="0.2">
      <c r="A2468" t="s">
        <v>2288</v>
      </c>
      <c r="B2468" t="s">
        <v>1419</v>
      </c>
      <c r="C2468" s="1">
        <f t="shared" si="956"/>
        <v>2375</v>
      </c>
      <c r="D2468" s="7">
        <f>RANK(N2468,(N2468:P2468,Q2468:AL2468))</f>
        <v>2</v>
      </c>
      <c r="E2468" s="7">
        <f>RANK(O2468,(N2468:P2468,Q2468:AL2468))</f>
        <v>1</v>
      </c>
      <c r="F2468" s="7">
        <f>IF(P2468&gt;0,RANK(P2468,(N2468:P2468,Q2468:AL2468)),0)</f>
        <v>3</v>
      </c>
      <c r="G2468" s="1">
        <f t="shared" si="957"/>
        <v>4</v>
      </c>
      <c r="H2468" s="2">
        <f t="shared" si="958"/>
        <v>1.6842105263157896E-3</v>
      </c>
      <c r="I2468" s="2"/>
      <c r="J2468" s="2">
        <f t="shared" si="959"/>
        <v>0.33642105263157895</v>
      </c>
      <c r="K2468" s="2">
        <f t="shared" si="960"/>
        <v>0.33810526315789474</v>
      </c>
      <c r="L2468" s="2">
        <f t="shared" si="961"/>
        <v>0.32042105263157894</v>
      </c>
      <c r="M2468" s="2">
        <f t="shared" si="962"/>
        <v>5.0526315789473641E-3</v>
      </c>
      <c r="N2468" s="1">
        <v>799</v>
      </c>
      <c r="O2468" s="1">
        <v>803</v>
      </c>
      <c r="P2468" s="1">
        <v>761</v>
      </c>
      <c r="Q2468" s="1">
        <v>8</v>
      </c>
      <c r="S2468" s="1">
        <v>3</v>
      </c>
      <c r="U2468" s="1">
        <v>1</v>
      </c>
      <c r="AN2468" s="7">
        <f>IF(Q2468&gt;0,RANK(Q2468,(N2468:P2468,Q2468:AL2468)),0)</f>
        <v>4</v>
      </c>
      <c r="AO2468" s="7">
        <f>IF(R2468&gt;0,RANK(R2468,(N2468:P2468,Q2468:AL2468)),0)</f>
        <v>0</v>
      </c>
      <c r="AP2468" s="7">
        <f>IF(S2468&gt;0,RANK(S2468,(N2468:P2468,Q2468:AL2468)),0)</f>
        <v>5</v>
      </c>
      <c r="AQ2468" s="7">
        <f>IF(T2468&gt;0,RANK(T2468,(N2468:P2468,Q2468:AL2468)),0)</f>
        <v>0</v>
      </c>
      <c r="AR2468" s="2">
        <f t="shared" si="963"/>
        <v>3.3684210526315791E-3</v>
      </c>
      <c r="AS2468" s="2">
        <f t="shared" si="964"/>
        <v>0</v>
      </c>
      <c r="AT2468" s="2">
        <f t="shared" si="965"/>
        <v>1.2631578947368421E-3</v>
      </c>
      <c r="AU2468" s="2">
        <f t="shared" si="966"/>
        <v>0</v>
      </c>
      <c r="AW2468" t="s">
        <v>2288</v>
      </c>
      <c r="AX2468" t="s">
        <v>1419</v>
      </c>
      <c r="BA2468" s="127">
        <v>46</v>
      </c>
      <c r="BB2468" s="130">
        <v>27</v>
      </c>
      <c r="BC2468" s="131">
        <f t="shared" si="955"/>
        <v>46027</v>
      </c>
      <c r="BE2468" s="7" t="s">
        <v>3271</v>
      </c>
    </row>
    <row r="2469" spans="1:57" hidden="1" outlineLevel="1" x14ac:dyDescent="0.2">
      <c r="A2469" t="s">
        <v>2437</v>
      </c>
      <c r="B2469" t="s">
        <v>1419</v>
      </c>
      <c r="C2469" s="1">
        <f t="shared" si="956"/>
        <v>6036</v>
      </c>
      <c r="D2469" s="7">
        <f>RANK(N2469,(N2469:P2469,Q2469:AL2469))</f>
        <v>1</v>
      </c>
      <c r="E2469" s="7">
        <f>RANK(O2469,(N2469:P2469,Q2469:AL2469))</f>
        <v>2</v>
      </c>
      <c r="F2469" s="7">
        <f>IF(P2469&gt;0,RANK(P2469,(N2469:P2469,Q2469:AL2469)),0)</f>
        <v>3</v>
      </c>
      <c r="G2469" s="1">
        <f t="shared" si="957"/>
        <v>957</v>
      </c>
      <c r="H2469" s="2">
        <f t="shared" si="958"/>
        <v>0.15854870775347912</v>
      </c>
      <c r="I2469" s="2"/>
      <c r="J2469" s="2">
        <f t="shared" si="959"/>
        <v>0.46819085487077533</v>
      </c>
      <c r="K2469" s="2">
        <f t="shared" si="960"/>
        <v>0.30964214711729621</v>
      </c>
      <c r="L2469" s="2">
        <f t="shared" si="961"/>
        <v>0.21587143803843606</v>
      </c>
      <c r="M2469" s="2">
        <f t="shared" si="962"/>
        <v>6.2955599734923484E-3</v>
      </c>
      <c r="N2469" s="1">
        <v>2826</v>
      </c>
      <c r="O2469" s="1">
        <v>1869</v>
      </c>
      <c r="P2469" s="1">
        <v>1303</v>
      </c>
      <c r="Q2469" s="1">
        <v>24</v>
      </c>
      <c r="S2469" s="1">
        <v>4</v>
      </c>
      <c r="U2469" s="1">
        <v>10</v>
      </c>
      <c r="AN2469" s="7">
        <f>IF(Q2469&gt;0,RANK(Q2469,(N2469:P2469,Q2469:AL2469)),0)</f>
        <v>4</v>
      </c>
      <c r="AO2469" s="7">
        <f>IF(R2469&gt;0,RANK(R2469,(N2469:P2469,Q2469:AL2469)),0)</f>
        <v>0</v>
      </c>
      <c r="AP2469" s="7">
        <f>IF(S2469&gt;0,RANK(S2469,(N2469:P2469,Q2469:AL2469)),0)</f>
        <v>6</v>
      </c>
      <c r="AQ2469" s="7">
        <f>IF(T2469&gt;0,RANK(T2469,(N2469:P2469,Q2469:AL2469)),0)</f>
        <v>0</v>
      </c>
      <c r="AR2469" s="2">
        <f t="shared" si="963"/>
        <v>3.9761431411530811E-3</v>
      </c>
      <c r="AS2469" s="2">
        <f t="shared" si="964"/>
        <v>0</v>
      </c>
      <c r="AT2469" s="2">
        <f t="shared" si="965"/>
        <v>6.6269052352551359E-4</v>
      </c>
      <c r="AU2469" s="2">
        <f t="shared" si="966"/>
        <v>0</v>
      </c>
      <c r="AW2469" t="s">
        <v>2437</v>
      </c>
      <c r="AX2469" t="s">
        <v>1419</v>
      </c>
      <c r="BA2469" s="127">
        <v>46</v>
      </c>
      <c r="BB2469" s="130">
        <v>29</v>
      </c>
      <c r="BC2469" s="131">
        <f t="shared" si="955"/>
        <v>46029</v>
      </c>
      <c r="BE2469" s="7" t="s">
        <v>3271</v>
      </c>
    </row>
    <row r="2470" spans="1:57" hidden="1" outlineLevel="1" x14ac:dyDescent="0.2">
      <c r="A2470" t="s">
        <v>189</v>
      </c>
      <c r="B2470" t="s">
        <v>1419</v>
      </c>
      <c r="C2470" s="1">
        <f t="shared" si="956"/>
        <v>10943</v>
      </c>
      <c r="D2470" s="7">
        <f>RANK(N2470,(N2470:P2470,Q2470:AL2470))</f>
        <v>2</v>
      </c>
      <c r="E2470" s="7">
        <f>RANK(O2470,(N2470:P2470,Q2470:AL2470))</f>
        <v>1</v>
      </c>
      <c r="F2470" s="7">
        <f>IF(P2470&gt;0,RANK(P2470,(N2470:P2470,Q2470:AL2470)),0)</f>
        <v>3</v>
      </c>
      <c r="G2470" s="1">
        <f t="shared" si="957"/>
        <v>242</v>
      </c>
      <c r="H2470" s="2">
        <f t="shared" si="958"/>
        <v>2.2114593804258429E-2</v>
      </c>
      <c r="I2470" s="2"/>
      <c r="J2470" s="2">
        <f t="shared" si="959"/>
        <v>0.33820707301471259</v>
      </c>
      <c r="K2470" s="2">
        <f t="shared" si="960"/>
        <v>0.36032166681897104</v>
      </c>
      <c r="L2470" s="2">
        <f t="shared" si="961"/>
        <v>0.29809010326235952</v>
      </c>
      <c r="M2470" s="2">
        <f t="shared" si="962"/>
        <v>3.3811569039567946E-3</v>
      </c>
      <c r="N2470" s="1">
        <v>3701</v>
      </c>
      <c r="O2470" s="1">
        <v>3943</v>
      </c>
      <c r="P2470" s="1">
        <v>3262</v>
      </c>
      <c r="Q2470" s="1">
        <v>20</v>
      </c>
      <c r="S2470" s="1">
        <v>8</v>
      </c>
      <c r="U2470" s="1">
        <v>9</v>
      </c>
      <c r="AN2470" s="7">
        <f>IF(Q2470&gt;0,RANK(Q2470,(N2470:P2470,Q2470:AL2470)),0)</f>
        <v>4</v>
      </c>
      <c r="AO2470" s="7">
        <f>IF(R2470&gt;0,RANK(R2470,(N2470:P2470,Q2470:AL2470)),0)</f>
        <v>0</v>
      </c>
      <c r="AP2470" s="7">
        <f>IF(S2470&gt;0,RANK(S2470,(N2470:P2470,Q2470:AL2470)),0)</f>
        <v>6</v>
      </c>
      <c r="AQ2470" s="7">
        <f>IF(T2470&gt;0,RANK(T2470,(N2470:P2470,Q2470:AL2470)),0)</f>
        <v>0</v>
      </c>
      <c r="AR2470" s="2">
        <f t="shared" si="963"/>
        <v>1.8276523805172257E-3</v>
      </c>
      <c r="AS2470" s="2">
        <f t="shared" si="964"/>
        <v>0</v>
      </c>
      <c r="AT2470" s="2">
        <f t="shared" si="965"/>
        <v>7.3106095220689022E-4</v>
      </c>
      <c r="AU2470" s="2">
        <f t="shared" si="966"/>
        <v>0</v>
      </c>
      <c r="AW2470" t="s">
        <v>189</v>
      </c>
      <c r="AX2470" t="s">
        <v>1419</v>
      </c>
      <c r="BA2470" s="127">
        <v>46</v>
      </c>
      <c r="BB2470" s="130">
        <v>31</v>
      </c>
      <c r="BC2470" s="131">
        <f t="shared" si="955"/>
        <v>46031</v>
      </c>
      <c r="BE2470" s="7" t="s">
        <v>3271</v>
      </c>
    </row>
    <row r="2471" spans="1:57" hidden="1" outlineLevel="1" x14ac:dyDescent="0.2">
      <c r="A2471" t="s">
        <v>300</v>
      </c>
      <c r="B2471" t="s">
        <v>1419</v>
      </c>
      <c r="C2471" s="1">
        <f t="shared" si="956"/>
        <v>1251</v>
      </c>
      <c r="D2471" s="7">
        <f>RANK(N2471,(N2471:P2471,Q2471:AL2471))</f>
        <v>2</v>
      </c>
      <c r="E2471" s="7">
        <f>RANK(O2471,(N2471:P2471,Q2471:AL2471))</f>
        <v>1</v>
      </c>
      <c r="F2471" s="7">
        <f>IF(P2471&gt;0,RANK(P2471,(N2471:P2471,Q2471:AL2471)),0)</f>
        <v>3</v>
      </c>
      <c r="G2471" s="1">
        <f t="shared" si="957"/>
        <v>39</v>
      </c>
      <c r="H2471" s="2">
        <f t="shared" si="958"/>
        <v>3.117505995203837E-2</v>
      </c>
      <c r="I2471" s="2"/>
      <c r="J2471" s="2">
        <f t="shared" si="959"/>
        <v>0.35491606714628299</v>
      </c>
      <c r="K2471" s="2">
        <f t="shared" si="960"/>
        <v>0.38609112709832133</v>
      </c>
      <c r="L2471" s="2">
        <f t="shared" si="961"/>
        <v>0.25659472422062352</v>
      </c>
      <c r="M2471" s="2">
        <f t="shared" si="962"/>
        <v>2.3980815347721673E-3</v>
      </c>
      <c r="N2471" s="1">
        <v>444</v>
      </c>
      <c r="O2471" s="1">
        <v>483</v>
      </c>
      <c r="P2471" s="1">
        <v>321</v>
      </c>
      <c r="Q2471" s="1">
        <v>3</v>
      </c>
      <c r="AN2471" s="7">
        <f>IF(Q2471&gt;0,RANK(Q2471,(N2471:P2471,Q2471:AL2471)),0)</f>
        <v>4</v>
      </c>
      <c r="AO2471" s="7">
        <f>IF(R2471&gt;0,RANK(R2471,(N2471:P2471,Q2471:AL2471)),0)</f>
        <v>0</v>
      </c>
      <c r="AP2471" s="7">
        <f>IF(S2471&gt;0,RANK(S2471,(N2471:P2471,Q2471:AL2471)),0)</f>
        <v>0</v>
      </c>
      <c r="AQ2471" s="7">
        <f>IF(T2471&gt;0,RANK(T2471,(N2471:P2471,Q2471:AL2471)),0)</f>
        <v>0</v>
      </c>
      <c r="AR2471" s="2">
        <f t="shared" si="963"/>
        <v>2.3980815347721821E-3</v>
      </c>
      <c r="AS2471" s="2">
        <f t="shared" si="964"/>
        <v>0</v>
      </c>
      <c r="AT2471" s="2">
        <f t="shared" si="965"/>
        <v>0</v>
      </c>
      <c r="AU2471" s="2">
        <f t="shared" si="966"/>
        <v>0</v>
      </c>
      <c r="AW2471" t="s">
        <v>300</v>
      </c>
      <c r="AX2471" t="s">
        <v>1419</v>
      </c>
      <c r="BA2471" s="127">
        <v>46</v>
      </c>
      <c r="BB2471" s="130">
        <v>33</v>
      </c>
      <c r="BC2471" s="131">
        <f t="shared" si="955"/>
        <v>46033</v>
      </c>
      <c r="BE2471" s="7" t="s">
        <v>3271</v>
      </c>
    </row>
    <row r="2472" spans="1:57" hidden="1" outlineLevel="1" x14ac:dyDescent="0.2">
      <c r="A2472" t="s">
        <v>1702</v>
      </c>
      <c r="B2472" t="s">
        <v>1419</v>
      </c>
      <c r="C2472" s="1">
        <f t="shared" si="956"/>
        <v>3363</v>
      </c>
      <c r="D2472" s="7">
        <f>RANK(N2472,(N2472:P2472,Q2472:AL2472))</f>
        <v>2</v>
      </c>
      <c r="E2472" s="7">
        <f>RANK(O2472,(N2472:P2472,Q2472:AL2472))</f>
        <v>1</v>
      </c>
      <c r="F2472" s="7">
        <f>IF(P2472&gt;0,RANK(P2472,(N2472:P2472,Q2472:AL2472)),0)</f>
        <v>3</v>
      </c>
      <c r="G2472" s="1">
        <f t="shared" si="957"/>
        <v>344</v>
      </c>
      <c r="H2472" s="2">
        <f t="shared" si="958"/>
        <v>0.10228962236098721</v>
      </c>
      <c r="I2472" s="2"/>
      <c r="J2472" s="2">
        <f t="shared" si="959"/>
        <v>0.32054713053820993</v>
      </c>
      <c r="K2472" s="2">
        <f t="shared" si="960"/>
        <v>0.42283675289919714</v>
      </c>
      <c r="L2472" s="2">
        <f t="shared" si="961"/>
        <v>0.25126375260184358</v>
      </c>
      <c r="M2472" s="2">
        <f t="shared" si="962"/>
        <v>5.3523639607493401E-3</v>
      </c>
      <c r="N2472" s="1">
        <v>1078</v>
      </c>
      <c r="O2472" s="1">
        <v>1422</v>
      </c>
      <c r="P2472" s="1">
        <v>845</v>
      </c>
      <c r="Q2472" s="1">
        <v>16</v>
      </c>
      <c r="S2472" s="1">
        <v>1</v>
      </c>
      <c r="U2472" s="1">
        <v>1</v>
      </c>
      <c r="AN2472" s="7">
        <f>IF(Q2472&gt;0,RANK(Q2472,(N2472:P2472,Q2472:AL2472)),0)</f>
        <v>4</v>
      </c>
      <c r="AO2472" s="7">
        <f>IF(R2472&gt;0,RANK(R2472,(N2472:P2472,Q2472:AL2472)),0)</f>
        <v>0</v>
      </c>
      <c r="AP2472" s="7">
        <f>IF(S2472&gt;0,RANK(S2472,(N2472:P2472,Q2472:AL2472)),0)</f>
        <v>5</v>
      </c>
      <c r="AQ2472" s="7">
        <f>IF(T2472&gt;0,RANK(T2472,(N2472:P2472,Q2472:AL2472)),0)</f>
        <v>0</v>
      </c>
      <c r="AR2472" s="2">
        <f t="shared" si="963"/>
        <v>4.7576568539994049E-3</v>
      </c>
      <c r="AS2472" s="2">
        <f t="shared" si="964"/>
        <v>0</v>
      </c>
      <c r="AT2472" s="2">
        <f t="shared" si="965"/>
        <v>2.9735355337496281E-4</v>
      </c>
      <c r="AU2472" s="2">
        <f t="shared" si="966"/>
        <v>0</v>
      </c>
      <c r="AW2472" t="s">
        <v>1702</v>
      </c>
      <c r="AX2472" t="s">
        <v>1419</v>
      </c>
      <c r="BA2472" s="127">
        <v>46</v>
      </c>
      <c r="BB2472" s="130">
        <v>35</v>
      </c>
      <c r="BC2472" s="131">
        <f t="shared" si="955"/>
        <v>46035</v>
      </c>
      <c r="BE2472" s="7" t="s">
        <v>3271</v>
      </c>
    </row>
    <row r="2473" spans="1:57" hidden="1" outlineLevel="1" x14ac:dyDescent="0.2">
      <c r="A2473" t="s">
        <v>1483</v>
      </c>
      <c r="B2473" t="s">
        <v>1419</v>
      </c>
      <c r="C2473" s="1">
        <f t="shared" si="956"/>
        <v>8146</v>
      </c>
      <c r="D2473" s="7">
        <f>RANK(N2473,(N2473:P2473,Q2473:AL2473))</f>
        <v>1</v>
      </c>
      <c r="E2473" s="7">
        <f>RANK(O2473,(N2473:P2473,Q2473:AL2473))</f>
        <v>2</v>
      </c>
      <c r="F2473" s="7">
        <f>IF(P2473&gt;0,RANK(P2473,(N2473:P2473,Q2473:AL2473)),0)</f>
        <v>3</v>
      </c>
      <c r="G2473" s="1">
        <f t="shared" si="957"/>
        <v>174</v>
      </c>
      <c r="H2473" s="2">
        <f t="shared" ref="H2473:H2536" si="967">G2473/C2473</f>
        <v>2.1360176773876749E-2</v>
      </c>
      <c r="I2473" s="2"/>
      <c r="J2473" s="2">
        <f t="shared" si="959"/>
        <v>0.40326540633439723</v>
      </c>
      <c r="K2473" s="2">
        <f t="shared" si="960"/>
        <v>0.38190522956052048</v>
      </c>
      <c r="L2473" s="2">
        <f t="shared" si="961"/>
        <v>0.20942794009329732</v>
      </c>
      <c r="M2473" s="2">
        <f t="shared" si="962"/>
        <v>5.4014240117849777E-3</v>
      </c>
      <c r="N2473" s="1">
        <v>3285</v>
      </c>
      <c r="O2473" s="1">
        <v>3111</v>
      </c>
      <c r="P2473" s="1">
        <v>1706</v>
      </c>
      <c r="Q2473" s="1">
        <v>25</v>
      </c>
      <c r="S2473" s="1">
        <v>2</v>
      </c>
      <c r="U2473" s="1">
        <v>17</v>
      </c>
      <c r="AN2473" s="7">
        <f>IF(Q2473&gt;0,RANK(Q2473,(N2473:P2473,Q2473:AL2473)),0)</f>
        <v>4</v>
      </c>
      <c r="AO2473" s="7">
        <f>IF(R2473&gt;0,RANK(R2473,(N2473:P2473,Q2473:AL2473)),0)</f>
        <v>0</v>
      </c>
      <c r="AP2473" s="7">
        <f>IF(S2473&gt;0,RANK(S2473,(N2473:P2473,Q2473:AL2473)),0)</f>
        <v>6</v>
      </c>
      <c r="AQ2473" s="7">
        <f>IF(T2473&gt;0,RANK(T2473,(N2473:P2473,Q2473:AL2473)),0)</f>
        <v>0</v>
      </c>
      <c r="AR2473" s="2">
        <f t="shared" si="963"/>
        <v>3.0689909157868892E-3</v>
      </c>
      <c r="AS2473" s="2">
        <f t="shared" si="964"/>
        <v>0</v>
      </c>
      <c r="AT2473" s="2">
        <f t="shared" si="965"/>
        <v>2.4551927326295114E-4</v>
      </c>
      <c r="AU2473" s="2">
        <f t="shared" si="966"/>
        <v>0</v>
      </c>
      <c r="AW2473" t="s">
        <v>1483</v>
      </c>
      <c r="AX2473" t="s">
        <v>1419</v>
      </c>
      <c r="BA2473" s="127">
        <v>46</v>
      </c>
      <c r="BB2473" s="130">
        <v>37</v>
      </c>
      <c r="BC2473" s="131">
        <f t="shared" si="955"/>
        <v>46037</v>
      </c>
      <c r="BE2473" s="7" t="s">
        <v>3271</v>
      </c>
    </row>
    <row r="2474" spans="1:57" hidden="1" outlineLevel="1" x14ac:dyDescent="0.2">
      <c r="A2474" t="s">
        <v>3139</v>
      </c>
      <c r="B2474" t="s">
        <v>1419</v>
      </c>
      <c r="C2474" s="1">
        <f t="shared" si="956"/>
        <v>3725</v>
      </c>
      <c r="D2474" s="7">
        <f>RANK(N2474,(N2474:P2474,Q2474:AL2474))</f>
        <v>1</v>
      </c>
      <c r="E2474" s="7">
        <f>RANK(O2474,(N2474:P2474,Q2474:AL2474))</f>
        <v>2</v>
      </c>
      <c r="F2474" s="7">
        <f>IF(P2474&gt;0,RANK(P2474,(N2474:P2474,Q2474:AL2474)),0)</f>
        <v>3</v>
      </c>
      <c r="G2474" s="1">
        <f t="shared" si="957"/>
        <v>417</v>
      </c>
      <c r="H2474" s="2">
        <f t="shared" si="967"/>
        <v>0.11194630872483222</v>
      </c>
      <c r="I2474" s="2"/>
      <c r="J2474" s="2">
        <f t="shared" si="959"/>
        <v>0.4236241610738255</v>
      </c>
      <c r="K2474" s="2">
        <f t="shared" si="960"/>
        <v>0.31167785234899331</v>
      </c>
      <c r="L2474" s="2">
        <f t="shared" si="961"/>
        <v>0.26120805369127514</v>
      </c>
      <c r="M2474" s="2">
        <f t="shared" si="962"/>
        <v>3.4899328859060441E-3</v>
      </c>
      <c r="N2474" s="1">
        <v>1578</v>
      </c>
      <c r="O2474" s="1">
        <v>1161</v>
      </c>
      <c r="P2474" s="1">
        <v>973</v>
      </c>
      <c r="Q2474" s="1">
        <v>7</v>
      </c>
      <c r="S2474" s="1">
        <v>1</v>
      </c>
      <c r="U2474" s="1">
        <v>5</v>
      </c>
      <c r="AN2474" s="7">
        <f>IF(Q2474&gt;0,RANK(Q2474,(N2474:P2474,Q2474:AL2474)),0)</f>
        <v>4</v>
      </c>
      <c r="AO2474" s="7">
        <f>IF(R2474&gt;0,RANK(R2474,(N2474:P2474,Q2474:AL2474)),0)</f>
        <v>0</v>
      </c>
      <c r="AP2474" s="7">
        <f>IF(S2474&gt;0,RANK(S2474,(N2474:P2474,Q2474:AL2474)),0)</f>
        <v>6</v>
      </c>
      <c r="AQ2474" s="7">
        <f>IF(T2474&gt;0,RANK(T2474,(N2474:P2474,Q2474:AL2474)),0)</f>
        <v>0</v>
      </c>
      <c r="AR2474" s="2">
        <f t="shared" si="963"/>
        <v>1.8791946308724832E-3</v>
      </c>
      <c r="AS2474" s="2">
        <f t="shared" si="964"/>
        <v>0</v>
      </c>
      <c r="AT2474" s="2">
        <f t="shared" si="965"/>
        <v>2.6845637583892615E-4</v>
      </c>
      <c r="AU2474" s="2">
        <f t="shared" si="966"/>
        <v>0</v>
      </c>
      <c r="AW2474" t="s">
        <v>3139</v>
      </c>
      <c r="AX2474" t="s">
        <v>1419</v>
      </c>
      <c r="BA2474" s="127">
        <v>46</v>
      </c>
      <c r="BB2474" s="130">
        <v>39</v>
      </c>
      <c r="BC2474" s="131">
        <f t="shared" si="955"/>
        <v>46039</v>
      </c>
      <c r="BE2474" s="7" t="s">
        <v>3271</v>
      </c>
    </row>
    <row r="2475" spans="1:57" hidden="1" outlineLevel="1" x14ac:dyDescent="0.2">
      <c r="A2475" t="s">
        <v>680</v>
      </c>
      <c r="B2475" t="s">
        <v>1419</v>
      </c>
      <c r="C2475" s="1">
        <f t="shared" si="956"/>
        <v>2423</v>
      </c>
      <c r="D2475" s="7">
        <f>RANK(N2475,(N2475:P2475,Q2475:AL2475))</f>
        <v>1</v>
      </c>
      <c r="E2475" s="7">
        <f>RANK(O2475,(N2475:P2475,Q2475:AL2475))</f>
        <v>2</v>
      </c>
      <c r="F2475" s="7">
        <f>IF(P2475&gt;0,RANK(P2475,(N2475:P2475,Q2475:AL2475)),0)</f>
        <v>3</v>
      </c>
      <c r="G2475" s="1">
        <f t="shared" si="957"/>
        <v>102</v>
      </c>
      <c r="H2475" s="2">
        <f t="shared" si="967"/>
        <v>4.2096574494428392E-2</v>
      </c>
      <c r="I2475" s="2"/>
      <c r="J2475" s="2">
        <f t="shared" si="959"/>
        <v>0.36318613289310769</v>
      </c>
      <c r="K2475" s="2">
        <f t="shared" si="960"/>
        <v>0.32108955839867931</v>
      </c>
      <c r="L2475" s="2">
        <f t="shared" si="961"/>
        <v>0.31407346264960795</v>
      </c>
      <c r="M2475" s="2">
        <f t="shared" si="962"/>
        <v>1.6508460586051044E-3</v>
      </c>
      <c r="N2475" s="1">
        <v>880</v>
      </c>
      <c r="O2475" s="1">
        <v>778</v>
      </c>
      <c r="P2475" s="1">
        <v>761</v>
      </c>
      <c r="Q2475" s="1">
        <v>4</v>
      </c>
      <c r="AN2475" s="7">
        <f>IF(Q2475&gt;0,RANK(Q2475,(N2475:P2475,Q2475:AL2475)),0)</f>
        <v>4</v>
      </c>
      <c r="AO2475" s="7">
        <f>IF(R2475&gt;0,RANK(R2475,(N2475:P2475,Q2475:AL2475)),0)</f>
        <v>0</v>
      </c>
      <c r="AP2475" s="7">
        <f>IF(S2475&gt;0,RANK(S2475,(N2475:P2475,Q2475:AL2475)),0)</f>
        <v>0</v>
      </c>
      <c r="AQ2475" s="7">
        <f>IF(T2475&gt;0,RANK(T2475,(N2475:P2475,Q2475:AL2475)),0)</f>
        <v>0</v>
      </c>
      <c r="AR2475" s="2">
        <f t="shared" si="963"/>
        <v>1.6508460586050352E-3</v>
      </c>
      <c r="AS2475" s="2">
        <f t="shared" si="964"/>
        <v>0</v>
      </c>
      <c r="AT2475" s="2">
        <f t="shared" si="965"/>
        <v>0</v>
      </c>
      <c r="AU2475" s="2">
        <f t="shared" si="966"/>
        <v>0</v>
      </c>
      <c r="AW2475" t="s">
        <v>680</v>
      </c>
      <c r="AX2475" t="s">
        <v>1419</v>
      </c>
      <c r="BA2475" s="127">
        <v>46</v>
      </c>
      <c r="BB2475" s="130">
        <v>41</v>
      </c>
      <c r="BC2475" s="131">
        <f t="shared" si="955"/>
        <v>46041</v>
      </c>
      <c r="BE2475" s="7" t="s">
        <v>3271</v>
      </c>
    </row>
    <row r="2476" spans="1:57" hidden="1" outlineLevel="1" x14ac:dyDescent="0.2">
      <c r="A2476" t="s">
        <v>3245</v>
      </c>
      <c r="B2476" t="s">
        <v>1419</v>
      </c>
      <c r="C2476" s="1">
        <f t="shared" si="956"/>
        <v>1752</v>
      </c>
      <c r="D2476" s="7">
        <f>RANK(N2476,(N2476:P2476,Q2476:AL2476))</f>
        <v>1</v>
      </c>
      <c r="E2476" s="7">
        <f>RANK(O2476,(N2476:P2476,Q2476:AL2476))</f>
        <v>2</v>
      </c>
      <c r="F2476" s="7">
        <f>IF(P2476&gt;0,RANK(P2476,(N2476:P2476,Q2476:AL2476)),0)</f>
        <v>3</v>
      </c>
      <c r="G2476" s="1">
        <f t="shared" si="957"/>
        <v>124</v>
      </c>
      <c r="H2476" s="2">
        <f t="shared" si="967"/>
        <v>7.0776255707762553E-2</v>
      </c>
      <c r="I2476" s="2"/>
      <c r="J2476" s="2">
        <f t="shared" si="959"/>
        <v>0.43721461187214611</v>
      </c>
      <c r="K2476" s="2">
        <f t="shared" si="960"/>
        <v>0.36643835616438358</v>
      </c>
      <c r="L2476" s="2">
        <f t="shared" si="961"/>
        <v>0.19406392694063926</v>
      </c>
      <c r="M2476" s="2">
        <f t="shared" si="962"/>
        <v>2.2831050228311056E-3</v>
      </c>
      <c r="N2476" s="1">
        <v>766</v>
      </c>
      <c r="O2476" s="1">
        <v>642</v>
      </c>
      <c r="P2476" s="1">
        <v>340</v>
      </c>
      <c r="Q2476" s="1">
        <v>2</v>
      </c>
      <c r="S2476" s="1">
        <v>1</v>
      </c>
      <c r="U2476" s="1">
        <v>1</v>
      </c>
      <c r="AN2476" s="7">
        <f>IF(Q2476&gt;0,RANK(Q2476,(N2476:P2476,Q2476:AL2476)),0)</f>
        <v>4</v>
      </c>
      <c r="AO2476" s="7">
        <f>IF(R2476&gt;0,RANK(R2476,(N2476:P2476,Q2476:AL2476)),0)</f>
        <v>0</v>
      </c>
      <c r="AP2476" s="7">
        <f>IF(S2476&gt;0,RANK(S2476,(N2476:P2476,Q2476:AL2476)),0)</f>
        <v>5</v>
      </c>
      <c r="AQ2476" s="7">
        <f>IF(T2476&gt;0,RANK(T2476,(N2476:P2476,Q2476:AL2476)),0)</f>
        <v>0</v>
      </c>
      <c r="AR2476" s="2">
        <f t="shared" si="963"/>
        <v>1.1415525114155251E-3</v>
      </c>
      <c r="AS2476" s="2">
        <f t="shared" si="964"/>
        <v>0</v>
      </c>
      <c r="AT2476" s="2">
        <f t="shared" si="965"/>
        <v>5.7077625570776253E-4</v>
      </c>
      <c r="AU2476" s="2">
        <f t="shared" si="966"/>
        <v>0</v>
      </c>
      <c r="AW2476" t="s">
        <v>3245</v>
      </c>
      <c r="AX2476" t="s">
        <v>1419</v>
      </c>
      <c r="BA2476" s="127">
        <v>46</v>
      </c>
      <c r="BB2476" s="130">
        <v>43</v>
      </c>
      <c r="BC2476" s="131">
        <f t="shared" si="955"/>
        <v>46043</v>
      </c>
      <c r="BE2476" s="7" t="s">
        <v>3271</v>
      </c>
    </row>
    <row r="2477" spans="1:57" hidden="1" outlineLevel="1" x14ac:dyDescent="0.2">
      <c r="A2477" t="s">
        <v>616</v>
      </c>
      <c r="B2477" t="s">
        <v>1419</v>
      </c>
      <c r="C2477" s="1">
        <f t="shared" si="956"/>
        <v>2067</v>
      </c>
      <c r="D2477" s="7">
        <f>RANK(N2477,(N2477:P2477,Q2477:AL2477))</f>
        <v>2</v>
      </c>
      <c r="E2477" s="7">
        <f>RANK(O2477,(N2477:P2477,Q2477:AL2477))</f>
        <v>1</v>
      </c>
      <c r="F2477" s="7">
        <f>IF(P2477&gt;0,RANK(P2477,(N2477:P2477,Q2477:AL2477)),0)</f>
        <v>3</v>
      </c>
      <c r="G2477" s="1">
        <f t="shared" si="957"/>
        <v>694</v>
      </c>
      <c r="H2477" s="2">
        <f t="shared" si="967"/>
        <v>0.33575229801644896</v>
      </c>
      <c r="I2477" s="2"/>
      <c r="J2477" s="2">
        <f t="shared" si="959"/>
        <v>0.23270440251572327</v>
      </c>
      <c r="K2477" s="2">
        <f t="shared" si="960"/>
        <v>0.56845670053217223</v>
      </c>
      <c r="L2477" s="2">
        <f t="shared" si="961"/>
        <v>0.19496855345911951</v>
      </c>
      <c r="M2477" s="2">
        <f t="shared" si="962"/>
        <v>3.87034349298504E-3</v>
      </c>
      <c r="N2477" s="1">
        <v>481</v>
      </c>
      <c r="O2477" s="1">
        <v>1175</v>
      </c>
      <c r="P2477" s="1">
        <v>403</v>
      </c>
      <c r="Q2477" s="1">
        <v>1</v>
      </c>
      <c r="S2477" s="1">
        <v>3</v>
      </c>
      <c r="U2477" s="1">
        <v>4</v>
      </c>
      <c r="AN2477" s="7">
        <f>IF(Q2477&gt;0,RANK(Q2477,(N2477:P2477,Q2477:AL2477)),0)</f>
        <v>6</v>
      </c>
      <c r="AO2477" s="7">
        <f>IF(R2477&gt;0,RANK(R2477,(N2477:P2477,Q2477:AL2477)),0)</f>
        <v>0</v>
      </c>
      <c r="AP2477" s="7">
        <f>IF(S2477&gt;0,RANK(S2477,(N2477:P2477,Q2477:AL2477)),0)</f>
        <v>5</v>
      </c>
      <c r="AQ2477" s="7">
        <f>IF(T2477&gt;0,RANK(T2477,(N2477:P2477,Q2477:AL2477)),0)</f>
        <v>0</v>
      </c>
      <c r="AR2477" s="2">
        <f t="shared" si="963"/>
        <v>4.8379293662312528E-4</v>
      </c>
      <c r="AS2477" s="2">
        <f t="shared" si="964"/>
        <v>0</v>
      </c>
      <c r="AT2477" s="2">
        <f t="shared" si="965"/>
        <v>1.4513788098693759E-3</v>
      </c>
      <c r="AU2477" s="2">
        <f t="shared" si="966"/>
        <v>0</v>
      </c>
      <c r="AW2477" t="s">
        <v>616</v>
      </c>
      <c r="AX2477" t="s">
        <v>1419</v>
      </c>
      <c r="BA2477" s="127">
        <v>46</v>
      </c>
      <c r="BB2477" s="130">
        <v>45</v>
      </c>
      <c r="BC2477" s="131">
        <f t="shared" si="955"/>
        <v>46045</v>
      </c>
      <c r="BE2477" s="7" t="s">
        <v>3271</v>
      </c>
    </row>
    <row r="2478" spans="1:57" hidden="1" outlineLevel="1" x14ac:dyDescent="0.2">
      <c r="A2478" t="s">
        <v>2223</v>
      </c>
      <c r="B2478" t="s">
        <v>1419</v>
      </c>
      <c r="C2478" s="1">
        <f t="shared" si="956"/>
        <v>2260</v>
      </c>
      <c r="D2478" s="7">
        <f>RANK(N2478,(N2478:P2478,Q2478:AL2478))</f>
        <v>2</v>
      </c>
      <c r="E2478" s="7">
        <f>RANK(O2478,(N2478:P2478,Q2478:AL2478))</f>
        <v>1</v>
      </c>
      <c r="F2478" s="7">
        <f>IF(P2478&gt;0,RANK(P2478,(N2478:P2478,Q2478:AL2478)),0)</f>
        <v>3</v>
      </c>
      <c r="G2478" s="1">
        <f t="shared" si="957"/>
        <v>50</v>
      </c>
      <c r="H2478" s="2">
        <f t="shared" si="967"/>
        <v>2.2123893805309734E-2</v>
      </c>
      <c r="I2478" s="2"/>
      <c r="J2478" s="2">
        <f t="shared" si="959"/>
        <v>0.39557522123893807</v>
      </c>
      <c r="K2478" s="2">
        <f t="shared" si="960"/>
        <v>0.41769911504424778</v>
      </c>
      <c r="L2478" s="2">
        <f t="shared" si="961"/>
        <v>0.1836283185840708</v>
      </c>
      <c r="M2478" s="2">
        <f t="shared" si="962"/>
        <v>3.0973451327433454E-3</v>
      </c>
      <c r="N2478" s="1">
        <v>894</v>
      </c>
      <c r="O2478" s="1">
        <v>944</v>
      </c>
      <c r="P2478" s="1">
        <v>415</v>
      </c>
      <c r="Q2478" s="1">
        <v>4</v>
      </c>
      <c r="S2478" s="1">
        <v>2</v>
      </c>
      <c r="U2478" s="1">
        <v>1</v>
      </c>
      <c r="AN2478" s="7">
        <f>IF(Q2478&gt;0,RANK(Q2478,(N2478:P2478,Q2478:AL2478)),0)</f>
        <v>4</v>
      </c>
      <c r="AO2478" s="7">
        <f>IF(R2478&gt;0,RANK(R2478,(N2478:P2478,Q2478:AL2478)),0)</f>
        <v>0</v>
      </c>
      <c r="AP2478" s="7">
        <f>IF(S2478&gt;0,RANK(S2478,(N2478:P2478,Q2478:AL2478)),0)</f>
        <v>5</v>
      </c>
      <c r="AQ2478" s="7">
        <f>IF(T2478&gt;0,RANK(T2478,(N2478:P2478,Q2478:AL2478)),0)</f>
        <v>0</v>
      </c>
      <c r="AR2478" s="2">
        <f t="shared" si="963"/>
        <v>1.7699115044247787E-3</v>
      </c>
      <c r="AS2478" s="2">
        <f t="shared" si="964"/>
        <v>0</v>
      </c>
      <c r="AT2478" s="2">
        <f t="shared" si="965"/>
        <v>8.8495575221238937E-4</v>
      </c>
      <c r="AU2478" s="2">
        <f t="shared" si="966"/>
        <v>0</v>
      </c>
      <c r="AW2478" t="s">
        <v>2223</v>
      </c>
      <c r="AX2478" t="s">
        <v>1419</v>
      </c>
      <c r="BA2478" s="127">
        <v>46</v>
      </c>
      <c r="BB2478" s="130">
        <v>47</v>
      </c>
      <c r="BC2478" s="131">
        <f t="shared" si="955"/>
        <v>46047</v>
      </c>
      <c r="BE2478" s="7" t="s">
        <v>3271</v>
      </c>
    </row>
    <row r="2479" spans="1:57" hidden="1" outlineLevel="1" x14ac:dyDescent="0.2">
      <c r="A2479" t="s">
        <v>2925</v>
      </c>
      <c r="B2479" t="s">
        <v>1419</v>
      </c>
      <c r="C2479" s="1">
        <f t="shared" si="956"/>
        <v>3754</v>
      </c>
      <c r="D2479" s="7">
        <f>RANK(N2479,(N2479:P2479,Q2479:AL2479))</f>
        <v>2</v>
      </c>
      <c r="E2479" s="7">
        <f>RANK(O2479,(N2479:P2479,Q2479:AL2479))</f>
        <v>1</v>
      </c>
      <c r="F2479" s="7">
        <f>IF(P2479&gt;0,RANK(P2479,(N2479:P2479,Q2479:AL2479)),0)</f>
        <v>3</v>
      </c>
      <c r="G2479" s="1">
        <f t="shared" si="957"/>
        <v>117</v>
      </c>
      <c r="H2479" s="2">
        <f t="shared" si="967"/>
        <v>3.1166755460841768E-2</v>
      </c>
      <c r="I2479" s="2"/>
      <c r="J2479" s="2">
        <f t="shared" si="959"/>
        <v>0.37719765583377729</v>
      </c>
      <c r="K2479" s="2">
        <f t="shared" si="960"/>
        <v>0.40836441129461909</v>
      </c>
      <c r="L2479" s="2">
        <f t="shared" si="961"/>
        <v>0.2109749600426212</v>
      </c>
      <c r="M2479" s="2">
        <f t="shared" si="962"/>
        <v>3.4629728289824191E-3</v>
      </c>
      <c r="N2479" s="1">
        <v>1416</v>
      </c>
      <c r="O2479" s="1">
        <v>1533</v>
      </c>
      <c r="P2479" s="1">
        <v>792</v>
      </c>
      <c r="Q2479" s="1">
        <v>10</v>
      </c>
      <c r="S2479" s="1">
        <v>1</v>
      </c>
      <c r="U2479" s="1">
        <v>2</v>
      </c>
      <c r="AN2479" s="7">
        <f>IF(Q2479&gt;0,RANK(Q2479,(N2479:P2479,Q2479:AL2479)),0)</f>
        <v>4</v>
      </c>
      <c r="AO2479" s="7">
        <f>IF(R2479&gt;0,RANK(R2479,(N2479:P2479,Q2479:AL2479)),0)</f>
        <v>0</v>
      </c>
      <c r="AP2479" s="7">
        <f>IF(S2479&gt;0,RANK(S2479,(N2479:P2479,Q2479:AL2479)),0)</f>
        <v>6</v>
      </c>
      <c r="AQ2479" s="7">
        <f>IF(T2479&gt;0,RANK(T2479,(N2479:P2479,Q2479:AL2479)),0)</f>
        <v>0</v>
      </c>
      <c r="AR2479" s="2">
        <f t="shared" si="963"/>
        <v>2.6638252530633991E-3</v>
      </c>
      <c r="AS2479" s="2">
        <f t="shared" si="964"/>
        <v>0</v>
      </c>
      <c r="AT2479" s="2">
        <f t="shared" si="965"/>
        <v>2.6638252530633989E-4</v>
      </c>
      <c r="AU2479" s="2">
        <f t="shared" si="966"/>
        <v>0</v>
      </c>
      <c r="AW2479" t="s">
        <v>2925</v>
      </c>
      <c r="AX2479" t="s">
        <v>1419</v>
      </c>
      <c r="BA2479" s="127">
        <v>46</v>
      </c>
      <c r="BB2479" s="130">
        <v>49</v>
      </c>
      <c r="BC2479" s="131">
        <f t="shared" si="955"/>
        <v>46049</v>
      </c>
      <c r="BE2479" s="7" t="s">
        <v>3271</v>
      </c>
    </row>
    <row r="2480" spans="1:57" hidden="1" outlineLevel="1" x14ac:dyDescent="0.2">
      <c r="A2480" t="s">
        <v>1218</v>
      </c>
      <c r="B2480" t="s">
        <v>1419</v>
      </c>
      <c r="C2480" s="1">
        <f t="shared" si="956"/>
        <v>1434</v>
      </c>
      <c r="D2480" s="7">
        <f>RANK(N2480,(N2480:P2480,Q2480:AL2480))</f>
        <v>2</v>
      </c>
      <c r="E2480" s="7">
        <f>RANK(O2480,(N2480:P2480,Q2480:AL2480))</f>
        <v>1</v>
      </c>
      <c r="F2480" s="7">
        <f>IF(P2480&gt;0,RANK(P2480,(N2480:P2480,Q2480:AL2480)),0)</f>
        <v>3</v>
      </c>
      <c r="G2480" s="1">
        <f t="shared" si="957"/>
        <v>170</v>
      </c>
      <c r="H2480" s="2">
        <f t="shared" si="967"/>
        <v>0.11854951185495119</v>
      </c>
      <c r="I2480" s="2"/>
      <c r="J2480" s="2">
        <f t="shared" si="959"/>
        <v>0.3403068340306834</v>
      </c>
      <c r="K2480" s="2">
        <f t="shared" si="960"/>
        <v>0.45885634588563456</v>
      </c>
      <c r="L2480" s="2">
        <f t="shared" si="961"/>
        <v>0.19595536959553697</v>
      </c>
      <c r="M2480" s="2">
        <f t="shared" si="962"/>
        <v>4.8814504881450616E-3</v>
      </c>
      <c r="N2480" s="1">
        <v>488</v>
      </c>
      <c r="O2480" s="1">
        <v>658</v>
      </c>
      <c r="P2480" s="1">
        <v>281</v>
      </c>
      <c r="Q2480" s="1">
        <v>2</v>
      </c>
      <c r="S2480" s="1">
        <v>1</v>
      </c>
      <c r="U2480" s="1">
        <v>4</v>
      </c>
      <c r="AN2480" s="7">
        <f>IF(Q2480&gt;0,RANK(Q2480,(N2480:P2480,Q2480:AL2480)),0)</f>
        <v>5</v>
      </c>
      <c r="AO2480" s="7">
        <f>IF(R2480&gt;0,RANK(R2480,(N2480:P2480,Q2480:AL2480)),0)</f>
        <v>0</v>
      </c>
      <c r="AP2480" s="7">
        <f>IF(S2480&gt;0,RANK(S2480,(N2480:P2480,Q2480:AL2480)),0)</f>
        <v>6</v>
      </c>
      <c r="AQ2480" s="7">
        <f>IF(T2480&gt;0,RANK(T2480,(N2480:P2480,Q2480:AL2480)),0)</f>
        <v>0</v>
      </c>
      <c r="AR2480" s="2">
        <f t="shared" si="963"/>
        <v>1.3947001394700139E-3</v>
      </c>
      <c r="AS2480" s="2">
        <f t="shared" si="964"/>
        <v>0</v>
      </c>
      <c r="AT2480" s="2">
        <f t="shared" si="965"/>
        <v>6.9735006973500695E-4</v>
      </c>
      <c r="AU2480" s="2">
        <f t="shared" si="966"/>
        <v>0</v>
      </c>
      <c r="AW2480" t="s">
        <v>1218</v>
      </c>
      <c r="AX2480" t="s">
        <v>1419</v>
      </c>
      <c r="BA2480" s="127">
        <v>46</v>
      </c>
      <c r="BB2480" s="130">
        <v>51</v>
      </c>
      <c r="BC2480" s="131">
        <f t="shared" si="955"/>
        <v>46051</v>
      </c>
      <c r="BE2480" s="7" t="s">
        <v>3271</v>
      </c>
    </row>
    <row r="2481" spans="1:57" hidden="1" outlineLevel="1" x14ac:dyDescent="0.2">
      <c r="A2481" t="s">
        <v>2410</v>
      </c>
      <c r="B2481" t="s">
        <v>1419</v>
      </c>
      <c r="C2481" s="1">
        <f t="shared" si="956"/>
        <v>4110</v>
      </c>
      <c r="D2481" s="7">
        <f>RANK(N2481,(N2481:P2481,Q2481:AL2481))</f>
        <v>2</v>
      </c>
      <c r="E2481" s="7">
        <f>RANK(O2481,(N2481:P2481,Q2481:AL2481))</f>
        <v>1</v>
      </c>
      <c r="F2481" s="7">
        <f>IF(P2481&gt;0,RANK(P2481,(N2481:P2481,Q2481:AL2481)),0)</f>
        <v>3</v>
      </c>
      <c r="G2481" s="1">
        <f t="shared" si="957"/>
        <v>111</v>
      </c>
      <c r="H2481" s="2">
        <f t="shared" si="967"/>
        <v>2.7007299270072994E-2</v>
      </c>
      <c r="I2481" s="2"/>
      <c r="J2481" s="2">
        <f t="shared" si="959"/>
        <v>0.36107055961070561</v>
      </c>
      <c r="K2481" s="2">
        <f t="shared" si="960"/>
        <v>0.38807785888077861</v>
      </c>
      <c r="L2481" s="2">
        <f t="shared" si="961"/>
        <v>0.24768856447688564</v>
      </c>
      <c r="M2481" s="2">
        <f t="shared" si="962"/>
        <v>3.1630170316301887E-3</v>
      </c>
      <c r="N2481" s="1">
        <v>1484</v>
      </c>
      <c r="O2481" s="1">
        <v>1595</v>
      </c>
      <c r="P2481" s="1">
        <v>1018</v>
      </c>
      <c r="Q2481" s="1">
        <v>10</v>
      </c>
      <c r="U2481" s="1">
        <v>3</v>
      </c>
      <c r="AN2481" s="7">
        <f>IF(Q2481&gt;0,RANK(Q2481,(N2481:P2481,Q2481:AL2481)),0)</f>
        <v>4</v>
      </c>
      <c r="AO2481" s="7">
        <f>IF(R2481&gt;0,RANK(R2481,(N2481:P2481,Q2481:AL2481)),0)</f>
        <v>0</v>
      </c>
      <c r="AP2481" s="7">
        <f>IF(S2481&gt;0,RANK(S2481,(N2481:P2481,Q2481:AL2481)),0)</f>
        <v>0</v>
      </c>
      <c r="AQ2481" s="7">
        <f>IF(T2481&gt;0,RANK(T2481,(N2481:P2481,Q2481:AL2481)),0)</f>
        <v>0</v>
      </c>
      <c r="AR2481" s="2">
        <f t="shared" si="963"/>
        <v>2.4330900243309003E-3</v>
      </c>
      <c r="AS2481" s="2">
        <f t="shared" si="964"/>
        <v>0</v>
      </c>
      <c r="AT2481" s="2">
        <f t="shared" si="965"/>
        <v>0</v>
      </c>
      <c r="AU2481" s="2">
        <f t="shared" si="966"/>
        <v>0</v>
      </c>
      <c r="AW2481" t="s">
        <v>2410</v>
      </c>
      <c r="AX2481" t="s">
        <v>1419</v>
      </c>
      <c r="BA2481" s="127">
        <v>46</v>
      </c>
      <c r="BB2481" s="130">
        <v>53</v>
      </c>
      <c r="BC2481" s="131">
        <f t="shared" si="955"/>
        <v>46053</v>
      </c>
      <c r="BE2481" s="7" t="s">
        <v>3271</v>
      </c>
    </row>
    <row r="2482" spans="1:57" hidden="1" outlineLevel="1" x14ac:dyDescent="0.2">
      <c r="A2482" t="s">
        <v>1197</v>
      </c>
      <c r="B2482" t="s">
        <v>1419</v>
      </c>
      <c r="C2482" s="1">
        <f t="shared" si="956"/>
        <v>2615</v>
      </c>
      <c r="D2482" s="7">
        <f>RANK(N2482,(N2482:P2482,Q2482:AL2482))</f>
        <v>2</v>
      </c>
      <c r="E2482" s="7">
        <f>RANK(O2482,(N2482:P2482,Q2482:AL2482))</f>
        <v>1</v>
      </c>
      <c r="F2482" s="7">
        <f>IF(P2482&gt;0,RANK(P2482,(N2482:P2482,Q2482:AL2482)),0)</f>
        <v>3</v>
      </c>
      <c r="G2482" s="1">
        <f t="shared" si="957"/>
        <v>148</v>
      </c>
      <c r="H2482" s="2">
        <f t="shared" si="967"/>
        <v>5.6596558317399619E-2</v>
      </c>
      <c r="I2482" s="2"/>
      <c r="J2482" s="2">
        <f t="shared" si="959"/>
        <v>0.33613766730401529</v>
      </c>
      <c r="K2482" s="2">
        <f t="shared" si="960"/>
        <v>0.39273422562141491</v>
      </c>
      <c r="L2482" s="2">
        <f t="shared" si="961"/>
        <v>0.26309751434034417</v>
      </c>
      <c r="M2482" s="2">
        <f t="shared" si="962"/>
        <v>8.0305927342256278E-3</v>
      </c>
      <c r="N2482" s="1">
        <v>879</v>
      </c>
      <c r="O2482" s="1">
        <v>1027</v>
      </c>
      <c r="P2482" s="1">
        <v>688</v>
      </c>
      <c r="Q2482" s="1">
        <v>9</v>
      </c>
      <c r="U2482" s="1">
        <v>12</v>
      </c>
      <c r="AN2482" s="7">
        <f>IF(Q2482&gt;0,RANK(Q2482,(N2482:P2482,Q2482:AL2482)),0)</f>
        <v>5</v>
      </c>
      <c r="AO2482" s="7">
        <f>IF(R2482&gt;0,RANK(R2482,(N2482:P2482,Q2482:AL2482)),0)</f>
        <v>0</v>
      </c>
      <c r="AP2482" s="7">
        <f>IF(S2482&gt;0,RANK(S2482,(N2482:P2482,Q2482:AL2482)),0)</f>
        <v>0</v>
      </c>
      <c r="AQ2482" s="7">
        <f>IF(T2482&gt;0,RANK(T2482,(N2482:P2482,Q2482:AL2482)),0)</f>
        <v>0</v>
      </c>
      <c r="AR2482" s="2">
        <f t="shared" si="963"/>
        <v>3.4416826003824093E-3</v>
      </c>
      <c r="AS2482" s="2">
        <f t="shared" si="964"/>
        <v>0</v>
      </c>
      <c r="AT2482" s="2">
        <f t="shared" si="965"/>
        <v>0</v>
      </c>
      <c r="AU2482" s="2">
        <f t="shared" si="966"/>
        <v>0</v>
      </c>
      <c r="AW2482" t="s">
        <v>1197</v>
      </c>
      <c r="AX2482" t="s">
        <v>1419</v>
      </c>
      <c r="BA2482" s="127">
        <v>46</v>
      </c>
      <c r="BB2482" s="130">
        <v>55</v>
      </c>
      <c r="BC2482" s="131">
        <f t="shared" si="955"/>
        <v>46055</v>
      </c>
      <c r="BE2482" s="7" t="s">
        <v>3271</v>
      </c>
    </row>
    <row r="2483" spans="1:57" hidden="1" outlineLevel="1" x14ac:dyDescent="0.2">
      <c r="A2483" t="s">
        <v>1220</v>
      </c>
      <c r="B2483" t="s">
        <v>1419</v>
      </c>
      <c r="C2483" s="1">
        <f t="shared" si="956"/>
        <v>1318</v>
      </c>
      <c r="D2483" s="7">
        <f>RANK(N2483,(N2483:P2483,Q2483:AL2483))</f>
        <v>3</v>
      </c>
      <c r="E2483" s="7">
        <f>RANK(O2483,(N2483:P2483,Q2483:AL2483))</f>
        <v>1</v>
      </c>
      <c r="F2483" s="7">
        <f>IF(P2483&gt;0,RANK(P2483,(N2483:P2483,Q2483:AL2483)),0)</f>
        <v>2</v>
      </c>
      <c r="G2483" s="1">
        <f t="shared" si="957"/>
        <v>615</v>
      </c>
      <c r="H2483" s="2">
        <f t="shared" si="967"/>
        <v>0.46661608497723822</v>
      </c>
      <c r="I2483" s="2"/>
      <c r="J2483" s="2">
        <f t="shared" si="959"/>
        <v>0.15857359635811835</v>
      </c>
      <c r="K2483" s="2">
        <f t="shared" si="960"/>
        <v>0.65250379362670718</v>
      </c>
      <c r="L2483" s="2">
        <f t="shared" si="961"/>
        <v>0.18588770864946888</v>
      </c>
      <c r="M2483" s="2">
        <f t="shared" si="962"/>
        <v>3.034901365705639E-3</v>
      </c>
      <c r="N2483" s="1">
        <v>209</v>
      </c>
      <c r="O2483" s="1">
        <v>860</v>
      </c>
      <c r="P2483" s="1">
        <v>245</v>
      </c>
      <c r="Q2483" s="1">
        <v>4</v>
      </c>
      <c r="AN2483" s="7">
        <f>IF(Q2483&gt;0,RANK(Q2483,(N2483:P2483,Q2483:AL2483)),0)</f>
        <v>4</v>
      </c>
      <c r="AO2483" s="7">
        <f>IF(R2483&gt;0,RANK(R2483,(N2483:P2483,Q2483:AL2483)),0)</f>
        <v>0</v>
      </c>
      <c r="AP2483" s="7">
        <f>IF(S2483&gt;0,RANK(S2483,(N2483:P2483,Q2483:AL2483)),0)</f>
        <v>0</v>
      </c>
      <c r="AQ2483" s="7">
        <f>IF(T2483&gt;0,RANK(T2483,(N2483:P2483,Q2483:AL2483)),0)</f>
        <v>0</v>
      </c>
      <c r="AR2483" s="2">
        <f t="shared" si="963"/>
        <v>3.0349013657056147E-3</v>
      </c>
      <c r="AS2483" s="2">
        <f t="shared" si="964"/>
        <v>0</v>
      </c>
      <c r="AT2483" s="2">
        <f t="shared" si="965"/>
        <v>0</v>
      </c>
      <c r="AU2483" s="2">
        <f t="shared" si="966"/>
        <v>0</v>
      </c>
      <c r="AW2483" t="s">
        <v>1220</v>
      </c>
      <c r="AX2483" t="s">
        <v>1419</v>
      </c>
      <c r="BA2483" s="127">
        <v>46</v>
      </c>
      <c r="BB2483" s="130">
        <v>57</v>
      </c>
      <c r="BC2483" s="131">
        <f t="shared" si="955"/>
        <v>46057</v>
      </c>
      <c r="BE2483" s="7" t="s">
        <v>3271</v>
      </c>
    </row>
    <row r="2484" spans="1:57" hidden="1" outlineLevel="1" x14ac:dyDescent="0.2">
      <c r="A2484" t="s">
        <v>59</v>
      </c>
      <c r="B2484" t="s">
        <v>1419</v>
      </c>
      <c r="C2484" s="1">
        <f t="shared" si="956"/>
        <v>2740</v>
      </c>
      <c r="D2484" s="7">
        <f>RANK(N2484,(N2484:P2484,Q2484:AL2484))</f>
        <v>2</v>
      </c>
      <c r="E2484" s="7">
        <f>RANK(O2484,(N2484:P2484,Q2484:AL2484))</f>
        <v>1</v>
      </c>
      <c r="F2484" s="7">
        <f>IF(P2484&gt;0,RANK(P2484,(N2484:P2484,Q2484:AL2484)),0)</f>
        <v>3</v>
      </c>
      <c r="G2484" s="1">
        <f t="shared" si="957"/>
        <v>307</v>
      </c>
      <c r="H2484" s="2">
        <f t="shared" si="967"/>
        <v>0.11204379562043795</v>
      </c>
      <c r="I2484" s="2"/>
      <c r="J2484" s="2">
        <f t="shared" si="959"/>
        <v>0.30145985401459852</v>
      </c>
      <c r="K2484" s="2">
        <f t="shared" si="960"/>
        <v>0.4135036496350365</v>
      </c>
      <c r="L2484" s="2">
        <f t="shared" si="961"/>
        <v>0.2824817518248175</v>
      </c>
      <c r="M2484" s="2">
        <f t="shared" si="962"/>
        <v>2.5547445255474921E-3</v>
      </c>
      <c r="N2484" s="1">
        <v>826</v>
      </c>
      <c r="O2484" s="1">
        <v>1133</v>
      </c>
      <c r="P2484" s="1">
        <v>774</v>
      </c>
      <c r="Q2484" s="1">
        <v>4</v>
      </c>
      <c r="U2484" s="1">
        <v>3</v>
      </c>
      <c r="AN2484" s="7">
        <f>IF(Q2484&gt;0,RANK(Q2484,(N2484:P2484,Q2484:AL2484)),0)</f>
        <v>4</v>
      </c>
      <c r="AO2484" s="7">
        <f>IF(R2484&gt;0,RANK(R2484,(N2484:P2484,Q2484:AL2484)),0)</f>
        <v>0</v>
      </c>
      <c r="AP2484" s="7">
        <f>IF(S2484&gt;0,RANK(S2484,(N2484:P2484,Q2484:AL2484)),0)</f>
        <v>0</v>
      </c>
      <c r="AQ2484" s="7">
        <f>IF(T2484&gt;0,RANK(T2484,(N2484:P2484,Q2484:AL2484)),0)</f>
        <v>0</v>
      </c>
      <c r="AR2484" s="2">
        <f t="shared" si="963"/>
        <v>1.4598540145985401E-3</v>
      </c>
      <c r="AS2484" s="2">
        <f t="shared" si="964"/>
        <v>0</v>
      </c>
      <c r="AT2484" s="2">
        <f t="shared" si="965"/>
        <v>0</v>
      </c>
      <c r="AU2484" s="2">
        <f t="shared" si="966"/>
        <v>0</v>
      </c>
      <c r="AW2484" t="s">
        <v>59</v>
      </c>
      <c r="AX2484" t="s">
        <v>1419</v>
      </c>
      <c r="BA2484" s="127">
        <v>46</v>
      </c>
      <c r="BB2484" s="130">
        <v>59</v>
      </c>
      <c r="BC2484" s="131">
        <f t="shared" si="955"/>
        <v>46059</v>
      </c>
      <c r="BE2484" s="7" t="s">
        <v>3271</v>
      </c>
    </row>
    <row r="2485" spans="1:57" hidden="1" outlineLevel="1" x14ac:dyDescent="0.2">
      <c r="A2485" t="s">
        <v>115</v>
      </c>
      <c r="B2485" t="s">
        <v>1419</v>
      </c>
      <c r="C2485" s="1">
        <f t="shared" si="956"/>
        <v>2546</v>
      </c>
      <c r="D2485" s="7">
        <f>RANK(N2485,(N2485:P2485,Q2485:AL2485))</f>
        <v>2</v>
      </c>
      <c r="E2485" s="7">
        <f>RANK(O2485,(N2485:P2485,Q2485:AL2485))</f>
        <v>1</v>
      </c>
      <c r="F2485" s="7">
        <f>IF(P2485&gt;0,RANK(P2485,(N2485:P2485,Q2485:AL2485)),0)</f>
        <v>3</v>
      </c>
      <c r="G2485" s="1">
        <f t="shared" si="957"/>
        <v>345</v>
      </c>
      <c r="H2485" s="2">
        <f t="shared" si="967"/>
        <v>0.13550667714061274</v>
      </c>
      <c r="I2485" s="2"/>
      <c r="J2485" s="2">
        <f t="shared" si="959"/>
        <v>0.30832678711704636</v>
      </c>
      <c r="K2485" s="2">
        <f t="shared" si="960"/>
        <v>0.44383346425765907</v>
      </c>
      <c r="L2485" s="2">
        <f t="shared" si="961"/>
        <v>0.24509033778476041</v>
      </c>
      <c r="M2485" s="2">
        <f t="shared" si="962"/>
        <v>2.7494108405342055E-3</v>
      </c>
      <c r="N2485" s="1">
        <v>785</v>
      </c>
      <c r="O2485" s="1">
        <v>1130</v>
      </c>
      <c r="P2485" s="1">
        <v>624</v>
      </c>
      <c r="Q2485" s="1">
        <v>5</v>
      </c>
      <c r="U2485" s="1">
        <v>2</v>
      </c>
      <c r="AN2485" s="7">
        <f>IF(Q2485&gt;0,RANK(Q2485,(N2485:P2485,Q2485:AL2485)),0)</f>
        <v>4</v>
      </c>
      <c r="AO2485" s="7">
        <f>IF(R2485&gt;0,RANK(R2485,(N2485:P2485,Q2485:AL2485)),0)</f>
        <v>0</v>
      </c>
      <c r="AP2485" s="7">
        <f>IF(S2485&gt;0,RANK(S2485,(N2485:P2485,Q2485:AL2485)),0)</f>
        <v>0</v>
      </c>
      <c r="AQ2485" s="7">
        <f>IF(T2485&gt;0,RANK(T2485,(N2485:P2485,Q2485:AL2485)),0)</f>
        <v>0</v>
      </c>
      <c r="AR2485" s="2">
        <f t="shared" si="963"/>
        <v>1.9638648860958365E-3</v>
      </c>
      <c r="AS2485" s="2">
        <f t="shared" si="964"/>
        <v>0</v>
      </c>
      <c r="AT2485" s="2">
        <f t="shared" si="965"/>
        <v>0</v>
      </c>
      <c r="AU2485" s="2">
        <f t="shared" si="966"/>
        <v>0</v>
      </c>
      <c r="AW2485" t="s">
        <v>115</v>
      </c>
      <c r="AX2485" t="s">
        <v>1419</v>
      </c>
      <c r="BA2485" s="127">
        <v>46</v>
      </c>
      <c r="BB2485" s="130">
        <v>61</v>
      </c>
      <c r="BC2485" s="131">
        <f t="shared" si="955"/>
        <v>46061</v>
      </c>
      <c r="BE2485" s="7" t="s">
        <v>3271</v>
      </c>
    </row>
    <row r="2486" spans="1:57" hidden="1" outlineLevel="1" x14ac:dyDescent="0.2">
      <c r="A2486" t="s">
        <v>2956</v>
      </c>
      <c r="B2486" t="s">
        <v>1419</v>
      </c>
      <c r="C2486" s="1">
        <f t="shared" si="956"/>
        <v>1435</v>
      </c>
      <c r="D2486" s="7">
        <f>RANK(N2486,(N2486:P2486,Q2486:AL2486))</f>
        <v>1</v>
      </c>
      <c r="E2486" s="7">
        <f>RANK(O2486,(N2486:P2486,Q2486:AL2486))</f>
        <v>2</v>
      </c>
      <c r="F2486" s="7">
        <f>IF(P2486&gt;0,RANK(P2486,(N2486:P2486,Q2486:AL2486)),0)</f>
        <v>3</v>
      </c>
      <c r="G2486" s="1">
        <f t="shared" si="957"/>
        <v>44</v>
      </c>
      <c r="H2486" s="2">
        <f t="shared" si="967"/>
        <v>3.0662020905923345E-2</v>
      </c>
      <c r="I2486" s="2"/>
      <c r="J2486" s="2">
        <f t="shared" si="959"/>
        <v>0.39442508710801394</v>
      </c>
      <c r="K2486" s="2">
        <f t="shared" si="960"/>
        <v>0.36376306620209059</v>
      </c>
      <c r="L2486" s="2">
        <f t="shared" si="961"/>
        <v>0.23763066202090594</v>
      </c>
      <c r="M2486" s="2">
        <f t="shared" si="962"/>
        <v>4.1811846689895349E-3</v>
      </c>
      <c r="N2486" s="1">
        <v>566</v>
      </c>
      <c r="O2486" s="1">
        <v>522</v>
      </c>
      <c r="P2486" s="1">
        <v>341</v>
      </c>
      <c r="Q2486" s="1">
        <v>5</v>
      </c>
      <c r="U2486" s="1">
        <v>1</v>
      </c>
      <c r="AN2486" s="7">
        <f>IF(Q2486&gt;0,RANK(Q2486,(N2486:P2486,Q2486:AL2486)),0)</f>
        <v>4</v>
      </c>
      <c r="AO2486" s="7">
        <f>IF(R2486&gt;0,RANK(R2486,(N2486:P2486,Q2486:AL2486)),0)</f>
        <v>0</v>
      </c>
      <c r="AP2486" s="7">
        <f>IF(S2486&gt;0,RANK(S2486,(N2486:P2486,Q2486:AL2486)),0)</f>
        <v>0</v>
      </c>
      <c r="AQ2486" s="7">
        <f>IF(T2486&gt;0,RANK(T2486,(N2486:P2486,Q2486:AL2486)),0)</f>
        <v>0</v>
      </c>
      <c r="AR2486" s="2">
        <f t="shared" si="963"/>
        <v>3.4843205574912892E-3</v>
      </c>
      <c r="AS2486" s="2">
        <f t="shared" si="964"/>
        <v>0</v>
      </c>
      <c r="AT2486" s="2">
        <f t="shared" si="965"/>
        <v>0</v>
      </c>
      <c r="AU2486" s="2">
        <f t="shared" si="966"/>
        <v>0</v>
      </c>
      <c r="AW2486" t="s">
        <v>2956</v>
      </c>
      <c r="AX2486" t="s">
        <v>1419</v>
      </c>
      <c r="BA2486" s="127">
        <v>46</v>
      </c>
      <c r="BB2486" s="130">
        <v>63</v>
      </c>
      <c r="BC2486" s="131">
        <f t="shared" si="955"/>
        <v>46063</v>
      </c>
      <c r="BE2486" s="7" t="s">
        <v>3271</v>
      </c>
    </row>
    <row r="2487" spans="1:57" hidden="1" outlineLevel="1" x14ac:dyDescent="0.2">
      <c r="A2487" t="s">
        <v>2666</v>
      </c>
      <c r="B2487" t="s">
        <v>1419</v>
      </c>
      <c r="C2487" s="1">
        <f t="shared" si="956"/>
        <v>881</v>
      </c>
      <c r="D2487" s="7">
        <f>RANK(N2487,(N2487:P2487,Q2487:AL2487))</f>
        <v>3</v>
      </c>
      <c r="E2487" s="7">
        <f>RANK(O2487,(N2487:P2487,Q2487:AL2487))</f>
        <v>1</v>
      </c>
      <c r="F2487" s="7">
        <f>IF(P2487&gt;0,RANK(P2487,(N2487:P2487,Q2487:AL2487)),0)</f>
        <v>2</v>
      </c>
      <c r="G2487" s="1">
        <f t="shared" si="957"/>
        <v>290</v>
      </c>
      <c r="H2487" s="2">
        <f t="shared" si="967"/>
        <v>0.32917139614074914</v>
      </c>
      <c r="I2487" s="2"/>
      <c r="J2487" s="2">
        <f t="shared" si="959"/>
        <v>0.15777525539160045</v>
      </c>
      <c r="K2487" s="2">
        <f t="shared" si="960"/>
        <v>0.58456299659477862</v>
      </c>
      <c r="L2487" s="2">
        <f t="shared" si="961"/>
        <v>0.25539160045402953</v>
      </c>
      <c r="M2487" s="2">
        <f t="shared" si="962"/>
        <v>2.2701475595914289E-3</v>
      </c>
      <c r="N2487" s="1">
        <v>139</v>
      </c>
      <c r="O2487" s="1">
        <v>515</v>
      </c>
      <c r="P2487" s="1">
        <v>225</v>
      </c>
      <c r="Q2487" s="1">
        <v>1</v>
      </c>
      <c r="S2487" s="1">
        <v>1</v>
      </c>
      <c r="AN2487" s="7">
        <f>IF(Q2487&gt;0,RANK(Q2487,(N2487:P2487,Q2487:AL2487)),0)</f>
        <v>4</v>
      </c>
      <c r="AO2487" s="7">
        <f>IF(R2487&gt;0,RANK(R2487,(N2487:P2487,Q2487:AL2487)),0)</f>
        <v>0</v>
      </c>
      <c r="AP2487" s="7">
        <f>IF(S2487&gt;0,RANK(S2487,(N2487:P2487,Q2487:AL2487)),0)</f>
        <v>4</v>
      </c>
      <c r="AQ2487" s="7">
        <f>IF(T2487&gt;0,RANK(T2487,(N2487:P2487,Q2487:AL2487)),0)</f>
        <v>0</v>
      </c>
      <c r="AR2487" s="2">
        <f t="shared" si="963"/>
        <v>1.1350737797956867E-3</v>
      </c>
      <c r="AS2487" s="2">
        <f t="shared" si="964"/>
        <v>0</v>
      </c>
      <c r="AT2487" s="2">
        <f t="shared" si="965"/>
        <v>1.1350737797956867E-3</v>
      </c>
      <c r="AU2487" s="2">
        <f t="shared" si="966"/>
        <v>0</v>
      </c>
      <c r="AW2487" t="s">
        <v>2666</v>
      </c>
      <c r="AX2487" t="s">
        <v>1419</v>
      </c>
      <c r="BA2487" s="127">
        <v>46</v>
      </c>
      <c r="BB2487" s="130">
        <v>65</v>
      </c>
      <c r="BC2487" s="131">
        <f t="shared" si="955"/>
        <v>46065</v>
      </c>
      <c r="BE2487" s="7" t="s">
        <v>3271</v>
      </c>
    </row>
    <row r="2488" spans="1:57" hidden="1" outlineLevel="1" x14ac:dyDescent="0.2">
      <c r="A2488" t="s">
        <v>2943</v>
      </c>
      <c r="B2488" t="s">
        <v>1419</v>
      </c>
      <c r="C2488" s="1">
        <f t="shared" si="956"/>
        <v>8121</v>
      </c>
      <c r="D2488" s="7">
        <f>RANK(N2488,(N2488:P2488,Q2488:AL2488))</f>
        <v>2</v>
      </c>
      <c r="E2488" s="7">
        <f>RANK(O2488,(N2488:P2488,Q2488:AL2488))</f>
        <v>1</v>
      </c>
      <c r="F2488" s="7">
        <f>IF(P2488&gt;0,RANK(P2488,(N2488:P2488,Q2488:AL2488)),0)</f>
        <v>3</v>
      </c>
      <c r="G2488" s="1">
        <f t="shared" si="957"/>
        <v>1747</v>
      </c>
      <c r="H2488" s="2">
        <f t="shared" si="967"/>
        <v>0.2151212904814678</v>
      </c>
      <c r="I2488" s="2"/>
      <c r="J2488" s="2">
        <f t="shared" si="959"/>
        <v>0.31744859007511389</v>
      </c>
      <c r="K2488" s="2">
        <f t="shared" si="960"/>
        <v>0.53256988055658172</v>
      </c>
      <c r="L2488" s="2">
        <f t="shared" si="961"/>
        <v>0.14283955177933752</v>
      </c>
      <c r="M2488" s="2">
        <f t="shared" si="962"/>
        <v>7.1419775889669246E-3</v>
      </c>
      <c r="N2488" s="1">
        <v>2578</v>
      </c>
      <c r="O2488" s="1">
        <v>4325</v>
      </c>
      <c r="P2488" s="1">
        <v>1160</v>
      </c>
      <c r="Q2488" s="1">
        <v>21</v>
      </c>
      <c r="S2488" s="1">
        <v>3</v>
      </c>
      <c r="U2488" s="1">
        <v>34</v>
      </c>
      <c r="AN2488" s="7">
        <f>IF(Q2488&gt;0,RANK(Q2488,(N2488:P2488,Q2488:AL2488)),0)</f>
        <v>5</v>
      </c>
      <c r="AO2488" s="7">
        <f>IF(R2488&gt;0,RANK(R2488,(N2488:P2488,Q2488:AL2488)),0)</f>
        <v>0</v>
      </c>
      <c r="AP2488" s="7">
        <f>IF(S2488&gt;0,RANK(S2488,(N2488:P2488,Q2488:AL2488)),0)</f>
        <v>6</v>
      </c>
      <c r="AQ2488" s="7">
        <f>IF(T2488&gt;0,RANK(T2488,(N2488:P2488,Q2488:AL2488)),0)</f>
        <v>0</v>
      </c>
      <c r="AR2488" s="2">
        <f t="shared" si="963"/>
        <v>2.5858884373845584E-3</v>
      </c>
      <c r="AS2488" s="2">
        <f t="shared" si="964"/>
        <v>0</v>
      </c>
      <c r="AT2488" s="2">
        <f t="shared" si="965"/>
        <v>3.6941263391207979E-4</v>
      </c>
      <c r="AU2488" s="2">
        <f t="shared" si="966"/>
        <v>0</v>
      </c>
      <c r="AW2488" t="s">
        <v>2943</v>
      </c>
      <c r="AX2488" t="s">
        <v>1419</v>
      </c>
      <c r="BA2488" s="127">
        <v>46</v>
      </c>
      <c r="BB2488" s="130">
        <v>67</v>
      </c>
      <c r="BC2488" s="131">
        <f t="shared" si="955"/>
        <v>46067</v>
      </c>
      <c r="BE2488" s="7" t="s">
        <v>3271</v>
      </c>
    </row>
    <row r="2489" spans="1:57" hidden="1" outlineLevel="1" x14ac:dyDescent="0.2">
      <c r="A2489" t="s">
        <v>2957</v>
      </c>
      <c r="B2489" t="s">
        <v>1419</v>
      </c>
      <c r="C2489" s="1">
        <f t="shared" ref="C2489:C2523" si="968">SUM(N2489:AL2489)</f>
        <v>4156</v>
      </c>
      <c r="D2489" s="7">
        <f>RANK(N2489,(N2489:P2489,Q2489:AL2489))</f>
        <v>2</v>
      </c>
      <c r="E2489" s="7">
        <f>RANK(O2489,(N2489:P2489,Q2489:AL2489))</f>
        <v>1</v>
      </c>
      <c r="F2489" s="7">
        <f>IF(P2489&gt;0,RANK(P2489,(N2489:P2489,Q2489:AL2489)),0)</f>
        <v>3</v>
      </c>
      <c r="G2489" s="1">
        <f t="shared" ref="G2489:G2523" si="969">MAX(N2489:P2489)-LARGE(N2489:P2489,2)</f>
        <v>791</v>
      </c>
      <c r="H2489" s="2">
        <f t="shared" si="967"/>
        <v>0.19032723772858517</v>
      </c>
      <c r="I2489" s="2"/>
      <c r="J2489" s="2">
        <f t="shared" ref="J2489:J2523" si="970">IF($C2489=0,"-",N2489/$C2489)</f>
        <v>0.291385948026949</v>
      </c>
      <c r="K2489" s="2">
        <f t="shared" ref="K2489:K2523" si="971">IF($C2489=0,"-",O2489/$C2489)</f>
        <v>0.48171318575553418</v>
      </c>
      <c r="L2489" s="2">
        <f t="shared" ref="L2489:L2523" si="972">IF($C2489=0,"-",P2489/$C2489)</f>
        <v>0.22136669874879691</v>
      </c>
      <c r="M2489" s="2">
        <f t="shared" ref="M2489:M2520" si="973">IF(C2489=0,"-",(1-J2489-K2489-L2489))</f>
        <v>5.5341674687199582E-3</v>
      </c>
      <c r="N2489" s="1">
        <v>1211</v>
      </c>
      <c r="O2489" s="1">
        <v>2002</v>
      </c>
      <c r="P2489" s="1">
        <v>920</v>
      </c>
      <c r="Q2489" s="1">
        <v>17</v>
      </c>
      <c r="S2489" s="1">
        <v>3</v>
      </c>
      <c r="U2489" s="1">
        <v>3</v>
      </c>
      <c r="AN2489" s="7">
        <f>IF(Q2489&gt;0,RANK(Q2489,(N2489:P2489,Q2489:AL2489)),0)</f>
        <v>4</v>
      </c>
      <c r="AO2489" s="7">
        <f>IF(R2489&gt;0,RANK(R2489,(N2489:P2489,Q2489:AL2489)),0)</f>
        <v>0</v>
      </c>
      <c r="AP2489" s="7">
        <f>IF(S2489&gt;0,RANK(S2489,(N2489:P2489,Q2489:AL2489)),0)</f>
        <v>5</v>
      </c>
      <c r="AQ2489" s="7">
        <f>IF(T2489&gt;0,RANK(T2489,(N2489:P2489,Q2489:AL2489)),0)</f>
        <v>0</v>
      </c>
      <c r="AR2489" s="2">
        <f t="shared" ref="AR2489:AR2523" si="974">IF($C2489=0,"-",Q2489/$C2489)</f>
        <v>4.0904716073147255E-3</v>
      </c>
      <c r="AS2489" s="2">
        <f t="shared" ref="AS2489:AS2523" si="975">IF($C2489=0,"-",R2489/$C2489)</f>
        <v>0</v>
      </c>
      <c r="AT2489" s="2">
        <f t="shared" ref="AT2489:AT2523" si="976">IF($C2489=0,"-",S2489/$C2489)</f>
        <v>7.2184793070259861E-4</v>
      </c>
      <c r="AU2489" s="2">
        <f t="shared" ref="AU2489:AU2523" si="977">IF($C2489=0,"-",T2489/$C2489)</f>
        <v>0</v>
      </c>
      <c r="AW2489" t="s">
        <v>2957</v>
      </c>
      <c r="AX2489" t="s">
        <v>1419</v>
      </c>
      <c r="BA2489" s="127">
        <v>46</v>
      </c>
      <c r="BB2489" s="130">
        <v>69</v>
      </c>
      <c r="BC2489" s="131">
        <f t="shared" si="955"/>
        <v>46069</v>
      </c>
      <c r="BE2489" s="7" t="s">
        <v>3271</v>
      </c>
    </row>
    <row r="2490" spans="1:57" hidden="1" outlineLevel="1" x14ac:dyDescent="0.2">
      <c r="A2490" t="s">
        <v>2958</v>
      </c>
      <c r="B2490" t="s">
        <v>1419</v>
      </c>
      <c r="C2490" s="1">
        <f t="shared" si="968"/>
        <v>955</v>
      </c>
      <c r="D2490" s="7">
        <f>RANK(N2490,(N2490:P2490,Q2490:AL2490))</f>
        <v>2</v>
      </c>
      <c r="E2490" s="7">
        <f>RANK(O2490,(N2490:P2490,Q2490:AL2490))</f>
        <v>1</v>
      </c>
      <c r="F2490" s="7">
        <f>IF(P2490&gt;0,RANK(P2490,(N2490:P2490,Q2490:AL2490)),0)</f>
        <v>3</v>
      </c>
      <c r="G2490" s="1">
        <f t="shared" si="969"/>
        <v>139</v>
      </c>
      <c r="H2490" s="2">
        <f t="shared" si="967"/>
        <v>0.14554973821989528</v>
      </c>
      <c r="I2490" s="2"/>
      <c r="J2490" s="2">
        <f t="shared" si="970"/>
        <v>0.31518324607329845</v>
      </c>
      <c r="K2490" s="2">
        <f t="shared" si="971"/>
        <v>0.4607329842931937</v>
      </c>
      <c r="L2490" s="2">
        <f t="shared" si="972"/>
        <v>0.22094240837696336</v>
      </c>
      <c r="M2490" s="2">
        <f t="shared" si="973"/>
        <v>3.1413612565445448E-3</v>
      </c>
      <c r="N2490" s="1">
        <v>301</v>
      </c>
      <c r="O2490" s="1">
        <v>440</v>
      </c>
      <c r="P2490" s="1">
        <v>211</v>
      </c>
      <c r="Q2490" s="1">
        <v>1</v>
      </c>
      <c r="S2490" s="1">
        <v>2</v>
      </c>
      <c r="AN2490" s="7">
        <f>IF(Q2490&gt;0,RANK(Q2490,(N2490:P2490,Q2490:AL2490)),0)</f>
        <v>5</v>
      </c>
      <c r="AO2490" s="7">
        <f>IF(R2490&gt;0,RANK(R2490,(N2490:P2490,Q2490:AL2490)),0)</f>
        <v>0</v>
      </c>
      <c r="AP2490" s="7">
        <f>IF(S2490&gt;0,RANK(S2490,(N2490:P2490,Q2490:AL2490)),0)</f>
        <v>4</v>
      </c>
      <c r="AQ2490" s="7">
        <f>IF(T2490&gt;0,RANK(T2490,(N2490:P2490,Q2490:AL2490)),0)</f>
        <v>0</v>
      </c>
      <c r="AR2490" s="2">
        <f t="shared" si="974"/>
        <v>1.0471204188481676E-3</v>
      </c>
      <c r="AS2490" s="2">
        <f t="shared" si="975"/>
        <v>0</v>
      </c>
      <c r="AT2490" s="2">
        <f t="shared" si="976"/>
        <v>2.0942408376963353E-3</v>
      </c>
      <c r="AU2490" s="2">
        <f t="shared" si="977"/>
        <v>0</v>
      </c>
      <c r="AW2490" t="s">
        <v>2958</v>
      </c>
      <c r="AX2490" t="s">
        <v>1419</v>
      </c>
      <c r="BA2490" s="127">
        <v>46</v>
      </c>
      <c r="BB2490" s="130">
        <v>71</v>
      </c>
      <c r="BC2490" s="131">
        <f t="shared" si="955"/>
        <v>46071</v>
      </c>
      <c r="BE2490" s="7" t="s">
        <v>3271</v>
      </c>
    </row>
    <row r="2491" spans="1:57" hidden="1" outlineLevel="1" x14ac:dyDescent="0.2">
      <c r="A2491" t="s">
        <v>1768</v>
      </c>
      <c r="B2491" t="s">
        <v>1419</v>
      </c>
      <c r="C2491" s="1">
        <f t="shared" si="968"/>
        <v>1168</v>
      </c>
      <c r="D2491" s="7">
        <f>RANK(N2491,(N2491:P2491,Q2491:AL2491))</f>
        <v>2</v>
      </c>
      <c r="E2491" s="7">
        <f>RANK(O2491,(N2491:P2491,Q2491:AL2491))</f>
        <v>1</v>
      </c>
      <c r="F2491" s="7">
        <f>IF(P2491&gt;0,RANK(P2491,(N2491:P2491,Q2491:AL2491)),0)</f>
        <v>3</v>
      </c>
      <c r="G2491" s="1">
        <f t="shared" si="969"/>
        <v>276</v>
      </c>
      <c r="H2491" s="2">
        <f t="shared" si="967"/>
        <v>0.2363013698630137</v>
      </c>
      <c r="I2491" s="2"/>
      <c r="J2491" s="2">
        <f t="shared" si="970"/>
        <v>0.30051369863013699</v>
      </c>
      <c r="K2491" s="2">
        <f t="shared" si="971"/>
        <v>0.53681506849315064</v>
      </c>
      <c r="L2491" s="2">
        <f t="shared" si="972"/>
        <v>0.15753424657534246</v>
      </c>
      <c r="M2491" s="2">
        <f t="shared" si="973"/>
        <v>5.1369863013699113E-3</v>
      </c>
      <c r="N2491" s="1">
        <v>351</v>
      </c>
      <c r="O2491" s="1">
        <v>627</v>
      </c>
      <c r="P2491" s="1">
        <v>184</v>
      </c>
      <c r="Q2491" s="1">
        <v>5</v>
      </c>
      <c r="U2491" s="1">
        <v>1</v>
      </c>
      <c r="AN2491" s="7">
        <f>IF(Q2491&gt;0,RANK(Q2491,(N2491:P2491,Q2491:AL2491)),0)</f>
        <v>4</v>
      </c>
      <c r="AO2491" s="7">
        <f>IF(R2491&gt;0,RANK(R2491,(N2491:P2491,Q2491:AL2491)),0)</f>
        <v>0</v>
      </c>
      <c r="AP2491" s="7">
        <f>IF(S2491&gt;0,RANK(S2491,(N2491:P2491,Q2491:AL2491)),0)</f>
        <v>0</v>
      </c>
      <c r="AQ2491" s="7">
        <f>IF(T2491&gt;0,RANK(T2491,(N2491:P2491,Q2491:AL2491)),0)</f>
        <v>0</v>
      </c>
      <c r="AR2491" s="2">
        <f t="shared" si="974"/>
        <v>4.2808219178082189E-3</v>
      </c>
      <c r="AS2491" s="2">
        <f t="shared" si="975"/>
        <v>0</v>
      </c>
      <c r="AT2491" s="2">
        <f t="shared" si="976"/>
        <v>0</v>
      </c>
      <c r="AU2491" s="2">
        <f t="shared" si="977"/>
        <v>0</v>
      </c>
      <c r="AW2491" t="s">
        <v>1768</v>
      </c>
      <c r="AX2491" t="s">
        <v>1419</v>
      </c>
      <c r="BA2491" s="127">
        <v>46</v>
      </c>
      <c r="BB2491" s="130">
        <v>73</v>
      </c>
      <c r="BC2491" s="131">
        <f t="shared" si="955"/>
        <v>46073</v>
      </c>
      <c r="BE2491" s="7" t="s">
        <v>3271</v>
      </c>
    </row>
    <row r="2492" spans="1:57" hidden="1" outlineLevel="1" x14ac:dyDescent="0.2">
      <c r="A2492" t="s">
        <v>2959</v>
      </c>
      <c r="B2492" t="s">
        <v>1419</v>
      </c>
      <c r="C2492" s="1">
        <f t="shared" si="968"/>
        <v>1467</v>
      </c>
      <c r="D2492" s="7">
        <f>RANK(N2492,(N2492:P2492,Q2492:AL2492))</f>
        <v>1</v>
      </c>
      <c r="E2492" s="7">
        <f>RANK(O2492,(N2492:P2492,Q2492:AL2492))</f>
        <v>2</v>
      </c>
      <c r="F2492" s="7">
        <f>IF(P2492&gt;0,RANK(P2492,(N2492:P2492,Q2492:AL2492)),0)</f>
        <v>3</v>
      </c>
      <c r="G2492" s="1">
        <f t="shared" si="969"/>
        <v>82</v>
      </c>
      <c r="H2492" s="2">
        <f t="shared" si="967"/>
        <v>5.5896387184730743E-2</v>
      </c>
      <c r="I2492" s="2"/>
      <c r="J2492" s="2">
        <f t="shared" si="970"/>
        <v>0.40899795501022496</v>
      </c>
      <c r="K2492" s="2">
        <f t="shared" si="971"/>
        <v>0.35310156782549423</v>
      </c>
      <c r="L2492" s="2">
        <f t="shared" si="972"/>
        <v>0.23585548738922973</v>
      </c>
      <c r="M2492" s="2">
        <f t="shared" si="973"/>
        <v>2.0449897750510759E-3</v>
      </c>
      <c r="N2492" s="1">
        <v>600</v>
      </c>
      <c r="O2492" s="1">
        <v>518</v>
      </c>
      <c r="P2492" s="1">
        <v>346</v>
      </c>
      <c r="Q2492" s="1">
        <v>1</v>
      </c>
      <c r="U2492" s="1">
        <v>2</v>
      </c>
      <c r="AN2492" s="7">
        <f>IF(Q2492&gt;0,RANK(Q2492,(N2492:P2492,Q2492:AL2492)),0)</f>
        <v>5</v>
      </c>
      <c r="AO2492" s="7">
        <f>IF(R2492&gt;0,RANK(R2492,(N2492:P2492,Q2492:AL2492)),0)</f>
        <v>0</v>
      </c>
      <c r="AP2492" s="7">
        <f>IF(S2492&gt;0,RANK(S2492,(N2492:P2492,Q2492:AL2492)),0)</f>
        <v>0</v>
      </c>
      <c r="AQ2492" s="7">
        <f>IF(T2492&gt;0,RANK(T2492,(N2492:P2492,Q2492:AL2492)),0)</f>
        <v>0</v>
      </c>
      <c r="AR2492" s="2">
        <f t="shared" si="974"/>
        <v>6.8166325835037494E-4</v>
      </c>
      <c r="AS2492" s="2">
        <f t="shared" si="975"/>
        <v>0</v>
      </c>
      <c r="AT2492" s="2">
        <f t="shared" si="976"/>
        <v>0</v>
      </c>
      <c r="AU2492" s="2">
        <f t="shared" si="977"/>
        <v>0</v>
      </c>
      <c r="AW2492" t="s">
        <v>2959</v>
      </c>
      <c r="AX2492" t="s">
        <v>1419</v>
      </c>
      <c r="BA2492" s="127">
        <v>46</v>
      </c>
      <c r="BB2492" s="130">
        <v>75</v>
      </c>
      <c r="BC2492" s="131">
        <f t="shared" si="955"/>
        <v>46075</v>
      </c>
      <c r="BE2492" s="7" t="s">
        <v>3271</v>
      </c>
    </row>
    <row r="2493" spans="1:57" hidden="1" outlineLevel="1" x14ac:dyDescent="0.2">
      <c r="A2493" t="s">
        <v>726</v>
      </c>
      <c r="B2493" t="s">
        <v>1419</v>
      </c>
      <c r="C2493" s="1">
        <f t="shared" si="968"/>
        <v>779</v>
      </c>
      <c r="D2493" s="7">
        <f>RANK(N2493,(N2493:P2493,Q2493:AL2493))</f>
        <v>2</v>
      </c>
      <c r="E2493" s="7">
        <f>RANK(O2493,(N2493:P2493,Q2493:AL2493))</f>
        <v>1</v>
      </c>
      <c r="F2493" s="7">
        <f>IF(P2493&gt;0,RANK(P2493,(N2493:P2493,Q2493:AL2493)),0)</f>
        <v>3</v>
      </c>
      <c r="G2493" s="1">
        <f t="shared" si="969"/>
        <v>288</v>
      </c>
      <c r="H2493" s="2">
        <f t="shared" si="967"/>
        <v>0.36970474967907574</v>
      </c>
      <c r="I2493" s="2"/>
      <c r="J2493" s="2">
        <f t="shared" si="970"/>
        <v>0.21309370988446727</v>
      </c>
      <c r="K2493" s="2">
        <f t="shared" si="971"/>
        <v>0.58279845956354304</v>
      </c>
      <c r="L2493" s="2">
        <f t="shared" si="972"/>
        <v>0.19768934531450577</v>
      </c>
      <c r="M2493" s="2">
        <f t="shared" si="973"/>
        <v>6.4184852374838952E-3</v>
      </c>
      <c r="N2493" s="1">
        <v>166</v>
      </c>
      <c r="O2493" s="1">
        <v>454</v>
      </c>
      <c r="P2493" s="1">
        <v>154</v>
      </c>
      <c r="Q2493" s="1">
        <v>1</v>
      </c>
      <c r="U2493" s="1">
        <v>4</v>
      </c>
      <c r="AN2493" s="7">
        <f>IF(Q2493&gt;0,RANK(Q2493,(N2493:P2493,Q2493:AL2493)),0)</f>
        <v>5</v>
      </c>
      <c r="AO2493" s="7">
        <f>IF(R2493&gt;0,RANK(R2493,(N2493:P2493,Q2493:AL2493)),0)</f>
        <v>0</v>
      </c>
      <c r="AP2493" s="7">
        <f>IF(S2493&gt;0,RANK(S2493,(N2493:P2493,Q2493:AL2493)),0)</f>
        <v>0</v>
      </c>
      <c r="AQ2493" s="7">
        <f>IF(T2493&gt;0,RANK(T2493,(N2493:P2493,Q2493:AL2493)),0)</f>
        <v>0</v>
      </c>
      <c r="AR2493" s="2">
        <f t="shared" si="974"/>
        <v>1.2836970474967907E-3</v>
      </c>
      <c r="AS2493" s="2">
        <f t="shared" si="975"/>
        <v>0</v>
      </c>
      <c r="AT2493" s="2">
        <f t="shared" si="976"/>
        <v>0</v>
      </c>
      <c r="AU2493" s="2">
        <f t="shared" si="977"/>
        <v>0</v>
      </c>
      <c r="AW2493" t="s">
        <v>726</v>
      </c>
      <c r="AX2493" t="s">
        <v>1419</v>
      </c>
      <c r="BA2493" s="127">
        <v>46</v>
      </c>
      <c r="BB2493" s="130">
        <v>77</v>
      </c>
      <c r="BC2493" s="131">
        <f t="shared" si="955"/>
        <v>46077</v>
      </c>
      <c r="BE2493" s="7" t="s">
        <v>3271</v>
      </c>
    </row>
    <row r="2494" spans="1:57" hidden="1" outlineLevel="1" x14ac:dyDescent="0.2">
      <c r="A2494" t="s">
        <v>840</v>
      </c>
      <c r="B2494" t="s">
        <v>1419</v>
      </c>
      <c r="C2494" s="1">
        <f t="shared" si="968"/>
        <v>3143</v>
      </c>
      <c r="D2494" s="7">
        <f>RANK(N2494,(N2494:P2494,Q2494:AL2494))</f>
        <v>1</v>
      </c>
      <c r="E2494" s="7">
        <f>RANK(O2494,(N2494:P2494,Q2494:AL2494))</f>
        <v>2</v>
      </c>
      <c r="F2494" s="7">
        <f>IF(P2494&gt;0,RANK(P2494,(N2494:P2494,Q2494:AL2494)),0)</f>
        <v>3</v>
      </c>
      <c r="G2494" s="1">
        <f t="shared" si="969"/>
        <v>154</v>
      </c>
      <c r="H2494" s="2">
        <f t="shared" si="967"/>
        <v>4.8997772828507792E-2</v>
      </c>
      <c r="I2494" s="2"/>
      <c r="J2494" s="2">
        <f t="shared" si="970"/>
        <v>0.40311804008908686</v>
      </c>
      <c r="K2494" s="2">
        <f t="shared" si="971"/>
        <v>0.35412026726057905</v>
      </c>
      <c r="L2494" s="2">
        <f t="shared" si="972"/>
        <v>0.23671651288577791</v>
      </c>
      <c r="M2494" s="2">
        <f t="shared" si="973"/>
        <v>6.0451797645562355E-3</v>
      </c>
      <c r="N2494" s="1">
        <v>1267</v>
      </c>
      <c r="O2494" s="1">
        <v>1113</v>
      </c>
      <c r="P2494" s="1">
        <v>744</v>
      </c>
      <c r="Q2494" s="1">
        <v>13</v>
      </c>
      <c r="S2494" s="1">
        <v>1</v>
      </c>
      <c r="U2494" s="1">
        <v>5</v>
      </c>
      <c r="AN2494" s="7">
        <f>IF(Q2494&gt;0,RANK(Q2494,(N2494:P2494,Q2494:AL2494)),0)</f>
        <v>4</v>
      </c>
      <c r="AO2494" s="7">
        <f>IF(R2494&gt;0,RANK(R2494,(N2494:P2494,Q2494:AL2494)),0)</f>
        <v>0</v>
      </c>
      <c r="AP2494" s="7">
        <f>IF(S2494&gt;0,RANK(S2494,(N2494:P2494,Q2494:AL2494)),0)</f>
        <v>6</v>
      </c>
      <c r="AQ2494" s="7">
        <f>IF(T2494&gt;0,RANK(T2494,(N2494:P2494,Q2494:AL2494)),0)</f>
        <v>0</v>
      </c>
      <c r="AR2494" s="2">
        <f t="shared" si="974"/>
        <v>4.1361756283805279E-3</v>
      </c>
      <c r="AS2494" s="2">
        <f t="shared" si="975"/>
        <v>0</v>
      </c>
      <c r="AT2494" s="2">
        <f t="shared" si="976"/>
        <v>3.1816735602927139E-4</v>
      </c>
      <c r="AU2494" s="2">
        <f t="shared" si="977"/>
        <v>0</v>
      </c>
      <c r="AW2494" t="s">
        <v>840</v>
      </c>
      <c r="AX2494" t="s">
        <v>1419</v>
      </c>
      <c r="BA2494" s="127">
        <v>46</v>
      </c>
      <c r="BB2494" s="130">
        <v>79</v>
      </c>
      <c r="BC2494" s="131">
        <f t="shared" si="955"/>
        <v>46079</v>
      </c>
      <c r="BE2494" s="7" t="s">
        <v>3271</v>
      </c>
    </row>
    <row r="2495" spans="1:57" hidden="1" outlineLevel="1" x14ac:dyDescent="0.2">
      <c r="A2495" t="s">
        <v>581</v>
      </c>
      <c r="B2495" t="s">
        <v>1419</v>
      </c>
      <c r="C2495" s="1">
        <f t="shared" si="968"/>
        <v>5590</v>
      </c>
      <c r="D2495" s="7">
        <f>RANK(N2495,(N2495:P2495,Q2495:AL2495))</f>
        <v>1</v>
      </c>
      <c r="E2495" s="7">
        <f>RANK(O2495,(N2495:P2495,Q2495:AL2495))</f>
        <v>2</v>
      </c>
      <c r="F2495" s="7">
        <f>IF(P2495&gt;0,RANK(P2495,(N2495:P2495,Q2495:AL2495)),0)</f>
        <v>3</v>
      </c>
      <c r="G2495" s="1">
        <f t="shared" si="969"/>
        <v>498</v>
      </c>
      <c r="H2495" s="2">
        <f t="shared" si="967"/>
        <v>8.9087656529517001E-2</v>
      </c>
      <c r="I2495" s="2"/>
      <c r="J2495" s="2">
        <f t="shared" si="970"/>
        <v>0.42719141323792487</v>
      </c>
      <c r="K2495" s="2">
        <f t="shared" si="971"/>
        <v>0.33810375670840787</v>
      </c>
      <c r="L2495" s="2">
        <f t="shared" si="972"/>
        <v>0.23237924865831844</v>
      </c>
      <c r="M2495" s="2">
        <f t="shared" si="973"/>
        <v>2.3255813953488302E-3</v>
      </c>
      <c r="N2495" s="1">
        <v>2388</v>
      </c>
      <c r="O2495" s="1">
        <v>1890</v>
      </c>
      <c r="P2495" s="1">
        <v>1299</v>
      </c>
      <c r="Q2495" s="1">
        <v>5</v>
      </c>
      <c r="S2495" s="1">
        <v>3</v>
      </c>
      <c r="U2495" s="1">
        <v>5</v>
      </c>
      <c r="AN2495" s="7">
        <f>IF(Q2495&gt;0,RANK(Q2495,(N2495:P2495,Q2495:AL2495)),0)</f>
        <v>4</v>
      </c>
      <c r="AO2495" s="7">
        <f>IF(R2495&gt;0,RANK(R2495,(N2495:P2495,Q2495:AL2495)),0)</f>
        <v>0</v>
      </c>
      <c r="AP2495" s="7">
        <f>IF(S2495&gt;0,RANK(S2495,(N2495:P2495,Q2495:AL2495)),0)</f>
        <v>6</v>
      </c>
      <c r="AQ2495" s="7">
        <f>IF(T2495&gt;0,RANK(T2495,(N2495:P2495,Q2495:AL2495)),0)</f>
        <v>0</v>
      </c>
      <c r="AR2495" s="2">
        <f t="shared" si="974"/>
        <v>8.9445438282647585E-4</v>
      </c>
      <c r="AS2495" s="2">
        <f t="shared" si="975"/>
        <v>0</v>
      </c>
      <c r="AT2495" s="2">
        <f t="shared" si="976"/>
        <v>5.3667262969588547E-4</v>
      </c>
      <c r="AU2495" s="2">
        <f t="shared" si="977"/>
        <v>0</v>
      </c>
      <c r="AW2495" t="s">
        <v>581</v>
      </c>
      <c r="AX2495" t="s">
        <v>1419</v>
      </c>
      <c r="BA2495" s="127">
        <v>46</v>
      </c>
      <c r="BB2495" s="130">
        <v>81</v>
      </c>
      <c r="BC2495" s="131">
        <f t="shared" si="955"/>
        <v>46081</v>
      </c>
      <c r="BE2495" s="7" t="s">
        <v>3271</v>
      </c>
    </row>
    <row r="2496" spans="1:57" hidden="1" outlineLevel="1" x14ac:dyDescent="0.2">
      <c r="A2496" t="s">
        <v>939</v>
      </c>
      <c r="B2496" t="s">
        <v>1419</v>
      </c>
      <c r="C2496" s="1">
        <f t="shared" si="968"/>
        <v>9659</v>
      </c>
      <c r="D2496" s="7">
        <f>RANK(N2496,(N2496:P2496,Q2496:AL2496))</f>
        <v>2</v>
      </c>
      <c r="E2496" s="7">
        <f>RANK(O2496,(N2496:P2496,Q2496:AL2496))</f>
        <v>1</v>
      </c>
      <c r="F2496" s="7">
        <f>IF(P2496&gt;0,RANK(P2496,(N2496:P2496,Q2496:AL2496)),0)</f>
        <v>3</v>
      </c>
      <c r="G2496" s="1">
        <f t="shared" si="969"/>
        <v>613</v>
      </c>
      <c r="H2496" s="2">
        <f t="shared" si="967"/>
        <v>6.3464126721192671E-2</v>
      </c>
      <c r="I2496" s="2"/>
      <c r="J2496" s="2">
        <f t="shared" si="970"/>
        <v>0.32684542913345066</v>
      </c>
      <c r="K2496" s="2">
        <f t="shared" si="971"/>
        <v>0.39030955585464333</v>
      </c>
      <c r="L2496" s="2">
        <f t="shared" si="972"/>
        <v>0.27673672222797391</v>
      </c>
      <c r="M2496" s="2">
        <f t="shared" si="973"/>
        <v>6.1082927839321566E-3</v>
      </c>
      <c r="N2496" s="1">
        <v>3157</v>
      </c>
      <c r="O2496" s="1">
        <v>3770</v>
      </c>
      <c r="P2496" s="1">
        <v>2673</v>
      </c>
      <c r="Q2496" s="1">
        <v>44</v>
      </c>
      <c r="S2496" s="1">
        <v>3</v>
      </c>
      <c r="U2496" s="1">
        <v>12</v>
      </c>
      <c r="AN2496" s="7">
        <f>IF(Q2496&gt;0,RANK(Q2496,(N2496:P2496,Q2496:AL2496)),0)</f>
        <v>4</v>
      </c>
      <c r="AO2496" s="7">
        <f>IF(R2496&gt;0,RANK(R2496,(N2496:P2496,Q2496:AL2496)),0)</f>
        <v>0</v>
      </c>
      <c r="AP2496" s="7">
        <f>IF(S2496&gt;0,RANK(S2496,(N2496:P2496,Q2496:AL2496)),0)</f>
        <v>6</v>
      </c>
      <c r="AQ2496" s="7">
        <f>IF(T2496&gt;0,RANK(T2496,(N2496:P2496,Q2496:AL2496)),0)</f>
        <v>0</v>
      </c>
      <c r="AR2496" s="2">
        <f t="shared" si="974"/>
        <v>4.5553369914069783E-3</v>
      </c>
      <c r="AS2496" s="2">
        <f t="shared" si="975"/>
        <v>0</v>
      </c>
      <c r="AT2496" s="2">
        <f t="shared" si="976"/>
        <v>3.1059115850502121E-4</v>
      </c>
      <c r="AU2496" s="2">
        <f t="shared" si="977"/>
        <v>0</v>
      </c>
      <c r="AW2496" t="s">
        <v>939</v>
      </c>
      <c r="AX2496" t="s">
        <v>1419</v>
      </c>
      <c r="BA2496" s="127">
        <v>46</v>
      </c>
      <c r="BB2496" s="130">
        <v>83</v>
      </c>
      <c r="BC2496" s="131">
        <f t="shared" si="955"/>
        <v>46083</v>
      </c>
      <c r="BE2496" s="7" t="s">
        <v>3271</v>
      </c>
    </row>
    <row r="2497" spans="1:57" hidden="1" outlineLevel="1" x14ac:dyDescent="0.2">
      <c r="A2497" t="s">
        <v>1204</v>
      </c>
      <c r="B2497" t="s">
        <v>1419</v>
      </c>
      <c r="C2497" s="1">
        <f t="shared" si="968"/>
        <v>7923</v>
      </c>
      <c r="D2497" s="7">
        <f>RANK(N2497,(N2497:P2497,Q2497:AL2497))</f>
        <v>2</v>
      </c>
      <c r="E2497" s="7">
        <f>RANK(O2497,(N2497:P2497,Q2497:AL2497))</f>
        <v>1</v>
      </c>
      <c r="F2497" s="7">
        <f>IF(P2497&gt;0,RANK(P2497,(N2497:P2497,Q2497:AL2497)),0)</f>
        <v>3</v>
      </c>
      <c r="G2497" s="1">
        <f t="shared" si="969"/>
        <v>422</v>
      </c>
      <c r="H2497" s="2">
        <f t="shared" si="967"/>
        <v>5.3262653035466366E-2</v>
      </c>
      <c r="I2497" s="2"/>
      <c r="J2497" s="2">
        <f t="shared" si="970"/>
        <v>0.37145020825444908</v>
      </c>
      <c r="K2497" s="2">
        <f t="shared" si="971"/>
        <v>0.42471286128991542</v>
      </c>
      <c r="L2497" s="2">
        <f t="shared" si="972"/>
        <v>0.20106020446800454</v>
      </c>
      <c r="M2497" s="2">
        <f t="shared" si="973"/>
        <v>2.7767259876309569E-3</v>
      </c>
      <c r="N2497" s="1">
        <v>2943</v>
      </c>
      <c r="O2497" s="1">
        <v>3365</v>
      </c>
      <c r="P2497" s="1">
        <v>1593</v>
      </c>
      <c r="Q2497" s="1">
        <v>15</v>
      </c>
      <c r="U2497" s="1">
        <v>7</v>
      </c>
      <c r="AN2497" s="7">
        <f>IF(Q2497&gt;0,RANK(Q2497,(N2497:P2497,Q2497:AL2497)),0)</f>
        <v>4</v>
      </c>
      <c r="AO2497" s="7">
        <f>IF(R2497&gt;0,RANK(R2497,(N2497:P2497,Q2497:AL2497)),0)</f>
        <v>0</v>
      </c>
      <c r="AP2497" s="7">
        <f>IF(S2497&gt;0,RANK(S2497,(N2497:P2497,Q2497:AL2497)),0)</f>
        <v>0</v>
      </c>
      <c r="AQ2497" s="7">
        <f>IF(T2497&gt;0,RANK(T2497,(N2497:P2497,Q2497:AL2497)),0)</f>
        <v>0</v>
      </c>
      <c r="AR2497" s="2">
        <f t="shared" si="974"/>
        <v>1.8932222642938281E-3</v>
      </c>
      <c r="AS2497" s="2">
        <f t="shared" si="975"/>
        <v>0</v>
      </c>
      <c r="AT2497" s="2">
        <f t="shared" si="976"/>
        <v>0</v>
      </c>
      <c r="AU2497" s="2">
        <f t="shared" si="977"/>
        <v>0</v>
      </c>
      <c r="AW2497" t="s">
        <v>1204</v>
      </c>
      <c r="AX2497" t="s">
        <v>1419</v>
      </c>
      <c r="BA2497" s="127">
        <v>46</v>
      </c>
      <c r="BB2497" s="130">
        <v>85</v>
      </c>
      <c r="BC2497" s="131">
        <f t="shared" si="955"/>
        <v>46085</v>
      </c>
      <c r="BE2497" s="7" t="s">
        <v>3271</v>
      </c>
    </row>
    <row r="2498" spans="1:57" hidden="1" outlineLevel="1" x14ac:dyDescent="0.2">
      <c r="A2498" t="s">
        <v>1323</v>
      </c>
      <c r="B2498" t="s">
        <v>1419</v>
      </c>
      <c r="C2498" s="1">
        <f t="shared" si="968"/>
        <v>1480</v>
      </c>
      <c r="D2498" s="7">
        <f>RANK(N2498,(N2498:P2498,Q2498:AL2498))</f>
        <v>2</v>
      </c>
      <c r="E2498" s="7">
        <f>RANK(O2498,(N2498:P2498,Q2498:AL2498))</f>
        <v>1</v>
      </c>
      <c r="F2498" s="7">
        <f>IF(P2498&gt;0,RANK(P2498,(N2498:P2498,Q2498:AL2498)),0)</f>
        <v>3</v>
      </c>
      <c r="G2498" s="1">
        <f t="shared" si="969"/>
        <v>183</v>
      </c>
      <c r="H2498" s="2">
        <f t="shared" si="967"/>
        <v>0.12364864864864865</v>
      </c>
      <c r="I2498" s="2"/>
      <c r="J2498" s="2">
        <f t="shared" si="970"/>
        <v>0.32837837837837835</v>
      </c>
      <c r="K2498" s="2">
        <f t="shared" si="971"/>
        <v>0.45202702702702702</v>
      </c>
      <c r="L2498" s="2">
        <f t="shared" si="972"/>
        <v>0.21013513513513513</v>
      </c>
      <c r="M2498" s="2">
        <f t="shared" si="973"/>
        <v>9.4594594594595016E-3</v>
      </c>
      <c r="N2498" s="1">
        <v>486</v>
      </c>
      <c r="O2498" s="1">
        <v>669</v>
      </c>
      <c r="P2498" s="1">
        <v>311</v>
      </c>
      <c r="Q2498" s="1">
        <v>4</v>
      </c>
      <c r="U2498" s="1">
        <v>10</v>
      </c>
      <c r="AN2498" s="7">
        <f>IF(Q2498&gt;0,RANK(Q2498,(N2498:P2498,Q2498:AL2498)),0)</f>
        <v>5</v>
      </c>
      <c r="AO2498" s="7">
        <f>IF(R2498&gt;0,RANK(R2498,(N2498:P2498,Q2498:AL2498)),0)</f>
        <v>0</v>
      </c>
      <c r="AP2498" s="7">
        <f>IF(S2498&gt;0,RANK(S2498,(N2498:P2498,Q2498:AL2498)),0)</f>
        <v>0</v>
      </c>
      <c r="AQ2498" s="7">
        <f>IF(T2498&gt;0,RANK(T2498,(N2498:P2498,Q2498:AL2498)),0)</f>
        <v>0</v>
      </c>
      <c r="AR2498" s="2">
        <f t="shared" si="974"/>
        <v>2.7027027027027029E-3</v>
      </c>
      <c r="AS2498" s="2">
        <f t="shared" si="975"/>
        <v>0</v>
      </c>
      <c r="AT2498" s="2">
        <f t="shared" si="976"/>
        <v>0</v>
      </c>
      <c r="AU2498" s="2">
        <f t="shared" si="977"/>
        <v>0</v>
      </c>
      <c r="AW2498" t="s">
        <v>1323</v>
      </c>
      <c r="AX2498" t="s">
        <v>1419</v>
      </c>
      <c r="BA2498" s="127">
        <v>46</v>
      </c>
      <c r="BB2498" s="130">
        <v>87</v>
      </c>
      <c r="BC2498" s="131">
        <f t="shared" si="955"/>
        <v>46087</v>
      </c>
      <c r="BE2498" s="7" t="s">
        <v>3271</v>
      </c>
    </row>
    <row r="2499" spans="1:57" hidden="1" outlineLevel="1" x14ac:dyDescent="0.2">
      <c r="A2499" t="s">
        <v>2899</v>
      </c>
      <c r="B2499" t="s">
        <v>1419</v>
      </c>
      <c r="C2499" s="1">
        <f t="shared" si="968"/>
        <v>2984</v>
      </c>
      <c r="D2499" s="7">
        <f>RANK(N2499,(N2499:P2499,Q2499:AL2499))</f>
        <v>2</v>
      </c>
      <c r="E2499" s="7">
        <f>RANK(O2499,(N2499:P2499,Q2499:AL2499))</f>
        <v>1</v>
      </c>
      <c r="F2499" s="7">
        <f>IF(P2499&gt;0,RANK(P2499,(N2499:P2499,Q2499:AL2499)),0)</f>
        <v>3</v>
      </c>
      <c r="G2499" s="1">
        <f t="shared" si="969"/>
        <v>10</v>
      </c>
      <c r="H2499" s="2">
        <f t="shared" si="967"/>
        <v>3.351206434316354E-3</v>
      </c>
      <c r="I2499" s="2"/>
      <c r="J2499" s="2">
        <f t="shared" si="970"/>
        <v>0.39108579088471851</v>
      </c>
      <c r="K2499" s="2">
        <f t="shared" si="971"/>
        <v>0.39443699731903487</v>
      </c>
      <c r="L2499" s="2">
        <f t="shared" si="972"/>
        <v>0.20676943699731903</v>
      </c>
      <c r="M2499" s="2">
        <f t="shared" si="973"/>
        <v>7.7077747989275913E-3</v>
      </c>
      <c r="N2499" s="1">
        <v>1167</v>
      </c>
      <c r="O2499" s="1">
        <v>1177</v>
      </c>
      <c r="P2499" s="1">
        <v>617</v>
      </c>
      <c r="Q2499" s="1">
        <v>10</v>
      </c>
      <c r="S2499" s="1">
        <v>2</v>
      </c>
      <c r="U2499" s="1">
        <v>11</v>
      </c>
      <c r="AN2499" s="7">
        <f>IF(Q2499&gt;0,RANK(Q2499,(N2499:P2499,Q2499:AL2499)),0)</f>
        <v>5</v>
      </c>
      <c r="AO2499" s="7">
        <f>IF(R2499&gt;0,RANK(R2499,(N2499:P2499,Q2499:AL2499)),0)</f>
        <v>0</v>
      </c>
      <c r="AP2499" s="7">
        <f>IF(S2499&gt;0,RANK(S2499,(N2499:P2499,Q2499:AL2499)),0)</f>
        <v>6</v>
      </c>
      <c r="AQ2499" s="7">
        <f>IF(T2499&gt;0,RANK(T2499,(N2499:P2499,Q2499:AL2499)),0)</f>
        <v>0</v>
      </c>
      <c r="AR2499" s="2">
        <f t="shared" si="974"/>
        <v>3.351206434316354E-3</v>
      </c>
      <c r="AS2499" s="2">
        <f t="shared" si="975"/>
        <v>0</v>
      </c>
      <c r="AT2499" s="2">
        <f t="shared" si="976"/>
        <v>6.7024128686327079E-4</v>
      </c>
      <c r="AU2499" s="2">
        <f t="shared" si="977"/>
        <v>0</v>
      </c>
      <c r="AW2499" t="s">
        <v>2899</v>
      </c>
      <c r="AX2499" t="s">
        <v>1419</v>
      </c>
      <c r="BA2499" s="127">
        <v>46</v>
      </c>
      <c r="BB2499" s="130">
        <v>89</v>
      </c>
      <c r="BC2499" s="131">
        <f t="shared" si="955"/>
        <v>46089</v>
      </c>
      <c r="BE2499" s="7" t="s">
        <v>3271</v>
      </c>
    </row>
    <row r="2500" spans="1:57" hidden="1" outlineLevel="1" x14ac:dyDescent="0.2">
      <c r="A2500" t="s">
        <v>1366</v>
      </c>
      <c r="B2500" t="s">
        <v>1419</v>
      </c>
      <c r="C2500" s="1">
        <f t="shared" si="968"/>
        <v>1752</v>
      </c>
      <c r="D2500" s="7">
        <f>RANK(N2500,(N2500:P2500,Q2500:AL2500))</f>
        <v>2</v>
      </c>
      <c r="E2500" s="7">
        <f>RANK(O2500,(N2500:P2500,Q2500:AL2500))</f>
        <v>1</v>
      </c>
      <c r="F2500" s="7">
        <f>IF(P2500&gt;0,RANK(P2500,(N2500:P2500,Q2500:AL2500)),0)</f>
        <v>3</v>
      </c>
      <c r="G2500" s="1">
        <f t="shared" si="969"/>
        <v>467</v>
      </c>
      <c r="H2500" s="2">
        <f t="shared" si="967"/>
        <v>0.26655251141552511</v>
      </c>
      <c r="I2500" s="2"/>
      <c r="J2500" s="2">
        <f t="shared" si="970"/>
        <v>0.2728310502283105</v>
      </c>
      <c r="K2500" s="2">
        <f t="shared" si="971"/>
        <v>0.53938356164383561</v>
      </c>
      <c r="L2500" s="2">
        <f t="shared" si="972"/>
        <v>0.18378995433789955</v>
      </c>
      <c r="M2500" s="2">
        <f t="shared" si="973"/>
        <v>3.9954337899544001E-3</v>
      </c>
      <c r="N2500" s="1">
        <v>478</v>
      </c>
      <c r="O2500" s="1">
        <v>945</v>
      </c>
      <c r="P2500" s="1">
        <v>322</v>
      </c>
      <c r="Q2500" s="1">
        <v>5</v>
      </c>
      <c r="U2500" s="1">
        <v>2</v>
      </c>
      <c r="AN2500" s="7">
        <f>IF(Q2500&gt;0,RANK(Q2500,(N2500:P2500,Q2500:AL2500)),0)</f>
        <v>4</v>
      </c>
      <c r="AO2500" s="7">
        <f>IF(R2500&gt;0,RANK(R2500,(N2500:P2500,Q2500:AL2500)),0)</f>
        <v>0</v>
      </c>
      <c r="AP2500" s="7">
        <f>IF(S2500&gt;0,RANK(S2500,(N2500:P2500,Q2500:AL2500)),0)</f>
        <v>0</v>
      </c>
      <c r="AQ2500" s="7">
        <f>IF(T2500&gt;0,RANK(T2500,(N2500:P2500,Q2500:AL2500)),0)</f>
        <v>0</v>
      </c>
      <c r="AR2500" s="2">
        <f t="shared" si="974"/>
        <v>2.8538812785388126E-3</v>
      </c>
      <c r="AS2500" s="2">
        <f t="shared" si="975"/>
        <v>0</v>
      </c>
      <c r="AT2500" s="2">
        <f t="shared" si="976"/>
        <v>0</v>
      </c>
      <c r="AU2500" s="2">
        <f t="shared" si="977"/>
        <v>0</v>
      </c>
      <c r="AW2500" t="s">
        <v>1366</v>
      </c>
      <c r="AX2500" t="s">
        <v>1419</v>
      </c>
      <c r="BA2500" s="127">
        <v>46</v>
      </c>
      <c r="BB2500" s="130">
        <v>91</v>
      </c>
      <c r="BC2500" s="131">
        <f t="shared" si="955"/>
        <v>46091</v>
      </c>
      <c r="BE2500" s="7" t="s">
        <v>3271</v>
      </c>
    </row>
    <row r="2501" spans="1:57" hidden="1" outlineLevel="1" x14ac:dyDescent="0.2">
      <c r="A2501" t="s">
        <v>526</v>
      </c>
      <c r="B2501" t="s">
        <v>1419</v>
      </c>
      <c r="C2501" s="1">
        <f t="shared" si="968"/>
        <v>2297</v>
      </c>
      <c r="D2501" s="7">
        <f>RANK(N2501,(N2501:P2501,Q2501:AL2501))</f>
        <v>1</v>
      </c>
      <c r="E2501" s="7">
        <f>RANK(O2501,(N2501:P2501,Q2501:AL2501))</f>
        <v>2</v>
      </c>
      <c r="F2501" s="7">
        <f>IF(P2501&gt;0,RANK(P2501,(N2501:P2501,Q2501:AL2501)),0)</f>
        <v>3</v>
      </c>
      <c r="G2501" s="1">
        <f t="shared" si="969"/>
        <v>246</v>
      </c>
      <c r="H2501" s="2">
        <f t="shared" si="967"/>
        <v>0.10709621245102308</v>
      </c>
      <c r="I2501" s="2"/>
      <c r="J2501" s="2">
        <f t="shared" si="970"/>
        <v>0.45973008271658683</v>
      </c>
      <c r="K2501" s="2">
        <f t="shared" si="971"/>
        <v>0.35263387026556375</v>
      </c>
      <c r="L2501" s="2">
        <f t="shared" si="972"/>
        <v>0.18589464518937746</v>
      </c>
      <c r="M2501" s="2">
        <f t="shared" si="973"/>
        <v>1.7414018284719057E-3</v>
      </c>
      <c r="N2501" s="1">
        <v>1056</v>
      </c>
      <c r="O2501" s="1">
        <v>810</v>
      </c>
      <c r="P2501" s="1">
        <v>427</v>
      </c>
      <c r="Q2501" s="1">
        <v>3</v>
      </c>
      <c r="U2501" s="1">
        <v>1</v>
      </c>
      <c r="AN2501" s="7">
        <f>IF(Q2501&gt;0,RANK(Q2501,(N2501:P2501,Q2501:AL2501)),0)</f>
        <v>4</v>
      </c>
      <c r="AO2501" s="7">
        <f>IF(R2501&gt;0,RANK(R2501,(N2501:P2501,Q2501:AL2501)),0)</f>
        <v>0</v>
      </c>
      <c r="AP2501" s="7">
        <f>IF(S2501&gt;0,RANK(S2501,(N2501:P2501,Q2501:AL2501)),0)</f>
        <v>0</v>
      </c>
      <c r="AQ2501" s="7">
        <f>IF(T2501&gt;0,RANK(T2501,(N2501:P2501,Q2501:AL2501)),0)</f>
        <v>0</v>
      </c>
      <c r="AR2501" s="2">
        <f t="shared" si="974"/>
        <v>1.3060513713539399E-3</v>
      </c>
      <c r="AS2501" s="2">
        <f t="shared" si="975"/>
        <v>0</v>
      </c>
      <c r="AT2501" s="2">
        <f t="shared" si="976"/>
        <v>0</v>
      </c>
      <c r="AU2501" s="2">
        <f t="shared" si="977"/>
        <v>0</v>
      </c>
      <c r="AW2501" t="s">
        <v>526</v>
      </c>
      <c r="AX2501" t="s">
        <v>1419</v>
      </c>
      <c r="BA2501" s="127">
        <v>46</v>
      </c>
      <c r="BB2501" s="130">
        <v>93</v>
      </c>
      <c r="BC2501" s="131">
        <f t="shared" si="955"/>
        <v>46093</v>
      </c>
      <c r="BE2501" s="7" t="s">
        <v>3271</v>
      </c>
    </row>
    <row r="2502" spans="1:57" hidden="1" outlineLevel="1" x14ac:dyDescent="0.2">
      <c r="A2502" t="s">
        <v>250</v>
      </c>
      <c r="B2502" t="s">
        <v>1419</v>
      </c>
      <c r="C2502" s="1">
        <f t="shared" si="968"/>
        <v>10075</v>
      </c>
      <c r="D2502" s="7">
        <f>RANK(N2502,(N2502:P2502,Q2502:AL2502))</f>
        <v>2</v>
      </c>
      <c r="E2502" s="7">
        <f>RANK(O2502,(N2502:P2502,Q2502:AL2502))</f>
        <v>1</v>
      </c>
      <c r="F2502" s="7">
        <f>IF(P2502&gt;0,RANK(P2502,(N2502:P2502,Q2502:AL2502)),0)</f>
        <v>3</v>
      </c>
      <c r="G2502" s="1">
        <f t="shared" si="969"/>
        <v>2030</v>
      </c>
      <c r="H2502" s="2">
        <f t="shared" si="967"/>
        <v>0.20148883374689827</v>
      </c>
      <c r="I2502" s="2"/>
      <c r="J2502" s="2">
        <f t="shared" si="970"/>
        <v>0.26739454094292803</v>
      </c>
      <c r="K2502" s="2">
        <f t="shared" si="971"/>
        <v>0.46888337468982633</v>
      </c>
      <c r="L2502" s="2">
        <f t="shared" si="972"/>
        <v>0.25915632754342433</v>
      </c>
      <c r="M2502" s="2">
        <f t="shared" si="973"/>
        <v>4.5657568238213209E-3</v>
      </c>
      <c r="N2502" s="1">
        <v>2694</v>
      </c>
      <c r="O2502" s="1">
        <v>4724</v>
      </c>
      <c r="P2502" s="1">
        <v>2611</v>
      </c>
      <c r="Q2502" s="1">
        <v>33</v>
      </c>
      <c r="S2502" s="1">
        <v>2</v>
      </c>
      <c r="U2502" s="1">
        <v>11</v>
      </c>
      <c r="AN2502" s="7">
        <f>IF(Q2502&gt;0,RANK(Q2502,(N2502:P2502,Q2502:AL2502)),0)</f>
        <v>4</v>
      </c>
      <c r="AO2502" s="7">
        <f>IF(R2502&gt;0,RANK(R2502,(N2502:P2502,Q2502:AL2502)),0)</f>
        <v>0</v>
      </c>
      <c r="AP2502" s="7">
        <f>IF(S2502&gt;0,RANK(S2502,(N2502:P2502,Q2502:AL2502)),0)</f>
        <v>6</v>
      </c>
      <c r="AQ2502" s="7">
        <f>IF(T2502&gt;0,RANK(T2502,(N2502:P2502,Q2502:AL2502)),0)</f>
        <v>0</v>
      </c>
      <c r="AR2502" s="2">
        <f t="shared" si="974"/>
        <v>3.2754342431761787E-3</v>
      </c>
      <c r="AS2502" s="2">
        <f t="shared" si="975"/>
        <v>0</v>
      </c>
      <c r="AT2502" s="2">
        <f t="shared" si="976"/>
        <v>1.9851116625310174E-4</v>
      </c>
      <c r="AU2502" s="2">
        <f t="shared" si="977"/>
        <v>0</v>
      </c>
      <c r="AW2502" t="s">
        <v>250</v>
      </c>
      <c r="AX2502" t="s">
        <v>1419</v>
      </c>
      <c r="BA2502" s="127">
        <v>46</v>
      </c>
      <c r="BB2502" s="130">
        <v>95</v>
      </c>
      <c r="BC2502" s="131">
        <f t="shared" si="955"/>
        <v>46095</v>
      </c>
      <c r="BE2502" s="7" t="s">
        <v>3271</v>
      </c>
    </row>
    <row r="2503" spans="1:57" hidden="1" outlineLevel="1" x14ac:dyDescent="0.2">
      <c r="A2503" t="s">
        <v>858</v>
      </c>
      <c r="B2503" t="s">
        <v>1419</v>
      </c>
      <c r="C2503" s="1">
        <f t="shared" si="968"/>
        <v>841</v>
      </c>
      <c r="D2503" s="7">
        <f>RANK(N2503,(N2503:P2503,Q2503:AL2503))</f>
        <v>2</v>
      </c>
      <c r="E2503" s="7">
        <f>RANK(O2503,(N2503:P2503,Q2503:AL2503))</f>
        <v>1</v>
      </c>
      <c r="F2503" s="7">
        <f>IF(P2503&gt;0,RANK(P2503,(N2503:P2503,Q2503:AL2503)),0)</f>
        <v>3</v>
      </c>
      <c r="G2503" s="1">
        <f t="shared" si="969"/>
        <v>140</v>
      </c>
      <c r="H2503" s="2">
        <f t="shared" si="967"/>
        <v>0.16646848989298454</v>
      </c>
      <c r="I2503" s="2"/>
      <c r="J2503" s="2">
        <f t="shared" si="970"/>
        <v>0.32936979785969084</v>
      </c>
      <c r="K2503" s="2">
        <f t="shared" si="971"/>
        <v>0.49583828775267541</v>
      </c>
      <c r="L2503" s="2">
        <f t="shared" si="972"/>
        <v>0.16646848989298454</v>
      </c>
      <c r="M2503" s="2">
        <f t="shared" si="973"/>
        <v>8.3234244946492619E-3</v>
      </c>
      <c r="N2503" s="1">
        <v>277</v>
      </c>
      <c r="O2503" s="1">
        <v>417</v>
      </c>
      <c r="P2503" s="1">
        <v>140</v>
      </c>
      <c r="Q2503" s="1">
        <v>5</v>
      </c>
      <c r="S2503" s="1">
        <v>1</v>
      </c>
      <c r="U2503" s="1">
        <v>1</v>
      </c>
      <c r="AN2503" s="7">
        <f>IF(Q2503&gt;0,RANK(Q2503,(N2503:P2503,Q2503:AL2503)),0)</f>
        <v>4</v>
      </c>
      <c r="AO2503" s="7">
        <f>IF(R2503&gt;0,RANK(R2503,(N2503:P2503,Q2503:AL2503)),0)</f>
        <v>0</v>
      </c>
      <c r="AP2503" s="7">
        <f>IF(S2503&gt;0,RANK(S2503,(N2503:P2503,Q2503:AL2503)),0)</f>
        <v>5</v>
      </c>
      <c r="AQ2503" s="7">
        <f>IF(T2503&gt;0,RANK(T2503,(N2503:P2503,Q2503:AL2503)),0)</f>
        <v>0</v>
      </c>
      <c r="AR2503" s="2">
        <f t="shared" si="974"/>
        <v>5.945303210463734E-3</v>
      </c>
      <c r="AS2503" s="2">
        <f t="shared" si="975"/>
        <v>0</v>
      </c>
      <c r="AT2503" s="2">
        <f t="shared" si="976"/>
        <v>1.1890606420927466E-3</v>
      </c>
      <c r="AU2503" s="2">
        <f t="shared" si="977"/>
        <v>0</v>
      </c>
      <c r="AW2503" t="s">
        <v>858</v>
      </c>
      <c r="AX2503" t="s">
        <v>1419</v>
      </c>
      <c r="BA2503" s="127">
        <v>46</v>
      </c>
      <c r="BB2503" s="130">
        <v>97</v>
      </c>
      <c r="BC2503" s="131">
        <f t="shared" si="955"/>
        <v>46097</v>
      </c>
      <c r="BE2503" s="7" t="s">
        <v>3271</v>
      </c>
    </row>
    <row r="2504" spans="1:57" hidden="1" outlineLevel="1" x14ac:dyDescent="0.2">
      <c r="A2504" t="s">
        <v>1822</v>
      </c>
      <c r="B2504" t="s">
        <v>1419</v>
      </c>
      <c r="C2504" s="1">
        <f t="shared" si="968"/>
        <v>1584</v>
      </c>
      <c r="D2504" s="7">
        <f>RANK(N2504,(N2504:P2504,Q2504:AL2504))</f>
        <v>1</v>
      </c>
      <c r="E2504" s="7">
        <f>RANK(O2504,(N2504:P2504,Q2504:AL2504))</f>
        <v>2</v>
      </c>
      <c r="F2504" s="7">
        <f>IF(P2504&gt;0,RANK(P2504,(N2504:P2504,Q2504:AL2504)),0)</f>
        <v>3</v>
      </c>
      <c r="G2504" s="1">
        <f t="shared" si="969"/>
        <v>155</v>
      </c>
      <c r="H2504" s="2">
        <f t="shared" si="967"/>
        <v>9.7853535353535359E-2</v>
      </c>
      <c r="I2504" s="2"/>
      <c r="J2504" s="2">
        <f t="shared" si="970"/>
        <v>0.44065656565656564</v>
      </c>
      <c r="K2504" s="2">
        <f t="shared" si="971"/>
        <v>0.34280303030303028</v>
      </c>
      <c r="L2504" s="2">
        <f t="shared" si="972"/>
        <v>0.20959595959595959</v>
      </c>
      <c r="M2504" s="2">
        <f t="shared" si="973"/>
        <v>6.944444444444503E-3</v>
      </c>
      <c r="N2504" s="1">
        <v>698</v>
      </c>
      <c r="O2504" s="1">
        <v>543</v>
      </c>
      <c r="P2504" s="1">
        <v>332</v>
      </c>
      <c r="Q2504" s="1">
        <v>4</v>
      </c>
      <c r="U2504" s="1">
        <v>7</v>
      </c>
      <c r="AN2504" s="7">
        <f>IF(Q2504&gt;0,RANK(Q2504,(N2504:P2504,Q2504:AL2504)),0)</f>
        <v>5</v>
      </c>
      <c r="AO2504" s="7">
        <f>IF(R2504&gt;0,RANK(R2504,(N2504:P2504,Q2504:AL2504)),0)</f>
        <v>0</v>
      </c>
      <c r="AP2504" s="7">
        <f>IF(S2504&gt;0,RANK(S2504,(N2504:P2504,Q2504:AL2504)),0)</f>
        <v>0</v>
      </c>
      <c r="AQ2504" s="7">
        <f>IF(T2504&gt;0,RANK(T2504,(N2504:P2504,Q2504:AL2504)),0)</f>
        <v>0</v>
      </c>
      <c r="AR2504" s="2">
        <f t="shared" si="974"/>
        <v>2.5252525252525255E-3</v>
      </c>
      <c r="AS2504" s="2">
        <f t="shared" si="975"/>
        <v>0</v>
      </c>
      <c r="AT2504" s="2">
        <f t="shared" si="976"/>
        <v>0</v>
      </c>
      <c r="AU2504" s="2">
        <f t="shared" si="977"/>
        <v>0</v>
      </c>
      <c r="AW2504" t="s">
        <v>1822</v>
      </c>
      <c r="AX2504" t="s">
        <v>1419</v>
      </c>
      <c r="BA2504" s="127">
        <v>46</v>
      </c>
      <c r="BB2504" s="130">
        <v>99</v>
      </c>
      <c r="BC2504" s="131">
        <f t="shared" si="955"/>
        <v>46099</v>
      </c>
      <c r="BE2504" s="7" t="s">
        <v>3271</v>
      </c>
    </row>
    <row r="2505" spans="1:57" hidden="1" outlineLevel="1" x14ac:dyDescent="0.2">
      <c r="A2505" t="s">
        <v>2083</v>
      </c>
      <c r="B2505" t="s">
        <v>1419</v>
      </c>
      <c r="C2505" s="1">
        <f t="shared" si="968"/>
        <v>63786</v>
      </c>
      <c r="D2505" s="7">
        <f>RANK(N2505,(N2505:P2505,Q2505:AL2505))</f>
        <v>1</v>
      </c>
      <c r="E2505" s="7">
        <f>RANK(O2505,(N2505:P2505,Q2505:AL2505))</f>
        <v>2</v>
      </c>
      <c r="F2505" s="7">
        <f>IF(P2505&gt;0,RANK(P2505,(N2505:P2505,Q2505:AL2505)),0)</f>
        <v>3</v>
      </c>
      <c r="G2505" s="1">
        <f t="shared" si="969"/>
        <v>1935</v>
      </c>
      <c r="H2505" s="2">
        <f t="shared" si="967"/>
        <v>3.0335810365911015E-2</v>
      </c>
      <c r="I2505" s="2"/>
      <c r="J2505" s="2">
        <f t="shared" si="970"/>
        <v>0.42354121594080207</v>
      </c>
      <c r="K2505" s="2">
        <f t="shared" si="971"/>
        <v>0.39320540557489103</v>
      </c>
      <c r="L2505" s="2">
        <f t="shared" si="972"/>
        <v>0.18022763615840467</v>
      </c>
      <c r="M2505" s="2">
        <f t="shared" si="973"/>
        <v>3.0257423259022198E-3</v>
      </c>
      <c r="N2505" s="1">
        <v>27016</v>
      </c>
      <c r="O2505" s="1">
        <v>25081</v>
      </c>
      <c r="P2505" s="1">
        <v>11496</v>
      </c>
      <c r="Q2505" s="1">
        <v>116</v>
      </c>
      <c r="S2505" s="1">
        <v>21</v>
      </c>
      <c r="U2505" s="1">
        <v>56</v>
      </c>
      <c r="AN2505" s="7">
        <f>IF(Q2505&gt;0,RANK(Q2505,(N2505:P2505,Q2505:AL2505)),0)</f>
        <v>4</v>
      </c>
      <c r="AO2505" s="7">
        <f>IF(R2505&gt;0,RANK(R2505,(N2505:P2505,Q2505:AL2505)),0)</f>
        <v>0</v>
      </c>
      <c r="AP2505" s="7">
        <f>IF(S2505&gt;0,RANK(S2505,(N2505:P2505,Q2505:AL2505)),0)</f>
        <v>6</v>
      </c>
      <c r="AQ2505" s="7">
        <f>IF(T2505&gt;0,RANK(T2505,(N2505:P2505,Q2505:AL2505)),0)</f>
        <v>0</v>
      </c>
      <c r="AR2505" s="2">
        <f t="shared" si="974"/>
        <v>1.8185808798168877E-3</v>
      </c>
      <c r="AS2505" s="2">
        <f t="shared" si="975"/>
        <v>0</v>
      </c>
      <c r="AT2505" s="2">
        <f t="shared" si="976"/>
        <v>3.2922584893236759E-4</v>
      </c>
      <c r="AU2505" s="2">
        <f t="shared" si="977"/>
        <v>0</v>
      </c>
      <c r="AW2505" t="s">
        <v>2083</v>
      </c>
      <c r="AX2505" t="s">
        <v>1419</v>
      </c>
      <c r="BA2505" s="127">
        <v>46</v>
      </c>
      <c r="BB2505" s="130">
        <v>101</v>
      </c>
      <c r="BC2505" s="131">
        <f t="shared" si="955"/>
        <v>46101</v>
      </c>
      <c r="BE2505" s="7" t="s">
        <v>3271</v>
      </c>
    </row>
    <row r="2506" spans="1:57" hidden="1" outlineLevel="1" x14ac:dyDescent="0.2">
      <c r="A2506" t="s">
        <v>2115</v>
      </c>
      <c r="B2506" t="s">
        <v>1419</v>
      </c>
      <c r="C2506" s="1">
        <f t="shared" si="968"/>
        <v>3104</v>
      </c>
      <c r="D2506" s="7">
        <f>RANK(N2506,(N2506:P2506,Q2506:AL2506))</f>
        <v>1</v>
      </c>
      <c r="E2506" s="7">
        <f>RANK(O2506,(N2506:P2506,Q2506:AL2506))</f>
        <v>2</v>
      </c>
      <c r="F2506" s="7">
        <f>IF(P2506&gt;0,RANK(P2506,(N2506:P2506,Q2506:AL2506)),0)</f>
        <v>3</v>
      </c>
      <c r="G2506" s="1">
        <f t="shared" si="969"/>
        <v>575</v>
      </c>
      <c r="H2506" s="2">
        <f t="shared" si="967"/>
        <v>0.18524484536082475</v>
      </c>
      <c r="I2506" s="2"/>
      <c r="J2506" s="2">
        <f t="shared" si="970"/>
        <v>0.47454896907216493</v>
      </c>
      <c r="K2506" s="2">
        <f t="shared" si="971"/>
        <v>0.28930412371134023</v>
      </c>
      <c r="L2506" s="2">
        <f t="shared" si="972"/>
        <v>0.23034793814432988</v>
      </c>
      <c r="M2506" s="2">
        <f t="shared" si="973"/>
        <v>5.7989690721649556E-3</v>
      </c>
      <c r="N2506" s="1">
        <v>1473</v>
      </c>
      <c r="O2506" s="1">
        <v>898</v>
      </c>
      <c r="P2506" s="1">
        <v>715</v>
      </c>
      <c r="Q2506" s="1">
        <v>14</v>
      </c>
      <c r="U2506" s="1">
        <v>4</v>
      </c>
      <c r="AN2506" s="7">
        <f>IF(Q2506&gt;0,RANK(Q2506,(N2506:P2506,Q2506:AL2506)),0)</f>
        <v>4</v>
      </c>
      <c r="AO2506" s="7">
        <f>IF(R2506&gt;0,RANK(R2506,(N2506:P2506,Q2506:AL2506)),0)</f>
        <v>0</v>
      </c>
      <c r="AP2506" s="7">
        <f>IF(S2506&gt;0,RANK(S2506,(N2506:P2506,Q2506:AL2506)),0)</f>
        <v>0</v>
      </c>
      <c r="AQ2506" s="7">
        <f>IF(T2506&gt;0,RANK(T2506,(N2506:P2506,Q2506:AL2506)),0)</f>
        <v>0</v>
      </c>
      <c r="AR2506" s="2">
        <f t="shared" si="974"/>
        <v>4.5103092783505151E-3</v>
      </c>
      <c r="AS2506" s="2">
        <f t="shared" si="975"/>
        <v>0</v>
      </c>
      <c r="AT2506" s="2">
        <f t="shared" si="976"/>
        <v>0</v>
      </c>
      <c r="AU2506" s="2">
        <f t="shared" si="977"/>
        <v>0</v>
      </c>
      <c r="AW2506" t="s">
        <v>2115</v>
      </c>
      <c r="AX2506" t="s">
        <v>1419</v>
      </c>
      <c r="BA2506" s="127">
        <v>46</v>
      </c>
      <c r="BB2506" s="130">
        <v>103</v>
      </c>
      <c r="BC2506" s="131">
        <f t="shared" si="955"/>
        <v>46103</v>
      </c>
      <c r="BE2506" s="7" t="s">
        <v>3271</v>
      </c>
    </row>
    <row r="2507" spans="1:57" hidden="1" outlineLevel="1" x14ac:dyDescent="0.2">
      <c r="A2507" t="s">
        <v>518</v>
      </c>
      <c r="B2507" t="s">
        <v>1419</v>
      </c>
      <c r="C2507" s="1">
        <f t="shared" si="968"/>
        <v>37669</v>
      </c>
      <c r="D2507" s="7">
        <f>RANK(N2507,(N2507:P2507,Q2507:AL2507))</f>
        <v>2</v>
      </c>
      <c r="E2507" s="7">
        <f>RANK(O2507,(N2507:P2507,Q2507:AL2507))</f>
        <v>1</v>
      </c>
      <c r="F2507" s="7">
        <f>IF(P2507&gt;0,RANK(P2507,(N2507:P2507,Q2507:AL2507)),0)</f>
        <v>3</v>
      </c>
      <c r="G2507" s="1">
        <f t="shared" si="969"/>
        <v>6946</v>
      </c>
      <c r="H2507" s="2">
        <f t="shared" si="967"/>
        <v>0.18439565690620935</v>
      </c>
      <c r="I2507" s="2"/>
      <c r="J2507" s="2">
        <f t="shared" si="970"/>
        <v>0.29483129363667737</v>
      </c>
      <c r="K2507" s="2">
        <f t="shared" si="971"/>
        <v>0.47922695054288672</v>
      </c>
      <c r="L2507" s="2">
        <f t="shared" si="972"/>
        <v>0.22188006052722398</v>
      </c>
      <c r="M2507" s="2">
        <f t="shared" si="973"/>
        <v>4.061695293211931E-3</v>
      </c>
      <c r="N2507" s="1">
        <v>11106</v>
      </c>
      <c r="O2507" s="1">
        <v>18052</v>
      </c>
      <c r="P2507" s="1">
        <v>8358</v>
      </c>
      <c r="Q2507" s="1">
        <v>113</v>
      </c>
      <c r="S2507" s="1">
        <v>3</v>
      </c>
      <c r="U2507" s="1">
        <v>37</v>
      </c>
      <c r="AN2507" s="7">
        <f>IF(Q2507&gt;0,RANK(Q2507,(N2507:P2507,Q2507:AL2507)),0)</f>
        <v>4</v>
      </c>
      <c r="AO2507" s="7">
        <f>IF(R2507&gt;0,RANK(R2507,(N2507:P2507,Q2507:AL2507)),0)</f>
        <v>0</v>
      </c>
      <c r="AP2507" s="7">
        <f>IF(S2507&gt;0,RANK(S2507,(N2507:P2507,Q2507:AL2507)),0)</f>
        <v>6</v>
      </c>
      <c r="AQ2507" s="7">
        <f>IF(T2507&gt;0,RANK(T2507,(N2507:P2507,Q2507:AL2507)),0)</f>
        <v>0</v>
      </c>
      <c r="AR2507" s="2">
        <f t="shared" si="974"/>
        <v>2.9998141708035787E-3</v>
      </c>
      <c r="AS2507" s="2">
        <f t="shared" si="975"/>
        <v>0</v>
      </c>
      <c r="AT2507" s="2">
        <f t="shared" si="976"/>
        <v>7.9641084180625976E-5</v>
      </c>
      <c r="AU2507" s="2">
        <f t="shared" si="977"/>
        <v>0</v>
      </c>
      <c r="AW2507" t="s">
        <v>518</v>
      </c>
      <c r="AX2507" t="s">
        <v>1419</v>
      </c>
      <c r="BA2507" s="127">
        <v>46</v>
      </c>
      <c r="BB2507" s="130">
        <v>105</v>
      </c>
      <c r="BC2507" s="131">
        <f t="shared" si="955"/>
        <v>46105</v>
      </c>
      <c r="BE2507" s="7" t="s">
        <v>3271</v>
      </c>
    </row>
    <row r="2508" spans="1:57" hidden="1" outlineLevel="1" x14ac:dyDescent="0.2">
      <c r="A2508" t="s">
        <v>838</v>
      </c>
      <c r="B2508" t="s">
        <v>1419</v>
      </c>
      <c r="C2508" s="1">
        <f t="shared" si="968"/>
        <v>1991</v>
      </c>
      <c r="D2508" s="7">
        <f>RANK(N2508,(N2508:P2508,Q2508:AL2508))</f>
        <v>2</v>
      </c>
      <c r="E2508" s="7">
        <f>RANK(O2508,(N2508:P2508,Q2508:AL2508))</f>
        <v>1</v>
      </c>
      <c r="F2508" s="7">
        <f>IF(P2508&gt;0,RANK(P2508,(N2508:P2508,Q2508:AL2508)),0)</f>
        <v>3</v>
      </c>
      <c r="G2508" s="1">
        <f t="shared" si="969"/>
        <v>306</v>
      </c>
      <c r="H2508" s="2">
        <f t="shared" si="967"/>
        <v>0.15369161225514816</v>
      </c>
      <c r="I2508" s="2"/>
      <c r="J2508" s="2">
        <f t="shared" si="970"/>
        <v>0.28427925665494724</v>
      </c>
      <c r="K2508" s="2">
        <f t="shared" si="971"/>
        <v>0.43797086891009546</v>
      </c>
      <c r="L2508" s="2">
        <f t="shared" si="972"/>
        <v>0.27172275238573579</v>
      </c>
      <c r="M2508" s="2">
        <f t="shared" si="973"/>
        <v>6.0271220492215116E-3</v>
      </c>
      <c r="N2508" s="1">
        <v>566</v>
      </c>
      <c r="O2508" s="1">
        <v>872</v>
      </c>
      <c r="P2508" s="1">
        <v>541</v>
      </c>
      <c r="Q2508" s="1">
        <v>6</v>
      </c>
      <c r="S2508" s="1">
        <v>1</v>
      </c>
      <c r="U2508" s="1">
        <v>5</v>
      </c>
      <c r="AN2508" s="7">
        <f>IF(Q2508&gt;0,RANK(Q2508,(N2508:P2508,Q2508:AL2508)),0)</f>
        <v>4</v>
      </c>
      <c r="AO2508" s="7">
        <f>IF(R2508&gt;0,RANK(R2508,(N2508:P2508,Q2508:AL2508)),0)</f>
        <v>0</v>
      </c>
      <c r="AP2508" s="7">
        <f>IF(S2508&gt;0,RANK(S2508,(N2508:P2508,Q2508:AL2508)),0)</f>
        <v>6</v>
      </c>
      <c r="AQ2508" s="7">
        <f>IF(T2508&gt;0,RANK(T2508,(N2508:P2508,Q2508:AL2508)),0)</f>
        <v>0</v>
      </c>
      <c r="AR2508" s="2">
        <f t="shared" si="974"/>
        <v>3.0135610246107484E-3</v>
      </c>
      <c r="AS2508" s="2">
        <f t="shared" si="975"/>
        <v>0</v>
      </c>
      <c r="AT2508" s="2">
        <f t="shared" si="976"/>
        <v>5.0226017076845811E-4</v>
      </c>
      <c r="AU2508" s="2">
        <f t="shared" si="977"/>
        <v>0</v>
      </c>
      <c r="AW2508" t="s">
        <v>838</v>
      </c>
      <c r="AX2508" t="s">
        <v>1419</v>
      </c>
      <c r="BA2508" s="127">
        <v>46</v>
      </c>
      <c r="BB2508" s="130">
        <v>107</v>
      </c>
      <c r="BC2508" s="131">
        <f t="shared" si="955"/>
        <v>46107</v>
      </c>
      <c r="BE2508" s="7" t="s">
        <v>3271</v>
      </c>
    </row>
    <row r="2509" spans="1:57" hidden="1" outlineLevel="1" x14ac:dyDescent="0.2">
      <c r="A2509" t="s">
        <v>2025</v>
      </c>
      <c r="B2509" t="s">
        <v>1419</v>
      </c>
      <c r="C2509" s="1">
        <f t="shared" si="968"/>
        <v>1778</v>
      </c>
      <c r="D2509" s="7">
        <f>RANK(N2509,(N2509:P2509,Q2509:AL2509))</f>
        <v>2</v>
      </c>
      <c r="E2509" s="7">
        <f>RANK(O2509,(N2509:P2509,Q2509:AL2509))</f>
        <v>1</v>
      </c>
      <c r="F2509" s="7">
        <f>IF(P2509&gt;0,RANK(P2509,(N2509:P2509,Q2509:AL2509)),0)</f>
        <v>3</v>
      </c>
      <c r="G2509" s="1">
        <f t="shared" si="969"/>
        <v>408</v>
      </c>
      <c r="H2509" s="2">
        <f t="shared" si="967"/>
        <v>0.22947131608548932</v>
      </c>
      <c r="I2509" s="2"/>
      <c r="J2509" s="2">
        <f t="shared" si="970"/>
        <v>0.27727784026996627</v>
      </c>
      <c r="K2509" s="2">
        <f t="shared" si="971"/>
        <v>0.50674915635545559</v>
      </c>
      <c r="L2509" s="2">
        <f t="shared" si="972"/>
        <v>0.21091113610798651</v>
      </c>
      <c r="M2509" s="2">
        <f t="shared" si="973"/>
        <v>5.0618672665916353E-3</v>
      </c>
      <c r="N2509" s="1">
        <v>493</v>
      </c>
      <c r="O2509" s="1">
        <v>901</v>
      </c>
      <c r="P2509" s="1">
        <v>375</v>
      </c>
      <c r="Q2509" s="1">
        <v>7</v>
      </c>
      <c r="U2509" s="1">
        <v>2</v>
      </c>
      <c r="AN2509" s="7">
        <f>IF(Q2509&gt;0,RANK(Q2509,(N2509:P2509,Q2509:AL2509)),0)</f>
        <v>4</v>
      </c>
      <c r="AO2509" s="7">
        <f>IF(R2509&gt;0,RANK(R2509,(N2509:P2509,Q2509:AL2509)),0)</f>
        <v>0</v>
      </c>
      <c r="AP2509" s="7">
        <f>IF(S2509&gt;0,RANK(S2509,(N2509:P2509,Q2509:AL2509)),0)</f>
        <v>0</v>
      </c>
      <c r="AQ2509" s="7">
        <f>IF(T2509&gt;0,RANK(T2509,(N2509:P2509,Q2509:AL2509)),0)</f>
        <v>0</v>
      </c>
      <c r="AR2509" s="2">
        <f t="shared" si="974"/>
        <v>3.937007874015748E-3</v>
      </c>
      <c r="AS2509" s="2">
        <f t="shared" si="975"/>
        <v>0</v>
      </c>
      <c r="AT2509" s="2">
        <f t="shared" si="976"/>
        <v>0</v>
      </c>
      <c r="AU2509" s="2">
        <f t="shared" si="977"/>
        <v>0</v>
      </c>
      <c r="AW2509" t="s">
        <v>2025</v>
      </c>
      <c r="AX2509" t="s">
        <v>1419</v>
      </c>
      <c r="BA2509" s="127">
        <v>46</v>
      </c>
      <c r="BB2509" s="130">
        <v>109</v>
      </c>
      <c r="BC2509" s="131">
        <f t="shared" si="955"/>
        <v>46109</v>
      </c>
      <c r="BE2509" s="7" t="s">
        <v>3271</v>
      </c>
    </row>
    <row r="2510" spans="1:57" hidden="1" outlineLevel="1" x14ac:dyDescent="0.2">
      <c r="A2510" t="s">
        <v>2116</v>
      </c>
      <c r="B2510" t="s">
        <v>1419</v>
      </c>
      <c r="C2510" s="1">
        <f t="shared" si="968"/>
        <v>4121</v>
      </c>
      <c r="D2510" s="7">
        <f>RANK(N2510,(N2510:P2510,Q2510:AL2510))</f>
        <v>1</v>
      </c>
      <c r="E2510" s="7">
        <f>RANK(O2510,(N2510:P2510,Q2510:AL2510))</f>
        <v>2</v>
      </c>
      <c r="F2510" s="7">
        <f>IF(P2510&gt;0,RANK(P2510,(N2510:P2510,Q2510:AL2510)),0)</f>
        <v>3</v>
      </c>
      <c r="G2510" s="1">
        <f t="shared" si="969"/>
        <v>279</v>
      </c>
      <c r="H2510" s="2">
        <f t="shared" si="967"/>
        <v>6.7702014074253816E-2</v>
      </c>
      <c r="I2510" s="2"/>
      <c r="J2510" s="2">
        <f t="shared" si="970"/>
        <v>0.41640378548895901</v>
      </c>
      <c r="K2510" s="2">
        <f t="shared" si="971"/>
        <v>0.34870177141470515</v>
      </c>
      <c r="L2510" s="2">
        <f t="shared" si="972"/>
        <v>0.23149720941519047</v>
      </c>
      <c r="M2510" s="2">
        <f t="shared" si="973"/>
        <v>3.3972336811453063E-3</v>
      </c>
      <c r="N2510" s="1">
        <v>1716</v>
      </c>
      <c r="O2510" s="1">
        <v>1437</v>
      </c>
      <c r="P2510" s="1">
        <v>954</v>
      </c>
      <c r="Q2510" s="1">
        <v>9</v>
      </c>
      <c r="S2510" s="1">
        <v>2</v>
      </c>
      <c r="U2510" s="1">
        <v>3</v>
      </c>
      <c r="AN2510" s="7">
        <f>IF(Q2510&gt;0,RANK(Q2510,(N2510:P2510,Q2510:AL2510)),0)</f>
        <v>4</v>
      </c>
      <c r="AO2510" s="7">
        <f>IF(R2510&gt;0,RANK(R2510,(N2510:P2510,Q2510:AL2510)),0)</f>
        <v>0</v>
      </c>
      <c r="AP2510" s="7">
        <f>IF(S2510&gt;0,RANK(S2510,(N2510:P2510,Q2510:AL2510)),0)</f>
        <v>6</v>
      </c>
      <c r="AQ2510" s="7">
        <f>IF(T2510&gt;0,RANK(T2510,(N2510:P2510,Q2510:AL2510)),0)</f>
        <v>0</v>
      </c>
      <c r="AR2510" s="2">
        <f t="shared" si="974"/>
        <v>2.1839359378791555E-3</v>
      </c>
      <c r="AS2510" s="2">
        <f t="shared" si="975"/>
        <v>0</v>
      </c>
      <c r="AT2510" s="2">
        <f t="shared" si="976"/>
        <v>4.8531909730647902E-4</v>
      </c>
      <c r="AU2510" s="2">
        <f t="shared" si="977"/>
        <v>0</v>
      </c>
      <c r="AW2510" t="s">
        <v>2116</v>
      </c>
      <c r="AX2510" t="s">
        <v>1419</v>
      </c>
      <c r="BA2510" s="127">
        <v>46</v>
      </c>
      <c r="BB2510" s="130">
        <v>111</v>
      </c>
      <c r="BC2510" s="131">
        <f t="shared" si="955"/>
        <v>46111</v>
      </c>
      <c r="BE2510" s="7" t="s">
        <v>3271</v>
      </c>
    </row>
    <row r="2511" spans="1:57" hidden="1" outlineLevel="1" x14ac:dyDescent="0.2">
      <c r="A2511" t="s">
        <v>1756</v>
      </c>
      <c r="B2511" t="s">
        <v>1419</v>
      </c>
      <c r="C2511" s="1">
        <f t="shared" si="968"/>
        <v>1610</v>
      </c>
      <c r="D2511" s="7">
        <f>RANK(N2511,(N2511:P2511,Q2511:AL2511))</f>
        <v>1</v>
      </c>
      <c r="E2511" s="7">
        <f>RANK(O2511,(N2511:P2511,Q2511:AL2511))</f>
        <v>2</v>
      </c>
      <c r="F2511" s="7">
        <f>IF(P2511&gt;0,RANK(P2511,(N2511:P2511,Q2511:AL2511)),0)</f>
        <v>3</v>
      </c>
      <c r="G2511" s="1">
        <f t="shared" si="969"/>
        <v>37</v>
      </c>
      <c r="H2511" s="2">
        <f t="shared" si="967"/>
        <v>2.2981366459627329E-2</v>
      </c>
      <c r="I2511" s="2"/>
      <c r="J2511" s="2">
        <f t="shared" si="970"/>
        <v>0.39254658385093166</v>
      </c>
      <c r="K2511" s="2">
        <f t="shared" si="971"/>
        <v>0.36956521739130432</v>
      </c>
      <c r="L2511" s="2">
        <f t="shared" si="972"/>
        <v>0.23354037267080746</v>
      </c>
      <c r="M2511" s="2">
        <f t="shared" si="973"/>
        <v>4.3478260869565521E-3</v>
      </c>
      <c r="N2511" s="1">
        <v>632</v>
      </c>
      <c r="O2511" s="1">
        <v>595</v>
      </c>
      <c r="P2511" s="1">
        <v>376</v>
      </c>
      <c r="Q2511" s="1">
        <v>5</v>
      </c>
      <c r="U2511" s="1">
        <v>2</v>
      </c>
      <c r="AN2511" s="7">
        <f>IF(Q2511&gt;0,RANK(Q2511,(N2511:P2511,Q2511:AL2511)),0)</f>
        <v>4</v>
      </c>
      <c r="AO2511" s="7">
        <f>IF(R2511&gt;0,RANK(R2511,(N2511:P2511,Q2511:AL2511)),0)</f>
        <v>0</v>
      </c>
      <c r="AP2511" s="7">
        <f>IF(S2511&gt;0,RANK(S2511,(N2511:P2511,Q2511:AL2511)),0)</f>
        <v>0</v>
      </c>
      <c r="AQ2511" s="7">
        <f>IF(T2511&gt;0,RANK(T2511,(N2511:P2511,Q2511:AL2511)),0)</f>
        <v>0</v>
      </c>
      <c r="AR2511" s="2">
        <f t="shared" si="974"/>
        <v>3.105590062111801E-3</v>
      </c>
      <c r="AS2511" s="2">
        <f t="shared" si="975"/>
        <v>0</v>
      </c>
      <c r="AT2511" s="2">
        <f t="shared" si="976"/>
        <v>0</v>
      </c>
      <c r="AU2511" s="2">
        <f t="shared" si="977"/>
        <v>0</v>
      </c>
      <c r="AW2511" t="s">
        <v>1756</v>
      </c>
      <c r="AX2511" t="s">
        <v>1419</v>
      </c>
      <c r="BA2511" s="127">
        <v>46</v>
      </c>
      <c r="BB2511" s="130">
        <v>113</v>
      </c>
      <c r="BC2511" s="131">
        <f t="shared" si="955"/>
        <v>46113</v>
      </c>
      <c r="BE2511" s="7" t="s">
        <v>3271</v>
      </c>
    </row>
    <row r="2512" spans="1:57" hidden="1" outlineLevel="1" x14ac:dyDescent="0.2">
      <c r="A2512" t="s">
        <v>989</v>
      </c>
      <c r="B2512" t="s">
        <v>1419</v>
      </c>
      <c r="C2512" s="1">
        <f t="shared" si="968"/>
        <v>1651</v>
      </c>
      <c r="D2512" s="7">
        <f>RANK(N2512,(N2512:P2512,Q2512:AL2512))</f>
        <v>1</v>
      </c>
      <c r="E2512" s="7">
        <f>RANK(O2512,(N2512:P2512,Q2512:AL2512))</f>
        <v>2</v>
      </c>
      <c r="F2512" s="7">
        <f>IF(P2512&gt;0,RANK(P2512,(N2512:P2512,Q2512:AL2512)),0)</f>
        <v>3</v>
      </c>
      <c r="G2512" s="1">
        <f t="shared" si="969"/>
        <v>1042</v>
      </c>
      <c r="H2512" s="2">
        <f t="shared" si="967"/>
        <v>0.63113264688067838</v>
      </c>
      <c r="I2512" s="2"/>
      <c r="J2512" s="2">
        <f t="shared" si="970"/>
        <v>0.76741368867353121</v>
      </c>
      <c r="K2512" s="2">
        <f t="shared" si="971"/>
        <v>0.1362810417928528</v>
      </c>
      <c r="L2512" s="2">
        <f t="shared" si="972"/>
        <v>8.2980012113870377E-2</v>
      </c>
      <c r="M2512" s="2">
        <f t="shared" si="973"/>
        <v>1.3325257419745606E-2</v>
      </c>
      <c r="N2512" s="1">
        <v>1267</v>
      </c>
      <c r="O2512" s="1">
        <v>225</v>
      </c>
      <c r="P2512" s="1">
        <v>137</v>
      </c>
      <c r="Q2512" s="1">
        <v>9</v>
      </c>
      <c r="S2512" s="1">
        <v>6</v>
      </c>
      <c r="U2512" s="1">
        <v>7</v>
      </c>
      <c r="AN2512" s="7">
        <f>IF(Q2512&gt;0,RANK(Q2512,(N2512:P2512,Q2512:AL2512)),0)</f>
        <v>4</v>
      </c>
      <c r="AO2512" s="7">
        <f>IF(R2512&gt;0,RANK(R2512,(N2512:P2512,Q2512:AL2512)),0)</f>
        <v>0</v>
      </c>
      <c r="AP2512" s="7">
        <f>IF(S2512&gt;0,RANK(S2512,(N2512:P2512,Q2512:AL2512)),0)</f>
        <v>6</v>
      </c>
      <c r="AQ2512" s="7">
        <f>IF(T2512&gt;0,RANK(T2512,(N2512:P2512,Q2512:AL2512)),0)</f>
        <v>0</v>
      </c>
      <c r="AR2512" s="2">
        <f t="shared" si="974"/>
        <v>5.4512416717141131E-3</v>
      </c>
      <c r="AS2512" s="2">
        <f t="shared" si="975"/>
        <v>0</v>
      </c>
      <c r="AT2512" s="2">
        <f t="shared" si="976"/>
        <v>3.6341611144760752E-3</v>
      </c>
      <c r="AU2512" s="2">
        <f t="shared" si="977"/>
        <v>0</v>
      </c>
      <c r="AW2512" t="s">
        <v>989</v>
      </c>
      <c r="AX2512" t="s">
        <v>1419</v>
      </c>
      <c r="BA2512" s="127">
        <v>46</v>
      </c>
      <c r="BB2512" s="130">
        <v>115</v>
      </c>
      <c r="BC2512" s="131">
        <f t="shared" si="955"/>
        <v>46115</v>
      </c>
      <c r="BE2512" s="7" t="s">
        <v>3271</v>
      </c>
    </row>
    <row r="2513" spans="1:63" hidden="1" outlineLevel="1" x14ac:dyDescent="0.2">
      <c r="A2513" t="s">
        <v>1757</v>
      </c>
      <c r="B2513" t="s">
        <v>1419</v>
      </c>
      <c r="C2513" s="1">
        <f t="shared" si="968"/>
        <v>4112</v>
      </c>
      <c r="D2513" s="7">
        <f>RANK(N2513,(N2513:P2513,Q2513:AL2513))</f>
        <v>1</v>
      </c>
      <c r="E2513" s="7">
        <f>RANK(O2513,(N2513:P2513,Q2513:AL2513))</f>
        <v>2</v>
      </c>
      <c r="F2513" s="7">
        <f>IF(P2513&gt;0,RANK(P2513,(N2513:P2513,Q2513:AL2513)),0)</f>
        <v>3</v>
      </c>
      <c r="G2513" s="1">
        <f t="shared" si="969"/>
        <v>205</v>
      </c>
      <c r="H2513" s="2">
        <f t="shared" si="967"/>
        <v>4.9854085603112844E-2</v>
      </c>
      <c r="I2513" s="2"/>
      <c r="J2513" s="2">
        <f t="shared" si="970"/>
        <v>0.42120622568093385</v>
      </c>
      <c r="K2513" s="2">
        <f t="shared" si="971"/>
        <v>0.37135214007782102</v>
      </c>
      <c r="L2513" s="2">
        <f t="shared" si="972"/>
        <v>0.20403696498054474</v>
      </c>
      <c r="M2513" s="2">
        <f t="shared" si="973"/>
        <v>3.4046692607003215E-3</v>
      </c>
      <c r="N2513" s="1">
        <v>1732</v>
      </c>
      <c r="O2513" s="1">
        <v>1527</v>
      </c>
      <c r="P2513" s="1">
        <v>839</v>
      </c>
      <c r="Q2513" s="1">
        <v>7</v>
      </c>
      <c r="S2513" s="1">
        <v>1</v>
      </c>
      <c r="U2513" s="1">
        <v>6</v>
      </c>
      <c r="AN2513" s="7">
        <f>IF(Q2513&gt;0,RANK(Q2513,(N2513:P2513,Q2513:AL2513)),0)</f>
        <v>4</v>
      </c>
      <c r="AO2513" s="7">
        <f>IF(R2513&gt;0,RANK(R2513,(N2513:P2513,Q2513:AL2513)),0)</f>
        <v>0</v>
      </c>
      <c r="AP2513" s="7">
        <f>IF(S2513&gt;0,RANK(S2513,(N2513:P2513,Q2513:AL2513)),0)</f>
        <v>6</v>
      </c>
      <c r="AQ2513" s="7">
        <f>IF(T2513&gt;0,RANK(T2513,(N2513:P2513,Q2513:AL2513)),0)</f>
        <v>0</v>
      </c>
      <c r="AR2513" s="2">
        <f t="shared" si="974"/>
        <v>1.7023346303501946E-3</v>
      </c>
      <c r="AS2513" s="2">
        <f t="shared" si="975"/>
        <v>0</v>
      </c>
      <c r="AT2513" s="2">
        <f t="shared" si="976"/>
        <v>2.4319066147859923E-4</v>
      </c>
      <c r="AU2513" s="2">
        <f t="shared" si="977"/>
        <v>0</v>
      </c>
      <c r="AW2513" t="s">
        <v>1757</v>
      </c>
      <c r="AX2513" t="s">
        <v>1419</v>
      </c>
      <c r="BA2513" s="127">
        <v>46</v>
      </c>
      <c r="BB2513" s="130">
        <v>117</v>
      </c>
      <c r="BC2513" s="131">
        <f t="shared" si="955"/>
        <v>46117</v>
      </c>
      <c r="BE2513" s="7" t="s">
        <v>3271</v>
      </c>
    </row>
    <row r="2514" spans="1:63" hidden="1" outlineLevel="1" x14ac:dyDescent="0.2">
      <c r="A2514" t="s">
        <v>1758</v>
      </c>
      <c r="B2514" t="s">
        <v>1419</v>
      </c>
      <c r="C2514" s="1">
        <f t="shared" si="968"/>
        <v>1399</v>
      </c>
      <c r="D2514" s="7">
        <f>RANK(N2514,(N2514:P2514,Q2514:AL2514))</f>
        <v>2</v>
      </c>
      <c r="E2514" s="7">
        <f>RANK(O2514,(N2514:P2514,Q2514:AL2514))</f>
        <v>1</v>
      </c>
      <c r="F2514" s="7">
        <f>IF(P2514&gt;0,RANK(P2514,(N2514:P2514,Q2514:AL2514)),0)</f>
        <v>3</v>
      </c>
      <c r="G2514" s="1">
        <f t="shared" si="969"/>
        <v>292</v>
      </c>
      <c r="H2514" s="2">
        <f t="shared" si="967"/>
        <v>0.20872051465332381</v>
      </c>
      <c r="I2514" s="2"/>
      <c r="J2514" s="2">
        <f t="shared" si="970"/>
        <v>0.3052180128663331</v>
      </c>
      <c r="K2514" s="2">
        <f t="shared" si="971"/>
        <v>0.51393852751965685</v>
      </c>
      <c r="L2514" s="2">
        <f t="shared" si="972"/>
        <v>0.17155110793423875</v>
      </c>
      <c r="M2514" s="2">
        <f t="shared" si="973"/>
        <v>9.2923516797712991E-3</v>
      </c>
      <c r="N2514" s="1">
        <v>427</v>
      </c>
      <c r="O2514" s="1">
        <v>719</v>
      </c>
      <c r="P2514" s="1">
        <v>240</v>
      </c>
      <c r="Q2514" s="1">
        <v>6</v>
      </c>
      <c r="U2514" s="1">
        <v>7</v>
      </c>
      <c r="AN2514" s="7">
        <f>IF(Q2514&gt;0,RANK(Q2514,(N2514:P2514,Q2514:AL2514)),0)</f>
        <v>5</v>
      </c>
      <c r="AO2514" s="7">
        <f>IF(R2514&gt;0,RANK(R2514,(N2514:P2514,Q2514:AL2514)),0)</f>
        <v>0</v>
      </c>
      <c r="AP2514" s="7">
        <f>IF(S2514&gt;0,RANK(S2514,(N2514:P2514,Q2514:AL2514)),0)</f>
        <v>0</v>
      </c>
      <c r="AQ2514" s="7">
        <f>IF(T2514&gt;0,RANK(T2514,(N2514:P2514,Q2514:AL2514)),0)</f>
        <v>0</v>
      </c>
      <c r="AR2514" s="2">
        <f t="shared" si="974"/>
        <v>4.2887776983559682E-3</v>
      </c>
      <c r="AS2514" s="2">
        <f t="shared" si="975"/>
        <v>0</v>
      </c>
      <c r="AT2514" s="2">
        <f t="shared" si="976"/>
        <v>0</v>
      </c>
      <c r="AU2514" s="2">
        <f t="shared" si="977"/>
        <v>0</v>
      </c>
      <c r="AW2514" t="s">
        <v>1758</v>
      </c>
      <c r="AX2514" t="s">
        <v>1419</v>
      </c>
      <c r="BA2514" s="127">
        <v>46</v>
      </c>
      <c r="BB2514" s="130">
        <v>119</v>
      </c>
      <c r="BC2514" s="131">
        <f t="shared" si="955"/>
        <v>46119</v>
      </c>
      <c r="BE2514" s="7" t="s">
        <v>3271</v>
      </c>
    </row>
    <row r="2515" spans="1:63" hidden="1" outlineLevel="1" x14ac:dyDescent="0.2">
      <c r="A2515" t="s">
        <v>1763</v>
      </c>
      <c r="B2515" t="s">
        <v>1419</v>
      </c>
      <c r="C2515" s="1">
        <f t="shared" si="968"/>
        <v>1010</v>
      </c>
      <c r="D2515" s="7">
        <f>RANK(N2515,(N2515:P2515,Q2515:AL2515))</f>
        <v>2</v>
      </c>
      <c r="E2515" s="7">
        <f>RANK(O2515,(N2515:P2515,Q2515:AL2515))</f>
        <v>1</v>
      </c>
      <c r="F2515" s="7">
        <f>IF(P2515&gt;0,RANK(P2515,(N2515:P2515,Q2515:AL2515)),0)</f>
        <v>3</v>
      </c>
      <c r="G2515" s="1">
        <f t="shared" si="969"/>
        <v>292</v>
      </c>
      <c r="H2515" s="2">
        <f t="shared" si="967"/>
        <v>0.28910891089108909</v>
      </c>
      <c r="I2515" s="2"/>
      <c r="J2515" s="2">
        <f t="shared" si="970"/>
        <v>0.27029702970297032</v>
      </c>
      <c r="K2515" s="2">
        <f t="shared" si="971"/>
        <v>0.55940594059405946</v>
      </c>
      <c r="L2515" s="2">
        <f t="shared" si="972"/>
        <v>0.16534653465346535</v>
      </c>
      <c r="M2515" s="2">
        <f t="shared" si="973"/>
        <v>4.9504950495048716E-3</v>
      </c>
      <c r="N2515" s="1">
        <v>273</v>
      </c>
      <c r="O2515" s="1">
        <v>565</v>
      </c>
      <c r="P2515" s="1">
        <v>167</v>
      </c>
      <c r="Q2515" s="1">
        <v>5</v>
      </c>
      <c r="AN2515" s="7">
        <f>IF(Q2515&gt;0,RANK(Q2515,(N2515:P2515,Q2515:AL2515)),0)</f>
        <v>4</v>
      </c>
      <c r="AO2515" s="7">
        <f>IF(R2515&gt;0,RANK(R2515,(N2515:P2515,Q2515:AL2515)),0)</f>
        <v>0</v>
      </c>
      <c r="AP2515" s="7">
        <f>IF(S2515&gt;0,RANK(S2515,(N2515:P2515,Q2515:AL2515)),0)</f>
        <v>0</v>
      </c>
      <c r="AQ2515" s="7">
        <f>IF(T2515&gt;0,RANK(T2515,(N2515:P2515,Q2515:AL2515)),0)</f>
        <v>0</v>
      </c>
      <c r="AR2515" s="2">
        <f t="shared" si="974"/>
        <v>4.9504950495049506E-3</v>
      </c>
      <c r="AS2515" s="2">
        <f t="shared" si="975"/>
        <v>0</v>
      </c>
      <c r="AT2515" s="2">
        <f t="shared" si="976"/>
        <v>0</v>
      </c>
      <c r="AU2515" s="2">
        <f t="shared" si="977"/>
        <v>0</v>
      </c>
      <c r="AW2515" t="s">
        <v>1763</v>
      </c>
      <c r="AX2515" t="s">
        <v>1419</v>
      </c>
      <c r="BA2515" s="127">
        <v>46</v>
      </c>
      <c r="BB2515" s="130">
        <v>121</v>
      </c>
      <c r="BC2515" s="131">
        <f t="shared" si="955"/>
        <v>46121</v>
      </c>
      <c r="BE2515" s="7" t="s">
        <v>3271</v>
      </c>
    </row>
    <row r="2516" spans="1:63" hidden="1" outlineLevel="1" x14ac:dyDescent="0.2">
      <c r="A2516" t="s">
        <v>967</v>
      </c>
      <c r="B2516" t="s">
        <v>1419</v>
      </c>
      <c r="C2516" s="1">
        <f t="shared" si="968"/>
        <v>1630</v>
      </c>
      <c r="D2516" s="7">
        <f>RANK(N2516,(N2516:P2516,Q2516:AL2516))</f>
        <v>1</v>
      </c>
      <c r="E2516" s="7">
        <f>RANK(O2516,(N2516:P2516,Q2516:AL2516))</f>
        <v>2</v>
      </c>
      <c r="F2516" s="7">
        <f>IF(P2516&gt;0,RANK(P2516,(N2516:P2516,Q2516:AL2516)),0)</f>
        <v>3</v>
      </c>
      <c r="G2516" s="1">
        <f t="shared" si="969"/>
        <v>459</v>
      </c>
      <c r="H2516" s="2">
        <f t="shared" si="967"/>
        <v>0.28159509202453986</v>
      </c>
      <c r="I2516" s="2"/>
      <c r="J2516" s="2">
        <f t="shared" si="970"/>
        <v>0.56134969325153372</v>
      </c>
      <c r="K2516" s="2">
        <f t="shared" si="971"/>
        <v>0.27975460122699386</v>
      </c>
      <c r="L2516" s="2">
        <f t="shared" si="972"/>
        <v>0.150920245398773</v>
      </c>
      <c r="M2516" s="2">
        <f t="shared" si="973"/>
        <v>7.9754601226994237E-3</v>
      </c>
      <c r="N2516" s="1">
        <v>915</v>
      </c>
      <c r="O2516" s="1">
        <v>456</v>
      </c>
      <c r="P2516" s="1">
        <v>246</v>
      </c>
      <c r="Q2516" s="1">
        <v>5</v>
      </c>
      <c r="S2516" s="1">
        <v>2</v>
      </c>
      <c r="U2516" s="1">
        <v>6</v>
      </c>
      <c r="AN2516" s="7">
        <f>IF(Q2516&gt;0,RANK(Q2516,(N2516:P2516,Q2516:AL2516)),0)</f>
        <v>5</v>
      </c>
      <c r="AO2516" s="7">
        <f>IF(R2516&gt;0,RANK(R2516,(N2516:P2516,Q2516:AL2516)),0)</f>
        <v>0</v>
      </c>
      <c r="AP2516" s="7">
        <f>IF(S2516&gt;0,RANK(S2516,(N2516:P2516,Q2516:AL2516)),0)</f>
        <v>6</v>
      </c>
      <c r="AQ2516" s="7">
        <f>IF(T2516&gt;0,RANK(T2516,(N2516:P2516,Q2516:AL2516)),0)</f>
        <v>0</v>
      </c>
      <c r="AR2516" s="2">
        <f t="shared" si="974"/>
        <v>3.0674846625766872E-3</v>
      </c>
      <c r="AS2516" s="2">
        <f t="shared" si="975"/>
        <v>0</v>
      </c>
      <c r="AT2516" s="2">
        <f t="shared" si="976"/>
        <v>1.2269938650306749E-3</v>
      </c>
      <c r="AU2516" s="2">
        <f t="shared" si="977"/>
        <v>0</v>
      </c>
      <c r="AW2516" t="s">
        <v>967</v>
      </c>
      <c r="AX2516" t="s">
        <v>1419</v>
      </c>
      <c r="BA2516" s="127">
        <v>46</v>
      </c>
      <c r="BB2516" s="130">
        <v>123</v>
      </c>
      <c r="BC2516" s="131">
        <f t="shared" si="955"/>
        <v>46123</v>
      </c>
      <c r="BE2516" s="7" t="s">
        <v>3271</v>
      </c>
    </row>
    <row r="2517" spans="1:63" hidden="1" outlineLevel="1" x14ac:dyDescent="0.2">
      <c r="A2517" t="s">
        <v>1764</v>
      </c>
      <c r="B2517" t="s">
        <v>1419</v>
      </c>
      <c r="C2517" s="1">
        <f t="shared" si="968"/>
        <v>3363</v>
      </c>
      <c r="D2517" s="7">
        <f>RANK(N2517,(N2517:P2517,Q2517:AL2517))</f>
        <v>2</v>
      </c>
      <c r="E2517" s="7">
        <f>RANK(O2517,(N2517:P2517,Q2517:AL2517))</f>
        <v>1</v>
      </c>
      <c r="F2517" s="7">
        <f>IF(P2517&gt;0,RANK(P2517,(N2517:P2517,Q2517:AL2517)),0)</f>
        <v>3</v>
      </c>
      <c r="G2517" s="1">
        <f t="shared" si="969"/>
        <v>413</v>
      </c>
      <c r="H2517" s="2">
        <f t="shared" si="967"/>
        <v>0.12280701754385964</v>
      </c>
      <c r="I2517" s="2"/>
      <c r="J2517" s="2">
        <f t="shared" si="970"/>
        <v>0.31103181683021114</v>
      </c>
      <c r="K2517" s="2">
        <f t="shared" si="971"/>
        <v>0.43383883437407078</v>
      </c>
      <c r="L2517" s="2">
        <f t="shared" si="972"/>
        <v>0.25215581326196845</v>
      </c>
      <c r="M2517" s="2">
        <f t="shared" si="973"/>
        <v>2.9735355337496827E-3</v>
      </c>
      <c r="N2517" s="1">
        <v>1046</v>
      </c>
      <c r="O2517" s="1">
        <v>1459</v>
      </c>
      <c r="P2517" s="1">
        <v>848</v>
      </c>
      <c r="Q2517" s="1">
        <v>5</v>
      </c>
      <c r="S2517" s="1">
        <v>1</v>
      </c>
      <c r="U2517" s="1">
        <v>4</v>
      </c>
      <c r="AN2517" s="7">
        <f>IF(Q2517&gt;0,RANK(Q2517,(N2517:P2517,Q2517:AL2517)),0)</f>
        <v>4</v>
      </c>
      <c r="AO2517" s="7">
        <f>IF(R2517&gt;0,RANK(R2517,(N2517:P2517,Q2517:AL2517)),0)</f>
        <v>0</v>
      </c>
      <c r="AP2517" s="7">
        <f>IF(S2517&gt;0,RANK(S2517,(N2517:P2517,Q2517:AL2517)),0)</f>
        <v>6</v>
      </c>
      <c r="AQ2517" s="7">
        <f>IF(T2517&gt;0,RANK(T2517,(N2517:P2517,Q2517:AL2517)),0)</f>
        <v>0</v>
      </c>
      <c r="AR2517" s="2">
        <f t="shared" si="974"/>
        <v>1.4867677668748143E-3</v>
      </c>
      <c r="AS2517" s="2">
        <f t="shared" si="975"/>
        <v>0</v>
      </c>
      <c r="AT2517" s="2">
        <f t="shared" si="976"/>
        <v>2.9735355337496281E-4</v>
      </c>
      <c r="AU2517" s="2">
        <f t="shared" si="977"/>
        <v>0</v>
      </c>
      <c r="AW2517" t="s">
        <v>1764</v>
      </c>
      <c r="AX2517" t="s">
        <v>1419</v>
      </c>
      <c r="BA2517" s="127">
        <v>46</v>
      </c>
      <c r="BB2517" s="130">
        <v>125</v>
      </c>
      <c r="BC2517" s="131">
        <f t="shared" si="955"/>
        <v>46125</v>
      </c>
      <c r="BE2517" s="7" t="s">
        <v>3271</v>
      </c>
    </row>
    <row r="2518" spans="1:63" hidden="1" outlineLevel="1" x14ac:dyDescent="0.2">
      <c r="A2518" t="s">
        <v>916</v>
      </c>
      <c r="B2518" t="s">
        <v>1419</v>
      </c>
      <c r="C2518" s="1">
        <f t="shared" si="968"/>
        <v>4290</v>
      </c>
      <c r="D2518" s="7">
        <f>RANK(N2518,(N2518:P2518,Q2518:AL2518))</f>
        <v>2</v>
      </c>
      <c r="E2518" s="7">
        <f>RANK(O2518,(N2518:P2518,Q2518:AL2518))</f>
        <v>1</v>
      </c>
      <c r="F2518" s="7">
        <f>IF(P2518&gt;0,RANK(P2518,(N2518:P2518,Q2518:AL2518)),0)</f>
        <v>3</v>
      </c>
      <c r="G2518" s="1">
        <f t="shared" si="969"/>
        <v>399</v>
      </c>
      <c r="H2518" s="2">
        <f t="shared" si="967"/>
        <v>9.3006993006993013E-2</v>
      </c>
      <c r="I2518" s="2"/>
      <c r="J2518" s="2">
        <f t="shared" si="970"/>
        <v>0.35128205128205126</v>
      </c>
      <c r="K2518" s="2">
        <f t="shared" si="971"/>
        <v>0.44428904428904431</v>
      </c>
      <c r="L2518" s="2">
        <f t="shared" si="972"/>
        <v>0.2020979020979021</v>
      </c>
      <c r="M2518" s="2">
        <f t="shared" si="973"/>
        <v>2.3310023310023353E-3</v>
      </c>
      <c r="N2518" s="1">
        <v>1507</v>
      </c>
      <c r="O2518" s="1">
        <v>1906</v>
      </c>
      <c r="P2518" s="1">
        <v>867</v>
      </c>
      <c r="Q2518" s="1">
        <v>6</v>
      </c>
      <c r="S2518" s="1">
        <v>3</v>
      </c>
      <c r="U2518" s="1">
        <v>1</v>
      </c>
      <c r="AN2518" s="7">
        <f>IF(Q2518&gt;0,RANK(Q2518,(N2518:P2518,Q2518:AL2518)),0)</f>
        <v>4</v>
      </c>
      <c r="AO2518" s="7">
        <f>IF(R2518&gt;0,RANK(R2518,(N2518:P2518,Q2518:AL2518)),0)</f>
        <v>0</v>
      </c>
      <c r="AP2518" s="7">
        <f>IF(S2518&gt;0,RANK(S2518,(N2518:P2518,Q2518:AL2518)),0)</f>
        <v>5</v>
      </c>
      <c r="AQ2518" s="7">
        <f>IF(T2518&gt;0,RANK(T2518,(N2518:P2518,Q2518:AL2518)),0)</f>
        <v>0</v>
      </c>
      <c r="AR2518" s="2">
        <f t="shared" si="974"/>
        <v>1.3986013986013986E-3</v>
      </c>
      <c r="AS2518" s="2">
        <f t="shared" si="975"/>
        <v>0</v>
      </c>
      <c r="AT2518" s="2">
        <f t="shared" si="976"/>
        <v>6.993006993006993E-4</v>
      </c>
      <c r="AU2518" s="2">
        <f t="shared" si="977"/>
        <v>0</v>
      </c>
      <c r="AW2518" t="s">
        <v>916</v>
      </c>
      <c r="AX2518" t="s">
        <v>1419</v>
      </c>
      <c r="BA2518" s="127">
        <v>46</v>
      </c>
      <c r="BB2518" s="130">
        <v>127</v>
      </c>
      <c r="BC2518" s="131">
        <f t="shared" si="955"/>
        <v>46127</v>
      </c>
      <c r="BE2518" s="7" t="s">
        <v>3271</v>
      </c>
    </row>
    <row r="2519" spans="1:63" hidden="1" outlineLevel="1" x14ac:dyDescent="0.2">
      <c r="A2519" t="s">
        <v>845</v>
      </c>
      <c r="B2519" t="s">
        <v>1419</v>
      </c>
      <c r="C2519" s="1">
        <f t="shared" si="968"/>
        <v>5097</v>
      </c>
      <c r="D2519" s="7">
        <f>RANK(N2519,(N2519:P2519,Q2519:AL2519))</f>
        <v>1</v>
      </c>
      <c r="E2519" s="7">
        <f>RANK(O2519,(N2519:P2519,Q2519:AL2519))</f>
        <v>2</v>
      </c>
      <c r="F2519" s="7">
        <f>IF(P2519&gt;0,RANK(P2519,(N2519:P2519,Q2519:AL2519)),0)</f>
        <v>3</v>
      </c>
      <c r="G2519" s="1">
        <f t="shared" si="969"/>
        <v>426</v>
      </c>
      <c r="H2519" s="2">
        <f t="shared" si="967"/>
        <v>8.3578575632725138E-2</v>
      </c>
      <c r="I2519" s="2"/>
      <c r="J2519" s="2">
        <f t="shared" si="970"/>
        <v>0.43358838532470079</v>
      </c>
      <c r="K2519" s="2">
        <f t="shared" si="971"/>
        <v>0.35000980969197565</v>
      </c>
      <c r="L2519" s="2">
        <f t="shared" si="972"/>
        <v>0.21287031587208161</v>
      </c>
      <c r="M2519" s="2">
        <f t="shared" si="973"/>
        <v>3.5314891112419589E-3</v>
      </c>
      <c r="N2519" s="1">
        <v>2210</v>
      </c>
      <c r="O2519" s="1">
        <v>1784</v>
      </c>
      <c r="P2519" s="1">
        <v>1085</v>
      </c>
      <c r="Q2519" s="1">
        <v>9</v>
      </c>
      <c r="S2519" s="1">
        <v>2</v>
      </c>
      <c r="U2519" s="1">
        <v>7</v>
      </c>
      <c r="AN2519" s="7">
        <f>IF(Q2519&gt;0,RANK(Q2519,(N2519:P2519,Q2519:AL2519)),0)</f>
        <v>4</v>
      </c>
      <c r="AO2519" s="7">
        <f>IF(R2519&gt;0,RANK(R2519,(N2519:P2519,Q2519:AL2519)),0)</f>
        <v>0</v>
      </c>
      <c r="AP2519" s="7">
        <f>IF(S2519&gt;0,RANK(S2519,(N2519:P2519,Q2519:AL2519)),0)</f>
        <v>6</v>
      </c>
      <c r="AQ2519" s="7">
        <f>IF(T2519&gt;0,RANK(T2519,(N2519:P2519,Q2519:AL2519)),0)</f>
        <v>0</v>
      </c>
      <c r="AR2519" s="2">
        <f t="shared" si="974"/>
        <v>1.7657445556209534E-3</v>
      </c>
      <c r="AS2519" s="2">
        <f t="shared" si="975"/>
        <v>0</v>
      </c>
      <c r="AT2519" s="2">
        <f t="shared" si="976"/>
        <v>3.9238767902687857E-4</v>
      </c>
      <c r="AU2519" s="2">
        <f t="shared" si="977"/>
        <v>0</v>
      </c>
      <c r="AW2519" t="s">
        <v>845</v>
      </c>
      <c r="AX2519" t="s">
        <v>1419</v>
      </c>
      <c r="BA2519" s="127">
        <v>46</v>
      </c>
      <c r="BB2519" s="130">
        <v>129</v>
      </c>
      <c r="BC2519" s="131">
        <f t="shared" si="955"/>
        <v>46129</v>
      </c>
      <c r="BE2519" s="7" t="s">
        <v>3271</v>
      </c>
    </row>
    <row r="2520" spans="1:63" hidden="1" outlineLevel="1" x14ac:dyDescent="0.2">
      <c r="A2520" t="s">
        <v>351</v>
      </c>
      <c r="B2520" t="s">
        <v>1419</v>
      </c>
      <c r="C2520" s="1">
        <f t="shared" si="968"/>
        <v>2908</v>
      </c>
      <c r="D2520" s="7">
        <f>RANK(N2520,(N2520:P2520,Q2520:AL2520))</f>
        <v>2</v>
      </c>
      <c r="E2520" s="7">
        <f>RANK(O2520,(N2520:P2520,Q2520:AL2520))</f>
        <v>1</v>
      </c>
      <c r="F2520" s="7">
        <f>IF(P2520&gt;0,RANK(P2520,(N2520:P2520,Q2520:AL2520)),0)</f>
        <v>3</v>
      </c>
      <c r="G2520" s="1">
        <f t="shared" si="969"/>
        <v>610</v>
      </c>
      <c r="H2520" s="2">
        <f t="shared" si="967"/>
        <v>0.20976616231086659</v>
      </c>
      <c r="I2520" s="2"/>
      <c r="J2520" s="2">
        <f t="shared" si="970"/>
        <v>0.28507565337001378</v>
      </c>
      <c r="K2520" s="2">
        <f t="shared" si="971"/>
        <v>0.49484181568088031</v>
      </c>
      <c r="L2520" s="2">
        <f t="shared" si="972"/>
        <v>0.21595598349381018</v>
      </c>
      <c r="M2520" s="2">
        <f t="shared" si="973"/>
        <v>4.1265474552956705E-3</v>
      </c>
      <c r="N2520" s="1">
        <v>829</v>
      </c>
      <c r="O2520" s="1">
        <v>1439</v>
      </c>
      <c r="P2520" s="1">
        <v>628</v>
      </c>
      <c r="Q2520" s="1">
        <v>7</v>
      </c>
      <c r="S2520" s="1">
        <v>1</v>
      </c>
      <c r="U2520" s="1">
        <v>4</v>
      </c>
      <c r="AN2520" s="7">
        <f>IF(Q2520&gt;0,RANK(Q2520,(N2520:P2520,Q2520:AL2520)),0)</f>
        <v>4</v>
      </c>
      <c r="AO2520" s="7">
        <f>IF(R2520&gt;0,RANK(R2520,(N2520:P2520,Q2520:AL2520)),0)</f>
        <v>0</v>
      </c>
      <c r="AP2520" s="7">
        <f>IF(S2520&gt;0,RANK(S2520,(N2520:P2520,Q2520:AL2520)),0)</f>
        <v>6</v>
      </c>
      <c r="AQ2520" s="7">
        <f>IF(T2520&gt;0,RANK(T2520,(N2520:P2520,Q2520:AL2520)),0)</f>
        <v>0</v>
      </c>
      <c r="AR2520" s="2">
        <f t="shared" si="974"/>
        <v>2.4071526822558461E-3</v>
      </c>
      <c r="AS2520" s="2">
        <f t="shared" si="975"/>
        <v>0</v>
      </c>
      <c r="AT2520" s="2">
        <f t="shared" si="976"/>
        <v>3.43878954607978E-4</v>
      </c>
      <c r="AU2520" s="2">
        <f t="shared" si="977"/>
        <v>0</v>
      </c>
      <c r="AW2520" t="s">
        <v>351</v>
      </c>
      <c r="AX2520" t="s">
        <v>1419</v>
      </c>
      <c r="BA2520" s="127">
        <v>46</v>
      </c>
      <c r="BB2520" s="130">
        <v>135</v>
      </c>
      <c r="BC2520" s="131">
        <f>BA2520*1000+BB2520</f>
        <v>46135</v>
      </c>
      <c r="BE2520" s="7" t="s">
        <v>3271</v>
      </c>
    </row>
    <row r="2521" spans="1:63" hidden="1" outlineLevel="1" x14ac:dyDescent="0.2">
      <c r="A2521" t="s">
        <v>1765</v>
      </c>
      <c r="B2521" t="s">
        <v>1419</v>
      </c>
      <c r="C2521" s="1">
        <f t="shared" si="968"/>
        <v>9372</v>
      </c>
      <c r="D2521" s="7">
        <f>RANK(N2521,(N2521:P2521,Q2521:AL2521))</f>
        <v>2</v>
      </c>
      <c r="E2521" s="7">
        <f>RANK(O2521,(N2521:P2521,Q2521:AL2521))</f>
        <v>1</v>
      </c>
      <c r="F2521" s="7">
        <f>IF(P2521&gt;0,RANK(P2521,(N2521:P2521,Q2521:AL2521)),0)</f>
        <v>3</v>
      </c>
      <c r="G2521" s="1">
        <f t="shared" si="969"/>
        <v>26</v>
      </c>
      <c r="H2521" s="2">
        <f t="shared" si="967"/>
        <v>2.7742210840802392E-3</v>
      </c>
      <c r="I2521" s="2"/>
      <c r="J2521" s="2">
        <f t="shared" si="970"/>
        <v>0.363209560392659</v>
      </c>
      <c r="K2521" s="2">
        <f t="shared" si="971"/>
        <v>0.36598378147673921</v>
      </c>
      <c r="L2521" s="2">
        <f t="shared" si="972"/>
        <v>0.2679257362355954</v>
      </c>
      <c r="M2521" s="2">
        <f>IF(C2521=0,"-",(1-J2521-K2521-L2521))</f>
        <v>2.8809218950063276E-3</v>
      </c>
      <c r="N2521" s="1">
        <v>3404</v>
      </c>
      <c r="O2521" s="1">
        <v>3430</v>
      </c>
      <c r="P2521" s="1">
        <v>2511</v>
      </c>
      <c r="Q2521" s="1">
        <v>17</v>
      </c>
      <c r="U2521" s="1">
        <v>10</v>
      </c>
      <c r="AN2521" s="7">
        <f>IF(Q2521&gt;0,RANK(Q2521,(N2521:P2521,Q2521:AL2521)),0)</f>
        <v>4</v>
      </c>
      <c r="AO2521" s="7">
        <f>IF(R2521&gt;0,RANK(R2521,(N2521:P2521,Q2521:AL2521)),0)</f>
        <v>0</v>
      </c>
      <c r="AP2521" s="7">
        <f>IF(S2521&gt;0,RANK(S2521,(N2521:P2521,Q2521:AL2521)),0)</f>
        <v>0</v>
      </c>
      <c r="AQ2521" s="7">
        <f>IF(T2521&gt;0,RANK(T2521,(N2521:P2521,Q2521:AL2521)),0)</f>
        <v>0</v>
      </c>
      <c r="AR2521" s="2">
        <f t="shared" si="974"/>
        <v>1.8139137857447717E-3</v>
      </c>
      <c r="AS2521" s="2">
        <f t="shared" si="975"/>
        <v>0</v>
      </c>
      <c r="AT2521" s="2">
        <f t="shared" si="976"/>
        <v>0</v>
      </c>
      <c r="AU2521" s="2">
        <f t="shared" si="977"/>
        <v>0</v>
      </c>
      <c r="AW2521" t="s">
        <v>1765</v>
      </c>
      <c r="AX2521" t="s">
        <v>1419</v>
      </c>
      <c r="BA2521" s="127">
        <v>46</v>
      </c>
      <c r="BB2521" s="130">
        <v>137</v>
      </c>
      <c r="BC2521" s="131">
        <f>BA2521*1000+BB2521</f>
        <v>46137</v>
      </c>
      <c r="BE2521" s="7" t="s">
        <v>3271</v>
      </c>
    </row>
    <row r="2522" spans="1:63" hidden="1" outlineLevel="1" x14ac:dyDescent="0.2">
      <c r="A2522" t="s">
        <v>1252</v>
      </c>
      <c r="B2522" t="s">
        <v>1419</v>
      </c>
      <c r="C2522" s="1">
        <f t="shared" si="968"/>
        <v>730</v>
      </c>
      <c r="D2522" s="7">
        <f>RANK(N2522,(N2522:P2522,Q2522:AL2522))</f>
        <v>2</v>
      </c>
      <c r="E2522" s="7">
        <f>RANK(O2522,(N2522:P2522,Q2522:AL2522))</f>
        <v>1</v>
      </c>
      <c r="F2522" s="7">
        <f>IF(P2522&gt;0,RANK(P2522,(N2522:P2522,Q2522:AL2522)),0)</f>
        <v>3</v>
      </c>
      <c r="G2522" s="1">
        <f t="shared" si="969"/>
        <v>48</v>
      </c>
      <c r="H2522" s="2">
        <f t="shared" si="967"/>
        <v>6.575342465753424E-2</v>
      </c>
      <c r="I2522" s="2"/>
      <c r="J2522" s="2">
        <f t="shared" si="970"/>
        <v>0.38356164383561642</v>
      </c>
      <c r="K2522" s="2">
        <f t="shared" si="971"/>
        <v>0.44931506849315067</v>
      </c>
      <c r="L2522" s="2">
        <f t="shared" si="972"/>
        <v>0.16027397260273973</v>
      </c>
      <c r="M2522" s="2">
        <f>IF(C2522=0,"-",(1-J2522-K2522-L2522))</f>
        <v>6.8493150684931781E-3</v>
      </c>
      <c r="N2522" s="1">
        <v>280</v>
      </c>
      <c r="O2522" s="1">
        <v>328</v>
      </c>
      <c r="P2522" s="1">
        <v>117</v>
      </c>
      <c r="Q2522" s="1">
        <v>3</v>
      </c>
      <c r="S2522" s="1">
        <v>1</v>
      </c>
      <c r="U2522" s="1">
        <v>1</v>
      </c>
      <c r="AN2522" s="7">
        <f>IF(Q2522&gt;0,RANK(Q2522,(N2522:P2522,Q2522:AL2522)),0)</f>
        <v>4</v>
      </c>
      <c r="AO2522" s="7">
        <f>IF(R2522&gt;0,RANK(R2522,(N2522:P2522,Q2522:AL2522)),0)</f>
        <v>0</v>
      </c>
      <c r="AP2522" s="7">
        <f>IF(S2522&gt;0,RANK(S2522,(N2522:P2522,Q2522:AL2522)),0)</f>
        <v>5</v>
      </c>
      <c r="AQ2522" s="7">
        <f>IF(T2522&gt;0,RANK(T2522,(N2522:P2522,Q2522:AL2522)),0)</f>
        <v>0</v>
      </c>
      <c r="AR2522" s="2">
        <f t="shared" si="974"/>
        <v>4.10958904109589E-3</v>
      </c>
      <c r="AS2522" s="2">
        <f t="shared" si="975"/>
        <v>0</v>
      </c>
      <c r="AT2522" s="2">
        <f t="shared" si="976"/>
        <v>1.3698630136986301E-3</v>
      </c>
      <c r="AU2522" s="2">
        <f t="shared" si="977"/>
        <v>0</v>
      </c>
      <c r="AW2522" t="s">
        <v>1252</v>
      </c>
      <c r="AX2522" t="s">
        <v>1419</v>
      </c>
      <c r="BA2522" s="127">
        <v>46</v>
      </c>
      <c r="BB2522" s="130"/>
      <c r="BC2522" s="127">
        <v>46</v>
      </c>
      <c r="BE2522" s="7" t="s">
        <v>2095</v>
      </c>
    </row>
    <row r="2523" spans="1:63" collapsed="1" x14ac:dyDescent="0.2">
      <c r="A2523" t="s">
        <v>1418</v>
      </c>
      <c r="B2523" t="s">
        <v>566</v>
      </c>
      <c r="C2523" s="1">
        <f t="shared" si="968"/>
        <v>336254</v>
      </c>
      <c r="D2523" s="7">
        <f>RANK(N2523,(N2523:P2523,Q2523:AL2523))</f>
        <v>2</v>
      </c>
      <c r="E2523" s="7">
        <f>RANK(O2523,(N2523:P2523,Q2523:AL2523))</f>
        <v>1</v>
      </c>
      <c r="F2523" s="7">
        <f>IF(P2523&gt;0,RANK(P2523,(N2523:P2523,Q2523:AL2523)),0)</f>
        <v>3</v>
      </c>
      <c r="G2523" s="1">
        <f t="shared" si="969"/>
        <v>11830</v>
      </c>
      <c r="H2523" s="2">
        <f t="shared" si="967"/>
        <v>3.5181737615017222E-2</v>
      </c>
      <c r="I2523" s="2"/>
      <c r="J2523" s="2">
        <f t="shared" si="970"/>
        <v>0.37140970813730095</v>
      </c>
      <c r="K2523" s="2">
        <f t="shared" si="971"/>
        <v>0.4065914457523182</v>
      </c>
      <c r="L2523" s="2">
        <f t="shared" si="972"/>
        <v>0.21797510215491861</v>
      </c>
      <c r="M2523" s="2">
        <f>IF(C2523=0,"-",(1-J2523-K2523-L2523))</f>
        <v>4.0237439554622889E-3</v>
      </c>
      <c r="N2523" s="1">
        <f>SUM(N2457:N2522)</f>
        <v>124888</v>
      </c>
      <c r="O2523" s="1">
        <f>SUM(O2457:O2522)</f>
        <v>136718</v>
      </c>
      <c r="P2523" s="1">
        <f>SUM(P2457:P2522)</f>
        <v>73295</v>
      </c>
      <c r="Q2523" s="1">
        <f>SUM(Q2457:Q2522)</f>
        <v>814</v>
      </c>
      <c r="S2523" s="1">
        <f>SUM(S2457:S2522)</f>
        <v>110</v>
      </c>
      <c r="U2523" s="1">
        <f>SUM(U2457:U2522)</f>
        <v>429</v>
      </c>
      <c r="AN2523" s="7">
        <f>IF(Q2523&gt;0,RANK(Q2523,(N2523:P2523,Q2523:AL2523)),0)</f>
        <v>4</v>
      </c>
      <c r="AO2523" s="7">
        <f>IF(R2523&gt;0,RANK(R2523,(N2523:P2523,Q2523:AL2523)),0)</f>
        <v>0</v>
      </c>
      <c r="AP2523" s="7">
        <f>IF(S2523&gt;0,RANK(S2523,(N2523:P2523,Q2523:AL2523)),0)</f>
        <v>6</v>
      </c>
      <c r="AQ2523" s="7">
        <f>IF(T2523&gt;0,RANK(T2523,(N2523:P2523,Q2523:AL2523)),0)</f>
        <v>0</v>
      </c>
      <c r="AR2523" s="2">
        <f t="shared" si="974"/>
        <v>2.4207890463756564E-3</v>
      </c>
      <c r="AS2523" s="2">
        <f t="shared" si="975"/>
        <v>0</v>
      </c>
      <c r="AT2523" s="2">
        <f t="shared" si="976"/>
        <v>3.2713365491562928E-4</v>
      </c>
      <c r="AU2523" s="2">
        <f t="shared" si="977"/>
        <v>0</v>
      </c>
      <c r="AW2523" t="s">
        <v>1418</v>
      </c>
      <c r="AX2523" t="s">
        <v>566</v>
      </c>
      <c r="BA2523" s="127"/>
      <c r="BB2523" s="130"/>
    </row>
    <row r="2524" spans="1:63" x14ac:dyDescent="0.2">
      <c r="C2524" s="1"/>
      <c r="E2524" s="7"/>
      <c r="F2524" s="7"/>
      <c r="I2524" s="2"/>
      <c r="AN2524" s="7"/>
      <c r="AO2524" s="7"/>
      <c r="AP2524" s="7"/>
      <c r="AQ2524" s="7"/>
      <c r="BA2524" s="127">
        <v>47</v>
      </c>
      <c r="BB2524" s="130">
        <v>1</v>
      </c>
      <c r="BC2524" s="131">
        <f t="shared" ref="BC2524:BC2587" si="978">BA2524*1000+BB2524</f>
        <v>47001</v>
      </c>
      <c r="BE2524" s="7" t="s">
        <v>3271</v>
      </c>
    </row>
    <row r="2525" spans="1:63" s="1" customFormat="1" hidden="1" outlineLevel="1" x14ac:dyDescent="0.2">
      <c r="A2525" t="s">
        <v>1861</v>
      </c>
      <c r="B2525" t="s">
        <v>406</v>
      </c>
      <c r="C2525" s="1">
        <f t="shared" ref="C2525:C2556" si="979">SUM(N2525:AL2525)</f>
        <v>28611</v>
      </c>
      <c r="D2525" s="7">
        <f>RANK(N2525,(N2525:P2525,Q2525:AL2525))</f>
        <v>1</v>
      </c>
      <c r="E2525" s="7">
        <f>RANK(O2525,(N2525:P2525,Q2525:AL2525))</f>
        <v>2</v>
      </c>
      <c r="F2525" s="7">
        <f>IF(P2525&gt;0,RANK(P2525,(N2525:P2525,Q2525:AL2525)),0)</f>
        <v>3</v>
      </c>
      <c r="G2525" s="1">
        <f t="shared" ref="G2525:G2556" si="980">MAX(N2525:P2525)-LARGE(N2525:P2525,2)</f>
        <v>1644</v>
      </c>
      <c r="H2525" s="2">
        <f t="shared" si="967"/>
        <v>5.7460417322009016E-2</v>
      </c>
      <c r="I2525" s="2"/>
      <c r="J2525" s="2">
        <f t="shared" ref="J2525:J2556" si="981">IF($C2525=0,"-",N2525/$C2525)</f>
        <v>0.47121736395092795</v>
      </c>
      <c r="K2525" s="2">
        <f t="shared" ref="K2525:K2556" si="982">IF($C2525=0,"-",O2525/$C2525)</f>
        <v>0.41375694662891893</v>
      </c>
      <c r="L2525" s="2">
        <f t="shared" ref="L2525:L2556" si="983">IF($C2525=0,"-",P2525/$C2525)</f>
        <v>0.11006256334976058</v>
      </c>
      <c r="M2525" s="2">
        <f t="shared" ref="M2525:M2556" si="984">IF(C2525=0,"-",(1-J2525-K2525-L2525))</f>
        <v>4.9631260703925373E-3</v>
      </c>
      <c r="N2525" s="1">
        <v>13482</v>
      </c>
      <c r="O2525" s="1">
        <v>11838</v>
      </c>
      <c r="P2525" s="1">
        <v>3149</v>
      </c>
      <c r="Q2525" s="1">
        <v>37</v>
      </c>
      <c r="R2525" s="1">
        <v>16</v>
      </c>
      <c r="S2525" s="1">
        <v>9</v>
      </c>
      <c r="T2525" s="1">
        <v>3</v>
      </c>
      <c r="U2525" s="1">
        <v>15</v>
      </c>
      <c r="V2525" s="1">
        <v>13</v>
      </c>
      <c r="W2525" s="1">
        <v>5</v>
      </c>
      <c r="X2525" s="1">
        <v>2</v>
      </c>
      <c r="Y2525" s="1">
        <v>10</v>
      </c>
      <c r="AB2525" s="1">
        <v>28</v>
      </c>
      <c r="AE2525" s="1">
        <v>2</v>
      </c>
      <c r="AG2525" s="1">
        <v>2</v>
      </c>
      <c r="AN2525" s="7">
        <f>IF(Q2525&gt;0,RANK(Q2525,(N2525:P2525,Q2525:AL2525)),0)</f>
        <v>4</v>
      </c>
      <c r="AO2525" s="7">
        <f>IF(R2525&gt;0,RANK(R2525,(N2525:P2525,Q2525:AL2525)),0)</f>
        <v>6</v>
      </c>
      <c r="AP2525" s="7">
        <f>IF(S2525&gt;0,RANK(S2525,(N2525:P2525,Q2525:AL2525)),0)</f>
        <v>10</v>
      </c>
      <c r="AQ2525" s="7">
        <f>IF(T2525&gt;0,RANK(T2525,(N2525:P2525,Q2525:AL2525)),0)</f>
        <v>12</v>
      </c>
      <c r="AR2525" s="2">
        <f t="shared" ref="AR2525:AR2556" si="985">IF($C2525=0,"-",Q2525/$C2525)</f>
        <v>1.2932089056656531E-3</v>
      </c>
      <c r="AS2525" s="2">
        <f t="shared" ref="AS2525:AS2556" si="986">IF($C2525=0,"-",R2525/$C2525)</f>
        <v>5.5922547272028241E-4</v>
      </c>
      <c r="AT2525" s="2">
        <f t="shared" ref="AT2525:AT2556" si="987">IF($C2525=0,"-",S2525/$C2525)</f>
        <v>3.1456432840515884E-4</v>
      </c>
      <c r="AU2525" s="2">
        <f t="shared" ref="AU2525:AU2556" si="988">IF($C2525=0,"-",T2525/$C2525)</f>
        <v>1.0485477613505295E-4</v>
      </c>
      <c r="AV2525" s="2"/>
      <c r="AW2525" t="s">
        <v>1861</v>
      </c>
      <c r="AX2525" t="s">
        <v>406</v>
      </c>
      <c r="BA2525" s="127">
        <v>47</v>
      </c>
      <c r="BB2525" s="130">
        <v>3</v>
      </c>
      <c r="BC2525" s="131">
        <f t="shared" si="978"/>
        <v>47003</v>
      </c>
      <c r="BD2525"/>
      <c r="BE2525" s="7" t="s">
        <v>3271</v>
      </c>
      <c r="BJ2525"/>
      <c r="BK2525"/>
    </row>
    <row r="2526" spans="1:63" s="1" customFormat="1" hidden="1" outlineLevel="1" x14ac:dyDescent="0.2">
      <c r="A2526" t="s">
        <v>1870</v>
      </c>
      <c r="B2526" t="s">
        <v>406</v>
      </c>
      <c r="C2526" s="1">
        <f t="shared" si="979"/>
        <v>11421</v>
      </c>
      <c r="D2526" s="7">
        <f>RANK(N2526,(N2526:P2526,Q2526:AL2526))</f>
        <v>1</v>
      </c>
      <c r="E2526" s="7">
        <f>RANK(O2526,(N2526:P2526,Q2526:AL2526))</f>
        <v>2</v>
      </c>
      <c r="F2526" s="7">
        <f>IF(P2526&gt;0,RANK(P2526,(N2526:P2526,Q2526:AL2526)),0)</f>
        <v>3</v>
      </c>
      <c r="G2526" s="1">
        <f t="shared" si="980"/>
        <v>2142</v>
      </c>
      <c r="H2526" s="2">
        <f t="shared" si="967"/>
        <v>0.18754925137903861</v>
      </c>
      <c r="I2526" s="2"/>
      <c r="J2526" s="2">
        <f t="shared" si="981"/>
        <v>0.52342176692058484</v>
      </c>
      <c r="K2526" s="2">
        <f t="shared" si="982"/>
        <v>0.33587251554154629</v>
      </c>
      <c r="L2526" s="2">
        <f t="shared" si="983"/>
        <v>0.13492688906400491</v>
      </c>
      <c r="M2526" s="2">
        <f t="shared" si="984"/>
        <v>5.7788284738639617E-3</v>
      </c>
      <c r="N2526" s="1">
        <v>5978</v>
      </c>
      <c r="O2526" s="1">
        <v>3836</v>
      </c>
      <c r="P2526" s="1">
        <v>1541</v>
      </c>
      <c r="Q2526" s="1">
        <v>6</v>
      </c>
      <c r="R2526" s="1">
        <v>7</v>
      </c>
      <c r="S2526" s="1">
        <v>3</v>
      </c>
      <c r="T2526" s="1">
        <v>12</v>
      </c>
      <c r="U2526" s="1">
        <v>8</v>
      </c>
      <c r="V2526" s="1">
        <v>7</v>
      </c>
      <c r="W2526" s="1">
        <v>4</v>
      </c>
      <c r="X2526" s="1">
        <v>5</v>
      </c>
      <c r="Y2526" s="1">
        <v>1</v>
      </c>
      <c r="AB2526" s="1">
        <v>11</v>
      </c>
      <c r="AE2526" s="1">
        <v>1</v>
      </c>
      <c r="AG2526" s="1">
        <v>1</v>
      </c>
      <c r="AN2526" s="7">
        <f>IF(Q2526&gt;0,RANK(Q2526,(N2526:P2526,Q2526:AL2526)),0)</f>
        <v>9</v>
      </c>
      <c r="AO2526" s="7">
        <f>IF(R2526&gt;0,RANK(R2526,(N2526:P2526,Q2526:AL2526)),0)</f>
        <v>7</v>
      </c>
      <c r="AP2526" s="7">
        <f>IF(S2526&gt;0,RANK(S2526,(N2526:P2526,Q2526:AL2526)),0)</f>
        <v>12</v>
      </c>
      <c r="AQ2526" s="7">
        <f>IF(T2526&gt;0,RANK(T2526,(N2526:P2526,Q2526:AL2526)),0)</f>
        <v>4</v>
      </c>
      <c r="AR2526" s="2">
        <f t="shared" si="985"/>
        <v>5.2534804307853957E-4</v>
      </c>
      <c r="AS2526" s="2">
        <f t="shared" si="986"/>
        <v>6.1290605025829609E-4</v>
      </c>
      <c r="AT2526" s="2">
        <f t="shared" si="987"/>
        <v>2.6267402153926978E-4</v>
      </c>
      <c r="AU2526" s="2">
        <f t="shared" si="988"/>
        <v>1.0506960861570791E-3</v>
      </c>
      <c r="AV2526" s="2"/>
      <c r="AW2526" t="s">
        <v>1870</v>
      </c>
      <c r="AX2526" t="s">
        <v>406</v>
      </c>
      <c r="BA2526" s="127">
        <v>47</v>
      </c>
      <c r="BB2526" s="130">
        <v>5</v>
      </c>
      <c r="BC2526" s="131">
        <f t="shared" si="978"/>
        <v>47005</v>
      </c>
      <c r="BD2526"/>
      <c r="BE2526" s="7" t="s">
        <v>3271</v>
      </c>
      <c r="BJ2526"/>
      <c r="BK2526"/>
    </row>
    <row r="2527" spans="1:63" s="1" customFormat="1" hidden="1" outlineLevel="1" x14ac:dyDescent="0.2">
      <c r="A2527" t="s">
        <v>356</v>
      </c>
      <c r="B2527" t="s">
        <v>406</v>
      </c>
      <c r="C2527" s="1">
        <f t="shared" si="979"/>
        <v>6114</v>
      </c>
      <c r="D2527" s="7">
        <f>RANK(N2527,(N2527:P2527,Q2527:AL2527))</f>
        <v>1</v>
      </c>
      <c r="E2527" s="7">
        <f>RANK(O2527,(N2527:P2527,Q2527:AL2527))</f>
        <v>2</v>
      </c>
      <c r="F2527" s="7">
        <f>IF(P2527&gt;0,RANK(P2527,(N2527:P2527,Q2527:AL2527)),0)</f>
        <v>3</v>
      </c>
      <c r="G2527" s="1">
        <f t="shared" si="980"/>
        <v>2271</v>
      </c>
      <c r="H2527" s="2">
        <f t="shared" si="967"/>
        <v>0.37144259077526987</v>
      </c>
      <c r="I2527" s="2"/>
      <c r="J2527" s="2">
        <f t="shared" si="981"/>
        <v>0.63722603859993454</v>
      </c>
      <c r="K2527" s="2">
        <f t="shared" si="982"/>
        <v>0.26578344782466473</v>
      </c>
      <c r="L2527" s="2">
        <f t="shared" si="983"/>
        <v>9.1429506051684664E-2</v>
      </c>
      <c r="M2527" s="2">
        <f t="shared" si="984"/>
        <v>5.5610075237160633E-3</v>
      </c>
      <c r="N2527" s="1">
        <v>3896</v>
      </c>
      <c r="O2527" s="1">
        <v>1625</v>
      </c>
      <c r="P2527" s="1">
        <v>559</v>
      </c>
      <c r="Q2527" s="1">
        <v>5</v>
      </c>
      <c r="R2527" s="1">
        <v>3</v>
      </c>
      <c r="T2527" s="1">
        <v>1</v>
      </c>
      <c r="U2527" s="1">
        <v>9</v>
      </c>
      <c r="V2527" s="1">
        <v>2</v>
      </c>
      <c r="W2527" s="1">
        <v>4</v>
      </c>
      <c r="X2527" s="1">
        <v>1</v>
      </c>
      <c r="AB2527" s="1">
        <v>6</v>
      </c>
      <c r="AE2527" s="1">
        <v>1</v>
      </c>
      <c r="AG2527" s="1">
        <v>2</v>
      </c>
      <c r="AN2527" s="7">
        <f>IF(Q2527&gt;0,RANK(Q2527,(N2527:P2527,Q2527:AL2527)),0)</f>
        <v>6</v>
      </c>
      <c r="AO2527" s="7">
        <f>IF(R2527&gt;0,RANK(R2527,(N2527:P2527,Q2527:AL2527)),0)</f>
        <v>8</v>
      </c>
      <c r="AP2527" s="7">
        <f>IF(S2527&gt;0,RANK(S2527,(N2527:P2527,Q2527:AL2527)),0)</f>
        <v>0</v>
      </c>
      <c r="AQ2527" s="7">
        <f>IF(T2527&gt;0,RANK(T2527,(N2527:P2527,Q2527:AL2527)),0)</f>
        <v>11</v>
      </c>
      <c r="AR2527" s="2">
        <f t="shared" si="985"/>
        <v>8.1779522407589137E-4</v>
      </c>
      <c r="AS2527" s="2">
        <f t="shared" si="986"/>
        <v>4.906771344455348E-4</v>
      </c>
      <c r="AT2527" s="2">
        <f t="shared" si="987"/>
        <v>0</v>
      </c>
      <c r="AU2527" s="2">
        <f t="shared" si="988"/>
        <v>1.6355904481517829E-4</v>
      </c>
      <c r="AV2527" s="2"/>
      <c r="AW2527" t="s">
        <v>356</v>
      </c>
      <c r="AX2527" t="s">
        <v>406</v>
      </c>
      <c r="BA2527" s="127">
        <v>47</v>
      </c>
      <c r="BB2527" s="130">
        <v>7</v>
      </c>
      <c r="BC2527" s="131">
        <f t="shared" si="978"/>
        <v>47007</v>
      </c>
      <c r="BD2527"/>
      <c r="BE2527" s="7" t="s">
        <v>3271</v>
      </c>
      <c r="BJ2527"/>
      <c r="BK2527"/>
    </row>
    <row r="2528" spans="1:63" s="1" customFormat="1" hidden="1" outlineLevel="1" x14ac:dyDescent="0.2">
      <c r="A2528" t="s">
        <v>506</v>
      </c>
      <c r="B2528" t="s">
        <v>406</v>
      </c>
      <c r="C2528" s="1">
        <f t="shared" si="979"/>
        <v>4018</v>
      </c>
      <c r="D2528" s="7">
        <f>RANK(N2528,(N2528:P2528,Q2528:AL2528))</f>
        <v>1</v>
      </c>
      <c r="E2528" s="7">
        <f>RANK(O2528,(N2528:P2528,Q2528:AL2528))</f>
        <v>2</v>
      </c>
      <c r="F2528" s="7">
        <f>IF(P2528&gt;0,RANK(P2528,(N2528:P2528,Q2528:AL2528)),0)</f>
        <v>3</v>
      </c>
      <c r="G2528" s="1">
        <f t="shared" si="980"/>
        <v>108</v>
      </c>
      <c r="H2528" s="2">
        <f t="shared" si="967"/>
        <v>2.6879044300647088E-2</v>
      </c>
      <c r="I2528" s="2"/>
      <c r="J2528" s="2">
        <f t="shared" si="981"/>
        <v>0.4688899950223992</v>
      </c>
      <c r="K2528" s="2">
        <f t="shared" si="982"/>
        <v>0.44201095072175212</v>
      </c>
      <c r="L2528" s="2">
        <f t="shared" si="983"/>
        <v>8.7605774016923849E-2</v>
      </c>
      <c r="M2528" s="2">
        <f t="shared" si="984"/>
        <v>1.4932802389247823E-3</v>
      </c>
      <c r="N2528" s="1">
        <v>1884</v>
      </c>
      <c r="O2528" s="1">
        <v>1776</v>
      </c>
      <c r="P2528" s="1">
        <v>352</v>
      </c>
      <c r="R2528" s="1">
        <v>1</v>
      </c>
      <c r="S2528" s="1">
        <v>1</v>
      </c>
      <c r="U2528" s="1">
        <v>1</v>
      </c>
      <c r="AB2528" s="1">
        <v>3</v>
      </c>
      <c r="AN2528" s="7">
        <f>IF(Q2528&gt;0,RANK(Q2528,(N2528:P2528,Q2528:AL2528)),0)</f>
        <v>0</v>
      </c>
      <c r="AO2528" s="7">
        <f>IF(R2528&gt;0,RANK(R2528,(N2528:P2528,Q2528:AL2528)),0)</f>
        <v>5</v>
      </c>
      <c r="AP2528" s="7">
        <f>IF(S2528&gt;0,RANK(S2528,(N2528:P2528,Q2528:AL2528)),0)</f>
        <v>5</v>
      </c>
      <c r="AQ2528" s="7">
        <f>IF(T2528&gt;0,RANK(T2528,(N2528:P2528,Q2528:AL2528)),0)</f>
        <v>0</v>
      </c>
      <c r="AR2528" s="2">
        <f t="shared" si="985"/>
        <v>0</v>
      </c>
      <c r="AS2528" s="2">
        <f t="shared" si="986"/>
        <v>2.4888003982080636E-4</v>
      </c>
      <c r="AT2528" s="2">
        <f t="shared" si="987"/>
        <v>2.4888003982080636E-4</v>
      </c>
      <c r="AU2528" s="2">
        <f t="shared" si="988"/>
        <v>0</v>
      </c>
      <c r="AV2528" s="2"/>
      <c r="AW2528" t="s">
        <v>506</v>
      </c>
      <c r="AX2528" t="s">
        <v>406</v>
      </c>
      <c r="BA2528" s="127">
        <v>47</v>
      </c>
      <c r="BB2528" s="130">
        <v>9</v>
      </c>
      <c r="BC2528" s="131">
        <f t="shared" si="978"/>
        <v>47009</v>
      </c>
      <c r="BD2528"/>
      <c r="BE2528" s="7" t="s">
        <v>3271</v>
      </c>
      <c r="BJ2528"/>
      <c r="BK2528"/>
    </row>
    <row r="2529" spans="1:63" s="1" customFormat="1" hidden="1" outlineLevel="1" x14ac:dyDescent="0.2">
      <c r="A2529" t="s">
        <v>3084</v>
      </c>
      <c r="B2529" t="s">
        <v>406</v>
      </c>
      <c r="C2529" s="1">
        <f t="shared" si="979"/>
        <v>37651</v>
      </c>
      <c r="D2529" s="7">
        <f>RANK(N2529,(N2529:P2529,Q2529:AL2529))</f>
        <v>2</v>
      </c>
      <c r="E2529" s="7">
        <f>RANK(O2529,(N2529:P2529,Q2529:AL2529))</f>
        <v>1</v>
      </c>
      <c r="F2529" s="7">
        <f>IF(P2529&gt;0,RANK(P2529,(N2529:P2529,Q2529:AL2529)),0)</f>
        <v>3</v>
      </c>
      <c r="G2529" s="1">
        <f t="shared" si="980"/>
        <v>3760</v>
      </c>
      <c r="H2529" s="2">
        <f t="shared" si="967"/>
        <v>9.9864545430400256E-2</v>
      </c>
      <c r="I2529" s="2"/>
      <c r="J2529" s="2">
        <f t="shared" si="981"/>
        <v>0.38923268970279673</v>
      </c>
      <c r="K2529" s="2">
        <f t="shared" si="982"/>
        <v>0.48909723513319697</v>
      </c>
      <c r="L2529" s="2">
        <f t="shared" si="983"/>
        <v>0.11866882685718839</v>
      </c>
      <c r="M2529" s="2">
        <f t="shared" si="984"/>
        <v>3.001248306817958E-3</v>
      </c>
      <c r="N2529" s="1">
        <v>14655</v>
      </c>
      <c r="O2529" s="1">
        <v>18415</v>
      </c>
      <c r="P2529" s="1">
        <v>4468</v>
      </c>
      <c r="Q2529" s="1">
        <v>32</v>
      </c>
      <c r="R2529" s="1">
        <v>10</v>
      </c>
      <c r="S2529" s="1">
        <v>4</v>
      </c>
      <c r="T2529" s="1">
        <v>6</v>
      </c>
      <c r="U2529" s="1">
        <v>6</v>
      </c>
      <c r="V2529" s="1">
        <v>7</v>
      </c>
      <c r="W2529" s="1">
        <v>8</v>
      </c>
      <c r="AB2529" s="1">
        <v>32</v>
      </c>
      <c r="AE2529" s="1">
        <v>4</v>
      </c>
      <c r="AG2529" s="1">
        <v>4</v>
      </c>
      <c r="AN2529" s="7">
        <f>IF(Q2529&gt;0,RANK(Q2529,(N2529:P2529,Q2529:AL2529)),0)</f>
        <v>4</v>
      </c>
      <c r="AO2529" s="7">
        <f>IF(R2529&gt;0,RANK(R2529,(N2529:P2529,Q2529:AL2529)),0)</f>
        <v>6</v>
      </c>
      <c r="AP2529" s="7">
        <f>IF(S2529&gt;0,RANK(S2529,(N2529:P2529,Q2529:AL2529)),0)</f>
        <v>11</v>
      </c>
      <c r="AQ2529" s="7">
        <f>IF(T2529&gt;0,RANK(T2529,(N2529:P2529,Q2529:AL2529)),0)</f>
        <v>9</v>
      </c>
      <c r="AR2529" s="2">
        <f t="shared" si="985"/>
        <v>8.4991102493957662E-4</v>
      </c>
      <c r="AS2529" s="2">
        <f t="shared" si="986"/>
        <v>2.6559719529361772E-4</v>
      </c>
      <c r="AT2529" s="2">
        <f t="shared" si="987"/>
        <v>1.0623887811744708E-4</v>
      </c>
      <c r="AU2529" s="2">
        <f t="shared" si="988"/>
        <v>1.5935831717617062E-4</v>
      </c>
      <c r="AV2529" s="2"/>
      <c r="AW2529" t="s">
        <v>3084</v>
      </c>
      <c r="AX2529" t="s">
        <v>406</v>
      </c>
      <c r="BA2529" s="127">
        <v>47</v>
      </c>
      <c r="BB2529" s="130">
        <v>11</v>
      </c>
      <c r="BC2529" s="131">
        <f t="shared" si="978"/>
        <v>47011</v>
      </c>
      <c r="BD2529"/>
      <c r="BE2529" s="7" t="s">
        <v>3271</v>
      </c>
      <c r="BJ2529"/>
      <c r="BK2529"/>
    </row>
    <row r="2530" spans="1:63" s="1" customFormat="1" hidden="1" outlineLevel="1" x14ac:dyDescent="0.2">
      <c r="A2530" t="s">
        <v>515</v>
      </c>
      <c r="B2530" t="s">
        <v>406</v>
      </c>
      <c r="C2530" s="1">
        <f t="shared" si="979"/>
        <v>29696</v>
      </c>
      <c r="D2530" s="7">
        <f>RANK(N2530,(N2530:P2530,Q2530:AL2530))</f>
        <v>2</v>
      </c>
      <c r="E2530" s="7">
        <f>RANK(O2530,(N2530:P2530,Q2530:AL2530))</f>
        <v>1</v>
      </c>
      <c r="F2530" s="7">
        <f>IF(P2530&gt;0,RANK(P2530,(N2530:P2530,Q2530:AL2530)),0)</f>
        <v>3</v>
      </c>
      <c r="G2530" s="1">
        <f t="shared" si="980"/>
        <v>6639</v>
      </c>
      <c r="H2530" s="2">
        <f t="shared" si="967"/>
        <v>0.22356546336206898</v>
      </c>
      <c r="I2530" s="2"/>
      <c r="J2530" s="2">
        <f t="shared" si="981"/>
        <v>0.3330078125</v>
      </c>
      <c r="K2530" s="2">
        <f t="shared" si="982"/>
        <v>0.55657327586206895</v>
      </c>
      <c r="L2530" s="2">
        <f t="shared" si="983"/>
        <v>0.10816271551724138</v>
      </c>
      <c r="M2530" s="2">
        <f t="shared" si="984"/>
        <v>2.2561961206896686E-3</v>
      </c>
      <c r="N2530" s="1">
        <v>9889</v>
      </c>
      <c r="O2530" s="1">
        <v>16528</v>
      </c>
      <c r="P2530" s="1">
        <v>3212</v>
      </c>
      <c r="Q2530" s="1">
        <v>19</v>
      </c>
      <c r="R2530" s="1">
        <v>14</v>
      </c>
      <c r="S2530" s="1">
        <v>6</v>
      </c>
      <c r="U2530" s="1">
        <v>5</v>
      </c>
      <c r="V2530" s="1">
        <v>4</v>
      </c>
      <c r="W2530" s="1">
        <v>3</v>
      </c>
      <c r="Y2530" s="1">
        <v>1</v>
      </c>
      <c r="AB2530" s="1">
        <v>13</v>
      </c>
      <c r="AE2530" s="1">
        <v>1</v>
      </c>
      <c r="AG2530" s="1">
        <v>1</v>
      </c>
      <c r="AN2530" s="7">
        <f>IF(Q2530&gt;0,RANK(Q2530,(N2530:P2530,Q2530:AL2530)),0)</f>
        <v>4</v>
      </c>
      <c r="AO2530" s="7">
        <f>IF(R2530&gt;0,RANK(R2530,(N2530:P2530,Q2530:AL2530)),0)</f>
        <v>5</v>
      </c>
      <c r="AP2530" s="7">
        <f>IF(S2530&gt;0,RANK(S2530,(N2530:P2530,Q2530:AL2530)),0)</f>
        <v>7</v>
      </c>
      <c r="AQ2530" s="7">
        <f>IF(T2530&gt;0,RANK(T2530,(N2530:P2530,Q2530:AL2530)),0)</f>
        <v>0</v>
      </c>
      <c r="AR2530" s="2">
        <f t="shared" si="985"/>
        <v>6.3981681034482756E-4</v>
      </c>
      <c r="AS2530" s="2">
        <f t="shared" si="986"/>
        <v>4.714439655172414E-4</v>
      </c>
      <c r="AT2530" s="2">
        <f t="shared" si="987"/>
        <v>2.0204741379310345E-4</v>
      </c>
      <c r="AU2530" s="2">
        <f t="shared" si="988"/>
        <v>0</v>
      </c>
      <c r="AV2530" s="2"/>
      <c r="AW2530" t="s">
        <v>515</v>
      </c>
      <c r="AX2530" t="s">
        <v>406</v>
      </c>
      <c r="BA2530" s="127">
        <v>47</v>
      </c>
      <c r="BB2530" s="130">
        <v>13</v>
      </c>
      <c r="BC2530" s="131">
        <f t="shared" si="978"/>
        <v>47013</v>
      </c>
      <c r="BD2530"/>
      <c r="BE2530" s="7" t="s">
        <v>3271</v>
      </c>
      <c r="BJ2530"/>
      <c r="BK2530"/>
    </row>
    <row r="2531" spans="1:63" s="1" customFormat="1" hidden="1" outlineLevel="1" x14ac:dyDescent="0.2">
      <c r="A2531" t="s">
        <v>974</v>
      </c>
      <c r="B2531" t="s">
        <v>406</v>
      </c>
      <c r="C2531" s="1">
        <f t="shared" si="979"/>
        <v>12931</v>
      </c>
      <c r="D2531" s="7">
        <f>RANK(N2531,(N2531:P2531,Q2531:AL2531))</f>
        <v>1</v>
      </c>
      <c r="E2531" s="7">
        <f>RANK(O2531,(N2531:P2531,Q2531:AL2531))</f>
        <v>2</v>
      </c>
      <c r="F2531" s="7">
        <f>IF(P2531&gt;0,RANK(P2531,(N2531:P2531,Q2531:AL2531)),0)</f>
        <v>3</v>
      </c>
      <c r="G2531" s="1">
        <f t="shared" si="980"/>
        <v>1859</v>
      </c>
      <c r="H2531" s="2">
        <f t="shared" si="967"/>
        <v>0.14376305003480008</v>
      </c>
      <c r="I2531" s="2"/>
      <c r="J2531" s="2">
        <f t="shared" si="981"/>
        <v>0.52246539324104868</v>
      </c>
      <c r="K2531" s="2">
        <f t="shared" si="982"/>
        <v>0.37870234320624857</v>
      </c>
      <c r="L2531" s="2">
        <f t="shared" si="983"/>
        <v>9.5893589049570793E-2</v>
      </c>
      <c r="M2531" s="2">
        <f t="shared" si="984"/>
        <v>2.938674503131955E-3</v>
      </c>
      <c r="N2531" s="1">
        <v>6756</v>
      </c>
      <c r="O2531" s="1">
        <v>4897</v>
      </c>
      <c r="P2531" s="1">
        <v>1240</v>
      </c>
      <c r="Q2531" s="1">
        <v>2</v>
      </c>
      <c r="R2531" s="1">
        <v>9</v>
      </c>
      <c r="S2531" s="1">
        <v>1</v>
      </c>
      <c r="T2531" s="1">
        <v>4</v>
      </c>
      <c r="U2531" s="1">
        <v>1</v>
      </c>
      <c r="V2531" s="1">
        <v>3</v>
      </c>
      <c r="W2531" s="1">
        <v>5</v>
      </c>
      <c r="X2531" s="1">
        <v>4</v>
      </c>
      <c r="AB2531" s="1">
        <v>7</v>
      </c>
      <c r="AE2531" s="1">
        <v>2</v>
      </c>
      <c r="AN2531" s="7">
        <f>IF(Q2531&gt;0,RANK(Q2531,(N2531:P2531,Q2531:AL2531)),0)</f>
        <v>10</v>
      </c>
      <c r="AO2531" s="7">
        <f>IF(R2531&gt;0,RANK(R2531,(N2531:P2531,Q2531:AL2531)),0)</f>
        <v>4</v>
      </c>
      <c r="AP2531" s="7">
        <f>IF(S2531&gt;0,RANK(S2531,(N2531:P2531,Q2531:AL2531)),0)</f>
        <v>12</v>
      </c>
      <c r="AQ2531" s="7">
        <f>IF(T2531&gt;0,RANK(T2531,(N2531:P2531,Q2531:AL2531)),0)</f>
        <v>7</v>
      </c>
      <c r="AR2531" s="2">
        <f t="shared" si="985"/>
        <v>1.5466707911221097E-4</v>
      </c>
      <c r="AS2531" s="2">
        <f t="shared" si="986"/>
        <v>6.9600185600494934E-4</v>
      </c>
      <c r="AT2531" s="2">
        <f t="shared" si="987"/>
        <v>7.7333539556105483E-5</v>
      </c>
      <c r="AU2531" s="2">
        <f t="shared" si="988"/>
        <v>3.0933415822442193E-4</v>
      </c>
      <c r="AV2531" s="2"/>
      <c r="AW2531" t="s">
        <v>974</v>
      </c>
      <c r="AX2531" t="s">
        <v>406</v>
      </c>
      <c r="BA2531" s="127">
        <v>47</v>
      </c>
      <c r="BB2531" s="130">
        <v>15</v>
      </c>
      <c r="BC2531" s="131">
        <f t="shared" si="978"/>
        <v>47015</v>
      </c>
      <c r="BD2531"/>
      <c r="BE2531" s="7" t="s">
        <v>3271</v>
      </c>
      <c r="BJ2531"/>
      <c r="BK2531"/>
    </row>
    <row r="2532" spans="1:63" s="1" customFormat="1" hidden="1" outlineLevel="1" x14ac:dyDescent="0.2">
      <c r="A2532" t="s">
        <v>1778</v>
      </c>
      <c r="B2532" t="s">
        <v>406</v>
      </c>
      <c r="C2532" s="1">
        <f t="shared" si="979"/>
        <v>4331</v>
      </c>
      <c r="D2532" s="7">
        <f>RANK(N2532,(N2532:P2532,Q2532:AL2532))</f>
        <v>1</v>
      </c>
      <c r="E2532" s="7">
        <f>RANK(O2532,(N2532:P2532,Q2532:AL2532))</f>
        <v>2</v>
      </c>
      <c r="F2532" s="7">
        <f>IF(P2532&gt;0,RANK(P2532,(N2532:P2532,Q2532:AL2532)),0)</f>
        <v>3</v>
      </c>
      <c r="G2532" s="1">
        <f t="shared" si="980"/>
        <v>1364</v>
      </c>
      <c r="H2532" s="2">
        <f t="shared" si="967"/>
        <v>0.31493881320711153</v>
      </c>
      <c r="I2532" s="2"/>
      <c r="J2532" s="2">
        <f t="shared" si="981"/>
        <v>0.59870699607480948</v>
      </c>
      <c r="K2532" s="2">
        <f t="shared" si="982"/>
        <v>0.283768182867698</v>
      </c>
      <c r="L2532" s="2">
        <f t="shared" si="983"/>
        <v>0.11429231124451628</v>
      </c>
      <c r="M2532" s="2">
        <f t="shared" si="984"/>
        <v>3.2325098129762364E-3</v>
      </c>
      <c r="N2532" s="1">
        <v>2593</v>
      </c>
      <c r="O2532" s="1">
        <v>1229</v>
      </c>
      <c r="P2532" s="1">
        <v>495</v>
      </c>
      <c r="Q2532" s="1">
        <v>3</v>
      </c>
      <c r="R2532" s="1">
        <v>1</v>
      </c>
      <c r="S2532" s="1">
        <v>2</v>
      </c>
      <c r="T2532" s="1">
        <v>1</v>
      </c>
      <c r="V2532" s="1">
        <v>1</v>
      </c>
      <c r="W2532" s="1">
        <v>2</v>
      </c>
      <c r="X2532" s="1">
        <v>2</v>
      </c>
      <c r="AB2532" s="1">
        <v>2</v>
      </c>
      <c r="AN2532" s="7">
        <f>IF(Q2532&gt;0,RANK(Q2532,(N2532:P2532,Q2532:AL2532)),0)</f>
        <v>4</v>
      </c>
      <c r="AO2532" s="7">
        <f>IF(R2532&gt;0,RANK(R2532,(N2532:P2532,Q2532:AL2532)),0)</f>
        <v>9</v>
      </c>
      <c r="AP2532" s="7">
        <f>IF(S2532&gt;0,RANK(S2532,(N2532:P2532,Q2532:AL2532)),0)</f>
        <v>5</v>
      </c>
      <c r="AQ2532" s="7">
        <f>IF(T2532&gt;0,RANK(T2532,(N2532:P2532,Q2532:AL2532)),0)</f>
        <v>9</v>
      </c>
      <c r="AR2532" s="2">
        <f t="shared" si="985"/>
        <v>6.9268067420918955E-4</v>
      </c>
      <c r="AS2532" s="2">
        <f t="shared" si="986"/>
        <v>2.3089355806972986E-4</v>
      </c>
      <c r="AT2532" s="2">
        <f t="shared" si="987"/>
        <v>4.6178711613945972E-4</v>
      </c>
      <c r="AU2532" s="2">
        <f t="shared" si="988"/>
        <v>2.3089355806972986E-4</v>
      </c>
      <c r="AV2532" s="2"/>
      <c r="AW2532" t="s">
        <v>1778</v>
      </c>
      <c r="AX2532" t="s">
        <v>406</v>
      </c>
      <c r="BA2532" s="127">
        <v>47</v>
      </c>
      <c r="BB2532" s="130">
        <v>17</v>
      </c>
      <c r="BC2532" s="131">
        <f t="shared" si="978"/>
        <v>47017</v>
      </c>
      <c r="BD2532"/>
      <c r="BE2532" s="7" t="s">
        <v>3271</v>
      </c>
      <c r="BJ2532"/>
      <c r="BK2532"/>
    </row>
    <row r="2533" spans="1:63" s="1" customFormat="1" hidden="1" outlineLevel="1" x14ac:dyDescent="0.2">
      <c r="A2533" t="s">
        <v>972</v>
      </c>
      <c r="B2533" t="s">
        <v>406</v>
      </c>
      <c r="C2533" s="1">
        <f t="shared" si="979"/>
        <v>11799</v>
      </c>
      <c r="D2533" s="7">
        <f>RANK(N2533,(N2533:P2533,Q2533:AL2533))</f>
        <v>1</v>
      </c>
      <c r="E2533" s="7">
        <f>RANK(O2533,(N2533:P2533,Q2533:AL2533))</f>
        <v>2</v>
      </c>
      <c r="F2533" s="7">
        <f>IF(P2533&gt;0,RANK(P2533,(N2533:P2533,Q2533:AL2533)),0)</f>
        <v>3</v>
      </c>
      <c r="G2533" s="1">
        <f t="shared" si="980"/>
        <v>899</v>
      </c>
      <c r="H2533" s="2">
        <f t="shared" si="967"/>
        <v>7.6192897703195192E-2</v>
      </c>
      <c r="I2533" s="2"/>
      <c r="J2533" s="2">
        <f t="shared" si="981"/>
        <v>0.48656665819137213</v>
      </c>
      <c r="K2533" s="2">
        <f t="shared" si="982"/>
        <v>0.41037376048817698</v>
      </c>
      <c r="L2533" s="2">
        <f t="shared" si="983"/>
        <v>9.6533604542757862E-2</v>
      </c>
      <c r="M2533" s="2">
        <f t="shared" si="984"/>
        <v>6.5259767776930377E-3</v>
      </c>
      <c r="N2533" s="1">
        <v>5741</v>
      </c>
      <c r="O2533" s="1">
        <v>4842</v>
      </c>
      <c r="P2533" s="1">
        <v>1139</v>
      </c>
      <c r="Q2533" s="1">
        <v>6</v>
      </c>
      <c r="R2533" s="1">
        <v>5</v>
      </c>
      <c r="S2533" s="1">
        <v>13</v>
      </c>
      <c r="T2533" s="1">
        <v>12</v>
      </c>
      <c r="U2533" s="1">
        <v>6</v>
      </c>
      <c r="V2533" s="1">
        <v>8</v>
      </c>
      <c r="W2533" s="1">
        <v>7</v>
      </c>
      <c r="X2533" s="1">
        <v>9</v>
      </c>
      <c r="AB2533" s="1">
        <v>7</v>
      </c>
      <c r="AE2533" s="1">
        <v>3</v>
      </c>
      <c r="AG2533" s="1">
        <v>1</v>
      </c>
      <c r="AN2533" s="7">
        <f>IF(Q2533&gt;0,RANK(Q2533,(N2533:P2533,Q2533:AL2533)),0)</f>
        <v>10</v>
      </c>
      <c r="AO2533" s="7">
        <f>IF(R2533&gt;0,RANK(R2533,(N2533:P2533,Q2533:AL2533)),0)</f>
        <v>12</v>
      </c>
      <c r="AP2533" s="7">
        <f>IF(S2533&gt;0,RANK(S2533,(N2533:P2533,Q2533:AL2533)),0)</f>
        <v>4</v>
      </c>
      <c r="AQ2533" s="7">
        <f>IF(T2533&gt;0,RANK(T2533,(N2533:P2533,Q2533:AL2533)),0)</f>
        <v>5</v>
      </c>
      <c r="AR2533" s="2">
        <f t="shared" si="985"/>
        <v>5.0851767098906682E-4</v>
      </c>
      <c r="AS2533" s="2">
        <f t="shared" si="986"/>
        <v>4.2376472582422237E-4</v>
      </c>
      <c r="AT2533" s="2">
        <f t="shared" si="987"/>
        <v>1.1017882871429783E-3</v>
      </c>
      <c r="AU2533" s="2">
        <f t="shared" si="988"/>
        <v>1.0170353419781336E-3</v>
      </c>
      <c r="AV2533" s="2"/>
      <c r="AW2533" t="s">
        <v>972</v>
      </c>
      <c r="AX2533" t="s">
        <v>406</v>
      </c>
      <c r="BA2533" s="127">
        <v>47</v>
      </c>
      <c r="BB2533" s="130">
        <v>19</v>
      </c>
      <c r="BC2533" s="131">
        <f t="shared" si="978"/>
        <v>47019</v>
      </c>
      <c r="BD2533"/>
      <c r="BE2533" s="7" t="s">
        <v>3271</v>
      </c>
      <c r="BJ2533"/>
      <c r="BK2533"/>
    </row>
    <row r="2534" spans="1:63" s="1" customFormat="1" hidden="1" outlineLevel="1" x14ac:dyDescent="0.2">
      <c r="A2534" t="s">
        <v>218</v>
      </c>
      <c r="B2534" t="s">
        <v>406</v>
      </c>
      <c r="C2534" s="1">
        <f t="shared" si="979"/>
        <v>19190</v>
      </c>
      <c r="D2534" s="7">
        <f>RANK(N2534,(N2534:P2534,Q2534:AL2534))</f>
        <v>2</v>
      </c>
      <c r="E2534" s="7">
        <f>RANK(O2534,(N2534:P2534,Q2534:AL2534))</f>
        <v>1</v>
      </c>
      <c r="F2534" s="7">
        <f>IF(P2534&gt;0,RANK(P2534,(N2534:P2534,Q2534:AL2534)),0)</f>
        <v>3</v>
      </c>
      <c r="G2534" s="1">
        <f t="shared" si="980"/>
        <v>4210</v>
      </c>
      <c r="H2534" s="2">
        <f t="shared" si="967"/>
        <v>0.21938509640437728</v>
      </c>
      <c r="I2534" s="2"/>
      <c r="J2534" s="2">
        <f t="shared" si="981"/>
        <v>0.33882230328295987</v>
      </c>
      <c r="K2534" s="2">
        <f t="shared" si="982"/>
        <v>0.55820739968733712</v>
      </c>
      <c r="L2534" s="2">
        <f t="shared" si="983"/>
        <v>9.8905680041688385E-2</v>
      </c>
      <c r="M2534" s="2">
        <f t="shared" si="984"/>
        <v>4.0646169880146771E-3</v>
      </c>
      <c r="N2534" s="1">
        <v>6502</v>
      </c>
      <c r="O2534" s="1">
        <v>10712</v>
      </c>
      <c r="P2534" s="1">
        <v>1898</v>
      </c>
      <c r="Q2534" s="1">
        <v>14</v>
      </c>
      <c r="R2534" s="1">
        <v>6</v>
      </c>
      <c r="S2534" s="1">
        <v>8</v>
      </c>
      <c r="T2534" s="1">
        <v>7</v>
      </c>
      <c r="U2534" s="1">
        <v>1</v>
      </c>
      <c r="V2534" s="1">
        <v>4</v>
      </c>
      <c r="W2534" s="1">
        <v>9</v>
      </c>
      <c r="X2534" s="1">
        <v>1</v>
      </c>
      <c r="Y2534" s="1">
        <v>1</v>
      </c>
      <c r="AB2534" s="1">
        <v>25</v>
      </c>
      <c r="AG2534" s="1">
        <v>2</v>
      </c>
      <c r="AN2534" s="7">
        <f>IF(Q2534&gt;0,RANK(Q2534,(N2534:P2534,Q2534:AL2534)),0)</f>
        <v>5</v>
      </c>
      <c r="AO2534" s="7">
        <f>IF(R2534&gt;0,RANK(R2534,(N2534:P2534,Q2534:AL2534)),0)</f>
        <v>9</v>
      </c>
      <c r="AP2534" s="7">
        <f>IF(S2534&gt;0,RANK(S2534,(N2534:P2534,Q2534:AL2534)),0)</f>
        <v>7</v>
      </c>
      <c r="AQ2534" s="7">
        <f>IF(T2534&gt;0,RANK(T2534,(N2534:P2534,Q2534:AL2534)),0)</f>
        <v>8</v>
      </c>
      <c r="AR2534" s="2">
        <f t="shared" si="985"/>
        <v>7.2954663887441374E-4</v>
      </c>
      <c r="AS2534" s="2">
        <f t="shared" si="986"/>
        <v>3.1266284523189159E-4</v>
      </c>
      <c r="AT2534" s="2">
        <f t="shared" si="987"/>
        <v>4.1688379364252214E-4</v>
      </c>
      <c r="AU2534" s="2">
        <f t="shared" si="988"/>
        <v>3.6477331943720687E-4</v>
      </c>
      <c r="AV2534" s="2"/>
      <c r="AW2534" t="s">
        <v>218</v>
      </c>
      <c r="AX2534" t="s">
        <v>406</v>
      </c>
      <c r="BA2534" s="127">
        <v>47</v>
      </c>
      <c r="BB2534" s="130">
        <v>21</v>
      </c>
      <c r="BC2534" s="131">
        <f t="shared" si="978"/>
        <v>47021</v>
      </c>
      <c r="BD2534"/>
      <c r="BE2534" s="7" t="s">
        <v>3271</v>
      </c>
      <c r="BJ2534"/>
      <c r="BK2534"/>
    </row>
    <row r="2535" spans="1:63" s="1" customFormat="1" hidden="1" outlineLevel="1" x14ac:dyDescent="0.2">
      <c r="A2535" t="s">
        <v>1475</v>
      </c>
      <c r="B2535" t="s">
        <v>406</v>
      </c>
      <c r="C2535" s="1">
        <f t="shared" si="979"/>
        <v>9788</v>
      </c>
      <c r="D2535" s="7">
        <f>RANK(N2535,(N2535:P2535,Q2535:AL2535))</f>
        <v>1</v>
      </c>
      <c r="E2535" s="7">
        <f>RANK(O2535,(N2535:P2535,Q2535:AL2535))</f>
        <v>2</v>
      </c>
      <c r="F2535" s="7">
        <f>IF(P2535&gt;0,RANK(P2535,(N2535:P2535,Q2535:AL2535)),0)</f>
        <v>3</v>
      </c>
      <c r="G2535" s="1">
        <f t="shared" si="980"/>
        <v>1321</v>
      </c>
      <c r="H2535" s="2">
        <f t="shared" si="967"/>
        <v>0.13496117695136903</v>
      </c>
      <c r="I2535" s="2"/>
      <c r="J2535" s="2">
        <f t="shared" si="981"/>
        <v>0.4921332243563547</v>
      </c>
      <c r="K2535" s="2">
        <f t="shared" si="982"/>
        <v>0.3571720474049857</v>
      </c>
      <c r="L2535" s="2">
        <f t="shared" si="983"/>
        <v>0.14640375970576217</v>
      </c>
      <c r="M2535" s="2">
        <f t="shared" si="984"/>
        <v>4.2909685328973712E-3</v>
      </c>
      <c r="N2535" s="1">
        <v>4817</v>
      </c>
      <c r="O2535" s="1">
        <v>3496</v>
      </c>
      <c r="P2535" s="1">
        <v>1433</v>
      </c>
      <c r="Q2535" s="1">
        <v>13</v>
      </c>
      <c r="R2535" s="1">
        <v>5</v>
      </c>
      <c r="T2535" s="1">
        <v>1</v>
      </c>
      <c r="U2535" s="1">
        <v>7</v>
      </c>
      <c r="V2535" s="1">
        <v>3</v>
      </c>
      <c r="W2535" s="1">
        <v>4</v>
      </c>
      <c r="X2535" s="1">
        <v>1</v>
      </c>
      <c r="AB2535" s="1">
        <v>6</v>
      </c>
      <c r="AE2535" s="1">
        <v>1</v>
      </c>
      <c r="AG2535" s="1">
        <v>1</v>
      </c>
      <c r="AN2535" s="7">
        <f>IF(Q2535&gt;0,RANK(Q2535,(N2535:P2535,Q2535:AL2535)),0)</f>
        <v>4</v>
      </c>
      <c r="AO2535" s="7">
        <f>IF(R2535&gt;0,RANK(R2535,(N2535:P2535,Q2535:AL2535)),0)</f>
        <v>7</v>
      </c>
      <c r="AP2535" s="7">
        <f>IF(S2535&gt;0,RANK(S2535,(N2535:P2535,Q2535:AL2535)),0)</f>
        <v>0</v>
      </c>
      <c r="AQ2535" s="7">
        <f>IF(T2535&gt;0,RANK(T2535,(N2535:P2535,Q2535:AL2535)),0)</f>
        <v>10</v>
      </c>
      <c r="AR2535" s="2">
        <f t="shared" si="985"/>
        <v>1.3281569268492031E-3</v>
      </c>
      <c r="AS2535" s="2">
        <f t="shared" si="986"/>
        <v>5.1082958724969351E-4</v>
      </c>
      <c r="AT2535" s="2">
        <f t="shared" si="987"/>
        <v>0</v>
      </c>
      <c r="AU2535" s="2">
        <f t="shared" si="988"/>
        <v>1.021659174499387E-4</v>
      </c>
      <c r="AV2535" s="2"/>
      <c r="AW2535" t="s">
        <v>1475</v>
      </c>
      <c r="AX2535" t="s">
        <v>406</v>
      </c>
      <c r="BA2535" s="127">
        <v>47</v>
      </c>
      <c r="BB2535" s="130">
        <v>23</v>
      </c>
      <c r="BC2535" s="131">
        <f t="shared" si="978"/>
        <v>47023</v>
      </c>
      <c r="BD2535"/>
      <c r="BE2535" s="7" t="s">
        <v>3271</v>
      </c>
      <c r="BJ2535"/>
      <c r="BK2535"/>
    </row>
    <row r="2536" spans="1:63" s="1" customFormat="1" hidden="1" outlineLevel="1" x14ac:dyDescent="0.2">
      <c r="A2536" t="s">
        <v>204</v>
      </c>
      <c r="B2536" t="s">
        <v>406</v>
      </c>
      <c r="C2536" s="1">
        <f t="shared" si="979"/>
        <v>5596</v>
      </c>
      <c r="D2536" s="7">
        <f>RANK(N2536,(N2536:P2536,Q2536:AL2536))</f>
        <v>2</v>
      </c>
      <c r="E2536" s="7">
        <f>RANK(O2536,(N2536:P2536,Q2536:AL2536))</f>
        <v>1</v>
      </c>
      <c r="F2536" s="7">
        <f>IF(P2536&gt;0,RANK(P2536,(N2536:P2536,Q2536:AL2536)),0)</f>
        <v>3</v>
      </c>
      <c r="G2536" s="1">
        <f t="shared" si="980"/>
        <v>517</v>
      </c>
      <c r="H2536" s="2">
        <f t="shared" si="967"/>
        <v>9.2387419585418157E-2</v>
      </c>
      <c r="I2536" s="2"/>
      <c r="J2536" s="2">
        <f t="shared" si="981"/>
        <v>0.41404574696211582</v>
      </c>
      <c r="K2536" s="2">
        <f t="shared" si="982"/>
        <v>0.50643316654753401</v>
      </c>
      <c r="L2536" s="2">
        <f t="shared" si="983"/>
        <v>7.8448892065761264E-2</v>
      </c>
      <c r="M2536" s="2">
        <f t="shared" si="984"/>
        <v>1.0721944245889042E-3</v>
      </c>
      <c r="N2536" s="1">
        <v>2317</v>
      </c>
      <c r="O2536" s="1">
        <v>2834</v>
      </c>
      <c r="P2536" s="1">
        <v>439</v>
      </c>
      <c r="R2536" s="1">
        <v>4</v>
      </c>
      <c r="U2536" s="1">
        <v>1</v>
      </c>
      <c r="AB2536" s="1">
        <v>1</v>
      </c>
      <c r="AN2536" s="7">
        <f>IF(Q2536&gt;0,RANK(Q2536,(N2536:P2536,Q2536:AL2536)),0)</f>
        <v>0</v>
      </c>
      <c r="AO2536" s="7">
        <f>IF(R2536&gt;0,RANK(R2536,(N2536:P2536,Q2536:AL2536)),0)</f>
        <v>4</v>
      </c>
      <c r="AP2536" s="7">
        <f>IF(S2536&gt;0,RANK(S2536,(N2536:P2536,Q2536:AL2536)),0)</f>
        <v>0</v>
      </c>
      <c r="AQ2536" s="7">
        <f>IF(T2536&gt;0,RANK(T2536,(N2536:P2536,Q2536:AL2536)),0)</f>
        <v>0</v>
      </c>
      <c r="AR2536" s="2">
        <f t="shared" si="985"/>
        <v>0</v>
      </c>
      <c r="AS2536" s="2">
        <f t="shared" si="986"/>
        <v>7.1479628305932811E-4</v>
      </c>
      <c r="AT2536" s="2">
        <f t="shared" si="987"/>
        <v>0</v>
      </c>
      <c r="AU2536" s="2">
        <f t="shared" si="988"/>
        <v>0</v>
      </c>
      <c r="AV2536" s="2"/>
      <c r="AW2536" t="s">
        <v>204</v>
      </c>
      <c r="AX2536" t="s">
        <v>406</v>
      </c>
      <c r="BA2536" s="127">
        <v>47</v>
      </c>
      <c r="BB2536" s="130">
        <v>25</v>
      </c>
      <c r="BC2536" s="131">
        <f t="shared" si="978"/>
        <v>47025</v>
      </c>
      <c r="BD2536"/>
      <c r="BE2536" s="7" t="s">
        <v>3271</v>
      </c>
      <c r="BJ2536"/>
      <c r="BK2536"/>
    </row>
    <row r="2537" spans="1:63" hidden="1" outlineLevel="1" x14ac:dyDescent="0.2">
      <c r="A2537" t="s">
        <v>1903</v>
      </c>
      <c r="B2537" t="s">
        <v>406</v>
      </c>
      <c r="C2537" s="1">
        <f t="shared" si="979"/>
        <v>9485</v>
      </c>
      <c r="D2537" s="7">
        <f>RANK(N2537,(N2537:P2537,Q2537:AL2537))</f>
        <v>1</v>
      </c>
      <c r="E2537" s="7">
        <f>RANK(O2537,(N2537:P2537,Q2537:AL2537))</f>
        <v>2</v>
      </c>
      <c r="F2537" s="7">
        <f>IF(P2537&gt;0,RANK(P2537,(N2537:P2537,Q2537:AL2537)),0)</f>
        <v>3</v>
      </c>
      <c r="G2537" s="1">
        <f t="shared" si="980"/>
        <v>444</v>
      </c>
      <c r="H2537" s="2">
        <f t="shared" ref="H2537:H2600" si="989">G2537/C2537</f>
        <v>4.6810753821823932E-2</v>
      </c>
      <c r="I2537" s="2"/>
      <c r="J2537" s="2">
        <f t="shared" si="981"/>
        <v>0.47538218239325253</v>
      </c>
      <c r="K2537" s="2">
        <f t="shared" si="982"/>
        <v>0.42857142857142855</v>
      </c>
      <c r="L2537" s="2">
        <f t="shared" si="983"/>
        <v>9.0669478123352659E-2</v>
      </c>
      <c r="M2537" s="2">
        <f t="shared" si="984"/>
        <v>5.3769109119663205E-3</v>
      </c>
      <c r="N2537" s="1">
        <v>4509</v>
      </c>
      <c r="O2537" s="1">
        <v>4065</v>
      </c>
      <c r="P2537" s="1">
        <v>860</v>
      </c>
      <c r="Q2537" s="1">
        <v>8</v>
      </c>
      <c r="R2537" s="1">
        <v>1</v>
      </c>
      <c r="S2537" s="1">
        <v>8</v>
      </c>
      <c r="T2537" s="1">
        <v>7</v>
      </c>
      <c r="U2537" s="1">
        <v>2</v>
      </c>
      <c r="V2537" s="1">
        <v>2</v>
      </c>
      <c r="W2537" s="1">
        <v>4</v>
      </c>
      <c r="X2537" s="1">
        <v>3</v>
      </c>
      <c r="AB2537" s="1">
        <v>11</v>
      </c>
      <c r="AE2537" s="1">
        <v>1</v>
      </c>
      <c r="AG2537" s="1">
        <v>4</v>
      </c>
      <c r="AN2537" s="7">
        <f>IF(Q2537&gt;0,RANK(Q2537,(N2537:P2537,Q2537:AL2537)),0)</f>
        <v>5</v>
      </c>
      <c r="AO2537" s="7">
        <f>IF(R2537&gt;0,RANK(R2537,(N2537:P2537,Q2537:AL2537)),0)</f>
        <v>13</v>
      </c>
      <c r="AP2537" s="7">
        <f>IF(S2537&gt;0,RANK(S2537,(N2537:P2537,Q2537:AL2537)),0)</f>
        <v>5</v>
      </c>
      <c r="AQ2537" s="7">
        <f>IF(T2537&gt;0,RANK(T2537,(N2537:P2537,Q2537:AL2537)),0)</f>
        <v>7</v>
      </c>
      <c r="AR2537" s="2">
        <f t="shared" si="985"/>
        <v>8.4343700579862942E-4</v>
      </c>
      <c r="AS2537" s="2">
        <f t="shared" si="986"/>
        <v>1.0542962572482868E-4</v>
      </c>
      <c r="AT2537" s="2">
        <f t="shared" si="987"/>
        <v>8.4343700579862942E-4</v>
      </c>
      <c r="AU2537" s="2">
        <f t="shared" si="988"/>
        <v>7.3800738007380072E-4</v>
      </c>
      <c r="AW2537" t="s">
        <v>1903</v>
      </c>
      <c r="AX2537" t="s">
        <v>406</v>
      </c>
      <c r="BA2537" s="127">
        <v>47</v>
      </c>
      <c r="BB2537" s="130">
        <v>27</v>
      </c>
      <c r="BC2537" s="131">
        <f t="shared" si="978"/>
        <v>47027</v>
      </c>
      <c r="BE2537" s="7" t="s">
        <v>3271</v>
      </c>
    </row>
    <row r="2538" spans="1:63" hidden="1" outlineLevel="1" x14ac:dyDescent="0.2">
      <c r="A2538" t="s">
        <v>2437</v>
      </c>
      <c r="B2538" t="s">
        <v>406</v>
      </c>
      <c r="C2538" s="1">
        <f t="shared" si="979"/>
        <v>3226</v>
      </c>
      <c r="D2538" s="7">
        <f>RANK(N2538,(N2538:P2538,Q2538:AL2538))</f>
        <v>1</v>
      </c>
      <c r="E2538" s="7">
        <f>RANK(O2538,(N2538:P2538,Q2538:AL2538))</f>
        <v>2</v>
      </c>
      <c r="F2538" s="7">
        <f>IF(P2538&gt;0,RANK(P2538,(N2538:P2538,Q2538:AL2538)),0)</f>
        <v>3</v>
      </c>
      <c r="G2538" s="1">
        <f t="shared" si="980"/>
        <v>850</v>
      </c>
      <c r="H2538" s="2">
        <f t="shared" si="989"/>
        <v>0.26348419094854308</v>
      </c>
      <c r="I2538" s="2"/>
      <c r="J2538" s="2">
        <f t="shared" si="981"/>
        <v>0.59578425294482329</v>
      </c>
      <c r="K2538" s="2">
        <f t="shared" si="982"/>
        <v>0.3323000619962802</v>
      </c>
      <c r="L2538" s="2">
        <f t="shared" si="983"/>
        <v>6.9125852448853067E-2</v>
      </c>
      <c r="M2538" s="2">
        <f t="shared" si="984"/>
        <v>2.7898326100434384E-3</v>
      </c>
      <c r="N2538" s="1">
        <v>1922</v>
      </c>
      <c r="O2538" s="1">
        <v>1072</v>
      </c>
      <c r="P2538" s="1">
        <v>223</v>
      </c>
      <c r="Q2538" s="1">
        <v>3</v>
      </c>
      <c r="T2538" s="1">
        <v>1</v>
      </c>
      <c r="W2538" s="1">
        <v>1</v>
      </c>
      <c r="AB2538" s="1">
        <v>3</v>
      </c>
      <c r="AE2538" s="1">
        <v>1</v>
      </c>
      <c r="AN2538" s="7">
        <f>IF(Q2538&gt;0,RANK(Q2538,(N2538:P2538,Q2538:AL2538)),0)</f>
        <v>4</v>
      </c>
      <c r="AO2538" s="7">
        <f>IF(R2538&gt;0,RANK(R2538,(N2538:P2538,Q2538:AL2538)),0)</f>
        <v>0</v>
      </c>
      <c r="AP2538" s="7">
        <f>IF(S2538&gt;0,RANK(S2538,(N2538:P2538,Q2538:AL2538)),0)</f>
        <v>0</v>
      </c>
      <c r="AQ2538" s="7">
        <f>IF(T2538&gt;0,RANK(T2538,(N2538:P2538,Q2538:AL2538)),0)</f>
        <v>6</v>
      </c>
      <c r="AR2538" s="2">
        <f t="shared" si="985"/>
        <v>9.2994420334779914E-4</v>
      </c>
      <c r="AS2538" s="2">
        <f t="shared" si="986"/>
        <v>0</v>
      </c>
      <c r="AT2538" s="2">
        <f t="shared" si="987"/>
        <v>0</v>
      </c>
      <c r="AU2538" s="2">
        <f t="shared" si="988"/>
        <v>3.0998140111593303E-4</v>
      </c>
      <c r="AW2538" t="s">
        <v>2437</v>
      </c>
      <c r="AX2538" t="s">
        <v>406</v>
      </c>
      <c r="BA2538" s="127">
        <v>47</v>
      </c>
      <c r="BB2538" s="130">
        <v>29</v>
      </c>
      <c r="BC2538" s="131">
        <f t="shared" si="978"/>
        <v>47029</v>
      </c>
      <c r="BE2538" s="7" t="s">
        <v>3271</v>
      </c>
    </row>
    <row r="2539" spans="1:63" hidden="1" outlineLevel="1" x14ac:dyDescent="0.2">
      <c r="A2539" t="s">
        <v>1443</v>
      </c>
      <c r="B2539" t="s">
        <v>406</v>
      </c>
      <c r="C2539" s="1">
        <f t="shared" si="979"/>
        <v>10000</v>
      </c>
      <c r="D2539" s="7">
        <f>RANK(N2539,(N2539:P2539,Q2539:AL2539))</f>
        <v>2</v>
      </c>
      <c r="E2539" s="7">
        <f>RANK(O2539,(N2539:P2539,Q2539:AL2539))</f>
        <v>1</v>
      </c>
      <c r="F2539" s="7">
        <f>IF(P2539&gt;0,RANK(P2539,(N2539:P2539,Q2539:AL2539)),0)</f>
        <v>3</v>
      </c>
      <c r="G2539" s="1">
        <f t="shared" si="980"/>
        <v>1803</v>
      </c>
      <c r="H2539" s="2">
        <f t="shared" si="989"/>
        <v>0.18029999999999999</v>
      </c>
      <c r="I2539" s="2"/>
      <c r="J2539" s="2">
        <f t="shared" si="981"/>
        <v>0.34949999999999998</v>
      </c>
      <c r="K2539" s="2">
        <f t="shared" si="982"/>
        <v>0.52980000000000005</v>
      </c>
      <c r="L2539" s="2">
        <f t="shared" si="983"/>
        <v>0.1124</v>
      </c>
      <c r="M2539" s="2">
        <f t="shared" si="984"/>
        <v>8.3000000000000296E-3</v>
      </c>
      <c r="N2539" s="1">
        <v>3495</v>
      </c>
      <c r="O2539" s="1">
        <v>5298</v>
      </c>
      <c r="P2539" s="1">
        <v>1124</v>
      </c>
      <c r="Q2539" s="1">
        <v>6</v>
      </c>
      <c r="R2539" s="1">
        <v>7</v>
      </c>
      <c r="S2539" s="1">
        <v>7</v>
      </c>
      <c r="T2539" s="1">
        <v>2</v>
      </c>
      <c r="U2539" s="1">
        <v>6</v>
      </c>
      <c r="V2539" s="1">
        <v>18</v>
      </c>
      <c r="W2539" s="1">
        <v>2</v>
      </c>
      <c r="X2539" s="1">
        <v>3</v>
      </c>
      <c r="Y2539" s="1">
        <v>2</v>
      </c>
      <c r="AB2539" s="1">
        <v>23</v>
      </c>
      <c r="AE2539" s="1">
        <v>2</v>
      </c>
      <c r="AG2539" s="1">
        <v>5</v>
      </c>
      <c r="AN2539" s="7">
        <f>IF(Q2539&gt;0,RANK(Q2539,(N2539:P2539,Q2539:AL2539)),0)</f>
        <v>8</v>
      </c>
      <c r="AO2539" s="7">
        <f>IF(R2539&gt;0,RANK(R2539,(N2539:P2539,Q2539:AL2539)),0)</f>
        <v>6</v>
      </c>
      <c r="AP2539" s="7">
        <f>IF(S2539&gt;0,RANK(S2539,(N2539:P2539,Q2539:AL2539)),0)</f>
        <v>6</v>
      </c>
      <c r="AQ2539" s="7">
        <f>IF(T2539&gt;0,RANK(T2539,(N2539:P2539,Q2539:AL2539)),0)</f>
        <v>12</v>
      </c>
      <c r="AR2539" s="2">
        <f t="shared" si="985"/>
        <v>5.9999999999999995E-4</v>
      </c>
      <c r="AS2539" s="2">
        <f t="shared" si="986"/>
        <v>6.9999999999999999E-4</v>
      </c>
      <c r="AT2539" s="2">
        <f t="shared" si="987"/>
        <v>6.9999999999999999E-4</v>
      </c>
      <c r="AU2539" s="2">
        <f t="shared" si="988"/>
        <v>2.0000000000000001E-4</v>
      </c>
      <c r="AW2539" t="s">
        <v>1443</v>
      </c>
      <c r="AX2539" t="s">
        <v>406</v>
      </c>
      <c r="BA2539" s="127">
        <v>47</v>
      </c>
      <c r="BB2539" s="130">
        <v>31</v>
      </c>
      <c r="BC2539" s="131">
        <f t="shared" si="978"/>
        <v>47031</v>
      </c>
      <c r="BE2539" s="7" t="s">
        <v>3271</v>
      </c>
    </row>
    <row r="2540" spans="1:63" hidden="1" outlineLevel="1" x14ac:dyDescent="0.2">
      <c r="A2540" t="s">
        <v>2740</v>
      </c>
      <c r="B2540" t="s">
        <v>406</v>
      </c>
      <c r="C2540" s="1">
        <f t="shared" si="979"/>
        <v>17044</v>
      </c>
      <c r="D2540" s="7">
        <f>RANK(N2540,(N2540:P2540,Q2540:AL2540))</f>
        <v>1</v>
      </c>
      <c r="E2540" s="7">
        <f>RANK(O2540,(N2540:P2540,Q2540:AL2540))</f>
        <v>2</v>
      </c>
      <c r="F2540" s="7">
        <f>IF(P2540&gt;0,RANK(P2540,(N2540:P2540,Q2540:AL2540)),0)</f>
        <v>3</v>
      </c>
      <c r="G2540" s="1">
        <f t="shared" si="980"/>
        <v>2487</v>
      </c>
      <c r="H2540" s="2">
        <f t="shared" si="989"/>
        <v>0.14591645153719784</v>
      </c>
      <c r="I2540" s="2"/>
      <c r="J2540" s="2">
        <f t="shared" si="981"/>
        <v>0.50070406007979351</v>
      </c>
      <c r="K2540" s="2">
        <f t="shared" si="982"/>
        <v>0.35478760854259561</v>
      </c>
      <c r="L2540" s="2">
        <f t="shared" si="983"/>
        <v>0.14198544942501759</v>
      </c>
      <c r="M2540" s="2">
        <f t="shared" si="984"/>
        <v>2.5228819525932866E-3</v>
      </c>
      <c r="N2540" s="1">
        <v>8534</v>
      </c>
      <c r="O2540" s="1">
        <v>6047</v>
      </c>
      <c r="P2540" s="1">
        <v>2420</v>
      </c>
      <c r="Q2540" s="1">
        <v>12</v>
      </c>
      <c r="R2540" s="1">
        <v>6</v>
      </c>
      <c r="S2540" s="1">
        <v>4</v>
      </c>
      <c r="T2540" s="1">
        <v>3</v>
      </c>
      <c r="U2540" s="1">
        <v>1</v>
      </c>
      <c r="V2540" s="1">
        <v>1</v>
      </c>
      <c r="W2540" s="1">
        <v>3</v>
      </c>
      <c r="X2540" s="1">
        <v>3</v>
      </c>
      <c r="Y2540" s="1">
        <v>1</v>
      </c>
      <c r="AB2540" s="1">
        <v>7</v>
      </c>
      <c r="AE2540" s="1">
        <v>1</v>
      </c>
      <c r="AG2540" s="1">
        <v>1</v>
      </c>
      <c r="AN2540" s="7">
        <f>IF(Q2540&gt;0,RANK(Q2540,(N2540:P2540,Q2540:AL2540)),0)</f>
        <v>4</v>
      </c>
      <c r="AO2540" s="7">
        <f>IF(R2540&gt;0,RANK(R2540,(N2540:P2540,Q2540:AL2540)),0)</f>
        <v>6</v>
      </c>
      <c r="AP2540" s="7">
        <f>IF(S2540&gt;0,RANK(S2540,(N2540:P2540,Q2540:AL2540)),0)</f>
        <v>7</v>
      </c>
      <c r="AQ2540" s="7">
        <f>IF(T2540&gt;0,RANK(T2540,(N2540:P2540,Q2540:AL2540)),0)</f>
        <v>8</v>
      </c>
      <c r="AR2540" s="2">
        <f t="shared" si="985"/>
        <v>7.0406007979347571E-4</v>
      </c>
      <c r="AS2540" s="2">
        <f t="shared" si="986"/>
        <v>3.5203003989673785E-4</v>
      </c>
      <c r="AT2540" s="2">
        <f t="shared" si="987"/>
        <v>2.3468669326449191E-4</v>
      </c>
      <c r="AU2540" s="2">
        <f t="shared" si="988"/>
        <v>1.7601501994836893E-4</v>
      </c>
      <c r="AW2540" t="s">
        <v>2740</v>
      </c>
      <c r="AX2540" t="s">
        <v>406</v>
      </c>
      <c r="BA2540" s="127">
        <v>47</v>
      </c>
      <c r="BB2540" s="130">
        <v>33</v>
      </c>
      <c r="BC2540" s="131">
        <f t="shared" si="978"/>
        <v>47033</v>
      </c>
      <c r="BE2540" s="7" t="s">
        <v>3271</v>
      </c>
    </row>
    <row r="2541" spans="1:63" hidden="1" outlineLevel="1" x14ac:dyDescent="0.2">
      <c r="A2541" t="s">
        <v>520</v>
      </c>
      <c r="B2541" t="s">
        <v>406</v>
      </c>
      <c r="C2541" s="1">
        <f t="shared" si="979"/>
        <v>5357</v>
      </c>
      <c r="D2541" s="7">
        <f>RANK(N2541,(N2541:P2541,Q2541:AL2541))</f>
        <v>1</v>
      </c>
      <c r="E2541" s="7">
        <f>RANK(O2541,(N2541:P2541,Q2541:AL2541))</f>
        <v>2</v>
      </c>
      <c r="F2541" s="7">
        <f>IF(P2541&gt;0,RANK(P2541,(N2541:P2541,Q2541:AL2541)),0)</f>
        <v>3</v>
      </c>
      <c r="G2541" s="1">
        <f t="shared" si="980"/>
        <v>477</v>
      </c>
      <c r="H2541" s="2">
        <f t="shared" si="989"/>
        <v>8.9042374463319016E-2</v>
      </c>
      <c r="I2541" s="2"/>
      <c r="J2541" s="2">
        <f t="shared" si="981"/>
        <v>0.49598655964159044</v>
      </c>
      <c r="K2541" s="2">
        <f t="shared" si="982"/>
        <v>0.40694418517827141</v>
      </c>
      <c r="L2541" s="2">
        <f t="shared" si="983"/>
        <v>9.464252380063469E-2</v>
      </c>
      <c r="M2541" s="2">
        <f t="shared" si="984"/>
        <v>2.4267313795034579E-3</v>
      </c>
      <c r="N2541" s="1">
        <v>2657</v>
      </c>
      <c r="O2541" s="1">
        <v>2180</v>
      </c>
      <c r="P2541" s="1">
        <v>507</v>
      </c>
      <c r="Q2541" s="1">
        <v>1</v>
      </c>
      <c r="R2541" s="1">
        <v>3</v>
      </c>
      <c r="T2541" s="1">
        <v>2</v>
      </c>
      <c r="U2541" s="1">
        <v>1</v>
      </c>
      <c r="W2541" s="1">
        <v>1</v>
      </c>
      <c r="X2541" s="1">
        <v>1</v>
      </c>
      <c r="AB2541" s="1">
        <v>4</v>
      </c>
      <c r="AN2541" s="7">
        <f>IF(Q2541&gt;0,RANK(Q2541,(N2541:P2541,Q2541:AL2541)),0)</f>
        <v>7</v>
      </c>
      <c r="AO2541" s="7">
        <f>IF(R2541&gt;0,RANK(R2541,(N2541:P2541,Q2541:AL2541)),0)</f>
        <v>5</v>
      </c>
      <c r="AP2541" s="7">
        <f>IF(S2541&gt;0,RANK(S2541,(N2541:P2541,Q2541:AL2541)),0)</f>
        <v>0</v>
      </c>
      <c r="AQ2541" s="7">
        <f>IF(T2541&gt;0,RANK(T2541,(N2541:P2541,Q2541:AL2541)),0)</f>
        <v>6</v>
      </c>
      <c r="AR2541" s="2">
        <f t="shared" si="985"/>
        <v>1.8667164457718873E-4</v>
      </c>
      <c r="AS2541" s="2">
        <f t="shared" si="986"/>
        <v>5.600149337315662E-4</v>
      </c>
      <c r="AT2541" s="2">
        <f t="shared" si="987"/>
        <v>0</v>
      </c>
      <c r="AU2541" s="2">
        <f t="shared" si="988"/>
        <v>3.7334328915437746E-4</v>
      </c>
      <c r="AW2541" t="s">
        <v>520</v>
      </c>
      <c r="AX2541" t="s">
        <v>406</v>
      </c>
      <c r="BA2541" s="127">
        <v>47</v>
      </c>
      <c r="BB2541" s="130">
        <v>35</v>
      </c>
      <c r="BC2541" s="131">
        <f t="shared" si="978"/>
        <v>47035</v>
      </c>
      <c r="BE2541" s="7" t="s">
        <v>3271</v>
      </c>
    </row>
    <row r="2542" spans="1:63" hidden="1" outlineLevel="1" x14ac:dyDescent="0.2">
      <c r="A2542" t="s">
        <v>1429</v>
      </c>
      <c r="B2542" t="s">
        <v>406</v>
      </c>
      <c r="C2542" s="1">
        <f t="shared" si="979"/>
        <v>15792</v>
      </c>
      <c r="D2542" s="7">
        <f>RANK(N2542,(N2542:P2542,Q2542:AL2542))</f>
        <v>2</v>
      </c>
      <c r="E2542" s="7">
        <f>RANK(O2542,(N2542:P2542,Q2542:AL2542))</f>
        <v>1</v>
      </c>
      <c r="F2542" s="7">
        <f>IF(P2542&gt;0,RANK(P2542,(N2542:P2542,Q2542:AL2542)),0)</f>
        <v>3</v>
      </c>
      <c r="G2542" s="1">
        <f t="shared" si="980"/>
        <v>723</v>
      </c>
      <c r="H2542" s="2">
        <f t="shared" si="989"/>
        <v>4.5782674772036472E-2</v>
      </c>
      <c r="I2542" s="2"/>
      <c r="J2542" s="2">
        <f t="shared" si="981"/>
        <v>0.40482522796352582</v>
      </c>
      <c r="K2542" s="2">
        <f t="shared" si="982"/>
        <v>0.45060790273556228</v>
      </c>
      <c r="L2542" s="2">
        <f t="shared" si="983"/>
        <v>0.1393110435663627</v>
      </c>
      <c r="M2542" s="2">
        <f t="shared" si="984"/>
        <v>5.255825734549191E-3</v>
      </c>
      <c r="N2542" s="1">
        <v>6393</v>
      </c>
      <c r="O2542" s="1">
        <v>7116</v>
      </c>
      <c r="P2542" s="1">
        <v>2200</v>
      </c>
      <c r="Q2542" s="1">
        <v>21</v>
      </c>
      <c r="R2542" s="1">
        <v>7</v>
      </c>
      <c r="T2542" s="1">
        <v>16</v>
      </c>
      <c r="U2542" s="1">
        <v>5</v>
      </c>
      <c r="V2542" s="1">
        <v>8</v>
      </c>
      <c r="W2542" s="1">
        <v>3</v>
      </c>
      <c r="X2542" s="1">
        <v>5</v>
      </c>
      <c r="Y2542" s="1">
        <v>3</v>
      </c>
      <c r="AB2542" s="1">
        <v>10</v>
      </c>
      <c r="AE2542" s="1">
        <v>4</v>
      </c>
      <c r="AG2542" s="1">
        <v>1</v>
      </c>
      <c r="AN2542" s="7">
        <f>IF(Q2542&gt;0,RANK(Q2542,(N2542:P2542,Q2542:AL2542)),0)</f>
        <v>4</v>
      </c>
      <c r="AO2542" s="7">
        <f>IF(R2542&gt;0,RANK(R2542,(N2542:P2542,Q2542:AL2542)),0)</f>
        <v>8</v>
      </c>
      <c r="AP2542" s="7">
        <f>IF(S2542&gt;0,RANK(S2542,(N2542:P2542,Q2542:AL2542)),0)</f>
        <v>0</v>
      </c>
      <c r="AQ2542" s="7">
        <f>IF(T2542&gt;0,RANK(T2542,(N2542:P2542,Q2542:AL2542)),0)</f>
        <v>5</v>
      </c>
      <c r="AR2542" s="2">
        <f t="shared" si="985"/>
        <v>1.3297872340425532E-3</v>
      </c>
      <c r="AS2542" s="2">
        <f t="shared" si="986"/>
        <v>4.4326241134751772E-4</v>
      </c>
      <c r="AT2542" s="2">
        <f t="shared" si="987"/>
        <v>0</v>
      </c>
      <c r="AU2542" s="2">
        <f t="shared" si="988"/>
        <v>1.0131712259371835E-3</v>
      </c>
      <c r="AW2542" t="s">
        <v>1429</v>
      </c>
      <c r="AX2542" t="s">
        <v>406</v>
      </c>
      <c r="BA2542" s="127">
        <v>47</v>
      </c>
      <c r="BB2542" s="130">
        <v>37</v>
      </c>
      <c r="BC2542" s="131">
        <f t="shared" si="978"/>
        <v>47037</v>
      </c>
      <c r="BE2542" s="7" t="s">
        <v>3271</v>
      </c>
    </row>
    <row r="2543" spans="1:63" hidden="1" outlineLevel="1" x14ac:dyDescent="0.2">
      <c r="A2543" t="s">
        <v>301</v>
      </c>
      <c r="B2543" t="s">
        <v>406</v>
      </c>
      <c r="C2543" s="1">
        <f t="shared" si="979"/>
        <v>203807</v>
      </c>
      <c r="D2543" s="7">
        <f>RANK(N2543,(N2543:P2543,Q2543:AL2543))</f>
        <v>1</v>
      </c>
      <c r="E2543" s="7">
        <f>RANK(O2543,(N2543:P2543,Q2543:AL2543))</f>
        <v>2</v>
      </c>
      <c r="F2543" s="7">
        <f>IF(P2543&gt;0,RANK(P2543,(N2543:P2543,Q2543:AL2543)),0)</f>
        <v>3</v>
      </c>
      <c r="G2543" s="1">
        <f t="shared" si="980"/>
        <v>29788</v>
      </c>
      <c r="H2543" s="2">
        <f t="shared" si="989"/>
        <v>0.14615788466539423</v>
      </c>
      <c r="I2543" s="2"/>
      <c r="J2543" s="2">
        <f t="shared" si="981"/>
        <v>0.5218417424327918</v>
      </c>
      <c r="K2543" s="2">
        <f t="shared" si="982"/>
        <v>0.3756838577673976</v>
      </c>
      <c r="L2543" s="2">
        <f t="shared" si="983"/>
        <v>9.9034871226209104E-2</v>
      </c>
      <c r="M2543" s="2">
        <f t="shared" si="984"/>
        <v>3.4395285736014969E-3</v>
      </c>
      <c r="N2543" s="1">
        <v>106355</v>
      </c>
      <c r="O2543" s="1">
        <v>76567</v>
      </c>
      <c r="P2543" s="1">
        <v>20184</v>
      </c>
      <c r="Q2543" s="1">
        <v>247</v>
      </c>
      <c r="R2543" s="1">
        <v>49</v>
      </c>
      <c r="S2543" s="1">
        <v>112</v>
      </c>
      <c r="T2543" s="1">
        <v>11</v>
      </c>
      <c r="U2543" s="1">
        <v>52</v>
      </c>
      <c r="V2543" s="1">
        <v>28</v>
      </c>
      <c r="W2543" s="1">
        <v>36</v>
      </c>
      <c r="X2543" s="1">
        <v>10</v>
      </c>
      <c r="Y2543" s="1">
        <v>52</v>
      </c>
      <c r="AB2543" s="1">
        <v>72</v>
      </c>
      <c r="AE2543" s="1">
        <v>9</v>
      </c>
      <c r="AG2543" s="1">
        <v>23</v>
      </c>
      <c r="AN2543" s="7">
        <f>IF(Q2543&gt;0,RANK(Q2543,(N2543:P2543,Q2543:AL2543)),0)</f>
        <v>4</v>
      </c>
      <c r="AO2543" s="7">
        <f>IF(R2543&gt;0,RANK(R2543,(N2543:P2543,Q2543:AL2543)),0)</f>
        <v>9</v>
      </c>
      <c r="AP2543" s="7">
        <f>IF(S2543&gt;0,RANK(S2543,(N2543:P2543,Q2543:AL2543)),0)</f>
        <v>5</v>
      </c>
      <c r="AQ2543" s="7">
        <f>IF(T2543&gt;0,RANK(T2543,(N2543:P2543,Q2543:AL2543)),0)</f>
        <v>13</v>
      </c>
      <c r="AR2543" s="2">
        <f t="shared" si="985"/>
        <v>1.2119308954059477E-3</v>
      </c>
      <c r="AS2543" s="2">
        <f t="shared" si="986"/>
        <v>2.4042353795502609E-4</v>
      </c>
      <c r="AT2543" s="2">
        <f t="shared" si="987"/>
        <v>5.4953951532577385E-4</v>
      </c>
      <c r="AU2543" s="2">
        <f t="shared" si="988"/>
        <v>5.397263096949565E-5</v>
      </c>
      <c r="AW2543" t="s">
        <v>301</v>
      </c>
      <c r="AX2543" t="s">
        <v>406</v>
      </c>
      <c r="BA2543" s="127">
        <v>47</v>
      </c>
      <c r="BB2543" s="130">
        <v>39</v>
      </c>
      <c r="BC2543" s="131">
        <f t="shared" si="978"/>
        <v>47039</v>
      </c>
      <c r="BE2543" s="7" t="s">
        <v>3271</v>
      </c>
    </row>
    <row r="2544" spans="1:63" hidden="1" outlineLevel="1" x14ac:dyDescent="0.2">
      <c r="A2544" t="s">
        <v>723</v>
      </c>
      <c r="B2544" t="s">
        <v>406</v>
      </c>
      <c r="C2544" s="1">
        <f t="shared" si="979"/>
        <v>4661</v>
      </c>
      <c r="D2544" s="7">
        <f>RANK(N2544,(N2544:P2544,Q2544:AL2544))</f>
        <v>1</v>
      </c>
      <c r="E2544" s="7">
        <f>RANK(O2544,(N2544:P2544,Q2544:AL2544))</f>
        <v>2</v>
      </c>
      <c r="F2544" s="7">
        <f>IF(P2544&gt;0,RANK(P2544,(N2544:P2544,Q2544:AL2544)),0)</f>
        <v>3</v>
      </c>
      <c r="G2544" s="1">
        <f t="shared" si="980"/>
        <v>966</v>
      </c>
      <c r="H2544" s="2">
        <f t="shared" si="989"/>
        <v>0.20725166273331902</v>
      </c>
      <c r="I2544" s="2"/>
      <c r="J2544" s="2">
        <f t="shared" si="981"/>
        <v>0.56490023600085815</v>
      </c>
      <c r="K2544" s="2">
        <f t="shared" si="982"/>
        <v>0.35764857326753913</v>
      </c>
      <c r="L2544" s="2">
        <f t="shared" si="983"/>
        <v>7.530572838446685E-2</v>
      </c>
      <c r="M2544" s="2">
        <f t="shared" si="984"/>
        <v>2.1454623471358764E-3</v>
      </c>
      <c r="N2544" s="1">
        <v>2633</v>
      </c>
      <c r="O2544" s="1">
        <v>1667</v>
      </c>
      <c r="P2544" s="1">
        <v>351</v>
      </c>
      <c r="R2544" s="1">
        <v>2</v>
      </c>
      <c r="S2544" s="1">
        <v>1</v>
      </c>
      <c r="T2544" s="1">
        <v>1</v>
      </c>
      <c r="U2544" s="1">
        <v>1</v>
      </c>
      <c r="W2544" s="1">
        <v>4</v>
      </c>
      <c r="AB2544" s="1">
        <v>1</v>
      </c>
      <c r="AN2544" s="7">
        <f>IF(Q2544&gt;0,RANK(Q2544,(N2544:P2544,Q2544:AL2544)),0)</f>
        <v>0</v>
      </c>
      <c r="AO2544" s="7">
        <f>IF(R2544&gt;0,RANK(R2544,(N2544:P2544,Q2544:AL2544)),0)</f>
        <v>5</v>
      </c>
      <c r="AP2544" s="7">
        <f>IF(S2544&gt;0,RANK(S2544,(N2544:P2544,Q2544:AL2544)),0)</f>
        <v>6</v>
      </c>
      <c r="AQ2544" s="7">
        <f>IF(T2544&gt;0,RANK(T2544,(N2544:P2544,Q2544:AL2544)),0)</f>
        <v>6</v>
      </c>
      <c r="AR2544" s="2">
        <f t="shared" si="985"/>
        <v>0</v>
      </c>
      <c r="AS2544" s="2">
        <f t="shared" si="986"/>
        <v>4.2909246942716153E-4</v>
      </c>
      <c r="AT2544" s="2">
        <f t="shared" si="987"/>
        <v>2.1454623471358077E-4</v>
      </c>
      <c r="AU2544" s="2">
        <f t="shared" si="988"/>
        <v>2.1454623471358077E-4</v>
      </c>
      <c r="AW2544" t="s">
        <v>723</v>
      </c>
      <c r="AX2544" t="s">
        <v>406</v>
      </c>
      <c r="BA2544" s="127">
        <v>47</v>
      </c>
      <c r="BB2544" s="130">
        <v>41</v>
      </c>
      <c r="BC2544" s="131">
        <f t="shared" si="978"/>
        <v>47041</v>
      </c>
      <c r="BE2544" s="7" t="s">
        <v>3271</v>
      </c>
    </row>
    <row r="2545" spans="1:57" hidden="1" outlineLevel="1" x14ac:dyDescent="0.2">
      <c r="A2545" t="s">
        <v>1737</v>
      </c>
      <c r="B2545" t="s">
        <v>406</v>
      </c>
      <c r="C2545" s="1">
        <f t="shared" si="979"/>
        <v>6722</v>
      </c>
      <c r="D2545" s="7">
        <f>RANK(N2545,(N2545:P2545,Q2545:AL2545))</f>
        <v>1</v>
      </c>
      <c r="E2545" s="7">
        <f>RANK(O2545,(N2545:P2545,Q2545:AL2545))</f>
        <v>2</v>
      </c>
      <c r="F2545" s="7">
        <f>IF(P2545&gt;0,RANK(P2545,(N2545:P2545,Q2545:AL2545)),0)</f>
        <v>3</v>
      </c>
      <c r="G2545" s="1">
        <f t="shared" si="980"/>
        <v>2668</v>
      </c>
      <c r="H2545" s="2">
        <f t="shared" si="989"/>
        <v>0.39690568283249034</v>
      </c>
      <c r="I2545" s="2"/>
      <c r="J2545" s="2">
        <f t="shared" si="981"/>
        <v>0.6518893186551622</v>
      </c>
      <c r="K2545" s="2">
        <f t="shared" si="982"/>
        <v>0.25498363582267181</v>
      </c>
      <c r="L2545" s="2">
        <f t="shared" si="983"/>
        <v>9.0449271050282651E-2</v>
      </c>
      <c r="M2545" s="2">
        <f t="shared" si="984"/>
        <v>2.6777744718833457E-3</v>
      </c>
      <c r="N2545" s="1">
        <v>4382</v>
      </c>
      <c r="O2545" s="1">
        <v>1714</v>
      </c>
      <c r="P2545" s="1">
        <v>608</v>
      </c>
      <c r="Q2545" s="1">
        <v>4</v>
      </c>
      <c r="R2545" s="1">
        <v>2</v>
      </c>
      <c r="S2545" s="1">
        <v>1</v>
      </c>
      <c r="T2545" s="1">
        <v>1</v>
      </c>
      <c r="U2545" s="1">
        <v>2</v>
      </c>
      <c r="V2545" s="1">
        <v>1</v>
      </c>
      <c r="W2545" s="1">
        <v>1</v>
      </c>
      <c r="AB2545" s="1">
        <v>5</v>
      </c>
      <c r="AG2545" s="1">
        <v>1</v>
      </c>
      <c r="AN2545" s="7">
        <f>IF(Q2545&gt;0,RANK(Q2545,(N2545:P2545,Q2545:AL2545)),0)</f>
        <v>5</v>
      </c>
      <c r="AO2545" s="7">
        <f>IF(R2545&gt;0,RANK(R2545,(N2545:P2545,Q2545:AL2545)),0)</f>
        <v>6</v>
      </c>
      <c r="AP2545" s="7">
        <f>IF(S2545&gt;0,RANK(S2545,(N2545:P2545,Q2545:AL2545)),0)</f>
        <v>8</v>
      </c>
      <c r="AQ2545" s="7">
        <f>IF(T2545&gt;0,RANK(T2545,(N2545:P2545,Q2545:AL2545)),0)</f>
        <v>8</v>
      </c>
      <c r="AR2545" s="2">
        <f t="shared" si="985"/>
        <v>5.9506099375185957E-4</v>
      </c>
      <c r="AS2545" s="2">
        <f t="shared" si="986"/>
        <v>2.9753049687592978E-4</v>
      </c>
      <c r="AT2545" s="2">
        <f t="shared" si="987"/>
        <v>1.4876524843796489E-4</v>
      </c>
      <c r="AU2545" s="2">
        <f t="shared" si="988"/>
        <v>1.4876524843796489E-4</v>
      </c>
      <c r="AW2545" t="s">
        <v>1737</v>
      </c>
      <c r="AX2545" t="s">
        <v>406</v>
      </c>
      <c r="BA2545" s="127">
        <v>47</v>
      </c>
      <c r="BB2545" s="130">
        <v>43</v>
      </c>
      <c r="BC2545" s="131">
        <f t="shared" si="978"/>
        <v>47043</v>
      </c>
      <c r="BE2545" s="7" t="s">
        <v>3271</v>
      </c>
    </row>
    <row r="2546" spans="1:57" hidden="1" outlineLevel="1" x14ac:dyDescent="0.2">
      <c r="A2546" t="s">
        <v>270</v>
      </c>
      <c r="B2546" t="s">
        <v>406</v>
      </c>
      <c r="C2546" s="1">
        <f t="shared" si="979"/>
        <v>14093</v>
      </c>
      <c r="D2546" s="7">
        <f>RANK(N2546,(N2546:P2546,Q2546:AL2546))</f>
        <v>1</v>
      </c>
      <c r="E2546" s="7">
        <f>RANK(O2546,(N2546:P2546,Q2546:AL2546))</f>
        <v>2</v>
      </c>
      <c r="F2546" s="7">
        <f>IF(P2546&gt;0,RANK(P2546,(N2546:P2546,Q2546:AL2546)),0)</f>
        <v>3</v>
      </c>
      <c r="G2546" s="1">
        <f t="shared" si="980"/>
        <v>3413</v>
      </c>
      <c r="H2546" s="2">
        <f t="shared" si="989"/>
        <v>0.2421769672887249</v>
      </c>
      <c r="I2546" s="2"/>
      <c r="J2546" s="2">
        <f t="shared" si="981"/>
        <v>0.5579365642517562</v>
      </c>
      <c r="K2546" s="2">
        <f t="shared" si="982"/>
        <v>0.3157595969630313</v>
      </c>
      <c r="L2546" s="2">
        <f t="shared" si="983"/>
        <v>0.12275597814517845</v>
      </c>
      <c r="M2546" s="2">
        <f t="shared" si="984"/>
        <v>3.5478606400340534E-3</v>
      </c>
      <c r="N2546" s="1">
        <v>7863</v>
      </c>
      <c r="O2546" s="1">
        <v>4450</v>
      </c>
      <c r="P2546" s="1">
        <v>1730</v>
      </c>
      <c r="Q2546" s="1">
        <v>15</v>
      </c>
      <c r="R2546" s="1">
        <v>3</v>
      </c>
      <c r="S2546" s="1">
        <v>3</v>
      </c>
      <c r="T2546" s="1">
        <v>3</v>
      </c>
      <c r="U2546" s="1">
        <v>3</v>
      </c>
      <c r="V2546" s="1">
        <v>5</v>
      </c>
      <c r="W2546" s="1">
        <v>2</v>
      </c>
      <c r="X2546" s="1">
        <v>2</v>
      </c>
      <c r="AB2546" s="1">
        <v>13</v>
      </c>
      <c r="AG2546" s="1">
        <v>1</v>
      </c>
      <c r="AN2546" s="7">
        <f>IF(Q2546&gt;0,RANK(Q2546,(N2546:P2546,Q2546:AL2546)),0)</f>
        <v>4</v>
      </c>
      <c r="AO2546" s="7">
        <f>IF(R2546&gt;0,RANK(R2546,(N2546:P2546,Q2546:AL2546)),0)</f>
        <v>7</v>
      </c>
      <c r="AP2546" s="7">
        <f>IF(S2546&gt;0,RANK(S2546,(N2546:P2546,Q2546:AL2546)),0)</f>
        <v>7</v>
      </c>
      <c r="AQ2546" s="7">
        <f>IF(T2546&gt;0,RANK(T2546,(N2546:P2546,Q2546:AL2546)),0)</f>
        <v>7</v>
      </c>
      <c r="AR2546" s="2">
        <f t="shared" si="985"/>
        <v>1.0643581920102179E-3</v>
      </c>
      <c r="AS2546" s="2">
        <f t="shared" si="986"/>
        <v>2.1287163840204358E-4</v>
      </c>
      <c r="AT2546" s="2">
        <f t="shared" si="987"/>
        <v>2.1287163840204358E-4</v>
      </c>
      <c r="AU2546" s="2">
        <f t="shared" si="988"/>
        <v>2.1287163840204358E-4</v>
      </c>
      <c r="AW2546" t="s">
        <v>270</v>
      </c>
      <c r="AX2546" t="s">
        <v>406</v>
      </c>
      <c r="BA2546" s="127">
        <v>47</v>
      </c>
      <c r="BB2546" s="130">
        <v>45</v>
      </c>
      <c r="BC2546" s="131">
        <f t="shared" si="978"/>
        <v>47045</v>
      </c>
      <c r="BE2546" s="7" t="s">
        <v>3271</v>
      </c>
    </row>
    <row r="2547" spans="1:57" hidden="1" outlineLevel="1" x14ac:dyDescent="0.2">
      <c r="A2547" t="s">
        <v>271</v>
      </c>
      <c r="B2547" t="s">
        <v>406</v>
      </c>
      <c r="C2547" s="1">
        <f t="shared" si="979"/>
        <v>12787</v>
      </c>
      <c r="D2547" s="7">
        <f>RANK(N2547,(N2547:P2547,Q2547:AL2547))</f>
        <v>1</v>
      </c>
      <c r="E2547" s="7">
        <f>RANK(O2547,(N2547:P2547,Q2547:AL2547))</f>
        <v>2</v>
      </c>
      <c r="F2547" s="7">
        <f>IF(P2547&gt;0,RANK(P2547,(N2547:P2547,Q2547:AL2547)),0)</f>
        <v>3</v>
      </c>
      <c r="G2547" s="1">
        <f t="shared" si="980"/>
        <v>177</v>
      </c>
      <c r="H2547" s="2">
        <f t="shared" si="989"/>
        <v>1.3842183467584266E-2</v>
      </c>
      <c r="I2547" s="2"/>
      <c r="J2547" s="2">
        <f t="shared" si="981"/>
        <v>0.4571048721357629</v>
      </c>
      <c r="K2547" s="2">
        <f t="shared" si="982"/>
        <v>0.44326268866817864</v>
      </c>
      <c r="L2547" s="2">
        <f t="shared" si="983"/>
        <v>9.7051693125830923E-2</v>
      </c>
      <c r="M2547" s="2">
        <f t="shared" si="984"/>
        <v>2.5807460702275409E-3</v>
      </c>
      <c r="N2547" s="1">
        <v>5845</v>
      </c>
      <c r="O2547" s="1">
        <v>5668</v>
      </c>
      <c r="P2547" s="1">
        <v>1241</v>
      </c>
      <c r="Q2547" s="1">
        <v>3</v>
      </c>
      <c r="R2547" s="1">
        <v>3</v>
      </c>
      <c r="S2547" s="1">
        <v>2</v>
      </c>
      <c r="T2547" s="1">
        <v>1</v>
      </c>
      <c r="U2547" s="1">
        <v>4</v>
      </c>
      <c r="V2547" s="1">
        <v>2</v>
      </c>
      <c r="W2547" s="1">
        <v>3</v>
      </c>
      <c r="X2547" s="1">
        <v>3</v>
      </c>
      <c r="AB2547" s="1">
        <v>12</v>
      </c>
      <c r="AN2547" s="7">
        <f>IF(Q2547&gt;0,RANK(Q2547,(N2547:P2547,Q2547:AL2547)),0)</f>
        <v>6</v>
      </c>
      <c r="AO2547" s="7">
        <f>IF(R2547&gt;0,RANK(R2547,(N2547:P2547,Q2547:AL2547)),0)</f>
        <v>6</v>
      </c>
      <c r="AP2547" s="7">
        <f>IF(S2547&gt;0,RANK(S2547,(N2547:P2547,Q2547:AL2547)),0)</f>
        <v>10</v>
      </c>
      <c r="AQ2547" s="7">
        <f>IF(T2547&gt;0,RANK(T2547,(N2547:P2547,Q2547:AL2547)),0)</f>
        <v>12</v>
      </c>
      <c r="AR2547" s="2">
        <f t="shared" si="985"/>
        <v>2.3461327911159771E-4</v>
      </c>
      <c r="AS2547" s="2">
        <f t="shared" si="986"/>
        <v>2.3461327911159771E-4</v>
      </c>
      <c r="AT2547" s="2">
        <f t="shared" si="987"/>
        <v>1.5640885274106515E-4</v>
      </c>
      <c r="AU2547" s="2">
        <f t="shared" si="988"/>
        <v>7.8204426370532575E-5</v>
      </c>
      <c r="AW2547" t="s">
        <v>271</v>
      </c>
      <c r="AX2547" t="s">
        <v>406</v>
      </c>
      <c r="BA2547" s="127">
        <v>47</v>
      </c>
      <c r="BB2547" s="130">
        <v>47</v>
      </c>
      <c r="BC2547" s="131">
        <f t="shared" si="978"/>
        <v>47047</v>
      </c>
      <c r="BE2547" s="7" t="s">
        <v>3271</v>
      </c>
    </row>
    <row r="2548" spans="1:57" hidden="1" outlineLevel="1" x14ac:dyDescent="0.2">
      <c r="A2548" t="s">
        <v>2070</v>
      </c>
      <c r="B2548" t="s">
        <v>406</v>
      </c>
      <c r="C2548" s="1">
        <f t="shared" si="979"/>
        <v>8609</v>
      </c>
      <c r="D2548" s="7">
        <f>RANK(N2548,(N2548:P2548,Q2548:AL2548))</f>
        <v>1</v>
      </c>
      <c r="E2548" s="7">
        <f>RANK(O2548,(N2548:P2548,Q2548:AL2548))</f>
        <v>2</v>
      </c>
      <c r="F2548" s="7">
        <f>IF(P2548&gt;0,RANK(P2548,(N2548:P2548,Q2548:AL2548)),0)</f>
        <v>3</v>
      </c>
      <c r="G2548" s="1">
        <f t="shared" si="980"/>
        <v>498</v>
      </c>
      <c r="H2548" s="2">
        <f t="shared" si="989"/>
        <v>5.7846439772331282E-2</v>
      </c>
      <c r="I2548" s="2"/>
      <c r="J2548" s="2">
        <f t="shared" si="981"/>
        <v>0.48913927285399</v>
      </c>
      <c r="K2548" s="2">
        <f t="shared" si="982"/>
        <v>0.43129283308165872</v>
      </c>
      <c r="L2548" s="2">
        <f t="shared" si="983"/>
        <v>7.6315483796027414E-2</v>
      </c>
      <c r="M2548" s="2">
        <f t="shared" si="984"/>
        <v>3.2524102683238049E-3</v>
      </c>
      <c r="N2548" s="1">
        <v>4211</v>
      </c>
      <c r="O2548" s="1">
        <v>3713</v>
      </c>
      <c r="P2548" s="1">
        <v>657</v>
      </c>
      <c r="Q2548" s="1">
        <v>7</v>
      </c>
      <c r="R2548" s="1">
        <v>2</v>
      </c>
      <c r="S2548" s="1">
        <v>2</v>
      </c>
      <c r="U2548" s="1">
        <v>6</v>
      </c>
      <c r="V2548" s="1">
        <v>2</v>
      </c>
      <c r="W2548" s="1">
        <v>2</v>
      </c>
      <c r="X2548" s="1">
        <v>2</v>
      </c>
      <c r="AB2548" s="1">
        <v>4</v>
      </c>
      <c r="AE2548" s="1">
        <v>1</v>
      </c>
      <c r="AN2548" s="7">
        <f>IF(Q2548&gt;0,RANK(Q2548,(N2548:P2548,Q2548:AL2548)),0)</f>
        <v>4</v>
      </c>
      <c r="AO2548" s="7">
        <f>IF(R2548&gt;0,RANK(R2548,(N2548:P2548,Q2548:AL2548)),0)</f>
        <v>7</v>
      </c>
      <c r="AP2548" s="7">
        <f>IF(S2548&gt;0,RANK(S2548,(N2548:P2548,Q2548:AL2548)),0)</f>
        <v>7</v>
      </c>
      <c r="AQ2548" s="7">
        <f>IF(T2548&gt;0,RANK(T2548,(N2548:P2548,Q2548:AL2548)),0)</f>
        <v>0</v>
      </c>
      <c r="AR2548" s="2">
        <f t="shared" si="985"/>
        <v>8.1310256708096173E-4</v>
      </c>
      <c r="AS2548" s="2">
        <f t="shared" si="986"/>
        <v>2.3231501916598908E-4</v>
      </c>
      <c r="AT2548" s="2">
        <f t="shared" si="987"/>
        <v>2.3231501916598908E-4</v>
      </c>
      <c r="AU2548" s="2">
        <f t="shared" si="988"/>
        <v>0</v>
      </c>
      <c r="AW2548" t="s">
        <v>2070</v>
      </c>
      <c r="AX2548" t="s">
        <v>406</v>
      </c>
      <c r="BA2548" s="127">
        <v>47</v>
      </c>
      <c r="BB2548" s="130">
        <v>49</v>
      </c>
      <c r="BC2548" s="131">
        <f t="shared" si="978"/>
        <v>47049</v>
      </c>
      <c r="BE2548" s="7" t="s">
        <v>3271</v>
      </c>
    </row>
    <row r="2549" spans="1:57" hidden="1" outlineLevel="1" x14ac:dyDescent="0.2">
      <c r="A2549" t="s">
        <v>426</v>
      </c>
      <c r="B2549" t="s">
        <v>406</v>
      </c>
      <c r="C2549" s="1">
        <f t="shared" si="979"/>
        <v>5759</v>
      </c>
      <c r="D2549" s="7">
        <f>RANK(N2549,(N2549:P2549,Q2549:AL2549))</f>
        <v>1</v>
      </c>
      <c r="E2549" s="7">
        <f>RANK(O2549,(N2549:P2549,Q2549:AL2549))</f>
        <v>2</v>
      </c>
      <c r="F2549" s="7">
        <f>IF(P2549&gt;0,RANK(P2549,(N2549:P2549,Q2549:AL2549)),0)</f>
        <v>3</v>
      </c>
      <c r="G2549" s="1">
        <f t="shared" si="980"/>
        <v>339</v>
      </c>
      <c r="H2549" s="2">
        <f t="shared" si="989"/>
        <v>5.8864386178155932E-2</v>
      </c>
      <c r="I2549" s="2"/>
      <c r="J2549" s="2">
        <f t="shared" si="981"/>
        <v>0.47404063205417607</v>
      </c>
      <c r="K2549" s="2">
        <f t="shared" si="982"/>
        <v>0.41517624587602014</v>
      </c>
      <c r="L2549" s="2">
        <f t="shared" si="983"/>
        <v>0.10522660184059733</v>
      </c>
      <c r="M2549" s="2">
        <f t="shared" si="984"/>
        <v>5.5565202292063992E-3</v>
      </c>
      <c r="N2549" s="1">
        <v>2730</v>
      </c>
      <c r="O2549" s="1">
        <v>2391</v>
      </c>
      <c r="P2549" s="1">
        <v>606</v>
      </c>
      <c r="Q2549" s="1">
        <v>5</v>
      </c>
      <c r="R2549" s="1">
        <v>3</v>
      </c>
      <c r="S2549" s="1">
        <v>3</v>
      </c>
      <c r="T2549" s="1">
        <v>2</v>
      </c>
      <c r="U2549" s="1">
        <v>4</v>
      </c>
      <c r="V2549" s="1">
        <v>3</v>
      </c>
      <c r="W2549" s="1">
        <v>2</v>
      </c>
      <c r="X2549" s="1">
        <v>2</v>
      </c>
      <c r="AB2549" s="1">
        <v>4</v>
      </c>
      <c r="AE2549" s="1">
        <v>1</v>
      </c>
      <c r="AG2549" s="1">
        <v>3</v>
      </c>
      <c r="AN2549" s="7">
        <f>IF(Q2549&gt;0,RANK(Q2549,(N2549:P2549,Q2549:AL2549)),0)</f>
        <v>4</v>
      </c>
      <c r="AO2549" s="7">
        <f>IF(R2549&gt;0,RANK(R2549,(N2549:P2549,Q2549:AL2549)),0)</f>
        <v>7</v>
      </c>
      <c r="AP2549" s="7">
        <f>IF(S2549&gt;0,RANK(S2549,(N2549:P2549,Q2549:AL2549)),0)</f>
        <v>7</v>
      </c>
      <c r="AQ2549" s="7">
        <f>IF(T2549&gt;0,RANK(T2549,(N2549:P2549,Q2549:AL2549)),0)</f>
        <v>11</v>
      </c>
      <c r="AR2549" s="2">
        <f t="shared" si="985"/>
        <v>8.6820628581350931E-4</v>
      </c>
      <c r="AS2549" s="2">
        <f t="shared" si="986"/>
        <v>5.2092377148810556E-4</v>
      </c>
      <c r="AT2549" s="2">
        <f t="shared" si="987"/>
        <v>5.2092377148810556E-4</v>
      </c>
      <c r="AU2549" s="2">
        <f t="shared" si="988"/>
        <v>3.4728251432540369E-4</v>
      </c>
      <c r="AW2549" t="s">
        <v>426</v>
      </c>
      <c r="AX2549" t="s">
        <v>406</v>
      </c>
      <c r="BA2549" s="127">
        <v>47</v>
      </c>
      <c r="BB2549" s="130">
        <v>51</v>
      </c>
      <c r="BC2549" s="131">
        <f t="shared" si="978"/>
        <v>47051</v>
      </c>
      <c r="BE2549" s="7" t="s">
        <v>3271</v>
      </c>
    </row>
    <row r="2550" spans="1:57" hidden="1" outlineLevel="1" x14ac:dyDescent="0.2">
      <c r="A2550" t="s">
        <v>1494</v>
      </c>
      <c r="B2550" t="s">
        <v>406</v>
      </c>
      <c r="C2550" s="1">
        <f t="shared" si="979"/>
        <v>14176</v>
      </c>
      <c r="D2550" s="7">
        <f>RANK(N2550,(N2550:P2550,Q2550:AL2550))</f>
        <v>1</v>
      </c>
      <c r="E2550" s="7">
        <f>RANK(O2550,(N2550:P2550,Q2550:AL2550))</f>
        <v>2</v>
      </c>
      <c r="F2550" s="7">
        <f>IF(P2550&gt;0,RANK(P2550,(N2550:P2550,Q2550:AL2550)),0)</f>
        <v>3</v>
      </c>
      <c r="G2550" s="1">
        <f t="shared" si="980"/>
        <v>3266</v>
      </c>
      <c r="H2550" s="2">
        <f t="shared" si="989"/>
        <v>0.23038939051918736</v>
      </c>
      <c r="I2550" s="2"/>
      <c r="J2550" s="2">
        <f t="shared" si="981"/>
        <v>0.54832110609480811</v>
      </c>
      <c r="K2550" s="2">
        <f t="shared" si="982"/>
        <v>0.31793171557562078</v>
      </c>
      <c r="L2550" s="2">
        <f t="shared" si="983"/>
        <v>0.12958521444695259</v>
      </c>
      <c r="M2550" s="2">
        <f t="shared" si="984"/>
        <v>4.1619638826185246E-3</v>
      </c>
      <c r="N2550" s="1">
        <v>7773</v>
      </c>
      <c r="O2550" s="1">
        <v>4507</v>
      </c>
      <c r="P2550" s="1">
        <v>1837</v>
      </c>
      <c r="Q2550" s="1">
        <v>12</v>
      </c>
      <c r="R2550" s="1">
        <v>18</v>
      </c>
      <c r="S2550" s="1">
        <v>5</v>
      </c>
      <c r="T2550" s="1">
        <v>6</v>
      </c>
      <c r="V2550" s="1">
        <v>3</v>
      </c>
      <c r="W2550" s="1">
        <v>1</v>
      </c>
      <c r="X2550" s="1">
        <v>1</v>
      </c>
      <c r="AB2550" s="1">
        <v>10</v>
      </c>
      <c r="AE2550" s="1">
        <v>1</v>
      </c>
      <c r="AG2550" s="1">
        <v>2</v>
      </c>
      <c r="AN2550" s="7">
        <f>IF(Q2550&gt;0,RANK(Q2550,(N2550:P2550,Q2550:AL2550)),0)</f>
        <v>5</v>
      </c>
      <c r="AO2550" s="7">
        <f>IF(R2550&gt;0,RANK(R2550,(N2550:P2550,Q2550:AL2550)),0)</f>
        <v>4</v>
      </c>
      <c r="AP2550" s="7">
        <f>IF(S2550&gt;0,RANK(S2550,(N2550:P2550,Q2550:AL2550)),0)</f>
        <v>8</v>
      </c>
      <c r="AQ2550" s="7">
        <f>IF(T2550&gt;0,RANK(T2550,(N2550:P2550,Q2550:AL2550)),0)</f>
        <v>7</v>
      </c>
      <c r="AR2550" s="2">
        <f t="shared" si="985"/>
        <v>8.4650112866817154E-4</v>
      </c>
      <c r="AS2550" s="2">
        <f t="shared" si="986"/>
        <v>1.2697516930022573E-3</v>
      </c>
      <c r="AT2550" s="2">
        <f t="shared" si="987"/>
        <v>3.5270880361173816E-4</v>
      </c>
      <c r="AU2550" s="2">
        <f t="shared" si="988"/>
        <v>4.2325056433408577E-4</v>
      </c>
      <c r="AW2550" t="s">
        <v>1494</v>
      </c>
      <c r="AX2550" t="s">
        <v>406</v>
      </c>
      <c r="BA2550" s="127">
        <v>47</v>
      </c>
      <c r="BB2550" s="130">
        <v>53</v>
      </c>
      <c r="BC2550" s="131">
        <f t="shared" si="978"/>
        <v>47053</v>
      </c>
      <c r="BE2550" s="7" t="s">
        <v>3271</v>
      </c>
    </row>
    <row r="2551" spans="1:57" hidden="1" outlineLevel="1" x14ac:dyDescent="0.2">
      <c r="A2551" t="s">
        <v>1561</v>
      </c>
      <c r="B2551" t="s">
        <v>406</v>
      </c>
      <c r="C2551" s="1">
        <f t="shared" si="979"/>
        <v>18332</v>
      </c>
      <c r="D2551" s="7">
        <f>RANK(N2551,(N2551:P2551,Q2551:AL2551))</f>
        <v>1</v>
      </c>
      <c r="E2551" s="7">
        <f>RANK(O2551,(N2551:P2551,Q2551:AL2551))</f>
        <v>2</v>
      </c>
      <c r="F2551" s="7">
        <f>IF(P2551&gt;0,RANK(P2551,(N2551:P2551,Q2551:AL2551)),0)</f>
        <v>3</v>
      </c>
      <c r="G2551" s="1">
        <f t="shared" si="980"/>
        <v>2394</v>
      </c>
      <c r="H2551" s="2">
        <f t="shared" si="989"/>
        <v>0.13059131573205324</v>
      </c>
      <c r="I2551" s="2"/>
      <c r="J2551" s="2">
        <f t="shared" si="981"/>
        <v>0.5212197250709143</v>
      </c>
      <c r="K2551" s="2">
        <f t="shared" si="982"/>
        <v>0.390628409338861</v>
      </c>
      <c r="L2551" s="2">
        <f t="shared" si="983"/>
        <v>8.3787911848134417E-2</v>
      </c>
      <c r="M2551" s="2">
        <f t="shared" si="984"/>
        <v>4.3639537420902819E-3</v>
      </c>
      <c r="N2551" s="1">
        <v>9555</v>
      </c>
      <c r="O2551" s="1">
        <v>7161</v>
      </c>
      <c r="P2551" s="1">
        <v>1536</v>
      </c>
      <c r="Q2551" s="1">
        <v>15</v>
      </c>
      <c r="R2551" s="1">
        <v>9</v>
      </c>
      <c r="S2551" s="1">
        <v>9</v>
      </c>
      <c r="T2551" s="1">
        <v>8</v>
      </c>
      <c r="U2551" s="1">
        <v>4</v>
      </c>
      <c r="V2551" s="1">
        <v>9</v>
      </c>
      <c r="W2551" s="1">
        <v>3</v>
      </c>
      <c r="X2551" s="1">
        <v>3</v>
      </c>
      <c r="AB2551" s="1">
        <v>17</v>
      </c>
      <c r="AE2551" s="1">
        <v>1</v>
      </c>
      <c r="AG2551" s="1">
        <v>2</v>
      </c>
      <c r="AN2551" s="7">
        <f>IF(Q2551&gt;0,RANK(Q2551,(N2551:P2551,Q2551:AL2551)),0)</f>
        <v>5</v>
      </c>
      <c r="AO2551" s="7">
        <f>IF(R2551&gt;0,RANK(R2551,(N2551:P2551,Q2551:AL2551)),0)</f>
        <v>6</v>
      </c>
      <c r="AP2551" s="7">
        <f>IF(S2551&gt;0,RANK(S2551,(N2551:P2551,Q2551:AL2551)),0)</f>
        <v>6</v>
      </c>
      <c r="AQ2551" s="7">
        <f>IF(T2551&gt;0,RANK(T2551,(N2551:P2551,Q2551:AL2551)),0)</f>
        <v>9</v>
      </c>
      <c r="AR2551" s="2">
        <f t="shared" si="985"/>
        <v>8.1824132664193761E-4</v>
      </c>
      <c r="AS2551" s="2">
        <f t="shared" si="986"/>
        <v>4.9094479598516254E-4</v>
      </c>
      <c r="AT2551" s="2">
        <f t="shared" si="987"/>
        <v>4.9094479598516254E-4</v>
      </c>
      <c r="AU2551" s="2">
        <f t="shared" si="988"/>
        <v>4.363953742090334E-4</v>
      </c>
      <c r="AW2551" t="s">
        <v>1561</v>
      </c>
      <c r="AX2551" t="s">
        <v>406</v>
      </c>
      <c r="BA2551" s="127">
        <v>47</v>
      </c>
      <c r="BB2551" s="130">
        <v>55</v>
      </c>
      <c r="BC2551" s="131">
        <f t="shared" si="978"/>
        <v>47055</v>
      </c>
      <c r="BE2551" s="7" t="s">
        <v>3271</v>
      </c>
    </row>
    <row r="2552" spans="1:57" hidden="1" outlineLevel="1" x14ac:dyDescent="0.2">
      <c r="A2552" t="s">
        <v>427</v>
      </c>
      <c r="B2552" t="s">
        <v>406</v>
      </c>
      <c r="C2552" s="1">
        <f t="shared" si="979"/>
        <v>9781</v>
      </c>
      <c r="D2552" s="7">
        <f>RANK(N2552,(N2552:P2552,Q2552:AL2552))</f>
        <v>1</v>
      </c>
      <c r="E2552" s="7">
        <f>RANK(O2552,(N2552:P2552,Q2552:AL2552))</f>
        <v>2</v>
      </c>
      <c r="F2552" s="7">
        <f>IF(P2552&gt;0,RANK(P2552,(N2552:P2552,Q2552:AL2552)),0)</f>
        <v>3</v>
      </c>
      <c r="G2552" s="1">
        <f t="shared" si="980"/>
        <v>2774</v>
      </c>
      <c r="H2552" s="2">
        <f t="shared" si="989"/>
        <v>0.28361108271137919</v>
      </c>
      <c r="I2552" s="2"/>
      <c r="J2552" s="2">
        <f t="shared" si="981"/>
        <v>0.57264083427052448</v>
      </c>
      <c r="K2552" s="2">
        <f t="shared" si="982"/>
        <v>0.28902975155914529</v>
      </c>
      <c r="L2552" s="2">
        <f t="shared" si="983"/>
        <v>0.13383089663633577</v>
      </c>
      <c r="M2552" s="2">
        <f t="shared" si="984"/>
        <v>4.4985175339944672E-3</v>
      </c>
      <c r="N2552" s="1">
        <v>5601</v>
      </c>
      <c r="O2552" s="1">
        <v>2827</v>
      </c>
      <c r="P2552" s="1">
        <v>1309</v>
      </c>
      <c r="Q2552" s="1">
        <v>8</v>
      </c>
      <c r="R2552" s="1">
        <v>6</v>
      </c>
      <c r="S2552" s="1">
        <v>4</v>
      </c>
      <c r="T2552" s="1">
        <v>5</v>
      </c>
      <c r="U2552" s="1">
        <v>7</v>
      </c>
      <c r="V2552" s="1">
        <v>4</v>
      </c>
      <c r="W2552" s="1">
        <v>1</v>
      </c>
      <c r="X2552" s="1">
        <v>2</v>
      </c>
      <c r="AB2552" s="1">
        <v>6</v>
      </c>
      <c r="AE2552" s="1">
        <v>1</v>
      </c>
      <c r="AN2552" s="7">
        <f>IF(Q2552&gt;0,RANK(Q2552,(N2552:P2552,Q2552:AL2552)),0)</f>
        <v>4</v>
      </c>
      <c r="AO2552" s="7">
        <f>IF(R2552&gt;0,RANK(R2552,(N2552:P2552,Q2552:AL2552)),0)</f>
        <v>6</v>
      </c>
      <c r="AP2552" s="7">
        <f>IF(S2552&gt;0,RANK(S2552,(N2552:P2552,Q2552:AL2552)),0)</f>
        <v>9</v>
      </c>
      <c r="AQ2552" s="7">
        <f>IF(T2552&gt;0,RANK(T2552,(N2552:P2552,Q2552:AL2552)),0)</f>
        <v>8</v>
      </c>
      <c r="AR2552" s="2">
        <f t="shared" si="985"/>
        <v>8.1791227890808712E-4</v>
      </c>
      <c r="AS2552" s="2">
        <f t="shared" si="986"/>
        <v>6.1343420918106531E-4</v>
      </c>
      <c r="AT2552" s="2">
        <f t="shared" si="987"/>
        <v>4.0895613945404356E-4</v>
      </c>
      <c r="AU2552" s="2">
        <f t="shared" si="988"/>
        <v>5.1119517431755441E-4</v>
      </c>
      <c r="AW2552" t="s">
        <v>427</v>
      </c>
      <c r="AX2552" t="s">
        <v>406</v>
      </c>
      <c r="BA2552" s="127">
        <v>47</v>
      </c>
      <c r="BB2552" s="130">
        <v>57</v>
      </c>
      <c r="BC2552" s="131">
        <f t="shared" si="978"/>
        <v>47057</v>
      </c>
      <c r="BE2552" s="7" t="s">
        <v>3271</v>
      </c>
    </row>
    <row r="2553" spans="1:57" hidden="1" outlineLevel="1" x14ac:dyDescent="0.2">
      <c r="A2553" t="s">
        <v>1807</v>
      </c>
      <c r="B2553" t="s">
        <v>406</v>
      </c>
      <c r="C2553" s="1">
        <f t="shared" si="979"/>
        <v>5553</v>
      </c>
      <c r="D2553" s="7">
        <f>RANK(N2553,(N2553:P2553,Q2553:AL2553))</f>
        <v>2</v>
      </c>
      <c r="E2553" s="7">
        <f>RANK(O2553,(N2553:P2553,Q2553:AL2553))</f>
        <v>1</v>
      </c>
      <c r="F2553" s="7">
        <f>IF(P2553&gt;0,RANK(P2553,(N2553:P2553,Q2553:AL2553)),0)</f>
        <v>3</v>
      </c>
      <c r="G2553" s="1">
        <f t="shared" si="980"/>
        <v>530</v>
      </c>
      <c r="H2553" s="2">
        <f t="shared" si="989"/>
        <v>9.5443904195930129E-2</v>
      </c>
      <c r="I2553" s="2"/>
      <c r="J2553" s="2">
        <f t="shared" si="981"/>
        <v>0.40374572303259498</v>
      </c>
      <c r="K2553" s="2">
        <f t="shared" si="982"/>
        <v>0.49918962722852511</v>
      </c>
      <c r="L2553" s="2">
        <f t="shared" si="983"/>
        <v>9.2382495948136148E-2</v>
      </c>
      <c r="M2553" s="2">
        <f t="shared" si="984"/>
        <v>4.6821537907438121E-3</v>
      </c>
      <c r="N2553" s="1">
        <v>2242</v>
      </c>
      <c r="O2553" s="1">
        <v>2772</v>
      </c>
      <c r="P2553" s="1">
        <v>513</v>
      </c>
      <c r="Q2553" s="1">
        <v>4</v>
      </c>
      <c r="R2553" s="1">
        <v>5</v>
      </c>
      <c r="S2553" s="1">
        <v>2</v>
      </c>
      <c r="U2553" s="1">
        <v>1</v>
      </c>
      <c r="V2553" s="1">
        <v>2</v>
      </c>
      <c r="AB2553" s="1">
        <v>10</v>
      </c>
      <c r="AG2553" s="1">
        <v>2</v>
      </c>
      <c r="AN2553" s="7">
        <f>IF(Q2553&gt;0,RANK(Q2553,(N2553:P2553,Q2553:AL2553)),0)</f>
        <v>6</v>
      </c>
      <c r="AO2553" s="7">
        <f>IF(R2553&gt;0,RANK(R2553,(N2553:P2553,Q2553:AL2553)),0)</f>
        <v>5</v>
      </c>
      <c r="AP2553" s="7">
        <f>IF(S2553&gt;0,RANK(S2553,(N2553:P2553,Q2553:AL2553)),0)</f>
        <v>7</v>
      </c>
      <c r="AQ2553" s="7">
        <f>IF(T2553&gt;0,RANK(T2553,(N2553:P2553,Q2553:AL2553)),0)</f>
        <v>0</v>
      </c>
      <c r="AR2553" s="2">
        <f t="shared" si="985"/>
        <v>7.2033135242211422E-4</v>
      </c>
      <c r="AS2553" s="2">
        <f t="shared" si="986"/>
        <v>9.004141905276427E-4</v>
      </c>
      <c r="AT2553" s="2">
        <f t="shared" si="987"/>
        <v>3.6016567621105711E-4</v>
      </c>
      <c r="AU2553" s="2">
        <f t="shared" si="988"/>
        <v>0</v>
      </c>
      <c r="AW2553" t="s">
        <v>1807</v>
      </c>
      <c r="AX2553" t="s">
        <v>406</v>
      </c>
      <c r="BA2553" s="127">
        <v>47</v>
      </c>
      <c r="BB2553" s="130">
        <v>59</v>
      </c>
      <c r="BC2553" s="131">
        <f t="shared" si="978"/>
        <v>47059</v>
      </c>
      <c r="BE2553" s="7" t="s">
        <v>3271</v>
      </c>
    </row>
    <row r="2554" spans="1:57" hidden="1" outlineLevel="1" x14ac:dyDescent="0.2">
      <c r="A2554" t="s">
        <v>833</v>
      </c>
      <c r="B2554" t="s">
        <v>406</v>
      </c>
      <c r="C2554" s="1">
        <f t="shared" si="979"/>
        <v>20875</v>
      </c>
      <c r="D2554" s="7">
        <f>RANK(N2554,(N2554:P2554,Q2554:AL2554))</f>
        <v>2</v>
      </c>
      <c r="E2554" s="7">
        <f>RANK(O2554,(N2554:P2554,Q2554:AL2554))</f>
        <v>1</v>
      </c>
      <c r="F2554" s="7">
        <f>IF(P2554&gt;0,RANK(P2554,(N2554:P2554,Q2554:AL2554)),0)</f>
        <v>3</v>
      </c>
      <c r="G2554" s="1">
        <f t="shared" si="980"/>
        <v>2055</v>
      </c>
      <c r="H2554" s="2">
        <f t="shared" si="989"/>
        <v>9.8443113772455085E-2</v>
      </c>
      <c r="I2554" s="2"/>
      <c r="J2554" s="2">
        <f t="shared" si="981"/>
        <v>0.37638323353293412</v>
      </c>
      <c r="K2554" s="2">
        <f t="shared" si="982"/>
        <v>0.4748263473053892</v>
      </c>
      <c r="L2554" s="2">
        <f t="shared" si="983"/>
        <v>0.14035928143712575</v>
      </c>
      <c r="M2554" s="2">
        <f t="shared" si="984"/>
        <v>8.4311377245509245E-3</v>
      </c>
      <c r="N2554" s="1">
        <v>7857</v>
      </c>
      <c r="O2554" s="1">
        <v>9912</v>
      </c>
      <c r="P2554" s="1">
        <v>2930</v>
      </c>
      <c r="Q2554" s="1">
        <v>13</v>
      </c>
      <c r="R2554" s="1">
        <v>12</v>
      </c>
      <c r="S2554" s="1">
        <v>10</v>
      </c>
      <c r="T2554" s="1">
        <v>21</v>
      </c>
      <c r="U2554" s="1">
        <v>12</v>
      </c>
      <c r="V2554" s="1">
        <v>22</v>
      </c>
      <c r="W2554" s="1">
        <v>9</v>
      </c>
      <c r="X2554" s="1">
        <v>12</v>
      </c>
      <c r="AB2554" s="1">
        <v>50</v>
      </c>
      <c r="AE2554" s="1">
        <v>8</v>
      </c>
      <c r="AG2554" s="1">
        <v>7</v>
      </c>
      <c r="AN2554" s="7">
        <f>IF(Q2554&gt;0,RANK(Q2554,(N2554:P2554,Q2554:AL2554)),0)</f>
        <v>7</v>
      </c>
      <c r="AO2554" s="7">
        <f>IF(R2554&gt;0,RANK(R2554,(N2554:P2554,Q2554:AL2554)),0)</f>
        <v>8</v>
      </c>
      <c r="AP2554" s="7">
        <f>IF(S2554&gt;0,RANK(S2554,(N2554:P2554,Q2554:AL2554)),0)</f>
        <v>11</v>
      </c>
      <c r="AQ2554" s="7">
        <f>IF(T2554&gt;0,RANK(T2554,(N2554:P2554,Q2554:AL2554)),0)</f>
        <v>6</v>
      </c>
      <c r="AR2554" s="2">
        <f t="shared" si="985"/>
        <v>6.2275449101796402E-4</v>
      </c>
      <c r="AS2554" s="2">
        <f t="shared" si="986"/>
        <v>5.7485029940119764E-4</v>
      </c>
      <c r="AT2554" s="2">
        <f t="shared" si="987"/>
        <v>4.7904191616766467E-4</v>
      </c>
      <c r="AU2554" s="2">
        <f t="shared" si="988"/>
        <v>1.0059880239520957E-3</v>
      </c>
      <c r="AW2554" t="s">
        <v>833</v>
      </c>
      <c r="AX2554" t="s">
        <v>406</v>
      </c>
      <c r="BA2554" s="127">
        <v>47</v>
      </c>
      <c r="BB2554" s="130">
        <v>61</v>
      </c>
      <c r="BC2554" s="131">
        <f t="shared" si="978"/>
        <v>47061</v>
      </c>
      <c r="BE2554" s="7" t="s">
        <v>3271</v>
      </c>
    </row>
    <row r="2555" spans="1:57" hidden="1" outlineLevel="1" x14ac:dyDescent="0.2">
      <c r="A2555" t="s">
        <v>1884</v>
      </c>
      <c r="B2555" t="s">
        <v>406</v>
      </c>
      <c r="C2555" s="1">
        <f t="shared" si="979"/>
        <v>4386</v>
      </c>
      <c r="D2555" s="7">
        <f>RANK(N2555,(N2555:P2555,Q2555:AL2555))</f>
        <v>1</v>
      </c>
      <c r="E2555" s="7">
        <f>RANK(O2555,(N2555:P2555,Q2555:AL2555))</f>
        <v>2</v>
      </c>
      <c r="F2555" s="7">
        <f>IF(P2555&gt;0,RANK(P2555,(N2555:P2555,Q2555:AL2555)),0)</f>
        <v>3</v>
      </c>
      <c r="G2555" s="1">
        <f t="shared" si="980"/>
        <v>1993</v>
      </c>
      <c r="H2555" s="2">
        <f t="shared" si="989"/>
        <v>0.45440036479708162</v>
      </c>
      <c r="I2555" s="2"/>
      <c r="J2555" s="2">
        <f t="shared" si="981"/>
        <v>0.6833105335157319</v>
      </c>
      <c r="K2555" s="2">
        <f t="shared" si="982"/>
        <v>0.22891016871865025</v>
      </c>
      <c r="L2555" s="2">
        <f t="shared" si="983"/>
        <v>8.3447332421340628E-2</v>
      </c>
      <c r="M2555" s="2">
        <f t="shared" si="984"/>
        <v>4.3319653442772249E-3</v>
      </c>
      <c r="N2555" s="1">
        <v>2997</v>
      </c>
      <c r="O2555" s="1">
        <v>1004</v>
      </c>
      <c r="P2555" s="1">
        <v>366</v>
      </c>
      <c r="Q2555" s="1">
        <v>1</v>
      </c>
      <c r="R2555" s="1">
        <v>3</v>
      </c>
      <c r="S2555" s="1">
        <v>3</v>
      </c>
      <c r="T2555" s="1">
        <v>3</v>
      </c>
      <c r="U2555" s="1">
        <v>1</v>
      </c>
      <c r="V2555" s="1">
        <v>1</v>
      </c>
      <c r="X2555" s="1">
        <v>1</v>
      </c>
      <c r="AB2555" s="1">
        <v>1</v>
      </c>
      <c r="AE2555" s="1">
        <v>3</v>
      </c>
      <c r="AG2555" s="1">
        <v>2</v>
      </c>
      <c r="AN2555" s="7">
        <f>IF(Q2555&gt;0,RANK(Q2555,(N2555:P2555,Q2555:AL2555)),0)</f>
        <v>9</v>
      </c>
      <c r="AO2555" s="7">
        <f>IF(R2555&gt;0,RANK(R2555,(N2555:P2555,Q2555:AL2555)),0)</f>
        <v>4</v>
      </c>
      <c r="AP2555" s="7">
        <f>IF(S2555&gt;0,RANK(S2555,(N2555:P2555,Q2555:AL2555)),0)</f>
        <v>4</v>
      </c>
      <c r="AQ2555" s="7">
        <f>IF(T2555&gt;0,RANK(T2555,(N2555:P2555,Q2555:AL2555)),0)</f>
        <v>4</v>
      </c>
      <c r="AR2555" s="2">
        <f t="shared" si="985"/>
        <v>2.2799817601459188E-4</v>
      </c>
      <c r="AS2555" s="2">
        <f t="shared" si="986"/>
        <v>6.8399452804377564E-4</v>
      </c>
      <c r="AT2555" s="2">
        <f t="shared" si="987"/>
        <v>6.8399452804377564E-4</v>
      </c>
      <c r="AU2555" s="2">
        <f t="shared" si="988"/>
        <v>6.8399452804377564E-4</v>
      </c>
      <c r="AW2555" t="s">
        <v>1884</v>
      </c>
      <c r="AX2555" t="s">
        <v>406</v>
      </c>
      <c r="BA2555" s="127">
        <v>47</v>
      </c>
      <c r="BB2555" s="130">
        <v>63</v>
      </c>
      <c r="BC2555" s="131">
        <f t="shared" si="978"/>
        <v>47063</v>
      </c>
      <c r="BE2555" s="7" t="s">
        <v>3271</v>
      </c>
    </row>
    <row r="2556" spans="1:57" hidden="1" outlineLevel="1" x14ac:dyDescent="0.2">
      <c r="A2556" t="s">
        <v>1808</v>
      </c>
      <c r="B2556" t="s">
        <v>406</v>
      </c>
      <c r="C2556" s="1">
        <f t="shared" si="979"/>
        <v>17854</v>
      </c>
      <c r="D2556" s="7">
        <f>RANK(N2556,(N2556:P2556,Q2556:AL2556))</f>
        <v>2</v>
      </c>
      <c r="E2556" s="7">
        <f>RANK(O2556,(N2556:P2556,Q2556:AL2556))</f>
        <v>1</v>
      </c>
      <c r="F2556" s="7">
        <f>IF(P2556&gt;0,RANK(P2556,(N2556:P2556,Q2556:AL2556)),0)</f>
        <v>3</v>
      </c>
      <c r="G2556" s="1">
        <f t="shared" si="980"/>
        <v>1784</v>
      </c>
      <c r="H2556" s="2">
        <f t="shared" si="989"/>
        <v>9.9921586199171047E-2</v>
      </c>
      <c r="I2556" s="2"/>
      <c r="J2556" s="2">
        <f t="shared" si="981"/>
        <v>0.39845412792651508</v>
      </c>
      <c r="K2556" s="2">
        <f t="shared" si="982"/>
        <v>0.4983757141256861</v>
      </c>
      <c r="L2556" s="2">
        <f t="shared" si="983"/>
        <v>9.8577349613531984E-2</v>
      </c>
      <c r="M2556" s="2">
        <f t="shared" si="984"/>
        <v>4.5928083342668957E-3</v>
      </c>
      <c r="N2556" s="1">
        <v>7114</v>
      </c>
      <c r="O2556" s="1">
        <v>8898</v>
      </c>
      <c r="P2556" s="1">
        <v>1760</v>
      </c>
      <c r="Q2556" s="1">
        <v>20</v>
      </c>
      <c r="R2556" s="1">
        <v>12</v>
      </c>
      <c r="S2556" s="1">
        <v>1</v>
      </c>
      <c r="T2556" s="1">
        <v>6</v>
      </c>
      <c r="U2556" s="1">
        <v>6</v>
      </c>
      <c r="V2556" s="1">
        <v>3</v>
      </c>
      <c r="W2556" s="1">
        <v>4</v>
      </c>
      <c r="X2556" s="1">
        <v>1</v>
      </c>
      <c r="AB2556" s="1">
        <v>20</v>
      </c>
      <c r="AE2556" s="1">
        <v>1</v>
      </c>
      <c r="AG2556" s="1">
        <v>8</v>
      </c>
      <c r="AN2556" s="7">
        <f>IF(Q2556&gt;0,RANK(Q2556,(N2556:P2556,Q2556:AL2556)),0)</f>
        <v>4</v>
      </c>
      <c r="AO2556" s="7">
        <f>IF(R2556&gt;0,RANK(R2556,(N2556:P2556,Q2556:AL2556)),0)</f>
        <v>6</v>
      </c>
      <c r="AP2556" s="7">
        <f>IF(S2556&gt;0,RANK(S2556,(N2556:P2556,Q2556:AL2556)),0)</f>
        <v>12</v>
      </c>
      <c r="AQ2556" s="7">
        <f>IF(T2556&gt;0,RANK(T2556,(N2556:P2556,Q2556:AL2556)),0)</f>
        <v>8</v>
      </c>
      <c r="AR2556" s="2">
        <f t="shared" si="985"/>
        <v>1.120197154699227E-3</v>
      </c>
      <c r="AS2556" s="2">
        <f t="shared" si="986"/>
        <v>6.7211829281953628E-4</v>
      </c>
      <c r="AT2556" s="2">
        <f t="shared" si="987"/>
        <v>5.600985773496135E-5</v>
      </c>
      <c r="AU2556" s="2">
        <f t="shared" si="988"/>
        <v>3.3605914640976814E-4</v>
      </c>
      <c r="AW2556" t="s">
        <v>1808</v>
      </c>
      <c r="AX2556" t="s">
        <v>406</v>
      </c>
      <c r="BA2556" s="127">
        <v>47</v>
      </c>
      <c r="BB2556" s="130">
        <v>65</v>
      </c>
      <c r="BC2556" s="131">
        <f t="shared" si="978"/>
        <v>47065</v>
      </c>
      <c r="BE2556" s="7" t="s">
        <v>3271</v>
      </c>
    </row>
    <row r="2557" spans="1:57" hidden="1" outlineLevel="1" x14ac:dyDescent="0.2">
      <c r="A2557" t="s">
        <v>1471</v>
      </c>
      <c r="B2557" t="s">
        <v>406</v>
      </c>
      <c r="C2557" s="1">
        <f t="shared" ref="C2557:C2588" si="990">SUM(N2557:AL2557)</f>
        <v>115085</v>
      </c>
      <c r="D2557" s="7">
        <f>RANK(N2557,(N2557:P2557,Q2557:AL2557))</f>
        <v>2</v>
      </c>
      <c r="E2557" s="7">
        <f>RANK(O2557,(N2557:P2557,Q2557:AL2557))</f>
        <v>1</v>
      </c>
      <c r="F2557" s="7">
        <f>IF(P2557&gt;0,RANK(P2557,(N2557:P2557,Q2557:AL2557)),0)</f>
        <v>3</v>
      </c>
      <c r="G2557" s="1">
        <f t="shared" ref="G2557:G2588" si="991">MAX(N2557:P2557)-LARGE(N2557:P2557,2)</f>
        <v>6706</v>
      </c>
      <c r="H2557" s="2">
        <f t="shared" si="989"/>
        <v>5.8269974366772385E-2</v>
      </c>
      <c r="I2557" s="2"/>
      <c r="J2557" s="2">
        <f t="shared" ref="J2557:J2588" si="992">IF($C2557=0,"-",N2557/$C2557)</f>
        <v>0.40639527305904333</v>
      </c>
      <c r="K2557" s="2">
        <f t="shared" ref="K2557:K2588" si="993">IF($C2557=0,"-",O2557/$C2557)</f>
        <v>0.46466524742581572</v>
      </c>
      <c r="L2557" s="2">
        <f t="shared" ref="L2557:L2588" si="994">IF($C2557=0,"-",P2557/$C2557)</f>
        <v>0.12512490767693443</v>
      </c>
      <c r="M2557" s="2">
        <f t="shared" ref="M2557:M2588" si="995">IF(C2557=0,"-",(1-J2557-K2557-L2557))</f>
        <v>3.8145718382065208E-3</v>
      </c>
      <c r="N2557" s="1">
        <v>46770</v>
      </c>
      <c r="O2557" s="1">
        <v>53476</v>
      </c>
      <c r="P2557" s="1">
        <v>14400</v>
      </c>
      <c r="Q2557" s="1">
        <v>163</v>
      </c>
      <c r="R2557" s="1">
        <v>67</v>
      </c>
      <c r="S2557" s="1">
        <v>40</v>
      </c>
      <c r="T2557" s="1">
        <v>38</v>
      </c>
      <c r="U2557" s="1">
        <v>20</v>
      </c>
      <c r="V2557" s="1">
        <v>32</v>
      </c>
      <c r="W2557" s="1">
        <v>19</v>
      </c>
      <c r="X2557" s="1">
        <v>20</v>
      </c>
      <c r="Y2557" s="1">
        <v>8</v>
      </c>
      <c r="AB2557" s="1">
        <v>27</v>
      </c>
      <c r="AE2557" s="1">
        <v>1</v>
      </c>
      <c r="AG2557" s="1">
        <v>4</v>
      </c>
      <c r="AN2557" s="7">
        <f>IF(Q2557&gt;0,RANK(Q2557,(N2557:P2557,Q2557:AL2557)),0)</f>
        <v>4</v>
      </c>
      <c r="AO2557" s="7">
        <f>IF(R2557&gt;0,RANK(R2557,(N2557:P2557,Q2557:AL2557)),0)</f>
        <v>5</v>
      </c>
      <c r="AP2557" s="7">
        <f>IF(S2557&gt;0,RANK(S2557,(N2557:P2557,Q2557:AL2557)),0)</f>
        <v>6</v>
      </c>
      <c r="AQ2557" s="7">
        <f>IF(T2557&gt;0,RANK(T2557,(N2557:P2557,Q2557:AL2557)),0)</f>
        <v>7</v>
      </c>
      <c r="AR2557" s="2">
        <f t="shared" ref="AR2557:AR2588" si="996">IF($C2557=0,"-",Q2557/$C2557)</f>
        <v>1.4163444410652995E-3</v>
      </c>
      <c r="AS2557" s="2">
        <f t="shared" ref="AS2557:AS2588" si="997">IF($C2557=0,"-",R2557/$C2557)</f>
        <v>5.8217838988573658E-4</v>
      </c>
      <c r="AT2557" s="2">
        <f t="shared" ref="AT2557:AT2588" si="998">IF($C2557=0,"-",S2557/$C2557)</f>
        <v>3.4756918799148457E-4</v>
      </c>
      <c r="AU2557" s="2">
        <f t="shared" ref="AU2557:AU2588" si="999">IF($C2557=0,"-",T2557/$C2557)</f>
        <v>3.3019072859191034E-4</v>
      </c>
      <c r="AW2557" t="s">
        <v>1471</v>
      </c>
      <c r="AX2557" t="s">
        <v>406</v>
      </c>
      <c r="BA2557" s="127">
        <v>47</v>
      </c>
      <c r="BB2557" s="130">
        <v>67</v>
      </c>
      <c r="BC2557" s="131">
        <f t="shared" si="978"/>
        <v>47067</v>
      </c>
      <c r="BE2557" s="7" t="s">
        <v>3271</v>
      </c>
    </row>
    <row r="2558" spans="1:57" hidden="1" outlineLevel="1" x14ac:dyDescent="0.2">
      <c r="A2558" t="s">
        <v>1111</v>
      </c>
      <c r="B2558" t="s">
        <v>406</v>
      </c>
      <c r="C2558" s="1">
        <f t="shared" si="990"/>
        <v>2449</v>
      </c>
      <c r="D2558" s="7">
        <f>RANK(N2558,(N2558:P2558,Q2558:AL2558))</f>
        <v>2</v>
      </c>
      <c r="E2558" s="7">
        <f>RANK(O2558,(N2558:P2558,Q2558:AL2558))</f>
        <v>1</v>
      </c>
      <c r="F2558" s="7">
        <f>IF(P2558&gt;0,RANK(P2558,(N2558:P2558,Q2558:AL2558)),0)</f>
        <v>3</v>
      </c>
      <c r="G2558" s="1">
        <f t="shared" si="991"/>
        <v>274</v>
      </c>
      <c r="H2558" s="2">
        <f t="shared" si="989"/>
        <v>0.11188240097999183</v>
      </c>
      <c r="I2558" s="2"/>
      <c r="J2558" s="2">
        <f t="shared" si="992"/>
        <v>0.40832993058391182</v>
      </c>
      <c r="K2558" s="2">
        <f t="shared" si="993"/>
        <v>0.52021233156390367</v>
      </c>
      <c r="L2558" s="2">
        <f t="shared" si="994"/>
        <v>6.1657819518170683E-2</v>
      </c>
      <c r="M2558" s="2">
        <f t="shared" si="995"/>
        <v>9.7999183340137727E-3</v>
      </c>
      <c r="N2558" s="1">
        <v>1000</v>
      </c>
      <c r="O2558" s="1">
        <v>1274</v>
      </c>
      <c r="P2558" s="1">
        <v>151</v>
      </c>
      <c r="Q2558" s="1">
        <v>8</v>
      </c>
      <c r="S2558" s="1">
        <v>1</v>
      </c>
      <c r="T2558" s="1">
        <v>1</v>
      </c>
      <c r="U2558" s="1">
        <v>1</v>
      </c>
      <c r="V2558" s="1">
        <v>2</v>
      </c>
      <c r="X2558" s="1">
        <v>2</v>
      </c>
      <c r="AB2558" s="1">
        <v>4</v>
      </c>
      <c r="AE2558" s="1">
        <v>4</v>
      </c>
      <c r="AG2558" s="1">
        <v>1</v>
      </c>
      <c r="AN2558" s="7">
        <f>IF(Q2558&gt;0,RANK(Q2558,(N2558:P2558,Q2558:AL2558)),0)</f>
        <v>4</v>
      </c>
      <c r="AO2558" s="7">
        <f>IF(R2558&gt;0,RANK(R2558,(N2558:P2558,Q2558:AL2558)),0)</f>
        <v>0</v>
      </c>
      <c r="AP2558" s="7">
        <f>IF(S2558&gt;0,RANK(S2558,(N2558:P2558,Q2558:AL2558)),0)</f>
        <v>9</v>
      </c>
      <c r="AQ2558" s="7">
        <f>IF(T2558&gt;0,RANK(T2558,(N2558:P2558,Q2558:AL2558)),0)</f>
        <v>9</v>
      </c>
      <c r="AR2558" s="2">
        <f t="shared" si="996"/>
        <v>3.2666394446712946E-3</v>
      </c>
      <c r="AS2558" s="2">
        <f t="shared" si="997"/>
        <v>0</v>
      </c>
      <c r="AT2558" s="2">
        <f t="shared" si="998"/>
        <v>4.0832993058391182E-4</v>
      </c>
      <c r="AU2558" s="2">
        <f t="shared" si="999"/>
        <v>4.0832993058391182E-4</v>
      </c>
      <c r="AW2558" t="s">
        <v>1111</v>
      </c>
      <c r="AX2558" t="s">
        <v>406</v>
      </c>
      <c r="BA2558" s="127">
        <v>47</v>
      </c>
      <c r="BB2558" s="130">
        <v>69</v>
      </c>
      <c r="BC2558" s="131">
        <f t="shared" si="978"/>
        <v>47069</v>
      </c>
      <c r="BE2558" s="7" t="s">
        <v>3271</v>
      </c>
    </row>
    <row r="2559" spans="1:57" hidden="1" outlineLevel="1" x14ac:dyDescent="0.2">
      <c r="A2559" t="s">
        <v>166</v>
      </c>
      <c r="B2559" t="s">
        <v>406</v>
      </c>
      <c r="C2559" s="1">
        <f t="shared" si="990"/>
        <v>8627</v>
      </c>
      <c r="D2559" s="7">
        <f>RANK(N2559,(N2559:P2559,Q2559:AL2559))</f>
        <v>1</v>
      </c>
      <c r="E2559" s="7">
        <f>RANK(O2559,(N2559:P2559,Q2559:AL2559))</f>
        <v>2</v>
      </c>
      <c r="F2559" s="7">
        <f>IF(P2559&gt;0,RANK(P2559,(N2559:P2559,Q2559:AL2559)),0)</f>
        <v>3</v>
      </c>
      <c r="G2559" s="1">
        <f t="shared" si="991"/>
        <v>1710</v>
      </c>
      <c r="H2559" s="2">
        <f t="shared" si="989"/>
        <v>0.19821490668830416</v>
      </c>
      <c r="I2559" s="2"/>
      <c r="J2559" s="2">
        <f t="shared" si="992"/>
        <v>0.56010200533209686</v>
      </c>
      <c r="K2559" s="2">
        <f t="shared" si="993"/>
        <v>0.36188709864379276</v>
      </c>
      <c r="L2559" s="2">
        <f t="shared" si="994"/>
        <v>6.8853599165410923E-2</v>
      </c>
      <c r="M2559" s="2">
        <f t="shared" si="995"/>
        <v>9.1572968586994541E-3</v>
      </c>
      <c r="N2559" s="1">
        <v>4832</v>
      </c>
      <c r="O2559" s="1">
        <v>3122</v>
      </c>
      <c r="P2559" s="1">
        <v>594</v>
      </c>
      <c r="Q2559" s="1">
        <v>1</v>
      </c>
      <c r="R2559" s="1">
        <v>12</v>
      </c>
      <c r="S2559" s="1">
        <v>8</v>
      </c>
      <c r="T2559" s="1">
        <v>15</v>
      </c>
      <c r="U2559" s="1">
        <v>4</v>
      </c>
      <c r="V2559" s="1">
        <v>12</v>
      </c>
      <c r="W2559" s="1">
        <v>5</v>
      </c>
      <c r="X2559" s="1">
        <v>5</v>
      </c>
      <c r="AB2559" s="1">
        <v>10</v>
      </c>
      <c r="AE2559" s="1">
        <v>3</v>
      </c>
      <c r="AG2559" s="1">
        <v>4</v>
      </c>
      <c r="AN2559" s="7">
        <f>IF(Q2559&gt;0,RANK(Q2559,(N2559:P2559,Q2559:AL2559)),0)</f>
        <v>14</v>
      </c>
      <c r="AO2559" s="7">
        <f>IF(R2559&gt;0,RANK(R2559,(N2559:P2559,Q2559:AL2559)),0)</f>
        <v>5</v>
      </c>
      <c r="AP2559" s="7">
        <f>IF(S2559&gt;0,RANK(S2559,(N2559:P2559,Q2559:AL2559)),0)</f>
        <v>8</v>
      </c>
      <c r="AQ2559" s="7">
        <f>IF(T2559&gt;0,RANK(T2559,(N2559:P2559,Q2559:AL2559)),0)</f>
        <v>4</v>
      </c>
      <c r="AR2559" s="2">
        <f t="shared" si="996"/>
        <v>1.1591515011011939E-4</v>
      </c>
      <c r="AS2559" s="2">
        <f t="shared" si="997"/>
        <v>1.3909818013214327E-3</v>
      </c>
      <c r="AT2559" s="2">
        <f t="shared" si="998"/>
        <v>9.2732120088095515E-4</v>
      </c>
      <c r="AU2559" s="2">
        <f t="shared" si="999"/>
        <v>1.7387272516517908E-3</v>
      </c>
      <c r="AW2559" t="s">
        <v>166</v>
      </c>
      <c r="AX2559" t="s">
        <v>406</v>
      </c>
      <c r="BA2559" s="127">
        <v>47</v>
      </c>
      <c r="BB2559" s="130">
        <v>71</v>
      </c>
      <c r="BC2559" s="131">
        <f t="shared" si="978"/>
        <v>47071</v>
      </c>
      <c r="BE2559" s="7" t="s">
        <v>3271</v>
      </c>
    </row>
    <row r="2560" spans="1:57" hidden="1" outlineLevel="1" x14ac:dyDescent="0.2">
      <c r="A2560" t="s">
        <v>2130</v>
      </c>
      <c r="B2560" t="s">
        <v>406</v>
      </c>
      <c r="C2560" s="1">
        <f t="shared" si="990"/>
        <v>8592</v>
      </c>
      <c r="D2560" s="7">
        <f>RANK(N2560,(N2560:P2560,Q2560:AL2560))</f>
        <v>1</v>
      </c>
      <c r="E2560" s="7">
        <f>RANK(O2560,(N2560:P2560,Q2560:AL2560))</f>
        <v>2</v>
      </c>
      <c r="F2560" s="7">
        <f>IF(P2560&gt;0,RANK(P2560,(N2560:P2560,Q2560:AL2560)),0)</f>
        <v>3</v>
      </c>
      <c r="G2560" s="1">
        <f t="shared" si="991"/>
        <v>47</v>
      </c>
      <c r="H2560" s="2">
        <f t="shared" si="989"/>
        <v>5.4702048417132219E-3</v>
      </c>
      <c r="I2560" s="2"/>
      <c r="J2560" s="2">
        <f t="shared" si="992"/>
        <v>0.45647113594040967</v>
      </c>
      <c r="K2560" s="2">
        <f t="shared" si="993"/>
        <v>0.45100093109869649</v>
      </c>
      <c r="L2560" s="2">
        <f t="shared" si="994"/>
        <v>8.542830540037244E-2</v>
      </c>
      <c r="M2560" s="2">
        <f t="shared" si="995"/>
        <v>7.0996275605214043E-3</v>
      </c>
      <c r="N2560" s="1">
        <v>3922</v>
      </c>
      <c r="O2560" s="1">
        <v>3875</v>
      </c>
      <c r="P2560" s="1">
        <v>734</v>
      </c>
      <c r="Q2560" s="1">
        <v>30</v>
      </c>
      <c r="R2560" s="1">
        <v>1</v>
      </c>
      <c r="S2560" s="1">
        <v>2</v>
      </c>
      <c r="T2560" s="1">
        <v>5</v>
      </c>
      <c r="U2560" s="1">
        <v>5</v>
      </c>
      <c r="V2560" s="1">
        <v>2</v>
      </c>
      <c r="W2560" s="1">
        <v>4</v>
      </c>
      <c r="X2560" s="1">
        <v>5</v>
      </c>
      <c r="AB2560" s="1">
        <v>6</v>
      </c>
      <c r="AG2560" s="1">
        <v>1</v>
      </c>
      <c r="AN2560" s="7">
        <f>IF(Q2560&gt;0,RANK(Q2560,(N2560:P2560,Q2560:AL2560)),0)</f>
        <v>4</v>
      </c>
      <c r="AO2560" s="7">
        <f>IF(R2560&gt;0,RANK(R2560,(N2560:P2560,Q2560:AL2560)),0)</f>
        <v>12</v>
      </c>
      <c r="AP2560" s="7">
        <f>IF(S2560&gt;0,RANK(S2560,(N2560:P2560,Q2560:AL2560)),0)</f>
        <v>10</v>
      </c>
      <c r="AQ2560" s="7">
        <f>IF(T2560&gt;0,RANK(T2560,(N2560:P2560,Q2560:AL2560)),0)</f>
        <v>6</v>
      </c>
      <c r="AR2560" s="2">
        <f t="shared" si="996"/>
        <v>3.4916201117318434E-3</v>
      </c>
      <c r="AS2560" s="2">
        <f t="shared" si="997"/>
        <v>1.1638733705772812E-4</v>
      </c>
      <c r="AT2560" s="2">
        <f t="shared" si="998"/>
        <v>2.3277467411545624E-4</v>
      </c>
      <c r="AU2560" s="2">
        <f t="shared" si="999"/>
        <v>5.8193668528864063E-4</v>
      </c>
      <c r="AW2560" t="s">
        <v>2130</v>
      </c>
      <c r="AX2560" t="s">
        <v>406</v>
      </c>
      <c r="BA2560" s="127">
        <v>47</v>
      </c>
      <c r="BB2560" s="130">
        <v>73</v>
      </c>
      <c r="BC2560" s="131">
        <f t="shared" si="978"/>
        <v>47073</v>
      </c>
      <c r="BE2560" s="7" t="s">
        <v>3271</v>
      </c>
    </row>
    <row r="2561" spans="1:57" hidden="1" outlineLevel="1" x14ac:dyDescent="0.2">
      <c r="A2561" t="s">
        <v>209</v>
      </c>
      <c r="B2561" t="s">
        <v>406</v>
      </c>
      <c r="C2561" s="1">
        <f t="shared" si="990"/>
        <v>16285</v>
      </c>
      <c r="D2561" s="7">
        <f>RANK(N2561,(N2561:P2561,Q2561:AL2561))</f>
        <v>2</v>
      </c>
      <c r="E2561" s="7">
        <f>RANK(O2561,(N2561:P2561,Q2561:AL2561))</f>
        <v>1</v>
      </c>
      <c r="F2561" s="7">
        <f>IF(P2561&gt;0,RANK(P2561,(N2561:P2561,Q2561:AL2561)),0)</f>
        <v>3</v>
      </c>
      <c r="G2561" s="1">
        <f t="shared" si="991"/>
        <v>1135</v>
      </c>
      <c r="H2561" s="2">
        <f t="shared" si="989"/>
        <v>6.9696039299969301E-2</v>
      </c>
      <c r="I2561" s="2"/>
      <c r="J2561" s="2">
        <f t="shared" si="992"/>
        <v>0.40669327602087813</v>
      </c>
      <c r="K2561" s="2">
        <f t="shared" si="993"/>
        <v>0.47638931532084738</v>
      </c>
      <c r="L2561" s="2">
        <f t="shared" si="994"/>
        <v>0.11341725514276942</v>
      </c>
      <c r="M2561" s="2">
        <f t="shared" si="995"/>
        <v>3.500153515505075E-3</v>
      </c>
      <c r="N2561" s="1">
        <v>6623</v>
      </c>
      <c r="O2561" s="1">
        <v>7758</v>
      </c>
      <c r="P2561" s="1">
        <v>1847</v>
      </c>
      <c r="Q2561" s="1">
        <v>7</v>
      </c>
      <c r="R2561" s="1">
        <v>4</v>
      </c>
      <c r="S2561" s="1">
        <v>2</v>
      </c>
      <c r="T2561" s="1">
        <v>9</v>
      </c>
      <c r="U2561" s="1">
        <v>3</v>
      </c>
      <c r="V2561" s="1">
        <v>3</v>
      </c>
      <c r="W2561" s="1">
        <v>7</v>
      </c>
      <c r="X2561" s="1">
        <v>1</v>
      </c>
      <c r="Y2561" s="1">
        <v>2</v>
      </c>
      <c r="AB2561" s="1">
        <v>15</v>
      </c>
      <c r="AE2561" s="1">
        <v>1</v>
      </c>
      <c r="AG2561" s="1">
        <v>3</v>
      </c>
      <c r="AN2561" s="7">
        <f>IF(Q2561&gt;0,RANK(Q2561,(N2561:P2561,Q2561:AL2561)),0)</f>
        <v>6</v>
      </c>
      <c r="AO2561" s="7">
        <f>IF(R2561&gt;0,RANK(R2561,(N2561:P2561,Q2561:AL2561)),0)</f>
        <v>8</v>
      </c>
      <c r="AP2561" s="7">
        <f>IF(S2561&gt;0,RANK(S2561,(N2561:P2561,Q2561:AL2561)),0)</f>
        <v>12</v>
      </c>
      <c r="AQ2561" s="7">
        <f>IF(T2561&gt;0,RANK(T2561,(N2561:P2561,Q2561:AL2561)),0)</f>
        <v>5</v>
      </c>
      <c r="AR2561" s="2">
        <f t="shared" si="996"/>
        <v>4.2984341418483266E-4</v>
      </c>
      <c r="AS2561" s="2">
        <f t="shared" si="997"/>
        <v>2.4562480810561867E-4</v>
      </c>
      <c r="AT2561" s="2">
        <f t="shared" si="998"/>
        <v>1.2281240405280933E-4</v>
      </c>
      <c r="AU2561" s="2">
        <f t="shared" si="999"/>
        <v>5.5265581823764202E-4</v>
      </c>
      <c r="AW2561" t="s">
        <v>209</v>
      </c>
      <c r="AX2561" t="s">
        <v>406</v>
      </c>
      <c r="BA2561" s="127">
        <v>47</v>
      </c>
      <c r="BB2561" s="130">
        <v>75</v>
      </c>
      <c r="BC2561" s="131">
        <f t="shared" si="978"/>
        <v>47075</v>
      </c>
      <c r="BE2561" s="7" t="s">
        <v>3271</v>
      </c>
    </row>
    <row r="2562" spans="1:57" hidden="1" outlineLevel="1" x14ac:dyDescent="0.2">
      <c r="A2562" t="s">
        <v>405</v>
      </c>
      <c r="B2562" t="s">
        <v>406</v>
      </c>
      <c r="C2562" s="1">
        <f t="shared" si="990"/>
        <v>6376</v>
      </c>
      <c r="D2562" s="7">
        <f>RANK(N2562,(N2562:P2562,Q2562:AL2562))</f>
        <v>1</v>
      </c>
      <c r="E2562" s="7">
        <f>RANK(O2562,(N2562:P2562,Q2562:AL2562))</f>
        <v>2</v>
      </c>
      <c r="F2562" s="7">
        <f>IF(P2562&gt;0,RANK(P2562,(N2562:P2562,Q2562:AL2562)),0)</f>
        <v>3</v>
      </c>
      <c r="G2562" s="1">
        <f t="shared" si="991"/>
        <v>993</v>
      </c>
      <c r="H2562" s="2">
        <f t="shared" si="989"/>
        <v>0.15574027603513174</v>
      </c>
      <c r="I2562" s="2"/>
      <c r="J2562" s="2">
        <f t="shared" si="992"/>
        <v>0.55065872020075279</v>
      </c>
      <c r="K2562" s="2">
        <f t="shared" si="993"/>
        <v>0.39491844416562105</v>
      </c>
      <c r="L2562" s="2">
        <f t="shared" si="994"/>
        <v>5.1913425345043916E-2</v>
      </c>
      <c r="M2562" s="2">
        <f t="shared" si="995"/>
        <v>2.5094102885822381E-3</v>
      </c>
      <c r="N2562" s="1">
        <v>3511</v>
      </c>
      <c r="O2562" s="1">
        <v>2518</v>
      </c>
      <c r="P2562" s="1">
        <v>331</v>
      </c>
      <c r="Q2562" s="1">
        <v>2</v>
      </c>
      <c r="S2562" s="1">
        <v>1</v>
      </c>
      <c r="T2562" s="1">
        <v>1</v>
      </c>
      <c r="U2562" s="1">
        <v>5</v>
      </c>
      <c r="V2562" s="1">
        <v>1</v>
      </c>
      <c r="X2562" s="1">
        <v>1</v>
      </c>
      <c r="Y2562" s="1">
        <v>1</v>
      </c>
      <c r="AB2562" s="1">
        <v>1</v>
      </c>
      <c r="AE2562" s="1">
        <v>1</v>
      </c>
      <c r="AG2562" s="1">
        <v>2</v>
      </c>
      <c r="AN2562" s="7">
        <f>IF(Q2562&gt;0,RANK(Q2562,(N2562:P2562,Q2562:AL2562)),0)</f>
        <v>5</v>
      </c>
      <c r="AO2562" s="7">
        <f>IF(R2562&gt;0,RANK(R2562,(N2562:P2562,Q2562:AL2562)),0)</f>
        <v>0</v>
      </c>
      <c r="AP2562" s="7">
        <f>IF(S2562&gt;0,RANK(S2562,(N2562:P2562,Q2562:AL2562)),0)</f>
        <v>7</v>
      </c>
      <c r="AQ2562" s="7">
        <f>IF(T2562&gt;0,RANK(T2562,(N2562:P2562,Q2562:AL2562)),0)</f>
        <v>7</v>
      </c>
      <c r="AR2562" s="2">
        <f t="shared" si="996"/>
        <v>3.1367628607277288E-4</v>
      </c>
      <c r="AS2562" s="2">
        <f t="shared" si="997"/>
        <v>0</v>
      </c>
      <c r="AT2562" s="2">
        <f t="shared" si="998"/>
        <v>1.5683814303638644E-4</v>
      </c>
      <c r="AU2562" s="2">
        <f t="shared" si="999"/>
        <v>1.5683814303638644E-4</v>
      </c>
      <c r="AW2562" t="s">
        <v>405</v>
      </c>
      <c r="AX2562" t="s">
        <v>406</v>
      </c>
      <c r="BA2562" s="127">
        <v>47</v>
      </c>
      <c r="BB2562" s="130">
        <v>77</v>
      </c>
      <c r="BC2562" s="131">
        <f t="shared" si="978"/>
        <v>47077</v>
      </c>
      <c r="BE2562" s="7" t="s">
        <v>3271</v>
      </c>
    </row>
    <row r="2563" spans="1:57" hidden="1" outlineLevel="1" x14ac:dyDescent="0.2">
      <c r="A2563" t="s">
        <v>360</v>
      </c>
      <c r="B2563" t="s">
        <v>406</v>
      </c>
      <c r="C2563" s="1">
        <f t="shared" si="990"/>
        <v>9024</v>
      </c>
      <c r="D2563" s="7">
        <f>RANK(N2563,(N2563:P2563,Q2563:AL2563))</f>
        <v>2</v>
      </c>
      <c r="E2563" s="7">
        <f>RANK(O2563,(N2563:P2563,Q2563:AL2563))</f>
        <v>1</v>
      </c>
      <c r="F2563" s="7">
        <f>IF(P2563&gt;0,RANK(P2563,(N2563:P2563,Q2563:AL2563)),0)</f>
        <v>3</v>
      </c>
      <c r="G2563" s="1">
        <f t="shared" si="991"/>
        <v>1217</v>
      </c>
      <c r="H2563" s="2">
        <f t="shared" si="989"/>
        <v>0.13486258865248227</v>
      </c>
      <c r="I2563" s="2"/>
      <c r="J2563" s="2">
        <f t="shared" si="992"/>
        <v>0.38807624113475175</v>
      </c>
      <c r="K2563" s="2">
        <f t="shared" si="993"/>
        <v>0.52293882978723405</v>
      </c>
      <c r="L2563" s="2">
        <f t="shared" si="994"/>
        <v>8.6990248226950354E-2</v>
      </c>
      <c r="M2563" s="2">
        <f t="shared" si="995"/>
        <v>1.9946808510637876E-3</v>
      </c>
      <c r="N2563" s="1">
        <v>3502</v>
      </c>
      <c r="O2563" s="1">
        <v>4719</v>
      </c>
      <c r="P2563" s="1">
        <v>785</v>
      </c>
      <c r="Q2563" s="1">
        <v>2</v>
      </c>
      <c r="R2563" s="1">
        <v>1</v>
      </c>
      <c r="S2563" s="1">
        <v>1</v>
      </c>
      <c r="T2563" s="1">
        <v>1</v>
      </c>
      <c r="U2563" s="1">
        <v>3</v>
      </c>
      <c r="V2563" s="1">
        <v>3</v>
      </c>
      <c r="W2563" s="1">
        <v>1</v>
      </c>
      <c r="X2563" s="1">
        <v>1</v>
      </c>
      <c r="Y2563" s="1">
        <v>1</v>
      </c>
      <c r="AB2563" s="1">
        <v>2</v>
      </c>
      <c r="AE2563" s="1">
        <v>2</v>
      </c>
      <c r="AN2563" s="7">
        <f>IF(Q2563&gt;0,RANK(Q2563,(N2563:P2563,Q2563:AL2563)),0)</f>
        <v>6</v>
      </c>
      <c r="AO2563" s="7">
        <f>IF(R2563&gt;0,RANK(R2563,(N2563:P2563,Q2563:AL2563)),0)</f>
        <v>9</v>
      </c>
      <c r="AP2563" s="7">
        <f>IF(S2563&gt;0,RANK(S2563,(N2563:P2563,Q2563:AL2563)),0)</f>
        <v>9</v>
      </c>
      <c r="AQ2563" s="7">
        <f>IF(T2563&gt;0,RANK(T2563,(N2563:P2563,Q2563:AL2563)),0)</f>
        <v>9</v>
      </c>
      <c r="AR2563" s="2">
        <f t="shared" si="996"/>
        <v>2.2163120567375886E-4</v>
      </c>
      <c r="AS2563" s="2">
        <f t="shared" si="997"/>
        <v>1.1081560283687943E-4</v>
      </c>
      <c r="AT2563" s="2">
        <f t="shared" si="998"/>
        <v>1.1081560283687943E-4</v>
      </c>
      <c r="AU2563" s="2">
        <f t="shared" si="999"/>
        <v>1.1081560283687943E-4</v>
      </c>
      <c r="AW2563" t="s">
        <v>360</v>
      </c>
      <c r="AX2563" t="s">
        <v>406</v>
      </c>
      <c r="BA2563" s="127">
        <v>47</v>
      </c>
      <c r="BB2563" s="130">
        <v>79</v>
      </c>
      <c r="BC2563" s="131">
        <f t="shared" si="978"/>
        <v>47079</v>
      </c>
      <c r="BE2563" s="7" t="s">
        <v>3271</v>
      </c>
    </row>
    <row r="2564" spans="1:57" hidden="1" outlineLevel="1" x14ac:dyDescent="0.2">
      <c r="A2564" t="s">
        <v>1280</v>
      </c>
      <c r="B2564" t="s">
        <v>406</v>
      </c>
      <c r="C2564" s="1">
        <f t="shared" si="990"/>
        <v>12095</v>
      </c>
      <c r="D2564" s="7">
        <f>RANK(N2564,(N2564:P2564,Q2564:AL2564))</f>
        <v>1</v>
      </c>
      <c r="E2564" s="7">
        <f>RANK(O2564,(N2564:P2564,Q2564:AL2564))</f>
        <v>2</v>
      </c>
      <c r="F2564" s="7">
        <f>IF(P2564&gt;0,RANK(P2564,(N2564:P2564,Q2564:AL2564)),0)</f>
        <v>3</v>
      </c>
      <c r="G2564" s="1">
        <f t="shared" si="991"/>
        <v>3136</v>
      </c>
      <c r="H2564" s="2">
        <f t="shared" si="989"/>
        <v>0.25928069450186025</v>
      </c>
      <c r="I2564" s="2"/>
      <c r="J2564" s="2">
        <f t="shared" si="992"/>
        <v>0.56196775527077303</v>
      </c>
      <c r="K2564" s="2">
        <f t="shared" si="993"/>
        <v>0.30268706076891277</v>
      </c>
      <c r="L2564" s="2">
        <f t="shared" si="994"/>
        <v>0.13129392310872262</v>
      </c>
      <c r="M2564" s="2">
        <f t="shared" si="995"/>
        <v>4.051260851591576E-3</v>
      </c>
      <c r="N2564" s="1">
        <v>6797</v>
      </c>
      <c r="O2564" s="1">
        <v>3661</v>
      </c>
      <c r="P2564" s="1">
        <v>1588</v>
      </c>
      <c r="Q2564" s="1">
        <v>10</v>
      </c>
      <c r="R2564" s="1">
        <v>10</v>
      </c>
      <c r="S2564" s="1">
        <v>15</v>
      </c>
      <c r="T2564" s="1">
        <v>2</v>
      </c>
      <c r="U2564" s="1">
        <v>2</v>
      </c>
      <c r="V2564" s="1">
        <v>2</v>
      </c>
      <c r="W2564" s="1">
        <v>2</v>
      </c>
      <c r="X2564" s="1">
        <v>2</v>
      </c>
      <c r="AB2564" s="1">
        <v>2</v>
      </c>
      <c r="AE2564" s="1">
        <v>1</v>
      </c>
      <c r="AG2564" s="1">
        <v>1</v>
      </c>
      <c r="AN2564" s="7">
        <f>IF(Q2564&gt;0,RANK(Q2564,(N2564:P2564,Q2564:AL2564)),0)</f>
        <v>5</v>
      </c>
      <c r="AO2564" s="7">
        <f>IF(R2564&gt;0,RANK(R2564,(N2564:P2564,Q2564:AL2564)),0)</f>
        <v>5</v>
      </c>
      <c r="AP2564" s="7">
        <f>IF(S2564&gt;0,RANK(S2564,(N2564:P2564,Q2564:AL2564)),0)</f>
        <v>4</v>
      </c>
      <c r="AQ2564" s="7">
        <f>IF(T2564&gt;0,RANK(T2564,(N2564:P2564,Q2564:AL2564)),0)</f>
        <v>7</v>
      </c>
      <c r="AR2564" s="2">
        <f t="shared" si="996"/>
        <v>8.2678792889623808E-4</v>
      </c>
      <c r="AS2564" s="2">
        <f t="shared" si="997"/>
        <v>8.2678792889623808E-4</v>
      </c>
      <c r="AT2564" s="2">
        <f t="shared" si="998"/>
        <v>1.2401818933443572E-3</v>
      </c>
      <c r="AU2564" s="2">
        <f t="shared" si="999"/>
        <v>1.6535758577924763E-4</v>
      </c>
      <c r="AW2564" t="s">
        <v>1280</v>
      </c>
      <c r="AX2564" t="s">
        <v>406</v>
      </c>
      <c r="BA2564" s="127">
        <v>47</v>
      </c>
      <c r="BB2564" s="130">
        <v>81</v>
      </c>
      <c r="BC2564" s="131">
        <f t="shared" si="978"/>
        <v>47081</v>
      </c>
      <c r="BE2564" s="7" t="s">
        <v>3271</v>
      </c>
    </row>
    <row r="2565" spans="1:57" hidden="1" outlineLevel="1" x14ac:dyDescent="0.2">
      <c r="A2565" t="s">
        <v>371</v>
      </c>
      <c r="B2565" t="s">
        <v>406</v>
      </c>
      <c r="C2565" s="1">
        <f t="shared" si="990"/>
        <v>6727</v>
      </c>
      <c r="D2565" s="7">
        <f>RANK(N2565,(N2565:P2565,Q2565:AL2565))</f>
        <v>1</v>
      </c>
      <c r="E2565" s="7">
        <f>RANK(O2565,(N2565:P2565,Q2565:AL2565))</f>
        <v>2</v>
      </c>
      <c r="F2565" s="7">
        <f>IF(P2565&gt;0,RANK(P2565,(N2565:P2565,Q2565:AL2565)),0)</f>
        <v>3</v>
      </c>
      <c r="G2565" s="1">
        <f t="shared" si="991"/>
        <v>2273</v>
      </c>
      <c r="H2565" s="2">
        <f t="shared" si="989"/>
        <v>0.33789207670581239</v>
      </c>
      <c r="I2565" s="2"/>
      <c r="J2565" s="2">
        <f t="shared" si="992"/>
        <v>0.60844358555076561</v>
      </c>
      <c r="K2565" s="2">
        <f t="shared" si="993"/>
        <v>0.27055150884495316</v>
      </c>
      <c r="L2565" s="2">
        <f t="shared" si="994"/>
        <v>0.1181804667756801</v>
      </c>
      <c r="M2565" s="2">
        <f t="shared" si="995"/>
        <v>2.8244388286011307E-3</v>
      </c>
      <c r="N2565" s="1">
        <v>4093</v>
      </c>
      <c r="O2565" s="1">
        <v>1820</v>
      </c>
      <c r="P2565" s="1">
        <v>795</v>
      </c>
      <c r="Q2565" s="1">
        <v>2</v>
      </c>
      <c r="R2565" s="1">
        <v>4</v>
      </c>
      <c r="T2565" s="1">
        <v>6</v>
      </c>
      <c r="U2565" s="1">
        <v>2</v>
      </c>
      <c r="V2565" s="1">
        <v>1</v>
      </c>
      <c r="X2565" s="1">
        <v>1</v>
      </c>
      <c r="AB2565" s="1">
        <v>1</v>
      </c>
      <c r="AE2565" s="1">
        <v>2</v>
      </c>
      <c r="AN2565" s="7">
        <f>IF(Q2565&gt;0,RANK(Q2565,(N2565:P2565,Q2565:AL2565)),0)</f>
        <v>6</v>
      </c>
      <c r="AO2565" s="7">
        <f>IF(R2565&gt;0,RANK(R2565,(N2565:P2565,Q2565:AL2565)),0)</f>
        <v>5</v>
      </c>
      <c r="AP2565" s="7">
        <f>IF(S2565&gt;0,RANK(S2565,(N2565:P2565,Q2565:AL2565)),0)</f>
        <v>0</v>
      </c>
      <c r="AQ2565" s="7">
        <f>IF(T2565&gt;0,RANK(T2565,(N2565:P2565,Q2565:AL2565)),0)</f>
        <v>4</v>
      </c>
      <c r="AR2565" s="2">
        <f t="shared" si="996"/>
        <v>2.973093503790694E-4</v>
      </c>
      <c r="AS2565" s="2">
        <f t="shared" si="997"/>
        <v>5.9461870075813879E-4</v>
      </c>
      <c r="AT2565" s="2">
        <f t="shared" si="998"/>
        <v>0</v>
      </c>
      <c r="AU2565" s="2">
        <f t="shared" si="999"/>
        <v>8.9192805113720824E-4</v>
      </c>
      <c r="AW2565" t="s">
        <v>371</v>
      </c>
      <c r="AX2565" t="s">
        <v>406</v>
      </c>
      <c r="BA2565" s="127">
        <v>47</v>
      </c>
      <c r="BB2565" s="130">
        <v>83</v>
      </c>
      <c r="BC2565" s="131">
        <f t="shared" si="978"/>
        <v>47083</v>
      </c>
      <c r="BE2565" s="7" t="s">
        <v>3271</v>
      </c>
    </row>
    <row r="2566" spans="1:57" hidden="1" outlineLevel="1" x14ac:dyDescent="0.2">
      <c r="A2566" t="s">
        <v>1281</v>
      </c>
      <c r="B2566" t="s">
        <v>406</v>
      </c>
      <c r="C2566" s="1">
        <f t="shared" si="990"/>
        <v>2951</v>
      </c>
      <c r="D2566" s="7">
        <f>RANK(N2566,(N2566:P2566,Q2566:AL2566))</f>
        <v>1</v>
      </c>
      <c r="E2566" s="7">
        <f>RANK(O2566,(N2566:P2566,Q2566:AL2566))</f>
        <v>2</v>
      </c>
      <c r="F2566" s="7">
        <f>IF(P2566&gt;0,RANK(P2566,(N2566:P2566,Q2566:AL2566)),0)</f>
        <v>3</v>
      </c>
      <c r="G2566" s="1">
        <f t="shared" si="991"/>
        <v>1364</v>
      </c>
      <c r="H2566" s="2">
        <f t="shared" si="989"/>
        <v>0.4622161978990173</v>
      </c>
      <c r="I2566" s="2"/>
      <c r="J2566" s="2">
        <f t="shared" si="992"/>
        <v>0.68180277871907824</v>
      </c>
      <c r="K2566" s="2">
        <f t="shared" si="993"/>
        <v>0.21958658082006099</v>
      </c>
      <c r="L2566" s="2">
        <f t="shared" si="994"/>
        <v>9.4883090477804133E-2</v>
      </c>
      <c r="M2566" s="2">
        <f t="shared" si="995"/>
        <v>3.7275499830566328E-3</v>
      </c>
      <c r="N2566" s="1">
        <v>2012</v>
      </c>
      <c r="O2566" s="1">
        <v>648</v>
      </c>
      <c r="P2566" s="1">
        <v>280</v>
      </c>
      <c r="Q2566" s="1">
        <v>4</v>
      </c>
      <c r="R2566" s="1">
        <v>1</v>
      </c>
      <c r="U2566" s="1">
        <v>1</v>
      </c>
      <c r="V2566" s="1">
        <v>3</v>
      </c>
      <c r="AB2566" s="1">
        <v>1</v>
      </c>
      <c r="AE2566" s="1">
        <v>1</v>
      </c>
      <c r="AN2566" s="7">
        <f>IF(Q2566&gt;0,RANK(Q2566,(N2566:P2566,Q2566:AL2566)),0)</f>
        <v>4</v>
      </c>
      <c r="AO2566" s="7">
        <f>IF(R2566&gt;0,RANK(R2566,(N2566:P2566,Q2566:AL2566)),0)</f>
        <v>6</v>
      </c>
      <c r="AP2566" s="7">
        <f>IF(S2566&gt;0,RANK(S2566,(N2566:P2566,Q2566:AL2566)),0)</f>
        <v>0</v>
      </c>
      <c r="AQ2566" s="7">
        <f>IF(T2566&gt;0,RANK(T2566,(N2566:P2566,Q2566:AL2566)),0)</f>
        <v>0</v>
      </c>
      <c r="AR2566" s="2">
        <f t="shared" si="996"/>
        <v>1.3554727211114877E-3</v>
      </c>
      <c r="AS2566" s="2">
        <f t="shared" si="997"/>
        <v>3.3886818027787193E-4</v>
      </c>
      <c r="AT2566" s="2">
        <f t="shared" si="998"/>
        <v>0</v>
      </c>
      <c r="AU2566" s="2">
        <f t="shared" si="999"/>
        <v>0</v>
      </c>
      <c r="AW2566" t="s">
        <v>1281</v>
      </c>
      <c r="AX2566" t="s">
        <v>406</v>
      </c>
      <c r="BA2566" s="127">
        <v>47</v>
      </c>
      <c r="BB2566" s="130">
        <v>85</v>
      </c>
      <c r="BC2566" s="131">
        <f t="shared" si="978"/>
        <v>47085</v>
      </c>
      <c r="BE2566" s="7" t="s">
        <v>3271</v>
      </c>
    </row>
    <row r="2567" spans="1:57" hidden="1" outlineLevel="1" x14ac:dyDescent="0.2">
      <c r="A2567" t="s">
        <v>2426</v>
      </c>
      <c r="B2567" t="s">
        <v>406</v>
      </c>
      <c r="C2567" s="1">
        <f t="shared" si="990"/>
        <v>6135</v>
      </c>
      <c r="D2567" s="7">
        <f>RANK(N2567,(N2567:P2567,Q2567:AL2567))</f>
        <v>1</v>
      </c>
      <c r="E2567" s="7">
        <f>RANK(O2567,(N2567:P2567,Q2567:AL2567))</f>
        <v>2</v>
      </c>
      <c r="F2567" s="7">
        <f>IF(P2567&gt;0,RANK(P2567,(N2567:P2567,Q2567:AL2567)),0)</f>
        <v>3</v>
      </c>
      <c r="G2567" s="1">
        <f t="shared" si="991"/>
        <v>2234</v>
      </c>
      <c r="H2567" s="2">
        <f t="shared" si="989"/>
        <v>0.36414017929910353</v>
      </c>
      <c r="I2567" s="2"/>
      <c r="J2567" s="2">
        <f t="shared" si="992"/>
        <v>0.63162184189079051</v>
      </c>
      <c r="K2567" s="2">
        <f t="shared" si="993"/>
        <v>0.26748166259168704</v>
      </c>
      <c r="L2567" s="2">
        <f t="shared" si="994"/>
        <v>9.9266503667481659E-2</v>
      </c>
      <c r="M2567" s="2">
        <f t="shared" si="995"/>
        <v>1.6299918500407851E-3</v>
      </c>
      <c r="N2567" s="1">
        <v>3875</v>
      </c>
      <c r="O2567" s="1">
        <v>1641</v>
      </c>
      <c r="P2567" s="1">
        <v>609</v>
      </c>
      <c r="Q2567" s="1">
        <v>3</v>
      </c>
      <c r="T2567" s="1">
        <v>2</v>
      </c>
      <c r="U2567" s="1">
        <v>3</v>
      </c>
      <c r="W2567" s="1">
        <v>1</v>
      </c>
      <c r="AG2567" s="1">
        <v>1</v>
      </c>
      <c r="AN2567" s="7">
        <f>IF(Q2567&gt;0,RANK(Q2567,(N2567:P2567,Q2567:AL2567)),0)</f>
        <v>4</v>
      </c>
      <c r="AO2567" s="7">
        <f>IF(R2567&gt;0,RANK(R2567,(N2567:P2567,Q2567:AL2567)),0)</f>
        <v>0</v>
      </c>
      <c r="AP2567" s="7">
        <f>IF(S2567&gt;0,RANK(S2567,(N2567:P2567,Q2567:AL2567)),0)</f>
        <v>0</v>
      </c>
      <c r="AQ2567" s="7">
        <f>IF(T2567&gt;0,RANK(T2567,(N2567:P2567,Q2567:AL2567)),0)</f>
        <v>6</v>
      </c>
      <c r="AR2567" s="2">
        <f t="shared" si="996"/>
        <v>4.8899755501222489E-4</v>
      </c>
      <c r="AS2567" s="2">
        <f t="shared" si="997"/>
        <v>0</v>
      </c>
      <c r="AT2567" s="2">
        <f t="shared" si="998"/>
        <v>0</v>
      </c>
      <c r="AU2567" s="2">
        <f t="shared" si="999"/>
        <v>3.2599837000814997E-4</v>
      </c>
      <c r="AW2567" t="s">
        <v>2426</v>
      </c>
      <c r="AX2567" t="s">
        <v>406</v>
      </c>
      <c r="BA2567" s="127">
        <v>47</v>
      </c>
      <c r="BB2567" s="130">
        <v>87</v>
      </c>
      <c r="BC2567" s="131">
        <f t="shared" si="978"/>
        <v>47087</v>
      </c>
      <c r="BE2567" s="7" t="s">
        <v>3271</v>
      </c>
    </row>
    <row r="2568" spans="1:57" hidden="1" outlineLevel="1" x14ac:dyDescent="0.2">
      <c r="A2568" t="s">
        <v>1768</v>
      </c>
      <c r="B2568" t="s">
        <v>406</v>
      </c>
      <c r="C2568" s="1">
        <f t="shared" si="990"/>
        <v>4258</v>
      </c>
      <c r="D2568" s="7">
        <f>RANK(N2568,(N2568:P2568,Q2568:AL2568))</f>
        <v>1</v>
      </c>
      <c r="E2568" s="7">
        <f>RANK(O2568,(N2568:P2568,Q2568:AL2568))</f>
        <v>2</v>
      </c>
      <c r="F2568" s="7">
        <f>IF(P2568&gt;0,RANK(P2568,(N2568:P2568,Q2568:AL2568)),0)</f>
        <v>3</v>
      </c>
      <c r="G2568" s="1">
        <f t="shared" si="991"/>
        <v>2500</v>
      </c>
      <c r="H2568" s="2">
        <f t="shared" si="989"/>
        <v>0.58713010803193988</v>
      </c>
      <c r="I2568" s="2"/>
      <c r="J2568" s="2">
        <f t="shared" si="992"/>
        <v>0.7534053546265852</v>
      </c>
      <c r="K2568" s="2">
        <f t="shared" si="993"/>
        <v>0.16627524659464538</v>
      </c>
      <c r="L2568" s="2">
        <f t="shared" si="994"/>
        <v>7.7970878346641612E-2</v>
      </c>
      <c r="M2568" s="2">
        <f t="shared" si="995"/>
        <v>2.3485204321278125E-3</v>
      </c>
      <c r="N2568" s="1">
        <v>3208</v>
      </c>
      <c r="O2568" s="1">
        <v>708</v>
      </c>
      <c r="P2568" s="1">
        <v>332</v>
      </c>
      <c r="Q2568" s="1">
        <v>2</v>
      </c>
      <c r="R2568" s="1">
        <v>1</v>
      </c>
      <c r="S2568" s="1">
        <v>1</v>
      </c>
      <c r="T2568" s="1">
        <v>2</v>
      </c>
      <c r="V2568" s="1">
        <v>1</v>
      </c>
      <c r="W2568" s="1">
        <v>1</v>
      </c>
      <c r="AB2568" s="1">
        <v>1</v>
      </c>
      <c r="AE2568" s="1">
        <v>1</v>
      </c>
      <c r="AN2568" s="7">
        <f>IF(Q2568&gt;0,RANK(Q2568,(N2568:P2568,Q2568:AL2568)),0)</f>
        <v>4</v>
      </c>
      <c r="AO2568" s="7">
        <f>IF(R2568&gt;0,RANK(R2568,(N2568:P2568,Q2568:AL2568)),0)</f>
        <v>6</v>
      </c>
      <c r="AP2568" s="7">
        <f>IF(S2568&gt;0,RANK(S2568,(N2568:P2568,Q2568:AL2568)),0)</f>
        <v>6</v>
      </c>
      <c r="AQ2568" s="7">
        <f>IF(T2568&gt;0,RANK(T2568,(N2568:P2568,Q2568:AL2568)),0)</f>
        <v>4</v>
      </c>
      <c r="AR2568" s="2">
        <f t="shared" si="996"/>
        <v>4.6970408642555192E-4</v>
      </c>
      <c r="AS2568" s="2">
        <f t="shared" si="997"/>
        <v>2.3485204321277596E-4</v>
      </c>
      <c r="AT2568" s="2">
        <f t="shared" si="998"/>
        <v>2.3485204321277596E-4</v>
      </c>
      <c r="AU2568" s="2">
        <f t="shared" si="999"/>
        <v>4.6970408642555192E-4</v>
      </c>
      <c r="AW2568" t="s">
        <v>1768</v>
      </c>
      <c r="AX2568" t="s">
        <v>406</v>
      </c>
      <c r="BA2568" s="127">
        <v>47</v>
      </c>
      <c r="BB2568" s="130">
        <v>89</v>
      </c>
      <c r="BC2568" s="131">
        <f t="shared" si="978"/>
        <v>47089</v>
      </c>
      <c r="BE2568" s="7" t="s">
        <v>3271</v>
      </c>
    </row>
    <row r="2569" spans="1:57" hidden="1" outlineLevel="1" x14ac:dyDescent="0.2">
      <c r="A2569" t="s">
        <v>1500</v>
      </c>
      <c r="B2569" t="s">
        <v>406</v>
      </c>
      <c r="C2569" s="1">
        <f t="shared" si="990"/>
        <v>12362</v>
      </c>
      <c r="D2569" s="7">
        <f>RANK(N2569,(N2569:P2569,Q2569:AL2569))</f>
        <v>2</v>
      </c>
      <c r="E2569" s="7">
        <f>RANK(O2569,(N2569:P2569,Q2569:AL2569))</f>
        <v>1</v>
      </c>
      <c r="F2569" s="7">
        <f>IF(P2569&gt;0,RANK(P2569,(N2569:P2569,Q2569:AL2569)),0)</f>
        <v>3</v>
      </c>
      <c r="G2569" s="1">
        <f t="shared" si="991"/>
        <v>1444</v>
      </c>
      <c r="H2569" s="2">
        <f t="shared" si="989"/>
        <v>0.11680957773823006</v>
      </c>
      <c r="I2569" s="2"/>
      <c r="J2569" s="2">
        <f t="shared" si="992"/>
        <v>0.38343310143989645</v>
      </c>
      <c r="K2569" s="2">
        <f t="shared" si="993"/>
        <v>0.50024267917812648</v>
      </c>
      <c r="L2569" s="2">
        <f t="shared" si="994"/>
        <v>0.11203688723507522</v>
      </c>
      <c r="M2569" s="2">
        <f t="shared" si="995"/>
        <v>4.2873321469018982E-3</v>
      </c>
      <c r="N2569" s="1">
        <v>4740</v>
      </c>
      <c r="O2569" s="1">
        <v>6184</v>
      </c>
      <c r="P2569" s="1">
        <v>1385</v>
      </c>
      <c r="Q2569" s="1">
        <v>14</v>
      </c>
      <c r="R2569" s="1">
        <v>4</v>
      </c>
      <c r="S2569" s="1">
        <v>1</v>
      </c>
      <c r="T2569" s="1">
        <v>4</v>
      </c>
      <c r="U2569" s="1">
        <v>2</v>
      </c>
      <c r="V2569" s="1">
        <v>5</v>
      </c>
      <c r="W2569" s="1">
        <v>1</v>
      </c>
      <c r="X2569" s="1">
        <v>5</v>
      </c>
      <c r="Y2569" s="1">
        <v>2</v>
      </c>
      <c r="AB2569" s="1">
        <v>10</v>
      </c>
      <c r="AE2569" s="1">
        <v>4</v>
      </c>
      <c r="AG2569" s="1">
        <v>1</v>
      </c>
      <c r="AN2569" s="7">
        <f>IF(Q2569&gt;0,RANK(Q2569,(N2569:P2569,Q2569:AL2569)),0)</f>
        <v>4</v>
      </c>
      <c r="AO2569" s="7">
        <f>IF(R2569&gt;0,RANK(R2569,(N2569:P2569,Q2569:AL2569)),0)</f>
        <v>8</v>
      </c>
      <c r="AP2569" s="7">
        <f>IF(S2569&gt;0,RANK(S2569,(N2569:P2569,Q2569:AL2569)),0)</f>
        <v>13</v>
      </c>
      <c r="AQ2569" s="7">
        <f>IF(T2569&gt;0,RANK(T2569,(N2569:P2569,Q2569:AL2569)),0)</f>
        <v>8</v>
      </c>
      <c r="AR2569" s="2">
        <f t="shared" si="996"/>
        <v>1.1325028312570782E-3</v>
      </c>
      <c r="AS2569" s="2">
        <f t="shared" si="997"/>
        <v>3.2357223750202233E-4</v>
      </c>
      <c r="AT2569" s="2">
        <f t="shared" si="998"/>
        <v>8.0893059375505583E-5</v>
      </c>
      <c r="AU2569" s="2">
        <f t="shared" si="999"/>
        <v>3.2357223750202233E-4</v>
      </c>
      <c r="AW2569" t="s">
        <v>1500</v>
      </c>
      <c r="AX2569" t="s">
        <v>406</v>
      </c>
      <c r="BA2569" s="127">
        <v>47</v>
      </c>
      <c r="BB2569" s="130">
        <v>91</v>
      </c>
      <c r="BC2569" s="131">
        <f t="shared" si="978"/>
        <v>47091</v>
      </c>
      <c r="BE2569" s="7" t="s">
        <v>3271</v>
      </c>
    </row>
    <row r="2570" spans="1:57" hidden="1" outlineLevel="1" x14ac:dyDescent="0.2">
      <c r="A2570" t="s">
        <v>2636</v>
      </c>
      <c r="B2570" t="s">
        <v>406</v>
      </c>
      <c r="C2570" s="1">
        <f t="shared" si="990"/>
        <v>5563</v>
      </c>
      <c r="D2570" s="7">
        <f>RANK(N2570,(N2570:P2570,Q2570:AL2570))</f>
        <v>2</v>
      </c>
      <c r="E2570" s="7">
        <f>RANK(O2570,(N2570:P2570,Q2570:AL2570))</f>
        <v>1</v>
      </c>
      <c r="F2570" s="7">
        <f>IF(P2570&gt;0,RANK(P2570,(N2570:P2570,Q2570:AL2570)),0)</f>
        <v>3</v>
      </c>
      <c r="G2570" s="1">
        <f t="shared" si="991"/>
        <v>1389</v>
      </c>
      <c r="H2570" s="2">
        <f t="shared" si="989"/>
        <v>0.24968542153514292</v>
      </c>
      <c r="I2570" s="2"/>
      <c r="J2570" s="2">
        <f t="shared" si="992"/>
        <v>0.32015099766313143</v>
      </c>
      <c r="K2570" s="2">
        <f t="shared" si="993"/>
        <v>0.56983641919827432</v>
      </c>
      <c r="L2570" s="2">
        <f t="shared" si="994"/>
        <v>0.10318173647312601</v>
      </c>
      <c r="M2570" s="2">
        <f t="shared" si="995"/>
        <v>6.8308466654682931E-3</v>
      </c>
      <c r="N2570" s="1">
        <v>1781</v>
      </c>
      <c r="O2570" s="1">
        <v>3170</v>
      </c>
      <c r="P2570" s="1">
        <v>574</v>
      </c>
      <c r="Q2570" s="1">
        <v>7</v>
      </c>
      <c r="R2570" s="1">
        <v>4</v>
      </c>
      <c r="S2570" s="1">
        <v>1</v>
      </c>
      <c r="T2570" s="1">
        <v>2</v>
      </c>
      <c r="U2570" s="1">
        <v>1</v>
      </c>
      <c r="W2570" s="1">
        <v>1</v>
      </c>
      <c r="X2570" s="1">
        <v>3</v>
      </c>
      <c r="AB2570" s="1">
        <v>17</v>
      </c>
      <c r="AG2570" s="1">
        <v>2</v>
      </c>
      <c r="AN2570" s="7">
        <f>IF(Q2570&gt;0,RANK(Q2570,(N2570:P2570,Q2570:AL2570)),0)</f>
        <v>5</v>
      </c>
      <c r="AO2570" s="7">
        <f>IF(R2570&gt;0,RANK(R2570,(N2570:P2570,Q2570:AL2570)),0)</f>
        <v>6</v>
      </c>
      <c r="AP2570" s="7">
        <f>IF(S2570&gt;0,RANK(S2570,(N2570:P2570,Q2570:AL2570)),0)</f>
        <v>10</v>
      </c>
      <c r="AQ2570" s="7">
        <f>IF(T2570&gt;0,RANK(T2570,(N2570:P2570,Q2570:AL2570)),0)</f>
        <v>8</v>
      </c>
      <c r="AR2570" s="2">
        <f t="shared" si="996"/>
        <v>1.258313859428366E-3</v>
      </c>
      <c r="AS2570" s="2">
        <f t="shared" si="997"/>
        <v>7.1903649110192339E-4</v>
      </c>
      <c r="AT2570" s="2">
        <f t="shared" si="998"/>
        <v>1.7975912277548085E-4</v>
      </c>
      <c r="AU2570" s="2">
        <f t="shared" si="999"/>
        <v>3.5951824555096169E-4</v>
      </c>
      <c r="AW2570" t="s">
        <v>2636</v>
      </c>
      <c r="AX2570" t="s">
        <v>406</v>
      </c>
      <c r="BA2570" s="127">
        <v>47</v>
      </c>
      <c r="BB2570" s="130">
        <v>93</v>
      </c>
      <c r="BC2570" s="131">
        <f t="shared" si="978"/>
        <v>47093</v>
      </c>
      <c r="BE2570" s="7" t="s">
        <v>3271</v>
      </c>
    </row>
    <row r="2571" spans="1:57" hidden="1" outlineLevel="1" x14ac:dyDescent="0.2">
      <c r="A2571" t="s">
        <v>857</v>
      </c>
      <c r="B2571" t="s">
        <v>406</v>
      </c>
      <c r="C2571" s="1">
        <f t="shared" si="990"/>
        <v>142476</v>
      </c>
      <c r="D2571" s="7">
        <f>RANK(N2571,(N2571:P2571,Q2571:AL2571))</f>
        <v>2</v>
      </c>
      <c r="E2571" s="7">
        <f>RANK(O2571,(N2571:P2571,Q2571:AL2571))</f>
        <v>1</v>
      </c>
      <c r="F2571" s="7">
        <f>IF(P2571&gt;0,RANK(P2571,(N2571:P2571,Q2571:AL2571)),0)</f>
        <v>3</v>
      </c>
      <c r="G2571" s="1">
        <f t="shared" si="991"/>
        <v>6905</v>
      </c>
      <c r="H2571" s="2">
        <f t="shared" si="989"/>
        <v>4.8464302759763045E-2</v>
      </c>
      <c r="I2571" s="2"/>
      <c r="J2571" s="2">
        <f t="shared" si="992"/>
        <v>0.4190319773154777</v>
      </c>
      <c r="K2571" s="2">
        <f t="shared" si="993"/>
        <v>0.46749628007524074</v>
      </c>
      <c r="L2571" s="2">
        <f t="shared" si="994"/>
        <v>0.10997641708077149</v>
      </c>
      <c r="M2571" s="2">
        <f t="shared" si="995"/>
        <v>3.4953255285100626E-3</v>
      </c>
      <c r="N2571" s="1">
        <v>59702</v>
      </c>
      <c r="O2571" s="1">
        <v>66607</v>
      </c>
      <c r="P2571" s="1">
        <v>15669</v>
      </c>
      <c r="Q2571" s="1">
        <v>196</v>
      </c>
      <c r="R2571" s="1">
        <v>12</v>
      </c>
      <c r="S2571" s="1">
        <v>35</v>
      </c>
      <c r="T2571" s="1">
        <v>23</v>
      </c>
      <c r="U2571" s="1">
        <v>41</v>
      </c>
      <c r="V2571" s="1">
        <v>15</v>
      </c>
      <c r="W2571" s="1">
        <v>33</v>
      </c>
      <c r="X2571" s="1">
        <v>7</v>
      </c>
      <c r="Y2571" s="1">
        <v>10</v>
      </c>
      <c r="AB2571" s="1">
        <v>82</v>
      </c>
      <c r="AE2571" s="1">
        <v>21</v>
      </c>
      <c r="AG2571" s="1">
        <v>23</v>
      </c>
      <c r="AN2571" s="7">
        <f>IF(Q2571&gt;0,RANK(Q2571,(N2571:P2571,Q2571:AL2571)),0)</f>
        <v>4</v>
      </c>
      <c r="AO2571" s="7">
        <f>IF(R2571&gt;0,RANK(R2571,(N2571:P2571,Q2571:AL2571)),0)</f>
        <v>13</v>
      </c>
      <c r="AP2571" s="7">
        <f>IF(S2571&gt;0,RANK(S2571,(N2571:P2571,Q2571:AL2571)),0)</f>
        <v>7</v>
      </c>
      <c r="AQ2571" s="7">
        <f>IF(T2571&gt;0,RANK(T2571,(N2571:P2571,Q2571:AL2571)),0)</f>
        <v>9</v>
      </c>
      <c r="AR2571" s="2">
        <f t="shared" si="996"/>
        <v>1.3756702883292624E-3</v>
      </c>
      <c r="AS2571" s="2">
        <f t="shared" si="997"/>
        <v>8.4224711530363002E-5</v>
      </c>
      <c r="AT2571" s="2">
        <f t="shared" si="998"/>
        <v>2.4565540863022542E-4</v>
      </c>
      <c r="AU2571" s="2">
        <f t="shared" si="999"/>
        <v>1.6143069709986243E-4</v>
      </c>
      <c r="AW2571" t="s">
        <v>857</v>
      </c>
      <c r="AX2571" t="s">
        <v>406</v>
      </c>
      <c r="BA2571" s="127">
        <v>47</v>
      </c>
      <c r="BB2571" s="130">
        <v>95</v>
      </c>
      <c r="BC2571" s="131">
        <f t="shared" si="978"/>
        <v>47095</v>
      </c>
      <c r="BE2571" s="7" t="s">
        <v>3271</v>
      </c>
    </row>
    <row r="2572" spans="1:57" hidden="1" outlineLevel="1" x14ac:dyDescent="0.2">
      <c r="A2572" t="s">
        <v>581</v>
      </c>
      <c r="B2572" t="s">
        <v>406</v>
      </c>
      <c r="C2572" s="1">
        <f t="shared" si="990"/>
        <v>2306</v>
      </c>
      <c r="D2572" s="7">
        <f>RANK(N2572,(N2572:P2572,Q2572:AL2572))</f>
        <v>1</v>
      </c>
      <c r="E2572" s="7">
        <f>RANK(O2572,(N2572:P2572,Q2572:AL2572))</f>
        <v>2</v>
      </c>
      <c r="F2572" s="7">
        <f>IF(P2572&gt;0,RANK(P2572,(N2572:P2572,Q2572:AL2572)),0)</f>
        <v>3</v>
      </c>
      <c r="G2572" s="1">
        <f t="shared" si="991"/>
        <v>769</v>
      </c>
      <c r="H2572" s="2">
        <f t="shared" si="989"/>
        <v>0.33347788378143972</v>
      </c>
      <c r="I2572" s="2"/>
      <c r="J2572" s="2">
        <f t="shared" si="992"/>
        <v>0.62836079791847355</v>
      </c>
      <c r="K2572" s="2">
        <f t="shared" si="993"/>
        <v>0.29488291413703382</v>
      </c>
      <c r="L2572" s="2">
        <f t="shared" si="994"/>
        <v>6.5481352992194278E-2</v>
      </c>
      <c r="M2572" s="2">
        <f t="shared" si="995"/>
        <v>1.1274934952298352E-2</v>
      </c>
      <c r="N2572" s="1">
        <v>1449</v>
      </c>
      <c r="O2572" s="1">
        <v>680</v>
      </c>
      <c r="P2572" s="1">
        <v>151</v>
      </c>
      <c r="Q2572" s="1">
        <v>1</v>
      </c>
      <c r="R2572" s="1">
        <v>3</v>
      </c>
      <c r="S2572" s="1">
        <v>3</v>
      </c>
      <c r="T2572" s="1">
        <v>3</v>
      </c>
      <c r="U2572" s="1">
        <v>2</v>
      </c>
      <c r="V2572" s="1">
        <v>6</v>
      </c>
      <c r="X2572" s="1">
        <v>1</v>
      </c>
      <c r="AB2572" s="1">
        <v>6</v>
      </c>
      <c r="AE2572" s="1">
        <v>1</v>
      </c>
      <c r="AN2572" s="7">
        <f>IF(Q2572&gt;0,RANK(Q2572,(N2572:P2572,Q2572:AL2572)),0)</f>
        <v>10</v>
      </c>
      <c r="AO2572" s="7">
        <f>IF(R2572&gt;0,RANK(R2572,(N2572:P2572,Q2572:AL2572)),0)</f>
        <v>6</v>
      </c>
      <c r="AP2572" s="7">
        <f>IF(S2572&gt;0,RANK(S2572,(N2572:P2572,Q2572:AL2572)),0)</f>
        <v>6</v>
      </c>
      <c r="AQ2572" s="7">
        <f>IF(T2572&gt;0,RANK(T2572,(N2572:P2572,Q2572:AL2572)),0)</f>
        <v>6</v>
      </c>
      <c r="AR2572" s="2">
        <f t="shared" si="996"/>
        <v>4.3365134431916737E-4</v>
      </c>
      <c r="AS2572" s="2">
        <f t="shared" si="997"/>
        <v>1.3009540329575022E-3</v>
      </c>
      <c r="AT2572" s="2">
        <f t="shared" si="998"/>
        <v>1.3009540329575022E-3</v>
      </c>
      <c r="AU2572" s="2">
        <f t="shared" si="999"/>
        <v>1.3009540329575022E-3</v>
      </c>
      <c r="AW2572" t="s">
        <v>581</v>
      </c>
      <c r="AX2572" t="s">
        <v>406</v>
      </c>
      <c r="BA2572" s="127">
        <v>47</v>
      </c>
      <c r="BB2572" s="130">
        <v>97</v>
      </c>
      <c r="BC2572" s="131">
        <f t="shared" si="978"/>
        <v>47097</v>
      </c>
      <c r="BE2572" s="7" t="s">
        <v>3271</v>
      </c>
    </row>
    <row r="2573" spans="1:57" hidden="1" outlineLevel="1" x14ac:dyDescent="0.2">
      <c r="A2573" t="s">
        <v>795</v>
      </c>
      <c r="B2573" t="s">
        <v>406</v>
      </c>
      <c r="C2573" s="1">
        <f t="shared" si="990"/>
        <v>7958</v>
      </c>
      <c r="D2573" s="7">
        <f>RANK(N2573,(N2573:P2573,Q2573:AL2573))</f>
        <v>1</v>
      </c>
      <c r="E2573" s="7">
        <f>RANK(O2573,(N2573:P2573,Q2573:AL2573))</f>
        <v>2</v>
      </c>
      <c r="F2573" s="7">
        <f>IF(P2573&gt;0,RANK(P2573,(N2573:P2573,Q2573:AL2573)),0)</f>
        <v>3</v>
      </c>
      <c r="G2573" s="1">
        <f t="shared" si="991"/>
        <v>1524</v>
      </c>
      <c r="H2573" s="2">
        <f t="shared" si="989"/>
        <v>0.19150540336768032</v>
      </c>
      <c r="I2573" s="2"/>
      <c r="J2573" s="2">
        <f t="shared" si="992"/>
        <v>0.55943704448353859</v>
      </c>
      <c r="K2573" s="2">
        <f t="shared" si="993"/>
        <v>0.36793164111585824</v>
      </c>
      <c r="L2573" s="2">
        <f t="shared" si="994"/>
        <v>7.0495099271173658E-2</v>
      </c>
      <c r="M2573" s="2">
        <f t="shared" si="995"/>
        <v>2.1362151294295056E-3</v>
      </c>
      <c r="N2573" s="1">
        <v>4452</v>
      </c>
      <c r="O2573" s="1">
        <v>2928</v>
      </c>
      <c r="P2573" s="1">
        <v>561</v>
      </c>
      <c r="Q2573" s="1">
        <v>2</v>
      </c>
      <c r="R2573" s="1">
        <v>2</v>
      </c>
      <c r="S2573" s="1">
        <v>1</v>
      </c>
      <c r="T2573" s="1">
        <v>2</v>
      </c>
      <c r="U2573" s="1">
        <v>4</v>
      </c>
      <c r="W2573" s="1">
        <v>2</v>
      </c>
      <c r="AB2573" s="1">
        <v>4</v>
      </c>
      <c r="AN2573" s="7">
        <f>IF(Q2573&gt;0,RANK(Q2573,(N2573:P2573,Q2573:AL2573)),0)</f>
        <v>6</v>
      </c>
      <c r="AO2573" s="7">
        <f>IF(R2573&gt;0,RANK(R2573,(N2573:P2573,Q2573:AL2573)),0)</f>
        <v>6</v>
      </c>
      <c r="AP2573" s="7">
        <f>IF(S2573&gt;0,RANK(S2573,(N2573:P2573,Q2573:AL2573)),0)</f>
        <v>10</v>
      </c>
      <c r="AQ2573" s="7">
        <f>IF(T2573&gt;0,RANK(T2573,(N2573:P2573,Q2573:AL2573)),0)</f>
        <v>6</v>
      </c>
      <c r="AR2573" s="2">
        <f t="shared" si="996"/>
        <v>2.5131942699170643E-4</v>
      </c>
      <c r="AS2573" s="2">
        <f t="shared" si="997"/>
        <v>2.5131942699170643E-4</v>
      </c>
      <c r="AT2573" s="2">
        <f t="shared" si="998"/>
        <v>1.2565971349585322E-4</v>
      </c>
      <c r="AU2573" s="2">
        <f t="shared" si="999"/>
        <v>2.5131942699170643E-4</v>
      </c>
      <c r="AW2573" t="s">
        <v>795</v>
      </c>
      <c r="AX2573" t="s">
        <v>406</v>
      </c>
      <c r="BA2573" s="127">
        <v>47</v>
      </c>
      <c r="BB2573" s="130">
        <v>99</v>
      </c>
      <c r="BC2573" s="131">
        <f t="shared" si="978"/>
        <v>47099</v>
      </c>
      <c r="BE2573" s="7" t="s">
        <v>3271</v>
      </c>
    </row>
    <row r="2574" spans="1:57" hidden="1" outlineLevel="1" x14ac:dyDescent="0.2">
      <c r="A2574" t="s">
        <v>939</v>
      </c>
      <c r="B2574" t="s">
        <v>406</v>
      </c>
      <c r="C2574" s="1">
        <f t="shared" si="990"/>
        <v>13864</v>
      </c>
      <c r="D2574" s="7">
        <f>RANK(N2574,(N2574:P2574,Q2574:AL2574))</f>
        <v>1</v>
      </c>
      <c r="E2574" s="7">
        <f>RANK(O2574,(N2574:P2574,Q2574:AL2574))</f>
        <v>2</v>
      </c>
      <c r="F2574" s="7">
        <f>IF(P2574&gt;0,RANK(P2574,(N2574:P2574,Q2574:AL2574)),0)</f>
        <v>3</v>
      </c>
      <c r="G2574" s="1">
        <f t="shared" si="991"/>
        <v>1208</v>
      </c>
      <c r="H2574" s="2">
        <f t="shared" si="989"/>
        <v>8.7132140796306976E-2</v>
      </c>
      <c r="I2574" s="2"/>
      <c r="J2574" s="2">
        <f t="shared" si="992"/>
        <v>0.4916330063473745</v>
      </c>
      <c r="K2574" s="2">
        <f t="shared" si="993"/>
        <v>0.40450086555106751</v>
      </c>
      <c r="L2574" s="2">
        <f t="shared" si="994"/>
        <v>0.10119734564339296</v>
      </c>
      <c r="M2574" s="2">
        <f t="shared" si="995"/>
        <v>2.6687824581650282E-3</v>
      </c>
      <c r="N2574" s="1">
        <v>6816</v>
      </c>
      <c r="O2574" s="1">
        <v>5608</v>
      </c>
      <c r="P2574" s="1">
        <v>1403</v>
      </c>
      <c r="Q2574" s="1">
        <v>7</v>
      </c>
      <c r="R2574" s="1">
        <v>6</v>
      </c>
      <c r="S2574" s="1">
        <v>3</v>
      </c>
      <c r="T2574" s="1">
        <v>2</v>
      </c>
      <c r="U2574" s="1">
        <v>3</v>
      </c>
      <c r="V2574" s="1">
        <v>3</v>
      </c>
      <c r="W2574" s="1">
        <v>1</v>
      </c>
      <c r="X2574" s="1">
        <v>5</v>
      </c>
      <c r="AB2574" s="1">
        <v>5</v>
      </c>
      <c r="AE2574" s="1">
        <v>2</v>
      </c>
      <c r="AN2574" s="7">
        <f>IF(Q2574&gt;0,RANK(Q2574,(N2574:P2574,Q2574:AL2574)),0)</f>
        <v>4</v>
      </c>
      <c r="AO2574" s="7">
        <f>IF(R2574&gt;0,RANK(R2574,(N2574:P2574,Q2574:AL2574)),0)</f>
        <v>5</v>
      </c>
      <c r="AP2574" s="7">
        <f>IF(S2574&gt;0,RANK(S2574,(N2574:P2574,Q2574:AL2574)),0)</f>
        <v>8</v>
      </c>
      <c r="AQ2574" s="7">
        <f>IF(T2574&gt;0,RANK(T2574,(N2574:P2574,Q2574:AL2574)),0)</f>
        <v>11</v>
      </c>
      <c r="AR2574" s="2">
        <f t="shared" si="996"/>
        <v>5.0490478938257355E-4</v>
      </c>
      <c r="AS2574" s="2">
        <f t="shared" si="997"/>
        <v>4.3277553375649163E-4</v>
      </c>
      <c r="AT2574" s="2">
        <f t="shared" si="998"/>
        <v>2.1638776687824582E-4</v>
      </c>
      <c r="AU2574" s="2">
        <f t="shared" si="999"/>
        <v>1.4425851125216387E-4</v>
      </c>
      <c r="AW2574" t="s">
        <v>939</v>
      </c>
      <c r="AX2574" t="s">
        <v>406</v>
      </c>
      <c r="BA2574" s="127">
        <v>47</v>
      </c>
      <c r="BB2574" s="130">
        <v>101</v>
      </c>
      <c r="BC2574" s="131">
        <f t="shared" si="978"/>
        <v>47101</v>
      </c>
      <c r="BE2574" s="7" t="s">
        <v>3271</v>
      </c>
    </row>
    <row r="2575" spans="1:57" hidden="1" outlineLevel="1" x14ac:dyDescent="0.2">
      <c r="A2575" t="s">
        <v>3023</v>
      </c>
      <c r="B2575" t="s">
        <v>406</v>
      </c>
      <c r="C2575" s="1">
        <f t="shared" si="990"/>
        <v>4152</v>
      </c>
      <c r="D2575" s="7">
        <f>RANK(N2575,(N2575:P2575,Q2575:AL2575))</f>
        <v>1</v>
      </c>
      <c r="E2575" s="7">
        <f>RANK(O2575,(N2575:P2575,Q2575:AL2575))</f>
        <v>2</v>
      </c>
      <c r="F2575" s="7">
        <f>IF(P2575&gt;0,RANK(P2575,(N2575:P2575,Q2575:AL2575)),0)</f>
        <v>3</v>
      </c>
      <c r="G2575" s="1">
        <f t="shared" si="991"/>
        <v>1273</v>
      </c>
      <c r="H2575" s="2">
        <f t="shared" si="989"/>
        <v>0.30659922928709055</v>
      </c>
      <c r="I2575" s="2"/>
      <c r="J2575" s="2">
        <f t="shared" si="992"/>
        <v>0.59995183044315992</v>
      </c>
      <c r="K2575" s="2">
        <f t="shared" si="993"/>
        <v>0.29335260115606937</v>
      </c>
      <c r="L2575" s="2">
        <f t="shared" si="994"/>
        <v>0.10452793834296724</v>
      </c>
      <c r="M2575" s="2">
        <f t="shared" si="995"/>
        <v>2.1676300578034741E-3</v>
      </c>
      <c r="N2575" s="1">
        <v>2491</v>
      </c>
      <c r="O2575" s="1">
        <v>1218</v>
      </c>
      <c r="P2575" s="1">
        <v>434</v>
      </c>
      <c r="Q2575" s="1">
        <v>2</v>
      </c>
      <c r="R2575" s="1">
        <v>1</v>
      </c>
      <c r="S2575" s="1">
        <v>1</v>
      </c>
      <c r="U2575" s="1">
        <v>1</v>
      </c>
      <c r="W2575" s="1">
        <v>1</v>
      </c>
      <c r="AB2575" s="1">
        <v>3</v>
      </c>
      <c r="AN2575" s="7">
        <f>IF(Q2575&gt;0,RANK(Q2575,(N2575:P2575,Q2575:AL2575)),0)</f>
        <v>5</v>
      </c>
      <c r="AO2575" s="7">
        <f>IF(R2575&gt;0,RANK(R2575,(N2575:P2575,Q2575:AL2575)),0)</f>
        <v>6</v>
      </c>
      <c r="AP2575" s="7">
        <f>IF(S2575&gt;0,RANK(S2575,(N2575:P2575,Q2575:AL2575)),0)</f>
        <v>6</v>
      </c>
      <c r="AQ2575" s="7">
        <f>IF(T2575&gt;0,RANK(T2575,(N2575:P2575,Q2575:AL2575)),0)</f>
        <v>0</v>
      </c>
      <c r="AR2575" s="2">
        <f t="shared" si="996"/>
        <v>4.8169556840077071E-4</v>
      </c>
      <c r="AS2575" s="2">
        <f t="shared" si="997"/>
        <v>2.4084778420038535E-4</v>
      </c>
      <c r="AT2575" s="2">
        <f t="shared" si="998"/>
        <v>2.4084778420038535E-4</v>
      </c>
      <c r="AU2575" s="2">
        <f t="shared" si="999"/>
        <v>0</v>
      </c>
      <c r="AW2575" t="s">
        <v>3023</v>
      </c>
      <c r="AX2575" t="s">
        <v>406</v>
      </c>
      <c r="BA2575" s="127">
        <v>47</v>
      </c>
      <c r="BB2575" s="130">
        <v>103</v>
      </c>
      <c r="BC2575" s="131">
        <f t="shared" si="978"/>
        <v>47103</v>
      </c>
      <c r="BE2575" s="7" t="s">
        <v>3271</v>
      </c>
    </row>
    <row r="2576" spans="1:57" hidden="1" outlineLevel="1" x14ac:dyDescent="0.2">
      <c r="A2576" t="s">
        <v>1204</v>
      </c>
      <c r="B2576" t="s">
        <v>406</v>
      </c>
      <c r="C2576" s="1">
        <f t="shared" si="990"/>
        <v>10302</v>
      </c>
      <c r="D2576" s="7">
        <f>RANK(N2576,(N2576:P2576,Q2576:AL2576))</f>
        <v>1</v>
      </c>
      <c r="E2576" s="7">
        <f>RANK(O2576,(N2576:P2576,Q2576:AL2576))</f>
        <v>2</v>
      </c>
      <c r="F2576" s="7">
        <f>IF(P2576&gt;0,RANK(P2576,(N2576:P2576,Q2576:AL2576)),0)</f>
        <v>3</v>
      </c>
      <c r="G2576" s="1">
        <f t="shared" si="991"/>
        <v>1249</v>
      </c>
      <c r="H2576" s="2">
        <f t="shared" si="989"/>
        <v>0.12123859444768006</v>
      </c>
      <c r="I2576" s="2"/>
      <c r="J2576" s="2">
        <f t="shared" si="992"/>
        <v>0.49145796932634439</v>
      </c>
      <c r="K2576" s="2">
        <f t="shared" si="993"/>
        <v>0.37021937487866435</v>
      </c>
      <c r="L2576" s="2">
        <f t="shared" si="994"/>
        <v>0.13308095515433896</v>
      </c>
      <c r="M2576" s="2">
        <f t="shared" si="995"/>
        <v>5.2417006406523525E-3</v>
      </c>
      <c r="N2576" s="1">
        <v>5063</v>
      </c>
      <c r="O2576" s="1">
        <v>3814</v>
      </c>
      <c r="P2576" s="1">
        <v>1371</v>
      </c>
      <c r="Q2576" s="1">
        <v>18</v>
      </c>
      <c r="R2576" s="1">
        <v>15</v>
      </c>
      <c r="S2576" s="1">
        <v>6</v>
      </c>
      <c r="T2576" s="1">
        <v>2</v>
      </c>
      <c r="U2576" s="1">
        <v>4</v>
      </c>
      <c r="V2576" s="1">
        <v>3</v>
      </c>
      <c r="W2576" s="1">
        <v>1</v>
      </c>
      <c r="AB2576" s="1">
        <v>4</v>
      </c>
      <c r="AG2576" s="1">
        <v>1</v>
      </c>
      <c r="AN2576" s="7">
        <f>IF(Q2576&gt;0,RANK(Q2576,(N2576:P2576,Q2576:AL2576)),0)</f>
        <v>4</v>
      </c>
      <c r="AO2576" s="7">
        <f>IF(R2576&gt;0,RANK(R2576,(N2576:P2576,Q2576:AL2576)),0)</f>
        <v>5</v>
      </c>
      <c r="AP2576" s="7">
        <f>IF(S2576&gt;0,RANK(S2576,(N2576:P2576,Q2576:AL2576)),0)</f>
        <v>6</v>
      </c>
      <c r="AQ2576" s="7">
        <f>IF(T2576&gt;0,RANK(T2576,(N2576:P2576,Q2576:AL2576)),0)</f>
        <v>10</v>
      </c>
      <c r="AR2576" s="2">
        <f t="shared" si="996"/>
        <v>1.7472335468841002E-3</v>
      </c>
      <c r="AS2576" s="2">
        <f t="shared" si="997"/>
        <v>1.4560279557367501E-3</v>
      </c>
      <c r="AT2576" s="2">
        <f t="shared" si="998"/>
        <v>5.8241118229470008E-4</v>
      </c>
      <c r="AU2576" s="2">
        <f t="shared" si="999"/>
        <v>1.9413706076490002E-4</v>
      </c>
      <c r="AW2576" t="s">
        <v>1204</v>
      </c>
      <c r="AX2576" t="s">
        <v>406</v>
      </c>
      <c r="BA2576" s="127">
        <v>47</v>
      </c>
      <c r="BB2576" s="130">
        <v>105</v>
      </c>
      <c r="BC2576" s="131">
        <f t="shared" si="978"/>
        <v>47105</v>
      </c>
      <c r="BE2576" s="7" t="s">
        <v>3271</v>
      </c>
    </row>
    <row r="2577" spans="1:57" hidden="1" outlineLevel="1" x14ac:dyDescent="0.2">
      <c r="A2577" t="s">
        <v>3015</v>
      </c>
      <c r="B2577" t="s">
        <v>406</v>
      </c>
      <c r="C2577" s="1">
        <f t="shared" si="990"/>
        <v>13510</v>
      </c>
      <c r="D2577" s="7">
        <f>RANK(N2577,(N2577:P2577,Q2577:AL2577))</f>
        <v>2</v>
      </c>
      <c r="E2577" s="7">
        <f>RANK(O2577,(N2577:P2577,Q2577:AL2577))</f>
        <v>1</v>
      </c>
      <c r="F2577" s="7">
        <f>IF(P2577&gt;0,RANK(P2577,(N2577:P2577,Q2577:AL2577)),0)</f>
        <v>3</v>
      </c>
      <c r="G2577" s="1">
        <f t="shared" si="991"/>
        <v>1030</v>
      </c>
      <c r="H2577" s="2">
        <f t="shared" si="989"/>
        <v>7.6239822353811992E-2</v>
      </c>
      <c r="I2577" s="2"/>
      <c r="J2577" s="2">
        <f t="shared" si="992"/>
        <v>0.400740192450037</v>
      </c>
      <c r="K2577" s="2">
        <f t="shared" si="993"/>
        <v>0.476980014803849</v>
      </c>
      <c r="L2577" s="2">
        <f t="shared" si="994"/>
        <v>0.11857883049592895</v>
      </c>
      <c r="M2577" s="2">
        <f t="shared" si="995"/>
        <v>3.7009622501850553E-3</v>
      </c>
      <c r="N2577" s="1">
        <v>5414</v>
      </c>
      <c r="O2577" s="1">
        <v>6444</v>
      </c>
      <c r="P2577" s="1">
        <v>1602</v>
      </c>
      <c r="Q2577" s="1">
        <v>15</v>
      </c>
      <c r="R2577" s="1">
        <v>7</v>
      </c>
      <c r="S2577" s="1">
        <v>2</v>
      </c>
      <c r="T2577" s="1">
        <v>4</v>
      </c>
      <c r="U2577" s="1">
        <v>2</v>
      </c>
      <c r="V2577" s="1">
        <v>5</v>
      </c>
      <c r="W2577" s="1">
        <v>1</v>
      </c>
      <c r="X2577" s="1">
        <v>4</v>
      </c>
      <c r="AB2577" s="1">
        <v>8</v>
      </c>
      <c r="AE2577" s="1">
        <v>2</v>
      </c>
      <c r="AN2577" s="7">
        <f>IF(Q2577&gt;0,RANK(Q2577,(N2577:P2577,Q2577:AL2577)),0)</f>
        <v>4</v>
      </c>
      <c r="AO2577" s="7">
        <f>IF(R2577&gt;0,RANK(R2577,(N2577:P2577,Q2577:AL2577)),0)</f>
        <v>6</v>
      </c>
      <c r="AP2577" s="7">
        <f>IF(S2577&gt;0,RANK(S2577,(N2577:P2577,Q2577:AL2577)),0)</f>
        <v>10</v>
      </c>
      <c r="AQ2577" s="7">
        <f>IF(T2577&gt;0,RANK(T2577,(N2577:P2577,Q2577:AL2577)),0)</f>
        <v>8</v>
      </c>
      <c r="AR2577" s="2">
        <f t="shared" si="996"/>
        <v>1.1102886750555144E-3</v>
      </c>
      <c r="AS2577" s="2">
        <f t="shared" si="997"/>
        <v>5.1813471502590671E-4</v>
      </c>
      <c r="AT2577" s="2">
        <f t="shared" si="998"/>
        <v>1.4803849000740192E-4</v>
      </c>
      <c r="AU2577" s="2">
        <f t="shared" si="999"/>
        <v>2.9607698001480384E-4</v>
      </c>
      <c r="AW2577" t="s">
        <v>3015</v>
      </c>
      <c r="AX2577" t="s">
        <v>406</v>
      </c>
      <c r="BA2577" s="127">
        <v>47</v>
      </c>
      <c r="BB2577" s="130">
        <v>107</v>
      </c>
      <c r="BC2577" s="131">
        <f t="shared" si="978"/>
        <v>47107</v>
      </c>
      <c r="BE2577" s="7" t="s">
        <v>3271</v>
      </c>
    </row>
    <row r="2578" spans="1:57" hidden="1" outlineLevel="1" x14ac:dyDescent="0.2">
      <c r="A2578" t="s">
        <v>1782</v>
      </c>
      <c r="B2578" t="s">
        <v>406</v>
      </c>
      <c r="C2578" s="1">
        <f t="shared" si="990"/>
        <v>15990</v>
      </c>
      <c r="D2578" s="7">
        <f>RANK(N2578,(N2578:P2578,Q2578:AL2578))</f>
        <v>2</v>
      </c>
      <c r="E2578" s="7">
        <f>RANK(O2578,(N2578:P2578,Q2578:AL2578))</f>
        <v>1</v>
      </c>
      <c r="F2578" s="7">
        <f>IF(P2578&gt;0,RANK(P2578,(N2578:P2578,Q2578:AL2578)),0)</f>
        <v>3</v>
      </c>
      <c r="G2578" s="1">
        <f t="shared" si="991"/>
        <v>771</v>
      </c>
      <c r="H2578" s="2">
        <f t="shared" si="989"/>
        <v>4.8217636022514068E-2</v>
      </c>
      <c r="I2578" s="2"/>
      <c r="J2578" s="2">
        <f t="shared" si="992"/>
        <v>0.41788617886178864</v>
      </c>
      <c r="K2578" s="2">
        <f t="shared" si="993"/>
        <v>0.46610381488430269</v>
      </c>
      <c r="L2578" s="2">
        <f t="shared" si="994"/>
        <v>0.11332082551594747</v>
      </c>
      <c r="M2578" s="2">
        <f t="shared" si="995"/>
        <v>2.6891807379611499E-3</v>
      </c>
      <c r="N2578" s="1">
        <v>6682</v>
      </c>
      <c r="O2578" s="1">
        <v>7453</v>
      </c>
      <c r="P2578" s="1">
        <v>1812</v>
      </c>
      <c r="Q2578" s="1">
        <v>10</v>
      </c>
      <c r="R2578" s="1">
        <v>18</v>
      </c>
      <c r="S2578" s="1">
        <v>1</v>
      </c>
      <c r="T2578" s="1">
        <v>2</v>
      </c>
      <c r="U2578" s="1">
        <v>3</v>
      </c>
      <c r="V2578" s="1">
        <v>1</v>
      </c>
      <c r="W2578" s="1">
        <v>2</v>
      </c>
      <c r="X2578" s="1">
        <v>1</v>
      </c>
      <c r="Y2578" s="1">
        <v>1</v>
      </c>
      <c r="AB2578" s="1">
        <v>3</v>
      </c>
      <c r="AG2578" s="1">
        <v>1</v>
      </c>
      <c r="AN2578" s="7">
        <f>IF(Q2578&gt;0,RANK(Q2578,(N2578:P2578,Q2578:AL2578)),0)</f>
        <v>5</v>
      </c>
      <c r="AO2578" s="7">
        <f>IF(R2578&gt;0,RANK(R2578,(N2578:P2578,Q2578:AL2578)),0)</f>
        <v>4</v>
      </c>
      <c r="AP2578" s="7">
        <f>IF(S2578&gt;0,RANK(S2578,(N2578:P2578,Q2578:AL2578)),0)</f>
        <v>10</v>
      </c>
      <c r="AQ2578" s="7">
        <f>IF(T2578&gt;0,RANK(T2578,(N2578:P2578,Q2578:AL2578)),0)</f>
        <v>8</v>
      </c>
      <c r="AR2578" s="2">
        <f t="shared" si="996"/>
        <v>6.2539086929330832E-4</v>
      </c>
      <c r="AS2578" s="2">
        <f t="shared" si="997"/>
        <v>1.125703564727955E-3</v>
      </c>
      <c r="AT2578" s="2">
        <f t="shared" si="998"/>
        <v>6.2539086929330832E-5</v>
      </c>
      <c r="AU2578" s="2">
        <f t="shared" si="999"/>
        <v>1.2507817385866166E-4</v>
      </c>
      <c r="AW2578" t="s">
        <v>1782</v>
      </c>
      <c r="AX2578" t="s">
        <v>406</v>
      </c>
      <c r="BA2578" s="127">
        <v>47</v>
      </c>
      <c r="BB2578" s="130">
        <v>109</v>
      </c>
      <c r="BC2578" s="131">
        <f t="shared" si="978"/>
        <v>47109</v>
      </c>
      <c r="BE2578" s="7" t="s">
        <v>3271</v>
      </c>
    </row>
    <row r="2579" spans="1:57" hidden="1" outlineLevel="1" x14ac:dyDescent="0.2">
      <c r="A2579" t="s">
        <v>1783</v>
      </c>
      <c r="B2579" t="s">
        <v>406</v>
      </c>
      <c r="C2579" s="1">
        <f t="shared" si="990"/>
        <v>9595</v>
      </c>
      <c r="D2579" s="7">
        <f>RANK(N2579,(N2579:P2579,Q2579:AL2579))</f>
        <v>1</v>
      </c>
      <c r="E2579" s="7">
        <f>RANK(O2579,(N2579:P2579,Q2579:AL2579))</f>
        <v>2</v>
      </c>
      <c r="F2579" s="7">
        <f>IF(P2579&gt;0,RANK(P2579,(N2579:P2579,Q2579:AL2579)),0)</f>
        <v>3</v>
      </c>
      <c r="G2579" s="1">
        <f t="shared" si="991"/>
        <v>598</v>
      </c>
      <c r="H2579" s="2">
        <f t="shared" si="989"/>
        <v>6.2324127149557061E-2</v>
      </c>
      <c r="I2579" s="2"/>
      <c r="J2579" s="2">
        <f t="shared" si="992"/>
        <v>0.48890046899426787</v>
      </c>
      <c r="K2579" s="2">
        <f t="shared" si="993"/>
        <v>0.42657634184471077</v>
      </c>
      <c r="L2579" s="2">
        <f t="shared" si="994"/>
        <v>8.0667014069828041E-2</v>
      </c>
      <c r="M2579" s="2">
        <f t="shared" si="995"/>
        <v>3.8561750911933201E-3</v>
      </c>
      <c r="N2579" s="1">
        <v>4691</v>
      </c>
      <c r="O2579" s="1">
        <v>4093</v>
      </c>
      <c r="P2579" s="1">
        <v>774</v>
      </c>
      <c r="Q2579" s="1">
        <v>3</v>
      </c>
      <c r="R2579" s="1">
        <v>7</v>
      </c>
      <c r="S2579" s="1">
        <v>1</v>
      </c>
      <c r="T2579" s="1">
        <v>3</v>
      </c>
      <c r="U2579" s="1">
        <v>5</v>
      </c>
      <c r="V2579" s="1">
        <v>3</v>
      </c>
      <c r="W2579" s="1">
        <v>1</v>
      </c>
      <c r="X2579" s="1">
        <v>4</v>
      </c>
      <c r="AB2579" s="1">
        <v>6</v>
      </c>
      <c r="AE2579" s="1">
        <v>1</v>
      </c>
      <c r="AG2579" s="1">
        <v>3</v>
      </c>
      <c r="AN2579" s="7">
        <f>IF(Q2579&gt;0,RANK(Q2579,(N2579:P2579,Q2579:AL2579)),0)</f>
        <v>8</v>
      </c>
      <c r="AO2579" s="7">
        <f>IF(R2579&gt;0,RANK(R2579,(N2579:P2579,Q2579:AL2579)),0)</f>
        <v>4</v>
      </c>
      <c r="AP2579" s="7">
        <f>IF(S2579&gt;0,RANK(S2579,(N2579:P2579,Q2579:AL2579)),0)</f>
        <v>12</v>
      </c>
      <c r="AQ2579" s="7">
        <f>IF(T2579&gt;0,RANK(T2579,(N2579:P2579,Q2579:AL2579)),0)</f>
        <v>8</v>
      </c>
      <c r="AR2579" s="2">
        <f t="shared" si="996"/>
        <v>3.1266284523189159E-4</v>
      </c>
      <c r="AS2579" s="2">
        <f t="shared" si="997"/>
        <v>7.2954663887441374E-4</v>
      </c>
      <c r="AT2579" s="2">
        <f t="shared" si="998"/>
        <v>1.0422094841063054E-4</v>
      </c>
      <c r="AU2579" s="2">
        <f t="shared" si="999"/>
        <v>3.1266284523189159E-4</v>
      </c>
      <c r="AW2579" t="s">
        <v>1783</v>
      </c>
      <c r="AX2579" t="s">
        <v>406</v>
      </c>
      <c r="BA2579" s="127">
        <v>47</v>
      </c>
      <c r="BB2579" s="130">
        <v>111</v>
      </c>
      <c r="BC2579" s="131">
        <f t="shared" si="978"/>
        <v>47111</v>
      </c>
      <c r="BE2579" s="7" t="s">
        <v>3271</v>
      </c>
    </row>
    <row r="2580" spans="1:57" hidden="1" outlineLevel="1" x14ac:dyDescent="0.2">
      <c r="A2580" t="s">
        <v>1319</v>
      </c>
      <c r="B2580" t="s">
        <v>406</v>
      </c>
      <c r="C2580" s="1">
        <f t="shared" si="990"/>
        <v>5726</v>
      </c>
      <c r="D2580" s="7">
        <f>RANK(N2580,(N2580:P2580,Q2580:AL2580))</f>
        <v>1</v>
      </c>
      <c r="E2580" s="7">
        <f>RANK(O2580,(N2580:P2580,Q2580:AL2580))</f>
        <v>2</v>
      </c>
      <c r="F2580" s="7">
        <f>IF(P2580&gt;0,RANK(P2580,(N2580:P2580,Q2580:AL2580)),0)</f>
        <v>3</v>
      </c>
      <c r="G2580" s="1">
        <f t="shared" si="991"/>
        <v>662</v>
      </c>
      <c r="H2580" s="2">
        <f t="shared" si="989"/>
        <v>0.11561299336360462</v>
      </c>
      <c r="I2580" s="2"/>
      <c r="J2580" s="2">
        <f t="shared" si="992"/>
        <v>0.5171149144254279</v>
      </c>
      <c r="K2580" s="2">
        <f t="shared" si="993"/>
        <v>0.40150192106182325</v>
      </c>
      <c r="L2580" s="2">
        <f t="shared" si="994"/>
        <v>7.7366398882291298E-2</v>
      </c>
      <c r="M2580" s="2">
        <f t="shared" si="995"/>
        <v>4.0167656304575527E-3</v>
      </c>
      <c r="N2580" s="1">
        <v>2961</v>
      </c>
      <c r="O2580" s="1">
        <v>2299</v>
      </c>
      <c r="P2580" s="1">
        <v>443</v>
      </c>
      <c r="Q2580" s="1">
        <v>2</v>
      </c>
      <c r="R2580" s="1">
        <v>5</v>
      </c>
      <c r="S2580" s="1">
        <v>1</v>
      </c>
      <c r="T2580" s="1">
        <v>2</v>
      </c>
      <c r="U2580" s="1">
        <v>5</v>
      </c>
      <c r="V2580" s="1">
        <v>5</v>
      </c>
      <c r="W2580" s="1">
        <v>2</v>
      </c>
      <c r="AB2580" s="1">
        <v>1</v>
      </c>
      <c r="AN2580" s="7">
        <f>IF(Q2580&gt;0,RANK(Q2580,(N2580:P2580,Q2580:AL2580)),0)</f>
        <v>7</v>
      </c>
      <c r="AO2580" s="7">
        <f>IF(R2580&gt;0,RANK(R2580,(N2580:P2580,Q2580:AL2580)),0)</f>
        <v>4</v>
      </c>
      <c r="AP2580" s="7">
        <f>IF(S2580&gt;0,RANK(S2580,(N2580:P2580,Q2580:AL2580)),0)</f>
        <v>10</v>
      </c>
      <c r="AQ2580" s="7">
        <f>IF(T2580&gt;0,RANK(T2580,(N2580:P2580,Q2580:AL2580)),0)</f>
        <v>7</v>
      </c>
      <c r="AR2580" s="2">
        <f t="shared" si="996"/>
        <v>3.4928396786587494E-4</v>
      </c>
      <c r="AS2580" s="2">
        <f t="shared" si="997"/>
        <v>8.732099196646874E-4</v>
      </c>
      <c r="AT2580" s="2">
        <f t="shared" si="998"/>
        <v>1.7464198393293747E-4</v>
      </c>
      <c r="AU2580" s="2">
        <f t="shared" si="999"/>
        <v>3.4928396786587494E-4</v>
      </c>
      <c r="AW2580" t="s">
        <v>1319</v>
      </c>
      <c r="AX2580" t="s">
        <v>406</v>
      </c>
      <c r="BA2580" s="127">
        <v>47</v>
      </c>
      <c r="BB2580" s="130">
        <v>113</v>
      </c>
      <c r="BC2580" s="131">
        <f t="shared" si="978"/>
        <v>47113</v>
      </c>
      <c r="BE2580" s="7" t="s">
        <v>3271</v>
      </c>
    </row>
    <row r="2581" spans="1:57" hidden="1" outlineLevel="1" x14ac:dyDescent="0.2">
      <c r="A2581" t="s">
        <v>1320</v>
      </c>
      <c r="B2581" t="s">
        <v>406</v>
      </c>
      <c r="C2581" s="1">
        <f t="shared" si="990"/>
        <v>31196</v>
      </c>
      <c r="D2581" s="7">
        <f>RANK(N2581,(N2581:P2581,Q2581:AL2581))</f>
        <v>2</v>
      </c>
      <c r="E2581" s="7">
        <f>RANK(O2581,(N2581:P2581,Q2581:AL2581))</f>
        <v>1</v>
      </c>
      <c r="F2581" s="7">
        <f>IF(P2581&gt;0,RANK(P2581,(N2581:P2581,Q2581:AL2581)),0)</f>
        <v>3</v>
      </c>
      <c r="G2581" s="1">
        <f t="shared" si="991"/>
        <v>1240</v>
      </c>
      <c r="H2581" s="2">
        <f t="shared" si="989"/>
        <v>3.9748685728939609E-2</v>
      </c>
      <c r="I2581" s="2"/>
      <c r="J2581" s="2">
        <f t="shared" si="992"/>
        <v>0.43688293370944992</v>
      </c>
      <c r="K2581" s="2">
        <f t="shared" si="993"/>
        <v>0.47663161943838955</v>
      </c>
      <c r="L2581" s="2">
        <f t="shared" si="994"/>
        <v>8.4433901782279774E-2</v>
      </c>
      <c r="M2581" s="2">
        <f t="shared" si="995"/>
        <v>2.0515450698807003E-3</v>
      </c>
      <c r="N2581" s="1">
        <v>13629</v>
      </c>
      <c r="O2581" s="1">
        <v>14869</v>
      </c>
      <c r="P2581" s="1">
        <v>2634</v>
      </c>
      <c r="Q2581" s="1">
        <v>17</v>
      </c>
      <c r="R2581" s="1">
        <v>7</v>
      </c>
      <c r="S2581" s="1">
        <v>14</v>
      </c>
      <c r="T2581" s="1">
        <v>10</v>
      </c>
      <c r="U2581" s="1">
        <v>6</v>
      </c>
      <c r="V2581" s="1">
        <v>1</v>
      </c>
      <c r="W2581" s="1">
        <v>3</v>
      </c>
      <c r="X2581" s="1">
        <v>2</v>
      </c>
      <c r="AB2581" s="1">
        <v>3</v>
      </c>
      <c r="AE2581" s="1">
        <v>1</v>
      </c>
      <c r="AN2581" s="7">
        <f>IF(Q2581&gt;0,RANK(Q2581,(N2581:P2581,Q2581:AL2581)),0)</f>
        <v>4</v>
      </c>
      <c r="AO2581" s="7">
        <f>IF(R2581&gt;0,RANK(R2581,(N2581:P2581,Q2581:AL2581)),0)</f>
        <v>7</v>
      </c>
      <c r="AP2581" s="7">
        <f>IF(S2581&gt;0,RANK(S2581,(N2581:P2581,Q2581:AL2581)),0)</f>
        <v>5</v>
      </c>
      <c r="AQ2581" s="7">
        <f>IF(T2581&gt;0,RANK(T2581,(N2581:P2581,Q2581:AL2581)),0)</f>
        <v>6</v>
      </c>
      <c r="AR2581" s="2">
        <f t="shared" si="996"/>
        <v>5.4494165918707522E-4</v>
      </c>
      <c r="AS2581" s="2">
        <f t="shared" si="997"/>
        <v>2.2438774201820748E-4</v>
      </c>
      <c r="AT2581" s="2">
        <f t="shared" si="998"/>
        <v>4.4877548403641495E-4</v>
      </c>
      <c r="AU2581" s="2">
        <f t="shared" si="999"/>
        <v>3.2055391716886782E-4</v>
      </c>
      <c r="AW2581" t="s">
        <v>1320</v>
      </c>
      <c r="AX2581" t="s">
        <v>406</v>
      </c>
      <c r="BA2581" s="127">
        <v>47</v>
      </c>
      <c r="BB2581" s="130">
        <v>115</v>
      </c>
      <c r="BC2581" s="131">
        <f t="shared" si="978"/>
        <v>47115</v>
      </c>
      <c r="BE2581" s="7" t="s">
        <v>3271</v>
      </c>
    </row>
    <row r="2582" spans="1:57" hidden="1" outlineLevel="1" x14ac:dyDescent="0.2">
      <c r="A2582" t="s">
        <v>2071</v>
      </c>
      <c r="B2582" t="s">
        <v>406</v>
      </c>
      <c r="C2582" s="1">
        <f t="shared" si="990"/>
        <v>10068</v>
      </c>
      <c r="D2582" s="7">
        <f>RANK(N2582,(N2582:P2582,Q2582:AL2582))</f>
        <v>1</v>
      </c>
      <c r="E2582" s="7">
        <f>RANK(O2582,(N2582:P2582,Q2582:AL2582))</f>
        <v>2</v>
      </c>
      <c r="F2582" s="7">
        <f>IF(P2582&gt;0,RANK(P2582,(N2582:P2582,Q2582:AL2582)),0)</f>
        <v>3</v>
      </c>
      <c r="G2582" s="1">
        <f t="shared" si="991"/>
        <v>2327</v>
      </c>
      <c r="H2582" s="2">
        <f t="shared" si="989"/>
        <v>0.23112832737385777</v>
      </c>
      <c r="I2582" s="2"/>
      <c r="J2582" s="2">
        <f t="shared" si="992"/>
        <v>0.55512514898688914</v>
      </c>
      <c r="K2582" s="2">
        <f t="shared" si="993"/>
        <v>0.32399682161303139</v>
      </c>
      <c r="L2582" s="2">
        <f t="shared" si="994"/>
        <v>0.1177989670242352</v>
      </c>
      <c r="M2582" s="2">
        <f t="shared" si="995"/>
        <v>3.0790623758442659E-3</v>
      </c>
      <c r="N2582" s="1">
        <v>5589</v>
      </c>
      <c r="O2582" s="1">
        <v>3262</v>
      </c>
      <c r="P2582" s="1">
        <v>1186</v>
      </c>
      <c r="Q2582" s="1">
        <v>1</v>
      </c>
      <c r="R2582" s="1">
        <v>14</v>
      </c>
      <c r="S2582" s="1">
        <v>2</v>
      </c>
      <c r="T2582" s="1">
        <v>2</v>
      </c>
      <c r="U2582" s="1">
        <v>2</v>
      </c>
      <c r="V2582" s="1">
        <v>1</v>
      </c>
      <c r="W2582" s="1">
        <v>1</v>
      </c>
      <c r="X2582" s="1">
        <v>2</v>
      </c>
      <c r="AB2582" s="1">
        <v>5</v>
      </c>
      <c r="AE2582" s="1">
        <v>1</v>
      </c>
      <c r="AN2582" s="7">
        <f>IF(Q2582&gt;0,RANK(Q2582,(N2582:P2582,Q2582:AL2582)),0)</f>
        <v>10</v>
      </c>
      <c r="AO2582" s="7">
        <f>IF(R2582&gt;0,RANK(R2582,(N2582:P2582,Q2582:AL2582)),0)</f>
        <v>4</v>
      </c>
      <c r="AP2582" s="7">
        <f>IF(S2582&gt;0,RANK(S2582,(N2582:P2582,Q2582:AL2582)),0)</f>
        <v>6</v>
      </c>
      <c r="AQ2582" s="7">
        <f>IF(T2582&gt;0,RANK(T2582,(N2582:P2582,Q2582:AL2582)),0)</f>
        <v>6</v>
      </c>
      <c r="AR2582" s="2">
        <f t="shared" si="996"/>
        <v>9.9324592769169646E-5</v>
      </c>
      <c r="AS2582" s="2">
        <f t="shared" si="997"/>
        <v>1.3905442987683751E-3</v>
      </c>
      <c r="AT2582" s="2">
        <f t="shared" si="998"/>
        <v>1.9864918553833929E-4</v>
      </c>
      <c r="AU2582" s="2">
        <f t="shared" si="999"/>
        <v>1.9864918553833929E-4</v>
      </c>
      <c r="AW2582" t="s">
        <v>2071</v>
      </c>
      <c r="AX2582" t="s">
        <v>406</v>
      </c>
      <c r="BA2582" s="127">
        <v>47</v>
      </c>
      <c r="BB2582" s="130">
        <v>117</v>
      </c>
      <c r="BC2582" s="131">
        <f t="shared" si="978"/>
        <v>47117</v>
      </c>
      <c r="BE2582" s="7" t="s">
        <v>3271</v>
      </c>
    </row>
    <row r="2583" spans="1:57" hidden="1" outlineLevel="1" x14ac:dyDescent="0.2">
      <c r="A2583" t="s">
        <v>526</v>
      </c>
      <c r="B2583" t="s">
        <v>406</v>
      </c>
      <c r="C2583" s="1">
        <f t="shared" si="990"/>
        <v>8098</v>
      </c>
      <c r="D2583" s="7">
        <f>RANK(N2583,(N2583:P2583,Q2583:AL2583))</f>
        <v>1</v>
      </c>
      <c r="E2583" s="7">
        <f>RANK(O2583,(N2583:P2583,Q2583:AL2583))</f>
        <v>2</v>
      </c>
      <c r="F2583" s="7">
        <f>IF(P2583&gt;0,RANK(P2583,(N2583:P2583,Q2583:AL2583)),0)</f>
        <v>3</v>
      </c>
      <c r="G2583" s="1">
        <f t="shared" si="991"/>
        <v>1975</v>
      </c>
      <c r="H2583" s="2">
        <f t="shared" si="989"/>
        <v>0.2438873795999012</v>
      </c>
      <c r="I2583" s="2"/>
      <c r="J2583" s="2">
        <f t="shared" si="992"/>
        <v>0.55458137811805386</v>
      </c>
      <c r="K2583" s="2">
        <f t="shared" si="993"/>
        <v>0.3106939985181526</v>
      </c>
      <c r="L2583" s="2">
        <f t="shared" si="994"/>
        <v>0.12966164485058038</v>
      </c>
      <c r="M2583" s="2">
        <f t="shared" si="995"/>
        <v>5.0629785132131622E-3</v>
      </c>
      <c r="N2583" s="1">
        <v>4491</v>
      </c>
      <c r="O2583" s="1">
        <v>2516</v>
      </c>
      <c r="P2583" s="1">
        <v>1050</v>
      </c>
      <c r="Q2583" s="1">
        <v>4</v>
      </c>
      <c r="R2583" s="1">
        <v>7</v>
      </c>
      <c r="S2583" s="1">
        <v>1</v>
      </c>
      <c r="T2583" s="1">
        <v>5</v>
      </c>
      <c r="U2583" s="1">
        <v>4</v>
      </c>
      <c r="V2583" s="1">
        <v>2</v>
      </c>
      <c r="W2583" s="1">
        <v>1</v>
      </c>
      <c r="X2583" s="1">
        <v>1</v>
      </c>
      <c r="Y2583" s="1">
        <v>1</v>
      </c>
      <c r="AB2583" s="1">
        <v>13</v>
      </c>
      <c r="AG2583" s="1">
        <v>2</v>
      </c>
      <c r="AN2583" s="7">
        <f>IF(Q2583&gt;0,RANK(Q2583,(N2583:P2583,Q2583:AL2583)),0)</f>
        <v>7</v>
      </c>
      <c r="AO2583" s="7">
        <f>IF(R2583&gt;0,RANK(R2583,(N2583:P2583,Q2583:AL2583)),0)</f>
        <v>5</v>
      </c>
      <c r="AP2583" s="7">
        <f>IF(S2583&gt;0,RANK(S2583,(N2583:P2583,Q2583:AL2583)),0)</f>
        <v>11</v>
      </c>
      <c r="AQ2583" s="7">
        <f>IF(T2583&gt;0,RANK(T2583,(N2583:P2583,Q2583:AL2583)),0)</f>
        <v>6</v>
      </c>
      <c r="AR2583" s="2">
        <f t="shared" si="996"/>
        <v>4.9394912324030624E-4</v>
      </c>
      <c r="AS2583" s="2">
        <f t="shared" si="997"/>
        <v>8.6441096567053597E-4</v>
      </c>
      <c r="AT2583" s="2">
        <f t="shared" si="998"/>
        <v>1.2348728081007656E-4</v>
      </c>
      <c r="AU2583" s="2">
        <f t="shared" si="999"/>
        <v>6.1743640405038285E-4</v>
      </c>
      <c r="AW2583" t="s">
        <v>526</v>
      </c>
      <c r="AX2583" t="s">
        <v>406</v>
      </c>
      <c r="BA2583" s="127">
        <v>47</v>
      </c>
      <c r="BB2583" s="130">
        <v>119</v>
      </c>
      <c r="BC2583" s="131">
        <f t="shared" si="978"/>
        <v>47119</v>
      </c>
      <c r="BE2583" s="7" t="s">
        <v>3271</v>
      </c>
    </row>
    <row r="2584" spans="1:57" hidden="1" outlineLevel="1" x14ac:dyDescent="0.2">
      <c r="A2584" t="s">
        <v>3016</v>
      </c>
      <c r="B2584" t="s">
        <v>406</v>
      </c>
      <c r="C2584" s="1">
        <f t="shared" si="990"/>
        <v>20459</v>
      </c>
      <c r="D2584" s="7">
        <f>RANK(N2584,(N2584:P2584,Q2584:AL2584))</f>
        <v>1</v>
      </c>
      <c r="E2584" s="7">
        <f>RANK(O2584,(N2584:P2584,Q2584:AL2584))</f>
        <v>2</v>
      </c>
      <c r="F2584" s="7">
        <f>IF(P2584&gt;0,RANK(P2584,(N2584:P2584,Q2584:AL2584)),0)</f>
        <v>3</v>
      </c>
      <c r="G2584" s="1">
        <f t="shared" si="991"/>
        <v>2557</v>
      </c>
      <c r="H2584" s="2">
        <f t="shared" si="989"/>
        <v>0.12498167065838996</v>
      </c>
      <c r="I2584" s="2"/>
      <c r="J2584" s="2">
        <f t="shared" si="992"/>
        <v>0.48863580820176938</v>
      </c>
      <c r="K2584" s="2">
        <f t="shared" si="993"/>
        <v>0.36365413754337944</v>
      </c>
      <c r="L2584" s="2">
        <f t="shared" si="994"/>
        <v>0.1378855271518647</v>
      </c>
      <c r="M2584" s="2">
        <f t="shared" si="995"/>
        <v>9.8245271029864245E-3</v>
      </c>
      <c r="N2584" s="1">
        <v>9997</v>
      </c>
      <c r="O2584" s="1">
        <v>7440</v>
      </c>
      <c r="P2584" s="1">
        <v>2821</v>
      </c>
      <c r="Q2584" s="1">
        <v>19</v>
      </c>
      <c r="R2584" s="1">
        <v>12</v>
      </c>
      <c r="S2584" s="1">
        <v>7</v>
      </c>
      <c r="T2584" s="1">
        <v>2</v>
      </c>
      <c r="U2584" s="1">
        <v>3</v>
      </c>
      <c r="V2584" s="1">
        <v>6</v>
      </c>
      <c r="W2584" s="1">
        <v>32</v>
      </c>
      <c r="X2584" s="1">
        <v>15</v>
      </c>
      <c r="Y2584" s="1">
        <v>1</v>
      </c>
      <c r="AB2584" s="1">
        <v>32</v>
      </c>
      <c r="AE2584" s="1">
        <v>5</v>
      </c>
      <c r="AG2584" s="1">
        <v>67</v>
      </c>
      <c r="AN2584" s="7">
        <f>IF(Q2584&gt;0,RANK(Q2584,(N2584:P2584,Q2584:AL2584)),0)</f>
        <v>7</v>
      </c>
      <c r="AO2584" s="7">
        <f>IF(R2584&gt;0,RANK(R2584,(N2584:P2584,Q2584:AL2584)),0)</f>
        <v>9</v>
      </c>
      <c r="AP2584" s="7">
        <f>IF(S2584&gt;0,RANK(S2584,(N2584:P2584,Q2584:AL2584)),0)</f>
        <v>10</v>
      </c>
      <c r="AQ2584" s="7">
        <f>IF(T2584&gt;0,RANK(T2584,(N2584:P2584,Q2584:AL2584)),0)</f>
        <v>14</v>
      </c>
      <c r="AR2584" s="2">
        <f t="shared" si="996"/>
        <v>9.2868664157583463E-4</v>
      </c>
      <c r="AS2584" s="2">
        <f t="shared" si="997"/>
        <v>5.8653893152157976E-4</v>
      </c>
      <c r="AT2584" s="2">
        <f t="shared" si="998"/>
        <v>3.4214771005425487E-4</v>
      </c>
      <c r="AU2584" s="2">
        <f t="shared" si="999"/>
        <v>9.7756488586929951E-5</v>
      </c>
      <c r="AW2584" t="s">
        <v>3016</v>
      </c>
      <c r="AX2584" t="s">
        <v>406</v>
      </c>
      <c r="BA2584" s="127">
        <v>47</v>
      </c>
      <c r="BB2584" s="130">
        <v>121</v>
      </c>
      <c r="BC2584" s="131">
        <f t="shared" si="978"/>
        <v>47121</v>
      </c>
      <c r="BE2584" s="7" t="s">
        <v>3271</v>
      </c>
    </row>
    <row r="2585" spans="1:57" hidden="1" outlineLevel="1" x14ac:dyDescent="0.2">
      <c r="A2585" t="s">
        <v>1790</v>
      </c>
      <c r="B2585" t="s">
        <v>406</v>
      </c>
      <c r="C2585" s="1">
        <f t="shared" si="990"/>
        <v>3484</v>
      </c>
      <c r="D2585" s="7">
        <f>RANK(N2585,(N2585:P2585,Q2585:AL2585))</f>
        <v>1</v>
      </c>
      <c r="E2585" s="7">
        <f>RANK(O2585,(N2585:P2585,Q2585:AL2585))</f>
        <v>2</v>
      </c>
      <c r="F2585" s="7">
        <f>IF(P2585&gt;0,RANK(P2585,(N2585:P2585,Q2585:AL2585)),0)</f>
        <v>3</v>
      </c>
      <c r="G2585" s="1">
        <f t="shared" si="991"/>
        <v>318</v>
      </c>
      <c r="H2585" s="2">
        <f t="shared" si="989"/>
        <v>9.1274397244546501E-2</v>
      </c>
      <c r="I2585" s="2"/>
      <c r="J2585" s="2">
        <f t="shared" si="992"/>
        <v>0.48019517795637201</v>
      </c>
      <c r="K2585" s="2">
        <f t="shared" si="993"/>
        <v>0.38892078071182551</v>
      </c>
      <c r="L2585" s="2">
        <f t="shared" si="994"/>
        <v>0.13002296211251435</v>
      </c>
      <c r="M2585" s="2">
        <f t="shared" si="995"/>
        <v>8.6107921928813003E-4</v>
      </c>
      <c r="N2585" s="1">
        <v>1673</v>
      </c>
      <c r="O2585" s="1">
        <v>1355</v>
      </c>
      <c r="P2585" s="1">
        <v>453</v>
      </c>
      <c r="AB2585" s="1">
        <v>2</v>
      </c>
      <c r="AG2585" s="1">
        <v>1</v>
      </c>
      <c r="AN2585" s="7">
        <f>IF(Q2585&gt;0,RANK(Q2585,(N2585:P2585,Q2585:AL2585)),0)</f>
        <v>0</v>
      </c>
      <c r="AO2585" s="7">
        <f>IF(R2585&gt;0,RANK(R2585,(N2585:P2585,Q2585:AL2585)),0)</f>
        <v>0</v>
      </c>
      <c r="AP2585" s="7">
        <f>IF(S2585&gt;0,RANK(S2585,(N2585:P2585,Q2585:AL2585)),0)</f>
        <v>0</v>
      </c>
      <c r="AQ2585" s="7">
        <f>IF(T2585&gt;0,RANK(T2585,(N2585:P2585,Q2585:AL2585)),0)</f>
        <v>0</v>
      </c>
      <c r="AR2585" s="2">
        <f t="shared" si="996"/>
        <v>0</v>
      </c>
      <c r="AS2585" s="2">
        <f t="shared" si="997"/>
        <v>0</v>
      </c>
      <c r="AT2585" s="2">
        <f t="shared" si="998"/>
        <v>0</v>
      </c>
      <c r="AU2585" s="2">
        <f t="shared" si="999"/>
        <v>0</v>
      </c>
      <c r="AW2585" t="s">
        <v>1790</v>
      </c>
      <c r="AX2585" t="s">
        <v>406</v>
      </c>
      <c r="BA2585" s="127">
        <v>47</v>
      </c>
      <c r="BB2585" s="130">
        <v>123</v>
      </c>
      <c r="BC2585" s="131">
        <f t="shared" si="978"/>
        <v>47123</v>
      </c>
      <c r="BE2585" s="7" t="s">
        <v>3271</v>
      </c>
    </row>
    <row r="2586" spans="1:57" hidden="1" outlineLevel="1" x14ac:dyDescent="0.2">
      <c r="A2586" t="s">
        <v>1371</v>
      </c>
      <c r="B2586" t="s">
        <v>406</v>
      </c>
      <c r="C2586" s="1">
        <f t="shared" si="990"/>
        <v>12411</v>
      </c>
      <c r="D2586" s="7">
        <f>RANK(N2586,(N2586:P2586,Q2586:AL2586))</f>
        <v>2</v>
      </c>
      <c r="E2586" s="7">
        <f>RANK(O2586,(N2586:P2586,Q2586:AL2586))</f>
        <v>1</v>
      </c>
      <c r="F2586" s="7">
        <f>IF(P2586&gt;0,RANK(P2586,(N2586:P2586,Q2586:AL2586)),0)</f>
        <v>3</v>
      </c>
      <c r="G2586" s="1">
        <f t="shared" si="991"/>
        <v>641</v>
      </c>
      <c r="H2586" s="2">
        <f t="shared" si="989"/>
        <v>5.1647731850777534E-2</v>
      </c>
      <c r="I2586" s="2"/>
      <c r="J2586" s="2">
        <f t="shared" si="992"/>
        <v>0.43380871807267746</v>
      </c>
      <c r="K2586" s="2">
        <f t="shared" si="993"/>
        <v>0.48545644992345499</v>
      </c>
      <c r="L2586" s="2">
        <f t="shared" si="994"/>
        <v>7.5416968817984043E-2</v>
      </c>
      <c r="M2586" s="2">
        <f t="shared" si="995"/>
        <v>5.3178631858834535E-3</v>
      </c>
      <c r="N2586" s="1">
        <v>5384</v>
      </c>
      <c r="O2586" s="1">
        <v>6025</v>
      </c>
      <c r="P2586" s="1">
        <v>936</v>
      </c>
      <c r="Q2586" s="1">
        <v>20</v>
      </c>
      <c r="R2586" s="1">
        <v>9</v>
      </c>
      <c r="S2586" s="1">
        <v>6</v>
      </c>
      <c r="T2586" s="1">
        <v>1</v>
      </c>
      <c r="U2586" s="1">
        <v>2</v>
      </c>
      <c r="V2586" s="1">
        <v>7</v>
      </c>
      <c r="W2586" s="1">
        <v>3</v>
      </c>
      <c r="X2586" s="1">
        <v>2</v>
      </c>
      <c r="AB2586" s="1">
        <v>9</v>
      </c>
      <c r="AE2586" s="1">
        <v>1</v>
      </c>
      <c r="AG2586" s="1">
        <v>6</v>
      </c>
      <c r="AN2586" s="7">
        <f>IF(Q2586&gt;0,RANK(Q2586,(N2586:P2586,Q2586:AL2586)),0)</f>
        <v>4</v>
      </c>
      <c r="AO2586" s="7">
        <f>IF(R2586&gt;0,RANK(R2586,(N2586:P2586,Q2586:AL2586)),0)</f>
        <v>5</v>
      </c>
      <c r="AP2586" s="7">
        <f>IF(S2586&gt;0,RANK(S2586,(N2586:P2586,Q2586:AL2586)),0)</f>
        <v>8</v>
      </c>
      <c r="AQ2586" s="7">
        <f>IF(T2586&gt;0,RANK(T2586,(N2586:P2586,Q2586:AL2586)),0)</f>
        <v>13</v>
      </c>
      <c r="AR2586" s="2">
        <f t="shared" si="996"/>
        <v>1.6114736926919667E-3</v>
      </c>
      <c r="AS2586" s="2">
        <f t="shared" si="997"/>
        <v>7.2516316171138508E-4</v>
      </c>
      <c r="AT2586" s="2">
        <f t="shared" si="998"/>
        <v>4.8344210780759005E-4</v>
      </c>
      <c r="AU2586" s="2">
        <f t="shared" si="999"/>
        <v>8.0573684634598338E-5</v>
      </c>
      <c r="AW2586" t="s">
        <v>1371</v>
      </c>
      <c r="AX2586" t="s">
        <v>406</v>
      </c>
      <c r="BA2586" s="127">
        <v>47</v>
      </c>
      <c r="BB2586" s="130">
        <v>125</v>
      </c>
      <c r="BC2586" s="131">
        <f t="shared" si="978"/>
        <v>47125</v>
      </c>
      <c r="BE2586" s="7" t="s">
        <v>3271</v>
      </c>
    </row>
    <row r="2587" spans="1:57" hidden="1" outlineLevel="1" x14ac:dyDescent="0.2">
      <c r="A2587" t="s">
        <v>2256</v>
      </c>
      <c r="B2587" t="s">
        <v>406</v>
      </c>
      <c r="C2587" s="1">
        <f t="shared" si="990"/>
        <v>31341</v>
      </c>
      <c r="D2587" s="7">
        <f>RANK(N2587,(N2587:P2587,Q2587:AL2587))</f>
        <v>1</v>
      </c>
      <c r="E2587" s="7">
        <f>RANK(O2587,(N2587:P2587,Q2587:AL2587))</f>
        <v>2</v>
      </c>
      <c r="F2587" s="7">
        <f>IF(P2587&gt;0,RANK(P2587,(N2587:P2587,Q2587:AL2587)),0)</f>
        <v>3</v>
      </c>
      <c r="G2587" s="1">
        <f t="shared" si="991"/>
        <v>1496</v>
      </c>
      <c r="H2587" s="2">
        <f t="shared" si="989"/>
        <v>4.7733001499633068E-2</v>
      </c>
      <c r="I2587" s="2"/>
      <c r="J2587" s="2">
        <f t="shared" si="992"/>
        <v>0.46287610478287228</v>
      </c>
      <c r="K2587" s="2">
        <f t="shared" si="993"/>
        <v>0.41514310328323922</v>
      </c>
      <c r="L2587" s="2">
        <f t="shared" si="994"/>
        <v>0.11974729587441371</v>
      </c>
      <c r="M2587" s="2">
        <f t="shared" si="995"/>
        <v>2.2334960594748432E-3</v>
      </c>
      <c r="N2587" s="1">
        <v>14507</v>
      </c>
      <c r="O2587" s="1">
        <v>13011</v>
      </c>
      <c r="P2587" s="1">
        <v>3753</v>
      </c>
      <c r="Q2587" s="1">
        <v>22</v>
      </c>
      <c r="R2587" s="1">
        <v>2</v>
      </c>
      <c r="S2587" s="1">
        <v>6</v>
      </c>
      <c r="T2587" s="1">
        <v>4</v>
      </c>
      <c r="U2587" s="1">
        <v>2</v>
      </c>
      <c r="V2587" s="1">
        <v>4</v>
      </c>
      <c r="W2587" s="1">
        <v>11</v>
      </c>
      <c r="X2587" s="1">
        <v>2</v>
      </c>
      <c r="AB2587" s="1">
        <v>13</v>
      </c>
      <c r="AE2587" s="1">
        <v>1</v>
      </c>
      <c r="AG2587" s="1">
        <v>3</v>
      </c>
      <c r="AN2587" s="7">
        <f>IF(Q2587&gt;0,RANK(Q2587,(N2587:P2587,Q2587:AL2587)),0)</f>
        <v>4</v>
      </c>
      <c r="AO2587" s="7">
        <f>IF(R2587&gt;0,RANK(R2587,(N2587:P2587,Q2587:AL2587)),0)</f>
        <v>11</v>
      </c>
      <c r="AP2587" s="7">
        <f>IF(S2587&gt;0,RANK(S2587,(N2587:P2587,Q2587:AL2587)),0)</f>
        <v>7</v>
      </c>
      <c r="AQ2587" s="7">
        <f>IF(T2587&gt;0,RANK(T2587,(N2587:P2587,Q2587:AL2587)),0)</f>
        <v>8</v>
      </c>
      <c r="AR2587" s="2">
        <f t="shared" si="996"/>
        <v>7.0195590440636868E-4</v>
      </c>
      <c r="AS2587" s="2">
        <f t="shared" si="997"/>
        <v>6.3814173127851691E-5</v>
      </c>
      <c r="AT2587" s="2">
        <f t="shared" si="998"/>
        <v>1.914425193835551E-4</v>
      </c>
      <c r="AU2587" s="2">
        <f t="shared" si="999"/>
        <v>1.2762834625570338E-4</v>
      </c>
      <c r="AW2587" t="s">
        <v>2256</v>
      </c>
      <c r="AX2587" t="s">
        <v>406</v>
      </c>
      <c r="BA2587" s="127">
        <v>47</v>
      </c>
      <c r="BB2587" s="130">
        <v>127</v>
      </c>
      <c r="BC2587" s="131">
        <f t="shared" si="978"/>
        <v>47127</v>
      </c>
      <c r="BE2587" s="7" t="s">
        <v>3271</v>
      </c>
    </row>
    <row r="2588" spans="1:57" hidden="1" outlineLevel="1" x14ac:dyDescent="0.2">
      <c r="A2588" t="s">
        <v>1751</v>
      </c>
      <c r="B2588" t="s">
        <v>406</v>
      </c>
      <c r="C2588" s="1">
        <f t="shared" si="990"/>
        <v>2145</v>
      </c>
      <c r="D2588" s="7">
        <f>RANK(N2588,(N2588:P2588,Q2588:AL2588))</f>
        <v>1</v>
      </c>
      <c r="E2588" s="7">
        <f>RANK(O2588,(N2588:P2588,Q2588:AL2588))</f>
        <v>2</v>
      </c>
      <c r="F2588" s="7">
        <f>IF(P2588&gt;0,RANK(P2588,(N2588:P2588,Q2588:AL2588)),0)</f>
        <v>3</v>
      </c>
      <c r="G2588" s="1">
        <f t="shared" si="991"/>
        <v>490</v>
      </c>
      <c r="H2588" s="2">
        <f t="shared" si="989"/>
        <v>0.22843822843822845</v>
      </c>
      <c r="I2588" s="2"/>
      <c r="J2588" s="2">
        <f t="shared" si="992"/>
        <v>0.53659673659673657</v>
      </c>
      <c r="K2588" s="2">
        <f t="shared" si="993"/>
        <v>0.30815850815850815</v>
      </c>
      <c r="L2588" s="2">
        <f t="shared" si="994"/>
        <v>0.15244755244755245</v>
      </c>
      <c r="M2588" s="2">
        <f t="shared" si="995"/>
        <v>2.7972027972028302E-3</v>
      </c>
      <c r="N2588" s="1">
        <v>1151</v>
      </c>
      <c r="O2588" s="1">
        <v>661</v>
      </c>
      <c r="P2588" s="1">
        <v>327</v>
      </c>
      <c r="Q2588" s="1">
        <v>2</v>
      </c>
      <c r="S2588" s="1">
        <v>1</v>
      </c>
      <c r="T2588" s="1">
        <v>1</v>
      </c>
      <c r="AB2588" s="1">
        <v>2</v>
      </c>
      <c r="AN2588" s="7">
        <f>IF(Q2588&gt;0,RANK(Q2588,(N2588:P2588,Q2588:AL2588)),0)</f>
        <v>4</v>
      </c>
      <c r="AO2588" s="7">
        <f>IF(R2588&gt;0,RANK(R2588,(N2588:P2588,Q2588:AL2588)),0)</f>
        <v>0</v>
      </c>
      <c r="AP2588" s="7">
        <f>IF(S2588&gt;0,RANK(S2588,(N2588:P2588,Q2588:AL2588)),0)</f>
        <v>6</v>
      </c>
      <c r="AQ2588" s="7">
        <f>IF(T2588&gt;0,RANK(T2588,(N2588:P2588,Q2588:AL2588)),0)</f>
        <v>6</v>
      </c>
      <c r="AR2588" s="2">
        <f t="shared" si="996"/>
        <v>9.324009324009324E-4</v>
      </c>
      <c r="AS2588" s="2">
        <f t="shared" si="997"/>
        <v>0</v>
      </c>
      <c r="AT2588" s="2">
        <f t="shared" si="998"/>
        <v>4.662004662004662E-4</v>
      </c>
      <c r="AU2588" s="2">
        <f t="shared" si="999"/>
        <v>4.662004662004662E-4</v>
      </c>
      <c r="AW2588" t="s">
        <v>1751</v>
      </c>
      <c r="AX2588" t="s">
        <v>406</v>
      </c>
      <c r="BA2588" s="127">
        <v>47</v>
      </c>
      <c r="BB2588" s="130">
        <v>129</v>
      </c>
      <c r="BC2588" s="131">
        <f t="shared" ref="BC2588:BC2618" si="1000">BA2588*1000+BB2588</f>
        <v>47129</v>
      </c>
      <c r="BE2588" s="7" t="s">
        <v>3271</v>
      </c>
    </row>
    <row r="2589" spans="1:57" hidden="1" outlineLevel="1" x14ac:dyDescent="0.2">
      <c r="A2589" t="s">
        <v>2257</v>
      </c>
      <c r="B2589" t="s">
        <v>406</v>
      </c>
      <c r="C2589" s="1">
        <f t="shared" ref="C2589:C2620" si="1001">SUM(N2589:AL2589)</f>
        <v>6184</v>
      </c>
      <c r="D2589" s="7">
        <f>RANK(N2589,(N2589:P2589,Q2589:AL2589))</f>
        <v>1</v>
      </c>
      <c r="E2589" s="7">
        <f>RANK(O2589,(N2589:P2589,Q2589:AL2589))</f>
        <v>2</v>
      </c>
      <c r="F2589" s="7">
        <f>IF(P2589&gt;0,RANK(P2589,(N2589:P2589,Q2589:AL2589)),0)</f>
        <v>3</v>
      </c>
      <c r="G2589" s="1">
        <f t="shared" ref="G2589:G2620" si="1002">MAX(N2589:P2589)-LARGE(N2589:P2589,2)</f>
        <v>884</v>
      </c>
      <c r="H2589" s="2">
        <f t="shared" si="989"/>
        <v>0.14294954721862871</v>
      </c>
      <c r="I2589" s="2"/>
      <c r="J2589" s="2">
        <f t="shared" ref="J2589:J2620" si="1003">IF($C2589=0,"-",N2589/$C2589)</f>
        <v>0.51584734799482534</v>
      </c>
      <c r="K2589" s="2">
        <f t="shared" ref="K2589:K2620" si="1004">IF($C2589=0,"-",O2589/$C2589)</f>
        <v>0.37289780077619666</v>
      </c>
      <c r="L2589" s="2">
        <f t="shared" ref="L2589:L2620" si="1005">IF($C2589=0,"-",P2589/$C2589)</f>
        <v>0.10640362225097025</v>
      </c>
      <c r="M2589" s="2">
        <f t="shared" ref="M2589:M2620" si="1006">IF(C2589=0,"-",(1-J2589-K2589-L2589))</f>
        <v>4.8512289780077433E-3</v>
      </c>
      <c r="N2589" s="1">
        <v>3190</v>
      </c>
      <c r="O2589" s="1">
        <v>2306</v>
      </c>
      <c r="P2589" s="1">
        <v>658</v>
      </c>
      <c r="Q2589" s="1">
        <v>2</v>
      </c>
      <c r="R2589" s="1">
        <v>2</v>
      </c>
      <c r="S2589" s="1">
        <v>2</v>
      </c>
      <c r="T2589" s="1">
        <v>1</v>
      </c>
      <c r="U2589" s="1">
        <v>1</v>
      </c>
      <c r="V2589" s="1">
        <v>2</v>
      </c>
      <c r="W2589" s="1">
        <v>1</v>
      </c>
      <c r="X2589" s="1">
        <v>2</v>
      </c>
      <c r="AB2589" s="1">
        <v>8</v>
      </c>
      <c r="AE2589" s="1">
        <v>3</v>
      </c>
      <c r="AG2589" s="1">
        <v>6</v>
      </c>
      <c r="AN2589" s="7">
        <f>IF(Q2589&gt;0,RANK(Q2589,(N2589:P2589,Q2589:AL2589)),0)</f>
        <v>7</v>
      </c>
      <c r="AO2589" s="7">
        <f>IF(R2589&gt;0,RANK(R2589,(N2589:P2589,Q2589:AL2589)),0)</f>
        <v>7</v>
      </c>
      <c r="AP2589" s="7">
        <f>IF(S2589&gt;0,RANK(S2589,(N2589:P2589,Q2589:AL2589)),0)</f>
        <v>7</v>
      </c>
      <c r="AQ2589" s="7">
        <f>IF(T2589&gt;0,RANK(T2589,(N2589:P2589,Q2589:AL2589)),0)</f>
        <v>12</v>
      </c>
      <c r="AR2589" s="2">
        <f t="shared" ref="AR2589:AR2620" si="1007">IF($C2589=0,"-",Q2589/$C2589)</f>
        <v>3.2341526520051749E-4</v>
      </c>
      <c r="AS2589" s="2">
        <f t="shared" ref="AS2589:AS2620" si="1008">IF($C2589=0,"-",R2589/$C2589)</f>
        <v>3.2341526520051749E-4</v>
      </c>
      <c r="AT2589" s="2">
        <f t="shared" ref="AT2589:AT2620" si="1009">IF($C2589=0,"-",S2589/$C2589)</f>
        <v>3.2341526520051749E-4</v>
      </c>
      <c r="AU2589" s="2">
        <f t="shared" ref="AU2589:AU2620" si="1010">IF($C2589=0,"-",T2589/$C2589)</f>
        <v>1.6170763260025875E-4</v>
      </c>
      <c r="AW2589" t="s">
        <v>2257</v>
      </c>
      <c r="AX2589" t="s">
        <v>406</v>
      </c>
      <c r="BA2589" s="127">
        <v>47</v>
      </c>
      <c r="BB2589" s="130">
        <v>131</v>
      </c>
      <c r="BC2589" s="131">
        <f t="shared" si="1000"/>
        <v>47131</v>
      </c>
      <c r="BE2589" s="7" t="s">
        <v>3271</v>
      </c>
    </row>
    <row r="2590" spans="1:57" hidden="1" outlineLevel="1" x14ac:dyDescent="0.2">
      <c r="A2590" t="s">
        <v>1752</v>
      </c>
      <c r="B2590" t="s">
        <v>406</v>
      </c>
      <c r="C2590" s="1">
        <f t="shared" si="1001"/>
        <v>12864</v>
      </c>
      <c r="D2590" s="7">
        <f>RANK(N2590,(N2590:P2590,Q2590:AL2590))</f>
        <v>1</v>
      </c>
      <c r="E2590" s="7">
        <f>RANK(O2590,(N2590:P2590,Q2590:AL2590))</f>
        <v>2</v>
      </c>
      <c r="F2590" s="7">
        <f>IF(P2590&gt;0,RANK(P2590,(N2590:P2590,Q2590:AL2590)),0)</f>
        <v>3</v>
      </c>
      <c r="G2590" s="1">
        <f t="shared" si="1002"/>
        <v>1685</v>
      </c>
      <c r="H2590" s="2">
        <f t="shared" si="989"/>
        <v>0.13098569651741293</v>
      </c>
      <c r="I2590" s="2"/>
      <c r="J2590" s="2">
        <f t="shared" si="1003"/>
        <v>0.50505286069651745</v>
      </c>
      <c r="K2590" s="2">
        <f t="shared" si="1004"/>
        <v>0.37406716417910446</v>
      </c>
      <c r="L2590" s="2">
        <f t="shared" si="1005"/>
        <v>0.11613805970149253</v>
      </c>
      <c r="M2590" s="2">
        <f t="shared" si="1006"/>
        <v>4.7419154228855592E-3</v>
      </c>
      <c r="N2590" s="1">
        <v>6497</v>
      </c>
      <c r="O2590" s="1">
        <v>4812</v>
      </c>
      <c r="P2590" s="1">
        <v>1494</v>
      </c>
      <c r="Q2590" s="1">
        <v>21</v>
      </c>
      <c r="R2590" s="1">
        <v>4</v>
      </c>
      <c r="S2590" s="1">
        <v>4</v>
      </c>
      <c r="T2590" s="1">
        <v>5</v>
      </c>
      <c r="U2590" s="1">
        <v>2</v>
      </c>
      <c r="V2590" s="1">
        <v>5</v>
      </c>
      <c r="W2590" s="1">
        <v>3</v>
      </c>
      <c r="AB2590" s="1">
        <v>10</v>
      </c>
      <c r="AE2590" s="1">
        <v>4</v>
      </c>
      <c r="AG2590" s="1">
        <v>3</v>
      </c>
      <c r="AN2590" s="7">
        <f>IF(Q2590&gt;0,RANK(Q2590,(N2590:P2590,Q2590:AL2590)),0)</f>
        <v>4</v>
      </c>
      <c r="AO2590" s="7">
        <f>IF(R2590&gt;0,RANK(R2590,(N2590:P2590,Q2590:AL2590)),0)</f>
        <v>8</v>
      </c>
      <c r="AP2590" s="7">
        <f>IF(S2590&gt;0,RANK(S2590,(N2590:P2590,Q2590:AL2590)),0)</f>
        <v>8</v>
      </c>
      <c r="AQ2590" s="7">
        <f>IF(T2590&gt;0,RANK(T2590,(N2590:P2590,Q2590:AL2590)),0)</f>
        <v>6</v>
      </c>
      <c r="AR2590" s="2">
        <f t="shared" si="1007"/>
        <v>1.6324626865671641E-3</v>
      </c>
      <c r="AS2590" s="2">
        <f t="shared" si="1008"/>
        <v>3.1094527363184079E-4</v>
      </c>
      <c r="AT2590" s="2">
        <f t="shared" si="1009"/>
        <v>3.1094527363184079E-4</v>
      </c>
      <c r="AU2590" s="2">
        <f t="shared" si="1010"/>
        <v>3.8868159203980101E-4</v>
      </c>
      <c r="AW2590" t="s">
        <v>1752</v>
      </c>
      <c r="AX2590" t="s">
        <v>406</v>
      </c>
      <c r="BA2590" s="127">
        <v>47</v>
      </c>
      <c r="BB2590" s="130">
        <v>133</v>
      </c>
      <c r="BC2590" s="131">
        <f t="shared" si="1000"/>
        <v>47133</v>
      </c>
      <c r="BE2590" s="7" t="s">
        <v>3271</v>
      </c>
    </row>
    <row r="2591" spans="1:57" hidden="1" outlineLevel="1" x14ac:dyDescent="0.2">
      <c r="A2591" t="s">
        <v>2113</v>
      </c>
      <c r="B2591" t="s">
        <v>406</v>
      </c>
      <c r="C2591" s="1">
        <f t="shared" si="1001"/>
        <v>6651</v>
      </c>
      <c r="D2591" s="7">
        <f>RANK(N2591,(N2591:P2591,Q2591:AL2591))</f>
        <v>1</v>
      </c>
      <c r="E2591" s="7">
        <f>RANK(O2591,(N2591:P2591,Q2591:AL2591))</f>
        <v>2</v>
      </c>
      <c r="F2591" s="7">
        <f>IF(P2591&gt;0,RANK(P2591,(N2591:P2591,Q2591:AL2591)),0)</f>
        <v>3</v>
      </c>
      <c r="G2591" s="1">
        <f t="shared" si="1002"/>
        <v>2832</v>
      </c>
      <c r="H2591" s="2">
        <f t="shared" si="989"/>
        <v>0.42580063148398739</v>
      </c>
      <c r="I2591" s="2"/>
      <c r="J2591" s="2">
        <f t="shared" si="1003"/>
        <v>0.67493609983461134</v>
      </c>
      <c r="K2591" s="2">
        <f t="shared" si="1004"/>
        <v>0.24913546835062397</v>
      </c>
      <c r="L2591" s="2">
        <f t="shared" si="1005"/>
        <v>7.0365358592692828E-2</v>
      </c>
      <c r="M2591" s="2">
        <f t="shared" si="1006"/>
        <v>5.5630732220718626E-3</v>
      </c>
      <c r="N2591" s="1">
        <v>4489</v>
      </c>
      <c r="O2591" s="1">
        <v>1657</v>
      </c>
      <c r="P2591" s="1">
        <v>468</v>
      </c>
      <c r="Q2591" s="1">
        <v>3</v>
      </c>
      <c r="R2591" s="1">
        <v>4</v>
      </c>
      <c r="S2591" s="1">
        <v>2</v>
      </c>
      <c r="T2591" s="1">
        <v>5</v>
      </c>
      <c r="U2591" s="1">
        <v>5</v>
      </c>
      <c r="V2591" s="1">
        <v>5</v>
      </c>
      <c r="W2591" s="1">
        <v>2</v>
      </c>
      <c r="X2591" s="1">
        <v>6</v>
      </c>
      <c r="AB2591" s="1">
        <v>1</v>
      </c>
      <c r="AE2591" s="1">
        <v>1</v>
      </c>
      <c r="AG2591" s="1">
        <v>3</v>
      </c>
      <c r="AN2591" s="7">
        <f>IF(Q2591&gt;0,RANK(Q2591,(N2591:P2591,Q2591:AL2591)),0)</f>
        <v>9</v>
      </c>
      <c r="AO2591" s="7">
        <f>IF(R2591&gt;0,RANK(R2591,(N2591:P2591,Q2591:AL2591)),0)</f>
        <v>8</v>
      </c>
      <c r="AP2591" s="7">
        <f>IF(S2591&gt;0,RANK(S2591,(N2591:P2591,Q2591:AL2591)),0)</f>
        <v>11</v>
      </c>
      <c r="AQ2591" s="7">
        <f>IF(T2591&gt;0,RANK(T2591,(N2591:P2591,Q2591:AL2591)),0)</f>
        <v>5</v>
      </c>
      <c r="AR2591" s="2">
        <f t="shared" si="1007"/>
        <v>4.5105999097880018E-4</v>
      </c>
      <c r="AS2591" s="2">
        <f t="shared" si="1008"/>
        <v>6.0141332130506694E-4</v>
      </c>
      <c r="AT2591" s="2">
        <f t="shared" si="1009"/>
        <v>3.0070666065253347E-4</v>
      </c>
      <c r="AU2591" s="2">
        <f t="shared" si="1010"/>
        <v>7.5176665163133359E-4</v>
      </c>
      <c r="AW2591" t="s">
        <v>2113</v>
      </c>
      <c r="AX2591" t="s">
        <v>406</v>
      </c>
      <c r="BA2591" s="127">
        <v>47</v>
      </c>
      <c r="BB2591" s="130">
        <v>135</v>
      </c>
      <c r="BC2591" s="131">
        <f t="shared" si="1000"/>
        <v>47135</v>
      </c>
      <c r="BE2591" s="7" t="s">
        <v>3271</v>
      </c>
    </row>
    <row r="2592" spans="1:57" hidden="1" outlineLevel="1" x14ac:dyDescent="0.2">
      <c r="A2592" t="s">
        <v>1579</v>
      </c>
      <c r="B2592" t="s">
        <v>406</v>
      </c>
      <c r="C2592" s="1">
        <f t="shared" si="1001"/>
        <v>2919</v>
      </c>
      <c r="D2592" s="7">
        <f>RANK(N2592,(N2592:P2592,Q2592:AL2592))</f>
        <v>1</v>
      </c>
      <c r="E2592" s="7">
        <f>RANK(O2592,(N2592:P2592,Q2592:AL2592))</f>
        <v>2</v>
      </c>
      <c r="F2592" s="7">
        <f>IF(P2592&gt;0,RANK(P2592,(N2592:P2592,Q2592:AL2592)),0)</f>
        <v>3</v>
      </c>
      <c r="G2592" s="1">
        <f t="shared" si="1002"/>
        <v>1181</v>
      </c>
      <c r="H2592" s="2">
        <f t="shared" si="989"/>
        <v>0.40459061322370676</v>
      </c>
      <c r="I2592" s="2"/>
      <c r="J2592" s="2">
        <f t="shared" si="1003"/>
        <v>0.64713943131209317</v>
      </c>
      <c r="K2592" s="2">
        <f t="shared" si="1004"/>
        <v>0.24254881808838644</v>
      </c>
      <c r="L2592" s="2">
        <f t="shared" si="1005"/>
        <v>0.10859883521754025</v>
      </c>
      <c r="M2592" s="2">
        <f t="shared" si="1006"/>
        <v>1.7129153819801374E-3</v>
      </c>
      <c r="N2592" s="1">
        <v>1889</v>
      </c>
      <c r="O2592" s="1">
        <v>708</v>
      </c>
      <c r="P2592" s="1">
        <v>317</v>
      </c>
      <c r="Q2592" s="1">
        <v>1</v>
      </c>
      <c r="R2592" s="1">
        <v>1</v>
      </c>
      <c r="W2592" s="1">
        <v>1</v>
      </c>
      <c r="AB2592" s="1">
        <v>2</v>
      </c>
      <c r="AN2592" s="7">
        <f>IF(Q2592&gt;0,RANK(Q2592,(N2592:P2592,Q2592:AL2592)),0)</f>
        <v>5</v>
      </c>
      <c r="AO2592" s="7">
        <f>IF(R2592&gt;0,RANK(R2592,(N2592:P2592,Q2592:AL2592)),0)</f>
        <v>5</v>
      </c>
      <c r="AP2592" s="7">
        <f>IF(S2592&gt;0,RANK(S2592,(N2592:P2592,Q2592:AL2592)),0)</f>
        <v>0</v>
      </c>
      <c r="AQ2592" s="7">
        <f>IF(T2592&gt;0,RANK(T2592,(N2592:P2592,Q2592:AL2592)),0)</f>
        <v>0</v>
      </c>
      <c r="AR2592" s="2">
        <f t="shared" si="1007"/>
        <v>3.4258307639602604E-4</v>
      </c>
      <c r="AS2592" s="2">
        <f t="shared" si="1008"/>
        <v>3.4258307639602604E-4</v>
      </c>
      <c r="AT2592" s="2">
        <f t="shared" si="1009"/>
        <v>0</v>
      </c>
      <c r="AU2592" s="2">
        <f t="shared" si="1010"/>
        <v>0</v>
      </c>
      <c r="AW2592" t="s">
        <v>1579</v>
      </c>
      <c r="AX2592" t="s">
        <v>406</v>
      </c>
      <c r="BA2592" s="127">
        <v>47</v>
      </c>
      <c r="BB2592" s="130">
        <v>137</v>
      </c>
      <c r="BC2592" s="131">
        <f t="shared" si="1000"/>
        <v>47137</v>
      </c>
      <c r="BE2592" s="7" t="s">
        <v>3271</v>
      </c>
    </row>
    <row r="2593" spans="1:57" hidden="1" outlineLevel="1" x14ac:dyDescent="0.2">
      <c r="A2593" t="s">
        <v>48</v>
      </c>
      <c r="B2593" t="s">
        <v>406</v>
      </c>
      <c r="C2593" s="1">
        <f t="shared" si="1001"/>
        <v>2368</v>
      </c>
      <c r="D2593" s="7">
        <f>RANK(N2593,(N2593:P2593,Q2593:AL2593))</f>
        <v>1</v>
      </c>
      <c r="E2593" s="7">
        <f>RANK(O2593,(N2593:P2593,Q2593:AL2593))</f>
        <v>2</v>
      </c>
      <c r="F2593" s="7">
        <f>IF(P2593&gt;0,RANK(P2593,(N2593:P2593,Q2593:AL2593)),0)</f>
        <v>3</v>
      </c>
      <c r="G2593" s="1">
        <f t="shared" si="1002"/>
        <v>50</v>
      </c>
      <c r="H2593" s="2">
        <f t="shared" si="989"/>
        <v>2.1114864864864864E-2</v>
      </c>
      <c r="I2593" s="2"/>
      <c r="J2593" s="2">
        <f t="shared" si="1003"/>
        <v>0.48310810810810811</v>
      </c>
      <c r="K2593" s="2">
        <f t="shared" si="1004"/>
        <v>0.46199324324324326</v>
      </c>
      <c r="L2593" s="2">
        <f t="shared" si="1005"/>
        <v>5.1097972972972971E-2</v>
      </c>
      <c r="M2593" s="2">
        <f t="shared" si="1006"/>
        <v>3.8006756756756577E-3</v>
      </c>
      <c r="N2593" s="1">
        <v>1144</v>
      </c>
      <c r="O2593" s="1">
        <v>1094</v>
      </c>
      <c r="P2593" s="1">
        <v>121</v>
      </c>
      <c r="X2593" s="1">
        <v>5</v>
      </c>
      <c r="AB2593" s="1">
        <v>1</v>
      </c>
      <c r="AE2593" s="1">
        <v>2</v>
      </c>
      <c r="AG2593" s="1">
        <v>1</v>
      </c>
      <c r="AN2593" s="7">
        <f>IF(Q2593&gt;0,RANK(Q2593,(N2593:P2593,Q2593:AL2593)),0)</f>
        <v>0</v>
      </c>
      <c r="AO2593" s="7">
        <f>IF(R2593&gt;0,RANK(R2593,(N2593:P2593,Q2593:AL2593)),0)</f>
        <v>0</v>
      </c>
      <c r="AP2593" s="7">
        <f>IF(S2593&gt;0,RANK(S2593,(N2593:P2593,Q2593:AL2593)),0)</f>
        <v>0</v>
      </c>
      <c r="AQ2593" s="7">
        <f>IF(T2593&gt;0,RANK(T2593,(N2593:P2593,Q2593:AL2593)),0)</f>
        <v>0</v>
      </c>
      <c r="AR2593" s="2">
        <f t="shared" si="1007"/>
        <v>0</v>
      </c>
      <c r="AS2593" s="2">
        <f t="shared" si="1008"/>
        <v>0</v>
      </c>
      <c r="AT2593" s="2">
        <f t="shared" si="1009"/>
        <v>0</v>
      </c>
      <c r="AU2593" s="2">
        <f t="shared" si="1010"/>
        <v>0</v>
      </c>
      <c r="AW2593" t="s">
        <v>48</v>
      </c>
      <c r="AX2593" t="s">
        <v>406</v>
      </c>
      <c r="BA2593" s="127">
        <v>47</v>
      </c>
      <c r="BB2593" s="130">
        <v>139</v>
      </c>
      <c r="BC2593" s="131">
        <f t="shared" si="1000"/>
        <v>47139</v>
      </c>
      <c r="BE2593" s="7" t="s">
        <v>3271</v>
      </c>
    </row>
    <row r="2594" spans="1:57" hidden="1" outlineLevel="1" x14ac:dyDescent="0.2">
      <c r="A2594" t="s">
        <v>1877</v>
      </c>
      <c r="B2594" t="s">
        <v>406</v>
      </c>
      <c r="C2594" s="1">
        <f t="shared" si="1001"/>
        <v>4610</v>
      </c>
      <c r="D2594" s="7">
        <f>RANK(N2594,(N2594:P2594,Q2594:AL2594))</f>
        <v>1</v>
      </c>
      <c r="E2594" s="7">
        <f>RANK(O2594,(N2594:P2594,Q2594:AL2594))</f>
        <v>2</v>
      </c>
      <c r="F2594" s="7">
        <f>IF(P2594&gt;0,RANK(P2594,(N2594:P2594,Q2594:AL2594)),0)</f>
        <v>3</v>
      </c>
      <c r="G2594" s="1">
        <f t="shared" si="1002"/>
        <v>999</v>
      </c>
      <c r="H2594" s="2">
        <f t="shared" si="989"/>
        <v>0.21670281995661606</v>
      </c>
      <c r="I2594" s="2"/>
      <c r="J2594" s="2">
        <f t="shared" si="1003"/>
        <v>0.56030368763557481</v>
      </c>
      <c r="K2594" s="2">
        <f t="shared" si="1004"/>
        <v>0.34360086767895881</v>
      </c>
      <c r="L2594" s="2">
        <f t="shared" si="1005"/>
        <v>9.0889370932754884E-2</v>
      </c>
      <c r="M2594" s="2">
        <f t="shared" si="1006"/>
        <v>5.2060737527114959E-3</v>
      </c>
      <c r="N2594" s="1">
        <v>2583</v>
      </c>
      <c r="O2594" s="1">
        <v>1584</v>
      </c>
      <c r="P2594" s="1">
        <v>419</v>
      </c>
      <c r="Q2594" s="1">
        <v>5</v>
      </c>
      <c r="R2594" s="1">
        <v>4</v>
      </c>
      <c r="S2594" s="1">
        <v>2</v>
      </c>
      <c r="U2594" s="1">
        <v>2</v>
      </c>
      <c r="V2594" s="1">
        <v>1</v>
      </c>
      <c r="AB2594" s="1">
        <v>7</v>
      </c>
      <c r="AE2594" s="1">
        <v>1</v>
      </c>
      <c r="AG2594" s="1">
        <v>2</v>
      </c>
      <c r="AN2594" s="7">
        <f>IF(Q2594&gt;0,RANK(Q2594,(N2594:P2594,Q2594:AL2594)),0)</f>
        <v>5</v>
      </c>
      <c r="AO2594" s="7">
        <f>IF(R2594&gt;0,RANK(R2594,(N2594:P2594,Q2594:AL2594)),0)</f>
        <v>6</v>
      </c>
      <c r="AP2594" s="7">
        <f>IF(S2594&gt;0,RANK(S2594,(N2594:P2594,Q2594:AL2594)),0)</f>
        <v>7</v>
      </c>
      <c r="AQ2594" s="7">
        <f>IF(T2594&gt;0,RANK(T2594,(N2594:P2594,Q2594:AL2594)),0)</f>
        <v>0</v>
      </c>
      <c r="AR2594" s="2">
        <f t="shared" si="1007"/>
        <v>1.0845986984815619E-3</v>
      </c>
      <c r="AS2594" s="2">
        <f t="shared" si="1008"/>
        <v>8.6767895878524942E-4</v>
      </c>
      <c r="AT2594" s="2">
        <f t="shared" si="1009"/>
        <v>4.3383947939262471E-4</v>
      </c>
      <c r="AU2594" s="2">
        <f t="shared" si="1010"/>
        <v>0</v>
      </c>
      <c r="AW2594" t="s">
        <v>1877</v>
      </c>
      <c r="AX2594" t="s">
        <v>406</v>
      </c>
      <c r="BA2594" s="127">
        <v>47</v>
      </c>
      <c r="BB2594" s="130">
        <v>141</v>
      </c>
      <c r="BC2594" s="131">
        <f t="shared" si="1000"/>
        <v>47141</v>
      </c>
      <c r="BE2594" s="7" t="s">
        <v>3271</v>
      </c>
    </row>
    <row r="2595" spans="1:57" hidden="1" outlineLevel="1" x14ac:dyDescent="0.2">
      <c r="A2595" t="s">
        <v>1878</v>
      </c>
      <c r="B2595" t="s">
        <v>406</v>
      </c>
      <c r="C2595" s="1">
        <f t="shared" si="1001"/>
        <v>21482</v>
      </c>
      <c r="D2595" s="7">
        <f>RANK(N2595,(N2595:P2595,Q2595:AL2595))</f>
        <v>1</v>
      </c>
      <c r="E2595" s="7">
        <f>RANK(O2595,(N2595:P2595,Q2595:AL2595))</f>
        <v>2</v>
      </c>
      <c r="F2595" s="7">
        <f>IF(P2595&gt;0,RANK(P2595,(N2595:P2595,Q2595:AL2595)),0)</f>
        <v>3</v>
      </c>
      <c r="G2595" s="1">
        <f t="shared" si="1002"/>
        <v>2860</v>
      </c>
      <c r="H2595" s="2">
        <f t="shared" si="989"/>
        <v>0.13313471743785496</v>
      </c>
      <c r="I2595" s="2"/>
      <c r="J2595" s="2">
        <f t="shared" si="1003"/>
        <v>0.50544642025882136</v>
      </c>
      <c r="K2595" s="2">
        <f t="shared" si="1004"/>
        <v>0.37231170282096637</v>
      </c>
      <c r="L2595" s="2">
        <f t="shared" si="1005"/>
        <v>0.11511963504329206</v>
      </c>
      <c r="M2595" s="2">
        <f t="shared" si="1006"/>
        <v>7.1222418769202045E-3</v>
      </c>
      <c r="N2595" s="1">
        <v>10858</v>
      </c>
      <c r="O2595" s="1">
        <v>7998</v>
      </c>
      <c r="P2595" s="1">
        <v>2473</v>
      </c>
      <c r="Q2595" s="1">
        <v>42</v>
      </c>
      <c r="R2595" s="1">
        <v>13</v>
      </c>
      <c r="S2595" s="1">
        <v>25</v>
      </c>
      <c r="T2595" s="1">
        <v>11</v>
      </c>
      <c r="U2595" s="1">
        <v>7</v>
      </c>
      <c r="V2595" s="1">
        <v>10</v>
      </c>
      <c r="W2595" s="1">
        <v>4</v>
      </c>
      <c r="X2595" s="1">
        <v>8</v>
      </c>
      <c r="Y2595" s="1">
        <v>1</v>
      </c>
      <c r="AB2595" s="1">
        <v>15</v>
      </c>
      <c r="AE2595" s="1">
        <v>9</v>
      </c>
      <c r="AG2595" s="1">
        <v>8</v>
      </c>
      <c r="AN2595" s="7">
        <f>IF(Q2595&gt;0,RANK(Q2595,(N2595:P2595,Q2595:AL2595)),0)</f>
        <v>4</v>
      </c>
      <c r="AO2595" s="7">
        <f>IF(R2595&gt;0,RANK(R2595,(N2595:P2595,Q2595:AL2595)),0)</f>
        <v>7</v>
      </c>
      <c r="AP2595" s="7">
        <f>IF(S2595&gt;0,RANK(S2595,(N2595:P2595,Q2595:AL2595)),0)</f>
        <v>5</v>
      </c>
      <c r="AQ2595" s="7">
        <f>IF(T2595&gt;0,RANK(T2595,(N2595:P2595,Q2595:AL2595)),0)</f>
        <v>8</v>
      </c>
      <c r="AR2595" s="2">
        <f t="shared" si="1007"/>
        <v>1.9551252211153524E-3</v>
      </c>
      <c r="AS2595" s="2">
        <f t="shared" si="1008"/>
        <v>6.0515780653570426E-4</v>
      </c>
      <c r="AT2595" s="2">
        <f t="shared" si="1009"/>
        <v>1.1637650125686622E-3</v>
      </c>
      <c r="AU2595" s="2">
        <f t="shared" si="1010"/>
        <v>5.1205660553021136E-4</v>
      </c>
      <c r="AW2595" t="s">
        <v>1878</v>
      </c>
      <c r="AX2595" t="s">
        <v>406</v>
      </c>
      <c r="BA2595" s="127">
        <v>47</v>
      </c>
      <c r="BB2595" s="130">
        <v>143</v>
      </c>
      <c r="BC2595" s="131">
        <f t="shared" si="1000"/>
        <v>47143</v>
      </c>
      <c r="BE2595" s="7" t="s">
        <v>3271</v>
      </c>
    </row>
    <row r="2596" spans="1:57" hidden="1" outlineLevel="1" x14ac:dyDescent="0.2">
      <c r="A2596" t="s">
        <v>50</v>
      </c>
      <c r="B2596" t="s">
        <v>406</v>
      </c>
      <c r="C2596" s="1">
        <f t="shared" si="1001"/>
        <v>10348</v>
      </c>
      <c r="D2596" s="7">
        <f>RANK(N2596,(N2596:P2596,Q2596:AL2596))</f>
        <v>2</v>
      </c>
      <c r="E2596" s="7">
        <f>RANK(O2596,(N2596:P2596,Q2596:AL2596))</f>
        <v>1</v>
      </c>
      <c r="F2596" s="7">
        <f>IF(P2596&gt;0,RANK(P2596,(N2596:P2596,Q2596:AL2596)),0)</f>
        <v>3</v>
      </c>
      <c r="G2596" s="1">
        <f t="shared" si="1002"/>
        <v>571</v>
      </c>
      <c r="H2596" s="2">
        <f t="shared" si="989"/>
        <v>5.517974487823734E-2</v>
      </c>
      <c r="I2596" s="2"/>
      <c r="J2596" s="2">
        <f t="shared" si="1003"/>
        <v>0.41447622729029765</v>
      </c>
      <c r="K2596" s="2">
        <f t="shared" si="1004"/>
        <v>0.469655972168535</v>
      </c>
      <c r="L2596" s="2">
        <f t="shared" si="1005"/>
        <v>0.11238886741399304</v>
      </c>
      <c r="M2596" s="2">
        <f t="shared" si="1006"/>
        <v>3.4789331271743162E-3</v>
      </c>
      <c r="N2596" s="1">
        <v>4289</v>
      </c>
      <c r="O2596" s="1">
        <v>4860</v>
      </c>
      <c r="P2596" s="1">
        <v>1163</v>
      </c>
      <c r="Q2596" s="1">
        <v>3</v>
      </c>
      <c r="R2596" s="1">
        <v>11</v>
      </c>
      <c r="S2596" s="1">
        <v>1</v>
      </c>
      <c r="T2596" s="1">
        <v>3</v>
      </c>
      <c r="V2596" s="1">
        <v>1</v>
      </c>
      <c r="W2596" s="1">
        <v>1</v>
      </c>
      <c r="X2596" s="1">
        <v>2</v>
      </c>
      <c r="Y2596" s="1">
        <v>1</v>
      </c>
      <c r="AB2596" s="1">
        <v>9</v>
      </c>
      <c r="AE2596" s="1">
        <v>1</v>
      </c>
      <c r="AG2596" s="1">
        <v>3</v>
      </c>
      <c r="AN2596" s="7">
        <f>IF(Q2596&gt;0,RANK(Q2596,(N2596:P2596,Q2596:AL2596)),0)</f>
        <v>6</v>
      </c>
      <c r="AO2596" s="7">
        <f>IF(R2596&gt;0,RANK(R2596,(N2596:P2596,Q2596:AL2596)),0)</f>
        <v>4</v>
      </c>
      <c r="AP2596" s="7">
        <f>IF(S2596&gt;0,RANK(S2596,(N2596:P2596,Q2596:AL2596)),0)</f>
        <v>10</v>
      </c>
      <c r="AQ2596" s="7">
        <f>IF(T2596&gt;0,RANK(T2596,(N2596:P2596,Q2596:AL2596)),0)</f>
        <v>6</v>
      </c>
      <c r="AR2596" s="2">
        <f t="shared" si="1007"/>
        <v>2.8991109393119443E-4</v>
      </c>
      <c r="AS2596" s="2">
        <f t="shared" si="1008"/>
        <v>1.0630073444143795E-3</v>
      </c>
      <c r="AT2596" s="2">
        <f t="shared" si="1009"/>
        <v>9.6637031310398139E-5</v>
      </c>
      <c r="AU2596" s="2">
        <f t="shared" si="1010"/>
        <v>2.8991109393119443E-4</v>
      </c>
      <c r="AW2596" t="s">
        <v>50</v>
      </c>
      <c r="AX2596" t="s">
        <v>406</v>
      </c>
      <c r="BA2596" s="127">
        <v>47</v>
      </c>
      <c r="BB2596" s="130">
        <v>145</v>
      </c>
      <c r="BC2596" s="131">
        <f t="shared" si="1000"/>
        <v>47145</v>
      </c>
      <c r="BE2596" s="7" t="s">
        <v>3271</v>
      </c>
    </row>
    <row r="2597" spans="1:57" hidden="1" outlineLevel="1" x14ac:dyDescent="0.2">
      <c r="A2597" t="s">
        <v>49</v>
      </c>
      <c r="B2597" t="s">
        <v>406</v>
      </c>
      <c r="C2597" s="1">
        <f t="shared" si="1001"/>
        <v>20999</v>
      </c>
      <c r="D2597" s="7">
        <f>RANK(N2597,(N2597:P2597,Q2597:AL2597))</f>
        <v>1</v>
      </c>
      <c r="E2597" s="7">
        <f>RANK(O2597,(N2597:P2597,Q2597:AL2597))</f>
        <v>2</v>
      </c>
      <c r="F2597" s="7">
        <f>IF(P2597&gt;0,RANK(P2597,(N2597:P2597,Q2597:AL2597)),0)</f>
        <v>3</v>
      </c>
      <c r="G2597" s="1">
        <f t="shared" si="1002"/>
        <v>1093</v>
      </c>
      <c r="H2597" s="2">
        <f t="shared" si="989"/>
        <v>5.2050097623696369E-2</v>
      </c>
      <c r="I2597" s="2"/>
      <c r="J2597" s="2">
        <f t="shared" si="1003"/>
        <v>0.46726034573074909</v>
      </c>
      <c r="K2597" s="2">
        <f t="shared" si="1004"/>
        <v>0.4152102481070527</v>
      </c>
      <c r="L2597" s="2">
        <f t="shared" si="1005"/>
        <v>0.11410067146054574</v>
      </c>
      <c r="M2597" s="2">
        <f t="shared" si="1006"/>
        <v>3.4287347016524056E-3</v>
      </c>
      <c r="N2597" s="1">
        <v>9812</v>
      </c>
      <c r="O2597" s="1">
        <v>8719</v>
      </c>
      <c r="P2597" s="1">
        <v>2396</v>
      </c>
      <c r="Q2597" s="1">
        <v>15</v>
      </c>
      <c r="R2597" s="1">
        <v>8</v>
      </c>
      <c r="S2597" s="1">
        <v>4</v>
      </c>
      <c r="T2597" s="1">
        <v>3</v>
      </c>
      <c r="U2597" s="1">
        <v>2</v>
      </c>
      <c r="V2597" s="1">
        <v>7</v>
      </c>
      <c r="W2597" s="1">
        <v>5</v>
      </c>
      <c r="X2597" s="1">
        <v>1</v>
      </c>
      <c r="Y2597" s="1">
        <v>2</v>
      </c>
      <c r="AB2597" s="1">
        <v>22</v>
      </c>
      <c r="AE2597" s="1">
        <v>1</v>
      </c>
      <c r="AG2597" s="1">
        <v>2</v>
      </c>
      <c r="AN2597" s="7">
        <f>IF(Q2597&gt;0,RANK(Q2597,(N2597:P2597,Q2597:AL2597)),0)</f>
        <v>5</v>
      </c>
      <c r="AO2597" s="7">
        <f>IF(R2597&gt;0,RANK(R2597,(N2597:P2597,Q2597:AL2597)),0)</f>
        <v>6</v>
      </c>
      <c r="AP2597" s="7">
        <f>IF(S2597&gt;0,RANK(S2597,(N2597:P2597,Q2597:AL2597)),0)</f>
        <v>9</v>
      </c>
      <c r="AQ2597" s="7">
        <f>IF(T2597&gt;0,RANK(T2597,(N2597:P2597,Q2597:AL2597)),0)</f>
        <v>10</v>
      </c>
      <c r="AR2597" s="2">
        <f t="shared" si="1007"/>
        <v>7.1431972951092914E-4</v>
      </c>
      <c r="AS2597" s="2">
        <f t="shared" si="1008"/>
        <v>3.8097052240582883E-4</v>
      </c>
      <c r="AT2597" s="2">
        <f t="shared" si="1009"/>
        <v>1.9048526120291442E-4</v>
      </c>
      <c r="AU2597" s="2">
        <f t="shared" si="1010"/>
        <v>1.4286394590218581E-4</v>
      </c>
      <c r="AW2597" t="s">
        <v>49</v>
      </c>
      <c r="AX2597" t="s">
        <v>406</v>
      </c>
      <c r="BA2597" s="127">
        <v>47</v>
      </c>
      <c r="BB2597" s="130">
        <v>147</v>
      </c>
      <c r="BC2597" s="131">
        <f t="shared" si="1000"/>
        <v>47147</v>
      </c>
      <c r="BE2597" s="7" t="s">
        <v>3271</v>
      </c>
    </row>
    <row r="2598" spans="1:57" hidden="1" outlineLevel="1" x14ac:dyDescent="0.2">
      <c r="A2598" t="s">
        <v>1651</v>
      </c>
      <c r="B2598" t="s">
        <v>406</v>
      </c>
      <c r="C2598" s="1">
        <f t="shared" si="1001"/>
        <v>15779</v>
      </c>
      <c r="D2598" s="7">
        <f>RANK(N2598,(N2598:P2598,Q2598:AL2598))</f>
        <v>1</v>
      </c>
      <c r="E2598" s="7">
        <f>RANK(O2598,(N2598:P2598,Q2598:AL2598))</f>
        <v>2</v>
      </c>
      <c r="F2598" s="7">
        <f>IF(P2598&gt;0,RANK(P2598,(N2598:P2598,Q2598:AL2598)),0)</f>
        <v>3</v>
      </c>
      <c r="G2598" s="1">
        <f t="shared" si="1002"/>
        <v>3227</v>
      </c>
      <c r="H2598" s="2">
        <f t="shared" si="989"/>
        <v>0.20451232650991824</v>
      </c>
      <c r="I2598" s="2"/>
      <c r="J2598" s="2">
        <f t="shared" si="1003"/>
        <v>0.53856391406299509</v>
      </c>
      <c r="K2598" s="2">
        <f t="shared" si="1004"/>
        <v>0.3340515875530769</v>
      </c>
      <c r="L2598" s="2">
        <f t="shared" si="1005"/>
        <v>0.12535648646935801</v>
      </c>
      <c r="M2598" s="2">
        <f t="shared" si="1006"/>
        <v>2.0280119145699993E-3</v>
      </c>
      <c r="N2598" s="1">
        <v>8498</v>
      </c>
      <c r="O2598" s="1">
        <v>5271</v>
      </c>
      <c r="P2598" s="1">
        <v>1978</v>
      </c>
      <c r="Q2598" s="1">
        <v>13</v>
      </c>
      <c r="R2598" s="1">
        <v>4</v>
      </c>
      <c r="S2598" s="1">
        <v>1</v>
      </c>
      <c r="U2598" s="1">
        <v>2</v>
      </c>
      <c r="V2598" s="1">
        <v>2</v>
      </c>
      <c r="W2598" s="1">
        <v>2</v>
      </c>
      <c r="X2598" s="1">
        <v>1</v>
      </c>
      <c r="AB2598" s="1">
        <v>5</v>
      </c>
      <c r="AE2598" s="1">
        <v>2</v>
      </c>
      <c r="AN2598" s="7">
        <f>IF(Q2598&gt;0,RANK(Q2598,(N2598:P2598,Q2598:AL2598)),0)</f>
        <v>4</v>
      </c>
      <c r="AO2598" s="7">
        <f>IF(R2598&gt;0,RANK(R2598,(N2598:P2598,Q2598:AL2598)),0)</f>
        <v>6</v>
      </c>
      <c r="AP2598" s="7">
        <f>IF(S2598&gt;0,RANK(S2598,(N2598:P2598,Q2598:AL2598)),0)</f>
        <v>11</v>
      </c>
      <c r="AQ2598" s="7">
        <f>IF(T2598&gt;0,RANK(T2598,(N2598:P2598,Q2598:AL2598)),0)</f>
        <v>0</v>
      </c>
      <c r="AR2598" s="2">
        <f t="shared" si="1007"/>
        <v>8.2387984029406178E-4</v>
      </c>
      <c r="AS2598" s="2">
        <f t="shared" si="1008"/>
        <v>2.5350148932124975E-4</v>
      </c>
      <c r="AT2598" s="2">
        <f t="shared" si="1009"/>
        <v>6.3375372330312437E-5</v>
      </c>
      <c r="AU2598" s="2">
        <f t="shared" si="1010"/>
        <v>0</v>
      </c>
      <c r="AW2598" t="s">
        <v>1651</v>
      </c>
      <c r="AX2598" t="s">
        <v>406</v>
      </c>
      <c r="BA2598" s="127">
        <v>47</v>
      </c>
      <c r="BB2598" s="130">
        <v>149</v>
      </c>
      <c r="BC2598" s="131">
        <f t="shared" si="1000"/>
        <v>47149</v>
      </c>
      <c r="BE2598" s="7" t="s">
        <v>3271</v>
      </c>
    </row>
    <row r="2599" spans="1:57" hidden="1" outlineLevel="1" x14ac:dyDescent="0.2">
      <c r="A2599" t="s">
        <v>47</v>
      </c>
      <c r="B2599" t="s">
        <v>406</v>
      </c>
      <c r="C2599" s="1">
        <f t="shared" si="1001"/>
        <v>47140</v>
      </c>
      <c r="D2599" s="7">
        <f>RANK(N2599,(N2599:P2599,Q2599:AL2599))</f>
        <v>1</v>
      </c>
      <c r="E2599" s="7">
        <f>RANK(O2599,(N2599:P2599,Q2599:AL2599))</f>
        <v>2</v>
      </c>
      <c r="F2599" s="7">
        <f>IF(P2599&gt;0,RANK(P2599,(N2599:P2599,Q2599:AL2599)),0)</f>
        <v>3</v>
      </c>
      <c r="G2599" s="1">
        <f t="shared" si="1002"/>
        <v>2207</v>
      </c>
      <c r="H2599" s="2">
        <f t="shared" si="989"/>
        <v>4.6817988969028425E-2</v>
      </c>
      <c r="I2599" s="2"/>
      <c r="J2599" s="2">
        <f t="shared" si="1003"/>
        <v>0.44726347051336446</v>
      </c>
      <c r="K2599" s="2">
        <f t="shared" si="1004"/>
        <v>0.40044548154433601</v>
      </c>
      <c r="L2599" s="2">
        <f t="shared" si="1005"/>
        <v>0.1485999151463725</v>
      </c>
      <c r="M2599" s="2">
        <f t="shared" si="1006"/>
        <v>3.6911327959270324E-3</v>
      </c>
      <c r="N2599" s="1">
        <v>21084</v>
      </c>
      <c r="O2599" s="1">
        <v>18877</v>
      </c>
      <c r="P2599" s="1">
        <v>7005</v>
      </c>
      <c r="Q2599" s="1">
        <v>48</v>
      </c>
      <c r="R2599" s="1">
        <v>43</v>
      </c>
      <c r="S2599" s="1">
        <v>11</v>
      </c>
      <c r="T2599" s="1">
        <v>12</v>
      </c>
      <c r="U2599" s="1">
        <v>12</v>
      </c>
      <c r="V2599" s="1">
        <v>1</v>
      </c>
      <c r="W2599" s="1">
        <v>8</v>
      </c>
      <c r="X2599" s="1">
        <v>2</v>
      </c>
      <c r="Y2599" s="1">
        <v>6</v>
      </c>
      <c r="AB2599" s="1">
        <v>25</v>
      </c>
      <c r="AE2599" s="1">
        <v>1</v>
      </c>
      <c r="AG2599" s="1">
        <v>5</v>
      </c>
      <c r="AN2599" s="7">
        <f>IF(Q2599&gt;0,RANK(Q2599,(N2599:P2599,Q2599:AL2599)),0)</f>
        <v>4</v>
      </c>
      <c r="AO2599" s="7">
        <f>IF(R2599&gt;0,RANK(R2599,(N2599:P2599,Q2599:AL2599)),0)</f>
        <v>5</v>
      </c>
      <c r="AP2599" s="7">
        <f>IF(S2599&gt;0,RANK(S2599,(N2599:P2599,Q2599:AL2599)),0)</f>
        <v>9</v>
      </c>
      <c r="AQ2599" s="7">
        <f>IF(T2599&gt;0,RANK(T2599,(N2599:P2599,Q2599:AL2599)),0)</f>
        <v>7</v>
      </c>
      <c r="AR2599" s="2">
        <f t="shared" si="1007"/>
        <v>1.0182435299109036E-3</v>
      </c>
      <c r="AS2599" s="2">
        <f t="shared" si="1008"/>
        <v>9.1217649554518453E-4</v>
      </c>
      <c r="AT2599" s="2">
        <f t="shared" si="1009"/>
        <v>2.333474756045821E-4</v>
      </c>
      <c r="AU2599" s="2">
        <f t="shared" si="1010"/>
        <v>2.5456088247772591E-4</v>
      </c>
      <c r="AW2599" t="s">
        <v>47</v>
      </c>
      <c r="AX2599" t="s">
        <v>406</v>
      </c>
      <c r="BA2599" s="127">
        <v>47</v>
      </c>
      <c r="BB2599" s="130">
        <v>151</v>
      </c>
      <c r="BC2599" s="131">
        <f t="shared" si="1000"/>
        <v>47151</v>
      </c>
      <c r="BE2599" s="7" t="s">
        <v>3271</v>
      </c>
    </row>
    <row r="2600" spans="1:57" hidden="1" outlineLevel="1" x14ac:dyDescent="0.2">
      <c r="A2600" t="s">
        <v>1465</v>
      </c>
      <c r="B2600" t="s">
        <v>406</v>
      </c>
      <c r="C2600" s="1">
        <f t="shared" si="1001"/>
        <v>6418</v>
      </c>
      <c r="D2600" s="7">
        <f>RANK(N2600,(N2600:P2600,Q2600:AL2600))</f>
        <v>2</v>
      </c>
      <c r="E2600" s="7">
        <f>RANK(O2600,(N2600:P2600,Q2600:AL2600))</f>
        <v>1</v>
      </c>
      <c r="F2600" s="7">
        <f>IF(P2600&gt;0,RANK(P2600,(N2600:P2600,Q2600:AL2600)),0)</f>
        <v>3</v>
      </c>
      <c r="G2600" s="1">
        <f t="shared" si="1002"/>
        <v>281</v>
      </c>
      <c r="H2600" s="2">
        <f t="shared" si="989"/>
        <v>4.3783110003116237E-2</v>
      </c>
      <c r="I2600" s="2"/>
      <c r="J2600" s="2">
        <f t="shared" si="1003"/>
        <v>0.4253661576815207</v>
      </c>
      <c r="K2600" s="2">
        <f t="shared" si="1004"/>
        <v>0.46914926768463694</v>
      </c>
      <c r="L2600" s="2">
        <f t="shared" si="1005"/>
        <v>0.10018697413524462</v>
      </c>
      <c r="M2600" s="2">
        <f t="shared" si="1006"/>
        <v>5.2976004985978015E-3</v>
      </c>
      <c r="N2600" s="1">
        <v>2730</v>
      </c>
      <c r="O2600" s="1">
        <v>3011</v>
      </c>
      <c r="P2600" s="1">
        <v>643</v>
      </c>
      <c r="Q2600" s="1">
        <v>3</v>
      </c>
      <c r="R2600" s="1">
        <v>3</v>
      </c>
      <c r="S2600" s="1">
        <v>2</v>
      </c>
      <c r="T2600" s="1">
        <v>3</v>
      </c>
      <c r="U2600" s="1">
        <v>2</v>
      </c>
      <c r="V2600" s="1">
        <v>1</v>
      </c>
      <c r="W2600" s="1">
        <v>2</v>
      </c>
      <c r="X2600" s="1">
        <v>3</v>
      </c>
      <c r="AB2600" s="1">
        <v>9</v>
      </c>
      <c r="AE2600" s="1">
        <v>2</v>
      </c>
      <c r="AG2600" s="1">
        <v>4</v>
      </c>
      <c r="AN2600" s="7">
        <f>IF(Q2600&gt;0,RANK(Q2600,(N2600:P2600,Q2600:AL2600)),0)</f>
        <v>6</v>
      </c>
      <c r="AO2600" s="7">
        <f>IF(R2600&gt;0,RANK(R2600,(N2600:P2600,Q2600:AL2600)),0)</f>
        <v>6</v>
      </c>
      <c r="AP2600" s="7">
        <f>IF(S2600&gt;0,RANK(S2600,(N2600:P2600,Q2600:AL2600)),0)</f>
        <v>10</v>
      </c>
      <c r="AQ2600" s="7">
        <f>IF(T2600&gt;0,RANK(T2600,(N2600:P2600,Q2600:AL2600)),0)</f>
        <v>6</v>
      </c>
      <c r="AR2600" s="2">
        <f t="shared" si="1007"/>
        <v>4.6743533811156125E-4</v>
      </c>
      <c r="AS2600" s="2">
        <f t="shared" si="1008"/>
        <v>4.6743533811156125E-4</v>
      </c>
      <c r="AT2600" s="2">
        <f t="shared" si="1009"/>
        <v>3.1162355874104082E-4</v>
      </c>
      <c r="AU2600" s="2">
        <f t="shared" si="1010"/>
        <v>4.6743533811156125E-4</v>
      </c>
      <c r="AW2600" t="s">
        <v>1465</v>
      </c>
      <c r="AX2600" t="s">
        <v>406</v>
      </c>
      <c r="BA2600" s="127">
        <v>47</v>
      </c>
      <c r="BB2600" s="130">
        <v>153</v>
      </c>
      <c r="BC2600" s="131">
        <f t="shared" si="1000"/>
        <v>47153</v>
      </c>
      <c r="BE2600" s="7" t="s">
        <v>3271</v>
      </c>
    </row>
    <row r="2601" spans="1:57" hidden="1" outlineLevel="1" x14ac:dyDescent="0.2">
      <c r="A2601" t="s">
        <v>1415</v>
      </c>
      <c r="B2601" t="s">
        <v>406</v>
      </c>
      <c r="C2601" s="1">
        <f t="shared" si="1001"/>
        <v>3559</v>
      </c>
      <c r="D2601" s="7">
        <f>RANK(N2601,(N2601:P2601,Q2601:AL2601))</f>
        <v>1</v>
      </c>
      <c r="E2601" s="7">
        <f>RANK(O2601,(N2601:P2601,Q2601:AL2601))</f>
        <v>2</v>
      </c>
      <c r="F2601" s="7">
        <f>IF(P2601&gt;0,RANK(P2601,(N2601:P2601,Q2601:AL2601)),0)</f>
        <v>3</v>
      </c>
      <c r="G2601" s="1">
        <f t="shared" si="1002"/>
        <v>373</v>
      </c>
      <c r="H2601" s="2">
        <f t="shared" ref="H2601:H2664" si="1011">G2601/C2601</f>
        <v>0.10480472042708626</v>
      </c>
      <c r="I2601" s="2"/>
      <c r="J2601" s="2">
        <f t="shared" si="1003"/>
        <v>0.49283506602978366</v>
      </c>
      <c r="K2601" s="2">
        <f t="shared" si="1004"/>
        <v>0.38803034560269739</v>
      </c>
      <c r="L2601" s="2">
        <f t="shared" si="1005"/>
        <v>0.11379601011520089</v>
      </c>
      <c r="M2601" s="2">
        <f t="shared" si="1006"/>
        <v>5.3385782523180519E-3</v>
      </c>
      <c r="N2601" s="1">
        <v>1754</v>
      </c>
      <c r="O2601" s="1">
        <v>1381</v>
      </c>
      <c r="P2601" s="1">
        <v>405</v>
      </c>
      <c r="Q2601" s="1">
        <v>2</v>
      </c>
      <c r="R2601" s="1">
        <v>3</v>
      </c>
      <c r="S2601" s="1">
        <v>1</v>
      </c>
      <c r="T2601" s="1">
        <v>2</v>
      </c>
      <c r="U2601" s="1">
        <v>6</v>
      </c>
      <c r="V2601" s="1">
        <v>1</v>
      </c>
      <c r="W2601" s="1">
        <v>1</v>
      </c>
      <c r="AB2601" s="1">
        <v>2</v>
      </c>
      <c r="AG2601" s="1">
        <v>1</v>
      </c>
      <c r="AN2601" s="7">
        <f>IF(Q2601&gt;0,RANK(Q2601,(N2601:P2601,Q2601:AL2601)),0)</f>
        <v>6</v>
      </c>
      <c r="AO2601" s="7">
        <f>IF(R2601&gt;0,RANK(R2601,(N2601:P2601,Q2601:AL2601)),0)</f>
        <v>5</v>
      </c>
      <c r="AP2601" s="7">
        <f>IF(S2601&gt;0,RANK(S2601,(N2601:P2601,Q2601:AL2601)),0)</f>
        <v>9</v>
      </c>
      <c r="AQ2601" s="7">
        <f>IF(T2601&gt;0,RANK(T2601,(N2601:P2601,Q2601:AL2601)),0)</f>
        <v>6</v>
      </c>
      <c r="AR2601" s="2">
        <f t="shared" si="1007"/>
        <v>5.6195560550716497E-4</v>
      </c>
      <c r="AS2601" s="2">
        <f t="shared" si="1008"/>
        <v>8.4293340826074739E-4</v>
      </c>
      <c r="AT2601" s="2">
        <f t="shared" si="1009"/>
        <v>2.8097780275358248E-4</v>
      </c>
      <c r="AU2601" s="2">
        <f t="shared" si="1010"/>
        <v>5.6195560550716497E-4</v>
      </c>
      <c r="AW2601" t="s">
        <v>1415</v>
      </c>
      <c r="AX2601" t="s">
        <v>406</v>
      </c>
      <c r="BA2601" s="127">
        <v>47</v>
      </c>
      <c r="BB2601" s="130">
        <v>155</v>
      </c>
      <c r="BC2601" s="131">
        <f t="shared" si="1000"/>
        <v>47155</v>
      </c>
      <c r="BE2601" s="7" t="s">
        <v>3271</v>
      </c>
    </row>
    <row r="2602" spans="1:57" hidden="1" outlineLevel="1" x14ac:dyDescent="0.2">
      <c r="A2602" t="s">
        <v>516</v>
      </c>
      <c r="B2602" t="s">
        <v>406</v>
      </c>
      <c r="C2602" s="1">
        <f t="shared" si="1001"/>
        <v>21266</v>
      </c>
      <c r="D2602" s="7">
        <f>RANK(N2602,(N2602:P2602,Q2602:AL2602))</f>
        <v>2</v>
      </c>
      <c r="E2602" s="7">
        <f>RANK(O2602,(N2602:P2602,Q2602:AL2602))</f>
        <v>1</v>
      </c>
      <c r="F2602" s="7">
        <f>IF(P2602&gt;0,RANK(P2602,(N2602:P2602,Q2602:AL2602)),0)</f>
        <v>3</v>
      </c>
      <c r="G2602" s="1">
        <f t="shared" si="1002"/>
        <v>4995</v>
      </c>
      <c r="H2602" s="2">
        <f t="shared" si="1011"/>
        <v>0.2348819712216684</v>
      </c>
      <c r="I2602" s="2"/>
      <c r="J2602" s="2">
        <f t="shared" si="1003"/>
        <v>0.31595034327094895</v>
      </c>
      <c r="K2602" s="2">
        <f t="shared" si="1004"/>
        <v>0.55083231449261727</v>
      </c>
      <c r="L2602" s="2">
        <f t="shared" si="1005"/>
        <v>0.12978463274710805</v>
      </c>
      <c r="M2602" s="2">
        <f t="shared" si="1006"/>
        <v>3.4327094893257248E-3</v>
      </c>
      <c r="N2602" s="1">
        <v>6719</v>
      </c>
      <c r="O2602" s="1">
        <v>11714</v>
      </c>
      <c r="P2602" s="1">
        <v>2760</v>
      </c>
      <c r="Q2602" s="1">
        <v>21</v>
      </c>
      <c r="R2602" s="1">
        <v>4</v>
      </c>
      <c r="S2602" s="1">
        <v>3</v>
      </c>
      <c r="T2602" s="1">
        <v>3</v>
      </c>
      <c r="U2602" s="1">
        <v>7</v>
      </c>
      <c r="V2602" s="1">
        <v>4</v>
      </c>
      <c r="W2602" s="1">
        <v>1</v>
      </c>
      <c r="Y2602" s="1">
        <v>10</v>
      </c>
      <c r="AB2602" s="1">
        <v>17</v>
      </c>
      <c r="AE2602" s="1">
        <v>2</v>
      </c>
      <c r="AG2602" s="1">
        <v>1</v>
      </c>
      <c r="AN2602" s="7">
        <f>IF(Q2602&gt;0,RANK(Q2602,(N2602:P2602,Q2602:AL2602)),0)</f>
        <v>4</v>
      </c>
      <c r="AO2602" s="7">
        <f>IF(R2602&gt;0,RANK(R2602,(N2602:P2602,Q2602:AL2602)),0)</f>
        <v>8</v>
      </c>
      <c r="AP2602" s="7">
        <f>IF(S2602&gt;0,RANK(S2602,(N2602:P2602,Q2602:AL2602)),0)</f>
        <v>10</v>
      </c>
      <c r="AQ2602" s="7">
        <f>IF(T2602&gt;0,RANK(T2602,(N2602:P2602,Q2602:AL2602)),0)</f>
        <v>10</v>
      </c>
      <c r="AR2602" s="2">
        <f t="shared" si="1007"/>
        <v>9.8749177090190921E-4</v>
      </c>
      <c r="AS2602" s="2">
        <f t="shared" si="1008"/>
        <v>1.8809367064798269E-4</v>
      </c>
      <c r="AT2602" s="2">
        <f t="shared" si="1009"/>
        <v>1.4107025298598703E-4</v>
      </c>
      <c r="AU2602" s="2">
        <f t="shared" si="1010"/>
        <v>1.4107025298598703E-4</v>
      </c>
      <c r="AW2602" t="s">
        <v>516</v>
      </c>
      <c r="AX2602" t="s">
        <v>406</v>
      </c>
      <c r="BA2602" s="127">
        <v>47</v>
      </c>
      <c r="BB2602" s="130">
        <v>157</v>
      </c>
      <c r="BC2602" s="131">
        <f t="shared" si="1000"/>
        <v>47157</v>
      </c>
      <c r="BE2602" s="7" t="s">
        <v>3271</v>
      </c>
    </row>
    <row r="2603" spans="1:57" hidden="1" outlineLevel="1" x14ac:dyDescent="0.2">
      <c r="A2603" t="s">
        <v>1816</v>
      </c>
      <c r="B2603" t="s">
        <v>406</v>
      </c>
      <c r="C2603" s="1">
        <f t="shared" si="1001"/>
        <v>366110</v>
      </c>
      <c r="D2603" s="7">
        <f>RANK(N2603,(N2603:P2603,Q2603:AL2603))</f>
        <v>1</v>
      </c>
      <c r="E2603" s="7">
        <f>RANK(O2603,(N2603:P2603,Q2603:AL2603))</f>
        <v>2</v>
      </c>
      <c r="F2603" s="7">
        <f>IF(P2603&gt;0,RANK(P2603,(N2603:P2603,Q2603:AL2603)),0)</f>
        <v>3</v>
      </c>
      <c r="G2603" s="1">
        <f t="shared" si="1002"/>
        <v>38012</v>
      </c>
      <c r="H2603" s="2">
        <f t="shared" si="1011"/>
        <v>0.10382671874573215</v>
      </c>
      <c r="I2603" s="2"/>
      <c r="J2603" s="2">
        <f t="shared" si="1003"/>
        <v>0.52258064516129032</v>
      </c>
      <c r="K2603" s="2">
        <f t="shared" si="1004"/>
        <v>0.41875392641555814</v>
      </c>
      <c r="L2603" s="2">
        <f t="shared" si="1005"/>
        <v>5.5237496927153039E-2</v>
      </c>
      <c r="M2603" s="2">
        <f t="shared" si="1006"/>
        <v>3.4279314959984944E-3</v>
      </c>
      <c r="N2603" s="1">
        <v>191322</v>
      </c>
      <c r="O2603" s="1">
        <v>153310</v>
      </c>
      <c r="P2603" s="1">
        <v>20223</v>
      </c>
      <c r="Q2603" s="1">
        <v>251</v>
      </c>
      <c r="R2603" s="1">
        <v>72</v>
      </c>
      <c r="S2603" s="1">
        <v>194</v>
      </c>
      <c r="T2603" s="1">
        <v>116</v>
      </c>
      <c r="U2603" s="1">
        <v>140</v>
      </c>
      <c r="V2603" s="1">
        <v>104</v>
      </c>
      <c r="W2603" s="1">
        <v>80</v>
      </c>
      <c r="X2603" s="1">
        <v>36</v>
      </c>
      <c r="Y2603" s="1">
        <v>22</v>
      </c>
      <c r="AB2603" s="1">
        <v>136</v>
      </c>
      <c r="AE2603" s="1">
        <v>59</v>
      </c>
      <c r="AG2603" s="1">
        <v>45</v>
      </c>
      <c r="AN2603" s="7">
        <f>IF(Q2603&gt;0,RANK(Q2603,(N2603:P2603,Q2603:AL2603)),0)</f>
        <v>4</v>
      </c>
      <c r="AO2603" s="7">
        <f>IF(R2603&gt;0,RANK(R2603,(N2603:P2603,Q2603:AL2603)),0)</f>
        <v>11</v>
      </c>
      <c r="AP2603" s="7">
        <f>IF(S2603&gt;0,RANK(S2603,(N2603:P2603,Q2603:AL2603)),0)</f>
        <v>5</v>
      </c>
      <c r="AQ2603" s="7">
        <f>IF(T2603&gt;0,RANK(T2603,(N2603:P2603,Q2603:AL2603)),0)</f>
        <v>8</v>
      </c>
      <c r="AR2603" s="2">
        <f t="shared" si="1007"/>
        <v>6.8558629919969406E-4</v>
      </c>
      <c r="AS2603" s="2">
        <f t="shared" si="1008"/>
        <v>1.9666220534811943E-4</v>
      </c>
      <c r="AT2603" s="2">
        <f t="shared" si="1009"/>
        <v>5.2989538663243284E-4</v>
      </c>
      <c r="AU2603" s="2">
        <f t="shared" si="1010"/>
        <v>3.1684466417197018E-4</v>
      </c>
      <c r="AW2603" t="s">
        <v>1816</v>
      </c>
      <c r="AX2603" t="s">
        <v>406</v>
      </c>
      <c r="BA2603" s="127">
        <v>47</v>
      </c>
      <c r="BB2603" s="130">
        <v>159</v>
      </c>
      <c r="BC2603" s="131">
        <f t="shared" si="1000"/>
        <v>47159</v>
      </c>
      <c r="BE2603" s="7" t="s">
        <v>3271</v>
      </c>
    </row>
    <row r="2604" spans="1:57" hidden="1" outlineLevel="1" x14ac:dyDescent="0.2">
      <c r="A2604" t="s">
        <v>2253</v>
      </c>
      <c r="B2604" t="s">
        <v>406</v>
      </c>
      <c r="C2604" s="1">
        <f t="shared" si="1001"/>
        <v>7044</v>
      </c>
      <c r="D2604" s="7">
        <f>RANK(N2604,(N2604:P2604,Q2604:AL2604))</f>
        <v>1</v>
      </c>
      <c r="E2604" s="7">
        <f>RANK(O2604,(N2604:P2604,Q2604:AL2604))</f>
        <v>2</v>
      </c>
      <c r="F2604" s="7">
        <f>IF(P2604&gt;0,RANK(P2604,(N2604:P2604,Q2604:AL2604)),0)</f>
        <v>3</v>
      </c>
      <c r="G2604" s="1">
        <f t="shared" si="1002"/>
        <v>3579</v>
      </c>
      <c r="H2604" s="2">
        <f t="shared" si="1011"/>
        <v>0.50809199318568998</v>
      </c>
      <c r="I2604" s="2"/>
      <c r="J2604" s="2">
        <f t="shared" si="1003"/>
        <v>0.71848381601362865</v>
      </c>
      <c r="K2604" s="2">
        <f t="shared" si="1004"/>
        <v>0.21039182282793867</v>
      </c>
      <c r="L2604" s="2">
        <f t="shared" si="1005"/>
        <v>6.8994889267461668E-2</v>
      </c>
      <c r="M2604" s="2">
        <f t="shared" si="1006"/>
        <v>2.1294718909710131E-3</v>
      </c>
      <c r="N2604" s="1">
        <v>5061</v>
      </c>
      <c r="O2604" s="1">
        <v>1482</v>
      </c>
      <c r="P2604" s="1">
        <v>486</v>
      </c>
      <c r="Q2604" s="1">
        <v>3</v>
      </c>
      <c r="R2604" s="1">
        <v>1</v>
      </c>
      <c r="U2604" s="1">
        <v>2</v>
      </c>
      <c r="V2604" s="1">
        <v>2</v>
      </c>
      <c r="W2604" s="1">
        <v>3</v>
      </c>
      <c r="AB2604" s="1">
        <v>2</v>
      </c>
      <c r="AE2604" s="1">
        <v>1</v>
      </c>
      <c r="AG2604" s="1">
        <v>1</v>
      </c>
      <c r="AN2604" s="7">
        <f>IF(Q2604&gt;0,RANK(Q2604,(N2604:P2604,Q2604:AL2604)),0)</f>
        <v>4</v>
      </c>
      <c r="AO2604" s="7">
        <f>IF(R2604&gt;0,RANK(R2604,(N2604:P2604,Q2604:AL2604)),0)</f>
        <v>9</v>
      </c>
      <c r="AP2604" s="7">
        <f>IF(S2604&gt;0,RANK(S2604,(N2604:P2604,Q2604:AL2604)),0)</f>
        <v>0</v>
      </c>
      <c r="AQ2604" s="7">
        <f>IF(T2604&gt;0,RANK(T2604,(N2604:P2604,Q2604:AL2604)),0)</f>
        <v>0</v>
      </c>
      <c r="AR2604" s="2">
        <f t="shared" si="1007"/>
        <v>4.2589437819420784E-4</v>
      </c>
      <c r="AS2604" s="2">
        <f t="shared" si="1008"/>
        <v>1.4196479273140261E-4</v>
      </c>
      <c r="AT2604" s="2">
        <f t="shared" si="1009"/>
        <v>0</v>
      </c>
      <c r="AU2604" s="2">
        <f t="shared" si="1010"/>
        <v>0</v>
      </c>
      <c r="AW2604" t="s">
        <v>2253</v>
      </c>
      <c r="AX2604" t="s">
        <v>406</v>
      </c>
      <c r="BA2604" s="127">
        <v>47</v>
      </c>
      <c r="BB2604" s="130">
        <v>161</v>
      </c>
      <c r="BC2604" s="131">
        <f t="shared" si="1000"/>
        <v>47161</v>
      </c>
      <c r="BE2604" s="7" t="s">
        <v>3271</v>
      </c>
    </row>
    <row r="2605" spans="1:57" hidden="1" outlineLevel="1" x14ac:dyDescent="0.2">
      <c r="A2605" t="s">
        <v>1738</v>
      </c>
      <c r="B2605" t="s">
        <v>406</v>
      </c>
      <c r="C2605" s="1">
        <f t="shared" si="1001"/>
        <v>4323</v>
      </c>
      <c r="D2605" s="7">
        <f>RANK(N2605,(N2605:P2605,Q2605:AL2605))</f>
        <v>1</v>
      </c>
      <c r="E2605" s="7">
        <f>RANK(O2605,(N2605:P2605,Q2605:AL2605))</f>
        <v>2</v>
      </c>
      <c r="F2605" s="7">
        <f>IF(P2605&gt;0,RANK(P2605,(N2605:P2605,Q2605:AL2605)),0)</f>
        <v>3</v>
      </c>
      <c r="G2605" s="1">
        <f t="shared" si="1002"/>
        <v>1733</v>
      </c>
      <c r="H2605" s="2">
        <f t="shared" si="1011"/>
        <v>0.40087901919962987</v>
      </c>
      <c r="I2605" s="2"/>
      <c r="J2605" s="2">
        <f t="shared" si="1003"/>
        <v>0.64284061993985653</v>
      </c>
      <c r="K2605" s="2">
        <f t="shared" si="1004"/>
        <v>0.24196160074022668</v>
      </c>
      <c r="L2605" s="2">
        <f t="shared" si="1005"/>
        <v>0.11265325005783021</v>
      </c>
      <c r="M2605" s="2">
        <f t="shared" si="1006"/>
        <v>2.5445292620865784E-3</v>
      </c>
      <c r="N2605" s="1">
        <v>2779</v>
      </c>
      <c r="O2605" s="1">
        <v>1046</v>
      </c>
      <c r="P2605" s="1">
        <v>487</v>
      </c>
      <c r="R2605" s="1">
        <v>1</v>
      </c>
      <c r="T2605" s="1">
        <v>1</v>
      </c>
      <c r="W2605" s="1">
        <v>1</v>
      </c>
      <c r="AB2605" s="1">
        <v>5</v>
      </c>
      <c r="AG2605" s="1">
        <v>3</v>
      </c>
      <c r="AN2605" s="7">
        <f>IF(Q2605&gt;0,RANK(Q2605,(N2605:P2605,Q2605:AL2605)),0)</f>
        <v>0</v>
      </c>
      <c r="AO2605" s="7">
        <f>IF(R2605&gt;0,RANK(R2605,(N2605:P2605,Q2605:AL2605)),0)</f>
        <v>6</v>
      </c>
      <c r="AP2605" s="7">
        <f>IF(S2605&gt;0,RANK(S2605,(N2605:P2605,Q2605:AL2605)),0)</f>
        <v>0</v>
      </c>
      <c r="AQ2605" s="7">
        <f>IF(T2605&gt;0,RANK(T2605,(N2605:P2605,Q2605:AL2605)),0)</f>
        <v>6</v>
      </c>
      <c r="AR2605" s="2">
        <f t="shared" si="1007"/>
        <v>0</v>
      </c>
      <c r="AS2605" s="2">
        <f t="shared" si="1008"/>
        <v>2.3132084200786491E-4</v>
      </c>
      <c r="AT2605" s="2">
        <f t="shared" si="1009"/>
        <v>0</v>
      </c>
      <c r="AU2605" s="2">
        <f t="shared" si="1010"/>
        <v>2.3132084200786491E-4</v>
      </c>
      <c r="AW2605" t="s">
        <v>1738</v>
      </c>
      <c r="AX2605" t="s">
        <v>406</v>
      </c>
      <c r="BA2605" s="127">
        <v>47</v>
      </c>
      <c r="BB2605" s="130">
        <v>163</v>
      </c>
      <c r="BC2605" s="131">
        <f t="shared" si="1000"/>
        <v>47163</v>
      </c>
      <c r="BE2605" s="7" t="s">
        <v>3271</v>
      </c>
    </row>
    <row r="2606" spans="1:57" hidden="1" outlineLevel="1" x14ac:dyDescent="0.2">
      <c r="A2606" t="s">
        <v>618</v>
      </c>
      <c r="B2606" t="s">
        <v>406</v>
      </c>
      <c r="C2606" s="1">
        <f t="shared" si="1001"/>
        <v>56980</v>
      </c>
      <c r="D2606" s="7">
        <f>RANK(N2606,(N2606:P2606,Q2606:AL2606))</f>
        <v>2</v>
      </c>
      <c r="E2606" s="7">
        <f>RANK(O2606,(N2606:P2606,Q2606:AL2606))</f>
        <v>1</v>
      </c>
      <c r="F2606" s="7">
        <f>IF(P2606&gt;0,RANK(P2606,(N2606:P2606,Q2606:AL2606)),0)</f>
        <v>3</v>
      </c>
      <c r="G2606" s="1">
        <f t="shared" si="1002"/>
        <v>7866</v>
      </c>
      <c r="H2606" s="2">
        <f t="shared" si="1011"/>
        <v>0.13804843804843805</v>
      </c>
      <c r="I2606" s="2"/>
      <c r="J2606" s="2">
        <f t="shared" si="1003"/>
        <v>0.36740961740961742</v>
      </c>
      <c r="K2606" s="2">
        <f t="shared" si="1004"/>
        <v>0.50545805545805544</v>
      </c>
      <c r="L2606" s="2">
        <f t="shared" si="1005"/>
        <v>0.11811161811161811</v>
      </c>
      <c r="M2606" s="2">
        <f t="shared" si="1006"/>
        <v>9.0207090207090335E-3</v>
      </c>
      <c r="N2606" s="1">
        <v>20935</v>
      </c>
      <c r="O2606" s="1">
        <v>28801</v>
      </c>
      <c r="P2606" s="1">
        <v>6730</v>
      </c>
      <c r="Q2606" s="1">
        <v>87</v>
      </c>
      <c r="R2606" s="1">
        <v>22</v>
      </c>
      <c r="S2606" s="1">
        <v>29</v>
      </c>
      <c r="T2606" s="1">
        <v>30</v>
      </c>
      <c r="U2606" s="1">
        <v>27</v>
      </c>
      <c r="V2606" s="1">
        <v>19</v>
      </c>
      <c r="W2606" s="1">
        <v>22</v>
      </c>
      <c r="X2606" s="1">
        <v>8</v>
      </c>
      <c r="Y2606" s="1">
        <v>1</v>
      </c>
      <c r="AB2606" s="1">
        <v>232</v>
      </c>
      <c r="AE2606" s="1">
        <v>16</v>
      </c>
      <c r="AG2606" s="1">
        <v>21</v>
      </c>
      <c r="AN2606" s="7">
        <f>IF(Q2606&gt;0,RANK(Q2606,(N2606:P2606,Q2606:AL2606)),0)</f>
        <v>5</v>
      </c>
      <c r="AO2606" s="7">
        <f>IF(R2606&gt;0,RANK(R2606,(N2606:P2606,Q2606:AL2606)),0)</f>
        <v>9</v>
      </c>
      <c r="AP2606" s="7">
        <f>IF(S2606&gt;0,RANK(S2606,(N2606:P2606,Q2606:AL2606)),0)</f>
        <v>7</v>
      </c>
      <c r="AQ2606" s="7">
        <f>IF(T2606&gt;0,RANK(T2606,(N2606:P2606,Q2606:AL2606)),0)</f>
        <v>6</v>
      </c>
      <c r="AR2606" s="2">
        <f t="shared" si="1007"/>
        <v>1.5268515268515269E-3</v>
      </c>
      <c r="AS2606" s="2">
        <f t="shared" si="1008"/>
        <v>3.861003861003861E-4</v>
      </c>
      <c r="AT2606" s="2">
        <f t="shared" si="1009"/>
        <v>5.08950508950509E-4</v>
      </c>
      <c r="AU2606" s="2">
        <f t="shared" si="1010"/>
        <v>5.265005265005265E-4</v>
      </c>
      <c r="AW2606" t="s">
        <v>618</v>
      </c>
      <c r="AX2606" t="s">
        <v>406</v>
      </c>
      <c r="BA2606" s="127">
        <v>47</v>
      </c>
      <c r="BB2606" s="130">
        <v>165</v>
      </c>
      <c r="BC2606" s="131">
        <f t="shared" si="1000"/>
        <v>47165</v>
      </c>
      <c r="BE2606" s="7" t="s">
        <v>3271</v>
      </c>
    </row>
    <row r="2607" spans="1:57" hidden="1" outlineLevel="1" x14ac:dyDescent="0.2">
      <c r="A2607" t="s">
        <v>2965</v>
      </c>
      <c r="B2607" t="s">
        <v>406</v>
      </c>
      <c r="C2607" s="1">
        <f t="shared" si="1001"/>
        <v>42132</v>
      </c>
      <c r="D2607" s="7">
        <f>RANK(N2607,(N2607:P2607,Q2607:AL2607))</f>
        <v>1</v>
      </c>
      <c r="E2607" s="7">
        <f>RANK(O2607,(N2607:P2607,Q2607:AL2607))</f>
        <v>2</v>
      </c>
      <c r="F2607" s="7">
        <f>IF(P2607&gt;0,RANK(P2607,(N2607:P2607,Q2607:AL2607)),0)</f>
        <v>3</v>
      </c>
      <c r="G2607" s="1">
        <f t="shared" si="1002"/>
        <v>1986</v>
      </c>
      <c r="H2607" s="2">
        <f t="shared" si="1011"/>
        <v>4.7137567644545714E-2</v>
      </c>
      <c r="I2607" s="2"/>
      <c r="J2607" s="2">
        <f t="shared" si="1003"/>
        <v>0.46014905534985284</v>
      </c>
      <c r="K2607" s="2">
        <f t="shared" si="1004"/>
        <v>0.41301148770530716</v>
      </c>
      <c r="L2607" s="2">
        <f t="shared" si="1005"/>
        <v>0.12287572391531378</v>
      </c>
      <c r="M2607" s="2">
        <f t="shared" si="1006"/>
        <v>3.9637330295262257E-3</v>
      </c>
      <c r="N2607" s="1">
        <v>19387</v>
      </c>
      <c r="O2607" s="1">
        <v>17401</v>
      </c>
      <c r="P2607" s="1">
        <v>5177</v>
      </c>
      <c r="Q2607" s="1">
        <v>36</v>
      </c>
      <c r="R2607" s="1">
        <v>14</v>
      </c>
      <c r="S2607" s="1">
        <v>11</v>
      </c>
      <c r="T2607" s="1">
        <v>18</v>
      </c>
      <c r="U2607" s="1">
        <v>16</v>
      </c>
      <c r="V2607" s="1">
        <v>13</v>
      </c>
      <c r="W2607" s="1">
        <v>9</v>
      </c>
      <c r="X2607" s="1">
        <v>10</v>
      </c>
      <c r="Y2607" s="1">
        <v>5</v>
      </c>
      <c r="AB2607" s="1">
        <v>22</v>
      </c>
      <c r="AE2607" s="1">
        <v>9</v>
      </c>
      <c r="AG2607" s="1">
        <v>4</v>
      </c>
      <c r="AN2607" s="7">
        <f>IF(Q2607&gt;0,RANK(Q2607,(N2607:P2607,Q2607:AL2607)),0)</f>
        <v>4</v>
      </c>
      <c r="AO2607" s="7">
        <f>IF(R2607&gt;0,RANK(R2607,(N2607:P2607,Q2607:AL2607)),0)</f>
        <v>8</v>
      </c>
      <c r="AP2607" s="7">
        <f>IF(S2607&gt;0,RANK(S2607,(N2607:P2607,Q2607:AL2607)),0)</f>
        <v>10</v>
      </c>
      <c r="AQ2607" s="7">
        <f>IF(T2607&gt;0,RANK(T2607,(N2607:P2607,Q2607:AL2607)),0)</f>
        <v>6</v>
      </c>
      <c r="AR2607" s="2">
        <f t="shared" si="1007"/>
        <v>8.5445741953859298E-4</v>
      </c>
      <c r="AS2607" s="2">
        <f t="shared" si="1008"/>
        <v>3.322889964872306E-4</v>
      </c>
      <c r="AT2607" s="2">
        <f t="shared" si="1009"/>
        <v>2.6108421152568122E-4</v>
      </c>
      <c r="AU2607" s="2">
        <f t="shared" si="1010"/>
        <v>4.2722870976929649E-4</v>
      </c>
      <c r="AW2607" t="s">
        <v>2965</v>
      </c>
      <c r="AX2607" t="s">
        <v>406</v>
      </c>
      <c r="BA2607" s="127">
        <v>47</v>
      </c>
      <c r="BB2607" s="130">
        <v>167</v>
      </c>
      <c r="BC2607" s="131">
        <f t="shared" si="1000"/>
        <v>47167</v>
      </c>
      <c r="BE2607" s="7" t="s">
        <v>3271</v>
      </c>
    </row>
    <row r="2608" spans="1:57" hidden="1" outlineLevel="1" x14ac:dyDescent="0.2">
      <c r="A2608" t="s">
        <v>1122</v>
      </c>
      <c r="B2608" t="s">
        <v>406</v>
      </c>
      <c r="C2608" s="1">
        <f t="shared" si="1001"/>
        <v>13717</v>
      </c>
      <c r="D2608" s="7">
        <f>RANK(N2608,(N2608:P2608,Q2608:AL2608))</f>
        <v>2</v>
      </c>
      <c r="E2608" s="7">
        <f>RANK(O2608,(N2608:P2608,Q2608:AL2608))</f>
        <v>1</v>
      </c>
      <c r="F2608" s="7">
        <f>IF(P2608&gt;0,RANK(P2608,(N2608:P2608,Q2608:AL2608)),0)</f>
        <v>3</v>
      </c>
      <c r="G2608" s="1">
        <f t="shared" si="1002"/>
        <v>1105</v>
      </c>
      <c r="H2608" s="2">
        <f t="shared" si="1011"/>
        <v>8.0556973099074142E-2</v>
      </c>
      <c r="I2608" s="2"/>
      <c r="J2608" s="2">
        <f t="shared" si="1003"/>
        <v>0.41204344973390683</v>
      </c>
      <c r="K2608" s="2">
        <f t="shared" si="1004"/>
        <v>0.492600422832981</v>
      </c>
      <c r="L2608" s="2">
        <f t="shared" si="1005"/>
        <v>9.3241962528249622E-2</v>
      </c>
      <c r="M2608" s="2">
        <f t="shared" si="1006"/>
        <v>2.1141649048625477E-3</v>
      </c>
      <c r="N2608" s="1">
        <v>5652</v>
      </c>
      <c r="O2608" s="1">
        <v>6757</v>
      </c>
      <c r="P2608" s="1">
        <v>1279</v>
      </c>
      <c r="Q2608" s="1">
        <v>1</v>
      </c>
      <c r="R2608" s="1">
        <v>7</v>
      </c>
      <c r="S2608" s="1">
        <v>3</v>
      </c>
      <c r="T2608" s="1">
        <v>3</v>
      </c>
      <c r="U2608" s="1">
        <v>6</v>
      </c>
      <c r="V2608" s="1">
        <v>1</v>
      </c>
      <c r="X2608" s="1">
        <v>1</v>
      </c>
      <c r="Y2608" s="1">
        <v>1</v>
      </c>
      <c r="AB2608" s="1">
        <v>3</v>
      </c>
      <c r="AE2608" s="1">
        <v>2</v>
      </c>
      <c r="AG2608" s="1">
        <v>1</v>
      </c>
      <c r="AN2608" s="7">
        <f>IF(Q2608&gt;0,RANK(Q2608,(N2608:P2608,Q2608:AL2608)),0)</f>
        <v>10</v>
      </c>
      <c r="AO2608" s="7">
        <f>IF(R2608&gt;0,RANK(R2608,(N2608:P2608,Q2608:AL2608)),0)</f>
        <v>4</v>
      </c>
      <c r="AP2608" s="7">
        <f>IF(S2608&gt;0,RANK(S2608,(N2608:P2608,Q2608:AL2608)),0)</f>
        <v>6</v>
      </c>
      <c r="AQ2608" s="7">
        <f>IF(T2608&gt;0,RANK(T2608,(N2608:P2608,Q2608:AL2608)),0)</f>
        <v>6</v>
      </c>
      <c r="AR2608" s="2">
        <f t="shared" si="1007"/>
        <v>7.2902238098709627E-5</v>
      </c>
      <c r="AS2608" s="2">
        <f t="shared" si="1008"/>
        <v>5.1031566669096742E-4</v>
      </c>
      <c r="AT2608" s="2">
        <f t="shared" si="1009"/>
        <v>2.1870671429612888E-4</v>
      </c>
      <c r="AU2608" s="2">
        <f t="shared" si="1010"/>
        <v>2.1870671429612888E-4</v>
      </c>
      <c r="AW2608" t="s">
        <v>1122</v>
      </c>
      <c r="AX2608" t="s">
        <v>406</v>
      </c>
      <c r="BA2608" s="127">
        <v>47</v>
      </c>
      <c r="BB2608" s="130">
        <v>169</v>
      </c>
      <c r="BC2608" s="131">
        <f t="shared" si="1000"/>
        <v>47169</v>
      </c>
      <c r="BE2608" s="7" t="s">
        <v>3271</v>
      </c>
    </row>
    <row r="2609" spans="1:57" hidden="1" outlineLevel="1" x14ac:dyDescent="0.2">
      <c r="A2609" t="s">
        <v>610</v>
      </c>
      <c r="B2609" t="s">
        <v>406</v>
      </c>
      <c r="C2609" s="1">
        <f t="shared" si="1001"/>
        <v>2664</v>
      </c>
      <c r="D2609" s="7">
        <f>RANK(N2609,(N2609:P2609,Q2609:AL2609))</f>
        <v>1</v>
      </c>
      <c r="E2609" s="7">
        <f>RANK(O2609,(N2609:P2609,Q2609:AL2609))</f>
        <v>2</v>
      </c>
      <c r="F2609" s="7">
        <f>IF(P2609&gt;0,RANK(P2609,(N2609:P2609,Q2609:AL2609)),0)</f>
        <v>3</v>
      </c>
      <c r="G2609" s="1">
        <f t="shared" si="1002"/>
        <v>1281</v>
      </c>
      <c r="H2609" s="2">
        <f t="shared" si="1011"/>
        <v>0.48085585585585583</v>
      </c>
      <c r="I2609" s="2"/>
      <c r="J2609" s="2">
        <f t="shared" si="1003"/>
        <v>0.6929429429429429</v>
      </c>
      <c r="K2609" s="2">
        <f t="shared" si="1004"/>
        <v>0.2120870870870871</v>
      </c>
      <c r="L2609" s="2">
        <f t="shared" si="1005"/>
        <v>9.1216216216216214E-2</v>
      </c>
      <c r="M2609" s="2">
        <f t="shared" si="1006"/>
        <v>3.7537537537537941E-3</v>
      </c>
      <c r="N2609" s="1">
        <v>1846</v>
      </c>
      <c r="O2609" s="1">
        <v>565</v>
      </c>
      <c r="P2609" s="1">
        <v>243</v>
      </c>
      <c r="Q2609" s="1">
        <v>1</v>
      </c>
      <c r="R2609" s="1">
        <v>3</v>
      </c>
      <c r="T2609" s="1">
        <v>2</v>
      </c>
      <c r="U2609" s="1">
        <v>1</v>
      </c>
      <c r="V2609" s="1">
        <v>1</v>
      </c>
      <c r="AB2609" s="1">
        <v>2</v>
      </c>
      <c r="AN2609" s="7">
        <f>IF(Q2609&gt;0,RANK(Q2609,(N2609:P2609,Q2609:AL2609)),0)</f>
        <v>7</v>
      </c>
      <c r="AO2609" s="7">
        <f>IF(R2609&gt;0,RANK(R2609,(N2609:P2609,Q2609:AL2609)),0)</f>
        <v>4</v>
      </c>
      <c r="AP2609" s="7">
        <f>IF(S2609&gt;0,RANK(S2609,(N2609:P2609,Q2609:AL2609)),0)</f>
        <v>0</v>
      </c>
      <c r="AQ2609" s="7">
        <f>IF(T2609&gt;0,RANK(T2609,(N2609:P2609,Q2609:AL2609)),0)</f>
        <v>5</v>
      </c>
      <c r="AR2609" s="2">
        <f t="shared" si="1007"/>
        <v>3.7537537537537537E-4</v>
      </c>
      <c r="AS2609" s="2">
        <f t="shared" si="1008"/>
        <v>1.1261261261261261E-3</v>
      </c>
      <c r="AT2609" s="2">
        <f t="shared" si="1009"/>
        <v>0</v>
      </c>
      <c r="AU2609" s="2">
        <f t="shared" si="1010"/>
        <v>7.5075075075075074E-4</v>
      </c>
      <c r="AW2609" t="s">
        <v>610</v>
      </c>
      <c r="AX2609" t="s">
        <v>406</v>
      </c>
      <c r="BA2609" s="127">
        <v>47</v>
      </c>
      <c r="BB2609" s="130">
        <v>171</v>
      </c>
      <c r="BC2609" s="131">
        <f t="shared" si="1000"/>
        <v>47171</v>
      </c>
      <c r="BE2609" s="7" t="s">
        <v>3271</v>
      </c>
    </row>
    <row r="2610" spans="1:57" hidden="1" outlineLevel="1" x14ac:dyDescent="0.2">
      <c r="A2610" t="s">
        <v>611</v>
      </c>
      <c r="B2610" t="s">
        <v>406</v>
      </c>
      <c r="C2610" s="1">
        <f t="shared" si="1001"/>
        <v>6447</v>
      </c>
      <c r="D2610" s="7">
        <f>RANK(N2610,(N2610:P2610,Q2610:AL2610))</f>
        <v>2</v>
      </c>
      <c r="E2610" s="7">
        <f>RANK(O2610,(N2610:P2610,Q2610:AL2610))</f>
        <v>1</v>
      </c>
      <c r="F2610" s="7">
        <f>IF(P2610&gt;0,RANK(P2610,(N2610:P2610,Q2610:AL2610)),0)</f>
        <v>3</v>
      </c>
      <c r="G2610" s="1">
        <f t="shared" si="1002"/>
        <v>969</v>
      </c>
      <c r="H2610" s="2">
        <f t="shared" si="1011"/>
        <v>0.15030246626337831</v>
      </c>
      <c r="I2610" s="2"/>
      <c r="J2610" s="2">
        <f t="shared" si="1003"/>
        <v>0.36838839770435861</v>
      </c>
      <c r="K2610" s="2">
        <f t="shared" si="1004"/>
        <v>0.51869086396773689</v>
      </c>
      <c r="L2610" s="2">
        <f t="shared" si="1005"/>
        <v>0.10997363114626958</v>
      </c>
      <c r="M2610" s="2">
        <f t="shared" si="1006"/>
        <v>2.9471071816349198E-3</v>
      </c>
      <c r="N2610" s="1">
        <v>2375</v>
      </c>
      <c r="O2610" s="1">
        <v>3344</v>
      </c>
      <c r="P2610" s="1">
        <v>709</v>
      </c>
      <c r="Q2610" s="1">
        <v>2</v>
      </c>
      <c r="R2610" s="1">
        <v>1</v>
      </c>
      <c r="T2610" s="1">
        <v>1</v>
      </c>
      <c r="U2610" s="1">
        <v>3</v>
      </c>
      <c r="V2610" s="1">
        <v>2</v>
      </c>
      <c r="Y2610" s="1">
        <v>1</v>
      </c>
      <c r="AB2610" s="1">
        <v>6</v>
      </c>
      <c r="AG2610" s="1">
        <v>3</v>
      </c>
      <c r="AN2610" s="7">
        <f>IF(Q2610&gt;0,RANK(Q2610,(N2610:P2610,Q2610:AL2610)),0)</f>
        <v>7</v>
      </c>
      <c r="AO2610" s="7">
        <f>IF(R2610&gt;0,RANK(R2610,(N2610:P2610,Q2610:AL2610)),0)</f>
        <v>9</v>
      </c>
      <c r="AP2610" s="7">
        <f>IF(S2610&gt;0,RANK(S2610,(N2610:P2610,Q2610:AL2610)),0)</f>
        <v>0</v>
      </c>
      <c r="AQ2610" s="7">
        <f>IF(T2610&gt;0,RANK(T2610,(N2610:P2610,Q2610:AL2610)),0)</f>
        <v>9</v>
      </c>
      <c r="AR2610" s="2">
        <f t="shared" si="1007"/>
        <v>3.1022180859314411E-4</v>
      </c>
      <c r="AS2610" s="2">
        <f t="shared" si="1008"/>
        <v>1.5511090429657206E-4</v>
      </c>
      <c r="AT2610" s="2">
        <f t="shared" si="1009"/>
        <v>0</v>
      </c>
      <c r="AU2610" s="2">
        <f t="shared" si="1010"/>
        <v>1.5511090429657206E-4</v>
      </c>
      <c r="AW2610" t="s">
        <v>611</v>
      </c>
      <c r="AX2610" t="s">
        <v>406</v>
      </c>
      <c r="BA2610" s="127">
        <v>47</v>
      </c>
      <c r="BB2610" s="130">
        <v>173</v>
      </c>
      <c r="BC2610" s="131">
        <f t="shared" si="1000"/>
        <v>47173</v>
      </c>
      <c r="BE2610" s="7" t="s">
        <v>3271</v>
      </c>
    </row>
    <row r="2611" spans="1:57" hidden="1" outlineLevel="1" x14ac:dyDescent="0.2">
      <c r="A2611" t="s">
        <v>845</v>
      </c>
      <c r="B2611" t="s">
        <v>406</v>
      </c>
      <c r="C2611" s="1">
        <f t="shared" si="1001"/>
        <v>5354</v>
      </c>
      <c r="D2611" s="7">
        <f>RANK(N2611,(N2611:P2611,Q2611:AL2611))</f>
        <v>1</v>
      </c>
      <c r="E2611" s="7">
        <f>RANK(O2611,(N2611:P2611,Q2611:AL2611))</f>
        <v>2</v>
      </c>
      <c r="F2611" s="7">
        <f>IF(P2611&gt;0,RANK(P2611,(N2611:P2611,Q2611:AL2611)),0)</f>
        <v>3</v>
      </c>
      <c r="G2611" s="1">
        <f t="shared" si="1002"/>
        <v>204</v>
      </c>
      <c r="H2611" s="2">
        <f t="shared" si="1011"/>
        <v>3.8102353380649982E-2</v>
      </c>
      <c r="I2611" s="2"/>
      <c r="J2611" s="2">
        <f t="shared" si="1003"/>
        <v>0.46283152782966008</v>
      </c>
      <c r="K2611" s="2">
        <f t="shared" si="1004"/>
        <v>0.42472917444901009</v>
      </c>
      <c r="L2611" s="2">
        <f t="shared" si="1005"/>
        <v>0.10833022039596563</v>
      </c>
      <c r="M2611" s="2">
        <f t="shared" si="1006"/>
        <v>4.1090773253641966E-3</v>
      </c>
      <c r="N2611" s="1">
        <v>2478</v>
      </c>
      <c r="O2611" s="1">
        <v>2274</v>
      </c>
      <c r="P2611" s="1">
        <v>580</v>
      </c>
      <c r="Q2611" s="1">
        <v>1</v>
      </c>
      <c r="R2611" s="1">
        <v>4</v>
      </c>
      <c r="T2611" s="1">
        <v>5</v>
      </c>
      <c r="U2611" s="1">
        <v>2</v>
      </c>
      <c r="V2611" s="1">
        <v>1</v>
      </c>
      <c r="X2611" s="1">
        <v>3</v>
      </c>
      <c r="AB2611" s="1">
        <v>5</v>
      </c>
      <c r="AE2611" s="1">
        <v>1</v>
      </c>
      <c r="AN2611" s="7">
        <f>IF(Q2611&gt;0,RANK(Q2611,(N2611:P2611,Q2611:AL2611)),0)</f>
        <v>9</v>
      </c>
      <c r="AO2611" s="7">
        <f>IF(R2611&gt;0,RANK(R2611,(N2611:P2611,Q2611:AL2611)),0)</f>
        <v>6</v>
      </c>
      <c r="AP2611" s="7">
        <f>IF(S2611&gt;0,RANK(S2611,(N2611:P2611,Q2611:AL2611)),0)</f>
        <v>0</v>
      </c>
      <c r="AQ2611" s="7">
        <f>IF(T2611&gt;0,RANK(T2611,(N2611:P2611,Q2611:AL2611)),0)</f>
        <v>4</v>
      </c>
      <c r="AR2611" s="2">
        <f t="shared" si="1007"/>
        <v>1.8677624206200972E-4</v>
      </c>
      <c r="AS2611" s="2">
        <f t="shared" si="1008"/>
        <v>7.4710496824803888E-4</v>
      </c>
      <c r="AT2611" s="2">
        <f t="shared" si="1009"/>
        <v>0</v>
      </c>
      <c r="AU2611" s="2">
        <f t="shared" si="1010"/>
        <v>9.3388121031004858E-4</v>
      </c>
      <c r="AW2611" t="s">
        <v>845</v>
      </c>
      <c r="AX2611" t="s">
        <v>406</v>
      </c>
      <c r="BA2611" s="127">
        <v>47</v>
      </c>
      <c r="BB2611" s="130">
        <v>175</v>
      </c>
      <c r="BC2611" s="131">
        <f t="shared" si="1000"/>
        <v>47175</v>
      </c>
      <c r="BE2611" s="7" t="s">
        <v>3271</v>
      </c>
    </row>
    <row r="2612" spans="1:57" hidden="1" outlineLevel="1" x14ac:dyDescent="0.2">
      <c r="A2612" t="s">
        <v>569</v>
      </c>
      <c r="B2612" t="s">
        <v>406</v>
      </c>
      <c r="C2612" s="1">
        <f t="shared" si="1001"/>
        <v>2080</v>
      </c>
      <c r="D2612" s="7">
        <f>RANK(N2612,(N2612:P2612,Q2612:AL2612))</f>
        <v>1</v>
      </c>
      <c r="E2612" s="7">
        <f>RANK(O2612,(N2612:P2612,Q2612:AL2612))</f>
        <v>2</v>
      </c>
      <c r="F2612" s="7">
        <f>IF(P2612&gt;0,RANK(P2612,(N2612:P2612,Q2612:AL2612)),0)</f>
        <v>3</v>
      </c>
      <c r="G2612" s="1">
        <f t="shared" si="1002"/>
        <v>774</v>
      </c>
      <c r="H2612" s="2">
        <f t="shared" si="1011"/>
        <v>0.37211538461538463</v>
      </c>
      <c r="I2612" s="2"/>
      <c r="J2612" s="2">
        <f t="shared" si="1003"/>
        <v>0.63894230769230764</v>
      </c>
      <c r="K2612" s="2">
        <f t="shared" si="1004"/>
        <v>0.26682692307692307</v>
      </c>
      <c r="L2612" s="2">
        <f t="shared" si="1005"/>
        <v>9.1826923076923084E-2</v>
      </c>
      <c r="M2612" s="2">
        <f t="shared" si="1006"/>
        <v>2.4038461538462008E-3</v>
      </c>
      <c r="N2612" s="1">
        <v>1329</v>
      </c>
      <c r="O2612" s="1">
        <v>555</v>
      </c>
      <c r="P2612" s="1">
        <v>191</v>
      </c>
      <c r="U2612" s="1">
        <v>1</v>
      </c>
      <c r="AB2612" s="1">
        <v>2</v>
      </c>
      <c r="AE2612" s="1">
        <v>1</v>
      </c>
      <c r="AG2612" s="1">
        <v>1</v>
      </c>
      <c r="AN2612" s="7">
        <f>IF(Q2612&gt;0,RANK(Q2612,(N2612:P2612,Q2612:AL2612)),0)</f>
        <v>0</v>
      </c>
      <c r="AO2612" s="7">
        <f>IF(R2612&gt;0,RANK(R2612,(N2612:P2612,Q2612:AL2612)),0)</f>
        <v>0</v>
      </c>
      <c r="AP2612" s="7">
        <f>IF(S2612&gt;0,RANK(S2612,(N2612:P2612,Q2612:AL2612)),0)</f>
        <v>0</v>
      </c>
      <c r="AQ2612" s="7">
        <f>IF(T2612&gt;0,RANK(T2612,(N2612:P2612,Q2612:AL2612)),0)</f>
        <v>0</v>
      </c>
      <c r="AR2612" s="2">
        <f t="shared" si="1007"/>
        <v>0</v>
      </c>
      <c r="AS2612" s="2">
        <f t="shared" si="1008"/>
        <v>0</v>
      </c>
      <c r="AT2612" s="2">
        <f t="shared" si="1009"/>
        <v>0</v>
      </c>
      <c r="AU2612" s="2">
        <f t="shared" si="1010"/>
        <v>0</v>
      </c>
      <c r="AW2612" t="s">
        <v>569</v>
      </c>
      <c r="AX2612" t="s">
        <v>406</v>
      </c>
      <c r="BA2612" s="127">
        <v>47</v>
      </c>
      <c r="BB2612" s="130">
        <v>177</v>
      </c>
      <c r="BC2612" s="131">
        <f t="shared" si="1000"/>
        <v>47177</v>
      </c>
      <c r="BE2612" s="7" t="s">
        <v>3271</v>
      </c>
    </row>
    <row r="2613" spans="1:57" hidden="1" outlineLevel="1" x14ac:dyDescent="0.2">
      <c r="A2613" t="s">
        <v>821</v>
      </c>
      <c r="B2613" t="s">
        <v>406</v>
      </c>
      <c r="C2613" s="1">
        <f t="shared" si="1001"/>
        <v>12355</v>
      </c>
      <c r="D2613" s="7">
        <f>RANK(N2613,(N2613:P2613,Q2613:AL2613))</f>
        <v>1</v>
      </c>
      <c r="E2613" s="7">
        <f>RANK(O2613,(N2613:P2613,Q2613:AL2613))</f>
        <v>2</v>
      </c>
      <c r="F2613" s="7">
        <f>IF(P2613&gt;0,RANK(P2613,(N2613:P2613,Q2613:AL2613)),0)</f>
        <v>3</v>
      </c>
      <c r="G2613" s="1">
        <f t="shared" si="1002"/>
        <v>3485</v>
      </c>
      <c r="H2613" s="2">
        <f t="shared" si="1011"/>
        <v>0.28207203561311212</v>
      </c>
      <c r="I2613" s="2"/>
      <c r="J2613" s="2">
        <f t="shared" si="1003"/>
        <v>0.58186968838526909</v>
      </c>
      <c r="K2613" s="2">
        <f t="shared" si="1004"/>
        <v>0.29979765277215703</v>
      </c>
      <c r="L2613" s="2">
        <f t="shared" si="1005"/>
        <v>0.11452853095912587</v>
      </c>
      <c r="M2613" s="2">
        <f t="shared" si="1006"/>
        <v>3.8041278834480136E-3</v>
      </c>
      <c r="N2613" s="1">
        <v>7189</v>
      </c>
      <c r="O2613" s="1">
        <v>3704</v>
      </c>
      <c r="P2613" s="1">
        <v>1415</v>
      </c>
      <c r="Q2613" s="1">
        <v>9</v>
      </c>
      <c r="R2613" s="1">
        <v>9</v>
      </c>
      <c r="S2613" s="1">
        <v>4</v>
      </c>
      <c r="T2613" s="1">
        <v>4</v>
      </c>
      <c r="U2613" s="1">
        <v>5</v>
      </c>
      <c r="V2613" s="1">
        <v>3</v>
      </c>
      <c r="X2613" s="1">
        <v>4</v>
      </c>
      <c r="AB2613" s="1">
        <v>7</v>
      </c>
      <c r="AG2613" s="1">
        <v>2</v>
      </c>
      <c r="AN2613" s="7">
        <f>IF(Q2613&gt;0,RANK(Q2613,(N2613:P2613,Q2613:AL2613)),0)</f>
        <v>4</v>
      </c>
      <c r="AO2613" s="7">
        <f>IF(R2613&gt;0,RANK(R2613,(N2613:P2613,Q2613:AL2613)),0)</f>
        <v>4</v>
      </c>
      <c r="AP2613" s="7">
        <f>IF(S2613&gt;0,RANK(S2613,(N2613:P2613,Q2613:AL2613)),0)</f>
        <v>8</v>
      </c>
      <c r="AQ2613" s="7">
        <f>IF(T2613&gt;0,RANK(T2613,(N2613:P2613,Q2613:AL2613)),0)</f>
        <v>8</v>
      </c>
      <c r="AR2613" s="2">
        <f t="shared" si="1007"/>
        <v>7.2845002023472281E-4</v>
      </c>
      <c r="AS2613" s="2">
        <f t="shared" si="1008"/>
        <v>7.2845002023472281E-4</v>
      </c>
      <c r="AT2613" s="2">
        <f t="shared" si="1009"/>
        <v>3.2375556454876571E-4</v>
      </c>
      <c r="AU2613" s="2">
        <f t="shared" si="1010"/>
        <v>3.2375556454876571E-4</v>
      </c>
      <c r="AW2613" t="s">
        <v>821</v>
      </c>
      <c r="AX2613" t="s">
        <v>406</v>
      </c>
      <c r="BA2613" s="127">
        <v>47</v>
      </c>
      <c r="BB2613" s="130">
        <v>179</v>
      </c>
      <c r="BC2613" s="131">
        <f t="shared" si="1000"/>
        <v>47179</v>
      </c>
      <c r="BE2613" s="7" t="s">
        <v>3271</v>
      </c>
    </row>
    <row r="2614" spans="1:57" hidden="1" outlineLevel="1" x14ac:dyDescent="0.2">
      <c r="A2614" t="s">
        <v>563</v>
      </c>
      <c r="B2614" t="s">
        <v>406</v>
      </c>
      <c r="C2614" s="1">
        <f t="shared" si="1001"/>
        <v>35483</v>
      </c>
      <c r="D2614" s="7">
        <f>RANK(N2614,(N2614:P2614,Q2614:AL2614))</f>
        <v>2</v>
      </c>
      <c r="E2614" s="7">
        <f>RANK(O2614,(N2614:P2614,Q2614:AL2614))</f>
        <v>1</v>
      </c>
      <c r="F2614" s="7">
        <f>IF(P2614&gt;0,RANK(P2614,(N2614:P2614,Q2614:AL2614)),0)</f>
        <v>3</v>
      </c>
      <c r="G2614" s="1">
        <f t="shared" si="1002"/>
        <v>5135</v>
      </c>
      <c r="H2614" s="2">
        <f t="shared" si="1011"/>
        <v>0.14471718851280896</v>
      </c>
      <c r="I2614" s="2"/>
      <c r="J2614" s="2">
        <f t="shared" si="1003"/>
        <v>0.36837358735168957</v>
      </c>
      <c r="K2614" s="2">
        <f t="shared" si="1004"/>
        <v>0.51309077586449847</v>
      </c>
      <c r="L2614" s="2">
        <f t="shared" si="1005"/>
        <v>0.11278640475720768</v>
      </c>
      <c r="M2614" s="2">
        <f t="shared" si="1006"/>
        <v>5.7492320266042812E-3</v>
      </c>
      <c r="N2614" s="1">
        <v>13071</v>
      </c>
      <c r="O2614" s="1">
        <v>18206</v>
      </c>
      <c r="P2614" s="1">
        <v>4002</v>
      </c>
      <c r="Q2614" s="1">
        <v>40</v>
      </c>
      <c r="R2614" s="1">
        <v>14</v>
      </c>
      <c r="S2614" s="1">
        <v>19</v>
      </c>
      <c r="T2614" s="1">
        <v>21</v>
      </c>
      <c r="U2614" s="1">
        <v>11</v>
      </c>
      <c r="V2614" s="1">
        <v>15</v>
      </c>
      <c r="W2614" s="1">
        <v>30</v>
      </c>
      <c r="X2614" s="1">
        <v>9</v>
      </c>
      <c r="Y2614" s="1">
        <v>3</v>
      </c>
      <c r="AB2614" s="1">
        <v>34</v>
      </c>
      <c r="AE2614" s="1">
        <v>1</v>
      </c>
      <c r="AG2614" s="1">
        <v>7</v>
      </c>
      <c r="AN2614" s="7">
        <f>IF(Q2614&gt;0,RANK(Q2614,(N2614:P2614,Q2614:AL2614)),0)</f>
        <v>4</v>
      </c>
      <c r="AO2614" s="7">
        <f>IF(R2614&gt;0,RANK(R2614,(N2614:P2614,Q2614:AL2614)),0)</f>
        <v>10</v>
      </c>
      <c r="AP2614" s="7">
        <f>IF(S2614&gt;0,RANK(S2614,(N2614:P2614,Q2614:AL2614)),0)</f>
        <v>8</v>
      </c>
      <c r="AQ2614" s="7">
        <f>IF(T2614&gt;0,RANK(T2614,(N2614:P2614,Q2614:AL2614)),0)</f>
        <v>7</v>
      </c>
      <c r="AR2614" s="2">
        <f t="shared" si="1007"/>
        <v>1.12730039737339E-3</v>
      </c>
      <c r="AS2614" s="2">
        <f t="shared" si="1008"/>
        <v>3.9455513908068652E-4</v>
      </c>
      <c r="AT2614" s="2">
        <f t="shared" si="1009"/>
        <v>5.3546768875236024E-4</v>
      </c>
      <c r="AU2614" s="2">
        <f t="shared" si="1010"/>
        <v>5.9183270862102984E-4</v>
      </c>
      <c r="AW2614" t="s">
        <v>563</v>
      </c>
      <c r="AX2614" t="s">
        <v>406</v>
      </c>
      <c r="BA2614" s="127">
        <v>47</v>
      </c>
      <c r="BB2614" s="130">
        <v>181</v>
      </c>
      <c r="BC2614" s="131">
        <f t="shared" si="1000"/>
        <v>47181</v>
      </c>
      <c r="BE2614" s="7" t="s">
        <v>3271</v>
      </c>
    </row>
    <row r="2615" spans="1:57" hidden="1" outlineLevel="1" x14ac:dyDescent="0.2">
      <c r="A2615" t="s">
        <v>822</v>
      </c>
      <c r="B2615" t="s">
        <v>406</v>
      </c>
      <c r="C2615" s="1">
        <f t="shared" si="1001"/>
        <v>5266</v>
      </c>
      <c r="D2615" s="7">
        <f>RANK(N2615,(N2615:P2615,Q2615:AL2615))</f>
        <v>2</v>
      </c>
      <c r="E2615" s="7">
        <f>RANK(O2615,(N2615:P2615,Q2615:AL2615))</f>
        <v>1</v>
      </c>
      <c r="F2615" s="7">
        <f>IF(P2615&gt;0,RANK(P2615,(N2615:P2615,Q2615:AL2615)),0)</f>
        <v>3</v>
      </c>
      <c r="G2615" s="1">
        <f t="shared" si="1002"/>
        <v>1087</v>
      </c>
      <c r="H2615" s="2">
        <f t="shared" si="1011"/>
        <v>0.2064185339916445</v>
      </c>
      <c r="I2615" s="2"/>
      <c r="J2615" s="2">
        <f t="shared" si="1003"/>
        <v>0.35472844663881503</v>
      </c>
      <c r="K2615" s="2">
        <f t="shared" si="1004"/>
        <v>0.56114698063045954</v>
      </c>
      <c r="L2615" s="2">
        <f t="shared" si="1005"/>
        <v>8.0516521078617551E-2</v>
      </c>
      <c r="M2615" s="2">
        <f t="shared" si="1006"/>
        <v>3.6080516521079381E-3</v>
      </c>
      <c r="N2615" s="1">
        <v>1868</v>
      </c>
      <c r="O2615" s="1">
        <v>2955</v>
      </c>
      <c r="P2615" s="1">
        <v>424</v>
      </c>
      <c r="Q2615" s="1">
        <v>3</v>
      </c>
      <c r="R2615" s="1">
        <v>4</v>
      </c>
      <c r="S2615" s="1">
        <v>1</v>
      </c>
      <c r="U2615" s="1">
        <v>3</v>
      </c>
      <c r="V2615" s="1">
        <v>3</v>
      </c>
      <c r="X2615" s="1">
        <v>1</v>
      </c>
      <c r="AB2615" s="1">
        <v>4</v>
      </c>
      <c r="AN2615" s="7">
        <f>IF(Q2615&gt;0,RANK(Q2615,(N2615:P2615,Q2615:AL2615)),0)</f>
        <v>6</v>
      </c>
      <c r="AO2615" s="7">
        <f>IF(R2615&gt;0,RANK(R2615,(N2615:P2615,Q2615:AL2615)),0)</f>
        <v>4</v>
      </c>
      <c r="AP2615" s="7">
        <f>IF(S2615&gt;0,RANK(S2615,(N2615:P2615,Q2615:AL2615)),0)</f>
        <v>9</v>
      </c>
      <c r="AQ2615" s="7">
        <f>IF(T2615&gt;0,RANK(T2615,(N2615:P2615,Q2615:AL2615)),0)</f>
        <v>0</v>
      </c>
      <c r="AR2615" s="2">
        <f t="shared" si="1007"/>
        <v>5.6969236612229395E-4</v>
      </c>
      <c r="AS2615" s="2">
        <f t="shared" si="1008"/>
        <v>7.5958982149639193E-4</v>
      </c>
      <c r="AT2615" s="2">
        <f t="shared" si="1009"/>
        <v>1.8989745537409798E-4</v>
      </c>
      <c r="AU2615" s="2">
        <f t="shared" si="1010"/>
        <v>0</v>
      </c>
      <c r="AW2615" t="s">
        <v>822</v>
      </c>
      <c r="AX2615" t="s">
        <v>406</v>
      </c>
      <c r="BA2615" s="127">
        <v>47</v>
      </c>
      <c r="BB2615" s="130">
        <v>183</v>
      </c>
      <c r="BC2615" s="131">
        <f t="shared" si="1000"/>
        <v>47183</v>
      </c>
      <c r="BE2615" s="7" t="s">
        <v>3271</v>
      </c>
    </row>
    <row r="2616" spans="1:57" hidden="1" outlineLevel="1" x14ac:dyDescent="0.2">
      <c r="A2616" t="s">
        <v>570</v>
      </c>
      <c r="B2616" t="s">
        <v>406</v>
      </c>
      <c r="C2616" s="1">
        <f t="shared" si="1001"/>
        <v>11869</v>
      </c>
      <c r="D2616" s="7">
        <f>RANK(N2616,(N2616:P2616,Q2616:AL2616))</f>
        <v>1</v>
      </c>
      <c r="E2616" s="7">
        <f>RANK(O2616,(N2616:P2616,Q2616:AL2616))</f>
        <v>2</v>
      </c>
      <c r="F2616" s="7">
        <f>IF(P2616&gt;0,RANK(P2616,(N2616:P2616,Q2616:AL2616)),0)</f>
        <v>3</v>
      </c>
      <c r="G2616" s="1">
        <f t="shared" si="1002"/>
        <v>891</v>
      </c>
      <c r="H2616" s="2">
        <f t="shared" si="1011"/>
        <v>7.506950880444857E-2</v>
      </c>
      <c r="I2616" s="2"/>
      <c r="J2616" s="2">
        <f t="shared" si="1003"/>
        <v>0.47948437105063613</v>
      </c>
      <c r="K2616" s="2">
        <f t="shared" si="1004"/>
        <v>0.40441486224618756</v>
      </c>
      <c r="L2616" s="2">
        <f t="shared" si="1005"/>
        <v>0.11416294548824669</v>
      </c>
      <c r="M2616" s="2">
        <f t="shared" si="1006"/>
        <v>1.937821214929622E-3</v>
      </c>
      <c r="N2616" s="1">
        <v>5691</v>
      </c>
      <c r="O2616" s="1">
        <v>4800</v>
      </c>
      <c r="P2616" s="1">
        <v>1355</v>
      </c>
      <c r="Q2616" s="1">
        <v>3</v>
      </c>
      <c r="R2616" s="1">
        <v>2</v>
      </c>
      <c r="S2616" s="1">
        <v>2</v>
      </c>
      <c r="T2616" s="1">
        <v>7</v>
      </c>
      <c r="U2616" s="1">
        <v>1</v>
      </c>
      <c r="W2616" s="1">
        <v>2</v>
      </c>
      <c r="Y2616" s="1">
        <v>1</v>
      </c>
      <c r="AB2616" s="1">
        <v>3</v>
      </c>
      <c r="AE2616" s="1">
        <v>2</v>
      </c>
      <c r="AN2616" s="7">
        <f>IF(Q2616&gt;0,RANK(Q2616,(N2616:P2616,Q2616:AL2616)),0)</f>
        <v>5</v>
      </c>
      <c r="AO2616" s="7">
        <f>IF(R2616&gt;0,RANK(R2616,(N2616:P2616,Q2616:AL2616)),0)</f>
        <v>7</v>
      </c>
      <c r="AP2616" s="7">
        <f>IF(S2616&gt;0,RANK(S2616,(N2616:P2616,Q2616:AL2616)),0)</f>
        <v>7</v>
      </c>
      <c r="AQ2616" s="7">
        <f>IF(T2616&gt;0,RANK(T2616,(N2616:P2616,Q2616:AL2616)),0)</f>
        <v>4</v>
      </c>
      <c r="AR2616" s="2">
        <f t="shared" si="1007"/>
        <v>2.5275928890386722E-4</v>
      </c>
      <c r="AS2616" s="2">
        <f t="shared" si="1008"/>
        <v>1.6850619260257814E-4</v>
      </c>
      <c r="AT2616" s="2">
        <f t="shared" si="1009"/>
        <v>1.6850619260257814E-4</v>
      </c>
      <c r="AU2616" s="2">
        <f t="shared" si="1010"/>
        <v>5.8977167410902349E-4</v>
      </c>
      <c r="AW2616" t="s">
        <v>570</v>
      </c>
      <c r="AX2616" t="s">
        <v>406</v>
      </c>
      <c r="BA2616" s="127">
        <v>47</v>
      </c>
      <c r="BB2616" s="130">
        <v>185</v>
      </c>
      <c r="BC2616" s="131">
        <f t="shared" si="1000"/>
        <v>47185</v>
      </c>
      <c r="BE2616" s="7" t="s">
        <v>3271</v>
      </c>
    </row>
    <row r="2617" spans="1:57" hidden="1" outlineLevel="1" x14ac:dyDescent="0.2">
      <c r="A2617" t="s">
        <v>1402</v>
      </c>
      <c r="B2617" t="s">
        <v>406</v>
      </c>
      <c r="C2617" s="1">
        <f t="shared" si="1001"/>
        <v>7074</v>
      </c>
      <c r="D2617" s="7">
        <f>RANK(N2617,(N2617:P2617,Q2617:AL2617))</f>
        <v>1</v>
      </c>
      <c r="E2617" s="7">
        <f>RANK(O2617,(N2617:P2617,Q2617:AL2617))</f>
        <v>2</v>
      </c>
      <c r="F2617" s="7">
        <f>IF(P2617&gt;0,RANK(P2617,(N2617:P2617,Q2617:AL2617)),0)</f>
        <v>3</v>
      </c>
      <c r="G2617" s="1">
        <f t="shared" si="1002"/>
        <v>1984</v>
      </c>
      <c r="H2617" s="2">
        <f t="shared" si="1011"/>
        <v>0.28046366977664688</v>
      </c>
      <c r="I2617" s="2"/>
      <c r="J2617" s="2">
        <f t="shared" si="1003"/>
        <v>0.57986994628216004</v>
      </c>
      <c r="K2617" s="2">
        <f t="shared" si="1004"/>
        <v>0.29940627650551316</v>
      </c>
      <c r="L2617" s="2">
        <f t="shared" si="1005"/>
        <v>0.11605880689850155</v>
      </c>
      <c r="M2617" s="2">
        <f t="shared" si="1006"/>
        <v>4.664970313825248E-3</v>
      </c>
      <c r="N2617" s="1">
        <v>4102</v>
      </c>
      <c r="O2617" s="1">
        <v>2118</v>
      </c>
      <c r="P2617" s="1">
        <v>821</v>
      </c>
      <c r="Q2617" s="1">
        <v>7</v>
      </c>
      <c r="R2617" s="1">
        <v>4</v>
      </c>
      <c r="S2617" s="1">
        <v>1</v>
      </c>
      <c r="T2617" s="1">
        <v>1</v>
      </c>
      <c r="U2617" s="1">
        <v>3</v>
      </c>
      <c r="V2617" s="1">
        <v>2</v>
      </c>
      <c r="W2617" s="1">
        <v>5</v>
      </c>
      <c r="AB2617" s="1">
        <v>6</v>
      </c>
      <c r="AE2617" s="1">
        <v>1</v>
      </c>
      <c r="AG2617" s="1">
        <v>3</v>
      </c>
      <c r="AN2617" s="7">
        <f>IF(Q2617&gt;0,RANK(Q2617,(N2617:P2617,Q2617:AL2617)),0)</f>
        <v>4</v>
      </c>
      <c r="AO2617" s="7">
        <f>IF(R2617&gt;0,RANK(R2617,(N2617:P2617,Q2617:AL2617)),0)</f>
        <v>7</v>
      </c>
      <c r="AP2617" s="7">
        <f>IF(S2617&gt;0,RANK(S2617,(N2617:P2617,Q2617:AL2617)),0)</f>
        <v>11</v>
      </c>
      <c r="AQ2617" s="7">
        <f>IF(T2617&gt;0,RANK(T2617,(N2617:P2617,Q2617:AL2617)),0)</f>
        <v>11</v>
      </c>
      <c r="AR2617" s="2">
        <f t="shared" si="1007"/>
        <v>9.8953915747808873E-4</v>
      </c>
      <c r="AS2617" s="2">
        <f t="shared" si="1008"/>
        <v>5.654509471303364E-4</v>
      </c>
      <c r="AT2617" s="2">
        <f t="shared" si="1009"/>
        <v>1.413627367825841E-4</v>
      </c>
      <c r="AU2617" s="2">
        <f t="shared" si="1010"/>
        <v>1.413627367825841E-4</v>
      </c>
      <c r="AW2617" t="s">
        <v>1402</v>
      </c>
      <c r="AX2617" t="s">
        <v>406</v>
      </c>
      <c r="BA2617" s="127">
        <v>47</v>
      </c>
      <c r="BB2617" s="130">
        <v>187</v>
      </c>
      <c r="BC2617" s="131">
        <f t="shared" si="1000"/>
        <v>47187</v>
      </c>
      <c r="BE2617" s="7" t="s">
        <v>3271</v>
      </c>
    </row>
    <row r="2618" spans="1:57" hidden="1" outlineLevel="1" x14ac:dyDescent="0.2">
      <c r="A2618" t="s">
        <v>774</v>
      </c>
      <c r="B2618" t="s">
        <v>406</v>
      </c>
      <c r="C2618" s="1">
        <f t="shared" si="1001"/>
        <v>40195</v>
      </c>
      <c r="D2618" s="7">
        <f>RANK(N2618,(N2618:P2618,Q2618:AL2618))</f>
        <v>2</v>
      </c>
      <c r="E2618" s="7">
        <f>RANK(O2618,(N2618:P2618,Q2618:AL2618))</f>
        <v>1</v>
      </c>
      <c r="F2618" s="7">
        <f>IF(P2618&gt;0,RANK(P2618,(N2618:P2618,Q2618:AL2618)),0)</f>
        <v>3</v>
      </c>
      <c r="G2618" s="1">
        <f t="shared" si="1002"/>
        <v>8962</v>
      </c>
      <c r="H2618" s="2">
        <f t="shared" si="1011"/>
        <v>0.2229630551063565</v>
      </c>
      <c r="I2618" s="2"/>
      <c r="J2618" s="2">
        <f t="shared" si="1003"/>
        <v>0.32474188331882076</v>
      </c>
      <c r="K2618" s="2">
        <f t="shared" si="1004"/>
        <v>0.54770493842517731</v>
      </c>
      <c r="L2618" s="2">
        <f t="shared" si="1005"/>
        <v>0.12504042791391964</v>
      </c>
      <c r="M2618" s="2">
        <f t="shared" si="1006"/>
        <v>2.5127503420823427E-3</v>
      </c>
      <c r="N2618" s="1">
        <v>13053</v>
      </c>
      <c r="O2618" s="1">
        <v>22015</v>
      </c>
      <c r="P2618" s="1">
        <v>5026</v>
      </c>
      <c r="Q2618" s="1">
        <v>42</v>
      </c>
      <c r="R2618" s="1">
        <v>10</v>
      </c>
      <c r="S2618" s="1">
        <v>5</v>
      </c>
      <c r="T2618" s="1">
        <v>14</v>
      </c>
      <c r="U2618" s="1">
        <v>5</v>
      </c>
      <c r="W2618" s="1">
        <v>4</v>
      </c>
      <c r="Y2618" s="1">
        <v>6</v>
      </c>
      <c r="AB2618" s="1">
        <v>13</v>
      </c>
      <c r="AG2618" s="1">
        <v>2</v>
      </c>
      <c r="AN2618" s="7">
        <f>IF(Q2618&gt;0,RANK(Q2618,(N2618:P2618,Q2618:AL2618)),0)</f>
        <v>4</v>
      </c>
      <c r="AO2618" s="7">
        <f>IF(R2618&gt;0,RANK(R2618,(N2618:P2618,Q2618:AL2618)),0)</f>
        <v>7</v>
      </c>
      <c r="AP2618" s="7">
        <f>IF(S2618&gt;0,RANK(S2618,(N2618:P2618,Q2618:AL2618)),0)</f>
        <v>9</v>
      </c>
      <c r="AQ2618" s="7">
        <f>IF(T2618&gt;0,RANK(T2618,(N2618:P2618,Q2618:AL2618)),0)</f>
        <v>5</v>
      </c>
      <c r="AR2618" s="2">
        <f t="shared" si="1007"/>
        <v>1.0449060828461251E-3</v>
      </c>
      <c r="AS2618" s="2">
        <f t="shared" si="1008"/>
        <v>2.4878716258241074E-4</v>
      </c>
      <c r="AT2618" s="2">
        <f t="shared" si="1009"/>
        <v>1.2439358129120537E-4</v>
      </c>
      <c r="AU2618" s="2">
        <f t="shared" si="1010"/>
        <v>3.4830202761537503E-4</v>
      </c>
      <c r="AW2618" t="s">
        <v>774</v>
      </c>
      <c r="AX2618" t="s">
        <v>406</v>
      </c>
      <c r="BA2618" s="127">
        <v>47</v>
      </c>
      <c r="BB2618" s="130">
        <v>189</v>
      </c>
      <c r="BC2618" s="131">
        <f t="shared" si="1000"/>
        <v>47189</v>
      </c>
      <c r="BE2618" s="7" t="s">
        <v>3271</v>
      </c>
    </row>
    <row r="2619" spans="1:57" hidden="1" outlineLevel="1" x14ac:dyDescent="0.2">
      <c r="A2619" t="s">
        <v>1629</v>
      </c>
      <c r="B2619" t="s">
        <v>406</v>
      </c>
      <c r="C2619" s="1">
        <f t="shared" si="1001"/>
        <v>29903</v>
      </c>
      <c r="D2619" s="7">
        <f>RANK(N2619,(N2619:P2619,Q2619:AL2619))</f>
        <v>1</v>
      </c>
      <c r="E2619" s="7">
        <f>RANK(O2619,(N2619:P2619,Q2619:AL2619))</f>
        <v>2</v>
      </c>
      <c r="F2619" s="7">
        <f>IF(P2619&gt;0,RANK(P2619,(N2619:P2619,Q2619:AL2619)),0)</f>
        <v>3</v>
      </c>
      <c r="G2619" s="1">
        <f t="shared" si="1002"/>
        <v>1800</v>
      </c>
      <c r="H2619" s="2">
        <f t="shared" si="1011"/>
        <v>6.0194629301407884E-2</v>
      </c>
      <c r="I2619" s="2"/>
      <c r="J2619" s="2">
        <f t="shared" si="1003"/>
        <v>0.46353208708156374</v>
      </c>
      <c r="K2619" s="2">
        <f t="shared" si="1004"/>
        <v>0.40333745778015584</v>
      </c>
      <c r="L2619" s="2">
        <f t="shared" si="1005"/>
        <v>0.12868274086212086</v>
      </c>
      <c r="M2619" s="2">
        <f t="shared" si="1006"/>
        <v>4.4477142761595034E-3</v>
      </c>
      <c r="N2619" s="1">
        <v>13861</v>
      </c>
      <c r="O2619" s="1">
        <v>12061</v>
      </c>
      <c r="P2619" s="1">
        <v>3848</v>
      </c>
      <c r="Q2619" s="1">
        <v>44</v>
      </c>
      <c r="R2619" s="1">
        <v>14</v>
      </c>
      <c r="S2619" s="1">
        <v>12</v>
      </c>
      <c r="T2619" s="1">
        <v>6</v>
      </c>
      <c r="U2619" s="1">
        <v>6</v>
      </c>
      <c r="V2619" s="1">
        <v>10</v>
      </c>
      <c r="W2619" s="1">
        <v>3</v>
      </c>
      <c r="X2619" s="1">
        <v>4</v>
      </c>
      <c r="Y2619" s="1">
        <v>3</v>
      </c>
      <c r="AB2619" s="1">
        <v>19</v>
      </c>
      <c r="AE2619" s="1">
        <v>4</v>
      </c>
      <c r="AG2619" s="1">
        <v>8</v>
      </c>
      <c r="AN2619" s="7">
        <f>IF(Q2619&gt;0,RANK(Q2619,(N2619:P2619,Q2619:AL2619)),0)</f>
        <v>4</v>
      </c>
      <c r="AO2619" s="7">
        <f>IF(R2619&gt;0,RANK(R2619,(N2619:P2619,Q2619:AL2619)),0)</f>
        <v>6</v>
      </c>
      <c r="AP2619" s="7">
        <f>IF(S2619&gt;0,RANK(S2619,(N2619:P2619,Q2619:AL2619)),0)</f>
        <v>7</v>
      </c>
      <c r="AQ2619" s="7">
        <f>IF(T2619&gt;0,RANK(T2619,(N2619:P2619,Q2619:AL2619)),0)</f>
        <v>10</v>
      </c>
      <c r="AR2619" s="2">
        <f t="shared" si="1007"/>
        <v>1.4714242718121928E-3</v>
      </c>
      <c r="AS2619" s="2">
        <f t="shared" si="1008"/>
        <v>4.6818045012206132E-4</v>
      </c>
      <c r="AT2619" s="2">
        <f t="shared" si="1009"/>
        <v>4.0129752867605259E-4</v>
      </c>
      <c r="AU2619" s="2">
        <f t="shared" si="1010"/>
        <v>2.006487643380263E-4</v>
      </c>
      <c r="AW2619" t="s">
        <v>1629</v>
      </c>
      <c r="AX2619" t="s">
        <v>406</v>
      </c>
      <c r="BA2619" s="127">
        <v>47</v>
      </c>
      <c r="BB2619" s="130"/>
      <c r="BC2619" s="127">
        <v>47</v>
      </c>
      <c r="BE2619" s="7" t="s">
        <v>2095</v>
      </c>
    </row>
    <row r="2620" spans="1:57" collapsed="1" x14ac:dyDescent="0.2">
      <c r="A2620" t="s">
        <v>1862</v>
      </c>
      <c r="B2620" t="s">
        <v>566</v>
      </c>
      <c r="C2620" s="1">
        <f t="shared" si="1001"/>
        <v>1982638</v>
      </c>
      <c r="D2620" s="7">
        <f>RANK(N2620,(N2620:P2620,Q2620:AL2620))</f>
        <v>1</v>
      </c>
      <c r="E2620" s="7">
        <f>RANK(O2620,(N2620:P2620,Q2620:AL2620))</f>
        <v>2</v>
      </c>
      <c r="F2620" s="7">
        <f>IF(P2620&gt;0,RANK(P2620,(N2620:P2620,Q2620:AL2620)),0)</f>
        <v>3</v>
      </c>
      <c r="G2620" s="1">
        <f t="shared" si="1002"/>
        <v>92221</v>
      </c>
      <c r="H2620" s="2">
        <f t="shared" si="1011"/>
        <v>4.6514290556319407E-2</v>
      </c>
      <c r="I2620" s="2"/>
      <c r="J2620" s="2">
        <f t="shared" si="1003"/>
        <v>0.47084793088803906</v>
      </c>
      <c r="K2620" s="2">
        <f t="shared" si="1004"/>
        <v>0.42433364033171966</v>
      </c>
      <c r="L2620" s="2">
        <f t="shared" si="1005"/>
        <v>0.10085956185647607</v>
      </c>
      <c r="M2620" s="2">
        <f t="shared" si="1006"/>
        <v>3.958866923765153E-3</v>
      </c>
      <c r="N2620" s="1">
        <f t="shared" ref="N2620:U2620" si="1012">SUM(N2525:N2619)</f>
        <v>933521</v>
      </c>
      <c r="O2620" s="1">
        <f t="shared" si="1012"/>
        <v>841300</v>
      </c>
      <c r="P2620" s="1">
        <f t="shared" si="1012"/>
        <v>199968</v>
      </c>
      <c r="Q2620" s="1">
        <f t="shared" si="1012"/>
        <v>1847</v>
      </c>
      <c r="R2620" s="1">
        <f t="shared" si="1012"/>
        <v>756</v>
      </c>
      <c r="S2620" s="1">
        <f t="shared" si="1012"/>
        <v>727</v>
      </c>
      <c r="T2620" s="1">
        <f t="shared" si="1012"/>
        <v>579</v>
      </c>
      <c r="U2620" s="1">
        <f t="shared" si="1012"/>
        <v>599</v>
      </c>
      <c r="V2620" s="1">
        <f>SUM(V2525:V2619)</f>
        <v>511</v>
      </c>
      <c r="W2620" s="1">
        <f>SUM(W2525:W2619)</f>
        <v>460</v>
      </c>
      <c r="X2620" s="1">
        <f>SUM(X2525:X2619)</f>
        <v>277</v>
      </c>
      <c r="Y2620" s="1">
        <f>SUM(Y2525:Y2619)</f>
        <v>161</v>
      </c>
      <c r="AB2620" s="1">
        <f>SUM(AB2525:AB2619)</f>
        <v>1356</v>
      </c>
      <c r="AE2620" s="1">
        <f>SUM(AE2525:AE2619)</f>
        <v>233</v>
      </c>
      <c r="AG2620" s="1">
        <f>SUM(AG2525:AG2619)</f>
        <v>343</v>
      </c>
      <c r="AN2620" s="7">
        <f>IF(Q2620&gt;0,RANK(Q2620,(N2620:P2620,Q2620:AL2620)),0)</f>
        <v>4</v>
      </c>
      <c r="AO2620" s="7">
        <f>IF(R2620&gt;0,RANK(R2620,(N2620:P2620,Q2620:AL2620)),0)</f>
        <v>6</v>
      </c>
      <c r="AP2620" s="7">
        <f>IF(S2620&gt;0,RANK(S2620,(N2620:P2620,Q2620:AL2620)),0)</f>
        <v>7</v>
      </c>
      <c r="AQ2620" s="7">
        <f>IF(T2620&gt;0,RANK(T2620,(N2620:P2620,Q2620:AL2620)),0)</f>
        <v>9</v>
      </c>
      <c r="AR2620" s="2">
        <f t="shared" si="1007"/>
        <v>9.3158710768178558E-4</v>
      </c>
      <c r="AS2620" s="2">
        <f t="shared" si="1008"/>
        <v>3.8131015344203029E-4</v>
      </c>
      <c r="AT2620" s="2">
        <f t="shared" si="1009"/>
        <v>3.6668317665655557E-4</v>
      </c>
      <c r="AU2620" s="2">
        <f t="shared" si="1010"/>
        <v>2.9203515719965017E-4</v>
      </c>
      <c r="AW2620" t="s">
        <v>1862</v>
      </c>
      <c r="AX2620" t="s">
        <v>566</v>
      </c>
      <c r="BA2620" s="127"/>
      <c r="BB2620" s="130"/>
    </row>
    <row r="2621" spans="1:57" x14ac:dyDescent="0.2">
      <c r="C2621" s="1"/>
      <c r="E2621" s="7"/>
      <c r="F2621" s="7"/>
      <c r="I2621" s="2"/>
      <c r="AN2621" s="7"/>
      <c r="AO2621" s="7"/>
      <c r="AP2621" s="7"/>
      <c r="AQ2621" s="7"/>
      <c r="BA2621" s="127">
        <v>48</v>
      </c>
      <c r="BB2621" s="130">
        <v>1</v>
      </c>
      <c r="BC2621" s="131">
        <f t="shared" ref="BC2621:BC2684" si="1013">BA2621*1000+BB2621</f>
        <v>48001</v>
      </c>
      <c r="BE2621" s="7" t="s">
        <v>3271</v>
      </c>
    </row>
    <row r="2622" spans="1:57" hidden="1" outlineLevel="1" x14ac:dyDescent="0.2">
      <c r="A2622" t="s">
        <v>1861</v>
      </c>
      <c r="B2622" t="s">
        <v>303</v>
      </c>
      <c r="C2622" s="1">
        <f t="shared" ref="C2622:C2685" si="1014">SUM(N2622:AL2622)</f>
        <v>14466</v>
      </c>
      <c r="D2622" s="7">
        <f>RANK(N2622,(N2622:P2622,Q2622:AL2622))</f>
        <v>2</v>
      </c>
      <c r="E2622" s="7">
        <f>RANK(O2622,(N2622:P2622,Q2622:AL2622))</f>
        <v>1</v>
      </c>
      <c r="F2622" s="7">
        <f>IF(P2622&gt;0,RANK(P2622,(N2622:P2622,Q2622:AL2622)),0)</f>
        <v>3</v>
      </c>
      <c r="G2622" s="1">
        <f t="shared" ref="G2622:G2685" si="1015">MAX(N2622:P2622)-LARGE(N2622:P2622,2)</f>
        <v>276</v>
      </c>
      <c r="H2622" s="2">
        <f t="shared" si="1011"/>
        <v>1.907922024056408E-2</v>
      </c>
      <c r="I2622" s="2"/>
      <c r="J2622" s="2">
        <f t="shared" ref="J2622:J2685" si="1016">IF($C2622=0,"-",N2622/$C2622)</f>
        <v>0.3678971381169639</v>
      </c>
      <c r="K2622" s="2">
        <f t="shared" ref="K2622:K2685" si="1017">IF($C2622=0,"-",O2622/$C2622)</f>
        <v>0.38697635835752797</v>
      </c>
      <c r="L2622" s="2">
        <f t="shared" ref="L2622:L2685" si="1018">IF($C2622=0,"-",P2622/$C2622)</f>
        <v>0.24326005806719203</v>
      </c>
      <c r="M2622" s="2">
        <f t="shared" ref="M2622:M2685" si="1019">IF(C2622=0,"-",(1-J2622-K2622-L2622))</f>
        <v>1.8664454583161016E-3</v>
      </c>
      <c r="N2622" s="1">
        <v>5322</v>
      </c>
      <c r="O2622" s="1">
        <v>5598</v>
      </c>
      <c r="P2622" s="1">
        <v>3519</v>
      </c>
      <c r="Q2622" s="1">
        <v>19</v>
      </c>
      <c r="R2622" s="1">
        <v>3</v>
      </c>
      <c r="T2622" s="1">
        <v>5</v>
      </c>
      <c r="AN2622" s="7">
        <f>IF(Q2622&gt;0,RANK(Q2622,(N2622:P2622,Q2622:AL2622)),0)</f>
        <v>4</v>
      </c>
      <c r="AO2622" s="7">
        <f>IF(R2622&gt;0,RANK(R2622,(N2622:P2622,Q2622:AL2622)),0)</f>
        <v>6</v>
      </c>
      <c r="AP2622" s="7">
        <f>IF(S2622&gt;0,RANK(S2622,(N2622:P2622,Q2622:AL2622)),0)</f>
        <v>0</v>
      </c>
      <c r="AQ2622" s="7">
        <f>IF(T2622&gt;0,RANK(T2622,(N2622:P2622,Q2622:AL2622)),0)</f>
        <v>5</v>
      </c>
      <c r="AR2622" s="2">
        <f t="shared" ref="AR2622:AR2685" si="1020">IF($C2622=0,"-",Q2622/$C2622)</f>
        <v>1.3134245817779621E-3</v>
      </c>
      <c r="AS2622" s="2">
        <f t="shared" ref="AS2622:AS2685" si="1021">IF($C2622=0,"-",R2622/$C2622)</f>
        <v>2.0738282870178348E-4</v>
      </c>
      <c r="AT2622" s="2">
        <f t="shared" ref="AT2622:AT2685" si="1022">IF($C2622=0,"-",S2622/$C2622)</f>
        <v>0</v>
      </c>
      <c r="AU2622" s="2">
        <f t="shared" ref="AU2622:AU2685" si="1023">IF($C2622=0,"-",T2622/$C2622)</f>
        <v>3.4563804783630583E-4</v>
      </c>
      <c r="AW2622" t="s">
        <v>1861</v>
      </c>
      <c r="AX2622" t="s">
        <v>303</v>
      </c>
      <c r="AY2622">
        <v>5</v>
      </c>
      <c r="BA2622" s="127">
        <v>48</v>
      </c>
      <c r="BB2622" s="130">
        <v>3</v>
      </c>
      <c r="BC2622" s="131">
        <f t="shared" si="1013"/>
        <v>48003</v>
      </c>
      <c r="BE2622" s="7" t="s">
        <v>3271</v>
      </c>
    </row>
    <row r="2623" spans="1:57" hidden="1" outlineLevel="1" x14ac:dyDescent="0.2">
      <c r="A2623" t="s">
        <v>365</v>
      </c>
      <c r="B2623" t="s">
        <v>303</v>
      </c>
      <c r="C2623" s="1">
        <f t="shared" si="1014"/>
        <v>4228</v>
      </c>
      <c r="D2623" s="7">
        <f>RANK(N2623,(N2623:P2623,Q2623:AL2623))</f>
        <v>2</v>
      </c>
      <c r="E2623" s="7">
        <f>RANK(O2623,(N2623:P2623,Q2623:AL2623))</f>
        <v>1</v>
      </c>
      <c r="F2623" s="7">
        <f>IF(P2623&gt;0,RANK(P2623,(N2623:P2623,Q2623:AL2623)),0)</f>
        <v>3</v>
      </c>
      <c r="G2623" s="1">
        <f t="shared" si="1015"/>
        <v>1185</v>
      </c>
      <c r="H2623" s="2">
        <f t="shared" si="1011"/>
        <v>0.28027436140018924</v>
      </c>
      <c r="I2623" s="2"/>
      <c r="J2623" s="2">
        <f t="shared" si="1016"/>
        <v>0.25567644276253548</v>
      </c>
      <c r="K2623" s="2">
        <f t="shared" si="1017"/>
        <v>0.53595080416272467</v>
      </c>
      <c r="L2623" s="2">
        <f t="shared" si="1018"/>
        <v>0.20695364238410596</v>
      </c>
      <c r="M2623" s="2">
        <f t="shared" si="1019"/>
        <v>1.4191106906338291E-3</v>
      </c>
      <c r="N2623" s="1">
        <v>1081</v>
      </c>
      <c r="O2623" s="1">
        <v>2266</v>
      </c>
      <c r="P2623" s="1">
        <v>875</v>
      </c>
      <c r="Q2623" s="1">
        <v>6</v>
      </c>
      <c r="AN2623" s="7">
        <f>IF(Q2623&gt;0,RANK(Q2623,(N2623:P2623,Q2623:AL2623)),0)</f>
        <v>4</v>
      </c>
      <c r="AO2623" s="7">
        <f>IF(R2623&gt;0,RANK(R2623,(N2623:P2623,Q2623:AL2623)),0)</f>
        <v>0</v>
      </c>
      <c r="AP2623" s="7">
        <f>IF(S2623&gt;0,RANK(S2623,(N2623:P2623,Q2623:AL2623)),0)</f>
        <v>0</v>
      </c>
      <c r="AQ2623" s="7">
        <f>IF(T2623&gt;0,RANK(T2623,(N2623:P2623,Q2623:AL2623)),0)</f>
        <v>0</v>
      </c>
      <c r="AR2623" s="2">
        <f t="shared" si="1020"/>
        <v>1.4191106906338694E-3</v>
      </c>
      <c r="AS2623" s="2">
        <f t="shared" si="1021"/>
        <v>0</v>
      </c>
      <c r="AT2623" s="2">
        <f t="shared" si="1022"/>
        <v>0</v>
      </c>
      <c r="AU2623" s="2">
        <f t="shared" si="1023"/>
        <v>0</v>
      </c>
      <c r="AW2623" t="s">
        <v>365</v>
      </c>
      <c r="AX2623" t="s">
        <v>303</v>
      </c>
      <c r="AY2623">
        <v>19</v>
      </c>
      <c r="BA2623" s="127">
        <v>48</v>
      </c>
      <c r="BB2623" s="130">
        <v>5</v>
      </c>
      <c r="BC2623" s="131">
        <f t="shared" si="1013"/>
        <v>48005</v>
      </c>
      <c r="BE2623" s="7" t="s">
        <v>3271</v>
      </c>
    </row>
    <row r="2624" spans="1:57" hidden="1" outlineLevel="1" x14ac:dyDescent="0.2">
      <c r="A2624" t="s">
        <v>2122</v>
      </c>
      <c r="B2624" t="s">
        <v>303</v>
      </c>
      <c r="C2624" s="1">
        <f t="shared" si="1014"/>
        <v>26281</v>
      </c>
      <c r="D2624" s="7">
        <f>RANK(N2624,(N2624:P2624,Q2624:AL2624))</f>
        <v>1</v>
      </c>
      <c r="E2624" s="7">
        <f>RANK(O2624,(N2624:P2624,Q2624:AL2624))</f>
        <v>2</v>
      </c>
      <c r="F2624" s="7">
        <f>IF(P2624&gt;0,RANK(P2624,(N2624:P2624,Q2624:AL2624)),0)</f>
        <v>3</v>
      </c>
      <c r="G2624" s="1">
        <f t="shared" si="1015"/>
        <v>596</v>
      </c>
      <c r="H2624" s="2">
        <f t="shared" si="1011"/>
        <v>2.2677980289943306E-2</v>
      </c>
      <c r="I2624" s="2"/>
      <c r="J2624" s="2">
        <f t="shared" si="1016"/>
        <v>0.39260302119401852</v>
      </c>
      <c r="K2624" s="2">
        <f t="shared" si="1017"/>
        <v>0.36992504090407519</v>
      </c>
      <c r="L2624" s="2">
        <f t="shared" si="1018"/>
        <v>0.23606407670940985</v>
      </c>
      <c r="M2624" s="2">
        <f t="shared" si="1019"/>
        <v>1.4078611924963902E-3</v>
      </c>
      <c r="N2624" s="1">
        <v>10318</v>
      </c>
      <c r="O2624" s="1">
        <v>9722</v>
      </c>
      <c r="P2624" s="1">
        <v>6204</v>
      </c>
      <c r="Q2624" s="1">
        <v>30</v>
      </c>
      <c r="R2624" s="1">
        <v>4</v>
      </c>
      <c r="S2624" s="1">
        <v>1</v>
      </c>
      <c r="T2624" s="1">
        <v>2</v>
      </c>
      <c r="AN2624" s="7">
        <f>IF(Q2624&gt;0,RANK(Q2624,(N2624:P2624,Q2624:AL2624)),0)</f>
        <v>4</v>
      </c>
      <c r="AO2624" s="7">
        <f>IF(R2624&gt;0,RANK(R2624,(N2624:P2624,Q2624:AL2624)),0)</f>
        <v>5</v>
      </c>
      <c r="AP2624" s="7">
        <f>IF(S2624&gt;0,RANK(S2624,(N2624:P2624,Q2624:AL2624)),0)</f>
        <v>7</v>
      </c>
      <c r="AQ2624" s="7">
        <f>IF(T2624&gt;0,RANK(T2624,(N2624:P2624,Q2624:AL2624)),0)</f>
        <v>6</v>
      </c>
      <c r="AR2624" s="2">
        <f t="shared" si="1020"/>
        <v>1.1415090749971463E-3</v>
      </c>
      <c r="AS2624" s="2">
        <f t="shared" si="1021"/>
        <v>1.522012099996195E-4</v>
      </c>
      <c r="AT2624" s="2">
        <f t="shared" si="1022"/>
        <v>3.8050302499904876E-5</v>
      </c>
      <c r="AU2624" s="2">
        <f t="shared" si="1023"/>
        <v>7.6100604999809751E-5</v>
      </c>
      <c r="AW2624" t="s">
        <v>2122</v>
      </c>
      <c r="AX2624" t="s">
        <v>303</v>
      </c>
      <c r="AY2624">
        <v>2</v>
      </c>
      <c r="BA2624" s="127">
        <v>48</v>
      </c>
      <c r="BB2624" s="130">
        <v>7</v>
      </c>
      <c r="BC2624" s="131">
        <f t="shared" si="1013"/>
        <v>48007</v>
      </c>
      <c r="BE2624" s="7" t="s">
        <v>3271</v>
      </c>
    </row>
    <row r="2625" spans="1:57" hidden="1" outlineLevel="1" x14ac:dyDescent="0.2">
      <c r="A2625" t="s">
        <v>1796</v>
      </c>
      <c r="B2625" t="s">
        <v>303</v>
      </c>
      <c r="C2625" s="1">
        <f t="shared" si="1014"/>
        <v>6770</v>
      </c>
      <c r="D2625" s="7">
        <f>RANK(N2625,(N2625:P2625,Q2625:AL2625))</f>
        <v>2</v>
      </c>
      <c r="E2625" s="7">
        <f>RANK(O2625,(N2625:P2625,Q2625:AL2625))</f>
        <v>1</v>
      </c>
      <c r="F2625" s="7">
        <f>IF(P2625&gt;0,RANK(P2625,(N2625:P2625,Q2625:AL2625)),0)</f>
        <v>3</v>
      </c>
      <c r="G2625" s="1">
        <f t="shared" si="1015"/>
        <v>580</v>
      </c>
      <c r="H2625" s="2">
        <f t="shared" si="1011"/>
        <v>8.5672082717872966E-2</v>
      </c>
      <c r="I2625" s="2"/>
      <c r="J2625" s="2">
        <f t="shared" si="1016"/>
        <v>0.33175775480059083</v>
      </c>
      <c r="K2625" s="2">
        <f t="shared" si="1017"/>
        <v>0.4174298375184638</v>
      </c>
      <c r="L2625" s="2">
        <f t="shared" si="1018"/>
        <v>0.24756277695716397</v>
      </c>
      <c r="M2625" s="2">
        <f t="shared" si="1019"/>
        <v>3.2496307237814548E-3</v>
      </c>
      <c r="N2625" s="1">
        <v>2246</v>
      </c>
      <c r="O2625" s="1">
        <v>2826</v>
      </c>
      <c r="P2625" s="1">
        <v>1676</v>
      </c>
      <c r="Q2625" s="1">
        <v>22</v>
      </c>
      <c r="AN2625" s="7">
        <f>IF(Q2625&gt;0,RANK(Q2625,(N2625:P2625,Q2625:AL2625)),0)</f>
        <v>4</v>
      </c>
      <c r="AO2625" s="7">
        <f>IF(R2625&gt;0,RANK(R2625,(N2625:P2625,Q2625:AL2625)),0)</f>
        <v>0</v>
      </c>
      <c r="AP2625" s="7">
        <f>IF(S2625&gt;0,RANK(S2625,(N2625:P2625,Q2625:AL2625)),0)</f>
        <v>0</v>
      </c>
      <c r="AQ2625" s="7">
        <f>IF(T2625&gt;0,RANK(T2625,(N2625:P2625,Q2625:AL2625)),0)</f>
        <v>0</v>
      </c>
      <c r="AR2625" s="2">
        <f t="shared" si="1020"/>
        <v>3.2496307237813884E-3</v>
      </c>
      <c r="AS2625" s="2">
        <f t="shared" si="1021"/>
        <v>0</v>
      </c>
      <c r="AT2625" s="2">
        <f t="shared" si="1022"/>
        <v>0</v>
      </c>
      <c r="AU2625" s="2">
        <f t="shared" si="1023"/>
        <v>0</v>
      </c>
      <c r="AW2625" t="s">
        <v>1796</v>
      </c>
      <c r="AX2625" t="s">
        <v>303</v>
      </c>
      <c r="AY2625">
        <v>14</v>
      </c>
      <c r="BA2625" s="127">
        <v>48</v>
      </c>
      <c r="BB2625" s="130">
        <v>9</v>
      </c>
      <c r="BC2625" s="131">
        <f t="shared" si="1013"/>
        <v>48009</v>
      </c>
      <c r="BE2625" s="7" t="s">
        <v>3271</v>
      </c>
    </row>
    <row r="2626" spans="1:57" hidden="1" outlineLevel="1" x14ac:dyDescent="0.2">
      <c r="A2626" t="s">
        <v>1635</v>
      </c>
      <c r="B2626" t="s">
        <v>303</v>
      </c>
      <c r="C2626" s="1">
        <f t="shared" si="1014"/>
        <v>3967</v>
      </c>
      <c r="D2626" s="7">
        <f>RANK(N2626,(N2626:P2626,Q2626:AL2626))</f>
        <v>2</v>
      </c>
      <c r="E2626" s="7">
        <f>RANK(O2626,(N2626:P2626,Q2626:AL2626))</f>
        <v>1</v>
      </c>
      <c r="F2626" s="7">
        <f>IF(P2626&gt;0,RANK(P2626,(N2626:P2626,Q2626:AL2626)),0)</f>
        <v>3</v>
      </c>
      <c r="G2626" s="1">
        <f t="shared" si="1015"/>
        <v>276</v>
      </c>
      <c r="H2626" s="2">
        <f t="shared" si="1011"/>
        <v>6.957398537937988E-2</v>
      </c>
      <c r="I2626" s="2"/>
      <c r="J2626" s="2">
        <f t="shared" si="1016"/>
        <v>0.32367027980841945</v>
      </c>
      <c r="K2626" s="2">
        <f t="shared" si="1017"/>
        <v>0.39324426518779937</v>
      </c>
      <c r="L2626" s="2">
        <f t="shared" si="1018"/>
        <v>0.27880010083186285</v>
      </c>
      <c r="M2626" s="2">
        <f t="shared" si="1019"/>
        <v>4.2853541719183319E-3</v>
      </c>
      <c r="N2626" s="1">
        <v>1284</v>
      </c>
      <c r="O2626" s="1">
        <v>1560</v>
      </c>
      <c r="P2626" s="1">
        <v>1106</v>
      </c>
      <c r="Q2626" s="1">
        <v>16</v>
      </c>
      <c r="U2626" s="1">
        <v>1</v>
      </c>
      <c r="AN2626" s="7">
        <f>IF(Q2626&gt;0,RANK(Q2626,(N2626:P2626,Q2626:AL2626)),0)</f>
        <v>4</v>
      </c>
      <c r="AO2626" s="7">
        <f>IF(R2626&gt;0,RANK(R2626,(N2626:P2626,Q2626:AL2626)),0)</f>
        <v>0</v>
      </c>
      <c r="AP2626" s="7">
        <f>IF(S2626&gt;0,RANK(S2626,(N2626:P2626,Q2626:AL2626)),0)</f>
        <v>0</v>
      </c>
      <c r="AQ2626" s="7">
        <f>IF(T2626&gt;0,RANK(T2626,(N2626:P2626,Q2626:AL2626)),0)</f>
        <v>0</v>
      </c>
      <c r="AR2626" s="2">
        <f t="shared" si="1020"/>
        <v>4.0332745147466601E-3</v>
      </c>
      <c r="AS2626" s="2">
        <f t="shared" si="1021"/>
        <v>0</v>
      </c>
      <c r="AT2626" s="2">
        <f t="shared" si="1022"/>
        <v>0</v>
      </c>
      <c r="AU2626" s="2">
        <f t="shared" si="1023"/>
        <v>0</v>
      </c>
      <c r="AW2626" t="s">
        <v>1635</v>
      </c>
      <c r="AX2626" t="s">
        <v>303</v>
      </c>
      <c r="AY2626">
        <v>13</v>
      </c>
      <c r="BA2626" s="127">
        <v>48</v>
      </c>
      <c r="BB2626" s="130">
        <v>11</v>
      </c>
      <c r="BC2626" s="131">
        <f t="shared" si="1013"/>
        <v>48011</v>
      </c>
      <c r="BE2626" s="7" t="s">
        <v>3271</v>
      </c>
    </row>
    <row r="2627" spans="1:57" hidden="1" outlineLevel="1" x14ac:dyDescent="0.2">
      <c r="A2627" t="s">
        <v>849</v>
      </c>
      <c r="B2627" t="s">
        <v>303</v>
      </c>
      <c r="C2627" s="1">
        <f t="shared" si="1014"/>
        <v>1028</v>
      </c>
      <c r="D2627" s="7">
        <f>RANK(N2627,(N2627:P2627,Q2627:AL2627))</f>
        <v>2</v>
      </c>
      <c r="E2627" s="7">
        <f>RANK(O2627,(N2627:P2627,Q2627:AL2627))</f>
        <v>1</v>
      </c>
      <c r="F2627" s="7">
        <f>IF(P2627&gt;0,RANK(P2627,(N2627:P2627,Q2627:AL2627)),0)</f>
        <v>3</v>
      </c>
      <c r="G2627" s="1">
        <f t="shared" si="1015"/>
        <v>283</v>
      </c>
      <c r="H2627" s="2">
        <f t="shared" si="1011"/>
        <v>0.27529182879377434</v>
      </c>
      <c r="I2627" s="2"/>
      <c r="J2627" s="2">
        <f t="shared" si="1016"/>
        <v>0.27042801556420232</v>
      </c>
      <c r="K2627" s="2">
        <f t="shared" si="1017"/>
        <v>0.5457198443579766</v>
      </c>
      <c r="L2627" s="2">
        <f t="shared" si="1018"/>
        <v>0.18190661478599221</v>
      </c>
      <c r="M2627" s="2">
        <f t="shared" si="1019"/>
        <v>1.9455252918289256E-3</v>
      </c>
      <c r="N2627" s="1">
        <v>278</v>
      </c>
      <c r="O2627" s="1">
        <v>561</v>
      </c>
      <c r="P2627" s="1">
        <v>187</v>
      </c>
      <c r="Q2627" s="1">
        <v>2</v>
      </c>
      <c r="AN2627" s="7">
        <f>IF(Q2627&gt;0,RANK(Q2627,(N2627:P2627,Q2627:AL2627)),0)</f>
        <v>4</v>
      </c>
      <c r="AO2627" s="7">
        <f>IF(R2627&gt;0,RANK(R2627,(N2627:P2627,Q2627:AL2627)),0)</f>
        <v>0</v>
      </c>
      <c r="AP2627" s="7">
        <f>IF(S2627&gt;0,RANK(S2627,(N2627:P2627,Q2627:AL2627)),0)</f>
        <v>0</v>
      </c>
      <c r="AQ2627" s="7">
        <f>IF(T2627&gt;0,RANK(T2627,(N2627:P2627,Q2627:AL2627)),0)</f>
        <v>0</v>
      </c>
      <c r="AR2627" s="2">
        <f t="shared" si="1020"/>
        <v>1.9455252918287938E-3</v>
      </c>
      <c r="AS2627" s="2">
        <f t="shared" si="1021"/>
        <v>0</v>
      </c>
      <c r="AT2627" s="2">
        <f t="shared" si="1022"/>
        <v>0</v>
      </c>
      <c r="AU2627" s="2">
        <f t="shared" si="1023"/>
        <v>0</v>
      </c>
      <c r="AW2627" t="s">
        <v>849</v>
      </c>
      <c r="AX2627" t="s">
        <v>303</v>
      </c>
      <c r="AY2627">
        <v>13</v>
      </c>
      <c r="BA2627" s="127">
        <v>48</v>
      </c>
      <c r="BB2627" s="130">
        <v>13</v>
      </c>
      <c r="BC2627" s="131">
        <f t="shared" si="1013"/>
        <v>48013</v>
      </c>
      <c r="BE2627" s="7" t="s">
        <v>3271</v>
      </c>
    </row>
    <row r="2628" spans="1:57" hidden="1" outlineLevel="1" x14ac:dyDescent="0.2">
      <c r="A2628" t="s">
        <v>1084</v>
      </c>
      <c r="B2628" t="s">
        <v>303</v>
      </c>
      <c r="C2628" s="1">
        <f t="shared" si="1014"/>
        <v>9658</v>
      </c>
      <c r="D2628" s="7">
        <f>RANK(N2628,(N2628:P2628,Q2628:AL2628))</f>
        <v>2</v>
      </c>
      <c r="E2628" s="7">
        <f>RANK(O2628,(N2628:P2628,Q2628:AL2628))</f>
        <v>1</v>
      </c>
      <c r="F2628" s="7">
        <f>IF(P2628&gt;0,RANK(P2628,(N2628:P2628,Q2628:AL2628)),0)</f>
        <v>3</v>
      </c>
      <c r="G2628" s="1">
        <f t="shared" si="1015"/>
        <v>40</v>
      </c>
      <c r="H2628" s="2">
        <f t="shared" si="1011"/>
        <v>4.1416442327604054E-3</v>
      </c>
      <c r="I2628" s="2"/>
      <c r="J2628" s="2">
        <f t="shared" si="1016"/>
        <v>0.38993580451439219</v>
      </c>
      <c r="K2628" s="2">
        <f t="shared" si="1017"/>
        <v>0.39407744874715261</v>
      </c>
      <c r="L2628" s="2">
        <f t="shared" si="1018"/>
        <v>0.21070615034168566</v>
      </c>
      <c r="M2628" s="2">
        <f t="shared" si="1019"/>
        <v>5.2805963967695879E-3</v>
      </c>
      <c r="N2628" s="1">
        <v>3766</v>
      </c>
      <c r="O2628" s="1">
        <v>3806</v>
      </c>
      <c r="P2628" s="1">
        <v>2035</v>
      </c>
      <c r="Q2628" s="1">
        <v>41</v>
      </c>
      <c r="S2628" s="1">
        <v>1</v>
      </c>
      <c r="T2628" s="1">
        <v>6</v>
      </c>
      <c r="U2628" s="1">
        <v>2</v>
      </c>
      <c r="AB2628" s="1">
        <v>1</v>
      </c>
      <c r="AN2628" s="7">
        <f>IF(Q2628&gt;0,RANK(Q2628,(N2628:P2628,Q2628:AL2628)),0)</f>
        <v>4</v>
      </c>
      <c r="AO2628" s="7">
        <f>IF(R2628&gt;0,RANK(R2628,(N2628:P2628,Q2628:AL2628)),0)</f>
        <v>0</v>
      </c>
      <c r="AP2628" s="7">
        <f>IF(S2628&gt;0,RANK(S2628,(N2628:P2628,Q2628:AL2628)),0)</f>
        <v>7</v>
      </c>
      <c r="AQ2628" s="7">
        <f>IF(T2628&gt;0,RANK(T2628,(N2628:P2628,Q2628:AL2628)),0)</f>
        <v>5</v>
      </c>
      <c r="AR2628" s="2">
        <f t="shared" si="1020"/>
        <v>4.2451853385794157E-3</v>
      </c>
      <c r="AS2628" s="2">
        <f t="shared" si="1021"/>
        <v>0</v>
      </c>
      <c r="AT2628" s="2">
        <f t="shared" si="1022"/>
        <v>1.0354110581901015E-4</v>
      </c>
      <c r="AU2628" s="2">
        <f t="shared" si="1023"/>
        <v>6.2124663491406088E-4</v>
      </c>
      <c r="AW2628" t="s">
        <v>1084</v>
      </c>
      <c r="AX2628" t="s">
        <v>303</v>
      </c>
      <c r="AY2628">
        <v>28</v>
      </c>
      <c r="BA2628" s="127">
        <v>48</v>
      </c>
      <c r="BB2628" s="130">
        <v>15</v>
      </c>
      <c r="BC2628" s="131">
        <f t="shared" si="1013"/>
        <v>48015</v>
      </c>
      <c r="BE2628" s="7" t="s">
        <v>3271</v>
      </c>
    </row>
    <row r="2629" spans="1:57" hidden="1" outlineLevel="1" x14ac:dyDescent="0.2">
      <c r="A2629" t="s">
        <v>1394</v>
      </c>
      <c r="B2629" t="s">
        <v>303</v>
      </c>
      <c r="C2629" s="1">
        <f t="shared" si="1014"/>
        <v>7890</v>
      </c>
      <c r="D2629" s="7">
        <f>RANK(N2629,(N2629:P2629,Q2629:AL2629))</f>
        <v>2</v>
      </c>
      <c r="E2629" s="7">
        <f>RANK(O2629,(N2629:P2629,Q2629:AL2629))</f>
        <v>1</v>
      </c>
      <c r="F2629" s="7">
        <f>IF(P2629&gt;0,RANK(P2629,(N2629:P2629,Q2629:AL2629)),0)</f>
        <v>3</v>
      </c>
      <c r="G2629" s="1">
        <f t="shared" si="1015"/>
        <v>1737</v>
      </c>
      <c r="H2629" s="2">
        <f t="shared" si="1011"/>
        <v>0.22015209125475285</v>
      </c>
      <c r="I2629" s="2"/>
      <c r="J2629" s="2">
        <f t="shared" si="1016"/>
        <v>0.28871989860583014</v>
      </c>
      <c r="K2629" s="2">
        <f t="shared" si="1017"/>
        <v>0.50887198986058302</v>
      </c>
      <c r="L2629" s="2">
        <f t="shared" si="1018"/>
        <v>0.20088719898605831</v>
      </c>
      <c r="M2629" s="2">
        <f t="shared" si="1019"/>
        <v>1.5209125475285357E-3</v>
      </c>
      <c r="N2629" s="1">
        <v>2278</v>
      </c>
      <c r="O2629" s="1">
        <v>4015</v>
      </c>
      <c r="P2629" s="1">
        <v>1585</v>
      </c>
      <c r="Q2629" s="1">
        <v>10</v>
      </c>
      <c r="S2629" s="1">
        <v>1</v>
      </c>
      <c r="T2629" s="1">
        <v>1</v>
      </c>
      <c r="AN2629" s="7">
        <f>IF(Q2629&gt;0,RANK(Q2629,(N2629:P2629,Q2629:AL2629)),0)</f>
        <v>4</v>
      </c>
      <c r="AO2629" s="7">
        <f>IF(R2629&gt;0,RANK(R2629,(N2629:P2629,Q2629:AL2629)),0)</f>
        <v>0</v>
      </c>
      <c r="AP2629" s="7">
        <f>IF(S2629&gt;0,RANK(S2629,(N2629:P2629,Q2629:AL2629)),0)</f>
        <v>5</v>
      </c>
      <c r="AQ2629" s="7">
        <f>IF(T2629&gt;0,RANK(T2629,(N2629:P2629,Q2629:AL2629)),0)</f>
        <v>5</v>
      </c>
      <c r="AR2629" s="2">
        <f t="shared" si="1020"/>
        <v>1.2674271229404308E-3</v>
      </c>
      <c r="AS2629" s="2">
        <f t="shared" si="1021"/>
        <v>0</v>
      </c>
      <c r="AT2629" s="2">
        <f t="shared" si="1022"/>
        <v>1.2674271229404308E-4</v>
      </c>
      <c r="AU2629" s="2">
        <f t="shared" si="1023"/>
        <v>1.2674271229404308E-4</v>
      </c>
      <c r="AW2629" t="s">
        <v>1394</v>
      </c>
      <c r="AX2629" t="s">
        <v>303</v>
      </c>
      <c r="BA2629" s="127">
        <v>48</v>
      </c>
      <c r="BB2629" s="130">
        <v>17</v>
      </c>
      <c r="BC2629" s="131">
        <f t="shared" si="1013"/>
        <v>48017</v>
      </c>
      <c r="BE2629" s="7" t="s">
        <v>3271</v>
      </c>
    </row>
    <row r="2630" spans="1:57" hidden="1" outlineLevel="1" x14ac:dyDescent="0.2">
      <c r="A2630" t="s">
        <v>1036</v>
      </c>
      <c r="B2630" t="s">
        <v>303</v>
      </c>
      <c r="C2630" s="1">
        <f t="shared" si="1014"/>
        <v>2365</v>
      </c>
      <c r="D2630" s="7">
        <f>RANK(N2630,(N2630:P2630,Q2630:AL2630))</f>
        <v>2</v>
      </c>
      <c r="E2630" s="7">
        <f>RANK(O2630,(N2630:P2630,Q2630:AL2630))</f>
        <v>1</v>
      </c>
      <c r="F2630" s="7">
        <f>IF(P2630&gt;0,RANK(P2630,(N2630:P2630,Q2630:AL2630)),0)</f>
        <v>3</v>
      </c>
      <c r="G2630" s="1">
        <f t="shared" si="1015"/>
        <v>631</v>
      </c>
      <c r="H2630" s="2">
        <f t="shared" si="1011"/>
        <v>0.26680761099365752</v>
      </c>
      <c r="I2630" s="2"/>
      <c r="J2630" s="2">
        <f t="shared" si="1016"/>
        <v>0.28625792811839323</v>
      </c>
      <c r="K2630" s="2">
        <f t="shared" si="1017"/>
        <v>0.5530655391120507</v>
      </c>
      <c r="L2630" s="2">
        <f t="shared" si="1018"/>
        <v>0.15898520084566597</v>
      </c>
      <c r="M2630" s="2">
        <f t="shared" si="1019"/>
        <v>1.6913319238900937E-3</v>
      </c>
      <c r="N2630" s="1">
        <v>677</v>
      </c>
      <c r="O2630" s="1">
        <v>1308</v>
      </c>
      <c r="P2630" s="1">
        <v>376</v>
      </c>
      <c r="Q2630" s="1">
        <v>3</v>
      </c>
      <c r="S2630" s="1">
        <v>1</v>
      </c>
      <c r="AN2630" s="7">
        <f>IF(Q2630&gt;0,RANK(Q2630,(N2630:P2630,Q2630:AL2630)),0)</f>
        <v>4</v>
      </c>
      <c r="AO2630" s="7">
        <f>IF(R2630&gt;0,RANK(R2630,(N2630:P2630,Q2630:AL2630)),0)</f>
        <v>0</v>
      </c>
      <c r="AP2630" s="7">
        <f>IF(S2630&gt;0,RANK(S2630,(N2630:P2630,Q2630:AL2630)),0)</f>
        <v>5</v>
      </c>
      <c r="AQ2630" s="7">
        <f>IF(T2630&gt;0,RANK(T2630,(N2630:P2630,Q2630:AL2630)),0)</f>
        <v>0</v>
      </c>
      <c r="AR2630" s="2">
        <f t="shared" si="1020"/>
        <v>1.2684989429175475E-3</v>
      </c>
      <c r="AS2630" s="2">
        <f t="shared" si="1021"/>
        <v>0</v>
      </c>
      <c r="AT2630" s="2">
        <f t="shared" si="1022"/>
        <v>4.2283298097251583E-4</v>
      </c>
      <c r="AU2630" s="2">
        <f t="shared" si="1023"/>
        <v>0</v>
      </c>
      <c r="AW2630" t="s">
        <v>1036</v>
      </c>
      <c r="AX2630" t="s">
        <v>303</v>
      </c>
      <c r="AY2630">
        <v>19</v>
      </c>
      <c r="BA2630" s="127">
        <v>48</v>
      </c>
      <c r="BB2630" s="130">
        <v>19</v>
      </c>
      <c r="BC2630" s="131">
        <f t="shared" si="1013"/>
        <v>48019</v>
      </c>
      <c r="BE2630" s="7" t="s">
        <v>3271</v>
      </c>
    </row>
    <row r="2631" spans="1:57" hidden="1" outlineLevel="1" x14ac:dyDescent="0.2">
      <c r="A2631" t="s">
        <v>1038</v>
      </c>
      <c r="B2631" t="s">
        <v>303</v>
      </c>
      <c r="C2631" s="1">
        <f t="shared" si="1014"/>
        <v>5322</v>
      </c>
      <c r="D2631" s="7">
        <f>RANK(N2631,(N2631:P2631,Q2631:AL2631))</f>
        <v>3</v>
      </c>
      <c r="E2631" s="7">
        <f>RANK(O2631,(N2631:P2631,Q2631:AL2631))</f>
        <v>1</v>
      </c>
      <c r="F2631" s="7">
        <f>IF(P2631&gt;0,RANK(P2631,(N2631:P2631,Q2631:AL2631)),0)</f>
        <v>2</v>
      </c>
      <c r="G2631" s="1">
        <f t="shared" si="1015"/>
        <v>1137</v>
      </c>
      <c r="H2631" s="2">
        <f t="shared" si="1011"/>
        <v>0.21364148816234499</v>
      </c>
      <c r="I2631" s="2"/>
      <c r="J2631" s="2">
        <f t="shared" si="1016"/>
        <v>0.19898534385569336</v>
      </c>
      <c r="K2631" s="2">
        <f t="shared" si="1017"/>
        <v>0.50244269071777525</v>
      </c>
      <c r="L2631" s="2">
        <f t="shared" si="1018"/>
        <v>0.28880120255543029</v>
      </c>
      <c r="M2631" s="2">
        <f t="shared" si="1019"/>
        <v>9.7707628711011241E-3</v>
      </c>
      <c r="N2631" s="1">
        <v>1059</v>
      </c>
      <c r="O2631" s="1">
        <v>2674</v>
      </c>
      <c r="P2631" s="1">
        <v>1537</v>
      </c>
      <c r="Q2631" s="1">
        <v>47</v>
      </c>
      <c r="R2631" s="1">
        <v>1</v>
      </c>
      <c r="T2631" s="1">
        <v>1</v>
      </c>
      <c r="U2631" s="1">
        <v>3</v>
      </c>
      <c r="AN2631" s="7">
        <f>IF(Q2631&gt;0,RANK(Q2631,(N2631:P2631,Q2631:AL2631)),0)</f>
        <v>4</v>
      </c>
      <c r="AO2631" s="7">
        <f>IF(R2631&gt;0,RANK(R2631,(N2631:P2631,Q2631:AL2631)),0)</f>
        <v>6</v>
      </c>
      <c r="AP2631" s="7">
        <f>IF(S2631&gt;0,RANK(S2631,(N2631:P2631,Q2631:AL2631)),0)</f>
        <v>0</v>
      </c>
      <c r="AQ2631" s="7">
        <f>IF(T2631&gt;0,RANK(T2631,(N2631:P2631,Q2631:AL2631)),0)</f>
        <v>6</v>
      </c>
      <c r="AR2631" s="2">
        <f t="shared" si="1020"/>
        <v>8.8312664411875231E-3</v>
      </c>
      <c r="AS2631" s="2">
        <f t="shared" si="1021"/>
        <v>1.8789928598271326E-4</v>
      </c>
      <c r="AT2631" s="2">
        <f t="shared" si="1022"/>
        <v>0</v>
      </c>
      <c r="AU2631" s="2">
        <f t="shared" si="1023"/>
        <v>1.8789928598271326E-4</v>
      </c>
      <c r="AW2631" t="s">
        <v>1038</v>
      </c>
      <c r="AX2631" t="s">
        <v>303</v>
      </c>
      <c r="AY2631">
        <v>21</v>
      </c>
      <c r="BA2631" s="127">
        <v>48</v>
      </c>
      <c r="BB2631" s="130">
        <v>21</v>
      </c>
      <c r="BC2631" s="131">
        <f t="shared" si="1013"/>
        <v>48021</v>
      </c>
      <c r="BE2631" s="7" t="s">
        <v>3271</v>
      </c>
    </row>
    <row r="2632" spans="1:57" hidden="1" outlineLevel="1" x14ac:dyDescent="0.2">
      <c r="A2632" t="s">
        <v>1039</v>
      </c>
      <c r="B2632" t="s">
        <v>303</v>
      </c>
      <c r="C2632" s="1">
        <f t="shared" si="1014"/>
        <v>14474</v>
      </c>
      <c r="D2632" s="7">
        <f>RANK(N2632,(N2632:P2632,Q2632:AL2632))</f>
        <v>1</v>
      </c>
      <c r="E2632" s="7">
        <f>RANK(O2632,(N2632:P2632,Q2632:AL2632))</f>
        <v>2</v>
      </c>
      <c r="F2632" s="7">
        <f>IF(P2632&gt;0,RANK(P2632,(N2632:P2632,Q2632:AL2632)),0)</f>
        <v>3</v>
      </c>
      <c r="G2632" s="1">
        <f t="shared" si="1015"/>
        <v>1272</v>
      </c>
      <c r="H2632" s="2">
        <f t="shared" si="1011"/>
        <v>8.7881718944313944E-2</v>
      </c>
      <c r="I2632" s="2"/>
      <c r="J2632" s="2">
        <f t="shared" si="1016"/>
        <v>0.43194693933950534</v>
      </c>
      <c r="K2632" s="2">
        <f t="shared" si="1017"/>
        <v>0.34406522039519138</v>
      </c>
      <c r="L2632" s="2">
        <f t="shared" si="1018"/>
        <v>0.22384966146193175</v>
      </c>
      <c r="M2632" s="2">
        <f t="shared" si="1019"/>
        <v>1.3817880337152477E-4</v>
      </c>
      <c r="N2632" s="1">
        <v>6252</v>
      </c>
      <c r="O2632" s="1">
        <v>4980</v>
      </c>
      <c r="P2632" s="1">
        <v>3240</v>
      </c>
      <c r="R2632" s="1">
        <v>2</v>
      </c>
      <c r="AN2632" s="7">
        <f>IF(Q2632&gt;0,RANK(Q2632,(N2632:P2632,Q2632:AL2632)),0)</f>
        <v>0</v>
      </c>
      <c r="AO2632" s="7">
        <f>IF(R2632&gt;0,RANK(R2632,(N2632:P2632,Q2632:AL2632)),0)</f>
        <v>4</v>
      </c>
      <c r="AP2632" s="7">
        <f>IF(S2632&gt;0,RANK(S2632,(N2632:P2632,Q2632:AL2632)),0)</f>
        <v>0</v>
      </c>
      <c r="AQ2632" s="7">
        <f>IF(T2632&gt;0,RANK(T2632,(N2632:P2632,Q2632:AL2632)),0)</f>
        <v>0</v>
      </c>
      <c r="AR2632" s="2">
        <f t="shared" si="1020"/>
        <v>0</v>
      </c>
      <c r="AS2632" s="2">
        <f t="shared" si="1021"/>
        <v>1.381788033715628E-4</v>
      </c>
      <c r="AT2632" s="2">
        <f t="shared" si="1022"/>
        <v>0</v>
      </c>
      <c r="AU2632" s="2">
        <f t="shared" si="1023"/>
        <v>0</v>
      </c>
      <c r="AW2632" t="s">
        <v>1039</v>
      </c>
      <c r="AX2632" t="s">
        <v>303</v>
      </c>
      <c r="AY2632">
        <v>14</v>
      </c>
      <c r="BA2632" s="127">
        <v>48</v>
      </c>
      <c r="BB2632" s="130">
        <v>23</v>
      </c>
      <c r="BC2632" s="131">
        <f t="shared" si="1013"/>
        <v>48023</v>
      </c>
      <c r="BE2632" s="7" t="s">
        <v>3271</v>
      </c>
    </row>
    <row r="2633" spans="1:57" hidden="1" outlineLevel="1" x14ac:dyDescent="0.2">
      <c r="A2633" t="s">
        <v>1040</v>
      </c>
      <c r="B2633" t="s">
        <v>303</v>
      </c>
      <c r="C2633" s="1">
        <f t="shared" si="1014"/>
        <v>2132</v>
      </c>
      <c r="D2633" s="7">
        <f>RANK(N2633,(N2633:P2633,Q2633:AL2633))</f>
        <v>1</v>
      </c>
      <c r="E2633" s="7">
        <f>RANK(O2633,(N2633:P2633,Q2633:AL2633))</f>
        <v>2</v>
      </c>
      <c r="F2633" s="7">
        <f>IF(P2633&gt;0,RANK(P2633,(N2633:P2633,Q2633:AL2633)),0)</f>
        <v>3</v>
      </c>
      <c r="G2633" s="1">
        <f t="shared" si="1015"/>
        <v>379</v>
      </c>
      <c r="H2633" s="2">
        <f t="shared" si="1011"/>
        <v>0.17776735459662288</v>
      </c>
      <c r="I2633" s="2"/>
      <c r="J2633" s="2">
        <f t="shared" si="1016"/>
        <v>0.46435272045028142</v>
      </c>
      <c r="K2633" s="2">
        <f t="shared" si="1017"/>
        <v>0.28658536585365851</v>
      </c>
      <c r="L2633" s="2">
        <f t="shared" si="1018"/>
        <v>0.24812382739212008</v>
      </c>
      <c r="M2633" s="2">
        <f t="shared" si="1019"/>
        <v>9.3808630393998893E-4</v>
      </c>
      <c r="N2633" s="1">
        <v>990</v>
      </c>
      <c r="O2633" s="1">
        <v>611</v>
      </c>
      <c r="P2633" s="1">
        <v>529</v>
      </c>
      <c r="Q2633" s="1">
        <v>2</v>
      </c>
      <c r="AN2633" s="7">
        <f>IF(Q2633&gt;0,RANK(Q2633,(N2633:P2633,Q2633:AL2633)),0)</f>
        <v>4</v>
      </c>
      <c r="AO2633" s="7">
        <f>IF(R2633&gt;0,RANK(R2633,(N2633:P2633,Q2633:AL2633)),0)</f>
        <v>0</v>
      </c>
      <c r="AP2633" s="7">
        <f>IF(S2633&gt;0,RANK(S2633,(N2633:P2633,Q2633:AL2633)),0)</f>
        <v>0</v>
      </c>
      <c r="AQ2633" s="7">
        <f>IF(T2633&gt;0,RANK(T2633,(N2633:P2633,Q2633:AL2633)),0)</f>
        <v>0</v>
      </c>
      <c r="AR2633" s="2">
        <f t="shared" si="1020"/>
        <v>9.3808630393996248E-4</v>
      </c>
      <c r="AS2633" s="2">
        <f t="shared" si="1021"/>
        <v>0</v>
      </c>
      <c r="AT2633" s="2">
        <f t="shared" si="1022"/>
        <v>0</v>
      </c>
      <c r="AU2633" s="2">
        <f t="shared" si="1023"/>
        <v>0</v>
      </c>
      <c r="AW2633" t="s">
        <v>1040</v>
      </c>
      <c r="AX2633" t="s">
        <v>303</v>
      </c>
      <c r="AY2633">
        <v>13</v>
      </c>
      <c r="BA2633" s="127">
        <v>48</v>
      </c>
      <c r="BB2633" s="130">
        <v>25</v>
      </c>
      <c r="BC2633" s="131">
        <f t="shared" si="1013"/>
        <v>48025</v>
      </c>
      <c r="BE2633" s="7" t="s">
        <v>3271</v>
      </c>
    </row>
    <row r="2634" spans="1:57" hidden="1" outlineLevel="1" x14ac:dyDescent="0.2">
      <c r="A2634" t="s">
        <v>1066</v>
      </c>
      <c r="B2634" t="s">
        <v>303</v>
      </c>
      <c r="C2634" s="1">
        <f t="shared" si="1014"/>
        <v>9108</v>
      </c>
      <c r="D2634" s="7">
        <f>RANK(N2634,(N2634:P2634,Q2634:AL2634))</f>
        <v>1</v>
      </c>
      <c r="E2634" s="7">
        <f>RANK(O2634,(N2634:P2634,Q2634:AL2634))</f>
        <v>2</v>
      </c>
      <c r="F2634" s="7">
        <f>IF(P2634&gt;0,RANK(P2634,(N2634:P2634,Q2634:AL2634)),0)</f>
        <v>3</v>
      </c>
      <c r="G2634" s="1">
        <f t="shared" si="1015"/>
        <v>450</v>
      </c>
      <c r="H2634" s="2">
        <f t="shared" si="1011"/>
        <v>4.9407114624505928E-2</v>
      </c>
      <c r="I2634" s="2"/>
      <c r="J2634" s="2">
        <f t="shared" si="1016"/>
        <v>0.44828722002635046</v>
      </c>
      <c r="K2634" s="2">
        <f t="shared" si="1017"/>
        <v>0.39888010540184454</v>
      </c>
      <c r="L2634" s="2">
        <f t="shared" si="1018"/>
        <v>0.15008783487044355</v>
      </c>
      <c r="M2634" s="2">
        <f t="shared" si="1019"/>
        <v>2.7448397013614401E-3</v>
      </c>
      <c r="N2634" s="1">
        <v>4083</v>
      </c>
      <c r="O2634" s="1">
        <v>3633</v>
      </c>
      <c r="P2634" s="1">
        <v>1367</v>
      </c>
      <c r="Q2634" s="1">
        <v>23</v>
      </c>
      <c r="S2634" s="1">
        <v>1</v>
      </c>
      <c r="T2634" s="1">
        <v>1</v>
      </c>
      <c r="AN2634" s="7">
        <f>IF(Q2634&gt;0,RANK(Q2634,(N2634:P2634,Q2634:AL2634)),0)</f>
        <v>4</v>
      </c>
      <c r="AO2634" s="7">
        <f>IF(R2634&gt;0,RANK(R2634,(N2634:P2634,Q2634:AL2634)),0)</f>
        <v>0</v>
      </c>
      <c r="AP2634" s="7">
        <f>IF(S2634&gt;0,RANK(S2634,(N2634:P2634,Q2634:AL2634)),0)</f>
        <v>5</v>
      </c>
      <c r="AQ2634" s="7">
        <f>IF(T2634&gt;0,RANK(T2634,(N2634:P2634,Q2634:AL2634)),0)</f>
        <v>5</v>
      </c>
      <c r="AR2634" s="2">
        <f t="shared" si="1020"/>
        <v>2.5252525252525255E-3</v>
      </c>
      <c r="AS2634" s="2">
        <f t="shared" si="1021"/>
        <v>0</v>
      </c>
      <c r="AT2634" s="2">
        <f t="shared" si="1022"/>
        <v>1.0979358805445762E-4</v>
      </c>
      <c r="AU2634" s="2">
        <f t="shared" si="1023"/>
        <v>1.0979358805445762E-4</v>
      </c>
      <c r="AW2634" t="s">
        <v>1066</v>
      </c>
      <c r="AX2634" t="s">
        <v>303</v>
      </c>
      <c r="AY2634">
        <v>15</v>
      </c>
      <c r="BA2634" s="127">
        <v>48</v>
      </c>
      <c r="BB2634" s="130">
        <v>27</v>
      </c>
      <c r="BC2634" s="131">
        <f t="shared" si="1013"/>
        <v>48027</v>
      </c>
      <c r="BE2634" s="7" t="s">
        <v>3271</v>
      </c>
    </row>
    <row r="2635" spans="1:57" hidden="1" outlineLevel="1" x14ac:dyDescent="0.2">
      <c r="A2635" t="s">
        <v>2588</v>
      </c>
      <c r="B2635" t="s">
        <v>303</v>
      </c>
      <c r="C2635" s="1">
        <f t="shared" si="1014"/>
        <v>55077</v>
      </c>
      <c r="D2635" s="7">
        <f>RANK(N2635,(N2635:P2635,Q2635:AL2635))</f>
        <v>2</v>
      </c>
      <c r="E2635" s="7">
        <f>RANK(O2635,(N2635:P2635,Q2635:AL2635))</f>
        <v>1</v>
      </c>
      <c r="F2635" s="7">
        <f>IF(P2635&gt;0,RANK(P2635,(N2635:P2635,Q2635:AL2635)),0)</f>
        <v>3</v>
      </c>
      <c r="G2635" s="1">
        <f t="shared" si="1015"/>
        <v>6252</v>
      </c>
      <c r="H2635" s="2">
        <f t="shared" si="1011"/>
        <v>0.11351380794160902</v>
      </c>
      <c r="I2635" s="2"/>
      <c r="J2635" s="2">
        <f t="shared" si="1016"/>
        <v>0.33923416308077781</v>
      </c>
      <c r="K2635" s="2">
        <f t="shared" si="1017"/>
        <v>0.45274797102238684</v>
      </c>
      <c r="L2635" s="2">
        <f t="shared" si="1018"/>
        <v>0.20019245783176282</v>
      </c>
      <c r="M2635" s="2">
        <f t="shared" si="1019"/>
        <v>7.8254080650725366E-3</v>
      </c>
      <c r="N2635" s="1">
        <v>18684</v>
      </c>
      <c r="O2635" s="1">
        <v>24936</v>
      </c>
      <c r="P2635" s="1">
        <v>11026</v>
      </c>
      <c r="Q2635" s="1">
        <v>424</v>
      </c>
      <c r="R2635" s="1">
        <v>2</v>
      </c>
      <c r="S2635" s="1">
        <v>2</v>
      </c>
      <c r="W2635" s="1">
        <v>1</v>
      </c>
      <c r="Y2635" s="1">
        <v>2</v>
      </c>
      <c r="AN2635" s="7">
        <f>IF(Q2635&gt;0,RANK(Q2635,(N2635:P2635,Q2635:AL2635)),0)</f>
        <v>4</v>
      </c>
      <c r="AO2635" s="7">
        <f>IF(R2635&gt;0,RANK(R2635,(N2635:P2635,Q2635:AL2635)),0)</f>
        <v>5</v>
      </c>
      <c r="AP2635" s="7">
        <f>IF(S2635&gt;0,RANK(S2635,(N2635:P2635,Q2635:AL2635)),0)</f>
        <v>5</v>
      </c>
      <c r="AQ2635" s="7">
        <f>IF(T2635&gt;0,RANK(T2635,(N2635:P2635,Q2635:AL2635)),0)</f>
        <v>0</v>
      </c>
      <c r="AR2635" s="2">
        <f t="shared" si="1020"/>
        <v>7.6983132705121917E-3</v>
      </c>
      <c r="AS2635" s="2">
        <f t="shared" si="1021"/>
        <v>3.6312798445812228E-5</v>
      </c>
      <c r="AT2635" s="2">
        <f t="shared" si="1022"/>
        <v>3.6312798445812228E-5</v>
      </c>
      <c r="AU2635" s="2">
        <f t="shared" si="1023"/>
        <v>0</v>
      </c>
      <c r="AW2635" t="s">
        <v>2588</v>
      </c>
      <c r="AX2635" t="s">
        <v>303</v>
      </c>
      <c r="AY2635">
        <v>11</v>
      </c>
      <c r="BA2635" s="127">
        <v>48</v>
      </c>
      <c r="BB2635" s="130">
        <v>29</v>
      </c>
      <c r="BC2635" s="131">
        <f t="shared" si="1013"/>
        <v>48029</v>
      </c>
      <c r="BE2635" s="7" t="s">
        <v>3271</v>
      </c>
    </row>
    <row r="2636" spans="1:57" hidden="1" outlineLevel="1" x14ac:dyDescent="0.2">
      <c r="A2636" t="s">
        <v>787</v>
      </c>
      <c r="B2636" t="s">
        <v>303</v>
      </c>
      <c r="C2636" s="1">
        <f t="shared" si="1014"/>
        <v>415276</v>
      </c>
      <c r="D2636" s="7">
        <f>RANK(N2636,(N2636:P2636,Q2636:AL2636))</f>
        <v>1</v>
      </c>
      <c r="E2636" s="7">
        <f>RANK(O2636,(N2636:P2636,Q2636:AL2636))</f>
        <v>2</v>
      </c>
      <c r="F2636" s="7">
        <f>IF(P2636&gt;0,RANK(P2636,(N2636:P2636,Q2636:AL2636)),0)</f>
        <v>3</v>
      </c>
      <c r="G2636" s="1">
        <f t="shared" si="1015"/>
        <v>3697</v>
      </c>
      <c r="H2636" s="2">
        <f t="shared" si="1011"/>
        <v>8.9025130274805186E-3</v>
      </c>
      <c r="I2636" s="2"/>
      <c r="J2636" s="2">
        <f t="shared" si="1016"/>
        <v>0.41541769810920931</v>
      </c>
      <c r="K2636" s="2">
        <f t="shared" si="1017"/>
        <v>0.40651518508172879</v>
      </c>
      <c r="L2636" s="2">
        <f t="shared" si="1018"/>
        <v>0.17364355272156348</v>
      </c>
      <c r="M2636" s="2">
        <f t="shared" si="1019"/>
        <v>4.4235640874984716E-3</v>
      </c>
      <c r="N2636" s="1">
        <v>172513</v>
      </c>
      <c r="O2636" s="1">
        <v>168816</v>
      </c>
      <c r="P2636" s="1">
        <v>72110</v>
      </c>
      <c r="Q2636" s="1">
        <v>1816</v>
      </c>
      <c r="R2636" s="1">
        <v>9</v>
      </c>
      <c r="S2636" s="1">
        <v>3</v>
      </c>
      <c r="T2636" s="1">
        <v>2</v>
      </c>
      <c r="U2636" s="1">
        <v>5</v>
      </c>
      <c r="W2636" s="1">
        <v>1</v>
      </c>
      <c r="AB2636" s="1">
        <v>1</v>
      </c>
      <c r="AN2636" s="7">
        <f>IF(Q2636&gt;0,RANK(Q2636,(N2636:P2636,Q2636:AL2636)),0)</f>
        <v>4</v>
      </c>
      <c r="AO2636" s="7">
        <f>IF(R2636&gt;0,RANK(R2636,(N2636:P2636,Q2636:AL2636)),0)</f>
        <v>5</v>
      </c>
      <c r="AP2636" s="7">
        <f>IF(S2636&gt;0,RANK(S2636,(N2636:P2636,Q2636:AL2636)),0)</f>
        <v>7</v>
      </c>
      <c r="AQ2636" s="7">
        <f>IF(T2636&gt;0,RANK(T2636,(N2636:P2636,Q2636:AL2636)),0)</f>
        <v>8</v>
      </c>
      <c r="AR2636" s="2">
        <f t="shared" si="1020"/>
        <v>4.3729953091437984E-3</v>
      </c>
      <c r="AS2636" s="2">
        <f t="shared" si="1021"/>
        <v>2.1672333580558472E-5</v>
      </c>
      <c r="AT2636" s="2">
        <f t="shared" si="1022"/>
        <v>7.2241111935194907E-6</v>
      </c>
      <c r="AU2636" s="2">
        <f t="shared" si="1023"/>
        <v>4.8160741290129935E-6</v>
      </c>
      <c r="AW2636" t="s">
        <v>787</v>
      </c>
      <c r="AX2636" t="s">
        <v>303</v>
      </c>
      <c r="BA2636" s="127">
        <v>48</v>
      </c>
      <c r="BB2636" s="130">
        <v>31</v>
      </c>
      <c r="BC2636" s="131">
        <f t="shared" si="1013"/>
        <v>48031</v>
      </c>
      <c r="BE2636" s="7" t="s">
        <v>3271</v>
      </c>
    </row>
    <row r="2637" spans="1:57" hidden="1" outlineLevel="1" x14ac:dyDescent="0.2">
      <c r="A2637" t="s">
        <v>992</v>
      </c>
      <c r="B2637" t="s">
        <v>303</v>
      </c>
      <c r="C2637" s="1">
        <f t="shared" si="1014"/>
        <v>3109</v>
      </c>
      <c r="D2637" s="7">
        <f>RANK(N2637,(N2637:P2637,Q2637:AL2637))</f>
        <v>2</v>
      </c>
      <c r="E2637" s="7">
        <f>RANK(O2637,(N2637:P2637,Q2637:AL2637))</f>
        <v>1</v>
      </c>
      <c r="F2637" s="7">
        <f>IF(P2637&gt;0,RANK(P2637,(N2637:P2637,Q2637:AL2637)),0)</f>
        <v>3</v>
      </c>
      <c r="G2637" s="1">
        <f t="shared" si="1015"/>
        <v>479</v>
      </c>
      <c r="H2637" s="2">
        <f t="shared" si="1011"/>
        <v>0.15406883242200065</v>
      </c>
      <c r="I2637" s="2"/>
      <c r="J2637" s="2">
        <f t="shared" si="1016"/>
        <v>0.28658732711482793</v>
      </c>
      <c r="K2637" s="2">
        <f t="shared" si="1017"/>
        <v>0.44065615953682857</v>
      </c>
      <c r="L2637" s="2">
        <f t="shared" si="1018"/>
        <v>0.26696687037632677</v>
      </c>
      <c r="M2637" s="2">
        <f t="shared" si="1019"/>
        <v>5.7896429720167286E-3</v>
      </c>
      <c r="N2637" s="1">
        <v>891</v>
      </c>
      <c r="O2637" s="1">
        <v>1370</v>
      </c>
      <c r="P2637" s="1">
        <v>830</v>
      </c>
      <c r="Q2637" s="1">
        <v>12</v>
      </c>
      <c r="R2637" s="1">
        <v>1</v>
      </c>
      <c r="T2637" s="1">
        <v>1</v>
      </c>
      <c r="U2637" s="1">
        <v>1</v>
      </c>
      <c r="W2637" s="1">
        <v>1</v>
      </c>
      <c r="AB2637" s="1">
        <v>2</v>
      </c>
      <c r="AN2637" s="7">
        <f>IF(Q2637&gt;0,RANK(Q2637,(N2637:P2637,Q2637:AL2637)),0)</f>
        <v>4</v>
      </c>
      <c r="AO2637" s="7">
        <f>IF(R2637&gt;0,RANK(R2637,(N2637:P2637,Q2637:AL2637)),0)</f>
        <v>6</v>
      </c>
      <c r="AP2637" s="7">
        <f>IF(S2637&gt;0,RANK(S2637,(N2637:P2637,Q2637:AL2637)),0)</f>
        <v>0</v>
      </c>
      <c r="AQ2637" s="7">
        <f>IF(T2637&gt;0,RANK(T2637,(N2637:P2637,Q2637:AL2637)),0)</f>
        <v>6</v>
      </c>
      <c r="AR2637" s="2">
        <f t="shared" si="1020"/>
        <v>3.8597619813444837E-3</v>
      </c>
      <c r="AS2637" s="2">
        <f t="shared" si="1021"/>
        <v>3.2164683177870698E-4</v>
      </c>
      <c r="AT2637" s="2">
        <f t="shared" si="1022"/>
        <v>0</v>
      </c>
      <c r="AU2637" s="2">
        <f t="shared" si="1023"/>
        <v>3.2164683177870698E-4</v>
      </c>
      <c r="AW2637" t="s">
        <v>992</v>
      </c>
      <c r="AX2637" t="s">
        <v>303</v>
      </c>
      <c r="AY2637">
        <v>14</v>
      </c>
      <c r="BA2637" s="127">
        <v>48</v>
      </c>
      <c r="BB2637" s="130">
        <v>33</v>
      </c>
      <c r="BC2637" s="131">
        <f t="shared" si="1013"/>
        <v>48033</v>
      </c>
      <c r="BE2637" s="7" t="s">
        <v>3271</v>
      </c>
    </row>
    <row r="2638" spans="1:57" hidden="1" outlineLevel="1" x14ac:dyDescent="0.2">
      <c r="A2638" t="s">
        <v>993</v>
      </c>
      <c r="B2638" t="s">
        <v>303</v>
      </c>
      <c r="C2638" s="1">
        <f t="shared" si="1014"/>
        <v>378</v>
      </c>
      <c r="D2638" s="7">
        <f>RANK(N2638,(N2638:P2638,Q2638:AL2638))</f>
        <v>2</v>
      </c>
      <c r="E2638" s="7">
        <f>RANK(O2638,(N2638:P2638,Q2638:AL2638))</f>
        <v>1</v>
      </c>
      <c r="F2638" s="7">
        <f>IF(P2638&gt;0,RANK(P2638,(N2638:P2638,Q2638:AL2638)),0)</f>
        <v>3</v>
      </c>
      <c r="G2638" s="1">
        <f t="shared" si="1015"/>
        <v>78</v>
      </c>
      <c r="H2638" s="2">
        <f t="shared" si="1011"/>
        <v>0.20634920634920634</v>
      </c>
      <c r="I2638" s="2"/>
      <c r="J2638" s="2">
        <f t="shared" si="1016"/>
        <v>0.28042328042328041</v>
      </c>
      <c r="K2638" s="2">
        <f t="shared" si="1017"/>
        <v>0.48677248677248675</v>
      </c>
      <c r="L2638" s="2">
        <f t="shared" si="1018"/>
        <v>0.23015873015873015</v>
      </c>
      <c r="M2638" s="2">
        <f t="shared" si="1019"/>
        <v>2.6455026455026454E-3</v>
      </c>
      <c r="N2638" s="1">
        <v>106</v>
      </c>
      <c r="O2638" s="1">
        <v>184</v>
      </c>
      <c r="P2638" s="1">
        <v>87</v>
      </c>
      <c r="Q2638" s="1">
        <v>1</v>
      </c>
      <c r="AN2638" s="7">
        <f>IF(Q2638&gt;0,RANK(Q2638,(N2638:P2638,Q2638:AL2638)),0)</f>
        <v>4</v>
      </c>
      <c r="AO2638" s="7">
        <f>IF(R2638&gt;0,RANK(R2638,(N2638:P2638,Q2638:AL2638)),0)</f>
        <v>0</v>
      </c>
      <c r="AP2638" s="7">
        <f>IF(S2638&gt;0,RANK(S2638,(N2638:P2638,Q2638:AL2638)),0)</f>
        <v>0</v>
      </c>
      <c r="AQ2638" s="7">
        <f>IF(T2638&gt;0,RANK(T2638,(N2638:P2638,Q2638:AL2638)),0)</f>
        <v>0</v>
      </c>
      <c r="AR2638" s="2">
        <f t="shared" si="1020"/>
        <v>2.6455026455026454E-3</v>
      </c>
      <c r="AS2638" s="2">
        <f t="shared" si="1021"/>
        <v>0</v>
      </c>
      <c r="AT2638" s="2">
        <f t="shared" si="1022"/>
        <v>0</v>
      </c>
      <c r="AU2638" s="2">
        <f t="shared" si="1023"/>
        <v>0</v>
      </c>
      <c r="AW2638" t="s">
        <v>993</v>
      </c>
      <c r="AX2638" t="s">
        <v>303</v>
      </c>
      <c r="AY2638">
        <v>17</v>
      </c>
      <c r="BA2638" s="127">
        <v>48</v>
      </c>
      <c r="BB2638" s="130">
        <v>35</v>
      </c>
      <c r="BC2638" s="131">
        <f t="shared" si="1013"/>
        <v>48035</v>
      </c>
      <c r="BE2638" s="7" t="s">
        <v>3271</v>
      </c>
    </row>
    <row r="2639" spans="1:57" hidden="1" outlineLevel="1" x14ac:dyDescent="0.2">
      <c r="A2639" t="s">
        <v>1266</v>
      </c>
      <c r="B2639" t="s">
        <v>303</v>
      </c>
      <c r="C2639" s="1">
        <f t="shared" si="1014"/>
        <v>6489</v>
      </c>
      <c r="D2639" s="7">
        <f>RANK(N2639,(N2639:P2639,Q2639:AL2639))</f>
        <v>2</v>
      </c>
      <c r="E2639" s="7">
        <f>RANK(O2639,(N2639:P2639,Q2639:AL2639))</f>
        <v>1</v>
      </c>
      <c r="F2639" s="7">
        <f>IF(P2639&gt;0,RANK(P2639,(N2639:P2639,Q2639:AL2639)),0)</f>
        <v>3</v>
      </c>
      <c r="G2639" s="1">
        <f t="shared" si="1015"/>
        <v>127</v>
      </c>
      <c r="H2639" s="2">
        <f t="shared" si="1011"/>
        <v>1.9571582678378795E-2</v>
      </c>
      <c r="I2639" s="2"/>
      <c r="J2639" s="2">
        <f t="shared" si="1016"/>
        <v>0.33487440283556791</v>
      </c>
      <c r="K2639" s="2">
        <f t="shared" si="1017"/>
        <v>0.35444598551394668</v>
      </c>
      <c r="L2639" s="2">
        <f t="shared" si="1018"/>
        <v>0.30805979349668672</v>
      </c>
      <c r="M2639" s="2">
        <f t="shared" si="1019"/>
        <v>2.619818153798692E-3</v>
      </c>
      <c r="N2639" s="1">
        <v>2173</v>
      </c>
      <c r="O2639" s="1">
        <v>2300</v>
      </c>
      <c r="P2639" s="1">
        <v>1999</v>
      </c>
      <c r="Q2639" s="1">
        <v>16</v>
      </c>
      <c r="U2639" s="1">
        <v>1</v>
      </c>
      <c r="AN2639" s="7">
        <f>IF(Q2639&gt;0,RANK(Q2639,(N2639:P2639,Q2639:AL2639)),0)</f>
        <v>4</v>
      </c>
      <c r="AO2639" s="7">
        <f>IF(R2639&gt;0,RANK(R2639,(N2639:P2639,Q2639:AL2639)),0)</f>
        <v>0</v>
      </c>
      <c r="AP2639" s="7">
        <f>IF(S2639&gt;0,RANK(S2639,(N2639:P2639,Q2639:AL2639)),0)</f>
        <v>0</v>
      </c>
      <c r="AQ2639" s="7">
        <f>IF(T2639&gt;0,RANK(T2639,(N2639:P2639,Q2639:AL2639)),0)</f>
        <v>0</v>
      </c>
      <c r="AR2639" s="2">
        <f t="shared" si="1020"/>
        <v>2.4657112035752814E-3</v>
      </c>
      <c r="AS2639" s="2">
        <f t="shared" si="1021"/>
        <v>0</v>
      </c>
      <c r="AT2639" s="2">
        <f t="shared" si="1022"/>
        <v>0</v>
      </c>
      <c r="AU2639" s="2">
        <f t="shared" si="1023"/>
        <v>0</v>
      </c>
      <c r="AW2639" t="s">
        <v>1266</v>
      </c>
      <c r="AX2639" t="s">
        <v>303</v>
      </c>
      <c r="AY2639">
        <v>11</v>
      </c>
      <c r="BA2639" s="127">
        <v>48</v>
      </c>
      <c r="BB2639" s="130">
        <v>37</v>
      </c>
      <c r="BC2639" s="131">
        <f t="shared" si="1013"/>
        <v>48037</v>
      </c>
      <c r="BE2639" s="7" t="s">
        <v>3271</v>
      </c>
    </row>
    <row r="2640" spans="1:57" hidden="1" outlineLevel="1" x14ac:dyDescent="0.2">
      <c r="A2640" t="s">
        <v>2356</v>
      </c>
      <c r="B2640" t="s">
        <v>303</v>
      </c>
      <c r="C2640" s="1">
        <f t="shared" si="1014"/>
        <v>30365</v>
      </c>
      <c r="D2640" s="7">
        <f>RANK(N2640,(N2640:P2640,Q2640:AL2640))</f>
        <v>1</v>
      </c>
      <c r="E2640" s="7">
        <f>RANK(O2640,(N2640:P2640,Q2640:AL2640))</f>
        <v>2</v>
      </c>
      <c r="F2640" s="7">
        <f>IF(P2640&gt;0,RANK(P2640,(N2640:P2640,Q2640:AL2640)),0)</f>
        <v>3</v>
      </c>
      <c r="G2640" s="1">
        <f t="shared" si="1015"/>
        <v>49</v>
      </c>
      <c r="H2640" s="2">
        <f t="shared" si="1011"/>
        <v>1.6136999835336737E-3</v>
      </c>
      <c r="I2640" s="2"/>
      <c r="J2640" s="2">
        <f t="shared" si="1016"/>
        <v>0.3894286184752182</v>
      </c>
      <c r="K2640" s="2">
        <f t="shared" si="1017"/>
        <v>0.38781491849168448</v>
      </c>
      <c r="L2640" s="2">
        <f t="shared" si="1018"/>
        <v>0.21929853449695372</v>
      </c>
      <c r="M2640" s="2">
        <f t="shared" si="1019"/>
        <v>3.4579285361435452E-3</v>
      </c>
      <c r="N2640" s="1">
        <v>11825</v>
      </c>
      <c r="O2640" s="1">
        <v>11776</v>
      </c>
      <c r="P2640" s="1">
        <v>6659</v>
      </c>
      <c r="Q2640" s="1">
        <v>105</v>
      </c>
      <c r="AN2640" s="7">
        <f>IF(Q2640&gt;0,RANK(Q2640,(N2640:P2640,Q2640:AL2640)),0)</f>
        <v>4</v>
      </c>
      <c r="AO2640" s="7">
        <f>IF(R2640&gt;0,RANK(R2640,(N2640:P2640,Q2640:AL2640)),0)</f>
        <v>0</v>
      </c>
      <c r="AP2640" s="7">
        <f>IF(S2640&gt;0,RANK(S2640,(N2640:P2640,Q2640:AL2640)),0)</f>
        <v>0</v>
      </c>
      <c r="AQ2640" s="7">
        <f>IF(T2640&gt;0,RANK(T2640,(N2640:P2640,Q2640:AL2640)),0)</f>
        <v>0</v>
      </c>
      <c r="AR2640" s="2">
        <f t="shared" si="1020"/>
        <v>3.4579285361435864E-3</v>
      </c>
      <c r="AS2640" s="2">
        <f t="shared" si="1021"/>
        <v>0</v>
      </c>
      <c r="AT2640" s="2">
        <f t="shared" si="1022"/>
        <v>0</v>
      </c>
      <c r="AU2640" s="2">
        <f t="shared" si="1023"/>
        <v>0</v>
      </c>
      <c r="AW2640" t="s">
        <v>2356</v>
      </c>
      <c r="AX2640" t="s">
        <v>303</v>
      </c>
      <c r="AY2640">
        <v>1</v>
      </c>
      <c r="BA2640" s="127">
        <v>48</v>
      </c>
      <c r="BB2640" s="130">
        <v>39</v>
      </c>
      <c r="BC2640" s="131">
        <f t="shared" si="1013"/>
        <v>48039</v>
      </c>
      <c r="BE2640" s="7" t="s">
        <v>3271</v>
      </c>
    </row>
    <row r="2641" spans="1:57" hidden="1" outlineLevel="1" x14ac:dyDescent="0.2">
      <c r="A2641" t="s">
        <v>934</v>
      </c>
      <c r="B2641" t="s">
        <v>303</v>
      </c>
      <c r="C2641" s="1">
        <f t="shared" si="1014"/>
        <v>71467</v>
      </c>
      <c r="D2641" s="7">
        <f>RANK(N2641,(N2641:P2641,Q2641:AL2641))</f>
        <v>2</v>
      </c>
      <c r="E2641" s="7">
        <f>RANK(O2641,(N2641:P2641,Q2641:AL2641))</f>
        <v>1</v>
      </c>
      <c r="F2641" s="7">
        <f>IF(P2641&gt;0,RANK(P2641,(N2641:P2641,Q2641:AL2641)),0)</f>
        <v>3</v>
      </c>
      <c r="G2641" s="1">
        <f t="shared" si="1015"/>
        <v>8523</v>
      </c>
      <c r="H2641" s="2">
        <f t="shared" si="1011"/>
        <v>0.11925783928246603</v>
      </c>
      <c r="I2641" s="2"/>
      <c r="J2641" s="2">
        <f t="shared" si="1016"/>
        <v>0.30588943148586062</v>
      </c>
      <c r="K2641" s="2">
        <f t="shared" si="1017"/>
        <v>0.42514727076832665</v>
      </c>
      <c r="L2641" s="2">
        <f t="shared" si="1018"/>
        <v>0.26521331523640279</v>
      </c>
      <c r="M2641" s="2">
        <f t="shared" si="1019"/>
        <v>3.7499825094098882E-3</v>
      </c>
      <c r="N2641" s="1">
        <v>21861</v>
      </c>
      <c r="O2641" s="1">
        <v>30384</v>
      </c>
      <c r="P2641" s="1">
        <v>18954</v>
      </c>
      <c r="Q2641" s="1">
        <v>251</v>
      </c>
      <c r="R2641" s="1">
        <v>10</v>
      </c>
      <c r="S2641" s="1">
        <v>1</v>
      </c>
      <c r="T2641" s="1">
        <v>5</v>
      </c>
      <c r="W2641" s="1">
        <v>1</v>
      </c>
      <c r="AN2641" s="7">
        <f>IF(Q2641&gt;0,RANK(Q2641,(N2641:P2641,Q2641:AL2641)),0)</f>
        <v>4</v>
      </c>
      <c r="AO2641" s="7">
        <f>IF(R2641&gt;0,RANK(R2641,(N2641:P2641,Q2641:AL2641)),0)</f>
        <v>5</v>
      </c>
      <c r="AP2641" s="7">
        <f>IF(S2641&gt;0,RANK(S2641,(N2641:P2641,Q2641:AL2641)),0)</f>
        <v>7</v>
      </c>
      <c r="AQ2641" s="7">
        <f>IF(T2641&gt;0,RANK(T2641,(N2641:P2641,Q2641:AL2641)),0)</f>
        <v>6</v>
      </c>
      <c r="AR2641" s="2">
        <f t="shared" si="1020"/>
        <v>3.5121104845593069E-3</v>
      </c>
      <c r="AS2641" s="2">
        <f t="shared" si="1021"/>
        <v>1.399247205003708E-4</v>
      </c>
      <c r="AT2641" s="2">
        <f t="shared" si="1022"/>
        <v>1.3992472050037081E-5</v>
      </c>
      <c r="AU2641" s="2">
        <f t="shared" si="1023"/>
        <v>6.9962360250185401E-5</v>
      </c>
      <c r="AW2641" t="s">
        <v>934</v>
      </c>
      <c r="AX2641" t="s">
        <v>303</v>
      </c>
      <c r="AY2641" t="s">
        <v>2101</v>
      </c>
      <c r="BA2641" s="127">
        <v>48</v>
      </c>
      <c r="BB2641" s="130">
        <v>41</v>
      </c>
      <c r="BC2641" s="131">
        <f t="shared" si="1013"/>
        <v>48041</v>
      </c>
      <c r="BE2641" s="7" t="s">
        <v>3271</v>
      </c>
    </row>
    <row r="2642" spans="1:57" hidden="1" outlineLevel="1" x14ac:dyDescent="0.2">
      <c r="A2642" t="s">
        <v>860</v>
      </c>
      <c r="B2642" t="s">
        <v>303</v>
      </c>
      <c r="C2642" s="1">
        <f t="shared" si="1014"/>
        <v>49340</v>
      </c>
      <c r="D2642" s="7">
        <f>RANK(N2642,(N2642:P2642,Q2642:AL2642))</f>
        <v>2</v>
      </c>
      <c r="E2642" s="7">
        <f>RANK(O2642,(N2642:P2642,Q2642:AL2642))</f>
        <v>1</v>
      </c>
      <c r="F2642" s="7">
        <f>IF(P2642&gt;0,RANK(P2642,(N2642:P2642,Q2642:AL2642)),0)</f>
        <v>3</v>
      </c>
      <c r="G2642" s="1">
        <f t="shared" si="1015"/>
        <v>9124</v>
      </c>
      <c r="H2642" s="2">
        <f t="shared" si="1011"/>
        <v>0.18492095662748279</v>
      </c>
      <c r="I2642" s="2"/>
      <c r="J2642" s="2">
        <f t="shared" si="1016"/>
        <v>0.30034454803404947</v>
      </c>
      <c r="K2642" s="2">
        <f t="shared" si="1017"/>
        <v>0.48526550466153223</v>
      </c>
      <c r="L2642" s="2">
        <f t="shared" si="1018"/>
        <v>0.21021483583299555</v>
      </c>
      <c r="M2642" s="2">
        <f t="shared" si="1019"/>
        <v>4.1751114714227988E-3</v>
      </c>
      <c r="N2642" s="1">
        <v>14819</v>
      </c>
      <c r="O2642" s="1">
        <v>23943</v>
      </c>
      <c r="P2642" s="1">
        <v>10372</v>
      </c>
      <c r="Q2642" s="1">
        <v>200</v>
      </c>
      <c r="R2642" s="1">
        <v>1</v>
      </c>
      <c r="U2642" s="1">
        <v>1</v>
      </c>
      <c r="W2642" s="1">
        <v>1</v>
      </c>
      <c r="AB2642" s="1">
        <v>3</v>
      </c>
      <c r="AN2642" s="7">
        <f>IF(Q2642&gt;0,RANK(Q2642,(N2642:P2642,Q2642:AL2642)),0)</f>
        <v>4</v>
      </c>
      <c r="AO2642" s="7">
        <f>IF(R2642&gt;0,RANK(R2642,(N2642:P2642,Q2642:AL2642)),0)</f>
        <v>6</v>
      </c>
      <c r="AP2642" s="7">
        <f>IF(S2642&gt;0,RANK(S2642,(N2642:P2642,Q2642:AL2642)),0)</f>
        <v>0</v>
      </c>
      <c r="AQ2642" s="7">
        <f>IF(T2642&gt;0,RANK(T2642,(N2642:P2642,Q2642:AL2642)),0)</f>
        <v>0</v>
      </c>
      <c r="AR2642" s="2">
        <f t="shared" si="1020"/>
        <v>4.0535062829347383E-3</v>
      </c>
      <c r="AS2642" s="2">
        <f t="shared" si="1021"/>
        <v>2.0267531414673694E-5</v>
      </c>
      <c r="AT2642" s="2">
        <f t="shared" si="1022"/>
        <v>0</v>
      </c>
      <c r="AU2642" s="2">
        <f t="shared" si="1023"/>
        <v>0</v>
      </c>
      <c r="AW2642" t="s">
        <v>860</v>
      </c>
      <c r="AX2642" t="s">
        <v>303</v>
      </c>
      <c r="BA2642" s="127">
        <v>48</v>
      </c>
      <c r="BB2642" s="130">
        <v>43</v>
      </c>
      <c r="BC2642" s="131">
        <f t="shared" si="1013"/>
        <v>48043</v>
      </c>
      <c r="BE2642" s="7" t="s">
        <v>3271</v>
      </c>
    </row>
    <row r="2643" spans="1:57" hidden="1" outlineLevel="1" x14ac:dyDescent="0.2">
      <c r="A2643" t="s">
        <v>1458</v>
      </c>
      <c r="B2643" t="s">
        <v>303</v>
      </c>
      <c r="C2643" s="1">
        <f t="shared" si="1014"/>
        <v>3247</v>
      </c>
      <c r="D2643" s="7">
        <f>RANK(N2643,(N2643:P2643,Q2643:AL2643))</f>
        <v>1</v>
      </c>
      <c r="E2643" s="7">
        <f>RANK(O2643,(N2643:P2643,Q2643:AL2643))</f>
        <v>2</v>
      </c>
      <c r="F2643" s="7">
        <f>IF(P2643&gt;0,RANK(P2643,(N2643:P2643,Q2643:AL2643)),0)</f>
        <v>3</v>
      </c>
      <c r="G2643" s="1">
        <f t="shared" si="1015"/>
        <v>256</v>
      </c>
      <c r="H2643" s="2">
        <f t="shared" si="1011"/>
        <v>7.884200800739144E-2</v>
      </c>
      <c r="I2643" s="2"/>
      <c r="J2643" s="2">
        <f t="shared" si="1016"/>
        <v>0.42593162919618111</v>
      </c>
      <c r="K2643" s="2">
        <f t="shared" si="1017"/>
        <v>0.34708962118878967</v>
      </c>
      <c r="L2643" s="2">
        <f t="shared" si="1018"/>
        <v>0.21927933477055744</v>
      </c>
      <c r="M2643" s="2">
        <f t="shared" si="1019"/>
        <v>7.6994148444717858E-3</v>
      </c>
      <c r="N2643" s="1">
        <v>1383</v>
      </c>
      <c r="O2643" s="1">
        <v>1127</v>
      </c>
      <c r="P2643" s="1">
        <v>712</v>
      </c>
      <c r="Q2643" s="1">
        <v>25</v>
      </c>
      <c r="AN2643" s="7">
        <f>IF(Q2643&gt;0,RANK(Q2643,(N2643:P2643,Q2643:AL2643)),0)</f>
        <v>4</v>
      </c>
      <c r="AO2643" s="7">
        <f>IF(R2643&gt;0,RANK(R2643,(N2643:P2643,Q2643:AL2643)),0)</f>
        <v>0</v>
      </c>
      <c r="AP2643" s="7">
        <f>IF(S2643&gt;0,RANK(S2643,(N2643:P2643,Q2643:AL2643)),0)</f>
        <v>0</v>
      </c>
      <c r="AQ2643" s="7">
        <f>IF(T2643&gt;0,RANK(T2643,(N2643:P2643,Q2643:AL2643)),0)</f>
        <v>0</v>
      </c>
      <c r="AR2643" s="2">
        <f t="shared" si="1020"/>
        <v>7.6994148444718205E-3</v>
      </c>
      <c r="AS2643" s="2">
        <f t="shared" si="1021"/>
        <v>0</v>
      </c>
      <c r="AT2643" s="2">
        <f t="shared" si="1022"/>
        <v>0</v>
      </c>
      <c r="AU2643" s="2">
        <f t="shared" si="1023"/>
        <v>0</v>
      </c>
      <c r="AW2643" t="s">
        <v>1458</v>
      </c>
      <c r="AX2643" t="s">
        <v>303</v>
      </c>
      <c r="AY2643">
        <v>23</v>
      </c>
      <c r="BA2643" s="127">
        <v>48</v>
      </c>
      <c r="BB2643" s="130">
        <v>45</v>
      </c>
      <c r="BC2643" s="131">
        <f t="shared" si="1013"/>
        <v>48045</v>
      </c>
      <c r="BE2643" s="7" t="s">
        <v>3271</v>
      </c>
    </row>
    <row r="2644" spans="1:57" hidden="1" outlineLevel="1" x14ac:dyDescent="0.2">
      <c r="A2644" t="s">
        <v>1459</v>
      </c>
      <c r="B2644" t="s">
        <v>303</v>
      </c>
      <c r="C2644" s="1">
        <f t="shared" si="1014"/>
        <v>957</v>
      </c>
      <c r="D2644" s="7">
        <f>RANK(N2644,(N2644:P2644,Q2644:AL2644))</f>
        <v>1</v>
      </c>
      <c r="E2644" s="7">
        <f>RANK(O2644,(N2644:P2644,Q2644:AL2644))</f>
        <v>2</v>
      </c>
      <c r="F2644" s="7">
        <f>IF(P2644&gt;0,RANK(P2644,(N2644:P2644,Q2644:AL2644)),0)</f>
        <v>3</v>
      </c>
      <c r="G2644" s="1">
        <f t="shared" si="1015"/>
        <v>70</v>
      </c>
      <c r="H2644" s="2">
        <f t="shared" si="1011"/>
        <v>7.314524555903866E-2</v>
      </c>
      <c r="I2644" s="2"/>
      <c r="J2644" s="2">
        <f t="shared" si="1016"/>
        <v>0.44932079414838033</v>
      </c>
      <c r="K2644" s="2">
        <f t="shared" si="1017"/>
        <v>0.37617554858934171</v>
      </c>
      <c r="L2644" s="2">
        <f t="shared" si="1018"/>
        <v>0.17136886102403343</v>
      </c>
      <c r="M2644" s="2">
        <f t="shared" si="1019"/>
        <v>3.1347962382445305E-3</v>
      </c>
      <c r="N2644" s="1">
        <v>430</v>
      </c>
      <c r="O2644" s="1">
        <v>360</v>
      </c>
      <c r="P2644" s="1">
        <v>164</v>
      </c>
      <c r="Q2644" s="1">
        <v>3</v>
      </c>
      <c r="AN2644" s="7">
        <f>IF(Q2644&gt;0,RANK(Q2644,(N2644:P2644,Q2644:AL2644)),0)</f>
        <v>4</v>
      </c>
      <c r="AO2644" s="7">
        <f>IF(R2644&gt;0,RANK(R2644,(N2644:P2644,Q2644:AL2644)),0)</f>
        <v>0</v>
      </c>
      <c r="AP2644" s="7">
        <f>IF(S2644&gt;0,RANK(S2644,(N2644:P2644,Q2644:AL2644)),0)</f>
        <v>0</v>
      </c>
      <c r="AQ2644" s="7">
        <f>IF(T2644&gt;0,RANK(T2644,(N2644:P2644,Q2644:AL2644)),0)</f>
        <v>0</v>
      </c>
      <c r="AR2644" s="2">
        <f t="shared" si="1020"/>
        <v>3.134796238244514E-3</v>
      </c>
      <c r="AS2644" s="2">
        <f t="shared" si="1021"/>
        <v>0</v>
      </c>
      <c r="AT2644" s="2">
        <f t="shared" si="1022"/>
        <v>0</v>
      </c>
      <c r="AU2644" s="2">
        <f t="shared" si="1023"/>
        <v>0</v>
      </c>
      <c r="AW2644" t="s">
        <v>1459</v>
      </c>
      <c r="AX2644" t="s">
        <v>303</v>
      </c>
      <c r="AY2644">
        <v>13</v>
      </c>
      <c r="BA2644" s="127">
        <v>48</v>
      </c>
      <c r="BB2644" s="130">
        <v>47</v>
      </c>
      <c r="BC2644" s="131">
        <f t="shared" si="1013"/>
        <v>48047</v>
      </c>
      <c r="BE2644" s="7" t="s">
        <v>3271</v>
      </c>
    </row>
    <row r="2645" spans="1:57" hidden="1" outlineLevel="1" x14ac:dyDescent="0.2">
      <c r="A2645" t="s">
        <v>1406</v>
      </c>
      <c r="B2645" t="s">
        <v>303</v>
      </c>
      <c r="C2645" s="1">
        <f t="shared" si="1014"/>
        <v>3765</v>
      </c>
      <c r="D2645" s="7">
        <f>RANK(N2645,(N2645:P2645,Q2645:AL2645))</f>
        <v>1</v>
      </c>
      <c r="E2645" s="7">
        <f>RANK(O2645,(N2645:P2645,Q2645:AL2645))</f>
        <v>2</v>
      </c>
      <c r="F2645" s="7">
        <f>IF(P2645&gt;0,RANK(P2645,(N2645:P2645,Q2645:AL2645)),0)</f>
        <v>3</v>
      </c>
      <c r="G2645" s="1">
        <f t="shared" si="1015"/>
        <v>2271</v>
      </c>
      <c r="H2645" s="2">
        <f t="shared" si="1011"/>
        <v>0.60318725099601589</v>
      </c>
      <c r="I2645" s="2"/>
      <c r="J2645" s="2">
        <f t="shared" si="1016"/>
        <v>0.75856573705179287</v>
      </c>
      <c r="K2645" s="2">
        <f t="shared" si="1017"/>
        <v>0.15537848605577689</v>
      </c>
      <c r="L2645" s="2">
        <f t="shared" si="1018"/>
        <v>8.4462151394422313E-2</v>
      </c>
      <c r="M2645" s="2">
        <f t="shared" si="1019"/>
        <v>1.5936254980079279E-3</v>
      </c>
      <c r="N2645" s="1">
        <v>2856</v>
      </c>
      <c r="O2645" s="1">
        <v>585</v>
      </c>
      <c r="P2645" s="1">
        <v>318</v>
      </c>
      <c r="Q2645" s="1">
        <v>6</v>
      </c>
      <c r="AN2645" s="7">
        <f>IF(Q2645&gt;0,RANK(Q2645,(N2645:P2645,Q2645:AL2645)),0)</f>
        <v>4</v>
      </c>
      <c r="AO2645" s="7">
        <f>IF(R2645&gt;0,RANK(R2645,(N2645:P2645,Q2645:AL2645)),0)</f>
        <v>0</v>
      </c>
      <c r="AP2645" s="7">
        <f>IF(S2645&gt;0,RANK(S2645,(N2645:P2645,Q2645:AL2645)),0)</f>
        <v>0</v>
      </c>
      <c r="AQ2645" s="7">
        <f>IF(T2645&gt;0,RANK(T2645,(N2645:P2645,Q2645:AL2645)),0)</f>
        <v>0</v>
      </c>
      <c r="AR2645" s="2">
        <f t="shared" si="1020"/>
        <v>1.5936254980079682E-3</v>
      </c>
      <c r="AS2645" s="2">
        <f t="shared" si="1021"/>
        <v>0</v>
      </c>
      <c r="AT2645" s="2">
        <f t="shared" si="1022"/>
        <v>0</v>
      </c>
      <c r="AU2645" s="2">
        <f t="shared" si="1023"/>
        <v>0</v>
      </c>
      <c r="AW2645" t="s">
        <v>1406</v>
      </c>
      <c r="AX2645" t="s">
        <v>303</v>
      </c>
      <c r="AY2645">
        <v>15</v>
      </c>
      <c r="BA2645" s="127">
        <v>48</v>
      </c>
      <c r="BB2645" s="130">
        <v>49</v>
      </c>
      <c r="BC2645" s="131">
        <f t="shared" si="1013"/>
        <v>48049</v>
      </c>
      <c r="BE2645" s="7" t="s">
        <v>3271</v>
      </c>
    </row>
    <row r="2646" spans="1:57" hidden="1" outlineLevel="1" x14ac:dyDescent="0.2">
      <c r="A2646" t="s">
        <v>1087</v>
      </c>
      <c r="B2646" t="s">
        <v>303</v>
      </c>
      <c r="C2646" s="1">
        <f t="shared" si="1014"/>
        <v>12630</v>
      </c>
      <c r="D2646" s="7">
        <f>RANK(N2646,(N2646:P2646,Q2646:AL2646))</f>
        <v>2</v>
      </c>
      <c r="E2646" s="7">
        <f>RANK(O2646,(N2646:P2646,Q2646:AL2646))</f>
        <v>1</v>
      </c>
      <c r="F2646" s="7">
        <f>IF(P2646&gt;0,RANK(P2646,(N2646:P2646,Q2646:AL2646)),0)</f>
        <v>3</v>
      </c>
      <c r="G2646" s="1">
        <f t="shared" si="1015"/>
        <v>1049</v>
      </c>
      <c r="H2646" s="2">
        <f t="shared" si="1011"/>
        <v>8.3056215360253371E-2</v>
      </c>
      <c r="I2646" s="2"/>
      <c r="J2646" s="2">
        <f t="shared" si="1016"/>
        <v>0.33760886777513854</v>
      </c>
      <c r="K2646" s="2">
        <f t="shared" si="1017"/>
        <v>0.42066508313539192</v>
      </c>
      <c r="L2646" s="2">
        <f t="shared" si="1018"/>
        <v>0.24022169437846397</v>
      </c>
      <c r="M2646" s="2">
        <f t="shared" si="1019"/>
        <v>1.5043547110055733E-3</v>
      </c>
      <c r="N2646" s="1">
        <v>4264</v>
      </c>
      <c r="O2646" s="1">
        <v>5313</v>
      </c>
      <c r="P2646" s="1">
        <v>3034</v>
      </c>
      <c r="Q2646" s="1">
        <v>19</v>
      </c>
      <c r="AN2646" s="7">
        <f>IF(Q2646&gt;0,RANK(Q2646,(N2646:P2646,Q2646:AL2646)),0)</f>
        <v>4</v>
      </c>
      <c r="AO2646" s="7">
        <f>IF(R2646&gt;0,RANK(R2646,(N2646:P2646,Q2646:AL2646)),0)</f>
        <v>0</v>
      </c>
      <c r="AP2646" s="7">
        <f>IF(S2646&gt;0,RANK(S2646,(N2646:P2646,Q2646:AL2646)),0)</f>
        <v>0</v>
      </c>
      <c r="AQ2646" s="7">
        <f>IF(T2646&gt;0,RANK(T2646,(N2646:P2646,Q2646:AL2646)),0)</f>
        <v>0</v>
      </c>
      <c r="AR2646" s="2">
        <f t="shared" si="1020"/>
        <v>1.5043547110055423E-3</v>
      </c>
      <c r="AS2646" s="2">
        <f t="shared" si="1021"/>
        <v>0</v>
      </c>
      <c r="AT2646" s="2">
        <f t="shared" si="1022"/>
        <v>0</v>
      </c>
      <c r="AU2646" s="2">
        <f t="shared" si="1023"/>
        <v>0</v>
      </c>
      <c r="AW2646" t="s">
        <v>1087</v>
      </c>
      <c r="AX2646" t="s">
        <v>303</v>
      </c>
      <c r="AY2646">
        <v>17</v>
      </c>
      <c r="BA2646" s="127">
        <v>48</v>
      </c>
      <c r="BB2646" s="130">
        <v>51</v>
      </c>
      <c r="BC2646" s="131">
        <f t="shared" si="1013"/>
        <v>48051</v>
      </c>
      <c r="BE2646" s="7" t="s">
        <v>3271</v>
      </c>
    </row>
    <row r="2647" spans="1:57" hidden="1" outlineLevel="1" x14ac:dyDescent="0.2">
      <c r="A2647" t="s">
        <v>1460</v>
      </c>
      <c r="B2647" t="s">
        <v>303</v>
      </c>
      <c r="C2647" s="1">
        <f t="shared" si="1014"/>
        <v>5711</v>
      </c>
      <c r="D2647" s="7">
        <f>RANK(N2647,(N2647:P2647,Q2647:AL2647))</f>
        <v>1</v>
      </c>
      <c r="E2647" s="7">
        <f>RANK(O2647,(N2647:P2647,Q2647:AL2647))</f>
        <v>2</v>
      </c>
      <c r="F2647" s="7">
        <f>IF(P2647&gt;0,RANK(P2647,(N2647:P2647,Q2647:AL2647)),0)</f>
        <v>3</v>
      </c>
      <c r="G2647" s="1">
        <f t="shared" si="1015"/>
        <v>498</v>
      </c>
      <c r="H2647" s="2">
        <f t="shared" si="1011"/>
        <v>8.7200140080546315E-2</v>
      </c>
      <c r="I2647" s="2"/>
      <c r="J2647" s="2">
        <f t="shared" si="1016"/>
        <v>0.4396778147434775</v>
      </c>
      <c r="K2647" s="2">
        <f t="shared" si="1017"/>
        <v>0.35247767466293117</v>
      </c>
      <c r="L2647" s="2">
        <f t="shared" si="1018"/>
        <v>0.20644370513045002</v>
      </c>
      <c r="M2647" s="2">
        <f t="shared" si="1019"/>
        <v>1.4008054631413636E-3</v>
      </c>
      <c r="N2647" s="1">
        <v>2511</v>
      </c>
      <c r="O2647" s="1">
        <v>2013</v>
      </c>
      <c r="P2647" s="1">
        <v>1179</v>
      </c>
      <c r="Q2647" s="1">
        <v>8</v>
      </c>
      <c r="AN2647" s="7">
        <f>IF(Q2647&gt;0,RANK(Q2647,(N2647:P2647,Q2647:AL2647)),0)</f>
        <v>4</v>
      </c>
      <c r="AO2647" s="7">
        <f>IF(R2647&gt;0,RANK(R2647,(N2647:P2647,Q2647:AL2647)),0)</f>
        <v>0</v>
      </c>
      <c r="AP2647" s="7">
        <f>IF(S2647&gt;0,RANK(S2647,(N2647:P2647,Q2647:AL2647)),0)</f>
        <v>0</v>
      </c>
      <c r="AQ2647" s="7">
        <f>IF(T2647&gt;0,RANK(T2647,(N2647:P2647,Q2647:AL2647)),0)</f>
        <v>0</v>
      </c>
      <c r="AR2647" s="2">
        <f t="shared" si="1020"/>
        <v>1.4008054631413063E-3</v>
      </c>
      <c r="AS2647" s="2">
        <f t="shared" si="1021"/>
        <v>0</v>
      </c>
      <c r="AT2647" s="2">
        <f t="shared" si="1022"/>
        <v>0</v>
      </c>
      <c r="AU2647" s="2">
        <f t="shared" si="1023"/>
        <v>0</v>
      </c>
      <c r="AW2647" t="s">
        <v>1460</v>
      </c>
      <c r="AX2647" t="s">
        <v>303</v>
      </c>
      <c r="AY2647">
        <v>14</v>
      </c>
      <c r="BA2647" s="127">
        <v>48</v>
      </c>
      <c r="BB2647" s="130">
        <v>53</v>
      </c>
      <c r="BC2647" s="131">
        <f t="shared" si="1013"/>
        <v>48053</v>
      </c>
      <c r="BE2647" s="7" t="s">
        <v>3271</v>
      </c>
    </row>
    <row r="2648" spans="1:57" hidden="1" outlineLevel="1" x14ac:dyDescent="0.2">
      <c r="A2648" t="s">
        <v>2997</v>
      </c>
      <c r="B2648" t="s">
        <v>303</v>
      </c>
      <c r="C2648" s="1">
        <f t="shared" si="1014"/>
        <v>10807</v>
      </c>
      <c r="D2648" s="7">
        <f>RANK(N2648,(N2648:P2648,Q2648:AL2648))</f>
        <v>2</v>
      </c>
      <c r="E2648" s="7">
        <f>RANK(O2648,(N2648:P2648,Q2648:AL2648))</f>
        <v>1</v>
      </c>
      <c r="F2648" s="7">
        <f>IF(P2648&gt;0,RANK(P2648,(N2648:P2648,Q2648:AL2648)),0)</f>
        <v>3</v>
      </c>
      <c r="G2648" s="1">
        <f t="shared" si="1015"/>
        <v>634</v>
      </c>
      <c r="H2648" s="2">
        <f t="shared" si="1011"/>
        <v>5.8665679652077356E-2</v>
      </c>
      <c r="I2648" s="2"/>
      <c r="J2648" s="2">
        <f t="shared" si="1016"/>
        <v>0.33663366336633666</v>
      </c>
      <c r="K2648" s="2">
        <f t="shared" si="1017"/>
        <v>0.39529934301841402</v>
      </c>
      <c r="L2648" s="2">
        <f t="shared" si="1018"/>
        <v>0.26510594984732117</v>
      </c>
      <c r="M2648" s="2">
        <f t="shared" si="1019"/>
        <v>2.9610437679281065E-3</v>
      </c>
      <c r="N2648" s="1">
        <v>3638</v>
      </c>
      <c r="O2648" s="1">
        <v>4272</v>
      </c>
      <c r="P2648" s="1">
        <v>2865</v>
      </c>
      <c r="Q2648" s="1">
        <v>32</v>
      </c>
      <c r="AN2648" s="7">
        <f>IF(Q2648&gt;0,RANK(Q2648,(N2648:P2648,Q2648:AL2648)),0)</f>
        <v>4</v>
      </c>
      <c r="AO2648" s="7">
        <f>IF(R2648&gt;0,RANK(R2648,(N2648:P2648,Q2648:AL2648)),0)</f>
        <v>0</v>
      </c>
      <c r="AP2648" s="7">
        <f>IF(S2648&gt;0,RANK(S2648,(N2648:P2648,Q2648:AL2648)),0)</f>
        <v>0</v>
      </c>
      <c r="AQ2648" s="7">
        <f>IF(T2648&gt;0,RANK(T2648,(N2648:P2648,Q2648:AL2648)),0)</f>
        <v>0</v>
      </c>
      <c r="AR2648" s="2">
        <f t="shared" si="1020"/>
        <v>2.9610437679281946E-3</v>
      </c>
      <c r="AS2648" s="2">
        <f t="shared" si="1021"/>
        <v>0</v>
      </c>
      <c r="AT2648" s="2">
        <f t="shared" si="1022"/>
        <v>0</v>
      </c>
      <c r="AU2648" s="2">
        <f t="shared" si="1023"/>
        <v>0</v>
      </c>
      <c r="AW2648" t="s">
        <v>2997</v>
      </c>
      <c r="AX2648" t="s">
        <v>303</v>
      </c>
      <c r="AY2648">
        <v>21</v>
      </c>
      <c r="BA2648" s="127">
        <v>48</v>
      </c>
      <c r="BB2648" s="130">
        <v>55</v>
      </c>
      <c r="BC2648" s="131">
        <f t="shared" si="1013"/>
        <v>48055</v>
      </c>
      <c r="BE2648" s="7" t="s">
        <v>3271</v>
      </c>
    </row>
    <row r="2649" spans="1:57" hidden="1" outlineLevel="1" x14ac:dyDescent="0.2">
      <c r="A2649" t="s">
        <v>983</v>
      </c>
      <c r="B2649" t="s">
        <v>303</v>
      </c>
      <c r="C2649" s="1">
        <f t="shared" si="1014"/>
        <v>8344</v>
      </c>
      <c r="D2649" s="7">
        <f>RANK(N2649,(N2649:P2649,Q2649:AL2649))</f>
        <v>1</v>
      </c>
      <c r="E2649" s="7">
        <f>RANK(O2649,(N2649:P2649,Q2649:AL2649))</f>
        <v>2</v>
      </c>
      <c r="F2649" s="7">
        <f>IF(P2649&gt;0,RANK(P2649,(N2649:P2649,Q2649:AL2649)),0)</f>
        <v>3</v>
      </c>
      <c r="G2649" s="1">
        <f t="shared" si="1015"/>
        <v>1045</v>
      </c>
      <c r="H2649" s="2">
        <f t="shared" si="1011"/>
        <v>0.12523969319271333</v>
      </c>
      <c r="I2649" s="2"/>
      <c r="J2649" s="2">
        <f t="shared" si="1016"/>
        <v>0.45469798657718119</v>
      </c>
      <c r="K2649" s="2">
        <f t="shared" si="1017"/>
        <v>0.32945829338446786</v>
      </c>
      <c r="L2649" s="2">
        <f t="shared" si="1018"/>
        <v>0.21284755512943432</v>
      </c>
      <c r="M2649" s="2">
        <f t="shared" si="1019"/>
        <v>2.996164908916632E-3</v>
      </c>
      <c r="N2649" s="1">
        <v>3794</v>
      </c>
      <c r="O2649" s="1">
        <v>2749</v>
      </c>
      <c r="P2649" s="1">
        <v>1776</v>
      </c>
      <c r="Q2649" s="1">
        <v>23</v>
      </c>
      <c r="S2649" s="1">
        <v>2</v>
      </c>
      <c r="AN2649" s="7">
        <f>IF(Q2649&gt;0,RANK(Q2649,(N2649:P2649,Q2649:AL2649)),0)</f>
        <v>4</v>
      </c>
      <c r="AO2649" s="7">
        <f>IF(R2649&gt;0,RANK(R2649,(N2649:P2649,Q2649:AL2649)),0)</f>
        <v>0</v>
      </c>
      <c r="AP2649" s="7">
        <f>IF(S2649&gt;0,RANK(S2649,(N2649:P2649,Q2649:AL2649)),0)</f>
        <v>5</v>
      </c>
      <c r="AQ2649" s="7">
        <f>IF(T2649&gt;0,RANK(T2649,(N2649:P2649,Q2649:AL2649)),0)</f>
        <v>0</v>
      </c>
      <c r="AR2649" s="2">
        <f t="shared" si="1020"/>
        <v>2.7564717162032598E-3</v>
      </c>
      <c r="AS2649" s="2">
        <f t="shared" si="1021"/>
        <v>0</v>
      </c>
      <c r="AT2649" s="2">
        <f t="shared" si="1022"/>
        <v>2.3969319271332693E-4</v>
      </c>
      <c r="AU2649" s="2">
        <f t="shared" si="1023"/>
        <v>0</v>
      </c>
      <c r="AW2649" t="s">
        <v>983</v>
      </c>
      <c r="AX2649" t="s">
        <v>303</v>
      </c>
      <c r="AY2649">
        <v>14</v>
      </c>
      <c r="BA2649" s="127">
        <v>48</v>
      </c>
      <c r="BB2649" s="130">
        <v>57</v>
      </c>
      <c r="BC2649" s="131">
        <f t="shared" si="1013"/>
        <v>48057</v>
      </c>
      <c r="BE2649" s="7" t="s">
        <v>3271</v>
      </c>
    </row>
    <row r="2650" spans="1:57" hidden="1" outlineLevel="1" x14ac:dyDescent="0.2">
      <c r="A2650" t="s">
        <v>2617</v>
      </c>
      <c r="B2650" t="s">
        <v>303</v>
      </c>
      <c r="C2650" s="1">
        <f t="shared" si="1014"/>
        <v>6779</v>
      </c>
      <c r="D2650" s="7">
        <f>RANK(N2650,(N2650:P2650,Q2650:AL2650))</f>
        <v>2</v>
      </c>
      <c r="E2650" s="7">
        <f>RANK(O2650,(N2650:P2650,Q2650:AL2650))</f>
        <v>1</v>
      </c>
      <c r="F2650" s="7">
        <f>IF(P2650&gt;0,RANK(P2650,(N2650:P2650,Q2650:AL2650)),0)</f>
        <v>3</v>
      </c>
      <c r="G2650" s="1">
        <f t="shared" si="1015"/>
        <v>90</v>
      </c>
      <c r="H2650" s="2">
        <f t="shared" si="1011"/>
        <v>1.3276294438707774E-2</v>
      </c>
      <c r="I2650" s="2"/>
      <c r="J2650" s="2">
        <f t="shared" si="1016"/>
        <v>0.37616167576338694</v>
      </c>
      <c r="K2650" s="2">
        <f t="shared" si="1017"/>
        <v>0.3894379702020947</v>
      </c>
      <c r="L2650" s="2">
        <f t="shared" si="1018"/>
        <v>0.23292521020799528</v>
      </c>
      <c r="M2650" s="2">
        <f t="shared" si="1019"/>
        <v>1.4751438265230288E-3</v>
      </c>
      <c r="N2650" s="1">
        <v>2550</v>
      </c>
      <c r="O2650" s="1">
        <v>2640</v>
      </c>
      <c r="P2650" s="1">
        <v>1579</v>
      </c>
      <c r="Q2650" s="1">
        <v>10</v>
      </c>
      <c r="AN2650" s="7">
        <f>IF(Q2650&gt;0,RANK(Q2650,(N2650:P2650,Q2650:AL2650)),0)</f>
        <v>4</v>
      </c>
      <c r="AO2650" s="7">
        <f>IF(R2650&gt;0,RANK(R2650,(N2650:P2650,Q2650:AL2650)),0)</f>
        <v>0</v>
      </c>
      <c r="AP2650" s="7">
        <f>IF(S2650&gt;0,RANK(S2650,(N2650:P2650,Q2650:AL2650)),0)</f>
        <v>0</v>
      </c>
      <c r="AQ2650" s="7">
        <f>IF(T2650&gt;0,RANK(T2650,(N2650:P2650,Q2650:AL2650)),0)</f>
        <v>0</v>
      </c>
      <c r="AR2650" s="2">
        <f t="shared" si="1020"/>
        <v>1.475143826523086E-3</v>
      </c>
      <c r="AS2650" s="2">
        <f t="shared" si="1021"/>
        <v>0</v>
      </c>
      <c r="AT2650" s="2">
        <f t="shared" si="1022"/>
        <v>0</v>
      </c>
      <c r="AU2650" s="2">
        <f t="shared" si="1023"/>
        <v>0</v>
      </c>
      <c r="AW2650" t="s">
        <v>2617</v>
      </c>
      <c r="AX2650" t="s">
        <v>303</v>
      </c>
      <c r="AY2650">
        <v>14</v>
      </c>
      <c r="BA2650" s="127">
        <v>48</v>
      </c>
      <c r="BB2650" s="130">
        <v>59</v>
      </c>
      <c r="BC2650" s="131">
        <f t="shared" si="1013"/>
        <v>48059</v>
      </c>
      <c r="BE2650" s="7" t="s">
        <v>3271</v>
      </c>
    </row>
    <row r="2651" spans="1:57" hidden="1" outlineLevel="1" x14ac:dyDescent="0.2">
      <c r="A2651" t="s">
        <v>1461</v>
      </c>
      <c r="B2651" t="s">
        <v>303</v>
      </c>
      <c r="C2651" s="1">
        <f t="shared" si="1014"/>
        <v>5285</v>
      </c>
      <c r="D2651" s="7">
        <f>RANK(N2651,(N2651:P2651,Q2651:AL2651))</f>
        <v>2</v>
      </c>
      <c r="E2651" s="7">
        <f>RANK(O2651,(N2651:P2651,Q2651:AL2651))</f>
        <v>1</v>
      </c>
      <c r="F2651" s="7">
        <f>IF(P2651&gt;0,RANK(P2651,(N2651:P2651,Q2651:AL2651)),0)</f>
        <v>3</v>
      </c>
      <c r="G2651" s="1">
        <f t="shared" si="1015"/>
        <v>440</v>
      </c>
      <c r="H2651" s="2">
        <f t="shared" si="1011"/>
        <v>8.3254493850520347E-2</v>
      </c>
      <c r="I2651" s="2"/>
      <c r="J2651" s="2">
        <f t="shared" si="1016"/>
        <v>0.32052980132450332</v>
      </c>
      <c r="K2651" s="2">
        <f t="shared" si="1017"/>
        <v>0.40378429517502368</v>
      </c>
      <c r="L2651" s="2">
        <f t="shared" si="1018"/>
        <v>0.27473982970671712</v>
      </c>
      <c r="M2651" s="2">
        <f t="shared" si="1019"/>
        <v>9.4607379375594158E-4</v>
      </c>
      <c r="N2651" s="1">
        <v>1694</v>
      </c>
      <c r="O2651" s="1">
        <v>2134</v>
      </c>
      <c r="P2651" s="1">
        <v>1452</v>
      </c>
      <c r="Q2651" s="1">
        <v>4</v>
      </c>
      <c r="R2651" s="1">
        <v>1</v>
      </c>
      <c r="AN2651" s="7">
        <f>IF(Q2651&gt;0,RANK(Q2651,(N2651:P2651,Q2651:AL2651)),0)</f>
        <v>4</v>
      </c>
      <c r="AO2651" s="7">
        <f>IF(R2651&gt;0,RANK(R2651,(N2651:P2651,Q2651:AL2651)),0)</f>
        <v>5</v>
      </c>
      <c r="AP2651" s="7">
        <f>IF(S2651&gt;0,RANK(S2651,(N2651:P2651,Q2651:AL2651)),0)</f>
        <v>0</v>
      </c>
      <c r="AQ2651" s="7">
        <f>IF(T2651&gt;0,RANK(T2651,(N2651:P2651,Q2651:AL2651)),0)</f>
        <v>0</v>
      </c>
      <c r="AR2651" s="2">
        <f t="shared" si="1020"/>
        <v>7.5685903500473037E-4</v>
      </c>
      <c r="AS2651" s="2">
        <f t="shared" si="1021"/>
        <v>1.8921475875118259E-4</v>
      </c>
      <c r="AT2651" s="2">
        <f t="shared" si="1022"/>
        <v>0</v>
      </c>
      <c r="AU2651" s="2">
        <f t="shared" si="1023"/>
        <v>0</v>
      </c>
      <c r="AW2651" t="s">
        <v>1461</v>
      </c>
      <c r="AX2651" t="s">
        <v>303</v>
      </c>
      <c r="AY2651">
        <v>17</v>
      </c>
      <c r="BA2651" s="127">
        <v>48</v>
      </c>
      <c r="BB2651" s="130">
        <v>61</v>
      </c>
      <c r="BC2651" s="131">
        <f t="shared" si="1013"/>
        <v>48061</v>
      </c>
      <c r="BE2651" s="7" t="s">
        <v>3271</v>
      </c>
    </row>
    <row r="2652" spans="1:57" hidden="1" outlineLevel="1" x14ac:dyDescent="0.2">
      <c r="A2652" t="s">
        <v>1588</v>
      </c>
      <c r="B2652" t="s">
        <v>303</v>
      </c>
      <c r="C2652" s="1">
        <f t="shared" si="1014"/>
        <v>59057</v>
      </c>
      <c r="D2652" s="7">
        <f>RANK(N2652,(N2652:P2652,Q2652:AL2652))</f>
        <v>1</v>
      </c>
      <c r="E2652" s="7">
        <f>RANK(O2652,(N2652:P2652,Q2652:AL2652))</f>
        <v>2</v>
      </c>
      <c r="F2652" s="7">
        <f>IF(P2652&gt;0,RANK(P2652,(N2652:P2652,Q2652:AL2652)),0)</f>
        <v>3</v>
      </c>
      <c r="G2652" s="1">
        <f t="shared" si="1015"/>
        <v>9312</v>
      </c>
      <c r="H2652" s="2">
        <f t="shared" si="1011"/>
        <v>0.1576781753221464</v>
      </c>
      <c r="I2652" s="2"/>
      <c r="J2652" s="2">
        <f t="shared" si="1016"/>
        <v>0.49841678378515669</v>
      </c>
      <c r="K2652" s="2">
        <f t="shared" si="1017"/>
        <v>0.3407386084630103</v>
      </c>
      <c r="L2652" s="2">
        <f t="shared" si="1018"/>
        <v>0.15723792268486378</v>
      </c>
      <c r="M2652" s="2">
        <f t="shared" si="1019"/>
        <v>3.6066850669691786E-3</v>
      </c>
      <c r="N2652" s="1">
        <v>29435</v>
      </c>
      <c r="O2652" s="1">
        <v>20123</v>
      </c>
      <c r="P2652" s="1">
        <v>9286</v>
      </c>
      <c r="Q2652" s="1">
        <v>207</v>
      </c>
      <c r="T2652" s="1">
        <v>1</v>
      </c>
      <c r="U2652" s="1">
        <v>2</v>
      </c>
      <c r="W2652" s="1">
        <v>3</v>
      </c>
      <c r="AN2652" s="7">
        <f>IF(Q2652&gt;0,RANK(Q2652,(N2652:P2652,Q2652:AL2652)),0)</f>
        <v>4</v>
      </c>
      <c r="AO2652" s="7">
        <f>IF(R2652&gt;0,RANK(R2652,(N2652:P2652,Q2652:AL2652)),0)</f>
        <v>0</v>
      </c>
      <c r="AP2652" s="7">
        <f>IF(S2652&gt;0,RANK(S2652,(N2652:P2652,Q2652:AL2652)),0)</f>
        <v>0</v>
      </c>
      <c r="AQ2652" s="7">
        <f>IF(T2652&gt;0,RANK(T2652,(N2652:P2652,Q2652:AL2652)),0)</f>
        <v>7</v>
      </c>
      <c r="AR2652" s="2">
        <f t="shared" si="1020"/>
        <v>3.5050883045193628E-3</v>
      </c>
      <c r="AS2652" s="2">
        <f t="shared" si="1021"/>
        <v>0</v>
      </c>
      <c r="AT2652" s="2">
        <f t="shared" si="1022"/>
        <v>0</v>
      </c>
      <c r="AU2652" s="2">
        <f t="shared" si="1023"/>
        <v>1.6932793741639432E-5</v>
      </c>
      <c r="AW2652" t="s">
        <v>1588</v>
      </c>
      <c r="AX2652" t="s">
        <v>303</v>
      </c>
      <c r="AY2652">
        <v>27</v>
      </c>
      <c r="BA2652" s="127">
        <v>48</v>
      </c>
      <c r="BB2652" s="130">
        <v>63</v>
      </c>
      <c r="BC2652" s="131">
        <f t="shared" si="1013"/>
        <v>48063</v>
      </c>
      <c r="BE2652" s="7" t="s">
        <v>3271</v>
      </c>
    </row>
    <row r="2653" spans="1:57" hidden="1" outlineLevel="1" x14ac:dyDescent="0.2">
      <c r="A2653" t="s">
        <v>2280</v>
      </c>
      <c r="B2653" t="s">
        <v>303</v>
      </c>
      <c r="C2653" s="1">
        <f t="shared" si="1014"/>
        <v>3980</v>
      </c>
      <c r="D2653" s="7">
        <f>RANK(N2653,(N2653:P2653,Q2653:AL2653))</f>
        <v>1</v>
      </c>
      <c r="E2653" s="7">
        <f>RANK(O2653,(N2653:P2653,Q2653:AL2653))</f>
        <v>2</v>
      </c>
      <c r="F2653" s="7">
        <f>IF(P2653&gt;0,RANK(P2653,(N2653:P2653,Q2653:AL2653)),0)</f>
        <v>3</v>
      </c>
      <c r="G2653" s="1">
        <f t="shared" si="1015"/>
        <v>719</v>
      </c>
      <c r="H2653" s="2">
        <f t="shared" si="1011"/>
        <v>0.18065326633165829</v>
      </c>
      <c r="I2653" s="2"/>
      <c r="J2653" s="2">
        <f t="shared" si="1016"/>
        <v>0.48693467336683416</v>
      </c>
      <c r="K2653" s="2">
        <f t="shared" si="1017"/>
        <v>0.30628140703517587</v>
      </c>
      <c r="L2653" s="2">
        <f t="shared" si="1018"/>
        <v>0.20628140703517589</v>
      </c>
      <c r="M2653" s="2">
        <f t="shared" si="1019"/>
        <v>5.0251256281408363E-4</v>
      </c>
      <c r="N2653" s="1">
        <v>1938</v>
      </c>
      <c r="O2653" s="1">
        <v>1219</v>
      </c>
      <c r="P2653" s="1">
        <v>821</v>
      </c>
      <c r="Q2653" s="1">
        <v>2</v>
      </c>
      <c r="AN2653" s="7">
        <f>IF(Q2653&gt;0,RANK(Q2653,(N2653:P2653,Q2653:AL2653)),0)</f>
        <v>4</v>
      </c>
      <c r="AO2653" s="7">
        <f>IF(R2653&gt;0,RANK(R2653,(N2653:P2653,Q2653:AL2653)),0)</f>
        <v>0</v>
      </c>
      <c r="AP2653" s="7">
        <f>IF(S2653&gt;0,RANK(S2653,(N2653:P2653,Q2653:AL2653)),0)</f>
        <v>0</v>
      </c>
      <c r="AQ2653" s="7">
        <f>IF(T2653&gt;0,RANK(T2653,(N2653:P2653,Q2653:AL2653)),0)</f>
        <v>0</v>
      </c>
      <c r="AR2653" s="2">
        <f t="shared" si="1020"/>
        <v>5.025125628140704E-4</v>
      </c>
      <c r="AS2653" s="2">
        <f t="shared" si="1021"/>
        <v>0</v>
      </c>
      <c r="AT2653" s="2">
        <f t="shared" si="1022"/>
        <v>0</v>
      </c>
      <c r="AU2653" s="2">
        <f t="shared" si="1023"/>
        <v>0</v>
      </c>
      <c r="AW2653" t="s">
        <v>2280</v>
      </c>
      <c r="AX2653" t="s">
        <v>303</v>
      </c>
      <c r="AY2653">
        <v>1</v>
      </c>
      <c r="BA2653" s="127">
        <v>48</v>
      </c>
      <c r="BB2653" s="130">
        <v>65</v>
      </c>
      <c r="BC2653" s="131">
        <f t="shared" si="1013"/>
        <v>48065</v>
      </c>
      <c r="BE2653" s="7" t="s">
        <v>3271</v>
      </c>
    </row>
    <row r="2654" spans="1:57" hidden="1" outlineLevel="1" x14ac:dyDescent="0.2">
      <c r="A2654" t="s">
        <v>2894</v>
      </c>
      <c r="B2654" t="s">
        <v>303</v>
      </c>
      <c r="C2654" s="1">
        <f t="shared" si="1014"/>
        <v>3057</v>
      </c>
      <c r="D2654" s="7">
        <f>RANK(N2654,(N2654:P2654,Q2654:AL2654))</f>
        <v>2</v>
      </c>
      <c r="E2654" s="7">
        <f>RANK(O2654,(N2654:P2654,Q2654:AL2654))</f>
        <v>1</v>
      </c>
      <c r="F2654" s="7">
        <f>IF(P2654&gt;0,RANK(P2654,(N2654:P2654,Q2654:AL2654)),0)</f>
        <v>3</v>
      </c>
      <c r="G2654" s="1">
        <f t="shared" si="1015"/>
        <v>822</v>
      </c>
      <c r="H2654" s="2">
        <f t="shared" si="1011"/>
        <v>0.26889106967615312</v>
      </c>
      <c r="I2654" s="2"/>
      <c r="J2654" s="2">
        <f t="shared" si="1016"/>
        <v>0.26987242394504418</v>
      </c>
      <c r="K2654" s="2">
        <f t="shared" si="1017"/>
        <v>0.53876349362119724</v>
      </c>
      <c r="L2654" s="2">
        <f t="shared" si="1018"/>
        <v>0.1890742558063461</v>
      </c>
      <c r="M2654" s="2">
        <f t="shared" si="1019"/>
        <v>2.2898266274124779E-3</v>
      </c>
      <c r="N2654" s="1">
        <v>825</v>
      </c>
      <c r="O2654" s="1">
        <v>1647</v>
      </c>
      <c r="P2654" s="1">
        <v>578</v>
      </c>
      <c r="Q2654" s="1">
        <v>7</v>
      </c>
      <c r="AN2654" s="7">
        <f>IF(Q2654&gt;0,RANK(Q2654,(N2654:P2654,Q2654:AL2654)),0)</f>
        <v>4</v>
      </c>
      <c r="AO2654" s="7">
        <f>IF(R2654&gt;0,RANK(R2654,(N2654:P2654,Q2654:AL2654)),0)</f>
        <v>0</v>
      </c>
      <c r="AP2654" s="7">
        <f>IF(S2654&gt;0,RANK(S2654,(N2654:P2654,Q2654:AL2654)),0)</f>
        <v>0</v>
      </c>
      <c r="AQ2654" s="7">
        <f>IF(T2654&gt;0,RANK(T2654,(N2654:P2654,Q2654:AL2654)),0)</f>
        <v>0</v>
      </c>
      <c r="AR2654" s="2">
        <f t="shared" si="1020"/>
        <v>2.2898266274124961E-3</v>
      </c>
      <c r="AS2654" s="2">
        <f t="shared" si="1021"/>
        <v>0</v>
      </c>
      <c r="AT2654" s="2">
        <f t="shared" si="1022"/>
        <v>0</v>
      </c>
      <c r="AU2654" s="2">
        <f t="shared" si="1023"/>
        <v>0</v>
      </c>
      <c r="AW2654" t="s">
        <v>2894</v>
      </c>
      <c r="AX2654" t="s">
        <v>303</v>
      </c>
      <c r="AY2654">
        <v>13</v>
      </c>
      <c r="BA2654" s="127">
        <v>48</v>
      </c>
      <c r="BB2654" s="130">
        <v>67</v>
      </c>
      <c r="BC2654" s="131">
        <f t="shared" si="1013"/>
        <v>48067</v>
      </c>
      <c r="BE2654" s="7" t="s">
        <v>3271</v>
      </c>
    </row>
    <row r="2655" spans="1:57" hidden="1" outlineLevel="1" x14ac:dyDescent="0.2">
      <c r="A2655" t="s">
        <v>1130</v>
      </c>
      <c r="B2655" t="s">
        <v>303</v>
      </c>
      <c r="C2655" s="1">
        <f t="shared" si="1014"/>
        <v>11660</v>
      </c>
      <c r="D2655" s="7">
        <f>RANK(N2655,(N2655:P2655,Q2655:AL2655))</f>
        <v>1</v>
      </c>
      <c r="E2655" s="7">
        <f>RANK(O2655,(N2655:P2655,Q2655:AL2655))</f>
        <v>2</v>
      </c>
      <c r="F2655" s="7">
        <f>IF(P2655&gt;0,RANK(P2655,(N2655:P2655,Q2655:AL2655)),0)</f>
        <v>3</v>
      </c>
      <c r="G2655" s="1">
        <f t="shared" si="1015"/>
        <v>1477</v>
      </c>
      <c r="H2655" s="2">
        <f t="shared" si="1011"/>
        <v>0.12667238421955404</v>
      </c>
      <c r="I2655" s="2"/>
      <c r="J2655" s="2">
        <f t="shared" si="1016"/>
        <v>0.46963979416809604</v>
      </c>
      <c r="K2655" s="2">
        <f t="shared" si="1017"/>
        <v>0.34296740994854202</v>
      </c>
      <c r="L2655" s="2">
        <f t="shared" si="1018"/>
        <v>0.18593481989708405</v>
      </c>
      <c r="M2655" s="2">
        <f t="shared" si="1019"/>
        <v>1.4579759862778374E-3</v>
      </c>
      <c r="N2655" s="1">
        <v>5476</v>
      </c>
      <c r="O2655" s="1">
        <v>3999</v>
      </c>
      <c r="P2655" s="1">
        <v>2168</v>
      </c>
      <c r="Q2655" s="1">
        <v>7</v>
      </c>
      <c r="R2655" s="1">
        <v>2</v>
      </c>
      <c r="S2655" s="1">
        <v>1</v>
      </c>
      <c r="U2655" s="1">
        <v>1</v>
      </c>
      <c r="W2655" s="1">
        <v>6</v>
      </c>
      <c r="AN2655" s="7">
        <f>IF(Q2655&gt;0,RANK(Q2655,(N2655:P2655,Q2655:AL2655)),0)</f>
        <v>4</v>
      </c>
      <c r="AO2655" s="7">
        <f>IF(R2655&gt;0,RANK(R2655,(N2655:P2655,Q2655:AL2655)),0)</f>
        <v>6</v>
      </c>
      <c r="AP2655" s="7">
        <f>IF(S2655&gt;0,RANK(S2655,(N2655:P2655,Q2655:AL2655)),0)</f>
        <v>7</v>
      </c>
      <c r="AQ2655" s="7">
        <f>IF(T2655&gt;0,RANK(T2655,(N2655:P2655,Q2655:AL2655)),0)</f>
        <v>0</v>
      </c>
      <c r="AR2655" s="2">
        <f t="shared" si="1020"/>
        <v>6.0034305317324189E-4</v>
      </c>
      <c r="AS2655" s="2">
        <f t="shared" si="1021"/>
        <v>1.7152658662092623E-4</v>
      </c>
      <c r="AT2655" s="2">
        <f t="shared" si="1022"/>
        <v>8.5763293310463115E-5</v>
      </c>
      <c r="AU2655" s="2">
        <f t="shared" si="1023"/>
        <v>0</v>
      </c>
      <c r="AW2655" t="s">
        <v>1130</v>
      </c>
      <c r="AX2655" t="s">
        <v>303</v>
      </c>
      <c r="AY2655">
        <v>1</v>
      </c>
      <c r="BA2655" s="127">
        <v>48</v>
      </c>
      <c r="BB2655" s="130">
        <v>69</v>
      </c>
      <c r="BC2655" s="131">
        <f t="shared" si="1013"/>
        <v>48069</v>
      </c>
      <c r="BE2655" s="7" t="s">
        <v>3271</v>
      </c>
    </row>
    <row r="2656" spans="1:57" hidden="1" outlineLevel="1" x14ac:dyDescent="0.2">
      <c r="A2656" t="s">
        <v>2717</v>
      </c>
      <c r="B2656" t="s">
        <v>303</v>
      </c>
      <c r="C2656" s="1">
        <f t="shared" si="1014"/>
        <v>2910</v>
      </c>
      <c r="D2656" s="7">
        <f>RANK(N2656,(N2656:P2656,Q2656:AL2656))</f>
        <v>2</v>
      </c>
      <c r="E2656" s="7">
        <f>RANK(O2656,(N2656:P2656,Q2656:AL2656))</f>
        <v>1</v>
      </c>
      <c r="F2656" s="7">
        <f>IF(P2656&gt;0,RANK(P2656,(N2656:P2656,Q2656:AL2656)),0)</f>
        <v>3</v>
      </c>
      <c r="G2656" s="1">
        <f t="shared" si="1015"/>
        <v>194</v>
      </c>
      <c r="H2656" s="2">
        <f t="shared" si="1011"/>
        <v>6.6666666666666666E-2</v>
      </c>
      <c r="I2656" s="2"/>
      <c r="J2656" s="2">
        <f t="shared" si="1016"/>
        <v>0.38247422680412368</v>
      </c>
      <c r="K2656" s="2">
        <f t="shared" si="1017"/>
        <v>0.44914089347079039</v>
      </c>
      <c r="L2656" s="2">
        <f t="shared" si="1018"/>
        <v>0.16666666666666666</v>
      </c>
      <c r="M2656" s="2">
        <f t="shared" si="1019"/>
        <v>1.7182130584192656E-3</v>
      </c>
      <c r="N2656" s="1">
        <v>1113</v>
      </c>
      <c r="O2656" s="1">
        <v>1307</v>
      </c>
      <c r="P2656" s="1">
        <v>485</v>
      </c>
      <c r="Q2656" s="1">
        <v>4</v>
      </c>
      <c r="R2656" s="1">
        <v>1</v>
      </c>
      <c r="AN2656" s="7">
        <f>IF(Q2656&gt;0,RANK(Q2656,(N2656:P2656,Q2656:AL2656)),0)</f>
        <v>4</v>
      </c>
      <c r="AO2656" s="7">
        <f>IF(R2656&gt;0,RANK(R2656,(N2656:P2656,Q2656:AL2656)),0)</f>
        <v>5</v>
      </c>
      <c r="AP2656" s="7">
        <f>IF(S2656&gt;0,RANK(S2656,(N2656:P2656,Q2656:AL2656)),0)</f>
        <v>0</v>
      </c>
      <c r="AQ2656" s="7">
        <f>IF(T2656&gt;0,RANK(T2656,(N2656:P2656,Q2656:AL2656)),0)</f>
        <v>0</v>
      </c>
      <c r="AR2656" s="2">
        <f t="shared" si="1020"/>
        <v>1.3745704467353953E-3</v>
      </c>
      <c r="AS2656" s="2">
        <f t="shared" si="1021"/>
        <v>3.4364261168384882E-4</v>
      </c>
      <c r="AT2656" s="2">
        <f t="shared" si="1022"/>
        <v>0</v>
      </c>
      <c r="AU2656" s="2">
        <f t="shared" si="1023"/>
        <v>0</v>
      </c>
      <c r="AW2656" t="s">
        <v>2717</v>
      </c>
      <c r="AX2656" t="s">
        <v>303</v>
      </c>
      <c r="AY2656">
        <v>13</v>
      </c>
      <c r="BA2656" s="127">
        <v>48</v>
      </c>
      <c r="BB2656" s="130">
        <v>71</v>
      </c>
      <c r="BC2656" s="131">
        <f t="shared" si="1013"/>
        <v>48071</v>
      </c>
      <c r="BE2656" s="7" t="s">
        <v>3271</v>
      </c>
    </row>
    <row r="2657" spans="1:57" hidden="1" outlineLevel="1" x14ac:dyDescent="0.2">
      <c r="A2657" t="s">
        <v>800</v>
      </c>
      <c r="B2657" t="s">
        <v>303</v>
      </c>
      <c r="C2657" s="1">
        <f t="shared" si="1014"/>
        <v>8366</v>
      </c>
      <c r="D2657" s="7">
        <f>RANK(N2657,(N2657:P2657,Q2657:AL2657))</f>
        <v>2</v>
      </c>
      <c r="E2657" s="7">
        <f>RANK(O2657,(N2657:P2657,Q2657:AL2657))</f>
        <v>1</v>
      </c>
      <c r="F2657" s="7">
        <f>IF(P2657&gt;0,RANK(P2657,(N2657:P2657,Q2657:AL2657)),0)</f>
        <v>3</v>
      </c>
      <c r="G2657" s="1">
        <f t="shared" si="1015"/>
        <v>566</v>
      </c>
      <c r="H2657" s="2">
        <f t="shared" si="1011"/>
        <v>6.7654793210614392E-2</v>
      </c>
      <c r="I2657" s="2"/>
      <c r="J2657" s="2">
        <f t="shared" si="1016"/>
        <v>0.33851302892660767</v>
      </c>
      <c r="K2657" s="2">
        <f t="shared" si="1017"/>
        <v>0.40616782213722208</v>
      </c>
      <c r="L2657" s="2">
        <f t="shared" si="1018"/>
        <v>0.25364570882142001</v>
      </c>
      <c r="M2657" s="2">
        <f t="shared" si="1019"/>
        <v>1.6734401147502909E-3</v>
      </c>
      <c r="N2657" s="1">
        <v>2832</v>
      </c>
      <c r="O2657" s="1">
        <v>3398</v>
      </c>
      <c r="P2657" s="1">
        <v>2122</v>
      </c>
      <c r="Q2657" s="1">
        <v>13</v>
      </c>
      <c r="W2657" s="1">
        <v>1</v>
      </c>
      <c r="AN2657" s="7">
        <f>IF(Q2657&gt;0,RANK(Q2657,(N2657:P2657,Q2657:AL2657)),0)</f>
        <v>4</v>
      </c>
      <c r="AO2657" s="7">
        <f>IF(R2657&gt;0,RANK(R2657,(N2657:P2657,Q2657:AL2657)),0)</f>
        <v>0</v>
      </c>
      <c r="AP2657" s="7">
        <f>IF(S2657&gt;0,RANK(S2657,(N2657:P2657,Q2657:AL2657)),0)</f>
        <v>0</v>
      </c>
      <c r="AQ2657" s="7">
        <f>IF(T2657&gt;0,RANK(T2657,(N2657:P2657,Q2657:AL2657)),0)</f>
        <v>0</v>
      </c>
      <c r="AR2657" s="2">
        <f t="shared" si="1020"/>
        <v>1.5539086779823093E-3</v>
      </c>
      <c r="AS2657" s="2">
        <f t="shared" si="1021"/>
        <v>0</v>
      </c>
      <c r="AT2657" s="2">
        <f t="shared" si="1022"/>
        <v>0</v>
      </c>
      <c r="AU2657" s="2">
        <f t="shared" si="1023"/>
        <v>0</v>
      </c>
      <c r="AW2657" t="s">
        <v>800</v>
      </c>
      <c r="AX2657" t="s">
        <v>303</v>
      </c>
      <c r="AY2657">
        <v>9</v>
      </c>
      <c r="BA2657" s="127">
        <v>48</v>
      </c>
      <c r="BB2657" s="130">
        <v>73</v>
      </c>
      <c r="BC2657" s="131">
        <f t="shared" si="1013"/>
        <v>48073</v>
      </c>
      <c r="BE2657" s="7" t="s">
        <v>3271</v>
      </c>
    </row>
    <row r="2658" spans="1:57" hidden="1" outlineLevel="1" x14ac:dyDescent="0.2">
      <c r="A2658" t="s">
        <v>1915</v>
      </c>
      <c r="B2658" t="s">
        <v>303</v>
      </c>
      <c r="C2658" s="1">
        <f t="shared" si="1014"/>
        <v>14138</v>
      </c>
      <c r="D2658" s="7">
        <f>RANK(N2658,(N2658:P2658,Q2658:AL2658))</f>
        <v>2</v>
      </c>
      <c r="E2658" s="7">
        <f>RANK(O2658,(N2658:P2658,Q2658:AL2658))</f>
        <v>1</v>
      </c>
      <c r="F2658" s="7">
        <f>IF(P2658&gt;0,RANK(P2658,(N2658:P2658,Q2658:AL2658)),0)</f>
        <v>3</v>
      </c>
      <c r="G2658" s="1">
        <f t="shared" si="1015"/>
        <v>844</v>
      </c>
      <c r="H2658" s="2">
        <f t="shared" si="1011"/>
        <v>5.9697269769415758E-2</v>
      </c>
      <c r="I2658" s="2"/>
      <c r="J2658" s="2">
        <f t="shared" si="1016"/>
        <v>0.35386900551704625</v>
      </c>
      <c r="K2658" s="2">
        <f t="shared" si="1017"/>
        <v>0.413566275286462</v>
      </c>
      <c r="L2658" s="2">
        <f t="shared" si="1018"/>
        <v>0.23150374876220117</v>
      </c>
      <c r="M2658" s="2">
        <f t="shared" si="1019"/>
        <v>1.0609704342905701E-3</v>
      </c>
      <c r="N2658" s="1">
        <v>5003</v>
      </c>
      <c r="O2658" s="1">
        <v>5847</v>
      </c>
      <c r="P2658" s="1">
        <v>3273</v>
      </c>
      <c r="Q2658" s="1">
        <v>15</v>
      </c>
      <c r="AN2658" s="7">
        <f>IF(Q2658&gt;0,RANK(Q2658,(N2658:P2658,Q2658:AL2658)),0)</f>
        <v>4</v>
      </c>
      <c r="AO2658" s="7">
        <f>IF(R2658&gt;0,RANK(R2658,(N2658:P2658,Q2658:AL2658)),0)</f>
        <v>0</v>
      </c>
      <c r="AP2658" s="7">
        <f>IF(S2658&gt;0,RANK(S2658,(N2658:P2658,Q2658:AL2658)),0)</f>
        <v>0</v>
      </c>
      <c r="AQ2658" s="7">
        <f>IF(T2658&gt;0,RANK(T2658,(N2658:P2658,Q2658:AL2658)),0)</f>
        <v>0</v>
      </c>
      <c r="AR2658" s="2">
        <f t="shared" si="1020"/>
        <v>1.0609704342905645E-3</v>
      </c>
      <c r="AS2658" s="2">
        <f t="shared" si="1021"/>
        <v>0</v>
      </c>
      <c r="AT2658" s="2">
        <f t="shared" si="1022"/>
        <v>0</v>
      </c>
      <c r="AU2658" s="2">
        <f t="shared" si="1023"/>
        <v>0</v>
      </c>
      <c r="AW2658" t="s">
        <v>1915</v>
      </c>
      <c r="AX2658" t="s">
        <v>303</v>
      </c>
      <c r="AY2658">
        <v>2</v>
      </c>
      <c r="BA2658" s="127">
        <v>48</v>
      </c>
      <c r="BB2658" s="130">
        <v>75</v>
      </c>
      <c r="BC2658" s="131">
        <f t="shared" si="1013"/>
        <v>48075</v>
      </c>
      <c r="BE2658" s="7" t="s">
        <v>3271</v>
      </c>
    </row>
    <row r="2659" spans="1:57" hidden="1" outlineLevel="1" x14ac:dyDescent="0.2">
      <c r="A2659" t="s">
        <v>1091</v>
      </c>
      <c r="B2659" t="s">
        <v>303</v>
      </c>
      <c r="C2659" s="1">
        <f t="shared" si="1014"/>
        <v>2338</v>
      </c>
      <c r="D2659" s="7">
        <f>RANK(N2659,(N2659:P2659,Q2659:AL2659))</f>
        <v>2</v>
      </c>
      <c r="E2659" s="7">
        <f>RANK(O2659,(N2659:P2659,Q2659:AL2659))</f>
        <v>1</v>
      </c>
      <c r="F2659" s="7">
        <f>IF(P2659&gt;0,RANK(P2659,(N2659:P2659,Q2659:AL2659)),0)</f>
        <v>3</v>
      </c>
      <c r="G2659" s="1">
        <f t="shared" si="1015"/>
        <v>152</v>
      </c>
      <c r="H2659" s="2">
        <f t="shared" si="1011"/>
        <v>6.5012831479897351E-2</v>
      </c>
      <c r="I2659" s="2"/>
      <c r="J2659" s="2">
        <f t="shared" si="1016"/>
        <v>0.37681779298545764</v>
      </c>
      <c r="K2659" s="2">
        <f t="shared" si="1017"/>
        <v>0.44183062446535498</v>
      </c>
      <c r="L2659" s="2">
        <f t="shared" si="1018"/>
        <v>0.18006843455945251</v>
      </c>
      <c r="M2659" s="2">
        <f t="shared" si="1019"/>
        <v>1.2831479897348064E-3</v>
      </c>
      <c r="N2659" s="1">
        <v>881</v>
      </c>
      <c r="O2659" s="1">
        <v>1033</v>
      </c>
      <c r="P2659" s="1">
        <v>421</v>
      </c>
      <c r="Q2659" s="1">
        <v>3</v>
      </c>
      <c r="AN2659" s="7">
        <f>IF(Q2659&gt;0,RANK(Q2659,(N2659:P2659,Q2659:AL2659)),0)</f>
        <v>4</v>
      </c>
      <c r="AO2659" s="7">
        <f>IF(R2659&gt;0,RANK(R2659,(N2659:P2659,Q2659:AL2659)),0)</f>
        <v>0</v>
      </c>
      <c r="AP2659" s="7">
        <f>IF(S2659&gt;0,RANK(S2659,(N2659:P2659,Q2659:AL2659)),0)</f>
        <v>0</v>
      </c>
      <c r="AQ2659" s="7">
        <f>IF(T2659&gt;0,RANK(T2659,(N2659:P2659,Q2659:AL2659)),0)</f>
        <v>0</v>
      </c>
      <c r="AR2659" s="2">
        <f t="shared" si="1020"/>
        <v>1.2831479897348161E-3</v>
      </c>
      <c r="AS2659" s="2">
        <f t="shared" si="1021"/>
        <v>0</v>
      </c>
      <c r="AT2659" s="2">
        <f t="shared" si="1022"/>
        <v>0</v>
      </c>
      <c r="AU2659" s="2">
        <f t="shared" si="1023"/>
        <v>0</v>
      </c>
      <c r="AW2659" t="s">
        <v>1091</v>
      </c>
      <c r="AX2659" t="s">
        <v>303</v>
      </c>
      <c r="AY2659">
        <v>13</v>
      </c>
      <c r="BA2659" s="127">
        <v>48</v>
      </c>
      <c r="BB2659" s="130">
        <v>77</v>
      </c>
      <c r="BC2659" s="131">
        <f t="shared" si="1013"/>
        <v>48077</v>
      </c>
      <c r="BE2659" s="7" t="s">
        <v>3271</v>
      </c>
    </row>
    <row r="2660" spans="1:57" hidden="1" outlineLevel="1" x14ac:dyDescent="0.2">
      <c r="A2660" t="s">
        <v>2437</v>
      </c>
      <c r="B2660" t="s">
        <v>303</v>
      </c>
      <c r="C2660" s="1">
        <f t="shared" si="1014"/>
        <v>4910</v>
      </c>
      <c r="D2660" s="7">
        <f>RANK(N2660,(N2660:P2660,Q2660:AL2660))</f>
        <v>1</v>
      </c>
      <c r="E2660" s="7">
        <f>RANK(O2660,(N2660:P2660,Q2660:AL2660))</f>
        <v>2</v>
      </c>
      <c r="F2660" s="7">
        <f>IF(P2660&gt;0,RANK(P2660,(N2660:P2660,Q2660:AL2660)),0)</f>
        <v>3</v>
      </c>
      <c r="G2660" s="1">
        <f t="shared" si="1015"/>
        <v>333</v>
      </c>
      <c r="H2660" s="2">
        <f t="shared" si="1011"/>
        <v>6.7820773930753558E-2</v>
      </c>
      <c r="I2660" s="2"/>
      <c r="J2660" s="2">
        <f t="shared" si="1016"/>
        <v>0.39083503054989815</v>
      </c>
      <c r="K2660" s="2">
        <f t="shared" si="1017"/>
        <v>0.32301425661914462</v>
      </c>
      <c r="L2660" s="2">
        <f t="shared" si="1018"/>
        <v>0.28452138492871692</v>
      </c>
      <c r="M2660" s="2">
        <f t="shared" si="1019"/>
        <v>1.6293279022402407E-3</v>
      </c>
      <c r="N2660" s="1">
        <v>1919</v>
      </c>
      <c r="O2660" s="1">
        <v>1586</v>
      </c>
      <c r="P2660" s="1">
        <v>1397</v>
      </c>
      <c r="Q2660" s="1">
        <v>8</v>
      </c>
      <c r="AN2660" s="7">
        <f>IF(Q2660&gt;0,RANK(Q2660,(N2660:P2660,Q2660:AL2660)),0)</f>
        <v>4</v>
      </c>
      <c r="AO2660" s="7">
        <f>IF(R2660&gt;0,RANK(R2660,(N2660:P2660,Q2660:AL2660)),0)</f>
        <v>0</v>
      </c>
      <c r="AP2660" s="7">
        <f>IF(S2660&gt;0,RANK(S2660,(N2660:P2660,Q2660:AL2660)),0)</f>
        <v>0</v>
      </c>
      <c r="AQ2660" s="7">
        <f>IF(T2660&gt;0,RANK(T2660,(N2660:P2660,Q2660:AL2660)),0)</f>
        <v>0</v>
      </c>
      <c r="AR2660" s="2">
        <f t="shared" si="1020"/>
        <v>1.6293279022403259E-3</v>
      </c>
      <c r="AS2660" s="2">
        <f t="shared" si="1021"/>
        <v>0</v>
      </c>
      <c r="AT2660" s="2">
        <f t="shared" si="1022"/>
        <v>0</v>
      </c>
      <c r="AU2660" s="2">
        <f t="shared" si="1023"/>
        <v>0</v>
      </c>
      <c r="AW2660" t="s">
        <v>2437</v>
      </c>
      <c r="AX2660" t="s">
        <v>303</v>
      </c>
      <c r="AY2660">
        <v>13</v>
      </c>
      <c r="BA2660" s="127">
        <v>48</v>
      </c>
      <c r="BB2660" s="130">
        <v>79</v>
      </c>
      <c r="BC2660" s="131">
        <f t="shared" si="1013"/>
        <v>48079</v>
      </c>
      <c r="BE2660" s="7" t="s">
        <v>3271</v>
      </c>
    </row>
    <row r="2661" spans="1:57" hidden="1" outlineLevel="1" x14ac:dyDescent="0.2">
      <c r="A2661" t="s">
        <v>1092</v>
      </c>
      <c r="B2661" t="s">
        <v>303</v>
      </c>
      <c r="C2661" s="1">
        <f t="shared" si="1014"/>
        <v>1461</v>
      </c>
      <c r="D2661" s="7">
        <f>RANK(N2661,(N2661:P2661,Q2661:AL2661))</f>
        <v>2</v>
      </c>
      <c r="E2661" s="7">
        <f>RANK(O2661,(N2661:P2661,Q2661:AL2661))</f>
        <v>1</v>
      </c>
      <c r="F2661" s="7">
        <f>IF(P2661&gt;0,RANK(P2661,(N2661:P2661,Q2661:AL2661)),0)</f>
        <v>3</v>
      </c>
      <c r="G2661" s="1">
        <f t="shared" si="1015"/>
        <v>296</v>
      </c>
      <c r="H2661" s="2">
        <f t="shared" si="1011"/>
        <v>0.20260095824777549</v>
      </c>
      <c r="I2661" s="2"/>
      <c r="J2661" s="2">
        <f t="shared" si="1016"/>
        <v>0.31074606433949348</v>
      </c>
      <c r="K2661" s="2">
        <f t="shared" si="1017"/>
        <v>0.51334702258726894</v>
      </c>
      <c r="L2661" s="2">
        <f t="shared" si="1018"/>
        <v>0.17453798767967146</v>
      </c>
      <c r="M2661" s="2">
        <f t="shared" si="1019"/>
        <v>1.3689253935661172E-3</v>
      </c>
      <c r="N2661" s="1">
        <v>454</v>
      </c>
      <c r="O2661" s="1">
        <v>750</v>
      </c>
      <c r="P2661" s="1">
        <v>255</v>
      </c>
      <c r="Q2661" s="1">
        <v>2</v>
      </c>
      <c r="AN2661" s="7">
        <f>IF(Q2661&gt;0,RANK(Q2661,(N2661:P2661,Q2661:AL2661)),0)</f>
        <v>4</v>
      </c>
      <c r="AO2661" s="7">
        <f>IF(R2661&gt;0,RANK(R2661,(N2661:P2661,Q2661:AL2661)),0)</f>
        <v>0</v>
      </c>
      <c r="AP2661" s="7">
        <f>IF(S2661&gt;0,RANK(S2661,(N2661:P2661,Q2661:AL2661)),0)</f>
        <v>0</v>
      </c>
      <c r="AQ2661" s="7">
        <f>IF(T2661&gt;0,RANK(T2661,(N2661:P2661,Q2661:AL2661)),0)</f>
        <v>0</v>
      </c>
      <c r="AR2661" s="2">
        <f t="shared" si="1020"/>
        <v>1.3689253935660506E-3</v>
      </c>
      <c r="AS2661" s="2">
        <f t="shared" si="1021"/>
        <v>0</v>
      </c>
      <c r="AT2661" s="2">
        <f t="shared" si="1022"/>
        <v>0</v>
      </c>
      <c r="AU2661" s="2">
        <f t="shared" si="1023"/>
        <v>0</v>
      </c>
      <c r="AW2661" t="s">
        <v>1092</v>
      </c>
      <c r="AX2661" t="s">
        <v>303</v>
      </c>
      <c r="AY2661">
        <v>19</v>
      </c>
      <c r="BA2661" s="127">
        <v>48</v>
      </c>
      <c r="BB2661" s="130">
        <v>81</v>
      </c>
      <c r="BC2661" s="131">
        <f t="shared" si="1013"/>
        <v>48081</v>
      </c>
      <c r="BE2661" s="7" t="s">
        <v>3271</v>
      </c>
    </row>
    <row r="2662" spans="1:57" hidden="1" outlineLevel="1" x14ac:dyDescent="0.2">
      <c r="A2662" t="s">
        <v>2028</v>
      </c>
      <c r="B2662" t="s">
        <v>303</v>
      </c>
      <c r="C2662" s="1">
        <f t="shared" si="1014"/>
        <v>1614</v>
      </c>
      <c r="D2662" s="7">
        <f>RANK(N2662,(N2662:P2662,Q2662:AL2662))</f>
        <v>2</v>
      </c>
      <c r="E2662" s="7">
        <f>RANK(O2662,(N2662:P2662,Q2662:AL2662))</f>
        <v>1</v>
      </c>
      <c r="F2662" s="7">
        <f>IF(P2662&gt;0,RANK(P2662,(N2662:P2662,Q2662:AL2662)),0)</f>
        <v>3</v>
      </c>
      <c r="G2662" s="1">
        <f t="shared" si="1015"/>
        <v>60</v>
      </c>
      <c r="H2662" s="2">
        <f t="shared" si="1011"/>
        <v>3.717472118959108E-2</v>
      </c>
      <c r="I2662" s="2"/>
      <c r="J2662" s="2">
        <f t="shared" si="1016"/>
        <v>0.3593556381660471</v>
      </c>
      <c r="K2662" s="2">
        <f t="shared" si="1017"/>
        <v>0.39653035935563818</v>
      </c>
      <c r="L2662" s="2">
        <f t="shared" si="1018"/>
        <v>0.24349442379182157</v>
      </c>
      <c r="M2662" s="2">
        <f t="shared" si="1019"/>
        <v>6.1957868649314962E-4</v>
      </c>
      <c r="N2662" s="1">
        <v>580</v>
      </c>
      <c r="O2662" s="1">
        <v>640</v>
      </c>
      <c r="P2662" s="1">
        <v>393</v>
      </c>
      <c r="Q2662" s="1">
        <v>1</v>
      </c>
      <c r="AN2662" s="7">
        <f>IF(Q2662&gt;0,RANK(Q2662,(N2662:P2662,Q2662:AL2662)),0)</f>
        <v>4</v>
      </c>
      <c r="AO2662" s="7">
        <f>IF(R2662&gt;0,RANK(R2662,(N2662:P2662,Q2662:AL2662)),0)</f>
        <v>0</v>
      </c>
      <c r="AP2662" s="7">
        <f>IF(S2662&gt;0,RANK(S2662,(N2662:P2662,Q2662:AL2662)),0)</f>
        <v>0</v>
      </c>
      <c r="AQ2662" s="7">
        <f>IF(T2662&gt;0,RANK(T2662,(N2662:P2662,Q2662:AL2662)),0)</f>
        <v>0</v>
      </c>
      <c r="AR2662" s="2">
        <f t="shared" si="1020"/>
        <v>6.1957868649318464E-4</v>
      </c>
      <c r="AS2662" s="2">
        <f t="shared" si="1021"/>
        <v>0</v>
      </c>
      <c r="AT2662" s="2">
        <f t="shared" si="1022"/>
        <v>0</v>
      </c>
      <c r="AU2662" s="2">
        <f t="shared" si="1023"/>
        <v>0</v>
      </c>
      <c r="AW2662" t="s">
        <v>2028</v>
      </c>
      <c r="AX2662" t="s">
        <v>303</v>
      </c>
      <c r="AY2662">
        <v>17</v>
      </c>
      <c r="BA2662" s="127">
        <v>48</v>
      </c>
      <c r="BB2662" s="130">
        <v>83</v>
      </c>
      <c r="BC2662" s="131">
        <f t="shared" si="1013"/>
        <v>48083</v>
      </c>
      <c r="BE2662" s="7" t="s">
        <v>3271</v>
      </c>
    </row>
    <row r="2663" spans="1:57" hidden="1" outlineLevel="1" x14ac:dyDescent="0.2">
      <c r="A2663" t="s">
        <v>508</v>
      </c>
      <c r="B2663" t="s">
        <v>303</v>
      </c>
      <c r="C2663" s="1">
        <f t="shared" si="1014"/>
        <v>4138</v>
      </c>
      <c r="D2663" s="7">
        <f>RANK(N2663,(N2663:P2663,Q2663:AL2663))</f>
        <v>1</v>
      </c>
      <c r="E2663" s="7">
        <f>RANK(O2663,(N2663:P2663,Q2663:AL2663))</f>
        <v>2</v>
      </c>
      <c r="F2663" s="7">
        <f>IF(P2663&gt;0,RANK(P2663,(N2663:P2663,Q2663:AL2663)),0)</f>
        <v>3</v>
      </c>
      <c r="G2663" s="1">
        <f t="shared" si="1015"/>
        <v>117</v>
      </c>
      <c r="H2663" s="2">
        <f t="shared" si="1011"/>
        <v>2.8274528757854037E-2</v>
      </c>
      <c r="I2663" s="2"/>
      <c r="J2663" s="2">
        <f t="shared" si="1016"/>
        <v>0.38158530691155146</v>
      </c>
      <c r="K2663" s="2">
        <f t="shared" si="1017"/>
        <v>0.35331077815369744</v>
      </c>
      <c r="L2663" s="2">
        <f t="shared" si="1018"/>
        <v>0.26462058965683904</v>
      </c>
      <c r="M2663" s="2">
        <f t="shared" si="1019"/>
        <v>4.8332527791206115E-4</v>
      </c>
      <c r="N2663" s="1">
        <v>1579</v>
      </c>
      <c r="O2663" s="1">
        <v>1462</v>
      </c>
      <c r="P2663" s="1">
        <v>1095</v>
      </c>
      <c r="Q2663" s="1">
        <v>2</v>
      </c>
      <c r="AN2663" s="7">
        <f>IF(Q2663&gt;0,RANK(Q2663,(N2663:P2663,Q2663:AL2663)),0)</f>
        <v>4</v>
      </c>
      <c r="AO2663" s="7">
        <f>IF(R2663&gt;0,RANK(R2663,(N2663:P2663,Q2663:AL2663)),0)</f>
        <v>0</v>
      </c>
      <c r="AP2663" s="7">
        <f>IF(S2663&gt;0,RANK(S2663,(N2663:P2663,Q2663:AL2663)),0)</f>
        <v>0</v>
      </c>
      <c r="AQ2663" s="7">
        <f>IF(T2663&gt;0,RANK(T2663,(N2663:P2663,Q2663:AL2663)),0)</f>
        <v>0</v>
      </c>
      <c r="AR2663" s="2">
        <f t="shared" si="1020"/>
        <v>4.833252779120348E-4</v>
      </c>
      <c r="AS2663" s="2">
        <f t="shared" si="1021"/>
        <v>0</v>
      </c>
      <c r="AT2663" s="2">
        <f t="shared" si="1022"/>
        <v>0</v>
      </c>
      <c r="AU2663" s="2">
        <f t="shared" si="1023"/>
        <v>0</v>
      </c>
      <c r="AW2663" t="s">
        <v>508</v>
      </c>
      <c r="AX2663" t="s">
        <v>303</v>
      </c>
      <c r="AY2663">
        <v>17</v>
      </c>
      <c r="BA2663" s="127">
        <v>48</v>
      </c>
      <c r="BB2663" s="130">
        <v>85</v>
      </c>
      <c r="BC2663" s="131">
        <f t="shared" si="1013"/>
        <v>48085</v>
      </c>
      <c r="BE2663" s="7" t="s">
        <v>3271</v>
      </c>
    </row>
    <row r="2664" spans="1:57" hidden="1" outlineLevel="1" x14ac:dyDescent="0.2">
      <c r="A2664" t="s">
        <v>1806</v>
      </c>
      <c r="B2664" t="s">
        <v>303</v>
      </c>
      <c r="C2664" s="1">
        <f t="shared" si="1014"/>
        <v>128833</v>
      </c>
      <c r="D2664" s="7">
        <f>RANK(N2664,(N2664:P2664,Q2664:AL2664))</f>
        <v>3</v>
      </c>
      <c r="E2664" s="7">
        <f>RANK(O2664,(N2664:P2664,Q2664:AL2664))</f>
        <v>1</v>
      </c>
      <c r="F2664" s="7">
        <f>IF(P2664&gt;0,RANK(P2664,(N2664:P2664,Q2664:AL2664)),0)</f>
        <v>2</v>
      </c>
      <c r="G2664" s="1">
        <f t="shared" si="1015"/>
        <v>17227</v>
      </c>
      <c r="H2664" s="2">
        <f t="shared" si="1011"/>
        <v>0.13371574053231702</v>
      </c>
      <c r="I2664" s="2"/>
      <c r="J2664" s="2">
        <f t="shared" si="1016"/>
        <v>0.19023076385708632</v>
      </c>
      <c r="K2664" s="2">
        <f t="shared" si="1017"/>
        <v>0.4697088478883516</v>
      </c>
      <c r="L2664" s="2">
        <f t="shared" si="1018"/>
        <v>0.33599310735603455</v>
      </c>
      <c r="M2664" s="2">
        <f t="shared" si="1019"/>
        <v>4.0672808985274811E-3</v>
      </c>
      <c r="N2664" s="1">
        <v>24508</v>
      </c>
      <c r="O2664" s="1">
        <v>60514</v>
      </c>
      <c r="P2664" s="1">
        <v>43287</v>
      </c>
      <c r="Q2664" s="1">
        <v>499</v>
      </c>
      <c r="R2664" s="1">
        <v>13</v>
      </c>
      <c r="S2664" s="1">
        <v>1</v>
      </c>
      <c r="T2664" s="1">
        <v>10</v>
      </c>
      <c r="U2664" s="1">
        <v>1</v>
      </c>
      <c r="AN2664" s="7">
        <f>IF(Q2664&gt;0,RANK(Q2664,(N2664:P2664,Q2664:AL2664)),0)</f>
        <v>4</v>
      </c>
      <c r="AO2664" s="7">
        <f>IF(R2664&gt;0,RANK(R2664,(N2664:P2664,Q2664:AL2664)),0)</f>
        <v>5</v>
      </c>
      <c r="AP2664" s="7">
        <f>IF(S2664&gt;0,RANK(S2664,(N2664:P2664,Q2664:AL2664)),0)</f>
        <v>7</v>
      </c>
      <c r="AQ2664" s="7">
        <f>IF(T2664&gt;0,RANK(T2664,(N2664:P2664,Q2664:AL2664)),0)</f>
        <v>6</v>
      </c>
      <c r="AR2664" s="2">
        <f t="shared" si="1020"/>
        <v>3.8732312373382597E-3</v>
      </c>
      <c r="AS2664" s="2">
        <f t="shared" si="1021"/>
        <v>1.0090582381843161E-4</v>
      </c>
      <c r="AT2664" s="2">
        <f t="shared" si="1022"/>
        <v>7.7619864475716617E-6</v>
      </c>
      <c r="AU2664" s="2">
        <f t="shared" si="1023"/>
        <v>7.7619864475716627E-5</v>
      </c>
      <c r="AW2664" t="s">
        <v>1806</v>
      </c>
      <c r="AX2664" t="s">
        <v>303</v>
      </c>
      <c r="BA2664" s="127">
        <v>48</v>
      </c>
      <c r="BB2664" s="130">
        <v>87</v>
      </c>
      <c r="BC2664" s="131">
        <f t="shared" si="1013"/>
        <v>48087</v>
      </c>
      <c r="BE2664" s="7" t="s">
        <v>3271</v>
      </c>
    </row>
    <row r="2665" spans="1:57" hidden="1" outlineLevel="1" x14ac:dyDescent="0.2">
      <c r="A2665" t="s">
        <v>770</v>
      </c>
      <c r="B2665" t="s">
        <v>303</v>
      </c>
      <c r="C2665" s="1">
        <f t="shared" si="1014"/>
        <v>1600</v>
      </c>
      <c r="D2665" s="7">
        <f>RANK(N2665,(N2665:P2665,Q2665:AL2665))</f>
        <v>2</v>
      </c>
      <c r="E2665" s="7">
        <f>RANK(O2665,(N2665:P2665,Q2665:AL2665))</f>
        <v>1</v>
      </c>
      <c r="F2665" s="7">
        <f>IF(P2665&gt;0,RANK(P2665,(N2665:P2665,Q2665:AL2665)),0)</f>
        <v>3</v>
      </c>
      <c r="G2665" s="1">
        <f t="shared" si="1015"/>
        <v>62</v>
      </c>
      <c r="H2665" s="2">
        <f t="shared" ref="H2665:H2728" si="1024">G2665/C2665</f>
        <v>3.875E-2</v>
      </c>
      <c r="I2665" s="2"/>
      <c r="J2665" s="2">
        <f t="shared" si="1016"/>
        <v>0.39687499999999998</v>
      </c>
      <c r="K2665" s="2">
        <f t="shared" si="1017"/>
        <v>0.43562499999999998</v>
      </c>
      <c r="L2665" s="2">
        <f t="shared" si="1018"/>
        <v>0.16562499999999999</v>
      </c>
      <c r="M2665" s="2">
        <f t="shared" si="1019"/>
        <v>1.8750000000000433E-3</v>
      </c>
      <c r="N2665" s="1">
        <v>635</v>
      </c>
      <c r="O2665" s="1">
        <v>697</v>
      </c>
      <c r="P2665" s="1">
        <v>265</v>
      </c>
      <c r="Q2665" s="1">
        <v>3</v>
      </c>
      <c r="AN2665" s="7">
        <f>IF(Q2665&gt;0,RANK(Q2665,(N2665:P2665,Q2665:AL2665)),0)</f>
        <v>4</v>
      </c>
      <c r="AO2665" s="7">
        <f>IF(R2665&gt;0,RANK(R2665,(N2665:P2665,Q2665:AL2665)),0)</f>
        <v>0</v>
      </c>
      <c r="AP2665" s="7">
        <f>IF(S2665&gt;0,RANK(S2665,(N2665:P2665,Q2665:AL2665)),0)</f>
        <v>0</v>
      </c>
      <c r="AQ2665" s="7">
        <f>IF(T2665&gt;0,RANK(T2665,(N2665:P2665,Q2665:AL2665)),0)</f>
        <v>0</v>
      </c>
      <c r="AR2665" s="2">
        <f t="shared" si="1020"/>
        <v>1.8749999999999999E-3</v>
      </c>
      <c r="AS2665" s="2">
        <f t="shared" si="1021"/>
        <v>0</v>
      </c>
      <c r="AT2665" s="2">
        <f t="shared" si="1022"/>
        <v>0</v>
      </c>
      <c r="AU2665" s="2">
        <f t="shared" si="1023"/>
        <v>0</v>
      </c>
      <c r="AW2665" t="s">
        <v>770</v>
      </c>
      <c r="AX2665" t="s">
        <v>303</v>
      </c>
      <c r="AY2665">
        <v>13</v>
      </c>
      <c r="BA2665" s="127">
        <v>48</v>
      </c>
      <c r="BB2665" s="130">
        <v>89</v>
      </c>
      <c r="BC2665" s="131">
        <f t="shared" si="1013"/>
        <v>48089</v>
      </c>
      <c r="BE2665" s="7" t="s">
        <v>3271</v>
      </c>
    </row>
    <row r="2666" spans="1:57" hidden="1" outlineLevel="1" x14ac:dyDescent="0.2">
      <c r="A2666" t="s">
        <v>1195</v>
      </c>
      <c r="B2666" t="s">
        <v>303</v>
      </c>
      <c r="C2666" s="1">
        <f t="shared" si="1014"/>
        <v>7162</v>
      </c>
      <c r="D2666" s="7">
        <f>RANK(N2666,(N2666:P2666,Q2666:AL2666))</f>
        <v>2</v>
      </c>
      <c r="E2666" s="7">
        <f>RANK(O2666,(N2666:P2666,Q2666:AL2666))</f>
        <v>1</v>
      </c>
      <c r="F2666" s="7">
        <f>IF(P2666&gt;0,RANK(P2666,(N2666:P2666,Q2666:AL2666)),0)</f>
        <v>3</v>
      </c>
      <c r="G2666" s="1">
        <f t="shared" si="1015"/>
        <v>844</v>
      </c>
      <c r="H2666" s="2">
        <f t="shared" si="1024"/>
        <v>0.11784417760402122</v>
      </c>
      <c r="I2666" s="2"/>
      <c r="J2666" s="2">
        <f t="shared" si="1016"/>
        <v>0.34096621055571069</v>
      </c>
      <c r="K2666" s="2">
        <f t="shared" si="1017"/>
        <v>0.45881038815973191</v>
      </c>
      <c r="L2666" s="2">
        <f t="shared" si="1018"/>
        <v>0.19840826584752863</v>
      </c>
      <c r="M2666" s="2">
        <f t="shared" si="1019"/>
        <v>1.8151354370287143E-3</v>
      </c>
      <c r="N2666" s="1">
        <v>2442</v>
      </c>
      <c r="O2666" s="1">
        <v>3286</v>
      </c>
      <c r="P2666" s="1">
        <v>1421</v>
      </c>
      <c r="Q2666" s="1">
        <v>9</v>
      </c>
      <c r="R2666" s="1">
        <v>2</v>
      </c>
      <c r="W2666" s="1">
        <v>2</v>
      </c>
      <c r="AN2666" s="7">
        <f>IF(Q2666&gt;0,RANK(Q2666,(N2666:P2666,Q2666:AL2666)),0)</f>
        <v>4</v>
      </c>
      <c r="AO2666" s="7">
        <f>IF(R2666&gt;0,RANK(R2666,(N2666:P2666,Q2666:AL2666)),0)</f>
        <v>5</v>
      </c>
      <c r="AP2666" s="7">
        <f>IF(S2666&gt;0,RANK(S2666,(N2666:P2666,Q2666:AL2666)),0)</f>
        <v>0</v>
      </c>
      <c r="AQ2666" s="7">
        <f>IF(T2666&gt;0,RANK(T2666,(N2666:P2666,Q2666:AL2666)),0)</f>
        <v>0</v>
      </c>
      <c r="AR2666" s="2">
        <f t="shared" si="1020"/>
        <v>1.2566322256352975E-3</v>
      </c>
      <c r="AS2666" s="2">
        <f t="shared" si="1021"/>
        <v>2.7925160569673273E-4</v>
      </c>
      <c r="AT2666" s="2">
        <f t="shared" si="1022"/>
        <v>0</v>
      </c>
      <c r="AU2666" s="2">
        <f t="shared" si="1023"/>
        <v>0</v>
      </c>
      <c r="AW2666" t="s">
        <v>1195</v>
      </c>
      <c r="AX2666" t="s">
        <v>303</v>
      </c>
      <c r="AY2666">
        <v>14</v>
      </c>
      <c r="BA2666" s="127">
        <v>48</v>
      </c>
      <c r="BB2666" s="130">
        <v>91</v>
      </c>
      <c r="BC2666" s="131">
        <f t="shared" si="1013"/>
        <v>48091</v>
      </c>
      <c r="BE2666" s="7" t="s">
        <v>3271</v>
      </c>
    </row>
    <row r="2667" spans="1:57" hidden="1" outlineLevel="1" x14ac:dyDescent="0.2">
      <c r="A2667" t="s">
        <v>771</v>
      </c>
      <c r="B2667" t="s">
        <v>303</v>
      </c>
      <c r="C2667" s="1">
        <f t="shared" si="1014"/>
        <v>24941</v>
      </c>
      <c r="D2667" s="7">
        <f>RANK(N2667,(N2667:P2667,Q2667:AL2667))</f>
        <v>2</v>
      </c>
      <c r="E2667" s="7">
        <f>RANK(O2667,(N2667:P2667,Q2667:AL2667))</f>
        <v>1</v>
      </c>
      <c r="F2667" s="7">
        <f>IF(P2667&gt;0,RANK(P2667,(N2667:P2667,Q2667:AL2667)),0)</f>
        <v>3</v>
      </c>
      <c r="G2667" s="1">
        <f t="shared" si="1015"/>
        <v>6339</v>
      </c>
      <c r="H2667" s="2">
        <f t="shared" si="1024"/>
        <v>0.25415981716851771</v>
      </c>
      <c r="I2667" s="2"/>
      <c r="J2667" s="2">
        <f t="shared" si="1016"/>
        <v>0.25307726233912031</v>
      </c>
      <c r="K2667" s="2">
        <f t="shared" si="1017"/>
        <v>0.50723707950763808</v>
      </c>
      <c r="L2667" s="2">
        <f t="shared" si="1018"/>
        <v>0.23419269475963272</v>
      </c>
      <c r="M2667" s="2">
        <f t="shared" si="1019"/>
        <v>5.4929633936088851E-3</v>
      </c>
      <c r="N2667" s="1">
        <v>6312</v>
      </c>
      <c r="O2667" s="1">
        <v>12651</v>
      </c>
      <c r="P2667" s="1">
        <v>5841</v>
      </c>
      <c r="Q2667" s="1">
        <v>117</v>
      </c>
      <c r="R2667" s="1">
        <v>10</v>
      </c>
      <c r="T2667" s="1">
        <v>3</v>
      </c>
      <c r="U2667" s="1">
        <v>5</v>
      </c>
      <c r="W2667" s="1">
        <v>2</v>
      </c>
      <c r="AN2667" s="7">
        <f>IF(Q2667&gt;0,RANK(Q2667,(N2667:P2667,Q2667:AL2667)),0)</f>
        <v>4</v>
      </c>
      <c r="AO2667" s="7">
        <f>IF(R2667&gt;0,RANK(R2667,(N2667:P2667,Q2667:AL2667)),0)</f>
        <v>5</v>
      </c>
      <c r="AP2667" s="7">
        <f>IF(S2667&gt;0,RANK(S2667,(N2667:P2667,Q2667:AL2667)),0)</f>
        <v>0</v>
      </c>
      <c r="AQ2667" s="7">
        <f>IF(T2667&gt;0,RANK(T2667,(N2667:P2667,Q2667:AL2667)),0)</f>
        <v>7</v>
      </c>
      <c r="AR2667" s="2">
        <f t="shared" si="1020"/>
        <v>4.6910709273886375E-3</v>
      </c>
      <c r="AS2667" s="2">
        <f t="shared" si="1021"/>
        <v>4.0094623311013992E-4</v>
      </c>
      <c r="AT2667" s="2">
        <f t="shared" si="1022"/>
        <v>0</v>
      </c>
      <c r="AU2667" s="2">
        <f t="shared" si="1023"/>
        <v>1.2028386993304198E-4</v>
      </c>
      <c r="AW2667" t="s">
        <v>771</v>
      </c>
      <c r="AX2667" t="s">
        <v>303</v>
      </c>
      <c r="BA2667" s="127">
        <v>48</v>
      </c>
      <c r="BB2667" s="130">
        <v>93</v>
      </c>
      <c r="BC2667" s="131">
        <f t="shared" si="1013"/>
        <v>48093</v>
      </c>
      <c r="BE2667" s="7" t="s">
        <v>3271</v>
      </c>
    </row>
    <row r="2668" spans="1:57" hidden="1" outlineLevel="1" x14ac:dyDescent="0.2">
      <c r="A2668" t="s">
        <v>1576</v>
      </c>
      <c r="B2668" t="s">
        <v>303</v>
      </c>
      <c r="C2668" s="1">
        <f t="shared" si="1014"/>
        <v>5248</v>
      </c>
      <c r="D2668" s="7">
        <f>RANK(N2668,(N2668:P2668,Q2668:AL2668))</f>
        <v>1</v>
      </c>
      <c r="E2668" s="7">
        <f>RANK(O2668,(N2668:P2668,Q2668:AL2668))</f>
        <v>2</v>
      </c>
      <c r="F2668" s="7">
        <f>IF(P2668&gt;0,RANK(P2668,(N2668:P2668,Q2668:AL2668)),0)</f>
        <v>3</v>
      </c>
      <c r="G2668" s="1">
        <f t="shared" si="1015"/>
        <v>630</v>
      </c>
      <c r="H2668" s="2">
        <f t="shared" si="1024"/>
        <v>0.12004573170731707</v>
      </c>
      <c r="I2668" s="2"/>
      <c r="J2668" s="2">
        <f t="shared" si="1016"/>
        <v>0.4375</v>
      </c>
      <c r="K2668" s="2">
        <f t="shared" si="1017"/>
        <v>0.31745426829268292</v>
      </c>
      <c r="L2668" s="2">
        <f t="shared" si="1018"/>
        <v>0.24409298780487804</v>
      </c>
      <c r="M2668" s="2">
        <f t="shared" si="1019"/>
        <v>9.5274390243904605E-4</v>
      </c>
      <c r="N2668" s="1">
        <v>2296</v>
      </c>
      <c r="O2668" s="1">
        <v>1666</v>
      </c>
      <c r="P2668" s="1">
        <v>1281</v>
      </c>
      <c r="Q2668" s="1">
        <v>5</v>
      </c>
      <c r="AN2668" s="7">
        <f>IF(Q2668&gt;0,RANK(Q2668,(N2668:P2668,Q2668:AL2668)),0)</f>
        <v>4</v>
      </c>
      <c r="AO2668" s="7">
        <f>IF(R2668&gt;0,RANK(R2668,(N2668:P2668,Q2668:AL2668)),0)</f>
        <v>0</v>
      </c>
      <c r="AP2668" s="7">
        <f>IF(S2668&gt;0,RANK(S2668,(N2668:P2668,Q2668:AL2668)),0)</f>
        <v>0</v>
      </c>
      <c r="AQ2668" s="7">
        <f>IF(T2668&gt;0,RANK(T2668,(N2668:P2668,Q2668:AL2668)),0)</f>
        <v>0</v>
      </c>
      <c r="AR2668" s="2">
        <f t="shared" si="1020"/>
        <v>9.5274390243902437E-4</v>
      </c>
      <c r="AS2668" s="2">
        <f t="shared" si="1021"/>
        <v>0</v>
      </c>
      <c r="AT2668" s="2">
        <f t="shared" si="1022"/>
        <v>0</v>
      </c>
      <c r="AU2668" s="2">
        <f t="shared" si="1023"/>
        <v>0</v>
      </c>
      <c r="AW2668" t="s">
        <v>1576</v>
      </c>
      <c r="AX2668" t="s">
        <v>303</v>
      </c>
      <c r="AY2668">
        <v>17</v>
      </c>
      <c r="BA2668" s="127">
        <v>48</v>
      </c>
      <c r="BB2668" s="130">
        <v>95</v>
      </c>
      <c r="BC2668" s="131">
        <f t="shared" si="1013"/>
        <v>48095</v>
      </c>
      <c r="BE2668" s="7" t="s">
        <v>3271</v>
      </c>
    </row>
    <row r="2669" spans="1:57" hidden="1" outlineLevel="1" x14ac:dyDescent="0.2">
      <c r="A2669" t="s">
        <v>1015</v>
      </c>
      <c r="B2669" t="s">
        <v>303</v>
      </c>
      <c r="C2669" s="1">
        <f t="shared" si="1014"/>
        <v>1236</v>
      </c>
      <c r="D2669" s="7">
        <f>RANK(N2669,(N2669:P2669,Q2669:AL2669))</f>
        <v>1</v>
      </c>
      <c r="E2669" s="7">
        <f>RANK(O2669,(N2669:P2669,Q2669:AL2669))</f>
        <v>2</v>
      </c>
      <c r="F2669" s="7">
        <f>IF(P2669&gt;0,RANK(P2669,(N2669:P2669,Q2669:AL2669)),0)</f>
        <v>3</v>
      </c>
      <c r="G2669" s="1">
        <f t="shared" si="1015"/>
        <v>75</v>
      </c>
      <c r="H2669" s="2">
        <f t="shared" si="1024"/>
        <v>6.0679611650485438E-2</v>
      </c>
      <c r="I2669" s="2"/>
      <c r="J2669" s="2">
        <f t="shared" si="1016"/>
        <v>0.39563106796116504</v>
      </c>
      <c r="K2669" s="2">
        <f t="shared" si="1017"/>
        <v>0.33495145631067963</v>
      </c>
      <c r="L2669" s="2">
        <f t="shared" si="1018"/>
        <v>0.26618122977346276</v>
      </c>
      <c r="M2669" s="2">
        <f t="shared" si="1019"/>
        <v>3.2362459546926292E-3</v>
      </c>
      <c r="N2669" s="1">
        <v>489</v>
      </c>
      <c r="O2669" s="1">
        <v>414</v>
      </c>
      <c r="P2669" s="1">
        <v>329</v>
      </c>
      <c r="Q2669" s="1">
        <v>4</v>
      </c>
      <c r="AN2669" s="7">
        <f>IF(Q2669&gt;0,RANK(Q2669,(N2669:P2669,Q2669:AL2669)),0)</f>
        <v>4</v>
      </c>
      <c r="AO2669" s="7">
        <f>IF(R2669&gt;0,RANK(R2669,(N2669:P2669,Q2669:AL2669)),0)</f>
        <v>0</v>
      </c>
      <c r="AP2669" s="7">
        <f>IF(S2669&gt;0,RANK(S2669,(N2669:P2669,Q2669:AL2669)),0)</f>
        <v>0</v>
      </c>
      <c r="AQ2669" s="7">
        <f>IF(T2669&gt;0,RANK(T2669,(N2669:P2669,Q2669:AL2669)),0)</f>
        <v>0</v>
      </c>
      <c r="AR2669" s="2">
        <f t="shared" si="1020"/>
        <v>3.2362459546925568E-3</v>
      </c>
      <c r="AS2669" s="2">
        <f t="shared" si="1021"/>
        <v>0</v>
      </c>
      <c r="AT2669" s="2">
        <f t="shared" si="1022"/>
        <v>0</v>
      </c>
      <c r="AU2669" s="2">
        <f t="shared" si="1023"/>
        <v>0</v>
      </c>
      <c r="AW2669" t="s">
        <v>1015</v>
      </c>
      <c r="AX2669" t="s">
        <v>303</v>
      </c>
      <c r="AY2669">
        <v>17</v>
      </c>
      <c r="BA2669" s="127">
        <v>48</v>
      </c>
      <c r="BB2669" s="130">
        <v>97</v>
      </c>
      <c r="BC2669" s="131">
        <f t="shared" si="1013"/>
        <v>48097</v>
      </c>
      <c r="BE2669" s="7" t="s">
        <v>3271</v>
      </c>
    </row>
    <row r="2670" spans="1:57" hidden="1" outlineLevel="1" x14ac:dyDescent="0.2">
      <c r="A2670" t="s">
        <v>1704</v>
      </c>
      <c r="B2670" t="s">
        <v>303</v>
      </c>
      <c r="C2670" s="1">
        <f t="shared" si="1014"/>
        <v>13084</v>
      </c>
      <c r="D2670" s="7">
        <f>RANK(N2670,(N2670:P2670,Q2670:AL2670))</f>
        <v>3</v>
      </c>
      <c r="E2670" s="7">
        <f>RANK(O2670,(N2670:P2670,Q2670:AL2670))</f>
        <v>1</v>
      </c>
      <c r="F2670" s="7">
        <f>IF(P2670&gt;0,RANK(P2670,(N2670:P2670,Q2670:AL2670)),0)</f>
        <v>2</v>
      </c>
      <c r="G2670" s="1">
        <f t="shared" si="1015"/>
        <v>641</v>
      </c>
      <c r="H2670" s="2">
        <f t="shared" si="1024"/>
        <v>4.8991134209721794E-2</v>
      </c>
      <c r="I2670" s="2"/>
      <c r="J2670" s="2">
        <f t="shared" si="1016"/>
        <v>0.23731274839498626</v>
      </c>
      <c r="K2670" s="2">
        <f t="shared" si="1017"/>
        <v>0.4049984714154693</v>
      </c>
      <c r="L2670" s="2">
        <f t="shared" si="1018"/>
        <v>0.35600733720574745</v>
      </c>
      <c r="M2670" s="2">
        <f t="shared" si="1019"/>
        <v>1.6814429837969658E-3</v>
      </c>
      <c r="N2670" s="1">
        <v>3105</v>
      </c>
      <c r="O2670" s="1">
        <v>5299</v>
      </c>
      <c r="P2670" s="1">
        <v>4658</v>
      </c>
      <c r="Q2670" s="1">
        <v>22</v>
      </c>
      <c r="AN2670" s="7">
        <f>IF(Q2670&gt;0,RANK(Q2670,(N2670:P2670,Q2670:AL2670)),0)</f>
        <v>4</v>
      </c>
      <c r="AO2670" s="7">
        <f>IF(R2670&gt;0,RANK(R2670,(N2670:P2670,Q2670:AL2670)),0)</f>
        <v>0</v>
      </c>
      <c r="AP2670" s="7">
        <f>IF(S2670&gt;0,RANK(S2670,(N2670:P2670,Q2670:AL2670)),0)</f>
        <v>0</v>
      </c>
      <c r="AQ2670" s="7">
        <f>IF(T2670&gt;0,RANK(T2670,(N2670:P2670,Q2670:AL2670)),0)</f>
        <v>0</v>
      </c>
      <c r="AR2670" s="2">
        <f t="shared" si="1020"/>
        <v>1.6814429837970039E-3</v>
      </c>
      <c r="AS2670" s="2">
        <f t="shared" si="1021"/>
        <v>0</v>
      </c>
      <c r="AT2670" s="2">
        <f t="shared" si="1022"/>
        <v>0</v>
      </c>
      <c r="AU2670" s="2">
        <f t="shared" si="1023"/>
        <v>0</v>
      </c>
      <c r="AW2670" t="s">
        <v>1704</v>
      </c>
      <c r="AX2670" t="s">
        <v>303</v>
      </c>
      <c r="BA2670" s="127">
        <v>48</v>
      </c>
      <c r="BB2670" s="130">
        <v>99</v>
      </c>
      <c r="BC2670" s="131">
        <f t="shared" si="1013"/>
        <v>48099</v>
      </c>
      <c r="BE2670" s="7" t="s">
        <v>3271</v>
      </c>
    </row>
    <row r="2671" spans="1:57" hidden="1" outlineLevel="1" x14ac:dyDescent="0.2">
      <c r="A2671" t="s">
        <v>1585</v>
      </c>
      <c r="B2671" t="s">
        <v>303</v>
      </c>
      <c r="C2671" s="1">
        <f t="shared" si="1014"/>
        <v>14312</v>
      </c>
      <c r="D2671" s="7">
        <f>RANK(N2671,(N2671:P2671,Q2671:AL2671))</f>
        <v>2</v>
      </c>
      <c r="E2671" s="7">
        <f>RANK(O2671,(N2671:P2671,Q2671:AL2671))</f>
        <v>1</v>
      </c>
      <c r="F2671" s="7">
        <f>IF(P2671&gt;0,RANK(P2671,(N2671:P2671,Q2671:AL2671)),0)</f>
        <v>3</v>
      </c>
      <c r="G2671" s="1">
        <f t="shared" si="1015"/>
        <v>1987</v>
      </c>
      <c r="H2671" s="2">
        <f t="shared" si="1024"/>
        <v>0.13883454443823365</v>
      </c>
      <c r="I2671" s="2"/>
      <c r="J2671" s="2">
        <f t="shared" si="1016"/>
        <v>0.2904555617663499</v>
      </c>
      <c r="K2671" s="2">
        <f t="shared" si="1017"/>
        <v>0.42929010620458358</v>
      </c>
      <c r="L2671" s="2">
        <f t="shared" si="1018"/>
        <v>0.2776690888764673</v>
      </c>
      <c r="M2671" s="2">
        <f t="shared" si="1019"/>
        <v>2.5852431525992259E-3</v>
      </c>
      <c r="N2671" s="1">
        <v>4157</v>
      </c>
      <c r="O2671" s="1">
        <v>6144</v>
      </c>
      <c r="P2671" s="1">
        <v>3974</v>
      </c>
      <c r="Q2671" s="1">
        <v>37</v>
      </c>
      <c r="AN2671" s="7">
        <f>IF(Q2671&gt;0,RANK(Q2671,(N2671:P2671,Q2671:AL2671)),0)</f>
        <v>4</v>
      </c>
      <c r="AO2671" s="7">
        <f>IF(R2671&gt;0,RANK(R2671,(N2671:P2671,Q2671:AL2671)),0)</f>
        <v>0</v>
      </c>
      <c r="AP2671" s="7">
        <f>IF(S2671&gt;0,RANK(S2671,(N2671:P2671,Q2671:AL2671)),0)</f>
        <v>0</v>
      </c>
      <c r="AQ2671" s="7">
        <f>IF(T2671&gt;0,RANK(T2671,(N2671:P2671,Q2671:AL2671)),0)</f>
        <v>0</v>
      </c>
      <c r="AR2671" s="2">
        <f t="shared" si="1020"/>
        <v>2.5852431525992176E-3</v>
      </c>
      <c r="AS2671" s="2">
        <f t="shared" si="1021"/>
        <v>0</v>
      </c>
      <c r="AT2671" s="2">
        <f t="shared" si="1022"/>
        <v>0</v>
      </c>
      <c r="AU2671" s="2">
        <f t="shared" si="1023"/>
        <v>0</v>
      </c>
      <c r="AW2671" t="s">
        <v>1585</v>
      </c>
      <c r="AX2671" t="s">
        <v>303</v>
      </c>
      <c r="AY2671">
        <v>11</v>
      </c>
      <c r="BA2671" s="127">
        <v>48</v>
      </c>
      <c r="BB2671" s="130">
        <v>101</v>
      </c>
      <c r="BC2671" s="131">
        <f t="shared" si="1013"/>
        <v>48101</v>
      </c>
      <c r="BE2671" s="7" t="s">
        <v>3271</v>
      </c>
    </row>
    <row r="2672" spans="1:57" hidden="1" outlineLevel="1" x14ac:dyDescent="0.2">
      <c r="A2672" t="s">
        <v>1586</v>
      </c>
      <c r="B2672" t="s">
        <v>303</v>
      </c>
      <c r="C2672" s="1">
        <f t="shared" si="1014"/>
        <v>1025</v>
      </c>
      <c r="D2672" s="7">
        <f>RANK(N2672,(N2672:P2672,Q2672:AL2672))</f>
        <v>1</v>
      </c>
      <c r="E2672" s="7">
        <f>RANK(O2672,(N2672:P2672,Q2672:AL2672))</f>
        <v>2</v>
      </c>
      <c r="F2672" s="7">
        <f>IF(P2672&gt;0,RANK(P2672,(N2672:P2672,Q2672:AL2672)),0)</f>
        <v>3</v>
      </c>
      <c r="G2672" s="1">
        <f t="shared" si="1015"/>
        <v>297</v>
      </c>
      <c r="H2672" s="2">
        <f t="shared" si="1024"/>
        <v>0.28975609756097559</v>
      </c>
      <c r="I2672" s="2"/>
      <c r="J2672" s="2">
        <f t="shared" si="1016"/>
        <v>0.52878048780487807</v>
      </c>
      <c r="K2672" s="2">
        <f t="shared" si="1017"/>
        <v>0.23902439024390243</v>
      </c>
      <c r="L2672" s="2">
        <f t="shared" si="1018"/>
        <v>0.22926829268292684</v>
      </c>
      <c r="M2672" s="2">
        <f t="shared" si="1019"/>
        <v>2.9268292682926578E-3</v>
      </c>
      <c r="N2672" s="1">
        <v>542</v>
      </c>
      <c r="O2672" s="1">
        <v>245</v>
      </c>
      <c r="P2672" s="1">
        <v>235</v>
      </c>
      <c r="Q2672" s="1">
        <v>2</v>
      </c>
      <c r="T2672" s="1">
        <v>1</v>
      </c>
      <c r="AN2672" s="7">
        <f>IF(Q2672&gt;0,RANK(Q2672,(N2672:P2672,Q2672:AL2672)),0)</f>
        <v>4</v>
      </c>
      <c r="AO2672" s="7">
        <f>IF(R2672&gt;0,RANK(R2672,(N2672:P2672,Q2672:AL2672)),0)</f>
        <v>0</v>
      </c>
      <c r="AP2672" s="7">
        <f>IF(S2672&gt;0,RANK(S2672,(N2672:P2672,Q2672:AL2672)),0)</f>
        <v>0</v>
      </c>
      <c r="AQ2672" s="7">
        <f>IF(T2672&gt;0,RANK(T2672,(N2672:P2672,Q2672:AL2672)),0)</f>
        <v>5</v>
      </c>
      <c r="AR2672" s="2">
        <f t="shared" si="1020"/>
        <v>1.9512195121951219E-3</v>
      </c>
      <c r="AS2672" s="2">
        <f t="shared" si="1021"/>
        <v>0</v>
      </c>
      <c r="AT2672" s="2">
        <f t="shared" si="1022"/>
        <v>0</v>
      </c>
      <c r="AU2672" s="2">
        <f t="shared" si="1023"/>
        <v>9.7560975609756097E-4</v>
      </c>
      <c r="AW2672" t="s">
        <v>1586</v>
      </c>
      <c r="AX2672" t="s">
        <v>303</v>
      </c>
      <c r="AY2672">
        <v>13</v>
      </c>
      <c r="BA2672" s="127">
        <v>48</v>
      </c>
      <c r="BB2672" s="130">
        <v>103</v>
      </c>
      <c r="BC2672" s="131">
        <f t="shared" si="1013"/>
        <v>48103</v>
      </c>
      <c r="BE2672" s="7" t="s">
        <v>3271</v>
      </c>
    </row>
    <row r="2673" spans="1:57" hidden="1" outlineLevel="1" x14ac:dyDescent="0.2">
      <c r="A2673" t="s">
        <v>1401</v>
      </c>
      <c r="B2673" t="s">
        <v>303</v>
      </c>
      <c r="C2673" s="1">
        <f t="shared" si="1014"/>
        <v>1845</v>
      </c>
      <c r="D2673" s="7">
        <f>RANK(N2673,(N2673:P2673,Q2673:AL2673))</f>
        <v>2</v>
      </c>
      <c r="E2673" s="7">
        <f>RANK(O2673,(N2673:P2673,Q2673:AL2673))</f>
        <v>1</v>
      </c>
      <c r="F2673" s="7">
        <f>IF(P2673&gt;0,RANK(P2673,(N2673:P2673,Q2673:AL2673)),0)</f>
        <v>3</v>
      </c>
      <c r="G2673" s="1">
        <f t="shared" si="1015"/>
        <v>404</v>
      </c>
      <c r="H2673" s="2">
        <f t="shared" si="1024"/>
        <v>0.21897018970189702</v>
      </c>
      <c r="I2673" s="2"/>
      <c r="J2673" s="2">
        <f t="shared" si="1016"/>
        <v>0.27859078590785907</v>
      </c>
      <c r="K2673" s="2">
        <f t="shared" si="1017"/>
        <v>0.4975609756097561</v>
      </c>
      <c r="L2673" s="2">
        <f t="shared" si="1018"/>
        <v>0.22330623306233063</v>
      </c>
      <c r="M2673" s="2">
        <f t="shared" si="1019"/>
        <v>5.4200542005414243E-4</v>
      </c>
      <c r="N2673" s="1">
        <v>514</v>
      </c>
      <c r="O2673" s="1">
        <v>918</v>
      </c>
      <c r="P2673" s="1">
        <v>412</v>
      </c>
      <c r="Q2673" s="1">
        <v>1</v>
      </c>
      <c r="AN2673" s="7">
        <f>IF(Q2673&gt;0,RANK(Q2673,(N2673:P2673,Q2673:AL2673)),0)</f>
        <v>4</v>
      </c>
      <c r="AO2673" s="7">
        <f>IF(R2673&gt;0,RANK(R2673,(N2673:P2673,Q2673:AL2673)),0)</f>
        <v>0</v>
      </c>
      <c r="AP2673" s="7">
        <f>IF(S2673&gt;0,RANK(S2673,(N2673:P2673,Q2673:AL2673)),0)</f>
        <v>0</v>
      </c>
      <c r="AQ2673" s="7">
        <f>IF(T2673&gt;0,RANK(T2673,(N2673:P2673,Q2673:AL2673)),0)</f>
        <v>0</v>
      </c>
      <c r="AR2673" s="2">
        <f t="shared" si="1020"/>
        <v>5.4200542005420054E-4</v>
      </c>
      <c r="AS2673" s="2">
        <f t="shared" si="1021"/>
        <v>0</v>
      </c>
      <c r="AT2673" s="2">
        <f t="shared" si="1022"/>
        <v>0</v>
      </c>
      <c r="AU2673" s="2">
        <f t="shared" si="1023"/>
        <v>0</v>
      </c>
      <c r="AW2673" t="s">
        <v>1401</v>
      </c>
      <c r="AX2673" t="s">
        <v>303</v>
      </c>
      <c r="AY2673">
        <v>23</v>
      </c>
      <c r="BA2673" s="127">
        <v>48</v>
      </c>
      <c r="BB2673" s="130">
        <v>105</v>
      </c>
      <c r="BC2673" s="131">
        <f t="shared" si="1013"/>
        <v>48105</v>
      </c>
      <c r="BE2673" s="7" t="s">
        <v>3271</v>
      </c>
    </row>
    <row r="2674" spans="1:57" hidden="1" outlineLevel="1" x14ac:dyDescent="0.2">
      <c r="A2674" t="s">
        <v>520</v>
      </c>
      <c r="B2674" t="s">
        <v>303</v>
      </c>
      <c r="C2674" s="1">
        <f t="shared" si="1014"/>
        <v>1645</v>
      </c>
      <c r="D2674" s="7">
        <f>RANK(N2674,(N2674:P2674,Q2674:AL2674))</f>
        <v>1</v>
      </c>
      <c r="E2674" s="7">
        <f>RANK(O2674,(N2674:P2674,Q2674:AL2674))</f>
        <v>2</v>
      </c>
      <c r="F2674" s="7">
        <f>IF(P2674&gt;0,RANK(P2674,(N2674:P2674,Q2674:AL2674)),0)</f>
        <v>3</v>
      </c>
      <c r="G2674" s="1">
        <f t="shared" si="1015"/>
        <v>30</v>
      </c>
      <c r="H2674" s="2">
        <f t="shared" si="1024"/>
        <v>1.82370820668693E-2</v>
      </c>
      <c r="I2674" s="2"/>
      <c r="J2674" s="2">
        <f t="shared" si="1016"/>
        <v>0.39696048632218844</v>
      </c>
      <c r="K2674" s="2">
        <f t="shared" si="1017"/>
        <v>0.37872340425531914</v>
      </c>
      <c r="L2674" s="2">
        <f t="shared" si="1018"/>
        <v>0.22370820668693009</v>
      </c>
      <c r="M2674" s="2">
        <f t="shared" si="1019"/>
        <v>6.0790273556227126E-4</v>
      </c>
      <c r="N2674" s="1">
        <v>653</v>
      </c>
      <c r="O2674" s="1">
        <v>623</v>
      </c>
      <c r="P2674" s="1">
        <v>368</v>
      </c>
      <c r="Q2674" s="1">
        <v>1</v>
      </c>
      <c r="AN2674" s="7">
        <f>IF(Q2674&gt;0,RANK(Q2674,(N2674:P2674,Q2674:AL2674)),0)</f>
        <v>4</v>
      </c>
      <c r="AO2674" s="7">
        <f>IF(R2674&gt;0,RANK(R2674,(N2674:P2674,Q2674:AL2674)),0)</f>
        <v>0</v>
      </c>
      <c r="AP2674" s="7">
        <f>IF(S2674&gt;0,RANK(S2674,(N2674:P2674,Q2674:AL2674)),0)</f>
        <v>0</v>
      </c>
      <c r="AQ2674" s="7">
        <f>IF(T2674&gt;0,RANK(T2674,(N2674:P2674,Q2674:AL2674)),0)</f>
        <v>0</v>
      </c>
      <c r="AR2674" s="2">
        <f t="shared" si="1020"/>
        <v>6.0790273556231007E-4</v>
      </c>
      <c r="AS2674" s="2">
        <f t="shared" si="1021"/>
        <v>0</v>
      </c>
      <c r="AT2674" s="2">
        <f t="shared" si="1022"/>
        <v>0</v>
      </c>
      <c r="AU2674" s="2">
        <f t="shared" si="1023"/>
        <v>0</v>
      </c>
      <c r="AW2674" t="s">
        <v>520</v>
      </c>
      <c r="AX2674" t="s">
        <v>303</v>
      </c>
      <c r="AY2674">
        <v>23</v>
      </c>
      <c r="BA2674" s="127">
        <v>48</v>
      </c>
      <c r="BB2674" s="130">
        <v>107</v>
      </c>
      <c r="BC2674" s="131">
        <f t="shared" si="1013"/>
        <v>48107</v>
      </c>
      <c r="BE2674" s="7" t="s">
        <v>3271</v>
      </c>
    </row>
    <row r="2675" spans="1:57" hidden="1" outlineLevel="1" x14ac:dyDescent="0.2">
      <c r="A2675" t="s">
        <v>1632</v>
      </c>
      <c r="B2675" t="s">
        <v>303</v>
      </c>
      <c r="C2675" s="1">
        <f t="shared" si="1014"/>
        <v>2335</v>
      </c>
      <c r="D2675" s="7">
        <f>RANK(N2675,(N2675:P2675,Q2675:AL2675))</f>
        <v>1</v>
      </c>
      <c r="E2675" s="7">
        <f>RANK(O2675,(N2675:P2675,Q2675:AL2675))</f>
        <v>2</v>
      </c>
      <c r="F2675" s="7">
        <f>IF(P2675&gt;0,RANK(P2675,(N2675:P2675,Q2675:AL2675)),0)</f>
        <v>3</v>
      </c>
      <c r="G2675" s="1">
        <f t="shared" si="1015"/>
        <v>4</v>
      </c>
      <c r="H2675" s="2">
        <f t="shared" si="1024"/>
        <v>1.7130620985010706E-3</v>
      </c>
      <c r="I2675" s="2"/>
      <c r="J2675" s="2">
        <f t="shared" si="1016"/>
        <v>0.43254817987152033</v>
      </c>
      <c r="K2675" s="2">
        <f t="shared" si="1017"/>
        <v>0.43083511777301925</v>
      </c>
      <c r="L2675" s="2">
        <f t="shared" si="1018"/>
        <v>0.13404710920770879</v>
      </c>
      <c r="M2675" s="2">
        <f t="shared" si="1019"/>
        <v>2.5695931477516809E-3</v>
      </c>
      <c r="N2675" s="1">
        <v>1010</v>
      </c>
      <c r="O2675" s="1">
        <v>1006</v>
      </c>
      <c r="P2675" s="1">
        <v>313</v>
      </c>
      <c r="Q2675" s="1">
        <v>5</v>
      </c>
      <c r="R2675" s="1">
        <v>1</v>
      </c>
      <c r="AN2675" s="7">
        <f>IF(Q2675&gt;0,RANK(Q2675,(N2675:P2675,Q2675:AL2675)),0)</f>
        <v>4</v>
      </c>
      <c r="AO2675" s="7">
        <f>IF(R2675&gt;0,RANK(R2675,(N2675:P2675,Q2675:AL2675)),0)</f>
        <v>5</v>
      </c>
      <c r="AP2675" s="7">
        <f>IF(S2675&gt;0,RANK(S2675,(N2675:P2675,Q2675:AL2675)),0)</f>
        <v>0</v>
      </c>
      <c r="AQ2675" s="7">
        <f>IF(T2675&gt;0,RANK(T2675,(N2675:P2675,Q2675:AL2675)),0)</f>
        <v>0</v>
      </c>
      <c r="AR2675" s="2">
        <f t="shared" si="1020"/>
        <v>2.1413276231263384E-3</v>
      </c>
      <c r="AS2675" s="2">
        <f t="shared" si="1021"/>
        <v>4.2826552462526765E-4</v>
      </c>
      <c r="AT2675" s="2">
        <f t="shared" si="1022"/>
        <v>0</v>
      </c>
      <c r="AU2675" s="2">
        <f t="shared" si="1023"/>
        <v>0</v>
      </c>
      <c r="AW2675" t="s">
        <v>1632</v>
      </c>
      <c r="AX2675" t="s">
        <v>303</v>
      </c>
      <c r="AY2675">
        <v>13</v>
      </c>
      <c r="BA2675" s="127">
        <v>48</v>
      </c>
      <c r="BB2675" s="130">
        <v>109</v>
      </c>
      <c r="BC2675" s="131">
        <f t="shared" si="1013"/>
        <v>48109</v>
      </c>
      <c r="BE2675" s="7" t="s">
        <v>3271</v>
      </c>
    </row>
    <row r="2676" spans="1:57" hidden="1" outlineLevel="1" x14ac:dyDescent="0.2">
      <c r="A2676" t="s">
        <v>1633</v>
      </c>
      <c r="B2676" t="s">
        <v>303</v>
      </c>
      <c r="C2676" s="1">
        <f t="shared" si="1014"/>
        <v>847</v>
      </c>
      <c r="D2676" s="7">
        <f>RANK(N2676,(N2676:P2676,Q2676:AL2676))</f>
        <v>1</v>
      </c>
      <c r="E2676" s="7">
        <f>RANK(O2676,(N2676:P2676,Q2676:AL2676))</f>
        <v>2</v>
      </c>
      <c r="F2676" s="7">
        <f>IF(P2676&gt;0,RANK(P2676,(N2676:P2676,Q2676:AL2676)),0)</f>
        <v>3</v>
      </c>
      <c r="G2676" s="1">
        <f t="shared" si="1015"/>
        <v>173</v>
      </c>
      <c r="H2676" s="2">
        <f t="shared" si="1024"/>
        <v>0.20425029515938606</v>
      </c>
      <c r="I2676" s="2"/>
      <c r="J2676" s="2">
        <f t="shared" si="1016"/>
        <v>0.500590318772137</v>
      </c>
      <c r="K2676" s="2">
        <f t="shared" si="1017"/>
        <v>0.29634002361275086</v>
      </c>
      <c r="L2676" s="2">
        <f t="shared" si="1018"/>
        <v>0.20188902007083825</v>
      </c>
      <c r="M2676" s="2">
        <f t="shared" si="1019"/>
        <v>1.1806375442738881E-3</v>
      </c>
      <c r="N2676" s="1">
        <v>424</v>
      </c>
      <c r="O2676" s="1">
        <v>251</v>
      </c>
      <c r="P2676" s="1">
        <v>171</v>
      </c>
      <c r="Q2676" s="1">
        <v>1</v>
      </c>
      <c r="AN2676" s="7">
        <f>IF(Q2676&gt;0,RANK(Q2676,(N2676:P2676,Q2676:AL2676)),0)</f>
        <v>4</v>
      </c>
      <c r="AO2676" s="7">
        <f>IF(R2676&gt;0,RANK(R2676,(N2676:P2676,Q2676:AL2676)),0)</f>
        <v>0</v>
      </c>
      <c r="AP2676" s="7">
        <f>IF(S2676&gt;0,RANK(S2676,(N2676:P2676,Q2676:AL2676)),0)</f>
        <v>0</v>
      </c>
      <c r="AQ2676" s="7">
        <f>IF(T2676&gt;0,RANK(T2676,(N2676:P2676,Q2676:AL2676)),0)</f>
        <v>0</v>
      </c>
      <c r="AR2676" s="2">
        <f t="shared" si="1020"/>
        <v>1.1806375442739079E-3</v>
      </c>
      <c r="AS2676" s="2">
        <f t="shared" si="1021"/>
        <v>0</v>
      </c>
      <c r="AT2676" s="2">
        <f t="shared" si="1022"/>
        <v>0</v>
      </c>
      <c r="AU2676" s="2">
        <f t="shared" si="1023"/>
        <v>0</v>
      </c>
      <c r="AW2676" t="s">
        <v>1633</v>
      </c>
      <c r="AX2676" t="s">
        <v>303</v>
      </c>
      <c r="AY2676">
        <v>23</v>
      </c>
      <c r="BA2676" s="127">
        <v>48</v>
      </c>
      <c r="BB2676" s="130">
        <v>111</v>
      </c>
      <c r="BC2676" s="131">
        <f t="shared" si="1013"/>
        <v>48111</v>
      </c>
      <c r="BE2676" s="7" t="s">
        <v>3271</v>
      </c>
    </row>
    <row r="2677" spans="1:57" hidden="1" outlineLevel="1" x14ac:dyDescent="0.2">
      <c r="A2677" t="s">
        <v>1634</v>
      </c>
      <c r="B2677" t="s">
        <v>303</v>
      </c>
      <c r="C2677" s="1">
        <f t="shared" si="1014"/>
        <v>1683</v>
      </c>
      <c r="D2677" s="7">
        <f>RANK(N2677,(N2677:P2677,Q2677:AL2677))</f>
        <v>2</v>
      </c>
      <c r="E2677" s="7">
        <f>RANK(O2677,(N2677:P2677,Q2677:AL2677))</f>
        <v>1</v>
      </c>
      <c r="F2677" s="7">
        <f>IF(P2677&gt;0,RANK(P2677,(N2677:P2677,Q2677:AL2677)),0)</f>
        <v>3</v>
      </c>
      <c r="G2677" s="1">
        <f t="shared" si="1015"/>
        <v>488</v>
      </c>
      <c r="H2677" s="2">
        <f t="shared" si="1024"/>
        <v>0.28995840760546643</v>
      </c>
      <c r="I2677" s="2"/>
      <c r="J2677" s="2">
        <f t="shared" si="1016"/>
        <v>0.25787284610814021</v>
      </c>
      <c r="K2677" s="2">
        <f t="shared" si="1017"/>
        <v>0.54783125371360664</v>
      </c>
      <c r="L2677" s="2">
        <f t="shared" si="1018"/>
        <v>0.19310754604872252</v>
      </c>
      <c r="M2677" s="2">
        <f t="shared" si="1019"/>
        <v>1.1883541295306388E-3</v>
      </c>
      <c r="N2677" s="1">
        <v>434</v>
      </c>
      <c r="O2677" s="1">
        <v>922</v>
      </c>
      <c r="P2677" s="1">
        <v>325</v>
      </c>
      <c r="Q2677" s="1">
        <v>1</v>
      </c>
      <c r="R2677" s="1">
        <v>1</v>
      </c>
      <c r="AN2677" s="7">
        <f>IF(Q2677&gt;0,RANK(Q2677,(N2677:P2677,Q2677:AL2677)),0)</f>
        <v>4</v>
      </c>
      <c r="AO2677" s="7">
        <f>IF(R2677&gt;0,RANK(R2677,(N2677:P2677,Q2677:AL2677)),0)</f>
        <v>4</v>
      </c>
      <c r="AP2677" s="7">
        <f>IF(S2677&gt;0,RANK(S2677,(N2677:P2677,Q2677:AL2677)),0)</f>
        <v>0</v>
      </c>
      <c r="AQ2677" s="7">
        <f>IF(T2677&gt;0,RANK(T2677,(N2677:P2677,Q2677:AL2677)),0)</f>
        <v>0</v>
      </c>
      <c r="AR2677" s="2">
        <f t="shared" si="1020"/>
        <v>5.941770647653001E-4</v>
      </c>
      <c r="AS2677" s="2">
        <f t="shared" si="1021"/>
        <v>5.941770647653001E-4</v>
      </c>
      <c r="AT2677" s="2">
        <f t="shared" si="1022"/>
        <v>0</v>
      </c>
      <c r="AU2677" s="2">
        <f t="shared" si="1023"/>
        <v>0</v>
      </c>
      <c r="AW2677" t="s">
        <v>1634</v>
      </c>
      <c r="AX2677" t="s">
        <v>303</v>
      </c>
      <c r="AY2677">
        <v>19</v>
      </c>
      <c r="BA2677" s="127">
        <v>48</v>
      </c>
      <c r="BB2677" s="130">
        <v>113</v>
      </c>
      <c r="BC2677" s="131">
        <f t="shared" si="1013"/>
        <v>48113</v>
      </c>
      <c r="BE2677" s="7" t="s">
        <v>3271</v>
      </c>
    </row>
    <row r="2678" spans="1:57" hidden="1" outlineLevel="1" x14ac:dyDescent="0.2">
      <c r="A2678" t="s">
        <v>1736</v>
      </c>
      <c r="B2678" t="s">
        <v>303</v>
      </c>
      <c r="C2678" s="1">
        <f t="shared" si="1014"/>
        <v>661252</v>
      </c>
      <c r="D2678" s="7">
        <f>RANK(N2678,(N2678:P2678,Q2678:AL2678))</f>
        <v>2</v>
      </c>
      <c r="E2678" s="7">
        <f>RANK(O2678,(N2678:P2678,Q2678:AL2678))</f>
        <v>1</v>
      </c>
      <c r="F2678" s="7">
        <f>IF(P2678&gt;0,RANK(P2678,(N2678:P2678,Q2678:AL2678)),0)</f>
        <v>3</v>
      </c>
      <c r="G2678" s="1">
        <f t="shared" si="1015"/>
        <v>24595</v>
      </c>
      <c r="H2678" s="2">
        <f t="shared" si="1024"/>
        <v>3.7194594496500574E-2</v>
      </c>
      <c r="I2678" s="2"/>
      <c r="J2678" s="2">
        <f t="shared" si="1016"/>
        <v>0.34996037819167275</v>
      </c>
      <c r="K2678" s="2">
        <f t="shared" si="1017"/>
        <v>0.38715497268817334</v>
      </c>
      <c r="L2678" s="2">
        <f t="shared" si="1018"/>
        <v>0.25795158275513724</v>
      </c>
      <c r="M2678" s="2">
        <f t="shared" si="1019"/>
        <v>4.933066365016725E-3</v>
      </c>
      <c r="N2678" s="1">
        <v>231412</v>
      </c>
      <c r="O2678" s="1">
        <v>256007</v>
      </c>
      <c r="P2678" s="1">
        <v>170571</v>
      </c>
      <c r="Q2678" s="1">
        <v>3129</v>
      </c>
      <c r="R2678" s="1">
        <v>54</v>
      </c>
      <c r="S2678" s="1">
        <v>19</v>
      </c>
      <c r="T2678" s="1">
        <v>36</v>
      </c>
      <c r="U2678" s="1">
        <v>13</v>
      </c>
      <c r="W2678" s="1">
        <v>7</v>
      </c>
      <c r="AB2678" s="1">
        <v>4</v>
      </c>
      <c r="AN2678" s="7">
        <f>IF(Q2678&gt;0,RANK(Q2678,(N2678:P2678,Q2678:AL2678)),0)</f>
        <v>4</v>
      </c>
      <c r="AO2678" s="7">
        <f>IF(R2678&gt;0,RANK(R2678,(N2678:P2678,Q2678:AL2678)),0)</f>
        <v>5</v>
      </c>
      <c r="AP2678" s="7">
        <f>IF(S2678&gt;0,RANK(S2678,(N2678:P2678,Q2678:AL2678)),0)</f>
        <v>7</v>
      </c>
      <c r="AQ2678" s="7">
        <f>IF(T2678&gt;0,RANK(T2678,(N2678:P2678,Q2678:AL2678)),0)</f>
        <v>6</v>
      </c>
      <c r="AR2678" s="2">
        <f t="shared" si="1020"/>
        <v>4.7319327578593338E-3</v>
      </c>
      <c r="AS2678" s="2">
        <f t="shared" si="1021"/>
        <v>8.1663269071397888E-5</v>
      </c>
      <c r="AT2678" s="2">
        <f t="shared" si="1022"/>
        <v>2.8733372451047408E-5</v>
      </c>
      <c r="AU2678" s="2">
        <f t="shared" si="1023"/>
        <v>5.4442179380931927E-5</v>
      </c>
      <c r="AW2678" t="s">
        <v>1736</v>
      </c>
      <c r="AX2678" t="s">
        <v>303</v>
      </c>
      <c r="BA2678" s="127">
        <v>48</v>
      </c>
      <c r="BB2678" s="130">
        <v>115</v>
      </c>
      <c r="BC2678" s="131">
        <f t="shared" si="1013"/>
        <v>48115</v>
      </c>
      <c r="BE2678" s="7" t="s">
        <v>3271</v>
      </c>
    </row>
    <row r="2679" spans="1:57" hidden="1" outlineLevel="1" x14ac:dyDescent="0.2">
      <c r="A2679" t="s">
        <v>2835</v>
      </c>
      <c r="B2679" t="s">
        <v>303</v>
      </c>
      <c r="C2679" s="1">
        <f t="shared" si="1014"/>
        <v>4855</v>
      </c>
      <c r="D2679" s="7">
        <f>RANK(N2679,(N2679:P2679,Q2679:AL2679))</f>
        <v>2</v>
      </c>
      <c r="E2679" s="7">
        <f>RANK(O2679,(N2679:P2679,Q2679:AL2679))</f>
        <v>1</v>
      </c>
      <c r="F2679" s="7">
        <f>IF(P2679&gt;0,RANK(P2679,(N2679:P2679,Q2679:AL2679)),0)</f>
        <v>3</v>
      </c>
      <c r="G2679" s="1">
        <f t="shared" si="1015"/>
        <v>1052</v>
      </c>
      <c r="H2679" s="2">
        <f t="shared" si="1024"/>
        <v>0.21668383110195674</v>
      </c>
      <c r="I2679" s="2"/>
      <c r="J2679" s="2">
        <f t="shared" si="1016"/>
        <v>0.33759011328527294</v>
      </c>
      <c r="K2679" s="2">
        <f t="shared" si="1017"/>
        <v>0.55427394438722966</v>
      </c>
      <c r="L2679" s="2">
        <f t="shared" si="1018"/>
        <v>0.10669412976313079</v>
      </c>
      <c r="M2679" s="2">
        <f t="shared" si="1019"/>
        <v>1.4418125643665541E-3</v>
      </c>
      <c r="N2679" s="1">
        <v>1639</v>
      </c>
      <c r="O2679" s="1">
        <v>2691</v>
      </c>
      <c r="P2679" s="1">
        <v>518</v>
      </c>
      <c r="Q2679" s="1">
        <v>7</v>
      </c>
      <c r="AN2679" s="7">
        <f>IF(Q2679&gt;0,RANK(Q2679,(N2679:P2679,Q2679:AL2679)),0)</f>
        <v>4</v>
      </c>
      <c r="AO2679" s="7">
        <f>IF(R2679&gt;0,RANK(R2679,(N2679:P2679,Q2679:AL2679)),0)</f>
        <v>0</v>
      </c>
      <c r="AP2679" s="7">
        <f>IF(S2679&gt;0,RANK(S2679,(N2679:P2679,Q2679:AL2679)),0)</f>
        <v>0</v>
      </c>
      <c r="AQ2679" s="7">
        <f>IF(T2679&gt;0,RANK(T2679,(N2679:P2679,Q2679:AL2679)),0)</f>
        <v>0</v>
      </c>
      <c r="AR2679" s="2">
        <f t="shared" si="1020"/>
        <v>1.4418125643666324E-3</v>
      </c>
      <c r="AS2679" s="2">
        <f t="shared" si="1021"/>
        <v>0</v>
      </c>
      <c r="AT2679" s="2">
        <f t="shared" si="1022"/>
        <v>0</v>
      </c>
      <c r="AU2679" s="2">
        <f t="shared" si="1023"/>
        <v>0</v>
      </c>
      <c r="AW2679" t="s">
        <v>2835</v>
      </c>
      <c r="AX2679" t="s">
        <v>303</v>
      </c>
      <c r="AY2679">
        <v>17</v>
      </c>
      <c r="BA2679" s="127">
        <v>48</v>
      </c>
      <c r="BB2679" s="130">
        <v>117</v>
      </c>
      <c r="BC2679" s="131">
        <f t="shared" si="1013"/>
        <v>48117</v>
      </c>
      <c r="BE2679" s="7" t="s">
        <v>3271</v>
      </c>
    </row>
    <row r="2680" spans="1:57" hidden="1" outlineLevel="1" x14ac:dyDescent="0.2">
      <c r="A2680" t="s">
        <v>991</v>
      </c>
      <c r="B2680" t="s">
        <v>303</v>
      </c>
      <c r="C2680" s="1">
        <f t="shared" si="1014"/>
        <v>5559</v>
      </c>
      <c r="D2680" s="7">
        <f>RANK(N2680,(N2680:P2680,Q2680:AL2680))</f>
        <v>2</v>
      </c>
      <c r="E2680" s="7">
        <f>RANK(O2680,(N2680:P2680,Q2680:AL2680))</f>
        <v>1</v>
      </c>
      <c r="F2680" s="7">
        <f>IF(P2680&gt;0,RANK(P2680,(N2680:P2680,Q2680:AL2680)),0)</f>
        <v>3</v>
      </c>
      <c r="G2680" s="1">
        <f t="shared" si="1015"/>
        <v>1495</v>
      </c>
      <c r="H2680" s="2">
        <f t="shared" si="1024"/>
        <v>0.26893326137794565</v>
      </c>
      <c r="I2680" s="2"/>
      <c r="J2680" s="2">
        <f t="shared" si="1016"/>
        <v>0.29537686634286742</v>
      </c>
      <c r="K2680" s="2">
        <f t="shared" si="1017"/>
        <v>0.56431012772081313</v>
      </c>
      <c r="L2680" s="2">
        <f t="shared" si="1018"/>
        <v>0.13887389818312645</v>
      </c>
      <c r="M2680" s="2">
        <f t="shared" si="1019"/>
        <v>1.439107753193003E-3</v>
      </c>
      <c r="N2680" s="1">
        <v>1642</v>
      </c>
      <c r="O2680" s="1">
        <v>3137</v>
      </c>
      <c r="P2680" s="1">
        <v>772</v>
      </c>
      <c r="Q2680" s="1">
        <v>8</v>
      </c>
      <c r="AN2680" s="7">
        <f>IF(Q2680&gt;0,RANK(Q2680,(N2680:P2680,Q2680:AL2680)),0)</f>
        <v>4</v>
      </c>
      <c r="AO2680" s="7">
        <f>IF(R2680&gt;0,RANK(R2680,(N2680:P2680,Q2680:AL2680)),0)</f>
        <v>0</v>
      </c>
      <c r="AP2680" s="7">
        <f>IF(S2680&gt;0,RANK(S2680,(N2680:P2680,Q2680:AL2680)),0)</f>
        <v>0</v>
      </c>
      <c r="AQ2680" s="7">
        <f>IF(T2680&gt;0,RANK(T2680,(N2680:P2680,Q2680:AL2680)),0)</f>
        <v>0</v>
      </c>
      <c r="AR2680" s="2">
        <f t="shared" si="1020"/>
        <v>1.4391077531930203E-3</v>
      </c>
      <c r="AS2680" s="2">
        <f t="shared" si="1021"/>
        <v>0</v>
      </c>
      <c r="AT2680" s="2">
        <f t="shared" si="1022"/>
        <v>0</v>
      </c>
      <c r="AU2680" s="2">
        <f t="shared" si="1023"/>
        <v>0</v>
      </c>
      <c r="AW2680" t="s">
        <v>991</v>
      </c>
      <c r="AX2680" t="s">
        <v>303</v>
      </c>
      <c r="AY2680">
        <v>19</v>
      </c>
      <c r="BA2680" s="127">
        <v>48</v>
      </c>
      <c r="BB2680" s="130">
        <v>119</v>
      </c>
      <c r="BC2680" s="131">
        <f t="shared" si="1013"/>
        <v>48119</v>
      </c>
      <c r="BE2680" s="7" t="s">
        <v>3271</v>
      </c>
    </row>
    <row r="2681" spans="1:57" hidden="1" outlineLevel="1" x14ac:dyDescent="0.2">
      <c r="A2681" t="s">
        <v>1703</v>
      </c>
      <c r="B2681" t="s">
        <v>303</v>
      </c>
      <c r="C2681" s="1">
        <f t="shared" si="1014"/>
        <v>2015</v>
      </c>
      <c r="D2681" s="7">
        <f>RANK(N2681,(N2681:P2681,Q2681:AL2681))</f>
        <v>1</v>
      </c>
      <c r="E2681" s="7">
        <f>RANK(O2681,(N2681:P2681,Q2681:AL2681))</f>
        <v>2</v>
      </c>
      <c r="F2681" s="7">
        <f>IF(P2681&gt;0,RANK(P2681,(N2681:P2681,Q2681:AL2681)),0)</f>
        <v>3</v>
      </c>
      <c r="G2681" s="1">
        <f t="shared" si="1015"/>
        <v>265</v>
      </c>
      <c r="H2681" s="2">
        <f t="shared" si="1024"/>
        <v>0.13151364764267989</v>
      </c>
      <c r="I2681" s="2"/>
      <c r="J2681" s="2">
        <f t="shared" si="1016"/>
        <v>0.42878411910669978</v>
      </c>
      <c r="K2681" s="2">
        <f t="shared" si="1017"/>
        <v>0.29727047146401986</v>
      </c>
      <c r="L2681" s="2">
        <f t="shared" si="1018"/>
        <v>0.27344913151364764</v>
      </c>
      <c r="M2681" s="2">
        <f t="shared" si="1019"/>
        <v>4.9627791563272572E-4</v>
      </c>
      <c r="N2681" s="1">
        <v>864</v>
      </c>
      <c r="O2681" s="1">
        <v>599</v>
      </c>
      <c r="P2681" s="1">
        <v>551</v>
      </c>
      <c r="Q2681" s="1">
        <v>1</v>
      </c>
      <c r="AN2681" s="7">
        <f>IF(Q2681&gt;0,RANK(Q2681,(N2681:P2681,Q2681:AL2681)),0)</f>
        <v>4</v>
      </c>
      <c r="AO2681" s="7">
        <f>IF(R2681&gt;0,RANK(R2681,(N2681:P2681,Q2681:AL2681)),0)</f>
        <v>0</v>
      </c>
      <c r="AP2681" s="7">
        <f>IF(S2681&gt;0,RANK(S2681,(N2681:P2681,Q2681:AL2681)),0)</f>
        <v>0</v>
      </c>
      <c r="AQ2681" s="7">
        <f>IF(T2681&gt;0,RANK(T2681,(N2681:P2681,Q2681:AL2681)),0)</f>
        <v>0</v>
      </c>
      <c r="AR2681" s="2">
        <f t="shared" si="1020"/>
        <v>4.9627791563275434E-4</v>
      </c>
      <c r="AS2681" s="2">
        <f t="shared" si="1021"/>
        <v>0</v>
      </c>
      <c r="AT2681" s="2">
        <f t="shared" si="1022"/>
        <v>0</v>
      </c>
      <c r="AU2681" s="2">
        <f t="shared" si="1023"/>
        <v>0</v>
      </c>
      <c r="AW2681" t="s">
        <v>1703</v>
      </c>
      <c r="AX2681" t="s">
        <v>303</v>
      </c>
      <c r="AY2681">
        <v>1</v>
      </c>
      <c r="BA2681" s="127">
        <v>48</v>
      </c>
      <c r="BB2681" s="130">
        <v>121</v>
      </c>
      <c r="BC2681" s="131">
        <f t="shared" si="1013"/>
        <v>48121</v>
      </c>
      <c r="BE2681" s="7" t="s">
        <v>3271</v>
      </c>
    </row>
    <row r="2682" spans="1:57" hidden="1" outlineLevel="1" x14ac:dyDescent="0.2">
      <c r="A2682" t="s">
        <v>385</v>
      </c>
      <c r="B2682" t="s">
        <v>303</v>
      </c>
      <c r="C2682" s="1">
        <f t="shared" si="1014"/>
        <v>116576</v>
      </c>
      <c r="D2682" s="7">
        <f>RANK(N2682,(N2682:P2682,Q2682:AL2682))</f>
        <v>3</v>
      </c>
      <c r="E2682" s="7">
        <f>RANK(O2682,(N2682:P2682,Q2682:AL2682))</f>
        <v>1</v>
      </c>
      <c r="F2682" s="7">
        <f>IF(P2682&gt;0,RANK(P2682,(N2682:P2682,Q2682:AL2682)),0)</f>
        <v>2</v>
      </c>
      <c r="G2682" s="1">
        <f t="shared" si="1015"/>
        <v>8839</v>
      </c>
      <c r="H2682" s="2">
        <f t="shared" si="1024"/>
        <v>7.5821781498764756E-2</v>
      </c>
      <c r="I2682" s="2"/>
      <c r="J2682" s="2">
        <f t="shared" si="1016"/>
        <v>0.23925164699423551</v>
      </c>
      <c r="K2682" s="2">
        <f t="shared" si="1017"/>
        <v>0.41596898160856438</v>
      </c>
      <c r="L2682" s="2">
        <f t="shared" si="1018"/>
        <v>0.3401472001097996</v>
      </c>
      <c r="M2682" s="2">
        <f t="shared" si="1019"/>
        <v>4.6321712874005105E-3</v>
      </c>
      <c r="N2682" s="1">
        <v>27891</v>
      </c>
      <c r="O2682" s="1">
        <v>48492</v>
      </c>
      <c r="P2682" s="1">
        <v>39653</v>
      </c>
      <c r="Q2682" s="1">
        <v>540</v>
      </c>
      <c r="AN2682" s="7">
        <f>IF(Q2682&gt;0,RANK(Q2682,(N2682:P2682,Q2682:AL2682)),0)</f>
        <v>4</v>
      </c>
      <c r="AO2682" s="7">
        <f>IF(R2682&gt;0,RANK(R2682,(N2682:P2682,Q2682:AL2682)),0)</f>
        <v>0</v>
      </c>
      <c r="AP2682" s="7">
        <f>IF(S2682&gt;0,RANK(S2682,(N2682:P2682,Q2682:AL2682)),0)</f>
        <v>0</v>
      </c>
      <c r="AQ2682" s="7">
        <f>IF(T2682&gt;0,RANK(T2682,(N2682:P2682,Q2682:AL2682)),0)</f>
        <v>0</v>
      </c>
      <c r="AR2682" s="2">
        <f t="shared" si="1020"/>
        <v>4.6321712874004941E-3</v>
      </c>
      <c r="AS2682" s="2">
        <f t="shared" si="1021"/>
        <v>0</v>
      </c>
      <c r="AT2682" s="2">
        <f t="shared" si="1022"/>
        <v>0</v>
      </c>
      <c r="AU2682" s="2">
        <f t="shared" si="1023"/>
        <v>0</v>
      </c>
      <c r="AW2682" t="s">
        <v>385</v>
      </c>
      <c r="AX2682" t="s">
        <v>303</v>
      </c>
      <c r="BA2682" s="127">
        <v>48</v>
      </c>
      <c r="BB2682" s="130">
        <v>123</v>
      </c>
      <c r="BC2682" s="131">
        <f t="shared" si="1013"/>
        <v>48123</v>
      </c>
      <c r="BE2682" s="7" t="s">
        <v>3271</v>
      </c>
    </row>
    <row r="2683" spans="1:57" hidden="1" outlineLevel="1" x14ac:dyDescent="0.2">
      <c r="A2683" t="s">
        <v>386</v>
      </c>
      <c r="B2683" t="s">
        <v>303</v>
      </c>
      <c r="C2683" s="1">
        <f t="shared" si="1014"/>
        <v>6730</v>
      </c>
      <c r="D2683" s="7">
        <f>RANK(N2683,(N2683:P2683,Q2683:AL2683))</f>
        <v>2</v>
      </c>
      <c r="E2683" s="7">
        <f>RANK(O2683,(N2683:P2683,Q2683:AL2683))</f>
        <v>1</v>
      </c>
      <c r="F2683" s="7">
        <f>IF(P2683&gt;0,RANK(P2683,(N2683:P2683,Q2683:AL2683)),0)</f>
        <v>3</v>
      </c>
      <c r="G2683" s="1">
        <f t="shared" si="1015"/>
        <v>1111</v>
      </c>
      <c r="H2683" s="2">
        <f t="shared" si="1024"/>
        <v>0.1650817236255572</v>
      </c>
      <c r="I2683" s="2"/>
      <c r="J2683" s="2">
        <f t="shared" si="1016"/>
        <v>0.31604754829123327</v>
      </c>
      <c r="K2683" s="2">
        <f t="shared" si="1017"/>
        <v>0.4811292719167905</v>
      </c>
      <c r="L2683" s="2">
        <f t="shared" si="1018"/>
        <v>0.2</v>
      </c>
      <c r="M2683" s="2">
        <f t="shared" si="1019"/>
        <v>2.8231797919762158E-3</v>
      </c>
      <c r="N2683" s="1">
        <v>2127</v>
      </c>
      <c r="O2683" s="1">
        <v>3238</v>
      </c>
      <c r="P2683" s="1">
        <v>1346</v>
      </c>
      <c r="Q2683" s="1">
        <v>13</v>
      </c>
      <c r="T2683" s="1">
        <v>4</v>
      </c>
      <c r="U2683" s="1">
        <v>2</v>
      </c>
      <c r="AN2683" s="7">
        <f>IF(Q2683&gt;0,RANK(Q2683,(N2683:P2683,Q2683:AL2683)),0)</f>
        <v>4</v>
      </c>
      <c r="AO2683" s="7">
        <f>IF(R2683&gt;0,RANK(R2683,(N2683:P2683,Q2683:AL2683)),0)</f>
        <v>0</v>
      </c>
      <c r="AP2683" s="7">
        <f>IF(S2683&gt;0,RANK(S2683,(N2683:P2683,Q2683:AL2683)),0)</f>
        <v>0</v>
      </c>
      <c r="AQ2683" s="7">
        <f>IF(T2683&gt;0,RANK(T2683,(N2683:P2683,Q2683:AL2683)),0)</f>
        <v>5</v>
      </c>
      <c r="AR2683" s="2">
        <f t="shared" si="1020"/>
        <v>1.9316493313521546E-3</v>
      </c>
      <c r="AS2683" s="2">
        <f t="shared" si="1021"/>
        <v>0</v>
      </c>
      <c r="AT2683" s="2">
        <f t="shared" si="1022"/>
        <v>0</v>
      </c>
      <c r="AU2683" s="2">
        <f t="shared" si="1023"/>
        <v>5.943536404160475E-4</v>
      </c>
      <c r="AW2683" t="s">
        <v>386</v>
      </c>
      <c r="AX2683" t="s">
        <v>303</v>
      </c>
      <c r="AY2683">
        <v>15</v>
      </c>
      <c r="BA2683" s="127">
        <v>48</v>
      </c>
      <c r="BB2683" s="130">
        <v>125</v>
      </c>
      <c r="BC2683" s="131">
        <f t="shared" si="1013"/>
        <v>48125</v>
      </c>
      <c r="BE2683" s="7" t="s">
        <v>3271</v>
      </c>
    </row>
    <row r="2684" spans="1:57" hidden="1" outlineLevel="1" x14ac:dyDescent="0.2">
      <c r="A2684" t="s">
        <v>387</v>
      </c>
      <c r="B2684" t="s">
        <v>303</v>
      </c>
      <c r="C2684" s="1">
        <f t="shared" si="1014"/>
        <v>1160</v>
      </c>
      <c r="D2684" s="7">
        <f>RANK(N2684,(N2684:P2684,Q2684:AL2684))</f>
        <v>1</v>
      </c>
      <c r="E2684" s="7">
        <f>RANK(O2684,(N2684:P2684,Q2684:AL2684))</f>
        <v>2</v>
      </c>
      <c r="F2684" s="7">
        <f>IF(P2684&gt;0,RANK(P2684,(N2684:P2684,Q2684:AL2684)),0)</f>
        <v>3</v>
      </c>
      <c r="G2684" s="1">
        <f t="shared" si="1015"/>
        <v>163</v>
      </c>
      <c r="H2684" s="2">
        <f t="shared" si="1024"/>
        <v>0.14051724137931035</v>
      </c>
      <c r="I2684" s="2"/>
      <c r="J2684" s="2">
        <f t="shared" si="1016"/>
        <v>0.46206896551724136</v>
      </c>
      <c r="K2684" s="2">
        <f t="shared" si="1017"/>
        <v>0.32155172413793104</v>
      </c>
      <c r="L2684" s="2">
        <f t="shared" si="1018"/>
        <v>0.21551724137931033</v>
      </c>
      <c r="M2684" s="2">
        <f t="shared" si="1019"/>
        <v>8.6206896551721535E-4</v>
      </c>
      <c r="N2684" s="1">
        <v>536</v>
      </c>
      <c r="O2684" s="1">
        <v>373</v>
      </c>
      <c r="P2684" s="1">
        <v>250</v>
      </c>
      <c r="Q2684" s="1">
        <v>1</v>
      </c>
      <c r="AN2684" s="7">
        <f>IF(Q2684&gt;0,RANK(Q2684,(N2684:P2684,Q2684:AL2684)),0)</f>
        <v>4</v>
      </c>
      <c r="AO2684" s="7">
        <f>IF(R2684&gt;0,RANK(R2684,(N2684:P2684,Q2684:AL2684)),0)</f>
        <v>0</v>
      </c>
      <c r="AP2684" s="7">
        <f>IF(S2684&gt;0,RANK(S2684,(N2684:P2684,Q2684:AL2684)),0)</f>
        <v>0</v>
      </c>
      <c r="AQ2684" s="7">
        <f>IF(T2684&gt;0,RANK(T2684,(N2684:P2684,Q2684:AL2684)),0)</f>
        <v>0</v>
      </c>
      <c r="AR2684" s="2">
        <f t="shared" si="1020"/>
        <v>8.6206896551724137E-4</v>
      </c>
      <c r="AS2684" s="2">
        <f t="shared" si="1021"/>
        <v>0</v>
      </c>
      <c r="AT2684" s="2">
        <f t="shared" si="1022"/>
        <v>0</v>
      </c>
      <c r="AU2684" s="2">
        <f t="shared" si="1023"/>
        <v>0</v>
      </c>
      <c r="AW2684" t="s">
        <v>387</v>
      </c>
      <c r="AX2684" t="s">
        <v>303</v>
      </c>
      <c r="AY2684">
        <v>13</v>
      </c>
      <c r="BA2684" s="127">
        <v>48</v>
      </c>
      <c r="BB2684" s="130">
        <v>127</v>
      </c>
      <c r="BC2684" s="131">
        <f t="shared" si="1013"/>
        <v>48127</v>
      </c>
      <c r="BE2684" s="7" t="s">
        <v>3271</v>
      </c>
    </row>
    <row r="2685" spans="1:57" hidden="1" outlineLevel="1" x14ac:dyDescent="0.2">
      <c r="A2685" t="s">
        <v>633</v>
      </c>
      <c r="B2685" t="s">
        <v>303</v>
      </c>
      <c r="C2685" s="1">
        <f t="shared" si="1014"/>
        <v>4380</v>
      </c>
      <c r="D2685" s="7">
        <f>RANK(N2685,(N2685:P2685,Q2685:AL2685))</f>
        <v>1</v>
      </c>
      <c r="E2685" s="7">
        <f>RANK(O2685,(N2685:P2685,Q2685:AL2685))</f>
        <v>2</v>
      </c>
      <c r="F2685" s="7">
        <f>IF(P2685&gt;0,RANK(P2685,(N2685:P2685,Q2685:AL2685)),0)</f>
        <v>3</v>
      </c>
      <c r="G2685" s="1">
        <f t="shared" si="1015"/>
        <v>2328</v>
      </c>
      <c r="H2685" s="2">
        <f t="shared" si="1024"/>
        <v>0.53150684931506853</v>
      </c>
      <c r="I2685" s="2"/>
      <c r="J2685" s="2">
        <f t="shared" si="1016"/>
        <v>0.72420091324200908</v>
      </c>
      <c r="K2685" s="2">
        <f t="shared" si="1017"/>
        <v>0.19269406392694063</v>
      </c>
      <c r="L2685" s="2">
        <f t="shared" si="1018"/>
        <v>8.2420091324200917E-2</v>
      </c>
      <c r="M2685" s="2">
        <f t="shared" si="1019"/>
        <v>6.8493150684936777E-4</v>
      </c>
      <c r="N2685" s="1">
        <v>3172</v>
      </c>
      <c r="O2685" s="1">
        <v>844</v>
      </c>
      <c r="P2685" s="1">
        <v>361</v>
      </c>
      <c r="Q2685" s="1">
        <v>3</v>
      </c>
      <c r="AN2685" s="7">
        <f>IF(Q2685&gt;0,RANK(Q2685,(N2685:P2685,Q2685:AL2685)),0)</f>
        <v>4</v>
      </c>
      <c r="AO2685" s="7">
        <f>IF(R2685&gt;0,RANK(R2685,(N2685:P2685,Q2685:AL2685)),0)</f>
        <v>0</v>
      </c>
      <c r="AP2685" s="7">
        <f>IF(S2685&gt;0,RANK(S2685,(N2685:P2685,Q2685:AL2685)),0)</f>
        <v>0</v>
      </c>
      <c r="AQ2685" s="7">
        <f>IF(T2685&gt;0,RANK(T2685,(N2685:P2685,Q2685:AL2685)),0)</f>
        <v>0</v>
      </c>
      <c r="AR2685" s="2">
        <f t="shared" si="1020"/>
        <v>6.8493150684931507E-4</v>
      </c>
      <c r="AS2685" s="2">
        <f t="shared" si="1021"/>
        <v>0</v>
      </c>
      <c r="AT2685" s="2">
        <f t="shared" si="1022"/>
        <v>0</v>
      </c>
      <c r="AU2685" s="2">
        <f t="shared" si="1023"/>
        <v>0</v>
      </c>
      <c r="AW2685" t="s">
        <v>633</v>
      </c>
      <c r="AX2685" t="s">
        <v>303</v>
      </c>
      <c r="AY2685">
        <v>23</v>
      </c>
      <c r="BA2685" s="127">
        <v>48</v>
      </c>
      <c r="BB2685" s="130">
        <v>129</v>
      </c>
      <c r="BC2685" s="131">
        <f t="shared" ref="BC2685:BC2748" si="1025">BA2685*1000+BB2685</f>
        <v>48129</v>
      </c>
      <c r="BE2685" s="7" t="s">
        <v>3271</v>
      </c>
    </row>
    <row r="2686" spans="1:57" hidden="1" outlineLevel="1" x14ac:dyDescent="0.2">
      <c r="A2686" t="s">
        <v>634</v>
      </c>
      <c r="B2686" t="s">
        <v>303</v>
      </c>
      <c r="C2686" s="1">
        <f t="shared" ref="C2686:C2749" si="1026">SUM(N2686:AL2686)</f>
        <v>1735</v>
      </c>
      <c r="D2686" s="7">
        <f>RANK(N2686,(N2686:P2686,Q2686:AL2686))</f>
        <v>2</v>
      </c>
      <c r="E2686" s="7">
        <f>RANK(O2686,(N2686:P2686,Q2686:AL2686))</f>
        <v>1</v>
      </c>
      <c r="F2686" s="7">
        <f>IF(P2686&gt;0,RANK(P2686,(N2686:P2686,Q2686:AL2686)),0)</f>
        <v>3</v>
      </c>
      <c r="G2686" s="1">
        <f t="shared" ref="G2686:G2749" si="1027">MAX(N2686:P2686)-LARGE(N2686:P2686,2)</f>
        <v>315</v>
      </c>
      <c r="H2686" s="2">
        <f t="shared" si="1024"/>
        <v>0.18155619596541786</v>
      </c>
      <c r="I2686" s="2"/>
      <c r="J2686" s="2">
        <f t="shared" ref="J2686:J2749" si="1028">IF($C2686=0,"-",N2686/$C2686)</f>
        <v>0.33314121037463978</v>
      </c>
      <c r="K2686" s="2">
        <f t="shared" ref="K2686:K2749" si="1029">IF($C2686=0,"-",O2686/$C2686)</f>
        <v>0.51469740634005767</v>
      </c>
      <c r="L2686" s="2">
        <f t="shared" ref="L2686:L2749" si="1030">IF($C2686=0,"-",P2686/$C2686)</f>
        <v>0.14985590778097982</v>
      </c>
      <c r="M2686" s="2">
        <f t="shared" ref="M2686:M2749" si="1031">IF(C2686=0,"-",(1-J2686-K2686-L2686))</f>
        <v>2.3054755043226682E-3</v>
      </c>
      <c r="N2686" s="1">
        <v>578</v>
      </c>
      <c r="O2686" s="1">
        <v>893</v>
      </c>
      <c r="P2686" s="1">
        <v>260</v>
      </c>
      <c r="Q2686" s="1">
        <v>2</v>
      </c>
      <c r="U2686" s="1">
        <v>2</v>
      </c>
      <c r="AN2686" s="7">
        <f>IF(Q2686&gt;0,RANK(Q2686,(N2686:P2686,Q2686:AL2686)),0)</f>
        <v>4</v>
      </c>
      <c r="AO2686" s="7">
        <f>IF(R2686&gt;0,RANK(R2686,(N2686:P2686,Q2686:AL2686)),0)</f>
        <v>0</v>
      </c>
      <c r="AP2686" s="7">
        <f>IF(S2686&gt;0,RANK(S2686,(N2686:P2686,Q2686:AL2686)),0)</f>
        <v>0</v>
      </c>
      <c r="AQ2686" s="7">
        <f>IF(T2686&gt;0,RANK(T2686,(N2686:P2686,Q2686:AL2686)),0)</f>
        <v>0</v>
      </c>
      <c r="AR2686" s="2">
        <f t="shared" ref="AR2686:AR2749" si="1032">IF($C2686=0,"-",Q2686/$C2686)</f>
        <v>1.1527377521613833E-3</v>
      </c>
      <c r="AS2686" s="2">
        <f t="shared" ref="AS2686:AS2749" si="1033">IF($C2686=0,"-",R2686/$C2686)</f>
        <v>0</v>
      </c>
      <c r="AT2686" s="2">
        <f t="shared" ref="AT2686:AT2749" si="1034">IF($C2686=0,"-",S2686/$C2686)</f>
        <v>0</v>
      </c>
      <c r="AU2686" s="2">
        <f t="shared" ref="AU2686:AU2749" si="1035">IF($C2686=0,"-",T2686/$C2686)</f>
        <v>0</v>
      </c>
      <c r="AW2686" t="s">
        <v>634</v>
      </c>
      <c r="AX2686" t="s">
        <v>303</v>
      </c>
      <c r="AY2686">
        <v>13</v>
      </c>
      <c r="BA2686" s="127">
        <v>48</v>
      </c>
      <c r="BB2686" s="130">
        <v>131</v>
      </c>
      <c r="BC2686" s="131">
        <f t="shared" si="1025"/>
        <v>48131</v>
      </c>
      <c r="BE2686" s="7" t="s">
        <v>3271</v>
      </c>
    </row>
    <row r="2687" spans="1:57" hidden="1" outlineLevel="1" x14ac:dyDescent="0.2">
      <c r="A2687" t="s">
        <v>1527</v>
      </c>
      <c r="B2687" t="s">
        <v>303</v>
      </c>
      <c r="C2687" s="1">
        <f t="shared" si="1026"/>
        <v>5035</v>
      </c>
      <c r="D2687" s="7">
        <f>RANK(N2687,(N2687:P2687,Q2687:AL2687))</f>
        <v>1</v>
      </c>
      <c r="E2687" s="7">
        <f>RANK(O2687,(N2687:P2687,Q2687:AL2687))</f>
        <v>2</v>
      </c>
      <c r="F2687" s="7">
        <f>IF(P2687&gt;0,RANK(P2687,(N2687:P2687,Q2687:AL2687)),0)</f>
        <v>3</v>
      </c>
      <c r="G2687" s="1">
        <f t="shared" si="1027"/>
        <v>3308</v>
      </c>
      <c r="H2687" s="2">
        <f t="shared" si="1024"/>
        <v>0.65700099304865933</v>
      </c>
      <c r="I2687" s="2"/>
      <c r="J2687" s="2">
        <f t="shared" si="1028"/>
        <v>0.79563058589870905</v>
      </c>
      <c r="K2687" s="2">
        <f t="shared" si="1029"/>
        <v>0.13862959285004967</v>
      </c>
      <c r="L2687" s="2">
        <f t="shared" si="1030"/>
        <v>6.4746772591857002E-2</v>
      </c>
      <c r="M2687" s="2">
        <f t="shared" si="1031"/>
        <v>9.9304865938427966E-4</v>
      </c>
      <c r="N2687" s="1">
        <v>4006</v>
      </c>
      <c r="O2687" s="1">
        <v>698</v>
      </c>
      <c r="P2687" s="1">
        <v>326</v>
      </c>
      <c r="Q2687" s="1">
        <v>5</v>
      </c>
      <c r="AN2687" s="7">
        <f>IF(Q2687&gt;0,RANK(Q2687,(N2687:P2687,Q2687:AL2687)),0)</f>
        <v>4</v>
      </c>
      <c r="AO2687" s="7">
        <f>IF(R2687&gt;0,RANK(R2687,(N2687:P2687,Q2687:AL2687)),0)</f>
        <v>0</v>
      </c>
      <c r="AP2687" s="7">
        <f>IF(S2687&gt;0,RANK(S2687,(N2687:P2687,Q2687:AL2687)),0)</f>
        <v>0</v>
      </c>
      <c r="AQ2687" s="7">
        <f>IF(T2687&gt;0,RANK(T2687,(N2687:P2687,Q2687:AL2687)),0)</f>
        <v>0</v>
      </c>
      <c r="AR2687" s="2">
        <f t="shared" si="1032"/>
        <v>9.930486593843098E-4</v>
      </c>
      <c r="AS2687" s="2">
        <f t="shared" si="1033"/>
        <v>0</v>
      </c>
      <c r="AT2687" s="2">
        <f t="shared" si="1034"/>
        <v>0</v>
      </c>
      <c r="AU2687" s="2">
        <f t="shared" si="1035"/>
        <v>0</v>
      </c>
      <c r="AW2687" t="s">
        <v>1527</v>
      </c>
      <c r="AX2687" t="s">
        <v>303</v>
      </c>
      <c r="AY2687">
        <v>28</v>
      </c>
      <c r="BA2687" s="127">
        <v>48</v>
      </c>
      <c r="BB2687" s="130">
        <v>133</v>
      </c>
      <c r="BC2687" s="131">
        <f t="shared" si="1025"/>
        <v>48133</v>
      </c>
      <c r="BE2687" s="7" t="s">
        <v>3271</v>
      </c>
    </row>
    <row r="2688" spans="1:57" hidden="1" outlineLevel="1" x14ac:dyDescent="0.2">
      <c r="A2688" t="s">
        <v>1984</v>
      </c>
      <c r="B2688" t="s">
        <v>303</v>
      </c>
      <c r="C2688" s="1">
        <f t="shared" si="1026"/>
        <v>7281</v>
      </c>
      <c r="D2688" s="7">
        <f>RANK(N2688,(N2688:P2688,Q2688:AL2688))</f>
        <v>2</v>
      </c>
      <c r="E2688" s="7">
        <f>RANK(O2688,(N2688:P2688,Q2688:AL2688))</f>
        <v>1</v>
      </c>
      <c r="F2688" s="7">
        <f>IF(P2688&gt;0,RANK(P2688,(N2688:P2688,Q2688:AL2688)),0)</f>
        <v>3</v>
      </c>
      <c r="G2688" s="1">
        <f t="shared" si="1027"/>
        <v>92</v>
      </c>
      <c r="H2688" s="2">
        <f t="shared" si="1024"/>
        <v>1.2635626974316715E-2</v>
      </c>
      <c r="I2688" s="2"/>
      <c r="J2688" s="2">
        <f t="shared" si="1028"/>
        <v>0.37604724625738223</v>
      </c>
      <c r="K2688" s="2">
        <f t="shared" si="1029"/>
        <v>0.38868287323169892</v>
      </c>
      <c r="L2688" s="2">
        <f t="shared" si="1030"/>
        <v>0.23320972393901937</v>
      </c>
      <c r="M2688" s="2">
        <f t="shared" si="1031"/>
        <v>2.0601565718994241E-3</v>
      </c>
      <c r="N2688" s="1">
        <v>2738</v>
      </c>
      <c r="O2688" s="1">
        <v>2830</v>
      </c>
      <c r="P2688" s="1">
        <v>1698</v>
      </c>
      <c r="Q2688" s="1">
        <v>15</v>
      </c>
      <c r="AN2688" s="7">
        <f>IF(Q2688&gt;0,RANK(Q2688,(N2688:P2688,Q2688:AL2688)),0)</f>
        <v>4</v>
      </c>
      <c r="AO2688" s="7">
        <f>IF(R2688&gt;0,RANK(R2688,(N2688:P2688,Q2688:AL2688)),0)</f>
        <v>0</v>
      </c>
      <c r="AP2688" s="7">
        <f>IF(S2688&gt;0,RANK(S2688,(N2688:P2688,Q2688:AL2688)),0)</f>
        <v>0</v>
      </c>
      <c r="AQ2688" s="7">
        <f>IF(T2688&gt;0,RANK(T2688,(N2688:P2688,Q2688:AL2688)),0)</f>
        <v>0</v>
      </c>
      <c r="AR2688" s="2">
        <f t="shared" si="1032"/>
        <v>2.0601565718994645E-3</v>
      </c>
      <c r="AS2688" s="2">
        <f t="shared" si="1033"/>
        <v>0</v>
      </c>
      <c r="AT2688" s="2">
        <f t="shared" si="1034"/>
        <v>0</v>
      </c>
      <c r="AU2688" s="2">
        <f t="shared" si="1035"/>
        <v>0</v>
      </c>
      <c r="AW2688" t="s">
        <v>1984</v>
      </c>
      <c r="AX2688" t="s">
        <v>303</v>
      </c>
      <c r="AY2688">
        <v>17</v>
      </c>
      <c r="BA2688" s="127">
        <v>48</v>
      </c>
      <c r="BB2688" s="130">
        <v>135</v>
      </c>
      <c r="BC2688" s="131">
        <f t="shared" si="1025"/>
        <v>48135</v>
      </c>
      <c r="BE2688" s="7" t="s">
        <v>3271</v>
      </c>
    </row>
    <row r="2689" spans="1:57" hidden="1" outlineLevel="1" x14ac:dyDescent="0.2">
      <c r="A2689" t="s">
        <v>1375</v>
      </c>
      <c r="B2689" t="s">
        <v>303</v>
      </c>
      <c r="C2689" s="1">
        <f t="shared" si="1026"/>
        <v>36073</v>
      </c>
      <c r="D2689" s="7">
        <f>RANK(N2689,(N2689:P2689,Q2689:AL2689))</f>
        <v>2</v>
      </c>
      <c r="E2689" s="7">
        <f>RANK(O2689,(N2689:P2689,Q2689:AL2689))</f>
        <v>1</v>
      </c>
      <c r="F2689" s="7">
        <f>IF(P2689&gt;0,RANK(P2689,(N2689:P2689,Q2689:AL2689)),0)</f>
        <v>3</v>
      </c>
      <c r="G2689" s="1">
        <f t="shared" si="1027"/>
        <v>7031</v>
      </c>
      <c r="H2689" s="2">
        <f t="shared" si="1024"/>
        <v>0.19491032073850248</v>
      </c>
      <c r="I2689" s="2"/>
      <c r="J2689" s="2">
        <f t="shared" si="1028"/>
        <v>0.30854101405483325</v>
      </c>
      <c r="K2689" s="2">
        <f t="shared" si="1029"/>
        <v>0.5034513347933357</v>
      </c>
      <c r="L2689" s="2">
        <f t="shared" si="1030"/>
        <v>0.18484739278684889</v>
      </c>
      <c r="M2689" s="2">
        <f t="shared" si="1031"/>
        <v>3.1602583649821547E-3</v>
      </c>
      <c r="N2689" s="1">
        <v>11130</v>
      </c>
      <c r="O2689" s="1">
        <v>18161</v>
      </c>
      <c r="P2689" s="1">
        <v>6668</v>
      </c>
      <c r="Q2689" s="1">
        <v>105</v>
      </c>
      <c r="R2689" s="1">
        <v>7</v>
      </c>
      <c r="T2689" s="1">
        <v>1</v>
      </c>
      <c r="U2689" s="1">
        <v>1</v>
      </c>
      <c r="AN2689" s="7">
        <f>IF(Q2689&gt;0,RANK(Q2689,(N2689:P2689,Q2689:AL2689)),0)</f>
        <v>4</v>
      </c>
      <c r="AO2689" s="7">
        <f>IF(R2689&gt;0,RANK(R2689,(N2689:P2689,Q2689:AL2689)),0)</f>
        <v>5</v>
      </c>
      <c r="AP2689" s="7">
        <f>IF(S2689&gt;0,RANK(S2689,(N2689:P2689,Q2689:AL2689)),0)</f>
        <v>0</v>
      </c>
      <c r="AQ2689" s="7">
        <f>IF(T2689&gt;0,RANK(T2689,(N2689:P2689,Q2689:AL2689)),0)</f>
        <v>6</v>
      </c>
      <c r="AR2689" s="2">
        <f t="shared" si="1032"/>
        <v>2.9107642835361626E-3</v>
      </c>
      <c r="AS2689" s="2">
        <f t="shared" si="1033"/>
        <v>1.940509522357442E-4</v>
      </c>
      <c r="AT2689" s="2">
        <f t="shared" si="1034"/>
        <v>0</v>
      </c>
      <c r="AU2689" s="2">
        <f t="shared" si="1035"/>
        <v>2.7721564605106311E-5</v>
      </c>
      <c r="AW2689" t="s">
        <v>1375</v>
      </c>
      <c r="AX2689" t="s">
        <v>303</v>
      </c>
      <c r="BA2689" s="127">
        <v>48</v>
      </c>
      <c r="BB2689" s="130">
        <v>137</v>
      </c>
      <c r="BC2689" s="131">
        <f t="shared" si="1025"/>
        <v>48137</v>
      </c>
      <c r="BE2689" s="7" t="s">
        <v>3271</v>
      </c>
    </row>
    <row r="2690" spans="1:57" hidden="1" outlineLevel="1" x14ac:dyDescent="0.2">
      <c r="A2690" t="s">
        <v>1068</v>
      </c>
      <c r="B2690" t="s">
        <v>303</v>
      </c>
      <c r="C2690" s="1">
        <f t="shared" si="1026"/>
        <v>887</v>
      </c>
      <c r="D2690" s="7">
        <f>RANK(N2690,(N2690:P2690,Q2690:AL2690))</f>
        <v>2</v>
      </c>
      <c r="E2690" s="7">
        <f>RANK(O2690,(N2690:P2690,Q2690:AL2690))</f>
        <v>1</v>
      </c>
      <c r="F2690" s="7">
        <f>IF(P2690&gt;0,RANK(P2690,(N2690:P2690,Q2690:AL2690)),0)</f>
        <v>3</v>
      </c>
      <c r="G2690" s="1">
        <f t="shared" si="1027"/>
        <v>206</v>
      </c>
      <c r="H2690" s="2">
        <f t="shared" si="1024"/>
        <v>0.23224351747463359</v>
      </c>
      <c r="I2690" s="2"/>
      <c r="J2690" s="2">
        <f t="shared" si="1028"/>
        <v>0.28635851183765504</v>
      </c>
      <c r="K2690" s="2">
        <f t="shared" si="1029"/>
        <v>0.5186020293122886</v>
      </c>
      <c r="L2690" s="2">
        <f t="shared" si="1030"/>
        <v>0.19278466741826381</v>
      </c>
      <c r="M2690" s="2">
        <f t="shared" si="1031"/>
        <v>2.2547914317925521E-3</v>
      </c>
      <c r="N2690" s="1">
        <v>254</v>
      </c>
      <c r="O2690" s="1">
        <v>460</v>
      </c>
      <c r="P2690" s="1">
        <v>171</v>
      </c>
      <c r="Q2690" s="1">
        <v>2</v>
      </c>
      <c r="AN2690" s="7">
        <f>IF(Q2690&gt;0,RANK(Q2690,(N2690:P2690,Q2690:AL2690)),0)</f>
        <v>4</v>
      </c>
      <c r="AO2690" s="7">
        <f>IF(R2690&gt;0,RANK(R2690,(N2690:P2690,Q2690:AL2690)),0)</f>
        <v>0</v>
      </c>
      <c r="AP2690" s="7">
        <f>IF(S2690&gt;0,RANK(S2690,(N2690:P2690,Q2690:AL2690)),0)</f>
        <v>0</v>
      </c>
      <c r="AQ2690" s="7">
        <f>IF(T2690&gt;0,RANK(T2690,(N2690:P2690,Q2690:AL2690)),0)</f>
        <v>0</v>
      </c>
      <c r="AR2690" s="2">
        <f t="shared" si="1032"/>
        <v>2.2547914317925591E-3</v>
      </c>
      <c r="AS2690" s="2">
        <f t="shared" si="1033"/>
        <v>0</v>
      </c>
      <c r="AT2690" s="2">
        <f t="shared" si="1034"/>
        <v>0</v>
      </c>
      <c r="AU2690" s="2">
        <f t="shared" si="1035"/>
        <v>0</v>
      </c>
      <c r="AW2690" t="s">
        <v>1068</v>
      </c>
      <c r="AX2690" t="s">
        <v>303</v>
      </c>
      <c r="AY2690">
        <v>23</v>
      </c>
      <c r="BA2690" s="127">
        <v>48</v>
      </c>
      <c r="BB2690" s="130">
        <v>141</v>
      </c>
      <c r="BC2690" s="131">
        <f t="shared" si="1025"/>
        <v>48141</v>
      </c>
      <c r="BE2690" s="7" t="s">
        <v>3271</v>
      </c>
    </row>
    <row r="2691" spans="1:57" hidden="1" outlineLevel="1" x14ac:dyDescent="0.2">
      <c r="A2691" t="s">
        <v>3012</v>
      </c>
      <c r="B2691" t="s">
        <v>303</v>
      </c>
      <c r="C2691" s="1">
        <f t="shared" si="1026"/>
        <v>135163</v>
      </c>
      <c r="D2691" s="7">
        <f>RANK(N2691,(N2691:P2691,Q2691:AL2691))</f>
        <v>1</v>
      </c>
      <c r="E2691" s="7">
        <f>RANK(O2691,(N2691:P2691,Q2691:AL2691))</f>
        <v>2</v>
      </c>
      <c r="F2691" s="7">
        <f>IF(P2691&gt;0,RANK(P2691,(N2691:P2691,Q2691:AL2691)),0)</f>
        <v>3</v>
      </c>
      <c r="G2691" s="1">
        <f t="shared" si="1027"/>
        <v>20491</v>
      </c>
      <c r="H2691" s="2">
        <f t="shared" si="1024"/>
        <v>0.15160213963880648</v>
      </c>
      <c r="I2691" s="2"/>
      <c r="J2691" s="2">
        <f t="shared" si="1028"/>
        <v>0.50098769633701534</v>
      </c>
      <c r="K2691" s="2">
        <f t="shared" si="1029"/>
        <v>0.34938555669820881</v>
      </c>
      <c r="L2691" s="2">
        <f t="shared" si="1030"/>
        <v>0.14603108838957407</v>
      </c>
      <c r="M2691" s="2">
        <f t="shared" si="1031"/>
        <v>3.5956585752017767E-3</v>
      </c>
      <c r="N2691" s="1">
        <v>67715</v>
      </c>
      <c r="O2691" s="1">
        <v>47224</v>
      </c>
      <c r="P2691" s="1">
        <v>19738</v>
      </c>
      <c r="Q2691" s="1">
        <v>437</v>
      </c>
      <c r="R2691" s="1">
        <v>8</v>
      </c>
      <c r="S2691" s="1">
        <v>23</v>
      </c>
      <c r="T2691" s="1">
        <v>7</v>
      </c>
      <c r="U2691" s="1">
        <v>3</v>
      </c>
      <c r="W2691" s="1">
        <v>2</v>
      </c>
      <c r="Y2691" s="1">
        <v>2</v>
      </c>
      <c r="AB2691" s="1">
        <v>4</v>
      </c>
      <c r="AN2691" s="7">
        <f>IF(Q2691&gt;0,RANK(Q2691,(N2691:P2691,Q2691:AL2691)),0)</f>
        <v>4</v>
      </c>
      <c r="AO2691" s="7">
        <f>IF(R2691&gt;0,RANK(R2691,(N2691:P2691,Q2691:AL2691)),0)</f>
        <v>6</v>
      </c>
      <c r="AP2691" s="7">
        <f>IF(S2691&gt;0,RANK(S2691,(N2691:P2691,Q2691:AL2691)),0)</f>
        <v>5</v>
      </c>
      <c r="AQ2691" s="7">
        <f>IF(T2691&gt;0,RANK(T2691,(N2691:P2691,Q2691:AL2691)),0)</f>
        <v>7</v>
      </c>
      <c r="AR2691" s="2">
        <f t="shared" si="1032"/>
        <v>3.2331333279077856E-3</v>
      </c>
      <c r="AS2691" s="2">
        <f t="shared" si="1033"/>
        <v>5.9187795476572729E-5</v>
      </c>
      <c r="AT2691" s="2">
        <f t="shared" si="1034"/>
        <v>1.701649119951466E-4</v>
      </c>
      <c r="AU2691" s="2">
        <f t="shared" si="1035"/>
        <v>5.1789321042001138E-5</v>
      </c>
      <c r="AW2691" t="s">
        <v>3012</v>
      </c>
      <c r="AX2691" t="s">
        <v>303</v>
      </c>
      <c r="BA2691" s="127">
        <v>48</v>
      </c>
      <c r="BB2691" s="130">
        <v>139</v>
      </c>
      <c r="BC2691" s="131">
        <f t="shared" si="1025"/>
        <v>48139</v>
      </c>
      <c r="BE2691" s="7" t="s">
        <v>3271</v>
      </c>
    </row>
    <row r="2692" spans="1:57" hidden="1" outlineLevel="1" x14ac:dyDescent="0.2">
      <c r="A2692" t="s">
        <v>2961</v>
      </c>
      <c r="B2692" t="s">
        <v>303</v>
      </c>
      <c r="C2692" s="1">
        <f t="shared" si="1026"/>
        <v>33495</v>
      </c>
      <c r="D2692" s="7">
        <f>RANK(N2692,(N2692:P2692,Q2692:AL2692))</f>
        <v>3</v>
      </c>
      <c r="E2692" s="7">
        <f>RANK(O2692,(N2692:P2692,Q2692:AL2692))</f>
        <v>1</v>
      </c>
      <c r="F2692" s="7">
        <f>IF(P2692&gt;0,RANK(P2692,(N2692:P2692,Q2692:AL2692)),0)</f>
        <v>2</v>
      </c>
      <c r="G2692" s="1">
        <f t="shared" si="1027"/>
        <v>3261</v>
      </c>
      <c r="H2692" s="2">
        <f t="shared" si="1024"/>
        <v>9.7357814599193904E-2</v>
      </c>
      <c r="I2692" s="2"/>
      <c r="J2692" s="2">
        <f t="shared" si="1028"/>
        <v>0.28472906403940884</v>
      </c>
      <c r="K2692" s="2">
        <f t="shared" si="1029"/>
        <v>0.40495596357665326</v>
      </c>
      <c r="L2692" s="2">
        <f t="shared" si="1030"/>
        <v>0.3075981489774593</v>
      </c>
      <c r="M2692" s="2">
        <f t="shared" si="1031"/>
        <v>2.7168234064785524E-3</v>
      </c>
      <c r="N2692" s="1">
        <v>9537</v>
      </c>
      <c r="O2692" s="1">
        <v>13564</v>
      </c>
      <c r="P2692" s="1">
        <v>10303</v>
      </c>
      <c r="Q2692" s="1">
        <v>79</v>
      </c>
      <c r="R2692" s="1">
        <v>7</v>
      </c>
      <c r="S2692" s="1">
        <v>1</v>
      </c>
      <c r="T2692" s="1">
        <v>3</v>
      </c>
      <c r="W2692" s="1">
        <v>1</v>
      </c>
      <c r="AN2692" s="7">
        <f>IF(Q2692&gt;0,RANK(Q2692,(N2692:P2692,Q2692:AL2692)),0)</f>
        <v>4</v>
      </c>
      <c r="AO2692" s="7">
        <f>IF(R2692&gt;0,RANK(R2692,(N2692:P2692,Q2692:AL2692)),0)</f>
        <v>5</v>
      </c>
      <c r="AP2692" s="7">
        <f>IF(S2692&gt;0,RANK(S2692,(N2692:P2692,Q2692:AL2692)),0)</f>
        <v>7</v>
      </c>
      <c r="AQ2692" s="7">
        <f>IF(T2692&gt;0,RANK(T2692,(N2692:P2692,Q2692:AL2692)),0)</f>
        <v>6</v>
      </c>
      <c r="AR2692" s="2">
        <f t="shared" si="1032"/>
        <v>2.3585609792506346E-3</v>
      </c>
      <c r="AS2692" s="2">
        <f t="shared" si="1033"/>
        <v>2.0898641588296761E-4</v>
      </c>
      <c r="AT2692" s="2">
        <f t="shared" si="1034"/>
        <v>2.9855202268995374E-5</v>
      </c>
      <c r="AU2692" s="2">
        <f t="shared" si="1035"/>
        <v>8.9565606806986115E-5</v>
      </c>
      <c r="AW2692" t="s">
        <v>2961</v>
      </c>
      <c r="AX2692" t="s">
        <v>303</v>
      </c>
      <c r="BA2692" s="127">
        <v>48</v>
      </c>
      <c r="BB2692" s="130">
        <v>143</v>
      </c>
      <c r="BC2692" s="131">
        <f t="shared" si="1025"/>
        <v>48143</v>
      </c>
      <c r="BE2692" s="7" t="s">
        <v>3271</v>
      </c>
    </row>
    <row r="2693" spans="1:57" hidden="1" outlineLevel="1" x14ac:dyDescent="0.2">
      <c r="A2693" t="s">
        <v>1560</v>
      </c>
      <c r="B2693" t="s">
        <v>303</v>
      </c>
      <c r="C2693" s="1">
        <f t="shared" si="1026"/>
        <v>10431</v>
      </c>
      <c r="D2693" s="7">
        <f>RANK(N2693,(N2693:P2693,Q2693:AL2693))</f>
        <v>2</v>
      </c>
      <c r="E2693" s="7">
        <f>RANK(O2693,(N2693:P2693,Q2693:AL2693))</f>
        <v>1</v>
      </c>
      <c r="F2693" s="7">
        <f>IF(P2693&gt;0,RANK(P2693,(N2693:P2693,Q2693:AL2693)),0)</f>
        <v>3</v>
      </c>
      <c r="G2693" s="1">
        <f t="shared" si="1027"/>
        <v>304</v>
      </c>
      <c r="H2693" s="2">
        <f t="shared" si="1024"/>
        <v>2.9143897996357013E-2</v>
      </c>
      <c r="I2693" s="2"/>
      <c r="J2693" s="2">
        <f t="shared" si="1028"/>
        <v>0.33851020995110725</v>
      </c>
      <c r="K2693" s="2">
        <f t="shared" si="1029"/>
        <v>0.36765410794746428</v>
      </c>
      <c r="L2693" s="2">
        <f t="shared" si="1030"/>
        <v>0.29201418847665611</v>
      </c>
      <c r="M2693" s="2">
        <f t="shared" si="1031"/>
        <v>1.8214936247723523E-3</v>
      </c>
      <c r="N2693" s="1">
        <v>3531</v>
      </c>
      <c r="O2693" s="1">
        <v>3835</v>
      </c>
      <c r="P2693" s="1">
        <v>3046</v>
      </c>
      <c r="Q2693" s="1">
        <v>16</v>
      </c>
      <c r="R2693" s="1">
        <v>1</v>
      </c>
      <c r="S2693" s="1">
        <v>1</v>
      </c>
      <c r="U2693" s="1">
        <v>1</v>
      </c>
      <c r="AN2693" s="7">
        <f>IF(Q2693&gt;0,RANK(Q2693,(N2693:P2693,Q2693:AL2693)),0)</f>
        <v>4</v>
      </c>
      <c r="AO2693" s="7">
        <f>IF(R2693&gt;0,RANK(R2693,(N2693:P2693,Q2693:AL2693)),0)</f>
        <v>5</v>
      </c>
      <c r="AP2693" s="7">
        <f>IF(S2693&gt;0,RANK(S2693,(N2693:P2693,Q2693:AL2693)),0)</f>
        <v>5</v>
      </c>
      <c r="AQ2693" s="7">
        <f>IF(T2693&gt;0,RANK(T2693,(N2693:P2693,Q2693:AL2693)),0)</f>
        <v>0</v>
      </c>
      <c r="AR2693" s="2">
        <f t="shared" si="1032"/>
        <v>1.5338893682293165E-3</v>
      </c>
      <c r="AS2693" s="2">
        <f t="shared" si="1033"/>
        <v>9.586808551433228E-5</v>
      </c>
      <c r="AT2693" s="2">
        <f t="shared" si="1034"/>
        <v>9.586808551433228E-5</v>
      </c>
      <c r="AU2693" s="2">
        <f t="shared" si="1035"/>
        <v>0</v>
      </c>
      <c r="AW2693" t="s">
        <v>1560</v>
      </c>
      <c r="AX2693" t="s">
        <v>303</v>
      </c>
      <c r="AY2693">
        <v>17</v>
      </c>
      <c r="BA2693" s="127">
        <v>48</v>
      </c>
      <c r="BB2693" s="130">
        <v>145</v>
      </c>
      <c r="BC2693" s="131">
        <f t="shared" si="1025"/>
        <v>48145</v>
      </c>
      <c r="BE2693" s="7" t="s">
        <v>3271</v>
      </c>
    </row>
    <row r="2694" spans="1:57" hidden="1" outlineLevel="1" x14ac:dyDescent="0.2">
      <c r="A2694" t="s">
        <v>3017</v>
      </c>
      <c r="B2694" t="s">
        <v>303</v>
      </c>
      <c r="C2694" s="1">
        <f t="shared" si="1026"/>
        <v>5773</v>
      </c>
      <c r="D2694" s="7">
        <f>RANK(N2694,(N2694:P2694,Q2694:AL2694))</f>
        <v>1</v>
      </c>
      <c r="E2694" s="7">
        <f>RANK(O2694,(N2694:P2694,Q2694:AL2694))</f>
        <v>2</v>
      </c>
      <c r="F2694" s="7">
        <f>IF(P2694&gt;0,RANK(P2694,(N2694:P2694,Q2694:AL2694)),0)</f>
        <v>3</v>
      </c>
      <c r="G2694" s="1">
        <f t="shared" si="1027"/>
        <v>935</v>
      </c>
      <c r="H2694" s="2">
        <f t="shared" si="1024"/>
        <v>0.16196085224320111</v>
      </c>
      <c r="I2694" s="2"/>
      <c r="J2694" s="2">
        <f t="shared" si="1028"/>
        <v>0.47826086956521741</v>
      </c>
      <c r="K2694" s="2">
        <f t="shared" si="1029"/>
        <v>0.31630001732201629</v>
      </c>
      <c r="L2694" s="2">
        <f t="shared" si="1030"/>
        <v>0.20526589294993938</v>
      </c>
      <c r="M2694" s="2">
        <f t="shared" si="1031"/>
        <v>1.7322016282692032E-4</v>
      </c>
      <c r="N2694" s="1">
        <v>2761</v>
      </c>
      <c r="O2694" s="1">
        <v>1826</v>
      </c>
      <c r="P2694" s="1">
        <v>1185</v>
      </c>
      <c r="Q2694" s="1">
        <v>1</v>
      </c>
      <c r="AN2694" s="7">
        <f>IF(Q2694&gt;0,RANK(Q2694,(N2694:P2694,Q2694:AL2694)),0)</f>
        <v>4</v>
      </c>
      <c r="AO2694" s="7">
        <f>IF(R2694&gt;0,RANK(R2694,(N2694:P2694,Q2694:AL2694)),0)</f>
        <v>0</v>
      </c>
      <c r="AP2694" s="7">
        <f>IF(S2694&gt;0,RANK(S2694,(N2694:P2694,Q2694:AL2694)),0)</f>
        <v>0</v>
      </c>
      <c r="AQ2694" s="7">
        <f>IF(T2694&gt;0,RANK(T2694,(N2694:P2694,Q2694:AL2694)),0)</f>
        <v>0</v>
      </c>
      <c r="AR2694" s="2">
        <f t="shared" si="1032"/>
        <v>1.7322016282695306E-4</v>
      </c>
      <c r="AS2694" s="2">
        <f t="shared" si="1033"/>
        <v>0</v>
      </c>
      <c r="AT2694" s="2">
        <f t="shared" si="1034"/>
        <v>0</v>
      </c>
      <c r="AU2694" s="2">
        <f t="shared" si="1035"/>
        <v>0</v>
      </c>
      <c r="AW2694" t="s">
        <v>3017</v>
      </c>
      <c r="AX2694" t="s">
        <v>303</v>
      </c>
      <c r="AY2694">
        <v>11</v>
      </c>
      <c r="BA2694" s="127">
        <v>48</v>
      </c>
      <c r="BB2694" s="130">
        <v>147</v>
      </c>
      <c r="BC2694" s="131">
        <f t="shared" si="1025"/>
        <v>48147</v>
      </c>
      <c r="BE2694" s="7" t="s">
        <v>3271</v>
      </c>
    </row>
    <row r="2695" spans="1:57" hidden="1" outlineLevel="1" x14ac:dyDescent="0.2">
      <c r="A2695" t="s">
        <v>1006</v>
      </c>
      <c r="B2695" t="s">
        <v>303</v>
      </c>
      <c r="C2695" s="1">
        <f t="shared" si="1026"/>
        <v>9615</v>
      </c>
      <c r="D2695" s="7">
        <f>RANK(N2695,(N2695:P2695,Q2695:AL2695))</f>
        <v>1</v>
      </c>
      <c r="E2695" s="7">
        <f>RANK(O2695,(N2695:P2695,Q2695:AL2695))</f>
        <v>3</v>
      </c>
      <c r="F2695" s="7">
        <f>IF(P2695&gt;0,RANK(P2695,(N2695:P2695,Q2695:AL2695)),0)</f>
        <v>2</v>
      </c>
      <c r="G2695" s="1">
        <f t="shared" si="1027"/>
        <v>1245</v>
      </c>
      <c r="H2695" s="2">
        <f t="shared" si="1024"/>
        <v>0.1294851794071763</v>
      </c>
      <c r="I2695" s="2"/>
      <c r="J2695" s="2">
        <f t="shared" si="1028"/>
        <v>0.43307332293291734</v>
      </c>
      <c r="K2695" s="2">
        <f t="shared" si="1029"/>
        <v>0.26105044201768068</v>
      </c>
      <c r="L2695" s="2">
        <f t="shared" si="1030"/>
        <v>0.30358814352574104</v>
      </c>
      <c r="M2695" s="2">
        <f t="shared" si="1031"/>
        <v>2.28809152366094E-3</v>
      </c>
      <c r="N2695" s="1">
        <v>4164</v>
      </c>
      <c r="O2695" s="1">
        <v>2510</v>
      </c>
      <c r="P2695" s="1">
        <v>2919</v>
      </c>
      <c r="Q2695" s="1">
        <v>22</v>
      </c>
      <c r="AN2695" s="7">
        <f>IF(Q2695&gt;0,RANK(Q2695,(N2695:P2695,Q2695:AL2695)),0)</f>
        <v>4</v>
      </c>
      <c r="AO2695" s="7">
        <f>IF(R2695&gt;0,RANK(R2695,(N2695:P2695,Q2695:AL2695)),0)</f>
        <v>0</v>
      </c>
      <c r="AP2695" s="7">
        <f>IF(S2695&gt;0,RANK(S2695,(N2695:P2695,Q2695:AL2695)),0)</f>
        <v>0</v>
      </c>
      <c r="AQ2695" s="7">
        <f>IF(T2695&gt;0,RANK(T2695,(N2695:P2695,Q2695:AL2695)),0)</f>
        <v>0</v>
      </c>
      <c r="AR2695" s="2">
        <f t="shared" si="1032"/>
        <v>2.2880915236609465E-3</v>
      </c>
      <c r="AS2695" s="2">
        <f t="shared" si="1033"/>
        <v>0</v>
      </c>
      <c r="AT2695" s="2">
        <f t="shared" si="1034"/>
        <v>0</v>
      </c>
      <c r="AU2695" s="2">
        <f t="shared" si="1035"/>
        <v>0</v>
      </c>
      <c r="AW2695" t="s">
        <v>1006</v>
      </c>
      <c r="AX2695" t="s">
        <v>303</v>
      </c>
      <c r="AY2695">
        <v>4</v>
      </c>
      <c r="BA2695" s="127">
        <v>48</v>
      </c>
      <c r="BB2695" s="130">
        <v>149</v>
      </c>
      <c r="BC2695" s="131">
        <f t="shared" si="1025"/>
        <v>48149</v>
      </c>
      <c r="BE2695" s="7" t="s">
        <v>3271</v>
      </c>
    </row>
    <row r="2696" spans="1:57" hidden="1" outlineLevel="1" x14ac:dyDescent="0.2">
      <c r="A2696" t="s">
        <v>2070</v>
      </c>
      <c r="B2696" t="s">
        <v>303</v>
      </c>
      <c r="C2696" s="1">
        <f t="shared" si="1026"/>
        <v>8823</v>
      </c>
      <c r="D2696" s="7">
        <f>RANK(N2696,(N2696:P2696,Q2696:AL2696))</f>
        <v>2</v>
      </c>
      <c r="E2696" s="7">
        <f>RANK(O2696,(N2696:P2696,Q2696:AL2696))</f>
        <v>1</v>
      </c>
      <c r="F2696" s="7">
        <f>IF(P2696&gt;0,RANK(P2696,(N2696:P2696,Q2696:AL2696)),0)</f>
        <v>3</v>
      </c>
      <c r="G2696" s="1">
        <f t="shared" si="1027"/>
        <v>866</v>
      </c>
      <c r="H2696" s="2">
        <f t="shared" si="1024"/>
        <v>9.8152555820015863E-2</v>
      </c>
      <c r="I2696" s="2"/>
      <c r="J2696" s="2">
        <f t="shared" si="1028"/>
        <v>0.3312932109259889</v>
      </c>
      <c r="K2696" s="2">
        <f t="shared" si="1029"/>
        <v>0.42944576674600476</v>
      </c>
      <c r="L2696" s="2">
        <f t="shared" si="1030"/>
        <v>0.23665419925195511</v>
      </c>
      <c r="M2696" s="2">
        <f t="shared" si="1031"/>
        <v>2.6068230760511735E-3</v>
      </c>
      <c r="N2696" s="1">
        <v>2923</v>
      </c>
      <c r="O2696" s="1">
        <v>3789</v>
      </c>
      <c r="P2696" s="1">
        <v>2088</v>
      </c>
      <c r="Q2696" s="1">
        <v>20</v>
      </c>
      <c r="T2696" s="1">
        <v>1</v>
      </c>
      <c r="U2696" s="1">
        <v>2</v>
      </c>
      <c r="AN2696" s="7">
        <f>IF(Q2696&gt;0,RANK(Q2696,(N2696:P2696,Q2696:AL2696)),0)</f>
        <v>4</v>
      </c>
      <c r="AO2696" s="7">
        <f>IF(R2696&gt;0,RANK(R2696,(N2696:P2696,Q2696:AL2696)),0)</f>
        <v>0</v>
      </c>
      <c r="AP2696" s="7">
        <f>IF(S2696&gt;0,RANK(S2696,(N2696:P2696,Q2696:AL2696)),0)</f>
        <v>0</v>
      </c>
      <c r="AQ2696" s="7">
        <f>IF(T2696&gt;0,RANK(T2696,(N2696:P2696,Q2696:AL2696)),0)</f>
        <v>6</v>
      </c>
      <c r="AR2696" s="2">
        <f t="shared" si="1032"/>
        <v>2.2668026748271564E-3</v>
      </c>
      <c r="AS2696" s="2">
        <f t="shared" si="1033"/>
        <v>0</v>
      </c>
      <c r="AT2696" s="2">
        <f t="shared" si="1034"/>
        <v>0</v>
      </c>
      <c r="AU2696" s="2">
        <f t="shared" si="1035"/>
        <v>1.1334013374135781E-4</v>
      </c>
      <c r="AW2696" t="s">
        <v>2070</v>
      </c>
      <c r="AX2696" t="s">
        <v>303</v>
      </c>
      <c r="AY2696">
        <v>14</v>
      </c>
      <c r="BA2696" s="127">
        <v>48</v>
      </c>
      <c r="BB2696" s="130">
        <v>151</v>
      </c>
      <c r="BC2696" s="131">
        <f t="shared" si="1025"/>
        <v>48151</v>
      </c>
      <c r="BE2696" s="7" t="s">
        <v>3271</v>
      </c>
    </row>
    <row r="2697" spans="1:57" hidden="1" outlineLevel="1" x14ac:dyDescent="0.2">
      <c r="A2697" t="s">
        <v>2411</v>
      </c>
      <c r="B2697" t="s">
        <v>303</v>
      </c>
      <c r="C2697" s="1">
        <f t="shared" si="1026"/>
        <v>2225</v>
      </c>
      <c r="D2697" s="7">
        <f>RANK(N2697,(N2697:P2697,Q2697:AL2697))</f>
        <v>1</v>
      </c>
      <c r="E2697" s="7">
        <f>RANK(O2697,(N2697:P2697,Q2697:AL2697))</f>
        <v>2</v>
      </c>
      <c r="F2697" s="7">
        <f>IF(P2697&gt;0,RANK(P2697,(N2697:P2697,Q2697:AL2697)),0)</f>
        <v>3</v>
      </c>
      <c r="G2697" s="1">
        <f t="shared" si="1027"/>
        <v>703</v>
      </c>
      <c r="H2697" s="2">
        <f t="shared" si="1024"/>
        <v>0.31595505617977526</v>
      </c>
      <c r="I2697" s="2"/>
      <c r="J2697" s="2">
        <f t="shared" si="1028"/>
        <v>0.55820224719101119</v>
      </c>
      <c r="K2697" s="2">
        <f t="shared" si="1029"/>
        <v>0.24224719101123596</v>
      </c>
      <c r="L2697" s="2">
        <f t="shared" si="1030"/>
        <v>0.19865168539325842</v>
      </c>
      <c r="M2697" s="2">
        <f t="shared" si="1031"/>
        <v>8.9887640449443085E-4</v>
      </c>
      <c r="N2697" s="1">
        <v>1242</v>
      </c>
      <c r="O2697" s="1">
        <v>539</v>
      </c>
      <c r="P2697" s="1">
        <v>442</v>
      </c>
      <c r="Q2697" s="1">
        <v>1</v>
      </c>
      <c r="W2697" s="1">
        <v>1</v>
      </c>
      <c r="AN2697" s="7">
        <f>IF(Q2697&gt;0,RANK(Q2697,(N2697:P2697,Q2697:AL2697)),0)</f>
        <v>4</v>
      </c>
      <c r="AO2697" s="7">
        <f>IF(R2697&gt;0,RANK(R2697,(N2697:P2697,Q2697:AL2697)),0)</f>
        <v>0</v>
      </c>
      <c r="AP2697" s="7">
        <f>IF(S2697&gt;0,RANK(S2697,(N2697:P2697,Q2697:AL2697)),0)</f>
        <v>0</v>
      </c>
      <c r="AQ2697" s="7">
        <f>IF(T2697&gt;0,RANK(T2697,(N2697:P2697,Q2697:AL2697)),0)</f>
        <v>0</v>
      </c>
      <c r="AR2697" s="2">
        <f t="shared" si="1032"/>
        <v>4.4943820224719103E-4</v>
      </c>
      <c r="AS2697" s="2">
        <f t="shared" si="1033"/>
        <v>0</v>
      </c>
      <c r="AT2697" s="2">
        <f t="shared" si="1034"/>
        <v>0</v>
      </c>
      <c r="AU2697" s="2">
        <f t="shared" si="1035"/>
        <v>0</v>
      </c>
      <c r="AW2697" t="s">
        <v>2411</v>
      </c>
      <c r="AX2697" t="s">
        <v>303</v>
      </c>
      <c r="AY2697">
        <v>17</v>
      </c>
      <c r="BA2697" s="127">
        <v>48</v>
      </c>
      <c r="BB2697" s="130">
        <v>153</v>
      </c>
      <c r="BC2697" s="131">
        <f t="shared" si="1025"/>
        <v>48153</v>
      </c>
      <c r="BE2697" s="7" t="s">
        <v>3271</v>
      </c>
    </row>
    <row r="2698" spans="1:57" hidden="1" outlineLevel="1" x14ac:dyDescent="0.2">
      <c r="A2698" t="s">
        <v>2848</v>
      </c>
      <c r="B2698" t="s">
        <v>303</v>
      </c>
      <c r="C2698" s="1">
        <f t="shared" si="1026"/>
        <v>3009</v>
      </c>
      <c r="D2698" s="7">
        <f>RANK(N2698,(N2698:P2698,Q2698:AL2698))</f>
        <v>2</v>
      </c>
      <c r="E2698" s="7">
        <f>RANK(O2698,(N2698:P2698,Q2698:AL2698))</f>
        <v>1</v>
      </c>
      <c r="F2698" s="7">
        <f>IF(P2698&gt;0,RANK(P2698,(N2698:P2698,Q2698:AL2698)),0)</f>
        <v>3</v>
      </c>
      <c r="G2698" s="1">
        <f t="shared" si="1027"/>
        <v>729</v>
      </c>
      <c r="H2698" s="2">
        <f t="shared" si="1024"/>
        <v>0.24227318045862412</v>
      </c>
      <c r="I2698" s="2"/>
      <c r="J2698" s="2">
        <f t="shared" si="1028"/>
        <v>0.31472249916915918</v>
      </c>
      <c r="K2698" s="2">
        <f t="shared" si="1029"/>
        <v>0.55699567962778329</v>
      </c>
      <c r="L2698" s="2">
        <f t="shared" si="1030"/>
        <v>0.12794948487869723</v>
      </c>
      <c r="M2698" s="2">
        <f t="shared" si="1031"/>
        <v>3.3233632436030502E-4</v>
      </c>
      <c r="N2698" s="1">
        <v>947</v>
      </c>
      <c r="O2698" s="1">
        <v>1676</v>
      </c>
      <c r="P2698" s="1">
        <v>385</v>
      </c>
      <c r="Q2698" s="1">
        <v>1</v>
      </c>
      <c r="AN2698" s="7">
        <f>IF(Q2698&gt;0,RANK(Q2698,(N2698:P2698,Q2698:AL2698)),0)</f>
        <v>4</v>
      </c>
      <c r="AO2698" s="7">
        <f>IF(R2698&gt;0,RANK(R2698,(N2698:P2698,Q2698:AL2698)),0)</f>
        <v>0</v>
      </c>
      <c r="AP2698" s="7">
        <f>IF(S2698&gt;0,RANK(S2698,(N2698:P2698,Q2698:AL2698)),0)</f>
        <v>0</v>
      </c>
      <c r="AQ2698" s="7">
        <f>IF(T2698&gt;0,RANK(T2698,(N2698:P2698,Q2698:AL2698)),0)</f>
        <v>0</v>
      </c>
      <c r="AR2698" s="2">
        <f t="shared" si="1032"/>
        <v>3.3233632436025255E-4</v>
      </c>
      <c r="AS2698" s="2">
        <f t="shared" si="1033"/>
        <v>0</v>
      </c>
      <c r="AT2698" s="2">
        <f t="shared" si="1034"/>
        <v>0</v>
      </c>
      <c r="AU2698" s="2">
        <f t="shared" si="1035"/>
        <v>0</v>
      </c>
      <c r="AW2698" t="s">
        <v>2848</v>
      </c>
      <c r="AX2698" t="s">
        <v>303</v>
      </c>
      <c r="AY2698">
        <v>13</v>
      </c>
      <c r="BA2698" s="127">
        <v>48</v>
      </c>
      <c r="BB2698" s="130">
        <v>155</v>
      </c>
      <c r="BC2698" s="131">
        <f t="shared" si="1025"/>
        <v>48155</v>
      </c>
      <c r="BE2698" s="7" t="s">
        <v>3271</v>
      </c>
    </row>
    <row r="2699" spans="1:57" hidden="1" outlineLevel="1" x14ac:dyDescent="0.2">
      <c r="A2699" t="s">
        <v>1836</v>
      </c>
      <c r="B2699" t="s">
        <v>303</v>
      </c>
      <c r="C2699" s="1">
        <f t="shared" si="1026"/>
        <v>796</v>
      </c>
      <c r="D2699" s="7">
        <f>RANK(N2699,(N2699:P2699,Q2699:AL2699))</f>
        <v>1</v>
      </c>
      <c r="E2699" s="7">
        <f>RANK(O2699,(N2699:P2699,Q2699:AL2699))</f>
        <v>2</v>
      </c>
      <c r="F2699" s="7">
        <f>IF(P2699&gt;0,RANK(P2699,(N2699:P2699,Q2699:AL2699)),0)</f>
        <v>3</v>
      </c>
      <c r="G2699" s="1">
        <f t="shared" si="1027"/>
        <v>228</v>
      </c>
      <c r="H2699" s="2">
        <f t="shared" si="1024"/>
        <v>0.28643216080402012</v>
      </c>
      <c r="I2699" s="2"/>
      <c r="J2699" s="2">
        <f t="shared" si="1028"/>
        <v>0.54648241206030146</v>
      </c>
      <c r="K2699" s="2">
        <f t="shared" si="1029"/>
        <v>0.2600502512562814</v>
      </c>
      <c r="L2699" s="2">
        <f t="shared" si="1030"/>
        <v>0.19095477386934673</v>
      </c>
      <c r="M2699" s="2">
        <f t="shared" si="1031"/>
        <v>2.5125628140704181E-3</v>
      </c>
      <c r="N2699" s="1">
        <v>435</v>
      </c>
      <c r="O2699" s="1">
        <v>207</v>
      </c>
      <c r="P2699" s="1">
        <v>152</v>
      </c>
      <c r="Q2699" s="1">
        <v>1</v>
      </c>
      <c r="U2699" s="1">
        <v>1</v>
      </c>
      <c r="AN2699" s="7">
        <f>IF(Q2699&gt;0,RANK(Q2699,(N2699:P2699,Q2699:AL2699)),0)</f>
        <v>4</v>
      </c>
      <c r="AO2699" s="7">
        <f>IF(R2699&gt;0,RANK(R2699,(N2699:P2699,Q2699:AL2699)),0)</f>
        <v>0</v>
      </c>
      <c r="AP2699" s="7">
        <f>IF(S2699&gt;0,RANK(S2699,(N2699:P2699,Q2699:AL2699)),0)</f>
        <v>0</v>
      </c>
      <c r="AQ2699" s="7">
        <f>IF(T2699&gt;0,RANK(T2699,(N2699:P2699,Q2699:AL2699)),0)</f>
        <v>0</v>
      </c>
      <c r="AR2699" s="2">
        <f t="shared" si="1032"/>
        <v>1.2562814070351759E-3</v>
      </c>
      <c r="AS2699" s="2">
        <f t="shared" si="1033"/>
        <v>0</v>
      </c>
      <c r="AT2699" s="2">
        <f t="shared" si="1034"/>
        <v>0</v>
      </c>
      <c r="AU2699" s="2">
        <f t="shared" si="1035"/>
        <v>0</v>
      </c>
      <c r="AW2699" t="s">
        <v>1836</v>
      </c>
      <c r="AX2699" t="s">
        <v>303</v>
      </c>
      <c r="AY2699">
        <v>13</v>
      </c>
      <c r="BA2699" s="127">
        <v>48</v>
      </c>
      <c r="BB2699" s="130">
        <v>157</v>
      </c>
      <c r="BC2699" s="131">
        <f t="shared" si="1025"/>
        <v>48157</v>
      </c>
      <c r="BE2699" s="7" t="s">
        <v>3271</v>
      </c>
    </row>
    <row r="2700" spans="1:57" hidden="1" outlineLevel="1" x14ac:dyDescent="0.2">
      <c r="A2700" t="s">
        <v>1837</v>
      </c>
      <c r="B2700" t="s">
        <v>303</v>
      </c>
      <c r="C2700" s="1">
        <f t="shared" si="1026"/>
        <v>88031</v>
      </c>
      <c r="D2700" s="7">
        <f>RANK(N2700,(N2700:P2700,Q2700:AL2700))</f>
        <v>2</v>
      </c>
      <c r="E2700" s="7">
        <f>RANK(O2700,(N2700:P2700,Q2700:AL2700))</f>
        <v>1</v>
      </c>
      <c r="F2700" s="7">
        <f>IF(P2700&gt;0,RANK(P2700,(N2700:P2700,Q2700:AL2700)),0)</f>
        <v>3</v>
      </c>
      <c r="G2700" s="1">
        <f t="shared" si="1027"/>
        <v>11047</v>
      </c>
      <c r="H2700" s="2">
        <f t="shared" si="1024"/>
        <v>0.12548988424532267</v>
      </c>
      <c r="I2700" s="2"/>
      <c r="J2700" s="2">
        <f t="shared" si="1028"/>
        <v>0.34069816314707319</v>
      </c>
      <c r="K2700" s="2">
        <f t="shared" si="1029"/>
        <v>0.46618804739239589</v>
      </c>
      <c r="L2700" s="2">
        <f t="shared" si="1030"/>
        <v>0.19144392316343106</v>
      </c>
      <c r="M2700" s="2">
        <f t="shared" si="1031"/>
        <v>1.6698662970999201E-3</v>
      </c>
      <c r="N2700" s="1">
        <v>29992</v>
      </c>
      <c r="O2700" s="1">
        <v>41039</v>
      </c>
      <c r="P2700" s="1">
        <v>16853</v>
      </c>
      <c r="Q2700" s="1">
        <v>118</v>
      </c>
      <c r="R2700" s="1">
        <v>9</v>
      </c>
      <c r="S2700" s="1">
        <v>9</v>
      </c>
      <c r="T2700" s="1">
        <v>5</v>
      </c>
      <c r="U2700" s="1">
        <v>1</v>
      </c>
      <c r="W2700" s="1">
        <v>4</v>
      </c>
      <c r="AB2700" s="1">
        <v>1</v>
      </c>
      <c r="AN2700" s="7">
        <f>IF(Q2700&gt;0,RANK(Q2700,(N2700:P2700,Q2700:AL2700)),0)</f>
        <v>4</v>
      </c>
      <c r="AO2700" s="7">
        <f>IF(R2700&gt;0,RANK(R2700,(N2700:P2700,Q2700:AL2700)),0)</f>
        <v>5</v>
      </c>
      <c r="AP2700" s="7">
        <f>IF(S2700&gt;0,RANK(S2700,(N2700:P2700,Q2700:AL2700)),0)</f>
        <v>5</v>
      </c>
      <c r="AQ2700" s="7">
        <f>IF(T2700&gt;0,RANK(T2700,(N2700:P2700,Q2700:AL2700)),0)</f>
        <v>7</v>
      </c>
      <c r="AR2700" s="2">
        <f t="shared" si="1032"/>
        <v>1.3404368915495679E-3</v>
      </c>
      <c r="AS2700" s="2">
        <f t="shared" si="1033"/>
        <v>1.0223671206733991E-4</v>
      </c>
      <c r="AT2700" s="2">
        <f t="shared" si="1034"/>
        <v>1.0223671206733991E-4</v>
      </c>
      <c r="AU2700" s="2">
        <f t="shared" si="1035"/>
        <v>5.6798173370744397E-5</v>
      </c>
      <c r="AW2700" t="s">
        <v>1837</v>
      </c>
      <c r="AX2700" t="s">
        <v>303</v>
      </c>
      <c r="BA2700" s="127">
        <v>48</v>
      </c>
      <c r="BB2700" s="130">
        <v>159</v>
      </c>
      <c r="BC2700" s="131">
        <f t="shared" si="1025"/>
        <v>48159</v>
      </c>
      <c r="BE2700" s="7" t="s">
        <v>3271</v>
      </c>
    </row>
    <row r="2701" spans="1:57" hidden="1" outlineLevel="1" x14ac:dyDescent="0.2">
      <c r="A2701" t="s">
        <v>1494</v>
      </c>
      <c r="B2701" t="s">
        <v>303</v>
      </c>
      <c r="C2701" s="1">
        <f t="shared" si="1026"/>
        <v>3342</v>
      </c>
      <c r="D2701" s="7">
        <f>RANK(N2701,(N2701:P2701,Q2701:AL2701))</f>
        <v>1</v>
      </c>
      <c r="E2701" s="7">
        <f>RANK(O2701,(N2701:P2701,Q2701:AL2701))</f>
        <v>2</v>
      </c>
      <c r="F2701" s="7">
        <f>IF(P2701&gt;0,RANK(P2701,(N2701:P2701,Q2701:AL2701)),0)</f>
        <v>3</v>
      </c>
      <c r="G2701" s="1">
        <f t="shared" si="1027"/>
        <v>280</v>
      </c>
      <c r="H2701" s="2">
        <f t="shared" si="1024"/>
        <v>8.3782166367444649E-2</v>
      </c>
      <c r="I2701" s="2"/>
      <c r="J2701" s="2">
        <f t="shared" si="1028"/>
        <v>0.40035906642728902</v>
      </c>
      <c r="K2701" s="2">
        <f t="shared" si="1029"/>
        <v>0.3165769000598444</v>
      </c>
      <c r="L2701" s="2">
        <f t="shared" si="1030"/>
        <v>0.28186714542190305</v>
      </c>
      <c r="M2701" s="2">
        <f t="shared" si="1031"/>
        <v>1.1968880909635216E-3</v>
      </c>
      <c r="N2701" s="1">
        <v>1338</v>
      </c>
      <c r="O2701" s="1">
        <v>1058</v>
      </c>
      <c r="P2701" s="1">
        <v>942</v>
      </c>
      <c r="Q2701" s="1">
        <v>4</v>
      </c>
      <c r="AN2701" s="7">
        <f>IF(Q2701&gt;0,RANK(Q2701,(N2701:P2701,Q2701:AL2701)),0)</f>
        <v>4</v>
      </c>
      <c r="AO2701" s="7">
        <f>IF(R2701&gt;0,RANK(R2701,(N2701:P2701,Q2701:AL2701)),0)</f>
        <v>0</v>
      </c>
      <c r="AP2701" s="7">
        <f>IF(S2701&gt;0,RANK(S2701,(N2701:P2701,Q2701:AL2701)),0)</f>
        <v>0</v>
      </c>
      <c r="AQ2701" s="7">
        <f>IF(T2701&gt;0,RANK(T2701,(N2701:P2701,Q2701:AL2701)),0)</f>
        <v>0</v>
      </c>
      <c r="AR2701" s="2">
        <f t="shared" si="1032"/>
        <v>1.1968880909634949E-3</v>
      </c>
      <c r="AS2701" s="2">
        <f t="shared" si="1033"/>
        <v>0</v>
      </c>
      <c r="AT2701" s="2">
        <f t="shared" si="1034"/>
        <v>0</v>
      </c>
      <c r="AU2701" s="2">
        <f t="shared" si="1035"/>
        <v>0</v>
      </c>
      <c r="AW2701" t="s">
        <v>1494</v>
      </c>
      <c r="AX2701" t="s">
        <v>303</v>
      </c>
      <c r="AY2701">
        <v>1</v>
      </c>
      <c r="BA2701" s="127">
        <v>48</v>
      </c>
      <c r="BB2701" s="130">
        <v>161</v>
      </c>
      <c r="BC2701" s="131">
        <f t="shared" si="1025"/>
        <v>48161</v>
      </c>
      <c r="BE2701" s="7" t="s">
        <v>3271</v>
      </c>
    </row>
    <row r="2702" spans="1:57" hidden="1" outlineLevel="1" x14ac:dyDescent="0.2">
      <c r="A2702" t="s">
        <v>2355</v>
      </c>
      <c r="B2702" t="s">
        <v>303</v>
      </c>
      <c r="C2702" s="1">
        <f t="shared" si="1026"/>
        <v>6365</v>
      </c>
      <c r="D2702" s="7">
        <f>RANK(N2702,(N2702:P2702,Q2702:AL2702))</f>
        <v>1</v>
      </c>
      <c r="E2702" s="7">
        <f>RANK(O2702,(N2702:P2702,Q2702:AL2702))</f>
        <v>2</v>
      </c>
      <c r="F2702" s="7">
        <f>IF(P2702&gt;0,RANK(P2702,(N2702:P2702,Q2702:AL2702)),0)</f>
        <v>3</v>
      </c>
      <c r="G2702" s="1">
        <f t="shared" si="1027"/>
        <v>129</v>
      </c>
      <c r="H2702" s="2">
        <f t="shared" si="1024"/>
        <v>2.0267085624509035E-2</v>
      </c>
      <c r="I2702" s="2"/>
      <c r="J2702" s="2">
        <f t="shared" si="1028"/>
        <v>0.38413197172034563</v>
      </c>
      <c r="K2702" s="2">
        <f t="shared" si="1029"/>
        <v>0.36386488609583661</v>
      </c>
      <c r="L2702" s="2">
        <f t="shared" si="1030"/>
        <v>0.2507462686567164</v>
      </c>
      <c r="M2702" s="2">
        <f t="shared" si="1031"/>
        <v>1.2568735271013542E-3</v>
      </c>
      <c r="N2702" s="1">
        <v>2445</v>
      </c>
      <c r="O2702" s="1">
        <v>2316</v>
      </c>
      <c r="P2702" s="1">
        <v>1596</v>
      </c>
      <c r="Q2702" s="1">
        <v>8</v>
      </c>
      <c r="AN2702" s="7">
        <f>IF(Q2702&gt;0,RANK(Q2702,(N2702:P2702,Q2702:AL2702)),0)</f>
        <v>4</v>
      </c>
      <c r="AO2702" s="7">
        <f>IF(R2702&gt;0,RANK(R2702,(N2702:P2702,Q2702:AL2702)),0)</f>
        <v>0</v>
      </c>
      <c r="AP2702" s="7">
        <f>IF(S2702&gt;0,RANK(S2702,(N2702:P2702,Q2702:AL2702)),0)</f>
        <v>0</v>
      </c>
      <c r="AQ2702" s="7">
        <f>IF(T2702&gt;0,RANK(T2702,(N2702:P2702,Q2702:AL2702)),0)</f>
        <v>0</v>
      </c>
      <c r="AR2702" s="2">
        <f t="shared" si="1032"/>
        <v>1.2568735271013354E-3</v>
      </c>
      <c r="AS2702" s="2">
        <f t="shared" si="1033"/>
        <v>0</v>
      </c>
      <c r="AT2702" s="2">
        <f t="shared" si="1034"/>
        <v>0</v>
      </c>
      <c r="AU2702" s="2">
        <f t="shared" si="1035"/>
        <v>0</v>
      </c>
      <c r="AW2702" t="s">
        <v>2355</v>
      </c>
      <c r="AX2702" t="s">
        <v>303</v>
      </c>
      <c r="AY2702">
        <v>5</v>
      </c>
      <c r="BA2702" s="127">
        <v>48</v>
      </c>
      <c r="BB2702" s="130">
        <v>163</v>
      </c>
      <c r="BC2702" s="131">
        <f t="shared" si="1025"/>
        <v>48163</v>
      </c>
      <c r="BE2702" s="7" t="s">
        <v>3271</v>
      </c>
    </row>
    <row r="2703" spans="1:57" hidden="1" outlineLevel="1" x14ac:dyDescent="0.2">
      <c r="A2703" t="s">
        <v>668</v>
      </c>
      <c r="B2703" t="s">
        <v>303</v>
      </c>
      <c r="C2703" s="1">
        <f t="shared" si="1026"/>
        <v>4319</v>
      </c>
      <c r="D2703" s="7">
        <f>RANK(N2703,(N2703:P2703,Q2703:AL2703))</f>
        <v>1</v>
      </c>
      <c r="E2703" s="7">
        <f>RANK(O2703,(N2703:P2703,Q2703:AL2703))</f>
        <v>2</v>
      </c>
      <c r="F2703" s="7">
        <f>IF(P2703&gt;0,RANK(P2703,(N2703:P2703,Q2703:AL2703)),0)</f>
        <v>3</v>
      </c>
      <c r="G2703" s="1">
        <f t="shared" si="1027"/>
        <v>1102</v>
      </c>
      <c r="H2703" s="2">
        <f t="shared" si="1024"/>
        <v>0.2551516554758046</v>
      </c>
      <c r="I2703" s="2"/>
      <c r="J2703" s="2">
        <f t="shared" si="1028"/>
        <v>0.55035887937022454</v>
      </c>
      <c r="K2703" s="2">
        <f t="shared" si="1029"/>
        <v>0.29520722389442</v>
      </c>
      <c r="L2703" s="2">
        <f t="shared" si="1030"/>
        <v>0.15142394072702015</v>
      </c>
      <c r="M2703" s="2">
        <f t="shared" si="1031"/>
        <v>3.0099560083353127E-3</v>
      </c>
      <c r="N2703" s="1">
        <v>2377</v>
      </c>
      <c r="O2703" s="1">
        <v>1275</v>
      </c>
      <c r="P2703" s="1">
        <v>654</v>
      </c>
      <c r="Q2703" s="1">
        <v>13</v>
      </c>
      <c r="AN2703" s="7">
        <f>IF(Q2703&gt;0,RANK(Q2703,(N2703:P2703,Q2703:AL2703)),0)</f>
        <v>4</v>
      </c>
      <c r="AO2703" s="7">
        <f>IF(R2703&gt;0,RANK(R2703,(N2703:P2703,Q2703:AL2703)),0)</f>
        <v>0</v>
      </c>
      <c r="AP2703" s="7">
        <f>IF(S2703&gt;0,RANK(S2703,(N2703:P2703,Q2703:AL2703)),0)</f>
        <v>0</v>
      </c>
      <c r="AQ2703" s="7">
        <f>IF(T2703&gt;0,RANK(T2703,(N2703:P2703,Q2703:AL2703)),0)</f>
        <v>0</v>
      </c>
      <c r="AR2703" s="2">
        <f t="shared" si="1032"/>
        <v>3.0099560083352629E-3</v>
      </c>
      <c r="AS2703" s="2">
        <f t="shared" si="1033"/>
        <v>0</v>
      </c>
      <c r="AT2703" s="2">
        <f t="shared" si="1034"/>
        <v>0</v>
      </c>
      <c r="AU2703" s="2">
        <f t="shared" si="1035"/>
        <v>0</v>
      </c>
      <c r="AW2703" t="s">
        <v>668</v>
      </c>
      <c r="AX2703" t="s">
        <v>303</v>
      </c>
      <c r="AY2703">
        <v>28</v>
      </c>
      <c r="BA2703" s="127">
        <v>48</v>
      </c>
      <c r="BB2703" s="130">
        <v>165</v>
      </c>
      <c r="BC2703" s="131">
        <f t="shared" si="1025"/>
        <v>48165</v>
      </c>
      <c r="BE2703" s="7" t="s">
        <v>3271</v>
      </c>
    </row>
    <row r="2704" spans="1:57" hidden="1" outlineLevel="1" x14ac:dyDescent="0.2">
      <c r="A2704" t="s">
        <v>417</v>
      </c>
      <c r="B2704" t="s">
        <v>303</v>
      </c>
      <c r="C2704" s="1">
        <f t="shared" si="1026"/>
        <v>3933</v>
      </c>
      <c r="D2704" s="7">
        <f>RANK(N2704,(N2704:P2704,Q2704:AL2704))</f>
        <v>2</v>
      </c>
      <c r="E2704" s="7">
        <f>RANK(O2704,(N2704:P2704,Q2704:AL2704))</f>
        <v>1</v>
      </c>
      <c r="F2704" s="7">
        <f>IF(P2704&gt;0,RANK(P2704,(N2704:P2704,Q2704:AL2704)),0)</f>
        <v>3</v>
      </c>
      <c r="G2704" s="1">
        <f t="shared" si="1027"/>
        <v>1043</v>
      </c>
      <c r="H2704" s="2">
        <f t="shared" si="1024"/>
        <v>0.26519196542079837</v>
      </c>
      <c r="I2704" s="2"/>
      <c r="J2704" s="2">
        <f t="shared" si="1028"/>
        <v>0.2784134248665141</v>
      </c>
      <c r="K2704" s="2">
        <f t="shared" si="1029"/>
        <v>0.54360539028731247</v>
      </c>
      <c r="L2704" s="2">
        <f t="shared" si="1030"/>
        <v>0.17696414950419528</v>
      </c>
      <c r="M2704" s="2">
        <f t="shared" si="1031"/>
        <v>1.0170353419781397E-3</v>
      </c>
      <c r="N2704" s="1">
        <v>1095</v>
      </c>
      <c r="O2704" s="1">
        <v>2138</v>
      </c>
      <c r="P2704" s="1">
        <v>696</v>
      </c>
      <c r="Q2704" s="1">
        <v>2</v>
      </c>
      <c r="R2704" s="1">
        <v>2</v>
      </c>
      <c r="AN2704" s="7">
        <f>IF(Q2704&gt;0,RANK(Q2704,(N2704:P2704,Q2704:AL2704)),0)</f>
        <v>4</v>
      </c>
      <c r="AO2704" s="7">
        <f>IF(R2704&gt;0,RANK(R2704,(N2704:P2704,Q2704:AL2704)),0)</f>
        <v>4</v>
      </c>
      <c r="AP2704" s="7">
        <f>IF(S2704&gt;0,RANK(S2704,(N2704:P2704,Q2704:AL2704)),0)</f>
        <v>0</v>
      </c>
      <c r="AQ2704" s="7">
        <f>IF(T2704&gt;0,RANK(T2704,(N2704:P2704,Q2704:AL2704)),0)</f>
        <v>0</v>
      </c>
      <c r="AR2704" s="2">
        <f t="shared" si="1032"/>
        <v>5.0851767098906682E-4</v>
      </c>
      <c r="AS2704" s="2">
        <f t="shared" si="1033"/>
        <v>5.0851767098906682E-4</v>
      </c>
      <c r="AT2704" s="2">
        <f t="shared" si="1034"/>
        <v>0</v>
      </c>
      <c r="AU2704" s="2">
        <f t="shared" si="1035"/>
        <v>0</v>
      </c>
      <c r="AW2704" t="s">
        <v>417</v>
      </c>
      <c r="AX2704" t="s">
        <v>303</v>
      </c>
      <c r="AY2704">
        <v>19</v>
      </c>
      <c r="BA2704" s="127">
        <v>48</v>
      </c>
      <c r="BB2704" s="130">
        <v>167</v>
      </c>
      <c r="BC2704" s="131">
        <f t="shared" si="1025"/>
        <v>48167</v>
      </c>
      <c r="BE2704" s="7" t="s">
        <v>3271</v>
      </c>
    </row>
    <row r="2705" spans="1:57" hidden="1" outlineLevel="1" x14ac:dyDescent="0.2">
      <c r="A2705" t="s">
        <v>1324</v>
      </c>
      <c r="B2705" t="s">
        <v>303</v>
      </c>
      <c r="C2705" s="1">
        <f t="shared" si="1026"/>
        <v>90242</v>
      </c>
      <c r="D2705" s="7">
        <f>RANK(N2705,(N2705:P2705,Q2705:AL2705))</f>
        <v>1</v>
      </c>
      <c r="E2705" s="7">
        <f>RANK(O2705,(N2705:P2705,Q2705:AL2705))</f>
        <v>2</v>
      </c>
      <c r="F2705" s="7">
        <f>IF(P2705&gt;0,RANK(P2705,(N2705:P2705,Q2705:AL2705)),0)</f>
        <v>3</v>
      </c>
      <c r="G2705" s="1">
        <f t="shared" si="1027"/>
        <v>7320</v>
      </c>
      <c r="H2705" s="2">
        <f t="shared" si="1024"/>
        <v>8.111522351011724E-2</v>
      </c>
      <c r="I2705" s="2"/>
      <c r="J2705" s="2">
        <f t="shared" si="1028"/>
        <v>0.4279936171627402</v>
      </c>
      <c r="K2705" s="2">
        <f t="shared" si="1029"/>
        <v>0.34687839365262296</v>
      </c>
      <c r="L2705" s="2">
        <f t="shared" si="1030"/>
        <v>0.22276766915626869</v>
      </c>
      <c r="M2705" s="2">
        <f t="shared" si="1031"/>
        <v>2.3603200283681403E-3</v>
      </c>
      <c r="N2705" s="1">
        <v>38623</v>
      </c>
      <c r="O2705" s="1">
        <v>31303</v>
      </c>
      <c r="P2705" s="1">
        <v>20103</v>
      </c>
      <c r="Q2705" s="1">
        <v>198</v>
      </c>
      <c r="R2705" s="1">
        <v>5</v>
      </c>
      <c r="S2705" s="1">
        <v>7</v>
      </c>
      <c r="T2705" s="1">
        <v>2</v>
      </c>
      <c r="U2705" s="1">
        <v>1</v>
      </c>
      <c r="AN2705" s="7">
        <f>IF(Q2705&gt;0,RANK(Q2705,(N2705:P2705,Q2705:AL2705)),0)</f>
        <v>4</v>
      </c>
      <c r="AO2705" s="7">
        <f>IF(R2705&gt;0,RANK(R2705,(N2705:P2705,Q2705:AL2705)),0)</f>
        <v>6</v>
      </c>
      <c r="AP2705" s="7">
        <f>IF(S2705&gt;0,RANK(S2705,(N2705:P2705,Q2705:AL2705)),0)</f>
        <v>5</v>
      </c>
      <c r="AQ2705" s="7">
        <f>IF(T2705&gt;0,RANK(T2705,(N2705:P2705,Q2705:AL2705)),0)</f>
        <v>7</v>
      </c>
      <c r="AR2705" s="2">
        <f t="shared" si="1032"/>
        <v>2.1941003080605485E-3</v>
      </c>
      <c r="AS2705" s="2">
        <f t="shared" si="1033"/>
        <v>5.5406573435872433E-5</v>
      </c>
      <c r="AT2705" s="2">
        <f t="shared" si="1034"/>
        <v>7.7569202810221405E-5</v>
      </c>
      <c r="AU2705" s="2">
        <f t="shared" si="1035"/>
        <v>2.2162629374348972E-5</v>
      </c>
      <c r="AW2705" t="s">
        <v>1324</v>
      </c>
      <c r="AX2705" t="s">
        <v>303</v>
      </c>
      <c r="AY2705">
        <v>9</v>
      </c>
      <c r="BA2705" s="127">
        <v>48</v>
      </c>
      <c r="BB2705" s="130">
        <v>169</v>
      </c>
      <c r="BC2705" s="131">
        <f t="shared" si="1025"/>
        <v>48169</v>
      </c>
      <c r="BE2705" s="7" t="s">
        <v>3271</v>
      </c>
    </row>
    <row r="2706" spans="1:57" hidden="1" outlineLevel="1" x14ac:dyDescent="0.2">
      <c r="A2706" t="s">
        <v>1325</v>
      </c>
      <c r="B2706" t="s">
        <v>303</v>
      </c>
      <c r="C2706" s="1">
        <f t="shared" si="1026"/>
        <v>1888</v>
      </c>
      <c r="D2706" s="7">
        <f>RANK(N2706,(N2706:P2706,Q2706:AL2706))</f>
        <v>2</v>
      </c>
      <c r="E2706" s="7">
        <f>RANK(O2706,(N2706:P2706,Q2706:AL2706))</f>
        <v>1</v>
      </c>
      <c r="F2706" s="7">
        <f>IF(P2706&gt;0,RANK(P2706,(N2706:P2706,Q2706:AL2706)),0)</f>
        <v>3</v>
      </c>
      <c r="G2706" s="1">
        <f t="shared" si="1027"/>
        <v>424</v>
      </c>
      <c r="H2706" s="2">
        <f t="shared" si="1024"/>
        <v>0.22457627118644069</v>
      </c>
      <c r="I2706" s="2"/>
      <c r="J2706" s="2">
        <f t="shared" si="1028"/>
        <v>0.29555084745762711</v>
      </c>
      <c r="K2706" s="2">
        <f t="shared" si="1029"/>
        <v>0.5201271186440678</v>
      </c>
      <c r="L2706" s="2">
        <f t="shared" si="1030"/>
        <v>0.18273305084745764</v>
      </c>
      <c r="M2706" s="2">
        <f t="shared" si="1031"/>
        <v>1.5889830508473979E-3</v>
      </c>
      <c r="N2706" s="1">
        <v>558</v>
      </c>
      <c r="O2706" s="1">
        <v>982</v>
      </c>
      <c r="P2706" s="1">
        <v>345</v>
      </c>
      <c r="Q2706" s="1">
        <v>3</v>
      </c>
      <c r="AN2706" s="7">
        <f>IF(Q2706&gt;0,RANK(Q2706,(N2706:P2706,Q2706:AL2706)),0)</f>
        <v>4</v>
      </c>
      <c r="AO2706" s="7">
        <f>IF(R2706&gt;0,RANK(R2706,(N2706:P2706,Q2706:AL2706)),0)</f>
        <v>0</v>
      </c>
      <c r="AP2706" s="7">
        <f>IF(S2706&gt;0,RANK(S2706,(N2706:P2706,Q2706:AL2706)),0)</f>
        <v>0</v>
      </c>
      <c r="AQ2706" s="7">
        <f>IF(T2706&gt;0,RANK(T2706,(N2706:P2706,Q2706:AL2706)),0)</f>
        <v>0</v>
      </c>
      <c r="AR2706" s="2">
        <f t="shared" si="1032"/>
        <v>1.5889830508474577E-3</v>
      </c>
      <c r="AS2706" s="2">
        <f t="shared" si="1033"/>
        <v>0</v>
      </c>
      <c r="AT2706" s="2">
        <f t="shared" si="1034"/>
        <v>0</v>
      </c>
      <c r="AU2706" s="2">
        <f t="shared" si="1035"/>
        <v>0</v>
      </c>
      <c r="AW2706" t="s">
        <v>1325</v>
      </c>
      <c r="AX2706" t="s">
        <v>303</v>
      </c>
      <c r="AY2706">
        <v>13</v>
      </c>
      <c r="BA2706" s="127">
        <v>48</v>
      </c>
      <c r="BB2706" s="130">
        <v>171</v>
      </c>
      <c r="BC2706" s="131">
        <f t="shared" si="1025"/>
        <v>48171</v>
      </c>
      <c r="BE2706" s="7" t="s">
        <v>3271</v>
      </c>
    </row>
    <row r="2707" spans="1:57" hidden="1" outlineLevel="1" x14ac:dyDescent="0.2">
      <c r="A2707" t="s">
        <v>1326</v>
      </c>
      <c r="B2707" t="s">
        <v>303</v>
      </c>
      <c r="C2707" s="1">
        <f t="shared" si="1026"/>
        <v>8372</v>
      </c>
      <c r="D2707" s="7">
        <f>RANK(N2707,(N2707:P2707,Q2707:AL2707))</f>
        <v>3</v>
      </c>
      <c r="E2707" s="7">
        <f>RANK(O2707,(N2707:P2707,Q2707:AL2707))</f>
        <v>1</v>
      </c>
      <c r="F2707" s="7">
        <f>IF(P2707&gt;0,RANK(P2707,(N2707:P2707,Q2707:AL2707)),0)</f>
        <v>2</v>
      </c>
      <c r="G2707" s="1">
        <f t="shared" si="1027"/>
        <v>2694</v>
      </c>
      <c r="H2707" s="2">
        <f t="shared" si="1024"/>
        <v>0.32178690874343047</v>
      </c>
      <c r="I2707" s="2"/>
      <c r="J2707" s="2">
        <f t="shared" si="1028"/>
        <v>0.19111323459149546</v>
      </c>
      <c r="K2707" s="2">
        <f t="shared" si="1029"/>
        <v>0.56282847587195417</v>
      </c>
      <c r="L2707" s="2">
        <f t="shared" si="1030"/>
        <v>0.24104156712852365</v>
      </c>
      <c r="M2707" s="2">
        <f t="shared" si="1031"/>
        <v>5.0167224080267525E-3</v>
      </c>
      <c r="N2707" s="1">
        <v>1600</v>
      </c>
      <c r="O2707" s="1">
        <v>4712</v>
      </c>
      <c r="P2707" s="1">
        <v>2018</v>
      </c>
      <c r="Q2707" s="1">
        <v>38</v>
      </c>
      <c r="U2707" s="1">
        <v>4</v>
      </c>
      <c r="AN2707" s="7">
        <f>IF(Q2707&gt;0,RANK(Q2707,(N2707:P2707,Q2707:AL2707)),0)</f>
        <v>4</v>
      </c>
      <c r="AO2707" s="7">
        <f>IF(R2707&gt;0,RANK(R2707,(N2707:P2707,Q2707:AL2707)),0)</f>
        <v>0</v>
      </c>
      <c r="AP2707" s="7">
        <f>IF(S2707&gt;0,RANK(S2707,(N2707:P2707,Q2707:AL2707)),0)</f>
        <v>0</v>
      </c>
      <c r="AQ2707" s="7">
        <f>IF(T2707&gt;0,RANK(T2707,(N2707:P2707,Q2707:AL2707)),0)</f>
        <v>0</v>
      </c>
      <c r="AR2707" s="2">
        <f t="shared" si="1032"/>
        <v>4.538939321548017E-3</v>
      </c>
      <c r="AS2707" s="2">
        <f t="shared" si="1033"/>
        <v>0</v>
      </c>
      <c r="AT2707" s="2">
        <f t="shared" si="1034"/>
        <v>0</v>
      </c>
      <c r="AU2707" s="2">
        <f t="shared" si="1035"/>
        <v>0</v>
      </c>
      <c r="AW2707" t="s">
        <v>1326</v>
      </c>
      <c r="AX2707" t="s">
        <v>303</v>
      </c>
      <c r="AY2707">
        <v>21</v>
      </c>
      <c r="BA2707" s="127">
        <v>48</v>
      </c>
      <c r="BB2707" s="130">
        <v>173</v>
      </c>
      <c r="BC2707" s="131">
        <f t="shared" si="1025"/>
        <v>48173</v>
      </c>
      <c r="BE2707" s="7" t="s">
        <v>3271</v>
      </c>
    </row>
    <row r="2708" spans="1:57" hidden="1" outlineLevel="1" x14ac:dyDescent="0.2">
      <c r="A2708" t="s">
        <v>1327</v>
      </c>
      <c r="B2708" t="s">
        <v>303</v>
      </c>
      <c r="C2708" s="1">
        <f t="shared" si="1026"/>
        <v>574</v>
      </c>
      <c r="D2708" s="7">
        <f>RANK(N2708,(N2708:P2708,Q2708:AL2708))</f>
        <v>2</v>
      </c>
      <c r="E2708" s="7">
        <f>RANK(O2708,(N2708:P2708,Q2708:AL2708))</f>
        <v>1</v>
      </c>
      <c r="F2708" s="7">
        <f>IF(P2708&gt;0,RANK(P2708,(N2708:P2708,Q2708:AL2708)),0)</f>
        <v>3</v>
      </c>
      <c r="G2708" s="1">
        <f t="shared" si="1027"/>
        <v>279</v>
      </c>
      <c r="H2708" s="2">
        <f t="shared" si="1024"/>
        <v>0.48606271777003485</v>
      </c>
      <c r="I2708" s="2"/>
      <c r="J2708" s="2">
        <f t="shared" si="1028"/>
        <v>0.17421602787456447</v>
      </c>
      <c r="K2708" s="2">
        <f t="shared" si="1029"/>
        <v>0.66027874564459932</v>
      </c>
      <c r="L2708" s="2">
        <f t="shared" si="1030"/>
        <v>0.16202090592334495</v>
      </c>
      <c r="M2708" s="2">
        <f t="shared" si="1031"/>
        <v>3.4843205574912606E-3</v>
      </c>
      <c r="N2708" s="1">
        <v>100</v>
      </c>
      <c r="O2708" s="1">
        <v>379</v>
      </c>
      <c r="P2708" s="1">
        <v>93</v>
      </c>
      <c r="Q2708" s="1">
        <v>2</v>
      </c>
      <c r="AN2708" s="7">
        <f>IF(Q2708&gt;0,RANK(Q2708,(N2708:P2708,Q2708:AL2708)),0)</f>
        <v>4</v>
      </c>
      <c r="AO2708" s="7">
        <f>IF(R2708&gt;0,RANK(R2708,(N2708:P2708,Q2708:AL2708)),0)</f>
        <v>0</v>
      </c>
      <c r="AP2708" s="7">
        <f>IF(S2708&gt;0,RANK(S2708,(N2708:P2708,Q2708:AL2708)),0)</f>
        <v>0</v>
      </c>
      <c r="AQ2708" s="7">
        <f>IF(T2708&gt;0,RANK(T2708,(N2708:P2708,Q2708:AL2708)),0)</f>
        <v>0</v>
      </c>
      <c r="AR2708" s="2">
        <f t="shared" si="1032"/>
        <v>3.4843205574912892E-3</v>
      </c>
      <c r="AS2708" s="2">
        <f t="shared" si="1033"/>
        <v>0</v>
      </c>
      <c r="AT2708" s="2">
        <f t="shared" si="1034"/>
        <v>0</v>
      </c>
      <c r="AU2708" s="2">
        <f t="shared" si="1035"/>
        <v>0</v>
      </c>
      <c r="AW2708" t="s">
        <v>1327</v>
      </c>
      <c r="AX2708" t="s">
        <v>303</v>
      </c>
      <c r="AY2708">
        <v>21</v>
      </c>
      <c r="BA2708" s="127">
        <v>48</v>
      </c>
      <c r="BB2708" s="130">
        <v>175</v>
      </c>
      <c r="BC2708" s="131">
        <f t="shared" si="1025"/>
        <v>48175</v>
      </c>
      <c r="BE2708" s="7" t="s">
        <v>3271</v>
      </c>
    </row>
    <row r="2709" spans="1:57" hidden="1" outlineLevel="1" x14ac:dyDescent="0.2">
      <c r="A2709" t="s">
        <v>1328</v>
      </c>
      <c r="B2709" t="s">
        <v>303</v>
      </c>
      <c r="C2709" s="1">
        <f t="shared" si="1026"/>
        <v>2831</v>
      </c>
      <c r="D2709" s="7">
        <f>RANK(N2709,(N2709:P2709,Q2709:AL2709))</f>
        <v>2</v>
      </c>
      <c r="E2709" s="7">
        <f>RANK(O2709,(N2709:P2709,Q2709:AL2709))</f>
        <v>1</v>
      </c>
      <c r="F2709" s="7">
        <f>IF(P2709&gt;0,RANK(P2709,(N2709:P2709,Q2709:AL2709)),0)</f>
        <v>3</v>
      </c>
      <c r="G2709" s="1">
        <f t="shared" si="1027"/>
        <v>167</v>
      </c>
      <c r="H2709" s="2">
        <f t="shared" si="1024"/>
        <v>5.8989756269869305E-2</v>
      </c>
      <c r="I2709" s="2"/>
      <c r="J2709" s="2">
        <f t="shared" si="1028"/>
        <v>0.37760508654185798</v>
      </c>
      <c r="K2709" s="2">
        <f t="shared" si="1029"/>
        <v>0.43659484281172728</v>
      </c>
      <c r="L2709" s="2">
        <f t="shared" si="1030"/>
        <v>0.18403391027905333</v>
      </c>
      <c r="M2709" s="2">
        <f t="shared" si="1031"/>
        <v>1.7661603673614079E-3</v>
      </c>
      <c r="N2709" s="1">
        <v>1069</v>
      </c>
      <c r="O2709" s="1">
        <v>1236</v>
      </c>
      <c r="P2709" s="1">
        <v>521</v>
      </c>
      <c r="Q2709" s="1">
        <v>5</v>
      </c>
      <c r="AN2709" s="7">
        <f>IF(Q2709&gt;0,RANK(Q2709,(N2709:P2709,Q2709:AL2709)),0)</f>
        <v>4</v>
      </c>
      <c r="AO2709" s="7">
        <f>IF(R2709&gt;0,RANK(R2709,(N2709:P2709,Q2709:AL2709)),0)</f>
        <v>0</v>
      </c>
      <c r="AP2709" s="7">
        <f>IF(S2709&gt;0,RANK(S2709,(N2709:P2709,Q2709:AL2709)),0)</f>
        <v>0</v>
      </c>
      <c r="AQ2709" s="7">
        <f>IF(T2709&gt;0,RANK(T2709,(N2709:P2709,Q2709:AL2709)),0)</f>
        <v>0</v>
      </c>
      <c r="AR2709" s="2">
        <f t="shared" si="1032"/>
        <v>1.7661603673613563E-3</v>
      </c>
      <c r="AS2709" s="2">
        <f t="shared" si="1033"/>
        <v>0</v>
      </c>
      <c r="AT2709" s="2">
        <f t="shared" si="1034"/>
        <v>0</v>
      </c>
      <c r="AU2709" s="2">
        <f t="shared" si="1035"/>
        <v>0</v>
      </c>
      <c r="AW2709" t="s">
        <v>1328</v>
      </c>
      <c r="AX2709" t="s">
        <v>303</v>
      </c>
      <c r="AY2709">
        <v>15</v>
      </c>
      <c r="BA2709" s="127">
        <v>48</v>
      </c>
      <c r="BB2709" s="130">
        <v>177</v>
      </c>
      <c r="BC2709" s="131">
        <f t="shared" si="1025"/>
        <v>48177</v>
      </c>
      <c r="BE2709" s="7" t="s">
        <v>3271</v>
      </c>
    </row>
    <row r="2710" spans="1:57" hidden="1" outlineLevel="1" x14ac:dyDescent="0.2">
      <c r="A2710" t="s">
        <v>1496</v>
      </c>
      <c r="B2710" t="s">
        <v>303</v>
      </c>
      <c r="C2710" s="1">
        <f t="shared" si="1026"/>
        <v>5557</v>
      </c>
      <c r="D2710" s="7">
        <f>RANK(N2710,(N2710:P2710,Q2710:AL2710))</f>
        <v>2</v>
      </c>
      <c r="E2710" s="7">
        <f>RANK(O2710,(N2710:P2710,Q2710:AL2710))</f>
        <v>1</v>
      </c>
      <c r="F2710" s="7">
        <f>IF(P2710&gt;0,RANK(P2710,(N2710:P2710,Q2710:AL2710)),0)</f>
        <v>3</v>
      </c>
      <c r="G2710" s="1">
        <f t="shared" si="1027"/>
        <v>496</v>
      </c>
      <c r="H2710" s="2">
        <f t="shared" si="1024"/>
        <v>8.9256793233759221E-2</v>
      </c>
      <c r="I2710" s="2"/>
      <c r="J2710" s="2">
        <f t="shared" si="1028"/>
        <v>0.36098614360266329</v>
      </c>
      <c r="K2710" s="2">
        <f t="shared" si="1029"/>
        <v>0.45024293683642252</v>
      </c>
      <c r="L2710" s="2">
        <f t="shared" si="1030"/>
        <v>0.1831923699838042</v>
      </c>
      <c r="M2710" s="2">
        <f t="shared" si="1031"/>
        <v>5.5785495771099314E-3</v>
      </c>
      <c r="N2710" s="1">
        <v>2006</v>
      </c>
      <c r="O2710" s="1">
        <v>2502</v>
      </c>
      <c r="P2710" s="1">
        <v>1018</v>
      </c>
      <c r="Q2710" s="1">
        <v>30</v>
      </c>
      <c r="W2710" s="1">
        <v>1</v>
      </c>
      <c r="AN2710" s="7">
        <f>IF(Q2710&gt;0,RANK(Q2710,(N2710:P2710,Q2710:AL2710)),0)</f>
        <v>4</v>
      </c>
      <c r="AO2710" s="7">
        <f>IF(R2710&gt;0,RANK(R2710,(N2710:P2710,Q2710:AL2710)),0)</f>
        <v>0</v>
      </c>
      <c r="AP2710" s="7">
        <f>IF(S2710&gt;0,RANK(S2710,(N2710:P2710,Q2710:AL2710)),0)</f>
        <v>0</v>
      </c>
      <c r="AQ2710" s="7">
        <f>IF(T2710&gt;0,RANK(T2710,(N2710:P2710,Q2710:AL2710)),0)</f>
        <v>0</v>
      </c>
      <c r="AR2710" s="2">
        <f t="shared" si="1032"/>
        <v>5.3985963649451144E-3</v>
      </c>
      <c r="AS2710" s="2">
        <f t="shared" si="1033"/>
        <v>0</v>
      </c>
      <c r="AT2710" s="2">
        <f t="shared" si="1034"/>
        <v>0</v>
      </c>
      <c r="AU2710" s="2">
        <f t="shared" si="1035"/>
        <v>0</v>
      </c>
      <c r="AW2710" t="s">
        <v>1496</v>
      </c>
      <c r="AX2710" t="s">
        <v>303</v>
      </c>
      <c r="AY2710">
        <v>14</v>
      </c>
      <c r="BA2710" s="127">
        <v>48</v>
      </c>
      <c r="BB2710" s="130">
        <v>179</v>
      </c>
      <c r="BC2710" s="131">
        <f t="shared" si="1025"/>
        <v>48179</v>
      </c>
      <c r="BE2710" s="7" t="s">
        <v>3271</v>
      </c>
    </row>
    <row r="2711" spans="1:57" hidden="1" outlineLevel="1" x14ac:dyDescent="0.2">
      <c r="A2711" t="s">
        <v>2837</v>
      </c>
      <c r="B2711" t="s">
        <v>303</v>
      </c>
      <c r="C2711" s="1">
        <f t="shared" si="1026"/>
        <v>10372</v>
      </c>
      <c r="D2711" s="7">
        <f>RANK(N2711,(N2711:P2711,Q2711:AL2711))</f>
        <v>2</v>
      </c>
      <c r="E2711" s="7">
        <f>RANK(O2711,(N2711:P2711,Q2711:AL2711))</f>
        <v>1</v>
      </c>
      <c r="F2711" s="7">
        <f>IF(P2711&gt;0,RANK(P2711,(N2711:P2711,Q2711:AL2711)),0)</f>
        <v>3</v>
      </c>
      <c r="G2711" s="1">
        <f t="shared" si="1027"/>
        <v>3679</v>
      </c>
      <c r="H2711" s="2">
        <f t="shared" si="1024"/>
        <v>0.35470497493251063</v>
      </c>
      <c r="I2711" s="2"/>
      <c r="J2711" s="2">
        <f t="shared" si="1028"/>
        <v>0.23389895873505592</v>
      </c>
      <c r="K2711" s="2">
        <f t="shared" si="1029"/>
        <v>0.58860393366756647</v>
      </c>
      <c r="L2711" s="2">
        <f t="shared" si="1030"/>
        <v>0.17450829155418435</v>
      </c>
      <c r="M2711" s="2">
        <f t="shared" si="1031"/>
        <v>2.988816043193232E-3</v>
      </c>
      <c r="N2711" s="1">
        <v>2426</v>
      </c>
      <c r="O2711" s="1">
        <v>6105</v>
      </c>
      <c r="P2711" s="1">
        <v>1810</v>
      </c>
      <c r="Q2711" s="1">
        <v>27</v>
      </c>
      <c r="R2711" s="1">
        <v>3</v>
      </c>
      <c r="T2711" s="1">
        <v>1</v>
      </c>
      <c r="AN2711" s="7">
        <f>IF(Q2711&gt;0,RANK(Q2711,(N2711:P2711,Q2711:AL2711)),0)</f>
        <v>4</v>
      </c>
      <c r="AO2711" s="7">
        <f>IF(R2711&gt;0,RANK(R2711,(N2711:P2711,Q2711:AL2711)),0)</f>
        <v>5</v>
      </c>
      <c r="AP2711" s="7">
        <f>IF(S2711&gt;0,RANK(S2711,(N2711:P2711,Q2711:AL2711)),0)</f>
        <v>0</v>
      </c>
      <c r="AQ2711" s="7">
        <f>IF(T2711&gt;0,RANK(T2711,(N2711:P2711,Q2711:AL2711)),0)</f>
        <v>6</v>
      </c>
      <c r="AR2711" s="2">
        <f t="shared" si="1032"/>
        <v>2.60316236020054E-3</v>
      </c>
      <c r="AS2711" s="2">
        <f t="shared" si="1033"/>
        <v>2.8924026224450445E-4</v>
      </c>
      <c r="AT2711" s="2">
        <f t="shared" si="1034"/>
        <v>0</v>
      </c>
      <c r="AU2711" s="2">
        <f t="shared" si="1035"/>
        <v>9.6413420748168145E-5</v>
      </c>
      <c r="AW2711" t="s">
        <v>2837</v>
      </c>
      <c r="AX2711" t="s">
        <v>303</v>
      </c>
      <c r="AY2711">
        <v>13</v>
      </c>
      <c r="BA2711" s="127">
        <v>48</v>
      </c>
      <c r="BB2711" s="130">
        <v>181</v>
      </c>
      <c r="BC2711" s="131">
        <f t="shared" si="1025"/>
        <v>48181</v>
      </c>
      <c r="BE2711" s="7" t="s">
        <v>3271</v>
      </c>
    </row>
    <row r="2712" spans="1:57" hidden="1" outlineLevel="1" x14ac:dyDescent="0.2">
      <c r="A2712" t="s">
        <v>510</v>
      </c>
      <c r="B2712" t="s">
        <v>303</v>
      </c>
      <c r="C2712" s="1">
        <f t="shared" si="1026"/>
        <v>38332</v>
      </c>
      <c r="D2712" s="7">
        <f>RANK(N2712,(N2712:P2712,Q2712:AL2712))</f>
        <v>2</v>
      </c>
      <c r="E2712" s="7">
        <f>RANK(O2712,(N2712:P2712,Q2712:AL2712))</f>
        <v>3</v>
      </c>
      <c r="F2712" s="7">
        <f>IF(P2712&gt;0,RANK(P2712,(N2712:P2712,Q2712:AL2712)),0)</f>
        <v>1</v>
      </c>
      <c r="G2712" s="1">
        <f t="shared" si="1027"/>
        <v>780</v>
      </c>
      <c r="H2712" s="2">
        <f t="shared" si="1024"/>
        <v>2.0348533862047376E-2</v>
      </c>
      <c r="I2712" s="2"/>
      <c r="J2712" s="2">
        <f t="shared" si="1028"/>
        <v>0.32732442867578004</v>
      </c>
      <c r="K2712" s="2">
        <f t="shared" si="1029"/>
        <v>0.32145465929249711</v>
      </c>
      <c r="L2712" s="2">
        <f t="shared" si="1030"/>
        <v>0.34767296253782742</v>
      </c>
      <c r="M2712" s="2">
        <f t="shared" si="1031"/>
        <v>3.5479494938954192E-3</v>
      </c>
      <c r="N2712" s="1">
        <v>12547</v>
      </c>
      <c r="O2712" s="1">
        <v>12322</v>
      </c>
      <c r="P2712" s="1">
        <v>13327</v>
      </c>
      <c r="Q2712" s="1">
        <v>105</v>
      </c>
      <c r="R2712" s="1">
        <v>23</v>
      </c>
      <c r="S2712" s="1">
        <v>3</v>
      </c>
      <c r="T2712" s="1">
        <v>2</v>
      </c>
      <c r="U2712" s="1">
        <v>1</v>
      </c>
      <c r="W2712" s="1">
        <v>2</v>
      </c>
      <c r="AN2712" s="7">
        <f>IF(Q2712&gt;0,RANK(Q2712,(N2712:P2712,Q2712:AL2712)),0)</f>
        <v>4</v>
      </c>
      <c r="AO2712" s="7">
        <f>IF(R2712&gt;0,RANK(R2712,(N2712:P2712,Q2712:AL2712)),0)</f>
        <v>5</v>
      </c>
      <c r="AP2712" s="7">
        <f>IF(S2712&gt;0,RANK(S2712,(N2712:P2712,Q2712:AL2712)),0)</f>
        <v>6</v>
      </c>
      <c r="AQ2712" s="7">
        <f>IF(T2712&gt;0,RANK(T2712,(N2712:P2712,Q2712:AL2712)),0)</f>
        <v>7</v>
      </c>
      <c r="AR2712" s="2">
        <f t="shared" si="1032"/>
        <v>2.7392257121986851E-3</v>
      </c>
      <c r="AS2712" s="2">
        <f t="shared" si="1033"/>
        <v>6.0002087029114052E-4</v>
      </c>
      <c r="AT2712" s="2">
        <f t="shared" si="1034"/>
        <v>7.8263591777105284E-5</v>
      </c>
      <c r="AU2712" s="2">
        <f t="shared" si="1035"/>
        <v>5.2175727851403525E-5</v>
      </c>
      <c r="AW2712" t="s">
        <v>510</v>
      </c>
      <c r="AX2712" t="s">
        <v>303</v>
      </c>
      <c r="AY2712">
        <v>4</v>
      </c>
      <c r="BA2712" s="127">
        <v>48</v>
      </c>
      <c r="BB2712" s="130">
        <v>183</v>
      </c>
      <c r="BC2712" s="131">
        <f t="shared" si="1025"/>
        <v>48183</v>
      </c>
      <c r="BE2712" s="7" t="s">
        <v>3271</v>
      </c>
    </row>
    <row r="2713" spans="1:57" hidden="1" outlineLevel="1" x14ac:dyDescent="0.2">
      <c r="A2713" t="s">
        <v>1497</v>
      </c>
      <c r="B2713" t="s">
        <v>303</v>
      </c>
      <c r="C2713" s="1">
        <f t="shared" si="1026"/>
        <v>41829</v>
      </c>
      <c r="D2713" s="7">
        <f>RANK(N2713,(N2713:P2713,Q2713:AL2713))</f>
        <v>2</v>
      </c>
      <c r="E2713" s="7">
        <f>RANK(O2713,(N2713:P2713,Q2713:AL2713))</f>
        <v>1</v>
      </c>
      <c r="F2713" s="7">
        <f>IF(P2713&gt;0,RANK(P2713,(N2713:P2713,Q2713:AL2713)),0)</f>
        <v>3</v>
      </c>
      <c r="G2713" s="1">
        <f t="shared" si="1027"/>
        <v>7745</v>
      </c>
      <c r="H2713" s="2">
        <f t="shared" si="1024"/>
        <v>0.18515862200865429</v>
      </c>
      <c r="I2713" s="2"/>
      <c r="J2713" s="2">
        <f t="shared" si="1028"/>
        <v>0.30593607305936071</v>
      </c>
      <c r="K2713" s="2">
        <f t="shared" si="1029"/>
        <v>0.49109469506801501</v>
      </c>
      <c r="L2713" s="2">
        <f t="shared" si="1030"/>
        <v>0.20170216835210023</v>
      </c>
      <c r="M2713" s="2">
        <f t="shared" si="1031"/>
        <v>1.2670635205239977E-3</v>
      </c>
      <c r="N2713" s="1">
        <v>12797</v>
      </c>
      <c r="O2713" s="1">
        <v>20542</v>
      </c>
      <c r="P2713" s="1">
        <v>8437</v>
      </c>
      <c r="Q2713" s="1">
        <v>50</v>
      </c>
      <c r="S2713" s="1">
        <v>1</v>
      </c>
      <c r="T2713" s="1">
        <v>1</v>
      </c>
      <c r="U2713" s="1">
        <v>1</v>
      </c>
      <c r="AN2713" s="7">
        <f>IF(Q2713&gt;0,RANK(Q2713,(N2713:P2713,Q2713:AL2713)),0)</f>
        <v>4</v>
      </c>
      <c r="AO2713" s="7">
        <f>IF(R2713&gt;0,RANK(R2713,(N2713:P2713,Q2713:AL2713)),0)</f>
        <v>0</v>
      </c>
      <c r="AP2713" s="7">
        <f>IF(S2713&gt;0,RANK(S2713,(N2713:P2713,Q2713:AL2713)),0)</f>
        <v>5</v>
      </c>
      <c r="AQ2713" s="7">
        <f>IF(T2713&gt;0,RANK(T2713,(N2713:P2713,Q2713:AL2713)),0)</f>
        <v>5</v>
      </c>
      <c r="AR2713" s="2">
        <f t="shared" si="1032"/>
        <v>1.1953429438906022E-3</v>
      </c>
      <c r="AS2713" s="2">
        <f t="shared" si="1033"/>
        <v>0</v>
      </c>
      <c r="AT2713" s="2">
        <f t="shared" si="1034"/>
        <v>2.3906858877812046E-5</v>
      </c>
      <c r="AU2713" s="2">
        <f t="shared" si="1035"/>
        <v>2.3906858877812046E-5</v>
      </c>
      <c r="AW2713" t="s">
        <v>1497</v>
      </c>
      <c r="AX2713" t="s">
        <v>303</v>
      </c>
      <c r="BA2713" s="127">
        <v>48</v>
      </c>
      <c r="BB2713" s="130">
        <v>185</v>
      </c>
      <c r="BC2713" s="131">
        <f t="shared" si="1025"/>
        <v>48185</v>
      </c>
      <c r="BE2713" s="7" t="s">
        <v>3271</v>
      </c>
    </row>
    <row r="2714" spans="1:57" hidden="1" outlineLevel="1" x14ac:dyDescent="0.2">
      <c r="A2714" t="s">
        <v>1722</v>
      </c>
      <c r="B2714" t="s">
        <v>303</v>
      </c>
      <c r="C2714" s="1">
        <f t="shared" si="1026"/>
        <v>6217</v>
      </c>
      <c r="D2714" s="7">
        <f>RANK(N2714,(N2714:P2714,Q2714:AL2714))</f>
        <v>1</v>
      </c>
      <c r="E2714" s="7">
        <f>RANK(O2714,(N2714:P2714,Q2714:AL2714))</f>
        <v>2</v>
      </c>
      <c r="F2714" s="7">
        <f>IF(P2714&gt;0,RANK(P2714,(N2714:P2714,Q2714:AL2714)),0)</f>
        <v>3</v>
      </c>
      <c r="G2714" s="1">
        <f t="shared" si="1027"/>
        <v>192</v>
      </c>
      <c r="H2714" s="2">
        <f t="shared" si="1024"/>
        <v>3.0883062570371562E-2</v>
      </c>
      <c r="I2714" s="2"/>
      <c r="J2714" s="2">
        <f t="shared" si="1028"/>
        <v>0.41724304326845746</v>
      </c>
      <c r="K2714" s="2">
        <f t="shared" si="1029"/>
        <v>0.38635998069808591</v>
      </c>
      <c r="L2714" s="2">
        <f t="shared" si="1030"/>
        <v>0.19511018175969116</v>
      </c>
      <c r="M2714" s="2">
        <f t="shared" si="1031"/>
        <v>1.286794273765407E-3</v>
      </c>
      <c r="N2714" s="1">
        <v>2594</v>
      </c>
      <c r="O2714" s="1">
        <v>2402</v>
      </c>
      <c r="P2714" s="1">
        <v>1213</v>
      </c>
      <c r="Q2714" s="1">
        <v>8</v>
      </c>
      <c r="AN2714" s="7">
        <f>IF(Q2714&gt;0,RANK(Q2714,(N2714:P2714,Q2714:AL2714)),0)</f>
        <v>4</v>
      </c>
      <c r="AO2714" s="7">
        <f>IF(R2714&gt;0,RANK(R2714,(N2714:P2714,Q2714:AL2714)),0)</f>
        <v>0</v>
      </c>
      <c r="AP2714" s="7">
        <f>IF(S2714&gt;0,RANK(S2714,(N2714:P2714,Q2714:AL2714)),0)</f>
        <v>0</v>
      </c>
      <c r="AQ2714" s="7">
        <f>IF(T2714&gt;0,RANK(T2714,(N2714:P2714,Q2714:AL2714)),0)</f>
        <v>0</v>
      </c>
      <c r="AR2714" s="2">
        <f t="shared" si="1032"/>
        <v>1.2867942737654818E-3</v>
      </c>
      <c r="AS2714" s="2">
        <f t="shared" si="1033"/>
        <v>0</v>
      </c>
      <c r="AT2714" s="2">
        <f t="shared" si="1034"/>
        <v>0</v>
      </c>
      <c r="AU2714" s="2">
        <f t="shared" si="1035"/>
        <v>0</v>
      </c>
      <c r="AW2714" t="s">
        <v>1722</v>
      </c>
      <c r="AX2714" t="s">
        <v>303</v>
      </c>
      <c r="AY2714">
        <v>2</v>
      </c>
      <c r="BA2714" s="127">
        <v>48</v>
      </c>
      <c r="BB2714" s="130">
        <v>187</v>
      </c>
      <c r="BC2714" s="131">
        <f t="shared" si="1025"/>
        <v>48187</v>
      </c>
      <c r="BE2714" s="7" t="s">
        <v>3271</v>
      </c>
    </row>
    <row r="2715" spans="1:57" hidden="1" outlineLevel="1" x14ac:dyDescent="0.2">
      <c r="A2715" t="s">
        <v>2665</v>
      </c>
      <c r="B2715" t="s">
        <v>303</v>
      </c>
      <c r="C2715" s="1">
        <f t="shared" si="1026"/>
        <v>23120</v>
      </c>
      <c r="D2715" s="7">
        <f>RANK(N2715,(N2715:P2715,Q2715:AL2715))</f>
        <v>2</v>
      </c>
      <c r="E2715" s="7">
        <f>RANK(O2715,(N2715:P2715,Q2715:AL2715))</f>
        <v>1</v>
      </c>
      <c r="F2715" s="7">
        <f>IF(P2715&gt;0,RANK(P2715,(N2715:P2715,Q2715:AL2715)),0)</f>
        <v>3</v>
      </c>
      <c r="G2715" s="1">
        <f t="shared" si="1027"/>
        <v>4251</v>
      </c>
      <c r="H2715" s="2">
        <f t="shared" si="1024"/>
        <v>0.18386678200692042</v>
      </c>
      <c r="I2715" s="2"/>
      <c r="J2715" s="2">
        <f t="shared" si="1028"/>
        <v>0.28403979238754323</v>
      </c>
      <c r="K2715" s="2">
        <f t="shared" si="1029"/>
        <v>0.46790657439446365</v>
      </c>
      <c r="L2715" s="2">
        <f t="shared" si="1030"/>
        <v>0.24299307958477509</v>
      </c>
      <c r="M2715" s="2">
        <f t="shared" si="1031"/>
        <v>5.0605536332179735E-3</v>
      </c>
      <c r="N2715" s="1">
        <v>6567</v>
      </c>
      <c r="O2715" s="1">
        <v>10818</v>
      </c>
      <c r="P2715" s="1">
        <v>5618</v>
      </c>
      <c r="Q2715" s="1">
        <v>115</v>
      </c>
      <c r="U2715" s="1">
        <v>1</v>
      </c>
      <c r="W2715" s="1">
        <v>1</v>
      </c>
      <c r="AN2715" s="7">
        <f>IF(Q2715&gt;0,RANK(Q2715,(N2715:P2715,Q2715:AL2715)),0)</f>
        <v>4</v>
      </c>
      <c r="AO2715" s="7">
        <f>IF(R2715&gt;0,RANK(R2715,(N2715:P2715,Q2715:AL2715)),0)</f>
        <v>0</v>
      </c>
      <c r="AP2715" s="7">
        <f>IF(S2715&gt;0,RANK(S2715,(N2715:P2715,Q2715:AL2715)),0)</f>
        <v>0</v>
      </c>
      <c r="AQ2715" s="7">
        <f>IF(T2715&gt;0,RANK(T2715,(N2715:P2715,Q2715:AL2715)),0)</f>
        <v>0</v>
      </c>
      <c r="AR2715" s="2">
        <f t="shared" si="1032"/>
        <v>4.9740484429065743E-3</v>
      </c>
      <c r="AS2715" s="2">
        <f t="shared" si="1033"/>
        <v>0</v>
      </c>
      <c r="AT2715" s="2">
        <f t="shared" si="1034"/>
        <v>0</v>
      </c>
      <c r="AU2715" s="2">
        <f t="shared" si="1035"/>
        <v>0</v>
      </c>
      <c r="AW2715" t="s">
        <v>2665</v>
      </c>
      <c r="AX2715" t="s">
        <v>303</v>
      </c>
      <c r="BA2715" s="127">
        <v>48</v>
      </c>
      <c r="BB2715" s="130">
        <v>189</v>
      </c>
      <c r="BC2715" s="131">
        <f t="shared" si="1025"/>
        <v>48189</v>
      </c>
      <c r="BE2715" s="7" t="s">
        <v>3271</v>
      </c>
    </row>
    <row r="2716" spans="1:57" hidden="1" outlineLevel="1" x14ac:dyDescent="0.2">
      <c r="A2716" t="s">
        <v>1766</v>
      </c>
      <c r="B2716" t="s">
        <v>303</v>
      </c>
      <c r="C2716" s="1">
        <f t="shared" si="1026"/>
        <v>10234</v>
      </c>
      <c r="D2716" s="7">
        <f>RANK(N2716,(N2716:P2716,Q2716:AL2716))</f>
        <v>2</v>
      </c>
      <c r="E2716" s="7">
        <f>RANK(O2716,(N2716:P2716,Q2716:AL2716))</f>
        <v>1</v>
      </c>
      <c r="F2716" s="7">
        <f>IF(P2716&gt;0,RANK(P2716,(N2716:P2716,Q2716:AL2716)),0)</f>
        <v>3</v>
      </c>
      <c r="G2716" s="1">
        <f t="shared" si="1027"/>
        <v>3337</v>
      </c>
      <c r="H2716" s="2">
        <f t="shared" si="1024"/>
        <v>0.32606996286886847</v>
      </c>
      <c r="I2716" s="2"/>
      <c r="J2716" s="2">
        <f t="shared" si="1028"/>
        <v>0.26978698456126637</v>
      </c>
      <c r="K2716" s="2">
        <f t="shared" si="1029"/>
        <v>0.59585694743013484</v>
      </c>
      <c r="L2716" s="2">
        <f t="shared" si="1030"/>
        <v>0.13259722493648624</v>
      </c>
      <c r="M2716" s="2">
        <f t="shared" si="1031"/>
        <v>1.7588430721125481E-3</v>
      </c>
      <c r="N2716" s="1">
        <v>2761</v>
      </c>
      <c r="O2716" s="1">
        <v>6098</v>
      </c>
      <c r="P2716" s="1">
        <v>1357</v>
      </c>
      <c r="Q2716" s="1">
        <v>17</v>
      </c>
      <c r="R2716" s="1">
        <v>1</v>
      </c>
      <c r="AN2716" s="7">
        <f>IF(Q2716&gt;0,RANK(Q2716,(N2716:P2716,Q2716:AL2716)),0)</f>
        <v>4</v>
      </c>
      <c r="AO2716" s="7">
        <f>IF(R2716&gt;0,RANK(R2716,(N2716:P2716,Q2716:AL2716)),0)</f>
        <v>5</v>
      </c>
      <c r="AP2716" s="7">
        <f>IF(S2716&gt;0,RANK(S2716,(N2716:P2716,Q2716:AL2716)),0)</f>
        <v>0</v>
      </c>
      <c r="AQ2716" s="7">
        <f>IF(T2716&gt;0,RANK(T2716,(N2716:P2716,Q2716:AL2716)),0)</f>
        <v>0</v>
      </c>
      <c r="AR2716" s="2">
        <f t="shared" si="1032"/>
        <v>1.6611295681063123E-3</v>
      </c>
      <c r="AS2716" s="2">
        <f t="shared" si="1033"/>
        <v>9.7713504006253661E-5</v>
      </c>
      <c r="AT2716" s="2">
        <f t="shared" si="1034"/>
        <v>0</v>
      </c>
      <c r="AU2716" s="2">
        <f t="shared" si="1035"/>
        <v>0</v>
      </c>
      <c r="AW2716" t="s">
        <v>1766</v>
      </c>
      <c r="AX2716" t="s">
        <v>303</v>
      </c>
      <c r="AY2716">
        <v>13</v>
      </c>
      <c r="BA2716" s="127">
        <v>48</v>
      </c>
      <c r="BB2716" s="130">
        <v>191</v>
      </c>
      <c r="BC2716" s="131">
        <f t="shared" si="1025"/>
        <v>48191</v>
      </c>
      <c r="BE2716" s="7" t="s">
        <v>3271</v>
      </c>
    </row>
    <row r="2717" spans="1:57" hidden="1" outlineLevel="1" x14ac:dyDescent="0.2">
      <c r="A2717" t="s">
        <v>2058</v>
      </c>
      <c r="B2717" t="s">
        <v>303</v>
      </c>
      <c r="C2717" s="1">
        <f t="shared" si="1026"/>
        <v>1714</v>
      </c>
      <c r="D2717" s="7">
        <f>RANK(N2717,(N2717:P2717,Q2717:AL2717))</f>
        <v>1</v>
      </c>
      <c r="E2717" s="7">
        <f>RANK(O2717,(N2717:P2717,Q2717:AL2717))</f>
        <v>2</v>
      </c>
      <c r="F2717" s="7">
        <f>IF(P2717&gt;0,RANK(P2717,(N2717:P2717,Q2717:AL2717)),0)</f>
        <v>3</v>
      </c>
      <c r="G2717" s="1">
        <f t="shared" si="1027"/>
        <v>188</v>
      </c>
      <c r="H2717" s="2">
        <f t="shared" si="1024"/>
        <v>0.10968494749124855</v>
      </c>
      <c r="I2717" s="2"/>
      <c r="J2717" s="2">
        <f t="shared" si="1028"/>
        <v>0.47782963827304553</v>
      </c>
      <c r="K2717" s="2">
        <f t="shared" si="1029"/>
        <v>0.36814469078179696</v>
      </c>
      <c r="L2717" s="2">
        <f t="shared" si="1030"/>
        <v>0.15344224037339557</v>
      </c>
      <c r="M2717" s="2">
        <f t="shared" si="1031"/>
        <v>5.8343057176188373E-4</v>
      </c>
      <c r="N2717" s="1">
        <v>819</v>
      </c>
      <c r="O2717" s="1">
        <v>631</v>
      </c>
      <c r="P2717" s="1">
        <v>263</v>
      </c>
      <c r="Q2717" s="1">
        <v>1</v>
      </c>
      <c r="AN2717" s="7">
        <f>IF(Q2717&gt;0,RANK(Q2717,(N2717:P2717,Q2717:AL2717)),0)</f>
        <v>4</v>
      </c>
      <c r="AO2717" s="7">
        <f>IF(R2717&gt;0,RANK(R2717,(N2717:P2717,Q2717:AL2717)),0)</f>
        <v>0</v>
      </c>
      <c r="AP2717" s="7">
        <f>IF(S2717&gt;0,RANK(S2717,(N2717:P2717,Q2717:AL2717)),0)</f>
        <v>0</v>
      </c>
      <c r="AQ2717" s="7">
        <f>IF(T2717&gt;0,RANK(T2717,(N2717:P2717,Q2717:AL2717)),0)</f>
        <v>0</v>
      </c>
      <c r="AR2717" s="2">
        <f t="shared" si="1032"/>
        <v>5.8343057176196028E-4</v>
      </c>
      <c r="AS2717" s="2">
        <f t="shared" si="1033"/>
        <v>0</v>
      </c>
      <c r="AT2717" s="2">
        <f t="shared" si="1034"/>
        <v>0</v>
      </c>
      <c r="AU2717" s="2">
        <f t="shared" si="1035"/>
        <v>0</v>
      </c>
      <c r="AW2717" t="s">
        <v>2058</v>
      </c>
      <c r="AX2717" t="s">
        <v>303</v>
      </c>
      <c r="AY2717">
        <v>13</v>
      </c>
      <c r="BA2717" s="127">
        <v>48</v>
      </c>
      <c r="BB2717" s="130">
        <v>193</v>
      </c>
      <c r="BC2717" s="131">
        <f t="shared" si="1025"/>
        <v>48193</v>
      </c>
      <c r="BE2717" s="7" t="s">
        <v>3271</v>
      </c>
    </row>
    <row r="2718" spans="1:57" hidden="1" outlineLevel="1" x14ac:dyDescent="0.2">
      <c r="A2718" t="s">
        <v>1471</v>
      </c>
      <c r="B2718" t="s">
        <v>303</v>
      </c>
      <c r="C2718" s="1">
        <f t="shared" si="1026"/>
        <v>3259</v>
      </c>
      <c r="D2718" s="7">
        <f>RANK(N2718,(N2718:P2718,Q2718:AL2718))</f>
        <v>2</v>
      </c>
      <c r="E2718" s="7">
        <f>RANK(O2718,(N2718:P2718,Q2718:AL2718))</f>
        <v>1</v>
      </c>
      <c r="F2718" s="7">
        <f>IF(P2718&gt;0,RANK(P2718,(N2718:P2718,Q2718:AL2718)),0)</f>
        <v>3</v>
      </c>
      <c r="G2718" s="1">
        <f t="shared" si="1027"/>
        <v>132</v>
      </c>
      <c r="H2718" s="2">
        <f t="shared" si="1024"/>
        <v>4.0503221847192392E-2</v>
      </c>
      <c r="I2718" s="2"/>
      <c r="J2718" s="2">
        <f t="shared" si="1028"/>
        <v>0.33752684872660327</v>
      </c>
      <c r="K2718" s="2">
        <f t="shared" si="1029"/>
        <v>0.37803007057379562</v>
      </c>
      <c r="L2718" s="2">
        <f t="shared" si="1030"/>
        <v>0.28260202516109234</v>
      </c>
      <c r="M2718" s="2">
        <f t="shared" si="1031"/>
        <v>1.841055538508829E-3</v>
      </c>
      <c r="N2718" s="1">
        <v>1100</v>
      </c>
      <c r="O2718" s="1">
        <v>1232</v>
      </c>
      <c r="P2718" s="1">
        <v>921</v>
      </c>
      <c r="Q2718" s="1">
        <v>6</v>
      </c>
      <c r="AN2718" s="7">
        <f>IF(Q2718&gt;0,RANK(Q2718,(N2718:P2718,Q2718:AL2718)),0)</f>
        <v>4</v>
      </c>
      <c r="AO2718" s="7">
        <f>IF(R2718&gt;0,RANK(R2718,(N2718:P2718,Q2718:AL2718)),0)</f>
        <v>0</v>
      </c>
      <c r="AP2718" s="7">
        <f>IF(S2718&gt;0,RANK(S2718,(N2718:P2718,Q2718:AL2718)),0)</f>
        <v>0</v>
      </c>
      <c r="AQ2718" s="7">
        <f>IF(T2718&gt;0,RANK(T2718,(N2718:P2718,Q2718:AL2718)),0)</f>
        <v>0</v>
      </c>
      <c r="AR2718" s="2">
        <f t="shared" si="1032"/>
        <v>1.8410555385087451E-3</v>
      </c>
      <c r="AS2718" s="2">
        <f t="shared" si="1033"/>
        <v>0</v>
      </c>
      <c r="AT2718" s="2">
        <f t="shared" si="1034"/>
        <v>0</v>
      </c>
      <c r="AU2718" s="2">
        <f t="shared" si="1035"/>
        <v>0</v>
      </c>
      <c r="AW2718" t="s">
        <v>1471</v>
      </c>
      <c r="AX2718" t="s">
        <v>303</v>
      </c>
      <c r="AY2718">
        <v>11</v>
      </c>
      <c r="BA2718" s="127">
        <v>48</v>
      </c>
      <c r="BB2718" s="130">
        <v>195</v>
      </c>
      <c r="BC2718" s="131">
        <f t="shared" si="1025"/>
        <v>48195</v>
      </c>
      <c r="BE2718" s="7" t="s">
        <v>3271</v>
      </c>
    </row>
    <row r="2719" spans="1:57" hidden="1" outlineLevel="1" x14ac:dyDescent="0.2">
      <c r="A2719" t="s">
        <v>127</v>
      </c>
      <c r="B2719" t="s">
        <v>303</v>
      </c>
      <c r="C2719" s="1">
        <f t="shared" si="1026"/>
        <v>2403</v>
      </c>
      <c r="D2719" s="7">
        <f>RANK(N2719,(N2719:P2719,Q2719:AL2719))</f>
        <v>3</v>
      </c>
      <c r="E2719" s="7">
        <f>RANK(O2719,(N2719:P2719,Q2719:AL2719))</f>
        <v>1</v>
      </c>
      <c r="F2719" s="7">
        <f>IF(P2719&gt;0,RANK(P2719,(N2719:P2719,Q2719:AL2719)),0)</f>
        <v>2</v>
      </c>
      <c r="G2719" s="1">
        <f t="shared" si="1027"/>
        <v>1262</v>
      </c>
      <c r="H2719" s="2">
        <f t="shared" si="1024"/>
        <v>0.52517686225551397</v>
      </c>
      <c r="I2719" s="2"/>
      <c r="J2719" s="2">
        <f t="shared" si="1028"/>
        <v>0.14357053682896379</v>
      </c>
      <c r="K2719" s="2">
        <f t="shared" si="1029"/>
        <v>0.69080316271327502</v>
      </c>
      <c r="L2719" s="2">
        <f t="shared" si="1030"/>
        <v>0.16562630045776114</v>
      </c>
      <c r="M2719" s="2">
        <f t="shared" si="1031"/>
        <v>2.7755575615628914E-17</v>
      </c>
      <c r="N2719" s="1">
        <v>345</v>
      </c>
      <c r="O2719" s="1">
        <v>1660</v>
      </c>
      <c r="P2719" s="1">
        <v>398</v>
      </c>
      <c r="AN2719" s="7">
        <f>IF(Q2719&gt;0,RANK(Q2719,(N2719:P2719,Q2719:AL2719)),0)</f>
        <v>0</v>
      </c>
      <c r="AO2719" s="7">
        <f>IF(R2719&gt;0,RANK(R2719,(N2719:P2719,Q2719:AL2719)),0)</f>
        <v>0</v>
      </c>
      <c r="AP2719" s="7">
        <f>IF(S2719&gt;0,RANK(S2719,(N2719:P2719,Q2719:AL2719)),0)</f>
        <v>0</v>
      </c>
      <c r="AQ2719" s="7">
        <f>IF(T2719&gt;0,RANK(T2719,(N2719:P2719,Q2719:AL2719)),0)</f>
        <v>0</v>
      </c>
      <c r="AR2719" s="2">
        <f t="shared" si="1032"/>
        <v>0</v>
      </c>
      <c r="AS2719" s="2">
        <f t="shared" si="1033"/>
        <v>0</v>
      </c>
      <c r="AT2719" s="2">
        <f t="shared" si="1034"/>
        <v>0</v>
      </c>
      <c r="AU2719" s="2">
        <f t="shared" si="1035"/>
        <v>0</v>
      </c>
      <c r="AW2719" t="s">
        <v>127</v>
      </c>
      <c r="AX2719" t="s">
        <v>303</v>
      </c>
      <c r="AY2719">
        <v>19</v>
      </c>
      <c r="BA2719" s="127">
        <v>48</v>
      </c>
      <c r="BB2719" s="130">
        <v>197</v>
      </c>
      <c r="BC2719" s="131">
        <f t="shared" si="1025"/>
        <v>48197</v>
      </c>
      <c r="BE2719" s="7" t="s">
        <v>3271</v>
      </c>
    </row>
    <row r="2720" spans="1:57" hidden="1" outlineLevel="1" x14ac:dyDescent="0.2">
      <c r="A2720" t="s">
        <v>166</v>
      </c>
      <c r="B2720" t="s">
        <v>303</v>
      </c>
      <c r="C2720" s="1">
        <f t="shared" si="1026"/>
        <v>1936</v>
      </c>
      <c r="D2720" s="7">
        <f>RANK(N2720,(N2720:P2720,Q2720:AL2720))</f>
        <v>1</v>
      </c>
      <c r="E2720" s="7">
        <f>RANK(O2720,(N2720:P2720,Q2720:AL2720))</f>
        <v>2</v>
      </c>
      <c r="F2720" s="7">
        <f>IF(P2720&gt;0,RANK(P2720,(N2720:P2720,Q2720:AL2720)),0)</f>
        <v>3</v>
      </c>
      <c r="G2720" s="1">
        <f t="shared" si="1027"/>
        <v>340</v>
      </c>
      <c r="H2720" s="2">
        <f t="shared" si="1024"/>
        <v>0.1756198347107438</v>
      </c>
      <c r="I2720" s="2"/>
      <c r="J2720" s="2">
        <f t="shared" si="1028"/>
        <v>0.49276859504132231</v>
      </c>
      <c r="K2720" s="2">
        <f t="shared" si="1029"/>
        <v>0.31714876033057854</v>
      </c>
      <c r="L2720" s="2">
        <f t="shared" si="1030"/>
        <v>0.18698347107438015</v>
      </c>
      <c r="M2720" s="2">
        <f t="shared" si="1031"/>
        <v>3.0991735537189979E-3</v>
      </c>
      <c r="N2720" s="1">
        <v>954</v>
      </c>
      <c r="O2720" s="1">
        <v>614</v>
      </c>
      <c r="P2720" s="1">
        <v>362</v>
      </c>
      <c r="Q2720" s="1">
        <v>6</v>
      </c>
      <c r="AN2720" s="7">
        <f>IF(Q2720&gt;0,RANK(Q2720,(N2720:P2720,Q2720:AL2720)),0)</f>
        <v>4</v>
      </c>
      <c r="AO2720" s="7">
        <f>IF(R2720&gt;0,RANK(R2720,(N2720:P2720,Q2720:AL2720)),0)</f>
        <v>0</v>
      </c>
      <c r="AP2720" s="7">
        <f>IF(S2720&gt;0,RANK(S2720,(N2720:P2720,Q2720:AL2720)),0)</f>
        <v>0</v>
      </c>
      <c r="AQ2720" s="7">
        <f>IF(T2720&gt;0,RANK(T2720,(N2720:P2720,Q2720:AL2720)),0)</f>
        <v>0</v>
      </c>
      <c r="AR2720" s="2">
        <f t="shared" si="1032"/>
        <v>3.0991735537190084E-3</v>
      </c>
      <c r="AS2720" s="2">
        <f t="shared" si="1033"/>
        <v>0</v>
      </c>
      <c r="AT2720" s="2">
        <f t="shared" si="1034"/>
        <v>0</v>
      </c>
      <c r="AU2720" s="2">
        <f t="shared" si="1035"/>
        <v>0</v>
      </c>
      <c r="AW2720" t="s">
        <v>166</v>
      </c>
      <c r="AX2720" t="s">
        <v>303</v>
      </c>
      <c r="AY2720">
        <v>13</v>
      </c>
      <c r="BA2720" s="127">
        <v>48</v>
      </c>
      <c r="BB2720" s="130">
        <v>199</v>
      </c>
      <c r="BC2720" s="131">
        <f t="shared" si="1025"/>
        <v>48199</v>
      </c>
      <c r="BE2720" s="7" t="s">
        <v>3271</v>
      </c>
    </row>
    <row r="2721" spans="1:57" hidden="1" outlineLevel="1" x14ac:dyDescent="0.2">
      <c r="A2721" t="s">
        <v>2130</v>
      </c>
      <c r="B2721" t="s">
        <v>303</v>
      </c>
      <c r="C2721" s="1">
        <f t="shared" si="1026"/>
        <v>16793</v>
      </c>
      <c r="D2721" s="7">
        <f>RANK(N2721,(N2721:P2721,Q2721:AL2721))</f>
        <v>1</v>
      </c>
      <c r="E2721" s="7">
        <f>RANK(O2721,(N2721:P2721,Q2721:AL2721))</f>
        <v>2</v>
      </c>
      <c r="F2721" s="7">
        <f>IF(P2721&gt;0,RANK(P2721,(N2721:P2721,Q2721:AL2721)),0)</f>
        <v>3</v>
      </c>
      <c r="G2721" s="1">
        <f t="shared" si="1027"/>
        <v>868</v>
      </c>
      <c r="H2721" s="2">
        <f t="shared" si="1024"/>
        <v>5.1688203418090869E-2</v>
      </c>
      <c r="I2721" s="2"/>
      <c r="J2721" s="2">
        <f t="shared" si="1028"/>
        <v>0.40213184064788898</v>
      </c>
      <c r="K2721" s="2">
        <f t="shared" si="1029"/>
        <v>0.35044363722979816</v>
      </c>
      <c r="L2721" s="2">
        <f t="shared" si="1030"/>
        <v>0.24587625796462811</v>
      </c>
      <c r="M2721" s="2">
        <f t="shared" si="1031"/>
        <v>1.5482641576847478E-3</v>
      </c>
      <c r="N2721" s="1">
        <v>6753</v>
      </c>
      <c r="O2721" s="1">
        <v>5885</v>
      </c>
      <c r="P2721" s="1">
        <v>4129</v>
      </c>
      <c r="Q2721" s="1">
        <v>17</v>
      </c>
      <c r="R2721" s="1">
        <v>3</v>
      </c>
      <c r="T2721" s="1">
        <v>3</v>
      </c>
      <c r="U2721" s="1">
        <v>3</v>
      </c>
      <c r="AN2721" s="7">
        <f>IF(Q2721&gt;0,RANK(Q2721,(N2721:P2721,Q2721:AL2721)),0)</f>
        <v>4</v>
      </c>
      <c r="AO2721" s="7">
        <f>IF(R2721&gt;0,RANK(R2721,(N2721:P2721,Q2721:AL2721)),0)</f>
        <v>5</v>
      </c>
      <c r="AP2721" s="7">
        <f>IF(S2721&gt;0,RANK(S2721,(N2721:P2721,Q2721:AL2721)),0)</f>
        <v>0</v>
      </c>
      <c r="AQ2721" s="7">
        <f>IF(T2721&gt;0,RANK(T2721,(N2721:P2721,Q2721:AL2721)),0)</f>
        <v>5</v>
      </c>
      <c r="AR2721" s="2">
        <f t="shared" si="1032"/>
        <v>1.0123265646400286E-3</v>
      </c>
      <c r="AS2721" s="2">
        <f t="shared" si="1033"/>
        <v>1.7864586434824034E-4</v>
      </c>
      <c r="AT2721" s="2">
        <f t="shared" si="1034"/>
        <v>0</v>
      </c>
      <c r="AU2721" s="2">
        <f t="shared" si="1035"/>
        <v>1.7864586434824034E-4</v>
      </c>
      <c r="AW2721" t="s">
        <v>2130</v>
      </c>
      <c r="AX2721" t="s">
        <v>303</v>
      </c>
      <c r="AY2721">
        <v>2</v>
      </c>
      <c r="BA2721" s="127">
        <v>48</v>
      </c>
      <c r="BB2721" s="130">
        <v>201</v>
      </c>
      <c r="BC2721" s="131">
        <f t="shared" si="1025"/>
        <v>48201</v>
      </c>
      <c r="BE2721" s="7" t="s">
        <v>3271</v>
      </c>
    </row>
    <row r="2722" spans="1:57" hidden="1" outlineLevel="1" x14ac:dyDescent="0.2">
      <c r="A2722" t="s">
        <v>290</v>
      </c>
      <c r="B2722" t="s">
        <v>303</v>
      </c>
      <c r="C2722" s="1">
        <f t="shared" si="1026"/>
        <v>942947</v>
      </c>
      <c r="D2722" s="7">
        <f>RANK(N2722,(N2722:P2722,Q2722:AL2722))</f>
        <v>2</v>
      </c>
      <c r="E2722" s="7">
        <f>RANK(O2722,(N2722:P2722,Q2722:AL2722))</f>
        <v>1</v>
      </c>
      <c r="F2722" s="7">
        <f>IF(P2722&gt;0,RANK(P2722,(N2722:P2722,Q2722:AL2722)),0)</f>
        <v>3</v>
      </c>
      <c r="G2722" s="1">
        <f t="shared" si="1027"/>
        <v>46607</v>
      </c>
      <c r="H2722" s="2">
        <f t="shared" si="1024"/>
        <v>4.9426956127969018E-2</v>
      </c>
      <c r="I2722" s="2"/>
      <c r="J2722" s="2">
        <f t="shared" si="1028"/>
        <v>0.38196314320953351</v>
      </c>
      <c r="K2722" s="2">
        <f t="shared" si="1029"/>
        <v>0.43139009933750255</v>
      </c>
      <c r="L2722" s="2">
        <f t="shared" si="1030"/>
        <v>0.18338464409982747</v>
      </c>
      <c r="M2722" s="2">
        <f t="shared" si="1031"/>
        <v>3.2621133531364754E-3</v>
      </c>
      <c r="N2722" s="1">
        <v>360171</v>
      </c>
      <c r="O2722" s="1">
        <v>406778</v>
      </c>
      <c r="P2722" s="1">
        <v>172922</v>
      </c>
      <c r="Q2722" s="1">
        <v>2765</v>
      </c>
      <c r="R2722" s="1">
        <v>42</v>
      </c>
      <c r="S2722" s="1">
        <v>61</v>
      </c>
      <c r="T2722" s="1">
        <v>82</v>
      </c>
      <c r="U2722" s="1">
        <v>46</v>
      </c>
      <c r="W2722" s="1">
        <v>60</v>
      </c>
      <c r="Y2722" s="1">
        <v>4</v>
      </c>
      <c r="AB2722" s="1">
        <v>16</v>
      </c>
      <c r="AN2722" s="7">
        <f>IF(Q2722&gt;0,RANK(Q2722,(N2722:P2722,Q2722:AL2722)),0)</f>
        <v>4</v>
      </c>
      <c r="AO2722" s="7">
        <f>IF(R2722&gt;0,RANK(R2722,(N2722:P2722,Q2722:AL2722)),0)</f>
        <v>9</v>
      </c>
      <c r="AP2722" s="7">
        <f>IF(S2722&gt;0,RANK(S2722,(N2722:P2722,Q2722:AL2722)),0)</f>
        <v>6</v>
      </c>
      <c r="AQ2722" s="7">
        <f>IF(T2722&gt;0,RANK(T2722,(N2722:P2722,Q2722:AL2722)),0)</f>
        <v>5</v>
      </c>
      <c r="AR2722" s="2">
        <f t="shared" si="1032"/>
        <v>2.93229630085254E-3</v>
      </c>
      <c r="AS2722" s="2">
        <f t="shared" si="1033"/>
        <v>4.4541209633203137E-5</v>
      </c>
      <c r="AT2722" s="2">
        <f t="shared" si="1034"/>
        <v>6.4690804467271219E-5</v>
      </c>
      <c r="AU2722" s="2">
        <f t="shared" si="1035"/>
        <v>8.6961409283872794E-5</v>
      </c>
      <c r="AW2722" t="s">
        <v>290</v>
      </c>
      <c r="AX2722" t="s">
        <v>303</v>
      </c>
      <c r="BA2722" s="127">
        <v>48</v>
      </c>
      <c r="BB2722" s="130">
        <v>203</v>
      </c>
      <c r="BC2722" s="131">
        <f t="shared" si="1025"/>
        <v>48203</v>
      </c>
      <c r="BE2722" s="7" t="s">
        <v>3271</v>
      </c>
    </row>
    <row r="2723" spans="1:57" hidden="1" outlineLevel="1" x14ac:dyDescent="0.2">
      <c r="A2723" t="s">
        <v>2320</v>
      </c>
      <c r="B2723" t="s">
        <v>303</v>
      </c>
      <c r="C2723" s="1">
        <f t="shared" si="1026"/>
        <v>22683</v>
      </c>
      <c r="D2723" s="7">
        <f>RANK(N2723,(N2723:P2723,Q2723:AL2723))</f>
        <v>1</v>
      </c>
      <c r="E2723" s="7">
        <f>RANK(O2723,(N2723:P2723,Q2723:AL2723))</f>
        <v>2</v>
      </c>
      <c r="F2723" s="7">
        <f>IF(P2723&gt;0,RANK(P2723,(N2723:P2723,Q2723:AL2723)),0)</f>
        <v>3</v>
      </c>
      <c r="G2723" s="1">
        <f t="shared" si="1027"/>
        <v>805</v>
      </c>
      <c r="H2723" s="2">
        <f t="shared" si="1024"/>
        <v>3.5489132830754312E-2</v>
      </c>
      <c r="I2723" s="2"/>
      <c r="J2723" s="2">
        <f t="shared" si="1028"/>
        <v>0.42049111669532246</v>
      </c>
      <c r="K2723" s="2">
        <f t="shared" si="1029"/>
        <v>0.38500198386456819</v>
      </c>
      <c r="L2723" s="2">
        <f t="shared" si="1030"/>
        <v>0.19269937838910198</v>
      </c>
      <c r="M2723" s="2">
        <f t="shared" si="1031"/>
        <v>1.8075210510073714E-3</v>
      </c>
      <c r="N2723" s="1">
        <v>9538</v>
      </c>
      <c r="O2723" s="1">
        <v>8733</v>
      </c>
      <c r="P2723" s="1">
        <v>4371</v>
      </c>
      <c r="Q2723" s="1">
        <v>33</v>
      </c>
      <c r="R2723" s="1">
        <v>6</v>
      </c>
      <c r="S2723" s="1">
        <v>1</v>
      </c>
      <c r="U2723" s="1">
        <v>1</v>
      </c>
      <c r="AN2723" s="7">
        <f>IF(Q2723&gt;0,RANK(Q2723,(N2723:P2723,Q2723:AL2723)),0)</f>
        <v>4</v>
      </c>
      <c r="AO2723" s="7">
        <f>IF(R2723&gt;0,RANK(R2723,(N2723:P2723,Q2723:AL2723)),0)</f>
        <v>5</v>
      </c>
      <c r="AP2723" s="7">
        <f>IF(S2723&gt;0,RANK(S2723,(N2723:P2723,Q2723:AL2723)),0)</f>
        <v>6</v>
      </c>
      <c r="AQ2723" s="7">
        <f>IF(T2723&gt;0,RANK(T2723,(N2723:P2723,Q2723:AL2723)),0)</f>
        <v>0</v>
      </c>
      <c r="AR2723" s="2">
        <f t="shared" si="1032"/>
        <v>1.4548340166644625E-3</v>
      </c>
      <c r="AS2723" s="2">
        <f t="shared" si="1033"/>
        <v>2.6451527575717496E-4</v>
      </c>
      <c r="AT2723" s="2">
        <f t="shared" si="1034"/>
        <v>4.4085879292862495E-5</v>
      </c>
      <c r="AU2723" s="2">
        <f t="shared" si="1035"/>
        <v>0</v>
      </c>
      <c r="AW2723" t="s">
        <v>2320</v>
      </c>
      <c r="AX2723" t="s">
        <v>303</v>
      </c>
      <c r="AY2723">
        <v>1</v>
      </c>
      <c r="BA2723" s="127">
        <v>48</v>
      </c>
      <c r="BB2723" s="130">
        <v>205</v>
      </c>
      <c r="BC2723" s="131">
        <f t="shared" si="1025"/>
        <v>48205</v>
      </c>
      <c r="BE2723" s="7" t="s">
        <v>3271</v>
      </c>
    </row>
    <row r="2724" spans="1:57" hidden="1" outlineLevel="1" x14ac:dyDescent="0.2">
      <c r="A2724" t="s">
        <v>128</v>
      </c>
      <c r="B2724" t="s">
        <v>303</v>
      </c>
      <c r="C2724" s="1">
        <f t="shared" si="1026"/>
        <v>1797</v>
      </c>
      <c r="D2724" s="7">
        <f>RANK(N2724,(N2724:P2724,Q2724:AL2724))</f>
        <v>2</v>
      </c>
      <c r="E2724" s="7">
        <f>RANK(O2724,(N2724:P2724,Q2724:AL2724))</f>
        <v>1</v>
      </c>
      <c r="F2724" s="7">
        <f>IF(P2724&gt;0,RANK(P2724,(N2724:P2724,Q2724:AL2724)),0)</f>
        <v>3</v>
      </c>
      <c r="G2724" s="1">
        <f t="shared" si="1027"/>
        <v>675</v>
      </c>
      <c r="H2724" s="2">
        <f t="shared" si="1024"/>
        <v>0.37562604340567612</v>
      </c>
      <c r="I2724" s="2"/>
      <c r="J2724" s="2">
        <f t="shared" si="1028"/>
        <v>0.22593210907067335</v>
      </c>
      <c r="K2724" s="2">
        <f t="shared" si="1029"/>
        <v>0.60155815247634947</v>
      </c>
      <c r="L2724" s="2">
        <f t="shared" si="1030"/>
        <v>0.17139677239844184</v>
      </c>
      <c r="M2724" s="2">
        <f t="shared" si="1031"/>
        <v>1.112966054535286E-3</v>
      </c>
      <c r="N2724" s="1">
        <v>406</v>
      </c>
      <c r="O2724" s="1">
        <v>1081</v>
      </c>
      <c r="P2724" s="1">
        <v>308</v>
      </c>
      <c r="Q2724" s="1">
        <v>2</v>
      </c>
      <c r="AN2724" s="7">
        <f>IF(Q2724&gt;0,RANK(Q2724,(N2724:P2724,Q2724:AL2724)),0)</f>
        <v>4</v>
      </c>
      <c r="AO2724" s="7">
        <f>IF(R2724&gt;0,RANK(R2724,(N2724:P2724,Q2724:AL2724)),0)</f>
        <v>0</v>
      </c>
      <c r="AP2724" s="7">
        <f>IF(S2724&gt;0,RANK(S2724,(N2724:P2724,Q2724:AL2724)),0)</f>
        <v>0</v>
      </c>
      <c r="AQ2724" s="7">
        <f>IF(T2724&gt;0,RANK(T2724,(N2724:P2724,Q2724:AL2724)),0)</f>
        <v>0</v>
      </c>
      <c r="AR2724" s="2">
        <f t="shared" si="1032"/>
        <v>1.1129660545353367E-3</v>
      </c>
      <c r="AS2724" s="2">
        <f t="shared" si="1033"/>
        <v>0</v>
      </c>
      <c r="AT2724" s="2">
        <f t="shared" si="1034"/>
        <v>0</v>
      </c>
      <c r="AU2724" s="2">
        <f t="shared" si="1035"/>
        <v>0</v>
      </c>
      <c r="AW2724" t="s">
        <v>128</v>
      </c>
      <c r="AX2724" t="s">
        <v>303</v>
      </c>
      <c r="AY2724">
        <v>19</v>
      </c>
      <c r="BA2724" s="127">
        <v>48</v>
      </c>
      <c r="BB2724" s="130">
        <v>207</v>
      </c>
      <c r="BC2724" s="131">
        <f t="shared" si="1025"/>
        <v>48207</v>
      </c>
      <c r="BE2724" s="7" t="s">
        <v>3271</v>
      </c>
    </row>
    <row r="2725" spans="1:57" hidden="1" outlineLevel="1" x14ac:dyDescent="0.2">
      <c r="A2725" t="s">
        <v>1897</v>
      </c>
      <c r="B2725" t="s">
        <v>303</v>
      </c>
      <c r="C2725" s="1">
        <f t="shared" si="1026"/>
        <v>2853</v>
      </c>
      <c r="D2725" s="7">
        <f>RANK(N2725,(N2725:P2725,Q2725:AL2725))</f>
        <v>1</v>
      </c>
      <c r="E2725" s="7">
        <f>RANK(O2725,(N2725:P2725,Q2725:AL2725))</f>
        <v>2</v>
      </c>
      <c r="F2725" s="7">
        <f>IF(P2725&gt;0,RANK(P2725,(N2725:P2725,Q2725:AL2725)),0)</f>
        <v>3</v>
      </c>
      <c r="G2725" s="1">
        <f t="shared" si="1027"/>
        <v>586</v>
      </c>
      <c r="H2725" s="2">
        <f t="shared" si="1024"/>
        <v>0.20539782684893096</v>
      </c>
      <c r="I2725" s="2"/>
      <c r="J2725" s="2">
        <f t="shared" si="1028"/>
        <v>0.50403084472485105</v>
      </c>
      <c r="K2725" s="2">
        <f t="shared" si="1029"/>
        <v>0.29863301787592006</v>
      </c>
      <c r="L2725" s="2">
        <f t="shared" si="1030"/>
        <v>0.19698562916228532</v>
      </c>
      <c r="M2725" s="2">
        <f t="shared" si="1031"/>
        <v>3.5050823694357525E-4</v>
      </c>
      <c r="N2725" s="1">
        <v>1438</v>
      </c>
      <c r="O2725" s="1">
        <v>852</v>
      </c>
      <c r="P2725" s="1">
        <v>562</v>
      </c>
      <c r="Q2725" s="1">
        <v>1</v>
      </c>
      <c r="AN2725" s="7">
        <f>IF(Q2725&gt;0,RANK(Q2725,(N2725:P2725,Q2725:AL2725)),0)</f>
        <v>4</v>
      </c>
      <c r="AO2725" s="7">
        <f>IF(R2725&gt;0,RANK(R2725,(N2725:P2725,Q2725:AL2725)),0)</f>
        <v>0</v>
      </c>
      <c r="AP2725" s="7">
        <f>IF(S2725&gt;0,RANK(S2725,(N2725:P2725,Q2725:AL2725)),0)</f>
        <v>0</v>
      </c>
      <c r="AQ2725" s="7">
        <f>IF(T2725&gt;0,RANK(T2725,(N2725:P2725,Q2725:AL2725)),0)</f>
        <v>0</v>
      </c>
      <c r="AR2725" s="2">
        <f t="shared" si="1032"/>
        <v>3.505082369435682E-4</v>
      </c>
      <c r="AS2725" s="2">
        <f t="shared" si="1033"/>
        <v>0</v>
      </c>
      <c r="AT2725" s="2">
        <f t="shared" si="1034"/>
        <v>0</v>
      </c>
      <c r="AU2725" s="2">
        <f t="shared" si="1035"/>
        <v>0</v>
      </c>
      <c r="AW2725" t="s">
        <v>1897</v>
      </c>
      <c r="AX2725" t="s">
        <v>303</v>
      </c>
      <c r="AY2725">
        <v>17</v>
      </c>
      <c r="BA2725" s="127">
        <v>48</v>
      </c>
      <c r="BB2725" s="130">
        <v>209</v>
      </c>
      <c r="BC2725" s="131">
        <f t="shared" si="1025"/>
        <v>48209</v>
      </c>
      <c r="BE2725" s="7" t="s">
        <v>3271</v>
      </c>
    </row>
    <row r="2726" spans="1:57" hidden="1" outlineLevel="1" x14ac:dyDescent="0.2">
      <c r="A2726" t="s">
        <v>1135</v>
      </c>
      <c r="B2726" t="s">
        <v>303</v>
      </c>
      <c r="C2726" s="1">
        <f t="shared" si="1026"/>
        <v>27267</v>
      </c>
      <c r="D2726" s="7">
        <f>RANK(N2726,(N2726:P2726,Q2726:AL2726))</f>
        <v>1</v>
      </c>
      <c r="E2726" s="7">
        <f>RANK(O2726,(N2726:P2726,Q2726:AL2726))</f>
        <v>2</v>
      </c>
      <c r="F2726" s="7">
        <f>IF(P2726&gt;0,RANK(P2726,(N2726:P2726,Q2726:AL2726)),0)</f>
        <v>3</v>
      </c>
      <c r="G2726" s="1">
        <f t="shared" si="1027"/>
        <v>834</v>
      </c>
      <c r="H2726" s="2">
        <f t="shared" si="1024"/>
        <v>3.0586423148861262E-2</v>
      </c>
      <c r="I2726" s="2"/>
      <c r="J2726" s="2">
        <f t="shared" si="1028"/>
        <v>0.39762350093519638</v>
      </c>
      <c r="K2726" s="2">
        <f t="shared" si="1029"/>
        <v>0.36703707778633515</v>
      </c>
      <c r="L2726" s="2">
        <f t="shared" si="1030"/>
        <v>0.22928815051160745</v>
      </c>
      <c r="M2726" s="2">
        <f t="shared" si="1031"/>
        <v>6.0512707668610166E-3</v>
      </c>
      <c r="N2726" s="1">
        <v>10842</v>
      </c>
      <c r="O2726" s="1">
        <v>10008</v>
      </c>
      <c r="P2726" s="1">
        <v>6252</v>
      </c>
      <c r="Q2726" s="1">
        <v>139</v>
      </c>
      <c r="R2726" s="1">
        <v>2</v>
      </c>
      <c r="S2726" s="1">
        <v>3</v>
      </c>
      <c r="T2726" s="1">
        <v>2</v>
      </c>
      <c r="U2726" s="1">
        <v>17</v>
      </c>
      <c r="AB2726" s="1">
        <v>2</v>
      </c>
      <c r="AN2726" s="7">
        <f>IF(Q2726&gt;0,RANK(Q2726,(N2726:P2726,Q2726:AL2726)),0)</f>
        <v>4</v>
      </c>
      <c r="AO2726" s="7">
        <f>IF(R2726&gt;0,RANK(R2726,(N2726:P2726,Q2726:AL2726)),0)</f>
        <v>7</v>
      </c>
      <c r="AP2726" s="7">
        <f>IF(S2726&gt;0,RANK(S2726,(N2726:P2726,Q2726:AL2726)),0)</f>
        <v>6</v>
      </c>
      <c r="AQ2726" s="7">
        <f>IF(T2726&gt;0,RANK(T2726,(N2726:P2726,Q2726:AL2726)),0)</f>
        <v>7</v>
      </c>
      <c r="AR2726" s="2">
        <f t="shared" si="1032"/>
        <v>5.0977371914768766E-3</v>
      </c>
      <c r="AS2726" s="2">
        <f t="shared" si="1033"/>
        <v>7.3348736568012613E-5</v>
      </c>
      <c r="AT2726" s="2">
        <f t="shared" si="1034"/>
        <v>1.1002310485201893E-4</v>
      </c>
      <c r="AU2726" s="2">
        <f t="shared" si="1035"/>
        <v>7.3348736568012613E-5</v>
      </c>
      <c r="AW2726" t="s">
        <v>1135</v>
      </c>
      <c r="AX2726" t="s">
        <v>303</v>
      </c>
      <c r="AY2726">
        <v>14</v>
      </c>
      <c r="BA2726" s="127">
        <v>48</v>
      </c>
      <c r="BB2726" s="130">
        <v>211</v>
      </c>
      <c r="BC2726" s="131">
        <f t="shared" si="1025"/>
        <v>48211</v>
      </c>
      <c r="BE2726" s="7" t="s">
        <v>3271</v>
      </c>
    </row>
    <row r="2727" spans="1:57" hidden="1" outlineLevel="1" x14ac:dyDescent="0.2">
      <c r="A2727" t="s">
        <v>1136</v>
      </c>
      <c r="B2727" t="s">
        <v>303</v>
      </c>
      <c r="C2727" s="1">
        <f t="shared" si="1026"/>
        <v>1700</v>
      </c>
      <c r="D2727" s="7">
        <f>RANK(N2727,(N2727:P2727,Q2727:AL2727))</f>
        <v>2</v>
      </c>
      <c r="E2727" s="7">
        <f>RANK(O2727,(N2727:P2727,Q2727:AL2727))</f>
        <v>1</v>
      </c>
      <c r="F2727" s="7">
        <f>IF(P2727&gt;0,RANK(P2727,(N2727:P2727,Q2727:AL2727)),0)</f>
        <v>3</v>
      </c>
      <c r="G2727" s="1">
        <f t="shared" si="1027"/>
        <v>510</v>
      </c>
      <c r="H2727" s="2">
        <f t="shared" si="1024"/>
        <v>0.3</v>
      </c>
      <c r="I2727" s="2"/>
      <c r="J2727" s="2">
        <f t="shared" si="1028"/>
        <v>0.28176470588235292</v>
      </c>
      <c r="K2727" s="2">
        <f t="shared" si="1029"/>
        <v>0.58176470588235296</v>
      </c>
      <c r="L2727" s="2">
        <f t="shared" si="1030"/>
        <v>0.13647058823529412</v>
      </c>
      <c r="M2727" s="2">
        <f t="shared" si="1031"/>
        <v>0</v>
      </c>
      <c r="N2727" s="1">
        <v>479</v>
      </c>
      <c r="O2727" s="1">
        <v>989</v>
      </c>
      <c r="P2727" s="1">
        <v>232</v>
      </c>
      <c r="AN2727" s="7">
        <f>IF(Q2727&gt;0,RANK(Q2727,(N2727:P2727,Q2727:AL2727)),0)</f>
        <v>0</v>
      </c>
      <c r="AO2727" s="7">
        <f>IF(R2727&gt;0,RANK(R2727,(N2727:P2727,Q2727:AL2727)),0)</f>
        <v>0</v>
      </c>
      <c r="AP2727" s="7">
        <f>IF(S2727&gt;0,RANK(S2727,(N2727:P2727,Q2727:AL2727)),0)</f>
        <v>0</v>
      </c>
      <c r="AQ2727" s="7">
        <f>IF(T2727&gt;0,RANK(T2727,(N2727:P2727,Q2727:AL2727)),0)</f>
        <v>0</v>
      </c>
      <c r="AR2727" s="2">
        <f t="shared" si="1032"/>
        <v>0</v>
      </c>
      <c r="AS2727" s="2">
        <f t="shared" si="1033"/>
        <v>0</v>
      </c>
      <c r="AT2727" s="2">
        <f t="shared" si="1034"/>
        <v>0</v>
      </c>
      <c r="AU2727" s="2">
        <f t="shared" si="1035"/>
        <v>0</v>
      </c>
      <c r="AW2727" t="s">
        <v>1136</v>
      </c>
      <c r="AX2727" t="s">
        <v>303</v>
      </c>
      <c r="AY2727">
        <v>13</v>
      </c>
      <c r="BA2727" s="127">
        <v>48</v>
      </c>
      <c r="BB2727" s="130">
        <v>213</v>
      </c>
      <c r="BC2727" s="131">
        <f t="shared" si="1025"/>
        <v>48213</v>
      </c>
      <c r="BE2727" s="7" t="s">
        <v>3271</v>
      </c>
    </row>
    <row r="2728" spans="1:57" hidden="1" outlineLevel="1" x14ac:dyDescent="0.2">
      <c r="A2728" t="s">
        <v>360</v>
      </c>
      <c r="B2728" t="s">
        <v>303</v>
      </c>
      <c r="C2728" s="1">
        <f t="shared" si="1026"/>
        <v>24261</v>
      </c>
      <c r="D2728" s="7">
        <f>RANK(N2728,(N2728:P2728,Q2728:AL2728))</f>
        <v>1</v>
      </c>
      <c r="E2728" s="7">
        <f>RANK(O2728,(N2728:P2728,Q2728:AL2728))</f>
        <v>2</v>
      </c>
      <c r="F2728" s="7">
        <f>IF(P2728&gt;0,RANK(P2728,(N2728:P2728,Q2728:AL2728)),0)</f>
        <v>3</v>
      </c>
      <c r="G2728" s="1">
        <f t="shared" si="1027"/>
        <v>737</v>
      </c>
      <c r="H2728" s="2">
        <f t="shared" si="1024"/>
        <v>3.0377972878282016E-2</v>
      </c>
      <c r="I2728" s="2"/>
      <c r="J2728" s="2">
        <f t="shared" si="1028"/>
        <v>0.37529368121676765</v>
      </c>
      <c r="K2728" s="2">
        <f t="shared" si="1029"/>
        <v>0.34491570833848562</v>
      </c>
      <c r="L2728" s="2">
        <f t="shared" si="1030"/>
        <v>0.27805943695643215</v>
      </c>
      <c r="M2728" s="2">
        <f t="shared" si="1031"/>
        <v>1.7311734883145857E-3</v>
      </c>
      <c r="N2728" s="1">
        <v>9105</v>
      </c>
      <c r="O2728" s="1">
        <v>8368</v>
      </c>
      <c r="P2728" s="1">
        <v>6746</v>
      </c>
      <c r="Q2728" s="1">
        <v>41</v>
      </c>
      <c r="T2728" s="1">
        <v>1</v>
      </c>
      <c r="AN2728" s="7">
        <f>IF(Q2728&gt;0,RANK(Q2728,(N2728:P2728,Q2728:AL2728)),0)</f>
        <v>4</v>
      </c>
      <c r="AO2728" s="7">
        <f>IF(R2728&gt;0,RANK(R2728,(N2728:P2728,Q2728:AL2728)),0)</f>
        <v>0</v>
      </c>
      <c r="AP2728" s="7">
        <f>IF(S2728&gt;0,RANK(S2728,(N2728:P2728,Q2728:AL2728)),0)</f>
        <v>0</v>
      </c>
      <c r="AQ2728" s="7">
        <f>IF(T2728&gt;0,RANK(T2728,(N2728:P2728,Q2728:AL2728)),0)</f>
        <v>5</v>
      </c>
      <c r="AR2728" s="2">
        <f t="shared" si="1032"/>
        <v>1.6899550719261366E-3</v>
      </c>
      <c r="AS2728" s="2">
        <f t="shared" si="1033"/>
        <v>0</v>
      </c>
      <c r="AT2728" s="2">
        <f t="shared" si="1034"/>
        <v>0</v>
      </c>
      <c r="AU2728" s="2">
        <f t="shared" si="1035"/>
        <v>4.1218416388442359E-5</v>
      </c>
      <c r="AW2728" t="s">
        <v>360</v>
      </c>
      <c r="AX2728" t="s">
        <v>303</v>
      </c>
      <c r="AY2728">
        <v>5</v>
      </c>
      <c r="BA2728" s="127">
        <v>48</v>
      </c>
      <c r="BB2728" s="130">
        <v>215</v>
      </c>
      <c r="BC2728" s="131">
        <f t="shared" si="1025"/>
        <v>48215</v>
      </c>
      <c r="BE2728" s="7" t="s">
        <v>3271</v>
      </c>
    </row>
    <row r="2729" spans="1:57" hidden="1" outlineLevel="1" x14ac:dyDescent="0.2">
      <c r="A2729" t="s">
        <v>2667</v>
      </c>
      <c r="B2729" t="s">
        <v>303</v>
      </c>
      <c r="C2729" s="1">
        <f t="shared" si="1026"/>
        <v>88160</v>
      </c>
      <c r="D2729" s="7">
        <f>RANK(N2729,(N2729:P2729,Q2729:AL2729))</f>
        <v>1</v>
      </c>
      <c r="E2729" s="7">
        <f>RANK(O2729,(N2729:P2729,Q2729:AL2729))</f>
        <v>2</v>
      </c>
      <c r="F2729" s="7">
        <f>IF(P2729&gt;0,RANK(P2729,(N2729:P2729,Q2729:AL2729)),0)</f>
        <v>3</v>
      </c>
      <c r="G2729" s="1">
        <f t="shared" si="1027"/>
        <v>24229</v>
      </c>
      <c r="H2729" s="2">
        <f t="shared" ref="H2729:H2792" si="1036">G2729/C2729</f>
        <v>0.27482985480943739</v>
      </c>
      <c r="I2729" s="2"/>
      <c r="J2729" s="2">
        <f t="shared" si="1028"/>
        <v>0.58081896551724133</v>
      </c>
      <c r="K2729" s="2">
        <f t="shared" si="1029"/>
        <v>0.30598911070780399</v>
      </c>
      <c r="L2729" s="2">
        <f t="shared" si="1030"/>
        <v>0.11067377495462795</v>
      </c>
      <c r="M2729" s="2">
        <f t="shared" si="1031"/>
        <v>2.5181488203267349E-3</v>
      </c>
      <c r="N2729" s="1">
        <v>51205</v>
      </c>
      <c r="O2729" s="1">
        <v>26976</v>
      </c>
      <c r="P2729" s="1">
        <v>9757</v>
      </c>
      <c r="Q2729" s="1">
        <v>197</v>
      </c>
      <c r="R2729" s="1">
        <v>6</v>
      </c>
      <c r="S2729" s="1">
        <v>12</v>
      </c>
      <c r="U2729" s="1">
        <v>1</v>
      </c>
      <c r="W2729" s="1">
        <v>2</v>
      </c>
      <c r="Y2729" s="1">
        <v>1</v>
      </c>
      <c r="AB2729" s="1">
        <v>3</v>
      </c>
      <c r="AN2729" s="7">
        <f>IF(Q2729&gt;0,RANK(Q2729,(N2729:P2729,Q2729:AL2729)),0)</f>
        <v>4</v>
      </c>
      <c r="AO2729" s="7">
        <f>IF(R2729&gt;0,RANK(R2729,(N2729:P2729,Q2729:AL2729)),0)</f>
        <v>6</v>
      </c>
      <c r="AP2729" s="7">
        <f>IF(S2729&gt;0,RANK(S2729,(N2729:P2729,Q2729:AL2729)),0)</f>
        <v>5</v>
      </c>
      <c r="AQ2729" s="7">
        <f>IF(T2729&gt;0,RANK(T2729,(N2729:P2729,Q2729:AL2729)),0)</f>
        <v>0</v>
      </c>
      <c r="AR2729" s="2">
        <f t="shared" si="1032"/>
        <v>2.2345735027223231E-3</v>
      </c>
      <c r="AS2729" s="2">
        <f t="shared" si="1033"/>
        <v>6.8058076225045378E-5</v>
      </c>
      <c r="AT2729" s="2">
        <f t="shared" si="1034"/>
        <v>1.3611615245009076E-4</v>
      </c>
      <c r="AU2729" s="2">
        <f t="shared" si="1035"/>
        <v>0</v>
      </c>
      <c r="AW2729" t="s">
        <v>2667</v>
      </c>
      <c r="AX2729" t="s">
        <v>303</v>
      </c>
      <c r="AY2729">
        <v>15</v>
      </c>
      <c r="BA2729" s="127">
        <v>48</v>
      </c>
      <c r="BB2729" s="130">
        <v>217</v>
      </c>
      <c r="BC2729" s="131">
        <f t="shared" si="1025"/>
        <v>48217</v>
      </c>
      <c r="BE2729" s="7" t="s">
        <v>3271</v>
      </c>
    </row>
    <row r="2730" spans="1:57" hidden="1" outlineLevel="1" x14ac:dyDescent="0.2">
      <c r="A2730" t="s">
        <v>419</v>
      </c>
      <c r="B2730" t="s">
        <v>303</v>
      </c>
      <c r="C2730" s="1">
        <f t="shared" si="1026"/>
        <v>10376</v>
      </c>
      <c r="D2730" s="7">
        <f>RANK(N2730,(N2730:P2730,Q2730:AL2730))</f>
        <v>1</v>
      </c>
      <c r="E2730" s="7">
        <f>RANK(O2730,(N2730:P2730,Q2730:AL2730))</f>
        <v>2</v>
      </c>
      <c r="F2730" s="7">
        <f>IF(P2730&gt;0,RANK(P2730,(N2730:P2730,Q2730:AL2730)),0)</f>
        <v>3</v>
      </c>
      <c r="G2730" s="1">
        <f t="shared" si="1027"/>
        <v>260</v>
      </c>
      <c r="H2730" s="2">
        <f t="shared" si="1036"/>
        <v>2.5057825751734774E-2</v>
      </c>
      <c r="I2730" s="2"/>
      <c r="J2730" s="2">
        <f t="shared" si="1028"/>
        <v>0.37866229760986891</v>
      </c>
      <c r="K2730" s="2">
        <f t="shared" si="1029"/>
        <v>0.35360447185813415</v>
      </c>
      <c r="L2730" s="2">
        <f t="shared" si="1030"/>
        <v>0.26522744795682346</v>
      </c>
      <c r="M2730" s="2">
        <f t="shared" si="1031"/>
        <v>2.5057825751734764E-3</v>
      </c>
      <c r="N2730" s="1">
        <v>3929</v>
      </c>
      <c r="O2730" s="1">
        <v>3669</v>
      </c>
      <c r="P2730" s="1">
        <v>2752</v>
      </c>
      <c r="Q2730" s="1">
        <v>24</v>
      </c>
      <c r="R2730" s="1">
        <v>2</v>
      </c>
      <c r="AN2730" s="7">
        <f>IF(Q2730&gt;0,RANK(Q2730,(N2730:P2730,Q2730:AL2730)),0)</f>
        <v>4</v>
      </c>
      <c r="AO2730" s="7">
        <f>IF(R2730&gt;0,RANK(R2730,(N2730:P2730,Q2730:AL2730)),0)</f>
        <v>5</v>
      </c>
      <c r="AP2730" s="7">
        <f>IF(S2730&gt;0,RANK(S2730,(N2730:P2730,Q2730:AL2730)),0)</f>
        <v>0</v>
      </c>
      <c r="AQ2730" s="7">
        <f>IF(T2730&gt;0,RANK(T2730,(N2730:P2730,Q2730:AL2730)),0)</f>
        <v>0</v>
      </c>
      <c r="AR2730" s="2">
        <f t="shared" si="1032"/>
        <v>2.3130300693909021E-3</v>
      </c>
      <c r="AS2730" s="2">
        <f t="shared" si="1033"/>
        <v>1.9275250578257516E-4</v>
      </c>
      <c r="AT2730" s="2">
        <f t="shared" si="1034"/>
        <v>0</v>
      </c>
      <c r="AU2730" s="2">
        <f t="shared" si="1035"/>
        <v>0</v>
      </c>
      <c r="AW2730" t="s">
        <v>419</v>
      </c>
      <c r="AX2730" t="s">
        <v>303</v>
      </c>
      <c r="AY2730">
        <v>1</v>
      </c>
      <c r="BA2730" s="127">
        <v>48</v>
      </c>
      <c r="BB2730" s="130">
        <v>219</v>
      </c>
      <c r="BC2730" s="131">
        <f t="shared" si="1025"/>
        <v>48219</v>
      </c>
      <c r="BE2730" s="7" t="s">
        <v>3271</v>
      </c>
    </row>
    <row r="2731" spans="1:57" hidden="1" outlineLevel="1" x14ac:dyDescent="0.2">
      <c r="A2731" t="s">
        <v>839</v>
      </c>
      <c r="B2731" t="s">
        <v>303</v>
      </c>
      <c r="C2731" s="1">
        <f t="shared" si="1026"/>
        <v>7868</v>
      </c>
      <c r="D2731" s="7">
        <f>RANK(N2731,(N2731:P2731,Q2731:AL2731))</f>
        <v>2</v>
      </c>
      <c r="E2731" s="7">
        <f>RANK(O2731,(N2731:P2731,Q2731:AL2731))</f>
        <v>1</v>
      </c>
      <c r="F2731" s="7">
        <f>IF(P2731&gt;0,RANK(P2731,(N2731:P2731,Q2731:AL2731)),0)</f>
        <v>3</v>
      </c>
      <c r="G2731" s="1">
        <f t="shared" si="1027"/>
        <v>1960</v>
      </c>
      <c r="H2731" s="2">
        <f t="shared" si="1036"/>
        <v>0.24911032028469751</v>
      </c>
      <c r="I2731" s="2"/>
      <c r="J2731" s="2">
        <f t="shared" si="1028"/>
        <v>0.29245043213014743</v>
      </c>
      <c r="K2731" s="2">
        <f t="shared" si="1029"/>
        <v>0.54156075241484491</v>
      </c>
      <c r="L2731" s="2">
        <f t="shared" si="1030"/>
        <v>0.16408235892221656</v>
      </c>
      <c r="M2731" s="2">
        <f t="shared" si="1031"/>
        <v>1.9064565327910898E-3</v>
      </c>
      <c r="N2731" s="1">
        <v>2301</v>
      </c>
      <c r="O2731" s="1">
        <v>4261</v>
      </c>
      <c r="P2731" s="1">
        <v>1291</v>
      </c>
      <c r="Q2731" s="1">
        <v>14</v>
      </c>
      <c r="AB2731" s="1">
        <v>1</v>
      </c>
      <c r="AN2731" s="7">
        <f>IF(Q2731&gt;0,RANK(Q2731,(N2731:P2731,Q2731:AL2731)),0)</f>
        <v>4</v>
      </c>
      <c r="AO2731" s="7">
        <f>IF(R2731&gt;0,RANK(R2731,(N2731:P2731,Q2731:AL2731)),0)</f>
        <v>0</v>
      </c>
      <c r="AP2731" s="7">
        <f>IF(S2731&gt;0,RANK(S2731,(N2731:P2731,Q2731:AL2731)),0)</f>
        <v>0</v>
      </c>
      <c r="AQ2731" s="7">
        <f>IF(T2731&gt;0,RANK(T2731,(N2731:P2731,Q2731:AL2731)),0)</f>
        <v>0</v>
      </c>
      <c r="AR2731" s="2">
        <f t="shared" si="1032"/>
        <v>1.7793594306049821E-3</v>
      </c>
      <c r="AS2731" s="2">
        <f t="shared" si="1033"/>
        <v>0</v>
      </c>
      <c r="AT2731" s="2">
        <f t="shared" si="1034"/>
        <v>0</v>
      </c>
      <c r="AU2731" s="2">
        <f t="shared" si="1035"/>
        <v>0</v>
      </c>
      <c r="AW2731" t="s">
        <v>839</v>
      </c>
      <c r="AX2731" t="s">
        <v>303</v>
      </c>
      <c r="AY2731">
        <v>19</v>
      </c>
      <c r="BA2731" s="127">
        <v>48</v>
      </c>
      <c r="BB2731" s="130">
        <v>221</v>
      </c>
      <c r="BC2731" s="131">
        <f t="shared" si="1025"/>
        <v>48221</v>
      </c>
      <c r="BE2731" s="7" t="s">
        <v>3271</v>
      </c>
    </row>
    <row r="2732" spans="1:57" hidden="1" outlineLevel="1" x14ac:dyDescent="0.2">
      <c r="A2732" t="s">
        <v>2202</v>
      </c>
      <c r="B2732" t="s">
        <v>303</v>
      </c>
      <c r="C2732" s="1">
        <f t="shared" si="1026"/>
        <v>14162</v>
      </c>
      <c r="D2732" s="7">
        <f>RANK(N2732,(N2732:P2732,Q2732:AL2732))</f>
        <v>3</v>
      </c>
      <c r="E2732" s="7">
        <f>RANK(O2732,(N2732:P2732,Q2732:AL2732))</f>
        <v>1</v>
      </c>
      <c r="F2732" s="7">
        <f>IF(P2732&gt;0,RANK(P2732,(N2732:P2732,Q2732:AL2732)),0)</f>
        <v>2</v>
      </c>
      <c r="G2732" s="1">
        <f t="shared" si="1027"/>
        <v>856</v>
      </c>
      <c r="H2732" s="2">
        <f t="shared" si="1036"/>
        <v>6.0443440192063269E-2</v>
      </c>
      <c r="I2732" s="2"/>
      <c r="J2732" s="2">
        <f t="shared" si="1028"/>
        <v>0.30779550910888293</v>
      </c>
      <c r="K2732" s="2">
        <f t="shared" si="1029"/>
        <v>0.3751588758649908</v>
      </c>
      <c r="L2732" s="2">
        <f t="shared" si="1030"/>
        <v>0.31471543567292753</v>
      </c>
      <c r="M2732" s="2">
        <f t="shared" si="1031"/>
        <v>2.3301793531987913E-3</v>
      </c>
      <c r="N2732" s="1">
        <v>4359</v>
      </c>
      <c r="O2732" s="1">
        <v>5313</v>
      </c>
      <c r="P2732" s="1">
        <v>4457</v>
      </c>
      <c r="Q2732" s="1">
        <v>33</v>
      </c>
      <c r="AN2732" s="7">
        <f>IF(Q2732&gt;0,RANK(Q2732,(N2732:P2732,Q2732:AL2732)),0)</f>
        <v>4</v>
      </c>
      <c r="AO2732" s="7">
        <f>IF(R2732&gt;0,RANK(R2732,(N2732:P2732,Q2732:AL2732)),0)</f>
        <v>0</v>
      </c>
      <c r="AP2732" s="7">
        <f>IF(S2732&gt;0,RANK(S2732,(N2732:P2732,Q2732:AL2732)),0)</f>
        <v>0</v>
      </c>
      <c r="AQ2732" s="7">
        <f>IF(T2732&gt;0,RANK(T2732,(N2732:P2732,Q2732:AL2732)),0)</f>
        <v>0</v>
      </c>
      <c r="AR2732" s="2">
        <f t="shared" si="1032"/>
        <v>2.3301793531987007E-3</v>
      </c>
      <c r="AS2732" s="2">
        <f t="shared" si="1033"/>
        <v>0</v>
      </c>
      <c r="AT2732" s="2">
        <f t="shared" si="1034"/>
        <v>0</v>
      </c>
      <c r="AU2732" s="2">
        <f t="shared" si="1035"/>
        <v>0</v>
      </c>
      <c r="AW2732" t="s">
        <v>2202</v>
      </c>
      <c r="AX2732" t="s">
        <v>303</v>
      </c>
      <c r="AY2732">
        <v>17</v>
      </c>
      <c r="BA2732" s="127">
        <v>48</v>
      </c>
      <c r="BB2732" s="130">
        <v>223</v>
      </c>
      <c r="BC2732" s="131">
        <f t="shared" si="1025"/>
        <v>48223</v>
      </c>
      <c r="BE2732" s="7" t="s">
        <v>3271</v>
      </c>
    </row>
    <row r="2733" spans="1:57" hidden="1" outlineLevel="1" x14ac:dyDescent="0.2">
      <c r="A2733" t="s">
        <v>372</v>
      </c>
      <c r="B2733" t="s">
        <v>303</v>
      </c>
      <c r="C2733" s="1">
        <f t="shared" si="1026"/>
        <v>10643</v>
      </c>
      <c r="D2733" s="7">
        <f>RANK(N2733,(N2733:P2733,Q2733:AL2733))</f>
        <v>1</v>
      </c>
      <c r="E2733" s="7">
        <f>RANK(O2733,(N2733:P2733,Q2733:AL2733))</f>
        <v>2</v>
      </c>
      <c r="F2733" s="7">
        <f>IF(P2733&gt;0,RANK(P2733,(N2733:P2733,Q2733:AL2733)),0)</f>
        <v>3</v>
      </c>
      <c r="G2733" s="1">
        <f t="shared" si="1027"/>
        <v>687</v>
      </c>
      <c r="H2733" s="2">
        <f t="shared" si="1036"/>
        <v>6.454946913464249E-2</v>
      </c>
      <c r="I2733" s="2"/>
      <c r="J2733" s="2">
        <f t="shared" si="1028"/>
        <v>0.38382035140467913</v>
      </c>
      <c r="K2733" s="2">
        <f t="shared" si="1029"/>
        <v>0.31927088227003664</v>
      </c>
      <c r="L2733" s="2">
        <f t="shared" si="1030"/>
        <v>0.29568730621065487</v>
      </c>
      <c r="M2733" s="2">
        <f t="shared" si="1031"/>
        <v>1.2214601146293136E-3</v>
      </c>
      <c r="N2733" s="1">
        <v>4085</v>
      </c>
      <c r="O2733" s="1">
        <v>3398</v>
      </c>
      <c r="P2733" s="1">
        <v>3147</v>
      </c>
      <c r="Q2733" s="1">
        <v>10</v>
      </c>
      <c r="R2733" s="1">
        <v>2</v>
      </c>
      <c r="W2733" s="1">
        <v>1</v>
      </c>
      <c r="AN2733" s="7">
        <f>IF(Q2733&gt;0,RANK(Q2733,(N2733:P2733,Q2733:AL2733)),0)</f>
        <v>4</v>
      </c>
      <c r="AO2733" s="7">
        <f>IF(R2733&gt;0,RANK(R2733,(N2733:P2733,Q2733:AL2733)),0)</f>
        <v>5</v>
      </c>
      <c r="AP2733" s="7">
        <f>IF(S2733&gt;0,RANK(S2733,(N2733:P2733,Q2733:AL2733)),0)</f>
        <v>0</v>
      </c>
      <c r="AQ2733" s="7">
        <f>IF(T2733&gt;0,RANK(T2733,(N2733:P2733,Q2733:AL2733)),0)</f>
        <v>0</v>
      </c>
      <c r="AR2733" s="2">
        <f t="shared" si="1032"/>
        <v>9.3958470356102599E-4</v>
      </c>
      <c r="AS2733" s="2">
        <f t="shared" si="1033"/>
        <v>1.879169407122052E-4</v>
      </c>
      <c r="AT2733" s="2">
        <f t="shared" si="1034"/>
        <v>0</v>
      </c>
      <c r="AU2733" s="2">
        <f t="shared" si="1035"/>
        <v>0</v>
      </c>
      <c r="AW2733" t="s">
        <v>372</v>
      </c>
      <c r="AX2733" t="s">
        <v>303</v>
      </c>
      <c r="AY2733">
        <v>1</v>
      </c>
      <c r="BA2733" s="127">
        <v>48</v>
      </c>
      <c r="BB2733" s="130">
        <v>225</v>
      </c>
      <c r="BC2733" s="131">
        <f t="shared" si="1025"/>
        <v>48225</v>
      </c>
      <c r="BE2733" s="7" t="s">
        <v>3271</v>
      </c>
    </row>
    <row r="2734" spans="1:57" hidden="1" outlineLevel="1" x14ac:dyDescent="0.2">
      <c r="A2734" t="s">
        <v>1281</v>
      </c>
      <c r="B2734" t="s">
        <v>303</v>
      </c>
      <c r="C2734" s="1">
        <f t="shared" si="1026"/>
        <v>8020</v>
      </c>
      <c r="D2734" s="7">
        <f>RANK(N2734,(N2734:P2734,Q2734:AL2734))</f>
        <v>1</v>
      </c>
      <c r="E2734" s="7">
        <f>RANK(O2734,(N2734:P2734,Q2734:AL2734))</f>
        <v>2</v>
      </c>
      <c r="F2734" s="7">
        <f>IF(P2734&gt;0,RANK(P2734,(N2734:P2734,Q2734:AL2734)),0)</f>
        <v>3</v>
      </c>
      <c r="G2734" s="1">
        <f t="shared" si="1027"/>
        <v>183</v>
      </c>
      <c r="H2734" s="2">
        <f t="shared" si="1036"/>
        <v>2.281795511221945E-2</v>
      </c>
      <c r="I2734" s="2"/>
      <c r="J2734" s="2">
        <f t="shared" si="1028"/>
        <v>0.40523690773067333</v>
      </c>
      <c r="K2734" s="2">
        <f t="shared" si="1029"/>
        <v>0.38241895261845388</v>
      </c>
      <c r="L2734" s="2">
        <f t="shared" si="1030"/>
        <v>0.21072319201995013</v>
      </c>
      <c r="M2734" s="2">
        <f t="shared" si="1031"/>
        <v>1.6209476309226589E-3</v>
      </c>
      <c r="N2734" s="1">
        <v>3250</v>
      </c>
      <c r="O2734" s="1">
        <v>3067</v>
      </c>
      <c r="P2734" s="1">
        <v>1690</v>
      </c>
      <c r="Q2734" s="1">
        <v>13</v>
      </c>
      <c r="AN2734" s="7">
        <f>IF(Q2734&gt;0,RANK(Q2734,(N2734:P2734,Q2734:AL2734)),0)</f>
        <v>4</v>
      </c>
      <c r="AO2734" s="7">
        <f>IF(R2734&gt;0,RANK(R2734,(N2734:P2734,Q2734:AL2734)),0)</f>
        <v>0</v>
      </c>
      <c r="AP2734" s="7">
        <f>IF(S2734&gt;0,RANK(S2734,(N2734:P2734,Q2734:AL2734)),0)</f>
        <v>0</v>
      </c>
      <c r="AQ2734" s="7">
        <f>IF(T2734&gt;0,RANK(T2734,(N2734:P2734,Q2734:AL2734)),0)</f>
        <v>0</v>
      </c>
      <c r="AR2734" s="2">
        <f t="shared" si="1032"/>
        <v>1.6209476309226932E-3</v>
      </c>
      <c r="AS2734" s="2">
        <f t="shared" si="1033"/>
        <v>0</v>
      </c>
      <c r="AT2734" s="2">
        <f t="shared" si="1034"/>
        <v>0</v>
      </c>
      <c r="AU2734" s="2">
        <f t="shared" si="1035"/>
        <v>0</v>
      </c>
      <c r="AW2734" t="s">
        <v>1281</v>
      </c>
      <c r="AX2734" t="s">
        <v>303</v>
      </c>
      <c r="AY2734">
        <v>2</v>
      </c>
      <c r="BA2734" s="127">
        <v>48</v>
      </c>
      <c r="BB2734" s="130">
        <v>227</v>
      </c>
      <c r="BC2734" s="131">
        <f t="shared" si="1025"/>
        <v>48227</v>
      </c>
      <c r="BE2734" s="7" t="s">
        <v>3271</v>
      </c>
    </row>
    <row r="2735" spans="1:57" hidden="1" outlineLevel="1" x14ac:dyDescent="0.2">
      <c r="A2735" t="s">
        <v>460</v>
      </c>
      <c r="B2735" t="s">
        <v>303</v>
      </c>
      <c r="C2735" s="1">
        <f t="shared" si="1026"/>
        <v>10873</v>
      </c>
      <c r="D2735" s="7">
        <f>RANK(N2735,(N2735:P2735,Q2735:AL2735))</f>
        <v>2</v>
      </c>
      <c r="E2735" s="7">
        <f>RANK(O2735,(N2735:P2735,Q2735:AL2735))</f>
        <v>1</v>
      </c>
      <c r="F2735" s="7">
        <f>IF(P2735&gt;0,RANK(P2735,(N2735:P2735,Q2735:AL2735)),0)</f>
        <v>3</v>
      </c>
      <c r="G2735" s="1">
        <f t="shared" si="1027"/>
        <v>1394</v>
      </c>
      <c r="H2735" s="2">
        <f t="shared" si="1036"/>
        <v>0.12820748643428675</v>
      </c>
      <c r="I2735" s="2"/>
      <c r="J2735" s="2">
        <f t="shared" si="1028"/>
        <v>0.34351145038167941</v>
      </c>
      <c r="K2735" s="2">
        <f t="shared" si="1029"/>
        <v>0.47171893681596616</v>
      </c>
      <c r="L2735" s="2">
        <f t="shared" si="1030"/>
        <v>0.18247033937275819</v>
      </c>
      <c r="M2735" s="2">
        <f t="shared" si="1031"/>
        <v>2.299273429596238E-3</v>
      </c>
      <c r="N2735" s="1">
        <v>3735</v>
      </c>
      <c r="O2735" s="1">
        <v>5129</v>
      </c>
      <c r="P2735" s="1">
        <v>1984</v>
      </c>
      <c r="Q2735" s="1">
        <v>21</v>
      </c>
      <c r="S2735" s="1">
        <v>2</v>
      </c>
      <c r="AB2735" s="1">
        <v>2</v>
      </c>
      <c r="AN2735" s="7">
        <f>IF(Q2735&gt;0,RANK(Q2735,(N2735:P2735,Q2735:AL2735)),0)</f>
        <v>4</v>
      </c>
      <c r="AO2735" s="7">
        <f>IF(R2735&gt;0,RANK(R2735,(N2735:P2735,Q2735:AL2735)),0)</f>
        <v>0</v>
      </c>
      <c r="AP2735" s="7">
        <f>IF(S2735&gt;0,RANK(S2735,(N2735:P2735,Q2735:AL2735)),0)</f>
        <v>5</v>
      </c>
      <c r="AQ2735" s="7">
        <f>IF(T2735&gt;0,RANK(T2735,(N2735:P2735,Q2735:AL2735)),0)</f>
        <v>0</v>
      </c>
      <c r="AR2735" s="2">
        <f t="shared" si="1032"/>
        <v>1.9313896808608479E-3</v>
      </c>
      <c r="AS2735" s="2">
        <f t="shared" si="1033"/>
        <v>0</v>
      </c>
      <c r="AT2735" s="2">
        <f t="shared" si="1034"/>
        <v>1.8394187436769982E-4</v>
      </c>
      <c r="AU2735" s="2">
        <f t="shared" si="1035"/>
        <v>0</v>
      </c>
      <c r="AW2735" t="s">
        <v>460</v>
      </c>
      <c r="AX2735" t="s">
        <v>303</v>
      </c>
      <c r="AY2735">
        <v>17</v>
      </c>
      <c r="BA2735" s="127">
        <v>48</v>
      </c>
      <c r="BB2735" s="130">
        <v>229</v>
      </c>
      <c r="BC2735" s="131">
        <f t="shared" si="1025"/>
        <v>48229</v>
      </c>
      <c r="BE2735" s="7" t="s">
        <v>3271</v>
      </c>
    </row>
    <row r="2736" spans="1:57" hidden="1" outlineLevel="1" x14ac:dyDescent="0.2">
      <c r="A2736" t="s">
        <v>438</v>
      </c>
      <c r="B2736" t="s">
        <v>303</v>
      </c>
      <c r="C2736" s="1">
        <f t="shared" si="1026"/>
        <v>869</v>
      </c>
      <c r="D2736" s="7">
        <f>RANK(N2736,(N2736:P2736,Q2736:AL2736))</f>
        <v>1</v>
      </c>
      <c r="E2736" s="7">
        <f>RANK(O2736,(N2736:P2736,Q2736:AL2736))</f>
        <v>2</v>
      </c>
      <c r="F2736" s="7">
        <f>IF(P2736&gt;0,RANK(P2736,(N2736:P2736,Q2736:AL2736)),0)</f>
        <v>3</v>
      </c>
      <c r="G2736" s="1">
        <f t="shared" si="1027"/>
        <v>39</v>
      </c>
      <c r="H2736" s="2">
        <f t="shared" si="1036"/>
        <v>4.4879171461449943E-2</v>
      </c>
      <c r="I2736" s="2"/>
      <c r="J2736" s="2">
        <f t="shared" si="1028"/>
        <v>0.4188722669735328</v>
      </c>
      <c r="K2736" s="2">
        <f t="shared" si="1029"/>
        <v>0.37399309551208287</v>
      </c>
      <c r="L2736" s="2">
        <f t="shared" si="1030"/>
        <v>0.2048331415420023</v>
      </c>
      <c r="M2736" s="2">
        <f t="shared" si="1031"/>
        <v>2.3014959723820783E-3</v>
      </c>
      <c r="N2736" s="1">
        <v>364</v>
      </c>
      <c r="O2736" s="1">
        <v>325</v>
      </c>
      <c r="P2736" s="1">
        <v>178</v>
      </c>
      <c r="Q2736" s="1">
        <v>2</v>
      </c>
      <c r="AN2736" s="7">
        <f>IF(Q2736&gt;0,RANK(Q2736,(N2736:P2736,Q2736:AL2736)),0)</f>
        <v>4</v>
      </c>
      <c r="AO2736" s="7">
        <f>IF(R2736&gt;0,RANK(R2736,(N2736:P2736,Q2736:AL2736)),0)</f>
        <v>0</v>
      </c>
      <c r="AP2736" s="7">
        <f>IF(S2736&gt;0,RANK(S2736,(N2736:P2736,Q2736:AL2736)),0)</f>
        <v>0</v>
      </c>
      <c r="AQ2736" s="7">
        <f>IF(T2736&gt;0,RANK(T2736,(N2736:P2736,Q2736:AL2736)),0)</f>
        <v>0</v>
      </c>
      <c r="AR2736" s="2">
        <f t="shared" si="1032"/>
        <v>2.3014959723820483E-3</v>
      </c>
      <c r="AS2736" s="2">
        <f t="shared" si="1033"/>
        <v>0</v>
      </c>
      <c r="AT2736" s="2">
        <f t="shared" si="1034"/>
        <v>0</v>
      </c>
      <c r="AU2736" s="2">
        <f t="shared" si="1035"/>
        <v>0</v>
      </c>
      <c r="AW2736" t="s">
        <v>438</v>
      </c>
      <c r="AX2736" t="s">
        <v>303</v>
      </c>
      <c r="AY2736">
        <v>23</v>
      </c>
      <c r="BA2736" s="127">
        <v>48</v>
      </c>
      <c r="BB2736" s="130">
        <v>231</v>
      </c>
      <c r="BC2736" s="131">
        <f t="shared" si="1025"/>
        <v>48231</v>
      </c>
      <c r="BE2736" s="7" t="s">
        <v>3271</v>
      </c>
    </row>
    <row r="2737" spans="1:57" hidden="1" outlineLevel="1" x14ac:dyDescent="0.2">
      <c r="A2737" t="s">
        <v>1605</v>
      </c>
      <c r="B2737" t="s">
        <v>303</v>
      </c>
      <c r="C2737" s="1">
        <f t="shared" si="1026"/>
        <v>24650</v>
      </c>
      <c r="D2737" s="7">
        <f>RANK(N2737,(N2737:P2737,Q2737:AL2737))</f>
        <v>2</v>
      </c>
      <c r="E2737" s="7">
        <f>RANK(O2737,(N2737:P2737,Q2737:AL2737))</f>
        <v>1</v>
      </c>
      <c r="F2737" s="7">
        <f>IF(P2737&gt;0,RANK(P2737,(N2737:P2737,Q2737:AL2737)),0)</f>
        <v>3</v>
      </c>
      <c r="G2737" s="1">
        <f t="shared" si="1027"/>
        <v>2287</v>
      </c>
      <c r="H2737" s="2">
        <f t="shared" si="1036"/>
        <v>9.2778904665314396E-2</v>
      </c>
      <c r="I2737" s="2"/>
      <c r="J2737" s="2">
        <f t="shared" si="1028"/>
        <v>0.30231237322515214</v>
      </c>
      <c r="K2737" s="2">
        <f t="shared" si="1029"/>
        <v>0.39509127789046655</v>
      </c>
      <c r="L2737" s="2">
        <f t="shared" si="1030"/>
        <v>0.29967545638945231</v>
      </c>
      <c r="M2737" s="2">
        <f t="shared" si="1031"/>
        <v>2.9208924949289949E-3</v>
      </c>
      <c r="N2737" s="1">
        <v>7452</v>
      </c>
      <c r="O2737" s="1">
        <v>9739</v>
      </c>
      <c r="P2737" s="1">
        <v>7387</v>
      </c>
      <c r="Q2737" s="1">
        <v>67</v>
      </c>
      <c r="R2737" s="1">
        <v>1</v>
      </c>
      <c r="S2737" s="1">
        <v>2</v>
      </c>
      <c r="T2737" s="1">
        <v>1</v>
      </c>
      <c r="W2737" s="1">
        <v>1</v>
      </c>
      <c r="AN2737" s="7">
        <f>IF(Q2737&gt;0,RANK(Q2737,(N2737:P2737,Q2737:AL2737)),0)</f>
        <v>4</v>
      </c>
      <c r="AO2737" s="7">
        <f>IF(R2737&gt;0,RANK(R2737,(N2737:P2737,Q2737:AL2737)),0)</f>
        <v>6</v>
      </c>
      <c r="AP2737" s="7">
        <f>IF(S2737&gt;0,RANK(S2737,(N2737:P2737,Q2737:AL2737)),0)</f>
        <v>5</v>
      </c>
      <c r="AQ2737" s="7">
        <f>IF(T2737&gt;0,RANK(T2737,(N2737:P2737,Q2737:AL2737)),0)</f>
        <v>6</v>
      </c>
      <c r="AR2737" s="2">
        <f t="shared" si="1032"/>
        <v>2.7180527383367141E-3</v>
      </c>
      <c r="AS2737" s="2">
        <f t="shared" si="1033"/>
        <v>4.0567951318458416E-5</v>
      </c>
      <c r="AT2737" s="2">
        <f t="shared" si="1034"/>
        <v>8.1135902636916832E-5</v>
      </c>
      <c r="AU2737" s="2">
        <f t="shared" si="1035"/>
        <v>4.0567951318458416E-5</v>
      </c>
      <c r="AW2737" t="s">
        <v>1605</v>
      </c>
      <c r="AX2737" t="s">
        <v>303</v>
      </c>
      <c r="BA2737" s="127">
        <v>48</v>
      </c>
      <c r="BB2737" s="130">
        <v>233</v>
      </c>
      <c r="BC2737" s="131">
        <f t="shared" si="1025"/>
        <v>48233</v>
      </c>
      <c r="BE2737" s="7" t="s">
        <v>3271</v>
      </c>
    </row>
    <row r="2738" spans="1:57" hidden="1" outlineLevel="1" x14ac:dyDescent="0.2">
      <c r="A2738" t="s">
        <v>2957</v>
      </c>
      <c r="B2738" t="s">
        <v>303</v>
      </c>
      <c r="C2738" s="1">
        <f t="shared" si="1026"/>
        <v>10888</v>
      </c>
      <c r="D2738" s="7">
        <f>RANK(N2738,(N2738:P2738,Q2738:AL2738))</f>
        <v>2</v>
      </c>
      <c r="E2738" s="7">
        <f>RANK(O2738,(N2738:P2738,Q2738:AL2738))</f>
        <v>1</v>
      </c>
      <c r="F2738" s="7">
        <f>IF(P2738&gt;0,RANK(P2738,(N2738:P2738,Q2738:AL2738)),0)</f>
        <v>3</v>
      </c>
      <c r="G2738" s="1">
        <f t="shared" si="1027"/>
        <v>3201</v>
      </c>
      <c r="H2738" s="2">
        <f t="shared" si="1036"/>
        <v>0.2939933872152829</v>
      </c>
      <c r="I2738" s="2"/>
      <c r="J2738" s="2">
        <f t="shared" si="1028"/>
        <v>0.26019470977222631</v>
      </c>
      <c r="K2738" s="2">
        <f t="shared" si="1029"/>
        <v>0.55418809698750915</v>
      </c>
      <c r="L2738" s="2">
        <f t="shared" si="1030"/>
        <v>0.18304555473916237</v>
      </c>
      <c r="M2738" s="2">
        <f t="shared" si="1031"/>
        <v>2.5716385011021192E-3</v>
      </c>
      <c r="N2738" s="1">
        <v>2833</v>
      </c>
      <c r="O2738" s="1">
        <v>6034</v>
      </c>
      <c r="P2738" s="1">
        <v>1993</v>
      </c>
      <c r="Q2738" s="1">
        <v>25</v>
      </c>
      <c r="S2738" s="1">
        <v>2</v>
      </c>
      <c r="W2738" s="1">
        <v>1</v>
      </c>
      <c r="AN2738" s="7">
        <f>IF(Q2738&gt;0,RANK(Q2738,(N2738:P2738,Q2738:AL2738)),0)</f>
        <v>4</v>
      </c>
      <c r="AO2738" s="7">
        <f>IF(R2738&gt;0,RANK(R2738,(N2738:P2738,Q2738:AL2738)),0)</f>
        <v>0</v>
      </c>
      <c r="AP2738" s="7">
        <f>IF(S2738&gt;0,RANK(S2738,(N2738:P2738,Q2738:AL2738)),0)</f>
        <v>5</v>
      </c>
      <c r="AQ2738" s="7">
        <f>IF(T2738&gt;0,RANK(T2738,(N2738:P2738,Q2738:AL2738)),0)</f>
        <v>0</v>
      </c>
      <c r="AR2738" s="2">
        <f t="shared" si="1032"/>
        <v>2.296105804555474E-3</v>
      </c>
      <c r="AS2738" s="2">
        <f t="shared" si="1033"/>
        <v>0</v>
      </c>
      <c r="AT2738" s="2">
        <f t="shared" si="1034"/>
        <v>1.836884643644379E-4</v>
      </c>
      <c r="AU2738" s="2">
        <f t="shared" si="1035"/>
        <v>0</v>
      </c>
      <c r="AW2738" t="s">
        <v>2957</v>
      </c>
      <c r="AX2738" t="s">
        <v>303</v>
      </c>
      <c r="AY2738">
        <v>13</v>
      </c>
      <c r="BA2738" s="127">
        <v>48</v>
      </c>
      <c r="BB2738" s="130">
        <v>235</v>
      </c>
      <c r="BC2738" s="131">
        <f t="shared" si="1025"/>
        <v>48235</v>
      </c>
      <c r="BE2738" s="7" t="s">
        <v>3271</v>
      </c>
    </row>
    <row r="2739" spans="1:57" hidden="1" outlineLevel="1" x14ac:dyDescent="0.2">
      <c r="A2739" t="s">
        <v>603</v>
      </c>
      <c r="B2739" t="s">
        <v>303</v>
      </c>
      <c r="C2739" s="1">
        <f t="shared" si="1026"/>
        <v>831</v>
      </c>
      <c r="D2739" s="7">
        <f>RANK(N2739,(N2739:P2739,Q2739:AL2739))</f>
        <v>3</v>
      </c>
      <c r="E2739" s="7">
        <f>RANK(O2739,(N2739:P2739,Q2739:AL2739))</f>
        <v>2</v>
      </c>
      <c r="F2739" s="7">
        <f>IF(P2739&gt;0,RANK(P2739,(N2739:P2739,Q2739:AL2739)),0)</f>
        <v>1</v>
      </c>
      <c r="G2739" s="1">
        <f t="shared" si="1027"/>
        <v>7</v>
      </c>
      <c r="H2739" s="2">
        <f t="shared" si="1036"/>
        <v>8.4235860409145602E-3</v>
      </c>
      <c r="I2739" s="2"/>
      <c r="J2739" s="2">
        <f t="shared" si="1028"/>
        <v>0.30806257521058966</v>
      </c>
      <c r="K2739" s="2">
        <f t="shared" si="1029"/>
        <v>0.3405535499398315</v>
      </c>
      <c r="L2739" s="2">
        <f t="shared" si="1030"/>
        <v>0.34897713598074609</v>
      </c>
      <c r="M2739" s="2">
        <f t="shared" si="1031"/>
        <v>2.4067388688327473E-3</v>
      </c>
      <c r="N2739" s="1">
        <v>256</v>
      </c>
      <c r="O2739" s="1">
        <v>283</v>
      </c>
      <c r="P2739" s="1">
        <v>290</v>
      </c>
      <c r="Q2739" s="1">
        <v>2</v>
      </c>
      <c r="AN2739" s="7">
        <f>IF(Q2739&gt;0,RANK(Q2739,(N2739:P2739,Q2739:AL2739)),0)</f>
        <v>4</v>
      </c>
      <c r="AO2739" s="7">
        <f>IF(R2739&gt;0,RANK(R2739,(N2739:P2739,Q2739:AL2739)),0)</f>
        <v>0</v>
      </c>
      <c r="AP2739" s="7">
        <f>IF(S2739&gt;0,RANK(S2739,(N2739:P2739,Q2739:AL2739)),0)</f>
        <v>0</v>
      </c>
      <c r="AQ2739" s="7">
        <f>IF(T2739&gt;0,RANK(T2739,(N2739:P2739,Q2739:AL2739)),0)</f>
        <v>0</v>
      </c>
      <c r="AR2739" s="2">
        <f t="shared" si="1032"/>
        <v>2.4067388688327317E-3</v>
      </c>
      <c r="AS2739" s="2">
        <f t="shared" si="1033"/>
        <v>0</v>
      </c>
      <c r="AT2739" s="2">
        <f t="shared" si="1034"/>
        <v>0</v>
      </c>
      <c r="AU2739" s="2">
        <f t="shared" si="1035"/>
        <v>0</v>
      </c>
      <c r="AW2739" t="s">
        <v>603</v>
      </c>
      <c r="AX2739" t="s">
        <v>303</v>
      </c>
      <c r="AY2739">
        <v>21</v>
      </c>
      <c r="BA2739" s="127">
        <v>48</v>
      </c>
      <c r="BB2739" s="130">
        <v>237</v>
      </c>
      <c r="BC2739" s="131">
        <f t="shared" si="1025"/>
        <v>48237</v>
      </c>
      <c r="BE2739" s="7" t="s">
        <v>3271</v>
      </c>
    </row>
    <row r="2740" spans="1:57" hidden="1" outlineLevel="1" x14ac:dyDescent="0.2">
      <c r="A2740" t="s">
        <v>604</v>
      </c>
      <c r="B2740" t="s">
        <v>303</v>
      </c>
      <c r="C2740" s="1">
        <f t="shared" si="1026"/>
        <v>3347</v>
      </c>
      <c r="D2740" s="7">
        <f>RANK(N2740,(N2740:P2740,Q2740:AL2740))</f>
        <v>1</v>
      </c>
      <c r="E2740" s="7">
        <f>RANK(O2740,(N2740:P2740,Q2740:AL2740))</f>
        <v>3</v>
      </c>
      <c r="F2740" s="7">
        <f>IF(P2740&gt;0,RANK(P2740,(N2740:P2740,Q2740:AL2740)),0)</f>
        <v>2</v>
      </c>
      <c r="G2740" s="1">
        <f t="shared" si="1027"/>
        <v>209</v>
      </c>
      <c r="H2740" s="2">
        <f t="shared" si="1036"/>
        <v>6.2443979683298477E-2</v>
      </c>
      <c r="I2740" s="2"/>
      <c r="J2740" s="2">
        <f t="shared" si="1028"/>
        <v>0.37466387809979085</v>
      </c>
      <c r="K2740" s="2">
        <f t="shared" si="1029"/>
        <v>0.31102479832685986</v>
      </c>
      <c r="L2740" s="2">
        <f t="shared" si="1030"/>
        <v>0.31221989841649239</v>
      </c>
      <c r="M2740" s="2">
        <f t="shared" si="1031"/>
        <v>2.0914251568568965E-3</v>
      </c>
      <c r="N2740" s="1">
        <v>1254</v>
      </c>
      <c r="O2740" s="1">
        <v>1041</v>
      </c>
      <c r="P2740" s="1">
        <v>1045</v>
      </c>
      <c r="Q2740" s="1">
        <v>7</v>
      </c>
      <c r="AN2740" s="7">
        <f>IF(Q2740&gt;0,RANK(Q2740,(N2740:P2740,Q2740:AL2740)),0)</f>
        <v>4</v>
      </c>
      <c r="AO2740" s="7">
        <f>IF(R2740&gt;0,RANK(R2740,(N2740:P2740,Q2740:AL2740)),0)</f>
        <v>0</v>
      </c>
      <c r="AP2740" s="7">
        <f>IF(S2740&gt;0,RANK(S2740,(N2740:P2740,Q2740:AL2740)),0)</f>
        <v>0</v>
      </c>
      <c r="AQ2740" s="7">
        <f>IF(T2740&gt;0,RANK(T2740,(N2740:P2740,Q2740:AL2740)),0)</f>
        <v>0</v>
      </c>
      <c r="AR2740" s="2">
        <f t="shared" si="1032"/>
        <v>2.0914251568568869E-3</v>
      </c>
      <c r="AS2740" s="2">
        <f t="shared" si="1033"/>
        <v>0</v>
      </c>
      <c r="AT2740" s="2">
        <f t="shared" si="1034"/>
        <v>0</v>
      </c>
      <c r="AU2740" s="2">
        <f t="shared" si="1035"/>
        <v>0</v>
      </c>
      <c r="AW2740" t="s">
        <v>604</v>
      </c>
      <c r="AX2740" t="s">
        <v>303</v>
      </c>
      <c r="AY2740">
        <v>17</v>
      </c>
      <c r="BA2740" s="127">
        <v>48</v>
      </c>
      <c r="BB2740" s="130">
        <v>239</v>
      </c>
      <c r="BC2740" s="131">
        <f t="shared" si="1025"/>
        <v>48239</v>
      </c>
      <c r="BE2740" s="7" t="s">
        <v>3271</v>
      </c>
    </row>
    <row r="2741" spans="1:57" hidden="1" outlineLevel="1" x14ac:dyDescent="0.2">
      <c r="A2741" t="s">
        <v>1768</v>
      </c>
      <c r="B2741" t="s">
        <v>303</v>
      </c>
      <c r="C2741" s="1">
        <f t="shared" si="1026"/>
        <v>5152</v>
      </c>
      <c r="D2741" s="7">
        <f>RANK(N2741,(N2741:P2741,Q2741:AL2741))</f>
        <v>2</v>
      </c>
      <c r="E2741" s="7">
        <f>RANK(O2741,(N2741:P2741,Q2741:AL2741))</f>
        <v>1</v>
      </c>
      <c r="F2741" s="7">
        <f>IF(P2741&gt;0,RANK(P2741,(N2741:P2741,Q2741:AL2741)),0)</f>
        <v>3</v>
      </c>
      <c r="G2741" s="1">
        <f t="shared" si="1027"/>
        <v>729</v>
      </c>
      <c r="H2741" s="2">
        <f t="shared" si="1036"/>
        <v>0.14149844720496896</v>
      </c>
      <c r="I2741" s="2"/>
      <c r="J2741" s="2">
        <f t="shared" si="1028"/>
        <v>0.33423913043478259</v>
      </c>
      <c r="K2741" s="2">
        <f t="shared" si="1029"/>
        <v>0.47573757763975155</v>
      </c>
      <c r="L2741" s="2">
        <f t="shared" si="1030"/>
        <v>0.18944099378881987</v>
      </c>
      <c r="M2741" s="2">
        <f t="shared" si="1031"/>
        <v>5.8229813664598118E-4</v>
      </c>
      <c r="N2741" s="1">
        <v>1722</v>
      </c>
      <c r="O2741" s="1">
        <v>2451</v>
      </c>
      <c r="P2741" s="1">
        <v>976</v>
      </c>
      <c r="Q2741" s="1">
        <v>3</v>
      </c>
      <c r="AN2741" s="7">
        <f>IF(Q2741&gt;0,RANK(Q2741,(N2741:P2741,Q2741:AL2741)),0)</f>
        <v>4</v>
      </c>
      <c r="AO2741" s="7">
        <f>IF(R2741&gt;0,RANK(R2741,(N2741:P2741,Q2741:AL2741)),0)</f>
        <v>0</v>
      </c>
      <c r="AP2741" s="7">
        <f>IF(S2741&gt;0,RANK(S2741,(N2741:P2741,Q2741:AL2741)),0)</f>
        <v>0</v>
      </c>
      <c r="AQ2741" s="7">
        <f>IF(T2741&gt;0,RANK(T2741,(N2741:P2741,Q2741:AL2741)),0)</f>
        <v>0</v>
      </c>
      <c r="AR2741" s="2">
        <f t="shared" si="1032"/>
        <v>5.8229813664596275E-4</v>
      </c>
      <c r="AS2741" s="2">
        <f t="shared" si="1033"/>
        <v>0</v>
      </c>
      <c r="AT2741" s="2">
        <f t="shared" si="1034"/>
        <v>0</v>
      </c>
      <c r="AU2741" s="2">
        <f t="shared" si="1035"/>
        <v>0</v>
      </c>
      <c r="AW2741" t="s">
        <v>1768</v>
      </c>
      <c r="AX2741" t="s">
        <v>303</v>
      </c>
      <c r="AY2741">
        <v>14</v>
      </c>
      <c r="BA2741" s="127">
        <v>48</v>
      </c>
      <c r="BB2741" s="130">
        <v>241</v>
      </c>
      <c r="BC2741" s="131">
        <f t="shared" si="1025"/>
        <v>48241</v>
      </c>
      <c r="BE2741" s="7" t="s">
        <v>3271</v>
      </c>
    </row>
    <row r="2742" spans="1:57" hidden="1" outlineLevel="1" x14ac:dyDescent="0.2">
      <c r="A2742" t="s">
        <v>3108</v>
      </c>
      <c r="B2742" t="s">
        <v>303</v>
      </c>
      <c r="C2742" s="1">
        <f t="shared" si="1026"/>
        <v>12087</v>
      </c>
      <c r="D2742" s="7">
        <f>RANK(N2742,(N2742:P2742,Q2742:AL2742))</f>
        <v>1</v>
      </c>
      <c r="E2742" s="7">
        <f>RANK(O2742,(N2742:P2742,Q2742:AL2742))</f>
        <v>2</v>
      </c>
      <c r="F2742" s="7">
        <f>IF(P2742&gt;0,RANK(P2742,(N2742:P2742,Q2742:AL2742)),0)</f>
        <v>3</v>
      </c>
      <c r="G2742" s="1">
        <f t="shared" si="1027"/>
        <v>1788</v>
      </c>
      <c r="H2742" s="2">
        <f t="shared" si="1036"/>
        <v>0.14792752544055596</v>
      </c>
      <c r="I2742" s="2"/>
      <c r="J2742" s="2">
        <f t="shared" si="1028"/>
        <v>0.46810622983370564</v>
      </c>
      <c r="K2742" s="2">
        <f t="shared" si="1029"/>
        <v>0.32017870439314966</v>
      </c>
      <c r="L2742" s="2">
        <f t="shared" si="1030"/>
        <v>0.21006039546620336</v>
      </c>
      <c r="M2742" s="2">
        <f t="shared" si="1031"/>
        <v>1.6546703069413304E-3</v>
      </c>
      <c r="N2742" s="1">
        <v>5658</v>
      </c>
      <c r="O2742" s="1">
        <v>3870</v>
      </c>
      <c r="P2742" s="1">
        <v>2539</v>
      </c>
      <c r="Q2742" s="1">
        <v>19</v>
      </c>
      <c r="R2742" s="1">
        <v>1</v>
      </c>
      <c r="AN2742" s="7">
        <f>IF(Q2742&gt;0,RANK(Q2742,(N2742:P2742,Q2742:AL2742)),0)</f>
        <v>4</v>
      </c>
      <c r="AO2742" s="7">
        <f>IF(R2742&gt;0,RANK(R2742,(N2742:P2742,Q2742:AL2742)),0)</f>
        <v>5</v>
      </c>
      <c r="AP2742" s="7">
        <f>IF(S2742&gt;0,RANK(S2742,(N2742:P2742,Q2742:AL2742)),0)</f>
        <v>0</v>
      </c>
      <c r="AQ2742" s="7">
        <f>IF(T2742&gt;0,RANK(T2742,(N2742:P2742,Q2742:AL2742)),0)</f>
        <v>0</v>
      </c>
      <c r="AR2742" s="2">
        <f t="shared" si="1032"/>
        <v>1.5719367915942748E-3</v>
      </c>
      <c r="AS2742" s="2">
        <f t="shared" si="1033"/>
        <v>8.2733515347067099E-5</v>
      </c>
      <c r="AT2742" s="2">
        <f t="shared" si="1034"/>
        <v>0</v>
      </c>
      <c r="AU2742" s="2">
        <f t="shared" si="1035"/>
        <v>0</v>
      </c>
      <c r="AW2742" t="s">
        <v>3108</v>
      </c>
      <c r="AX2742" t="s">
        <v>303</v>
      </c>
      <c r="AY2742">
        <v>2</v>
      </c>
      <c r="BA2742" s="127">
        <v>48</v>
      </c>
      <c r="BB2742" s="130">
        <v>243</v>
      </c>
      <c r="BC2742" s="131">
        <f t="shared" si="1025"/>
        <v>48243</v>
      </c>
      <c r="BE2742" s="7" t="s">
        <v>3271</v>
      </c>
    </row>
    <row r="2743" spans="1:57" hidden="1" outlineLevel="1" x14ac:dyDescent="0.2">
      <c r="A2743" t="s">
        <v>2962</v>
      </c>
      <c r="B2743" t="s">
        <v>303</v>
      </c>
      <c r="C2743" s="1">
        <f t="shared" si="1026"/>
        <v>876</v>
      </c>
      <c r="D2743" s="7">
        <f>RANK(N2743,(N2743:P2743,Q2743:AL2743))</f>
        <v>2</v>
      </c>
      <c r="E2743" s="7">
        <f>RANK(O2743,(N2743:P2743,Q2743:AL2743))</f>
        <v>1</v>
      </c>
      <c r="F2743" s="7">
        <f>IF(P2743&gt;0,RANK(P2743,(N2743:P2743,Q2743:AL2743)),0)</f>
        <v>3</v>
      </c>
      <c r="G2743" s="1">
        <f t="shared" si="1027"/>
        <v>39</v>
      </c>
      <c r="H2743" s="2">
        <f t="shared" si="1036"/>
        <v>4.4520547945205477E-2</v>
      </c>
      <c r="I2743" s="2"/>
      <c r="J2743" s="2">
        <f t="shared" si="1028"/>
        <v>0.36643835616438358</v>
      </c>
      <c r="K2743" s="2">
        <f t="shared" si="1029"/>
        <v>0.41095890410958902</v>
      </c>
      <c r="L2743" s="2">
        <f t="shared" si="1030"/>
        <v>0.2134703196347032</v>
      </c>
      <c r="M2743" s="2">
        <f t="shared" si="1031"/>
        <v>9.1324200913242004E-3</v>
      </c>
      <c r="N2743" s="1">
        <v>321</v>
      </c>
      <c r="O2743" s="1">
        <v>360</v>
      </c>
      <c r="P2743" s="1">
        <v>187</v>
      </c>
      <c r="Q2743" s="1">
        <v>7</v>
      </c>
      <c r="S2743" s="1">
        <v>1</v>
      </c>
      <c r="AN2743" s="7">
        <f>IF(Q2743&gt;0,RANK(Q2743,(N2743:P2743,Q2743:AL2743)),0)</f>
        <v>4</v>
      </c>
      <c r="AO2743" s="7">
        <f>IF(R2743&gt;0,RANK(R2743,(N2743:P2743,Q2743:AL2743)),0)</f>
        <v>0</v>
      </c>
      <c r="AP2743" s="7">
        <f>IF(S2743&gt;0,RANK(S2743,(N2743:P2743,Q2743:AL2743)),0)</f>
        <v>5</v>
      </c>
      <c r="AQ2743" s="7">
        <f>IF(T2743&gt;0,RANK(T2743,(N2743:P2743,Q2743:AL2743)),0)</f>
        <v>0</v>
      </c>
      <c r="AR2743" s="2">
        <f t="shared" si="1032"/>
        <v>7.9908675799086754E-3</v>
      </c>
      <c r="AS2743" s="2">
        <f t="shared" si="1033"/>
        <v>0</v>
      </c>
      <c r="AT2743" s="2">
        <f t="shared" si="1034"/>
        <v>1.1415525114155251E-3</v>
      </c>
      <c r="AU2743" s="2">
        <f t="shared" si="1035"/>
        <v>0</v>
      </c>
      <c r="AW2743" t="s">
        <v>2962</v>
      </c>
      <c r="AX2743" t="s">
        <v>303</v>
      </c>
      <c r="AY2743">
        <v>23</v>
      </c>
      <c r="BA2743" s="127">
        <v>48</v>
      </c>
      <c r="BB2743" s="130">
        <v>245</v>
      </c>
      <c r="BC2743" s="131">
        <f t="shared" si="1025"/>
        <v>48245</v>
      </c>
      <c r="BE2743" s="7" t="s">
        <v>3271</v>
      </c>
    </row>
    <row r="2744" spans="1:57" hidden="1" outlineLevel="1" x14ac:dyDescent="0.2">
      <c r="A2744" t="s">
        <v>1500</v>
      </c>
      <c r="B2744" t="s">
        <v>303</v>
      </c>
      <c r="C2744" s="1">
        <f t="shared" si="1026"/>
        <v>95543</v>
      </c>
      <c r="D2744" s="7">
        <f>RANK(N2744,(N2744:P2744,Q2744:AL2744))</f>
        <v>1</v>
      </c>
      <c r="E2744" s="7">
        <f>RANK(O2744,(N2744:P2744,Q2744:AL2744))</f>
        <v>2</v>
      </c>
      <c r="F2744" s="7">
        <f>IF(P2744&gt;0,RANK(P2744,(N2744:P2744,Q2744:AL2744)),0)</f>
        <v>3</v>
      </c>
      <c r="G2744" s="1">
        <f t="shared" si="1027"/>
        <v>18783</v>
      </c>
      <c r="H2744" s="2">
        <f t="shared" si="1036"/>
        <v>0.19659211035868668</v>
      </c>
      <c r="I2744" s="2"/>
      <c r="J2744" s="2">
        <f t="shared" si="1028"/>
        <v>0.5066305223825921</v>
      </c>
      <c r="K2744" s="2">
        <f t="shared" si="1029"/>
        <v>0.31003841202390547</v>
      </c>
      <c r="L2744" s="2">
        <f t="shared" si="1030"/>
        <v>0.18046324691500162</v>
      </c>
      <c r="M2744" s="2">
        <f t="shared" si="1031"/>
        <v>2.8678186785008053E-3</v>
      </c>
      <c r="N2744" s="1">
        <v>48405</v>
      </c>
      <c r="O2744" s="1">
        <v>29622</v>
      </c>
      <c r="P2744" s="1">
        <v>17242</v>
      </c>
      <c r="Q2744" s="1">
        <v>249</v>
      </c>
      <c r="R2744" s="1">
        <v>8</v>
      </c>
      <c r="S2744" s="1">
        <v>5</v>
      </c>
      <c r="T2744" s="1">
        <v>5</v>
      </c>
      <c r="U2744" s="1">
        <v>2</v>
      </c>
      <c r="W2744" s="1">
        <v>2</v>
      </c>
      <c r="Y2744" s="1">
        <v>3</v>
      </c>
      <c r="AN2744" s="7">
        <f>IF(Q2744&gt;0,RANK(Q2744,(N2744:P2744,Q2744:AL2744)),0)</f>
        <v>4</v>
      </c>
      <c r="AO2744" s="7">
        <f>IF(R2744&gt;0,RANK(R2744,(N2744:P2744,Q2744:AL2744)),0)</f>
        <v>5</v>
      </c>
      <c r="AP2744" s="7">
        <f>IF(S2744&gt;0,RANK(S2744,(N2744:P2744,Q2744:AL2744)),0)</f>
        <v>6</v>
      </c>
      <c r="AQ2744" s="7">
        <f>IF(T2744&gt;0,RANK(T2744,(N2744:P2744,Q2744:AL2744)),0)</f>
        <v>6</v>
      </c>
      <c r="AR2744" s="2">
        <f t="shared" si="1032"/>
        <v>2.6061563903164021E-3</v>
      </c>
      <c r="AS2744" s="2">
        <f t="shared" si="1033"/>
        <v>8.3731932219000875E-5</v>
      </c>
      <c r="AT2744" s="2">
        <f t="shared" si="1034"/>
        <v>5.2332457636875545E-5</v>
      </c>
      <c r="AU2744" s="2">
        <f t="shared" si="1035"/>
        <v>5.2332457636875545E-5</v>
      </c>
      <c r="AW2744" t="s">
        <v>1500</v>
      </c>
      <c r="AX2744" t="s">
        <v>303</v>
      </c>
      <c r="AY2744">
        <v>9</v>
      </c>
      <c r="BA2744" s="127">
        <v>48</v>
      </c>
      <c r="BB2744" s="130">
        <v>247</v>
      </c>
      <c r="BC2744" s="131">
        <f t="shared" si="1025"/>
        <v>48247</v>
      </c>
      <c r="BE2744" s="7" t="s">
        <v>3271</v>
      </c>
    </row>
    <row r="2745" spans="1:57" hidden="1" outlineLevel="1" x14ac:dyDescent="0.2">
      <c r="A2745" t="s">
        <v>693</v>
      </c>
      <c r="B2745" t="s">
        <v>303</v>
      </c>
      <c r="C2745" s="1">
        <f t="shared" si="1026"/>
        <v>2110</v>
      </c>
      <c r="D2745" s="7">
        <f>RANK(N2745,(N2745:P2745,Q2745:AL2745))</f>
        <v>1</v>
      </c>
      <c r="E2745" s="7">
        <f>RANK(O2745,(N2745:P2745,Q2745:AL2745))</f>
        <v>2</v>
      </c>
      <c r="F2745" s="7">
        <f>IF(P2745&gt;0,RANK(P2745,(N2745:P2745,Q2745:AL2745)),0)</f>
        <v>3</v>
      </c>
      <c r="G2745" s="1">
        <f t="shared" si="1027"/>
        <v>1042</v>
      </c>
      <c r="H2745" s="2">
        <f t="shared" si="1036"/>
        <v>0.4938388625592417</v>
      </c>
      <c r="I2745" s="2"/>
      <c r="J2745" s="2">
        <f t="shared" si="1028"/>
        <v>0.72037914691943128</v>
      </c>
      <c r="K2745" s="2">
        <f t="shared" si="1029"/>
        <v>0.22654028436018958</v>
      </c>
      <c r="L2745" s="2">
        <f t="shared" si="1030"/>
        <v>5.0710900473933652E-2</v>
      </c>
      <c r="M2745" s="2">
        <f t="shared" si="1031"/>
        <v>2.3696682464454874E-3</v>
      </c>
      <c r="N2745" s="1">
        <v>1520</v>
      </c>
      <c r="O2745" s="1">
        <v>478</v>
      </c>
      <c r="P2745" s="1">
        <v>107</v>
      </c>
      <c r="Q2745" s="1">
        <v>5</v>
      </c>
      <c r="AN2745" s="7">
        <f>IF(Q2745&gt;0,RANK(Q2745,(N2745:P2745,Q2745:AL2745)),0)</f>
        <v>4</v>
      </c>
      <c r="AO2745" s="7">
        <f>IF(R2745&gt;0,RANK(R2745,(N2745:P2745,Q2745:AL2745)),0)</f>
        <v>0</v>
      </c>
      <c r="AP2745" s="7">
        <f>IF(S2745&gt;0,RANK(S2745,(N2745:P2745,Q2745:AL2745)),0)</f>
        <v>0</v>
      </c>
      <c r="AQ2745" s="7">
        <f>IF(T2745&gt;0,RANK(T2745,(N2745:P2745,Q2745:AL2745)),0)</f>
        <v>0</v>
      </c>
      <c r="AR2745" s="2">
        <f t="shared" si="1032"/>
        <v>2.3696682464454978E-3</v>
      </c>
      <c r="AS2745" s="2">
        <f t="shared" si="1033"/>
        <v>0</v>
      </c>
      <c r="AT2745" s="2">
        <f t="shared" si="1034"/>
        <v>0</v>
      </c>
      <c r="AU2745" s="2">
        <f t="shared" si="1035"/>
        <v>0</v>
      </c>
      <c r="AW2745" t="s">
        <v>693</v>
      </c>
      <c r="AX2745" t="s">
        <v>303</v>
      </c>
      <c r="AY2745">
        <v>28</v>
      </c>
      <c r="BA2745" s="127">
        <v>48</v>
      </c>
      <c r="BB2745" s="130">
        <v>249</v>
      </c>
      <c r="BC2745" s="131">
        <f t="shared" si="1025"/>
        <v>48249</v>
      </c>
      <c r="BE2745" s="7" t="s">
        <v>3271</v>
      </c>
    </row>
    <row r="2746" spans="1:57" hidden="1" outlineLevel="1" x14ac:dyDescent="0.2">
      <c r="A2746" t="s">
        <v>694</v>
      </c>
      <c r="B2746" t="s">
        <v>303</v>
      </c>
      <c r="C2746" s="1">
        <f t="shared" si="1026"/>
        <v>12561</v>
      </c>
      <c r="D2746" s="7">
        <f>RANK(N2746,(N2746:P2746,Q2746:AL2746))</f>
        <v>1</v>
      </c>
      <c r="E2746" s="7">
        <f>RANK(O2746,(N2746:P2746,Q2746:AL2746))</f>
        <v>2</v>
      </c>
      <c r="F2746" s="7">
        <f>IF(P2746&gt;0,RANK(P2746,(N2746:P2746,Q2746:AL2746)),0)</f>
        <v>3</v>
      </c>
      <c r="G2746" s="1">
        <f t="shared" si="1027"/>
        <v>4501</v>
      </c>
      <c r="H2746" s="2">
        <f t="shared" si="1036"/>
        <v>0.35833134304593584</v>
      </c>
      <c r="I2746" s="2"/>
      <c r="J2746" s="2">
        <f t="shared" si="1028"/>
        <v>0.6219250059708622</v>
      </c>
      <c r="K2746" s="2">
        <f t="shared" si="1029"/>
        <v>0.26359366292492636</v>
      </c>
      <c r="L2746" s="2">
        <f t="shared" si="1030"/>
        <v>0.11249104370671124</v>
      </c>
      <c r="M2746" s="2">
        <f t="shared" si="1031"/>
        <v>1.9902873975001928E-3</v>
      </c>
      <c r="N2746" s="1">
        <v>7812</v>
      </c>
      <c r="O2746" s="1">
        <v>3311</v>
      </c>
      <c r="P2746" s="1">
        <v>1413</v>
      </c>
      <c r="Q2746" s="1">
        <v>25</v>
      </c>
      <c r="AN2746" s="7">
        <f>IF(Q2746&gt;0,RANK(Q2746,(N2746:P2746,Q2746:AL2746)),0)</f>
        <v>4</v>
      </c>
      <c r="AO2746" s="7">
        <f>IF(R2746&gt;0,RANK(R2746,(N2746:P2746,Q2746:AL2746)),0)</f>
        <v>0</v>
      </c>
      <c r="AP2746" s="7">
        <f>IF(S2746&gt;0,RANK(S2746,(N2746:P2746,Q2746:AL2746)),0)</f>
        <v>0</v>
      </c>
      <c r="AQ2746" s="7">
        <f>IF(T2746&gt;0,RANK(T2746,(N2746:P2746,Q2746:AL2746)),0)</f>
        <v>0</v>
      </c>
      <c r="AR2746" s="2">
        <f t="shared" si="1032"/>
        <v>1.9902873975001989E-3</v>
      </c>
      <c r="AS2746" s="2">
        <f t="shared" si="1033"/>
        <v>0</v>
      </c>
      <c r="AT2746" s="2">
        <f t="shared" si="1034"/>
        <v>0</v>
      </c>
      <c r="AU2746" s="2">
        <f t="shared" si="1035"/>
        <v>0</v>
      </c>
      <c r="AW2746" t="s">
        <v>694</v>
      </c>
      <c r="AX2746" t="s">
        <v>303</v>
      </c>
      <c r="BA2746" s="127">
        <v>48</v>
      </c>
      <c r="BB2746" s="130">
        <v>251</v>
      </c>
      <c r="BC2746" s="131">
        <f t="shared" si="1025"/>
        <v>48251</v>
      </c>
      <c r="BE2746" s="7" t="s">
        <v>3271</v>
      </c>
    </row>
    <row r="2747" spans="1:57" hidden="1" outlineLevel="1" x14ac:dyDescent="0.2">
      <c r="A2747" t="s">
        <v>2636</v>
      </c>
      <c r="B2747" t="s">
        <v>303</v>
      </c>
      <c r="C2747" s="1">
        <f t="shared" si="1026"/>
        <v>37202</v>
      </c>
      <c r="D2747" s="7">
        <f>RANK(N2747,(N2747:P2747,Q2747:AL2747))</f>
        <v>2</v>
      </c>
      <c r="E2747" s="7">
        <f>RANK(O2747,(N2747:P2747,Q2747:AL2747))</f>
        <v>1</v>
      </c>
      <c r="F2747" s="7">
        <f>IF(P2747&gt;0,RANK(P2747,(N2747:P2747,Q2747:AL2747)),0)</f>
        <v>3</v>
      </c>
      <c r="G2747" s="1">
        <f t="shared" si="1027"/>
        <v>1443</v>
      </c>
      <c r="H2747" s="2">
        <f t="shared" si="1036"/>
        <v>3.8788237191548842E-2</v>
      </c>
      <c r="I2747" s="2"/>
      <c r="J2747" s="2">
        <f t="shared" si="1028"/>
        <v>0.3233697113058438</v>
      </c>
      <c r="K2747" s="2">
        <f t="shared" si="1029"/>
        <v>0.36215794849739263</v>
      </c>
      <c r="L2747" s="2">
        <f t="shared" si="1030"/>
        <v>0.31108542551475726</v>
      </c>
      <c r="M2747" s="2">
        <f t="shared" si="1031"/>
        <v>3.3869146820063034E-3</v>
      </c>
      <c r="N2747" s="1">
        <v>12030</v>
      </c>
      <c r="O2747" s="1">
        <v>13473</v>
      </c>
      <c r="P2747" s="1">
        <v>11573</v>
      </c>
      <c r="Q2747" s="1">
        <v>117</v>
      </c>
      <c r="R2747" s="1">
        <v>1</v>
      </c>
      <c r="S2747" s="1">
        <v>1</v>
      </c>
      <c r="T2747" s="1">
        <v>3</v>
      </c>
      <c r="U2747" s="1">
        <v>3</v>
      </c>
      <c r="W2747" s="1">
        <v>1</v>
      </c>
      <c r="AN2747" s="7">
        <f>IF(Q2747&gt;0,RANK(Q2747,(N2747:P2747,Q2747:AL2747)),0)</f>
        <v>4</v>
      </c>
      <c r="AO2747" s="7">
        <f>IF(R2747&gt;0,RANK(R2747,(N2747:P2747,Q2747:AL2747)),0)</f>
        <v>7</v>
      </c>
      <c r="AP2747" s="7">
        <f>IF(S2747&gt;0,RANK(S2747,(N2747:P2747,Q2747:AL2747)),0)</f>
        <v>7</v>
      </c>
      <c r="AQ2747" s="7">
        <f>IF(T2747&gt;0,RANK(T2747,(N2747:P2747,Q2747:AL2747)),0)</f>
        <v>5</v>
      </c>
      <c r="AR2747" s="2">
        <f t="shared" si="1032"/>
        <v>3.1449922047201762E-3</v>
      </c>
      <c r="AS2747" s="2">
        <f t="shared" si="1033"/>
        <v>2.68802752540186E-5</v>
      </c>
      <c r="AT2747" s="2">
        <f t="shared" si="1034"/>
        <v>2.68802752540186E-5</v>
      </c>
      <c r="AU2747" s="2">
        <f t="shared" si="1035"/>
        <v>8.0640825762055807E-5</v>
      </c>
      <c r="AW2747" t="s">
        <v>2636</v>
      </c>
      <c r="AX2747" t="s">
        <v>303</v>
      </c>
      <c r="BA2747" s="127">
        <v>48</v>
      </c>
      <c r="BB2747" s="130">
        <v>253</v>
      </c>
      <c r="BC2747" s="131">
        <f t="shared" si="1025"/>
        <v>48253</v>
      </c>
      <c r="BE2747" s="7" t="s">
        <v>3271</v>
      </c>
    </row>
    <row r="2748" spans="1:57" hidden="1" outlineLevel="1" x14ac:dyDescent="0.2">
      <c r="A2748" t="s">
        <v>726</v>
      </c>
      <c r="B2748" t="s">
        <v>303</v>
      </c>
      <c r="C2748" s="1">
        <f t="shared" si="1026"/>
        <v>5932</v>
      </c>
      <c r="D2748" s="7">
        <f>RANK(N2748,(N2748:P2748,Q2748:AL2748))</f>
        <v>1</v>
      </c>
      <c r="E2748" s="7">
        <f>RANK(O2748,(N2748:P2748,Q2748:AL2748))</f>
        <v>2</v>
      </c>
      <c r="F2748" s="7">
        <f>IF(P2748&gt;0,RANK(P2748,(N2748:P2748,Q2748:AL2748)),0)</f>
        <v>3</v>
      </c>
      <c r="G2748" s="1">
        <f t="shared" si="1027"/>
        <v>312</v>
      </c>
      <c r="H2748" s="2">
        <f t="shared" si="1036"/>
        <v>5.2596089008766014E-2</v>
      </c>
      <c r="I2748" s="2"/>
      <c r="J2748" s="2">
        <f t="shared" si="1028"/>
        <v>0.40458530006743088</v>
      </c>
      <c r="K2748" s="2">
        <f t="shared" si="1029"/>
        <v>0.35198921105866487</v>
      </c>
      <c r="L2748" s="2">
        <f t="shared" si="1030"/>
        <v>0.24207687120701282</v>
      </c>
      <c r="M2748" s="2">
        <f t="shared" si="1031"/>
        <v>1.3486176668914274E-3</v>
      </c>
      <c r="N2748" s="1">
        <v>2400</v>
      </c>
      <c r="O2748" s="1">
        <v>2088</v>
      </c>
      <c r="P2748" s="1">
        <v>1436</v>
      </c>
      <c r="Q2748" s="1">
        <v>8</v>
      </c>
      <c r="AN2748" s="7">
        <f>IF(Q2748&gt;0,RANK(Q2748,(N2748:P2748,Q2748:AL2748)),0)</f>
        <v>4</v>
      </c>
      <c r="AO2748" s="7">
        <f>IF(R2748&gt;0,RANK(R2748,(N2748:P2748,Q2748:AL2748)),0)</f>
        <v>0</v>
      </c>
      <c r="AP2748" s="7">
        <f>IF(S2748&gt;0,RANK(S2748,(N2748:P2748,Q2748:AL2748)),0)</f>
        <v>0</v>
      </c>
      <c r="AQ2748" s="7">
        <f>IF(T2748&gt;0,RANK(T2748,(N2748:P2748,Q2748:AL2748)),0)</f>
        <v>0</v>
      </c>
      <c r="AR2748" s="2">
        <f t="shared" si="1032"/>
        <v>1.3486176668914363E-3</v>
      </c>
      <c r="AS2748" s="2">
        <f t="shared" si="1033"/>
        <v>0</v>
      </c>
      <c r="AT2748" s="2">
        <f t="shared" si="1034"/>
        <v>0</v>
      </c>
      <c r="AU2748" s="2">
        <f t="shared" si="1035"/>
        <v>0</v>
      </c>
      <c r="AW2748" t="s">
        <v>726</v>
      </c>
      <c r="AX2748" t="s">
        <v>303</v>
      </c>
      <c r="AY2748">
        <v>17</v>
      </c>
      <c r="BA2748" s="127">
        <v>48</v>
      </c>
      <c r="BB2748" s="130">
        <v>255</v>
      </c>
      <c r="BC2748" s="131">
        <f t="shared" si="1025"/>
        <v>48255</v>
      </c>
      <c r="BE2748" s="7" t="s">
        <v>3271</v>
      </c>
    </row>
    <row r="2749" spans="1:57" hidden="1" outlineLevel="1" x14ac:dyDescent="0.2">
      <c r="A2749" t="s">
        <v>2054</v>
      </c>
      <c r="B2749" t="s">
        <v>303</v>
      </c>
      <c r="C2749" s="1">
        <f t="shared" si="1026"/>
        <v>4700</v>
      </c>
      <c r="D2749" s="7">
        <f>RANK(N2749,(N2749:P2749,Q2749:AL2749))</f>
        <v>2</v>
      </c>
      <c r="E2749" s="7">
        <f>RANK(O2749,(N2749:P2749,Q2749:AL2749))</f>
        <v>1</v>
      </c>
      <c r="F2749" s="7">
        <f>IF(P2749&gt;0,RANK(P2749,(N2749:P2749,Q2749:AL2749)),0)</f>
        <v>3</v>
      </c>
      <c r="G2749" s="1">
        <f t="shared" si="1027"/>
        <v>93</v>
      </c>
      <c r="H2749" s="2">
        <f t="shared" si="1036"/>
        <v>1.9787234042553191E-2</v>
      </c>
      <c r="I2749" s="2"/>
      <c r="J2749" s="2">
        <f t="shared" si="1028"/>
        <v>0.40361702127659577</v>
      </c>
      <c r="K2749" s="2">
        <f t="shared" si="1029"/>
        <v>0.42340425531914894</v>
      </c>
      <c r="L2749" s="2">
        <f t="shared" si="1030"/>
        <v>0.17063829787234042</v>
      </c>
      <c r="M2749" s="2">
        <f t="shared" si="1031"/>
        <v>2.3404255319149359E-3</v>
      </c>
      <c r="N2749" s="1">
        <v>1897</v>
      </c>
      <c r="O2749" s="1">
        <v>1990</v>
      </c>
      <c r="P2749" s="1">
        <v>802</v>
      </c>
      <c r="Q2749" s="1">
        <v>10</v>
      </c>
      <c r="T2749" s="1">
        <v>1</v>
      </c>
      <c r="AN2749" s="7">
        <f>IF(Q2749&gt;0,RANK(Q2749,(N2749:P2749,Q2749:AL2749)),0)</f>
        <v>4</v>
      </c>
      <c r="AO2749" s="7">
        <f>IF(R2749&gt;0,RANK(R2749,(N2749:P2749,Q2749:AL2749)),0)</f>
        <v>0</v>
      </c>
      <c r="AP2749" s="7">
        <f>IF(S2749&gt;0,RANK(S2749,(N2749:P2749,Q2749:AL2749)),0)</f>
        <v>0</v>
      </c>
      <c r="AQ2749" s="7">
        <f>IF(T2749&gt;0,RANK(T2749,(N2749:P2749,Q2749:AL2749)),0)</f>
        <v>5</v>
      </c>
      <c r="AR2749" s="2">
        <f t="shared" si="1032"/>
        <v>2.1276595744680851E-3</v>
      </c>
      <c r="AS2749" s="2">
        <f t="shared" si="1033"/>
        <v>0</v>
      </c>
      <c r="AT2749" s="2">
        <f t="shared" si="1034"/>
        <v>0</v>
      </c>
      <c r="AU2749" s="2">
        <f t="shared" si="1035"/>
        <v>2.1276595744680851E-4</v>
      </c>
      <c r="AW2749" t="s">
        <v>2054</v>
      </c>
      <c r="AX2749" t="s">
        <v>303</v>
      </c>
      <c r="AY2749">
        <v>15</v>
      </c>
      <c r="BA2749" s="127">
        <v>48</v>
      </c>
      <c r="BB2749" s="130">
        <v>257</v>
      </c>
      <c r="BC2749" s="131">
        <f t="shared" ref="BC2749:BC2812" si="1037">BA2749*1000+BB2749</f>
        <v>48257</v>
      </c>
      <c r="BE2749" s="7" t="s">
        <v>3271</v>
      </c>
    </row>
    <row r="2750" spans="1:57" hidden="1" outlineLevel="1" x14ac:dyDescent="0.2">
      <c r="A2750" t="s">
        <v>2055</v>
      </c>
      <c r="B2750" t="s">
        <v>303</v>
      </c>
      <c r="C2750" s="1">
        <f t="shared" ref="C2750:C2813" si="1038">SUM(N2750:AL2750)</f>
        <v>19060</v>
      </c>
      <c r="D2750" s="7">
        <f>RANK(N2750,(N2750:P2750,Q2750:AL2750))</f>
        <v>2</v>
      </c>
      <c r="E2750" s="7">
        <f>RANK(O2750,(N2750:P2750,Q2750:AL2750))</f>
        <v>1</v>
      </c>
      <c r="F2750" s="7">
        <f>IF(P2750&gt;0,RANK(P2750,(N2750:P2750,Q2750:AL2750)),0)</f>
        <v>3</v>
      </c>
      <c r="G2750" s="1">
        <f t="shared" ref="G2750:G2813" si="1039">MAX(N2750:P2750)-LARGE(N2750:P2750,2)</f>
        <v>80</v>
      </c>
      <c r="H2750" s="2">
        <f t="shared" si="1036"/>
        <v>4.1972717733473244E-3</v>
      </c>
      <c r="I2750" s="2"/>
      <c r="J2750" s="2">
        <f t="shared" ref="J2750:J2813" si="1040">IF($C2750=0,"-",N2750/$C2750)</f>
        <v>0.34092339979013642</v>
      </c>
      <c r="K2750" s="2">
        <f t="shared" ref="K2750:K2813" si="1041">IF($C2750=0,"-",O2750/$C2750)</f>
        <v>0.34512067156348375</v>
      </c>
      <c r="L2750" s="2">
        <f t="shared" ref="L2750:L2813" si="1042">IF($C2750=0,"-",P2750/$C2750)</f>
        <v>0.31023084994753408</v>
      </c>
      <c r="M2750" s="2">
        <f t="shared" ref="M2750:M2813" si="1043">IF(C2750=0,"-",(1-J2750-K2750-L2750))</f>
        <v>3.7250786988457518E-3</v>
      </c>
      <c r="N2750" s="1">
        <v>6498</v>
      </c>
      <c r="O2750" s="1">
        <v>6578</v>
      </c>
      <c r="P2750" s="1">
        <v>5913</v>
      </c>
      <c r="Q2750" s="1">
        <v>68</v>
      </c>
      <c r="R2750" s="1">
        <v>3</v>
      </c>
      <c r="AN2750" s="7">
        <f>IF(Q2750&gt;0,RANK(Q2750,(N2750:P2750,Q2750:AL2750)),0)</f>
        <v>4</v>
      </c>
      <c r="AO2750" s="7">
        <f>IF(R2750&gt;0,RANK(R2750,(N2750:P2750,Q2750:AL2750)),0)</f>
        <v>5</v>
      </c>
      <c r="AP2750" s="7">
        <f>IF(S2750&gt;0,RANK(S2750,(N2750:P2750,Q2750:AL2750)),0)</f>
        <v>0</v>
      </c>
      <c r="AQ2750" s="7">
        <f>IF(T2750&gt;0,RANK(T2750,(N2750:P2750,Q2750:AL2750)),0)</f>
        <v>0</v>
      </c>
      <c r="AR2750" s="2">
        <f t="shared" ref="AR2750:AR2813" si="1044">IF($C2750=0,"-",Q2750/$C2750)</f>
        <v>3.5676810073452256E-3</v>
      </c>
      <c r="AS2750" s="2">
        <f t="shared" ref="AS2750:AS2813" si="1045">IF($C2750=0,"-",R2750/$C2750)</f>
        <v>1.5739769150052466E-4</v>
      </c>
      <c r="AT2750" s="2">
        <f t="shared" ref="AT2750:AT2813" si="1046">IF($C2750=0,"-",S2750/$C2750)</f>
        <v>0</v>
      </c>
      <c r="AU2750" s="2">
        <f t="shared" ref="AU2750:AU2813" si="1047">IF($C2750=0,"-",T2750/$C2750)</f>
        <v>0</v>
      </c>
      <c r="AW2750" t="s">
        <v>2055</v>
      </c>
      <c r="AX2750" t="s">
        <v>303</v>
      </c>
      <c r="BA2750" s="127">
        <v>48</v>
      </c>
      <c r="BB2750" s="130">
        <v>259</v>
      </c>
      <c r="BC2750" s="131">
        <f t="shared" si="1037"/>
        <v>48259</v>
      </c>
      <c r="BE2750" s="7" t="s">
        <v>3271</v>
      </c>
    </row>
    <row r="2751" spans="1:57" hidden="1" outlineLevel="1" x14ac:dyDescent="0.2">
      <c r="A2751" t="s">
        <v>2056</v>
      </c>
      <c r="B2751" t="s">
        <v>303</v>
      </c>
      <c r="C2751" s="1">
        <f t="shared" si="1038"/>
        <v>7354</v>
      </c>
      <c r="D2751" s="7">
        <f>RANK(N2751,(N2751:P2751,Q2751:AL2751))</f>
        <v>3</v>
      </c>
      <c r="E2751" s="7">
        <f>RANK(O2751,(N2751:P2751,Q2751:AL2751))</f>
        <v>1</v>
      </c>
      <c r="F2751" s="7">
        <f>IF(P2751&gt;0,RANK(P2751,(N2751:P2751,Q2751:AL2751)),0)</f>
        <v>2</v>
      </c>
      <c r="G2751" s="1">
        <f t="shared" si="1039"/>
        <v>2389</v>
      </c>
      <c r="H2751" s="2">
        <f t="shared" si="1036"/>
        <v>0.3248572205602393</v>
      </c>
      <c r="I2751" s="2"/>
      <c r="J2751" s="2">
        <f t="shared" si="1040"/>
        <v>0.186837095458254</v>
      </c>
      <c r="K2751" s="2">
        <f t="shared" si="1041"/>
        <v>0.56595050312754969</v>
      </c>
      <c r="L2751" s="2">
        <f t="shared" si="1042"/>
        <v>0.2410932825673103</v>
      </c>
      <c r="M2751" s="2">
        <f t="shared" si="1043"/>
        <v>6.1191188468860125E-3</v>
      </c>
      <c r="N2751" s="1">
        <v>1374</v>
      </c>
      <c r="O2751" s="1">
        <v>4162</v>
      </c>
      <c r="P2751" s="1">
        <v>1773</v>
      </c>
      <c r="Q2751" s="1">
        <v>39</v>
      </c>
      <c r="R2751" s="1">
        <v>2</v>
      </c>
      <c r="S2751" s="1">
        <v>1</v>
      </c>
      <c r="T2751" s="1">
        <v>2</v>
      </c>
      <c r="U2751" s="1">
        <v>1</v>
      </c>
      <c r="AN2751" s="7">
        <f>IF(Q2751&gt;0,RANK(Q2751,(N2751:P2751,Q2751:AL2751)),0)</f>
        <v>4</v>
      </c>
      <c r="AO2751" s="7">
        <f>IF(R2751&gt;0,RANK(R2751,(N2751:P2751,Q2751:AL2751)),0)</f>
        <v>5</v>
      </c>
      <c r="AP2751" s="7">
        <f>IF(S2751&gt;0,RANK(S2751,(N2751:P2751,Q2751:AL2751)),0)</f>
        <v>7</v>
      </c>
      <c r="AQ2751" s="7">
        <f>IF(T2751&gt;0,RANK(T2751,(N2751:P2751,Q2751:AL2751)),0)</f>
        <v>5</v>
      </c>
      <c r="AR2751" s="2">
        <f t="shared" si="1044"/>
        <v>5.3032363339679083E-3</v>
      </c>
      <c r="AS2751" s="2">
        <f t="shared" si="1045"/>
        <v>2.7196083763937991E-4</v>
      </c>
      <c r="AT2751" s="2">
        <f t="shared" si="1046"/>
        <v>1.3598041881968996E-4</v>
      </c>
      <c r="AU2751" s="2">
        <f t="shared" si="1047"/>
        <v>2.7196083763937991E-4</v>
      </c>
      <c r="AW2751" t="s">
        <v>2056</v>
      </c>
      <c r="AX2751" t="s">
        <v>303</v>
      </c>
      <c r="AY2751">
        <v>21</v>
      </c>
      <c r="BA2751" s="127">
        <v>48</v>
      </c>
      <c r="BB2751" s="130">
        <v>261</v>
      </c>
      <c r="BC2751" s="131">
        <f t="shared" si="1037"/>
        <v>48261</v>
      </c>
      <c r="BE2751" s="7" t="s">
        <v>3271</v>
      </c>
    </row>
    <row r="2752" spans="1:57" hidden="1" outlineLevel="1" x14ac:dyDescent="0.2">
      <c r="A2752" t="s">
        <v>1109</v>
      </c>
      <c r="B2752" t="s">
        <v>303</v>
      </c>
      <c r="C2752" s="1">
        <f t="shared" si="1038"/>
        <v>174</v>
      </c>
      <c r="D2752" s="7">
        <f>RANK(N2752,(N2752:P2752,Q2752:AL2752))</f>
        <v>1</v>
      </c>
      <c r="E2752" s="7">
        <f>RANK(O2752,(N2752:P2752,Q2752:AL2752))</f>
        <v>2</v>
      </c>
      <c r="F2752" s="7">
        <f>IF(P2752&gt;0,RANK(P2752,(N2752:P2752,Q2752:AL2752)),0)</f>
        <v>3</v>
      </c>
      <c r="G2752" s="1">
        <f t="shared" si="1039"/>
        <v>18</v>
      </c>
      <c r="H2752" s="2">
        <f t="shared" si="1036"/>
        <v>0.10344827586206896</v>
      </c>
      <c r="I2752" s="2"/>
      <c r="J2752" s="2">
        <f t="shared" si="1040"/>
        <v>0.5</v>
      </c>
      <c r="K2752" s="2">
        <f t="shared" si="1041"/>
        <v>0.39655172413793105</v>
      </c>
      <c r="L2752" s="2">
        <f t="shared" si="1042"/>
        <v>0.10344827586206896</v>
      </c>
      <c r="M2752" s="2">
        <f t="shared" si="1043"/>
        <v>-1.3877787807814457E-17</v>
      </c>
      <c r="N2752" s="1">
        <v>87</v>
      </c>
      <c r="O2752" s="1">
        <v>69</v>
      </c>
      <c r="P2752" s="1">
        <v>18</v>
      </c>
      <c r="AN2752" s="7">
        <f>IF(Q2752&gt;0,RANK(Q2752,(N2752:P2752,Q2752:AL2752)),0)</f>
        <v>0</v>
      </c>
      <c r="AO2752" s="7">
        <f>IF(R2752&gt;0,RANK(R2752,(N2752:P2752,Q2752:AL2752)),0)</f>
        <v>0</v>
      </c>
      <c r="AP2752" s="7">
        <f>IF(S2752&gt;0,RANK(S2752,(N2752:P2752,Q2752:AL2752)),0)</f>
        <v>0</v>
      </c>
      <c r="AQ2752" s="7">
        <f>IF(T2752&gt;0,RANK(T2752,(N2752:P2752,Q2752:AL2752)),0)</f>
        <v>0</v>
      </c>
      <c r="AR2752" s="2">
        <f t="shared" si="1044"/>
        <v>0</v>
      </c>
      <c r="AS2752" s="2">
        <f t="shared" si="1045"/>
        <v>0</v>
      </c>
      <c r="AT2752" s="2">
        <f t="shared" si="1046"/>
        <v>0</v>
      </c>
      <c r="AU2752" s="2">
        <f t="shared" si="1047"/>
        <v>0</v>
      </c>
      <c r="AW2752" t="s">
        <v>1109</v>
      </c>
      <c r="AX2752" t="s">
        <v>303</v>
      </c>
      <c r="AY2752">
        <v>27</v>
      </c>
      <c r="BA2752" s="127">
        <v>48</v>
      </c>
      <c r="BB2752" s="130">
        <v>263</v>
      </c>
      <c r="BC2752" s="131">
        <f t="shared" si="1037"/>
        <v>48263</v>
      </c>
      <c r="BE2752" s="7" t="s">
        <v>3271</v>
      </c>
    </row>
    <row r="2753" spans="1:57" hidden="1" outlineLevel="1" x14ac:dyDescent="0.2">
      <c r="A2753" t="s">
        <v>1639</v>
      </c>
      <c r="B2753" t="s">
        <v>303</v>
      </c>
      <c r="C2753" s="1">
        <f t="shared" si="1038"/>
        <v>610</v>
      </c>
      <c r="D2753" s="7">
        <f>RANK(N2753,(N2753:P2753,Q2753:AL2753))</f>
        <v>1</v>
      </c>
      <c r="E2753" s="7">
        <f>RANK(O2753,(N2753:P2753,Q2753:AL2753))</f>
        <v>2</v>
      </c>
      <c r="F2753" s="7">
        <f>IF(P2753&gt;0,RANK(P2753,(N2753:P2753,Q2753:AL2753)),0)</f>
        <v>3</v>
      </c>
      <c r="G2753" s="1">
        <f t="shared" si="1039"/>
        <v>96</v>
      </c>
      <c r="H2753" s="2">
        <f t="shared" si="1036"/>
        <v>0.15737704918032788</v>
      </c>
      <c r="I2753" s="2"/>
      <c r="J2753" s="2">
        <f t="shared" si="1040"/>
        <v>0.44426229508196724</v>
      </c>
      <c r="K2753" s="2">
        <f t="shared" si="1041"/>
        <v>0.28688524590163933</v>
      </c>
      <c r="L2753" s="2">
        <f t="shared" si="1042"/>
        <v>0.26721311475409837</v>
      </c>
      <c r="M2753" s="2">
        <f t="shared" si="1043"/>
        <v>1.6393442622950616E-3</v>
      </c>
      <c r="N2753" s="1">
        <v>271</v>
      </c>
      <c r="O2753" s="1">
        <v>175</v>
      </c>
      <c r="P2753" s="1">
        <v>163</v>
      </c>
      <c r="Y2753" s="1">
        <v>1</v>
      </c>
      <c r="AN2753" s="7">
        <f>IF(Q2753&gt;0,RANK(Q2753,(N2753:P2753,Q2753:AL2753)),0)</f>
        <v>0</v>
      </c>
      <c r="AO2753" s="7">
        <f>IF(R2753&gt;0,RANK(R2753,(N2753:P2753,Q2753:AL2753)),0)</f>
        <v>0</v>
      </c>
      <c r="AP2753" s="7">
        <f>IF(S2753&gt;0,RANK(S2753,(N2753:P2753,Q2753:AL2753)),0)</f>
        <v>0</v>
      </c>
      <c r="AQ2753" s="7">
        <f>IF(T2753&gt;0,RANK(T2753,(N2753:P2753,Q2753:AL2753)),0)</f>
        <v>0</v>
      </c>
      <c r="AR2753" s="2">
        <f t="shared" si="1044"/>
        <v>0</v>
      </c>
      <c r="AS2753" s="2">
        <f t="shared" si="1045"/>
        <v>0</v>
      </c>
      <c r="AT2753" s="2">
        <f t="shared" si="1046"/>
        <v>0</v>
      </c>
      <c r="AU2753" s="2">
        <f t="shared" si="1047"/>
        <v>0</v>
      </c>
      <c r="AW2753" t="s">
        <v>1639</v>
      </c>
      <c r="AX2753" t="s">
        <v>303</v>
      </c>
      <c r="AY2753">
        <v>17</v>
      </c>
      <c r="BA2753" s="127">
        <v>48</v>
      </c>
      <c r="BB2753" s="130">
        <v>265</v>
      </c>
      <c r="BC2753" s="131">
        <f t="shared" si="1037"/>
        <v>48265</v>
      </c>
      <c r="BE2753" s="7" t="s">
        <v>3271</v>
      </c>
    </row>
    <row r="2754" spans="1:57" hidden="1" outlineLevel="1" x14ac:dyDescent="0.2">
      <c r="A2754" t="s">
        <v>596</v>
      </c>
      <c r="B2754" t="s">
        <v>303</v>
      </c>
      <c r="C2754" s="1">
        <f t="shared" si="1038"/>
        <v>16358</v>
      </c>
      <c r="D2754" s="7">
        <f>RANK(N2754,(N2754:P2754,Q2754:AL2754))</f>
        <v>3</v>
      </c>
      <c r="E2754" s="7">
        <f>RANK(O2754,(N2754:P2754,Q2754:AL2754))</f>
        <v>1</v>
      </c>
      <c r="F2754" s="7">
        <f>IF(P2754&gt;0,RANK(P2754,(N2754:P2754,Q2754:AL2754)),0)</f>
        <v>2</v>
      </c>
      <c r="G2754" s="1">
        <f t="shared" si="1039"/>
        <v>4997</v>
      </c>
      <c r="H2754" s="2">
        <f t="shared" si="1036"/>
        <v>0.30547744223010148</v>
      </c>
      <c r="I2754" s="2"/>
      <c r="J2754" s="2">
        <f t="shared" si="1040"/>
        <v>0.22661694583689937</v>
      </c>
      <c r="K2754" s="2">
        <f t="shared" si="1041"/>
        <v>0.53716835798997431</v>
      </c>
      <c r="L2754" s="2">
        <f t="shared" si="1042"/>
        <v>0.23169091575987286</v>
      </c>
      <c r="M2754" s="2">
        <f t="shared" si="1043"/>
        <v>4.5237804132534365E-3</v>
      </c>
      <c r="N2754" s="1">
        <v>3707</v>
      </c>
      <c r="O2754" s="1">
        <v>8787</v>
      </c>
      <c r="P2754" s="1">
        <v>3790</v>
      </c>
      <c r="Q2754" s="1">
        <v>58</v>
      </c>
      <c r="R2754" s="1">
        <v>14</v>
      </c>
      <c r="T2754" s="1">
        <v>2</v>
      </c>
      <c r="AN2754" s="7">
        <f>IF(Q2754&gt;0,RANK(Q2754,(N2754:P2754,Q2754:AL2754)),0)</f>
        <v>4</v>
      </c>
      <c r="AO2754" s="7">
        <f>IF(R2754&gt;0,RANK(R2754,(N2754:P2754,Q2754:AL2754)),0)</f>
        <v>5</v>
      </c>
      <c r="AP2754" s="7">
        <f>IF(S2754&gt;0,RANK(S2754,(N2754:P2754,Q2754:AL2754)),0)</f>
        <v>0</v>
      </c>
      <c r="AQ2754" s="7">
        <f>IF(T2754&gt;0,RANK(T2754,(N2754:P2754,Q2754:AL2754)),0)</f>
        <v>6</v>
      </c>
      <c r="AR2754" s="2">
        <f t="shared" si="1044"/>
        <v>3.5456657293067612E-3</v>
      </c>
      <c r="AS2754" s="2">
        <f t="shared" si="1045"/>
        <v>8.5585034845335614E-4</v>
      </c>
      <c r="AT2754" s="2">
        <f t="shared" si="1046"/>
        <v>0</v>
      </c>
      <c r="AU2754" s="2">
        <f t="shared" si="1047"/>
        <v>1.2226433549333658E-4</v>
      </c>
      <c r="AW2754" t="s">
        <v>596</v>
      </c>
      <c r="AX2754" t="s">
        <v>303</v>
      </c>
      <c r="AY2754">
        <v>21</v>
      </c>
      <c r="BA2754" s="127">
        <v>48</v>
      </c>
      <c r="BB2754" s="130">
        <v>267</v>
      </c>
      <c r="BC2754" s="131">
        <f t="shared" si="1037"/>
        <v>48267</v>
      </c>
      <c r="BE2754" s="7" t="s">
        <v>3271</v>
      </c>
    </row>
    <row r="2755" spans="1:57" hidden="1" outlineLevel="1" x14ac:dyDescent="0.2">
      <c r="A2755" t="s">
        <v>274</v>
      </c>
      <c r="B2755" t="s">
        <v>303</v>
      </c>
      <c r="C2755" s="1">
        <f t="shared" si="1038"/>
        <v>1613</v>
      </c>
      <c r="D2755" s="7">
        <f>RANK(N2755,(N2755:P2755,Q2755:AL2755))</f>
        <v>2</v>
      </c>
      <c r="E2755" s="7">
        <f>RANK(O2755,(N2755:P2755,Q2755:AL2755))</f>
        <v>1</v>
      </c>
      <c r="F2755" s="7">
        <f>IF(P2755&gt;0,RANK(P2755,(N2755:P2755,Q2755:AL2755)),0)</f>
        <v>3</v>
      </c>
      <c r="G2755" s="1">
        <f t="shared" si="1039"/>
        <v>323</v>
      </c>
      <c r="H2755" s="2">
        <f t="shared" si="1036"/>
        <v>0.20024798512089276</v>
      </c>
      <c r="I2755" s="2"/>
      <c r="J2755" s="2">
        <f t="shared" si="1040"/>
        <v>0.28952262864228145</v>
      </c>
      <c r="K2755" s="2">
        <f t="shared" si="1041"/>
        <v>0.48977061376317421</v>
      </c>
      <c r="L2755" s="2">
        <f t="shared" si="1042"/>
        <v>0.2194668319900806</v>
      </c>
      <c r="M2755" s="2">
        <f t="shared" si="1043"/>
        <v>1.2399256044637874E-3</v>
      </c>
      <c r="N2755" s="1">
        <v>467</v>
      </c>
      <c r="O2755" s="1">
        <v>790</v>
      </c>
      <c r="P2755" s="1">
        <v>354</v>
      </c>
      <c r="Q2755" s="1">
        <v>2</v>
      </c>
      <c r="AN2755" s="7">
        <f>IF(Q2755&gt;0,RANK(Q2755,(N2755:P2755,Q2755:AL2755)),0)</f>
        <v>4</v>
      </c>
      <c r="AO2755" s="7">
        <f>IF(R2755&gt;0,RANK(R2755,(N2755:P2755,Q2755:AL2755)),0)</f>
        <v>0</v>
      </c>
      <c r="AP2755" s="7">
        <f>IF(S2755&gt;0,RANK(S2755,(N2755:P2755,Q2755:AL2755)),0)</f>
        <v>0</v>
      </c>
      <c r="AQ2755" s="7">
        <f>IF(T2755&gt;0,RANK(T2755,(N2755:P2755,Q2755:AL2755)),0)</f>
        <v>0</v>
      </c>
      <c r="AR2755" s="2">
        <f t="shared" si="1044"/>
        <v>1.2399256044637321E-3</v>
      </c>
      <c r="AS2755" s="2">
        <f t="shared" si="1045"/>
        <v>0</v>
      </c>
      <c r="AT2755" s="2">
        <f t="shared" si="1046"/>
        <v>0</v>
      </c>
      <c r="AU2755" s="2">
        <f t="shared" si="1047"/>
        <v>0</v>
      </c>
      <c r="AW2755" t="s">
        <v>274</v>
      </c>
      <c r="AX2755" t="s">
        <v>303</v>
      </c>
      <c r="AY2755">
        <v>21</v>
      </c>
      <c r="BA2755" s="127">
        <v>48</v>
      </c>
      <c r="BB2755" s="130">
        <v>269</v>
      </c>
      <c r="BC2755" s="131">
        <f t="shared" si="1037"/>
        <v>48269</v>
      </c>
      <c r="BE2755" s="7" t="s">
        <v>3271</v>
      </c>
    </row>
    <row r="2756" spans="1:57" hidden="1" outlineLevel="1" x14ac:dyDescent="0.2">
      <c r="A2756" t="s">
        <v>126</v>
      </c>
      <c r="B2756" t="s">
        <v>303</v>
      </c>
      <c r="C2756" s="1">
        <f t="shared" si="1038"/>
        <v>189</v>
      </c>
      <c r="D2756" s="7">
        <f>RANK(N2756,(N2756:P2756,Q2756:AL2756))</f>
        <v>3</v>
      </c>
      <c r="E2756" s="7">
        <f>RANK(O2756,(N2756:P2756,Q2756:AL2756))</f>
        <v>1</v>
      </c>
      <c r="F2756" s="7">
        <f>IF(P2756&gt;0,RANK(P2756,(N2756:P2756,Q2756:AL2756)),0)</f>
        <v>2</v>
      </c>
      <c r="G2756" s="1">
        <f t="shared" si="1039"/>
        <v>23</v>
      </c>
      <c r="H2756" s="2">
        <f t="shared" si="1036"/>
        <v>0.12169312169312169</v>
      </c>
      <c r="I2756" s="2"/>
      <c r="J2756" s="2">
        <f t="shared" si="1040"/>
        <v>0.2857142857142857</v>
      </c>
      <c r="K2756" s="2">
        <f t="shared" si="1041"/>
        <v>0.41798941798941797</v>
      </c>
      <c r="L2756" s="2">
        <f t="shared" si="1042"/>
        <v>0.29629629629629628</v>
      </c>
      <c r="M2756" s="2">
        <f t="shared" si="1043"/>
        <v>5.5511151231257827E-17</v>
      </c>
      <c r="N2756" s="1">
        <v>54</v>
      </c>
      <c r="O2756" s="1">
        <v>79</v>
      </c>
      <c r="P2756" s="1">
        <v>56</v>
      </c>
      <c r="AN2756" s="7">
        <f>IF(Q2756&gt;0,RANK(Q2756,(N2756:P2756,Q2756:AL2756)),0)</f>
        <v>0</v>
      </c>
      <c r="AO2756" s="7">
        <f>IF(R2756&gt;0,RANK(R2756,(N2756:P2756,Q2756:AL2756)),0)</f>
        <v>0</v>
      </c>
      <c r="AP2756" s="7">
        <f>IF(S2756&gt;0,RANK(S2756,(N2756:P2756,Q2756:AL2756)),0)</f>
        <v>0</v>
      </c>
      <c r="AQ2756" s="7">
        <f>IF(T2756&gt;0,RANK(T2756,(N2756:P2756,Q2756:AL2756)),0)</f>
        <v>0</v>
      </c>
      <c r="AR2756" s="2">
        <f t="shared" si="1044"/>
        <v>0</v>
      </c>
      <c r="AS2756" s="2">
        <f t="shared" si="1045"/>
        <v>0</v>
      </c>
      <c r="AT2756" s="2">
        <f t="shared" si="1046"/>
        <v>0</v>
      </c>
      <c r="AU2756" s="2">
        <f t="shared" si="1047"/>
        <v>0</v>
      </c>
      <c r="AW2756" t="s">
        <v>126</v>
      </c>
      <c r="AX2756" t="s">
        <v>303</v>
      </c>
      <c r="AY2756">
        <v>13</v>
      </c>
      <c r="BA2756" s="127">
        <v>48</v>
      </c>
      <c r="BB2756" s="130">
        <v>271</v>
      </c>
      <c r="BC2756" s="131">
        <f t="shared" si="1037"/>
        <v>48271</v>
      </c>
      <c r="BE2756" s="7" t="s">
        <v>3271</v>
      </c>
    </row>
    <row r="2757" spans="1:57" hidden="1" outlineLevel="1" x14ac:dyDescent="0.2">
      <c r="A2757" t="s">
        <v>469</v>
      </c>
      <c r="B2757" t="s">
        <v>303</v>
      </c>
      <c r="C2757" s="1">
        <f t="shared" si="1038"/>
        <v>1539</v>
      </c>
      <c r="D2757" s="7">
        <f>RANK(N2757,(N2757:P2757,Q2757:AL2757))</f>
        <v>2</v>
      </c>
      <c r="E2757" s="7">
        <f>RANK(O2757,(N2757:P2757,Q2757:AL2757))</f>
        <v>1</v>
      </c>
      <c r="F2757" s="7">
        <f>IF(P2757&gt;0,RANK(P2757,(N2757:P2757,Q2757:AL2757)),0)</f>
        <v>3</v>
      </c>
      <c r="G2757" s="1">
        <f t="shared" si="1039"/>
        <v>36</v>
      </c>
      <c r="H2757" s="2">
        <f t="shared" si="1036"/>
        <v>2.3391812865497075E-2</v>
      </c>
      <c r="I2757" s="2"/>
      <c r="J2757" s="2">
        <f t="shared" si="1040"/>
        <v>0.3885640025990903</v>
      </c>
      <c r="K2757" s="2">
        <f t="shared" si="1041"/>
        <v>0.41195581546458737</v>
      </c>
      <c r="L2757" s="2">
        <f t="shared" si="1042"/>
        <v>0.19428200129954515</v>
      </c>
      <c r="M2757" s="2">
        <f t="shared" si="1043"/>
        <v>5.1981806367771832E-3</v>
      </c>
      <c r="N2757" s="1">
        <v>598</v>
      </c>
      <c r="O2757" s="1">
        <v>634</v>
      </c>
      <c r="P2757" s="1">
        <v>299</v>
      </c>
      <c r="Q2757" s="1">
        <v>7</v>
      </c>
      <c r="W2757" s="1">
        <v>1</v>
      </c>
      <c r="AN2757" s="7">
        <f>IF(Q2757&gt;0,RANK(Q2757,(N2757:P2757,Q2757:AL2757)),0)</f>
        <v>4</v>
      </c>
      <c r="AO2757" s="7">
        <f>IF(R2757&gt;0,RANK(R2757,(N2757:P2757,Q2757:AL2757)),0)</f>
        <v>0</v>
      </c>
      <c r="AP2757" s="7">
        <f>IF(S2757&gt;0,RANK(S2757,(N2757:P2757,Q2757:AL2757)),0)</f>
        <v>0</v>
      </c>
      <c r="AQ2757" s="7">
        <f>IF(T2757&gt;0,RANK(T2757,(N2757:P2757,Q2757:AL2757)),0)</f>
        <v>0</v>
      </c>
      <c r="AR2757" s="2">
        <f t="shared" si="1044"/>
        <v>4.5484080571799868E-3</v>
      </c>
      <c r="AS2757" s="2">
        <f t="shared" si="1045"/>
        <v>0</v>
      </c>
      <c r="AT2757" s="2">
        <f t="shared" si="1046"/>
        <v>0</v>
      </c>
      <c r="AU2757" s="2">
        <f t="shared" si="1047"/>
        <v>0</v>
      </c>
      <c r="AW2757" t="s">
        <v>469</v>
      </c>
      <c r="AX2757" t="s">
        <v>303</v>
      </c>
      <c r="AY2757">
        <v>23</v>
      </c>
      <c r="BA2757" s="127">
        <v>48</v>
      </c>
      <c r="BB2757" s="130">
        <v>273</v>
      </c>
      <c r="BC2757" s="131">
        <f t="shared" si="1037"/>
        <v>48273</v>
      </c>
      <c r="BE2757" s="7" t="s">
        <v>3271</v>
      </c>
    </row>
    <row r="2758" spans="1:57" hidden="1" outlineLevel="1" x14ac:dyDescent="0.2">
      <c r="A2758" t="s">
        <v>470</v>
      </c>
      <c r="B2758" t="s">
        <v>303</v>
      </c>
      <c r="C2758" s="1">
        <f t="shared" si="1038"/>
        <v>10564</v>
      </c>
      <c r="D2758" s="7">
        <f>RANK(N2758,(N2758:P2758,Q2758:AL2758))</f>
        <v>1</v>
      </c>
      <c r="E2758" s="7">
        <f>RANK(O2758,(N2758:P2758,Q2758:AL2758))</f>
        <v>2</v>
      </c>
      <c r="F2758" s="7">
        <f>IF(P2758&gt;0,RANK(P2758,(N2758:P2758,Q2758:AL2758)),0)</f>
        <v>3</v>
      </c>
      <c r="G2758" s="1">
        <f t="shared" si="1039"/>
        <v>1212</v>
      </c>
      <c r="H2758" s="2">
        <f t="shared" si="1036"/>
        <v>0.11472926921620598</v>
      </c>
      <c r="I2758" s="2"/>
      <c r="J2758" s="2">
        <f t="shared" si="1040"/>
        <v>0.48362362741385839</v>
      </c>
      <c r="K2758" s="2">
        <f t="shared" si="1041"/>
        <v>0.36889435819765243</v>
      </c>
      <c r="L2758" s="2">
        <f t="shared" si="1042"/>
        <v>0.13915183642559636</v>
      </c>
      <c r="M2758" s="2">
        <f t="shared" si="1043"/>
        <v>8.3301779628928707E-3</v>
      </c>
      <c r="N2758" s="1">
        <v>5109</v>
      </c>
      <c r="O2758" s="1">
        <v>3897</v>
      </c>
      <c r="P2758" s="1">
        <v>1470</v>
      </c>
      <c r="Q2758" s="1">
        <v>88</v>
      </c>
      <c r="AN2758" s="7">
        <f>IF(Q2758&gt;0,RANK(Q2758,(N2758:P2758,Q2758:AL2758)),0)</f>
        <v>4</v>
      </c>
      <c r="AO2758" s="7">
        <f>IF(R2758&gt;0,RANK(R2758,(N2758:P2758,Q2758:AL2758)),0)</f>
        <v>0</v>
      </c>
      <c r="AP2758" s="7">
        <f>IF(S2758&gt;0,RANK(S2758,(N2758:P2758,Q2758:AL2758)),0)</f>
        <v>0</v>
      </c>
      <c r="AQ2758" s="7">
        <f>IF(T2758&gt;0,RANK(T2758,(N2758:P2758,Q2758:AL2758)),0)</f>
        <v>0</v>
      </c>
      <c r="AR2758" s="2">
        <f t="shared" si="1044"/>
        <v>8.330177962892843E-3</v>
      </c>
      <c r="AS2758" s="2">
        <f t="shared" si="1045"/>
        <v>0</v>
      </c>
      <c r="AT2758" s="2">
        <f t="shared" si="1046"/>
        <v>0</v>
      </c>
      <c r="AU2758" s="2">
        <f t="shared" si="1047"/>
        <v>0</v>
      </c>
      <c r="AW2758" t="s">
        <v>470</v>
      </c>
      <c r="AX2758" t="s">
        <v>303</v>
      </c>
      <c r="BA2758" s="127">
        <v>48</v>
      </c>
      <c r="BB2758" s="130">
        <v>275</v>
      </c>
      <c r="BC2758" s="131">
        <f t="shared" si="1037"/>
        <v>48275</v>
      </c>
      <c r="BE2758" s="7" t="s">
        <v>3271</v>
      </c>
    </row>
    <row r="2759" spans="1:57" hidden="1" outlineLevel="1" x14ac:dyDescent="0.2">
      <c r="A2759" t="s">
        <v>857</v>
      </c>
      <c r="B2759" t="s">
        <v>303</v>
      </c>
      <c r="C2759" s="1">
        <f t="shared" si="1038"/>
        <v>1815</v>
      </c>
      <c r="D2759" s="7">
        <f>RANK(N2759,(N2759:P2759,Q2759:AL2759))</f>
        <v>1</v>
      </c>
      <c r="E2759" s="7">
        <f>RANK(O2759,(N2759:P2759,Q2759:AL2759))</f>
        <v>2</v>
      </c>
      <c r="F2759" s="7">
        <f>IF(P2759&gt;0,RANK(P2759,(N2759:P2759,Q2759:AL2759)),0)</f>
        <v>3</v>
      </c>
      <c r="G2759" s="1">
        <f t="shared" si="1039"/>
        <v>333</v>
      </c>
      <c r="H2759" s="2">
        <f t="shared" si="1036"/>
        <v>0.1834710743801653</v>
      </c>
      <c r="I2759" s="2"/>
      <c r="J2759" s="2">
        <f t="shared" si="1040"/>
        <v>0.47052341597796143</v>
      </c>
      <c r="K2759" s="2">
        <f t="shared" si="1041"/>
        <v>0.28705234159779613</v>
      </c>
      <c r="L2759" s="2">
        <f t="shared" si="1042"/>
        <v>0.24132231404958679</v>
      </c>
      <c r="M2759" s="2">
        <f t="shared" si="1043"/>
        <v>1.1019283746556419E-3</v>
      </c>
      <c r="N2759" s="1">
        <v>854</v>
      </c>
      <c r="O2759" s="1">
        <v>521</v>
      </c>
      <c r="P2759" s="1">
        <v>438</v>
      </c>
      <c r="Q2759" s="1">
        <v>2</v>
      </c>
      <c r="AN2759" s="7">
        <f>IF(Q2759&gt;0,RANK(Q2759,(N2759:P2759,Q2759:AL2759)),0)</f>
        <v>4</v>
      </c>
      <c r="AO2759" s="7">
        <f>IF(R2759&gt;0,RANK(R2759,(N2759:P2759,Q2759:AL2759)),0)</f>
        <v>0</v>
      </c>
      <c r="AP2759" s="7">
        <f>IF(S2759&gt;0,RANK(S2759,(N2759:P2759,Q2759:AL2759)),0)</f>
        <v>0</v>
      </c>
      <c r="AQ2759" s="7">
        <f>IF(T2759&gt;0,RANK(T2759,(N2759:P2759,Q2759:AL2759)),0)</f>
        <v>0</v>
      </c>
      <c r="AR2759" s="2">
        <f t="shared" si="1044"/>
        <v>1.1019283746556473E-3</v>
      </c>
      <c r="AS2759" s="2">
        <f t="shared" si="1045"/>
        <v>0</v>
      </c>
      <c r="AT2759" s="2">
        <f t="shared" si="1046"/>
        <v>0</v>
      </c>
      <c r="AU2759" s="2">
        <f t="shared" si="1047"/>
        <v>0</v>
      </c>
      <c r="AW2759" t="s">
        <v>857</v>
      </c>
      <c r="AX2759" t="s">
        <v>303</v>
      </c>
      <c r="AY2759">
        <v>13</v>
      </c>
      <c r="BA2759" s="127">
        <v>48</v>
      </c>
      <c r="BB2759" s="130">
        <v>277</v>
      </c>
      <c r="BC2759" s="131">
        <f t="shared" si="1037"/>
        <v>48277</v>
      </c>
      <c r="BE2759" s="7" t="s">
        <v>3271</v>
      </c>
    </row>
    <row r="2760" spans="1:57" hidden="1" outlineLevel="1" x14ac:dyDescent="0.2">
      <c r="A2760" t="s">
        <v>1501</v>
      </c>
      <c r="B2760" t="s">
        <v>303</v>
      </c>
      <c r="C2760" s="1">
        <f t="shared" si="1038"/>
        <v>16243</v>
      </c>
      <c r="D2760" s="7">
        <f>RANK(N2760,(N2760:P2760,Q2760:AL2760))</f>
        <v>1</v>
      </c>
      <c r="E2760" s="7">
        <f>RANK(O2760,(N2760:P2760,Q2760:AL2760))</f>
        <v>2</v>
      </c>
      <c r="F2760" s="7">
        <f>IF(P2760&gt;0,RANK(P2760,(N2760:P2760,Q2760:AL2760)),0)</f>
        <v>3</v>
      </c>
      <c r="G2760" s="1">
        <f t="shared" si="1039"/>
        <v>550</v>
      </c>
      <c r="H2760" s="2">
        <f t="shared" si="1036"/>
        <v>3.3860740011081698E-2</v>
      </c>
      <c r="I2760" s="2"/>
      <c r="J2760" s="2">
        <f t="shared" si="1040"/>
        <v>0.38958320507295452</v>
      </c>
      <c r="K2760" s="2">
        <f t="shared" si="1041"/>
        <v>0.35572246506187283</v>
      </c>
      <c r="L2760" s="2">
        <f t="shared" si="1042"/>
        <v>0.25198547066428617</v>
      </c>
      <c r="M2760" s="2">
        <f t="shared" si="1043"/>
        <v>2.708859200886482E-3</v>
      </c>
      <c r="N2760" s="1">
        <v>6328</v>
      </c>
      <c r="O2760" s="1">
        <v>5778</v>
      </c>
      <c r="P2760" s="1">
        <v>4093</v>
      </c>
      <c r="Q2760" s="1">
        <v>38</v>
      </c>
      <c r="R2760" s="1">
        <v>3</v>
      </c>
      <c r="S2760" s="1">
        <v>1</v>
      </c>
      <c r="T2760" s="1">
        <v>2</v>
      </c>
      <c r="AN2760" s="7">
        <f>IF(Q2760&gt;0,RANK(Q2760,(N2760:P2760,Q2760:AL2760)),0)</f>
        <v>4</v>
      </c>
      <c r="AO2760" s="7">
        <f>IF(R2760&gt;0,RANK(R2760,(N2760:P2760,Q2760:AL2760)),0)</f>
        <v>5</v>
      </c>
      <c r="AP2760" s="7">
        <f>IF(S2760&gt;0,RANK(S2760,(N2760:P2760,Q2760:AL2760)),0)</f>
        <v>7</v>
      </c>
      <c r="AQ2760" s="7">
        <f>IF(T2760&gt;0,RANK(T2760,(N2760:P2760,Q2760:AL2760)),0)</f>
        <v>6</v>
      </c>
      <c r="AR2760" s="2">
        <f t="shared" si="1044"/>
        <v>2.3394693098565534E-3</v>
      </c>
      <c r="AS2760" s="2">
        <f t="shared" si="1045"/>
        <v>1.8469494551499107E-4</v>
      </c>
      <c r="AT2760" s="2">
        <f t="shared" si="1046"/>
        <v>6.156498183833036E-5</v>
      </c>
      <c r="AU2760" s="2">
        <f t="shared" si="1047"/>
        <v>1.2312996367666072E-4</v>
      </c>
      <c r="AW2760" t="s">
        <v>1501</v>
      </c>
      <c r="AX2760" t="s">
        <v>303</v>
      </c>
      <c r="AY2760">
        <v>1</v>
      </c>
      <c r="BA2760" s="127">
        <v>48</v>
      </c>
      <c r="BB2760" s="130">
        <v>279</v>
      </c>
      <c r="BC2760" s="131">
        <f t="shared" si="1037"/>
        <v>48279</v>
      </c>
      <c r="BE2760" s="7" t="s">
        <v>3271</v>
      </c>
    </row>
    <row r="2761" spans="1:57" hidden="1" outlineLevel="1" x14ac:dyDescent="0.2">
      <c r="A2761" t="s">
        <v>855</v>
      </c>
      <c r="B2761" t="s">
        <v>303</v>
      </c>
      <c r="C2761" s="1">
        <f t="shared" si="1038"/>
        <v>5450</v>
      </c>
      <c r="D2761" s="7">
        <f>RANK(N2761,(N2761:P2761,Q2761:AL2761))</f>
        <v>2</v>
      </c>
      <c r="E2761" s="7">
        <f>RANK(O2761,(N2761:P2761,Q2761:AL2761))</f>
        <v>1</v>
      </c>
      <c r="F2761" s="7">
        <f>IF(P2761&gt;0,RANK(P2761,(N2761:P2761,Q2761:AL2761)),0)</f>
        <v>3</v>
      </c>
      <c r="G2761" s="1">
        <f t="shared" si="1039"/>
        <v>1261</v>
      </c>
      <c r="H2761" s="2">
        <f t="shared" si="1036"/>
        <v>0.23137614678899082</v>
      </c>
      <c r="I2761" s="2"/>
      <c r="J2761" s="2">
        <f t="shared" si="1040"/>
        <v>0.31871559633027524</v>
      </c>
      <c r="K2761" s="2">
        <f t="shared" si="1041"/>
        <v>0.55009174311926601</v>
      </c>
      <c r="L2761" s="2">
        <f t="shared" si="1042"/>
        <v>0.13009174311926605</v>
      </c>
      <c r="M2761" s="2">
        <f t="shared" si="1043"/>
        <v>1.1009174311926995E-3</v>
      </c>
      <c r="N2761" s="1">
        <v>1737</v>
      </c>
      <c r="O2761" s="1">
        <v>2998</v>
      </c>
      <c r="P2761" s="1">
        <v>709</v>
      </c>
      <c r="Q2761" s="1">
        <v>6</v>
      </c>
      <c r="AN2761" s="7">
        <f>IF(Q2761&gt;0,RANK(Q2761,(N2761:P2761,Q2761:AL2761)),0)</f>
        <v>4</v>
      </c>
      <c r="AO2761" s="7">
        <f>IF(R2761&gt;0,RANK(R2761,(N2761:P2761,Q2761:AL2761)),0)</f>
        <v>0</v>
      </c>
      <c r="AP2761" s="7">
        <f>IF(S2761&gt;0,RANK(S2761,(N2761:P2761,Q2761:AL2761)),0)</f>
        <v>0</v>
      </c>
      <c r="AQ2761" s="7">
        <f>IF(T2761&gt;0,RANK(T2761,(N2761:P2761,Q2761:AL2761)),0)</f>
        <v>0</v>
      </c>
      <c r="AR2761" s="2">
        <f t="shared" si="1044"/>
        <v>1.1009174311926607E-3</v>
      </c>
      <c r="AS2761" s="2">
        <f t="shared" si="1045"/>
        <v>0</v>
      </c>
      <c r="AT2761" s="2">
        <f t="shared" si="1046"/>
        <v>0</v>
      </c>
      <c r="AU2761" s="2">
        <f t="shared" si="1047"/>
        <v>0</v>
      </c>
      <c r="AW2761" t="s">
        <v>855</v>
      </c>
      <c r="AX2761" t="s">
        <v>303</v>
      </c>
      <c r="AY2761">
        <v>13</v>
      </c>
      <c r="BA2761" s="127">
        <v>48</v>
      </c>
      <c r="BB2761" s="130">
        <v>281</v>
      </c>
      <c r="BC2761" s="131">
        <f t="shared" si="1037"/>
        <v>48281</v>
      </c>
      <c r="BE2761" s="7" t="s">
        <v>3271</v>
      </c>
    </row>
    <row r="2762" spans="1:57" hidden="1" outlineLevel="1" x14ac:dyDescent="0.2">
      <c r="A2762" t="s">
        <v>1408</v>
      </c>
      <c r="B2762" t="s">
        <v>303</v>
      </c>
      <c r="C2762" s="1">
        <f t="shared" si="1038"/>
        <v>5185</v>
      </c>
      <c r="D2762" s="7">
        <f>RANK(N2762,(N2762:P2762,Q2762:AL2762))</f>
        <v>2</v>
      </c>
      <c r="E2762" s="7">
        <f>RANK(O2762,(N2762:P2762,Q2762:AL2762))</f>
        <v>1</v>
      </c>
      <c r="F2762" s="7">
        <f>IF(P2762&gt;0,RANK(P2762,(N2762:P2762,Q2762:AL2762)),0)</f>
        <v>3</v>
      </c>
      <c r="G2762" s="1">
        <f t="shared" si="1039"/>
        <v>725</v>
      </c>
      <c r="H2762" s="2">
        <f t="shared" si="1036"/>
        <v>0.13982642237222759</v>
      </c>
      <c r="I2762" s="2"/>
      <c r="J2762" s="2">
        <f t="shared" si="1040"/>
        <v>0.29083895853423336</v>
      </c>
      <c r="K2762" s="2">
        <f t="shared" si="1041"/>
        <v>0.43066538090646095</v>
      </c>
      <c r="L2762" s="2">
        <f t="shared" si="1042"/>
        <v>0.27618129218900678</v>
      </c>
      <c r="M2762" s="2">
        <f t="shared" si="1043"/>
        <v>2.3143683702989137E-3</v>
      </c>
      <c r="N2762" s="1">
        <v>1508</v>
      </c>
      <c r="O2762" s="1">
        <v>2233</v>
      </c>
      <c r="P2762" s="1">
        <v>1432</v>
      </c>
      <c r="Q2762" s="1">
        <v>12</v>
      </c>
      <c r="AN2762" s="7">
        <f>IF(Q2762&gt;0,RANK(Q2762,(N2762:P2762,Q2762:AL2762)),0)</f>
        <v>4</v>
      </c>
      <c r="AO2762" s="7">
        <f>IF(R2762&gt;0,RANK(R2762,(N2762:P2762,Q2762:AL2762)),0)</f>
        <v>0</v>
      </c>
      <c r="AP2762" s="7">
        <f>IF(S2762&gt;0,RANK(S2762,(N2762:P2762,Q2762:AL2762)),0)</f>
        <v>0</v>
      </c>
      <c r="AQ2762" s="7">
        <f>IF(T2762&gt;0,RANK(T2762,(N2762:P2762,Q2762:AL2762)),0)</f>
        <v>0</v>
      </c>
      <c r="AR2762" s="2">
        <f t="shared" si="1044"/>
        <v>2.3143683702989393E-3</v>
      </c>
      <c r="AS2762" s="2">
        <f t="shared" si="1045"/>
        <v>0</v>
      </c>
      <c r="AT2762" s="2">
        <f t="shared" si="1046"/>
        <v>0</v>
      </c>
      <c r="AU2762" s="2">
        <f t="shared" si="1047"/>
        <v>0</v>
      </c>
      <c r="AW2762" t="s">
        <v>1408</v>
      </c>
      <c r="AX2762" t="s">
        <v>303</v>
      </c>
      <c r="AY2762">
        <v>11</v>
      </c>
      <c r="BA2762" s="127">
        <v>48</v>
      </c>
      <c r="BB2762" s="130">
        <v>283</v>
      </c>
      <c r="BC2762" s="131">
        <f t="shared" si="1037"/>
        <v>48283</v>
      </c>
      <c r="BE2762" s="7" t="s">
        <v>3271</v>
      </c>
    </row>
    <row r="2763" spans="1:57" hidden="1" outlineLevel="1" x14ac:dyDescent="0.2">
      <c r="A2763" t="s">
        <v>2214</v>
      </c>
      <c r="B2763" t="s">
        <v>303</v>
      </c>
      <c r="C2763" s="1">
        <f t="shared" si="1038"/>
        <v>2319</v>
      </c>
      <c r="D2763" s="7">
        <f>RANK(N2763,(N2763:P2763,Q2763:AL2763))</f>
        <v>1</v>
      </c>
      <c r="E2763" s="7">
        <f>RANK(O2763,(N2763:P2763,Q2763:AL2763))</f>
        <v>2</v>
      </c>
      <c r="F2763" s="7">
        <f>IF(P2763&gt;0,RANK(P2763,(N2763:P2763,Q2763:AL2763)),0)</f>
        <v>3</v>
      </c>
      <c r="G2763" s="1">
        <f t="shared" si="1039"/>
        <v>936</v>
      </c>
      <c r="H2763" s="2">
        <f t="shared" si="1036"/>
        <v>0.40362225097024579</v>
      </c>
      <c r="I2763" s="2"/>
      <c r="J2763" s="2">
        <f t="shared" si="1040"/>
        <v>0.65631737818025015</v>
      </c>
      <c r="K2763" s="2">
        <f t="shared" si="1041"/>
        <v>0.25269512721000431</v>
      </c>
      <c r="L2763" s="2">
        <f t="shared" si="1042"/>
        <v>9.0987494609745576E-2</v>
      </c>
      <c r="M2763" s="2">
        <f t="shared" si="1043"/>
        <v>-4.163336342344337E-17</v>
      </c>
      <c r="N2763" s="1">
        <v>1522</v>
      </c>
      <c r="O2763" s="1">
        <v>586</v>
      </c>
      <c r="P2763" s="1">
        <v>211</v>
      </c>
      <c r="AN2763" s="7">
        <f>IF(Q2763&gt;0,RANK(Q2763,(N2763:P2763,Q2763:AL2763)),0)</f>
        <v>0</v>
      </c>
      <c r="AO2763" s="7">
        <f>IF(R2763&gt;0,RANK(R2763,(N2763:P2763,Q2763:AL2763)),0)</f>
        <v>0</v>
      </c>
      <c r="AP2763" s="7">
        <f>IF(S2763&gt;0,RANK(S2763,(N2763:P2763,Q2763:AL2763)),0)</f>
        <v>0</v>
      </c>
      <c r="AQ2763" s="7">
        <f>IF(T2763&gt;0,RANK(T2763,(N2763:P2763,Q2763:AL2763)),0)</f>
        <v>0</v>
      </c>
      <c r="AR2763" s="2">
        <f t="shared" si="1044"/>
        <v>0</v>
      </c>
      <c r="AS2763" s="2">
        <f t="shared" si="1045"/>
        <v>0</v>
      </c>
      <c r="AT2763" s="2">
        <f t="shared" si="1046"/>
        <v>0</v>
      </c>
      <c r="AU2763" s="2">
        <f t="shared" si="1047"/>
        <v>0</v>
      </c>
      <c r="AW2763" t="s">
        <v>2214</v>
      </c>
      <c r="AX2763" t="s">
        <v>303</v>
      </c>
      <c r="AY2763">
        <v>28</v>
      </c>
      <c r="BA2763" s="127">
        <v>48</v>
      </c>
      <c r="BB2763" s="130">
        <v>285</v>
      </c>
      <c r="BC2763" s="131">
        <f t="shared" si="1037"/>
        <v>48285</v>
      </c>
      <c r="BE2763" s="7" t="s">
        <v>3271</v>
      </c>
    </row>
    <row r="2764" spans="1:57" hidden="1" outlineLevel="1" x14ac:dyDescent="0.2">
      <c r="A2764" t="s">
        <v>1395</v>
      </c>
      <c r="B2764" t="s">
        <v>303</v>
      </c>
      <c r="C2764" s="1">
        <f t="shared" si="1038"/>
        <v>7776</v>
      </c>
      <c r="D2764" s="7">
        <f>RANK(N2764,(N2764:P2764,Q2764:AL2764))</f>
        <v>2</v>
      </c>
      <c r="E2764" s="7">
        <f>RANK(O2764,(N2764:P2764,Q2764:AL2764))</f>
        <v>1</v>
      </c>
      <c r="F2764" s="7">
        <f>IF(P2764&gt;0,RANK(P2764,(N2764:P2764,Q2764:AL2764)),0)</f>
        <v>3</v>
      </c>
      <c r="G2764" s="1">
        <f t="shared" si="1039"/>
        <v>662</v>
      </c>
      <c r="H2764" s="2">
        <f t="shared" si="1036"/>
        <v>8.5133744855967072E-2</v>
      </c>
      <c r="I2764" s="2"/>
      <c r="J2764" s="2">
        <f t="shared" si="1040"/>
        <v>0.34722222222222221</v>
      </c>
      <c r="K2764" s="2">
        <f t="shared" si="1041"/>
        <v>0.4323559670781893</v>
      </c>
      <c r="L2764" s="2">
        <f t="shared" si="1042"/>
        <v>0.21810699588477367</v>
      </c>
      <c r="M2764" s="2">
        <f t="shared" si="1043"/>
        <v>2.3148148148148251E-3</v>
      </c>
      <c r="N2764" s="1">
        <v>2700</v>
      </c>
      <c r="O2764" s="1">
        <v>3362</v>
      </c>
      <c r="P2764" s="1">
        <v>1696</v>
      </c>
      <c r="Q2764" s="1">
        <v>17</v>
      </c>
      <c r="U2764" s="1">
        <v>1</v>
      </c>
      <c r="AN2764" s="7">
        <f>IF(Q2764&gt;0,RANK(Q2764,(N2764:P2764,Q2764:AL2764)),0)</f>
        <v>4</v>
      </c>
      <c r="AO2764" s="7">
        <f>IF(R2764&gt;0,RANK(R2764,(N2764:P2764,Q2764:AL2764)),0)</f>
        <v>0</v>
      </c>
      <c r="AP2764" s="7">
        <f>IF(S2764&gt;0,RANK(S2764,(N2764:P2764,Q2764:AL2764)),0)</f>
        <v>0</v>
      </c>
      <c r="AQ2764" s="7">
        <f>IF(T2764&gt;0,RANK(T2764,(N2764:P2764,Q2764:AL2764)),0)</f>
        <v>0</v>
      </c>
      <c r="AR2764" s="2">
        <f t="shared" si="1044"/>
        <v>2.1862139917695473E-3</v>
      </c>
      <c r="AS2764" s="2">
        <f t="shared" si="1045"/>
        <v>0</v>
      </c>
      <c r="AT2764" s="2">
        <f t="shared" si="1046"/>
        <v>0</v>
      </c>
      <c r="AU2764" s="2">
        <f t="shared" si="1047"/>
        <v>0</v>
      </c>
      <c r="AW2764" t="s">
        <v>1395</v>
      </c>
      <c r="AX2764" t="s">
        <v>303</v>
      </c>
      <c r="AY2764">
        <v>14</v>
      </c>
      <c r="BA2764" s="127">
        <v>48</v>
      </c>
      <c r="BB2764" s="130">
        <v>287</v>
      </c>
      <c r="BC2764" s="131">
        <f t="shared" si="1037"/>
        <v>48287</v>
      </c>
      <c r="BE2764" s="7" t="s">
        <v>3271</v>
      </c>
    </row>
    <row r="2765" spans="1:57" hidden="1" outlineLevel="1" x14ac:dyDescent="0.2">
      <c r="A2765" t="s">
        <v>940</v>
      </c>
      <c r="B2765" t="s">
        <v>303</v>
      </c>
      <c r="C2765" s="1">
        <f t="shared" si="1038"/>
        <v>5058</v>
      </c>
      <c r="D2765" s="7">
        <f>RANK(N2765,(N2765:P2765,Q2765:AL2765))</f>
        <v>2</v>
      </c>
      <c r="E2765" s="7">
        <f>RANK(O2765,(N2765:P2765,Q2765:AL2765))</f>
        <v>1</v>
      </c>
      <c r="F2765" s="7">
        <f>IF(P2765&gt;0,RANK(P2765,(N2765:P2765,Q2765:AL2765)),0)</f>
        <v>3</v>
      </c>
      <c r="G2765" s="1">
        <f t="shared" si="1039"/>
        <v>261</v>
      </c>
      <c r="H2765" s="2">
        <f t="shared" si="1036"/>
        <v>5.1601423487544484E-2</v>
      </c>
      <c r="I2765" s="2"/>
      <c r="J2765" s="2">
        <f t="shared" si="1040"/>
        <v>0.36516409648082249</v>
      </c>
      <c r="K2765" s="2">
        <f t="shared" si="1041"/>
        <v>0.41676551996836697</v>
      </c>
      <c r="L2765" s="2">
        <f t="shared" si="1042"/>
        <v>0.2151047844998023</v>
      </c>
      <c r="M2765" s="2">
        <f t="shared" si="1043"/>
        <v>2.9655990510082386E-3</v>
      </c>
      <c r="N2765" s="1">
        <v>1847</v>
      </c>
      <c r="O2765" s="1">
        <v>2108</v>
      </c>
      <c r="P2765" s="1">
        <v>1088</v>
      </c>
      <c r="Q2765" s="1">
        <v>14</v>
      </c>
      <c r="R2765" s="1">
        <v>1</v>
      </c>
      <c r="AN2765" s="7">
        <f>IF(Q2765&gt;0,RANK(Q2765,(N2765:P2765,Q2765:AL2765)),0)</f>
        <v>4</v>
      </c>
      <c r="AO2765" s="7">
        <f>IF(R2765&gt;0,RANK(R2765,(N2765:P2765,Q2765:AL2765)),0)</f>
        <v>5</v>
      </c>
      <c r="AP2765" s="7">
        <f>IF(S2765&gt;0,RANK(S2765,(N2765:P2765,Q2765:AL2765)),0)</f>
        <v>0</v>
      </c>
      <c r="AQ2765" s="7">
        <f>IF(T2765&gt;0,RANK(T2765,(N2765:P2765,Q2765:AL2765)),0)</f>
        <v>0</v>
      </c>
      <c r="AR2765" s="2">
        <f t="shared" si="1044"/>
        <v>2.76789244760775E-3</v>
      </c>
      <c r="AS2765" s="2">
        <f t="shared" si="1045"/>
        <v>1.9770660340055358E-4</v>
      </c>
      <c r="AT2765" s="2">
        <f t="shared" si="1046"/>
        <v>0</v>
      </c>
      <c r="AU2765" s="2">
        <f t="shared" si="1047"/>
        <v>0</v>
      </c>
      <c r="AW2765" t="s">
        <v>940</v>
      </c>
      <c r="AX2765" t="s">
        <v>303</v>
      </c>
      <c r="AY2765">
        <v>14</v>
      </c>
      <c r="BA2765" s="127">
        <v>48</v>
      </c>
      <c r="BB2765" s="130">
        <v>289</v>
      </c>
      <c r="BC2765" s="131">
        <f t="shared" si="1037"/>
        <v>48289</v>
      </c>
      <c r="BE2765" s="7" t="s">
        <v>3271</v>
      </c>
    </row>
    <row r="2766" spans="1:57" hidden="1" outlineLevel="1" x14ac:dyDescent="0.2">
      <c r="A2766" t="s">
        <v>1933</v>
      </c>
      <c r="B2766" t="s">
        <v>303</v>
      </c>
      <c r="C2766" s="1">
        <f t="shared" si="1038"/>
        <v>5508</v>
      </c>
      <c r="D2766" s="7">
        <f>RANK(N2766,(N2766:P2766,Q2766:AL2766))</f>
        <v>2</v>
      </c>
      <c r="E2766" s="7">
        <f>RANK(O2766,(N2766:P2766,Q2766:AL2766))</f>
        <v>1</v>
      </c>
      <c r="F2766" s="7">
        <f>IF(P2766&gt;0,RANK(P2766,(N2766:P2766,Q2766:AL2766)),0)</f>
        <v>3</v>
      </c>
      <c r="G2766" s="1">
        <f t="shared" si="1039"/>
        <v>170</v>
      </c>
      <c r="H2766" s="2">
        <f t="shared" si="1036"/>
        <v>3.0864197530864196E-2</v>
      </c>
      <c r="I2766" s="2"/>
      <c r="J2766" s="2">
        <f t="shared" si="1040"/>
        <v>0.37073347857661582</v>
      </c>
      <c r="K2766" s="2">
        <f t="shared" si="1041"/>
        <v>0.40159767610748004</v>
      </c>
      <c r="L2766" s="2">
        <f t="shared" si="1042"/>
        <v>0.22712418300653595</v>
      </c>
      <c r="M2766" s="2">
        <f t="shared" si="1043"/>
        <v>5.4466230936814353E-4</v>
      </c>
      <c r="N2766" s="1">
        <v>2042</v>
      </c>
      <c r="O2766" s="1">
        <v>2212</v>
      </c>
      <c r="P2766" s="1">
        <v>1251</v>
      </c>
      <c r="Q2766" s="1">
        <v>3</v>
      </c>
      <c r="AN2766" s="7">
        <f>IF(Q2766&gt;0,RANK(Q2766,(N2766:P2766,Q2766:AL2766)),0)</f>
        <v>4</v>
      </c>
      <c r="AO2766" s="7">
        <f>IF(R2766&gt;0,RANK(R2766,(N2766:P2766,Q2766:AL2766)),0)</f>
        <v>0</v>
      </c>
      <c r="AP2766" s="7">
        <f>IF(S2766&gt;0,RANK(S2766,(N2766:P2766,Q2766:AL2766)),0)</f>
        <v>0</v>
      </c>
      <c r="AQ2766" s="7">
        <f>IF(T2766&gt;0,RANK(T2766,(N2766:P2766,Q2766:AL2766)),0)</f>
        <v>0</v>
      </c>
      <c r="AR2766" s="2">
        <f t="shared" si="1044"/>
        <v>5.4466230936819177E-4</v>
      </c>
      <c r="AS2766" s="2">
        <f t="shared" si="1045"/>
        <v>0</v>
      </c>
      <c r="AT2766" s="2">
        <f t="shared" si="1046"/>
        <v>0</v>
      </c>
      <c r="AU2766" s="2">
        <f t="shared" si="1047"/>
        <v>0</v>
      </c>
      <c r="AW2766" t="s">
        <v>1933</v>
      </c>
      <c r="AX2766" t="s">
        <v>303</v>
      </c>
      <c r="AY2766">
        <v>5</v>
      </c>
      <c r="BA2766" s="127">
        <v>48</v>
      </c>
      <c r="BB2766" s="130">
        <v>291</v>
      </c>
      <c r="BC2766" s="131">
        <f t="shared" si="1037"/>
        <v>48291</v>
      </c>
      <c r="BE2766" s="7" t="s">
        <v>3271</v>
      </c>
    </row>
    <row r="2767" spans="1:57" hidden="1" outlineLevel="1" x14ac:dyDescent="0.2">
      <c r="A2767" t="s">
        <v>1810</v>
      </c>
      <c r="B2767" t="s">
        <v>303</v>
      </c>
      <c r="C2767" s="1">
        <f t="shared" si="1038"/>
        <v>18339</v>
      </c>
      <c r="D2767" s="7">
        <f>RANK(N2767,(N2767:P2767,Q2767:AL2767))</f>
        <v>1</v>
      </c>
      <c r="E2767" s="7">
        <f>RANK(O2767,(N2767:P2767,Q2767:AL2767))</f>
        <v>2</v>
      </c>
      <c r="F2767" s="7">
        <f>IF(P2767&gt;0,RANK(P2767,(N2767:P2767,Q2767:AL2767)),0)</f>
        <v>3</v>
      </c>
      <c r="G2767" s="1">
        <f t="shared" si="1039"/>
        <v>77</v>
      </c>
      <c r="H2767" s="2">
        <f t="shared" si="1036"/>
        <v>4.1987022193140299E-3</v>
      </c>
      <c r="I2767" s="2"/>
      <c r="J2767" s="2">
        <f t="shared" si="1040"/>
        <v>0.38366323136485087</v>
      </c>
      <c r="K2767" s="2">
        <f t="shared" si="1041"/>
        <v>0.37946452914553686</v>
      </c>
      <c r="L2767" s="2">
        <f t="shared" si="1042"/>
        <v>0.23507279568133485</v>
      </c>
      <c r="M2767" s="2">
        <f t="shared" si="1043"/>
        <v>1.7994438082773734E-3</v>
      </c>
      <c r="N2767" s="1">
        <v>7036</v>
      </c>
      <c r="O2767" s="1">
        <v>6959</v>
      </c>
      <c r="P2767" s="1">
        <v>4311</v>
      </c>
      <c r="Q2767" s="1">
        <v>27</v>
      </c>
      <c r="R2767" s="1">
        <v>1</v>
      </c>
      <c r="T2767" s="1">
        <v>3</v>
      </c>
      <c r="W2767" s="1">
        <v>2</v>
      </c>
      <c r="AN2767" s="7">
        <f>IF(Q2767&gt;0,RANK(Q2767,(N2767:P2767,Q2767:AL2767)),0)</f>
        <v>4</v>
      </c>
      <c r="AO2767" s="7">
        <f>IF(R2767&gt;0,RANK(R2767,(N2767:P2767,Q2767:AL2767)),0)</f>
        <v>7</v>
      </c>
      <c r="AP2767" s="7">
        <f>IF(S2767&gt;0,RANK(S2767,(N2767:P2767,Q2767:AL2767)),0)</f>
        <v>0</v>
      </c>
      <c r="AQ2767" s="7">
        <f>IF(T2767&gt;0,RANK(T2767,(N2767:P2767,Q2767:AL2767)),0)</f>
        <v>5</v>
      </c>
      <c r="AR2767" s="2">
        <f t="shared" si="1044"/>
        <v>1.4722722067724522E-3</v>
      </c>
      <c r="AS2767" s="2">
        <f t="shared" si="1045"/>
        <v>5.452860025083156E-5</v>
      </c>
      <c r="AT2767" s="2">
        <f t="shared" si="1046"/>
        <v>0</v>
      </c>
      <c r="AU2767" s="2">
        <f t="shared" si="1047"/>
        <v>1.6358580075249469E-4</v>
      </c>
      <c r="AW2767" t="s">
        <v>1810</v>
      </c>
      <c r="AX2767" t="s">
        <v>303</v>
      </c>
      <c r="AY2767">
        <v>2</v>
      </c>
      <c r="BA2767" s="127">
        <v>48</v>
      </c>
      <c r="BB2767" s="130">
        <v>293</v>
      </c>
      <c r="BC2767" s="131">
        <f t="shared" si="1037"/>
        <v>48293</v>
      </c>
      <c r="BE2767" s="7" t="s">
        <v>3271</v>
      </c>
    </row>
    <row r="2768" spans="1:57" hidden="1" outlineLevel="1" x14ac:dyDescent="0.2">
      <c r="A2768" t="s">
        <v>1315</v>
      </c>
      <c r="B2768" t="s">
        <v>303</v>
      </c>
      <c r="C2768" s="1">
        <f t="shared" si="1038"/>
        <v>7060</v>
      </c>
      <c r="D2768" s="7">
        <f>RANK(N2768,(N2768:P2768,Q2768:AL2768))</f>
        <v>1</v>
      </c>
      <c r="E2768" s="7">
        <f>RANK(O2768,(N2768:P2768,Q2768:AL2768))</f>
        <v>2</v>
      </c>
      <c r="F2768" s="7">
        <f>IF(P2768&gt;0,RANK(P2768,(N2768:P2768,Q2768:AL2768)),0)</f>
        <v>3</v>
      </c>
      <c r="G2768" s="1">
        <f t="shared" si="1039"/>
        <v>830</v>
      </c>
      <c r="H2768" s="2">
        <f t="shared" si="1036"/>
        <v>0.11756373937677053</v>
      </c>
      <c r="I2768" s="2"/>
      <c r="J2768" s="2">
        <f t="shared" si="1040"/>
        <v>0.45155807365439093</v>
      </c>
      <c r="K2768" s="2">
        <f t="shared" si="1041"/>
        <v>0.33399433427762037</v>
      </c>
      <c r="L2768" s="2">
        <f t="shared" si="1042"/>
        <v>0.21317280453257789</v>
      </c>
      <c r="M2768" s="2">
        <f t="shared" si="1043"/>
        <v>1.2747875354107985E-3</v>
      </c>
      <c r="N2768" s="1">
        <v>3188</v>
      </c>
      <c r="O2768" s="1">
        <v>2358</v>
      </c>
      <c r="P2768" s="1">
        <v>1505</v>
      </c>
      <c r="Q2768" s="1">
        <v>7</v>
      </c>
      <c r="U2768" s="1">
        <v>1</v>
      </c>
      <c r="W2768" s="1">
        <v>1</v>
      </c>
      <c r="AN2768" s="7">
        <f>IF(Q2768&gt;0,RANK(Q2768,(N2768:P2768,Q2768:AL2768)),0)</f>
        <v>4</v>
      </c>
      <c r="AO2768" s="7">
        <f>IF(R2768&gt;0,RANK(R2768,(N2768:P2768,Q2768:AL2768)),0)</f>
        <v>0</v>
      </c>
      <c r="AP2768" s="7">
        <f>IF(S2768&gt;0,RANK(S2768,(N2768:P2768,Q2768:AL2768)),0)</f>
        <v>0</v>
      </c>
      <c r="AQ2768" s="7">
        <f>IF(T2768&gt;0,RANK(T2768,(N2768:P2768,Q2768:AL2768)),0)</f>
        <v>0</v>
      </c>
      <c r="AR2768" s="2">
        <f t="shared" si="1044"/>
        <v>9.9150141643059497E-4</v>
      </c>
      <c r="AS2768" s="2">
        <f t="shared" si="1045"/>
        <v>0</v>
      </c>
      <c r="AT2768" s="2">
        <f t="shared" si="1046"/>
        <v>0</v>
      </c>
      <c r="AU2768" s="2">
        <f t="shared" si="1047"/>
        <v>0</v>
      </c>
      <c r="AW2768" t="s">
        <v>1315</v>
      </c>
      <c r="AX2768" t="s">
        <v>303</v>
      </c>
      <c r="AY2768">
        <v>5</v>
      </c>
      <c r="BA2768" s="127">
        <v>48</v>
      </c>
      <c r="BB2768" s="130">
        <v>295</v>
      </c>
      <c r="BC2768" s="131">
        <f t="shared" si="1037"/>
        <v>48295</v>
      </c>
      <c r="BE2768" s="7" t="s">
        <v>3271</v>
      </c>
    </row>
    <row r="2769" spans="1:57" hidden="1" outlineLevel="1" x14ac:dyDescent="0.2">
      <c r="A2769" t="s">
        <v>388</v>
      </c>
      <c r="B2769" t="s">
        <v>303</v>
      </c>
      <c r="C2769" s="1">
        <f t="shared" si="1038"/>
        <v>1453</v>
      </c>
      <c r="D2769" s="7">
        <f>RANK(N2769,(N2769:P2769,Q2769:AL2769))</f>
        <v>2</v>
      </c>
      <c r="E2769" s="7">
        <f>RANK(O2769,(N2769:P2769,Q2769:AL2769))</f>
        <v>1</v>
      </c>
      <c r="F2769" s="7">
        <f>IF(P2769&gt;0,RANK(P2769,(N2769:P2769,Q2769:AL2769)),0)</f>
        <v>3</v>
      </c>
      <c r="G2769" s="1">
        <f t="shared" si="1039"/>
        <v>501</v>
      </c>
      <c r="H2769" s="2">
        <f t="shared" si="1036"/>
        <v>0.34480385409497594</v>
      </c>
      <c r="I2769" s="2"/>
      <c r="J2769" s="2">
        <f t="shared" si="1040"/>
        <v>0.2326221610461115</v>
      </c>
      <c r="K2769" s="2">
        <f t="shared" si="1041"/>
        <v>0.57742601514108738</v>
      </c>
      <c r="L2769" s="2">
        <f t="shared" si="1042"/>
        <v>0.18582243633860979</v>
      </c>
      <c r="M2769" s="2">
        <f t="shared" si="1043"/>
        <v>4.1293874741913927E-3</v>
      </c>
      <c r="N2769" s="1">
        <v>338</v>
      </c>
      <c r="O2769" s="1">
        <v>839</v>
      </c>
      <c r="P2769" s="1">
        <v>270</v>
      </c>
      <c r="Q2769" s="1">
        <v>5</v>
      </c>
      <c r="W2769" s="1">
        <v>1</v>
      </c>
      <c r="AN2769" s="7">
        <f>IF(Q2769&gt;0,RANK(Q2769,(N2769:P2769,Q2769:AL2769)),0)</f>
        <v>4</v>
      </c>
      <c r="AO2769" s="7">
        <f>IF(R2769&gt;0,RANK(R2769,(N2769:P2769,Q2769:AL2769)),0)</f>
        <v>0</v>
      </c>
      <c r="AP2769" s="7">
        <f>IF(S2769&gt;0,RANK(S2769,(N2769:P2769,Q2769:AL2769)),0)</f>
        <v>0</v>
      </c>
      <c r="AQ2769" s="7">
        <f>IF(T2769&gt;0,RANK(T2769,(N2769:P2769,Q2769:AL2769)),0)</f>
        <v>0</v>
      </c>
      <c r="AR2769" s="2">
        <f t="shared" si="1044"/>
        <v>3.4411562284927736E-3</v>
      </c>
      <c r="AS2769" s="2">
        <f t="shared" si="1045"/>
        <v>0</v>
      </c>
      <c r="AT2769" s="2">
        <f t="shared" si="1046"/>
        <v>0</v>
      </c>
      <c r="AU2769" s="2">
        <f t="shared" si="1047"/>
        <v>0</v>
      </c>
      <c r="AW2769" t="s">
        <v>388</v>
      </c>
      <c r="AX2769" t="s">
        <v>303</v>
      </c>
      <c r="AY2769">
        <v>13</v>
      </c>
      <c r="BA2769" s="127">
        <v>48</v>
      </c>
      <c r="BB2769" s="130">
        <v>297</v>
      </c>
      <c r="BC2769" s="131">
        <f t="shared" si="1037"/>
        <v>48297</v>
      </c>
      <c r="BE2769" s="7" t="s">
        <v>3271</v>
      </c>
    </row>
    <row r="2770" spans="1:57" hidden="1" outlineLevel="1" x14ac:dyDescent="0.2">
      <c r="A2770" t="s">
        <v>2200</v>
      </c>
      <c r="B2770" t="s">
        <v>303</v>
      </c>
      <c r="C2770" s="1">
        <f t="shared" si="1038"/>
        <v>3965</v>
      </c>
      <c r="D2770" s="7">
        <f>RANK(N2770,(N2770:P2770,Q2770:AL2770))</f>
        <v>2</v>
      </c>
      <c r="E2770" s="7">
        <f>RANK(O2770,(N2770:P2770,Q2770:AL2770))</f>
        <v>1</v>
      </c>
      <c r="F2770" s="7">
        <f>IF(P2770&gt;0,RANK(P2770,(N2770:P2770,Q2770:AL2770)),0)</f>
        <v>3</v>
      </c>
      <c r="G2770" s="1">
        <f t="shared" si="1039"/>
        <v>460</v>
      </c>
      <c r="H2770" s="2">
        <f t="shared" si="1036"/>
        <v>0.11601513240857503</v>
      </c>
      <c r="I2770" s="2"/>
      <c r="J2770" s="2">
        <f t="shared" si="1040"/>
        <v>0.33921815889029006</v>
      </c>
      <c r="K2770" s="2">
        <f t="shared" si="1041"/>
        <v>0.45523329129886508</v>
      </c>
      <c r="L2770" s="2">
        <f t="shared" si="1042"/>
        <v>0.20327868852459016</v>
      </c>
      <c r="M2770" s="2">
        <f t="shared" si="1043"/>
        <v>2.2698612862546985E-3</v>
      </c>
      <c r="N2770" s="1">
        <v>1345</v>
      </c>
      <c r="O2770" s="1">
        <v>1805</v>
      </c>
      <c r="P2770" s="1">
        <v>806</v>
      </c>
      <c r="Q2770" s="1">
        <v>9</v>
      </c>
      <c r="AN2770" s="7">
        <f>IF(Q2770&gt;0,RANK(Q2770,(N2770:P2770,Q2770:AL2770)),0)</f>
        <v>4</v>
      </c>
      <c r="AO2770" s="7">
        <f>IF(R2770&gt;0,RANK(R2770,(N2770:P2770,Q2770:AL2770)),0)</f>
        <v>0</v>
      </c>
      <c r="AP2770" s="7">
        <f>IF(S2770&gt;0,RANK(S2770,(N2770:P2770,Q2770:AL2770)),0)</f>
        <v>0</v>
      </c>
      <c r="AQ2770" s="7">
        <f>IF(T2770&gt;0,RANK(T2770,(N2770:P2770,Q2770:AL2770)),0)</f>
        <v>0</v>
      </c>
      <c r="AR2770" s="2">
        <f t="shared" si="1044"/>
        <v>2.2698612862547289E-3</v>
      </c>
      <c r="AS2770" s="2">
        <f t="shared" si="1045"/>
        <v>0</v>
      </c>
      <c r="AT2770" s="2">
        <f t="shared" si="1046"/>
        <v>0</v>
      </c>
      <c r="AU2770" s="2">
        <f t="shared" si="1047"/>
        <v>0</v>
      </c>
      <c r="AW2770" t="s">
        <v>2200</v>
      </c>
      <c r="AX2770" t="s">
        <v>303</v>
      </c>
      <c r="AY2770">
        <v>15</v>
      </c>
      <c r="BA2770" s="127">
        <v>48</v>
      </c>
      <c r="BB2770" s="130">
        <v>299</v>
      </c>
      <c r="BC2770" s="131">
        <f t="shared" si="1037"/>
        <v>48299</v>
      </c>
      <c r="BE2770" s="7" t="s">
        <v>3271</v>
      </c>
    </row>
    <row r="2771" spans="1:57" hidden="1" outlineLevel="1" x14ac:dyDescent="0.2">
      <c r="A2771" t="s">
        <v>1959</v>
      </c>
      <c r="B2771" t="s">
        <v>303</v>
      </c>
      <c r="C2771" s="1">
        <f t="shared" si="1038"/>
        <v>7283</v>
      </c>
      <c r="D2771" s="7">
        <f>RANK(N2771,(N2771:P2771,Q2771:AL2771))</f>
        <v>2</v>
      </c>
      <c r="E2771" s="7">
        <f>RANK(O2771,(N2771:P2771,Q2771:AL2771))</f>
        <v>1</v>
      </c>
      <c r="F2771" s="7">
        <f>IF(P2771&gt;0,RANK(P2771,(N2771:P2771,Q2771:AL2771)),0)</f>
        <v>3</v>
      </c>
      <c r="G2771" s="1">
        <f t="shared" si="1039"/>
        <v>647</v>
      </c>
      <c r="H2771" s="2">
        <f t="shared" si="1036"/>
        <v>8.883701771248112E-2</v>
      </c>
      <c r="I2771" s="2"/>
      <c r="J2771" s="2">
        <f t="shared" si="1040"/>
        <v>0.33077028696965538</v>
      </c>
      <c r="K2771" s="2">
        <f t="shared" si="1041"/>
        <v>0.41960730468213647</v>
      </c>
      <c r="L2771" s="2">
        <f t="shared" si="1042"/>
        <v>0.24701359329946451</v>
      </c>
      <c r="M2771" s="2">
        <f t="shared" si="1043"/>
        <v>2.6088150487436346E-3</v>
      </c>
      <c r="N2771" s="1">
        <v>2409</v>
      </c>
      <c r="O2771" s="1">
        <v>3056</v>
      </c>
      <c r="P2771" s="1">
        <v>1799</v>
      </c>
      <c r="Q2771" s="1">
        <v>18</v>
      </c>
      <c r="U2771" s="1">
        <v>1</v>
      </c>
      <c r="AN2771" s="7">
        <f>IF(Q2771&gt;0,RANK(Q2771,(N2771:P2771,Q2771:AL2771)),0)</f>
        <v>4</v>
      </c>
      <c r="AO2771" s="7">
        <f>IF(R2771&gt;0,RANK(R2771,(N2771:P2771,Q2771:AL2771)),0)</f>
        <v>0</v>
      </c>
      <c r="AP2771" s="7">
        <f>IF(S2771&gt;0,RANK(S2771,(N2771:P2771,Q2771:AL2771)),0)</f>
        <v>0</v>
      </c>
      <c r="AQ2771" s="7">
        <f>IF(T2771&gt;0,RANK(T2771,(N2771:P2771,Q2771:AL2771)),0)</f>
        <v>0</v>
      </c>
      <c r="AR2771" s="2">
        <f t="shared" si="1044"/>
        <v>2.4715089935466155E-3</v>
      </c>
      <c r="AS2771" s="2">
        <f t="shared" si="1045"/>
        <v>0</v>
      </c>
      <c r="AT2771" s="2">
        <f t="shared" si="1046"/>
        <v>0</v>
      </c>
      <c r="AU2771" s="2">
        <f t="shared" si="1047"/>
        <v>0</v>
      </c>
      <c r="AW2771" t="s">
        <v>1959</v>
      </c>
      <c r="AX2771" t="s">
        <v>303</v>
      </c>
      <c r="AY2771">
        <v>21</v>
      </c>
      <c r="BA2771" s="127">
        <v>48</v>
      </c>
      <c r="BB2771" s="130">
        <v>301</v>
      </c>
      <c r="BC2771" s="131">
        <f t="shared" si="1037"/>
        <v>48301</v>
      </c>
      <c r="BE2771" s="7" t="s">
        <v>3271</v>
      </c>
    </row>
    <row r="2772" spans="1:57" hidden="1" outlineLevel="1" x14ac:dyDescent="0.2">
      <c r="A2772" t="s">
        <v>1960</v>
      </c>
      <c r="B2772" t="s">
        <v>303</v>
      </c>
      <c r="C2772" s="1">
        <f t="shared" si="1038"/>
        <v>96</v>
      </c>
      <c r="D2772" s="7">
        <f>RANK(N2772,(N2772:P2772,Q2772:AL2772))</f>
        <v>3</v>
      </c>
      <c r="E2772" s="7">
        <f>RANK(O2772,(N2772:P2772,Q2772:AL2772))</f>
        <v>2</v>
      </c>
      <c r="F2772" s="7">
        <f>IF(P2772&gt;0,RANK(P2772,(N2772:P2772,Q2772:AL2772)),0)</f>
        <v>1</v>
      </c>
      <c r="G2772" s="1">
        <f t="shared" si="1039"/>
        <v>14</v>
      </c>
      <c r="H2772" s="2">
        <f t="shared" si="1036"/>
        <v>0.14583333333333334</v>
      </c>
      <c r="I2772" s="2"/>
      <c r="J2772" s="2">
        <f t="shared" si="1040"/>
        <v>0.20833333333333334</v>
      </c>
      <c r="K2772" s="2">
        <f t="shared" si="1041"/>
        <v>0.32291666666666669</v>
      </c>
      <c r="L2772" s="2">
        <f t="shared" si="1042"/>
        <v>0.46875</v>
      </c>
      <c r="M2772" s="2">
        <f t="shared" si="1043"/>
        <v>-5.5511151231257827E-17</v>
      </c>
      <c r="N2772" s="1">
        <v>20</v>
      </c>
      <c r="O2772" s="1">
        <v>31</v>
      </c>
      <c r="P2772" s="1">
        <v>45</v>
      </c>
      <c r="AN2772" s="7">
        <f>IF(Q2772&gt;0,RANK(Q2772,(N2772:P2772,Q2772:AL2772)),0)</f>
        <v>0</v>
      </c>
      <c r="AO2772" s="7">
        <f>IF(R2772&gt;0,RANK(R2772,(N2772:P2772,Q2772:AL2772)),0)</f>
        <v>0</v>
      </c>
      <c r="AP2772" s="7">
        <f>IF(S2772&gt;0,RANK(S2772,(N2772:P2772,Q2772:AL2772)),0)</f>
        <v>0</v>
      </c>
      <c r="AQ2772" s="7">
        <f>IF(T2772&gt;0,RANK(T2772,(N2772:P2772,Q2772:AL2772)),0)</f>
        <v>0</v>
      </c>
      <c r="AR2772" s="2">
        <f t="shared" si="1044"/>
        <v>0</v>
      </c>
      <c r="AS2772" s="2">
        <f t="shared" si="1045"/>
        <v>0</v>
      </c>
      <c r="AT2772" s="2">
        <f t="shared" si="1046"/>
        <v>0</v>
      </c>
      <c r="AU2772" s="2">
        <f t="shared" si="1047"/>
        <v>0</v>
      </c>
      <c r="AW2772" t="s">
        <v>1960</v>
      </c>
      <c r="AX2772" t="s">
        <v>303</v>
      </c>
      <c r="AY2772">
        <v>23</v>
      </c>
      <c r="BA2772" s="127">
        <v>48</v>
      </c>
      <c r="BB2772" s="130">
        <v>303</v>
      </c>
      <c r="BC2772" s="131">
        <f t="shared" si="1037"/>
        <v>48303</v>
      </c>
      <c r="BE2772" s="7" t="s">
        <v>3271</v>
      </c>
    </row>
    <row r="2773" spans="1:57" hidden="1" outlineLevel="1" x14ac:dyDescent="0.2">
      <c r="A2773" t="s">
        <v>613</v>
      </c>
      <c r="B2773" t="s">
        <v>303</v>
      </c>
      <c r="C2773" s="1">
        <f t="shared" si="1038"/>
        <v>82858</v>
      </c>
      <c r="D2773" s="7">
        <f>RANK(N2773,(N2773:P2773,Q2773:AL2773))</f>
        <v>2</v>
      </c>
      <c r="E2773" s="7">
        <f>RANK(O2773,(N2773:P2773,Q2773:AL2773))</f>
        <v>1</v>
      </c>
      <c r="F2773" s="7">
        <f>IF(P2773&gt;0,RANK(P2773,(N2773:P2773,Q2773:AL2773)),0)</f>
        <v>3</v>
      </c>
      <c r="G2773" s="1">
        <f t="shared" si="1039"/>
        <v>26607</v>
      </c>
      <c r="H2773" s="2">
        <f t="shared" si="1036"/>
        <v>0.32111564363127276</v>
      </c>
      <c r="I2773" s="2"/>
      <c r="J2773" s="2">
        <f t="shared" si="1040"/>
        <v>0.268411016437761</v>
      </c>
      <c r="K2773" s="2">
        <f t="shared" si="1041"/>
        <v>0.58952666006903376</v>
      </c>
      <c r="L2773" s="2">
        <f t="shared" si="1042"/>
        <v>0.14021579087112893</v>
      </c>
      <c r="M2773" s="2">
        <f t="shared" si="1043"/>
        <v>1.846532622076319E-3</v>
      </c>
      <c r="N2773" s="1">
        <v>22240</v>
      </c>
      <c r="O2773" s="1">
        <v>48847</v>
      </c>
      <c r="P2773" s="1">
        <v>11618</v>
      </c>
      <c r="Q2773" s="1">
        <v>126</v>
      </c>
      <c r="R2773" s="1">
        <v>10</v>
      </c>
      <c r="S2773" s="1">
        <v>7</v>
      </c>
      <c r="T2773" s="1">
        <v>5</v>
      </c>
      <c r="U2773" s="1">
        <v>2</v>
      </c>
      <c r="W2773" s="1">
        <v>1</v>
      </c>
      <c r="AB2773" s="1">
        <v>2</v>
      </c>
      <c r="AN2773" s="7">
        <f>IF(Q2773&gt;0,RANK(Q2773,(N2773:P2773,Q2773:AL2773)),0)</f>
        <v>4</v>
      </c>
      <c r="AO2773" s="7">
        <f>IF(R2773&gt;0,RANK(R2773,(N2773:P2773,Q2773:AL2773)),0)</f>
        <v>5</v>
      </c>
      <c r="AP2773" s="7">
        <f>IF(S2773&gt;0,RANK(S2773,(N2773:P2773,Q2773:AL2773)),0)</f>
        <v>6</v>
      </c>
      <c r="AQ2773" s="7">
        <f>IF(T2773&gt;0,RANK(T2773,(N2773:P2773,Q2773:AL2773)),0)</f>
        <v>7</v>
      </c>
      <c r="AR2773" s="2">
        <f t="shared" si="1044"/>
        <v>1.5206739240628546E-3</v>
      </c>
      <c r="AS2773" s="2">
        <f t="shared" si="1045"/>
        <v>1.2068840667165513E-4</v>
      </c>
      <c r="AT2773" s="2">
        <f t="shared" si="1046"/>
        <v>8.4481884670158588E-5</v>
      </c>
      <c r="AU2773" s="2">
        <f t="shared" si="1047"/>
        <v>6.0344203335827563E-5</v>
      </c>
      <c r="AW2773" t="s">
        <v>613</v>
      </c>
      <c r="AX2773" t="s">
        <v>303</v>
      </c>
      <c r="BA2773" s="127">
        <v>48</v>
      </c>
      <c r="BB2773" s="130">
        <v>305</v>
      </c>
      <c r="BC2773" s="131">
        <f t="shared" si="1037"/>
        <v>48305</v>
      </c>
      <c r="BE2773" s="7" t="s">
        <v>3271</v>
      </c>
    </row>
    <row r="2774" spans="1:57" hidden="1" outlineLevel="1" x14ac:dyDescent="0.2">
      <c r="A2774" t="s">
        <v>1630</v>
      </c>
      <c r="B2774" t="s">
        <v>303</v>
      </c>
      <c r="C2774" s="1">
        <f t="shared" si="1038"/>
        <v>2428</v>
      </c>
      <c r="D2774" s="7">
        <f>RANK(N2774,(N2774:P2774,Q2774:AL2774))</f>
        <v>2</v>
      </c>
      <c r="E2774" s="7">
        <f>RANK(O2774,(N2774:P2774,Q2774:AL2774))</f>
        <v>1</v>
      </c>
      <c r="F2774" s="7">
        <f>IF(P2774&gt;0,RANK(P2774,(N2774:P2774,Q2774:AL2774)),0)</f>
        <v>3</v>
      </c>
      <c r="G2774" s="1">
        <f t="shared" si="1039"/>
        <v>331</v>
      </c>
      <c r="H2774" s="2">
        <f t="shared" si="1036"/>
        <v>0.13632619439868204</v>
      </c>
      <c r="I2774" s="2"/>
      <c r="J2774" s="2">
        <f t="shared" si="1040"/>
        <v>0.37149917627677098</v>
      </c>
      <c r="K2774" s="2">
        <f t="shared" si="1041"/>
        <v>0.50782537067545308</v>
      </c>
      <c r="L2774" s="2">
        <f t="shared" si="1042"/>
        <v>0.11985172981878089</v>
      </c>
      <c r="M2774" s="2">
        <f t="shared" si="1043"/>
        <v>8.2372322899504358E-4</v>
      </c>
      <c r="N2774" s="1">
        <v>902</v>
      </c>
      <c r="O2774" s="1">
        <v>1233</v>
      </c>
      <c r="P2774" s="1">
        <v>291</v>
      </c>
      <c r="Q2774" s="1">
        <v>2</v>
      </c>
      <c r="AN2774" s="7">
        <f>IF(Q2774&gt;0,RANK(Q2774,(N2774:P2774,Q2774:AL2774)),0)</f>
        <v>4</v>
      </c>
      <c r="AO2774" s="7">
        <f>IF(R2774&gt;0,RANK(R2774,(N2774:P2774,Q2774:AL2774)),0)</f>
        <v>0</v>
      </c>
      <c r="AP2774" s="7">
        <f>IF(S2774&gt;0,RANK(S2774,(N2774:P2774,Q2774:AL2774)),0)</f>
        <v>0</v>
      </c>
      <c r="AQ2774" s="7">
        <f>IF(T2774&gt;0,RANK(T2774,(N2774:P2774,Q2774:AL2774)),0)</f>
        <v>0</v>
      </c>
      <c r="AR2774" s="2">
        <f t="shared" si="1044"/>
        <v>8.2372322899505767E-4</v>
      </c>
      <c r="AS2774" s="2">
        <f t="shared" si="1045"/>
        <v>0</v>
      </c>
      <c r="AT2774" s="2">
        <f t="shared" si="1046"/>
        <v>0</v>
      </c>
      <c r="AU2774" s="2">
        <f t="shared" si="1047"/>
        <v>0</v>
      </c>
      <c r="AW2774" t="s">
        <v>1630</v>
      </c>
      <c r="AX2774" t="s">
        <v>303</v>
      </c>
      <c r="AY2774">
        <v>13</v>
      </c>
      <c r="BA2774" s="127">
        <v>48</v>
      </c>
      <c r="BB2774" s="130">
        <v>307</v>
      </c>
      <c r="BC2774" s="131">
        <f t="shared" si="1037"/>
        <v>48307</v>
      </c>
      <c r="BE2774" s="7" t="s">
        <v>3271</v>
      </c>
    </row>
    <row r="2775" spans="1:57" hidden="1" outlineLevel="1" x14ac:dyDescent="0.2">
      <c r="A2775" t="s">
        <v>1647</v>
      </c>
      <c r="B2775" t="s">
        <v>303</v>
      </c>
      <c r="C2775" s="1">
        <f t="shared" si="1038"/>
        <v>3491</v>
      </c>
      <c r="D2775" s="7">
        <f>RANK(N2775,(N2775:P2775,Q2775:AL2775))</f>
        <v>1</v>
      </c>
      <c r="E2775" s="7">
        <f>RANK(O2775,(N2775:P2775,Q2775:AL2775))</f>
        <v>2</v>
      </c>
      <c r="F2775" s="7">
        <f>IF(P2775&gt;0,RANK(P2775,(N2775:P2775,Q2775:AL2775)),0)</f>
        <v>3</v>
      </c>
      <c r="G2775" s="1">
        <f t="shared" si="1039"/>
        <v>285</v>
      </c>
      <c r="H2775" s="2">
        <f t="shared" si="1036"/>
        <v>8.163849899742194E-2</v>
      </c>
      <c r="I2775" s="2"/>
      <c r="J2775" s="2">
        <f t="shared" si="1040"/>
        <v>0.39902606702950444</v>
      </c>
      <c r="K2775" s="2">
        <f t="shared" si="1041"/>
        <v>0.31738756803208251</v>
      </c>
      <c r="L2775" s="2">
        <f t="shared" si="1042"/>
        <v>0.28244056144371238</v>
      </c>
      <c r="M2775" s="2">
        <f t="shared" si="1043"/>
        <v>1.1458034947006146E-3</v>
      </c>
      <c r="N2775" s="1">
        <v>1393</v>
      </c>
      <c r="O2775" s="1">
        <v>1108</v>
      </c>
      <c r="P2775" s="1">
        <v>986</v>
      </c>
      <c r="Q2775" s="1">
        <v>4</v>
      </c>
      <c r="AN2775" s="7">
        <f>IF(Q2775&gt;0,RANK(Q2775,(N2775:P2775,Q2775:AL2775)),0)</f>
        <v>4</v>
      </c>
      <c r="AO2775" s="7">
        <f>IF(R2775&gt;0,RANK(R2775,(N2775:P2775,Q2775:AL2775)),0)</f>
        <v>0</v>
      </c>
      <c r="AP2775" s="7">
        <f>IF(S2775&gt;0,RANK(S2775,(N2775:P2775,Q2775:AL2775)),0)</f>
        <v>0</v>
      </c>
      <c r="AQ2775" s="7">
        <f>IF(T2775&gt;0,RANK(T2775,(N2775:P2775,Q2775:AL2775)),0)</f>
        <v>0</v>
      </c>
      <c r="AR2775" s="2">
        <f t="shared" si="1044"/>
        <v>1.1458034947006588E-3</v>
      </c>
      <c r="AS2775" s="2">
        <f t="shared" si="1045"/>
        <v>0</v>
      </c>
      <c r="AT2775" s="2">
        <f t="shared" si="1046"/>
        <v>0</v>
      </c>
      <c r="AU2775" s="2">
        <f t="shared" si="1047"/>
        <v>0</v>
      </c>
      <c r="AW2775" t="s">
        <v>1647</v>
      </c>
      <c r="AX2775" t="s">
        <v>303</v>
      </c>
      <c r="BA2775" s="127">
        <v>48</v>
      </c>
      <c r="BB2775" s="130">
        <v>309</v>
      </c>
      <c r="BC2775" s="131">
        <f t="shared" si="1037"/>
        <v>48309</v>
      </c>
      <c r="BE2775" s="7" t="s">
        <v>3271</v>
      </c>
    </row>
    <row r="2776" spans="1:57" hidden="1" outlineLevel="1" x14ac:dyDescent="0.2">
      <c r="A2776" t="s">
        <v>1648</v>
      </c>
      <c r="B2776" t="s">
        <v>303</v>
      </c>
      <c r="C2776" s="1">
        <f t="shared" si="1038"/>
        <v>70016</v>
      </c>
      <c r="D2776" s="7">
        <f>RANK(N2776,(N2776:P2776,Q2776:AL2776))</f>
        <v>2</v>
      </c>
      <c r="E2776" s="7">
        <f>RANK(O2776,(N2776:P2776,Q2776:AL2776))</f>
        <v>1</v>
      </c>
      <c r="F2776" s="7">
        <f>IF(P2776&gt;0,RANK(P2776,(N2776:P2776,Q2776:AL2776)),0)</f>
        <v>3</v>
      </c>
      <c r="G2776" s="1">
        <f t="shared" si="1039"/>
        <v>2570</v>
      </c>
      <c r="H2776" s="2">
        <f t="shared" si="1036"/>
        <v>3.6705895795246801E-2</v>
      </c>
      <c r="I2776" s="2"/>
      <c r="J2776" s="2">
        <f t="shared" si="1040"/>
        <v>0.36995829524680074</v>
      </c>
      <c r="K2776" s="2">
        <f t="shared" si="1041"/>
        <v>0.40666419104204754</v>
      </c>
      <c r="L2776" s="2">
        <f t="shared" si="1042"/>
        <v>0.22144938299817185</v>
      </c>
      <c r="M2776" s="2">
        <f t="shared" si="1043"/>
        <v>1.9281307129798142E-3</v>
      </c>
      <c r="N2776" s="1">
        <v>25903</v>
      </c>
      <c r="O2776" s="1">
        <v>28473</v>
      </c>
      <c r="P2776" s="1">
        <v>15505</v>
      </c>
      <c r="Q2776" s="1">
        <v>123</v>
      </c>
      <c r="R2776" s="1">
        <v>5</v>
      </c>
      <c r="S2776" s="1">
        <v>4</v>
      </c>
      <c r="T2776" s="1">
        <v>2</v>
      </c>
      <c r="AB2776" s="1">
        <v>1</v>
      </c>
      <c r="AN2776" s="7">
        <f>IF(Q2776&gt;0,RANK(Q2776,(N2776:P2776,Q2776:AL2776)),0)</f>
        <v>4</v>
      </c>
      <c r="AO2776" s="7">
        <f>IF(R2776&gt;0,RANK(R2776,(N2776:P2776,Q2776:AL2776)),0)</f>
        <v>5</v>
      </c>
      <c r="AP2776" s="7">
        <f>IF(S2776&gt;0,RANK(S2776,(N2776:P2776,Q2776:AL2776)),0)</f>
        <v>6</v>
      </c>
      <c r="AQ2776" s="7">
        <f>IF(T2776&gt;0,RANK(T2776,(N2776:P2776,Q2776:AL2776)),0)</f>
        <v>7</v>
      </c>
      <c r="AR2776" s="2">
        <f t="shared" si="1044"/>
        <v>1.7567413162705666E-3</v>
      </c>
      <c r="AS2776" s="2">
        <f t="shared" si="1045"/>
        <v>7.1412248628884828E-5</v>
      </c>
      <c r="AT2776" s="2">
        <f t="shared" si="1046"/>
        <v>5.7129798903107861E-5</v>
      </c>
      <c r="AU2776" s="2">
        <f t="shared" si="1047"/>
        <v>2.856489945155393E-5</v>
      </c>
      <c r="AW2776" t="s">
        <v>1648</v>
      </c>
      <c r="AX2776" t="s">
        <v>303</v>
      </c>
      <c r="AY2776">
        <v>11</v>
      </c>
      <c r="BA2776" s="127">
        <v>48</v>
      </c>
      <c r="BB2776" s="130">
        <v>311</v>
      </c>
      <c r="BC2776" s="131">
        <f t="shared" si="1037"/>
        <v>48311</v>
      </c>
      <c r="BE2776" s="7" t="s">
        <v>3271</v>
      </c>
    </row>
    <row r="2777" spans="1:57" hidden="1" outlineLevel="1" x14ac:dyDescent="0.2">
      <c r="A2777" t="s">
        <v>1872</v>
      </c>
      <c r="B2777" t="s">
        <v>303</v>
      </c>
      <c r="C2777" s="1">
        <f t="shared" si="1038"/>
        <v>443</v>
      </c>
      <c r="D2777" s="7">
        <f>RANK(N2777,(N2777:P2777,Q2777:AL2777))</f>
        <v>3</v>
      </c>
      <c r="E2777" s="7">
        <f>RANK(O2777,(N2777:P2777,Q2777:AL2777))</f>
        <v>1</v>
      </c>
      <c r="F2777" s="7">
        <f>IF(P2777&gt;0,RANK(P2777,(N2777:P2777,Q2777:AL2777)),0)</f>
        <v>2</v>
      </c>
      <c r="G2777" s="1">
        <f t="shared" si="1039"/>
        <v>185</v>
      </c>
      <c r="H2777" s="2">
        <f t="shared" si="1036"/>
        <v>0.41760722347629797</v>
      </c>
      <c r="I2777" s="2"/>
      <c r="J2777" s="2">
        <f t="shared" si="1040"/>
        <v>0.17607223476297967</v>
      </c>
      <c r="K2777" s="2">
        <f t="shared" si="1041"/>
        <v>0.61851015801354403</v>
      </c>
      <c r="L2777" s="2">
        <f t="shared" si="1042"/>
        <v>0.20090293453724606</v>
      </c>
      <c r="M2777" s="2">
        <f t="shared" si="1043"/>
        <v>4.5146726862301811E-3</v>
      </c>
      <c r="N2777" s="1">
        <v>78</v>
      </c>
      <c r="O2777" s="1">
        <v>274</v>
      </c>
      <c r="P2777" s="1">
        <v>89</v>
      </c>
      <c r="Q2777" s="1">
        <v>2</v>
      </c>
      <c r="AN2777" s="7">
        <f>IF(Q2777&gt;0,RANK(Q2777,(N2777:P2777,Q2777:AL2777)),0)</f>
        <v>4</v>
      </c>
      <c r="AO2777" s="7">
        <f>IF(R2777&gt;0,RANK(R2777,(N2777:P2777,Q2777:AL2777)),0)</f>
        <v>0</v>
      </c>
      <c r="AP2777" s="7">
        <f>IF(S2777&gt;0,RANK(S2777,(N2777:P2777,Q2777:AL2777)),0)</f>
        <v>0</v>
      </c>
      <c r="AQ2777" s="7">
        <f>IF(T2777&gt;0,RANK(T2777,(N2777:P2777,Q2777:AL2777)),0)</f>
        <v>0</v>
      </c>
      <c r="AR2777" s="2">
        <f t="shared" si="1044"/>
        <v>4.5146726862302479E-3</v>
      </c>
      <c r="AS2777" s="2">
        <f t="shared" si="1045"/>
        <v>0</v>
      </c>
      <c r="AT2777" s="2">
        <f t="shared" si="1046"/>
        <v>0</v>
      </c>
      <c r="AU2777" s="2">
        <f t="shared" si="1047"/>
        <v>0</v>
      </c>
      <c r="AW2777" t="s">
        <v>1872</v>
      </c>
      <c r="AX2777" t="s">
        <v>303</v>
      </c>
      <c r="AY2777">
        <v>28</v>
      </c>
      <c r="BA2777" s="127">
        <v>48</v>
      </c>
      <c r="BB2777" s="130">
        <v>313</v>
      </c>
      <c r="BC2777" s="131">
        <f t="shared" si="1037"/>
        <v>48313</v>
      </c>
      <c r="BE2777" s="7" t="s">
        <v>3271</v>
      </c>
    </row>
    <row r="2778" spans="1:57" hidden="1" outlineLevel="1" x14ac:dyDescent="0.2">
      <c r="A2778" t="s">
        <v>1320</v>
      </c>
      <c r="B2778" t="s">
        <v>303</v>
      </c>
      <c r="C2778" s="1">
        <f t="shared" si="1038"/>
        <v>3883</v>
      </c>
      <c r="D2778" s="7">
        <f>RANK(N2778,(N2778:P2778,Q2778:AL2778))</f>
        <v>1</v>
      </c>
      <c r="E2778" s="7">
        <f>RANK(O2778,(N2778:P2778,Q2778:AL2778))</f>
        <v>2</v>
      </c>
      <c r="F2778" s="7">
        <f>IF(P2778&gt;0,RANK(P2778,(N2778:P2778,Q2778:AL2778)),0)</f>
        <v>3</v>
      </c>
      <c r="G2778" s="1">
        <f t="shared" si="1039"/>
        <v>9</v>
      </c>
      <c r="H2778" s="2">
        <f t="shared" si="1036"/>
        <v>2.3177955189286636E-3</v>
      </c>
      <c r="I2778" s="2"/>
      <c r="J2778" s="2">
        <f t="shared" si="1040"/>
        <v>0.39994849343291272</v>
      </c>
      <c r="K2778" s="2">
        <f t="shared" si="1041"/>
        <v>0.39763069791398403</v>
      </c>
      <c r="L2778" s="2">
        <f t="shared" si="1042"/>
        <v>0.20036054596961111</v>
      </c>
      <c r="M2778" s="2">
        <f t="shared" si="1043"/>
        <v>2.0602626834921312E-3</v>
      </c>
      <c r="N2778" s="1">
        <v>1553</v>
      </c>
      <c r="O2778" s="1">
        <v>1544</v>
      </c>
      <c r="P2778" s="1">
        <v>778</v>
      </c>
      <c r="Q2778" s="1">
        <v>7</v>
      </c>
      <c r="T2778" s="1">
        <v>1</v>
      </c>
      <c r="AN2778" s="7">
        <f>IF(Q2778&gt;0,RANK(Q2778,(N2778:P2778,Q2778:AL2778)),0)</f>
        <v>4</v>
      </c>
      <c r="AO2778" s="7">
        <f>IF(R2778&gt;0,RANK(R2778,(N2778:P2778,Q2778:AL2778)),0)</f>
        <v>0</v>
      </c>
      <c r="AP2778" s="7">
        <f>IF(S2778&gt;0,RANK(S2778,(N2778:P2778,Q2778:AL2778)),0)</f>
        <v>0</v>
      </c>
      <c r="AQ2778" s="7">
        <f>IF(T2778&gt;0,RANK(T2778,(N2778:P2778,Q2778:AL2778)),0)</f>
        <v>5</v>
      </c>
      <c r="AR2778" s="2">
        <f t="shared" si="1044"/>
        <v>1.8027298480556271E-3</v>
      </c>
      <c r="AS2778" s="2">
        <f t="shared" si="1045"/>
        <v>0</v>
      </c>
      <c r="AT2778" s="2">
        <f t="shared" si="1046"/>
        <v>0</v>
      </c>
      <c r="AU2778" s="2">
        <f t="shared" si="1047"/>
        <v>2.5753283543651818E-4</v>
      </c>
      <c r="AW2778" t="s">
        <v>1320</v>
      </c>
      <c r="AX2778" t="s">
        <v>303</v>
      </c>
      <c r="AY2778">
        <v>5</v>
      </c>
      <c r="BA2778" s="127">
        <v>48</v>
      </c>
      <c r="BB2778" s="130">
        <v>315</v>
      </c>
      <c r="BC2778" s="131">
        <f t="shared" si="1037"/>
        <v>48315</v>
      </c>
      <c r="BE2778" s="7" t="s">
        <v>3271</v>
      </c>
    </row>
    <row r="2779" spans="1:57" hidden="1" outlineLevel="1" x14ac:dyDescent="0.2">
      <c r="A2779" t="s">
        <v>2071</v>
      </c>
      <c r="B2779" t="s">
        <v>303</v>
      </c>
      <c r="C2779" s="1">
        <f t="shared" si="1038"/>
        <v>4288</v>
      </c>
      <c r="D2779" s="7">
        <f>RANK(N2779,(N2779:P2779,Q2779:AL2779))</f>
        <v>1</v>
      </c>
      <c r="E2779" s="7">
        <f>RANK(O2779,(N2779:P2779,Q2779:AL2779))</f>
        <v>2</v>
      </c>
      <c r="F2779" s="7">
        <f>IF(P2779&gt;0,RANK(P2779,(N2779:P2779,Q2779:AL2779)),0)</f>
        <v>3</v>
      </c>
      <c r="G2779" s="1">
        <f t="shared" si="1039"/>
        <v>911</v>
      </c>
      <c r="H2779" s="2">
        <f t="shared" si="1036"/>
        <v>0.21245335820895522</v>
      </c>
      <c r="I2779" s="2"/>
      <c r="J2779" s="2">
        <f t="shared" si="1040"/>
        <v>0.50279850746268662</v>
      </c>
      <c r="K2779" s="2">
        <f t="shared" si="1041"/>
        <v>0.29034514925373134</v>
      </c>
      <c r="L2779" s="2">
        <f t="shared" si="1042"/>
        <v>0.20569029850746268</v>
      </c>
      <c r="M2779" s="2">
        <f t="shared" si="1043"/>
        <v>1.1660447761193682E-3</v>
      </c>
      <c r="N2779" s="1">
        <v>2156</v>
      </c>
      <c r="O2779" s="1">
        <v>1245</v>
      </c>
      <c r="P2779" s="1">
        <v>882</v>
      </c>
      <c r="Q2779" s="1">
        <v>5</v>
      </c>
      <c r="AN2779" s="7">
        <f>IF(Q2779&gt;0,RANK(Q2779,(N2779:P2779,Q2779:AL2779)),0)</f>
        <v>4</v>
      </c>
      <c r="AO2779" s="7">
        <f>IF(R2779&gt;0,RANK(R2779,(N2779:P2779,Q2779:AL2779)),0)</f>
        <v>0</v>
      </c>
      <c r="AP2779" s="7">
        <f>IF(S2779&gt;0,RANK(S2779,(N2779:P2779,Q2779:AL2779)),0)</f>
        <v>0</v>
      </c>
      <c r="AQ2779" s="7">
        <f>IF(T2779&gt;0,RANK(T2779,(N2779:P2779,Q2779:AL2779)),0)</f>
        <v>0</v>
      </c>
      <c r="AR2779" s="2">
        <f t="shared" si="1044"/>
        <v>1.1660447761194029E-3</v>
      </c>
      <c r="AS2779" s="2">
        <f t="shared" si="1045"/>
        <v>0</v>
      </c>
      <c r="AT2779" s="2">
        <f t="shared" si="1046"/>
        <v>0</v>
      </c>
      <c r="AU2779" s="2">
        <f t="shared" si="1047"/>
        <v>0</v>
      </c>
      <c r="AW2779" t="s">
        <v>2071</v>
      </c>
      <c r="AX2779" t="s">
        <v>303</v>
      </c>
      <c r="AY2779">
        <v>1</v>
      </c>
      <c r="BA2779" s="127">
        <v>48</v>
      </c>
      <c r="BB2779" s="130">
        <v>317</v>
      </c>
      <c r="BC2779" s="131">
        <f t="shared" si="1037"/>
        <v>48317</v>
      </c>
      <c r="BE2779" s="7" t="s">
        <v>3271</v>
      </c>
    </row>
    <row r="2780" spans="1:57" hidden="1" outlineLevel="1" x14ac:dyDescent="0.2">
      <c r="A2780" t="s">
        <v>1608</v>
      </c>
      <c r="B2780" t="s">
        <v>303</v>
      </c>
      <c r="C2780" s="1">
        <f t="shared" si="1038"/>
        <v>1988</v>
      </c>
      <c r="D2780" s="7">
        <f>RANK(N2780,(N2780:P2780,Q2780:AL2780))</f>
        <v>2</v>
      </c>
      <c r="E2780" s="7">
        <f>RANK(O2780,(N2780:P2780,Q2780:AL2780))</f>
        <v>1</v>
      </c>
      <c r="F2780" s="7">
        <f>IF(P2780&gt;0,RANK(P2780,(N2780:P2780,Q2780:AL2780)),0)</f>
        <v>3</v>
      </c>
      <c r="G2780" s="1">
        <f t="shared" si="1039"/>
        <v>345</v>
      </c>
      <c r="H2780" s="2">
        <f t="shared" si="1036"/>
        <v>0.17354124748490946</v>
      </c>
      <c r="I2780" s="2"/>
      <c r="J2780" s="2">
        <f t="shared" si="1040"/>
        <v>0.32243460764587523</v>
      </c>
      <c r="K2780" s="2">
        <f t="shared" si="1041"/>
        <v>0.49597585513078468</v>
      </c>
      <c r="L2780" s="2">
        <f t="shared" si="1042"/>
        <v>0.17907444668008049</v>
      </c>
      <c r="M2780" s="2">
        <f t="shared" si="1043"/>
        <v>2.5150905432595461E-3</v>
      </c>
      <c r="N2780" s="1">
        <v>641</v>
      </c>
      <c r="O2780" s="1">
        <v>986</v>
      </c>
      <c r="P2780" s="1">
        <v>356</v>
      </c>
      <c r="Q2780" s="1">
        <v>5</v>
      </c>
      <c r="AN2780" s="7">
        <f>IF(Q2780&gt;0,RANK(Q2780,(N2780:P2780,Q2780:AL2780)),0)</f>
        <v>4</v>
      </c>
      <c r="AO2780" s="7">
        <f>IF(R2780&gt;0,RANK(R2780,(N2780:P2780,Q2780:AL2780)),0)</f>
        <v>0</v>
      </c>
      <c r="AP2780" s="7">
        <f>IF(S2780&gt;0,RANK(S2780,(N2780:P2780,Q2780:AL2780)),0)</f>
        <v>0</v>
      </c>
      <c r="AQ2780" s="7">
        <f>IF(T2780&gt;0,RANK(T2780,(N2780:P2780,Q2780:AL2780)),0)</f>
        <v>0</v>
      </c>
      <c r="AR2780" s="2">
        <f t="shared" si="1044"/>
        <v>2.5150905432595573E-3</v>
      </c>
      <c r="AS2780" s="2">
        <f t="shared" si="1045"/>
        <v>0</v>
      </c>
      <c r="AT2780" s="2">
        <f t="shared" si="1046"/>
        <v>0</v>
      </c>
      <c r="AU2780" s="2">
        <f t="shared" si="1047"/>
        <v>0</v>
      </c>
      <c r="AW2780" t="s">
        <v>1608</v>
      </c>
      <c r="AX2780" t="s">
        <v>303</v>
      </c>
      <c r="AY2780">
        <v>17</v>
      </c>
      <c r="BA2780" s="127">
        <v>48</v>
      </c>
      <c r="BB2780" s="130">
        <v>319</v>
      </c>
      <c r="BC2780" s="131">
        <f t="shared" si="1037"/>
        <v>48319</v>
      </c>
      <c r="BE2780" s="7" t="s">
        <v>3271</v>
      </c>
    </row>
    <row r="2781" spans="1:57" hidden="1" outlineLevel="1" x14ac:dyDescent="0.2">
      <c r="A2781" t="s">
        <v>1656</v>
      </c>
      <c r="B2781" t="s">
        <v>303</v>
      </c>
      <c r="C2781" s="1">
        <f t="shared" si="1038"/>
        <v>1722</v>
      </c>
      <c r="D2781" s="7">
        <f>RANK(N2781,(N2781:P2781,Q2781:AL2781))</f>
        <v>2</v>
      </c>
      <c r="E2781" s="7">
        <f>RANK(O2781,(N2781:P2781,Q2781:AL2781))</f>
        <v>1</v>
      </c>
      <c r="F2781" s="7">
        <f>IF(P2781&gt;0,RANK(P2781,(N2781:P2781,Q2781:AL2781)),0)</f>
        <v>3</v>
      </c>
      <c r="G2781" s="1">
        <f t="shared" si="1039"/>
        <v>206</v>
      </c>
      <c r="H2781" s="2">
        <f t="shared" si="1036"/>
        <v>0.11962833914053426</v>
      </c>
      <c r="I2781" s="2"/>
      <c r="J2781" s="2">
        <f t="shared" si="1040"/>
        <v>0.33101045296167247</v>
      </c>
      <c r="K2781" s="2">
        <f t="shared" si="1041"/>
        <v>0.45063879210220675</v>
      </c>
      <c r="L2781" s="2">
        <f t="shared" si="1042"/>
        <v>0.21138211382113822</v>
      </c>
      <c r="M2781" s="2">
        <f t="shared" si="1043"/>
        <v>6.9686411149826044E-3</v>
      </c>
      <c r="N2781" s="1">
        <v>570</v>
      </c>
      <c r="O2781" s="1">
        <v>776</v>
      </c>
      <c r="P2781" s="1">
        <v>364</v>
      </c>
      <c r="Q2781" s="1">
        <v>6</v>
      </c>
      <c r="T2781" s="1">
        <v>6</v>
      </c>
      <c r="AN2781" s="7">
        <f>IF(Q2781&gt;0,RANK(Q2781,(N2781:P2781,Q2781:AL2781)),0)</f>
        <v>4</v>
      </c>
      <c r="AO2781" s="7">
        <f>IF(R2781&gt;0,RANK(R2781,(N2781:P2781,Q2781:AL2781)),0)</f>
        <v>0</v>
      </c>
      <c r="AP2781" s="7">
        <f>IF(S2781&gt;0,RANK(S2781,(N2781:P2781,Q2781:AL2781)),0)</f>
        <v>0</v>
      </c>
      <c r="AQ2781" s="7">
        <f>IF(T2781&gt;0,RANK(T2781,(N2781:P2781,Q2781:AL2781)),0)</f>
        <v>4</v>
      </c>
      <c r="AR2781" s="2">
        <f t="shared" si="1044"/>
        <v>3.4843205574912892E-3</v>
      </c>
      <c r="AS2781" s="2">
        <f t="shared" si="1045"/>
        <v>0</v>
      </c>
      <c r="AT2781" s="2">
        <f t="shared" si="1046"/>
        <v>0</v>
      </c>
      <c r="AU2781" s="2">
        <f t="shared" si="1047"/>
        <v>3.4843205574912892E-3</v>
      </c>
      <c r="AW2781" t="s">
        <v>1656</v>
      </c>
      <c r="AX2781" t="s">
        <v>303</v>
      </c>
      <c r="AY2781">
        <v>21</v>
      </c>
      <c r="BA2781" s="127">
        <v>48</v>
      </c>
      <c r="BB2781" s="130">
        <v>321</v>
      </c>
      <c r="BC2781" s="131">
        <f t="shared" si="1037"/>
        <v>48321</v>
      </c>
      <c r="BE2781" s="7" t="s">
        <v>3271</v>
      </c>
    </row>
    <row r="2782" spans="1:57" hidden="1" outlineLevel="1" x14ac:dyDescent="0.2">
      <c r="A2782" t="s">
        <v>1316</v>
      </c>
      <c r="B2782" t="s">
        <v>303</v>
      </c>
      <c r="C2782" s="1">
        <f t="shared" si="1038"/>
        <v>13165</v>
      </c>
      <c r="D2782" s="7">
        <f>RANK(N2782,(N2782:P2782,Q2782:AL2782))</f>
        <v>2</v>
      </c>
      <c r="E2782" s="7">
        <f>RANK(O2782,(N2782:P2782,Q2782:AL2782))</f>
        <v>1</v>
      </c>
      <c r="F2782" s="7">
        <f>IF(P2782&gt;0,RANK(P2782,(N2782:P2782,Q2782:AL2782)),0)</f>
        <v>3</v>
      </c>
      <c r="G2782" s="1">
        <f t="shared" si="1039"/>
        <v>569</v>
      </c>
      <c r="H2782" s="2">
        <f t="shared" si="1036"/>
        <v>4.3220660843144701E-2</v>
      </c>
      <c r="I2782" s="2"/>
      <c r="J2782" s="2">
        <f t="shared" si="1040"/>
        <v>0.36148879605013295</v>
      </c>
      <c r="K2782" s="2">
        <f t="shared" si="1041"/>
        <v>0.40470945689327764</v>
      </c>
      <c r="L2782" s="2">
        <f t="shared" si="1042"/>
        <v>0.23129510064565134</v>
      </c>
      <c r="M2782" s="2">
        <f t="shared" si="1043"/>
        <v>2.5066464109380626E-3</v>
      </c>
      <c r="N2782" s="1">
        <v>4759</v>
      </c>
      <c r="O2782" s="1">
        <v>5328</v>
      </c>
      <c r="P2782" s="1">
        <v>3045</v>
      </c>
      <c r="Q2782" s="1">
        <v>28</v>
      </c>
      <c r="R2782" s="1">
        <v>2</v>
      </c>
      <c r="T2782" s="1">
        <v>3</v>
      </c>
      <c r="AN2782" s="7">
        <f>IF(Q2782&gt;0,RANK(Q2782,(N2782:P2782,Q2782:AL2782)),0)</f>
        <v>4</v>
      </c>
      <c r="AO2782" s="7">
        <f>IF(R2782&gt;0,RANK(R2782,(N2782:P2782,Q2782:AL2782)),0)</f>
        <v>6</v>
      </c>
      <c r="AP2782" s="7">
        <f>IF(S2782&gt;0,RANK(S2782,(N2782:P2782,Q2782:AL2782)),0)</f>
        <v>0</v>
      </c>
      <c r="AQ2782" s="7">
        <f>IF(T2782&gt;0,RANK(T2782,(N2782:P2782,Q2782:AL2782)),0)</f>
        <v>5</v>
      </c>
      <c r="AR2782" s="2">
        <f t="shared" si="1044"/>
        <v>2.1268515001898977E-3</v>
      </c>
      <c r="AS2782" s="2">
        <f t="shared" si="1045"/>
        <v>1.519179642992784E-4</v>
      </c>
      <c r="AT2782" s="2">
        <f t="shared" si="1046"/>
        <v>0</v>
      </c>
      <c r="AU2782" s="2">
        <f t="shared" si="1047"/>
        <v>2.278769464489176E-4</v>
      </c>
      <c r="AW2782" t="s">
        <v>1316</v>
      </c>
      <c r="AX2782" t="s">
        <v>303</v>
      </c>
      <c r="AY2782">
        <v>14</v>
      </c>
      <c r="BA2782" s="127">
        <v>48</v>
      </c>
      <c r="BB2782" s="130">
        <v>323</v>
      </c>
      <c r="BC2782" s="131">
        <f t="shared" si="1037"/>
        <v>48323</v>
      </c>
      <c r="BE2782" s="7" t="s">
        <v>3271</v>
      </c>
    </row>
    <row r="2783" spans="1:57" hidden="1" outlineLevel="1" x14ac:dyDescent="0.2">
      <c r="A2783" t="s">
        <v>1317</v>
      </c>
      <c r="B2783" t="s">
        <v>303</v>
      </c>
      <c r="C2783" s="1">
        <f t="shared" si="1038"/>
        <v>7339</v>
      </c>
      <c r="D2783" s="7">
        <f>RANK(N2783,(N2783:P2783,Q2783:AL2783))</f>
        <v>1</v>
      </c>
      <c r="E2783" s="7">
        <f>RANK(O2783,(N2783:P2783,Q2783:AL2783))</f>
        <v>2</v>
      </c>
      <c r="F2783" s="7">
        <f>IF(P2783&gt;0,RANK(P2783,(N2783:P2783,Q2783:AL2783)),0)</f>
        <v>3</v>
      </c>
      <c r="G2783" s="1">
        <f t="shared" si="1039"/>
        <v>2538</v>
      </c>
      <c r="H2783" s="2">
        <f t="shared" si="1036"/>
        <v>0.34582368170050415</v>
      </c>
      <c r="I2783" s="2"/>
      <c r="J2783" s="2">
        <f t="shared" si="1040"/>
        <v>0.61861289003951492</v>
      </c>
      <c r="K2783" s="2">
        <f t="shared" si="1041"/>
        <v>0.27278920833901077</v>
      </c>
      <c r="L2783" s="2">
        <f t="shared" si="1042"/>
        <v>0.10505518463005858</v>
      </c>
      <c r="M2783" s="2">
        <f t="shared" si="1043"/>
        <v>3.5427169914157286E-3</v>
      </c>
      <c r="N2783" s="1">
        <v>4540</v>
      </c>
      <c r="O2783" s="1">
        <v>2002</v>
      </c>
      <c r="P2783" s="1">
        <v>771</v>
      </c>
      <c r="Q2783" s="1">
        <v>22</v>
      </c>
      <c r="T2783" s="1">
        <v>4</v>
      </c>
      <c r="AN2783" s="7">
        <f>IF(Q2783&gt;0,RANK(Q2783,(N2783:P2783,Q2783:AL2783)),0)</f>
        <v>4</v>
      </c>
      <c r="AO2783" s="7">
        <f>IF(R2783&gt;0,RANK(R2783,(N2783:P2783,Q2783:AL2783)),0)</f>
        <v>0</v>
      </c>
      <c r="AP2783" s="7">
        <f>IF(S2783&gt;0,RANK(S2783,(N2783:P2783,Q2783:AL2783)),0)</f>
        <v>0</v>
      </c>
      <c r="AQ2783" s="7">
        <f>IF(T2783&gt;0,RANK(T2783,(N2783:P2783,Q2783:AL2783)),0)</f>
        <v>5</v>
      </c>
      <c r="AR2783" s="2">
        <f t="shared" si="1044"/>
        <v>2.9976836081209973E-3</v>
      </c>
      <c r="AS2783" s="2">
        <f t="shared" si="1045"/>
        <v>0</v>
      </c>
      <c r="AT2783" s="2">
        <f t="shared" si="1046"/>
        <v>0</v>
      </c>
      <c r="AU2783" s="2">
        <f t="shared" si="1047"/>
        <v>5.4503338329472679E-4</v>
      </c>
      <c r="AW2783" t="s">
        <v>1317</v>
      </c>
      <c r="AX2783" t="s">
        <v>303</v>
      </c>
      <c r="AY2783">
        <v>23</v>
      </c>
      <c r="BA2783" s="127">
        <v>48</v>
      </c>
      <c r="BB2783" s="130">
        <v>325</v>
      </c>
      <c r="BC2783" s="131">
        <f t="shared" si="1037"/>
        <v>48325</v>
      </c>
      <c r="BE2783" s="7" t="s">
        <v>3271</v>
      </c>
    </row>
    <row r="2784" spans="1:57" hidden="1" outlineLevel="1" x14ac:dyDescent="0.2">
      <c r="A2784" t="s">
        <v>1789</v>
      </c>
      <c r="B2784" t="s">
        <v>303</v>
      </c>
      <c r="C2784" s="1">
        <f t="shared" si="1038"/>
        <v>10785</v>
      </c>
      <c r="D2784" s="7">
        <f>RANK(N2784,(N2784:P2784,Q2784:AL2784))</f>
        <v>2</v>
      </c>
      <c r="E2784" s="7">
        <f>RANK(O2784,(N2784:P2784,Q2784:AL2784))</f>
        <v>1</v>
      </c>
      <c r="F2784" s="7">
        <f>IF(P2784&gt;0,RANK(P2784,(N2784:P2784,Q2784:AL2784)),0)</f>
        <v>3</v>
      </c>
      <c r="G2784" s="1">
        <f t="shared" si="1039"/>
        <v>1262</v>
      </c>
      <c r="H2784" s="2">
        <f t="shared" si="1036"/>
        <v>0.11701437181270283</v>
      </c>
      <c r="I2784" s="2"/>
      <c r="J2784" s="2">
        <f t="shared" si="1040"/>
        <v>0.33843300880853039</v>
      </c>
      <c r="K2784" s="2">
        <f t="shared" si="1041"/>
        <v>0.45544738062123319</v>
      </c>
      <c r="L2784" s="2">
        <f t="shared" si="1042"/>
        <v>0.20092721372276309</v>
      </c>
      <c r="M2784" s="2">
        <f t="shared" si="1043"/>
        <v>5.192396847473385E-3</v>
      </c>
      <c r="N2784" s="1">
        <v>3650</v>
      </c>
      <c r="O2784" s="1">
        <v>4912</v>
      </c>
      <c r="P2784" s="1">
        <v>2167</v>
      </c>
      <c r="Q2784" s="1">
        <v>54</v>
      </c>
      <c r="R2784" s="1">
        <v>1</v>
      </c>
      <c r="U2784" s="1">
        <v>1</v>
      </c>
      <c r="AN2784" s="7">
        <f>IF(Q2784&gt;0,RANK(Q2784,(N2784:P2784,Q2784:AL2784)),0)</f>
        <v>4</v>
      </c>
      <c r="AO2784" s="7">
        <f>IF(R2784&gt;0,RANK(R2784,(N2784:P2784,Q2784:AL2784)),0)</f>
        <v>5</v>
      </c>
      <c r="AP2784" s="7">
        <f>IF(S2784&gt;0,RANK(S2784,(N2784:P2784,Q2784:AL2784)),0)</f>
        <v>0</v>
      </c>
      <c r="AQ2784" s="7">
        <f>IF(T2784&gt;0,RANK(T2784,(N2784:P2784,Q2784:AL2784)),0)</f>
        <v>0</v>
      </c>
      <c r="AR2784" s="2">
        <f t="shared" si="1044"/>
        <v>5.0069541029207233E-3</v>
      </c>
      <c r="AS2784" s="2">
        <f t="shared" si="1045"/>
        <v>9.2721372276309696E-5</v>
      </c>
      <c r="AT2784" s="2">
        <f t="shared" si="1046"/>
        <v>0</v>
      </c>
      <c r="AU2784" s="2">
        <f t="shared" si="1047"/>
        <v>0</v>
      </c>
      <c r="AW2784" t="s">
        <v>1789</v>
      </c>
      <c r="AX2784" t="s">
        <v>303</v>
      </c>
      <c r="AY2784">
        <v>23</v>
      </c>
      <c r="BA2784" s="127">
        <v>48</v>
      </c>
      <c r="BB2784" s="130">
        <v>327</v>
      </c>
      <c r="BC2784" s="131">
        <f t="shared" si="1037"/>
        <v>48327</v>
      </c>
      <c r="BE2784" s="7" t="s">
        <v>3271</v>
      </c>
    </row>
    <row r="2785" spans="1:57" hidden="1" outlineLevel="1" x14ac:dyDescent="0.2">
      <c r="A2785" t="s">
        <v>3206</v>
      </c>
      <c r="B2785" t="s">
        <v>303</v>
      </c>
      <c r="C2785" s="1">
        <f t="shared" si="1038"/>
        <v>1277</v>
      </c>
      <c r="D2785" s="7">
        <f>RANK(N2785,(N2785:P2785,Q2785:AL2785))</f>
        <v>1</v>
      </c>
      <c r="E2785" s="7">
        <f>RANK(O2785,(N2785:P2785,Q2785:AL2785))</f>
        <v>3</v>
      </c>
      <c r="F2785" s="7">
        <f>IF(P2785&gt;0,RANK(P2785,(N2785:P2785,Q2785:AL2785)),0)</f>
        <v>2</v>
      </c>
      <c r="G2785" s="1">
        <f t="shared" si="1039"/>
        <v>186</v>
      </c>
      <c r="H2785" s="2">
        <f t="shared" si="1036"/>
        <v>0.14565387627251369</v>
      </c>
      <c r="I2785" s="2"/>
      <c r="J2785" s="2">
        <f t="shared" si="1040"/>
        <v>0.4330462020360219</v>
      </c>
      <c r="K2785" s="2">
        <f t="shared" si="1041"/>
        <v>0.27721221613155833</v>
      </c>
      <c r="L2785" s="2">
        <f t="shared" si="1042"/>
        <v>0.28739232576350821</v>
      </c>
      <c r="M2785" s="2">
        <f t="shared" si="1043"/>
        <v>2.3492560689115094E-3</v>
      </c>
      <c r="N2785" s="1">
        <v>553</v>
      </c>
      <c r="O2785" s="1">
        <v>354</v>
      </c>
      <c r="P2785" s="1">
        <v>367</v>
      </c>
      <c r="Q2785" s="1">
        <v>3</v>
      </c>
      <c r="AN2785" s="7">
        <f>IF(Q2785&gt;0,RANK(Q2785,(N2785:P2785,Q2785:AL2785)),0)</f>
        <v>4</v>
      </c>
      <c r="AO2785" s="7">
        <f>IF(R2785&gt;0,RANK(R2785,(N2785:P2785,Q2785:AL2785)),0)</f>
        <v>0</v>
      </c>
      <c r="AP2785" s="7">
        <f>IF(S2785&gt;0,RANK(S2785,(N2785:P2785,Q2785:AL2785)),0)</f>
        <v>0</v>
      </c>
      <c r="AQ2785" s="7">
        <f>IF(T2785&gt;0,RANK(T2785,(N2785:P2785,Q2785:AL2785)),0)</f>
        <v>0</v>
      </c>
      <c r="AR2785" s="2">
        <f t="shared" si="1044"/>
        <v>2.3492560689115116E-3</v>
      </c>
      <c r="AS2785" s="2">
        <f t="shared" si="1045"/>
        <v>0</v>
      </c>
      <c r="AT2785" s="2">
        <f t="shared" si="1046"/>
        <v>0</v>
      </c>
      <c r="AU2785" s="2">
        <f t="shared" si="1047"/>
        <v>0</v>
      </c>
      <c r="AW2785" t="s">
        <v>3206</v>
      </c>
      <c r="AX2785" t="s">
        <v>303</v>
      </c>
      <c r="AY2785">
        <v>21</v>
      </c>
      <c r="BA2785" s="127">
        <v>48</v>
      </c>
      <c r="BB2785" s="130">
        <v>329</v>
      </c>
      <c r="BC2785" s="131">
        <f t="shared" si="1037"/>
        <v>48329</v>
      </c>
      <c r="BE2785" s="7" t="s">
        <v>3271</v>
      </c>
    </row>
    <row r="2786" spans="1:57" hidden="1" outlineLevel="1" x14ac:dyDescent="0.2">
      <c r="A2786" t="s">
        <v>2871</v>
      </c>
      <c r="B2786" t="s">
        <v>303</v>
      </c>
      <c r="C2786" s="1">
        <f t="shared" si="1038"/>
        <v>41347</v>
      </c>
      <c r="D2786" s="7">
        <f>RANK(N2786,(N2786:P2786,Q2786:AL2786))</f>
        <v>2</v>
      </c>
      <c r="E2786" s="7">
        <f>RANK(O2786,(N2786:P2786,Q2786:AL2786))</f>
        <v>1</v>
      </c>
      <c r="F2786" s="7">
        <f>IF(P2786&gt;0,RANK(P2786,(N2786:P2786,Q2786:AL2786)),0)</f>
        <v>3</v>
      </c>
      <c r="G2786" s="1">
        <f t="shared" si="1039"/>
        <v>14983</v>
      </c>
      <c r="H2786" s="2">
        <f t="shared" si="1036"/>
        <v>0.36237211889617144</v>
      </c>
      <c r="I2786" s="2"/>
      <c r="J2786" s="2">
        <f t="shared" si="1040"/>
        <v>0.22153965221176869</v>
      </c>
      <c r="K2786" s="2">
        <f t="shared" si="1041"/>
        <v>0.58391177110794013</v>
      </c>
      <c r="L2786" s="2">
        <f t="shared" si="1042"/>
        <v>0.19058214622584468</v>
      </c>
      <c r="M2786" s="2">
        <f t="shared" si="1043"/>
        <v>3.9664304544464457E-3</v>
      </c>
      <c r="N2786" s="1">
        <v>9160</v>
      </c>
      <c r="O2786" s="1">
        <v>24143</v>
      </c>
      <c r="P2786" s="1">
        <v>7880</v>
      </c>
      <c r="Q2786" s="1">
        <v>143</v>
      </c>
      <c r="R2786" s="1">
        <v>4</v>
      </c>
      <c r="S2786" s="1">
        <v>2</v>
      </c>
      <c r="T2786" s="1">
        <v>14</v>
      </c>
      <c r="AB2786" s="1">
        <v>1</v>
      </c>
      <c r="AN2786" s="7">
        <f>IF(Q2786&gt;0,RANK(Q2786,(N2786:P2786,Q2786:AL2786)),0)</f>
        <v>4</v>
      </c>
      <c r="AO2786" s="7">
        <f>IF(R2786&gt;0,RANK(R2786,(N2786:P2786,Q2786:AL2786)),0)</f>
        <v>6</v>
      </c>
      <c r="AP2786" s="7">
        <f>IF(S2786&gt;0,RANK(S2786,(N2786:P2786,Q2786:AL2786)),0)</f>
        <v>7</v>
      </c>
      <c r="AQ2786" s="7">
        <f>IF(T2786&gt;0,RANK(T2786,(N2786:P2786,Q2786:AL2786)),0)</f>
        <v>5</v>
      </c>
      <c r="AR2786" s="2">
        <f t="shared" si="1044"/>
        <v>3.458533871864948E-3</v>
      </c>
      <c r="AS2786" s="2">
        <f t="shared" si="1045"/>
        <v>9.6742206206012528E-5</v>
      </c>
      <c r="AT2786" s="2">
        <f t="shared" si="1046"/>
        <v>4.8371103103006264E-5</v>
      </c>
      <c r="AU2786" s="2">
        <f t="shared" si="1047"/>
        <v>3.3859772172104387E-4</v>
      </c>
      <c r="AW2786" t="s">
        <v>2871</v>
      </c>
      <c r="AX2786" t="s">
        <v>303</v>
      </c>
      <c r="BA2786" s="127">
        <v>48</v>
      </c>
      <c r="BB2786" s="130">
        <v>331</v>
      </c>
      <c r="BC2786" s="131">
        <f t="shared" si="1037"/>
        <v>48331</v>
      </c>
      <c r="BE2786" s="7" t="s">
        <v>3271</v>
      </c>
    </row>
    <row r="2787" spans="1:57" hidden="1" outlineLevel="1" x14ac:dyDescent="0.2">
      <c r="A2787" t="s">
        <v>1359</v>
      </c>
      <c r="B2787" t="s">
        <v>303</v>
      </c>
      <c r="C2787" s="1">
        <f t="shared" si="1038"/>
        <v>7468</v>
      </c>
      <c r="D2787" s="7">
        <f>RANK(N2787,(N2787:P2787,Q2787:AL2787))</f>
        <v>1</v>
      </c>
      <c r="E2787" s="7">
        <f>RANK(O2787,(N2787:P2787,Q2787:AL2787))</f>
        <v>2</v>
      </c>
      <c r="F2787" s="7">
        <f>IF(P2787&gt;0,RANK(P2787,(N2787:P2787,Q2787:AL2787)),0)</f>
        <v>3</v>
      </c>
      <c r="G2787" s="1">
        <f t="shared" si="1039"/>
        <v>1128</v>
      </c>
      <c r="H2787" s="2">
        <f t="shared" si="1036"/>
        <v>0.15104445634708089</v>
      </c>
      <c r="I2787" s="2"/>
      <c r="J2787" s="2">
        <f t="shared" si="1040"/>
        <v>0.4742903053026245</v>
      </c>
      <c r="K2787" s="2">
        <f t="shared" si="1041"/>
        <v>0.32324584895554365</v>
      </c>
      <c r="L2787" s="2">
        <f t="shared" si="1042"/>
        <v>0.20018746652383504</v>
      </c>
      <c r="M2787" s="2">
        <f t="shared" si="1043"/>
        <v>2.2763792179968101E-3</v>
      </c>
      <c r="N2787" s="1">
        <v>3542</v>
      </c>
      <c r="O2787" s="1">
        <v>2414</v>
      </c>
      <c r="P2787" s="1">
        <v>1495</v>
      </c>
      <c r="Q2787" s="1">
        <v>14</v>
      </c>
      <c r="R2787" s="1">
        <v>1</v>
      </c>
      <c r="U2787" s="1">
        <v>2</v>
      </c>
      <c r="AN2787" s="7">
        <f>IF(Q2787&gt;0,RANK(Q2787,(N2787:P2787,Q2787:AL2787)),0)</f>
        <v>4</v>
      </c>
      <c r="AO2787" s="7">
        <f>IF(R2787&gt;0,RANK(R2787,(N2787:P2787,Q2787:AL2787)),0)</f>
        <v>6</v>
      </c>
      <c r="AP2787" s="7">
        <f>IF(S2787&gt;0,RANK(S2787,(N2787:P2787,Q2787:AL2787)),0)</f>
        <v>0</v>
      </c>
      <c r="AQ2787" s="7">
        <f>IF(T2787&gt;0,RANK(T2787,(N2787:P2787,Q2787:AL2787)),0)</f>
        <v>0</v>
      </c>
      <c r="AR2787" s="2">
        <f t="shared" si="1044"/>
        <v>1.8746652383502945E-3</v>
      </c>
      <c r="AS2787" s="2">
        <f t="shared" si="1045"/>
        <v>1.339046598821639E-4</v>
      </c>
      <c r="AT2787" s="2">
        <f t="shared" si="1046"/>
        <v>0</v>
      </c>
      <c r="AU2787" s="2">
        <f t="shared" si="1047"/>
        <v>0</v>
      </c>
      <c r="AW2787" t="s">
        <v>1359</v>
      </c>
      <c r="AX2787" t="s">
        <v>303</v>
      </c>
      <c r="AY2787">
        <v>11</v>
      </c>
      <c r="BA2787" s="127">
        <v>48</v>
      </c>
      <c r="BB2787" s="130">
        <v>333</v>
      </c>
      <c r="BC2787" s="131">
        <f t="shared" si="1037"/>
        <v>48333</v>
      </c>
      <c r="BE2787" s="7" t="s">
        <v>3271</v>
      </c>
    </row>
    <row r="2788" spans="1:57" hidden="1" outlineLevel="1" x14ac:dyDescent="0.2">
      <c r="A2788" t="s">
        <v>1360</v>
      </c>
      <c r="B2788" t="s">
        <v>303</v>
      </c>
      <c r="C2788" s="1">
        <f t="shared" si="1038"/>
        <v>1990</v>
      </c>
      <c r="D2788" s="7">
        <f>RANK(N2788,(N2788:P2788,Q2788:AL2788))</f>
        <v>1</v>
      </c>
      <c r="E2788" s="7">
        <f>RANK(O2788,(N2788:P2788,Q2788:AL2788))</f>
        <v>2</v>
      </c>
      <c r="F2788" s="7">
        <f>IF(P2788&gt;0,RANK(P2788,(N2788:P2788,Q2788:AL2788)),0)</f>
        <v>3</v>
      </c>
      <c r="G2788" s="1">
        <f t="shared" si="1039"/>
        <v>51</v>
      </c>
      <c r="H2788" s="2">
        <f t="shared" si="1036"/>
        <v>2.5628140703517589E-2</v>
      </c>
      <c r="I2788" s="2"/>
      <c r="J2788" s="2">
        <f t="shared" si="1040"/>
        <v>0.37839195979899498</v>
      </c>
      <c r="K2788" s="2">
        <f t="shared" si="1041"/>
        <v>0.35276381909547738</v>
      </c>
      <c r="L2788" s="2">
        <f t="shared" si="1042"/>
        <v>0.26633165829145727</v>
      </c>
      <c r="M2788" s="2">
        <f t="shared" si="1043"/>
        <v>2.5125628140703626E-3</v>
      </c>
      <c r="N2788" s="1">
        <v>753</v>
      </c>
      <c r="O2788" s="1">
        <v>702</v>
      </c>
      <c r="P2788" s="1">
        <v>530</v>
      </c>
      <c r="Q2788" s="1">
        <v>2</v>
      </c>
      <c r="R2788" s="1">
        <v>2</v>
      </c>
      <c r="W2788" s="1">
        <v>1</v>
      </c>
      <c r="AN2788" s="7">
        <f>IF(Q2788&gt;0,RANK(Q2788,(N2788:P2788,Q2788:AL2788)),0)</f>
        <v>4</v>
      </c>
      <c r="AO2788" s="7">
        <f>IF(R2788&gt;0,RANK(R2788,(N2788:P2788,Q2788:AL2788)),0)</f>
        <v>4</v>
      </c>
      <c r="AP2788" s="7">
        <f>IF(S2788&gt;0,RANK(S2788,(N2788:P2788,Q2788:AL2788)),0)</f>
        <v>0</v>
      </c>
      <c r="AQ2788" s="7">
        <f>IF(T2788&gt;0,RANK(T2788,(N2788:P2788,Q2788:AL2788)),0)</f>
        <v>0</v>
      </c>
      <c r="AR2788" s="2">
        <f t="shared" si="1044"/>
        <v>1.0050251256281408E-3</v>
      </c>
      <c r="AS2788" s="2">
        <f t="shared" si="1045"/>
        <v>1.0050251256281408E-3</v>
      </c>
      <c r="AT2788" s="2">
        <f t="shared" si="1046"/>
        <v>0</v>
      </c>
      <c r="AU2788" s="2">
        <f t="shared" si="1047"/>
        <v>0</v>
      </c>
      <c r="AW2788" t="s">
        <v>1360</v>
      </c>
      <c r="AX2788" t="s">
        <v>303</v>
      </c>
      <c r="AY2788">
        <v>11</v>
      </c>
      <c r="BA2788" s="127">
        <v>48</v>
      </c>
      <c r="BB2788" s="130">
        <v>335</v>
      </c>
      <c r="BC2788" s="131">
        <f t="shared" si="1037"/>
        <v>48335</v>
      </c>
      <c r="BE2788" s="7" t="s">
        <v>3271</v>
      </c>
    </row>
    <row r="2789" spans="1:57" hidden="1" outlineLevel="1" x14ac:dyDescent="0.2">
      <c r="A2789" t="s">
        <v>1499</v>
      </c>
      <c r="B2789" t="s">
        <v>303</v>
      </c>
      <c r="C2789" s="1">
        <f t="shared" si="1038"/>
        <v>3093</v>
      </c>
      <c r="D2789" s="7">
        <f>RANK(N2789,(N2789:P2789,Q2789:AL2789))</f>
        <v>1</v>
      </c>
      <c r="E2789" s="7">
        <f>RANK(O2789,(N2789:P2789,Q2789:AL2789))</f>
        <v>2</v>
      </c>
      <c r="F2789" s="7">
        <f>IF(P2789&gt;0,RANK(P2789,(N2789:P2789,Q2789:AL2789)),0)</f>
        <v>3</v>
      </c>
      <c r="G2789" s="1">
        <f t="shared" si="1039"/>
        <v>225</v>
      </c>
      <c r="H2789" s="2">
        <f t="shared" si="1036"/>
        <v>7.2744907856450047E-2</v>
      </c>
      <c r="I2789" s="2"/>
      <c r="J2789" s="2">
        <f t="shared" si="1040"/>
        <v>0.43743937924345294</v>
      </c>
      <c r="K2789" s="2">
        <f t="shared" si="1041"/>
        <v>0.36469447138700289</v>
      </c>
      <c r="L2789" s="2">
        <f t="shared" si="1042"/>
        <v>0.19527966375687036</v>
      </c>
      <c r="M2789" s="2">
        <f t="shared" si="1043"/>
        <v>2.5864856126737445E-3</v>
      </c>
      <c r="N2789" s="1">
        <v>1353</v>
      </c>
      <c r="O2789" s="1">
        <v>1128</v>
      </c>
      <c r="P2789" s="1">
        <v>604</v>
      </c>
      <c r="Q2789" s="1">
        <v>7</v>
      </c>
      <c r="R2789" s="1">
        <v>1</v>
      </c>
      <c r="AN2789" s="7">
        <f>IF(Q2789&gt;0,RANK(Q2789,(N2789:P2789,Q2789:AL2789)),0)</f>
        <v>4</v>
      </c>
      <c r="AO2789" s="7">
        <f>IF(R2789&gt;0,RANK(R2789,(N2789:P2789,Q2789:AL2789)),0)</f>
        <v>5</v>
      </c>
      <c r="AP2789" s="7">
        <f>IF(S2789&gt;0,RANK(S2789,(N2789:P2789,Q2789:AL2789)),0)</f>
        <v>0</v>
      </c>
      <c r="AQ2789" s="7">
        <f>IF(T2789&gt;0,RANK(T2789,(N2789:P2789,Q2789:AL2789)),0)</f>
        <v>0</v>
      </c>
      <c r="AR2789" s="2">
        <f t="shared" si="1044"/>
        <v>2.2631749110895573E-3</v>
      </c>
      <c r="AS2789" s="2">
        <f t="shared" si="1045"/>
        <v>3.2331070158422246E-4</v>
      </c>
      <c r="AT2789" s="2">
        <f t="shared" si="1046"/>
        <v>0</v>
      </c>
      <c r="AU2789" s="2">
        <f t="shared" si="1047"/>
        <v>0</v>
      </c>
      <c r="AW2789" t="s">
        <v>1499</v>
      </c>
      <c r="AX2789" t="s">
        <v>303</v>
      </c>
      <c r="AY2789">
        <v>17</v>
      </c>
      <c r="BA2789" s="127">
        <v>48</v>
      </c>
      <c r="BB2789" s="130">
        <v>337</v>
      </c>
      <c r="BC2789" s="131">
        <f t="shared" si="1037"/>
        <v>48337</v>
      </c>
      <c r="BE2789" s="7" t="s">
        <v>3271</v>
      </c>
    </row>
    <row r="2790" spans="1:57" hidden="1" outlineLevel="1" x14ac:dyDescent="0.2">
      <c r="A2790" t="s">
        <v>1120</v>
      </c>
      <c r="B2790" t="s">
        <v>303</v>
      </c>
      <c r="C2790" s="1">
        <f t="shared" si="1038"/>
        <v>7526</v>
      </c>
      <c r="D2790" s="7">
        <f>RANK(N2790,(N2790:P2790,Q2790:AL2790))</f>
        <v>1</v>
      </c>
      <c r="E2790" s="7">
        <f>RANK(O2790,(N2790:P2790,Q2790:AL2790))</f>
        <v>3</v>
      </c>
      <c r="F2790" s="7">
        <f>IF(P2790&gt;0,RANK(P2790,(N2790:P2790,Q2790:AL2790)),0)</f>
        <v>2</v>
      </c>
      <c r="G2790" s="1">
        <f t="shared" si="1039"/>
        <v>555</v>
      </c>
      <c r="H2790" s="2">
        <f t="shared" si="1036"/>
        <v>7.3744352909912297E-2</v>
      </c>
      <c r="I2790" s="2"/>
      <c r="J2790" s="2">
        <f t="shared" si="1040"/>
        <v>0.38333776242359818</v>
      </c>
      <c r="K2790" s="2">
        <f t="shared" si="1041"/>
        <v>0.30613871910709539</v>
      </c>
      <c r="L2790" s="2">
        <f t="shared" si="1042"/>
        <v>0.30959340951368591</v>
      </c>
      <c r="M2790" s="2">
        <f t="shared" si="1043"/>
        <v>9.3010895562051221E-4</v>
      </c>
      <c r="N2790" s="1">
        <v>2885</v>
      </c>
      <c r="O2790" s="1">
        <v>2304</v>
      </c>
      <c r="P2790" s="1">
        <v>2330</v>
      </c>
      <c r="Q2790" s="1">
        <v>7</v>
      </c>
      <c r="AN2790" s="7">
        <f>IF(Q2790&gt;0,RANK(Q2790,(N2790:P2790,Q2790:AL2790)),0)</f>
        <v>4</v>
      </c>
      <c r="AO2790" s="7">
        <f>IF(R2790&gt;0,RANK(R2790,(N2790:P2790,Q2790:AL2790)),0)</f>
        <v>0</v>
      </c>
      <c r="AP2790" s="7">
        <f>IF(S2790&gt;0,RANK(S2790,(N2790:P2790,Q2790:AL2790)),0)</f>
        <v>0</v>
      </c>
      <c r="AQ2790" s="7">
        <f>IF(T2790&gt;0,RANK(T2790,(N2790:P2790,Q2790:AL2790)),0)</f>
        <v>0</v>
      </c>
      <c r="AR2790" s="2">
        <f t="shared" si="1044"/>
        <v>9.3010895562051557E-4</v>
      </c>
      <c r="AS2790" s="2">
        <f t="shared" si="1045"/>
        <v>0</v>
      </c>
      <c r="AT2790" s="2">
        <f t="shared" si="1046"/>
        <v>0</v>
      </c>
      <c r="AU2790" s="2">
        <f t="shared" si="1047"/>
        <v>0</v>
      </c>
      <c r="AW2790" t="s">
        <v>1120</v>
      </c>
      <c r="AX2790" t="s">
        <v>303</v>
      </c>
      <c r="AY2790">
        <v>13</v>
      </c>
      <c r="BA2790" s="127">
        <v>48</v>
      </c>
      <c r="BB2790" s="130">
        <v>339</v>
      </c>
      <c r="BC2790" s="131">
        <f t="shared" si="1037"/>
        <v>48339</v>
      </c>
      <c r="BE2790" s="7" t="s">
        <v>3271</v>
      </c>
    </row>
    <row r="2791" spans="1:57" hidden="1" outlineLevel="1" x14ac:dyDescent="0.2">
      <c r="A2791" t="s">
        <v>2256</v>
      </c>
      <c r="B2791" t="s">
        <v>303</v>
      </c>
      <c r="C2791" s="1">
        <f t="shared" si="1038"/>
        <v>77958</v>
      </c>
      <c r="D2791" s="7">
        <f>RANK(N2791,(N2791:P2791,Q2791:AL2791))</f>
        <v>3</v>
      </c>
      <c r="E2791" s="7">
        <f>RANK(O2791,(N2791:P2791,Q2791:AL2791))</f>
        <v>1</v>
      </c>
      <c r="F2791" s="7">
        <f>IF(P2791&gt;0,RANK(P2791,(N2791:P2791,Q2791:AL2791)),0)</f>
        <v>2</v>
      </c>
      <c r="G2791" s="1">
        <f t="shared" si="1039"/>
        <v>20773</v>
      </c>
      <c r="H2791" s="2">
        <f t="shared" si="1036"/>
        <v>0.26646399343236099</v>
      </c>
      <c r="I2791" s="2"/>
      <c r="J2791" s="2">
        <f t="shared" si="1040"/>
        <v>0.23796146643064214</v>
      </c>
      <c r="K2791" s="2">
        <f t="shared" si="1041"/>
        <v>0.51278893763308453</v>
      </c>
      <c r="L2791" s="2">
        <f t="shared" si="1042"/>
        <v>0.24632494420072346</v>
      </c>
      <c r="M2791" s="2">
        <f t="shared" si="1043"/>
        <v>2.9246517355498158E-3</v>
      </c>
      <c r="N2791" s="1">
        <v>18551</v>
      </c>
      <c r="O2791" s="1">
        <v>39976</v>
      </c>
      <c r="P2791" s="1">
        <v>19203</v>
      </c>
      <c r="Q2791" s="1">
        <v>186</v>
      </c>
      <c r="R2791" s="1">
        <v>4</v>
      </c>
      <c r="S2791" s="1">
        <v>4</v>
      </c>
      <c r="T2791" s="1">
        <v>26</v>
      </c>
      <c r="U2791" s="1">
        <v>1</v>
      </c>
      <c r="W2791" s="1">
        <v>4</v>
      </c>
      <c r="Y2791" s="1">
        <v>2</v>
      </c>
      <c r="AB2791" s="1">
        <v>1</v>
      </c>
      <c r="AN2791" s="7">
        <f>IF(Q2791&gt;0,RANK(Q2791,(N2791:P2791,Q2791:AL2791)),0)</f>
        <v>4</v>
      </c>
      <c r="AO2791" s="7">
        <f>IF(R2791&gt;0,RANK(R2791,(N2791:P2791,Q2791:AL2791)),0)</f>
        <v>6</v>
      </c>
      <c r="AP2791" s="7">
        <f>IF(S2791&gt;0,RANK(S2791,(N2791:P2791,Q2791:AL2791)),0)</f>
        <v>6</v>
      </c>
      <c r="AQ2791" s="7">
        <f>IF(T2791&gt;0,RANK(T2791,(N2791:P2791,Q2791:AL2791)),0)</f>
        <v>5</v>
      </c>
      <c r="AR2791" s="2">
        <f t="shared" si="1044"/>
        <v>2.3859001000538752E-3</v>
      </c>
      <c r="AS2791" s="2">
        <f t="shared" si="1045"/>
        <v>5.1309679571051077E-5</v>
      </c>
      <c r="AT2791" s="2">
        <f t="shared" si="1046"/>
        <v>5.1309679571051077E-5</v>
      </c>
      <c r="AU2791" s="2">
        <f t="shared" si="1047"/>
        <v>3.3351291721183199E-4</v>
      </c>
      <c r="AW2791" t="s">
        <v>2256</v>
      </c>
      <c r="AX2791" t="s">
        <v>303</v>
      </c>
      <c r="BA2791" s="127">
        <v>48</v>
      </c>
      <c r="BB2791" s="130">
        <v>341</v>
      </c>
      <c r="BC2791" s="131">
        <f t="shared" si="1037"/>
        <v>48341</v>
      </c>
      <c r="BE2791" s="7" t="s">
        <v>3271</v>
      </c>
    </row>
    <row r="2792" spans="1:57" hidden="1" outlineLevel="1" x14ac:dyDescent="0.2">
      <c r="A2792" t="s">
        <v>1751</v>
      </c>
      <c r="B2792" t="s">
        <v>303</v>
      </c>
      <c r="C2792" s="1">
        <f t="shared" si="1038"/>
        <v>5498</v>
      </c>
      <c r="D2792" s="7">
        <f>RANK(N2792,(N2792:P2792,Q2792:AL2792))</f>
        <v>2</v>
      </c>
      <c r="E2792" s="7">
        <f>RANK(O2792,(N2792:P2792,Q2792:AL2792))</f>
        <v>1</v>
      </c>
      <c r="F2792" s="7">
        <f>IF(P2792&gt;0,RANK(P2792,(N2792:P2792,Q2792:AL2792)),0)</f>
        <v>3</v>
      </c>
      <c r="G2792" s="1">
        <f t="shared" si="1039"/>
        <v>1786</v>
      </c>
      <c r="H2792" s="2">
        <f t="shared" si="1036"/>
        <v>0.32484539832666426</v>
      </c>
      <c r="I2792" s="2"/>
      <c r="J2792" s="2">
        <f t="shared" si="1040"/>
        <v>0.24754456165878502</v>
      </c>
      <c r="K2792" s="2">
        <f t="shared" si="1041"/>
        <v>0.57238995998544928</v>
      </c>
      <c r="L2792" s="2">
        <f t="shared" si="1042"/>
        <v>0.17751909785376502</v>
      </c>
      <c r="M2792" s="2">
        <f t="shared" si="1043"/>
        <v>2.546380502000678E-3</v>
      </c>
      <c r="N2792" s="1">
        <v>1361</v>
      </c>
      <c r="O2792" s="1">
        <v>3147</v>
      </c>
      <c r="P2792" s="1">
        <v>976</v>
      </c>
      <c r="Q2792" s="1">
        <v>13</v>
      </c>
      <c r="R2792" s="1">
        <v>1</v>
      </c>
      <c r="AN2792" s="7">
        <f>IF(Q2792&gt;0,RANK(Q2792,(N2792:P2792,Q2792:AL2792)),0)</f>
        <v>4</v>
      </c>
      <c r="AO2792" s="7">
        <f>IF(R2792&gt;0,RANK(R2792,(N2792:P2792,Q2792:AL2792)),0)</f>
        <v>5</v>
      </c>
      <c r="AP2792" s="7">
        <f>IF(S2792&gt;0,RANK(S2792,(N2792:P2792,Q2792:AL2792)),0)</f>
        <v>0</v>
      </c>
      <c r="AQ2792" s="7">
        <f>IF(T2792&gt;0,RANK(T2792,(N2792:P2792,Q2792:AL2792)),0)</f>
        <v>0</v>
      </c>
      <c r="AR2792" s="2">
        <f t="shared" si="1044"/>
        <v>2.3644961804292468E-3</v>
      </c>
      <c r="AS2792" s="2">
        <f t="shared" si="1045"/>
        <v>1.8188432157148054E-4</v>
      </c>
      <c r="AT2792" s="2">
        <f t="shared" si="1046"/>
        <v>0</v>
      </c>
      <c r="AU2792" s="2">
        <f t="shared" si="1047"/>
        <v>0</v>
      </c>
      <c r="AW2792" t="s">
        <v>1751</v>
      </c>
      <c r="AX2792" t="s">
        <v>303</v>
      </c>
      <c r="AY2792">
        <v>19</v>
      </c>
      <c r="BA2792" s="127">
        <v>48</v>
      </c>
      <c r="BB2792" s="130">
        <v>343</v>
      </c>
      <c r="BC2792" s="131">
        <f t="shared" si="1037"/>
        <v>48343</v>
      </c>
      <c r="BE2792" s="7" t="s">
        <v>3271</v>
      </c>
    </row>
    <row r="2793" spans="1:57" hidden="1" outlineLevel="1" x14ac:dyDescent="0.2">
      <c r="A2793" t="s">
        <v>251</v>
      </c>
      <c r="B2793" t="s">
        <v>303</v>
      </c>
      <c r="C2793" s="1">
        <f t="shared" si="1038"/>
        <v>5569</v>
      </c>
      <c r="D2793" s="7">
        <f>RANK(N2793,(N2793:P2793,Q2793:AL2793))</f>
        <v>1</v>
      </c>
      <c r="E2793" s="7">
        <f>RANK(O2793,(N2793:P2793,Q2793:AL2793))</f>
        <v>2</v>
      </c>
      <c r="F2793" s="7">
        <f>IF(P2793&gt;0,RANK(P2793,(N2793:P2793,Q2793:AL2793)),0)</f>
        <v>3</v>
      </c>
      <c r="G2793" s="1">
        <f t="shared" si="1039"/>
        <v>1628</v>
      </c>
      <c r="H2793" s="2">
        <f t="shared" ref="H2793:H2856" si="1048">G2793/C2793</f>
        <v>0.29233255521637636</v>
      </c>
      <c r="I2793" s="2"/>
      <c r="J2793" s="2">
        <f t="shared" si="1040"/>
        <v>0.54372418746633144</v>
      </c>
      <c r="K2793" s="2">
        <f t="shared" si="1041"/>
        <v>0.25139163224995509</v>
      </c>
      <c r="L2793" s="2">
        <f t="shared" si="1042"/>
        <v>0.20434548392889207</v>
      </c>
      <c r="M2793" s="2">
        <f t="shared" si="1043"/>
        <v>5.3869635482139966E-4</v>
      </c>
      <c r="N2793" s="1">
        <v>3028</v>
      </c>
      <c r="O2793" s="1">
        <v>1400</v>
      </c>
      <c r="P2793" s="1">
        <v>1138</v>
      </c>
      <c r="Q2793" s="1">
        <v>3</v>
      </c>
      <c r="AN2793" s="7">
        <f>IF(Q2793&gt;0,RANK(Q2793,(N2793:P2793,Q2793:AL2793)),0)</f>
        <v>4</v>
      </c>
      <c r="AO2793" s="7">
        <f>IF(R2793&gt;0,RANK(R2793,(N2793:P2793,Q2793:AL2793)),0)</f>
        <v>0</v>
      </c>
      <c r="AP2793" s="7">
        <f>IF(S2793&gt;0,RANK(S2793,(N2793:P2793,Q2793:AL2793)),0)</f>
        <v>0</v>
      </c>
      <c r="AQ2793" s="7">
        <f>IF(T2793&gt;0,RANK(T2793,(N2793:P2793,Q2793:AL2793)),0)</f>
        <v>0</v>
      </c>
      <c r="AR2793" s="2">
        <f t="shared" si="1044"/>
        <v>5.3869635482133233E-4</v>
      </c>
      <c r="AS2793" s="2">
        <f t="shared" si="1045"/>
        <v>0</v>
      </c>
      <c r="AT2793" s="2">
        <f t="shared" si="1046"/>
        <v>0</v>
      </c>
      <c r="AU2793" s="2">
        <f t="shared" si="1047"/>
        <v>0</v>
      </c>
      <c r="AW2793" t="s">
        <v>251</v>
      </c>
      <c r="AX2793" t="s">
        <v>303</v>
      </c>
      <c r="AY2793">
        <v>1</v>
      </c>
      <c r="BA2793" s="127">
        <v>48</v>
      </c>
      <c r="BB2793" s="130">
        <v>345</v>
      </c>
      <c r="BC2793" s="131">
        <f t="shared" si="1037"/>
        <v>48345</v>
      </c>
      <c r="BE2793" s="7" t="s">
        <v>3271</v>
      </c>
    </row>
    <row r="2794" spans="1:57" hidden="1" outlineLevel="1" x14ac:dyDescent="0.2">
      <c r="A2794" t="s">
        <v>2276</v>
      </c>
      <c r="B2794" t="s">
        <v>303</v>
      </c>
      <c r="C2794" s="1">
        <f t="shared" si="1038"/>
        <v>819</v>
      </c>
      <c r="D2794" s="7">
        <f>RANK(N2794,(N2794:P2794,Q2794:AL2794))</f>
        <v>2</v>
      </c>
      <c r="E2794" s="7">
        <f>RANK(O2794,(N2794:P2794,Q2794:AL2794))</f>
        <v>1</v>
      </c>
      <c r="F2794" s="7">
        <f>IF(P2794&gt;0,RANK(P2794,(N2794:P2794,Q2794:AL2794)),0)</f>
        <v>3</v>
      </c>
      <c r="G2794" s="1">
        <f t="shared" si="1039"/>
        <v>190</v>
      </c>
      <c r="H2794" s="2">
        <f t="shared" si="1048"/>
        <v>0.231990231990232</v>
      </c>
      <c r="I2794" s="2"/>
      <c r="J2794" s="2">
        <f t="shared" si="1040"/>
        <v>0.31257631257631258</v>
      </c>
      <c r="K2794" s="2">
        <f t="shared" si="1041"/>
        <v>0.54456654456654452</v>
      </c>
      <c r="L2794" s="2">
        <f t="shared" si="1042"/>
        <v>0.14285714285714285</v>
      </c>
      <c r="M2794" s="2">
        <f t="shared" si="1043"/>
        <v>5.5511151231257827E-17</v>
      </c>
      <c r="N2794" s="1">
        <v>256</v>
      </c>
      <c r="O2794" s="1">
        <v>446</v>
      </c>
      <c r="P2794" s="1">
        <v>117</v>
      </c>
      <c r="AN2794" s="7">
        <f>IF(Q2794&gt;0,RANK(Q2794,(N2794:P2794,Q2794:AL2794)),0)</f>
        <v>0</v>
      </c>
      <c r="AO2794" s="7">
        <f>IF(R2794&gt;0,RANK(R2794,(N2794:P2794,Q2794:AL2794)),0)</f>
        <v>0</v>
      </c>
      <c r="AP2794" s="7">
        <f>IF(S2794&gt;0,RANK(S2794,(N2794:P2794,Q2794:AL2794)),0)</f>
        <v>0</v>
      </c>
      <c r="AQ2794" s="7">
        <f>IF(T2794&gt;0,RANK(T2794,(N2794:P2794,Q2794:AL2794)),0)</f>
        <v>0</v>
      </c>
      <c r="AR2794" s="2">
        <f t="shared" si="1044"/>
        <v>0</v>
      </c>
      <c r="AS2794" s="2">
        <f t="shared" si="1045"/>
        <v>0</v>
      </c>
      <c r="AT2794" s="2">
        <f t="shared" si="1046"/>
        <v>0</v>
      </c>
      <c r="AU2794" s="2">
        <f t="shared" si="1047"/>
        <v>0</v>
      </c>
      <c r="AW2794" t="s">
        <v>2276</v>
      </c>
      <c r="AX2794" t="s">
        <v>303</v>
      </c>
      <c r="AY2794">
        <v>13</v>
      </c>
      <c r="BA2794" s="127">
        <v>48</v>
      </c>
      <c r="BB2794" s="130">
        <v>347</v>
      </c>
      <c r="BC2794" s="131">
        <f t="shared" si="1037"/>
        <v>48347</v>
      </c>
      <c r="BE2794" s="7" t="s">
        <v>3271</v>
      </c>
    </row>
    <row r="2795" spans="1:57" hidden="1" outlineLevel="1" x14ac:dyDescent="0.2">
      <c r="A2795" t="s">
        <v>3121</v>
      </c>
      <c r="B2795" t="s">
        <v>303</v>
      </c>
      <c r="C2795" s="1">
        <f t="shared" si="1038"/>
        <v>21643</v>
      </c>
      <c r="D2795" s="7">
        <f>RANK(N2795,(N2795:P2795,Q2795:AL2795))</f>
        <v>2</v>
      </c>
      <c r="E2795" s="7">
        <f>RANK(O2795,(N2795:P2795,Q2795:AL2795))</f>
        <v>1</v>
      </c>
      <c r="F2795" s="7">
        <f>IF(P2795&gt;0,RANK(P2795,(N2795:P2795,Q2795:AL2795)),0)</f>
        <v>3</v>
      </c>
      <c r="G2795" s="1">
        <f t="shared" si="1039"/>
        <v>2927</v>
      </c>
      <c r="H2795" s="2">
        <f t="shared" si="1048"/>
        <v>0.13524003141893454</v>
      </c>
      <c r="I2795" s="2"/>
      <c r="J2795" s="2">
        <f t="shared" si="1040"/>
        <v>0.32051933650602965</v>
      </c>
      <c r="K2795" s="2">
        <f t="shared" si="1041"/>
        <v>0.45575936792496419</v>
      </c>
      <c r="L2795" s="2">
        <f t="shared" si="1042"/>
        <v>0.22191932726516655</v>
      </c>
      <c r="M2795" s="2">
        <f t="shared" si="1043"/>
        <v>1.8019683038395518E-3</v>
      </c>
      <c r="N2795" s="1">
        <v>6937</v>
      </c>
      <c r="O2795" s="1">
        <v>9864</v>
      </c>
      <c r="P2795" s="1">
        <v>4803</v>
      </c>
      <c r="Q2795" s="1">
        <v>35</v>
      </c>
      <c r="T2795" s="1">
        <v>2</v>
      </c>
      <c r="U2795" s="1">
        <v>1</v>
      </c>
      <c r="W2795" s="1">
        <v>1</v>
      </c>
      <c r="AN2795" s="7">
        <f>IF(Q2795&gt;0,RANK(Q2795,(N2795:P2795,Q2795:AL2795)),0)</f>
        <v>4</v>
      </c>
      <c r="AO2795" s="7">
        <f>IF(R2795&gt;0,RANK(R2795,(N2795:P2795,Q2795:AL2795)),0)</f>
        <v>0</v>
      </c>
      <c r="AP2795" s="7">
        <f>IF(S2795&gt;0,RANK(S2795,(N2795:P2795,Q2795:AL2795)),0)</f>
        <v>0</v>
      </c>
      <c r="AQ2795" s="7">
        <f>IF(T2795&gt;0,RANK(T2795,(N2795:P2795,Q2795:AL2795)),0)</f>
        <v>5</v>
      </c>
      <c r="AR2795" s="2">
        <f t="shared" si="1044"/>
        <v>1.617151041907314E-3</v>
      </c>
      <c r="AS2795" s="2">
        <f t="shared" si="1045"/>
        <v>0</v>
      </c>
      <c r="AT2795" s="2">
        <f t="shared" si="1046"/>
        <v>0</v>
      </c>
      <c r="AU2795" s="2">
        <f t="shared" si="1047"/>
        <v>9.2408630966132234E-5</v>
      </c>
      <c r="AW2795" t="s">
        <v>3121</v>
      </c>
      <c r="AX2795" t="s">
        <v>303</v>
      </c>
      <c r="BA2795" s="127">
        <v>48</v>
      </c>
      <c r="BB2795" s="130">
        <v>349</v>
      </c>
      <c r="BC2795" s="131">
        <f t="shared" si="1037"/>
        <v>48349</v>
      </c>
      <c r="BE2795" s="7" t="s">
        <v>3271</v>
      </c>
    </row>
    <row r="2796" spans="1:57" hidden="1" outlineLevel="1" x14ac:dyDescent="0.2">
      <c r="A2796" t="s">
        <v>2221</v>
      </c>
      <c r="B2796" t="s">
        <v>303</v>
      </c>
      <c r="C2796" s="1">
        <f t="shared" si="1038"/>
        <v>14721</v>
      </c>
      <c r="D2796" s="7">
        <f>RANK(N2796,(N2796:P2796,Q2796:AL2796))</f>
        <v>1</v>
      </c>
      <c r="E2796" s="7">
        <f>RANK(O2796,(N2796:P2796,Q2796:AL2796))</f>
        <v>2</v>
      </c>
      <c r="F2796" s="7">
        <f>IF(P2796&gt;0,RANK(P2796,(N2796:P2796,Q2796:AL2796)),0)</f>
        <v>3</v>
      </c>
      <c r="G2796" s="1">
        <f t="shared" si="1039"/>
        <v>1109</v>
      </c>
      <c r="H2796" s="2">
        <f t="shared" si="1048"/>
        <v>7.5334556076353504E-2</v>
      </c>
      <c r="I2796" s="2"/>
      <c r="J2796" s="2">
        <f t="shared" si="1040"/>
        <v>0.40798858773181168</v>
      </c>
      <c r="K2796" s="2">
        <f t="shared" si="1041"/>
        <v>0.3326540316554582</v>
      </c>
      <c r="L2796" s="2">
        <f t="shared" si="1042"/>
        <v>0.25813463759255484</v>
      </c>
      <c r="M2796" s="2">
        <f t="shared" si="1043"/>
        <v>1.2227430201752765E-3</v>
      </c>
      <c r="N2796" s="1">
        <v>6006</v>
      </c>
      <c r="O2796" s="1">
        <v>4897</v>
      </c>
      <c r="P2796" s="1">
        <v>3800</v>
      </c>
      <c r="Q2796" s="1">
        <v>18</v>
      </c>
      <c r="AN2796" s="7">
        <f>IF(Q2796&gt;0,RANK(Q2796,(N2796:P2796,Q2796:AL2796)),0)</f>
        <v>4</v>
      </c>
      <c r="AO2796" s="7">
        <f>IF(R2796&gt;0,RANK(R2796,(N2796:P2796,Q2796:AL2796)),0)</f>
        <v>0</v>
      </c>
      <c r="AP2796" s="7">
        <f>IF(S2796&gt;0,RANK(S2796,(N2796:P2796,Q2796:AL2796)),0)</f>
        <v>0</v>
      </c>
      <c r="AQ2796" s="7">
        <f>IF(T2796&gt;0,RANK(T2796,(N2796:P2796,Q2796:AL2796)),0)</f>
        <v>0</v>
      </c>
      <c r="AR2796" s="2">
        <f t="shared" si="1044"/>
        <v>1.2227430201752598E-3</v>
      </c>
      <c r="AS2796" s="2">
        <f t="shared" si="1045"/>
        <v>0</v>
      </c>
      <c r="AT2796" s="2">
        <f t="shared" si="1046"/>
        <v>0</v>
      </c>
      <c r="AU2796" s="2">
        <f t="shared" si="1047"/>
        <v>0</v>
      </c>
      <c r="AW2796" t="s">
        <v>2221</v>
      </c>
      <c r="AX2796" t="s">
        <v>303</v>
      </c>
      <c r="AY2796">
        <v>24</v>
      </c>
      <c r="BA2796" s="127">
        <v>48</v>
      </c>
      <c r="BB2796" s="130">
        <v>351</v>
      </c>
      <c r="BC2796" s="131">
        <f t="shared" si="1037"/>
        <v>48351</v>
      </c>
      <c r="BE2796" s="7" t="s">
        <v>3271</v>
      </c>
    </row>
    <row r="2797" spans="1:57" hidden="1" outlineLevel="1" x14ac:dyDescent="0.2">
      <c r="A2797" t="s">
        <v>293</v>
      </c>
      <c r="B2797" t="s">
        <v>303</v>
      </c>
      <c r="C2797" s="1">
        <f t="shared" si="1038"/>
        <v>5508</v>
      </c>
      <c r="D2797" s="7">
        <f>RANK(N2797,(N2797:P2797,Q2797:AL2797))</f>
        <v>1</v>
      </c>
      <c r="E2797" s="7">
        <f>RANK(O2797,(N2797:P2797,Q2797:AL2797))</f>
        <v>2</v>
      </c>
      <c r="F2797" s="7">
        <f>IF(P2797&gt;0,RANK(P2797,(N2797:P2797,Q2797:AL2797)),0)</f>
        <v>3</v>
      </c>
      <c r="G2797" s="1">
        <f t="shared" si="1039"/>
        <v>2037</v>
      </c>
      <c r="H2797" s="2">
        <f t="shared" si="1048"/>
        <v>0.36982570806100218</v>
      </c>
      <c r="I2797" s="2"/>
      <c r="J2797" s="2">
        <f t="shared" si="1040"/>
        <v>0.58986928104575165</v>
      </c>
      <c r="K2797" s="2">
        <f t="shared" si="1041"/>
        <v>0.22004357298474944</v>
      </c>
      <c r="L2797" s="2">
        <f t="shared" si="1042"/>
        <v>0.18736383442265794</v>
      </c>
      <c r="M2797" s="2">
        <f t="shared" si="1043"/>
        <v>2.7233115468409674E-3</v>
      </c>
      <c r="N2797" s="1">
        <v>3249</v>
      </c>
      <c r="O2797" s="1">
        <v>1212</v>
      </c>
      <c r="P2797" s="1">
        <v>1032</v>
      </c>
      <c r="Q2797" s="1">
        <v>6</v>
      </c>
      <c r="R2797" s="1">
        <v>2</v>
      </c>
      <c r="S2797" s="1">
        <v>1</v>
      </c>
      <c r="T2797" s="1">
        <v>1</v>
      </c>
      <c r="U2797" s="1">
        <v>1</v>
      </c>
      <c r="W2797" s="1">
        <v>2</v>
      </c>
      <c r="Y2797" s="1">
        <v>1</v>
      </c>
      <c r="AB2797" s="1">
        <v>1</v>
      </c>
      <c r="AN2797" s="7">
        <f>IF(Q2797&gt;0,RANK(Q2797,(N2797:P2797,Q2797:AL2797)),0)</f>
        <v>4</v>
      </c>
      <c r="AO2797" s="7">
        <f>IF(R2797&gt;0,RANK(R2797,(N2797:P2797,Q2797:AL2797)),0)</f>
        <v>5</v>
      </c>
      <c r="AP2797" s="7">
        <f>IF(S2797&gt;0,RANK(S2797,(N2797:P2797,Q2797:AL2797)),0)</f>
        <v>7</v>
      </c>
      <c r="AQ2797" s="7">
        <f>IF(T2797&gt;0,RANK(T2797,(N2797:P2797,Q2797:AL2797)),0)</f>
        <v>7</v>
      </c>
      <c r="AR2797" s="2">
        <f t="shared" si="1044"/>
        <v>1.0893246187363835E-3</v>
      </c>
      <c r="AS2797" s="2">
        <f t="shared" si="1045"/>
        <v>3.6310820624546115E-4</v>
      </c>
      <c r="AT2797" s="2">
        <f t="shared" si="1046"/>
        <v>1.8155410312273057E-4</v>
      </c>
      <c r="AU2797" s="2">
        <f t="shared" si="1047"/>
        <v>1.8155410312273057E-4</v>
      </c>
      <c r="AW2797" t="s">
        <v>293</v>
      </c>
      <c r="AX2797" t="s">
        <v>303</v>
      </c>
      <c r="AY2797">
        <v>2</v>
      </c>
      <c r="BA2797" s="127">
        <v>48</v>
      </c>
      <c r="BB2797" s="130">
        <v>353</v>
      </c>
      <c r="BC2797" s="131">
        <f t="shared" si="1037"/>
        <v>48353</v>
      </c>
      <c r="BE2797" s="7" t="s">
        <v>3271</v>
      </c>
    </row>
    <row r="2798" spans="1:57" hidden="1" outlineLevel="1" x14ac:dyDescent="0.2">
      <c r="A2798" t="s">
        <v>2222</v>
      </c>
      <c r="B2798" t="s">
        <v>303</v>
      </c>
      <c r="C2798" s="1">
        <f t="shared" si="1038"/>
        <v>5952</v>
      </c>
      <c r="D2798" s="7">
        <f>RANK(N2798,(N2798:P2798,Q2798:AL2798))</f>
        <v>1</v>
      </c>
      <c r="E2798" s="7">
        <f>RANK(O2798,(N2798:P2798,Q2798:AL2798))</f>
        <v>2</v>
      </c>
      <c r="F2798" s="7">
        <f>IF(P2798&gt;0,RANK(P2798,(N2798:P2798,Q2798:AL2798)),0)</f>
        <v>3</v>
      </c>
      <c r="G2798" s="1">
        <f t="shared" si="1039"/>
        <v>497</v>
      </c>
      <c r="H2798" s="2">
        <f t="shared" si="1048"/>
        <v>8.3501344086021501E-2</v>
      </c>
      <c r="I2798" s="2"/>
      <c r="J2798" s="2">
        <f t="shared" si="1040"/>
        <v>0.41834677419354838</v>
      </c>
      <c r="K2798" s="2">
        <f t="shared" si="1041"/>
        <v>0.33484543010752688</v>
      </c>
      <c r="L2798" s="2">
        <f t="shared" si="1042"/>
        <v>0.24445564516129031</v>
      </c>
      <c r="M2798" s="2">
        <f t="shared" si="1043"/>
        <v>2.3521505376344343E-3</v>
      </c>
      <c r="N2798" s="1">
        <v>2490</v>
      </c>
      <c r="O2798" s="1">
        <v>1993</v>
      </c>
      <c r="P2798" s="1">
        <v>1455</v>
      </c>
      <c r="Q2798" s="1">
        <v>14</v>
      </c>
      <c r="AN2798" s="7">
        <f>IF(Q2798&gt;0,RANK(Q2798,(N2798:P2798,Q2798:AL2798)),0)</f>
        <v>4</v>
      </c>
      <c r="AO2798" s="7">
        <f>IF(R2798&gt;0,RANK(R2798,(N2798:P2798,Q2798:AL2798)),0)</f>
        <v>0</v>
      </c>
      <c r="AP2798" s="7">
        <f>IF(S2798&gt;0,RANK(S2798,(N2798:P2798,Q2798:AL2798)),0)</f>
        <v>0</v>
      </c>
      <c r="AQ2798" s="7">
        <f>IF(T2798&gt;0,RANK(T2798,(N2798:P2798,Q2798:AL2798)),0)</f>
        <v>0</v>
      </c>
      <c r="AR2798" s="2">
        <f t="shared" si="1044"/>
        <v>2.3521505376344087E-3</v>
      </c>
      <c r="AS2798" s="2">
        <f t="shared" si="1045"/>
        <v>0</v>
      </c>
      <c r="AT2798" s="2">
        <f t="shared" si="1046"/>
        <v>0</v>
      </c>
      <c r="AU2798" s="2">
        <f t="shared" si="1047"/>
        <v>0</v>
      </c>
      <c r="AW2798" t="s">
        <v>2222</v>
      </c>
      <c r="AX2798" t="s">
        <v>303</v>
      </c>
      <c r="AY2798">
        <v>17</v>
      </c>
      <c r="BA2798" s="127">
        <v>48</v>
      </c>
      <c r="BB2798" s="130">
        <v>355</v>
      </c>
      <c r="BC2798" s="131">
        <f t="shared" si="1037"/>
        <v>48355</v>
      </c>
      <c r="BE2798" s="7" t="s">
        <v>3271</v>
      </c>
    </row>
    <row r="2799" spans="1:57" hidden="1" outlineLevel="1" x14ac:dyDescent="0.2">
      <c r="A2799" t="s">
        <v>2255</v>
      </c>
      <c r="B2799" t="s">
        <v>303</v>
      </c>
      <c r="C2799" s="1">
        <f t="shared" si="1038"/>
        <v>100791</v>
      </c>
      <c r="D2799" s="7">
        <f>RANK(N2799,(N2799:P2799,Q2799:AL2799))</f>
        <v>1</v>
      </c>
      <c r="E2799" s="7">
        <f>RANK(O2799,(N2799:P2799,Q2799:AL2799))</f>
        <v>2</v>
      </c>
      <c r="F2799" s="7">
        <f>IF(P2799&gt;0,RANK(P2799,(N2799:P2799,Q2799:AL2799)),0)</f>
        <v>3</v>
      </c>
      <c r="G2799" s="1">
        <f t="shared" si="1039"/>
        <v>9536</v>
      </c>
      <c r="H2799" s="2">
        <f t="shared" si="1048"/>
        <v>9.4611622069430801E-2</v>
      </c>
      <c r="I2799" s="2"/>
      <c r="J2799" s="2">
        <f t="shared" si="1040"/>
        <v>0.45953507753668482</v>
      </c>
      <c r="K2799" s="2">
        <f t="shared" si="1041"/>
        <v>0.36492345546725402</v>
      </c>
      <c r="L2799" s="2">
        <f t="shared" si="1042"/>
        <v>0.17237650187020667</v>
      </c>
      <c r="M2799" s="2">
        <f t="shared" si="1043"/>
        <v>3.1649651258544298E-3</v>
      </c>
      <c r="N2799" s="1">
        <v>46317</v>
      </c>
      <c r="O2799" s="1">
        <v>36781</v>
      </c>
      <c r="P2799" s="1">
        <v>17374</v>
      </c>
      <c r="Q2799" s="1">
        <v>297</v>
      </c>
      <c r="R2799" s="1">
        <v>11</v>
      </c>
      <c r="S2799" s="1">
        <v>1</v>
      </c>
      <c r="T2799" s="1">
        <v>4</v>
      </c>
      <c r="U2799" s="1">
        <v>4</v>
      </c>
      <c r="W2799" s="1">
        <v>2</v>
      </c>
      <c r="AN2799" s="7">
        <f>IF(Q2799&gt;0,RANK(Q2799,(N2799:P2799,Q2799:AL2799)),0)</f>
        <v>4</v>
      </c>
      <c r="AO2799" s="7">
        <f>IF(R2799&gt;0,RANK(R2799,(N2799:P2799,Q2799:AL2799)),0)</f>
        <v>5</v>
      </c>
      <c r="AP2799" s="7">
        <f>IF(S2799&gt;0,RANK(S2799,(N2799:P2799,Q2799:AL2799)),0)</f>
        <v>9</v>
      </c>
      <c r="AQ2799" s="7">
        <f>IF(T2799&gt;0,RANK(T2799,(N2799:P2799,Q2799:AL2799)),0)</f>
        <v>6</v>
      </c>
      <c r="AR2799" s="2">
        <f t="shared" si="1044"/>
        <v>2.9466916688990086E-3</v>
      </c>
      <c r="AS2799" s="2">
        <f t="shared" si="1045"/>
        <v>1.0913672847774107E-4</v>
      </c>
      <c r="AT2799" s="2">
        <f t="shared" si="1046"/>
        <v>9.9215207707037331E-6</v>
      </c>
      <c r="AU2799" s="2">
        <f t="shared" si="1047"/>
        <v>3.9686083082814933E-5</v>
      </c>
      <c r="AW2799" t="s">
        <v>2255</v>
      </c>
      <c r="AX2799" t="s">
        <v>303</v>
      </c>
      <c r="AY2799">
        <v>27</v>
      </c>
      <c r="BA2799" s="127">
        <v>48</v>
      </c>
      <c r="BB2799" s="130">
        <v>357</v>
      </c>
      <c r="BC2799" s="131">
        <f t="shared" si="1037"/>
        <v>48357</v>
      </c>
      <c r="BE2799" s="7" t="s">
        <v>3271</v>
      </c>
    </row>
    <row r="2800" spans="1:57" hidden="1" outlineLevel="1" x14ac:dyDescent="0.2">
      <c r="A2800" t="s">
        <v>2552</v>
      </c>
      <c r="B2800" t="s">
        <v>303</v>
      </c>
      <c r="C2800" s="1">
        <f t="shared" si="1038"/>
        <v>3554</v>
      </c>
      <c r="D2800" s="7">
        <f>RANK(N2800,(N2800:P2800,Q2800:AL2800))</f>
        <v>3</v>
      </c>
      <c r="E2800" s="7">
        <f>RANK(O2800,(N2800:P2800,Q2800:AL2800))</f>
        <v>1</v>
      </c>
      <c r="F2800" s="7">
        <f>IF(P2800&gt;0,RANK(P2800,(N2800:P2800,Q2800:AL2800)),0)</f>
        <v>2</v>
      </c>
      <c r="G2800" s="1">
        <f t="shared" si="1039"/>
        <v>1843</v>
      </c>
      <c r="H2800" s="2">
        <f t="shared" si="1048"/>
        <v>0.51857062464828363</v>
      </c>
      <c r="I2800" s="2"/>
      <c r="J2800" s="2">
        <f t="shared" si="1040"/>
        <v>0.15672481710748454</v>
      </c>
      <c r="K2800" s="2">
        <f t="shared" si="1041"/>
        <v>0.68064153066966793</v>
      </c>
      <c r="L2800" s="2">
        <f t="shared" si="1042"/>
        <v>0.16207090602138435</v>
      </c>
      <c r="M2800" s="2">
        <f t="shared" si="1043"/>
        <v>5.6274620146318233E-4</v>
      </c>
      <c r="N2800" s="1">
        <v>557</v>
      </c>
      <c r="O2800" s="1">
        <v>2419</v>
      </c>
      <c r="P2800" s="1">
        <v>576</v>
      </c>
      <c r="Q2800" s="1">
        <v>2</v>
      </c>
      <c r="AN2800" s="7">
        <f>IF(Q2800&gt;0,RANK(Q2800,(N2800:P2800,Q2800:AL2800)),0)</f>
        <v>4</v>
      </c>
      <c r="AO2800" s="7">
        <f>IF(R2800&gt;0,RANK(R2800,(N2800:P2800,Q2800:AL2800)),0)</f>
        <v>0</v>
      </c>
      <c r="AP2800" s="7">
        <f>IF(S2800&gt;0,RANK(S2800,(N2800:P2800,Q2800:AL2800)),0)</f>
        <v>0</v>
      </c>
      <c r="AQ2800" s="7">
        <f>IF(T2800&gt;0,RANK(T2800,(N2800:P2800,Q2800:AL2800)),0)</f>
        <v>0</v>
      </c>
      <c r="AR2800" s="2">
        <f t="shared" si="1044"/>
        <v>5.6274620146314015E-4</v>
      </c>
      <c r="AS2800" s="2">
        <f t="shared" si="1045"/>
        <v>0</v>
      </c>
      <c r="AT2800" s="2">
        <f t="shared" si="1046"/>
        <v>0</v>
      </c>
      <c r="AU2800" s="2">
        <f t="shared" si="1047"/>
        <v>0</v>
      </c>
      <c r="AW2800" t="s">
        <v>2552</v>
      </c>
      <c r="AX2800" t="s">
        <v>303</v>
      </c>
      <c r="AY2800">
        <v>19</v>
      </c>
      <c r="BA2800" s="127">
        <v>48</v>
      </c>
      <c r="BB2800" s="130">
        <v>359</v>
      </c>
      <c r="BC2800" s="131">
        <f t="shared" si="1037"/>
        <v>48359</v>
      </c>
      <c r="BE2800" s="7" t="s">
        <v>3271</v>
      </c>
    </row>
    <row r="2801" spans="1:57" hidden="1" outlineLevel="1" x14ac:dyDescent="0.2">
      <c r="A2801" t="s">
        <v>1610</v>
      </c>
      <c r="B2801" t="s">
        <v>303</v>
      </c>
      <c r="C2801" s="1">
        <f t="shared" si="1038"/>
        <v>987</v>
      </c>
      <c r="D2801" s="7">
        <f>RANK(N2801,(N2801:P2801,Q2801:AL2801))</f>
        <v>2</v>
      </c>
      <c r="E2801" s="7">
        <f>RANK(O2801,(N2801:P2801,Q2801:AL2801))</f>
        <v>1</v>
      </c>
      <c r="F2801" s="7">
        <f>IF(P2801&gt;0,RANK(P2801,(N2801:P2801,Q2801:AL2801)),0)</f>
        <v>3</v>
      </c>
      <c r="G2801" s="1">
        <f t="shared" si="1039"/>
        <v>358</v>
      </c>
      <c r="H2801" s="2">
        <f t="shared" si="1048"/>
        <v>0.36271529888551163</v>
      </c>
      <c r="I2801" s="2"/>
      <c r="J2801" s="2">
        <f t="shared" si="1040"/>
        <v>0.22796352583586627</v>
      </c>
      <c r="K2801" s="2">
        <f t="shared" si="1041"/>
        <v>0.59067882472137789</v>
      </c>
      <c r="L2801" s="2">
        <f t="shared" si="1042"/>
        <v>0.17933130699088146</v>
      </c>
      <c r="M2801" s="2">
        <f t="shared" si="1043"/>
        <v>2.02634245187433E-3</v>
      </c>
      <c r="N2801" s="1">
        <v>225</v>
      </c>
      <c r="O2801" s="1">
        <v>583</v>
      </c>
      <c r="P2801" s="1">
        <v>177</v>
      </c>
      <c r="Q2801" s="1">
        <v>1</v>
      </c>
      <c r="W2801" s="1">
        <v>1</v>
      </c>
      <c r="AN2801" s="7">
        <f>IF(Q2801&gt;0,RANK(Q2801,(N2801:P2801,Q2801:AL2801)),0)</f>
        <v>4</v>
      </c>
      <c r="AO2801" s="7">
        <f>IF(R2801&gt;0,RANK(R2801,(N2801:P2801,Q2801:AL2801)),0)</f>
        <v>0</v>
      </c>
      <c r="AP2801" s="7">
        <f>IF(S2801&gt;0,RANK(S2801,(N2801:P2801,Q2801:AL2801)),0)</f>
        <v>0</v>
      </c>
      <c r="AQ2801" s="7">
        <f>IF(T2801&gt;0,RANK(T2801,(N2801:P2801,Q2801:AL2801)),0)</f>
        <v>0</v>
      </c>
      <c r="AR2801" s="2">
        <f t="shared" si="1044"/>
        <v>1.0131712259371835E-3</v>
      </c>
      <c r="AS2801" s="2">
        <f t="shared" si="1045"/>
        <v>0</v>
      </c>
      <c r="AT2801" s="2">
        <f t="shared" si="1046"/>
        <v>0</v>
      </c>
      <c r="AU2801" s="2">
        <f t="shared" si="1047"/>
        <v>0</v>
      </c>
      <c r="AW2801" t="s">
        <v>1610</v>
      </c>
      <c r="AX2801" t="s">
        <v>303</v>
      </c>
      <c r="AY2801">
        <v>19</v>
      </c>
      <c r="BA2801" s="127">
        <v>48</v>
      </c>
      <c r="BB2801" s="130">
        <v>361</v>
      </c>
      <c r="BC2801" s="131">
        <f t="shared" si="1037"/>
        <v>48361</v>
      </c>
      <c r="BE2801" s="7" t="s">
        <v>3271</v>
      </c>
    </row>
    <row r="2802" spans="1:57" hidden="1" outlineLevel="1" x14ac:dyDescent="0.2">
      <c r="A2802" t="s">
        <v>678</v>
      </c>
      <c r="B2802" t="s">
        <v>303</v>
      </c>
      <c r="C2802" s="1">
        <f t="shared" si="1038"/>
        <v>32490</v>
      </c>
      <c r="D2802" s="7">
        <f>RANK(N2802,(N2802:P2802,Q2802:AL2802))</f>
        <v>1</v>
      </c>
      <c r="E2802" s="7">
        <f>RANK(O2802,(N2802:P2802,Q2802:AL2802))</f>
        <v>2</v>
      </c>
      <c r="F2802" s="7">
        <f>IF(P2802&gt;0,RANK(P2802,(N2802:P2802,Q2802:AL2802)),0)</f>
        <v>3</v>
      </c>
      <c r="G2802" s="1">
        <f t="shared" si="1039"/>
        <v>5512</v>
      </c>
      <c r="H2802" s="2">
        <f t="shared" si="1048"/>
        <v>0.16965220067713144</v>
      </c>
      <c r="I2802" s="2"/>
      <c r="J2802" s="2">
        <f t="shared" si="1040"/>
        <v>0.47106802092951677</v>
      </c>
      <c r="K2802" s="2">
        <f t="shared" si="1041"/>
        <v>0.30141582025238534</v>
      </c>
      <c r="L2802" s="2">
        <f t="shared" si="1042"/>
        <v>0.22533087103724223</v>
      </c>
      <c r="M2802" s="2">
        <f t="shared" si="1043"/>
        <v>2.1852877808556104E-3</v>
      </c>
      <c r="N2802" s="1">
        <v>15305</v>
      </c>
      <c r="O2802" s="1">
        <v>9793</v>
      </c>
      <c r="P2802" s="1">
        <v>7321</v>
      </c>
      <c r="Q2802" s="1">
        <v>44</v>
      </c>
      <c r="R2802" s="1">
        <v>17</v>
      </c>
      <c r="T2802" s="1">
        <v>5</v>
      </c>
      <c r="U2802" s="1">
        <v>3</v>
      </c>
      <c r="W2802" s="1">
        <v>2</v>
      </c>
      <c r="AN2802" s="7">
        <f>IF(Q2802&gt;0,RANK(Q2802,(N2802:P2802,Q2802:AL2802)),0)</f>
        <v>4</v>
      </c>
      <c r="AO2802" s="7">
        <f>IF(R2802&gt;0,RANK(R2802,(N2802:P2802,Q2802:AL2802)),0)</f>
        <v>5</v>
      </c>
      <c r="AP2802" s="7">
        <f>IF(S2802&gt;0,RANK(S2802,(N2802:P2802,Q2802:AL2802)),0)</f>
        <v>0</v>
      </c>
      <c r="AQ2802" s="7">
        <f>IF(T2802&gt;0,RANK(T2802,(N2802:P2802,Q2802:AL2802)),0)</f>
        <v>6</v>
      </c>
      <c r="AR2802" s="2">
        <f t="shared" si="1044"/>
        <v>1.3542628501077255E-3</v>
      </c>
      <c r="AS2802" s="2">
        <f t="shared" si="1045"/>
        <v>5.2323791935980299E-4</v>
      </c>
      <c r="AT2802" s="2">
        <f t="shared" si="1046"/>
        <v>0</v>
      </c>
      <c r="AU2802" s="2">
        <f t="shared" si="1047"/>
        <v>1.538935056940597E-4</v>
      </c>
      <c r="AW2802" t="s">
        <v>678</v>
      </c>
      <c r="AX2802" t="s">
        <v>303</v>
      </c>
      <c r="AY2802">
        <v>2</v>
      </c>
      <c r="BA2802" s="127">
        <v>48</v>
      </c>
      <c r="BB2802" s="130">
        <v>363</v>
      </c>
      <c r="BC2802" s="131">
        <f t="shared" si="1037"/>
        <v>48363</v>
      </c>
      <c r="BE2802" s="7" t="s">
        <v>3271</v>
      </c>
    </row>
    <row r="2803" spans="1:57" hidden="1" outlineLevel="1" x14ac:dyDescent="0.2">
      <c r="A2803" t="s">
        <v>2553</v>
      </c>
      <c r="B2803" t="s">
        <v>303</v>
      </c>
      <c r="C2803" s="1">
        <f t="shared" si="1038"/>
        <v>9275</v>
      </c>
      <c r="D2803" s="7">
        <f>RANK(N2803,(N2803:P2803,Q2803:AL2803))</f>
        <v>1</v>
      </c>
      <c r="E2803" s="7">
        <f>RANK(O2803,(N2803:P2803,Q2803:AL2803))</f>
        <v>3</v>
      </c>
      <c r="F2803" s="7">
        <f>IF(P2803&gt;0,RANK(P2803,(N2803:P2803,Q2803:AL2803)),0)</f>
        <v>2</v>
      </c>
      <c r="G2803" s="1">
        <f t="shared" si="1039"/>
        <v>382</v>
      </c>
      <c r="H2803" s="2">
        <f t="shared" si="1048"/>
        <v>4.1185983827493264E-2</v>
      </c>
      <c r="I2803" s="2"/>
      <c r="J2803" s="2">
        <f t="shared" si="1040"/>
        <v>0.36571428571428571</v>
      </c>
      <c r="K2803" s="2">
        <f t="shared" si="1041"/>
        <v>0.30749326145552558</v>
      </c>
      <c r="L2803" s="2">
        <f t="shared" si="1042"/>
        <v>0.32452830188679244</v>
      </c>
      <c r="M2803" s="2">
        <f t="shared" si="1043"/>
        <v>2.2641509433963258E-3</v>
      </c>
      <c r="N2803" s="1">
        <v>3392</v>
      </c>
      <c r="O2803" s="1">
        <v>2852</v>
      </c>
      <c r="P2803" s="1">
        <v>3010</v>
      </c>
      <c r="Q2803" s="1">
        <v>19</v>
      </c>
      <c r="R2803" s="1">
        <v>2</v>
      </c>
      <c r="AN2803" s="7">
        <f>IF(Q2803&gt;0,RANK(Q2803,(N2803:P2803,Q2803:AL2803)),0)</f>
        <v>4</v>
      </c>
      <c r="AO2803" s="7">
        <f>IF(R2803&gt;0,RANK(R2803,(N2803:P2803,Q2803:AL2803)),0)</f>
        <v>5</v>
      </c>
      <c r="AP2803" s="7">
        <f>IF(S2803&gt;0,RANK(S2803,(N2803:P2803,Q2803:AL2803)),0)</f>
        <v>0</v>
      </c>
      <c r="AQ2803" s="7">
        <f>IF(T2803&gt;0,RANK(T2803,(N2803:P2803,Q2803:AL2803)),0)</f>
        <v>0</v>
      </c>
      <c r="AR2803" s="2">
        <f t="shared" si="1044"/>
        <v>2.0485175202156333E-3</v>
      </c>
      <c r="AS2803" s="2">
        <f t="shared" si="1045"/>
        <v>2.1563342318059299E-4</v>
      </c>
      <c r="AT2803" s="2">
        <f t="shared" si="1046"/>
        <v>0</v>
      </c>
      <c r="AU2803" s="2">
        <f t="shared" si="1047"/>
        <v>0</v>
      </c>
      <c r="AW2803" t="s">
        <v>2553</v>
      </c>
      <c r="AX2803" t="s">
        <v>303</v>
      </c>
      <c r="AY2803">
        <v>17</v>
      </c>
      <c r="BA2803" s="127">
        <v>48</v>
      </c>
      <c r="BB2803" s="130">
        <v>365</v>
      </c>
      <c r="BC2803" s="131">
        <f t="shared" si="1037"/>
        <v>48365</v>
      </c>
      <c r="BE2803" s="7" t="s">
        <v>3271</v>
      </c>
    </row>
    <row r="2804" spans="1:57" hidden="1" outlineLevel="1" x14ac:dyDescent="0.2">
      <c r="A2804" t="s">
        <v>891</v>
      </c>
      <c r="B2804" t="s">
        <v>303</v>
      </c>
      <c r="C2804" s="1">
        <f t="shared" si="1038"/>
        <v>9332</v>
      </c>
      <c r="D2804" s="7">
        <f>RANK(N2804,(N2804:P2804,Q2804:AL2804))</f>
        <v>1</v>
      </c>
      <c r="E2804" s="7">
        <f>RANK(O2804,(N2804:P2804,Q2804:AL2804))</f>
        <v>2</v>
      </c>
      <c r="F2804" s="7">
        <f>IF(P2804&gt;0,RANK(P2804,(N2804:P2804,Q2804:AL2804)),0)</f>
        <v>3</v>
      </c>
      <c r="G2804" s="1">
        <f t="shared" si="1039"/>
        <v>477</v>
      </c>
      <c r="H2804" s="2">
        <f t="shared" si="1048"/>
        <v>5.111444492070296E-2</v>
      </c>
      <c r="I2804" s="2"/>
      <c r="J2804" s="2">
        <f t="shared" si="1040"/>
        <v>0.42327475353621946</v>
      </c>
      <c r="K2804" s="2">
        <f t="shared" si="1041"/>
        <v>0.37216030861551652</v>
      </c>
      <c r="L2804" s="2">
        <f t="shared" si="1042"/>
        <v>0.20424346335190741</v>
      </c>
      <c r="M2804" s="2">
        <f t="shared" si="1043"/>
        <v>3.2147449635661074E-4</v>
      </c>
      <c r="N2804" s="1">
        <v>3950</v>
      </c>
      <c r="O2804" s="1">
        <v>3473</v>
      </c>
      <c r="P2804" s="1">
        <v>1906</v>
      </c>
      <c r="Q2804" s="1">
        <v>3</v>
      </c>
      <c r="AN2804" s="7">
        <f>IF(Q2804&gt;0,RANK(Q2804,(N2804:P2804,Q2804:AL2804)),0)</f>
        <v>4</v>
      </c>
      <c r="AO2804" s="7">
        <f>IF(R2804&gt;0,RANK(R2804,(N2804:P2804,Q2804:AL2804)),0)</f>
        <v>0</v>
      </c>
      <c r="AP2804" s="7">
        <f>IF(S2804&gt;0,RANK(S2804,(N2804:P2804,Q2804:AL2804)),0)</f>
        <v>0</v>
      </c>
      <c r="AQ2804" s="7">
        <f>IF(T2804&gt;0,RANK(T2804,(N2804:P2804,Q2804:AL2804)),0)</f>
        <v>0</v>
      </c>
      <c r="AR2804" s="2">
        <f t="shared" si="1044"/>
        <v>3.2147449635662239E-4</v>
      </c>
      <c r="AS2804" s="2">
        <f t="shared" si="1045"/>
        <v>0</v>
      </c>
      <c r="AT2804" s="2">
        <f t="shared" si="1046"/>
        <v>0</v>
      </c>
      <c r="AU2804" s="2">
        <f t="shared" si="1047"/>
        <v>0</v>
      </c>
      <c r="AW2804" t="s">
        <v>891</v>
      </c>
      <c r="AX2804" t="s">
        <v>303</v>
      </c>
      <c r="AY2804">
        <v>1</v>
      </c>
      <c r="BA2804" s="127">
        <v>48</v>
      </c>
      <c r="BB2804" s="130">
        <v>367</v>
      </c>
      <c r="BC2804" s="131">
        <f t="shared" si="1037"/>
        <v>48367</v>
      </c>
      <c r="BE2804" s="7" t="s">
        <v>3271</v>
      </c>
    </row>
    <row r="2805" spans="1:57" hidden="1" outlineLevel="1" x14ac:dyDescent="0.2">
      <c r="A2805" t="s">
        <v>3064</v>
      </c>
      <c r="B2805" t="s">
        <v>303</v>
      </c>
      <c r="C2805" s="1">
        <f t="shared" si="1038"/>
        <v>27494</v>
      </c>
      <c r="D2805" s="7">
        <f>RANK(N2805,(N2805:P2805,Q2805:AL2805))</f>
        <v>3</v>
      </c>
      <c r="E2805" s="7">
        <f>RANK(O2805,(N2805:P2805,Q2805:AL2805))</f>
        <v>1</v>
      </c>
      <c r="F2805" s="7">
        <f>IF(P2805&gt;0,RANK(P2805,(N2805:P2805,Q2805:AL2805)),0)</f>
        <v>2</v>
      </c>
      <c r="G2805" s="1">
        <f t="shared" si="1039"/>
        <v>1173</v>
      </c>
      <c r="H2805" s="2">
        <f t="shared" si="1048"/>
        <v>4.2663853931766929E-2</v>
      </c>
      <c r="I2805" s="2"/>
      <c r="J2805" s="2">
        <f t="shared" si="1040"/>
        <v>0.28857205208409109</v>
      </c>
      <c r="K2805" s="2">
        <f t="shared" si="1041"/>
        <v>0.37539099439877793</v>
      </c>
      <c r="L2805" s="2">
        <f t="shared" si="1042"/>
        <v>0.33272714046701096</v>
      </c>
      <c r="M2805" s="2">
        <f t="shared" si="1043"/>
        <v>3.309813050120014E-3</v>
      </c>
      <c r="N2805" s="1">
        <v>7934</v>
      </c>
      <c r="O2805" s="1">
        <v>10321</v>
      </c>
      <c r="P2805" s="1">
        <v>9148</v>
      </c>
      <c r="Q2805" s="1">
        <v>86</v>
      </c>
      <c r="R2805" s="1">
        <v>1</v>
      </c>
      <c r="S2805" s="1">
        <v>1</v>
      </c>
      <c r="U2805" s="1">
        <v>2</v>
      </c>
      <c r="W2805" s="1">
        <v>1</v>
      </c>
      <c r="AN2805" s="7">
        <f>IF(Q2805&gt;0,RANK(Q2805,(N2805:P2805,Q2805:AL2805)),0)</f>
        <v>4</v>
      </c>
      <c r="AO2805" s="7">
        <f>IF(R2805&gt;0,RANK(R2805,(N2805:P2805,Q2805:AL2805)),0)</f>
        <v>6</v>
      </c>
      <c r="AP2805" s="7">
        <f>IF(S2805&gt;0,RANK(S2805,(N2805:P2805,Q2805:AL2805)),0)</f>
        <v>6</v>
      </c>
      <c r="AQ2805" s="7">
        <f>IF(T2805&gt;0,RANK(T2805,(N2805:P2805,Q2805:AL2805)),0)</f>
        <v>0</v>
      </c>
      <c r="AR2805" s="2">
        <f t="shared" si="1044"/>
        <v>3.1279551902233214E-3</v>
      </c>
      <c r="AS2805" s="2">
        <f t="shared" si="1045"/>
        <v>3.6371571979340947E-5</v>
      </c>
      <c r="AT2805" s="2">
        <f t="shared" si="1046"/>
        <v>3.6371571979340947E-5</v>
      </c>
      <c r="AU2805" s="2">
        <f t="shared" si="1047"/>
        <v>0</v>
      </c>
      <c r="AW2805" t="s">
        <v>3064</v>
      </c>
      <c r="AX2805" t="s">
        <v>303</v>
      </c>
      <c r="BA2805" s="127">
        <v>48</v>
      </c>
      <c r="BB2805" s="130">
        <v>369</v>
      </c>
      <c r="BC2805" s="131">
        <f t="shared" si="1037"/>
        <v>48369</v>
      </c>
      <c r="BE2805" s="7" t="s">
        <v>3271</v>
      </c>
    </row>
    <row r="2806" spans="1:57" hidden="1" outlineLevel="1" x14ac:dyDescent="0.2">
      <c r="A2806" t="s">
        <v>1699</v>
      </c>
      <c r="B2806" t="s">
        <v>303</v>
      </c>
      <c r="C2806" s="1">
        <f t="shared" si="1038"/>
        <v>3033</v>
      </c>
      <c r="D2806" s="7">
        <f>RANK(N2806,(N2806:P2806,Q2806:AL2806))</f>
        <v>2</v>
      </c>
      <c r="E2806" s="7">
        <f>RANK(O2806,(N2806:P2806,Q2806:AL2806))</f>
        <v>1</v>
      </c>
      <c r="F2806" s="7">
        <f>IF(P2806&gt;0,RANK(P2806,(N2806:P2806,Q2806:AL2806)),0)</f>
        <v>3</v>
      </c>
      <c r="G2806" s="1">
        <f t="shared" si="1039"/>
        <v>1192</v>
      </c>
      <c r="H2806" s="2">
        <f t="shared" si="1048"/>
        <v>0.39301022090339599</v>
      </c>
      <c r="I2806" s="2"/>
      <c r="J2806" s="2">
        <f t="shared" si="1040"/>
        <v>0.21002307945928125</v>
      </c>
      <c r="K2806" s="2">
        <f t="shared" si="1041"/>
        <v>0.60303330036267722</v>
      </c>
      <c r="L2806" s="2">
        <f t="shared" si="1042"/>
        <v>0.18595450049455983</v>
      </c>
      <c r="M2806" s="2">
        <f t="shared" si="1043"/>
        <v>9.8911968348172619E-4</v>
      </c>
      <c r="N2806" s="1">
        <v>637</v>
      </c>
      <c r="O2806" s="1">
        <v>1829</v>
      </c>
      <c r="P2806" s="1">
        <v>564</v>
      </c>
      <c r="Q2806" s="1">
        <v>3</v>
      </c>
      <c r="AN2806" s="7">
        <f>IF(Q2806&gt;0,RANK(Q2806,(N2806:P2806,Q2806:AL2806)),0)</f>
        <v>4</v>
      </c>
      <c r="AO2806" s="7">
        <f>IF(R2806&gt;0,RANK(R2806,(N2806:P2806,Q2806:AL2806)),0)</f>
        <v>0</v>
      </c>
      <c r="AP2806" s="7">
        <f>IF(S2806&gt;0,RANK(S2806,(N2806:P2806,Q2806:AL2806)),0)</f>
        <v>0</v>
      </c>
      <c r="AQ2806" s="7">
        <f>IF(T2806&gt;0,RANK(T2806,(N2806:P2806,Q2806:AL2806)),0)</f>
        <v>0</v>
      </c>
      <c r="AR2806" s="2">
        <f t="shared" si="1044"/>
        <v>9.8911968348170125E-4</v>
      </c>
      <c r="AS2806" s="2">
        <f t="shared" si="1045"/>
        <v>0</v>
      </c>
      <c r="AT2806" s="2">
        <f t="shared" si="1046"/>
        <v>0</v>
      </c>
      <c r="AU2806" s="2">
        <f t="shared" si="1047"/>
        <v>0</v>
      </c>
      <c r="AW2806" t="s">
        <v>1699</v>
      </c>
      <c r="AX2806" t="s">
        <v>303</v>
      </c>
      <c r="AY2806">
        <v>19</v>
      </c>
      <c r="BA2806" s="127">
        <v>48</v>
      </c>
      <c r="BB2806" s="130">
        <v>371</v>
      </c>
      <c r="BC2806" s="131">
        <f t="shared" si="1037"/>
        <v>48371</v>
      </c>
      <c r="BE2806" s="7" t="s">
        <v>3271</v>
      </c>
    </row>
    <row r="2807" spans="1:57" hidden="1" outlineLevel="1" x14ac:dyDescent="0.2">
      <c r="A2807" t="s">
        <v>1762</v>
      </c>
      <c r="B2807" t="s">
        <v>303</v>
      </c>
      <c r="C2807" s="1">
        <f t="shared" si="1038"/>
        <v>4523</v>
      </c>
      <c r="D2807" s="7">
        <f>RANK(N2807,(N2807:P2807,Q2807:AL2807))</f>
        <v>2</v>
      </c>
      <c r="E2807" s="7">
        <f>RANK(O2807,(N2807:P2807,Q2807:AL2807))</f>
        <v>1</v>
      </c>
      <c r="F2807" s="7">
        <f>IF(P2807&gt;0,RANK(P2807,(N2807:P2807,Q2807:AL2807)),0)</f>
        <v>3</v>
      </c>
      <c r="G2807" s="1">
        <f t="shared" si="1039"/>
        <v>58</v>
      </c>
      <c r="H2807" s="2">
        <f t="shared" si="1048"/>
        <v>1.2823347335839045E-2</v>
      </c>
      <c r="I2807" s="2"/>
      <c r="J2807" s="2">
        <f t="shared" si="1040"/>
        <v>0.39310192350210038</v>
      </c>
      <c r="K2807" s="2">
        <f t="shared" si="1041"/>
        <v>0.40592527083793944</v>
      </c>
      <c r="L2807" s="2">
        <f t="shared" si="1042"/>
        <v>0.19787751492372319</v>
      </c>
      <c r="M2807" s="2">
        <f t="shared" si="1043"/>
        <v>3.0952907362369886E-3</v>
      </c>
      <c r="N2807" s="1">
        <v>1778</v>
      </c>
      <c r="O2807" s="1">
        <v>1836</v>
      </c>
      <c r="P2807" s="1">
        <v>895</v>
      </c>
      <c r="Q2807" s="1">
        <v>13</v>
      </c>
      <c r="Y2807" s="1">
        <v>1</v>
      </c>
      <c r="AN2807" s="7">
        <f>IF(Q2807&gt;0,RANK(Q2807,(N2807:P2807,Q2807:AL2807)),0)</f>
        <v>4</v>
      </c>
      <c r="AO2807" s="7">
        <f>IF(R2807&gt;0,RANK(R2807,(N2807:P2807,Q2807:AL2807)),0)</f>
        <v>0</v>
      </c>
      <c r="AP2807" s="7">
        <f>IF(S2807&gt;0,RANK(S2807,(N2807:P2807,Q2807:AL2807)),0)</f>
        <v>0</v>
      </c>
      <c r="AQ2807" s="7">
        <f>IF(T2807&gt;0,RANK(T2807,(N2807:P2807,Q2807:AL2807)),0)</f>
        <v>0</v>
      </c>
      <c r="AR2807" s="2">
        <f t="shared" si="1044"/>
        <v>2.8741985407915102E-3</v>
      </c>
      <c r="AS2807" s="2">
        <f t="shared" si="1045"/>
        <v>0</v>
      </c>
      <c r="AT2807" s="2">
        <f t="shared" si="1046"/>
        <v>0</v>
      </c>
      <c r="AU2807" s="2">
        <f t="shared" si="1047"/>
        <v>0</v>
      </c>
      <c r="AW2807" t="s">
        <v>1762</v>
      </c>
      <c r="AX2807" t="s">
        <v>303</v>
      </c>
      <c r="AY2807">
        <v>23</v>
      </c>
      <c r="BA2807" s="127">
        <v>48</v>
      </c>
      <c r="BB2807" s="130">
        <v>373</v>
      </c>
      <c r="BC2807" s="131">
        <f t="shared" si="1037"/>
        <v>48373</v>
      </c>
      <c r="BE2807" s="7" t="s">
        <v>3271</v>
      </c>
    </row>
    <row r="2808" spans="1:57" hidden="1" outlineLevel="1" x14ac:dyDescent="0.2">
      <c r="A2808" t="s">
        <v>1877</v>
      </c>
      <c r="B2808" t="s">
        <v>303</v>
      </c>
      <c r="C2808" s="1">
        <f t="shared" si="1038"/>
        <v>14254</v>
      </c>
      <c r="D2808" s="7">
        <f>RANK(N2808,(N2808:P2808,Q2808:AL2808))</f>
        <v>1</v>
      </c>
      <c r="E2808" s="7">
        <f>RANK(O2808,(N2808:P2808,Q2808:AL2808))</f>
        <v>2</v>
      </c>
      <c r="F2808" s="7">
        <f>IF(P2808&gt;0,RANK(P2808,(N2808:P2808,Q2808:AL2808)),0)</f>
        <v>3</v>
      </c>
      <c r="G2808" s="1">
        <f t="shared" si="1039"/>
        <v>552</v>
      </c>
      <c r="H2808" s="2">
        <f t="shared" si="1048"/>
        <v>3.8725971657078716E-2</v>
      </c>
      <c r="I2808" s="2"/>
      <c r="J2808" s="2">
        <f t="shared" si="1040"/>
        <v>0.41686544127964081</v>
      </c>
      <c r="K2808" s="2">
        <f t="shared" si="1041"/>
        <v>0.37813946962256206</v>
      </c>
      <c r="L2808" s="2">
        <f t="shared" si="1042"/>
        <v>0.20232917075908516</v>
      </c>
      <c r="M2808" s="2">
        <f t="shared" si="1043"/>
        <v>2.665918338711909E-3</v>
      </c>
      <c r="N2808" s="1">
        <v>5942</v>
      </c>
      <c r="O2808" s="1">
        <v>5390</v>
      </c>
      <c r="P2808" s="1">
        <v>2884</v>
      </c>
      <c r="Q2808" s="1">
        <v>26</v>
      </c>
      <c r="R2808" s="1">
        <v>12</v>
      </c>
      <c r="AN2808" s="7">
        <f>IF(Q2808&gt;0,RANK(Q2808,(N2808:P2808,Q2808:AL2808)),0)</f>
        <v>4</v>
      </c>
      <c r="AO2808" s="7">
        <f>IF(R2808&gt;0,RANK(R2808,(N2808:P2808,Q2808:AL2808)),0)</f>
        <v>5</v>
      </c>
      <c r="AP2808" s="7">
        <f>IF(S2808&gt;0,RANK(S2808,(N2808:P2808,Q2808:AL2808)),0)</f>
        <v>0</v>
      </c>
      <c r="AQ2808" s="7">
        <f>IF(T2808&gt;0,RANK(T2808,(N2808:P2808,Q2808:AL2808)),0)</f>
        <v>0</v>
      </c>
      <c r="AR2808" s="2">
        <f t="shared" si="1044"/>
        <v>1.8240493896450119E-3</v>
      </c>
      <c r="AS2808" s="2">
        <f t="shared" si="1045"/>
        <v>8.4186894906692863E-4</v>
      </c>
      <c r="AT2808" s="2">
        <f t="shared" si="1046"/>
        <v>0</v>
      </c>
      <c r="AU2808" s="2">
        <f t="shared" si="1047"/>
        <v>0</v>
      </c>
      <c r="AW2808" t="s">
        <v>1877</v>
      </c>
      <c r="AX2808" t="s">
        <v>303</v>
      </c>
      <c r="AY2808">
        <v>2</v>
      </c>
      <c r="BA2808" s="127">
        <v>48</v>
      </c>
      <c r="BB2808" s="130">
        <v>375</v>
      </c>
      <c r="BC2808" s="131">
        <f t="shared" si="1037"/>
        <v>48375</v>
      </c>
      <c r="BE2808" s="7" t="s">
        <v>3271</v>
      </c>
    </row>
    <row r="2809" spans="1:57" hidden="1" outlineLevel="1" x14ac:dyDescent="0.2">
      <c r="A2809" t="s">
        <v>2025</v>
      </c>
      <c r="B2809" t="s">
        <v>303</v>
      </c>
      <c r="C2809" s="1">
        <f t="shared" si="1038"/>
        <v>27775</v>
      </c>
      <c r="D2809" s="7">
        <f>RANK(N2809,(N2809:P2809,Q2809:AL2809))</f>
        <v>2</v>
      </c>
      <c r="E2809" s="7">
        <f>RANK(O2809,(N2809:P2809,Q2809:AL2809))</f>
        <v>1</v>
      </c>
      <c r="F2809" s="7">
        <f>IF(P2809&gt;0,RANK(P2809,(N2809:P2809,Q2809:AL2809)),0)</f>
        <v>3</v>
      </c>
      <c r="G2809" s="1">
        <f t="shared" si="1039"/>
        <v>3983</v>
      </c>
      <c r="H2809" s="2">
        <f t="shared" si="1048"/>
        <v>0.1434023402340234</v>
      </c>
      <c r="I2809" s="2"/>
      <c r="J2809" s="2">
        <f t="shared" si="1040"/>
        <v>0.34300630063006299</v>
      </c>
      <c r="K2809" s="2">
        <f t="shared" si="1041"/>
        <v>0.48640864086408642</v>
      </c>
      <c r="L2809" s="2">
        <f t="shared" si="1042"/>
        <v>0.1675967596759676</v>
      </c>
      <c r="M2809" s="2">
        <f t="shared" si="1043"/>
        <v>2.988298829882996E-3</v>
      </c>
      <c r="N2809" s="1">
        <v>9527</v>
      </c>
      <c r="O2809" s="1">
        <v>13510</v>
      </c>
      <c r="P2809" s="1">
        <v>4655</v>
      </c>
      <c r="Q2809" s="1">
        <v>71</v>
      </c>
      <c r="R2809" s="1">
        <v>5</v>
      </c>
      <c r="S2809" s="1">
        <v>3</v>
      </c>
      <c r="T2809" s="1">
        <v>2</v>
      </c>
      <c r="U2809" s="1">
        <v>1</v>
      </c>
      <c r="W2809" s="1">
        <v>1</v>
      </c>
      <c r="AN2809" s="7">
        <f>IF(Q2809&gt;0,RANK(Q2809,(N2809:P2809,Q2809:AL2809)),0)</f>
        <v>4</v>
      </c>
      <c r="AO2809" s="7">
        <f>IF(R2809&gt;0,RANK(R2809,(N2809:P2809,Q2809:AL2809)),0)</f>
        <v>5</v>
      </c>
      <c r="AP2809" s="7">
        <f>IF(S2809&gt;0,RANK(S2809,(N2809:P2809,Q2809:AL2809)),0)</f>
        <v>6</v>
      </c>
      <c r="AQ2809" s="7">
        <f>IF(T2809&gt;0,RANK(T2809,(N2809:P2809,Q2809:AL2809)),0)</f>
        <v>7</v>
      </c>
      <c r="AR2809" s="2">
        <f t="shared" si="1044"/>
        <v>2.5562556255625561E-3</v>
      </c>
      <c r="AS2809" s="2">
        <f t="shared" si="1045"/>
        <v>1.8001800180018001E-4</v>
      </c>
      <c r="AT2809" s="2">
        <f t="shared" si="1046"/>
        <v>1.0801080108010801E-4</v>
      </c>
      <c r="AU2809" s="2">
        <f t="shared" si="1047"/>
        <v>7.200720072007201E-5</v>
      </c>
      <c r="AW2809" t="s">
        <v>2025</v>
      </c>
      <c r="AX2809" t="s">
        <v>303</v>
      </c>
      <c r="AY2809">
        <v>13</v>
      </c>
      <c r="BA2809" s="127">
        <v>48</v>
      </c>
      <c r="BB2809" s="130">
        <v>377</v>
      </c>
      <c r="BC2809" s="131">
        <f t="shared" si="1037"/>
        <v>48377</v>
      </c>
      <c r="BE2809" s="7" t="s">
        <v>3271</v>
      </c>
    </row>
    <row r="2810" spans="1:57" hidden="1" outlineLevel="1" x14ac:dyDescent="0.2">
      <c r="A2810" t="s">
        <v>487</v>
      </c>
      <c r="B2810" t="s">
        <v>303</v>
      </c>
      <c r="C2810" s="1">
        <f t="shared" si="1038"/>
        <v>1891</v>
      </c>
      <c r="D2810" s="7">
        <f>RANK(N2810,(N2810:P2810,Q2810:AL2810))</f>
        <v>1</v>
      </c>
      <c r="E2810" s="7">
        <f>RANK(O2810,(N2810:P2810,Q2810:AL2810))</f>
        <v>2</v>
      </c>
      <c r="F2810" s="7">
        <f>IF(P2810&gt;0,RANK(P2810,(N2810:P2810,Q2810:AL2810)),0)</f>
        <v>3</v>
      </c>
      <c r="G2810" s="1">
        <f t="shared" si="1039"/>
        <v>789</v>
      </c>
      <c r="H2810" s="2">
        <f t="shared" si="1048"/>
        <v>0.41723955579058697</v>
      </c>
      <c r="I2810" s="2"/>
      <c r="J2810" s="2">
        <f t="shared" si="1040"/>
        <v>0.62876784769962979</v>
      </c>
      <c r="K2810" s="2">
        <f t="shared" si="1041"/>
        <v>0.21152829190904285</v>
      </c>
      <c r="L2810" s="2">
        <f t="shared" si="1042"/>
        <v>0.15335801163405605</v>
      </c>
      <c r="M2810" s="2">
        <f t="shared" si="1043"/>
        <v>6.3458487572713163E-3</v>
      </c>
      <c r="N2810" s="1">
        <v>1189</v>
      </c>
      <c r="O2810" s="1">
        <v>400</v>
      </c>
      <c r="P2810" s="1">
        <v>290</v>
      </c>
      <c r="Q2810" s="1">
        <v>12</v>
      </c>
      <c r="AN2810" s="7">
        <f>IF(Q2810&gt;0,RANK(Q2810,(N2810:P2810,Q2810:AL2810)),0)</f>
        <v>4</v>
      </c>
      <c r="AO2810" s="7">
        <f>IF(R2810&gt;0,RANK(R2810,(N2810:P2810,Q2810:AL2810)),0)</f>
        <v>0</v>
      </c>
      <c r="AP2810" s="7">
        <f>IF(S2810&gt;0,RANK(S2810,(N2810:P2810,Q2810:AL2810)),0)</f>
        <v>0</v>
      </c>
      <c r="AQ2810" s="7">
        <f>IF(T2810&gt;0,RANK(T2810,(N2810:P2810,Q2810:AL2810)),0)</f>
        <v>0</v>
      </c>
      <c r="AR2810" s="2">
        <f t="shared" si="1044"/>
        <v>6.345848757271285E-3</v>
      </c>
      <c r="AS2810" s="2">
        <f t="shared" si="1045"/>
        <v>0</v>
      </c>
      <c r="AT2810" s="2">
        <f t="shared" si="1046"/>
        <v>0</v>
      </c>
      <c r="AU2810" s="2">
        <f t="shared" si="1047"/>
        <v>0</v>
      </c>
      <c r="AW2810" t="s">
        <v>487</v>
      </c>
      <c r="AX2810" t="s">
        <v>303</v>
      </c>
      <c r="AY2810">
        <v>23</v>
      </c>
      <c r="BA2810" s="127">
        <v>48</v>
      </c>
      <c r="BB2810" s="130">
        <v>379</v>
      </c>
      <c r="BC2810" s="131">
        <f t="shared" si="1037"/>
        <v>48379</v>
      </c>
      <c r="BE2810" s="7" t="s">
        <v>3271</v>
      </c>
    </row>
    <row r="2811" spans="1:57" hidden="1" outlineLevel="1" x14ac:dyDescent="0.2">
      <c r="A2811" t="s">
        <v>1718</v>
      </c>
      <c r="B2811" t="s">
        <v>303</v>
      </c>
      <c r="C2811" s="1">
        <f t="shared" si="1038"/>
        <v>2983</v>
      </c>
      <c r="D2811" s="7">
        <f>RANK(N2811,(N2811:P2811,Q2811:AL2811))</f>
        <v>1</v>
      </c>
      <c r="E2811" s="7">
        <f>RANK(O2811,(N2811:P2811,Q2811:AL2811))</f>
        <v>2</v>
      </c>
      <c r="F2811" s="7">
        <f>IF(P2811&gt;0,RANK(P2811,(N2811:P2811,Q2811:AL2811)),0)</f>
        <v>3</v>
      </c>
      <c r="G2811" s="1">
        <f t="shared" si="1039"/>
        <v>133</v>
      </c>
      <c r="H2811" s="2">
        <f t="shared" si="1048"/>
        <v>4.4585987261146494E-2</v>
      </c>
      <c r="I2811" s="2"/>
      <c r="J2811" s="2">
        <f t="shared" si="1040"/>
        <v>0.37143814951391219</v>
      </c>
      <c r="K2811" s="2">
        <f t="shared" si="1041"/>
        <v>0.3268521622527657</v>
      </c>
      <c r="L2811" s="2">
        <f t="shared" si="1042"/>
        <v>0.29835735836406302</v>
      </c>
      <c r="M2811" s="2">
        <f t="shared" si="1043"/>
        <v>3.3523298692590964E-3</v>
      </c>
      <c r="N2811" s="1">
        <v>1108</v>
      </c>
      <c r="O2811" s="1">
        <v>975</v>
      </c>
      <c r="P2811" s="1">
        <v>890</v>
      </c>
      <c r="Q2811" s="1">
        <v>5</v>
      </c>
      <c r="R2811" s="1">
        <v>4</v>
      </c>
      <c r="T2811" s="1">
        <v>1</v>
      </c>
      <c r="AN2811" s="7">
        <f>IF(Q2811&gt;0,RANK(Q2811,(N2811:P2811,Q2811:AL2811)),0)</f>
        <v>4</v>
      </c>
      <c r="AO2811" s="7">
        <f>IF(R2811&gt;0,RANK(R2811,(N2811:P2811,Q2811:AL2811)),0)</f>
        <v>5</v>
      </c>
      <c r="AP2811" s="7">
        <f>IF(S2811&gt;0,RANK(S2811,(N2811:P2811,Q2811:AL2811)),0)</f>
        <v>0</v>
      </c>
      <c r="AQ2811" s="7">
        <f>IF(T2811&gt;0,RANK(T2811,(N2811:P2811,Q2811:AL2811)),0)</f>
        <v>6</v>
      </c>
      <c r="AR2811" s="2">
        <f t="shared" si="1044"/>
        <v>1.6761649346295675E-3</v>
      </c>
      <c r="AS2811" s="2">
        <f t="shared" si="1045"/>
        <v>1.3409319477036541E-3</v>
      </c>
      <c r="AT2811" s="2">
        <f t="shared" si="1046"/>
        <v>0</v>
      </c>
      <c r="AU2811" s="2">
        <f t="shared" si="1047"/>
        <v>3.3523298692591353E-4</v>
      </c>
      <c r="AW2811" t="s">
        <v>1718</v>
      </c>
      <c r="AX2811" t="s">
        <v>303</v>
      </c>
      <c r="AY2811">
        <v>4</v>
      </c>
      <c r="BA2811" s="127">
        <v>48</v>
      </c>
      <c r="BB2811" s="130">
        <v>381</v>
      </c>
      <c r="BC2811" s="131">
        <f t="shared" si="1037"/>
        <v>48381</v>
      </c>
      <c r="BE2811" s="7" t="s">
        <v>3271</v>
      </c>
    </row>
    <row r="2812" spans="1:57" hidden="1" outlineLevel="1" x14ac:dyDescent="0.2">
      <c r="A2812" t="s">
        <v>1719</v>
      </c>
      <c r="B2812" t="s">
        <v>303</v>
      </c>
      <c r="C2812" s="1">
        <f t="shared" si="1038"/>
        <v>40537</v>
      </c>
      <c r="D2812" s="7">
        <f>RANK(N2812,(N2812:P2812,Q2812:AL2812))</f>
        <v>2</v>
      </c>
      <c r="E2812" s="7">
        <f>RANK(O2812,(N2812:P2812,Q2812:AL2812))</f>
        <v>1</v>
      </c>
      <c r="F2812" s="7">
        <f>IF(P2812&gt;0,RANK(P2812,(N2812:P2812,Q2812:AL2812)),0)</f>
        <v>3</v>
      </c>
      <c r="G2812" s="1">
        <f t="shared" si="1039"/>
        <v>15852</v>
      </c>
      <c r="H2812" s="2">
        <f t="shared" si="1048"/>
        <v>0.39105015171324964</v>
      </c>
      <c r="I2812" s="2"/>
      <c r="J2812" s="2">
        <f t="shared" si="1040"/>
        <v>0.22495497940153439</v>
      </c>
      <c r="K2812" s="2">
        <f t="shared" si="1041"/>
        <v>0.61600513111478405</v>
      </c>
      <c r="L2812" s="2">
        <f t="shared" si="1042"/>
        <v>0.15640032562843822</v>
      </c>
      <c r="M2812" s="2">
        <f t="shared" si="1043"/>
        <v>2.6395638552433043E-3</v>
      </c>
      <c r="N2812" s="1">
        <v>9119</v>
      </c>
      <c r="O2812" s="1">
        <v>24971</v>
      </c>
      <c r="P2812" s="1">
        <v>6340</v>
      </c>
      <c r="Q2812" s="1">
        <v>100</v>
      </c>
      <c r="R2812" s="1">
        <v>3</v>
      </c>
      <c r="S2812" s="1">
        <v>1</v>
      </c>
      <c r="T2812" s="1">
        <v>3</v>
      </c>
      <c r="AN2812" s="7">
        <f>IF(Q2812&gt;0,RANK(Q2812,(N2812:P2812,Q2812:AL2812)),0)</f>
        <v>4</v>
      </c>
      <c r="AO2812" s="7">
        <f>IF(R2812&gt;0,RANK(R2812,(N2812:P2812,Q2812:AL2812)),0)</f>
        <v>5</v>
      </c>
      <c r="AP2812" s="7">
        <f>IF(S2812&gt;0,RANK(S2812,(N2812:P2812,Q2812:AL2812)),0)</f>
        <v>7</v>
      </c>
      <c r="AQ2812" s="7">
        <f>IF(T2812&gt;0,RANK(T2812,(N2812:P2812,Q2812:AL2812)),0)</f>
        <v>5</v>
      </c>
      <c r="AR2812" s="2">
        <f t="shared" si="1044"/>
        <v>2.4668821077040728E-3</v>
      </c>
      <c r="AS2812" s="2">
        <f t="shared" si="1045"/>
        <v>7.4006463231122185E-5</v>
      </c>
      <c r="AT2812" s="2">
        <f t="shared" si="1046"/>
        <v>2.4668821077040727E-5</v>
      </c>
      <c r="AU2812" s="2">
        <f t="shared" si="1047"/>
        <v>7.4006463231122185E-5</v>
      </c>
      <c r="AW2812" t="s">
        <v>1719</v>
      </c>
      <c r="AX2812" t="s">
        <v>303</v>
      </c>
      <c r="AY2812">
        <v>19</v>
      </c>
      <c r="BA2812" s="127">
        <v>48</v>
      </c>
      <c r="BB2812" s="130">
        <v>383</v>
      </c>
      <c r="BC2812" s="131">
        <f t="shared" si="1037"/>
        <v>48383</v>
      </c>
      <c r="BE2812" s="7" t="s">
        <v>3271</v>
      </c>
    </row>
    <row r="2813" spans="1:57" hidden="1" outlineLevel="1" x14ac:dyDescent="0.2">
      <c r="A2813" t="s">
        <v>558</v>
      </c>
      <c r="B2813" t="s">
        <v>303</v>
      </c>
      <c r="C2813" s="1">
        <f t="shared" si="1038"/>
        <v>1250</v>
      </c>
      <c r="D2813" s="7">
        <f>RANK(N2813,(N2813:P2813,Q2813:AL2813))</f>
        <v>2</v>
      </c>
      <c r="E2813" s="7">
        <f>RANK(O2813,(N2813:P2813,Q2813:AL2813))</f>
        <v>1</v>
      </c>
      <c r="F2813" s="7">
        <f>IF(P2813&gt;0,RANK(P2813,(N2813:P2813,Q2813:AL2813)),0)</f>
        <v>3</v>
      </c>
      <c r="G2813" s="1">
        <f t="shared" si="1039"/>
        <v>314</v>
      </c>
      <c r="H2813" s="2">
        <f t="shared" si="1048"/>
        <v>0.25119999999999998</v>
      </c>
      <c r="I2813" s="2"/>
      <c r="J2813" s="2">
        <f t="shared" si="1040"/>
        <v>0.26960000000000001</v>
      </c>
      <c r="K2813" s="2">
        <f t="shared" si="1041"/>
        <v>0.52080000000000004</v>
      </c>
      <c r="L2813" s="2">
        <f t="shared" si="1042"/>
        <v>0.2072</v>
      </c>
      <c r="M2813" s="2">
        <f t="shared" si="1043"/>
        <v>2.3999999999999022E-3</v>
      </c>
      <c r="N2813" s="1">
        <v>337</v>
      </c>
      <c r="O2813" s="1">
        <v>651</v>
      </c>
      <c r="P2813" s="1">
        <v>259</v>
      </c>
      <c r="Q2813" s="1">
        <v>3</v>
      </c>
      <c r="AN2813" s="7">
        <f>IF(Q2813&gt;0,RANK(Q2813,(N2813:P2813,Q2813:AL2813)),0)</f>
        <v>4</v>
      </c>
      <c r="AO2813" s="7">
        <f>IF(R2813&gt;0,RANK(R2813,(N2813:P2813,Q2813:AL2813)),0)</f>
        <v>0</v>
      </c>
      <c r="AP2813" s="7">
        <f>IF(S2813&gt;0,RANK(S2813,(N2813:P2813,Q2813:AL2813)),0)</f>
        <v>0</v>
      </c>
      <c r="AQ2813" s="7">
        <f>IF(T2813&gt;0,RANK(T2813,(N2813:P2813,Q2813:AL2813)),0)</f>
        <v>0</v>
      </c>
      <c r="AR2813" s="2">
        <f t="shared" si="1044"/>
        <v>2.3999999999999998E-3</v>
      </c>
      <c r="AS2813" s="2">
        <f t="shared" si="1045"/>
        <v>0</v>
      </c>
      <c r="AT2813" s="2">
        <f t="shared" si="1046"/>
        <v>0</v>
      </c>
      <c r="AU2813" s="2">
        <f t="shared" si="1047"/>
        <v>0</v>
      </c>
      <c r="AW2813" t="s">
        <v>558</v>
      </c>
      <c r="AX2813" t="s">
        <v>303</v>
      </c>
      <c r="AY2813">
        <v>23</v>
      </c>
      <c r="BA2813" s="127">
        <v>48</v>
      </c>
      <c r="BB2813" s="130">
        <v>385</v>
      </c>
      <c r="BC2813" s="131">
        <f t="shared" ref="BC2813:BC2874" si="1049">BA2813*1000+BB2813</f>
        <v>48385</v>
      </c>
      <c r="BE2813" s="7" t="s">
        <v>3271</v>
      </c>
    </row>
    <row r="2814" spans="1:57" hidden="1" outlineLevel="1" x14ac:dyDescent="0.2">
      <c r="A2814" t="s">
        <v>559</v>
      </c>
      <c r="B2814" t="s">
        <v>303</v>
      </c>
      <c r="C2814" s="1">
        <f t="shared" ref="C2814:C2876" si="1050">SUM(N2814:AL2814)</f>
        <v>1640</v>
      </c>
      <c r="D2814" s="7">
        <f>RANK(N2814,(N2814:P2814,Q2814:AL2814))</f>
        <v>2</v>
      </c>
      <c r="E2814" s="7">
        <f>RANK(O2814,(N2814:P2814,Q2814:AL2814))</f>
        <v>1</v>
      </c>
      <c r="F2814" s="7">
        <f>IF(P2814&gt;0,RANK(P2814,(N2814:P2814,Q2814:AL2814)),0)</f>
        <v>3</v>
      </c>
      <c r="G2814" s="1">
        <f t="shared" ref="G2814:G2876" si="1051">MAX(N2814:P2814)-LARGE(N2814:P2814,2)</f>
        <v>324</v>
      </c>
      <c r="H2814" s="2">
        <f t="shared" si="1048"/>
        <v>0.19756097560975611</v>
      </c>
      <c r="I2814" s="2"/>
      <c r="J2814" s="2">
        <f t="shared" ref="J2814:J2876" si="1052">IF($C2814=0,"-",N2814/$C2814)</f>
        <v>0.28231707317073168</v>
      </c>
      <c r="K2814" s="2">
        <f t="shared" ref="K2814:K2876" si="1053">IF($C2814=0,"-",O2814/$C2814)</f>
        <v>0.47987804878048779</v>
      </c>
      <c r="L2814" s="2">
        <f t="shared" ref="L2814:L2876" si="1054">IF($C2814=0,"-",P2814/$C2814)</f>
        <v>0.23536585365853657</v>
      </c>
      <c r="M2814" s="2">
        <f t="shared" ref="M2814:M2876" si="1055">IF(C2814=0,"-",(1-J2814-K2814-L2814))</f>
        <v>2.4390243902440156E-3</v>
      </c>
      <c r="N2814" s="1">
        <v>463</v>
      </c>
      <c r="O2814" s="1">
        <v>787</v>
      </c>
      <c r="P2814" s="1">
        <v>386</v>
      </c>
      <c r="Q2814" s="1">
        <v>4</v>
      </c>
      <c r="AN2814" s="7">
        <f>IF(Q2814&gt;0,RANK(Q2814,(N2814:P2814,Q2814:AL2814)),0)</f>
        <v>4</v>
      </c>
      <c r="AO2814" s="7">
        <f>IF(R2814&gt;0,RANK(R2814,(N2814:P2814,Q2814:AL2814)),0)</f>
        <v>0</v>
      </c>
      <c r="AP2814" s="7">
        <f>IF(S2814&gt;0,RANK(S2814,(N2814:P2814,Q2814:AL2814)),0)</f>
        <v>0</v>
      </c>
      <c r="AQ2814" s="7">
        <f>IF(T2814&gt;0,RANK(T2814,(N2814:P2814,Q2814:AL2814)),0)</f>
        <v>0</v>
      </c>
      <c r="AR2814" s="2">
        <f t="shared" ref="AR2814:AR2876" si="1056">IF($C2814=0,"-",Q2814/$C2814)</f>
        <v>2.4390243902439024E-3</v>
      </c>
      <c r="AS2814" s="2">
        <f t="shared" ref="AS2814:AS2876" si="1057">IF($C2814=0,"-",R2814/$C2814)</f>
        <v>0</v>
      </c>
      <c r="AT2814" s="2">
        <f t="shared" ref="AT2814:AT2876" si="1058">IF($C2814=0,"-",S2814/$C2814)</f>
        <v>0</v>
      </c>
      <c r="AU2814" s="2">
        <f t="shared" ref="AU2814:AU2876" si="1059">IF($C2814=0,"-",T2814/$C2814)</f>
        <v>0</v>
      </c>
      <c r="AW2814" t="s">
        <v>559</v>
      </c>
      <c r="AX2814" t="s">
        <v>303</v>
      </c>
      <c r="AY2814">
        <v>21</v>
      </c>
      <c r="BA2814" s="127">
        <v>48</v>
      </c>
      <c r="BB2814" s="130">
        <v>387</v>
      </c>
      <c r="BC2814" s="131">
        <f t="shared" si="1049"/>
        <v>48387</v>
      </c>
      <c r="BE2814" s="7" t="s">
        <v>3271</v>
      </c>
    </row>
    <row r="2815" spans="1:57" hidden="1" outlineLevel="1" x14ac:dyDescent="0.2">
      <c r="A2815" t="s">
        <v>381</v>
      </c>
      <c r="B2815" t="s">
        <v>303</v>
      </c>
      <c r="C2815" s="1">
        <f t="shared" si="1050"/>
        <v>5655</v>
      </c>
      <c r="D2815" s="7">
        <f>RANK(N2815,(N2815:P2815,Q2815:AL2815))</f>
        <v>1</v>
      </c>
      <c r="E2815" s="7">
        <f>RANK(O2815,(N2815:P2815,Q2815:AL2815))</f>
        <v>2</v>
      </c>
      <c r="F2815" s="7">
        <f>IF(P2815&gt;0,RANK(P2815,(N2815:P2815,Q2815:AL2815)),0)</f>
        <v>3</v>
      </c>
      <c r="G2815" s="1">
        <f t="shared" si="1051"/>
        <v>951</v>
      </c>
      <c r="H2815" s="2">
        <f t="shared" si="1048"/>
        <v>0.16816976127320954</v>
      </c>
      <c r="I2815" s="2"/>
      <c r="J2815" s="2">
        <f t="shared" si="1052"/>
        <v>0.47497789566755083</v>
      </c>
      <c r="K2815" s="2">
        <f t="shared" si="1053"/>
        <v>0.30680813439434129</v>
      </c>
      <c r="L2815" s="2">
        <f t="shared" si="1054"/>
        <v>0.21715296198054818</v>
      </c>
      <c r="M2815" s="2">
        <f t="shared" si="1055"/>
        <v>1.0610079575597564E-3</v>
      </c>
      <c r="N2815" s="1">
        <v>2686</v>
      </c>
      <c r="O2815" s="1">
        <v>1735</v>
      </c>
      <c r="P2815" s="1">
        <v>1228</v>
      </c>
      <c r="Q2815" s="1">
        <v>3</v>
      </c>
      <c r="T2815" s="1">
        <v>3</v>
      </c>
      <c r="AN2815" s="7">
        <f>IF(Q2815&gt;0,RANK(Q2815,(N2815:P2815,Q2815:AL2815)),0)</f>
        <v>4</v>
      </c>
      <c r="AO2815" s="7">
        <f>IF(R2815&gt;0,RANK(R2815,(N2815:P2815,Q2815:AL2815)),0)</f>
        <v>0</v>
      </c>
      <c r="AP2815" s="7">
        <f>IF(S2815&gt;0,RANK(S2815,(N2815:P2815,Q2815:AL2815)),0)</f>
        <v>0</v>
      </c>
      <c r="AQ2815" s="7">
        <f>IF(T2815&gt;0,RANK(T2815,(N2815:P2815,Q2815:AL2815)),0)</f>
        <v>4</v>
      </c>
      <c r="AR2815" s="2">
        <f t="shared" si="1056"/>
        <v>5.305039787798408E-4</v>
      </c>
      <c r="AS2815" s="2">
        <f t="shared" si="1057"/>
        <v>0</v>
      </c>
      <c r="AT2815" s="2">
        <f t="shared" si="1058"/>
        <v>0</v>
      </c>
      <c r="AU2815" s="2">
        <f t="shared" si="1059"/>
        <v>5.305039787798408E-4</v>
      </c>
      <c r="AW2815" t="s">
        <v>381</v>
      </c>
      <c r="AX2815" t="s">
        <v>303</v>
      </c>
      <c r="AY2815">
        <v>1</v>
      </c>
      <c r="BA2815" s="127">
        <v>48</v>
      </c>
      <c r="BB2815" s="130">
        <v>389</v>
      </c>
      <c r="BC2815" s="131">
        <f t="shared" si="1049"/>
        <v>48389</v>
      </c>
      <c r="BE2815" s="7" t="s">
        <v>3271</v>
      </c>
    </row>
    <row r="2816" spans="1:57" hidden="1" outlineLevel="1" x14ac:dyDescent="0.2">
      <c r="A2816" t="s">
        <v>235</v>
      </c>
      <c r="B2816" t="s">
        <v>303</v>
      </c>
      <c r="C2816" s="1">
        <f t="shared" si="1050"/>
        <v>4557</v>
      </c>
      <c r="D2816" s="7">
        <f>RANK(N2816,(N2816:P2816,Q2816:AL2816))</f>
        <v>1</v>
      </c>
      <c r="E2816" s="7">
        <f>RANK(O2816,(N2816:P2816,Q2816:AL2816))</f>
        <v>2</v>
      </c>
      <c r="F2816" s="7">
        <f>IF(P2816&gt;0,RANK(P2816,(N2816:P2816,Q2816:AL2816)),0)</f>
        <v>3</v>
      </c>
      <c r="G2816" s="1">
        <f t="shared" si="1051"/>
        <v>1325</v>
      </c>
      <c r="H2816" s="2">
        <f t="shared" si="1048"/>
        <v>0.29076146587667323</v>
      </c>
      <c r="I2816" s="2"/>
      <c r="J2816" s="2">
        <f t="shared" si="1052"/>
        <v>0.56374807987711217</v>
      </c>
      <c r="K2816" s="2">
        <f t="shared" si="1053"/>
        <v>0.27298661400043889</v>
      </c>
      <c r="L2816" s="2">
        <f t="shared" si="1054"/>
        <v>0.16107087996488917</v>
      </c>
      <c r="M2816" s="2">
        <f t="shared" si="1055"/>
        <v>2.1944261575597701E-3</v>
      </c>
      <c r="N2816" s="1">
        <v>2569</v>
      </c>
      <c r="O2816" s="1">
        <v>1244</v>
      </c>
      <c r="P2816" s="1">
        <v>734</v>
      </c>
      <c r="Q2816" s="1">
        <v>10</v>
      </c>
      <c r="AN2816" s="7">
        <f>IF(Q2816&gt;0,RANK(Q2816,(N2816:P2816,Q2816:AL2816)),0)</f>
        <v>4</v>
      </c>
      <c r="AO2816" s="7">
        <f>IF(R2816&gt;0,RANK(R2816,(N2816:P2816,Q2816:AL2816)),0)</f>
        <v>0</v>
      </c>
      <c r="AP2816" s="7">
        <f>IF(S2816&gt;0,RANK(S2816,(N2816:P2816,Q2816:AL2816)),0)</f>
        <v>0</v>
      </c>
      <c r="AQ2816" s="7">
        <f>IF(T2816&gt;0,RANK(T2816,(N2816:P2816,Q2816:AL2816)),0)</f>
        <v>0</v>
      </c>
      <c r="AR2816" s="2">
        <f t="shared" si="1056"/>
        <v>2.1944261575597983E-3</v>
      </c>
      <c r="AS2816" s="2">
        <f t="shared" si="1057"/>
        <v>0</v>
      </c>
      <c r="AT2816" s="2">
        <f t="shared" si="1058"/>
        <v>0</v>
      </c>
      <c r="AU2816" s="2">
        <f t="shared" si="1059"/>
        <v>0</v>
      </c>
      <c r="AW2816" t="s">
        <v>235</v>
      </c>
      <c r="AX2816" t="s">
        <v>303</v>
      </c>
      <c r="AY2816">
        <v>23</v>
      </c>
      <c r="BA2816" s="127">
        <v>48</v>
      </c>
      <c r="BB2816" s="130">
        <v>391</v>
      </c>
      <c r="BC2816" s="131">
        <f t="shared" si="1049"/>
        <v>48391</v>
      </c>
      <c r="BE2816" s="7" t="s">
        <v>3271</v>
      </c>
    </row>
    <row r="2817" spans="1:57" hidden="1" outlineLevel="1" x14ac:dyDescent="0.2">
      <c r="A2817" t="s">
        <v>236</v>
      </c>
      <c r="B2817" t="s">
        <v>303</v>
      </c>
      <c r="C2817" s="1">
        <f t="shared" si="1050"/>
        <v>3732</v>
      </c>
      <c r="D2817" s="7">
        <f>RANK(N2817,(N2817:P2817,Q2817:AL2817))</f>
        <v>1</v>
      </c>
      <c r="E2817" s="7">
        <f>RANK(O2817,(N2817:P2817,Q2817:AL2817))</f>
        <v>2</v>
      </c>
      <c r="F2817" s="7">
        <f>IF(P2817&gt;0,RANK(P2817,(N2817:P2817,Q2817:AL2817)),0)</f>
        <v>3</v>
      </c>
      <c r="G2817" s="1">
        <f t="shared" si="1051"/>
        <v>62</v>
      </c>
      <c r="H2817" s="2">
        <f t="shared" si="1048"/>
        <v>1.6613076098606645E-2</v>
      </c>
      <c r="I2817" s="2"/>
      <c r="J2817" s="2">
        <f t="shared" si="1052"/>
        <v>0.41023579849946412</v>
      </c>
      <c r="K2817" s="2">
        <f t="shared" si="1053"/>
        <v>0.39362272240085744</v>
      </c>
      <c r="L2817" s="2">
        <f t="shared" si="1054"/>
        <v>0.19185423365487675</v>
      </c>
      <c r="M2817" s="2">
        <f t="shared" si="1055"/>
        <v>4.2872454448016906E-3</v>
      </c>
      <c r="N2817" s="1">
        <v>1531</v>
      </c>
      <c r="O2817" s="1">
        <v>1469</v>
      </c>
      <c r="P2817" s="1">
        <v>716</v>
      </c>
      <c r="Q2817" s="1">
        <v>14</v>
      </c>
      <c r="S2817" s="1">
        <v>1</v>
      </c>
      <c r="T2817" s="1">
        <v>1</v>
      </c>
      <c r="AN2817" s="7">
        <f>IF(Q2817&gt;0,RANK(Q2817,(N2817:P2817,Q2817:AL2817)),0)</f>
        <v>4</v>
      </c>
      <c r="AO2817" s="7">
        <f>IF(R2817&gt;0,RANK(R2817,(N2817:P2817,Q2817:AL2817)),0)</f>
        <v>0</v>
      </c>
      <c r="AP2817" s="7">
        <f>IF(S2817&gt;0,RANK(S2817,(N2817:P2817,Q2817:AL2817)),0)</f>
        <v>5</v>
      </c>
      <c r="AQ2817" s="7">
        <f>IF(T2817&gt;0,RANK(T2817,(N2817:P2817,Q2817:AL2817)),0)</f>
        <v>5</v>
      </c>
      <c r="AR2817" s="2">
        <f t="shared" si="1056"/>
        <v>3.7513397642015005E-3</v>
      </c>
      <c r="AS2817" s="2">
        <f t="shared" si="1057"/>
        <v>0</v>
      </c>
      <c r="AT2817" s="2">
        <f t="shared" si="1058"/>
        <v>2.6795284030010718E-4</v>
      </c>
      <c r="AU2817" s="2">
        <f t="shared" si="1059"/>
        <v>2.6795284030010718E-4</v>
      </c>
      <c r="AW2817" t="s">
        <v>236</v>
      </c>
      <c r="AX2817" t="s">
        <v>303</v>
      </c>
      <c r="AY2817">
        <v>14</v>
      </c>
      <c r="BA2817" s="127">
        <v>48</v>
      </c>
      <c r="BB2817" s="130">
        <v>393</v>
      </c>
      <c r="BC2817" s="131">
        <f t="shared" si="1049"/>
        <v>48393</v>
      </c>
      <c r="BE2817" s="7" t="s">
        <v>3271</v>
      </c>
    </row>
    <row r="2818" spans="1:57" hidden="1" outlineLevel="1" x14ac:dyDescent="0.2">
      <c r="A2818" t="s">
        <v>2116</v>
      </c>
      <c r="B2818" t="s">
        <v>303</v>
      </c>
      <c r="C2818" s="1">
        <f t="shared" si="1050"/>
        <v>617</v>
      </c>
      <c r="D2818" s="7">
        <f>RANK(N2818,(N2818:P2818,Q2818:AL2818))</f>
        <v>2</v>
      </c>
      <c r="E2818" s="7">
        <f>RANK(O2818,(N2818:P2818,Q2818:AL2818))</f>
        <v>1</v>
      </c>
      <c r="F2818" s="7">
        <f>IF(P2818&gt;0,RANK(P2818,(N2818:P2818,Q2818:AL2818)),0)</f>
        <v>3</v>
      </c>
      <c r="G2818" s="1">
        <f t="shared" si="1051"/>
        <v>265</v>
      </c>
      <c r="H2818" s="2">
        <f t="shared" si="1048"/>
        <v>0.42949756888168555</v>
      </c>
      <c r="I2818" s="2"/>
      <c r="J2818" s="2">
        <f t="shared" si="1052"/>
        <v>0.20421393841166938</v>
      </c>
      <c r="K2818" s="2">
        <f t="shared" si="1053"/>
        <v>0.6337115072933549</v>
      </c>
      <c r="L2818" s="2">
        <f t="shared" si="1054"/>
        <v>0.16045380875202594</v>
      </c>
      <c r="M2818" s="2">
        <f t="shared" si="1055"/>
        <v>1.620745542949803E-3</v>
      </c>
      <c r="N2818" s="1">
        <v>126</v>
      </c>
      <c r="O2818" s="1">
        <v>391</v>
      </c>
      <c r="P2818" s="1">
        <v>99</v>
      </c>
      <c r="Q2818" s="1">
        <v>1</v>
      </c>
      <c r="AN2818" s="7">
        <f>IF(Q2818&gt;0,RANK(Q2818,(N2818:P2818,Q2818:AL2818)),0)</f>
        <v>4</v>
      </c>
      <c r="AO2818" s="7">
        <f>IF(R2818&gt;0,RANK(R2818,(N2818:P2818,Q2818:AL2818)),0)</f>
        <v>0</v>
      </c>
      <c r="AP2818" s="7">
        <f>IF(S2818&gt;0,RANK(S2818,(N2818:P2818,Q2818:AL2818)),0)</f>
        <v>0</v>
      </c>
      <c r="AQ2818" s="7">
        <f>IF(T2818&gt;0,RANK(T2818,(N2818:P2818,Q2818:AL2818)),0)</f>
        <v>0</v>
      </c>
      <c r="AR2818" s="2">
        <f t="shared" si="1056"/>
        <v>1.6207455429497568E-3</v>
      </c>
      <c r="AS2818" s="2">
        <f t="shared" si="1057"/>
        <v>0</v>
      </c>
      <c r="AT2818" s="2">
        <f t="shared" si="1058"/>
        <v>0</v>
      </c>
      <c r="AU2818" s="2">
        <f t="shared" si="1059"/>
        <v>0</v>
      </c>
      <c r="AW2818" t="s">
        <v>2116</v>
      </c>
      <c r="AX2818" t="s">
        <v>303</v>
      </c>
      <c r="AY2818">
        <v>13</v>
      </c>
      <c r="BA2818" s="127">
        <v>48</v>
      </c>
      <c r="BB2818" s="130">
        <v>395</v>
      </c>
      <c r="BC2818" s="131">
        <f t="shared" si="1049"/>
        <v>48395</v>
      </c>
      <c r="BE2818" s="7" t="s">
        <v>3271</v>
      </c>
    </row>
    <row r="2819" spans="1:57" hidden="1" outlineLevel="1" x14ac:dyDescent="0.2">
      <c r="A2819" t="s">
        <v>1651</v>
      </c>
      <c r="B2819" t="s">
        <v>303</v>
      </c>
      <c r="C2819" s="1">
        <f t="shared" si="1050"/>
        <v>5604</v>
      </c>
      <c r="D2819" s="7">
        <f>RANK(N2819,(N2819:P2819,Q2819:AL2819))</f>
        <v>1</v>
      </c>
      <c r="E2819" s="7">
        <f>RANK(O2819,(N2819:P2819,Q2819:AL2819))</f>
        <v>2</v>
      </c>
      <c r="F2819" s="7">
        <f>IF(P2819&gt;0,RANK(P2819,(N2819:P2819,Q2819:AL2819)),0)</f>
        <v>3</v>
      </c>
      <c r="G2819" s="1">
        <f t="shared" si="1051"/>
        <v>1220</v>
      </c>
      <c r="H2819" s="2">
        <f t="shared" si="1048"/>
        <v>0.21770164168451106</v>
      </c>
      <c r="I2819" s="2"/>
      <c r="J2819" s="2">
        <f t="shared" si="1052"/>
        <v>0.52230549607423271</v>
      </c>
      <c r="K2819" s="2">
        <f t="shared" si="1053"/>
        <v>0.30460385438972165</v>
      </c>
      <c r="L2819" s="2">
        <f t="shared" si="1054"/>
        <v>0.17184154175588864</v>
      </c>
      <c r="M2819" s="2">
        <f t="shared" si="1055"/>
        <v>1.2491077801569939E-3</v>
      </c>
      <c r="N2819" s="1">
        <v>2927</v>
      </c>
      <c r="O2819" s="1">
        <v>1707</v>
      </c>
      <c r="P2819" s="1">
        <v>963</v>
      </c>
      <c r="Q2819" s="1">
        <v>7</v>
      </c>
      <c r="AN2819" s="7">
        <f>IF(Q2819&gt;0,RANK(Q2819,(N2819:P2819,Q2819:AL2819)),0)</f>
        <v>4</v>
      </c>
      <c r="AO2819" s="7">
        <f>IF(R2819&gt;0,RANK(R2819,(N2819:P2819,Q2819:AL2819)),0)</f>
        <v>0</v>
      </c>
      <c r="AP2819" s="7">
        <f>IF(S2819&gt;0,RANK(S2819,(N2819:P2819,Q2819:AL2819)),0)</f>
        <v>0</v>
      </c>
      <c r="AQ2819" s="7">
        <f>IF(T2819&gt;0,RANK(T2819,(N2819:P2819,Q2819:AL2819)),0)</f>
        <v>0</v>
      </c>
      <c r="AR2819" s="2">
        <f t="shared" si="1056"/>
        <v>1.2491077801570307E-3</v>
      </c>
      <c r="AS2819" s="2">
        <f t="shared" si="1057"/>
        <v>0</v>
      </c>
      <c r="AT2819" s="2">
        <f t="shared" si="1058"/>
        <v>0</v>
      </c>
      <c r="AU2819" s="2">
        <f t="shared" si="1059"/>
        <v>0</v>
      </c>
      <c r="AW2819" t="s">
        <v>1651</v>
      </c>
      <c r="AX2819" t="s">
        <v>303</v>
      </c>
      <c r="AY2819">
        <v>5</v>
      </c>
      <c r="BA2819" s="127">
        <v>48</v>
      </c>
      <c r="BB2819" s="130">
        <v>397</v>
      </c>
      <c r="BC2819" s="131">
        <f t="shared" si="1049"/>
        <v>48397</v>
      </c>
      <c r="BE2819" s="7" t="s">
        <v>3271</v>
      </c>
    </row>
    <row r="2820" spans="1:57" hidden="1" outlineLevel="1" x14ac:dyDescent="0.2">
      <c r="A2820" t="s">
        <v>61</v>
      </c>
      <c r="B2820" t="s">
        <v>303</v>
      </c>
      <c r="C2820" s="1">
        <f t="shared" si="1050"/>
        <v>13269</v>
      </c>
      <c r="D2820" s="7">
        <f>RANK(N2820,(N2820:P2820,Q2820:AL2820))</f>
        <v>3</v>
      </c>
      <c r="E2820" s="7">
        <f>RANK(O2820,(N2820:P2820,Q2820:AL2820))</f>
        <v>1</v>
      </c>
      <c r="F2820" s="7">
        <f>IF(P2820&gt;0,RANK(P2820,(N2820:P2820,Q2820:AL2820)),0)</f>
        <v>2</v>
      </c>
      <c r="G2820" s="1">
        <f t="shared" si="1051"/>
        <v>2034</v>
      </c>
      <c r="H2820" s="2">
        <f t="shared" si="1048"/>
        <v>0.15328962242821614</v>
      </c>
      <c r="I2820" s="2"/>
      <c r="J2820" s="2">
        <f t="shared" si="1052"/>
        <v>0.18064661994121636</v>
      </c>
      <c r="K2820" s="2">
        <f t="shared" si="1053"/>
        <v>0.48436204687617757</v>
      </c>
      <c r="L2820" s="2">
        <f t="shared" si="1054"/>
        <v>0.33107242444796142</v>
      </c>
      <c r="M2820" s="2">
        <f t="shared" si="1055"/>
        <v>3.9189087346446771E-3</v>
      </c>
      <c r="N2820" s="1">
        <v>2397</v>
      </c>
      <c r="O2820" s="1">
        <v>6427</v>
      </c>
      <c r="P2820" s="1">
        <v>4393</v>
      </c>
      <c r="Q2820" s="1">
        <v>45</v>
      </c>
      <c r="R2820" s="1">
        <v>3</v>
      </c>
      <c r="T2820" s="1">
        <v>4</v>
      </c>
      <c r="AN2820" s="7">
        <f>IF(Q2820&gt;0,RANK(Q2820,(N2820:P2820,Q2820:AL2820)),0)</f>
        <v>4</v>
      </c>
      <c r="AO2820" s="7">
        <f>IF(R2820&gt;0,RANK(R2820,(N2820:P2820,Q2820:AL2820)),0)</f>
        <v>6</v>
      </c>
      <c r="AP2820" s="7">
        <f>IF(S2820&gt;0,RANK(S2820,(N2820:P2820,Q2820:AL2820)),0)</f>
        <v>0</v>
      </c>
      <c r="AQ2820" s="7">
        <f>IF(T2820&gt;0,RANK(T2820,(N2820:P2820,Q2820:AL2820)),0)</f>
        <v>5</v>
      </c>
      <c r="AR2820" s="2">
        <f t="shared" si="1056"/>
        <v>3.3913633280578791E-3</v>
      </c>
      <c r="AS2820" s="2">
        <f t="shared" si="1057"/>
        <v>2.2609088853719196E-4</v>
      </c>
      <c r="AT2820" s="2">
        <f t="shared" si="1058"/>
        <v>0</v>
      </c>
      <c r="AU2820" s="2">
        <f t="shared" si="1059"/>
        <v>3.0145451804958927E-4</v>
      </c>
      <c r="AW2820" t="s">
        <v>61</v>
      </c>
      <c r="AX2820" t="s">
        <v>303</v>
      </c>
      <c r="AY2820">
        <v>4</v>
      </c>
      <c r="BA2820" s="127">
        <v>48</v>
      </c>
      <c r="BB2820" s="130">
        <v>399</v>
      </c>
      <c r="BC2820" s="131">
        <f t="shared" si="1049"/>
        <v>48399</v>
      </c>
      <c r="BE2820" s="7" t="s">
        <v>3271</v>
      </c>
    </row>
    <row r="2821" spans="1:57" hidden="1" outlineLevel="1" x14ac:dyDescent="0.2">
      <c r="A2821" t="s">
        <v>56</v>
      </c>
      <c r="B2821" t="s">
        <v>303</v>
      </c>
      <c r="C2821" s="1">
        <f t="shared" si="1050"/>
        <v>4340</v>
      </c>
      <c r="D2821" s="7">
        <f>RANK(N2821,(N2821:P2821,Q2821:AL2821))</f>
        <v>2</v>
      </c>
      <c r="E2821" s="7">
        <f>RANK(O2821,(N2821:P2821,Q2821:AL2821))</f>
        <v>1</v>
      </c>
      <c r="F2821" s="7">
        <f>IF(P2821&gt;0,RANK(P2821,(N2821:P2821,Q2821:AL2821)),0)</f>
        <v>3</v>
      </c>
      <c r="G2821" s="1">
        <f t="shared" si="1051"/>
        <v>252</v>
      </c>
      <c r="H2821" s="2">
        <f t="shared" si="1048"/>
        <v>5.8064516129032261E-2</v>
      </c>
      <c r="I2821" s="2"/>
      <c r="J2821" s="2">
        <f t="shared" si="1052"/>
        <v>0.3228110599078341</v>
      </c>
      <c r="K2821" s="2">
        <f t="shared" si="1053"/>
        <v>0.38087557603686634</v>
      </c>
      <c r="L2821" s="2">
        <f t="shared" si="1054"/>
        <v>0.29470046082949308</v>
      </c>
      <c r="M2821" s="2">
        <f t="shared" si="1055"/>
        <v>1.6129032258064835E-3</v>
      </c>
      <c r="N2821" s="1">
        <v>1401</v>
      </c>
      <c r="O2821" s="1">
        <v>1653</v>
      </c>
      <c r="P2821" s="1">
        <v>1279</v>
      </c>
      <c r="Q2821" s="1">
        <v>5</v>
      </c>
      <c r="U2821" s="1">
        <v>2</v>
      </c>
      <c r="AN2821" s="7">
        <f>IF(Q2821&gt;0,RANK(Q2821,(N2821:P2821,Q2821:AL2821)),0)</f>
        <v>4</v>
      </c>
      <c r="AO2821" s="7">
        <f>IF(R2821&gt;0,RANK(R2821,(N2821:P2821,Q2821:AL2821)),0)</f>
        <v>0</v>
      </c>
      <c r="AP2821" s="7">
        <f>IF(S2821&gt;0,RANK(S2821,(N2821:P2821,Q2821:AL2821)),0)</f>
        <v>0</v>
      </c>
      <c r="AQ2821" s="7">
        <f>IF(T2821&gt;0,RANK(T2821,(N2821:P2821,Q2821:AL2821)),0)</f>
        <v>0</v>
      </c>
      <c r="AR2821" s="2">
        <f t="shared" si="1056"/>
        <v>1.152073732718894E-3</v>
      </c>
      <c r="AS2821" s="2">
        <f t="shared" si="1057"/>
        <v>0</v>
      </c>
      <c r="AT2821" s="2">
        <f t="shared" si="1058"/>
        <v>0</v>
      </c>
      <c r="AU2821" s="2">
        <f t="shared" si="1059"/>
        <v>0</v>
      </c>
      <c r="AW2821" t="s">
        <v>56</v>
      </c>
      <c r="AX2821" t="s">
        <v>303</v>
      </c>
      <c r="AY2821">
        <v>17</v>
      </c>
      <c r="BA2821" s="127">
        <v>48</v>
      </c>
      <c r="BB2821" s="130">
        <v>401</v>
      </c>
      <c r="BC2821" s="131">
        <f t="shared" si="1049"/>
        <v>48401</v>
      </c>
      <c r="BE2821" s="7" t="s">
        <v>3271</v>
      </c>
    </row>
    <row r="2822" spans="1:57" hidden="1" outlineLevel="1" x14ac:dyDescent="0.2">
      <c r="A2822" t="s">
        <v>423</v>
      </c>
      <c r="B2822" t="s">
        <v>303</v>
      </c>
      <c r="C2822" s="1">
        <f t="shared" si="1050"/>
        <v>16574</v>
      </c>
      <c r="D2822" s="7">
        <f>RANK(N2822,(N2822:P2822,Q2822:AL2822))</f>
        <v>2</v>
      </c>
      <c r="E2822" s="7">
        <f>RANK(O2822,(N2822:P2822,Q2822:AL2822))</f>
        <v>1</v>
      </c>
      <c r="F2822" s="7">
        <f>IF(P2822&gt;0,RANK(P2822,(N2822:P2822,Q2822:AL2822)),0)</f>
        <v>3</v>
      </c>
      <c r="G2822" s="1">
        <f t="shared" si="1051"/>
        <v>2169</v>
      </c>
      <c r="H2822" s="2">
        <f t="shared" si="1048"/>
        <v>0.13086762398938095</v>
      </c>
      <c r="I2822" s="2"/>
      <c r="J2822" s="2">
        <f t="shared" si="1052"/>
        <v>0.32526849282007964</v>
      </c>
      <c r="K2822" s="2">
        <f t="shared" si="1053"/>
        <v>0.45613611680946059</v>
      </c>
      <c r="L2822" s="2">
        <f t="shared" si="1054"/>
        <v>0.21569928804151081</v>
      </c>
      <c r="M2822" s="2">
        <f t="shared" si="1055"/>
        <v>2.8961023289489629E-3</v>
      </c>
      <c r="N2822" s="1">
        <v>5391</v>
      </c>
      <c r="O2822" s="1">
        <v>7560</v>
      </c>
      <c r="P2822" s="1">
        <v>3575</v>
      </c>
      <c r="Q2822" s="1">
        <v>47</v>
      </c>
      <c r="R2822" s="1">
        <v>1</v>
      </c>
      <c r="AN2822" s="7">
        <f>IF(Q2822&gt;0,RANK(Q2822,(N2822:P2822,Q2822:AL2822)),0)</f>
        <v>4</v>
      </c>
      <c r="AO2822" s="7">
        <f>IF(R2822&gt;0,RANK(R2822,(N2822:P2822,Q2822:AL2822)),0)</f>
        <v>5</v>
      </c>
      <c r="AP2822" s="7">
        <f>IF(S2822&gt;0,RANK(S2822,(N2822:P2822,Q2822:AL2822)),0)</f>
        <v>0</v>
      </c>
      <c r="AQ2822" s="7">
        <f>IF(T2822&gt;0,RANK(T2822,(N2822:P2822,Q2822:AL2822)),0)</f>
        <v>0</v>
      </c>
      <c r="AR2822" s="2">
        <f t="shared" si="1056"/>
        <v>2.8357668637625198E-3</v>
      </c>
      <c r="AS2822" s="2">
        <f t="shared" si="1057"/>
        <v>6.033546518643659E-5</v>
      </c>
      <c r="AT2822" s="2">
        <f t="shared" si="1058"/>
        <v>0</v>
      </c>
      <c r="AU2822" s="2">
        <f t="shared" si="1059"/>
        <v>0</v>
      </c>
      <c r="AW2822" t="s">
        <v>423</v>
      </c>
      <c r="AX2822" t="s">
        <v>303</v>
      </c>
      <c r="AY2822">
        <v>1</v>
      </c>
      <c r="BA2822" s="127">
        <v>48</v>
      </c>
      <c r="BB2822" s="130">
        <v>403</v>
      </c>
      <c r="BC2822" s="131">
        <f t="shared" si="1049"/>
        <v>48403</v>
      </c>
      <c r="BE2822" s="7" t="s">
        <v>3271</v>
      </c>
    </row>
    <row r="2823" spans="1:57" hidden="1" outlineLevel="1" x14ac:dyDescent="0.2">
      <c r="A2823" t="s">
        <v>645</v>
      </c>
      <c r="B2823" t="s">
        <v>303</v>
      </c>
      <c r="C2823" s="1">
        <f t="shared" si="1050"/>
        <v>4678</v>
      </c>
      <c r="D2823" s="7">
        <f>RANK(N2823,(N2823:P2823,Q2823:AL2823))</f>
        <v>1</v>
      </c>
      <c r="E2823" s="7">
        <f>RANK(O2823,(N2823:P2823,Q2823:AL2823))</f>
        <v>2</v>
      </c>
      <c r="F2823" s="7">
        <f>IF(P2823&gt;0,RANK(P2823,(N2823:P2823,Q2823:AL2823)),0)</f>
        <v>3</v>
      </c>
      <c r="G2823" s="1">
        <f t="shared" si="1051"/>
        <v>798</v>
      </c>
      <c r="H2823" s="2">
        <f t="shared" si="1048"/>
        <v>0.17058572039333048</v>
      </c>
      <c r="I2823" s="2"/>
      <c r="J2823" s="2">
        <f t="shared" si="1052"/>
        <v>0.48909790508764428</v>
      </c>
      <c r="K2823" s="2">
        <f t="shared" si="1053"/>
        <v>0.3185121846943138</v>
      </c>
      <c r="L2823" s="2">
        <f t="shared" si="1054"/>
        <v>0.1911073108165883</v>
      </c>
      <c r="M2823" s="2">
        <f t="shared" si="1055"/>
        <v>1.2825994014536157E-3</v>
      </c>
      <c r="N2823" s="1">
        <v>2288</v>
      </c>
      <c r="O2823" s="1">
        <v>1490</v>
      </c>
      <c r="P2823" s="1">
        <v>894</v>
      </c>
      <c r="Q2823" s="1">
        <v>4</v>
      </c>
      <c r="T2823" s="1">
        <v>2</v>
      </c>
      <c r="AN2823" s="7">
        <f>IF(Q2823&gt;0,RANK(Q2823,(N2823:P2823,Q2823:AL2823)),0)</f>
        <v>4</v>
      </c>
      <c r="AO2823" s="7">
        <f>IF(R2823&gt;0,RANK(R2823,(N2823:P2823,Q2823:AL2823)),0)</f>
        <v>0</v>
      </c>
      <c r="AP2823" s="7">
        <f>IF(S2823&gt;0,RANK(S2823,(N2823:P2823,Q2823:AL2823)),0)</f>
        <v>0</v>
      </c>
      <c r="AQ2823" s="7">
        <f>IF(T2823&gt;0,RANK(T2823,(N2823:P2823,Q2823:AL2823)),0)</f>
        <v>5</v>
      </c>
      <c r="AR2823" s="2">
        <f t="shared" si="1056"/>
        <v>8.5506626763574172E-4</v>
      </c>
      <c r="AS2823" s="2">
        <f t="shared" si="1057"/>
        <v>0</v>
      </c>
      <c r="AT2823" s="2">
        <f t="shared" si="1058"/>
        <v>0</v>
      </c>
      <c r="AU2823" s="2">
        <f t="shared" si="1059"/>
        <v>4.2753313381787086E-4</v>
      </c>
      <c r="AW2823" t="s">
        <v>645</v>
      </c>
      <c r="AX2823" t="s">
        <v>303</v>
      </c>
      <c r="AY2823">
        <v>2</v>
      </c>
      <c r="BA2823" s="127">
        <v>48</v>
      </c>
      <c r="BB2823" s="130">
        <v>405</v>
      </c>
      <c r="BC2823" s="131">
        <f t="shared" si="1049"/>
        <v>48405</v>
      </c>
      <c r="BE2823" s="7" t="s">
        <v>3271</v>
      </c>
    </row>
    <row r="2824" spans="1:57" hidden="1" outlineLevel="1" x14ac:dyDescent="0.2">
      <c r="A2824" t="s">
        <v>1985</v>
      </c>
      <c r="B2824" t="s">
        <v>303</v>
      </c>
      <c r="C2824" s="1">
        <f t="shared" si="1050"/>
        <v>3649</v>
      </c>
      <c r="D2824" s="7">
        <f>RANK(N2824,(N2824:P2824,Q2824:AL2824))</f>
        <v>1</v>
      </c>
      <c r="E2824" s="7">
        <f>RANK(O2824,(N2824:P2824,Q2824:AL2824))</f>
        <v>2</v>
      </c>
      <c r="F2824" s="7">
        <f>IF(P2824&gt;0,RANK(P2824,(N2824:P2824,Q2824:AL2824)),0)</f>
        <v>3</v>
      </c>
      <c r="G2824" s="1">
        <f t="shared" si="1051"/>
        <v>494</v>
      </c>
      <c r="H2824" s="2">
        <f t="shared" si="1048"/>
        <v>0.13537955604275143</v>
      </c>
      <c r="I2824" s="2"/>
      <c r="J2824" s="2">
        <f t="shared" si="1052"/>
        <v>0.4760208276240066</v>
      </c>
      <c r="K2824" s="2">
        <f t="shared" si="1053"/>
        <v>0.34064127158125512</v>
      </c>
      <c r="L2824" s="2">
        <f t="shared" si="1054"/>
        <v>0.18278980542614415</v>
      </c>
      <c r="M2824" s="2">
        <f t="shared" si="1055"/>
        <v>5.480953685941814E-4</v>
      </c>
      <c r="N2824" s="1">
        <v>1737</v>
      </c>
      <c r="O2824" s="1">
        <v>1243</v>
      </c>
      <c r="P2824" s="1">
        <v>667</v>
      </c>
      <c r="Q2824" s="1">
        <v>2</v>
      </c>
      <c r="AN2824" s="7">
        <f>IF(Q2824&gt;0,RANK(Q2824,(N2824:P2824,Q2824:AL2824)),0)</f>
        <v>4</v>
      </c>
      <c r="AO2824" s="7">
        <f>IF(R2824&gt;0,RANK(R2824,(N2824:P2824,Q2824:AL2824)),0)</f>
        <v>0</v>
      </c>
      <c r="AP2824" s="7">
        <f>IF(S2824&gt;0,RANK(S2824,(N2824:P2824,Q2824:AL2824)),0)</f>
        <v>0</v>
      </c>
      <c r="AQ2824" s="7">
        <f>IF(T2824&gt;0,RANK(T2824,(N2824:P2824,Q2824:AL2824)),0)</f>
        <v>0</v>
      </c>
      <c r="AR2824" s="2">
        <f t="shared" si="1056"/>
        <v>5.4809536859413543E-4</v>
      </c>
      <c r="AS2824" s="2">
        <f t="shared" si="1057"/>
        <v>0</v>
      </c>
      <c r="AT2824" s="2">
        <f t="shared" si="1058"/>
        <v>0</v>
      </c>
      <c r="AU2824" s="2">
        <f t="shared" si="1059"/>
        <v>0</v>
      </c>
      <c r="AW2824" t="s">
        <v>1985</v>
      </c>
      <c r="AX2824" t="s">
        <v>303</v>
      </c>
      <c r="AY2824">
        <v>2</v>
      </c>
      <c r="BA2824" s="127">
        <v>48</v>
      </c>
      <c r="BB2824" s="130">
        <v>407</v>
      </c>
      <c r="BC2824" s="131">
        <f t="shared" si="1049"/>
        <v>48407</v>
      </c>
      <c r="BE2824" s="7" t="s">
        <v>3271</v>
      </c>
    </row>
    <row r="2825" spans="1:57" hidden="1" outlineLevel="1" x14ac:dyDescent="0.2">
      <c r="A2825" t="s">
        <v>1920</v>
      </c>
      <c r="B2825" t="s">
        <v>303</v>
      </c>
      <c r="C2825" s="1">
        <f t="shared" si="1050"/>
        <v>7011</v>
      </c>
      <c r="D2825" s="7">
        <f>RANK(N2825,(N2825:P2825,Q2825:AL2825))</f>
        <v>1</v>
      </c>
      <c r="E2825" s="7">
        <f>RANK(O2825,(N2825:P2825,Q2825:AL2825))</f>
        <v>2</v>
      </c>
      <c r="F2825" s="7">
        <f>IF(P2825&gt;0,RANK(P2825,(N2825:P2825,Q2825:AL2825)),0)</f>
        <v>3</v>
      </c>
      <c r="G2825" s="1">
        <f t="shared" si="1051"/>
        <v>352</v>
      </c>
      <c r="H2825" s="2">
        <f t="shared" si="1048"/>
        <v>5.0206817857652263E-2</v>
      </c>
      <c r="I2825" s="2"/>
      <c r="J2825" s="2">
        <f t="shared" si="1052"/>
        <v>0.40593353301954072</v>
      </c>
      <c r="K2825" s="2">
        <f t="shared" si="1053"/>
        <v>0.35572671516188847</v>
      </c>
      <c r="L2825" s="2">
        <f t="shared" si="1054"/>
        <v>0.23577235772357724</v>
      </c>
      <c r="M2825" s="2">
        <f t="shared" si="1055"/>
        <v>2.5673940949935692E-3</v>
      </c>
      <c r="N2825" s="1">
        <v>2846</v>
      </c>
      <c r="O2825" s="1">
        <v>2494</v>
      </c>
      <c r="P2825" s="1">
        <v>1653</v>
      </c>
      <c r="Q2825" s="1">
        <v>14</v>
      </c>
      <c r="R2825" s="1">
        <v>4</v>
      </c>
      <c r="AN2825" s="7">
        <f>IF(Q2825&gt;0,RANK(Q2825,(N2825:P2825,Q2825:AL2825)),0)</f>
        <v>4</v>
      </c>
      <c r="AO2825" s="7">
        <f>IF(R2825&gt;0,RANK(R2825,(N2825:P2825,Q2825:AL2825)),0)</f>
        <v>5</v>
      </c>
      <c r="AP2825" s="7">
        <f>IF(S2825&gt;0,RANK(S2825,(N2825:P2825,Q2825:AL2825)),0)</f>
        <v>0</v>
      </c>
      <c r="AQ2825" s="7">
        <f>IF(T2825&gt;0,RANK(T2825,(N2825:P2825,Q2825:AL2825)),0)</f>
        <v>0</v>
      </c>
      <c r="AR2825" s="2">
        <f t="shared" si="1056"/>
        <v>1.9968620738838967E-3</v>
      </c>
      <c r="AS2825" s="2">
        <f t="shared" si="1057"/>
        <v>5.7053202110968475E-4</v>
      </c>
      <c r="AT2825" s="2">
        <f t="shared" si="1058"/>
        <v>0</v>
      </c>
      <c r="AU2825" s="2">
        <f t="shared" si="1059"/>
        <v>0</v>
      </c>
      <c r="AW2825" t="s">
        <v>1920</v>
      </c>
      <c r="AX2825" t="s">
        <v>303</v>
      </c>
      <c r="AY2825">
        <v>2</v>
      </c>
      <c r="BA2825" s="127">
        <v>48</v>
      </c>
      <c r="BB2825" s="130">
        <v>409</v>
      </c>
      <c r="BC2825" s="131">
        <f t="shared" si="1049"/>
        <v>48409</v>
      </c>
      <c r="BE2825" s="7" t="s">
        <v>3271</v>
      </c>
    </row>
    <row r="2826" spans="1:57" hidden="1" outlineLevel="1" x14ac:dyDescent="0.2">
      <c r="A2826" t="s">
        <v>1895</v>
      </c>
      <c r="B2826" t="s">
        <v>303</v>
      </c>
      <c r="C2826" s="1">
        <f t="shared" si="1050"/>
        <v>18887</v>
      </c>
      <c r="D2826" s="7">
        <f>RANK(N2826,(N2826:P2826,Q2826:AL2826))</f>
        <v>1</v>
      </c>
      <c r="E2826" s="7">
        <f>RANK(O2826,(N2826:P2826,Q2826:AL2826))</f>
        <v>2</v>
      </c>
      <c r="F2826" s="7">
        <f>IF(P2826&gt;0,RANK(P2826,(N2826:P2826,Q2826:AL2826)),0)</f>
        <v>3</v>
      </c>
      <c r="G2826" s="1">
        <f t="shared" si="1051"/>
        <v>746</v>
      </c>
      <c r="H2826" s="2">
        <f t="shared" si="1048"/>
        <v>3.9498067453804207E-2</v>
      </c>
      <c r="I2826" s="2"/>
      <c r="J2826" s="2">
        <f t="shared" si="1052"/>
        <v>0.43426695610737542</v>
      </c>
      <c r="K2826" s="2">
        <f t="shared" si="1053"/>
        <v>0.39476888865357124</v>
      </c>
      <c r="L2826" s="2">
        <f t="shared" si="1054"/>
        <v>0.16826388521205063</v>
      </c>
      <c r="M2826" s="2">
        <f t="shared" si="1055"/>
        <v>2.7002700270027102E-3</v>
      </c>
      <c r="N2826" s="1">
        <v>8202</v>
      </c>
      <c r="O2826" s="1">
        <v>7456</v>
      </c>
      <c r="P2826" s="1">
        <v>3178</v>
      </c>
      <c r="Q2826" s="1">
        <v>45</v>
      </c>
      <c r="S2826" s="1">
        <v>2</v>
      </c>
      <c r="U2826" s="1">
        <v>3</v>
      </c>
      <c r="W2826" s="1">
        <v>1</v>
      </c>
      <c r="AN2826" s="7">
        <f>IF(Q2826&gt;0,RANK(Q2826,(N2826:P2826,Q2826:AL2826)),0)</f>
        <v>4</v>
      </c>
      <c r="AO2826" s="7">
        <f>IF(R2826&gt;0,RANK(R2826,(N2826:P2826,Q2826:AL2826)),0)</f>
        <v>0</v>
      </c>
      <c r="AP2826" s="7">
        <f>IF(S2826&gt;0,RANK(S2826,(N2826:P2826,Q2826:AL2826)),0)</f>
        <v>6</v>
      </c>
      <c r="AQ2826" s="7">
        <f>IF(T2826&gt;0,RANK(T2826,(N2826:P2826,Q2826:AL2826)),0)</f>
        <v>0</v>
      </c>
      <c r="AR2826" s="2">
        <f t="shared" si="1056"/>
        <v>2.3825912002965002E-3</v>
      </c>
      <c r="AS2826" s="2">
        <f t="shared" si="1057"/>
        <v>0</v>
      </c>
      <c r="AT2826" s="2">
        <f t="shared" si="1058"/>
        <v>1.0589294223540001E-4</v>
      </c>
      <c r="AU2826" s="2">
        <f t="shared" si="1059"/>
        <v>0</v>
      </c>
      <c r="AW2826" t="s">
        <v>1895</v>
      </c>
      <c r="AX2826" t="s">
        <v>303</v>
      </c>
      <c r="AY2826">
        <v>15</v>
      </c>
      <c r="BA2826" s="127">
        <v>48</v>
      </c>
      <c r="BB2826" s="130">
        <v>411</v>
      </c>
      <c r="BC2826" s="131">
        <f t="shared" si="1049"/>
        <v>48411</v>
      </c>
      <c r="BE2826" s="7" t="s">
        <v>3271</v>
      </c>
    </row>
    <row r="2827" spans="1:57" hidden="1" outlineLevel="1" x14ac:dyDescent="0.2">
      <c r="A2827" t="s">
        <v>588</v>
      </c>
      <c r="B2827" t="s">
        <v>303</v>
      </c>
      <c r="C2827" s="1">
        <f t="shared" si="1050"/>
        <v>2103</v>
      </c>
      <c r="D2827" s="7">
        <f>RANK(N2827,(N2827:P2827,Q2827:AL2827))</f>
        <v>2</v>
      </c>
      <c r="E2827" s="7">
        <f>RANK(O2827,(N2827:P2827,Q2827:AL2827))</f>
        <v>1</v>
      </c>
      <c r="F2827" s="7">
        <f>IF(P2827&gt;0,RANK(P2827,(N2827:P2827,Q2827:AL2827)),0)</f>
        <v>3</v>
      </c>
      <c r="G2827" s="1">
        <f t="shared" si="1051"/>
        <v>7</v>
      </c>
      <c r="H2827" s="2">
        <f t="shared" si="1048"/>
        <v>3.3285782215882074E-3</v>
      </c>
      <c r="I2827" s="2"/>
      <c r="J2827" s="2">
        <f t="shared" si="1052"/>
        <v>0.34046600095102236</v>
      </c>
      <c r="K2827" s="2">
        <f t="shared" si="1053"/>
        <v>0.34379457917261058</v>
      </c>
      <c r="L2827" s="2">
        <f t="shared" si="1054"/>
        <v>0.31383737517831667</v>
      </c>
      <c r="M2827" s="2">
        <f t="shared" si="1055"/>
        <v>1.9020446980504424E-3</v>
      </c>
      <c r="N2827" s="1">
        <v>716</v>
      </c>
      <c r="O2827" s="1">
        <v>723</v>
      </c>
      <c r="P2827" s="1">
        <v>660</v>
      </c>
      <c r="Q2827" s="1">
        <v>4</v>
      </c>
      <c r="AN2827" s="7">
        <f>IF(Q2827&gt;0,RANK(Q2827,(N2827:P2827,Q2827:AL2827)),0)</f>
        <v>4</v>
      </c>
      <c r="AO2827" s="7">
        <f>IF(R2827&gt;0,RANK(R2827,(N2827:P2827,Q2827:AL2827)),0)</f>
        <v>0</v>
      </c>
      <c r="AP2827" s="7">
        <f>IF(S2827&gt;0,RANK(S2827,(N2827:P2827,Q2827:AL2827)),0)</f>
        <v>0</v>
      </c>
      <c r="AQ2827" s="7">
        <f>IF(T2827&gt;0,RANK(T2827,(N2827:P2827,Q2827:AL2827)),0)</f>
        <v>0</v>
      </c>
      <c r="AR2827" s="2">
        <f t="shared" si="1056"/>
        <v>1.9020446980504042E-3</v>
      </c>
      <c r="AS2827" s="2">
        <f t="shared" si="1057"/>
        <v>0</v>
      </c>
      <c r="AT2827" s="2">
        <f t="shared" si="1058"/>
        <v>0</v>
      </c>
      <c r="AU2827" s="2">
        <f t="shared" si="1059"/>
        <v>0</v>
      </c>
      <c r="AW2827" t="s">
        <v>588</v>
      </c>
      <c r="AX2827" t="s">
        <v>303</v>
      </c>
      <c r="AY2827">
        <v>11</v>
      </c>
      <c r="BA2827" s="127">
        <v>48</v>
      </c>
      <c r="BB2827" s="130">
        <v>413</v>
      </c>
      <c r="BC2827" s="131">
        <f t="shared" si="1049"/>
        <v>48413</v>
      </c>
      <c r="BE2827" s="7" t="s">
        <v>3271</v>
      </c>
    </row>
    <row r="2828" spans="1:57" hidden="1" outlineLevel="1" x14ac:dyDescent="0.2">
      <c r="A2828" t="s">
        <v>831</v>
      </c>
      <c r="B2828" t="s">
        <v>303</v>
      </c>
      <c r="C2828" s="1">
        <f t="shared" si="1050"/>
        <v>1231</v>
      </c>
      <c r="D2828" s="7">
        <f>RANK(N2828,(N2828:P2828,Q2828:AL2828))</f>
        <v>2</v>
      </c>
      <c r="E2828" s="7">
        <f>RANK(O2828,(N2828:P2828,Q2828:AL2828))</f>
        <v>1</v>
      </c>
      <c r="F2828" s="7">
        <f>IF(P2828&gt;0,RANK(P2828,(N2828:P2828,Q2828:AL2828)),0)</f>
        <v>3</v>
      </c>
      <c r="G2828" s="1">
        <f t="shared" si="1051"/>
        <v>32</v>
      </c>
      <c r="H2828" s="2">
        <f t="shared" si="1048"/>
        <v>2.5995125913891144E-2</v>
      </c>
      <c r="I2828" s="2"/>
      <c r="J2828" s="2">
        <f t="shared" si="1052"/>
        <v>0.34118602761982131</v>
      </c>
      <c r="K2828" s="2">
        <f t="shared" si="1053"/>
        <v>0.36718115353371245</v>
      </c>
      <c r="L2828" s="2">
        <f t="shared" si="1054"/>
        <v>0.28838342810722989</v>
      </c>
      <c r="M2828" s="2">
        <f t="shared" si="1055"/>
        <v>3.2493907392363575E-3</v>
      </c>
      <c r="N2828" s="1">
        <v>420</v>
      </c>
      <c r="O2828" s="1">
        <v>452</v>
      </c>
      <c r="P2828" s="1">
        <v>355</v>
      </c>
      <c r="Q2828" s="1">
        <v>1</v>
      </c>
      <c r="W2828" s="1">
        <v>3</v>
      </c>
      <c r="AN2828" s="7">
        <f>IF(Q2828&gt;0,RANK(Q2828,(N2828:P2828,Q2828:AL2828)),0)</f>
        <v>5</v>
      </c>
      <c r="AO2828" s="7">
        <f>IF(R2828&gt;0,RANK(R2828,(N2828:P2828,Q2828:AL2828)),0)</f>
        <v>0</v>
      </c>
      <c r="AP2828" s="7">
        <f>IF(S2828&gt;0,RANK(S2828,(N2828:P2828,Q2828:AL2828)),0)</f>
        <v>0</v>
      </c>
      <c r="AQ2828" s="7">
        <f>IF(T2828&gt;0,RANK(T2828,(N2828:P2828,Q2828:AL2828)),0)</f>
        <v>0</v>
      </c>
      <c r="AR2828" s="2">
        <f t="shared" si="1056"/>
        <v>8.1234768480909826E-4</v>
      </c>
      <c r="AS2828" s="2">
        <f t="shared" si="1057"/>
        <v>0</v>
      </c>
      <c r="AT2828" s="2">
        <f t="shared" si="1058"/>
        <v>0</v>
      </c>
      <c r="AU2828" s="2">
        <f t="shared" si="1059"/>
        <v>0</v>
      </c>
      <c r="AW2828" t="s">
        <v>831</v>
      </c>
      <c r="AX2828" t="s">
        <v>303</v>
      </c>
      <c r="AY2828">
        <v>21</v>
      </c>
      <c r="BA2828" s="127">
        <v>48</v>
      </c>
      <c r="BB2828" s="130">
        <v>415</v>
      </c>
      <c r="BC2828" s="131">
        <f t="shared" si="1049"/>
        <v>48415</v>
      </c>
      <c r="BE2828" s="7" t="s">
        <v>3271</v>
      </c>
    </row>
    <row r="2829" spans="1:57" hidden="1" outlineLevel="1" x14ac:dyDescent="0.2">
      <c r="A2829" t="s">
        <v>2589</v>
      </c>
      <c r="B2829" t="s">
        <v>303</v>
      </c>
      <c r="C2829" s="1">
        <f t="shared" si="1050"/>
        <v>6121</v>
      </c>
      <c r="D2829" s="7">
        <f>RANK(N2829,(N2829:P2829,Q2829:AL2829))</f>
        <v>3</v>
      </c>
      <c r="E2829" s="7">
        <f>RANK(O2829,(N2829:P2829,Q2829:AL2829))</f>
        <v>1</v>
      </c>
      <c r="F2829" s="7">
        <f>IF(P2829&gt;0,RANK(P2829,(N2829:P2829,Q2829:AL2829)),0)</f>
        <v>2</v>
      </c>
      <c r="G2829" s="1">
        <f t="shared" si="1051"/>
        <v>844</v>
      </c>
      <c r="H2829" s="2">
        <f t="shared" si="1048"/>
        <v>0.1378859663453684</v>
      </c>
      <c r="I2829" s="2"/>
      <c r="J2829" s="2">
        <f t="shared" si="1052"/>
        <v>0.26286554484561347</v>
      </c>
      <c r="K2829" s="2">
        <f t="shared" si="1053"/>
        <v>0.43620323476556117</v>
      </c>
      <c r="L2829" s="2">
        <f t="shared" si="1054"/>
        <v>0.29831726842019279</v>
      </c>
      <c r="M2829" s="2">
        <f t="shared" si="1055"/>
        <v>2.6139519686326218E-3</v>
      </c>
      <c r="N2829" s="1">
        <v>1609</v>
      </c>
      <c r="O2829" s="1">
        <v>2670</v>
      </c>
      <c r="P2829" s="1">
        <v>1826</v>
      </c>
      <c r="Q2829" s="1">
        <v>16</v>
      </c>
      <c r="AN2829" s="7">
        <f>IF(Q2829&gt;0,RANK(Q2829,(N2829:P2829,Q2829:AL2829)),0)</f>
        <v>4</v>
      </c>
      <c r="AO2829" s="7">
        <f>IF(R2829&gt;0,RANK(R2829,(N2829:P2829,Q2829:AL2829)),0)</f>
        <v>0</v>
      </c>
      <c r="AP2829" s="7">
        <f>IF(S2829&gt;0,RANK(S2829,(N2829:P2829,Q2829:AL2829)),0)</f>
        <v>0</v>
      </c>
      <c r="AQ2829" s="7">
        <f>IF(T2829&gt;0,RANK(T2829,(N2829:P2829,Q2829:AL2829)),0)</f>
        <v>0</v>
      </c>
      <c r="AR2829" s="2">
        <f t="shared" si="1056"/>
        <v>2.6139519686325763E-3</v>
      </c>
      <c r="AS2829" s="2">
        <f t="shared" si="1057"/>
        <v>0</v>
      </c>
      <c r="AT2829" s="2">
        <f t="shared" si="1058"/>
        <v>0</v>
      </c>
      <c r="AU2829" s="2">
        <f t="shared" si="1059"/>
        <v>0</v>
      </c>
      <c r="AW2829" t="s">
        <v>2589</v>
      </c>
      <c r="AX2829" t="s">
        <v>303</v>
      </c>
      <c r="AY2829">
        <v>17</v>
      </c>
      <c r="BA2829" s="127">
        <v>48</v>
      </c>
      <c r="BB2829" s="130">
        <v>417</v>
      </c>
      <c r="BC2829" s="131">
        <f t="shared" si="1049"/>
        <v>48417</v>
      </c>
      <c r="BE2829" s="7" t="s">
        <v>3271</v>
      </c>
    </row>
    <row r="2830" spans="1:57" hidden="1" outlineLevel="1" x14ac:dyDescent="0.2">
      <c r="A2830" t="s">
        <v>3218</v>
      </c>
      <c r="B2830" t="s">
        <v>303</v>
      </c>
      <c r="C2830" s="1">
        <f t="shared" si="1050"/>
        <v>1533</v>
      </c>
      <c r="D2830" s="7">
        <f>RANK(N2830,(N2830:P2830,Q2830:AL2830))</f>
        <v>2</v>
      </c>
      <c r="E2830" s="7">
        <f>RANK(O2830,(N2830:P2830,Q2830:AL2830))</f>
        <v>1</v>
      </c>
      <c r="F2830" s="7">
        <f>IF(P2830&gt;0,RANK(P2830,(N2830:P2830,Q2830:AL2830)),0)</f>
        <v>3</v>
      </c>
      <c r="G2830" s="1">
        <f t="shared" si="1051"/>
        <v>139</v>
      </c>
      <c r="H2830" s="2">
        <f t="shared" si="1048"/>
        <v>9.0671885192433133E-2</v>
      </c>
      <c r="I2830" s="2"/>
      <c r="J2830" s="2">
        <f t="shared" si="1052"/>
        <v>0.31572080887149379</v>
      </c>
      <c r="K2830" s="2">
        <f t="shared" si="1053"/>
        <v>0.40639269406392692</v>
      </c>
      <c r="L2830" s="2">
        <f t="shared" si="1054"/>
        <v>0.27527723418134376</v>
      </c>
      <c r="M2830" s="2">
        <f t="shared" si="1055"/>
        <v>2.6092628832355413E-3</v>
      </c>
      <c r="N2830" s="1">
        <v>484</v>
      </c>
      <c r="O2830" s="1">
        <v>623</v>
      </c>
      <c r="P2830" s="1">
        <v>422</v>
      </c>
      <c r="Q2830" s="1">
        <v>4</v>
      </c>
      <c r="AN2830" s="7">
        <f>IF(Q2830&gt;0,RANK(Q2830,(N2830:P2830,Q2830:AL2830)),0)</f>
        <v>4</v>
      </c>
      <c r="AO2830" s="7">
        <f>IF(R2830&gt;0,RANK(R2830,(N2830:P2830,Q2830:AL2830)),0)</f>
        <v>0</v>
      </c>
      <c r="AP2830" s="7">
        <f>IF(S2830&gt;0,RANK(S2830,(N2830:P2830,Q2830:AL2830)),0)</f>
        <v>0</v>
      </c>
      <c r="AQ2830" s="7">
        <f>IF(T2830&gt;0,RANK(T2830,(N2830:P2830,Q2830:AL2830)),0)</f>
        <v>0</v>
      </c>
      <c r="AR2830" s="2">
        <f t="shared" si="1056"/>
        <v>2.6092628832354858E-3</v>
      </c>
      <c r="AS2830" s="2">
        <f t="shared" si="1057"/>
        <v>0</v>
      </c>
      <c r="AT2830" s="2">
        <f t="shared" si="1058"/>
        <v>0</v>
      </c>
      <c r="AU2830" s="2">
        <f t="shared" si="1059"/>
        <v>0</v>
      </c>
      <c r="AW2830" t="s">
        <v>3218</v>
      </c>
      <c r="AX2830" t="s">
        <v>303</v>
      </c>
      <c r="AY2830">
        <v>17</v>
      </c>
      <c r="BA2830" s="127">
        <v>48</v>
      </c>
      <c r="BB2830" s="130">
        <v>419</v>
      </c>
      <c r="BC2830" s="131">
        <f t="shared" si="1049"/>
        <v>48419</v>
      </c>
      <c r="BE2830" s="7" t="s">
        <v>3271</v>
      </c>
    </row>
    <row r="2831" spans="1:57" hidden="1" outlineLevel="1" x14ac:dyDescent="0.2">
      <c r="A2831" t="s">
        <v>1816</v>
      </c>
      <c r="B2831" t="s">
        <v>303</v>
      </c>
      <c r="C2831" s="1">
        <f t="shared" si="1050"/>
        <v>8705</v>
      </c>
      <c r="D2831" s="7">
        <f>RANK(N2831,(N2831:P2831,Q2831:AL2831))</f>
        <v>1</v>
      </c>
      <c r="E2831" s="7">
        <f>RANK(O2831,(N2831:P2831,Q2831:AL2831))</f>
        <v>2</v>
      </c>
      <c r="F2831" s="7">
        <f>IF(P2831&gt;0,RANK(P2831,(N2831:P2831,Q2831:AL2831)),0)</f>
        <v>3</v>
      </c>
      <c r="G2831" s="1">
        <f t="shared" si="1051"/>
        <v>769</v>
      </c>
      <c r="H2831" s="2">
        <f t="shared" si="1048"/>
        <v>8.8340034462952327E-2</v>
      </c>
      <c r="I2831" s="2"/>
      <c r="J2831" s="2">
        <f t="shared" si="1052"/>
        <v>0.45789775990809878</v>
      </c>
      <c r="K2831" s="2">
        <f t="shared" si="1053"/>
        <v>0.36955772544514648</v>
      </c>
      <c r="L2831" s="2">
        <f t="shared" si="1054"/>
        <v>0.17082136703044226</v>
      </c>
      <c r="M2831" s="2">
        <f t="shared" si="1055"/>
        <v>1.7231476163124815E-3</v>
      </c>
      <c r="N2831" s="1">
        <v>3986</v>
      </c>
      <c r="O2831" s="1">
        <v>3217</v>
      </c>
      <c r="P2831" s="1">
        <v>1487</v>
      </c>
      <c r="Q2831" s="1">
        <v>11</v>
      </c>
      <c r="R2831" s="1">
        <v>2</v>
      </c>
      <c r="S2831" s="1">
        <v>1</v>
      </c>
      <c r="W2831" s="1">
        <v>1</v>
      </c>
      <c r="AN2831" s="7">
        <f>IF(Q2831&gt;0,RANK(Q2831,(N2831:P2831,Q2831:AL2831)),0)</f>
        <v>4</v>
      </c>
      <c r="AO2831" s="7">
        <f>IF(R2831&gt;0,RANK(R2831,(N2831:P2831,Q2831:AL2831)),0)</f>
        <v>5</v>
      </c>
      <c r="AP2831" s="7">
        <f>IF(S2831&gt;0,RANK(S2831,(N2831:P2831,Q2831:AL2831)),0)</f>
        <v>6</v>
      </c>
      <c r="AQ2831" s="7">
        <f>IF(T2831&gt;0,RANK(T2831,(N2831:P2831,Q2831:AL2831)),0)</f>
        <v>0</v>
      </c>
      <c r="AR2831" s="2">
        <f t="shared" si="1056"/>
        <v>1.2636415852958071E-3</v>
      </c>
      <c r="AS2831" s="2">
        <f t="shared" si="1057"/>
        <v>2.2975301550832856E-4</v>
      </c>
      <c r="AT2831" s="2">
        <f t="shared" si="1058"/>
        <v>1.1487650775416428E-4</v>
      </c>
      <c r="AU2831" s="2">
        <f t="shared" si="1059"/>
        <v>0</v>
      </c>
      <c r="AW2831" t="s">
        <v>1816</v>
      </c>
      <c r="AX2831" t="s">
        <v>303</v>
      </c>
      <c r="AY2831">
        <v>2</v>
      </c>
      <c r="BA2831" s="127">
        <v>48</v>
      </c>
      <c r="BB2831" s="130">
        <v>421</v>
      </c>
      <c r="BC2831" s="131">
        <f t="shared" si="1049"/>
        <v>48421</v>
      </c>
      <c r="BE2831" s="7" t="s">
        <v>3271</v>
      </c>
    </row>
    <row r="2832" spans="1:57" hidden="1" outlineLevel="1" x14ac:dyDescent="0.2">
      <c r="A2832" t="s">
        <v>2252</v>
      </c>
      <c r="B2832" t="s">
        <v>303</v>
      </c>
      <c r="C2832" s="1">
        <f t="shared" si="1050"/>
        <v>1369</v>
      </c>
      <c r="D2832" s="7">
        <f>RANK(N2832,(N2832:P2832,Q2832:AL2832))</f>
        <v>2</v>
      </c>
      <c r="E2832" s="7">
        <f>RANK(O2832,(N2832:P2832,Q2832:AL2832))</f>
        <v>1</v>
      </c>
      <c r="F2832" s="7">
        <f>IF(P2832&gt;0,RANK(P2832,(N2832:P2832,Q2832:AL2832)),0)</f>
        <v>3</v>
      </c>
      <c r="G2832" s="1">
        <f t="shared" si="1051"/>
        <v>590</v>
      </c>
      <c r="H2832" s="2">
        <f t="shared" si="1048"/>
        <v>0.43097151205259315</v>
      </c>
      <c r="I2832" s="2"/>
      <c r="J2832" s="2">
        <f t="shared" si="1052"/>
        <v>0.19065010956902848</v>
      </c>
      <c r="K2832" s="2">
        <f t="shared" si="1053"/>
        <v>0.6216216216216216</v>
      </c>
      <c r="L2832" s="2">
        <f t="shared" si="1054"/>
        <v>0.18699780861943024</v>
      </c>
      <c r="M2832" s="2">
        <f t="shared" si="1055"/>
        <v>7.3046018991965167E-4</v>
      </c>
      <c r="N2832" s="1">
        <v>261</v>
      </c>
      <c r="O2832" s="1">
        <v>851</v>
      </c>
      <c r="P2832" s="1">
        <v>256</v>
      </c>
      <c r="Q2832" s="1">
        <v>1</v>
      </c>
      <c r="AN2832" s="7">
        <f>IF(Q2832&gt;0,RANK(Q2832,(N2832:P2832,Q2832:AL2832)),0)</f>
        <v>4</v>
      </c>
      <c r="AO2832" s="7">
        <f>IF(R2832&gt;0,RANK(R2832,(N2832:P2832,Q2832:AL2832)),0)</f>
        <v>0</v>
      </c>
      <c r="AP2832" s="7">
        <f>IF(S2832&gt;0,RANK(S2832,(N2832:P2832,Q2832:AL2832)),0)</f>
        <v>0</v>
      </c>
      <c r="AQ2832" s="7">
        <f>IF(T2832&gt;0,RANK(T2832,(N2832:P2832,Q2832:AL2832)),0)</f>
        <v>0</v>
      </c>
      <c r="AR2832" s="2">
        <f t="shared" si="1056"/>
        <v>7.3046018991964939E-4</v>
      </c>
      <c r="AS2832" s="2">
        <f t="shared" si="1057"/>
        <v>0</v>
      </c>
      <c r="AT2832" s="2">
        <f t="shared" si="1058"/>
        <v>0</v>
      </c>
      <c r="AU2832" s="2">
        <f t="shared" si="1059"/>
        <v>0</v>
      </c>
      <c r="AW2832" t="s">
        <v>2252</v>
      </c>
      <c r="AX2832" t="s">
        <v>303</v>
      </c>
      <c r="AY2832">
        <v>19</v>
      </c>
      <c r="BA2832" s="127">
        <v>48</v>
      </c>
      <c r="BB2832" s="130">
        <v>423</v>
      </c>
      <c r="BC2832" s="131">
        <f t="shared" si="1049"/>
        <v>48423</v>
      </c>
      <c r="BE2832" s="7" t="s">
        <v>3271</v>
      </c>
    </row>
    <row r="2833" spans="1:57" hidden="1" outlineLevel="1" x14ac:dyDescent="0.2">
      <c r="A2833" t="s">
        <v>2253</v>
      </c>
      <c r="B2833" t="s">
        <v>303</v>
      </c>
      <c r="C2833" s="1">
        <f t="shared" si="1050"/>
        <v>59006</v>
      </c>
      <c r="D2833" s="7">
        <f>RANK(N2833,(N2833:P2833,Q2833:AL2833))</f>
        <v>2</v>
      </c>
      <c r="E2833" s="7">
        <f>RANK(O2833,(N2833:P2833,Q2833:AL2833))</f>
        <v>1</v>
      </c>
      <c r="F2833" s="7">
        <f>IF(P2833&gt;0,RANK(P2833,(N2833:P2833,Q2833:AL2833)),0)</f>
        <v>3</v>
      </c>
      <c r="G2833" s="1">
        <f t="shared" si="1051"/>
        <v>10239</v>
      </c>
      <c r="H2833" s="2">
        <f t="shared" si="1048"/>
        <v>0.17352472629902044</v>
      </c>
      <c r="I2833" s="2"/>
      <c r="J2833" s="2">
        <f t="shared" si="1052"/>
        <v>0.29681727281971326</v>
      </c>
      <c r="K2833" s="2">
        <f t="shared" si="1053"/>
        <v>0.4703419991187337</v>
      </c>
      <c r="L2833" s="2">
        <f t="shared" si="1054"/>
        <v>0.22995966511880148</v>
      </c>
      <c r="M2833" s="2">
        <f t="shared" si="1055"/>
        <v>2.8810629427515611E-3</v>
      </c>
      <c r="N2833" s="1">
        <v>17514</v>
      </c>
      <c r="O2833" s="1">
        <v>27753</v>
      </c>
      <c r="P2833" s="1">
        <v>13569</v>
      </c>
      <c r="Q2833" s="1">
        <v>162</v>
      </c>
      <c r="R2833" s="1">
        <v>6</v>
      </c>
      <c r="T2833" s="1">
        <v>1</v>
      </c>
      <c r="U2833" s="1">
        <v>1</v>
      </c>
      <c r="AN2833" s="7">
        <f>IF(Q2833&gt;0,RANK(Q2833,(N2833:P2833,Q2833:AL2833)),0)</f>
        <v>4</v>
      </c>
      <c r="AO2833" s="7">
        <f>IF(R2833&gt;0,RANK(R2833,(N2833:P2833,Q2833:AL2833)),0)</f>
        <v>5</v>
      </c>
      <c r="AP2833" s="7">
        <f>IF(S2833&gt;0,RANK(S2833,(N2833:P2833,Q2833:AL2833)),0)</f>
        <v>0</v>
      </c>
      <c r="AQ2833" s="7">
        <f>IF(T2833&gt;0,RANK(T2833,(N2833:P2833,Q2833:AL2833)),0)</f>
        <v>6</v>
      </c>
      <c r="AR2833" s="2">
        <f t="shared" si="1056"/>
        <v>2.74548351015151E-3</v>
      </c>
      <c r="AS2833" s="2">
        <f t="shared" si="1057"/>
        <v>1.0168457445005592E-4</v>
      </c>
      <c r="AT2833" s="2">
        <f t="shared" si="1058"/>
        <v>0</v>
      </c>
      <c r="AU2833" s="2">
        <f t="shared" si="1059"/>
        <v>1.694742907500932E-5</v>
      </c>
      <c r="AW2833" t="s">
        <v>2253</v>
      </c>
      <c r="AX2833" t="s">
        <v>303</v>
      </c>
      <c r="BA2833" s="127">
        <v>48</v>
      </c>
      <c r="BB2833" s="130">
        <v>425</v>
      </c>
      <c r="BC2833" s="131">
        <f t="shared" si="1049"/>
        <v>48425</v>
      </c>
      <c r="BE2833" s="7" t="s">
        <v>3271</v>
      </c>
    </row>
    <row r="2834" spans="1:57" hidden="1" outlineLevel="1" x14ac:dyDescent="0.2">
      <c r="A2834" t="s">
        <v>3219</v>
      </c>
      <c r="B2834" t="s">
        <v>303</v>
      </c>
      <c r="C2834" s="1">
        <f t="shared" si="1050"/>
        <v>2568</v>
      </c>
      <c r="D2834" s="7">
        <f>RANK(N2834,(N2834:P2834,Q2834:AL2834))</f>
        <v>3</v>
      </c>
      <c r="E2834" s="7">
        <f>RANK(O2834,(N2834:P2834,Q2834:AL2834))</f>
        <v>2</v>
      </c>
      <c r="F2834" s="7">
        <f>IF(P2834&gt;0,RANK(P2834,(N2834:P2834,Q2834:AL2834)),0)</f>
        <v>1</v>
      </c>
      <c r="G2834" s="1">
        <f t="shared" si="1051"/>
        <v>31</v>
      </c>
      <c r="H2834" s="2">
        <f t="shared" si="1048"/>
        <v>1.2071651090342679E-2</v>
      </c>
      <c r="I2834" s="2"/>
      <c r="J2834" s="2">
        <f t="shared" si="1052"/>
        <v>0.3045171339563863</v>
      </c>
      <c r="K2834" s="2">
        <f t="shared" si="1053"/>
        <v>0.33956386292834889</v>
      </c>
      <c r="L2834" s="2">
        <f t="shared" si="1054"/>
        <v>0.35163551401869159</v>
      </c>
      <c r="M2834" s="2">
        <f t="shared" si="1055"/>
        <v>4.2834890965731676E-3</v>
      </c>
      <c r="N2834" s="1">
        <v>782</v>
      </c>
      <c r="O2834" s="1">
        <v>872</v>
      </c>
      <c r="P2834" s="1">
        <v>903</v>
      </c>
      <c r="Q2834" s="1">
        <v>10</v>
      </c>
      <c r="Y2834" s="1">
        <v>1</v>
      </c>
      <c r="AN2834" s="7">
        <f>IF(Q2834&gt;0,RANK(Q2834,(N2834:P2834,Q2834:AL2834)),0)</f>
        <v>4</v>
      </c>
      <c r="AO2834" s="7">
        <f>IF(R2834&gt;0,RANK(R2834,(N2834:P2834,Q2834:AL2834)),0)</f>
        <v>0</v>
      </c>
      <c r="AP2834" s="7">
        <f>IF(S2834&gt;0,RANK(S2834,(N2834:P2834,Q2834:AL2834)),0)</f>
        <v>0</v>
      </c>
      <c r="AQ2834" s="7">
        <f>IF(T2834&gt;0,RANK(T2834,(N2834:P2834,Q2834:AL2834)),0)</f>
        <v>0</v>
      </c>
      <c r="AR2834" s="2">
        <f t="shared" si="1056"/>
        <v>3.8940809968847352E-3</v>
      </c>
      <c r="AS2834" s="2">
        <f t="shared" si="1057"/>
        <v>0</v>
      </c>
      <c r="AT2834" s="2">
        <f t="shared" si="1058"/>
        <v>0</v>
      </c>
      <c r="AU2834" s="2">
        <f t="shared" si="1059"/>
        <v>0</v>
      </c>
      <c r="AW2834" t="s">
        <v>3219</v>
      </c>
      <c r="AX2834" t="s">
        <v>303</v>
      </c>
      <c r="AY2834">
        <v>17</v>
      </c>
      <c r="BA2834" s="127">
        <v>48</v>
      </c>
      <c r="BB2834" s="130">
        <v>427</v>
      </c>
      <c r="BC2834" s="131">
        <f t="shared" si="1049"/>
        <v>48427</v>
      </c>
      <c r="BE2834" s="7" t="s">
        <v>3271</v>
      </c>
    </row>
    <row r="2835" spans="1:57" hidden="1" outlineLevel="1" x14ac:dyDescent="0.2">
      <c r="A2835" t="s">
        <v>2924</v>
      </c>
      <c r="B2835" t="s">
        <v>303</v>
      </c>
      <c r="C2835" s="1">
        <f t="shared" si="1050"/>
        <v>9261</v>
      </c>
      <c r="D2835" s="7">
        <f>RANK(N2835,(N2835:P2835,Q2835:AL2835))</f>
        <v>1</v>
      </c>
      <c r="E2835" s="7">
        <f>RANK(O2835,(N2835:P2835,Q2835:AL2835))</f>
        <v>2</v>
      </c>
      <c r="F2835" s="7">
        <f>IF(P2835&gt;0,RANK(P2835,(N2835:P2835,Q2835:AL2835)),0)</f>
        <v>3</v>
      </c>
      <c r="G2835" s="1">
        <f t="shared" si="1051"/>
        <v>6459</v>
      </c>
      <c r="H2835" s="2">
        <f t="shared" si="1048"/>
        <v>0.69744088111435054</v>
      </c>
      <c r="I2835" s="2"/>
      <c r="J2835" s="2">
        <f t="shared" si="1052"/>
        <v>0.82798833819241979</v>
      </c>
      <c r="K2835" s="2">
        <f t="shared" si="1053"/>
        <v>0.13054745707806933</v>
      </c>
      <c r="L2835" s="2">
        <f t="shared" si="1054"/>
        <v>3.7252996436669905E-2</v>
      </c>
      <c r="M2835" s="2">
        <f t="shared" si="1055"/>
        <v>4.2112082928409678E-3</v>
      </c>
      <c r="N2835" s="1">
        <v>7668</v>
      </c>
      <c r="O2835" s="1">
        <v>1209</v>
      </c>
      <c r="P2835" s="1">
        <v>345</v>
      </c>
      <c r="Q2835" s="1">
        <v>36</v>
      </c>
      <c r="AB2835" s="1">
        <v>3</v>
      </c>
      <c r="AN2835" s="7">
        <f>IF(Q2835&gt;0,RANK(Q2835,(N2835:P2835,Q2835:AL2835)),0)</f>
        <v>4</v>
      </c>
      <c r="AO2835" s="7">
        <f>IF(R2835&gt;0,RANK(R2835,(N2835:P2835,Q2835:AL2835)),0)</f>
        <v>0</v>
      </c>
      <c r="AP2835" s="7">
        <f>IF(S2835&gt;0,RANK(S2835,(N2835:P2835,Q2835:AL2835)),0)</f>
        <v>0</v>
      </c>
      <c r="AQ2835" s="7">
        <f>IF(T2835&gt;0,RANK(T2835,(N2835:P2835,Q2835:AL2835)),0)</f>
        <v>0</v>
      </c>
      <c r="AR2835" s="2">
        <f t="shared" si="1056"/>
        <v>3.8872691933916422E-3</v>
      </c>
      <c r="AS2835" s="2">
        <f t="shared" si="1057"/>
        <v>0</v>
      </c>
      <c r="AT2835" s="2">
        <f t="shared" si="1058"/>
        <v>0</v>
      </c>
      <c r="AU2835" s="2">
        <f t="shared" si="1059"/>
        <v>0</v>
      </c>
      <c r="AW2835" t="s">
        <v>2924</v>
      </c>
      <c r="AX2835" t="s">
        <v>303</v>
      </c>
      <c r="AY2835">
        <v>28</v>
      </c>
      <c r="BA2835" s="127">
        <v>48</v>
      </c>
      <c r="BB2835" s="130">
        <v>429</v>
      </c>
      <c r="BC2835" s="131">
        <f t="shared" si="1049"/>
        <v>48429</v>
      </c>
      <c r="BE2835" s="7" t="s">
        <v>3271</v>
      </c>
    </row>
    <row r="2836" spans="1:57" hidden="1" outlineLevel="1" x14ac:dyDescent="0.2">
      <c r="A2836" t="s">
        <v>814</v>
      </c>
      <c r="B2836" t="s">
        <v>303</v>
      </c>
      <c r="C2836" s="1">
        <f t="shared" si="1050"/>
        <v>3756</v>
      </c>
      <c r="D2836" s="7">
        <f>RANK(N2836,(N2836:P2836,Q2836:AL2836))</f>
        <v>2</v>
      </c>
      <c r="E2836" s="7">
        <f>RANK(O2836,(N2836:P2836,Q2836:AL2836))</f>
        <v>1</v>
      </c>
      <c r="F2836" s="7">
        <f>IF(P2836&gt;0,RANK(P2836,(N2836:P2836,Q2836:AL2836)),0)</f>
        <v>3</v>
      </c>
      <c r="G2836" s="1">
        <f t="shared" si="1051"/>
        <v>458</v>
      </c>
      <c r="H2836" s="2">
        <f t="shared" si="1048"/>
        <v>0.12193823216187434</v>
      </c>
      <c r="I2836" s="2"/>
      <c r="J2836" s="2">
        <f t="shared" si="1052"/>
        <v>0.29685835995740151</v>
      </c>
      <c r="K2836" s="2">
        <f t="shared" si="1053"/>
        <v>0.41879659211927583</v>
      </c>
      <c r="L2836" s="2">
        <f t="shared" si="1054"/>
        <v>0.28274760383386582</v>
      </c>
      <c r="M2836" s="2">
        <f t="shared" si="1055"/>
        <v>1.5974440894568342E-3</v>
      </c>
      <c r="N2836" s="1">
        <v>1115</v>
      </c>
      <c r="O2836" s="1">
        <v>1573</v>
      </c>
      <c r="P2836" s="1">
        <v>1062</v>
      </c>
      <c r="Q2836" s="1">
        <v>5</v>
      </c>
      <c r="W2836" s="1">
        <v>1</v>
      </c>
      <c r="AN2836" s="7">
        <f>IF(Q2836&gt;0,RANK(Q2836,(N2836:P2836,Q2836:AL2836)),0)</f>
        <v>4</v>
      </c>
      <c r="AO2836" s="7">
        <f>IF(R2836&gt;0,RANK(R2836,(N2836:P2836,Q2836:AL2836)),0)</f>
        <v>0</v>
      </c>
      <c r="AP2836" s="7">
        <f>IF(S2836&gt;0,RANK(S2836,(N2836:P2836,Q2836:AL2836)),0)</f>
        <v>0</v>
      </c>
      <c r="AQ2836" s="7">
        <f>IF(T2836&gt;0,RANK(T2836,(N2836:P2836,Q2836:AL2836)),0)</f>
        <v>0</v>
      </c>
      <c r="AR2836" s="2">
        <f t="shared" si="1056"/>
        <v>1.3312034078807242E-3</v>
      </c>
      <c r="AS2836" s="2">
        <f t="shared" si="1057"/>
        <v>0</v>
      </c>
      <c r="AT2836" s="2">
        <f t="shared" si="1058"/>
        <v>0</v>
      </c>
      <c r="AU2836" s="2">
        <f t="shared" si="1059"/>
        <v>0</v>
      </c>
      <c r="AW2836" t="s">
        <v>814</v>
      </c>
      <c r="AX2836" t="s">
        <v>303</v>
      </c>
      <c r="AY2836">
        <v>17</v>
      </c>
      <c r="BA2836" s="127">
        <v>48</v>
      </c>
      <c r="BB2836" s="130">
        <v>431</v>
      </c>
      <c r="BC2836" s="131">
        <f t="shared" si="1049"/>
        <v>48431</v>
      </c>
      <c r="BE2836" s="7" t="s">
        <v>3271</v>
      </c>
    </row>
    <row r="2837" spans="1:57" hidden="1" outlineLevel="1" x14ac:dyDescent="0.2">
      <c r="A2837" t="s">
        <v>3220</v>
      </c>
      <c r="B2837" t="s">
        <v>303</v>
      </c>
      <c r="C2837" s="1">
        <f t="shared" si="1050"/>
        <v>634</v>
      </c>
      <c r="D2837" s="7">
        <f>RANK(N2837,(N2837:P2837,Q2837:AL2837))</f>
        <v>3</v>
      </c>
      <c r="E2837" s="7">
        <f>RANK(O2837,(N2837:P2837,Q2837:AL2837))</f>
        <v>1</v>
      </c>
      <c r="F2837" s="7">
        <f>IF(P2837&gt;0,RANK(P2837,(N2837:P2837,Q2837:AL2837)),0)</f>
        <v>2</v>
      </c>
      <c r="G2837" s="1">
        <f t="shared" si="1051"/>
        <v>140</v>
      </c>
      <c r="H2837" s="2">
        <f t="shared" si="1048"/>
        <v>0.22082018927444794</v>
      </c>
      <c r="I2837" s="2"/>
      <c r="J2837" s="2">
        <f t="shared" si="1052"/>
        <v>0.20031545741324921</v>
      </c>
      <c r="K2837" s="2">
        <f t="shared" si="1053"/>
        <v>0.50788643533123023</v>
      </c>
      <c r="L2837" s="2">
        <f t="shared" si="1054"/>
        <v>0.28706624605678233</v>
      </c>
      <c r="M2837" s="2">
        <f t="shared" si="1055"/>
        <v>4.731861198738252E-3</v>
      </c>
      <c r="N2837" s="1">
        <v>127</v>
      </c>
      <c r="O2837" s="1">
        <v>322</v>
      </c>
      <c r="P2837" s="1">
        <v>182</v>
      </c>
      <c r="Q2837" s="1">
        <v>2</v>
      </c>
      <c r="S2837" s="1">
        <v>1</v>
      </c>
      <c r="AN2837" s="7">
        <f>IF(Q2837&gt;0,RANK(Q2837,(N2837:P2837,Q2837:AL2837)),0)</f>
        <v>4</v>
      </c>
      <c r="AO2837" s="7">
        <f>IF(R2837&gt;0,RANK(R2837,(N2837:P2837,Q2837:AL2837)),0)</f>
        <v>0</v>
      </c>
      <c r="AP2837" s="7">
        <f>IF(S2837&gt;0,RANK(S2837,(N2837:P2837,Q2837:AL2837)),0)</f>
        <v>5</v>
      </c>
      <c r="AQ2837" s="7">
        <f>IF(T2837&gt;0,RANK(T2837,(N2837:P2837,Q2837:AL2837)),0)</f>
        <v>0</v>
      </c>
      <c r="AR2837" s="2">
        <f t="shared" si="1056"/>
        <v>3.1545741324921135E-3</v>
      </c>
      <c r="AS2837" s="2">
        <f t="shared" si="1057"/>
        <v>0</v>
      </c>
      <c r="AT2837" s="2">
        <f t="shared" si="1058"/>
        <v>1.5772870662460567E-3</v>
      </c>
      <c r="AU2837" s="2">
        <f t="shared" si="1059"/>
        <v>0</v>
      </c>
      <c r="AW2837" t="s">
        <v>3220</v>
      </c>
      <c r="AX2837" t="s">
        <v>303</v>
      </c>
      <c r="AY2837">
        <v>21</v>
      </c>
      <c r="BA2837" s="127">
        <v>48</v>
      </c>
      <c r="BB2837" s="130">
        <v>433</v>
      </c>
      <c r="BC2837" s="131">
        <f t="shared" si="1049"/>
        <v>48433</v>
      </c>
      <c r="BE2837" s="7" t="s">
        <v>3271</v>
      </c>
    </row>
    <row r="2838" spans="1:57" hidden="1" outlineLevel="1" x14ac:dyDescent="0.2">
      <c r="A2838" t="s">
        <v>3221</v>
      </c>
      <c r="B2838" t="s">
        <v>303</v>
      </c>
      <c r="C2838" s="1">
        <f t="shared" si="1050"/>
        <v>1125</v>
      </c>
      <c r="D2838" s="7">
        <f>RANK(N2838,(N2838:P2838,Q2838:AL2838))</f>
        <v>1</v>
      </c>
      <c r="E2838" s="7">
        <f>RANK(O2838,(N2838:P2838,Q2838:AL2838))</f>
        <v>3</v>
      </c>
      <c r="F2838" s="7">
        <f>IF(P2838&gt;0,RANK(P2838,(N2838:P2838,Q2838:AL2838)),0)</f>
        <v>2</v>
      </c>
      <c r="G2838" s="1">
        <f t="shared" si="1051"/>
        <v>239</v>
      </c>
      <c r="H2838" s="2">
        <f t="shared" si="1048"/>
        <v>0.21244444444444444</v>
      </c>
      <c r="I2838" s="2"/>
      <c r="J2838" s="2">
        <f t="shared" si="1052"/>
        <v>0.49866666666666665</v>
      </c>
      <c r="K2838" s="2">
        <f t="shared" si="1053"/>
        <v>0.21511111111111111</v>
      </c>
      <c r="L2838" s="2">
        <f t="shared" si="1054"/>
        <v>0.28622222222222221</v>
      </c>
      <c r="M2838" s="2">
        <f t="shared" si="1055"/>
        <v>5.5511151231257827E-17</v>
      </c>
      <c r="N2838" s="1">
        <v>561</v>
      </c>
      <c r="O2838" s="1">
        <v>242</v>
      </c>
      <c r="P2838" s="1">
        <v>322</v>
      </c>
      <c r="AN2838" s="7">
        <f>IF(Q2838&gt;0,RANK(Q2838,(N2838:P2838,Q2838:AL2838)),0)</f>
        <v>0</v>
      </c>
      <c r="AO2838" s="7">
        <f>IF(R2838&gt;0,RANK(R2838,(N2838:P2838,Q2838:AL2838)),0)</f>
        <v>0</v>
      </c>
      <c r="AP2838" s="7">
        <f>IF(S2838&gt;0,RANK(S2838,(N2838:P2838,Q2838:AL2838)),0)</f>
        <v>0</v>
      </c>
      <c r="AQ2838" s="7">
        <f>IF(T2838&gt;0,RANK(T2838,(N2838:P2838,Q2838:AL2838)),0)</f>
        <v>0</v>
      </c>
      <c r="AR2838" s="2">
        <f t="shared" si="1056"/>
        <v>0</v>
      </c>
      <c r="AS2838" s="2">
        <f t="shared" si="1057"/>
        <v>0</v>
      </c>
      <c r="AT2838" s="2">
        <f t="shared" si="1058"/>
        <v>0</v>
      </c>
      <c r="AU2838" s="2">
        <f t="shared" si="1059"/>
        <v>0</v>
      </c>
      <c r="AW2838" t="s">
        <v>3221</v>
      </c>
      <c r="AX2838" t="s">
        <v>303</v>
      </c>
      <c r="AY2838">
        <v>17</v>
      </c>
      <c r="BA2838" s="127">
        <v>48</v>
      </c>
      <c r="BB2838" s="130">
        <v>435</v>
      </c>
      <c r="BC2838" s="131">
        <f t="shared" si="1049"/>
        <v>48435</v>
      </c>
      <c r="BE2838" s="7" t="s">
        <v>3271</v>
      </c>
    </row>
    <row r="2839" spans="1:57" hidden="1" outlineLevel="1" x14ac:dyDescent="0.2">
      <c r="A2839" t="s">
        <v>495</v>
      </c>
      <c r="B2839" t="s">
        <v>303</v>
      </c>
      <c r="C2839" s="1">
        <f t="shared" si="1050"/>
        <v>1598</v>
      </c>
      <c r="D2839" s="7">
        <f>RANK(N2839,(N2839:P2839,Q2839:AL2839))</f>
        <v>2</v>
      </c>
      <c r="E2839" s="7">
        <f>RANK(O2839,(N2839:P2839,Q2839:AL2839))</f>
        <v>1</v>
      </c>
      <c r="F2839" s="7">
        <f>IF(P2839&gt;0,RANK(P2839,(N2839:P2839,Q2839:AL2839)),0)</f>
        <v>3</v>
      </c>
      <c r="G2839" s="1">
        <f t="shared" si="1051"/>
        <v>163</v>
      </c>
      <c r="H2839" s="2">
        <f t="shared" si="1048"/>
        <v>0.10200250312891114</v>
      </c>
      <c r="I2839" s="2"/>
      <c r="J2839" s="2">
        <f t="shared" si="1052"/>
        <v>0.32790988735919901</v>
      </c>
      <c r="K2839" s="2">
        <f t="shared" si="1053"/>
        <v>0.42991239048811014</v>
      </c>
      <c r="L2839" s="2">
        <f t="shared" si="1054"/>
        <v>0.24217772215269087</v>
      </c>
      <c r="M2839" s="2">
        <f t="shared" si="1055"/>
        <v>-2.7755575615628914E-17</v>
      </c>
      <c r="N2839" s="1">
        <v>524</v>
      </c>
      <c r="O2839" s="1">
        <v>687</v>
      </c>
      <c r="P2839" s="1">
        <v>387</v>
      </c>
      <c r="AN2839" s="7">
        <f>IF(Q2839&gt;0,RANK(Q2839,(N2839:P2839,Q2839:AL2839)),0)</f>
        <v>0</v>
      </c>
      <c r="AO2839" s="7">
        <f>IF(R2839&gt;0,RANK(R2839,(N2839:P2839,Q2839:AL2839)),0)</f>
        <v>0</v>
      </c>
      <c r="AP2839" s="7">
        <f>IF(S2839&gt;0,RANK(S2839,(N2839:P2839,Q2839:AL2839)),0)</f>
        <v>0</v>
      </c>
      <c r="AQ2839" s="7">
        <f>IF(T2839&gt;0,RANK(T2839,(N2839:P2839,Q2839:AL2839)),0)</f>
        <v>0</v>
      </c>
      <c r="AR2839" s="2">
        <f t="shared" si="1056"/>
        <v>0</v>
      </c>
      <c r="AS2839" s="2">
        <f t="shared" si="1057"/>
        <v>0</v>
      </c>
      <c r="AT2839" s="2">
        <f t="shared" si="1058"/>
        <v>0</v>
      </c>
      <c r="AU2839" s="2">
        <f t="shared" si="1059"/>
        <v>0</v>
      </c>
      <c r="AW2839" t="s">
        <v>495</v>
      </c>
      <c r="AX2839" t="s">
        <v>303</v>
      </c>
      <c r="AY2839">
        <v>23</v>
      </c>
      <c r="BA2839" s="127">
        <v>48</v>
      </c>
      <c r="BB2839" s="130">
        <v>437</v>
      </c>
      <c r="BC2839" s="131">
        <f t="shared" si="1049"/>
        <v>48437</v>
      </c>
      <c r="BE2839" s="7" t="s">
        <v>3271</v>
      </c>
    </row>
    <row r="2840" spans="1:57" hidden="1" outlineLevel="1" x14ac:dyDescent="0.2">
      <c r="A2840" t="s">
        <v>497</v>
      </c>
      <c r="B2840" t="s">
        <v>303</v>
      </c>
      <c r="C2840" s="1">
        <f t="shared" si="1050"/>
        <v>2949</v>
      </c>
      <c r="D2840" s="7">
        <f>RANK(N2840,(N2840:P2840,Q2840:AL2840))</f>
        <v>1</v>
      </c>
      <c r="E2840" s="7">
        <f>RANK(O2840,(N2840:P2840,Q2840:AL2840))</f>
        <v>2</v>
      </c>
      <c r="F2840" s="7">
        <f>IF(P2840&gt;0,RANK(P2840,(N2840:P2840,Q2840:AL2840)),0)</f>
        <v>3</v>
      </c>
      <c r="G2840" s="1">
        <f t="shared" si="1051"/>
        <v>424</v>
      </c>
      <c r="H2840" s="2">
        <f t="shared" si="1048"/>
        <v>0.14377755171244488</v>
      </c>
      <c r="I2840" s="2"/>
      <c r="J2840" s="2">
        <f t="shared" si="1052"/>
        <v>0.47914547304170907</v>
      </c>
      <c r="K2840" s="2">
        <f t="shared" si="1053"/>
        <v>0.33536792132926418</v>
      </c>
      <c r="L2840" s="2">
        <f t="shared" si="1054"/>
        <v>0.18345201763309596</v>
      </c>
      <c r="M2840" s="2">
        <f t="shared" si="1055"/>
        <v>2.0345879959307867E-3</v>
      </c>
      <c r="N2840" s="1">
        <v>1413</v>
      </c>
      <c r="O2840" s="1">
        <v>989</v>
      </c>
      <c r="P2840" s="1">
        <v>541</v>
      </c>
      <c r="Q2840" s="1">
        <v>6</v>
      </c>
      <c r="AN2840" s="7">
        <f>IF(Q2840&gt;0,RANK(Q2840,(N2840:P2840,Q2840:AL2840)),0)</f>
        <v>4</v>
      </c>
      <c r="AO2840" s="7">
        <f>IF(R2840&gt;0,RANK(R2840,(N2840:P2840,Q2840:AL2840)),0)</f>
        <v>0</v>
      </c>
      <c r="AP2840" s="7">
        <f>IF(S2840&gt;0,RANK(S2840,(N2840:P2840,Q2840:AL2840)),0)</f>
        <v>0</v>
      </c>
      <c r="AQ2840" s="7">
        <f>IF(T2840&gt;0,RANK(T2840,(N2840:P2840,Q2840:AL2840)),0)</f>
        <v>0</v>
      </c>
      <c r="AR2840" s="2">
        <f t="shared" si="1056"/>
        <v>2.0345879959308239E-3</v>
      </c>
      <c r="AS2840" s="2">
        <f t="shared" si="1057"/>
        <v>0</v>
      </c>
      <c r="AT2840" s="2">
        <f t="shared" si="1058"/>
        <v>0</v>
      </c>
      <c r="AU2840" s="2">
        <f t="shared" si="1059"/>
        <v>0</v>
      </c>
      <c r="AW2840" t="s">
        <v>497</v>
      </c>
      <c r="AX2840" t="s">
        <v>303</v>
      </c>
      <c r="AY2840">
        <v>13</v>
      </c>
      <c r="BA2840" s="127">
        <v>48</v>
      </c>
      <c r="BB2840" s="130">
        <v>439</v>
      </c>
      <c r="BC2840" s="131">
        <f t="shared" si="1049"/>
        <v>48439</v>
      </c>
      <c r="BE2840" s="7" t="s">
        <v>3271</v>
      </c>
    </row>
    <row r="2841" spans="1:57" hidden="1" outlineLevel="1" x14ac:dyDescent="0.2">
      <c r="A2841" t="s">
        <v>500</v>
      </c>
      <c r="B2841" t="s">
        <v>303</v>
      </c>
      <c r="C2841" s="1">
        <f t="shared" si="1050"/>
        <v>471396</v>
      </c>
      <c r="D2841" s="7">
        <f>RANK(N2841,(N2841:P2841,Q2841:AL2841))</f>
        <v>2</v>
      </c>
      <c r="E2841" s="7">
        <f>RANK(O2841,(N2841:P2841,Q2841:AL2841))</f>
        <v>1</v>
      </c>
      <c r="F2841" s="7">
        <f>IF(P2841&gt;0,RANK(P2841,(N2841:P2841,Q2841:AL2841)),0)</f>
        <v>3</v>
      </c>
      <c r="G2841" s="1">
        <f t="shared" si="1051"/>
        <v>27157</v>
      </c>
      <c r="H2841" s="2">
        <f t="shared" si="1048"/>
        <v>5.7609737884920534E-2</v>
      </c>
      <c r="I2841" s="2"/>
      <c r="J2841" s="2">
        <f t="shared" si="1052"/>
        <v>0.33141986779692656</v>
      </c>
      <c r="K2841" s="2">
        <f t="shared" si="1053"/>
        <v>0.38902960568184713</v>
      </c>
      <c r="L2841" s="2">
        <f t="shared" si="1054"/>
        <v>0.27577238669823251</v>
      </c>
      <c r="M2841" s="2">
        <f t="shared" si="1055"/>
        <v>3.7781398229937979E-3</v>
      </c>
      <c r="N2841" s="1">
        <v>156230</v>
      </c>
      <c r="O2841" s="1">
        <v>183387</v>
      </c>
      <c r="P2841" s="1">
        <v>129998</v>
      </c>
      <c r="Q2841" s="1">
        <v>1663</v>
      </c>
      <c r="R2841" s="1">
        <v>64</v>
      </c>
      <c r="S2841" s="1">
        <v>8</v>
      </c>
      <c r="T2841" s="1">
        <v>25</v>
      </c>
      <c r="U2841" s="1">
        <v>9</v>
      </c>
      <c r="W2841" s="1">
        <v>10</v>
      </c>
      <c r="Y2841" s="1">
        <v>2</v>
      </c>
      <c r="AN2841" s="7">
        <f>IF(Q2841&gt;0,RANK(Q2841,(N2841:P2841,Q2841:AL2841)),0)</f>
        <v>4</v>
      </c>
      <c r="AO2841" s="7">
        <f>IF(R2841&gt;0,RANK(R2841,(N2841:P2841,Q2841:AL2841)),0)</f>
        <v>5</v>
      </c>
      <c r="AP2841" s="7">
        <f>IF(S2841&gt;0,RANK(S2841,(N2841:P2841,Q2841:AL2841)),0)</f>
        <v>9</v>
      </c>
      <c r="AQ2841" s="7">
        <f>IF(T2841&gt;0,RANK(T2841,(N2841:P2841,Q2841:AL2841)),0)</f>
        <v>6</v>
      </c>
      <c r="AR2841" s="2">
        <f t="shared" si="1056"/>
        <v>3.5278194978319716E-3</v>
      </c>
      <c r="AS2841" s="2">
        <f t="shared" si="1057"/>
        <v>1.3576695601999169E-4</v>
      </c>
      <c r="AT2841" s="2">
        <f t="shared" si="1058"/>
        <v>1.6970869502498961E-5</v>
      </c>
      <c r="AU2841" s="2">
        <f t="shared" si="1059"/>
        <v>5.3033967195309254E-5</v>
      </c>
      <c r="AW2841" t="s">
        <v>500</v>
      </c>
      <c r="AX2841" t="s">
        <v>303</v>
      </c>
      <c r="BA2841" s="127">
        <v>48</v>
      </c>
      <c r="BB2841" s="130">
        <v>441</v>
      </c>
      <c r="BC2841" s="131">
        <f t="shared" si="1049"/>
        <v>48441</v>
      </c>
      <c r="BE2841" s="7" t="s">
        <v>3271</v>
      </c>
    </row>
    <row r="2842" spans="1:57" hidden="1" outlineLevel="1" x14ac:dyDescent="0.2">
      <c r="A2842" t="s">
        <v>844</v>
      </c>
      <c r="B2842" t="s">
        <v>303</v>
      </c>
      <c r="C2842" s="1">
        <f t="shared" si="1050"/>
        <v>45454</v>
      </c>
      <c r="D2842" s="7">
        <f>RANK(N2842,(N2842:P2842,Q2842:AL2842))</f>
        <v>2</v>
      </c>
      <c r="E2842" s="7">
        <f>RANK(O2842,(N2842:P2842,Q2842:AL2842))</f>
        <v>1</v>
      </c>
      <c r="F2842" s="7">
        <f>IF(P2842&gt;0,RANK(P2842,(N2842:P2842,Q2842:AL2842)),0)</f>
        <v>3</v>
      </c>
      <c r="G2842" s="1">
        <f t="shared" si="1051"/>
        <v>10232</v>
      </c>
      <c r="H2842" s="2">
        <f t="shared" si="1048"/>
        <v>0.22510670128041538</v>
      </c>
      <c r="I2842" s="2"/>
      <c r="J2842" s="2">
        <f t="shared" si="1052"/>
        <v>0.27240726888722666</v>
      </c>
      <c r="K2842" s="2">
        <f t="shared" si="1053"/>
        <v>0.49751397016764204</v>
      </c>
      <c r="L2842" s="2">
        <f t="shared" si="1054"/>
        <v>0.227284727416729</v>
      </c>
      <c r="M2842" s="2">
        <f t="shared" si="1055"/>
        <v>2.7940335284022955E-3</v>
      </c>
      <c r="N2842" s="1">
        <v>12382</v>
      </c>
      <c r="O2842" s="1">
        <v>22614</v>
      </c>
      <c r="P2842" s="1">
        <v>10331</v>
      </c>
      <c r="Q2842" s="1">
        <v>120</v>
      </c>
      <c r="R2842" s="1">
        <v>5</v>
      </c>
      <c r="T2842" s="1">
        <v>2</v>
      </c>
      <c r="AN2842" s="7">
        <f>IF(Q2842&gt;0,RANK(Q2842,(N2842:P2842,Q2842:AL2842)),0)</f>
        <v>4</v>
      </c>
      <c r="AO2842" s="7">
        <f>IF(R2842&gt;0,RANK(R2842,(N2842:P2842,Q2842:AL2842)),0)</f>
        <v>5</v>
      </c>
      <c r="AP2842" s="7">
        <f>IF(S2842&gt;0,RANK(S2842,(N2842:P2842,Q2842:AL2842)),0)</f>
        <v>0</v>
      </c>
      <c r="AQ2842" s="7">
        <f>IF(T2842&gt;0,RANK(T2842,(N2842:P2842,Q2842:AL2842)),0)</f>
        <v>6</v>
      </c>
      <c r="AR2842" s="2">
        <f t="shared" si="1056"/>
        <v>2.6400316803801647E-3</v>
      </c>
      <c r="AS2842" s="2">
        <f t="shared" si="1057"/>
        <v>1.100013200158402E-4</v>
      </c>
      <c r="AT2842" s="2">
        <f t="shared" si="1058"/>
        <v>0</v>
      </c>
      <c r="AU2842" s="2">
        <f t="shared" si="1059"/>
        <v>4.4000528006336074E-5</v>
      </c>
      <c r="AW2842" t="s">
        <v>844</v>
      </c>
      <c r="AX2842" t="s">
        <v>303</v>
      </c>
      <c r="AY2842">
        <v>17</v>
      </c>
      <c r="BA2842" s="127">
        <v>48</v>
      </c>
      <c r="BB2842" s="130">
        <v>443</v>
      </c>
      <c r="BC2842" s="131">
        <f t="shared" si="1049"/>
        <v>48443</v>
      </c>
      <c r="BE2842" s="7" t="s">
        <v>3271</v>
      </c>
    </row>
    <row r="2843" spans="1:57" hidden="1" outlineLevel="1" x14ac:dyDescent="0.2">
      <c r="A2843" t="s">
        <v>361</v>
      </c>
      <c r="B2843" t="s">
        <v>303</v>
      </c>
      <c r="C2843" s="1">
        <f t="shared" si="1050"/>
        <v>631</v>
      </c>
      <c r="D2843" s="7">
        <f>RANK(N2843,(N2843:P2843,Q2843:AL2843))</f>
        <v>1</v>
      </c>
      <c r="E2843" s="7">
        <f>RANK(O2843,(N2843:P2843,Q2843:AL2843))</f>
        <v>2</v>
      </c>
      <c r="F2843" s="7">
        <f>IF(P2843&gt;0,RANK(P2843,(N2843:P2843,Q2843:AL2843)),0)</f>
        <v>3</v>
      </c>
      <c r="G2843" s="1">
        <f t="shared" si="1051"/>
        <v>149</v>
      </c>
      <c r="H2843" s="2">
        <f t="shared" si="1048"/>
        <v>0.23613312202852615</v>
      </c>
      <c r="I2843" s="2"/>
      <c r="J2843" s="2">
        <f t="shared" si="1052"/>
        <v>0.51505546751188591</v>
      </c>
      <c r="K2843" s="2">
        <f t="shared" si="1053"/>
        <v>0.27892234548335976</v>
      </c>
      <c r="L2843" s="2">
        <f t="shared" si="1054"/>
        <v>0.20285261489698891</v>
      </c>
      <c r="M2843" s="2">
        <f t="shared" si="1055"/>
        <v>3.1695721077654171E-3</v>
      </c>
      <c r="N2843" s="1">
        <v>325</v>
      </c>
      <c r="O2843" s="1">
        <v>176</v>
      </c>
      <c r="P2843" s="1">
        <v>128</v>
      </c>
      <c r="Q2843" s="1">
        <v>1</v>
      </c>
      <c r="T2843" s="1">
        <v>1</v>
      </c>
      <c r="AN2843" s="7">
        <f>IF(Q2843&gt;0,RANK(Q2843,(N2843:P2843,Q2843:AL2843)),0)</f>
        <v>4</v>
      </c>
      <c r="AO2843" s="7">
        <f>IF(R2843&gt;0,RANK(R2843,(N2843:P2843,Q2843:AL2843)),0)</f>
        <v>0</v>
      </c>
      <c r="AP2843" s="7">
        <f>IF(S2843&gt;0,RANK(S2843,(N2843:P2843,Q2843:AL2843)),0)</f>
        <v>0</v>
      </c>
      <c r="AQ2843" s="7">
        <f>IF(T2843&gt;0,RANK(T2843,(N2843:P2843,Q2843:AL2843)),0)</f>
        <v>4</v>
      </c>
      <c r="AR2843" s="2">
        <f t="shared" si="1056"/>
        <v>1.5847860538827259E-3</v>
      </c>
      <c r="AS2843" s="2">
        <f t="shared" si="1057"/>
        <v>0</v>
      </c>
      <c r="AT2843" s="2">
        <f t="shared" si="1058"/>
        <v>0</v>
      </c>
      <c r="AU2843" s="2">
        <f t="shared" si="1059"/>
        <v>1.5847860538827259E-3</v>
      </c>
      <c r="AW2843" t="s">
        <v>361</v>
      </c>
      <c r="AX2843" t="s">
        <v>303</v>
      </c>
      <c r="AY2843">
        <v>23</v>
      </c>
      <c r="BA2843" s="127">
        <v>48</v>
      </c>
      <c r="BB2843" s="130">
        <v>445</v>
      </c>
      <c r="BC2843" s="131">
        <f t="shared" si="1049"/>
        <v>48445</v>
      </c>
      <c r="BE2843" s="7" t="s">
        <v>3271</v>
      </c>
    </row>
    <row r="2844" spans="1:57" hidden="1" outlineLevel="1" x14ac:dyDescent="0.2">
      <c r="A2844" t="s">
        <v>501</v>
      </c>
      <c r="B2844" t="s">
        <v>303</v>
      </c>
      <c r="C2844" s="1">
        <f t="shared" si="1050"/>
        <v>4395</v>
      </c>
      <c r="D2844" s="7">
        <f>RANK(N2844,(N2844:P2844,Q2844:AL2844))</f>
        <v>2</v>
      </c>
      <c r="E2844" s="7">
        <f>RANK(O2844,(N2844:P2844,Q2844:AL2844))</f>
        <v>1</v>
      </c>
      <c r="F2844" s="7">
        <f>IF(P2844&gt;0,RANK(P2844,(N2844:P2844,Q2844:AL2844)),0)</f>
        <v>3</v>
      </c>
      <c r="G2844" s="1">
        <f t="shared" si="1051"/>
        <v>848</v>
      </c>
      <c r="H2844" s="2">
        <f t="shared" si="1048"/>
        <v>0.19294653014789534</v>
      </c>
      <c r="I2844" s="2"/>
      <c r="J2844" s="2">
        <f t="shared" si="1052"/>
        <v>0.33242320819112631</v>
      </c>
      <c r="K2844" s="2">
        <f t="shared" si="1053"/>
        <v>0.52536973833902156</v>
      </c>
      <c r="L2844" s="2">
        <f t="shared" si="1054"/>
        <v>0.14084186575654153</v>
      </c>
      <c r="M2844" s="2">
        <f t="shared" si="1055"/>
        <v>1.3651877133106505E-3</v>
      </c>
      <c r="N2844" s="1">
        <v>1461</v>
      </c>
      <c r="O2844" s="1">
        <v>2309</v>
      </c>
      <c r="P2844" s="1">
        <v>619</v>
      </c>
      <c r="Q2844" s="1">
        <v>6</v>
      </c>
      <c r="AN2844" s="7">
        <f>IF(Q2844&gt;0,RANK(Q2844,(N2844:P2844,Q2844:AL2844)),0)</f>
        <v>4</v>
      </c>
      <c r="AO2844" s="7">
        <f>IF(R2844&gt;0,RANK(R2844,(N2844:P2844,Q2844:AL2844)),0)</f>
        <v>0</v>
      </c>
      <c r="AP2844" s="7">
        <f>IF(S2844&gt;0,RANK(S2844,(N2844:P2844,Q2844:AL2844)),0)</f>
        <v>0</v>
      </c>
      <c r="AQ2844" s="7">
        <f>IF(T2844&gt;0,RANK(T2844,(N2844:P2844,Q2844:AL2844)),0)</f>
        <v>0</v>
      </c>
      <c r="AR2844" s="2">
        <f t="shared" si="1056"/>
        <v>1.3651877133105802E-3</v>
      </c>
      <c r="AS2844" s="2">
        <f t="shared" si="1057"/>
        <v>0</v>
      </c>
      <c r="AT2844" s="2">
        <f t="shared" si="1058"/>
        <v>0</v>
      </c>
      <c r="AU2844" s="2">
        <f t="shared" si="1059"/>
        <v>0</v>
      </c>
      <c r="AW2844" t="s">
        <v>501</v>
      </c>
      <c r="AX2844" t="s">
        <v>303</v>
      </c>
      <c r="AY2844">
        <v>19</v>
      </c>
      <c r="BA2844" s="127">
        <v>48</v>
      </c>
      <c r="BB2844" s="130">
        <v>447</v>
      </c>
      <c r="BC2844" s="131">
        <f t="shared" si="1049"/>
        <v>48447</v>
      </c>
      <c r="BE2844" s="7" t="s">
        <v>3271</v>
      </c>
    </row>
    <row r="2845" spans="1:57" hidden="1" outlineLevel="1" x14ac:dyDescent="0.2">
      <c r="A2845" t="s">
        <v>2457</v>
      </c>
      <c r="B2845" t="s">
        <v>303</v>
      </c>
      <c r="C2845" s="1">
        <f t="shared" si="1050"/>
        <v>1018</v>
      </c>
      <c r="D2845" s="7">
        <f>RANK(N2845,(N2845:P2845,Q2845:AL2845))</f>
        <v>1</v>
      </c>
      <c r="E2845" s="7">
        <f>RANK(O2845,(N2845:P2845,Q2845:AL2845))</f>
        <v>2</v>
      </c>
      <c r="F2845" s="7">
        <f>IF(P2845&gt;0,RANK(P2845,(N2845:P2845,Q2845:AL2845)),0)</f>
        <v>3</v>
      </c>
      <c r="G2845" s="1">
        <f t="shared" si="1051"/>
        <v>12</v>
      </c>
      <c r="H2845" s="2">
        <f t="shared" si="1048"/>
        <v>1.1787819253438114E-2</v>
      </c>
      <c r="I2845" s="2"/>
      <c r="J2845" s="2">
        <f t="shared" si="1052"/>
        <v>0.39390962671905699</v>
      </c>
      <c r="K2845" s="2">
        <f t="shared" si="1053"/>
        <v>0.38212180746561886</v>
      </c>
      <c r="L2845" s="2">
        <f t="shared" si="1054"/>
        <v>0.22396856581532418</v>
      </c>
      <c r="M2845" s="2">
        <f t="shared" si="1055"/>
        <v>2.7755575615628914E-17</v>
      </c>
      <c r="N2845" s="1">
        <v>401</v>
      </c>
      <c r="O2845" s="1">
        <v>389</v>
      </c>
      <c r="P2845" s="1">
        <v>228</v>
      </c>
      <c r="AN2845" s="7">
        <f>IF(Q2845&gt;0,RANK(Q2845,(N2845:P2845,Q2845:AL2845)),0)</f>
        <v>0</v>
      </c>
      <c r="AO2845" s="7">
        <f>IF(R2845&gt;0,RANK(R2845,(N2845:P2845,Q2845:AL2845)),0)</f>
        <v>0</v>
      </c>
      <c r="AP2845" s="7">
        <f>IF(S2845&gt;0,RANK(S2845,(N2845:P2845,Q2845:AL2845)),0)</f>
        <v>0</v>
      </c>
      <c r="AQ2845" s="7">
        <f>IF(T2845&gt;0,RANK(T2845,(N2845:P2845,Q2845:AL2845)),0)</f>
        <v>0</v>
      </c>
      <c r="AR2845" s="2">
        <f t="shared" si="1056"/>
        <v>0</v>
      </c>
      <c r="AS2845" s="2">
        <f t="shared" si="1057"/>
        <v>0</v>
      </c>
      <c r="AT2845" s="2">
        <f t="shared" si="1058"/>
        <v>0</v>
      </c>
      <c r="AU2845" s="2">
        <f t="shared" si="1059"/>
        <v>0</v>
      </c>
      <c r="AW2845" t="s">
        <v>2457</v>
      </c>
      <c r="AX2845" t="s">
        <v>303</v>
      </c>
      <c r="AY2845">
        <v>17</v>
      </c>
      <c r="BA2845" s="127">
        <v>48</v>
      </c>
      <c r="BB2845" s="130">
        <v>449</v>
      </c>
      <c r="BC2845" s="131">
        <f t="shared" si="1049"/>
        <v>48449</v>
      </c>
      <c r="BE2845" s="7" t="s">
        <v>3271</v>
      </c>
    </row>
    <row r="2846" spans="1:57" hidden="1" outlineLevel="1" x14ac:dyDescent="0.2">
      <c r="A2846" t="s">
        <v>2458</v>
      </c>
      <c r="B2846" t="s">
        <v>303</v>
      </c>
      <c r="C2846" s="1">
        <f t="shared" si="1050"/>
        <v>8810</v>
      </c>
      <c r="D2846" s="7">
        <f>RANK(N2846,(N2846:P2846,Q2846:AL2846))</f>
        <v>1</v>
      </c>
      <c r="E2846" s="7">
        <f>RANK(O2846,(N2846:P2846,Q2846:AL2846))</f>
        <v>2</v>
      </c>
      <c r="F2846" s="7">
        <f>IF(P2846&gt;0,RANK(P2846,(N2846:P2846,Q2846:AL2846)),0)</f>
        <v>3</v>
      </c>
      <c r="G2846" s="1">
        <f t="shared" si="1051"/>
        <v>601</v>
      </c>
      <c r="H2846" s="2">
        <f t="shared" si="1048"/>
        <v>6.8217934165720778E-2</v>
      </c>
      <c r="I2846" s="2"/>
      <c r="J2846" s="2">
        <f t="shared" si="1052"/>
        <v>0.41146424517593644</v>
      </c>
      <c r="K2846" s="2">
        <f t="shared" si="1053"/>
        <v>0.34324631101021569</v>
      </c>
      <c r="L2846" s="2">
        <f t="shared" si="1054"/>
        <v>0.24358683314415436</v>
      </c>
      <c r="M2846" s="2">
        <f t="shared" si="1055"/>
        <v>1.7026106696934606E-3</v>
      </c>
      <c r="N2846" s="1">
        <v>3625</v>
      </c>
      <c r="O2846" s="1">
        <v>3024</v>
      </c>
      <c r="P2846" s="1">
        <v>2146</v>
      </c>
      <c r="Q2846" s="1">
        <v>15</v>
      </c>
      <c r="AN2846" s="7">
        <f>IF(Q2846&gt;0,RANK(Q2846,(N2846:P2846,Q2846:AL2846)),0)</f>
        <v>4</v>
      </c>
      <c r="AO2846" s="7">
        <f>IF(R2846&gt;0,RANK(R2846,(N2846:P2846,Q2846:AL2846)),0)</f>
        <v>0</v>
      </c>
      <c r="AP2846" s="7">
        <f>IF(S2846&gt;0,RANK(S2846,(N2846:P2846,Q2846:AL2846)),0)</f>
        <v>0</v>
      </c>
      <c r="AQ2846" s="7">
        <f>IF(T2846&gt;0,RANK(T2846,(N2846:P2846,Q2846:AL2846)),0)</f>
        <v>0</v>
      </c>
      <c r="AR2846" s="2">
        <f t="shared" si="1056"/>
        <v>1.70261066969353E-3</v>
      </c>
      <c r="AS2846" s="2">
        <f t="shared" si="1057"/>
        <v>0</v>
      </c>
      <c r="AT2846" s="2">
        <f t="shared" si="1058"/>
        <v>0</v>
      </c>
      <c r="AU2846" s="2">
        <f t="shared" si="1059"/>
        <v>0</v>
      </c>
      <c r="AW2846" t="s">
        <v>2458</v>
      </c>
      <c r="AX2846" t="s">
        <v>303</v>
      </c>
      <c r="AY2846">
        <v>1</v>
      </c>
      <c r="BA2846" s="127">
        <v>48</v>
      </c>
      <c r="BB2846" s="130">
        <v>451</v>
      </c>
      <c r="BC2846" s="131">
        <f t="shared" si="1049"/>
        <v>48451</v>
      </c>
      <c r="BE2846" s="7" t="s">
        <v>3271</v>
      </c>
    </row>
    <row r="2847" spans="1:57" hidden="1" outlineLevel="1" x14ac:dyDescent="0.2">
      <c r="A2847" t="s">
        <v>1832</v>
      </c>
      <c r="B2847" t="s">
        <v>303</v>
      </c>
      <c r="C2847" s="1">
        <f t="shared" si="1050"/>
        <v>36739</v>
      </c>
      <c r="D2847" s="7">
        <f>RANK(N2847,(N2847:P2847,Q2847:AL2847))</f>
        <v>2</v>
      </c>
      <c r="E2847" s="7">
        <f>RANK(O2847,(N2847:P2847,Q2847:AL2847))</f>
        <v>1</v>
      </c>
      <c r="F2847" s="7">
        <f>IF(P2847&gt;0,RANK(P2847,(N2847:P2847,Q2847:AL2847)),0)</f>
        <v>3</v>
      </c>
      <c r="G2847" s="1">
        <f t="shared" si="1051"/>
        <v>3552</v>
      </c>
      <c r="H2847" s="2">
        <f t="shared" si="1048"/>
        <v>9.6682000054438069E-2</v>
      </c>
      <c r="I2847" s="2"/>
      <c r="J2847" s="2">
        <f t="shared" si="1052"/>
        <v>0.31130406380140996</v>
      </c>
      <c r="K2847" s="2">
        <f t="shared" si="1053"/>
        <v>0.40798606385584801</v>
      </c>
      <c r="L2847" s="2">
        <f t="shared" si="1054"/>
        <v>0.27883175916600889</v>
      </c>
      <c r="M2847" s="2">
        <f t="shared" si="1055"/>
        <v>1.8781131767331427E-3</v>
      </c>
      <c r="N2847" s="1">
        <v>11437</v>
      </c>
      <c r="O2847" s="1">
        <v>14989</v>
      </c>
      <c r="P2847" s="1">
        <v>10244</v>
      </c>
      <c r="Q2847" s="1">
        <v>65</v>
      </c>
      <c r="R2847" s="1">
        <v>1</v>
      </c>
      <c r="S2847" s="1">
        <v>3</v>
      </c>
      <c r="AN2847" s="7">
        <f>IF(Q2847&gt;0,RANK(Q2847,(N2847:P2847,Q2847:AL2847)),0)</f>
        <v>4</v>
      </c>
      <c r="AO2847" s="7">
        <f>IF(R2847&gt;0,RANK(R2847,(N2847:P2847,Q2847:AL2847)),0)</f>
        <v>6</v>
      </c>
      <c r="AP2847" s="7">
        <f>IF(S2847&gt;0,RANK(S2847,(N2847:P2847,Q2847:AL2847)),0)</f>
        <v>5</v>
      </c>
      <c r="AQ2847" s="7">
        <f>IF(T2847&gt;0,RANK(T2847,(N2847:P2847,Q2847:AL2847)),0)</f>
        <v>0</v>
      </c>
      <c r="AR2847" s="2">
        <f t="shared" si="1056"/>
        <v>1.7692370505457415E-3</v>
      </c>
      <c r="AS2847" s="2">
        <f t="shared" si="1057"/>
        <v>2.7219031546857562E-5</v>
      </c>
      <c r="AT2847" s="2">
        <f t="shared" si="1058"/>
        <v>8.165709464057269E-5</v>
      </c>
      <c r="AU2847" s="2">
        <f t="shared" si="1059"/>
        <v>0</v>
      </c>
      <c r="AW2847" t="s">
        <v>1832</v>
      </c>
      <c r="AX2847" t="s">
        <v>303</v>
      </c>
      <c r="BA2847" s="127">
        <v>48</v>
      </c>
      <c r="BB2847" s="130">
        <v>453</v>
      </c>
      <c r="BC2847" s="131">
        <f t="shared" si="1049"/>
        <v>48453</v>
      </c>
      <c r="BE2847" s="7" t="s">
        <v>3271</v>
      </c>
    </row>
    <row r="2848" spans="1:57" hidden="1" outlineLevel="1" x14ac:dyDescent="0.2">
      <c r="A2848" t="s">
        <v>1835</v>
      </c>
      <c r="B2848" t="s">
        <v>303</v>
      </c>
      <c r="C2848" s="1">
        <f t="shared" si="1050"/>
        <v>276235</v>
      </c>
      <c r="D2848" s="7">
        <f>RANK(N2848,(N2848:P2848,Q2848:AL2848))</f>
        <v>1</v>
      </c>
      <c r="E2848" s="7">
        <f>RANK(O2848,(N2848:P2848,Q2848:AL2848))</f>
        <v>2</v>
      </c>
      <c r="F2848" s="7">
        <f>IF(P2848&gt;0,RANK(P2848,(N2848:P2848,Q2848:AL2848)),0)</f>
        <v>3</v>
      </c>
      <c r="G2848" s="1">
        <f t="shared" si="1051"/>
        <v>42441</v>
      </c>
      <c r="H2848" s="2">
        <f t="shared" si="1048"/>
        <v>0.1536409216790052</v>
      </c>
      <c r="I2848" s="2"/>
      <c r="J2848" s="2">
        <f t="shared" si="1052"/>
        <v>0.47259036689775008</v>
      </c>
      <c r="K2848" s="2">
        <f t="shared" si="1053"/>
        <v>0.31894944521874491</v>
      </c>
      <c r="L2848" s="2">
        <f t="shared" si="1054"/>
        <v>0.20329791662895721</v>
      </c>
      <c r="M2848" s="2">
        <f t="shared" si="1055"/>
        <v>5.1622712545478511E-3</v>
      </c>
      <c r="N2848" s="1">
        <v>130546</v>
      </c>
      <c r="O2848" s="1">
        <v>88105</v>
      </c>
      <c r="P2848" s="1">
        <v>56158</v>
      </c>
      <c r="Q2848" s="1">
        <v>1222</v>
      </c>
      <c r="R2848" s="1">
        <v>20</v>
      </c>
      <c r="S2848" s="1">
        <v>87</v>
      </c>
      <c r="T2848" s="1">
        <v>12</v>
      </c>
      <c r="U2848" s="1">
        <v>47</v>
      </c>
      <c r="W2848" s="1">
        <v>8</v>
      </c>
      <c r="Y2848" s="1">
        <v>2</v>
      </c>
      <c r="AB2848" s="1">
        <v>28</v>
      </c>
      <c r="AN2848" s="7">
        <f>IF(Q2848&gt;0,RANK(Q2848,(N2848:P2848,Q2848:AL2848)),0)</f>
        <v>4</v>
      </c>
      <c r="AO2848" s="7">
        <f>IF(R2848&gt;0,RANK(R2848,(N2848:P2848,Q2848:AL2848)),0)</f>
        <v>8</v>
      </c>
      <c r="AP2848" s="7">
        <f>IF(S2848&gt;0,RANK(S2848,(N2848:P2848,Q2848:AL2848)),0)</f>
        <v>5</v>
      </c>
      <c r="AQ2848" s="7">
        <f>IF(T2848&gt;0,RANK(T2848,(N2848:P2848,Q2848:AL2848)),0)</f>
        <v>9</v>
      </c>
      <c r="AR2848" s="2">
        <f t="shared" si="1056"/>
        <v>4.423769616449762E-3</v>
      </c>
      <c r="AS2848" s="2">
        <f t="shared" si="1057"/>
        <v>7.2402121382156499E-5</v>
      </c>
      <c r="AT2848" s="2">
        <f t="shared" si="1058"/>
        <v>3.1494922801238076E-4</v>
      </c>
      <c r="AU2848" s="2">
        <f t="shared" si="1059"/>
        <v>4.3441272829293899E-5</v>
      </c>
      <c r="AW2848" t="s">
        <v>1835</v>
      </c>
      <c r="AX2848" t="s">
        <v>303</v>
      </c>
      <c r="BA2848" s="127">
        <v>48</v>
      </c>
      <c r="BB2848" s="130">
        <v>455</v>
      </c>
      <c r="BC2848" s="131">
        <f t="shared" si="1049"/>
        <v>48455</v>
      </c>
      <c r="BE2848" s="7" t="s">
        <v>3271</v>
      </c>
    </row>
    <row r="2849" spans="1:57" hidden="1" outlineLevel="1" x14ac:dyDescent="0.2">
      <c r="A2849" t="s">
        <v>1274</v>
      </c>
      <c r="B2849" t="s">
        <v>303</v>
      </c>
      <c r="C2849" s="1">
        <f t="shared" si="1050"/>
        <v>5909</v>
      </c>
      <c r="D2849" s="7">
        <f>RANK(N2849,(N2849:P2849,Q2849:AL2849))</f>
        <v>1</v>
      </c>
      <c r="E2849" s="7">
        <f>RANK(O2849,(N2849:P2849,Q2849:AL2849))</f>
        <v>2</v>
      </c>
      <c r="F2849" s="7">
        <f>IF(P2849&gt;0,RANK(P2849,(N2849:P2849,Q2849:AL2849)),0)</f>
        <v>3</v>
      </c>
      <c r="G2849" s="1">
        <f t="shared" si="1051"/>
        <v>796</v>
      </c>
      <c r="H2849" s="2">
        <f t="shared" si="1048"/>
        <v>0.13470976476561178</v>
      </c>
      <c r="I2849" s="2"/>
      <c r="J2849" s="2">
        <f t="shared" si="1052"/>
        <v>0.47114570993399896</v>
      </c>
      <c r="K2849" s="2">
        <f t="shared" si="1053"/>
        <v>0.33643594516838721</v>
      </c>
      <c r="L2849" s="2">
        <f t="shared" si="1054"/>
        <v>0.19174141140632933</v>
      </c>
      <c r="M2849" s="2">
        <f t="shared" si="1055"/>
        <v>6.7693349128450375E-4</v>
      </c>
      <c r="N2849" s="1">
        <v>2784</v>
      </c>
      <c r="O2849" s="1">
        <v>1988</v>
      </c>
      <c r="P2849" s="1">
        <v>1133</v>
      </c>
      <c r="Q2849" s="1">
        <v>4</v>
      </c>
      <c r="AN2849" s="7">
        <f>IF(Q2849&gt;0,RANK(Q2849,(N2849:P2849,Q2849:AL2849)),0)</f>
        <v>4</v>
      </c>
      <c r="AO2849" s="7">
        <f>IF(R2849&gt;0,RANK(R2849,(N2849:P2849,Q2849:AL2849)),0)</f>
        <v>0</v>
      </c>
      <c r="AP2849" s="7">
        <f>IF(S2849&gt;0,RANK(S2849,(N2849:P2849,Q2849:AL2849)),0)</f>
        <v>0</v>
      </c>
      <c r="AQ2849" s="7">
        <f>IF(T2849&gt;0,RANK(T2849,(N2849:P2849,Q2849:AL2849)),0)</f>
        <v>0</v>
      </c>
      <c r="AR2849" s="2">
        <f t="shared" si="1056"/>
        <v>6.7693349128448131E-4</v>
      </c>
      <c r="AS2849" s="2">
        <f t="shared" si="1057"/>
        <v>0</v>
      </c>
      <c r="AT2849" s="2">
        <f t="shared" si="1058"/>
        <v>0</v>
      </c>
      <c r="AU2849" s="2">
        <f t="shared" si="1059"/>
        <v>0</v>
      </c>
      <c r="AW2849" t="s">
        <v>1274</v>
      </c>
      <c r="AX2849" t="s">
        <v>303</v>
      </c>
      <c r="AY2849">
        <v>2</v>
      </c>
      <c r="BA2849" s="127">
        <v>48</v>
      </c>
      <c r="BB2849" s="130">
        <v>457</v>
      </c>
      <c r="BC2849" s="131">
        <f t="shared" si="1049"/>
        <v>48457</v>
      </c>
      <c r="BE2849" s="7" t="s">
        <v>3271</v>
      </c>
    </row>
    <row r="2850" spans="1:57" hidden="1" outlineLevel="1" x14ac:dyDescent="0.2">
      <c r="A2850" t="s">
        <v>2062</v>
      </c>
      <c r="B2850" t="s">
        <v>303</v>
      </c>
      <c r="C2850" s="1">
        <f t="shared" si="1050"/>
        <v>7360</v>
      </c>
      <c r="D2850" s="7">
        <f>RANK(N2850,(N2850:P2850,Q2850:AL2850))</f>
        <v>1</v>
      </c>
      <c r="E2850" s="7">
        <f>RANK(O2850,(N2850:P2850,Q2850:AL2850))</f>
        <v>2</v>
      </c>
      <c r="F2850" s="7">
        <f>IF(P2850&gt;0,RANK(P2850,(N2850:P2850,Q2850:AL2850)),0)</f>
        <v>3</v>
      </c>
      <c r="G2850" s="1">
        <f t="shared" si="1051"/>
        <v>1108</v>
      </c>
      <c r="H2850" s="2">
        <f t="shared" si="1048"/>
        <v>0.15054347826086956</v>
      </c>
      <c r="I2850" s="2"/>
      <c r="J2850" s="2">
        <f t="shared" si="1052"/>
        <v>0.47078804347826086</v>
      </c>
      <c r="K2850" s="2">
        <f t="shared" si="1053"/>
        <v>0.32024456521739131</v>
      </c>
      <c r="L2850" s="2">
        <f t="shared" si="1054"/>
        <v>0.20774456521739129</v>
      </c>
      <c r="M2850" s="2">
        <f t="shared" si="1055"/>
        <v>1.2228260869565355E-3</v>
      </c>
      <c r="N2850" s="1">
        <v>3465</v>
      </c>
      <c r="O2850" s="1">
        <v>2357</v>
      </c>
      <c r="P2850" s="1">
        <v>1529</v>
      </c>
      <c r="Q2850" s="1">
        <v>8</v>
      </c>
      <c r="T2850" s="1">
        <v>1</v>
      </c>
      <c r="AN2850" s="7">
        <f>IF(Q2850&gt;0,RANK(Q2850,(N2850:P2850,Q2850:AL2850)),0)</f>
        <v>4</v>
      </c>
      <c r="AO2850" s="7">
        <f>IF(R2850&gt;0,RANK(R2850,(N2850:P2850,Q2850:AL2850)),0)</f>
        <v>0</v>
      </c>
      <c r="AP2850" s="7">
        <f>IF(S2850&gt;0,RANK(S2850,(N2850:P2850,Q2850:AL2850)),0)</f>
        <v>0</v>
      </c>
      <c r="AQ2850" s="7">
        <f>IF(T2850&gt;0,RANK(T2850,(N2850:P2850,Q2850:AL2850)),0)</f>
        <v>5</v>
      </c>
      <c r="AR2850" s="2">
        <f t="shared" si="1056"/>
        <v>1.0869565217391304E-3</v>
      </c>
      <c r="AS2850" s="2">
        <f t="shared" si="1057"/>
        <v>0</v>
      </c>
      <c r="AT2850" s="2">
        <f t="shared" si="1058"/>
        <v>0</v>
      </c>
      <c r="AU2850" s="2">
        <f t="shared" si="1059"/>
        <v>1.3586956521739131E-4</v>
      </c>
      <c r="AW2850" t="s">
        <v>2062</v>
      </c>
      <c r="AX2850" t="s">
        <v>303</v>
      </c>
      <c r="AY2850">
        <v>2</v>
      </c>
      <c r="BA2850" s="127">
        <v>48</v>
      </c>
      <c r="BB2850" s="130">
        <v>459</v>
      </c>
      <c r="BC2850" s="131">
        <f t="shared" si="1049"/>
        <v>48459</v>
      </c>
      <c r="BE2850" s="7" t="s">
        <v>3271</v>
      </c>
    </row>
    <row r="2851" spans="1:57" hidden="1" outlineLevel="1" x14ac:dyDescent="0.2">
      <c r="A2851" t="s">
        <v>3224</v>
      </c>
      <c r="B2851" t="s">
        <v>303</v>
      </c>
      <c r="C2851" s="1">
        <f t="shared" si="1050"/>
        <v>12208</v>
      </c>
      <c r="D2851" s="7">
        <f>RANK(N2851,(N2851:P2851,Q2851:AL2851))</f>
        <v>1</v>
      </c>
      <c r="E2851" s="7">
        <f>RANK(O2851,(N2851:P2851,Q2851:AL2851))</f>
        <v>2</v>
      </c>
      <c r="F2851" s="7">
        <f>IF(P2851&gt;0,RANK(P2851,(N2851:P2851,Q2851:AL2851)),0)</f>
        <v>3</v>
      </c>
      <c r="G2851" s="1">
        <f t="shared" si="1051"/>
        <v>265</v>
      </c>
      <c r="H2851" s="2">
        <f t="shared" si="1048"/>
        <v>2.1707077326343381E-2</v>
      </c>
      <c r="I2851" s="2"/>
      <c r="J2851" s="2">
        <f t="shared" si="1052"/>
        <v>0.39121887287024903</v>
      </c>
      <c r="K2851" s="2">
        <f t="shared" si="1053"/>
        <v>0.36951179554390562</v>
      </c>
      <c r="L2851" s="2">
        <f t="shared" si="1054"/>
        <v>0.23722149410222804</v>
      </c>
      <c r="M2851" s="2">
        <f t="shared" si="1055"/>
        <v>2.0478374836173097E-3</v>
      </c>
      <c r="N2851" s="1">
        <v>4776</v>
      </c>
      <c r="O2851" s="1">
        <v>4511</v>
      </c>
      <c r="P2851" s="1">
        <v>2896</v>
      </c>
      <c r="Q2851" s="1">
        <v>24</v>
      </c>
      <c r="R2851" s="1">
        <v>1</v>
      </c>
      <c r="AN2851" s="7">
        <f>IF(Q2851&gt;0,RANK(Q2851,(N2851:P2851,Q2851:AL2851)),0)</f>
        <v>4</v>
      </c>
      <c r="AO2851" s="7">
        <f>IF(R2851&gt;0,RANK(R2851,(N2851:P2851,Q2851:AL2851)),0)</f>
        <v>5</v>
      </c>
      <c r="AP2851" s="7">
        <f>IF(S2851&gt;0,RANK(S2851,(N2851:P2851,Q2851:AL2851)),0)</f>
        <v>0</v>
      </c>
      <c r="AQ2851" s="7">
        <f>IF(T2851&gt;0,RANK(T2851,(N2851:P2851,Q2851:AL2851)),0)</f>
        <v>0</v>
      </c>
      <c r="AR2851" s="2">
        <f t="shared" si="1056"/>
        <v>1.9659239842726079E-3</v>
      </c>
      <c r="AS2851" s="2">
        <f t="shared" si="1057"/>
        <v>8.1913499344692006E-5</v>
      </c>
      <c r="AT2851" s="2">
        <f t="shared" si="1058"/>
        <v>0</v>
      </c>
      <c r="AU2851" s="2">
        <f t="shared" si="1059"/>
        <v>0</v>
      </c>
      <c r="AW2851" t="s">
        <v>3224</v>
      </c>
      <c r="AX2851" t="s">
        <v>303</v>
      </c>
      <c r="AY2851">
        <v>1</v>
      </c>
      <c r="BA2851" s="127">
        <v>48</v>
      </c>
      <c r="BB2851" s="130">
        <v>461</v>
      </c>
      <c r="BC2851" s="131">
        <f t="shared" si="1049"/>
        <v>48461</v>
      </c>
      <c r="BE2851" s="7" t="s">
        <v>3271</v>
      </c>
    </row>
    <row r="2852" spans="1:57" hidden="1" outlineLevel="1" x14ac:dyDescent="0.2">
      <c r="A2852" t="s">
        <v>2459</v>
      </c>
      <c r="B2852" t="s">
        <v>303</v>
      </c>
      <c r="C2852" s="1">
        <f t="shared" si="1050"/>
        <v>1756</v>
      </c>
      <c r="D2852" s="7">
        <f>RANK(N2852,(N2852:P2852,Q2852:AL2852))</f>
        <v>2</v>
      </c>
      <c r="E2852" s="7">
        <f>RANK(O2852,(N2852:P2852,Q2852:AL2852))</f>
        <v>1</v>
      </c>
      <c r="F2852" s="7">
        <f>IF(P2852&gt;0,RANK(P2852,(N2852:P2852,Q2852:AL2852)),0)</f>
        <v>3</v>
      </c>
      <c r="G2852" s="1">
        <f t="shared" si="1051"/>
        <v>419</v>
      </c>
      <c r="H2852" s="2">
        <f t="shared" si="1048"/>
        <v>0.2386104783599089</v>
      </c>
      <c r="I2852" s="2"/>
      <c r="J2852" s="2">
        <f t="shared" si="1052"/>
        <v>0.27847380410022782</v>
      </c>
      <c r="K2852" s="2">
        <f t="shared" si="1053"/>
        <v>0.51708428246013671</v>
      </c>
      <c r="L2852" s="2">
        <f t="shared" si="1054"/>
        <v>0.17824601366742596</v>
      </c>
      <c r="M2852" s="2">
        <f t="shared" si="1055"/>
        <v>2.6195899772209513E-2</v>
      </c>
      <c r="N2852" s="1">
        <v>489</v>
      </c>
      <c r="O2852" s="1">
        <v>908</v>
      </c>
      <c r="P2852" s="1">
        <v>313</v>
      </c>
      <c r="Q2852" s="1">
        <v>46</v>
      </c>
      <c r="AN2852" s="7">
        <f>IF(Q2852&gt;0,RANK(Q2852,(N2852:P2852,Q2852:AL2852)),0)</f>
        <v>4</v>
      </c>
      <c r="AO2852" s="7">
        <f>IF(R2852&gt;0,RANK(R2852,(N2852:P2852,Q2852:AL2852)),0)</f>
        <v>0</v>
      </c>
      <c r="AP2852" s="7">
        <f>IF(S2852&gt;0,RANK(S2852,(N2852:P2852,Q2852:AL2852)),0)</f>
        <v>0</v>
      </c>
      <c r="AQ2852" s="7">
        <f>IF(T2852&gt;0,RANK(T2852,(N2852:P2852,Q2852:AL2852)),0)</f>
        <v>0</v>
      </c>
      <c r="AR2852" s="2">
        <f t="shared" si="1056"/>
        <v>2.6195899772209569E-2</v>
      </c>
      <c r="AS2852" s="2">
        <f t="shared" si="1057"/>
        <v>0</v>
      </c>
      <c r="AT2852" s="2">
        <f t="shared" si="1058"/>
        <v>0</v>
      </c>
      <c r="AU2852" s="2">
        <f t="shared" si="1059"/>
        <v>0</v>
      </c>
      <c r="AW2852" t="s">
        <v>2459</v>
      </c>
      <c r="AX2852" t="s">
        <v>303</v>
      </c>
      <c r="AY2852">
        <v>23</v>
      </c>
      <c r="BA2852" s="127">
        <v>48</v>
      </c>
      <c r="BB2852" s="130">
        <v>463</v>
      </c>
      <c r="BC2852" s="131">
        <f t="shared" si="1049"/>
        <v>48463</v>
      </c>
      <c r="BE2852" s="7" t="s">
        <v>3271</v>
      </c>
    </row>
    <row r="2853" spans="1:57" hidden="1" outlineLevel="1" x14ac:dyDescent="0.2">
      <c r="A2853" t="s">
        <v>2460</v>
      </c>
      <c r="B2853" t="s">
        <v>303</v>
      </c>
      <c r="C2853" s="1">
        <f t="shared" si="1050"/>
        <v>8543</v>
      </c>
      <c r="D2853" s="7">
        <f>RANK(N2853,(N2853:P2853,Q2853:AL2853))</f>
        <v>2</v>
      </c>
      <c r="E2853" s="7">
        <f>RANK(O2853,(N2853:P2853,Q2853:AL2853))</f>
        <v>1</v>
      </c>
      <c r="F2853" s="7">
        <f>IF(P2853&gt;0,RANK(P2853,(N2853:P2853,Q2853:AL2853)),0)</f>
        <v>3</v>
      </c>
      <c r="G2853" s="1">
        <f t="shared" si="1051"/>
        <v>153</v>
      </c>
      <c r="H2853" s="2">
        <f t="shared" si="1048"/>
        <v>1.7909399508369426E-2</v>
      </c>
      <c r="I2853" s="2"/>
      <c r="J2853" s="2">
        <f t="shared" si="1052"/>
        <v>0.40758515743883883</v>
      </c>
      <c r="K2853" s="2">
        <f t="shared" si="1053"/>
        <v>0.42549455694720822</v>
      </c>
      <c r="L2853" s="2">
        <f t="shared" si="1054"/>
        <v>0.16235514456279995</v>
      </c>
      <c r="M2853" s="2">
        <f t="shared" si="1055"/>
        <v>4.5651410511529933E-3</v>
      </c>
      <c r="N2853" s="1">
        <v>3482</v>
      </c>
      <c r="O2853" s="1">
        <v>3635</v>
      </c>
      <c r="P2853" s="1">
        <v>1387</v>
      </c>
      <c r="Q2853" s="1">
        <v>33</v>
      </c>
      <c r="R2853" s="1">
        <v>3</v>
      </c>
      <c r="T2853" s="1">
        <v>1</v>
      </c>
      <c r="U2853" s="1">
        <v>2</v>
      </c>
      <c r="AN2853" s="7">
        <f>IF(Q2853&gt;0,RANK(Q2853,(N2853:P2853,Q2853:AL2853)),0)</f>
        <v>4</v>
      </c>
      <c r="AO2853" s="7">
        <f>IF(R2853&gt;0,RANK(R2853,(N2853:P2853,Q2853:AL2853)),0)</f>
        <v>5</v>
      </c>
      <c r="AP2853" s="7">
        <f>IF(S2853&gt;0,RANK(S2853,(N2853:P2853,Q2853:AL2853)),0)</f>
        <v>0</v>
      </c>
      <c r="AQ2853" s="7">
        <f>IF(T2853&gt;0,RANK(T2853,(N2853:P2853,Q2853:AL2853)),0)</f>
        <v>7</v>
      </c>
      <c r="AR2853" s="2">
        <f t="shared" si="1056"/>
        <v>3.8628116586679152E-3</v>
      </c>
      <c r="AS2853" s="2">
        <f t="shared" si="1057"/>
        <v>3.5116469624253775E-4</v>
      </c>
      <c r="AT2853" s="2">
        <f t="shared" si="1058"/>
        <v>0</v>
      </c>
      <c r="AU2853" s="2">
        <f t="shared" si="1059"/>
        <v>1.1705489874751258E-4</v>
      </c>
      <c r="AW2853" t="s">
        <v>2460</v>
      </c>
      <c r="AX2853" t="s">
        <v>303</v>
      </c>
      <c r="AY2853">
        <v>23</v>
      </c>
      <c r="BA2853" s="127">
        <v>48</v>
      </c>
      <c r="BB2853" s="130">
        <v>465</v>
      </c>
      <c r="BC2853" s="131">
        <f t="shared" si="1049"/>
        <v>48465</v>
      </c>
      <c r="BE2853" s="7" t="s">
        <v>3271</v>
      </c>
    </row>
    <row r="2854" spans="1:57" hidden="1" outlineLevel="1" x14ac:dyDescent="0.2">
      <c r="A2854" t="s">
        <v>2461</v>
      </c>
      <c r="B2854" t="s">
        <v>303</v>
      </c>
      <c r="C2854" s="1">
        <f t="shared" si="1050"/>
        <v>10996</v>
      </c>
      <c r="D2854" s="7">
        <f>RANK(N2854,(N2854:P2854,Q2854:AL2854))</f>
        <v>1</v>
      </c>
      <c r="E2854" s="7">
        <f>RANK(O2854,(N2854:P2854,Q2854:AL2854))</f>
        <v>2</v>
      </c>
      <c r="F2854" s="7">
        <f>IF(P2854&gt;0,RANK(P2854,(N2854:P2854,Q2854:AL2854)),0)</f>
        <v>3</v>
      </c>
      <c r="G2854" s="1">
        <f t="shared" si="1051"/>
        <v>646</v>
      </c>
      <c r="H2854" s="2">
        <f t="shared" si="1048"/>
        <v>5.8748635867588217E-2</v>
      </c>
      <c r="I2854" s="2"/>
      <c r="J2854" s="2">
        <f t="shared" si="1052"/>
        <v>0.43179337941069479</v>
      </c>
      <c r="K2854" s="2">
        <f t="shared" si="1053"/>
        <v>0.37304474354310657</v>
      </c>
      <c r="L2854" s="2">
        <f t="shared" si="1054"/>
        <v>0.19034194252455439</v>
      </c>
      <c r="M2854" s="2">
        <f t="shared" si="1055"/>
        <v>4.819934521644309E-3</v>
      </c>
      <c r="N2854" s="1">
        <v>4748</v>
      </c>
      <c r="O2854" s="1">
        <v>4102</v>
      </c>
      <c r="P2854" s="1">
        <v>2093</v>
      </c>
      <c r="Q2854" s="1">
        <v>37</v>
      </c>
      <c r="R2854" s="1">
        <v>16</v>
      </c>
      <c r="AN2854" s="7">
        <f>IF(Q2854&gt;0,RANK(Q2854,(N2854:P2854,Q2854:AL2854)),0)</f>
        <v>4</v>
      </c>
      <c r="AO2854" s="7">
        <f>IF(R2854&gt;0,RANK(R2854,(N2854:P2854,Q2854:AL2854)),0)</f>
        <v>5</v>
      </c>
      <c r="AP2854" s="7">
        <f>IF(S2854&gt;0,RANK(S2854,(N2854:P2854,Q2854:AL2854)),0)</f>
        <v>0</v>
      </c>
      <c r="AQ2854" s="7">
        <f>IF(T2854&gt;0,RANK(T2854,(N2854:P2854,Q2854:AL2854)),0)</f>
        <v>0</v>
      </c>
      <c r="AR2854" s="2">
        <f t="shared" si="1056"/>
        <v>3.3648599490723901E-3</v>
      </c>
      <c r="AS2854" s="2">
        <f t="shared" si="1057"/>
        <v>1.4550745725718443E-3</v>
      </c>
      <c r="AT2854" s="2">
        <f t="shared" si="1058"/>
        <v>0</v>
      </c>
      <c r="AU2854" s="2">
        <f t="shared" si="1059"/>
        <v>0</v>
      </c>
      <c r="AW2854" t="s">
        <v>2461</v>
      </c>
      <c r="AX2854" t="s">
        <v>303</v>
      </c>
      <c r="AY2854">
        <v>23</v>
      </c>
      <c r="BA2854" s="127">
        <v>48</v>
      </c>
      <c r="BB2854" s="130">
        <v>467</v>
      </c>
      <c r="BC2854" s="131">
        <f t="shared" si="1049"/>
        <v>48467</v>
      </c>
      <c r="BE2854" s="7" t="s">
        <v>3271</v>
      </c>
    </row>
    <row r="2855" spans="1:57" hidden="1" outlineLevel="1" x14ac:dyDescent="0.2">
      <c r="A2855" t="s">
        <v>2792</v>
      </c>
      <c r="B2855" t="s">
        <v>303</v>
      </c>
      <c r="C2855" s="1">
        <f t="shared" si="1050"/>
        <v>16396</v>
      </c>
      <c r="D2855" s="7">
        <f>RANK(N2855,(N2855:P2855,Q2855:AL2855))</f>
        <v>2</v>
      </c>
      <c r="E2855" s="7">
        <f>RANK(O2855,(N2855:P2855,Q2855:AL2855))</f>
        <v>1</v>
      </c>
      <c r="F2855" s="7">
        <f>IF(P2855&gt;0,RANK(P2855,(N2855:P2855,Q2855:AL2855)),0)</f>
        <v>3</v>
      </c>
      <c r="G2855" s="1">
        <f t="shared" si="1051"/>
        <v>500</v>
      </c>
      <c r="H2855" s="2">
        <f t="shared" si="1048"/>
        <v>3.0495242742132226E-2</v>
      </c>
      <c r="I2855" s="2"/>
      <c r="J2855" s="2">
        <f t="shared" si="1052"/>
        <v>0.32385947792144426</v>
      </c>
      <c r="K2855" s="2">
        <f t="shared" si="1053"/>
        <v>0.35435472066357648</v>
      </c>
      <c r="L2855" s="2">
        <f t="shared" si="1054"/>
        <v>0.31952915345206145</v>
      </c>
      <c r="M2855" s="2">
        <f t="shared" si="1055"/>
        <v>2.2566479629177461E-3</v>
      </c>
      <c r="N2855" s="1">
        <v>5310</v>
      </c>
      <c r="O2855" s="1">
        <v>5810</v>
      </c>
      <c r="P2855" s="1">
        <v>5239</v>
      </c>
      <c r="Q2855" s="1">
        <v>34</v>
      </c>
      <c r="T2855" s="1">
        <v>2</v>
      </c>
      <c r="W2855" s="1">
        <v>1</v>
      </c>
      <c r="AN2855" s="7">
        <f>IF(Q2855&gt;0,RANK(Q2855,(N2855:P2855,Q2855:AL2855)),0)</f>
        <v>4</v>
      </c>
      <c r="AO2855" s="7">
        <f>IF(R2855&gt;0,RANK(R2855,(N2855:P2855,Q2855:AL2855)),0)</f>
        <v>0</v>
      </c>
      <c r="AP2855" s="7">
        <f>IF(S2855&gt;0,RANK(S2855,(N2855:P2855,Q2855:AL2855)),0)</f>
        <v>0</v>
      </c>
      <c r="AQ2855" s="7">
        <f>IF(T2855&gt;0,RANK(T2855,(N2855:P2855,Q2855:AL2855)),0)</f>
        <v>5</v>
      </c>
      <c r="AR2855" s="2">
        <f t="shared" si="1056"/>
        <v>2.0736765064649915E-3</v>
      </c>
      <c r="AS2855" s="2">
        <f t="shared" si="1057"/>
        <v>0</v>
      </c>
      <c r="AT2855" s="2">
        <f t="shared" si="1058"/>
        <v>0</v>
      </c>
      <c r="AU2855" s="2">
        <f t="shared" si="1059"/>
        <v>1.2198097096852891E-4</v>
      </c>
      <c r="AW2855" t="s">
        <v>2792</v>
      </c>
      <c r="AX2855" t="s">
        <v>303</v>
      </c>
      <c r="AY2855">
        <v>4</v>
      </c>
      <c r="BA2855" s="127">
        <v>48</v>
      </c>
      <c r="BB2855" s="130">
        <v>469</v>
      </c>
      <c r="BC2855" s="131">
        <f t="shared" si="1049"/>
        <v>48469</v>
      </c>
      <c r="BE2855" s="7" t="s">
        <v>3271</v>
      </c>
    </row>
    <row r="2856" spans="1:57" hidden="1" outlineLevel="1" x14ac:dyDescent="0.2">
      <c r="A2856" t="s">
        <v>841</v>
      </c>
      <c r="B2856" t="s">
        <v>303</v>
      </c>
      <c r="C2856" s="1">
        <f t="shared" si="1050"/>
        <v>26037</v>
      </c>
      <c r="D2856" s="7">
        <f>RANK(N2856,(N2856:P2856,Q2856:AL2856))</f>
        <v>2</v>
      </c>
      <c r="E2856" s="7">
        <f>RANK(O2856,(N2856:P2856,Q2856:AL2856))</f>
        <v>1</v>
      </c>
      <c r="F2856" s="7">
        <f>IF(P2856&gt;0,RANK(P2856,(N2856:P2856,Q2856:AL2856)),0)</f>
        <v>3</v>
      </c>
      <c r="G2856" s="1">
        <f t="shared" si="1051"/>
        <v>5482</v>
      </c>
      <c r="H2856" s="2">
        <f t="shared" si="1048"/>
        <v>0.21054652993816492</v>
      </c>
      <c r="I2856" s="2"/>
      <c r="J2856" s="2">
        <f t="shared" si="1052"/>
        <v>0.29204593463148598</v>
      </c>
      <c r="K2856" s="2">
        <f t="shared" si="1053"/>
        <v>0.5025924645696509</v>
      </c>
      <c r="L2856" s="2">
        <f t="shared" si="1054"/>
        <v>0.19725774858854705</v>
      </c>
      <c r="M2856" s="2">
        <f t="shared" si="1055"/>
        <v>8.1038522103160648E-3</v>
      </c>
      <c r="N2856" s="1">
        <v>7604</v>
      </c>
      <c r="O2856" s="1">
        <v>13086</v>
      </c>
      <c r="P2856" s="1">
        <v>5136</v>
      </c>
      <c r="Q2856" s="1">
        <v>209</v>
      </c>
      <c r="T2856" s="1">
        <v>2</v>
      </c>
      <c r="AN2856" s="7">
        <f>IF(Q2856&gt;0,RANK(Q2856,(N2856:P2856,Q2856:AL2856)),0)</f>
        <v>4</v>
      </c>
      <c r="AO2856" s="7">
        <f>IF(R2856&gt;0,RANK(R2856,(N2856:P2856,Q2856:AL2856)),0)</f>
        <v>0</v>
      </c>
      <c r="AP2856" s="7">
        <f>IF(S2856&gt;0,RANK(S2856,(N2856:P2856,Q2856:AL2856)),0)</f>
        <v>0</v>
      </c>
      <c r="AQ2856" s="7">
        <f>IF(T2856&gt;0,RANK(T2856,(N2856:P2856,Q2856:AL2856)),0)</f>
        <v>5</v>
      </c>
      <c r="AR2856" s="2">
        <f t="shared" si="1056"/>
        <v>8.0270384452893959E-3</v>
      </c>
      <c r="AS2856" s="2">
        <f t="shared" si="1057"/>
        <v>0</v>
      </c>
      <c r="AT2856" s="2">
        <f t="shared" si="1058"/>
        <v>0</v>
      </c>
      <c r="AU2856" s="2">
        <f t="shared" si="1059"/>
        <v>7.6813765026692777E-5</v>
      </c>
      <c r="AW2856" t="s">
        <v>841</v>
      </c>
      <c r="AX2856" t="s">
        <v>303</v>
      </c>
      <c r="AY2856">
        <v>14</v>
      </c>
      <c r="BA2856" s="127">
        <v>48</v>
      </c>
      <c r="BB2856" s="130">
        <v>471</v>
      </c>
      <c r="BC2856" s="131">
        <f t="shared" si="1049"/>
        <v>48471</v>
      </c>
      <c r="BE2856" s="7" t="s">
        <v>3271</v>
      </c>
    </row>
    <row r="2857" spans="1:57" hidden="1" outlineLevel="1" x14ac:dyDescent="0.2">
      <c r="A2857" t="s">
        <v>556</v>
      </c>
      <c r="B2857" t="s">
        <v>303</v>
      </c>
      <c r="C2857" s="1">
        <f t="shared" si="1050"/>
        <v>15924</v>
      </c>
      <c r="D2857" s="7">
        <f>RANK(N2857,(N2857:P2857,Q2857:AL2857))</f>
        <v>2</v>
      </c>
      <c r="E2857" s="7">
        <f>RANK(O2857,(N2857:P2857,Q2857:AL2857))</f>
        <v>1</v>
      </c>
      <c r="F2857" s="7">
        <f>IF(P2857&gt;0,RANK(P2857,(N2857:P2857,Q2857:AL2857)),0)</f>
        <v>3</v>
      </c>
      <c r="G2857" s="1">
        <f t="shared" si="1051"/>
        <v>1043</v>
      </c>
      <c r="H2857" s="2">
        <f t="shared" ref="H2857:H2920" si="1060">G2857/C2857</f>
        <v>6.5498618437578496E-2</v>
      </c>
      <c r="I2857" s="2"/>
      <c r="J2857" s="2">
        <f t="shared" si="1052"/>
        <v>0.3528636021100226</v>
      </c>
      <c r="K2857" s="2">
        <f t="shared" si="1053"/>
        <v>0.41836222054760108</v>
      </c>
      <c r="L2857" s="2">
        <f t="shared" si="1054"/>
        <v>0.22726701833710122</v>
      </c>
      <c r="M2857" s="2">
        <f t="shared" si="1055"/>
        <v>1.5071590052750383E-3</v>
      </c>
      <c r="N2857" s="1">
        <v>5619</v>
      </c>
      <c r="O2857" s="1">
        <v>6662</v>
      </c>
      <c r="P2857" s="1">
        <v>3619</v>
      </c>
      <c r="Q2857" s="1">
        <v>18</v>
      </c>
      <c r="R2857" s="1">
        <v>3</v>
      </c>
      <c r="S2857" s="1">
        <v>2</v>
      </c>
      <c r="U2857" s="1">
        <v>1</v>
      </c>
      <c r="AN2857" s="7">
        <f>IF(Q2857&gt;0,RANK(Q2857,(N2857:P2857,Q2857:AL2857)),0)</f>
        <v>4</v>
      </c>
      <c r="AO2857" s="7">
        <f>IF(R2857&gt;0,RANK(R2857,(N2857:P2857,Q2857:AL2857)),0)</f>
        <v>5</v>
      </c>
      <c r="AP2857" s="7">
        <f>IF(S2857&gt;0,RANK(S2857,(N2857:P2857,Q2857:AL2857)),0)</f>
        <v>6</v>
      </c>
      <c r="AQ2857" s="7">
        <f>IF(T2857&gt;0,RANK(T2857,(N2857:P2857,Q2857:AL2857)),0)</f>
        <v>0</v>
      </c>
      <c r="AR2857" s="2">
        <f t="shared" si="1056"/>
        <v>1.1303692539562924E-3</v>
      </c>
      <c r="AS2857" s="2">
        <f t="shared" si="1057"/>
        <v>1.8839487565938207E-4</v>
      </c>
      <c r="AT2857" s="2">
        <f t="shared" si="1058"/>
        <v>1.2559658377292137E-4</v>
      </c>
      <c r="AU2857" s="2">
        <f t="shared" si="1059"/>
        <v>0</v>
      </c>
      <c r="AW2857" t="s">
        <v>556</v>
      </c>
      <c r="AX2857" t="s">
        <v>303</v>
      </c>
      <c r="AY2857">
        <v>2</v>
      </c>
      <c r="BA2857" s="127">
        <v>48</v>
      </c>
      <c r="BB2857" s="130">
        <v>473</v>
      </c>
      <c r="BC2857" s="131">
        <f t="shared" si="1049"/>
        <v>48473</v>
      </c>
      <c r="BE2857" s="7" t="s">
        <v>3271</v>
      </c>
    </row>
    <row r="2858" spans="1:57" hidden="1" outlineLevel="1" x14ac:dyDescent="0.2">
      <c r="A2858" t="s">
        <v>842</v>
      </c>
      <c r="B2858" t="s">
        <v>303</v>
      </c>
      <c r="C2858" s="1">
        <f t="shared" si="1050"/>
        <v>9058</v>
      </c>
      <c r="D2858" s="7">
        <f>RANK(N2858,(N2858:P2858,Q2858:AL2858))</f>
        <v>1</v>
      </c>
      <c r="E2858" s="7">
        <f>RANK(O2858,(N2858:P2858,Q2858:AL2858))</f>
        <v>2</v>
      </c>
      <c r="F2858" s="7">
        <f>IF(P2858&gt;0,RANK(P2858,(N2858:P2858,Q2858:AL2858)),0)</f>
        <v>3</v>
      </c>
      <c r="G2858" s="1">
        <f t="shared" si="1051"/>
        <v>1205</v>
      </c>
      <c r="H2858" s="2">
        <f t="shared" si="1060"/>
        <v>0.13303157429896223</v>
      </c>
      <c r="I2858" s="2"/>
      <c r="J2858" s="2">
        <f t="shared" si="1052"/>
        <v>0.4714064914992272</v>
      </c>
      <c r="K2858" s="2">
        <f t="shared" si="1053"/>
        <v>0.33837491720026497</v>
      </c>
      <c r="L2858" s="2">
        <f t="shared" si="1054"/>
        <v>0.18679620225215279</v>
      </c>
      <c r="M2858" s="2">
        <f t="shared" si="1055"/>
        <v>3.4223890483550401E-3</v>
      </c>
      <c r="N2858" s="1">
        <v>4270</v>
      </c>
      <c r="O2858" s="1">
        <v>3065</v>
      </c>
      <c r="P2858" s="1">
        <v>1692</v>
      </c>
      <c r="Q2858" s="1">
        <v>31</v>
      </c>
      <c r="AN2858" s="7">
        <f>IF(Q2858&gt;0,RANK(Q2858,(N2858:P2858,Q2858:AL2858)),0)</f>
        <v>4</v>
      </c>
      <c r="AO2858" s="7">
        <f>IF(R2858&gt;0,RANK(R2858,(N2858:P2858,Q2858:AL2858)),0)</f>
        <v>0</v>
      </c>
      <c r="AP2858" s="7">
        <f>IF(S2858&gt;0,RANK(S2858,(N2858:P2858,Q2858:AL2858)),0)</f>
        <v>0</v>
      </c>
      <c r="AQ2858" s="7">
        <f>IF(T2858&gt;0,RANK(T2858,(N2858:P2858,Q2858:AL2858)),0)</f>
        <v>0</v>
      </c>
      <c r="AR2858" s="2">
        <f t="shared" si="1056"/>
        <v>3.4223890483550453E-3</v>
      </c>
      <c r="AS2858" s="2">
        <f t="shared" si="1057"/>
        <v>0</v>
      </c>
      <c r="AT2858" s="2">
        <f t="shared" si="1058"/>
        <v>0</v>
      </c>
      <c r="AU2858" s="2">
        <f t="shared" si="1059"/>
        <v>0</v>
      </c>
      <c r="AW2858" t="s">
        <v>842</v>
      </c>
      <c r="AX2858" t="s">
        <v>303</v>
      </c>
      <c r="BA2858" s="127">
        <v>48</v>
      </c>
      <c r="BB2858" s="130">
        <v>475</v>
      </c>
      <c r="BC2858" s="131">
        <f t="shared" si="1049"/>
        <v>48475</v>
      </c>
      <c r="BE2858" s="7" t="s">
        <v>3271</v>
      </c>
    </row>
    <row r="2859" spans="1:57" hidden="1" outlineLevel="1" x14ac:dyDescent="0.2">
      <c r="A2859" t="s">
        <v>948</v>
      </c>
      <c r="B2859" t="s">
        <v>303</v>
      </c>
      <c r="C2859" s="1">
        <f t="shared" si="1050"/>
        <v>4422</v>
      </c>
      <c r="D2859" s="7">
        <f>RANK(N2859,(N2859:P2859,Q2859:AL2859))</f>
        <v>2</v>
      </c>
      <c r="E2859" s="7">
        <f>RANK(O2859,(N2859:P2859,Q2859:AL2859))</f>
        <v>1</v>
      </c>
      <c r="F2859" s="7">
        <f>IF(P2859&gt;0,RANK(P2859,(N2859:P2859,Q2859:AL2859)),0)</f>
        <v>3</v>
      </c>
      <c r="G2859" s="1">
        <f t="shared" si="1051"/>
        <v>74</v>
      </c>
      <c r="H2859" s="2">
        <f t="shared" si="1060"/>
        <v>1.6734509271822705E-2</v>
      </c>
      <c r="I2859" s="2"/>
      <c r="J2859" s="2">
        <f t="shared" si="1052"/>
        <v>0.38331071913161463</v>
      </c>
      <c r="K2859" s="2">
        <f t="shared" si="1053"/>
        <v>0.40004522840343737</v>
      </c>
      <c r="L2859" s="2">
        <f t="shared" si="1054"/>
        <v>0.21438263229308005</v>
      </c>
      <c r="M2859" s="2">
        <f t="shared" si="1055"/>
        <v>2.2614201718679505E-3</v>
      </c>
      <c r="N2859" s="1">
        <v>1695</v>
      </c>
      <c r="O2859" s="1">
        <v>1769</v>
      </c>
      <c r="P2859" s="1">
        <v>948</v>
      </c>
      <c r="Q2859" s="1">
        <v>10</v>
      </c>
      <c r="AN2859" s="7">
        <f>IF(Q2859&gt;0,RANK(Q2859,(N2859:P2859,Q2859:AL2859)),0)</f>
        <v>4</v>
      </c>
      <c r="AO2859" s="7">
        <f>IF(R2859&gt;0,RANK(R2859,(N2859:P2859,Q2859:AL2859)),0)</f>
        <v>0</v>
      </c>
      <c r="AP2859" s="7">
        <f>IF(S2859&gt;0,RANK(S2859,(N2859:P2859,Q2859:AL2859)),0)</f>
        <v>0</v>
      </c>
      <c r="AQ2859" s="7">
        <f>IF(T2859&gt;0,RANK(T2859,(N2859:P2859,Q2859:AL2859)),0)</f>
        <v>0</v>
      </c>
      <c r="AR2859" s="2">
        <f t="shared" si="1056"/>
        <v>2.2614201718679332E-3</v>
      </c>
      <c r="AS2859" s="2">
        <f t="shared" si="1057"/>
        <v>0</v>
      </c>
      <c r="AT2859" s="2">
        <f t="shared" si="1058"/>
        <v>0</v>
      </c>
      <c r="AU2859" s="2">
        <f t="shared" si="1059"/>
        <v>0</v>
      </c>
      <c r="AW2859" t="s">
        <v>948</v>
      </c>
      <c r="AX2859" t="s">
        <v>303</v>
      </c>
      <c r="AY2859">
        <v>23</v>
      </c>
      <c r="BA2859" s="127">
        <v>48</v>
      </c>
      <c r="BB2859" s="130">
        <v>477</v>
      </c>
      <c r="BC2859" s="131">
        <f t="shared" si="1049"/>
        <v>48477</v>
      </c>
      <c r="BE2859" s="7" t="s">
        <v>3271</v>
      </c>
    </row>
    <row r="2860" spans="1:57" hidden="1" outlineLevel="1" x14ac:dyDescent="0.2">
      <c r="A2860" t="s">
        <v>563</v>
      </c>
      <c r="B2860" t="s">
        <v>303</v>
      </c>
      <c r="C2860" s="1">
        <f t="shared" si="1050"/>
        <v>10853</v>
      </c>
      <c r="D2860" s="7">
        <f>RANK(N2860,(N2860:P2860,Q2860:AL2860))</f>
        <v>2</v>
      </c>
      <c r="E2860" s="7">
        <f>RANK(O2860,(N2860:P2860,Q2860:AL2860))</f>
        <v>1</v>
      </c>
      <c r="F2860" s="7">
        <f>IF(P2860&gt;0,RANK(P2860,(N2860:P2860,Q2860:AL2860)),0)</f>
        <v>3</v>
      </c>
      <c r="G2860" s="1">
        <f t="shared" si="1051"/>
        <v>2534</v>
      </c>
      <c r="H2860" s="2">
        <f t="shared" si="1060"/>
        <v>0.23348382935593845</v>
      </c>
      <c r="I2860" s="2"/>
      <c r="J2860" s="2">
        <f t="shared" si="1052"/>
        <v>0.30249700543628488</v>
      </c>
      <c r="K2860" s="2">
        <f t="shared" si="1053"/>
        <v>0.53598083479222336</v>
      </c>
      <c r="L2860" s="2">
        <f t="shared" si="1054"/>
        <v>0.16014005344144477</v>
      </c>
      <c r="M2860" s="2">
        <f t="shared" si="1055"/>
        <v>1.3821063300469838E-3</v>
      </c>
      <c r="N2860" s="1">
        <v>3283</v>
      </c>
      <c r="O2860" s="1">
        <v>5817</v>
      </c>
      <c r="P2860" s="1">
        <v>1738</v>
      </c>
      <c r="Q2860" s="1">
        <v>9</v>
      </c>
      <c r="T2860" s="1">
        <v>6</v>
      </c>
      <c r="AN2860" s="7">
        <f>IF(Q2860&gt;0,RANK(Q2860,(N2860:P2860,Q2860:AL2860)),0)</f>
        <v>4</v>
      </c>
      <c r="AO2860" s="7">
        <f>IF(R2860&gt;0,RANK(R2860,(N2860:P2860,Q2860:AL2860)),0)</f>
        <v>0</v>
      </c>
      <c r="AP2860" s="7">
        <f>IF(S2860&gt;0,RANK(S2860,(N2860:P2860,Q2860:AL2860)),0)</f>
        <v>0</v>
      </c>
      <c r="AQ2860" s="7">
        <f>IF(T2860&gt;0,RANK(T2860,(N2860:P2860,Q2860:AL2860)),0)</f>
        <v>5</v>
      </c>
      <c r="AR2860" s="2">
        <f t="shared" si="1056"/>
        <v>8.2926379802819496E-4</v>
      </c>
      <c r="AS2860" s="2">
        <f t="shared" si="1057"/>
        <v>0</v>
      </c>
      <c r="AT2860" s="2">
        <f t="shared" si="1058"/>
        <v>0</v>
      </c>
      <c r="AU2860" s="2">
        <f t="shared" si="1059"/>
        <v>5.5284253201879664E-4</v>
      </c>
      <c r="AW2860" t="s">
        <v>563</v>
      </c>
      <c r="AX2860" t="s">
        <v>303</v>
      </c>
      <c r="AY2860">
        <v>8</v>
      </c>
      <c r="BA2860" s="127">
        <v>48</v>
      </c>
      <c r="BB2860" s="130">
        <v>479</v>
      </c>
      <c r="BC2860" s="131">
        <f t="shared" si="1049"/>
        <v>48479</v>
      </c>
      <c r="BE2860" s="7" t="s">
        <v>3271</v>
      </c>
    </row>
    <row r="2861" spans="1:57" hidden="1" outlineLevel="1" x14ac:dyDescent="0.2">
      <c r="A2861" t="s">
        <v>2893</v>
      </c>
      <c r="B2861" t="s">
        <v>303</v>
      </c>
      <c r="C2861" s="1">
        <f t="shared" si="1050"/>
        <v>24866</v>
      </c>
      <c r="D2861" s="7">
        <f>RANK(N2861,(N2861:P2861,Q2861:AL2861))</f>
        <v>1</v>
      </c>
      <c r="E2861" s="7">
        <f>RANK(O2861,(N2861:P2861,Q2861:AL2861))</f>
        <v>2</v>
      </c>
      <c r="F2861" s="7">
        <f>IF(P2861&gt;0,RANK(P2861,(N2861:P2861,Q2861:AL2861)),0)</f>
        <v>3</v>
      </c>
      <c r="G2861" s="1">
        <f t="shared" si="1051"/>
        <v>6720</v>
      </c>
      <c r="H2861" s="2">
        <f t="shared" si="1060"/>
        <v>0.27024853213222877</v>
      </c>
      <c r="I2861" s="2"/>
      <c r="J2861" s="2">
        <f t="shared" si="1052"/>
        <v>0.58348749296227775</v>
      </c>
      <c r="K2861" s="2">
        <f t="shared" si="1053"/>
        <v>0.31323896083004904</v>
      </c>
      <c r="L2861" s="2">
        <f t="shared" si="1054"/>
        <v>0.10122255288345532</v>
      </c>
      <c r="M2861" s="2">
        <f t="shared" si="1055"/>
        <v>2.0509933242178896E-3</v>
      </c>
      <c r="N2861" s="1">
        <v>14509</v>
      </c>
      <c r="O2861" s="1">
        <v>7789</v>
      </c>
      <c r="P2861" s="1">
        <v>2517</v>
      </c>
      <c r="Q2861" s="1">
        <v>51</v>
      </c>
      <c r="AN2861" s="7">
        <f>IF(Q2861&gt;0,RANK(Q2861,(N2861:P2861,Q2861:AL2861)),0)</f>
        <v>4</v>
      </c>
      <c r="AO2861" s="7">
        <f>IF(R2861&gt;0,RANK(R2861,(N2861:P2861,Q2861:AL2861)),0)</f>
        <v>0</v>
      </c>
      <c r="AP2861" s="7">
        <f>IF(S2861&gt;0,RANK(S2861,(N2861:P2861,Q2861:AL2861)),0)</f>
        <v>0</v>
      </c>
      <c r="AQ2861" s="7">
        <f>IF(T2861&gt;0,RANK(T2861,(N2861:P2861,Q2861:AL2861)),0)</f>
        <v>0</v>
      </c>
      <c r="AR2861" s="2">
        <f t="shared" si="1056"/>
        <v>2.0509933242178076E-3</v>
      </c>
      <c r="AS2861" s="2">
        <f t="shared" si="1057"/>
        <v>0</v>
      </c>
      <c r="AT2861" s="2">
        <f t="shared" si="1058"/>
        <v>0</v>
      </c>
      <c r="AU2861" s="2">
        <f t="shared" si="1059"/>
        <v>0</v>
      </c>
      <c r="AW2861" t="s">
        <v>2893</v>
      </c>
      <c r="AX2861" t="s">
        <v>303</v>
      </c>
      <c r="AY2861">
        <v>23</v>
      </c>
      <c r="BA2861" s="127">
        <v>48</v>
      </c>
      <c r="BB2861" s="130">
        <v>481</v>
      </c>
      <c r="BC2861" s="131">
        <f t="shared" si="1049"/>
        <v>48481</v>
      </c>
      <c r="BE2861" s="7" t="s">
        <v>3271</v>
      </c>
    </row>
    <row r="2862" spans="1:57" hidden="1" outlineLevel="1" x14ac:dyDescent="0.2">
      <c r="A2862" t="s">
        <v>1700</v>
      </c>
      <c r="B2862" t="s">
        <v>303</v>
      </c>
      <c r="C2862" s="1">
        <f t="shared" si="1050"/>
        <v>12797</v>
      </c>
      <c r="D2862" s="7">
        <f>RANK(N2862,(N2862:P2862,Q2862:AL2862))</f>
        <v>2</v>
      </c>
      <c r="E2862" s="7">
        <f>RANK(O2862,(N2862:P2862,Q2862:AL2862))</f>
        <v>1</v>
      </c>
      <c r="F2862" s="7">
        <f>IF(P2862&gt;0,RANK(P2862,(N2862:P2862,Q2862:AL2862)),0)</f>
        <v>3</v>
      </c>
      <c r="G2862" s="1">
        <f t="shared" si="1051"/>
        <v>860</v>
      </c>
      <c r="H2862" s="2">
        <f t="shared" si="1060"/>
        <v>6.7203250761897315E-2</v>
      </c>
      <c r="I2862" s="2"/>
      <c r="J2862" s="2">
        <f t="shared" si="1052"/>
        <v>0.36281941079940611</v>
      </c>
      <c r="K2862" s="2">
        <f t="shared" si="1053"/>
        <v>0.43002266156130342</v>
      </c>
      <c r="L2862" s="2">
        <f t="shared" si="1054"/>
        <v>0.20504805813862623</v>
      </c>
      <c r="M2862" s="2">
        <f t="shared" si="1055"/>
        <v>2.109869500664302E-3</v>
      </c>
      <c r="N2862" s="1">
        <v>4643</v>
      </c>
      <c r="O2862" s="1">
        <v>5503</v>
      </c>
      <c r="P2862" s="1">
        <v>2624</v>
      </c>
      <c r="Q2862" s="1">
        <v>24</v>
      </c>
      <c r="S2862" s="1">
        <v>1</v>
      </c>
      <c r="W2862" s="1">
        <v>2</v>
      </c>
      <c r="AN2862" s="7">
        <f>IF(Q2862&gt;0,RANK(Q2862,(N2862:P2862,Q2862:AL2862)),0)</f>
        <v>4</v>
      </c>
      <c r="AO2862" s="7">
        <f>IF(R2862&gt;0,RANK(R2862,(N2862:P2862,Q2862:AL2862)),0)</f>
        <v>0</v>
      </c>
      <c r="AP2862" s="7">
        <f>IF(S2862&gt;0,RANK(S2862,(N2862:P2862,Q2862:AL2862)),0)</f>
        <v>6</v>
      </c>
      <c r="AQ2862" s="7">
        <f>IF(T2862&gt;0,RANK(T2862,(N2862:P2862,Q2862:AL2862)),0)</f>
        <v>0</v>
      </c>
      <c r="AR2862" s="2">
        <f t="shared" si="1056"/>
        <v>1.8754395561459717E-3</v>
      </c>
      <c r="AS2862" s="2">
        <f t="shared" si="1057"/>
        <v>0</v>
      </c>
      <c r="AT2862" s="2">
        <f t="shared" si="1058"/>
        <v>7.8143314839415484E-5</v>
      </c>
      <c r="AU2862" s="2">
        <f t="shared" si="1059"/>
        <v>0</v>
      </c>
      <c r="AW2862" t="s">
        <v>1700</v>
      </c>
      <c r="AX2862" t="s">
        <v>303</v>
      </c>
      <c r="AY2862">
        <v>14</v>
      </c>
      <c r="BA2862" s="127">
        <v>48</v>
      </c>
      <c r="BB2862" s="130">
        <v>483</v>
      </c>
      <c r="BC2862" s="131">
        <f t="shared" si="1049"/>
        <v>48483</v>
      </c>
      <c r="BE2862" s="7" t="s">
        <v>3271</v>
      </c>
    </row>
    <row r="2863" spans="1:57" hidden="1" outlineLevel="1" x14ac:dyDescent="0.2">
      <c r="A2863" t="s">
        <v>2074</v>
      </c>
      <c r="B2863" t="s">
        <v>303</v>
      </c>
      <c r="C2863" s="1">
        <f t="shared" si="1050"/>
        <v>2767</v>
      </c>
      <c r="D2863" s="7">
        <f>RANK(N2863,(N2863:P2863,Q2863:AL2863))</f>
        <v>2</v>
      </c>
      <c r="E2863" s="7">
        <f>RANK(O2863,(N2863:P2863,Q2863:AL2863))</f>
        <v>1</v>
      </c>
      <c r="F2863" s="7">
        <f>IF(P2863&gt;0,RANK(P2863,(N2863:P2863,Q2863:AL2863)),0)</f>
        <v>3</v>
      </c>
      <c r="G2863" s="1">
        <f t="shared" si="1051"/>
        <v>520</v>
      </c>
      <c r="H2863" s="2">
        <f t="shared" si="1060"/>
        <v>0.187929165160824</v>
      </c>
      <c r="I2863" s="2"/>
      <c r="J2863" s="2">
        <f t="shared" si="1052"/>
        <v>0.338995301770871</v>
      </c>
      <c r="K2863" s="2">
        <f t="shared" si="1053"/>
        <v>0.52692446693169492</v>
      </c>
      <c r="L2863" s="2">
        <f t="shared" si="1054"/>
        <v>0.13263462233465848</v>
      </c>
      <c r="M2863" s="2">
        <f t="shared" si="1055"/>
        <v>1.4456089627755964E-3</v>
      </c>
      <c r="N2863" s="1">
        <v>938</v>
      </c>
      <c r="O2863" s="1">
        <v>1458</v>
      </c>
      <c r="P2863" s="1">
        <v>367</v>
      </c>
      <c r="Q2863" s="1">
        <v>4</v>
      </c>
      <c r="AN2863" s="7">
        <f>IF(Q2863&gt;0,RANK(Q2863,(N2863:P2863,Q2863:AL2863)),0)</f>
        <v>4</v>
      </c>
      <c r="AO2863" s="7">
        <f>IF(R2863&gt;0,RANK(R2863,(N2863:P2863,Q2863:AL2863)),0)</f>
        <v>0</v>
      </c>
      <c r="AP2863" s="7">
        <f>IF(S2863&gt;0,RANK(S2863,(N2863:P2863,Q2863:AL2863)),0)</f>
        <v>0</v>
      </c>
      <c r="AQ2863" s="7">
        <f>IF(T2863&gt;0,RANK(T2863,(N2863:P2863,Q2863:AL2863)),0)</f>
        <v>0</v>
      </c>
      <c r="AR2863" s="2">
        <f t="shared" si="1056"/>
        <v>1.4456089627755693E-3</v>
      </c>
      <c r="AS2863" s="2">
        <f t="shared" si="1057"/>
        <v>0</v>
      </c>
      <c r="AT2863" s="2">
        <f t="shared" si="1058"/>
        <v>0</v>
      </c>
      <c r="AU2863" s="2">
        <f t="shared" si="1059"/>
        <v>0</v>
      </c>
      <c r="AW2863" t="s">
        <v>2074</v>
      </c>
      <c r="AX2863" t="s">
        <v>303</v>
      </c>
      <c r="AY2863">
        <v>13</v>
      </c>
      <c r="BA2863" s="127">
        <v>48</v>
      </c>
      <c r="BB2863" s="130">
        <v>485</v>
      </c>
      <c r="BC2863" s="131">
        <f t="shared" si="1049"/>
        <v>48485</v>
      </c>
      <c r="BE2863" s="7" t="s">
        <v>3271</v>
      </c>
    </row>
    <row r="2864" spans="1:57" hidden="1" outlineLevel="1" x14ac:dyDescent="0.2">
      <c r="A2864" t="s">
        <v>1628</v>
      </c>
      <c r="B2864" t="s">
        <v>303</v>
      </c>
      <c r="C2864" s="1">
        <f t="shared" si="1050"/>
        <v>46608</v>
      </c>
      <c r="D2864" s="7">
        <f>RANK(N2864,(N2864:P2864,Q2864:AL2864))</f>
        <v>2</v>
      </c>
      <c r="E2864" s="7">
        <f>RANK(O2864,(N2864:P2864,Q2864:AL2864))</f>
        <v>1</v>
      </c>
      <c r="F2864" s="7">
        <f>IF(P2864&gt;0,RANK(P2864,(N2864:P2864,Q2864:AL2864)),0)</f>
        <v>3</v>
      </c>
      <c r="G2864" s="1">
        <f t="shared" si="1051"/>
        <v>935</v>
      </c>
      <c r="H2864" s="2">
        <f t="shared" si="1060"/>
        <v>2.0060933745279782E-2</v>
      </c>
      <c r="I2864" s="2"/>
      <c r="J2864" s="2">
        <f t="shared" si="1052"/>
        <v>0.36519481634054241</v>
      </c>
      <c r="K2864" s="2">
        <f t="shared" si="1053"/>
        <v>0.38525575008582219</v>
      </c>
      <c r="L2864" s="2">
        <f t="shared" si="1054"/>
        <v>0.24626673532440782</v>
      </c>
      <c r="M2864" s="2">
        <f t="shared" si="1055"/>
        <v>3.2826982492275836E-3</v>
      </c>
      <c r="N2864" s="1">
        <v>17021</v>
      </c>
      <c r="O2864" s="1">
        <v>17956</v>
      </c>
      <c r="P2864" s="1">
        <v>11478</v>
      </c>
      <c r="Q2864" s="1">
        <v>152</v>
      </c>
      <c r="R2864" s="1">
        <v>1</v>
      </c>
      <c r="AN2864" s="7">
        <f>IF(Q2864&gt;0,RANK(Q2864,(N2864:P2864,Q2864:AL2864)),0)</f>
        <v>4</v>
      </c>
      <c r="AO2864" s="7">
        <f>IF(R2864&gt;0,RANK(R2864,(N2864:P2864,Q2864:AL2864)),0)</f>
        <v>5</v>
      </c>
      <c r="AP2864" s="7">
        <f>IF(S2864&gt;0,RANK(S2864,(N2864:P2864,Q2864:AL2864)),0)</f>
        <v>0</v>
      </c>
      <c r="AQ2864" s="7">
        <f>IF(T2864&gt;0,RANK(T2864,(N2864:P2864,Q2864:AL2864)),0)</f>
        <v>0</v>
      </c>
      <c r="AR2864" s="2">
        <f t="shared" si="1056"/>
        <v>3.2612427051150017E-3</v>
      </c>
      <c r="AS2864" s="2">
        <f t="shared" si="1057"/>
        <v>2.1455544112598697E-5</v>
      </c>
      <c r="AT2864" s="2">
        <f t="shared" si="1058"/>
        <v>0</v>
      </c>
      <c r="AU2864" s="2">
        <f t="shared" si="1059"/>
        <v>0</v>
      </c>
      <c r="AW2864" t="s">
        <v>1628</v>
      </c>
      <c r="AX2864" t="s">
        <v>303</v>
      </c>
      <c r="AY2864">
        <v>13</v>
      </c>
      <c r="BA2864" s="127">
        <v>48</v>
      </c>
      <c r="BB2864" s="130">
        <v>487</v>
      </c>
      <c r="BC2864" s="131">
        <f t="shared" si="1049"/>
        <v>48487</v>
      </c>
      <c r="BE2864" s="7" t="s">
        <v>3271</v>
      </c>
    </row>
    <row r="2865" spans="1:57" hidden="1" outlineLevel="1" x14ac:dyDescent="0.2">
      <c r="A2865" t="s">
        <v>1701</v>
      </c>
      <c r="B2865" t="s">
        <v>303</v>
      </c>
      <c r="C2865" s="1">
        <f t="shared" si="1050"/>
        <v>5340</v>
      </c>
      <c r="D2865" s="7">
        <f>RANK(N2865,(N2865:P2865,Q2865:AL2865))</f>
        <v>2</v>
      </c>
      <c r="E2865" s="7">
        <f>RANK(O2865,(N2865:P2865,Q2865:AL2865))</f>
        <v>1</v>
      </c>
      <c r="F2865" s="7">
        <f>IF(P2865&gt;0,RANK(P2865,(N2865:P2865,Q2865:AL2865)),0)</f>
        <v>3</v>
      </c>
      <c r="G2865" s="1">
        <f t="shared" si="1051"/>
        <v>35</v>
      </c>
      <c r="H2865" s="2">
        <f t="shared" si="1060"/>
        <v>6.5543071161048693E-3</v>
      </c>
      <c r="I2865" s="2"/>
      <c r="J2865" s="2">
        <f t="shared" si="1052"/>
        <v>0.3602996254681648</v>
      </c>
      <c r="K2865" s="2">
        <f t="shared" si="1053"/>
        <v>0.36685393258426968</v>
      </c>
      <c r="L2865" s="2">
        <f t="shared" si="1054"/>
        <v>0.27209737827715358</v>
      </c>
      <c r="M2865" s="2">
        <f t="shared" si="1055"/>
        <v>7.4906367041199795E-4</v>
      </c>
      <c r="N2865" s="1">
        <v>1924</v>
      </c>
      <c r="O2865" s="1">
        <v>1959</v>
      </c>
      <c r="P2865" s="1">
        <v>1453</v>
      </c>
      <c r="Q2865" s="1">
        <v>4</v>
      </c>
      <c r="AN2865" s="7">
        <f>IF(Q2865&gt;0,RANK(Q2865,(N2865:P2865,Q2865:AL2865)),0)</f>
        <v>4</v>
      </c>
      <c r="AO2865" s="7">
        <f>IF(R2865&gt;0,RANK(R2865,(N2865:P2865,Q2865:AL2865)),0)</f>
        <v>0</v>
      </c>
      <c r="AP2865" s="7">
        <f>IF(S2865&gt;0,RANK(S2865,(N2865:P2865,Q2865:AL2865)),0)</f>
        <v>0</v>
      </c>
      <c r="AQ2865" s="7">
        <f>IF(T2865&gt;0,RANK(T2865,(N2865:P2865,Q2865:AL2865)),0)</f>
        <v>0</v>
      </c>
      <c r="AR2865" s="2">
        <f t="shared" si="1056"/>
        <v>7.4906367041198505E-4</v>
      </c>
      <c r="AS2865" s="2">
        <f t="shared" si="1057"/>
        <v>0</v>
      </c>
      <c r="AT2865" s="2">
        <f t="shared" si="1058"/>
        <v>0</v>
      </c>
      <c r="AU2865" s="2">
        <f t="shared" si="1059"/>
        <v>0</v>
      </c>
      <c r="AW2865" t="s">
        <v>1701</v>
      </c>
      <c r="AX2865" t="s">
        <v>303</v>
      </c>
      <c r="AY2865">
        <v>13</v>
      </c>
      <c r="BA2865" s="127">
        <v>48</v>
      </c>
      <c r="BB2865" s="130">
        <v>489</v>
      </c>
      <c r="BC2865" s="131">
        <f t="shared" si="1049"/>
        <v>48489</v>
      </c>
      <c r="BE2865" s="7" t="s">
        <v>3271</v>
      </c>
    </row>
    <row r="2866" spans="1:57" hidden="1" outlineLevel="1" x14ac:dyDescent="0.2">
      <c r="A2866" t="s">
        <v>2793</v>
      </c>
      <c r="B2866" t="s">
        <v>303</v>
      </c>
      <c r="C2866" s="1">
        <f t="shared" si="1050"/>
        <v>5510</v>
      </c>
      <c r="D2866" s="7">
        <f>RANK(N2866,(N2866:P2866,Q2866:AL2866))</f>
        <v>1</v>
      </c>
      <c r="E2866" s="7">
        <f>RANK(O2866,(N2866:P2866,Q2866:AL2866))</f>
        <v>2</v>
      </c>
      <c r="F2866" s="7">
        <f>IF(P2866&gt;0,RANK(P2866,(N2866:P2866,Q2866:AL2866)),0)</f>
        <v>3</v>
      </c>
      <c r="G2866" s="1">
        <f t="shared" si="1051"/>
        <v>1869</v>
      </c>
      <c r="H2866" s="2">
        <f t="shared" si="1060"/>
        <v>0.33920145190562612</v>
      </c>
      <c r="I2866" s="2"/>
      <c r="J2866" s="2">
        <f t="shared" si="1052"/>
        <v>0.6096188747731397</v>
      </c>
      <c r="K2866" s="2">
        <f t="shared" si="1053"/>
        <v>0.27041742286751363</v>
      </c>
      <c r="L2866" s="2">
        <f t="shared" si="1054"/>
        <v>0.11833030852994555</v>
      </c>
      <c r="M2866" s="2">
        <f t="shared" si="1055"/>
        <v>1.6333938294011141E-3</v>
      </c>
      <c r="N2866" s="1">
        <v>3359</v>
      </c>
      <c r="O2866" s="1">
        <v>1490</v>
      </c>
      <c r="P2866" s="1">
        <v>652</v>
      </c>
      <c r="Q2866" s="1">
        <v>8</v>
      </c>
      <c r="R2866" s="1">
        <v>1</v>
      </c>
      <c r="AN2866" s="7">
        <f>IF(Q2866&gt;0,RANK(Q2866,(N2866:P2866,Q2866:AL2866)),0)</f>
        <v>4</v>
      </c>
      <c r="AO2866" s="7">
        <f>IF(R2866&gt;0,RANK(R2866,(N2866:P2866,Q2866:AL2866)),0)</f>
        <v>5</v>
      </c>
      <c r="AP2866" s="7">
        <f>IF(S2866&gt;0,RANK(S2866,(N2866:P2866,Q2866:AL2866)),0)</f>
        <v>0</v>
      </c>
      <c r="AQ2866" s="7">
        <f>IF(T2866&gt;0,RANK(T2866,(N2866:P2866,Q2866:AL2866)),0)</f>
        <v>0</v>
      </c>
      <c r="AR2866" s="2">
        <f t="shared" si="1056"/>
        <v>1.4519056261343012E-3</v>
      </c>
      <c r="AS2866" s="2">
        <f t="shared" si="1057"/>
        <v>1.8148820326678765E-4</v>
      </c>
      <c r="AT2866" s="2">
        <f t="shared" si="1058"/>
        <v>0</v>
      </c>
      <c r="AU2866" s="2">
        <f t="shared" si="1059"/>
        <v>0</v>
      </c>
      <c r="AW2866" t="s">
        <v>2793</v>
      </c>
      <c r="AX2866" t="s">
        <v>303</v>
      </c>
      <c r="BA2866" s="127">
        <v>48</v>
      </c>
      <c r="BB2866" s="130">
        <v>491</v>
      </c>
      <c r="BC2866" s="131">
        <f t="shared" si="1049"/>
        <v>48491</v>
      </c>
      <c r="BE2866" s="7" t="s">
        <v>3271</v>
      </c>
    </row>
    <row r="2867" spans="1:57" hidden="1" outlineLevel="1" x14ac:dyDescent="0.2">
      <c r="A2867" t="s">
        <v>774</v>
      </c>
      <c r="B2867" t="s">
        <v>303</v>
      </c>
      <c r="C2867" s="1">
        <f t="shared" si="1050"/>
        <v>61254</v>
      </c>
      <c r="D2867" s="7">
        <f>RANK(N2867,(N2867:P2867,Q2867:AL2867))</f>
        <v>2</v>
      </c>
      <c r="E2867" s="7">
        <f>RANK(O2867,(N2867:P2867,Q2867:AL2867))</f>
        <v>1</v>
      </c>
      <c r="F2867" s="7">
        <f>IF(P2867&gt;0,RANK(P2867,(N2867:P2867,Q2867:AL2867)),0)</f>
        <v>3</v>
      </c>
      <c r="G2867" s="1">
        <f t="shared" si="1051"/>
        <v>6771</v>
      </c>
      <c r="H2867" s="2">
        <f t="shared" si="1060"/>
        <v>0.11053971985502987</v>
      </c>
      <c r="I2867" s="2"/>
      <c r="J2867" s="2">
        <f t="shared" si="1052"/>
        <v>0.31731805269859925</v>
      </c>
      <c r="K2867" s="2">
        <f t="shared" si="1053"/>
        <v>0.42785777255362917</v>
      </c>
      <c r="L2867" s="2">
        <f t="shared" si="1054"/>
        <v>0.25165703464263556</v>
      </c>
      <c r="M2867" s="2">
        <f t="shared" si="1055"/>
        <v>3.1671401051360237E-3</v>
      </c>
      <c r="N2867" s="1">
        <v>19437</v>
      </c>
      <c r="O2867" s="1">
        <v>26208</v>
      </c>
      <c r="P2867" s="1">
        <v>15415</v>
      </c>
      <c r="Q2867" s="1">
        <v>188</v>
      </c>
      <c r="R2867" s="1">
        <v>1</v>
      </c>
      <c r="W2867" s="1">
        <v>5</v>
      </c>
      <c r="AN2867" s="7">
        <f>IF(Q2867&gt;0,RANK(Q2867,(N2867:P2867,Q2867:AL2867)),0)</f>
        <v>4</v>
      </c>
      <c r="AO2867" s="7">
        <f>IF(R2867&gt;0,RANK(R2867,(N2867:P2867,Q2867:AL2867)),0)</f>
        <v>6</v>
      </c>
      <c r="AP2867" s="7">
        <f>IF(S2867&gt;0,RANK(S2867,(N2867:P2867,Q2867:AL2867)),0)</f>
        <v>0</v>
      </c>
      <c r="AQ2867" s="7">
        <f>IF(T2867&gt;0,RANK(T2867,(N2867:P2867,Q2867:AL2867)),0)</f>
        <v>0</v>
      </c>
      <c r="AR2867" s="2">
        <f t="shared" si="1056"/>
        <v>3.0691873183792077E-3</v>
      </c>
      <c r="AS2867" s="2">
        <f t="shared" si="1057"/>
        <v>1.6325464459463871E-5</v>
      </c>
      <c r="AT2867" s="2">
        <f t="shared" si="1058"/>
        <v>0</v>
      </c>
      <c r="AU2867" s="2">
        <f t="shared" si="1059"/>
        <v>0</v>
      </c>
      <c r="AW2867" t="s">
        <v>774</v>
      </c>
      <c r="AX2867" t="s">
        <v>303</v>
      </c>
      <c r="BA2867" s="127">
        <v>48</v>
      </c>
      <c r="BB2867" s="130">
        <v>493</v>
      </c>
      <c r="BC2867" s="131">
        <f t="shared" si="1049"/>
        <v>48493</v>
      </c>
      <c r="BE2867" s="7" t="s">
        <v>3271</v>
      </c>
    </row>
    <row r="2868" spans="1:57" hidden="1" outlineLevel="1" x14ac:dyDescent="0.2">
      <c r="A2868" t="s">
        <v>1629</v>
      </c>
      <c r="B2868" t="s">
        <v>303</v>
      </c>
      <c r="C2868" s="1">
        <f t="shared" si="1050"/>
        <v>9625</v>
      </c>
      <c r="D2868" s="7">
        <f>RANK(N2868,(N2868:P2868,Q2868:AL2868))</f>
        <v>2</v>
      </c>
      <c r="E2868" s="7">
        <f>RANK(O2868,(N2868:P2868,Q2868:AL2868))</f>
        <v>1</v>
      </c>
      <c r="F2868" s="7">
        <f>IF(P2868&gt;0,RANK(P2868,(N2868:P2868,Q2868:AL2868)),0)</f>
        <v>3</v>
      </c>
      <c r="G2868" s="1">
        <f t="shared" si="1051"/>
        <v>55</v>
      </c>
      <c r="H2868" s="2">
        <f t="shared" si="1060"/>
        <v>5.7142857142857143E-3</v>
      </c>
      <c r="I2868" s="2"/>
      <c r="J2868" s="2">
        <f t="shared" si="1052"/>
        <v>0.38555844155844154</v>
      </c>
      <c r="K2868" s="2">
        <f t="shared" si="1053"/>
        <v>0.39127272727272727</v>
      </c>
      <c r="L2868" s="2">
        <f t="shared" si="1054"/>
        <v>0.2187012987012987</v>
      </c>
      <c r="M2868" s="2">
        <f t="shared" si="1055"/>
        <v>4.4675324675324812E-3</v>
      </c>
      <c r="N2868" s="1">
        <v>3711</v>
      </c>
      <c r="O2868" s="1">
        <v>3766</v>
      </c>
      <c r="P2868" s="1">
        <v>2105</v>
      </c>
      <c r="Q2868" s="1">
        <v>40</v>
      </c>
      <c r="R2868" s="1">
        <v>3</v>
      </c>
      <c r="AN2868" s="7">
        <f>IF(Q2868&gt;0,RANK(Q2868,(N2868:P2868,Q2868:AL2868)),0)</f>
        <v>4</v>
      </c>
      <c r="AO2868" s="7">
        <f>IF(R2868&gt;0,RANK(R2868,(N2868:P2868,Q2868:AL2868)),0)</f>
        <v>5</v>
      </c>
      <c r="AP2868" s="7">
        <f>IF(S2868&gt;0,RANK(S2868,(N2868:P2868,Q2868:AL2868)),0)</f>
        <v>0</v>
      </c>
      <c r="AQ2868" s="7">
        <f>IF(T2868&gt;0,RANK(T2868,(N2868:P2868,Q2868:AL2868)),0)</f>
        <v>0</v>
      </c>
      <c r="AR2868" s="2">
        <f t="shared" si="1056"/>
        <v>4.1558441558441558E-3</v>
      </c>
      <c r="AS2868" s="2">
        <f t="shared" si="1057"/>
        <v>3.1168831168831168E-4</v>
      </c>
      <c r="AT2868" s="2">
        <f t="shared" si="1058"/>
        <v>0</v>
      </c>
      <c r="AU2868" s="2">
        <f t="shared" si="1059"/>
        <v>0</v>
      </c>
      <c r="AW2868" t="s">
        <v>1629</v>
      </c>
      <c r="AX2868" t="s">
        <v>303</v>
      </c>
      <c r="AY2868">
        <v>28</v>
      </c>
      <c r="BA2868" s="127">
        <v>48</v>
      </c>
      <c r="BB2868" s="130">
        <v>495</v>
      </c>
      <c r="BC2868" s="131">
        <f t="shared" si="1049"/>
        <v>48495</v>
      </c>
      <c r="BE2868" s="7" t="s">
        <v>3271</v>
      </c>
    </row>
    <row r="2869" spans="1:57" hidden="1" outlineLevel="1" x14ac:dyDescent="0.2">
      <c r="A2869" t="s">
        <v>541</v>
      </c>
      <c r="B2869" t="s">
        <v>303</v>
      </c>
      <c r="C2869" s="1">
        <f t="shared" si="1050"/>
        <v>2702</v>
      </c>
      <c r="D2869" s="7">
        <f>RANK(N2869,(N2869:P2869,Q2869:AL2869))</f>
        <v>2</v>
      </c>
      <c r="E2869" s="7">
        <f>RANK(O2869,(N2869:P2869,Q2869:AL2869))</f>
        <v>1</v>
      </c>
      <c r="F2869" s="7">
        <f>IF(P2869&gt;0,RANK(P2869,(N2869:P2869,Q2869:AL2869)),0)</f>
        <v>3</v>
      </c>
      <c r="G2869" s="1">
        <f t="shared" si="1051"/>
        <v>231</v>
      </c>
      <c r="H2869" s="2">
        <f t="shared" si="1060"/>
        <v>8.549222797927461E-2</v>
      </c>
      <c r="I2869" s="2"/>
      <c r="J2869" s="2">
        <f t="shared" si="1052"/>
        <v>0.34863064396743154</v>
      </c>
      <c r="K2869" s="2">
        <f t="shared" si="1053"/>
        <v>0.43412287194670612</v>
      </c>
      <c r="L2869" s="2">
        <f t="shared" si="1054"/>
        <v>0.2153960029607698</v>
      </c>
      <c r="M2869" s="2">
        <f t="shared" si="1055"/>
        <v>1.8504811250924791E-3</v>
      </c>
      <c r="N2869" s="1">
        <v>942</v>
      </c>
      <c r="O2869" s="1">
        <v>1173</v>
      </c>
      <c r="P2869" s="1">
        <v>582</v>
      </c>
      <c r="Q2869" s="1">
        <v>4</v>
      </c>
      <c r="T2869" s="1">
        <v>1</v>
      </c>
      <c r="AN2869" s="7">
        <f>IF(Q2869&gt;0,RANK(Q2869,(N2869:P2869,Q2869:AL2869)),0)</f>
        <v>4</v>
      </c>
      <c r="AO2869" s="7">
        <f>IF(R2869&gt;0,RANK(R2869,(N2869:P2869,Q2869:AL2869)),0)</f>
        <v>0</v>
      </c>
      <c r="AP2869" s="7">
        <f>IF(S2869&gt;0,RANK(S2869,(N2869:P2869,Q2869:AL2869)),0)</f>
        <v>0</v>
      </c>
      <c r="AQ2869" s="7">
        <f>IF(T2869&gt;0,RANK(T2869,(N2869:P2869,Q2869:AL2869)),0)</f>
        <v>5</v>
      </c>
      <c r="AR2869" s="2">
        <f t="shared" si="1056"/>
        <v>1.4803849000740192E-3</v>
      </c>
      <c r="AS2869" s="2">
        <f t="shared" si="1057"/>
        <v>0</v>
      </c>
      <c r="AT2869" s="2">
        <f t="shared" si="1058"/>
        <v>0</v>
      </c>
      <c r="AU2869" s="2">
        <f t="shared" si="1059"/>
        <v>3.7009622501850479E-4</v>
      </c>
      <c r="AW2869" t="s">
        <v>541</v>
      </c>
      <c r="AX2869" t="s">
        <v>303</v>
      </c>
      <c r="AY2869">
        <v>23</v>
      </c>
      <c r="BA2869" s="127">
        <v>48</v>
      </c>
      <c r="BB2869" s="130">
        <v>497</v>
      </c>
      <c r="BC2869" s="131">
        <f t="shared" si="1049"/>
        <v>48497</v>
      </c>
      <c r="BE2869" s="7" t="s">
        <v>3271</v>
      </c>
    </row>
    <row r="2870" spans="1:57" hidden="1" outlineLevel="1" x14ac:dyDescent="0.2">
      <c r="A2870" t="s">
        <v>2378</v>
      </c>
      <c r="B2870" t="s">
        <v>303</v>
      </c>
      <c r="C2870" s="1">
        <f t="shared" si="1050"/>
        <v>13568</v>
      </c>
      <c r="D2870" s="7">
        <f>RANK(N2870,(N2870:P2870,Q2870:AL2870))</f>
        <v>3</v>
      </c>
      <c r="E2870" s="7">
        <f>RANK(O2870,(N2870:P2870,Q2870:AL2870))</f>
        <v>1</v>
      </c>
      <c r="F2870" s="7">
        <f>IF(P2870&gt;0,RANK(P2870,(N2870:P2870,Q2870:AL2870)),0)</f>
        <v>2</v>
      </c>
      <c r="G2870" s="1">
        <f t="shared" si="1051"/>
        <v>70</v>
      </c>
      <c r="H2870" s="2">
        <f t="shared" si="1060"/>
        <v>5.1591981132075469E-3</v>
      </c>
      <c r="I2870" s="2"/>
      <c r="J2870" s="2">
        <f t="shared" si="1052"/>
        <v>0.33004127358490565</v>
      </c>
      <c r="K2870" s="2">
        <f t="shared" si="1053"/>
        <v>0.33571639150943394</v>
      </c>
      <c r="L2870" s="2">
        <f t="shared" si="1054"/>
        <v>0.33055719339622641</v>
      </c>
      <c r="M2870" s="2">
        <f t="shared" si="1055"/>
        <v>3.6851415094339979E-3</v>
      </c>
      <c r="N2870" s="1">
        <v>4478</v>
      </c>
      <c r="O2870" s="1">
        <v>4555</v>
      </c>
      <c r="P2870" s="1">
        <v>4485</v>
      </c>
      <c r="Q2870" s="1">
        <v>48</v>
      </c>
      <c r="T2870" s="1">
        <v>1</v>
      </c>
      <c r="W2870" s="1">
        <v>1</v>
      </c>
      <c r="AN2870" s="7">
        <f>IF(Q2870&gt;0,RANK(Q2870,(N2870:P2870,Q2870:AL2870)),0)</f>
        <v>4</v>
      </c>
      <c r="AO2870" s="7">
        <f>IF(R2870&gt;0,RANK(R2870,(N2870:P2870,Q2870:AL2870)),0)</f>
        <v>0</v>
      </c>
      <c r="AP2870" s="7">
        <f>IF(S2870&gt;0,RANK(S2870,(N2870:P2870,Q2870:AL2870)),0)</f>
        <v>0</v>
      </c>
      <c r="AQ2870" s="7">
        <f>IF(T2870&gt;0,RANK(T2870,(N2870:P2870,Q2870:AL2870)),0)</f>
        <v>5</v>
      </c>
      <c r="AR2870" s="2">
        <f t="shared" si="1056"/>
        <v>3.5377358490566039E-3</v>
      </c>
      <c r="AS2870" s="2">
        <f t="shared" si="1057"/>
        <v>0</v>
      </c>
      <c r="AT2870" s="2">
        <f t="shared" si="1058"/>
        <v>0</v>
      </c>
      <c r="AU2870" s="2">
        <f t="shared" si="1059"/>
        <v>7.3702830188679242E-5</v>
      </c>
      <c r="AW2870" t="s">
        <v>2378</v>
      </c>
      <c r="AX2870" t="s">
        <v>303</v>
      </c>
      <c r="AY2870">
        <v>17</v>
      </c>
      <c r="BA2870" s="127">
        <v>48</v>
      </c>
      <c r="BB2870" s="130">
        <v>499</v>
      </c>
      <c r="BC2870" s="131">
        <f t="shared" si="1049"/>
        <v>48499</v>
      </c>
      <c r="BE2870" s="7" t="s">
        <v>3271</v>
      </c>
    </row>
    <row r="2871" spans="1:57" hidden="1" outlineLevel="1" x14ac:dyDescent="0.2">
      <c r="A2871" t="s">
        <v>1428</v>
      </c>
      <c r="B2871" t="s">
        <v>303</v>
      </c>
      <c r="C2871" s="1">
        <f t="shared" si="1050"/>
        <v>12318</v>
      </c>
      <c r="D2871" s="7">
        <f>RANK(N2871,(N2871:P2871,Q2871:AL2871))</f>
        <v>2</v>
      </c>
      <c r="E2871" s="7">
        <f>RANK(O2871,(N2871:P2871,Q2871:AL2871))</f>
        <v>1</v>
      </c>
      <c r="F2871" s="7">
        <f>IF(P2871&gt;0,RANK(P2871,(N2871:P2871,Q2871:AL2871)),0)</f>
        <v>3</v>
      </c>
      <c r="G2871" s="1">
        <f t="shared" si="1051"/>
        <v>624</v>
      </c>
      <c r="H2871" s="2">
        <f t="shared" si="1060"/>
        <v>5.0657574281539212E-2</v>
      </c>
      <c r="I2871" s="2"/>
      <c r="J2871" s="2">
        <f t="shared" si="1052"/>
        <v>0.33154732911186879</v>
      </c>
      <c r="K2871" s="2">
        <f t="shared" si="1053"/>
        <v>0.38220490339340801</v>
      </c>
      <c r="L2871" s="2">
        <f t="shared" si="1054"/>
        <v>0.28364994317259296</v>
      </c>
      <c r="M2871" s="2">
        <f t="shared" si="1055"/>
        <v>2.5978243221302377E-3</v>
      </c>
      <c r="N2871" s="1">
        <v>4084</v>
      </c>
      <c r="O2871" s="1">
        <v>4708</v>
      </c>
      <c r="P2871" s="1">
        <v>3494</v>
      </c>
      <c r="Q2871" s="1">
        <v>19</v>
      </c>
      <c r="T2871" s="1">
        <v>2</v>
      </c>
      <c r="W2871" s="1">
        <v>9</v>
      </c>
      <c r="Y2871" s="1">
        <v>1</v>
      </c>
      <c r="AB2871" s="1">
        <v>1</v>
      </c>
      <c r="AN2871" s="7">
        <f>IF(Q2871&gt;0,RANK(Q2871,(N2871:P2871,Q2871:AL2871)),0)</f>
        <v>4</v>
      </c>
      <c r="AO2871" s="7">
        <f>IF(R2871&gt;0,RANK(R2871,(N2871:P2871,Q2871:AL2871)),0)</f>
        <v>0</v>
      </c>
      <c r="AP2871" s="7">
        <f>IF(S2871&gt;0,RANK(S2871,(N2871:P2871,Q2871:AL2871)),0)</f>
        <v>0</v>
      </c>
      <c r="AQ2871" s="7">
        <f>IF(T2871&gt;0,RANK(T2871,(N2871:P2871,Q2871:AL2871)),0)</f>
        <v>6</v>
      </c>
      <c r="AR2871" s="2">
        <f t="shared" si="1056"/>
        <v>1.5424581912648156E-3</v>
      </c>
      <c r="AS2871" s="2">
        <f t="shared" si="1057"/>
        <v>0</v>
      </c>
      <c r="AT2871" s="2">
        <f t="shared" si="1058"/>
        <v>0</v>
      </c>
      <c r="AU2871" s="2">
        <f t="shared" si="1059"/>
        <v>1.623640201331385E-4</v>
      </c>
      <c r="AW2871" t="s">
        <v>1428</v>
      </c>
      <c r="AX2871" t="s">
        <v>303</v>
      </c>
      <c r="AY2871">
        <v>1</v>
      </c>
      <c r="BA2871" s="127">
        <v>48</v>
      </c>
      <c r="BB2871" s="130">
        <v>501</v>
      </c>
      <c r="BC2871" s="131">
        <f t="shared" si="1049"/>
        <v>48501</v>
      </c>
      <c r="BE2871" s="7" t="s">
        <v>3271</v>
      </c>
    </row>
    <row r="2872" spans="1:57" hidden="1" outlineLevel="1" x14ac:dyDescent="0.2">
      <c r="A2872" t="s">
        <v>542</v>
      </c>
      <c r="B2872" t="s">
        <v>303</v>
      </c>
      <c r="C2872" s="1">
        <f t="shared" si="1050"/>
        <v>2575</v>
      </c>
      <c r="D2872" s="7">
        <f>RANK(N2872,(N2872:P2872,Q2872:AL2872))</f>
        <v>2</v>
      </c>
      <c r="E2872" s="7">
        <f>RANK(O2872,(N2872:P2872,Q2872:AL2872))</f>
        <v>1</v>
      </c>
      <c r="F2872" s="7">
        <f>IF(P2872&gt;0,RANK(P2872,(N2872:P2872,Q2872:AL2872)),0)</f>
        <v>3</v>
      </c>
      <c r="G2872" s="1">
        <f t="shared" si="1051"/>
        <v>891</v>
      </c>
      <c r="H2872" s="2">
        <f t="shared" si="1060"/>
        <v>0.34601941747572817</v>
      </c>
      <c r="I2872" s="2"/>
      <c r="J2872" s="2">
        <f t="shared" si="1052"/>
        <v>0.23106796116504855</v>
      </c>
      <c r="K2872" s="2">
        <f t="shared" si="1053"/>
        <v>0.57708737864077675</v>
      </c>
      <c r="L2872" s="2">
        <f t="shared" si="1054"/>
        <v>0.18796116504854368</v>
      </c>
      <c r="M2872" s="2">
        <f t="shared" si="1055"/>
        <v>3.8834951456309941E-3</v>
      </c>
      <c r="N2872" s="1">
        <v>595</v>
      </c>
      <c r="O2872" s="1">
        <v>1486</v>
      </c>
      <c r="P2872" s="1">
        <v>484</v>
      </c>
      <c r="Q2872" s="1">
        <v>9</v>
      </c>
      <c r="T2872" s="1">
        <v>1</v>
      </c>
      <c r="AN2872" s="7">
        <f>IF(Q2872&gt;0,RANK(Q2872,(N2872:P2872,Q2872:AL2872)),0)</f>
        <v>4</v>
      </c>
      <c r="AO2872" s="7">
        <f>IF(R2872&gt;0,RANK(R2872,(N2872:P2872,Q2872:AL2872)),0)</f>
        <v>0</v>
      </c>
      <c r="AP2872" s="7">
        <f>IF(S2872&gt;0,RANK(S2872,(N2872:P2872,Q2872:AL2872)),0)</f>
        <v>0</v>
      </c>
      <c r="AQ2872" s="7">
        <f>IF(T2872&gt;0,RANK(T2872,(N2872:P2872,Q2872:AL2872)),0)</f>
        <v>5</v>
      </c>
      <c r="AR2872" s="2">
        <f t="shared" si="1056"/>
        <v>3.4951456310679612E-3</v>
      </c>
      <c r="AS2872" s="2">
        <f t="shared" si="1057"/>
        <v>0</v>
      </c>
      <c r="AT2872" s="2">
        <f t="shared" si="1058"/>
        <v>0</v>
      </c>
      <c r="AU2872" s="2">
        <f t="shared" si="1059"/>
        <v>3.8834951456310682E-4</v>
      </c>
      <c r="AW2872" t="s">
        <v>542</v>
      </c>
      <c r="AX2872" t="s">
        <v>303</v>
      </c>
      <c r="AY2872">
        <v>19</v>
      </c>
      <c r="BA2872" s="127">
        <v>48</v>
      </c>
      <c r="BB2872" s="130">
        <v>503</v>
      </c>
      <c r="BC2872" s="131">
        <f t="shared" si="1049"/>
        <v>48503</v>
      </c>
      <c r="BE2872" s="7" t="s">
        <v>3271</v>
      </c>
    </row>
    <row r="2873" spans="1:57" hidden="1" outlineLevel="1" x14ac:dyDescent="0.2">
      <c r="A2873" t="s">
        <v>543</v>
      </c>
      <c r="B2873" t="s">
        <v>303</v>
      </c>
      <c r="C2873" s="1">
        <f t="shared" si="1050"/>
        <v>7675</v>
      </c>
      <c r="D2873" s="7">
        <f>RANK(N2873,(N2873:P2873,Q2873:AL2873))</f>
        <v>2</v>
      </c>
      <c r="E2873" s="7">
        <f>RANK(O2873,(N2873:P2873,Q2873:AL2873))</f>
        <v>1</v>
      </c>
      <c r="F2873" s="7">
        <f>IF(P2873&gt;0,RANK(P2873,(N2873:P2873,Q2873:AL2873)),0)</f>
        <v>3</v>
      </c>
      <c r="G2873" s="1">
        <f t="shared" si="1051"/>
        <v>430</v>
      </c>
      <c r="H2873" s="2">
        <f t="shared" si="1060"/>
        <v>5.6026058631921824E-2</v>
      </c>
      <c r="I2873" s="2"/>
      <c r="J2873" s="2">
        <f t="shared" si="1052"/>
        <v>0.32104234527687298</v>
      </c>
      <c r="K2873" s="2">
        <f t="shared" si="1053"/>
        <v>0.37706840390879481</v>
      </c>
      <c r="L2873" s="2">
        <f t="shared" si="1054"/>
        <v>0.29993485342019544</v>
      </c>
      <c r="M2873" s="2">
        <f t="shared" si="1055"/>
        <v>1.9543973941368309E-3</v>
      </c>
      <c r="N2873" s="1">
        <v>2464</v>
      </c>
      <c r="O2873" s="1">
        <v>2894</v>
      </c>
      <c r="P2873" s="1">
        <v>2302</v>
      </c>
      <c r="Q2873" s="1">
        <v>12</v>
      </c>
      <c r="T2873" s="1">
        <v>3</v>
      </c>
      <c r="AN2873" s="7">
        <f>IF(Q2873&gt;0,RANK(Q2873,(N2873:P2873,Q2873:AL2873)),0)</f>
        <v>4</v>
      </c>
      <c r="AO2873" s="7">
        <f>IF(R2873&gt;0,RANK(R2873,(N2873:P2873,Q2873:AL2873)),0)</f>
        <v>0</v>
      </c>
      <c r="AP2873" s="7">
        <f>IF(S2873&gt;0,RANK(S2873,(N2873:P2873,Q2873:AL2873)),0)</f>
        <v>0</v>
      </c>
      <c r="AQ2873" s="7">
        <f>IF(T2873&gt;0,RANK(T2873,(N2873:P2873,Q2873:AL2873)),0)</f>
        <v>5</v>
      </c>
      <c r="AR2873" s="2">
        <f t="shared" si="1056"/>
        <v>1.5635179153094462E-3</v>
      </c>
      <c r="AS2873" s="2">
        <f t="shared" si="1057"/>
        <v>0</v>
      </c>
      <c r="AT2873" s="2">
        <f t="shared" si="1058"/>
        <v>0</v>
      </c>
      <c r="AU2873" s="2">
        <f t="shared" si="1059"/>
        <v>3.9087947882736156E-4</v>
      </c>
      <c r="AW2873" t="s">
        <v>543</v>
      </c>
      <c r="AX2873" t="s">
        <v>303</v>
      </c>
      <c r="AY2873">
        <v>17</v>
      </c>
      <c r="BA2873" s="127">
        <v>48</v>
      </c>
      <c r="BB2873" s="130">
        <v>505</v>
      </c>
      <c r="BC2873" s="131">
        <f t="shared" si="1049"/>
        <v>48505</v>
      </c>
      <c r="BE2873" s="7" t="s">
        <v>3271</v>
      </c>
    </row>
    <row r="2874" spans="1:57" hidden="1" outlineLevel="1" x14ac:dyDescent="0.2">
      <c r="A2874" t="s">
        <v>1269</v>
      </c>
      <c r="B2874" t="s">
        <v>303</v>
      </c>
      <c r="C2874" s="1">
        <f t="shared" si="1050"/>
        <v>3249</v>
      </c>
      <c r="D2874" s="7">
        <f>RANK(N2874,(N2874:P2874,Q2874:AL2874))</f>
        <v>1</v>
      </c>
      <c r="E2874" s="7">
        <f>RANK(O2874,(N2874:P2874,Q2874:AL2874))</f>
        <v>2</v>
      </c>
      <c r="F2874" s="7">
        <f>IF(P2874&gt;0,RANK(P2874,(N2874:P2874,Q2874:AL2874)),0)</f>
        <v>3</v>
      </c>
      <c r="G2874" s="1">
        <f t="shared" si="1051"/>
        <v>1186</v>
      </c>
      <c r="H2874" s="2">
        <f t="shared" si="1060"/>
        <v>0.36503539550630965</v>
      </c>
      <c r="I2874" s="2"/>
      <c r="J2874" s="2">
        <f t="shared" si="1052"/>
        <v>0.63157894736842102</v>
      </c>
      <c r="K2874" s="2">
        <f t="shared" si="1053"/>
        <v>0.26654355186211143</v>
      </c>
      <c r="L2874" s="2">
        <f t="shared" si="1054"/>
        <v>0.10033856571252693</v>
      </c>
      <c r="M2874" s="2">
        <f t="shared" si="1055"/>
        <v>1.538935056940624E-3</v>
      </c>
      <c r="N2874" s="1">
        <v>2052</v>
      </c>
      <c r="O2874" s="1">
        <v>866</v>
      </c>
      <c r="P2874" s="1">
        <v>326</v>
      </c>
      <c r="Q2874" s="1">
        <v>5</v>
      </c>
      <c r="AN2874" s="7">
        <f>IF(Q2874&gt;0,RANK(Q2874,(N2874:P2874,Q2874:AL2874)),0)</f>
        <v>4</v>
      </c>
      <c r="AO2874" s="7">
        <f>IF(R2874&gt;0,RANK(R2874,(N2874:P2874,Q2874:AL2874)),0)</f>
        <v>0</v>
      </c>
      <c r="AP2874" s="7">
        <f>IF(S2874&gt;0,RANK(S2874,(N2874:P2874,Q2874:AL2874)),0)</f>
        <v>0</v>
      </c>
      <c r="AQ2874" s="7">
        <f>IF(T2874&gt;0,RANK(T2874,(N2874:P2874,Q2874:AL2874)),0)</f>
        <v>0</v>
      </c>
      <c r="AR2874" s="2">
        <f t="shared" si="1056"/>
        <v>1.5389350569405972E-3</v>
      </c>
      <c r="AS2874" s="2">
        <f t="shared" si="1057"/>
        <v>0</v>
      </c>
      <c r="AT2874" s="2">
        <f t="shared" si="1058"/>
        <v>0</v>
      </c>
      <c r="AU2874" s="2">
        <f t="shared" si="1059"/>
        <v>0</v>
      </c>
      <c r="AW2874" t="s">
        <v>1269</v>
      </c>
      <c r="AX2874" t="s">
        <v>303</v>
      </c>
      <c r="AY2874">
        <v>28</v>
      </c>
      <c r="BA2874" s="127">
        <v>48</v>
      </c>
      <c r="BB2874" s="130">
        <v>507</v>
      </c>
      <c r="BC2874" s="131">
        <f t="shared" si="1049"/>
        <v>48507</v>
      </c>
      <c r="BE2874" s="7" t="s">
        <v>3271</v>
      </c>
    </row>
    <row r="2875" spans="1:57" hidden="1" outlineLevel="1" x14ac:dyDescent="0.2">
      <c r="A2875" t="s">
        <v>2155</v>
      </c>
      <c r="B2875" t="s">
        <v>303</v>
      </c>
      <c r="C2875" s="1">
        <f t="shared" si="1050"/>
        <v>3868</v>
      </c>
      <c r="D2875" s="7">
        <f>RANK(N2875,(N2875:P2875,Q2875:AL2875))</f>
        <v>1</v>
      </c>
      <c r="E2875" s="7">
        <f>RANK(O2875,(N2875:P2875,Q2875:AL2875))</f>
        <v>2</v>
      </c>
      <c r="F2875" s="7">
        <f>IF(P2875&gt;0,RANK(P2875,(N2875:P2875,Q2875:AL2875)),0)</f>
        <v>3</v>
      </c>
      <c r="G2875" s="1">
        <f t="shared" si="1051"/>
        <v>2487</v>
      </c>
      <c r="H2875" s="2">
        <f t="shared" si="1060"/>
        <v>0.64296794208893482</v>
      </c>
      <c r="I2875" s="2"/>
      <c r="J2875" s="2">
        <f t="shared" si="1052"/>
        <v>0.79058945191313346</v>
      </c>
      <c r="K2875" s="2">
        <f t="shared" si="1053"/>
        <v>0.14762150982419855</v>
      </c>
      <c r="L2875" s="2">
        <f t="shared" si="1054"/>
        <v>6.1271975180972077E-2</v>
      </c>
      <c r="M2875" s="2">
        <f t="shared" si="1055"/>
        <v>5.1706308169591209E-4</v>
      </c>
      <c r="N2875" s="1">
        <v>3058</v>
      </c>
      <c r="O2875" s="1">
        <v>571</v>
      </c>
      <c r="P2875" s="1">
        <v>237</v>
      </c>
      <c r="Q2875" s="1">
        <v>2</v>
      </c>
      <c r="AN2875" s="7">
        <f>IF(Q2875&gt;0,RANK(Q2875,(N2875:P2875,Q2875:AL2875)),0)</f>
        <v>4</v>
      </c>
      <c r="AO2875" s="7">
        <f>IF(R2875&gt;0,RANK(R2875,(N2875:P2875,Q2875:AL2875)),0)</f>
        <v>0</v>
      </c>
      <c r="AP2875" s="7">
        <f>IF(S2875&gt;0,RANK(S2875,(N2875:P2875,Q2875:AL2875)),0)</f>
        <v>0</v>
      </c>
      <c r="AQ2875" s="7">
        <f>IF(T2875&gt;0,RANK(T2875,(N2875:P2875,Q2875:AL2875)),0)</f>
        <v>0</v>
      </c>
      <c r="AR2875" s="2">
        <f t="shared" si="1056"/>
        <v>5.1706308169596695E-4</v>
      </c>
      <c r="AS2875" s="2">
        <f t="shared" si="1057"/>
        <v>0</v>
      </c>
      <c r="AT2875" s="2">
        <f t="shared" si="1058"/>
        <v>0</v>
      </c>
      <c r="AU2875" s="2">
        <f t="shared" si="1059"/>
        <v>0</v>
      </c>
      <c r="AW2875" t="s">
        <v>2155</v>
      </c>
      <c r="AX2875" t="s">
        <v>303</v>
      </c>
      <c r="AY2875">
        <v>23</v>
      </c>
      <c r="BA2875" s="127">
        <v>48</v>
      </c>
      <c r="BB2875" s="130"/>
      <c r="BC2875" s="127">
        <v>48</v>
      </c>
      <c r="BE2875" s="7" t="s">
        <v>2095</v>
      </c>
    </row>
    <row r="2876" spans="1:57" collapsed="1" x14ac:dyDescent="0.2">
      <c r="A2876" t="s">
        <v>583</v>
      </c>
      <c r="B2876" t="s">
        <v>566</v>
      </c>
      <c r="C2876" s="1">
        <f t="shared" si="1050"/>
        <v>6154018</v>
      </c>
      <c r="D2876" s="7">
        <f>RANK(N2876,(N2876:P2876,Q2876:AL2876))</f>
        <v>2</v>
      </c>
      <c r="E2876" s="7">
        <f>RANK(O2876,(N2876:P2876,Q2876:AL2876))</f>
        <v>1</v>
      </c>
      <c r="F2876" s="7">
        <f>IF(P2876&gt;0,RANK(P2876,(N2876:P2876,Q2876:AL2876)),0)</f>
        <v>3</v>
      </c>
      <c r="G2876" s="1">
        <f t="shared" si="1051"/>
        <v>214256</v>
      </c>
      <c r="H2876" s="2">
        <f t="shared" si="1060"/>
        <v>3.4815627773594419E-2</v>
      </c>
      <c r="I2876" s="2"/>
      <c r="J2876" s="2">
        <f t="shared" si="1052"/>
        <v>0.37078458334051023</v>
      </c>
      <c r="K2876" s="2">
        <f t="shared" si="1053"/>
        <v>0.40560021111410466</v>
      </c>
      <c r="L2876" s="2">
        <f t="shared" si="1054"/>
        <v>0.22014576492951435</v>
      </c>
      <c r="M2876" s="2">
        <f t="shared" si="1055"/>
        <v>3.4694406158707614E-3</v>
      </c>
      <c r="N2876" s="1">
        <f t="shared" ref="N2876:U2876" si="1061">SUM(N2622:N2875)</f>
        <v>2281815</v>
      </c>
      <c r="O2876" s="1">
        <f t="shared" si="1061"/>
        <v>2496071</v>
      </c>
      <c r="P2876" s="1">
        <f t="shared" si="1061"/>
        <v>1354781</v>
      </c>
      <c r="Q2876" s="1">
        <f t="shared" si="1061"/>
        <v>19699</v>
      </c>
      <c r="R2876" s="1">
        <f t="shared" si="1061"/>
        <v>505</v>
      </c>
      <c r="S2876" s="1">
        <f t="shared" si="1061"/>
        <v>301</v>
      </c>
      <c r="T2876" s="1">
        <f t="shared" si="1061"/>
        <v>359</v>
      </c>
      <c r="U2876" s="1">
        <f t="shared" si="1061"/>
        <v>217</v>
      </c>
      <c r="W2876" s="1">
        <f>SUM(W2622:W2875)</f>
        <v>169</v>
      </c>
      <c r="Y2876" s="1">
        <f>SUM(Y2622:Y2875)</f>
        <v>23</v>
      </c>
      <c r="AB2876" s="1">
        <f>SUM(AB2622:AB2875)</f>
        <v>78</v>
      </c>
      <c r="AN2876" s="7">
        <f>IF(Q2876&gt;0,RANK(Q2876,(N2876:P2876,Q2876:AL2876)),0)</f>
        <v>4</v>
      </c>
      <c r="AO2876" s="7">
        <f>IF(R2876&gt;0,RANK(R2876,(N2876:P2876,Q2876:AL2876)),0)</f>
        <v>5</v>
      </c>
      <c r="AP2876" s="7">
        <f>IF(S2876&gt;0,RANK(S2876,(N2876:P2876,Q2876:AL2876)),0)</f>
        <v>7</v>
      </c>
      <c r="AQ2876" s="7">
        <f>IF(T2876&gt;0,RANK(T2876,(N2876:P2876,Q2876:AL2876)),0)</f>
        <v>6</v>
      </c>
      <c r="AR2876" s="2">
        <f t="shared" si="1056"/>
        <v>3.200998112127719E-3</v>
      </c>
      <c r="AS2876" s="2">
        <f t="shared" si="1057"/>
        <v>8.2060208468678515E-5</v>
      </c>
      <c r="AT2876" s="2">
        <f t="shared" si="1058"/>
        <v>4.8911134156578675E-5</v>
      </c>
      <c r="AU2876" s="2">
        <f t="shared" si="1059"/>
        <v>5.8335870970803139E-5</v>
      </c>
      <c r="AW2876" t="s">
        <v>583</v>
      </c>
      <c r="AX2876" t="s">
        <v>566</v>
      </c>
      <c r="BA2876" s="127"/>
      <c r="BB2876" s="130"/>
    </row>
    <row r="2877" spans="1:57" x14ac:dyDescent="0.2">
      <c r="C2877" s="1"/>
      <c r="E2877" s="7"/>
      <c r="F2877" s="7"/>
      <c r="I2877" s="2"/>
      <c r="AN2877" s="7"/>
      <c r="AO2877" s="7"/>
      <c r="AP2877" s="7"/>
      <c r="AQ2877" s="7"/>
      <c r="BA2877" s="127">
        <v>49</v>
      </c>
      <c r="BB2877" s="130">
        <v>1</v>
      </c>
      <c r="BC2877" s="131">
        <f t="shared" ref="BC2877:BC2905" si="1062">BA2877*1000+BB2877</f>
        <v>49001</v>
      </c>
      <c r="BE2877" s="7" t="s">
        <v>3271</v>
      </c>
    </row>
    <row r="2878" spans="1:57" ht="13" hidden="1" customHeight="1" outlineLevel="1" x14ac:dyDescent="0.2">
      <c r="A2878" t="s">
        <v>2204</v>
      </c>
      <c r="B2878" t="s">
        <v>1381</v>
      </c>
      <c r="C2878" s="1">
        <f t="shared" ref="C2878:C2907" si="1063">SUM(N2878:AL2878)</f>
        <v>2111</v>
      </c>
      <c r="D2878" s="7">
        <f>RANK(N2878,(N2878:P2878,Q2878:AL2878))</f>
        <v>2</v>
      </c>
      <c r="E2878" s="7">
        <f>RANK(O2878,(N2878:P2878,Q2878:AL2878))</f>
        <v>1</v>
      </c>
      <c r="F2878" s="7">
        <f>IF(P2878&gt;0,RANK(P2878,(N2878:P2878,Q2878:AL2878)),0)</f>
        <v>3</v>
      </c>
      <c r="G2878" s="1">
        <f t="shared" ref="G2878:G2907" si="1064">MAX(N2878:P2878)-LARGE(N2878:P2878,2)</f>
        <v>372</v>
      </c>
      <c r="H2878" s="2">
        <f t="shared" si="1060"/>
        <v>0.17621980104216012</v>
      </c>
      <c r="I2878" s="2"/>
      <c r="J2878" s="2">
        <f t="shared" ref="J2878:J2907" si="1065">IF($C2878=0,"-",N2878/$C2878)</f>
        <v>0.31643770724774989</v>
      </c>
      <c r="K2878" s="2">
        <f t="shared" ref="K2878:K2907" si="1066">IF($C2878=0,"-",O2878/$C2878)</f>
        <v>0.49265750828991001</v>
      </c>
      <c r="L2878" s="2">
        <f t="shared" ref="L2878:L2907" si="1067">IF($C2878=0,"-",P2878/$C2878)</f>
        <v>0.15632401705352914</v>
      </c>
      <c r="M2878" s="2">
        <f t="shared" ref="M2878:M2907" si="1068">IF(C2878=0,"-",(1-J2878-K2878-L2878))</f>
        <v>3.458076740881097E-2</v>
      </c>
      <c r="N2878" s="1">
        <v>668</v>
      </c>
      <c r="O2878" s="1">
        <v>1040</v>
      </c>
      <c r="P2878" s="1">
        <v>330</v>
      </c>
      <c r="Q2878" s="1">
        <v>1</v>
      </c>
      <c r="R2878" s="1">
        <v>52</v>
      </c>
      <c r="S2878" s="1">
        <v>2</v>
      </c>
      <c r="T2878" s="1">
        <v>0</v>
      </c>
      <c r="U2878" s="1">
        <v>12</v>
      </c>
      <c r="V2878" s="1">
        <v>0</v>
      </c>
      <c r="W2878" s="1">
        <v>4</v>
      </c>
      <c r="X2878" s="1">
        <v>1</v>
      </c>
      <c r="AB2878" s="1">
        <v>0</v>
      </c>
      <c r="AK2878" s="1">
        <v>1</v>
      </c>
      <c r="AN2878" s="7">
        <f>IF(Q2878&gt;0,RANK(Q2878,(N2878:P2878,Q2878:AL2878)),0)</f>
        <v>8</v>
      </c>
      <c r="AO2878" s="7">
        <f>IF(R2878&gt;0,RANK(R2878,(N2878:P2878,Q2878:AL2878)),0)</f>
        <v>4</v>
      </c>
      <c r="AP2878" s="7">
        <f>IF(S2878&gt;0,RANK(S2878,(N2878:P2878,Q2878:AL2878)),0)</f>
        <v>7</v>
      </c>
      <c r="AQ2878" s="7">
        <f>IF(T2878&gt;0,RANK(T2878,(N2878:P2878,Q2878:AL2878)),0)</f>
        <v>0</v>
      </c>
      <c r="AR2878" s="2">
        <f t="shared" ref="AR2878:AR2907" si="1069">IF($C2878=0,"-",Q2878/$C2878)</f>
        <v>4.7370914258645192E-4</v>
      </c>
      <c r="AS2878" s="2">
        <f t="shared" ref="AS2878:AS2907" si="1070">IF($C2878=0,"-",R2878/$C2878)</f>
        <v>2.4632875414495499E-2</v>
      </c>
      <c r="AT2878" s="2">
        <f t="shared" ref="AT2878:AT2907" si="1071">IF($C2878=0,"-",S2878/$C2878)</f>
        <v>9.4741828517290385E-4</v>
      </c>
      <c r="AU2878" s="2">
        <f t="shared" ref="AU2878:AU2907" si="1072">IF($C2878=0,"-",T2878/$C2878)</f>
        <v>0</v>
      </c>
      <c r="AW2878" t="s">
        <v>2204</v>
      </c>
      <c r="AX2878" t="s">
        <v>1381</v>
      </c>
      <c r="AY2878">
        <v>1</v>
      </c>
      <c r="BA2878" s="127">
        <v>49</v>
      </c>
      <c r="BB2878" s="130">
        <v>3</v>
      </c>
      <c r="BC2878" s="131">
        <f t="shared" si="1062"/>
        <v>49003</v>
      </c>
      <c r="BE2878" s="7" t="s">
        <v>3271</v>
      </c>
    </row>
    <row r="2879" spans="1:57" ht="13" hidden="1" customHeight="1" outlineLevel="1" x14ac:dyDescent="0.2">
      <c r="A2879" t="s">
        <v>158</v>
      </c>
      <c r="B2879" t="s">
        <v>1381</v>
      </c>
      <c r="C2879" s="1">
        <f t="shared" si="1063"/>
        <v>15555</v>
      </c>
      <c r="D2879" s="7">
        <f>RANK(N2879,(N2879:P2879,Q2879:AL2879))</f>
        <v>3</v>
      </c>
      <c r="E2879" s="7">
        <f>RANK(O2879,(N2879:P2879,Q2879:AL2879))</f>
        <v>1</v>
      </c>
      <c r="F2879" s="7">
        <f>IF(P2879&gt;0,RANK(P2879,(N2879:P2879,Q2879:AL2879)),0)</f>
        <v>2</v>
      </c>
      <c r="G2879" s="1">
        <f t="shared" si="1064"/>
        <v>3205</v>
      </c>
      <c r="H2879" s="2">
        <f t="shared" si="1060"/>
        <v>0.20604307296689167</v>
      </c>
      <c r="I2879" s="2"/>
      <c r="J2879" s="2">
        <f t="shared" si="1065"/>
        <v>0.14053359048537448</v>
      </c>
      <c r="K2879" s="2">
        <f t="shared" si="1066"/>
        <v>0.49578913532626168</v>
      </c>
      <c r="L2879" s="2">
        <f t="shared" si="1067"/>
        <v>0.28974606235937</v>
      </c>
      <c r="M2879" s="2">
        <f t="shared" si="1068"/>
        <v>7.3931211828993815E-2</v>
      </c>
      <c r="N2879" s="1">
        <v>2186</v>
      </c>
      <c r="O2879" s="1">
        <v>7712</v>
      </c>
      <c r="P2879" s="1">
        <v>4507</v>
      </c>
      <c r="Q2879" s="1">
        <v>37</v>
      </c>
      <c r="R2879" s="1">
        <v>1013</v>
      </c>
      <c r="S2879" s="1">
        <v>6</v>
      </c>
      <c r="T2879" s="1">
        <v>3</v>
      </c>
      <c r="U2879" s="1">
        <v>22</v>
      </c>
      <c r="V2879" s="1">
        <v>0</v>
      </c>
      <c r="W2879" s="1">
        <v>47</v>
      </c>
      <c r="X2879" s="1">
        <v>10</v>
      </c>
      <c r="AB2879" s="1">
        <v>2</v>
      </c>
      <c r="AK2879" s="1">
        <v>10</v>
      </c>
      <c r="AN2879" s="7">
        <f>IF(Q2879&gt;0,RANK(Q2879,(N2879:P2879,Q2879:AL2879)),0)</f>
        <v>6</v>
      </c>
      <c r="AO2879" s="7">
        <f>IF(R2879&gt;0,RANK(R2879,(N2879:P2879,Q2879:AL2879)),0)</f>
        <v>4</v>
      </c>
      <c r="AP2879" s="7">
        <f>IF(S2879&gt;0,RANK(S2879,(N2879:P2879,Q2879:AL2879)),0)</f>
        <v>10</v>
      </c>
      <c r="AQ2879" s="7">
        <f>IF(T2879&gt;0,RANK(T2879,(N2879:P2879,Q2879:AL2879)),0)</f>
        <v>11</v>
      </c>
      <c r="AR2879" s="2">
        <f t="shared" si="1069"/>
        <v>2.3786563805850208E-3</v>
      </c>
      <c r="AS2879" s="2">
        <f t="shared" si="1070"/>
        <v>6.5123754419800714E-2</v>
      </c>
      <c r="AT2879" s="2">
        <f t="shared" si="1071"/>
        <v>3.8572806171648989E-4</v>
      </c>
      <c r="AU2879" s="2">
        <f t="shared" si="1072"/>
        <v>1.9286403085824494E-4</v>
      </c>
      <c r="AW2879" t="s">
        <v>158</v>
      </c>
      <c r="AX2879" t="s">
        <v>1381</v>
      </c>
      <c r="AY2879">
        <v>1</v>
      </c>
      <c r="BA2879" s="127">
        <v>49</v>
      </c>
      <c r="BB2879" s="130">
        <v>5</v>
      </c>
      <c r="BC2879" s="131">
        <f t="shared" si="1062"/>
        <v>49005</v>
      </c>
      <c r="BE2879" s="7" t="s">
        <v>3271</v>
      </c>
    </row>
    <row r="2880" spans="1:57" ht="13" hidden="1" customHeight="1" outlineLevel="1" x14ac:dyDescent="0.2">
      <c r="A2880" t="s">
        <v>2046</v>
      </c>
      <c r="B2880" t="s">
        <v>1381</v>
      </c>
      <c r="C2880" s="1">
        <f t="shared" si="1063"/>
        <v>30725</v>
      </c>
      <c r="D2880" s="7">
        <f>RANK(N2880,(N2880:P2880,Q2880:AL2880))</f>
        <v>3</v>
      </c>
      <c r="E2880" s="7">
        <f>RANK(O2880,(N2880:P2880,Q2880:AL2880))</f>
        <v>1</v>
      </c>
      <c r="F2880" s="7">
        <f>IF(P2880&gt;0,RANK(P2880,(N2880:P2880,Q2880:AL2880)),0)</f>
        <v>2</v>
      </c>
      <c r="G2880" s="1">
        <f t="shared" si="1064"/>
        <v>7939</v>
      </c>
      <c r="H2880" s="2">
        <f t="shared" si="1060"/>
        <v>0.25838893409275832</v>
      </c>
      <c r="I2880" s="2"/>
      <c r="J2880" s="2">
        <f t="shared" si="1065"/>
        <v>0.16185516680227827</v>
      </c>
      <c r="K2880" s="2">
        <f t="shared" si="1066"/>
        <v>0.51980471928397076</v>
      </c>
      <c r="L2880" s="2">
        <f t="shared" si="1067"/>
        <v>0.26141578519121239</v>
      </c>
      <c r="M2880" s="2">
        <f t="shared" si="1068"/>
        <v>5.6924328722538553E-2</v>
      </c>
      <c r="N2880" s="1">
        <v>4973</v>
      </c>
      <c r="O2880" s="1">
        <v>15971</v>
      </c>
      <c r="P2880" s="1">
        <v>8032</v>
      </c>
      <c r="Q2880" s="1">
        <v>73</v>
      </c>
      <c r="R2880" s="1">
        <v>1511</v>
      </c>
      <c r="S2880" s="1">
        <v>19</v>
      </c>
      <c r="T2880" s="1">
        <v>6</v>
      </c>
      <c r="U2880" s="1">
        <v>49</v>
      </c>
      <c r="V2880" s="1">
        <v>1</v>
      </c>
      <c r="W2880" s="1">
        <v>59</v>
      </c>
      <c r="X2880" s="1">
        <v>19</v>
      </c>
      <c r="AB2880" s="1">
        <v>4</v>
      </c>
      <c r="AK2880" s="1">
        <v>8</v>
      </c>
      <c r="AN2880" s="7">
        <f>IF(Q2880&gt;0,RANK(Q2880,(N2880:P2880,Q2880:AL2880)),0)</f>
        <v>5</v>
      </c>
      <c r="AO2880" s="7">
        <f>IF(R2880&gt;0,RANK(R2880,(N2880:P2880,Q2880:AL2880)),0)</f>
        <v>4</v>
      </c>
      <c r="AP2880" s="7">
        <f>IF(S2880&gt;0,RANK(S2880,(N2880:P2880,Q2880:AL2880)),0)</f>
        <v>8</v>
      </c>
      <c r="AQ2880" s="7">
        <f>IF(T2880&gt;0,RANK(T2880,(N2880:P2880,Q2880:AL2880)),0)</f>
        <v>11</v>
      </c>
      <c r="AR2880" s="2">
        <f t="shared" si="1069"/>
        <v>2.3759153783563872E-3</v>
      </c>
      <c r="AS2880" s="2">
        <f t="shared" si="1070"/>
        <v>4.917819365337673E-2</v>
      </c>
      <c r="AT2880" s="2">
        <f t="shared" si="1071"/>
        <v>6.1838893409275832E-4</v>
      </c>
      <c r="AU2880" s="2">
        <f t="shared" si="1072"/>
        <v>1.9528071602929211E-4</v>
      </c>
      <c r="AW2880" t="s">
        <v>2046</v>
      </c>
      <c r="AX2880" t="s">
        <v>1381</v>
      </c>
      <c r="AY2880">
        <v>1</v>
      </c>
      <c r="BA2880" s="127">
        <v>49</v>
      </c>
      <c r="BB2880" s="130">
        <v>7</v>
      </c>
      <c r="BC2880" s="131">
        <f t="shared" si="1062"/>
        <v>49007</v>
      </c>
      <c r="BE2880" s="7" t="s">
        <v>3271</v>
      </c>
    </row>
    <row r="2881" spans="1:57" ht="13" hidden="1" customHeight="1" outlineLevel="1" x14ac:dyDescent="0.2">
      <c r="A2881" t="s">
        <v>517</v>
      </c>
      <c r="B2881" t="s">
        <v>1381</v>
      </c>
      <c r="C2881" s="1">
        <f t="shared" si="1063"/>
        <v>8817</v>
      </c>
      <c r="D2881" s="7">
        <f>RANK(N2881,(N2881:P2881,Q2881:AL2881))</f>
        <v>1</v>
      </c>
      <c r="E2881" s="7">
        <f>RANK(O2881,(N2881:P2881,Q2881:AL2881))</f>
        <v>2</v>
      </c>
      <c r="F2881" s="7">
        <f>IF(P2881&gt;0,RANK(P2881,(N2881:P2881,Q2881:AL2881)),0)</f>
        <v>3</v>
      </c>
      <c r="G2881" s="1">
        <f t="shared" si="1064"/>
        <v>2442</v>
      </c>
      <c r="H2881" s="2">
        <f t="shared" si="1060"/>
        <v>0.27696495406600885</v>
      </c>
      <c r="I2881" s="2"/>
      <c r="J2881" s="2">
        <f t="shared" si="1065"/>
        <v>0.5081093342406714</v>
      </c>
      <c r="K2881" s="2">
        <f t="shared" si="1066"/>
        <v>0.23114438017466257</v>
      </c>
      <c r="L2881" s="2">
        <f t="shared" si="1067"/>
        <v>0.22706135873880004</v>
      </c>
      <c r="M2881" s="2">
        <f t="shared" si="1068"/>
        <v>3.368492684586602E-2</v>
      </c>
      <c r="N2881" s="1">
        <v>4480</v>
      </c>
      <c r="O2881" s="1">
        <v>2038</v>
      </c>
      <c r="P2881" s="1">
        <v>2002</v>
      </c>
      <c r="Q2881" s="1">
        <v>13</v>
      </c>
      <c r="R2881" s="1">
        <v>235</v>
      </c>
      <c r="S2881" s="1">
        <v>5</v>
      </c>
      <c r="T2881" s="1">
        <v>1</v>
      </c>
      <c r="U2881" s="1">
        <v>12</v>
      </c>
      <c r="V2881" s="1">
        <v>1</v>
      </c>
      <c r="W2881" s="1">
        <v>27</v>
      </c>
      <c r="X2881" s="1">
        <v>1</v>
      </c>
      <c r="AB2881" s="1">
        <v>1</v>
      </c>
      <c r="AK2881" s="1">
        <v>1</v>
      </c>
      <c r="AN2881" s="7">
        <f>IF(Q2881&gt;0,RANK(Q2881,(N2881:P2881,Q2881:AL2881)),0)</f>
        <v>6</v>
      </c>
      <c r="AO2881" s="7">
        <f>IF(R2881&gt;0,RANK(R2881,(N2881:P2881,Q2881:AL2881)),0)</f>
        <v>4</v>
      </c>
      <c r="AP2881" s="7">
        <f>IF(S2881&gt;0,RANK(S2881,(N2881:P2881,Q2881:AL2881)),0)</f>
        <v>8</v>
      </c>
      <c r="AQ2881" s="7">
        <f>IF(T2881&gt;0,RANK(T2881,(N2881:P2881,Q2881:AL2881)),0)</f>
        <v>9</v>
      </c>
      <c r="AR2881" s="2">
        <f t="shared" si="1069"/>
        <v>1.4744244073948054E-3</v>
      </c>
      <c r="AS2881" s="2">
        <f t="shared" si="1070"/>
        <v>2.6653056595213793E-2</v>
      </c>
      <c r="AT2881" s="2">
        <f t="shared" si="1071"/>
        <v>5.6708631053646369E-4</v>
      </c>
      <c r="AU2881" s="2">
        <f t="shared" si="1072"/>
        <v>1.1341726210729273E-4</v>
      </c>
      <c r="AW2881" t="s">
        <v>517</v>
      </c>
      <c r="AX2881" t="s">
        <v>1381</v>
      </c>
      <c r="AY2881">
        <v>3</v>
      </c>
      <c r="BA2881" s="127">
        <v>49</v>
      </c>
      <c r="BB2881" s="130">
        <v>9</v>
      </c>
      <c r="BC2881" s="131">
        <f t="shared" si="1062"/>
        <v>49009</v>
      </c>
      <c r="BE2881" s="7" t="s">
        <v>3271</v>
      </c>
    </row>
    <row r="2882" spans="1:57" ht="13" hidden="1" customHeight="1" outlineLevel="1" x14ac:dyDescent="0.2">
      <c r="A2882" t="s">
        <v>344</v>
      </c>
      <c r="B2882" t="s">
        <v>1381</v>
      </c>
      <c r="C2882" s="1">
        <f t="shared" si="1063"/>
        <v>442</v>
      </c>
      <c r="D2882" s="7">
        <f>RANK(N2882,(N2882:P2882,Q2882:AL2882))</f>
        <v>2</v>
      </c>
      <c r="E2882" s="7">
        <f>RANK(O2882,(N2882:P2882,Q2882:AL2882))</f>
        <v>1</v>
      </c>
      <c r="F2882" s="7">
        <f>IF(P2882&gt;0,RANK(P2882,(N2882:P2882,Q2882:AL2882)),0)</f>
        <v>3</v>
      </c>
      <c r="G2882" s="1">
        <f t="shared" si="1064"/>
        <v>50</v>
      </c>
      <c r="H2882" s="2">
        <f t="shared" si="1060"/>
        <v>0.11312217194570136</v>
      </c>
      <c r="I2882" s="2"/>
      <c r="J2882" s="2">
        <f t="shared" si="1065"/>
        <v>0.27601809954751133</v>
      </c>
      <c r="K2882" s="2">
        <f t="shared" si="1066"/>
        <v>0.38914027149321267</v>
      </c>
      <c r="L2882" s="2">
        <f t="shared" si="1067"/>
        <v>0.26470588235294118</v>
      </c>
      <c r="M2882" s="2">
        <f t="shared" si="1068"/>
        <v>7.0135746606334815E-2</v>
      </c>
      <c r="N2882" s="1">
        <v>122</v>
      </c>
      <c r="O2882" s="1">
        <v>172</v>
      </c>
      <c r="P2882" s="1">
        <v>117</v>
      </c>
      <c r="Q2882" s="1">
        <v>0</v>
      </c>
      <c r="R2882" s="1">
        <v>30</v>
      </c>
      <c r="S2882" s="1">
        <v>0</v>
      </c>
      <c r="T2882" s="1">
        <v>0</v>
      </c>
      <c r="U2882" s="1">
        <v>1</v>
      </c>
      <c r="V2882" s="1">
        <v>0</v>
      </c>
      <c r="W2882" s="1">
        <v>0</v>
      </c>
      <c r="X2882" s="1">
        <v>0</v>
      </c>
      <c r="AB2882" s="1">
        <v>0</v>
      </c>
      <c r="AN2882" s="7">
        <f>IF(Q2882&gt;0,RANK(Q2882,(N2882:P2882,Q2882:AL2882)),0)</f>
        <v>0</v>
      </c>
      <c r="AO2882" s="7">
        <f>IF(R2882&gt;0,RANK(R2882,(N2882:P2882,Q2882:AL2882)),0)</f>
        <v>4</v>
      </c>
      <c r="AP2882" s="7">
        <f>IF(S2882&gt;0,RANK(S2882,(N2882:P2882,Q2882:AL2882)),0)</f>
        <v>0</v>
      </c>
      <c r="AQ2882" s="7">
        <f>IF(T2882&gt;0,RANK(T2882,(N2882:P2882,Q2882:AL2882)),0)</f>
        <v>0</v>
      </c>
      <c r="AR2882" s="2">
        <f t="shared" si="1069"/>
        <v>0</v>
      </c>
      <c r="AS2882" s="2">
        <f t="shared" si="1070"/>
        <v>6.7873303167420809E-2</v>
      </c>
      <c r="AT2882" s="2">
        <f t="shared" si="1071"/>
        <v>0</v>
      </c>
      <c r="AU2882" s="2">
        <f t="shared" si="1072"/>
        <v>0</v>
      </c>
      <c r="AW2882" t="s">
        <v>344</v>
      </c>
      <c r="AX2882" t="s">
        <v>1381</v>
      </c>
      <c r="AY2882">
        <v>3</v>
      </c>
      <c r="BA2882" s="127">
        <v>49</v>
      </c>
      <c r="BB2882" s="130">
        <v>11</v>
      </c>
      <c r="BC2882" s="131">
        <f t="shared" si="1062"/>
        <v>49011</v>
      </c>
      <c r="BE2882" s="7" t="s">
        <v>3271</v>
      </c>
    </row>
    <row r="2883" spans="1:57" ht="13" hidden="1" customHeight="1" outlineLevel="1" x14ac:dyDescent="0.2">
      <c r="A2883" t="s">
        <v>13</v>
      </c>
      <c r="B2883" t="s">
        <v>1381</v>
      </c>
      <c r="C2883" s="1">
        <f t="shared" si="1063"/>
        <v>81350</v>
      </c>
      <c r="D2883" s="7">
        <f>RANK(N2883,(N2883:P2883,Q2883:AL2883))</f>
        <v>3</v>
      </c>
      <c r="E2883" s="7">
        <f>RANK(O2883,(N2883:P2883,Q2883:AL2883))</f>
        <v>1</v>
      </c>
      <c r="F2883" s="7">
        <f>IF(P2883&gt;0,RANK(P2883,(N2883:P2883,Q2883:AL2883)),0)</f>
        <v>2</v>
      </c>
      <c r="G2883" s="1">
        <f t="shared" si="1064"/>
        <v>14982</v>
      </c>
      <c r="H2883" s="2">
        <f t="shared" si="1060"/>
        <v>0.18416717885679165</v>
      </c>
      <c r="I2883" s="2"/>
      <c r="J2883" s="2">
        <f t="shared" si="1065"/>
        <v>0.18345421020282729</v>
      </c>
      <c r="K2883" s="2">
        <f t="shared" si="1066"/>
        <v>0.48047940995697602</v>
      </c>
      <c r="L2883" s="2">
        <f t="shared" si="1067"/>
        <v>0.2963122311001844</v>
      </c>
      <c r="M2883" s="2">
        <f t="shared" si="1068"/>
        <v>3.9754148740012318E-2</v>
      </c>
      <c r="N2883" s="1">
        <v>14924</v>
      </c>
      <c r="O2883" s="1">
        <v>39087</v>
      </c>
      <c r="P2883" s="1">
        <v>24105</v>
      </c>
      <c r="Q2883" s="1">
        <v>175</v>
      </c>
      <c r="R2883" s="1">
        <v>2723</v>
      </c>
      <c r="S2883" s="1">
        <v>38</v>
      </c>
      <c r="T2883" s="1">
        <v>30</v>
      </c>
      <c r="U2883" s="1">
        <v>75</v>
      </c>
      <c r="V2883" s="1">
        <v>23</v>
      </c>
      <c r="W2883" s="1">
        <v>105</v>
      </c>
      <c r="X2883" s="1">
        <v>29</v>
      </c>
      <c r="AB2883" s="1">
        <v>10</v>
      </c>
      <c r="AK2883" s="1">
        <v>26</v>
      </c>
      <c r="AN2883" s="7">
        <f>IF(Q2883&gt;0,RANK(Q2883,(N2883:P2883,Q2883:AL2883)),0)</f>
        <v>5</v>
      </c>
      <c r="AO2883" s="7">
        <f>IF(R2883&gt;0,RANK(R2883,(N2883:P2883,Q2883:AL2883)),0)</f>
        <v>4</v>
      </c>
      <c r="AP2883" s="7">
        <f>IF(S2883&gt;0,RANK(S2883,(N2883:P2883,Q2883:AL2883)),0)</f>
        <v>8</v>
      </c>
      <c r="AQ2883" s="7">
        <f>IF(T2883&gt;0,RANK(T2883,(N2883:P2883,Q2883:AL2883)),0)</f>
        <v>9</v>
      </c>
      <c r="AR2883" s="2">
        <f t="shared" si="1069"/>
        <v>2.1511985248924403E-3</v>
      </c>
      <c r="AS2883" s="2">
        <f t="shared" si="1070"/>
        <v>3.3472649047326365E-2</v>
      </c>
      <c r="AT2883" s="2">
        <f t="shared" si="1071"/>
        <v>4.6711739397664414E-4</v>
      </c>
      <c r="AU2883" s="2">
        <f t="shared" si="1072"/>
        <v>3.6877688998156118E-4</v>
      </c>
      <c r="AW2883" t="s">
        <v>13</v>
      </c>
      <c r="AX2883" t="s">
        <v>1381</v>
      </c>
      <c r="AY2883">
        <v>1</v>
      </c>
      <c r="BA2883" s="127">
        <v>49</v>
      </c>
      <c r="BB2883" s="130">
        <v>13</v>
      </c>
      <c r="BC2883" s="131">
        <f t="shared" si="1062"/>
        <v>49013</v>
      </c>
      <c r="BE2883" s="7" t="s">
        <v>3271</v>
      </c>
    </row>
    <row r="2884" spans="1:57" ht="13" hidden="1" customHeight="1" outlineLevel="1" x14ac:dyDescent="0.2">
      <c r="A2884" t="s">
        <v>477</v>
      </c>
      <c r="B2884" t="s">
        <v>1381</v>
      </c>
      <c r="C2884" s="1">
        <f t="shared" si="1063"/>
        <v>4565</v>
      </c>
      <c r="D2884" s="7">
        <f>RANK(N2884,(N2884:P2884,Q2884:AL2884))</f>
        <v>3</v>
      </c>
      <c r="E2884" s="7">
        <f>RANK(O2884,(N2884:P2884,Q2884:AL2884))</f>
        <v>1</v>
      </c>
      <c r="F2884" s="7">
        <f>IF(P2884&gt;0,RANK(P2884,(N2884:P2884,Q2884:AL2884)),0)</f>
        <v>2</v>
      </c>
      <c r="G2884" s="1">
        <f t="shared" si="1064"/>
        <v>754</v>
      </c>
      <c r="H2884" s="2">
        <f t="shared" si="1060"/>
        <v>0.16516976998904709</v>
      </c>
      <c r="I2884" s="2"/>
      <c r="J2884" s="2">
        <f t="shared" si="1065"/>
        <v>0.16911281489594743</v>
      </c>
      <c r="K2884" s="2">
        <f t="shared" si="1066"/>
        <v>0.43439211391018617</v>
      </c>
      <c r="L2884" s="2">
        <f t="shared" si="1067"/>
        <v>0.26922234392113908</v>
      </c>
      <c r="M2884" s="2">
        <f t="shared" si="1068"/>
        <v>0.12727272727272732</v>
      </c>
      <c r="N2884" s="1">
        <v>772</v>
      </c>
      <c r="O2884" s="1">
        <v>1983</v>
      </c>
      <c r="P2884" s="1">
        <v>1229</v>
      </c>
      <c r="Q2884" s="1">
        <v>6</v>
      </c>
      <c r="R2884" s="1">
        <v>537</v>
      </c>
      <c r="S2884" s="1">
        <v>3</v>
      </c>
      <c r="T2884" s="1">
        <v>7</v>
      </c>
      <c r="U2884" s="1">
        <v>9</v>
      </c>
      <c r="V2884" s="1">
        <v>0</v>
      </c>
      <c r="W2884" s="1">
        <v>14</v>
      </c>
      <c r="X2884" s="1">
        <v>2</v>
      </c>
      <c r="AB2884" s="1">
        <v>0</v>
      </c>
      <c r="AK2884" s="1">
        <v>3</v>
      </c>
      <c r="AN2884" s="7">
        <f>IF(Q2884&gt;0,RANK(Q2884,(N2884:P2884,Q2884:AL2884)),0)</f>
        <v>8</v>
      </c>
      <c r="AO2884" s="7">
        <f>IF(R2884&gt;0,RANK(R2884,(N2884:P2884,Q2884:AL2884)),0)</f>
        <v>4</v>
      </c>
      <c r="AP2884" s="7">
        <f>IF(S2884&gt;0,RANK(S2884,(N2884:P2884,Q2884:AL2884)),0)</f>
        <v>9</v>
      </c>
      <c r="AQ2884" s="7">
        <f>IF(T2884&gt;0,RANK(T2884,(N2884:P2884,Q2884:AL2884)),0)</f>
        <v>7</v>
      </c>
      <c r="AR2884" s="2">
        <f t="shared" si="1069"/>
        <v>1.3143483023001095E-3</v>
      </c>
      <c r="AS2884" s="2">
        <f t="shared" si="1070"/>
        <v>0.1176341730558598</v>
      </c>
      <c r="AT2884" s="2">
        <f t="shared" si="1071"/>
        <v>6.5717415115005477E-4</v>
      </c>
      <c r="AU2884" s="2">
        <f t="shared" si="1072"/>
        <v>1.5334063526834612E-3</v>
      </c>
      <c r="AW2884" t="s">
        <v>477</v>
      </c>
      <c r="AX2884" t="s">
        <v>1381</v>
      </c>
      <c r="AY2884">
        <v>3</v>
      </c>
      <c r="BA2884" s="127">
        <v>49</v>
      </c>
      <c r="BB2884" s="130">
        <v>15</v>
      </c>
      <c r="BC2884" s="131">
        <f t="shared" si="1062"/>
        <v>49015</v>
      </c>
      <c r="BE2884" s="7" t="s">
        <v>3271</v>
      </c>
    </row>
    <row r="2885" spans="1:57" ht="13" hidden="1" customHeight="1" outlineLevel="1" x14ac:dyDescent="0.2">
      <c r="A2885" t="s">
        <v>267</v>
      </c>
      <c r="B2885" t="s">
        <v>1381</v>
      </c>
      <c r="C2885" s="1">
        <f t="shared" si="1063"/>
        <v>4510</v>
      </c>
      <c r="D2885" s="7">
        <f>RANK(N2885,(N2885:P2885,Q2885:AL2885))</f>
        <v>2</v>
      </c>
      <c r="E2885" s="7">
        <f>RANK(O2885,(N2885:P2885,Q2885:AL2885))</f>
        <v>1</v>
      </c>
      <c r="F2885" s="7">
        <f>IF(P2885&gt;0,RANK(P2885,(N2885:P2885,Q2885:AL2885)),0)</f>
        <v>3</v>
      </c>
      <c r="G2885" s="1">
        <f t="shared" si="1064"/>
        <v>294</v>
      </c>
      <c r="H2885" s="2">
        <f t="shared" si="1060"/>
        <v>6.5188470066518844E-2</v>
      </c>
      <c r="I2885" s="2"/>
      <c r="J2885" s="2">
        <f t="shared" si="1065"/>
        <v>0.29911308203991133</v>
      </c>
      <c r="K2885" s="2">
        <f t="shared" si="1066"/>
        <v>0.36430155210643017</v>
      </c>
      <c r="L2885" s="2">
        <f t="shared" si="1067"/>
        <v>0.25232815964523281</v>
      </c>
      <c r="M2885" s="2">
        <f t="shared" si="1068"/>
        <v>8.425720620842575E-2</v>
      </c>
      <c r="N2885" s="1">
        <v>1349</v>
      </c>
      <c r="O2885" s="1">
        <v>1643</v>
      </c>
      <c r="P2885" s="1">
        <v>1138</v>
      </c>
      <c r="Q2885" s="1">
        <v>5</v>
      </c>
      <c r="R2885" s="1">
        <v>364</v>
      </c>
      <c r="S2885" s="1">
        <v>2</v>
      </c>
      <c r="T2885" s="1">
        <v>2</v>
      </c>
      <c r="U2885" s="1">
        <v>2</v>
      </c>
      <c r="V2885" s="1">
        <v>0</v>
      </c>
      <c r="W2885" s="1">
        <v>0</v>
      </c>
      <c r="X2885" s="1">
        <v>0</v>
      </c>
      <c r="AB2885" s="1">
        <v>0</v>
      </c>
      <c r="AK2885" s="1">
        <v>5</v>
      </c>
      <c r="AN2885" s="7">
        <f>IF(Q2885&gt;0,RANK(Q2885,(N2885:P2885,Q2885:AL2885)),0)</f>
        <v>5</v>
      </c>
      <c r="AO2885" s="7">
        <f>IF(R2885&gt;0,RANK(R2885,(N2885:P2885,Q2885:AL2885)),0)</f>
        <v>4</v>
      </c>
      <c r="AP2885" s="7">
        <f>IF(S2885&gt;0,RANK(S2885,(N2885:P2885,Q2885:AL2885)),0)</f>
        <v>7</v>
      </c>
      <c r="AQ2885" s="7">
        <f>IF(T2885&gt;0,RANK(T2885,(N2885:P2885,Q2885:AL2885)),0)</f>
        <v>7</v>
      </c>
      <c r="AR2885" s="2">
        <f t="shared" si="1069"/>
        <v>1.1086474501108647E-3</v>
      </c>
      <c r="AS2885" s="2">
        <f t="shared" si="1070"/>
        <v>8.0709534368070948E-2</v>
      </c>
      <c r="AT2885" s="2">
        <f t="shared" si="1071"/>
        <v>4.434589800443459E-4</v>
      </c>
      <c r="AU2885" s="2">
        <f t="shared" si="1072"/>
        <v>4.434589800443459E-4</v>
      </c>
      <c r="AW2885" t="s">
        <v>267</v>
      </c>
      <c r="AX2885" t="s">
        <v>1381</v>
      </c>
      <c r="AY2885">
        <v>3</v>
      </c>
      <c r="BA2885" s="127">
        <v>49</v>
      </c>
      <c r="BB2885" s="130">
        <v>17</v>
      </c>
      <c r="BC2885" s="131">
        <f t="shared" si="1062"/>
        <v>49017</v>
      </c>
      <c r="BE2885" s="7" t="s">
        <v>3271</v>
      </c>
    </row>
    <row r="2886" spans="1:57" ht="13" hidden="1" customHeight="1" outlineLevel="1" x14ac:dyDescent="0.2">
      <c r="A2886" t="s">
        <v>2090</v>
      </c>
      <c r="B2886" t="s">
        <v>1381</v>
      </c>
      <c r="C2886" s="1">
        <f t="shared" si="1063"/>
        <v>1983</v>
      </c>
      <c r="D2886" s="7">
        <f>RANK(N2886,(N2886:P2886,Q2886:AL2886))</f>
        <v>3</v>
      </c>
      <c r="E2886" s="7">
        <f>RANK(O2886,(N2886:P2886,Q2886:AL2886))</f>
        <v>1</v>
      </c>
      <c r="F2886" s="7">
        <f>IF(P2886&gt;0,RANK(P2886,(N2886:P2886,Q2886:AL2886)),0)</f>
        <v>2</v>
      </c>
      <c r="G2886" s="1">
        <f t="shared" si="1064"/>
        <v>880</v>
      </c>
      <c r="H2886" s="2">
        <f t="shared" si="1060"/>
        <v>0.44377206253151791</v>
      </c>
      <c r="I2886" s="2"/>
      <c r="J2886" s="2">
        <f t="shared" si="1065"/>
        <v>0.15582450832072617</v>
      </c>
      <c r="K2886" s="2">
        <f t="shared" si="1066"/>
        <v>0.62279374684820976</v>
      </c>
      <c r="L2886" s="2">
        <f t="shared" si="1067"/>
        <v>0.17902168431669188</v>
      </c>
      <c r="M2886" s="2">
        <f t="shared" si="1068"/>
        <v>4.2360060514372216E-2</v>
      </c>
      <c r="N2886" s="1">
        <v>309</v>
      </c>
      <c r="O2886" s="1">
        <v>1235</v>
      </c>
      <c r="P2886" s="1">
        <v>355</v>
      </c>
      <c r="Q2886" s="1">
        <v>3</v>
      </c>
      <c r="R2886" s="1">
        <v>79</v>
      </c>
      <c r="S2886" s="1">
        <v>0</v>
      </c>
      <c r="T2886" s="1">
        <v>1</v>
      </c>
      <c r="U2886" s="1">
        <v>0</v>
      </c>
      <c r="V2886" s="1">
        <v>0</v>
      </c>
      <c r="W2886" s="1">
        <v>0</v>
      </c>
      <c r="X2886" s="1">
        <v>1</v>
      </c>
      <c r="AB2886" s="1">
        <v>0</v>
      </c>
      <c r="AN2886" s="7">
        <f>IF(Q2886&gt;0,RANK(Q2886,(N2886:P2886,Q2886:AL2886)),0)</f>
        <v>5</v>
      </c>
      <c r="AO2886" s="7">
        <f>IF(R2886&gt;0,RANK(R2886,(N2886:P2886,Q2886:AL2886)),0)</f>
        <v>4</v>
      </c>
      <c r="AP2886" s="7">
        <f>IF(S2886&gt;0,RANK(S2886,(N2886:P2886,Q2886:AL2886)),0)</f>
        <v>0</v>
      </c>
      <c r="AQ2886" s="7">
        <f>IF(T2886&gt;0,RANK(T2886,(N2886:P2886,Q2886:AL2886)),0)</f>
        <v>6</v>
      </c>
      <c r="AR2886" s="2">
        <f t="shared" si="1069"/>
        <v>1.5128593040847202E-3</v>
      </c>
      <c r="AS2886" s="2">
        <f t="shared" si="1070"/>
        <v>3.983862834089763E-2</v>
      </c>
      <c r="AT2886" s="2">
        <f t="shared" si="1071"/>
        <v>0</v>
      </c>
      <c r="AU2886" s="2">
        <f t="shared" si="1072"/>
        <v>5.0428643469490675E-4</v>
      </c>
      <c r="AW2886" t="s">
        <v>2090</v>
      </c>
      <c r="AX2886" t="s">
        <v>1381</v>
      </c>
      <c r="AY2886">
        <v>3</v>
      </c>
      <c r="BA2886" s="127">
        <v>49</v>
      </c>
      <c r="BB2886" s="130">
        <v>19</v>
      </c>
      <c r="BC2886" s="131">
        <f t="shared" si="1062"/>
        <v>49019</v>
      </c>
      <c r="BE2886" s="7" t="s">
        <v>3271</v>
      </c>
    </row>
    <row r="2887" spans="1:57" ht="13" hidden="1" customHeight="1" outlineLevel="1" x14ac:dyDescent="0.2">
      <c r="A2887" t="s">
        <v>1676</v>
      </c>
      <c r="B2887" t="s">
        <v>1381</v>
      </c>
      <c r="C2887" s="1">
        <f t="shared" si="1063"/>
        <v>3342</v>
      </c>
      <c r="D2887" s="7">
        <f>RANK(N2887,(N2887:P2887,Q2887:AL2887))</f>
        <v>1</v>
      </c>
      <c r="E2887" s="7">
        <f>RANK(O2887,(N2887:P2887,Q2887:AL2887))</f>
        <v>2</v>
      </c>
      <c r="F2887" s="7">
        <f>IF(P2887&gt;0,RANK(P2887,(N2887:P2887,Q2887:AL2887)),0)</f>
        <v>3</v>
      </c>
      <c r="G2887" s="1">
        <f t="shared" si="1064"/>
        <v>60</v>
      </c>
      <c r="H2887" s="2">
        <f t="shared" si="1060"/>
        <v>1.7953321364452424E-2</v>
      </c>
      <c r="I2887" s="2"/>
      <c r="J2887" s="2">
        <f t="shared" si="1065"/>
        <v>0.34709754637941354</v>
      </c>
      <c r="K2887" s="2">
        <f t="shared" si="1066"/>
        <v>0.3291442250149611</v>
      </c>
      <c r="L2887" s="2">
        <f t="shared" si="1067"/>
        <v>0.29652902453620589</v>
      </c>
      <c r="M2887" s="2">
        <f t="shared" si="1068"/>
        <v>2.7229204069419533E-2</v>
      </c>
      <c r="N2887" s="1">
        <v>1160</v>
      </c>
      <c r="O2887" s="1">
        <v>1100</v>
      </c>
      <c r="P2887" s="1">
        <v>991</v>
      </c>
      <c r="Q2887" s="1">
        <v>21</v>
      </c>
      <c r="R2887" s="1">
        <v>44</v>
      </c>
      <c r="S2887" s="1">
        <v>2</v>
      </c>
      <c r="T2887" s="1">
        <v>1</v>
      </c>
      <c r="U2887" s="1">
        <v>12</v>
      </c>
      <c r="V2887" s="1">
        <v>1</v>
      </c>
      <c r="W2887" s="1">
        <v>6</v>
      </c>
      <c r="X2887" s="1">
        <v>3</v>
      </c>
      <c r="AB2887" s="1">
        <v>1</v>
      </c>
      <c r="AN2887" s="7">
        <f>IF(Q2887&gt;0,RANK(Q2887,(N2887:P2887,Q2887:AL2887)),0)</f>
        <v>5</v>
      </c>
      <c r="AO2887" s="7">
        <f>IF(R2887&gt;0,RANK(R2887,(N2887:P2887,Q2887:AL2887)),0)</f>
        <v>4</v>
      </c>
      <c r="AP2887" s="7">
        <f>IF(S2887&gt;0,RANK(S2887,(N2887:P2887,Q2887:AL2887)),0)</f>
        <v>9</v>
      </c>
      <c r="AQ2887" s="7">
        <f>IF(T2887&gt;0,RANK(T2887,(N2887:P2887,Q2887:AL2887)),0)</f>
        <v>10</v>
      </c>
      <c r="AR2887" s="2">
        <f t="shared" si="1069"/>
        <v>6.2836624775583485E-3</v>
      </c>
      <c r="AS2887" s="2">
        <f t="shared" si="1070"/>
        <v>1.3165769000598444E-2</v>
      </c>
      <c r="AT2887" s="2">
        <f t="shared" si="1071"/>
        <v>5.9844404548174744E-4</v>
      </c>
      <c r="AU2887" s="2">
        <f t="shared" si="1072"/>
        <v>2.9922202274087372E-4</v>
      </c>
      <c r="AW2887" t="s">
        <v>1676</v>
      </c>
      <c r="AX2887" t="s">
        <v>1381</v>
      </c>
      <c r="AY2887">
        <v>3</v>
      </c>
      <c r="BA2887" s="127">
        <v>49</v>
      </c>
      <c r="BB2887" s="130">
        <v>21</v>
      </c>
      <c r="BC2887" s="131">
        <f t="shared" si="1062"/>
        <v>49021</v>
      </c>
      <c r="BE2887" s="7" t="s">
        <v>3271</v>
      </c>
    </row>
    <row r="2888" spans="1:57" ht="13" hidden="1" customHeight="1" outlineLevel="1" x14ac:dyDescent="0.2">
      <c r="A2888" t="s">
        <v>2169</v>
      </c>
      <c r="B2888" t="s">
        <v>1381</v>
      </c>
      <c r="C2888" s="1">
        <f t="shared" si="1063"/>
        <v>9378</v>
      </c>
      <c r="D2888" s="7">
        <f>RANK(N2888,(N2888:P2888,Q2888:AL2888))</f>
        <v>3</v>
      </c>
      <c r="E2888" s="7">
        <f>RANK(O2888,(N2888:P2888,Q2888:AL2888))</f>
        <v>1</v>
      </c>
      <c r="F2888" s="7">
        <f>IF(P2888&gt;0,RANK(P2888,(N2888:P2888,Q2888:AL2888)),0)</f>
        <v>2</v>
      </c>
      <c r="G2888" s="1">
        <f t="shared" si="1064"/>
        <v>3923</v>
      </c>
      <c r="H2888" s="2">
        <f t="shared" si="1060"/>
        <v>0.4183194711025805</v>
      </c>
      <c r="I2888" s="2"/>
      <c r="J2888" s="2">
        <f t="shared" si="1065"/>
        <v>0.1638942205161015</v>
      </c>
      <c r="K2888" s="2">
        <f t="shared" si="1066"/>
        <v>0.5988483685220729</v>
      </c>
      <c r="L2888" s="2">
        <f t="shared" si="1067"/>
        <v>0.18052889741949243</v>
      </c>
      <c r="M2888" s="2">
        <f t="shared" si="1068"/>
        <v>5.6728513542333187E-2</v>
      </c>
      <c r="N2888" s="1">
        <v>1537</v>
      </c>
      <c r="O2888" s="1">
        <v>5616</v>
      </c>
      <c r="P2888" s="1">
        <v>1693</v>
      </c>
      <c r="Q2888" s="1">
        <v>26</v>
      </c>
      <c r="R2888" s="1">
        <v>440</v>
      </c>
      <c r="S2888" s="1">
        <v>9</v>
      </c>
      <c r="T2888" s="1">
        <v>7</v>
      </c>
      <c r="U2888" s="1">
        <v>11</v>
      </c>
      <c r="V2888" s="1">
        <v>0</v>
      </c>
      <c r="W2888" s="1">
        <v>27</v>
      </c>
      <c r="X2888" s="1">
        <v>3</v>
      </c>
      <c r="AB2888" s="1">
        <v>2</v>
      </c>
      <c r="AK2888" s="1">
        <v>7</v>
      </c>
      <c r="AN2888" s="7">
        <f>IF(Q2888&gt;0,RANK(Q2888,(N2888:P2888,Q2888:AL2888)),0)</f>
        <v>6</v>
      </c>
      <c r="AO2888" s="7">
        <f>IF(R2888&gt;0,RANK(R2888,(N2888:P2888,Q2888:AL2888)),0)</f>
        <v>4</v>
      </c>
      <c r="AP2888" s="7">
        <f>IF(S2888&gt;0,RANK(S2888,(N2888:P2888,Q2888:AL2888)),0)</f>
        <v>8</v>
      </c>
      <c r="AQ2888" s="7">
        <f>IF(T2888&gt;0,RANK(T2888,(N2888:P2888,Q2888:AL2888)),0)</f>
        <v>9</v>
      </c>
      <c r="AR2888" s="2">
        <f t="shared" si="1069"/>
        <v>2.7724461505651524E-3</v>
      </c>
      <c r="AS2888" s="2">
        <f t="shared" si="1070"/>
        <v>4.6918319471102581E-2</v>
      </c>
      <c r="AT2888" s="2">
        <f t="shared" si="1071"/>
        <v>9.5969289827255275E-4</v>
      </c>
      <c r="AU2888" s="2">
        <f t="shared" si="1072"/>
        <v>7.4642780976754103E-4</v>
      </c>
      <c r="AW2888" t="s">
        <v>2169</v>
      </c>
      <c r="AX2888" t="s">
        <v>1381</v>
      </c>
      <c r="AY2888">
        <v>1</v>
      </c>
      <c r="BA2888" s="127">
        <v>49</v>
      </c>
      <c r="BB2888" s="130">
        <v>23</v>
      </c>
      <c r="BC2888" s="131">
        <f t="shared" si="1062"/>
        <v>49023</v>
      </c>
      <c r="BE2888" s="7" t="s">
        <v>3271</v>
      </c>
    </row>
    <row r="2889" spans="1:57" ht="13" hidden="1" customHeight="1" outlineLevel="1" x14ac:dyDescent="0.2">
      <c r="A2889" t="s">
        <v>122</v>
      </c>
      <c r="B2889" t="s">
        <v>1381</v>
      </c>
      <c r="C2889" s="1">
        <f t="shared" si="1063"/>
        <v>2895</v>
      </c>
      <c r="D2889" s="7">
        <f>RANK(N2889,(N2889:P2889,Q2889:AL2889))</f>
        <v>2</v>
      </c>
      <c r="E2889" s="7">
        <f>RANK(O2889,(N2889:P2889,Q2889:AL2889))</f>
        <v>1</v>
      </c>
      <c r="F2889" s="7">
        <f>IF(P2889&gt;0,RANK(P2889,(N2889:P2889,Q2889:AL2889)),0)</f>
        <v>3</v>
      </c>
      <c r="G2889" s="1">
        <f t="shared" si="1064"/>
        <v>414</v>
      </c>
      <c r="H2889" s="2">
        <f t="shared" si="1060"/>
        <v>0.14300518134715026</v>
      </c>
      <c r="I2889" s="2"/>
      <c r="J2889" s="2">
        <f t="shared" si="1065"/>
        <v>0.28428324697754748</v>
      </c>
      <c r="K2889" s="2">
        <f t="shared" si="1066"/>
        <v>0.42728842832469777</v>
      </c>
      <c r="L2889" s="2">
        <f t="shared" si="1067"/>
        <v>0.21278065630397236</v>
      </c>
      <c r="M2889" s="2">
        <f t="shared" si="1068"/>
        <v>7.5647668393782397E-2</v>
      </c>
      <c r="N2889" s="1">
        <v>823</v>
      </c>
      <c r="O2889" s="1">
        <v>1237</v>
      </c>
      <c r="P2889" s="1">
        <v>616</v>
      </c>
      <c r="Q2889" s="1">
        <v>4</v>
      </c>
      <c r="R2889" s="1">
        <v>209</v>
      </c>
      <c r="S2889" s="1">
        <v>2</v>
      </c>
      <c r="T2889" s="1">
        <v>1</v>
      </c>
      <c r="U2889" s="1">
        <v>1</v>
      </c>
      <c r="V2889" s="1">
        <v>0</v>
      </c>
      <c r="W2889" s="1">
        <v>0</v>
      </c>
      <c r="X2889" s="1">
        <v>2</v>
      </c>
      <c r="AB2889" s="1">
        <v>0</v>
      </c>
      <c r="AN2889" s="7">
        <f>IF(Q2889&gt;0,RANK(Q2889,(N2889:P2889,Q2889:AL2889)),0)</f>
        <v>5</v>
      </c>
      <c r="AO2889" s="7">
        <f>IF(R2889&gt;0,RANK(R2889,(N2889:P2889,Q2889:AL2889)),0)</f>
        <v>4</v>
      </c>
      <c r="AP2889" s="7">
        <f>IF(S2889&gt;0,RANK(S2889,(N2889:P2889,Q2889:AL2889)),0)</f>
        <v>6</v>
      </c>
      <c r="AQ2889" s="7">
        <f>IF(T2889&gt;0,RANK(T2889,(N2889:P2889,Q2889:AL2889)),0)</f>
        <v>8</v>
      </c>
      <c r="AR2889" s="2">
        <f t="shared" si="1069"/>
        <v>1.3816925734024179E-3</v>
      </c>
      <c r="AS2889" s="2">
        <f t="shared" si="1070"/>
        <v>7.2193436960276344E-2</v>
      </c>
      <c r="AT2889" s="2">
        <f t="shared" si="1071"/>
        <v>6.9084628670120895E-4</v>
      </c>
      <c r="AU2889" s="2">
        <f t="shared" si="1072"/>
        <v>3.4542314335060447E-4</v>
      </c>
      <c r="AW2889" t="s">
        <v>122</v>
      </c>
      <c r="AX2889" t="s">
        <v>1381</v>
      </c>
      <c r="AY2889">
        <v>1</v>
      </c>
      <c r="BA2889" s="127">
        <v>49</v>
      </c>
      <c r="BB2889" s="130">
        <v>25</v>
      </c>
      <c r="BC2889" s="131">
        <f t="shared" si="1062"/>
        <v>49025</v>
      </c>
      <c r="BE2889" s="7" t="s">
        <v>3271</v>
      </c>
    </row>
    <row r="2890" spans="1:57" ht="13" hidden="1" customHeight="1" outlineLevel="1" x14ac:dyDescent="0.2">
      <c r="A2890" t="s">
        <v>597</v>
      </c>
      <c r="B2890" t="s">
        <v>1381</v>
      </c>
      <c r="C2890" s="1">
        <f t="shared" si="1063"/>
        <v>2172</v>
      </c>
      <c r="D2890" s="7">
        <f>RANK(N2890,(N2890:P2890,Q2890:AL2890))</f>
        <v>3</v>
      </c>
      <c r="E2890" s="7">
        <f>RANK(O2890,(N2890:P2890,Q2890:AL2890))</f>
        <v>1</v>
      </c>
      <c r="F2890" s="7">
        <f>IF(P2890&gt;0,RANK(P2890,(N2890:P2890,Q2890:AL2890)),0)</f>
        <v>2</v>
      </c>
      <c r="G2890" s="1">
        <f t="shared" si="1064"/>
        <v>707</v>
      </c>
      <c r="H2890" s="2">
        <f t="shared" si="1060"/>
        <v>0.3255064456721915</v>
      </c>
      <c r="I2890" s="2"/>
      <c r="J2890" s="2">
        <f t="shared" si="1065"/>
        <v>0.13581952117863719</v>
      </c>
      <c r="K2890" s="2">
        <f t="shared" si="1066"/>
        <v>0.57136279926335176</v>
      </c>
      <c r="L2890" s="2">
        <f t="shared" si="1067"/>
        <v>0.24585635359116023</v>
      </c>
      <c r="M2890" s="2">
        <f t="shared" si="1068"/>
        <v>4.6961325966850848E-2</v>
      </c>
      <c r="N2890" s="1">
        <v>295</v>
      </c>
      <c r="O2890" s="1">
        <v>1241</v>
      </c>
      <c r="P2890" s="1">
        <v>534</v>
      </c>
      <c r="Q2890" s="1">
        <v>1</v>
      </c>
      <c r="R2890" s="1">
        <v>85</v>
      </c>
      <c r="S2890" s="1">
        <v>2</v>
      </c>
      <c r="T2890" s="1">
        <v>1</v>
      </c>
      <c r="U2890" s="1">
        <v>0</v>
      </c>
      <c r="V2890" s="1">
        <v>0</v>
      </c>
      <c r="W2890" s="1">
        <v>8</v>
      </c>
      <c r="X2890" s="1">
        <v>3</v>
      </c>
      <c r="AB2890" s="1">
        <v>0</v>
      </c>
      <c r="AK2890" s="1">
        <v>2</v>
      </c>
      <c r="AN2890" s="7">
        <f>IF(Q2890&gt;0,RANK(Q2890,(N2890:P2890,Q2890:AL2890)),0)</f>
        <v>9</v>
      </c>
      <c r="AO2890" s="7">
        <f>IF(R2890&gt;0,RANK(R2890,(N2890:P2890,Q2890:AL2890)),0)</f>
        <v>4</v>
      </c>
      <c r="AP2890" s="7">
        <f>IF(S2890&gt;0,RANK(S2890,(N2890:P2890,Q2890:AL2890)),0)</f>
        <v>7</v>
      </c>
      <c r="AQ2890" s="7">
        <f>IF(T2890&gt;0,RANK(T2890,(N2890:P2890,Q2890:AL2890)),0)</f>
        <v>9</v>
      </c>
      <c r="AR2890" s="2">
        <f t="shared" si="1069"/>
        <v>4.6040515653775324E-4</v>
      </c>
      <c r="AS2890" s="2">
        <f t="shared" si="1070"/>
        <v>3.9134438305709021E-2</v>
      </c>
      <c r="AT2890" s="2">
        <f t="shared" si="1071"/>
        <v>9.2081031307550648E-4</v>
      </c>
      <c r="AU2890" s="2">
        <f t="shared" si="1072"/>
        <v>4.6040515653775324E-4</v>
      </c>
      <c r="AW2890" t="s">
        <v>597</v>
      </c>
      <c r="AX2890" t="s">
        <v>1381</v>
      </c>
      <c r="AY2890">
        <v>3</v>
      </c>
      <c r="BA2890" s="127">
        <v>49</v>
      </c>
      <c r="BB2890" s="130">
        <v>27</v>
      </c>
      <c r="BC2890" s="131">
        <f t="shared" si="1062"/>
        <v>49027</v>
      </c>
      <c r="BE2890" s="7" t="s">
        <v>3271</v>
      </c>
    </row>
    <row r="2891" spans="1:57" ht="13" hidden="1" customHeight="1" outlineLevel="1" x14ac:dyDescent="0.2">
      <c r="A2891" t="s">
        <v>1798</v>
      </c>
      <c r="B2891" t="s">
        <v>1381</v>
      </c>
      <c r="C2891" s="1">
        <f t="shared" si="1063"/>
        <v>4770</v>
      </c>
      <c r="D2891" s="7">
        <f>RANK(N2891,(N2891:P2891,Q2891:AL2891))</f>
        <v>3</v>
      </c>
      <c r="E2891" s="7">
        <f>RANK(O2891,(N2891:P2891,Q2891:AL2891))</f>
        <v>1</v>
      </c>
      <c r="F2891" s="7">
        <f>IF(P2891&gt;0,RANK(P2891,(N2891:P2891,Q2891:AL2891)),0)</f>
        <v>2</v>
      </c>
      <c r="G2891" s="1">
        <f t="shared" si="1064"/>
        <v>1432</v>
      </c>
      <c r="H2891" s="2">
        <f t="shared" si="1060"/>
        <v>0.30020964360587005</v>
      </c>
      <c r="I2891" s="2"/>
      <c r="J2891" s="2">
        <f t="shared" si="1065"/>
        <v>0.15555555555555556</v>
      </c>
      <c r="K2891" s="2">
        <f t="shared" si="1066"/>
        <v>0.52327044025157232</v>
      </c>
      <c r="L2891" s="2">
        <f t="shared" si="1067"/>
        <v>0.2230607966457023</v>
      </c>
      <c r="M2891" s="2">
        <f t="shared" si="1068"/>
        <v>9.8113207547169817E-2</v>
      </c>
      <c r="N2891" s="1">
        <v>742</v>
      </c>
      <c r="O2891" s="1">
        <v>2496</v>
      </c>
      <c r="P2891" s="1">
        <v>1064</v>
      </c>
      <c r="Q2891" s="1">
        <v>5</v>
      </c>
      <c r="R2891" s="1">
        <v>417</v>
      </c>
      <c r="S2891" s="1">
        <v>0</v>
      </c>
      <c r="T2891" s="1">
        <v>4</v>
      </c>
      <c r="U2891" s="1">
        <v>12</v>
      </c>
      <c r="V2891" s="1">
        <v>0</v>
      </c>
      <c r="W2891" s="1">
        <v>21</v>
      </c>
      <c r="X2891" s="1">
        <v>6</v>
      </c>
      <c r="AB2891" s="1">
        <v>1</v>
      </c>
      <c r="AK2891" s="1">
        <v>2</v>
      </c>
      <c r="AN2891" s="7">
        <f>IF(Q2891&gt;0,RANK(Q2891,(N2891:P2891,Q2891:AL2891)),0)</f>
        <v>8</v>
      </c>
      <c r="AO2891" s="7">
        <f>IF(R2891&gt;0,RANK(R2891,(N2891:P2891,Q2891:AL2891)),0)</f>
        <v>4</v>
      </c>
      <c r="AP2891" s="7">
        <f>IF(S2891&gt;0,RANK(S2891,(N2891:P2891,Q2891:AL2891)),0)</f>
        <v>0</v>
      </c>
      <c r="AQ2891" s="7">
        <f>IF(T2891&gt;0,RANK(T2891,(N2891:P2891,Q2891:AL2891)),0)</f>
        <v>9</v>
      </c>
      <c r="AR2891" s="2">
        <f t="shared" si="1069"/>
        <v>1.0482180293501049E-3</v>
      </c>
      <c r="AS2891" s="2">
        <f t="shared" si="1070"/>
        <v>8.7421383647798737E-2</v>
      </c>
      <c r="AT2891" s="2">
        <f t="shared" si="1071"/>
        <v>0</v>
      </c>
      <c r="AU2891" s="2">
        <f t="shared" si="1072"/>
        <v>8.3857442348008382E-4</v>
      </c>
      <c r="AW2891" t="s">
        <v>1798</v>
      </c>
      <c r="AX2891" t="s">
        <v>1381</v>
      </c>
      <c r="AY2891">
        <v>1</v>
      </c>
      <c r="BA2891" s="127">
        <v>49</v>
      </c>
      <c r="BB2891" s="130">
        <v>29</v>
      </c>
      <c r="BC2891" s="131">
        <f t="shared" si="1062"/>
        <v>49029</v>
      </c>
      <c r="BE2891" s="7" t="s">
        <v>3271</v>
      </c>
    </row>
    <row r="2892" spans="1:57" ht="13" hidden="1" customHeight="1" outlineLevel="1" x14ac:dyDescent="0.2">
      <c r="A2892" t="s">
        <v>2257</v>
      </c>
      <c r="B2892" t="s">
        <v>1381</v>
      </c>
      <c r="C2892" s="1">
        <f t="shared" si="1063"/>
        <v>2940</v>
      </c>
      <c r="D2892" s="7">
        <f>RANK(N2892,(N2892:P2892,Q2892:AL2892))</f>
        <v>3</v>
      </c>
      <c r="E2892" s="7">
        <f>RANK(O2892,(N2892:P2892,Q2892:AL2892))</f>
        <v>1</v>
      </c>
      <c r="F2892" s="7">
        <f>IF(P2892&gt;0,RANK(P2892,(N2892:P2892,Q2892:AL2892)),0)</f>
        <v>2</v>
      </c>
      <c r="G2892" s="1">
        <f t="shared" si="1064"/>
        <v>488</v>
      </c>
      <c r="H2892" s="2">
        <f t="shared" si="1060"/>
        <v>0.16598639455782313</v>
      </c>
      <c r="I2892" s="2"/>
      <c r="J2892" s="2">
        <f t="shared" si="1065"/>
        <v>0.17687074829931973</v>
      </c>
      <c r="K2892" s="2">
        <f t="shared" si="1066"/>
        <v>0.45544217687074828</v>
      </c>
      <c r="L2892" s="2">
        <f t="shared" si="1067"/>
        <v>0.28945578231292518</v>
      </c>
      <c r="M2892" s="2">
        <f t="shared" si="1068"/>
        <v>7.8231292517006834E-2</v>
      </c>
      <c r="N2892" s="1">
        <v>520</v>
      </c>
      <c r="O2892" s="1">
        <v>1339</v>
      </c>
      <c r="P2892" s="1">
        <v>851</v>
      </c>
      <c r="Q2892" s="1">
        <v>3</v>
      </c>
      <c r="R2892" s="1">
        <v>225</v>
      </c>
      <c r="S2892" s="1">
        <v>1</v>
      </c>
      <c r="T2892" s="1">
        <v>1</v>
      </c>
      <c r="U2892" s="1">
        <v>0</v>
      </c>
      <c r="V2892" s="1">
        <v>0</v>
      </c>
      <c r="W2892" s="1">
        <v>0</v>
      </c>
      <c r="X2892" s="1">
        <v>0</v>
      </c>
      <c r="AB2892" s="1">
        <v>0</v>
      </c>
      <c r="AN2892" s="7">
        <f>IF(Q2892&gt;0,RANK(Q2892,(N2892:P2892,Q2892:AL2892)),0)</f>
        <v>5</v>
      </c>
      <c r="AO2892" s="7">
        <f>IF(R2892&gt;0,RANK(R2892,(N2892:P2892,Q2892:AL2892)),0)</f>
        <v>4</v>
      </c>
      <c r="AP2892" s="7">
        <f>IF(S2892&gt;0,RANK(S2892,(N2892:P2892,Q2892:AL2892)),0)</f>
        <v>6</v>
      </c>
      <c r="AQ2892" s="7">
        <f>IF(T2892&gt;0,RANK(T2892,(N2892:P2892,Q2892:AL2892)),0)</f>
        <v>6</v>
      </c>
      <c r="AR2892" s="2">
        <f t="shared" si="1069"/>
        <v>1.0204081632653062E-3</v>
      </c>
      <c r="AS2892" s="2">
        <f t="shared" si="1070"/>
        <v>7.6530612244897961E-2</v>
      </c>
      <c r="AT2892" s="2">
        <f t="shared" si="1071"/>
        <v>3.4013605442176868E-4</v>
      </c>
      <c r="AU2892" s="2">
        <f t="shared" si="1072"/>
        <v>3.4013605442176868E-4</v>
      </c>
      <c r="AW2892" t="s">
        <v>2257</v>
      </c>
      <c r="AX2892" t="s">
        <v>1381</v>
      </c>
      <c r="AY2892">
        <v>3</v>
      </c>
      <c r="BA2892" s="127">
        <v>49</v>
      </c>
      <c r="BB2892" s="130">
        <v>31</v>
      </c>
      <c r="BC2892" s="131">
        <f t="shared" si="1062"/>
        <v>49031</v>
      </c>
      <c r="BE2892" s="7" t="s">
        <v>3271</v>
      </c>
    </row>
    <row r="2893" spans="1:57" ht="13" hidden="1" customHeight="1" outlineLevel="1" x14ac:dyDescent="0.2">
      <c r="A2893" t="s">
        <v>1799</v>
      </c>
      <c r="B2893" t="s">
        <v>1381</v>
      </c>
      <c r="C2893" s="1">
        <f t="shared" si="1063"/>
        <v>753</v>
      </c>
      <c r="D2893" s="7">
        <f>RANK(N2893,(N2893:P2893,Q2893:AL2893))</f>
        <v>2</v>
      </c>
      <c r="E2893" s="7">
        <f>RANK(O2893,(N2893:P2893,Q2893:AL2893))</f>
        <v>1</v>
      </c>
      <c r="F2893" s="7">
        <f>IF(P2893&gt;0,RANK(P2893,(N2893:P2893,Q2893:AL2893)),0)</f>
        <v>3</v>
      </c>
      <c r="G2893" s="1">
        <f t="shared" si="1064"/>
        <v>260</v>
      </c>
      <c r="H2893" s="2">
        <f t="shared" si="1060"/>
        <v>0.34528552456839312</v>
      </c>
      <c r="I2893" s="2"/>
      <c r="J2893" s="2">
        <f t="shared" si="1065"/>
        <v>0.22443559096945551</v>
      </c>
      <c r="K2893" s="2">
        <f t="shared" si="1066"/>
        <v>0.56972111553784865</v>
      </c>
      <c r="L2893" s="2">
        <f t="shared" si="1067"/>
        <v>0.19389110225763612</v>
      </c>
      <c r="M2893" s="2">
        <f t="shared" si="1068"/>
        <v>1.1952191235059695E-2</v>
      </c>
      <c r="N2893" s="1">
        <v>169</v>
      </c>
      <c r="O2893" s="1">
        <v>429</v>
      </c>
      <c r="P2893" s="1">
        <v>146</v>
      </c>
      <c r="Q2893" s="1">
        <v>0</v>
      </c>
      <c r="R2893" s="1">
        <v>9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AB2893" s="1">
        <v>0</v>
      </c>
      <c r="AN2893" s="7">
        <f>IF(Q2893&gt;0,RANK(Q2893,(N2893:P2893,Q2893:AL2893)),0)</f>
        <v>0</v>
      </c>
      <c r="AO2893" s="7">
        <f>IF(R2893&gt;0,RANK(R2893,(N2893:P2893,Q2893:AL2893)),0)</f>
        <v>4</v>
      </c>
      <c r="AP2893" s="7">
        <f>IF(S2893&gt;0,RANK(S2893,(N2893:P2893,Q2893:AL2893)),0)</f>
        <v>0</v>
      </c>
      <c r="AQ2893" s="7">
        <f>IF(T2893&gt;0,RANK(T2893,(N2893:P2893,Q2893:AL2893)),0)</f>
        <v>0</v>
      </c>
      <c r="AR2893" s="2">
        <f t="shared" si="1069"/>
        <v>0</v>
      </c>
      <c r="AS2893" s="2">
        <f t="shared" si="1070"/>
        <v>1.1952191235059761E-2</v>
      </c>
      <c r="AT2893" s="2">
        <f t="shared" si="1071"/>
        <v>0</v>
      </c>
      <c r="AU2893" s="2">
        <f t="shared" si="1072"/>
        <v>0</v>
      </c>
      <c r="AW2893" t="s">
        <v>1799</v>
      </c>
      <c r="AX2893" t="s">
        <v>1381</v>
      </c>
      <c r="AY2893">
        <v>3</v>
      </c>
      <c r="BA2893" s="127">
        <v>49</v>
      </c>
      <c r="BB2893" s="130">
        <v>33</v>
      </c>
      <c r="BC2893" s="131">
        <f t="shared" si="1062"/>
        <v>49033</v>
      </c>
      <c r="BE2893" s="7" t="s">
        <v>3271</v>
      </c>
    </row>
    <row r="2894" spans="1:57" ht="13" hidden="1" customHeight="1" outlineLevel="1" x14ac:dyDescent="0.2">
      <c r="A2894" t="s">
        <v>651</v>
      </c>
      <c r="B2894" t="s">
        <v>1381</v>
      </c>
      <c r="C2894" s="1">
        <f t="shared" si="1063"/>
        <v>876</v>
      </c>
      <c r="D2894" s="7">
        <f>RANK(N2894,(N2894:P2894,Q2894:AL2894))</f>
        <v>3</v>
      </c>
      <c r="E2894" s="7">
        <f>RANK(O2894,(N2894:P2894,Q2894:AL2894))</f>
        <v>1</v>
      </c>
      <c r="F2894" s="7">
        <f>IF(P2894&gt;0,RANK(P2894,(N2894:P2894,Q2894:AL2894)),0)</f>
        <v>2</v>
      </c>
      <c r="G2894" s="1">
        <f t="shared" si="1064"/>
        <v>338</v>
      </c>
      <c r="H2894" s="2">
        <f t="shared" si="1060"/>
        <v>0.38584474885844749</v>
      </c>
      <c r="I2894" s="2"/>
      <c r="J2894" s="2">
        <f t="shared" si="1065"/>
        <v>0.17579908675799086</v>
      </c>
      <c r="K2894" s="2">
        <f t="shared" si="1066"/>
        <v>0.59931506849315064</v>
      </c>
      <c r="L2894" s="2">
        <f t="shared" si="1067"/>
        <v>0.2134703196347032</v>
      </c>
      <c r="M2894" s="2">
        <f t="shared" si="1068"/>
        <v>1.1415525114155334E-2</v>
      </c>
      <c r="N2894" s="1">
        <v>154</v>
      </c>
      <c r="O2894" s="1">
        <v>525</v>
      </c>
      <c r="P2894" s="1">
        <v>187</v>
      </c>
      <c r="Q2894" s="1">
        <v>0</v>
      </c>
      <c r="R2894" s="1">
        <v>10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AB2894" s="1">
        <v>0</v>
      </c>
      <c r="AN2894" s="7">
        <f>IF(Q2894&gt;0,RANK(Q2894,(N2894:P2894,Q2894:AL2894)),0)</f>
        <v>0</v>
      </c>
      <c r="AO2894" s="7">
        <f>IF(R2894&gt;0,RANK(R2894,(N2894:P2894,Q2894:AL2894)),0)</f>
        <v>4</v>
      </c>
      <c r="AP2894" s="7">
        <f>IF(S2894&gt;0,RANK(S2894,(N2894:P2894,Q2894:AL2894)),0)</f>
        <v>0</v>
      </c>
      <c r="AQ2894" s="7">
        <f>IF(T2894&gt;0,RANK(T2894,(N2894:P2894,Q2894:AL2894)),0)</f>
        <v>0</v>
      </c>
      <c r="AR2894" s="2">
        <f t="shared" si="1069"/>
        <v>0</v>
      </c>
      <c r="AS2894" s="2">
        <f t="shared" si="1070"/>
        <v>1.1415525114155251E-2</v>
      </c>
      <c r="AT2894" s="2">
        <f t="shared" si="1071"/>
        <v>0</v>
      </c>
      <c r="AU2894" s="2">
        <f t="shared" si="1072"/>
        <v>0</v>
      </c>
      <c r="AW2894" t="s">
        <v>651</v>
      </c>
      <c r="AX2894" t="s">
        <v>1381</v>
      </c>
      <c r="AY2894">
        <v>1</v>
      </c>
      <c r="BA2894" s="127">
        <v>49</v>
      </c>
      <c r="BB2894" s="130">
        <v>35</v>
      </c>
      <c r="BC2894" s="131">
        <f t="shared" si="1062"/>
        <v>49035</v>
      </c>
      <c r="BE2894" s="7" t="s">
        <v>3271</v>
      </c>
    </row>
    <row r="2895" spans="1:57" ht="13" hidden="1" customHeight="1" outlineLevel="1" x14ac:dyDescent="0.2">
      <c r="A2895" t="s">
        <v>652</v>
      </c>
      <c r="B2895" t="s">
        <v>1381</v>
      </c>
      <c r="C2895" s="1">
        <f t="shared" si="1063"/>
        <v>318731</v>
      </c>
      <c r="D2895" s="7">
        <f>RANK(N2895,(N2895:P2895,Q2895:AL2895))</f>
        <v>2</v>
      </c>
      <c r="E2895" s="7">
        <f>RANK(O2895,(N2895:P2895,Q2895:AL2895))</f>
        <v>1</v>
      </c>
      <c r="F2895" s="7">
        <f>IF(P2895&gt;0,RANK(P2895,(N2895:P2895,Q2895:AL2895)),0)</f>
        <v>3</v>
      </c>
      <c r="G2895" s="1">
        <f t="shared" si="1064"/>
        <v>17165</v>
      </c>
      <c r="H2895" s="2">
        <f t="shared" si="1060"/>
        <v>5.3854190524297921E-2</v>
      </c>
      <c r="I2895" s="2"/>
      <c r="J2895" s="2">
        <f t="shared" si="1065"/>
        <v>0.31400146204793383</v>
      </c>
      <c r="K2895" s="2">
        <f t="shared" si="1066"/>
        <v>0.36785565257223174</v>
      </c>
      <c r="L2895" s="2">
        <f t="shared" si="1067"/>
        <v>0.28854425832441777</v>
      </c>
      <c r="M2895" s="2">
        <f t="shared" si="1068"/>
        <v>2.9598627055416604E-2</v>
      </c>
      <c r="N2895" s="1">
        <v>100082</v>
      </c>
      <c r="O2895" s="1">
        <v>117247</v>
      </c>
      <c r="P2895" s="1">
        <v>91968</v>
      </c>
      <c r="Q2895" s="1">
        <v>1092</v>
      </c>
      <c r="R2895" s="1">
        <v>6444</v>
      </c>
      <c r="S2895" s="1">
        <v>205</v>
      </c>
      <c r="T2895" s="1">
        <v>129</v>
      </c>
      <c r="U2895" s="1">
        <v>713</v>
      </c>
      <c r="V2895" s="1">
        <v>118</v>
      </c>
      <c r="W2895" s="1">
        <v>460</v>
      </c>
      <c r="X2895" s="123">
        <v>70</v>
      </c>
      <c r="AB2895" s="1">
        <v>53</v>
      </c>
      <c r="AK2895" s="1">
        <v>150</v>
      </c>
      <c r="AN2895" s="7">
        <f>IF(Q2895&gt;0,RANK(Q2895,(N2895:P2895,Q2895:AL2895)),0)</f>
        <v>5</v>
      </c>
      <c r="AO2895" s="7">
        <f>IF(R2895&gt;0,RANK(R2895,(N2895:P2895,Q2895:AL2895)),0)</f>
        <v>4</v>
      </c>
      <c r="AP2895" s="7">
        <f>IF(S2895&gt;0,RANK(S2895,(N2895:P2895,Q2895:AL2895)),0)</f>
        <v>8</v>
      </c>
      <c r="AQ2895" s="7">
        <f>IF(T2895&gt;0,RANK(T2895,(N2895:P2895,Q2895:AL2895)),0)</f>
        <v>10</v>
      </c>
      <c r="AR2895" s="2">
        <f t="shared" si="1069"/>
        <v>3.4260865745722882E-3</v>
      </c>
      <c r="AS2895" s="2">
        <f t="shared" si="1070"/>
        <v>2.0217675720278227E-2</v>
      </c>
      <c r="AT2895" s="2">
        <f t="shared" si="1071"/>
        <v>6.4317559321183063E-4</v>
      </c>
      <c r="AU2895" s="2">
        <f t="shared" si="1072"/>
        <v>4.0473000743573737E-4</v>
      </c>
      <c r="AW2895" t="s">
        <v>652</v>
      </c>
      <c r="AX2895" t="s">
        <v>1381</v>
      </c>
      <c r="BA2895" s="127">
        <v>49</v>
      </c>
      <c r="BB2895" s="130">
        <v>37</v>
      </c>
      <c r="BC2895" s="131">
        <f t="shared" si="1062"/>
        <v>49037</v>
      </c>
      <c r="BE2895" s="7" t="s">
        <v>3271</v>
      </c>
    </row>
    <row r="2896" spans="1:57" ht="13" hidden="1" customHeight="1" outlineLevel="1" x14ac:dyDescent="0.2">
      <c r="A2896" t="s">
        <v>2695</v>
      </c>
      <c r="B2896" t="s">
        <v>1381</v>
      </c>
      <c r="C2896" s="1">
        <f t="shared" si="1063"/>
        <v>4335</v>
      </c>
      <c r="D2896" s="7">
        <f>RANK(N2896,(N2896:P2896,Q2896:AL2896))</f>
        <v>2</v>
      </c>
      <c r="E2896" s="7">
        <f>RANK(O2896,(N2896:P2896,Q2896:AL2896))</f>
        <v>1</v>
      </c>
      <c r="F2896" s="7">
        <f>IF(P2896&gt;0,RANK(P2896,(N2896:P2896,Q2896:AL2896)),0)</f>
        <v>3</v>
      </c>
      <c r="G2896" s="1">
        <f t="shared" si="1064"/>
        <v>365</v>
      </c>
      <c r="H2896" s="2">
        <f t="shared" si="1060"/>
        <v>8.4198385236447515E-2</v>
      </c>
      <c r="I2896" s="2"/>
      <c r="J2896" s="2">
        <f t="shared" si="1065"/>
        <v>0.37808535178777392</v>
      </c>
      <c r="K2896" s="2">
        <f t="shared" si="1066"/>
        <v>0.46228373702422143</v>
      </c>
      <c r="L2896" s="2">
        <f t="shared" si="1067"/>
        <v>0.13287197231833911</v>
      </c>
      <c r="M2896" s="2">
        <f t="shared" si="1068"/>
        <v>2.6758938869665544E-2</v>
      </c>
      <c r="N2896" s="1">
        <v>1639</v>
      </c>
      <c r="O2896" s="1">
        <v>2004</v>
      </c>
      <c r="P2896" s="1">
        <v>576</v>
      </c>
      <c r="Q2896" s="1">
        <v>1</v>
      </c>
      <c r="R2896" s="1">
        <v>111</v>
      </c>
      <c r="S2896" s="1">
        <v>1</v>
      </c>
      <c r="T2896" s="1">
        <v>0</v>
      </c>
      <c r="U2896" s="1">
        <v>1</v>
      </c>
      <c r="V2896" s="1">
        <v>0</v>
      </c>
      <c r="W2896" s="1">
        <v>0</v>
      </c>
      <c r="X2896" s="1">
        <v>1</v>
      </c>
      <c r="AB2896" s="1">
        <v>0</v>
      </c>
      <c r="AK2896" s="1">
        <v>1</v>
      </c>
      <c r="AN2896" s="7">
        <f>IF(Q2896&gt;0,RANK(Q2896,(N2896:P2896,Q2896:AL2896)),0)</f>
        <v>5</v>
      </c>
      <c r="AO2896" s="7">
        <f>IF(R2896&gt;0,RANK(R2896,(N2896:P2896,Q2896:AL2896)),0)</f>
        <v>4</v>
      </c>
      <c r="AP2896" s="7">
        <f>IF(S2896&gt;0,RANK(S2896,(N2896:P2896,Q2896:AL2896)),0)</f>
        <v>5</v>
      </c>
      <c r="AQ2896" s="7">
        <f>IF(T2896&gt;0,RANK(T2896,(N2896:P2896,Q2896:AL2896)),0)</f>
        <v>0</v>
      </c>
      <c r="AR2896" s="2">
        <f t="shared" si="1069"/>
        <v>2.306805074971165E-4</v>
      </c>
      <c r="AS2896" s="2">
        <f t="shared" si="1070"/>
        <v>2.5605536332179931E-2</v>
      </c>
      <c r="AT2896" s="2">
        <f t="shared" si="1071"/>
        <v>2.306805074971165E-4</v>
      </c>
      <c r="AU2896" s="2">
        <f t="shared" si="1072"/>
        <v>0</v>
      </c>
      <c r="AW2896" t="s">
        <v>2695</v>
      </c>
      <c r="AX2896" t="s">
        <v>1381</v>
      </c>
      <c r="AY2896">
        <v>3</v>
      </c>
      <c r="BA2896" s="127">
        <v>49</v>
      </c>
      <c r="BB2896" s="130">
        <v>39</v>
      </c>
      <c r="BC2896" s="131">
        <f t="shared" si="1062"/>
        <v>49039</v>
      </c>
      <c r="BE2896" s="7" t="s">
        <v>3271</v>
      </c>
    </row>
    <row r="2897" spans="1:57" ht="13" hidden="1" customHeight="1" outlineLevel="1" x14ac:dyDescent="0.2">
      <c r="A2897" t="s">
        <v>653</v>
      </c>
      <c r="B2897" t="s">
        <v>1381</v>
      </c>
      <c r="C2897" s="1">
        <f t="shared" si="1063"/>
        <v>6685</v>
      </c>
      <c r="D2897" s="7">
        <f>RANK(N2897,(N2897:P2897,Q2897:AL2897))</f>
        <v>3</v>
      </c>
      <c r="E2897" s="7">
        <f>RANK(O2897,(N2897:P2897,Q2897:AL2897))</f>
        <v>1</v>
      </c>
      <c r="F2897" s="7">
        <f>IF(P2897&gt;0,RANK(P2897,(N2897:P2897,Q2897:AL2897)),0)</f>
        <v>2</v>
      </c>
      <c r="G2897" s="1">
        <f t="shared" si="1064"/>
        <v>1253</v>
      </c>
      <c r="H2897" s="2">
        <f t="shared" si="1060"/>
        <v>0.187434554973822</v>
      </c>
      <c r="I2897" s="2"/>
      <c r="J2897" s="2">
        <f t="shared" si="1065"/>
        <v>0.19476439790575917</v>
      </c>
      <c r="K2897" s="2">
        <f t="shared" si="1066"/>
        <v>0.44801795063575167</v>
      </c>
      <c r="L2897" s="2">
        <f t="shared" si="1067"/>
        <v>0.26058339566192967</v>
      </c>
      <c r="M2897" s="2">
        <f t="shared" si="1068"/>
        <v>9.6634255796559487E-2</v>
      </c>
      <c r="N2897" s="1">
        <v>1302</v>
      </c>
      <c r="O2897" s="1">
        <v>2995</v>
      </c>
      <c r="P2897" s="1">
        <v>1742</v>
      </c>
      <c r="Q2897" s="1">
        <v>12</v>
      </c>
      <c r="R2897" s="1">
        <v>575</v>
      </c>
      <c r="S2897" s="1">
        <v>4</v>
      </c>
      <c r="T2897" s="1">
        <v>1</v>
      </c>
      <c r="U2897" s="1">
        <v>32</v>
      </c>
      <c r="V2897" s="1">
        <v>1</v>
      </c>
      <c r="W2897" s="1">
        <v>12</v>
      </c>
      <c r="X2897" s="1">
        <v>6</v>
      </c>
      <c r="AB2897" s="1">
        <v>0</v>
      </c>
      <c r="AK2897" s="1">
        <v>3</v>
      </c>
      <c r="AN2897" s="7">
        <f>IF(Q2897&gt;0,RANK(Q2897,(N2897:P2897,Q2897:AL2897)),0)</f>
        <v>6</v>
      </c>
      <c r="AO2897" s="7">
        <f>IF(R2897&gt;0,RANK(R2897,(N2897:P2897,Q2897:AL2897)),0)</f>
        <v>4</v>
      </c>
      <c r="AP2897" s="7">
        <f>IF(S2897&gt;0,RANK(S2897,(N2897:P2897,Q2897:AL2897)),0)</f>
        <v>9</v>
      </c>
      <c r="AQ2897" s="7">
        <f>IF(T2897&gt;0,RANK(T2897,(N2897:P2897,Q2897:AL2897)),0)</f>
        <v>11</v>
      </c>
      <c r="AR2897" s="2">
        <f t="shared" si="1069"/>
        <v>1.7950635751682873E-3</v>
      </c>
      <c r="AS2897" s="2">
        <f t="shared" si="1070"/>
        <v>8.6013462976813768E-2</v>
      </c>
      <c r="AT2897" s="2">
        <f t="shared" si="1071"/>
        <v>5.9835452505609577E-4</v>
      </c>
      <c r="AU2897" s="2">
        <f t="shared" si="1072"/>
        <v>1.4958863126402394E-4</v>
      </c>
      <c r="AW2897" t="s">
        <v>653</v>
      </c>
      <c r="AX2897" t="s">
        <v>1381</v>
      </c>
      <c r="AY2897">
        <v>3</v>
      </c>
      <c r="BA2897" s="127">
        <v>49</v>
      </c>
      <c r="BB2897" s="130">
        <v>41</v>
      </c>
      <c r="BC2897" s="131">
        <f t="shared" si="1062"/>
        <v>49041</v>
      </c>
      <c r="BE2897" s="7" t="s">
        <v>3271</v>
      </c>
    </row>
    <row r="2898" spans="1:57" ht="13" hidden="1" customHeight="1" outlineLevel="1" x14ac:dyDescent="0.2">
      <c r="A2898" t="s">
        <v>516</v>
      </c>
      <c r="B2898" t="s">
        <v>1381</v>
      </c>
      <c r="C2898" s="1">
        <f t="shared" si="1063"/>
        <v>6258</v>
      </c>
      <c r="D2898" s="7">
        <f>RANK(N2898,(N2898:P2898,Q2898:AL2898))</f>
        <v>3</v>
      </c>
      <c r="E2898" s="7">
        <f>RANK(O2898,(N2898:P2898,Q2898:AL2898))</f>
        <v>1</v>
      </c>
      <c r="F2898" s="7">
        <f>IF(P2898&gt;0,RANK(P2898,(N2898:P2898,Q2898:AL2898)),0)</f>
        <v>2</v>
      </c>
      <c r="G2898" s="1">
        <f t="shared" si="1064"/>
        <v>1489</v>
      </c>
      <c r="H2898" s="2">
        <f t="shared" si="1060"/>
        <v>0.23793544263342922</v>
      </c>
      <c r="I2898" s="2"/>
      <c r="J2898" s="2">
        <f t="shared" si="1065"/>
        <v>0.16602748481943114</v>
      </c>
      <c r="K2898" s="2">
        <f t="shared" si="1066"/>
        <v>0.50495365931607539</v>
      </c>
      <c r="L2898" s="2">
        <f t="shared" si="1067"/>
        <v>0.26701821668264619</v>
      </c>
      <c r="M2898" s="2">
        <f t="shared" si="1068"/>
        <v>6.2000639181847228E-2</v>
      </c>
      <c r="N2898" s="1">
        <v>1039</v>
      </c>
      <c r="O2898" s="1">
        <v>3160</v>
      </c>
      <c r="P2898" s="1">
        <v>1671</v>
      </c>
      <c r="Q2898" s="1">
        <v>9</v>
      </c>
      <c r="R2898" s="1">
        <v>329</v>
      </c>
      <c r="S2898" s="1">
        <v>6</v>
      </c>
      <c r="T2898" s="1">
        <v>5</v>
      </c>
      <c r="U2898" s="1">
        <v>18</v>
      </c>
      <c r="V2898" s="1">
        <v>1</v>
      </c>
      <c r="W2898" s="1">
        <v>16</v>
      </c>
      <c r="X2898" s="1">
        <v>3</v>
      </c>
      <c r="AB2898" s="1">
        <v>0</v>
      </c>
      <c r="AK2898" s="1">
        <v>1</v>
      </c>
      <c r="AN2898" s="7">
        <f>IF(Q2898&gt;0,RANK(Q2898,(N2898:P2898,Q2898:AL2898)),0)</f>
        <v>7</v>
      </c>
      <c r="AO2898" s="7">
        <f>IF(R2898&gt;0,RANK(R2898,(N2898:P2898,Q2898:AL2898)),0)</f>
        <v>4</v>
      </c>
      <c r="AP2898" s="7">
        <f>IF(S2898&gt;0,RANK(S2898,(N2898:P2898,Q2898:AL2898)),0)</f>
        <v>8</v>
      </c>
      <c r="AQ2898" s="7">
        <f>IF(T2898&gt;0,RANK(T2898,(N2898:P2898,Q2898:AL2898)),0)</f>
        <v>9</v>
      </c>
      <c r="AR2898" s="2">
        <f t="shared" si="1069"/>
        <v>1.4381591562799617E-3</v>
      </c>
      <c r="AS2898" s="2">
        <f t="shared" si="1070"/>
        <v>5.2572706935123045E-2</v>
      </c>
      <c r="AT2898" s="2">
        <f t="shared" si="1071"/>
        <v>9.5877277085330771E-4</v>
      </c>
      <c r="AU2898" s="2">
        <f t="shared" si="1072"/>
        <v>7.9897730904442317E-4</v>
      </c>
      <c r="AW2898" t="s">
        <v>516</v>
      </c>
      <c r="AX2898" t="s">
        <v>1381</v>
      </c>
      <c r="AY2898">
        <v>3</v>
      </c>
      <c r="BA2898" s="127">
        <v>49</v>
      </c>
      <c r="BB2898" s="130">
        <v>43</v>
      </c>
      <c r="BC2898" s="131">
        <f t="shared" si="1062"/>
        <v>49043</v>
      </c>
      <c r="BE2898" s="7" t="s">
        <v>3271</v>
      </c>
    </row>
    <row r="2899" spans="1:57" ht="13" hidden="1" customHeight="1" outlineLevel="1" x14ac:dyDescent="0.2">
      <c r="A2899" t="s">
        <v>2526</v>
      </c>
      <c r="B2899" t="s">
        <v>1381</v>
      </c>
      <c r="C2899" s="1">
        <f t="shared" si="1063"/>
        <v>9399</v>
      </c>
      <c r="D2899" s="7">
        <f>RANK(N2899,(N2899:P2899,Q2899:AL2899))</f>
        <v>3</v>
      </c>
      <c r="E2899" s="7">
        <f>RANK(O2899,(N2899:P2899,Q2899:AL2899))</f>
        <v>1</v>
      </c>
      <c r="F2899" s="7">
        <f>IF(P2899&gt;0,RANK(P2899,(N2899:P2899,Q2899:AL2899)),0)</f>
        <v>2</v>
      </c>
      <c r="G2899" s="1">
        <f t="shared" si="1064"/>
        <v>73</v>
      </c>
      <c r="H2899" s="2">
        <f t="shared" si="1060"/>
        <v>7.7667837003936591E-3</v>
      </c>
      <c r="I2899" s="2"/>
      <c r="J2899" s="2">
        <f t="shared" si="1065"/>
        <v>0.32056601766145337</v>
      </c>
      <c r="K2899" s="2">
        <f t="shared" si="1066"/>
        <v>0.33333333333333331</v>
      </c>
      <c r="L2899" s="2">
        <f t="shared" si="1067"/>
        <v>0.32556654963293968</v>
      </c>
      <c r="M2899" s="2">
        <f t="shared" si="1068"/>
        <v>2.0534099372273684E-2</v>
      </c>
      <c r="N2899" s="1">
        <v>3013</v>
      </c>
      <c r="O2899" s="1">
        <v>3133</v>
      </c>
      <c r="P2899" s="1">
        <v>3060</v>
      </c>
      <c r="Q2899" s="1">
        <v>30</v>
      </c>
      <c r="R2899" s="1">
        <v>128</v>
      </c>
      <c r="S2899" s="1">
        <v>3</v>
      </c>
      <c r="T2899" s="1">
        <v>1</v>
      </c>
      <c r="U2899" s="1">
        <v>22</v>
      </c>
      <c r="V2899" s="1">
        <v>1</v>
      </c>
      <c r="W2899" s="1">
        <v>4</v>
      </c>
      <c r="X2899" s="1">
        <v>3</v>
      </c>
      <c r="AB2899" s="1">
        <v>0</v>
      </c>
      <c r="AK2899" s="1">
        <v>1</v>
      </c>
      <c r="AN2899" s="7">
        <f>IF(Q2899&gt;0,RANK(Q2899,(N2899:P2899,Q2899:AL2899)),0)</f>
        <v>5</v>
      </c>
      <c r="AO2899" s="7">
        <f>IF(R2899&gt;0,RANK(R2899,(N2899:P2899,Q2899:AL2899)),0)</f>
        <v>4</v>
      </c>
      <c r="AP2899" s="7">
        <f>IF(S2899&gt;0,RANK(S2899,(N2899:P2899,Q2899:AL2899)),0)</f>
        <v>8</v>
      </c>
      <c r="AQ2899" s="7">
        <f>IF(T2899&gt;0,RANK(T2899,(N2899:P2899,Q2899:AL2899)),0)</f>
        <v>10</v>
      </c>
      <c r="AR2899" s="2">
        <f t="shared" si="1069"/>
        <v>3.1918289179699967E-3</v>
      </c>
      <c r="AS2899" s="2">
        <f t="shared" si="1070"/>
        <v>1.361847005000532E-2</v>
      </c>
      <c r="AT2899" s="2">
        <f t="shared" si="1071"/>
        <v>3.1918289179699969E-4</v>
      </c>
      <c r="AU2899" s="2">
        <f t="shared" si="1072"/>
        <v>1.0639429726566656E-4</v>
      </c>
      <c r="AW2899" t="s">
        <v>2526</v>
      </c>
      <c r="AX2899" t="s">
        <v>1381</v>
      </c>
      <c r="AY2899">
        <v>3</v>
      </c>
      <c r="BA2899" s="127">
        <v>49</v>
      </c>
      <c r="BB2899" s="130">
        <v>45</v>
      </c>
      <c r="BC2899" s="131">
        <f t="shared" si="1062"/>
        <v>49045</v>
      </c>
      <c r="BE2899" s="7" t="s">
        <v>3271</v>
      </c>
    </row>
    <row r="2900" spans="1:57" ht="13" hidden="1" customHeight="1" outlineLevel="1" x14ac:dyDescent="0.2">
      <c r="A2900" t="s">
        <v>951</v>
      </c>
      <c r="B2900" t="s">
        <v>1381</v>
      </c>
      <c r="C2900" s="1">
        <f t="shared" si="1063"/>
        <v>10271</v>
      </c>
      <c r="D2900" s="7">
        <f>RANK(N2900,(N2900:P2900,Q2900:AL2900))</f>
        <v>2</v>
      </c>
      <c r="E2900" s="7">
        <f>RANK(O2900,(N2900:P2900,Q2900:AL2900))</f>
        <v>1</v>
      </c>
      <c r="F2900" s="7">
        <f>IF(P2900&gt;0,RANK(P2900,(N2900:P2900,Q2900:AL2900)),0)</f>
        <v>3</v>
      </c>
      <c r="G2900" s="1">
        <f t="shared" si="1064"/>
        <v>406</v>
      </c>
      <c r="H2900" s="2">
        <f t="shared" si="1060"/>
        <v>3.9528770324213806E-2</v>
      </c>
      <c r="I2900" s="2"/>
      <c r="J2900" s="2">
        <f t="shared" si="1065"/>
        <v>0.31837211566546586</v>
      </c>
      <c r="K2900" s="2">
        <f t="shared" si="1066"/>
        <v>0.35790088598967967</v>
      </c>
      <c r="L2900" s="2">
        <f t="shared" si="1067"/>
        <v>0.29315548632070881</v>
      </c>
      <c r="M2900" s="2">
        <f t="shared" si="1068"/>
        <v>3.0571512024145653E-2</v>
      </c>
      <c r="N2900" s="1">
        <v>3270</v>
      </c>
      <c r="O2900" s="1">
        <v>3676</v>
      </c>
      <c r="P2900" s="1">
        <v>3011</v>
      </c>
      <c r="Q2900" s="1">
        <v>23</v>
      </c>
      <c r="R2900" s="1">
        <v>224</v>
      </c>
      <c r="S2900" s="1">
        <v>5</v>
      </c>
      <c r="T2900" s="1">
        <v>6</v>
      </c>
      <c r="U2900" s="1">
        <v>31</v>
      </c>
      <c r="V2900" s="1">
        <v>1</v>
      </c>
      <c r="W2900" s="1">
        <v>18</v>
      </c>
      <c r="X2900" s="1">
        <v>1</v>
      </c>
      <c r="AB2900" s="1">
        <v>0</v>
      </c>
      <c r="AK2900" s="1">
        <v>5</v>
      </c>
      <c r="AN2900" s="7">
        <f>IF(Q2900&gt;0,RANK(Q2900,(N2900:P2900,Q2900:AL2900)),0)</f>
        <v>6</v>
      </c>
      <c r="AO2900" s="7">
        <f>IF(R2900&gt;0,RANK(R2900,(N2900:P2900,Q2900:AL2900)),0)</f>
        <v>4</v>
      </c>
      <c r="AP2900" s="7">
        <f>IF(S2900&gt;0,RANK(S2900,(N2900:P2900,Q2900:AL2900)),0)</f>
        <v>9</v>
      </c>
      <c r="AQ2900" s="7">
        <f>IF(T2900&gt;0,RANK(T2900,(N2900:P2900,Q2900:AL2900)),0)</f>
        <v>8</v>
      </c>
      <c r="AR2900" s="2">
        <f t="shared" si="1069"/>
        <v>2.2393145750170384E-3</v>
      </c>
      <c r="AS2900" s="2">
        <f t="shared" si="1070"/>
        <v>2.180897673060072E-2</v>
      </c>
      <c r="AT2900" s="2">
        <f t="shared" si="1071"/>
        <v>4.8680751630805178E-4</v>
      </c>
      <c r="AU2900" s="2">
        <f t="shared" si="1072"/>
        <v>5.8416901956966213E-4</v>
      </c>
      <c r="AW2900" t="s">
        <v>951</v>
      </c>
      <c r="AX2900" t="s">
        <v>1381</v>
      </c>
      <c r="AY2900">
        <v>1</v>
      </c>
      <c r="BA2900" s="127">
        <v>49</v>
      </c>
      <c r="BB2900" s="130">
        <v>47</v>
      </c>
      <c r="BC2900" s="131">
        <f t="shared" si="1062"/>
        <v>49047</v>
      </c>
      <c r="BE2900" s="7" t="s">
        <v>3271</v>
      </c>
    </row>
    <row r="2901" spans="1:57" ht="13" hidden="1" customHeight="1" outlineLevel="1" x14ac:dyDescent="0.2">
      <c r="A2901" t="s">
        <v>1930</v>
      </c>
      <c r="B2901" t="s">
        <v>1381</v>
      </c>
      <c r="C2901" s="1">
        <f t="shared" si="1063"/>
        <v>7774</v>
      </c>
      <c r="D2901" s="7">
        <f>RANK(N2901,(N2901:P2901,Q2901:AL2901))</f>
        <v>3</v>
      </c>
      <c r="E2901" s="7">
        <f>RANK(O2901,(N2901:P2901,Q2901:AL2901))</f>
        <v>1</v>
      </c>
      <c r="F2901" s="7">
        <f>IF(P2901&gt;0,RANK(P2901,(N2901:P2901,Q2901:AL2901)),0)</f>
        <v>2</v>
      </c>
      <c r="G2901" s="1">
        <f t="shared" si="1064"/>
        <v>1255</v>
      </c>
      <c r="H2901" s="2">
        <f t="shared" si="1060"/>
        <v>0.16143555441214305</v>
      </c>
      <c r="I2901" s="2"/>
      <c r="J2901" s="2">
        <f t="shared" si="1065"/>
        <v>0.17674298945201955</v>
      </c>
      <c r="K2901" s="2">
        <f t="shared" si="1066"/>
        <v>0.45086184718291744</v>
      </c>
      <c r="L2901" s="2">
        <f t="shared" si="1067"/>
        <v>0.28942629277077436</v>
      </c>
      <c r="M2901" s="2">
        <f t="shared" si="1068"/>
        <v>8.2968870594288591E-2</v>
      </c>
      <c r="N2901" s="1">
        <v>1374</v>
      </c>
      <c r="O2901" s="1">
        <v>3505</v>
      </c>
      <c r="P2901" s="1">
        <v>2250</v>
      </c>
      <c r="Q2901" s="1">
        <v>8</v>
      </c>
      <c r="R2901" s="1">
        <v>589</v>
      </c>
      <c r="S2901" s="1">
        <v>7</v>
      </c>
      <c r="T2901" s="1">
        <v>2</v>
      </c>
      <c r="U2901" s="1">
        <v>17</v>
      </c>
      <c r="V2901" s="1">
        <v>0</v>
      </c>
      <c r="W2901" s="1">
        <v>9</v>
      </c>
      <c r="X2901" s="1">
        <v>10</v>
      </c>
      <c r="AB2901" s="1">
        <v>2</v>
      </c>
      <c r="AK2901" s="1">
        <v>1</v>
      </c>
      <c r="AN2901" s="7">
        <f>IF(Q2901&gt;0,RANK(Q2901,(N2901:P2901,Q2901:AL2901)),0)</f>
        <v>8</v>
      </c>
      <c r="AO2901" s="7">
        <f>IF(R2901&gt;0,RANK(R2901,(N2901:P2901,Q2901:AL2901)),0)</f>
        <v>4</v>
      </c>
      <c r="AP2901" s="7">
        <f>IF(S2901&gt;0,RANK(S2901,(N2901:P2901,Q2901:AL2901)),0)</f>
        <v>9</v>
      </c>
      <c r="AQ2901" s="7">
        <f>IF(T2901&gt;0,RANK(T2901,(N2901:P2901,Q2901:AL2901)),0)</f>
        <v>10</v>
      </c>
      <c r="AR2901" s="2">
        <f t="shared" si="1069"/>
        <v>1.0290712631849757E-3</v>
      </c>
      <c r="AS2901" s="2">
        <f t="shared" si="1070"/>
        <v>7.5765371751993826E-2</v>
      </c>
      <c r="AT2901" s="2">
        <f t="shared" si="1071"/>
        <v>9.0043735528685357E-4</v>
      </c>
      <c r="AU2901" s="2">
        <f t="shared" si="1072"/>
        <v>2.5726781579624391E-4</v>
      </c>
      <c r="AW2901" t="s">
        <v>1930</v>
      </c>
      <c r="AX2901" t="s">
        <v>1381</v>
      </c>
      <c r="AY2901">
        <v>3</v>
      </c>
      <c r="BA2901" s="127">
        <v>49</v>
      </c>
      <c r="BB2901" s="130">
        <v>49</v>
      </c>
      <c r="BC2901" s="131">
        <f t="shared" si="1062"/>
        <v>49049</v>
      </c>
      <c r="BE2901" s="7" t="s">
        <v>3271</v>
      </c>
    </row>
    <row r="2902" spans="1:57" ht="13" hidden="1" customHeight="1" outlineLevel="1" x14ac:dyDescent="0.2">
      <c r="A2902" t="s">
        <v>1110</v>
      </c>
      <c r="B2902" t="s">
        <v>1381</v>
      </c>
      <c r="C2902" s="1">
        <f t="shared" si="1063"/>
        <v>108178</v>
      </c>
      <c r="D2902" s="7">
        <f>RANK(N2902,(N2902:P2902,Q2902:AL2902))</f>
        <v>3</v>
      </c>
      <c r="E2902" s="7">
        <f>RANK(O2902,(N2902:P2902,Q2902:AL2902))</f>
        <v>1</v>
      </c>
      <c r="F2902" s="7">
        <f>IF(P2902&gt;0,RANK(P2902,(N2902:P2902,Q2902:AL2902)),0)</f>
        <v>2</v>
      </c>
      <c r="G2902" s="1">
        <f t="shared" si="1064"/>
        <v>36840</v>
      </c>
      <c r="H2902" s="2">
        <f t="shared" si="1060"/>
        <v>0.34054983453197507</v>
      </c>
      <c r="I2902" s="2"/>
      <c r="J2902" s="2">
        <f t="shared" si="1065"/>
        <v>0.13024829447762021</v>
      </c>
      <c r="K2902" s="2">
        <f t="shared" si="1066"/>
        <v>0.56756456950581446</v>
      </c>
      <c r="L2902" s="2">
        <f t="shared" si="1067"/>
        <v>0.22701473497383942</v>
      </c>
      <c r="M2902" s="2">
        <f t="shared" si="1068"/>
        <v>7.5172401042725906E-2</v>
      </c>
      <c r="N2902" s="1">
        <v>14090</v>
      </c>
      <c r="O2902" s="1">
        <v>61398</v>
      </c>
      <c r="P2902" s="1">
        <v>24558</v>
      </c>
      <c r="Q2902" s="1">
        <v>193</v>
      </c>
      <c r="R2902" s="1">
        <v>7410</v>
      </c>
      <c r="S2902" s="1">
        <v>48</v>
      </c>
      <c r="T2902" s="1">
        <v>59</v>
      </c>
      <c r="U2902" s="1">
        <v>122</v>
      </c>
      <c r="V2902" s="1">
        <v>12</v>
      </c>
      <c r="W2902" s="1">
        <v>181</v>
      </c>
      <c r="X2902" s="1">
        <v>63</v>
      </c>
      <c r="AB2902" s="1">
        <v>11</v>
      </c>
      <c r="AK2902" s="1">
        <v>33</v>
      </c>
      <c r="AN2902" s="7">
        <f>IF(Q2902&gt;0,RANK(Q2902,(N2902:P2902,Q2902:AL2902)),0)</f>
        <v>5</v>
      </c>
      <c r="AO2902" s="7">
        <f>IF(R2902&gt;0,RANK(R2902,(N2902:P2902,Q2902:AL2902)),0)</f>
        <v>4</v>
      </c>
      <c r="AP2902" s="7">
        <f>IF(S2902&gt;0,RANK(S2902,(N2902:P2902,Q2902:AL2902)),0)</f>
        <v>10</v>
      </c>
      <c r="AQ2902" s="7">
        <f>IF(T2902&gt;0,RANK(T2902,(N2902:P2902,Q2902:AL2902)),0)</f>
        <v>9</v>
      </c>
      <c r="AR2902" s="2">
        <f t="shared" si="1069"/>
        <v>1.7840965815600215E-3</v>
      </c>
      <c r="AS2902" s="2">
        <f t="shared" si="1070"/>
        <v>6.8498215903418438E-2</v>
      </c>
      <c r="AT2902" s="2">
        <f t="shared" si="1071"/>
        <v>4.4371313945534212E-4</v>
      </c>
      <c r="AU2902" s="2">
        <f t="shared" si="1072"/>
        <v>5.4539740058052468E-4</v>
      </c>
      <c r="AW2902" t="s">
        <v>1110</v>
      </c>
      <c r="AX2902" t="s">
        <v>1381</v>
      </c>
      <c r="AY2902">
        <v>3</v>
      </c>
      <c r="BA2902" s="127">
        <v>49</v>
      </c>
      <c r="BB2902" s="130">
        <v>51</v>
      </c>
      <c r="BC2902" s="131">
        <f t="shared" si="1062"/>
        <v>49051</v>
      </c>
      <c r="BE2902" s="7" t="s">
        <v>3271</v>
      </c>
    </row>
    <row r="2903" spans="1:57" ht="13" hidden="1" customHeight="1" outlineLevel="1" x14ac:dyDescent="0.2">
      <c r="A2903" t="s">
        <v>2066</v>
      </c>
      <c r="B2903" t="s">
        <v>1381</v>
      </c>
      <c r="C2903" s="1">
        <f t="shared" si="1063"/>
        <v>4336</v>
      </c>
      <c r="D2903" s="7">
        <f>RANK(N2903,(N2903:P2903,Q2903:AL2903))</f>
        <v>3</v>
      </c>
      <c r="E2903" s="7">
        <f>RANK(O2903,(N2903:P2903,Q2903:AL2903))</f>
        <v>1</v>
      </c>
      <c r="F2903" s="7">
        <f>IF(P2903&gt;0,RANK(P2903,(N2903:P2903,Q2903:AL2903)),0)</f>
        <v>2</v>
      </c>
      <c r="G2903" s="1">
        <f t="shared" si="1064"/>
        <v>588</v>
      </c>
      <c r="H2903" s="2">
        <f t="shared" si="1060"/>
        <v>0.13560885608856088</v>
      </c>
      <c r="I2903" s="2"/>
      <c r="J2903" s="2">
        <f t="shared" si="1065"/>
        <v>0.24031365313653136</v>
      </c>
      <c r="K2903" s="2">
        <f t="shared" si="1066"/>
        <v>0.42020295202952029</v>
      </c>
      <c r="L2903" s="2">
        <f t="shared" si="1067"/>
        <v>0.28459409594095941</v>
      </c>
      <c r="M2903" s="2">
        <f t="shared" si="1068"/>
        <v>5.4889298892988991E-2</v>
      </c>
      <c r="N2903" s="1">
        <v>1042</v>
      </c>
      <c r="O2903" s="1">
        <v>1822</v>
      </c>
      <c r="P2903" s="1">
        <v>1234</v>
      </c>
      <c r="Q2903" s="1">
        <v>10</v>
      </c>
      <c r="R2903" s="1">
        <v>178</v>
      </c>
      <c r="S2903" s="1">
        <v>5</v>
      </c>
      <c r="T2903" s="1">
        <v>2</v>
      </c>
      <c r="U2903" s="1">
        <v>21</v>
      </c>
      <c r="V2903" s="1">
        <v>0</v>
      </c>
      <c r="W2903" s="1">
        <v>17</v>
      </c>
      <c r="X2903" s="1">
        <v>4</v>
      </c>
      <c r="AB2903" s="1">
        <v>1</v>
      </c>
      <c r="AN2903" s="7">
        <f>IF(Q2903&gt;0,RANK(Q2903,(N2903:P2903,Q2903:AL2903)),0)</f>
        <v>7</v>
      </c>
      <c r="AO2903" s="7">
        <f>IF(R2903&gt;0,RANK(R2903,(N2903:P2903,Q2903:AL2903)),0)</f>
        <v>4</v>
      </c>
      <c r="AP2903" s="7">
        <f>IF(S2903&gt;0,RANK(S2903,(N2903:P2903,Q2903:AL2903)),0)</f>
        <v>8</v>
      </c>
      <c r="AQ2903" s="7">
        <f>IF(T2903&gt;0,RANK(T2903,(N2903:P2903,Q2903:AL2903)),0)</f>
        <v>10</v>
      </c>
      <c r="AR2903" s="2">
        <f t="shared" si="1069"/>
        <v>2.3062730627306273E-3</v>
      </c>
      <c r="AS2903" s="2">
        <f t="shared" si="1070"/>
        <v>4.1051660516605165E-2</v>
      </c>
      <c r="AT2903" s="2">
        <f t="shared" si="1071"/>
        <v>1.1531365313653136E-3</v>
      </c>
      <c r="AU2903" s="2">
        <f t="shared" si="1072"/>
        <v>4.6125461254612545E-4</v>
      </c>
      <c r="AW2903" t="s">
        <v>2066</v>
      </c>
      <c r="AX2903" t="s">
        <v>1381</v>
      </c>
      <c r="AY2903">
        <v>3</v>
      </c>
      <c r="BA2903" s="127">
        <v>49</v>
      </c>
      <c r="BB2903" s="130">
        <v>53</v>
      </c>
      <c r="BC2903" s="131">
        <f t="shared" si="1062"/>
        <v>49053</v>
      </c>
      <c r="BE2903" s="7" t="s">
        <v>3271</v>
      </c>
    </row>
    <row r="2904" spans="1:57" ht="13" hidden="1" customHeight="1" outlineLevel="1" x14ac:dyDescent="0.2">
      <c r="A2904" t="s">
        <v>563</v>
      </c>
      <c r="B2904" t="s">
        <v>1381</v>
      </c>
      <c r="C2904" s="1">
        <f t="shared" si="1063"/>
        <v>21476</v>
      </c>
      <c r="D2904" s="7">
        <f>RANK(N2904,(N2904:P2904,Q2904:AL2904))</f>
        <v>3</v>
      </c>
      <c r="E2904" s="7">
        <f>RANK(O2904,(N2904:P2904,Q2904:AL2904))</f>
        <v>1</v>
      </c>
      <c r="F2904" s="7">
        <f>IF(P2904&gt;0,RANK(P2904,(N2904:P2904,Q2904:AL2904)),0)</f>
        <v>2</v>
      </c>
      <c r="G2904" s="1">
        <f t="shared" si="1064"/>
        <v>6687</v>
      </c>
      <c r="H2904" s="2">
        <f t="shared" si="1060"/>
        <v>0.31137083255727321</v>
      </c>
      <c r="I2904" s="2"/>
      <c r="J2904" s="2">
        <f t="shared" si="1065"/>
        <v>0.15663997019929224</v>
      </c>
      <c r="K2904" s="2">
        <f t="shared" si="1066"/>
        <v>0.5266343825665859</v>
      </c>
      <c r="L2904" s="2">
        <f t="shared" si="1067"/>
        <v>0.21526355000931272</v>
      </c>
      <c r="M2904" s="2">
        <f t="shared" si="1068"/>
        <v>0.10146209722480917</v>
      </c>
      <c r="N2904" s="1">
        <v>3364</v>
      </c>
      <c r="O2904" s="1">
        <v>11310</v>
      </c>
      <c r="P2904" s="1">
        <v>4623</v>
      </c>
      <c r="Q2904" s="1">
        <v>31</v>
      </c>
      <c r="R2904" s="1">
        <v>2037</v>
      </c>
      <c r="S2904" s="1">
        <v>6</v>
      </c>
      <c r="T2904" s="1">
        <v>11</v>
      </c>
      <c r="U2904" s="1">
        <v>22</v>
      </c>
      <c r="V2904" s="1">
        <v>0</v>
      </c>
      <c r="W2904" s="1">
        <v>42</v>
      </c>
      <c r="X2904" s="1">
        <v>22</v>
      </c>
      <c r="AB2904" s="1">
        <v>2</v>
      </c>
      <c r="AK2904" s="1">
        <v>6</v>
      </c>
      <c r="AN2904" s="7">
        <f>IF(Q2904&gt;0,RANK(Q2904,(N2904:P2904,Q2904:AL2904)),0)</f>
        <v>6</v>
      </c>
      <c r="AO2904" s="7">
        <f>IF(R2904&gt;0,RANK(R2904,(N2904:P2904,Q2904:AL2904)),0)</f>
        <v>4</v>
      </c>
      <c r="AP2904" s="7">
        <f>IF(S2904&gt;0,RANK(S2904,(N2904:P2904,Q2904:AL2904)),0)</f>
        <v>10</v>
      </c>
      <c r="AQ2904" s="7">
        <f>IF(T2904&gt;0,RANK(T2904,(N2904:P2904,Q2904:AL2904)),0)</f>
        <v>9</v>
      </c>
      <c r="AR2904" s="2">
        <f t="shared" si="1069"/>
        <v>1.4434717824548333E-3</v>
      </c>
      <c r="AS2904" s="2">
        <f t="shared" si="1070"/>
        <v>9.4850065189048247E-2</v>
      </c>
      <c r="AT2904" s="2">
        <f t="shared" si="1071"/>
        <v>2.7938163531383869E-4</v>
      </c>
      <c r="AU2904" s="2">
        <f t="shared" si="1072"/>
        <v>5.1219966474203764E-4</v>
      </c>
      <c r="AW2904" t="s">
        <v>563</v>
      </c>
      <c r="AX2904" t="s">
        <v>1381</v>
      </c>
      <c r="AY2904">
        <v>1</v>
      </c>
      <c r="BA2904" s="127">
        <v>49</v>
      </c>
      <c r="BB2904" s="130">
        <v>55</v>
      </c>
      <c r="BC2904" s="131">
        <f t="shared" si="1062"/>
        <v>49055</v>
      </c>
      <c r="BE2904" s="7" t="s">
        <v>3271</v>
      </c>
    </row>
    <row r="2905" spans="1:57" ht="13" hidden="1" customHeight="1" outlineLevel="1" x14ac:dyDescent="0.2">
      <c r="A2905" t="s">
        <v>822</v>
      </c>
      <c r="B2905" t="s">
        <v>1381</v>
      </c>
      <c r="C2905" s="1">
        <f t="shared" si="1063"/>
        <v>1225</v>
      </c>
      <c r="D2905" s="7">
        <f>RANK(N2905,(N2905:P2905,Q2905:AL2905))</f>
        <v>3</v>
      </c>
      <c r="E2905" s="7">
        <f>RANK(O2905,(N2905:P2905,Q2905:AL2905))</f>
        <v>1</v>
      </c>
      <c r="F2905" s="7">
        <f>IF(P2905&gt;0,RANK(P2905,(N2905:P2905,Q2905:AL2905)),0)</f>
        <v>2</v>
      </c>
      <c r="G2905" s="1">
        <f t="shared" si="1064"/>
        <v>455</v>
      </c>
      <c r="H2905" s="2">
        <f t="shared" si="1060"/>
        <v>0.37142857142857144</v>
      </c>
      <c r="I2905" s="2"/>
      <c r="J2905" s="2">
        <f t="shared" si="1065"/>
        <v>0.1926530612244898</v>
      </c>
      <c r="K2905" s="2">
        <f t="shared" si="1066"/>
        <v>0.57632653061224492</v>
      </c>
      <c r="L2905" s="2">
        <f t="shared" si="1067"/>
        <v>0.20489795918367346</v>
      </c>
      <c r="M2905" s="2">
        <f t="shared" si="1068"/>
        <v>2.6122448979591845E-2</v>
      </c>
      <c r="N2905" s="1">
        <v>236</v>
      </c>
      <c r="O2905" s="1">
        <v>706</v>
      </c>
      <c r="P2905" s="1">
        <v>251</v>
      </c>
      <c r="Q2905" s="1">
        <v>1</v>
      </c>
      <c r="R2905" s="1">
        <v>30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AB2905" s="1">
        <v>0</v>
      </c>
      <c r="AN2905" s="7">
        <f>IF(Q2905&gt;0,RANK(Q2905,(N2905:P2905,Q2905:AL2905)),0)</f>
        <v>5</v>
      </c>
      <c r="AO2905" s="7">
        <f>IF(R2905&gt;0,RANK(R2905,(N2905:P2905,Q2905:AL2905)),0)</f>
        <v>4</v>
      </c>
      <c r="AP2905" s="7">
        <f>IF(S2905&gt;0,RANK(S2905,(N2905:P2905,Q2905:AL2905)),0)</f>
        <v>5</v>
      </c>
      <c r="AQ2905" s="7">
        <f>IF(T2905&gt;0,RANK(T2905,(N2905:P2905,Q2905:AL2905)),0)</f>
        <v>0</v>
      </c>
      <c r="AR2905" s="2">
        <f t="shared" si="1069"/>
        <v>8.1632653061224493E-4</v>
      </c>
      <c r="AS2905" s="2">
        <f t="shared" si="1070"/>
        <v>2.4489795918367346E-2</v>
      </c>
      <c r="AT2905" s="2">
        <f t="shared" si="1071"/>
        <v>8.1632653061224493E-4</v>
      </c>
      <c r="AU2905" s="2">
        <f t="shared" si="1072"/>
        <v>0</v>
      </c>
      <c r="AW2905" t="s">
        <v>822</v>
      </c>
      <c r="AX2905" t="s">
        <v>1381</v>
      </c>
      <c r="AY2905">
        <v>3</v>
      </c>
      <c r="BA2905" s="127">
        <v>49</v>
      </c>
      <c r="BB2905" s="130">
        <v>57</v>
      </c>
      <c r="BC2905" s="131">
        <f t="shared" si="1062"/>
        <v>49057</v>
      </c>
      <c r="BE2905" s="7" t="s">
        <v>3271</v>
      </c>
    </row>
    <row r="2906" spans="1:57" ht="13" hidden="1" customHeight="1" outlineLevel="1" x14ac:dyDescent="0.2">
      <c r="A2906" t="s">
        <v>485</v>
      </c>
      <c r="B2906" t="s">
        <v>1381</v>
      </c>
      <c r="C2906" s="1">
        <f t="shared" si="1063"/>
        <v>68216</v>
      </c>
      <c r="D2906" s="7">
        <f>RANK(N2906,(N2906:P2906,Q2906:AL2906))</f>
        <v>3</v>
      </c>
      <c r="E2906" s="7">
        <f>RANK(O2906,(N2906:P2906,Q2906:AL2906))</f>
        <v>1</v>
      </c>
      <c r="F2906" s="7">
        <f>IF(P2906&gt;0,RANK(P2906,(N2906:P2906,Q2906:AL2906)),0)</f>
        <v>2</v>
      </c>
      <c r="G2906" s="1">
        <f t="shared" si="1064"/>
        <v>6253</v>
      </c>
      <c r="H2906" s="2">
        <f t="shared" si="1060"/>
        <v>9.1664712091005046E-2</v>
      </c>
      <c r="I2906" s="2"/>
      <c r="J2906" s="2">
        <f t="shared" si="1065"/>
        <v>0.26086255423947463</v>
      </c>
      <c r="K2906" s="2">
        <f t="shared" si="1066"/>
        <v>0.39304561979594232</v>
      </c>
      <c r="L2906" s="2">
        <f t="shared" si="1067"/>
        <v>0.30138090770493725</v>
      </c>
      <c r="M2906" s="2">
        <f t="shared" si="1068"/>
        <v>4.4710918259645738E-2</v>
      </c>
      <c r="N2906" s="1">
        <v>17795</v>
      </c>
      <c r="O2906" s="1">
        <v>26812</v>
      </c>
      <c r="P2906" s="1">
        <v>20559</v>
      </c>
      <c r="Q2906" s="1">
        <v>117</v>
      </c>
      <c r="R2906" s="1">
        <v>2564</v>
      </c>
      <c r="S2906" s="1">
        <v>32</v>
      </c>
      <c r="T2906" s="1">
        <v>112</v>
      </c>
      <c r="U2906" s="1">
        <v>102</v>
      </c>
      <c r="V2906" s="1">
        <v>17</v>
      </c>
      <c r="W2906" s="1">
        <v>12</v>
      </c>
      <c r="X2906" s="1">
        <v>7</v>
      </c>
      <c r="AB2906" s="1">
        <v>61</v>
      </c>
      <c r="AK2906" s="1">
        <v>26</v>
      </c>
      <c r="AN2906" s="7">
        <f>IF(Q2906&gt;0,RANK(Q2906,(N2906:P2906,Q2906:AL2906)),0)</f>
        <v>5</v>
      </c>
      <c r="AO2906" s="7">
        <f>IF(R2906&gt;0,RANK(R2906,(N2906:P2906,Q2906:AL2906)),0)</f>
        <v>4</v>
      </c>
      <c r="AP2906" s="7">
        <f>IF(S2906&gt;0,RANK(S2906,(N2906:P2906,Q2906:AL2906)),0)</f>
        <v>9</v>
      </c>
      <c r="AQ2906" s="7">
        <f>IF(T2906&gt;0,RANK(T2906,(N2906:P2906,Q2906:AL2906)),0)</f>
        <v>6</v>
      </c>
      <c r="AR2906" s="2">
        <f t="shared" si="1069"/>
        <v>1.7151401430749384E-3</v>
      </c>
      <c r="AS2906" s="2">
        <f t="shared" si="1070"/>
        <v>3.7586489973026854E-2</v>
      </c>
      <c r="AT2906" s="2">
        <f t="shared" si="1071"/>
        <v>4.6909815878972674E-4</v>
      </c>
      <c r="AU2906" s="2">
        <f t="shared" si="1072"/>
        <v>1.6418435557640435E-3</v>
      </c>
      <c r="AW2906" t="s">
        <v>485</v>
      </c>
      <c r="AX2906" t="s">
        <v>1381</v>
      </c>
      <c r="AY2906">
        <v>1</v>
      </c>
      <c r="BA2906" s="127">
        <v>49</v>
      </c>
      <c r="BB2906" s="130"/>
      <c r="BC2906" s="127">
        <v>49</v>
      </c>
      <c r="BE2906" s="7" t="s">
        <v>2095</v>
      </c>
    </row>
    <row r="2907" spans="1:57" collapsed="1" x14ac:dyDescent="0.2">
      <c r="A2907" t="s">
        <v>1110</v>
      </c>
      <c r="B2907" t="s">
        <v>566</v>
      </c>
      <c r="C2907" s="1">
        <f t="shared" si="1063"/>
        <v>744069</v>
      </c>
      <c r="D2907" s="7">
        <f>RANK(N2907,(N2907:P2907,Q2907:AL2907))</f>
        <v>3</v>
      </c>
      <c r="E2907" s="7">
        <f>RANK(O2907,(N2907:P2907,Q2907:AL2907))</f>
        <v>1</v>
      </c>
      <c r="F2907" s="7">
        <f>IF(P2907&gt;0,RANK(P2907,(N2907:P2907,Q2907:AL2907)),0)</f>
        <v>2</v>
      </c>
      <c r="G2907" s="1">
        <f t="shared" si="1064"/>
        <v>119232</v>
      </c>
      <c r="H2907" s="2">
        <f t="shared" si="1060"/>
        <v>0.16024320325131136</v>
      </c>
      <c r="I2907" s="2"/>
      <c r="J2907" s="2">
        <f t="shared" si="1065"/>
        <v>0.24652149195840709</v>
      </c>
      <c r="K2907" s="2">
        <f t="shared" si="1066"/>
        <v>0.43360494792821636</v>
      </c>
      <c r="L2907" s="2">
        <f t="shared" si="1067"/>
        <v>0.27336174467690494</v>
      </c>
      <c r="M2907" s="2">
        <f t="shared" si="1068"/>
        <v>4.6511815436471593E-2</v>
      </c>
      <c r="N2907" s="1">
        <f t="shared" ref="N2907:V2907" si="1073">SUM(N2878:N2906)</f>
        <v>183429</v>
      </c>
      <c r="O2907" s="1">
        <f t="shared" si="1073"/>
        <v>322632</v>
      </c>
      <c r="P2907" s="1">
        <f t="shared" si="1073"/>
        <v>203400</v>
      </c>
      <c r="Q2907" s="1">
        <f t="shared" si="1073"/>
        <v>1900</v>
      </c>
      <c r="R2907" s="1">
        <f t="shared" si="1073"/>
        <v>28602</v>
      </c>
      <c r="S2907" s="1">
        <f t="shared" si="1073"/>
        <v>414</v>
      </c>
      <c r="T2907" s="1">
        <f t="shared" si="1073"/>
        <v>393</v>
      </c>
      <c r="U2907" s="1">
        <f t="shared" si="1073"/>
        <v>1319</v>
      </c>
      <c r="V2907" s="1">
        <f t="shared" si="1073"/>
        <v>177</v>
      </c>
      <c r="W2907" s="1">
        <f>SUM(W2878:W2906)</f>
        <v>1089</v>
      </c>
      <c r="X2907" s="1">
        <f t="shared" ref="X2907" si="1074">SUM(X2878:X2906)</f>
        <v>270</v>
      </c>
      <c r="Y2907" s="3">
        <v>1</v>
      </c>
      <c r="AB2907" s="1">
        <f>SUM(AB2878:AB2906)</f>
        <v>151</v>
      </c>
      <c r="AK2907" s="1">
        <f>SUM(AK2878:AK2906)</f>
        <v>292</v>
      </c>
      <c r="AN2907" s="7">
        <f>IF(Q2907&gt;0,RANK(Q2907,(N2907:P2907,Q2907:AL2907)),0)</f>
        <v>5</v>
      </c>
      <c r="AO2907" s="7">
        <f>IF(R2907&gt;0,RANK(R2907,(N2907:P2907,Q2907:AL2907)),0)</f>
        <v>4</v>
      </c>
      <c r="AP2907" s="7">
        <f>IF(S2907&gt;0,RANK(S2907,(N2907:P2907,Q2907:AL2907)),0)</f>
        <v>8</v>
      </c>
      <c r="AQ2907" s="7">
        <f>IF(T2907&gt;0,RANK(T2907,(N2907:P2907,Q2907:AL2907)),0)</f>
        <v>9</v>
      </c>
      <c r="AR2907" s="2">
        <f t="shared" si="1069"/>
        <v>2.5535266218589944E-3</v>
      </c>
      <c r="AS2907" s="2">
        <f t="shared" si="1070"/>
        <v>3.8439983388637342E-2</v>
      </c>
      <c r="AT2907" s="2">
        <f t="shared" si="1071"/>
        <v>5.5640001128927558E-4</v>
      </c>
      <c r="AU2907" s="2">
        <f t="shared" si="1072"/>
        <v>5.2817682231083411E-4</v>
      </c>
      <c r="AW2907" t="s">
        <v>1110</v>
      </c>
      <c r="AX2907" t="s">
        <v>566</v>
      </c>
      <c r="BA2907" s="127"/>
      <c r="BB2907" s="130"/>
    </row>
    <row r="2908" spans="1:57" x14ac:dyDescent="0.2">
      <c r="C2908" s="1"/>
      <c r="E2908" s="7"/>
      <c r="F2908" s="7"/>
      <c r="I2908" s="2"/>
      <c r="AN2908" s="7"/>
      <c r="AO2908" s="7"/>
      <c r="AP2908" s="7"/>
      <c r="AQ2908" s="7"/>
      <c r="BA2908" s="127">
        <v>50</v>
      </c>
      <c r="BB2908" s="130">
        <v>1</v>
      </c>
      <c r="BC2908" s="131">
        <f t="shared" ref="BC2908:BC2921" si="1075">BA2908*1000+BB2908</f>
        <v>50001</v>
      </c>
      <c r="BE2908" s="7" t="s">
        <v>3271</v>
      </c>
    </row>
    <row r="2909" spans="1:57" hidden="1" outlineLevel="1" x14ac:dyDescent="0.2">
      <c r="A2909" t="s">
        <v>1749</v>
      </c>
      <c r="B2909" t="s">
        <v>1748</v>
      </c>
      <c r="C2909" s="1">
        <f t="shared" ref="C2909:C2923" si="1076">SUM(N2909:AL2909)</f>
        <v>17026</v>
      </c>
      <c r="D2909" s="7">
        <f>RANK(N2909,(N2909:P2909,Q2909:AL2909))</f>
        <v>1</v>
      </c>
      <c r="E2909" s="7">
        <f>RANK(O2909,(N2909:P2909,Q2909:AL2909))</f>
        <v>2</v>
      </c>
      <c r="F2909" s="7">
        <f>IF(P2909&gt;0,RANK(P2909,(N2909:P2909,Q2909:AL2909)),0)</f>
        <v>3</v>
      </c>
      <c r="G2909" s="1">
        <f t="shared" ref="G2909:G2923" si="1077">MAX(N2909:P2909)-LARGE(N2909:P2909,2)</f>
        <v>3058</v>
      </c>
      <c r="H2909" s="2">
        <f t="shared" si="1060"/>
        <v>0.17960765887466229</v>
      </c>
      <c r="I2909" s="2"/>
      <c r="J2909" s="2">
        <f t="shared" ref="J2909:J2923" si="1078">IF($C2909=0,"-",N2909/$C2909)</f>
        <v>0.47527311171150005</v>
      </c>
      <c r="K2909" s="2">
        <f t="shared" ref="K2909:K2923" si="1079">IF($C2909=0,"-",O2909/$C2909)</f>
        <v>0.29566545283683776</v>
      </c>
      <c r="L2909" s="2">
        <f t="shared" ref="L2909:L2923" si="1080">IF($C2909=0,"-",P2909/$C2909)</f>
        <v>0.22183719017972511</v>
      </c>
      <c r="M2909" s="2">
        <f t="shared" ref="M2909:M2923" si="1081">IF(C2909=0,"-",(1-J2909-K2909-L2909))</f>
        <v>7.2242452719370187E-3</v>
      </c>
      <c r="N2909" s="1">
        <f>SUMIF(Town!$AI$1324:$AI$1569,$A2909,Town!N$1324:N$1569)</f>
        <v>8092</v>
      </c>
      <c r="O2909" s="1">
        <f>SUMIF(Town!$AI$1324:$AI$1569,$A2909,Town!O$1324:O$1569)</f>
        <v>5034</v>
      </c>
      <c r="P2909" s="1">
        <f>SUMIF(Town!$AI$1324:$AI$1569,$A2909,Town!P$1324:P$1569)</f>
        <v>3777</v>
      </c>
      <c r="Q2909" s="1">
        <f>SUMIF(Town!$AI$1324:$AI$1569,$A2909,Town!Q$1324:Q$1569)</f>
        <v>36</v>
      </c>
      <c r="S2909" s="1">
        <f>SUMIF(Town!$AI$1324:$AI$1569,$A2909,Town!S$1324:S$1569)</f>
        <v>19</v>
      </c>
      <c r="T2909" s="1">
        <f>SUMIF(Town!$AI$1324:$AI$1569,$A2909,Town!T$1324:T$1569)</f>
        <v>1</v>
      </c>
      <c r="U2909" s="1">
        <f>SUMIF(Town!$AI$1324:$AI$1569,$A2909,Town!U$1324:U$1569)</f>
        <v>23</v>
      </c>
      <c r="W2909" s="1">
        <f>SUMIF(Town!$AI$1324:$AI$1569,$A2909,Town!W$1324:W$1569)</f>
        <v>2</v>
      </c>
      <c r="X2909" s="1">
        <f>SUMIF(Town!$AI$1324:$AI$1569,$A2909,Town!X$1324:X$1569)</f>
        <v>5</v>
      </c>
      <c r="Y2909" s="1">
        <f>SUMIF(Town!$AI$1324:$AI$1569,$A2909,Town!Y$1324:Y$1569)</f>
        <v>37</v>
      </c>
      <c r="AN2909" s="7">
        <f>IF(Q2909&gt;0,RANK(Q2909,(N2909:P2909,Q2909:AL2909)),0)</f>
        <v>5</v>
      </c>
      <c r="AO2909" s="7">
        <f>IF(R2909&gt;0,RANK(R2909,(N2909:P2909,Q2909:AL2909)),0)</f>
        <v>0</v>
      </c>
      <c r="AP2909" s="7">
        <f>IF(S2909&gt;0,RANK(S2909,(N2909:P2909,Q2909:AL2909)),0)</f>
        <v>7</v>
      </c>
      <c r="AQ2909" s="7">
        <f>IF(T2909&gt;0,RANK(T2909,(N2909:P2909,Q2909:AL2909)),0)</f>
        <v>10</v>
      </c>
      <c r="AR2909" s="2">
        <f t="shared" ref="AR2909:AR2923" si="1082">IF($C2909=0,"-",Q2909/$C2909)</f>
        <v>2.1144132503230352E-3</v>
      </c>
      <c r="AS2909" s="2">
        <f t="shared" ref="AS2909:AS2923" si="1083">IF($C2909=0,"-",R2909/$C2909)</f>
        <v>0</v>
      </c>
      <c r="AT2909" s="2">
        <f t="shared" ref="AT2909:AT2923" si="1084">IF($C2909=0,"-",S2909/$C2909)</f>
        <v>1.1159403265593797E-3</v>
      </c>
      <c r="AU2909" s="2">
        <f t="shared" ref="AU2909:AU2923" si="1085">IF($C2909=0,"-",T2909/$C2909)</f>
        <v>5.8733701397862095E-5</v>
      </c>
      <c r="AW2909" t="s">
        <v>1749</v>
      </c>
      <c r="AX2909" t="s">
        <v>1748</v>
      </c>
      <c r="BA2909" s="127">
        <v>50</v>
      </c>
      <c r="BB2909" s="130">
        <v>3</v>
      </c>
      <c r="BC2909" s="131">
        <f t="shared" si="1075"/>
        <v>50003</v>
      </c>
      <c r="BE2909" s="7" t="s">
        <v>3271</v>
      </c>
    </row>
    <row r="2910" spans="1:57" hidden="1" outlineLevel="1" x14ac:dyDescent="0.2">
      <c r="A2910" t="s">
        <v>1750</v>
      </c>
      <c r="B2910" t="s">
        <v>1748</v>
      </c>
      <c r="C2910" s="1">
        <f t="shared" si="1076"/>
        <v>18216</v>
      </c>
      <c r="D2910" s="7">
        <f>RANK(N2910,(N2910:P2910,Q2910:AL2910))</f>
        <v>1</v>
      </c>
      <c r="E2910" s="7">
        <f>RANK(O2910,(N2910:P2910,Q2910:AL2910))</f>
        <v>2</v>
      </c>
      <c r="F2910" s="7">
        <f>IF(P2910&gt;0,RANK(P2910,(N2910:P2910,Q2910:AL2910)),0)</f>
        <v>3</v>
      </c>
      <c r="G2910" s="1">
        <f t="shared" si="1077"/>
        <v>2283</v>
      </c>
      <c r="H2910" s="2">
        <f t="shared" si="1060"/>
        <v>0.12532938076416336</v>
      </c>
      <c r="I2910" s="2"/>
      <c r="J2910" s="2">
        <f t="shared" si="1078"/>
        <v>0.44894598155467719</v>
      </c>
      <c r="K2910" s="2">
        <f t="shared" si="1079"/>
        <v>0.32361660079051385</v>
      </c>
      <c r="L2910" s="2">
        <f t="shared" si="1080"/>
        <v>0.2208498023715415</v>
      </c>
      <c r="M2910" s="2">
        <f t="shared" si="1081"/>
        <v>6.5876152832674006E-3</v>
      </c>
      <c r="N2910" s="1">
        <f>SUMIF(Town!$AI$1324:$AI$1569,$A2910,Town!N$1324:N$1569)</f>
        <v>8178</v>
      </c>
      <c r="O2910" s="1">
        <f>SUMIF(Town!$AI$1324:$AI$1569,$A2910,Town!O$1324:O$1569)</f>
        <v>5895</v>
      </c>
      <c r="P2910" s="1">
        <f>SUMIF(Town!$AI$1324:$AI$1569,$A2910,Town!P$1324:P$1569)</f>
        <v>4023</v>
      </c>
      <c r="Q2910" s="1">
        <f>SUMIF(Town!$AI$1324:$AI$1569,$A2910,Town!Q$1324:Q$1569)</f>
        <v>30</v>
      </c>
      <c r="S2910" s="1">
        <f>SUMIF(Town!$AI$1324:$AI$1569,$A2910,Town!S$1324:S$1569)</f>
        <v>32</v>
      </c>
      <c r="T2910" s="1">
        <f>SUMIF(Town!$AI$1324:$AI$1569,$A2910,Town!T$1324:T$1569)</f>
        <v>12</v>
      </c>
      <c r="U2910" s="1">
        <f>SUMIF(Town!$AI$1324:$AI$1569,$A2910,Town!U$1324:U$1569)</f>
        <v>16</v>
      </c>
      <c r="W2910" s="1">
        <f>SUMIF(Town!$AI$1324:$AI$1569,$A2910,Town!W$1324:W$1569)</f>
        <v>0</v>
      </c>
      <c r="X2910" s="1">
        <f>SUMIF(Town!$AI$1324:$AI$1569,$A2910,Town!X$1324:X$1569)</f>
        <v>2</v>
      </c>
      <c r="Y2910" s="1">
        <f>SUMIF(Town!$AI$1324:$AI$1569,$A2910,Town!Y$1324:Y$1569)</f>
        <v>28</v>
      </c>
      <c r="AN2910" s="7">
        <f>IF(Q2910&gt;0,RANK(Q2910,(N2910:P2910,Q2910:AL2910)),0)</f>
        <v>5</v>
      </c>
      <c r="AO2910" s="7">
        <f>IF(R2910&gt;0,RANK(R2910,(N2910:P2910,Q2910:AL2910)),0)</f>
        <v>0</v>
      </c>
      <c r="AP2910" s="7">
        <f>IF(S2910&gt;0,RANK(S2910,(N2910:P2910,Q2910:AL2910)),0)</f>
        <v>4</v>
      </c>
      <c r="AQ2910" s="7">
        <f>IF(T2910&gt;0,RANK(T2910,(N2910:P2910,Q2910:AL2910)),0)</f>
        <v>8</v>
      </c>
      <c r="AR2910" s="2">
        <f t="shared" si="1082"/>
        <v>1.6469038208168643E-3</v>
      </c>
      <c r="AS2910" s="2">
        <f t="shared" si="1083"/>
        <v>0</v>
      </c>
      <c r="AT2910" s="2">
        <f t="shared" si="1084"/>
        <v>1.756697408871322E-3</v>
      </c>
      <c r="AU2910" s="2">
        <f t="shared" si="1085"/>
        <v>6.5876152832674575E-4</v>
      </c>
      <c r="AW2910" t="s">
        <v>1750</v>
      </c>
      <c r="AX2910" t="s">
        <v>1748</v>
      </c>
      <c r="BA2910" s="127">
        <v>50</v>
      </c>
      <c r="BB2910" s="130">
        <v>5</v>
      </c>
      <c r="BC2910" s="131">
        <f t="shared" si="1075"/>
        <v>50005</v>
      </c>
      <c r="BE2910" s="7" t="s">
        <v>3271</v>
      </c>
    </row>
    <row r="2911" spans="1:57" hidden="1" outlineLevel="1" x14ac:dyDescent="0.2">
      <c r="A2911" t="s">
        <v>117</v>
      </c>
      <c r="B2911" t="s">
        <v>1748</v>
      </c>
      <c r="C2911" s="1">
        <f t="shared" si="1076"/>
        <v>13062</v>
      </c>
      <c r="D2911" s="7">
        <f>RANK(N2911,(N2911:P2911,Q2911:AL2911))</f>
        <v>1</v>
      </c>
      <c r="E2911" s="7">
        <f>RANK(O2911,(N2911:P2911,Q2911:AL2911))</f>
        <v>2</v>
      </c>
      <c r="F2911" s="7">
        <f>IF(P2911&gt;0,RANK(P2911,(N2911:P2911,Q2911:AL2911)),0)</f>
        <v>3</v>
      </c>
      <c r="G2911" s="1">
        <f t="shared" si="1077"/>
        <v>377</v>
      </c>
      <c r="H2911" s="2">
        <f t="shared" si="1060"/>
        <v>2.8862348798040116E-2</v>
      </c>
      <c r="I2911" s="2"/>
      <c r="J2911" s="2">
        <f t="shared" si="1078"/>
        <v>0.37880875822998011</v>
      </c>
      <c r="K2911" s="2">
        <f t="shared" si="1079"/>
        <v>0.34994640943194</v>
      </c>
      <c r="L2911" s="2">
        <f t="shared" si="1080"/>
        <v>0.26473740621650588</v>
      </c>
      <c r="M2911" s="2">
        <f t="shared" si="1081"/>
        <v>6.5074261215739559E-3</v>
      </c>
      <c r="N2911" s="1">
        <f>SUMIF(Town!$AI$1324:$AI$1569,$A2911,Town!N$1324:N$1569)</f>
        <v>4948</v>
      </c>
      <c r="O2911" s="1">
        <f>SUMIF(Town!$AI$1324:$AI$1569,$A2911,Town!O$1324:O$1569)</f>
        <v>4571</v>
      </c>
      <c r="P2911" s="1">
        <f>SUMIF(Town!$AI$1324:$AI$1569,$A2911,Town!P$1324:P$1569)</f>
        <v>3458</v>
      </c>
      <c r="Q2911" s="1">
        <f>SUMIF(Town!$AI$1324:$AI$1569,$A2911,Town!Q$1324:Q$1569)</f>
        <v>14</v>
      </c>
      <c r="S2911" s="1">
        <f>SUMIF(Town!$AI$1324:$AI$1569,$A2911,Town!S$1324:S$1569)</f>
        <v>35</v>
      </c>
      <c r="T2911" s="1">
        <f>SUMIF(Town!$AI$1324:$AI$1569,$A2911,Town!T$1324:T$1569)</f>
        <v>3</v>
      </c>
      <c r="U2911" s="1">
        <f>SUMIF(Town!$AI$1324:$AI$1569,$A2911,Town!U$1324:U$1569)</f>
        <v>7</v>
      </c>
      <c r="W2911" s="1">
        <f>SUMIF(Town!$AI$1324:$AI$1569,$A2911,Town!W$1324:W$1569)</f>
        <v>2</v>
      </c>
      <c r="X2911" s="1">
        <f>SUMIF(Town!$AI$1324:$AI$1569,$A2911,Town!X$1324:X$1569)</f>
        <v>1</v>
      </c>
      <c r="Y2911" s="1">
        <f>SUMIF(Town!$AI$1324:$AI$1569,$A2911,Town!Y$1324:Y$1569)</f>
        <v>23</v>
      </c>
      <c r="AN2911" s="7">
        <f>IF(Q2911&gt;0,RANK(Q2911,(N2911:P2911,Q2911:AL2911)),0)</f>
        <v>6</v>
      </c>
      <c r="AO2911" s="7">
        <f>IF(R2911&gt;0,RANK(R2911,(N2911:P2911,Q2911:AL2911)),0)</f>
        <v>0</v>
      </c>
      <c r="AP2911" s="7">
        <f>IF(S2911&gt;0,RANK(S2911,(N2911:P2911,Q2911:AL2911)),0)</f>
        <v>4</v>
      </c>
      <c r="AQ2911" s="7">
        <f>IF(T2911&gt;0,RANK(T2911,(N2911:P2911,Q2911:AL2911)),0)</f>
        <v>8</v>
      </c>
      <c r="AR2911" s="2">
        <f t="shared" si="1082"/>
        <v>1.0718113612004287E-3</v>
      </c>
      <c r="AS2911" s="2">
        <f t="shared" si="1083"/>
        <v>0</v>
      </c>
      <c r="AT2911" s="2">
        <f t="shared" si="1084"/>
        <v>2.6795284030010718E-3</v>
      </c>
      <c r="AU2911" s="2">
        <f t="shared" si="1085"/>
        <v>2.2967386311437759E-4</v>
      </c>
      <c r="AW2911" t="s">
        <v>117</v>
      </c>
      <c r="AX2911" t="s">
        <v>1748</v>
      </c>
      <c r="BA2911" s="127">
        <v>50</v>
      </c>
      <c r="BB2911" s="130">
        <v>7</v>
      </c>
      <c r="BC2911" s="131">
        <f t="shared" si="1075"/>
        <v>50007</v>
      </c>
      <c r="BE2911" s="7" t="s">
        <v>3271</v>
      </c>
    </row>
    <row r="2912" spans="1:57" hidden="1" outlineLevel="1" x14ac:dyDescent="0.2">
      <c r="A2912" t="s">
        <v>2519</v>
      </c>
      <c r="B2912" t="s">
        <v>1748</v>
      </c>
      <c r="C2912" s="1">
        <f t="shared" si="1076"/>
        <v>70121</v>
      </c>
      <c r="D2912" s="7">
        <f>RANK(N2912,(N2912:P2912,Q2912:AL2912))</f>
        <v>1</v>
      </c>
      <c r="E2912" s="7">
        <f>RANK(O2912,(N2912:P2912,Q2912:AL2912))</f>
        <v>2</v>
      </c>
      <c r="F2912" s="7">
        <f>IF(P2912&gt;0,RANK(P2912,(N2912:P2912,Q2912:AL2912)),0)</f>
        <v>3</v>
      </c>
      <c r="G2912" s="1">
        <f t="shared" si="1077"/>
        <v>16221</v>
      </c>
      <c r="H2912" s="2">
        <f t="shared" si="1060"/>
        <v>0.23132870324153962</v>
      </c>
      <c r="I2912" s="2"/>
      <c r="J2912" s="2">
        <f t="shared" si="1078"/>
        <v>0.50361517947547807</v>
      </c>
      <c r="K2912" s="2">
        <f t="shared" si="1079"/>
        <v>0.27228647623393848</v>
      </c>
      <c r="L2912" s="2">
        <f t="shared" si="1080"/>
        <v>0.21679668002452904</v>
      </c>
      <c r="M2912" s="2">
        <f t="shared" si="1081"/>
        <v>7.301664266054414E-3</v>
      </c>
      <c r="N2912" s="1">
        <f>SUMIF(Town!$AI$1324:$AI$1569,$A2912,Town!N$1324:N$1569)</f>
        <v>35314</v>
      </c>
      <c r="O2912" s="1">
        <f>SUMIF(Town!$AI$1324:$AI$1569,$A2912,Town!O$1324:O$1569)</f>
        <v>19093</v>
      </c>
      <c r="P2912" s="1">
        <f>SUMIF(Town!$AI$1324:$AI$1569,$A2912,Town!P$1324:P$1569)</f>
        <v>15202</v>
      </c>
      <c r="Q2912" s="1">
        <f>SUMIF(Town!$AI$1324:$AI$1569,$A2912,Town!Q$1324:Q$1569)</f>
        <v>157</v>
      </c>
      <c r="S2912" s="1">
        <f>SUMIF(Town!$AI$1324:$AI$1569,$A2912,Town!S$1324:S$1569)</f>
        <v>82</v>
      </c>
      <c r="T2912" s="1">
        <f>SUMIF(Town!$AI$1324:$AI$1569,$A2912,Town!T$1324:T$1569)</f>
        <v>23</v>
      </c>
      <c r="U2912" s="1">
        <f>SUMIF(Town!$AI$1324:$AI$1569,$A2912,Town!U$1324:U$1569)</f>
        <v>77</v>
      </c>
      <c r="W2912" s="1">
        <f>SUMIF(Town!$AI$1324:$AI$1569,$A2912,Town!W$1324:W$1569)</f>
        <v>3</v>
      </c>
      <c r="X2912" s="1">
        <f>SUMIF(Town!$AI$1324:$AI$1569,$A2912,Town!X$1324:X$1569)</f>
        <v>22</v>
      </c>
      <c r="Y2912" s="1">
        <f>SUMIF(Town!$AI$1324:$AI$1569,$A2912,Town!Y$1324:Y$1569)</f>
        <v>148</v>
      </c>
      <c r="AN2912" s="7">
        <f>IF(Q2912&gt;0,RANK(Q2912,(N2912:P2912,Q2912:AL2912)),0)</f>
        <v>4</v>
      </c>
      <c r="AO2912" s="7">
        <f>IF(R2912&gt;0,RANK(R2912,(N2912:P2912,Q2912:AL2912)),0)</f>
        <v>0</v>
      </c>
      <c r="AP2912" s="7">
        <f>IF(S2912&gt;0,RANK(S2912,(N2912:P2912,Q2912:AL2912)),0)</f>
        <v>6</v>
      </c>
      <c r="AQ2912" s="7">
        <f>IF(T2912&gt;0,RANK(T2912,(N2912:P2912,Q2912:AL2912)),0)</f>
        <v>8</v>
      </c>
      <c r="AR2912" s="2">
        <f t="shared" si="1082"/>
        <v>2.238986894083085E-3</v>
      </c>
      <c r="AS2912" s="2">
        <f t="shared" si="1083"/>
        <v>0</v>
      </c>
      <c r="AT2912" s="2">
        <f t="shared" si="1084"/>
        <v>1.1694071676102737E-3</v>
      </c>
      <c r="AU2912" s="2">
        <f t="shared" si="1085"/>
        <v>3.2800444945166215E-4</v>
      </c>
      <c r="AW2912" t="s">
        <v>2519</v>
      </c>
      <c r="AX2912" t="s">
        <v>1748</v>
      </c>
      <c r="BA2912" s="127">
        <v>50</v>
      </c>
      <c r="BB2912" s="130">
        <v>9</v>
      </c>
      <c r="BC2912" s="131">
        <f t="shared" si="1075"/>
        <v>50009</v>
      </c>
      <c r="BE2912" s="7" t="s">
        <v>3271</v>
      </c>
    </row>
    <row r="2913" spans="1:57" hidden="1" outlineLevel="1" x14ac:dyDescent="0.2">
      <c r="A2913" t="s">
        <v>1581</v>
      </c>
      <c r="B2913" t="s">
        <v>1748</v>
      </c>
      <c r="C2913" s="1">
        <f t="shared" si="1076"/>
        <v>2996</v>
      </c>
      <c r="D2913" s="7">
        <f>RANK(N2913,(N2913:P2913,Q2913:AL2913))</f>
        <v>1</v>
      </c>
      <c r="E2913" s="7">
        <f>RANK(O2913,(N2913:P2913,Q2913:AL2913))</f>
        <v>2</v>
      </c>
      <c r="F2913" s="7">
        <f>IF(P2913&gt;0,RANK(P2913,(N2913:P2913,Q2913:AL2913)),0)</f>
        <v>3</v>
      </c>
      <c r="G2913" s="1">
        <f t="shared" si="1077"/>
        <v>54</v>
      </c>
      <c r="H2913" s="2">
        <f t="shared" si="1060"/>
        <v>1.8024032042723633E-2</v>
      </c>
      <c r="I2913" s="2"/>
      <c r="J2913" s="2">
        <f t="shared" si="1078"/>
        <v>0.3644859813084112</v>
      </c>
      <c r="K2913" s="2">
        <f t="shared" si="1079"/>
        <v>0.34646194926568757</v>
      </c>
      <c r="L2913" s="2">
        <f t="shared" si="1080"/>
        <v>0.28204272363150867</v>
      </c>
      <c r="M2913" s="2">
        <f t="shared" si="1081"/>
        <v>7.0093457943926074E-3</v>
      </c>
      <c r="N2913" s="1">
        <f>SUMIF(Town!$AI$1324:$AI$1569,$A2913,Town!N$1324:N$1569)</f>
        <v>1092</v>
      </c>
      <c r="O2913" s="1">
        <f>SUMIF(Town!$AI$1324:$AI$1569,$A2913,Town!O$1324:O$1569)</f>
        <v>1038</v>
      </c>
      <c r="P2913" s="1">
        <f>SUMIF(Town!$AI$1324:$AI$1569,$A2913,Town!P$1324:P$1569)</f>
        <v>845</v>
      </c>
      <c r="Q2913" s="1">
        <f>SUMIF(Town!$AI$1324:$AI$1569,$A2913,Town!Q$1324:Q$1569)</f>
        <v>4</v>
      </c>
      <c r="S2913" s="1">
        <f>SUMIF(Town!$AI$1324:$AI$1569,$A2913,Town!S$1324:S$1569)</f>
        <v>3</v>
      </c>
      <c r="T2913" s="1">
        <f>SUMIF(Town!$AI$1324:$AI$1569,$A2913,Town!T$1324:T$1569)</f>
        <v>2</v>
      </c>
      <c r="U2913" s="1">
        <f>SUMIF(Town!$AI$1324:$AI$1569,$A2913,Town!U$1324:U$1569)</f>
        <v>5</v>
      </c>
      <c r="W2913" s="1">
        <f>SUMIF(Town!$AI$1324:$AI$1569,$A2913,Town!W$1324:W$1569)</f>
        <v>1</v>
      </c>
      <c r="X2913" s="1">
        <f>SUMIF(Town!$AI$1324:$AI$1569,$A2913,Town!X$1324:X$1569)</f>
        <v>2</v>
      </c>
      <c r="Y2913" s="1">
        <f>SUMIF(Town!$AI$1324:$AI$1569,$A2913,Town!Y$1324:Y$1569)</f>
        <v>4</v>
      </c>
      <c r="AN2913" s="7">
        <f>IF(Q2913&gt;0,RANK(Q2913,(N2913:P2913,Q2913:AL2913)),0)</f>
        <v>5</v>
      </c>
      <c r="AO2913" s="7">
        <f>IF(R2913&gt;0,RANK(R2913,(N2913:P2913,Q2913:AL2913)),0)</f>
        <v>0</v>
      </c>
      <c r="AP2913" s="7">
        <f>IF(S2913&gt;0,RANK(S2913,(N2913:P2913,Q2913:AL2913)),0)</f>
        <v>7</v>
      </c>
      <c r="AQ2913" s="7">
        <f>IF(T2913&gt;0,RANK(T2913,(N2913:P2913,Q2913:AL2913)),0)</f>
        <v>8</v>
      </c>
      <c r="AR2913" s="2">
        <f t="shared" si="1082"/>
        <v>1.3351134846461949E-3</v>
      </c>
      <c r="AS2913" s="2">
        <f t="shared" si="1083"/>
        <v>0</v>
      </c>
      <c r="AT2913" s="2">
        <f t="shared" si="1084"/>
        <v>1.0013351134846463E-3</v>
      </c>
      <c r="AU2913" s="2">
        <f t="shared" si="1085"/>
        <v>6.6755674232309744E-4</v>
      </c>
      <c r="AW2913" t="s">
        <v>1581</v>
      </c>
      <c r="AX2913" t="s">
        <v>1748</v>
      </c>
      <c r="BA2913" s="127">
        <v>50</v>
      </c>
      <c r="BB2913" s="130">
        <v>11</v>
      </c>
      <c r="BC2913" s="131">
        <f t="shared" si="1075"/>
        <v>50011</v>
      </c>
      <c r="BE2913" s="7" t="s">
        <v>3271</v>
      </c>
    </row>
    <row r="2914" spans="1:57" hidden="1" outlineLevel="1" x14ac:dyDescent="0.2">
      <c r="A2914" t="s">
        <v>1494</v>
      </c>
      <c r="B2914" t="s">
        <v>1748</v>
      </c>
      <c r="C2914" s="1">
        <f t="shared" si="1076"/>
        <v>18751</v>
      </c>
      <c r="D2914" s="7">
        <f>RANK(N2914,(N2914:P2914,Q2914:AL2914))</f>
        <v>1</v>
      </c>
      <c r="E2914" s="7">
        <f>RANK(O2914,(N2914:P2914,Q2914:AL2914))</f>
        <v>2</v>
      </c>
      <c r="F2914" s="7">
        <f>IF(P2914&gt;0,RANK(P2914,(N2914:P2914,Q2914:AL2914)),0)</f>
        <v>3</v>
      </c>
      <c r="G2914" s="1">
        <f t="shared" si="1077"/>
        <v>2520</v>
      </c>
      <c r="H2914" s="2">
        <f t="shared" si="1060"/>
        <v>0.13439283238227295</v>
      </c>
      <c r="I2914" s="2"/>
      <c r="J2914" s="2">
        <f t="shared" si="1078"/>
        <v>0.42685723428083838</v>
      </c>
      <c r="K2914" s="2">
        <f t="shared" si="1079"/>
        <v>0.29246440189856543</v>
      </c>
      <c r="L2914" s="2">
        <f t="shared" si="1080"/>
        <v>0.27443869660284786</v>
      </c>
      <c r="M2914" s="2">
        <f t="shared" si="1081"/>
        <v>6.2396672177483792E-3</v>
      </c>
      <c r="N2914" s="1">
        <f>SUMIF(Town!$AI$1324:$AI$1569,$A2914,Town!N$1324:N$1569)</f>
        <v>8004</v>
      </c>
      <c r="O2914" s="1">
        <f>SUMIF(Town!$AI$1324:$AI$1569,$A2914,Town!O$1324:O$1569)</f>
        <v>5484</v>
      </c>
      <c r="P2914" s="1">
        <f>SUMIF(Town!$AI$1324:$AI$1569,$A2914,Town!P$1324:P$1569)</f>
        <v>5146</v>
      </c>
      <c r="Q2914" s="1">
        <f>SUMIF(Town!$AI$1324:$AI$1569,$A2914,Town!Q$1324:Q$1569)</f>
        <v>20</v>
      </c>
      <c r="S2914" s="1">
        <f>SUMIF(Town!$AI$1324:$AI$1569,$A2914,Town!S$1324:S$1569)</f>
        <v>37</v>
      </c>
      <c r="T2914" s="1">
        <f>SUMIF(Town!$AI$1324:$AI$1569,$A2914,Town!T$1324:T$1569)</f>
        <v>8</v>
      </c>
      <c r="U2914" s="1">
        <f>SUMIF(Town!$AI$1324:$AI$1569,$A2914,Town!U$1324:U$1569)</f>
        <v>17</v>
      </c>
      <c r="W2914" s="1">
        <f>SUMIF(Town!$AI$1324:$AI$1569,$A2914,Town!W$1324:W$1569)</f>
        <v>0</v>
      </c>
      <c r="X2914" s="1">
        <f>SUMIF(Town!$AI$1324:$AI$1569,$A2914,Town!X$1324:X$1569)</f>
        <v>4</v>
      </c>
      <c r="Y2914" s="1">
        <f>SUMIF(Town!$AI$1324:$AI$1569,$A2914,Town!Y$1324:Y$1569)</f>
        <v>31</v>
      </c>
      <c r="AN2914" s="7">
        <f>IF(Q2914&gt;0,RANK(Q2914,(N2914:P2914,Q2914:AL2914)),0)</f>
        <v>6</v>
      </c>
      <c r="AO2914" s="7">
        <f>IF(R2914&gt;0,RANK(R2914,(N2914:P2914,Q2914:AL2914)),0)</f>
        <v>0</v>
      </c>
      <c r="AP2914" s="7">
        <f>IF(S2914&gt;0,RANK(S2914,(N2914:P2914,Q2914:AL2914)),0)</f>
        <v>4</v>
      </c>
      <c r="AQ2914" s="7">
        <f>IF(T2914&gt;0,RANK(T2914,(N2914:P2914,Q2914:AL2914)),0)</f>
        <v>8</v>
      </c>
      <c r="AR2914" s="2">
        <f t="shared" si="1082"/>
        <v>1.0666097808116901E-3</v>
      </c>
      <c r="AS2914" s="2">
        <f t="shared" si="1083"/>
        <v>0</v>
      </c>
      <c r="AT2914" s="2">
        <f t="shared" si="1084"/>
        <v>1.9732280945016266E-3</v>
      </c>
      <c r="AU2914" s="2">
        <f t="shared" si="1085"/>
        <v>4.2664391232467603E-4</v>
      </c>
      <c r="AW2914" t="s">
        <v>1494</v>
      </c>
      <c r="AX2914" t="s">
        <v>1748</v>
      </c>
      <c r="BA2914" s="127">
        <v>50</v>
      </c>
      <c r="BB2914" s="130">
        <v>13</v>
      </c>
      <c r="BC2914" s="131">
        <f t="shared" si="1075"/>
        <v>50013</v>
      </c>
      <c r="BE2914" s="7" t="s">
        <v>3271</v>
      </c>
    </row>
    <row r="2915" spans="1:57" hidden="1" outlineLevel="1" x14ac:dyDescent="0.2">
      <c r="A2915" t="s">
        <v>2520</v>
      </c>
      <c r="B2915" t="s">
        <v>1748</v>
      </c>
      <c r="C2915" s="1">
        <f t="shared" si="1076"/>
        <v>3379</v>
      </c>
      <c r="D2915" s="7">
        <f>RANK(N2915,(N2915:P2915,Q2915:AL2915))</f>
        <v>1</v>
      </c>
      <c r="E2915" s="7">
        <f>RANK(O2915,(N2915:P2915,Q2915:AL2915))</f>
        <v>2</v>
      </c>
      <c r="F2915" s="7">
        <f>IF(P2915&gt;0,RANK(P2915,(N2915:P2915,Q2915:AL2915)),0)</f>
        <v>3</v>
      </c>
      <c r="G2915" s="1">
        <f t="shared" si="1077"/>
        <v>432</v>
      </c>
      <c r="H2915" s="2">
        <f t="shared" si="1060"/>
        <v>0.12784847588043799</v>
      </c>
      <c r="I2915" s="2"/>
      <c r="J2915" s="2">
        <f t="shared" si="1078"/>
        <v>0.42734536845220478</v>
      </c>
      <c r="K2915" s="2">
        <f t="shared" si="1079"/>
        <v>0.29949689257176682</v>
      </c>
      <c r="L2915" s="2">
        <f t="shared" si="1080"/>
        <v>0.26427937259544243</v>
      </c>
      <c r="M2915" s="2">
        <f t="shared" si="1081"/>
        <v>8.8783663805859225E-3</v>
      </c>
      <c r="N2915" s="1">
        <f>SUMIF(Town!$AI$1324:$AI$1569,$A2915,Town!N$1324:N$1569)</f>
        <v>1444</v>
      </c>
      <c r="O2915" s="1">
        <f>SUMIF(Town!$AI$1324:$AI$1569,$A2915,Town!O$1324:O$1569)</f>
        <v>1012</v>
      </c>
      <c r="P2915" s="1">
        <f>SUMIF(Town!$AI$1324:$AI$1569,$A2915,Town!P$1324:P$1569)</f>
        <v>893</v>
      </c>
      <c r="Q2915" s="1">
        <f>SUMIF(Town!$AI$1324:$AI$1569,$A2915,Town!Q$1324:Q$1569)</f>
        <v>13</v>
      </c>
      <c r="S2915" s="1">
        <f>SUMIF(Town!$AI$1324:$AI$1569,$A2915,Town!S$1324:S$1569)</f>
        <v>4</v>
      </c>
      <c r="T2915" s="1">
        <f>SUMIF(Town!$AI$1324:$AI$1569,$A2915,Town!T$1324:T$1569)</f>
        <v>3</v>
      </c>
      <c r="U2915" s="1">
        <f>SUMIF(Town!$AI$1324:$AI$1569,$A2915,Town!U$1324:U$1569)</f>
        <v>6</v>
      </c>
      <c r="W2915" s="1">
        <f>SUMIF(Town!$AI$1324:$AI$1569,$A2915,Town!W$1324:W$1569)</f>
        <v>1</v>
      </c>
      <c r="X2915" s="1">
        <f>SUMIF(Town!$AI$1324:$AI$1569,$A2915,Town!X$1324:X$1569)</f>
        <v>1</v>
      </c>
      <c r="Y2915" s="1">
        <f>SUMIF(Town!$AI$1324:$AI$1569,$A2915,Town!Y$1324:Y$1569)</f>
        <v>2</v>
      </c>
      <c r="AN2915" s="7">
        <f>IF(Q2915&gt;0,RANK(Q2915,(N2915:P2915,Q2915:AL2915)),0)</f>
        <v>4</v>
      </c>
      <c r="AO2915" s="7">
        <f>IF(R2915&gt;0,RANK(R2915,(N2915:P2915,Q2915:AL2915)),0)</f>
        <v>0</v>
      </c>
      <c r="AP2915" s="7">
        <f>IF(S2915&gt;0,RANK(S2915,(N2915:P2915,Q2915:AL2915)),0)</f>
        <v>6</v>
      </c>
      <c r="AQ2915" s="7">
        <f>IF(T2915&gt;0,RANK(T2915,(N2915:P2915,Q2915:AL2915)),0)</f>
        <v>7</v>
      </c>
      <c r="AR2915" s="2">
        <f t="shared" si="1082"/>
        <v>3.8472920982539215E-3</v>
      </c>
      <c r="AS2915" s="2">
        <f t="shared" si="1083"/>
        <v>0</v>
      </c>
      <c r="AT2915" s="2">
        <f t="shared" si="1084"/>
        <v>1.1837821840781297E-3</v>
      </c>
      <c r="AU2915" s="2">
        <f t="shared" si="1085"/>
        <v>8.878366380585972E-4</v>
      </c>
      <c r="AW2915" t="s">
        <v>2520</v>
      </c>
      <c r="AX2915" t="s">
        <v>1748</v>
      </c>
      <c r="BA2915" s="127">
        <v>50</v>
      </c>
      <c r="BB2915" s="130">
        <v>15</v>
      </c>
      <c r="BC2915" s="131">
        <f t="shared" si="1075"/>
        <v>50015</v>
      </c>
      <c r="BE2915" s="7" t="s">
        <v>3271</v>
      </c>
    </row>
    <row r="2916" spans="1:57" hidden="1" outlineLevel="1" x14ac:dyDescent="0.2">
      <c r="A2916" t="s">
        <v>3107</v>
      </c>
      <c r="B2916" t="s">
        <v>1748</v>
      </c>
      <c r="C2916" s="1">
        <f t="shared" si="1076"/>
        <v>10142</v>
      </c>
      <c r="D2916" s="7">
        <f>RANK(N2916,(N2916:P2916,Q2916:AL2916))</f>
        <v>1</v>
      </c>
      <c r="E2916" s="7">
        <f>RANK(O2916,(N2916:P2916,Q2916:AL2916))</f>
        <v>2</v>
      </c>
      <c r="F2916" s="7">
        <f>IF(P2916&gt;0,RANK(P2916,(N2916:P2916,Q2916:AL2916)),0)</f>
        <v>3</v>
      </c>
      <c r="G2916" s="1">
        <f t="shared" si="1077"/>
        <v>1523</v>
      </c>
      <c r="H2916" s="2">
        <f t="shared" si="1060"/>
        <v>0.15016761979885623</v>
      </c>
      <c r="I2916" s="2"/>
      <c r="J2916" s="2">
        <f t="shared" si="1078"/>
        <v>0.43965687241175311</v>
      </c>
      <c r="K2916" s="2">
        <f t="shared" si="1079"/>
        <v>0.28948925261289687</v>
      </c>
      <c r="L2916" s="2">
        <f t="shared" si="1080"/>
        <v>0.26365608361269965</v>
      </c>
      <c r="M2916" s="2">
        <f t="shared" si="1081"/>
        <v>7.1977913626503631E-3</v>
      </c>
      <c r="N2916" s="1">
        <f>SUMIF(Town!$AI$1324:$AI$1569,$A2916,Town!N$1324:N$1569)</f>
        <v>4459</v>
      </c>
      <c r="O2916" s="1">
        <f>SUMIF(Town!$AI$1324:$AI$1569,$A2916,Town!O$1324:O$1569)</f>
        <v>2936</v>
      </c>
      <c r="P2916" s="1">
        <f>SUMIF(Town!$AI$1324:$AI$1569,$A2916,Town!P$1324:P$1569)</f>
        <v>2674</v>
      </c>
      <c r="Q2916" s="1">
        <f>SUMIF(Town!$AI$1324:$AI$1569,$A2916,Town!Q$1324:Q$1569)</f>
        <v>22</v>
      </c>
      <c r="S2916" s="1">
        <f>SUMIF(Town!$AI$1324:$AI$1569,$A2916,Town!S$1324:S$1569)</f>
        <v>12</v>
      </c>
      <c r="T2916" s="1">
        <f>SUMIF(Town!$AI$1324:$AI$1569,$A2916,Town!T$1324:T$1569)</f>
        <v>1</v>
      </c>
      <c r="U2916" s="1">
        <f>SUMIF(Town!$AI$1324:$AI$1569,$A2916,Town!U$1324:U$1569)</f>
        <v>16</v>
      </c>
      <c r="W2916" s="1">
        <f>SUMIF(Town!$AI$1324:$AI$1569,$A2916,Town!W$1324:W$1569)</f>
        <v>3</v>
      </c>
      <c r="X2916" s="1">
        <f>SUMIF(Town!$AI$1324:$AI$1569,$A2916,Town!X$1324:X$1569)</f>
        <v>3</v>
      </c>
      <c r="Y2916" s="1">
        <f>SUMIF(Town!$AI$1324:$AI$1569,$A2916,Town!Y$1324:Y$1569)</f>
        <v>16</v>
      </c>
      <c r="AN2916" s="7">
        <f>IF(Q2916&gt;0,RANK(Q2916,(N2916:P2916,Q2916:AL2916)),0)</f>
        <v>4</v>
      </c>
      <c r="AO2916" s="7">
        <f>IF(R2916&gt;0,RANK(R2916,(N2916:P2916,Q2916:AL2916)),0)</f>
        <v>0</v>
      </c>
      <c r="AP2916" s="7">
        <f>IF(S2916&gt;0,RANK(S2916,(N2916:P2916,Q2916:AL2916)),0)</f>
        <v>7</v>
      </c>
      <c r="AQ2916" s="7">
        <f>IF(T2916&gt;0,RANK(T2916,(N2916:P2916,Q2916:AL2916)),0)</f>
        <v>10</v>
      </c>
      <c r="AR2916" s="2">
        <f t="shared" si="1082"/>
        <v>2.1691973969631237E-3</v>
      </c>
      <c r="AS2916" s="2">
        <f t="shared" si="1083"/>
        <v>0</v>
      </c>
      <c r="AT2916" s="2">
        <f t="shared" si="1084"/>
        <v>1.1831985801617037E-3</v>
      </c>
      <c r="AU2916" s="2">
        <f t="shared" si="1085"/>
        <v>9.859988168014199E-5</v>
      </c>
      <c r="AW2916" t="s">
        <v>3107</v>
      </c>
      <c r="AX2916" t="s">
        <v>1748</v>
      </c>
      <c r="BA2916" s="127">
        <v>50</v>
      </c>
      <c r="BB2916" s="130">
        <v>17</v>
      </c>
      <c r="BC2916" s="131">
        <f t="shared" si="1075"/>
        <v>50017</v>
      </c>
      <c r="BE2916" s="7" t="s">
        <v>3271</v>
      </c>
    </row>
    <row r="2917" spans="1:57" hidden="1" outlineLevel="1" x14ac:dyDescent="0.2">
      <c r="A2917" t="s">
        <v>678</v>
      </c>
      <c r="B2917" t="s">
        <v>1748</v>
      </c>
      <c r="C2917" s="1">
        <f t="shared" si="1076"/>
        <v>13410</v>
      </c>
      <c r="D2917" s="7">
        <f>RANK(N2917,(N2917:P2917,Q2917:AL2917))</f>
        <v>1</v>
      </c>
      <c r="E2917" s="7">
        <f>RANK(O2917,(N2917:P2917,Q2917:AL2917))</f>
        <v>2</v>
      </c>
      <c r="F2917" s="7">
        <f>IF(P2917&gt;0,RANK(P2917,(N2917:P2917,Q2917:AL2917)),0)</f>
        <v>3</v>
      </c>
      <c r="G2917" s="1">
        <f t="shared" si="1077"/>
        <v>1525</v>
      </c>
      <c r="H2917" s="2">
        <f t="shared" si="1060"/>
        <v>0.11372110365398956</v>
      </c>
      <c r="I2917" s="2"/>
      <c r="J2917" s="2">
        <f t="shared" si="1078"/>
        <v>0.43057419835943328</v>
      </c>
      <c r="K2917" s="2">
        <f t="shared" si="1079"/>
        <v>0.31685309470544371</v>
      </c>
      <c r="L2917" s="2">
        <f t="shared" si="1080"/>
        <v>0.24481730052199852</v>
      </c>
      <c r="M2917" s="2">
        <f t="shared" si="1081"/>
        <v>7.7554064131244438E-3</v>
      </c>
      <c r="N2917" s="1">
        <f>SUMIF(Town!$AI$1324:$AI$1569,$A2917,Town!N$1324:N$1569)</f>
        <v>5774</v>
      </c>
      <c r="O2917" s="1">
        <f>SUMIF(Town!$AI$1324:$AI$1569,$A2917,Town!O$1324:O$1569)</f>
        <v>4249</v>
      </c>
      <c r="P2917" s="1">
        <f>SUMIF(Town!$AI$1324:$AI$1569,$A2917,Town!P$1324:P$1569)</f>
        <v>3283</v>
      </c>
      <c r="Q2917" s="1">
        <f>SUMIF(Town!$AI$1324:$AI$1569,$A2917,Town!Q$1324:Q$1569)</f>
        <v>26</v>
      </c>
      <c r="S2917" s="1">
        <f>SUMIF(Town!$AI$1324:$AI$1569,$A2917,Town!S$1324:S$1569)</f>
        <v>23</v>
      </c>
      <c r="T2917" s="1">
        <f>SUMIF(Town!$AI$1324:$AI$1569,$A2917,Town!T$1324:T$1569)</f>
        <v>11</v>
      </c>
      <c r="U2917" s="1">
        <f>SUMIF(Town!$AI$1324:$AI$1569,$A2917,Town!U$1324:U$1569)</f>
        <v>13</v>
      </c>
      <c r="W2917" s="1">
        <f>SUMIF(Town!$AI$1324:$AI$1569,$A2917,Town!W$1324:W$1569)</f>
        <v>7</v>
      </c>
      <c r="X2917" s="1">
        <f>SUMIF(Town!$AI$1324:$AI$1569,$A2917,Town!X$1324:X$1569)</f>
        <v>1</v>
      </c>
      <c r="Y2917" s="1">
        <f>SUMIF(Town!$AI$1324:$AI$1569,$A2917,Town!Y$1324:Y$1569)</f>
        <v>23</v>
      </c>
      <c r="AN2917" s="7">
        <f>IF(Q2917&gt;0,RANK(Q2917,(N2917:P2917,Q2917:AL2917)),0)</f>
        <v>4</v>
      </c>
      <c r="AO2917" s="7">
        <f>IF(R2917&gt;0,RANK(R2917,(N2917:P2917,Q2917:AL2917)),0)</f>
        <v>0</v>
      </c>
      <c r="AP2917" s="7">
        <f>IF(S2917&gt;0,RANK(S2917,(N2917:P2917,Q2917:AL2917)),0)</f>
        <v>5</v>
      </c>
      <c r="AQ2917" s="7">
        <f>IF(T2917&gt;0,RANK(T2917,(N2917:P2917,Q2917:AL2917)),0)</f>
        <v>8</v>
      </c>
      <c r="AR2917" s="2">
        <f t="shared" si="1082"/>
        <v>1.9388516032811335E-3</v>
      </c>
      <c r="AS2917" s="2">
        <f t="shared" si="1083"/>
        <v>0</v>
      </c>
      <c r="AT2917" s="2">
        <f t="shared" si="1084"/>
        <v>1.7151379567486951E-3</v>
      </c>
      <c r="AU2917" s="2">
        <f t="shared" si="1085"/>
        <v>8.2028337061894113E-4</v>
      </c>
      <c r="AW2917" t="s">
        <v>678</v>
      </c>
      <c r="AX2917" t="s">
        <v>1748</v>
      </c>
      <c r="BA2917" s="127">
        <v>50</v>
      </c>
      <c r="BB2917" s="130">
        <v>19</v>
      </c>
      <c r="BC2917" s="131">
        <f t="shared" si="1075"/>
        <v>50019</v>
      </c>
      <c r="BE2917" s="7" t="s">
        <v>3271</v>
      </c>
    </row>
    <row r="2918" spans="1:57" hidden="1" outlineLevel="1" x14ac:dyDescent="0.2">
      <c r="A2918" t="s">
        <v>906</v>
      </c>
      <c r="B2918" t="s">
        <v>1748</v>
      </c>
      <c r="C2918" s="1">
        <f t="shared" si="1076"/>
        <v>11513</v>
      </c>
      <c r="D2918" s="7">
        <f>RANK(N2918,(N2918:P2918,Q2918:AL2918))</f>
        <v>1</v>
      </c>
      <c r="E2918" s="7">
        <f>RANK(O2918,(N2918:P2918,Q2918:AL2918))</f>
        <v>2</v>
      </c>
      <c r="F2918" s="7">
        <f>IF(P2918&gt;0,RANK(P2918,(N2918:P2918,Q2918:AL2918)),0)</f>
        <v>3</v>
      </c>
      <c r="G2918" s="1">
        <f t="shared" si="1077"/>
        <v>1149</v>
      </c>
      <c r="H2918" s="2">
        <f t="shared" si="1060"/>
        <v>9.9800225831668546E-2</v>
      </c>
      <c r="I2918" s="2"/>
      <c r="J2918" s="2">
        <f t="shared" si="1078"/>
        <v>0.4100581950838183</v>
      </c>
      <c r="K2918" s="2">
        <f t="shared" si="1079"/>
        <v>0.31025796925214977</v>
      </c>
      <c r="L2918" s="2">
        <f t="shared" si="1080"/>
        <v>0.27230087726917396</v>
      </c>
      <c r="M2918" s="2">
        <f t="shared" si="1081"/>
        <v>7.3829583948580302E-3</v>
      </c>
      <c r="N2918" s="1">
        <f>SUMIF(Town!$AI$1324:$AI$1569,$A2918,Town!N$1324:N$1569)</f>
        <v>4721</v>
      </c>
      <c r="O2918" s="1">
        <f>SUMIF(Town!$AI$1324:$AI$1569,$A2918,Town!O$1324:O$1569)</f>
        <v>3572</v>
      </c>
      <c r="P2918" s="1">
        <f>SUMIF(Town!$AI$1324:$AI$1569,$A2918,Town!P$1324:P$1569)</f>
        <v>3135</v>
      </c>
      <c r="Q2918" s="1">
        <f>SUMIF(Town!$AI$1324:$AI$1569,$A2918,Town!Q$1324:Q$1569)</f>
        <v>25</v>
      </c>
      <c r="S2918" s="1">
        <f>SUMIF(Town!$AI$1324:$AI$1569,$A2918,Town!S$1324:S$1569)</f>
        <v>16</v>
      </c>
      <c r="T2918" s="1">
        <f>SUMIF(Town!$AI$1324:$AI$1569,$A2918,Town!T$1324:T$1569)</f>
        <v>5</v>
      </c>
      <c r="U2918" s="1">
        <f>SUMIF(Town!$AI$1324:$AI$1569,$A2918,Town!U$1324:U$1569)</f>
        <v>21</v>
      </c>
      <c r="W2918" s="1">
        <f>SUMIF(Town!$AI$1324:$AI$1569,$A2918,Town!W$1324:W$1569)</f>
        <v>1</v>
      </c>
      <c r="X2918" s="1">
        <f>SUMIF(Town!$AI$1324:$AI$1569,$A2918,Town!X$1324:X$1569)</f>
        <v>4</v>
      </c>
      <c r="Y2918" s="1">
        <f>SUMIF(Town!$AI$1324:$AI$1569,$A2918,Town!Y$1324:Y$1569)</f>
        <v>13</v>
      </c>
      <c r="AN2918" s="7">
        <f>IF(Q2918&gt;0,RANK(Q2918,(N2918:P2918,Q2918:AL2918)),0)</f>
        <v>4</v>
      </c>
      <c r="AO2918" s="7">
        <f>IF(R2918&gt;0,RANK(R2918,(N2918:P2918,Q2918:AL2918)),0)</f>
        <v>0</v>
      </c>
      <c r="AP2918" s="7">
        <f>IF(S2918&gt;0,RANK(S2918,(N2918:P2918,Q2918:AL2918)),0)</f>
        <v>6</v>
      </c>
      <c r="AQ2918" s="7">
        <f>IF(T2918&gt;0,RANK(T2918,(N2918:P2918,Q2918:AL2918)),0)</f>
        <v>8</v>
      </c>
      <c r="AR2918" s="2">
        <f t="shared" si="1082"/>
        <v>2.1714583514288194E-3</v>
      </c>
      <c r="AS2918" s="2">
        <f t="shared" si="1083"/>
        <v>0</v>
      </c>
      <c r="AT2918" s="2">
        <f t="shared" si="1084"/>
        <v>1.3897333449144446E-3</v>
      </c>
      <c r="AU2918" s="2">
        <f t="shared" si="1085"/>
        <v>4.3429167028576391E-4</v>
      </c>
      <c r="AW2918" t="s">
        <v>906</v>
      </c>
      <c r="AX2918" t="s">
        <v>1748</v>
      </c>
      <c r="BA2918" s="127">
        <v>50</v>
      </c>
      <c r="BB2918" s="130">
        <v>21</v>
      </c>
      <c r="BC2918" s="131">
        <f t="shared" si="1075"/>
        <v>50021</v>
      </c>
      <c r="BE2918" s="7" t="s">
        <v>3271</v>
      </c>
    </row>
    <row r="2919" spans="1:57" hidden="1" outlineLevel="1" x14ac:dyDescent="0.2">
      <c r="A2919" t="s">
        <v>463</v>
      </c>
      <c r="B2919" t="s">
        <v>1748</v>
      </c>
      <c r="C2919" s="1">
        <f t="shared" si="1076"/>
        <v>31144</v>
      </c>
      <c r="D2919" s="7">
        <f>RANK(N2919,(N2919:P2919,Q2919:AL2919))</f>
        <v>1</v>
      </c>
      <c r="E2919" s="7">
        <f>RANK(O2919,(N2919:P2919,Q2919:AL2919))</f>
        <v>2</v>
      </c>
      <c r="F2919" s="7">
        <f>IF(P2919&gt;0,RANK(P2919,(N2919:P2919,Q2919:AL2919)),0)</f>
        <v>3</v>
      </c>
      <c r="G2919" s="1">
        <f t="shared" si="1077"/>
        <v>1866</v>
      </c>
      <c r="H2919" s="2">
        <f t="shared" si="1060"/>
        <v>5.9915232468533267E-2</v>
      </c>
      <c r="I2919" s="2"/>
      <c r="J2919" s="2">
        <f t="shared" si="1078"/>
        <v>0.41192525044952477</v>
      </c>
      <c r="K2919" s="2">
        <f t="shared" si="1079"/>
        <v>0.35201001798099152</v>
      </c>
      <c r="L2919" s="2">
        <f t="shared" si="1080"/>
        <v>0.23086308759311586</v>
      </c>
      <c r="M2919" s="2">
        <f t="shared" si="1081"/>
        <v>5.2016439763678535E-3</v>
      </c>
      <c r="N2919" s="1">
        <f>SUMIF(Town!$AI$1324:$AI$1569,$A2919,Town!N$1324:N$1569)</f>
        <v>12829</v>
      </c>
      <c r="O2919" s="1">
        <f>SUMIF(Town!$AI$1324:$AI$1569,$A2919,Town!O$1324:O$1569)</f>
        <v>10963</v>
      </c>
      <c r="P2919" s="1">
        <f>SUMIF(Town!$AI$1324:$AI$1569,$A2919,Town!P$1324:P$1569)</f>
        <v>7190</v>
      </c>
      <c r="Q2919" s="1">
        <f>SUMIF(Town!$AI$1324:$AI$1569,$A2919,Town!Q$1324:Q$1569)</f>
        <v>33</v>
      </c>
      <c r="S2919" s="1">
        <f>SUMIF(Town!$AI$1324:$AI$1569,$A2919,Town!S$1324:S$1569)</f>
        <v>35</v>
      </c>
      <c r="T2919" s="1">
        <f>SUMIF(Town!$AI$1324:$AI$1569,$A2919,Town!T$1324:T$1569)</f>
        <v>21</v>
      </c>
      <c r="U2919" s="1">
        <f>SUMIF(Town!$AI$1324:$AI$1569,$A2919,Town!U$1324:U$1569)</f>
        <v>25</v>
      </c>
      <c r="W2919" s="1">
        <f>SUMIF(Town!$AI$1324:$AI$1569,$A2919,Town!W$1324:W$1569)</f>
        <v>8</v>
      </c>
      <c r="X2919" s="1">
        <f>SUMIF(Town!$AI$1324:$AI$1569,$A2919,Town!X$1324:X$1569)</f>
        <v>6</v>
      </c>
      <c r="Y2919" s="1">
        <f>SUMIF(Town!$AI$1324:$AI$1569,$A2919,Town!Y$1324:Y$1569)</f>
        <v>34</v>
      </c>
      <c r="AN2919" s="7">
        <f>IF(Q2919&gt;0,RANK(Q2919,(N2919:P2919,Q2919:AL2919)),0)</f>
        <v>6</v>
      </c>
      <c r="AO2919" s="7">
        <f>IF(R2919&gt;0,RANK(R2919,(N2919:P2919,Q2919:AL2919)),0)</f>
        <v>0</v>
      </c>
      <c r="AP2919" s="7">
        <f>IF(S2919&gt;0,RANK(S2919,(N2919:P2919,Q2919:AL2919)),0)</f>
        <v>4</v>
      </c>
      <c r="AQ2919" s="7">
        <f>IF(T2919&gt;0,RANK(T2919,(N2919:P2919,Q2919:AL2919)),0)</f>
        <v>8</v>
      </c>
      <c r="AR2919" s="2">
        <f t="shared" si="1082"/>
        <v>1.0595941433341896E-3</v>
      </c>
      <c r="AS2919" s="2">
        <f t="shared" si="1083"/>
        <v>0</v>
      </c>
      <c r="AT2919" s="2">
        <f t="shared" si="1084"/>
        <v>1.1238119702029284E-3</v>
      </c>
      <c r="AU2919" s="2">
        <f t="shared" si="1085"/>
        <v>6.74287182121757E-4</v>
      </c>
      <c r="AW2919" t="s">
        <v>463</v>
      </c>
      <c r="AX2919" t="s">
        <v>1748</v>
      </c>
      <c r="BA2919" s="127">
        <v>50</v>
      </c>
      <c r="BB2919" s="130">
        <v>23</v>
      </c>
      <c r="BC2919" s="131">
        <f t="shared" si="1075"/>
        <v>50023</v>
      </c>
      <c r="BE2919" s="7" t="s">
        <v>3271</v>
      </c>
    </row>
    <row r="2920" spans="1:57" hidden="1" outlineLevel="1" x14ac:dyDescent="0.2">
      <c r="A2920" t="s">
        <v>563</v>
      </c>
      <c r="B2920" t="s">
        <v>1748</v>
      </c>
      <c r="C2920" s="1">
        <f t="shared" si="1076"/>
        <v>29338</v>
      </c>
      <c r="D2920" s="7">
        <f>RANK(N2920,(N2920:P2920,Q2920:AL2920))</f>
        <v>1</v>
      </c>
      <c r="E2920" s="7">
        <f>RANK(O2920,(N2920:P2920,Q2920:AL2920))</f>
        <v>2</v>
      </c>
      <c r="F2920" s="7">
        <f>IF(P2920&gt;0,RANK(P2920,(N2920:P2920,Q2920:AL2920)),0)</f>
        <v>3</v>
      </c>
      <c r="G2920" s="1">
        <f t="shared" si="1077"/>
        <v>4028</v>
      </c>
      <c r="H2920" s="2">
        <f t="shared" si="1060"/>
        <v>0.13729633921876064</v>
      </c>
      <c r="I2920" s="2"/>
      <c r="J2920" s="2">
        <f t="shared" si="1078"/>
        <v>0.45851796305133274</v>
      </c>
      <c r="K2920" s="2">
        <f t="shared" si="1079"/>
        <v>0.32122162383257208</v>
      </c>
      <c r="L2920" s="2">
        <f t="shared" si="1080"/>
        <v>0.21385234167291567</v>
      </c>
      <c r="M2920" s="2">
        <f t="shared" si="1081"/>
        <v>6.4080714431795083E-3</v>
      </c>
      <c r="N2920" s="1">
        <f>SUMIF(Town!$AI$1324:$AI$1569,$A2920,Town!N$1324:N$1569)</f>
        <v>13452</v>
      </c>
      <c r="O2920" s="1">
        <f>SUMIF(Town!$AI$1324:$AI$1569,$A2920,Town!O$1324:O$1569)</f>
        <v>9424</v>
      </c>
      <c r="P2920" s="1">
        <f>SUMIF(Town!$AI$1324:$AI$1569,$A2920,Town!P$1324:P$1569)</f>
        <v>6274</v>
      </c>
      <c r="Q2920" s="1">
        <f>SUMIF(Town!$AI$1324:$AI$1569,$A2920,Town!Q$1324:Q$1569)</f>
        <v>37</v>
      </c>
      <c r="S2920" s="1">
        <f>SUMIF(Town!$AI$1324:$AI$1569,$A2920,Town!S$1324:S$1569)</f>
        <v>45</v>
      </c>
      <c r="T2920" s="1">
        <f>SUMIF(Town!$AI$1324:$AI$1569,$A2920,Town!T$1324:T$1569)</f>
        <v>14</v>
      </c>
      <c r="U2920" s="1">
        <f>SUMIF(Town!$AI$1324:$AI$1569,$A2920,Town!U$1324:U$1569)</f>
        <v>36</v>
      </c>
      <c r="W2920" s="1">
        <f>SUMIF(Town!$AI$1324:$AI$1569,$A2920,Town!W$1324:W$1569)</f>
        <v>15</v>
      </c>
      <c r="X2920" s="1">
        <f>SUMIF(Town!$AI$1324:$AI$1569,$A2920,Town!X$1324:X$1569)</f>
        <v>12</v>
      </c>
      <c r="Y2920" s="1">
        <f>SUMIF(Town!$AI$1324:$AI$1569,$A2920,Town!Y$1324:Y$1569)</f>
        <v>29</v>
      </c>
      <c r="AN2920" s="7">
        <f>IF(Q2920&gt;0,RANK(Q2920,(N2920:P2920,Q2920:AL2920)),0)</f>
        <v>5</v>
      </c>
      <c r="AO2920" s="7">
        <f>IF(R2920&gt;0,RANK(R2920,(N2920:P2920,Q2920:AL2920)),0)</f>
        <v>0</v>
      </c>
      <c r="AP2920" s="7">
        <f>IF(S2920&gt;0,RANK(S2920,(N2920:P2920,Q2920:AL2920)),0)</f>
        <v>4</v>
      </c>
      <c r="AQ2920" s="7">
        <f>IF(T2920&gt;0,RANK(T2920,(N2920:P2920,Q2920:AL2920)),0)</f>
        <v>9</v>
      </c>
      <c r="AR2920" s="2">
        <f t="shared" si="1082"/>
        <v>1.2611629967959643E-3</v>
      </c>
      <c r="AS2920" s="2">
        <f t="shared" si="1083"/>
        <v>0</v>
      </c>
      <c r="AT2920" s="2">
        <f t="shared" si="1084"/>
        <v>1.5338468879950917E-3</v>
      </c>
      <c r="AU2920" s="2">
        <f t="shared" si="1085"/>
        <v>4.77196809598473E-4</v>
      </c>
      <c r="AW2920" t="s">
        <v>563</v>
      </c>
      <c r="AX2920" t="s">
        <v>1748</v>
      </c>
      <c r="BA2920" s="127">
        <v>50</v>
      </c>
      <c r="BB2920" s="130">
        <v>25</v>
      </c>
      <c r="BC2920" s="131">
        <f t="shared" si="1075"/>
        <v>50025</v>
      </c>
      <c r="BE2920" s="7" t="s">
        <v>3271</v>
      </c>
    </row>
    <row r="2921" spans="1:57" hidden="1" outlineLevel="1" x14ac:dyDescent="0.2">
      <c r="A2921" t="s">
        <v>2181</v>
      </c>
      <c r="B2921" t="s">
        <v>1748</v>
      </c>
      <c r="C2921" s="1">
        <f t="shared" si="1076"/>
        <v>21411</v>
      </c>
      <c r="D2921" s="7">
        <f>RANK(N2921,(N2921:P2921,Q2921:AL2921))</f>
        <v>1</v>
      </c>
      <c r="E2921" s="7">
        <f>RANK(O2921,(N2921:P2921,Q2921:AL2921))</f>
        <v>2</v>
      </c>
      <c r="F2921" s="7">
        <f>IF(P2921&gt;0,RANK(P2921,(N2921:P2921,Q2921:AL2921)),0)</f>
        <v>3</v>
      </c>
      <c r="G2921" s="1">
        <f t="shared" si="1077"/>
        <v>5598</v>
      </c>
      <c r="H2921" s="2">
        <f t="shared" ref="H2921:H2984" si="1086">G2921/C2921</f>
        <v>0.26145439260193359</v>
      </c>
      <c r="I2921" s="2"/>
      <c r="J2921" s="2">
        <f t="shared" si="1078"/>
        <v>0.53309046751669698</v>
      </c>
      <c r="K2921" s="2">
        <f t="shared" si="1079"/>
        <v>0.27163607491476344</v>
      </c>
      <c r="L2921" s="2">
        <f t="shared" si="1080"/>
        <v>0.18747372845733501</v>
      </c>
      <c r="M2921" s="2">
        <f t="shared" si="1081"/>
        <v>7.7997291112045786E-3</v>
      </c>
      <c r="N2921" s="1">
        <f>SUMIF(Town!$AI$1324:$AI$1569,$A2921,Town!N$1324:N$1569)</f>
        <v>11414</v>
      </c>
      <c r="O2921" s="1">
        <f>SUMIF(Town!$AI$1324:$AI$1569,$A2921,Town!O$1324:O$1569)</f>
        <v>5816</v>
      </c>
      <c r="P2921" s="1">
        <f>SUMIF(Town!$AI$1324:$AI$1569,$A2921,Town!P$1324:P$1569)</f>
        <v>4014</v>
      </c>
      <c r="Q2921" s="1">
        <f>SUMIF(Town!$AI$1324:$AI$1569,$A2921,Town!Q$1324:Q$1569)</f>
        <v>31</v>
      </c>
      <c r="S2921" s="1">
        <f>SUMIF(Town!$AI$1324:$AI$1569,$A2921,Town!S$1324:S$1569)</f>
        <v>47</v>
      </c>
      <c r="T2921" s="1">
        <f>SUMIF(Town!$AI$1324:$AI$1569,$A2921,Town!T$1324:T$1569)</f>
        <v>4</v>
      </c>
      <c r="U2921" s="1">
        <f>SUMIF(Town!$AI$1324:$AI$1569,$A2921,Town!U$1324:U$1569)</f>
        <v>28</v>
      </c>
      <c r="W2921" s="1">
        <f>SUMIF(Town!$AI$1324:$AI$1569,$A2921,Town!W$1324:W$1569)</f>
        <v>7</v>
      </c>
      <c r="X2921" s="1">
        <f>SUMIF(Town!$AI$1324:$AI$1569,$A2921,Town!X$1324:X$1569)</f>
        <v>14</v>
      </c>
      <c r="Y2921" s="1">
        <f>SUMIF(Town!$AI$1324:$AI$1569,$A2921,Town!Y$1324:Y$1569)</f>
        <v>36</v>
      </c>
      <c r="AN2921" s="7">
        <f>IF(Q2921&gt;0,RANK(Q2921,(N2921:P2921,Q2921:AL2921)),0)</f>
        <v>6</v>
      </c>
      <c r="AO2921" s="7">
        <f>IF(R2921&gt;0,RANK(R2921,(N2921:P2921,Q2921:AL2921)),0)</f>
        <v>0</v>
      </c>
      <c r="AP2921" s="7">
        <f>IF(S2921&gt;0,RANK(S2921,(N2921:P2921,Q2921:AL2921)),0)</f>
        <v>4</v>
      </c>
      <c r="AQ2921" s="7">
        <f>IF(T2921&gt;0,RANK(T2921,(N2921:P2921,Q2921:AL2921)),0)</f>
        <v>10</v>
      </c>
      <c r="AR2921" s="2">
        <f t="shared" si="1082"/>
        <v>1.4478539068703002E-3</v>
      </c>
      <c r="AS2921" s="2">
        <f t="shared" si="1083"/>
        <v>0</v>
      </c>
      <c r="AT2921" s="2">
        <f t="shared" si="1084"/>
        <v>2.1951333426743261E-3</v>
      </c>
      <c r="AU2921" s="2">
        <f t="shared" si="1085"/>
        <v>1.868198589510065E-4</v>
      </c>
      <c r="AW2921" t="s">
        <v>2181</v>
      </c>
      <c r="AX2921" t="s">
        <v>1748</v>
      </c>
      <c r="BA2921" s="127">
        <v>50</v>
      </c>
      <c r="BB2921" s="130">
        <v>27</v>
      </c>
      <c r="BC2921" s="131">
        <f t="shared" si="1075"/>
        <v>50027</v>
      </c>
      <c r="BE2921" s="7" t="s">
        <v>3271</v>
      </c>
    </row>
    <row r="2922" spans="1:57" hidden="1" outlineLevel="1" x14ac:dyDescent="0.2">
      <c r="A2922" t="s">
        <v>2168</v>
      </c>
      <c r="B2922" t="s">
        <v>1748</v>
      </c>
      <c r="C2922" s="1">
        <f t="shared" si="1076"/>
        <v>29192</v>
      </c>
      <c r="D2922" s="7">
        <f>RANK(N2922,(N2922:P2922,Q2922:AL2922))</f>
        <v>1</v>
      </c>
      <c r="E2922" s="7">
        <f>RANK(O2922,(N2922:P2922,Q2922:AL2922))</f>
        <v>2</v>
      </c>
      <c r="F2922" s="7">
        <f>IF(P2922&gt;0,RANK(P2922,(N2922:P2922,Q2922:AL2922)),0)</f>
        <v>3</v>
      </c>
      <c r="G2922" s="1">
        <f t="shared" si="1077"/>
        <v>4836</v>
      </c>
      <c r="H2922" s="2">
        <f t="shared" si="1086"/>
        <v>0.16566182515757741</v>
      </c>
      <c r="I2922" s="2"/>
      <c r="J2922" s="2">
        <f t="shared" si="1078"/>
        <v>0.47516442861057823</v>
      </c>
      <c r="K2922" s="2">
        <f t="shared" si="1079"/>
        <v>0.30950260345300085</v>
      </c>
      <c r="L2922" s="2">
        <f t="shared" si="1080"/>
        <v>0.20817347218416005</v>
      </c>
      <c r="M2922" s="2">
        <f t="shared" si="1081"/>
        <v>7.1594957522608249E-3</v>
      </c>
      <c r="N2922" s="1">
        <f>SUMIF(Town!$AI$1324:$AI$1569,$A2922,Town!N$1324:N$1569)</f>
        <v>13871</v>
      </c>
      <c r="O2922" s="1">
        <f>SUMIF(Town!$AI$1324:$AI$1569,$A2922,Town!O$1324:O$1569)</f>
        <v>9035</v>
      </c>
      <c r="P2922" s="1">
        <f>SUMIF(Town!$AI$1324:$AI$1569,$A2922,Town!P$1324:P$1569)</f>
        <v>6077</v>
      </c>
      <c r="Q2922" s="1">
        <f>SUMIF(Town!$AI$1324:$AI$1569,$A2922,Town!Q$1324:Q$1569)</f>
        <v>53</v>
      </c>
      <c r="S2922" s="1">
        <f>SUMIF(Town!$AI$1324:$AI$1569,$A2922,Town!S$1324:S$1569)</f>
        <v>39</v>
      </c>
      <c r="T2922" s="1">
        <f>SUMIF(Town!$AI$1324:$AI$1569,$A2922,Town!T$1324:T$1569)</f>
        <v>16</v>
      </c>
      <c r="U2922" s="1">
        <f>SUMIF(Town!$AI$1324:$AI$1569,$A2922,Town!U$1324:U$1569)</f>
        <v>25</v>
      </c>
      <c r="W2922" s="1">
        <f>SUMIF(Town!$AI$1324:$AI$1569,$A2922,Town!W$1324:W$1569)</f>
        <v>7</v>
      </c>
      <c r="X2922" s="1">
        <f>SUMIF(Town!$AI$1324:$AI$1569,$A2922,Town!X$1324:X$1569)</f>
        <v>5</v>
      </c>
      <c r="Y2922" s="1">
        <f>SUMIF(Town!$AI$1324:$AI$1569,$A2922,Town!Y$1324:Y$1569)</f>
        <v>64</v>
      </c>
      <c r="AN2922" s="7">
        <f>IF(Q2922&gt;0,RANK(Q2922,(N2922:P2922,Q2922:AL2922)),0)</f>
        <v>5</v>
      </c>
      <c r="AO2922" s="7">
        <f>IF(R2922&gt;0,RANK(R2922,(N2922:P2922,Q2922:AL2922)),0)</f>
        <v>0</v>
      </c>
      <c r="AP2922" s="7">
        <f>IF(S2922&gt;0,RANK(S2922,(N2922:P2922,Q2922:AL2922)),0)</f>
        <v>6</v>
      </c>
      <c r="AQ2922" s="7">
        <f>IF(T2922&gt;0,RANK(T2922,(N2922:P2922,Q2922:AL2922)),0)</f>
        <v>8</v>
      </c>
      <c r="AR2922" s="2">
        <f t="shared" si="1082"/>
        <v>1.8155659084680734E-3</v>
      </c>
      <c r="AS2922" s="2">
        <f t="shared" si="1083"/>
        <v>0</v>
      </c>
      <c r="AT2922" s="2">
        <f t="shared" si="1084"/>
        <v>1.3359824609482051E-3</v>
      </c>
      <c r="AU2922" s="2">
        <f t="shared" si="1085"/>
        <v>5.4809536859413543E-4</v>
      </c>
      <c r="AW2922" t="s">
        <v>2168</v>
      </c>
      <c r="AX2922" t="s">
        <v>1748</v>
      </c>
      <c r="BA2922" s="127">
        <v>50</v>
      </c>
      <c r="BB2922" s="130"/>
      <c r="BC2922" s="127">
        <v>50</v>
      </c>
      <c r="BE2922" s="7" t="s">
        <v>2095</v>
      </c>
    </row>
    <row r="2923" spans="1:57" collapsed="1" x14ac:dyDescent="0.2">
      <c r="A2923" t="s">
        <v>486</v>
      </c>
      <c r="B2923" t="s">
        <v>566</v>
      </c>
      <c r="C2923" s="1">
        <f t="shared" si="1076"/>
        <v>289701</v>
      </c>
      <c r="D2923" s="7">
        <f>RANK(N2923,(N2923:P2923,Q2923:AL2923))</f>
        <v>1</v>
      </c>
      <c r="E2923" s="7">
        <f>RANK(O2923,(N2923:P2923,Q2923:AL2923))</f>
        <v>2</v>
      </c>
      <c r="F2923" s="7">
        <f>IF(P2923&gt;0,RANK(P2923,(N2923:P2923,Q2923:AL2923)),0)</f>
        <v>3</v>
      </c>
      <c r="G2923" s="1">
        <f t="shared" si="1077"/>
        <v>45470</v>
      </c>
      <c r="H2923" s="2">
        <f t="shared" si="1086"/>
        <v>0.15695492939271871</v>
      </c>
      <c r="I2923" s="2"/>
      <c r="J2923" s="2">
        <f t="shared" si="1078"/>
        <v>0.46113751764750555</v>
      </c>
      <c r="K2923" s="2">
        <f t="shared" si="1079"/>
        <v>0.30418258825478683</v>
      </c>
      <c r="L2923" s="2">
        <f t="shared" si="1080"/>
        <v>0.22779003179139873</v>
      </c>
      <c r="M2923" s="2">
        <f t="shared" si="1081"/>
        <v>6.8898623063088915E-3</v>
      </c>
      <c r="N2923" s="1">
        <f>SUM(N2909:N2922)</f>
        <v>133592</v>
      </c>
      <c r="O2923" s="1">
        <f>SUM(O2909:O2922)</f>
        <v>88122</v>
      </c>
      <c r="P2923" s="1">
        <f>SUM(P2909:P2922)</f>
        <v>65991</v>
      </c>
      <c r="Q2923" s="1">
        <f t="shared" ref="Q2923:W2923" si="1087">SUM(Q2909:Q2922)</f>
        <v>501</v>
      </c>
      <c r="S2923" s="1">
        <f t="shared" si="1087"/>
        <v>429</v>
      </c>
      <c r="T2923" s="1">
        <f t="shared" si="1087"/>
        <v>124</v>
      </c>
      <c r="U2923" s="1">
        <f t="shared" si="1087"/>
        <v>315</v>
      </c>
      <c r="W2923" s="1">
        <f t="shared" si="1087"/>
        <v>57</v>
      </c>
      <c r="X2923" s="1">
        <f>SUM(X2909:X2922)</f>
        <v>82</v>
      </c>
      <c r="Y2923" s="1">
        <f>SUM(Y2909:Y2922)</f>
        <v>488</v>
      </c>
      <c r="AN2923" s="7">
        <f>IF(Q2923&gt;0,RANK(Q2923,(N2923:P2923,Q2923:AL2923)),0)</f>
        <v>4</v>
      </c>
      <c r="AO2923" s="7">
        <f>IF(R2923&gt;0,RANK(R2923,(N2923:P2923,Q2923:AL2923)),0)</f>
        <v>0</v>
      </c>
      <c r="AP2923" s="7">
        <f>IF(S2923&gt;0,RANK(S2923,(N2923:P2923,Q2923:AL2923)),0)</f>
        <v>6</v>
      </c>
      <c r="AQ2923" s="7">
        <f>IF(T2923&gt;0,RANK(T2923,(N2923:P2923,Q2923:AL2923)),0)</f>
        <v>8</v>
      </c>
      <c r="AR2923" s="2">
        <f t="shared" si="1082"/>
        <v>1.7293692462228298E-3</v>
      </c>
      <c r="AS2923" s="2">
        <f t="shared" si="1083"/>
        <v>0</v>
      </c>
      <c r="AT2923" s="2">
        <f t="shared" si="1084"/>
        <v>1.4808371389812254E-3</v>
      </c>
      <c r="AU2923" s="2">
        <f t="shared" si="1085"/>
        <v>4.2802751802720738E-4</v>
      </c>
      <c r="AW2923" t="s">
        <v>486</v>
      </c>
      <c r="AX2923" t="s">
        <v>566</v>
      </c>
      <c r="BA2923" s="127"/>
      <c r="BB2923" s="130"/>
    </row>
    <row r="2924" spans="1:57" x14ac:dyDescent="0.2">
      <c r="C2924" s="1"/>
      <c r="E2924" s="7"/>
      <c r="F2924" s="7"/>
      <c r="I2924" s="2"/>
      <c r="AN2924" s="7"/>
      <c r="AO2924" s="7"/>
      <c r="AP2924" s="7"/>
      <c r="AQ2924" s="7"/>
      <c r="BA2924" s="127">
        <v>51</v>
      </c>
      <c r="BB2924" s="130">
        <v>1</v>
      </c>
      <c r="BC2924" s="131">
        <f t="shared" ref="BC2924:BC2987" si="1088">BA2924*1000+BB2924</f>
        <v>51001</v>
      </c>
      <c r="BE2924" s="7" t="s">
        <v>3271</v>
      </c>
    </row>
    <row r="2925" spans="1:57" hidden="1" outlineLevel="1" x14ac:dyDescent="0.2">
      <c r="A2925" t="s">
        <v>722</v>
      </c>
      <c r="B2925" t="s">
        <v>1304</v>
      </c>
      <c r="C2925" s="1">
        <f t="shared" ref="C2925:C2956" si="1089">SUM(N2925:AL2925)</f>
        <v>13125</v>
      </c>
      <c r="D2925" s="7">
        <f>RANK(N2925,(N2925:P2925,Q2925:AL2925))</f>
        <v>2</v>
      </c>
      <c r="E2925" s="7">
        <f>RANK(O2925,(N2925:P2925,Q2925:AL2925))</f>
        <v>1</v>
      </c>
      <c r="F2925" s="7">
        <f>IF(P2925&gt;0,RANK(P2925,(N2925:P2925,Q2925:AL2925)),0)</f>
        <v>3</v>
      </c>
      <c r="G2925" s="1">
        <f t="shared" ref="G2925:G2956" si="1090">MAX(N2925:P2925)-LARGE(N2925:P2925,2)</f>
        <v>716</v>
      </c>
      <c r="H2925" s="2">
        <f t="shared" si="1086"/>
        <v>5.4552380952380949E-2</v>
      </c>
      <c r="I2925" s="2"/>
      <c r="J2925" s="2">
        <f t="shared" ref="J2925:J2956" si="1091">IF($C2925=0,"-",N2925/$C2925)</f>
        <v>0.37714285714285717</v>
      </c>
      <c r="K2925" s="2">
        <f t="shared" ref="K2925:K2956" si="1092">IF($C2925=0,"-",O2925/$C2925)</f>
        <v>0.43169523809523808</v>
      </c>
      <c r="L2925" s="2">
        <f t="shared" ref="L2925:L2956" si="1093">IF($C2925=0,"-",P2925/$C2925)</f>
        <v>0.17554285714285714</v>
      </c>
      <c r="M2925" s="2">
        <f t="shared" ref="M2925:M2956" si="1094">IF(C2925=0,"-",(1-J2925-K2925-L2925))</f>
        <v>1.561904761904756E-2</v>
      </c>
      <c r="N2925" s="1">
        <v>4950</v>
      </c>
      <c r="O2925" s="1">
        <v>5666</v>
      </c>
      <c r="P2925" s="1">
        <v>2304</v>
      </c>
      <c r="Q2925" s="1">
        <v>34</v>
      </c>
      <c r="S2925" s="1">
        <v>34</v>
      </c>
      <c r="W2925" s="1">
        <v>137</v>
      </c>
      <c r="AN2925" s="7">
        <f>IF(Q2925&gt;0,RANK(Q2925,(N2925:P2925,Q2925:AL2925)),0)</f>
        <v>5</v>
      </c>
      <c r="AO2925" s="7">
        <f>IF(R2925&gt;0,RANK(R2925,(N2925:P2925,Q2925:AL2925)),0)</f>
        <v>0</v>
      </c>
      <c r="AP2925" s="7">
        <f>IF(S2925&gt;0,RANK(S2925,(N2925:P2925,Q2925:AL2925)),0)</f>
        <v>5</v>
      </c>
      <c r="AQ2925" s="7">
        <f>IF(T2925&gt;0,RANK(T2925,(N2925:P2925,Q2925:AL2925)),0)</f>
        <v>0</v>
      </c>
      <c r="AR2925" s="2">
        <f t="shared" ref="AR2925:AR2956" si="1095">IF($C2925=0,"-",Q2925/$C2925)</f>
        <v>2.5904761904761904E-3</v>
      </c>
      <c r="AS2925" s="2">
        <f t="shared" ref="AS2925:AS2956" si="1096">IF($C2925=0,"-",R2925/$C2925)</f>
        <v>0</v>
      </c>
      <c r="AT2925" s="2">
        <f t="shared" ref="AT2925:AT2956" si="1097">IF($C2925=0,"-",S2925/$C2925)</f>
        <v>2.5904761904761904E-3</v>
      </c>
      <c r="AU2925" s="2">
        <f t="shared" ref="AU2925:AU2956" si="1098">IF($C2925=0,"-",T2925/$C2925)</f>
        <v>0</v>
      </c>
      <c r="AW2925" t="s">
        <v>722</v>
      </c>
      <c r="AX2925" t="s">
        <v>1304</v>
      </c>
      <c r="BA2925" s="127">
        <v>51</v>
      </c>
      <c r="BB2925" s="130">
        <v>3</v>
      </c>
      <c r="BC2925" s="131">
        <f t="shared" si="1088"/>
        <v>51003</v>
      </c>
      <c r="BE2925" s="7" t="s">
        <v>3271</v>
      </c>
    </row>
    <row r="2926" spans="1:57" hidden="1" outlineLevel="1" x14ac:dyDescent="0.2">
      <c r="A2926" t="s">
        <v>2721</v>
      </c>
      <c r="B2926" t="s">
        <v>1304</v>
      </c>
      <c r="C2926" s="1">
        <f t="shared" si="1089"/>
        <v>31804</v>
      </c>
      <c r="D2926" s="7">
        <f>RANK(N2926,(N2926:P2926,Q2926:AL2926))</f>
        <v>2</v>
      </c>
      <c r="E2926" s="7">
        <f>RANK(O2926,(N2926:P2926,Q2926:AL2926))</f>
        <v>1</v>
      </c>
      <c r="F2926" s="7">
        <f>IF(P2926&gt;0,RANK(P2926,(N2926:P2926,Q2926:AL2926)),0)</f>
        <v>3</v>
      </c>
      <c r="G2926" s="1">
        <f t="shared" si="1090"/>
        <v>8</v>
      </c>
      <c r="H2926" s="2">
        <f t="shared" si="1086"/>
        <v>2.5154068670607473E-4</v>
      </c>
      <c r="I2926" s="2"/>
      <c r="J2926" s="2">
        <f t="shared" si="1091"/>
        <v>0.43661174695006916</v>
      </c>
      <c r="K2926" s="2">
        <f t="shared" si="1092"/>
        <v>0.43686328763677523</v>
      </c>
      <c r="L2926" s="2">
        <f t="shared" si="1093"/>
        <v>0.12121116840648975</v>
      </c>
      <c r="M2926" s="2">
        <f t="shared" si="1094"/>
        <v>5.3137970066658019E-3</v>
      </c>
      <c r="N2926" s="1">
        <v>13886</v>
      </c>
      <c r="O2926" s="1">
        <v>13894</v>
      </c>
      <c r="P2926" s="1">
        <v>3855</v>
      </c>
      <c r="Q2926" s="1">
        <v>88</v>
      </c>
      <c r="S2926" s="1">
        <v>22</v>
      </c>
      <c r="W2926" s="1">
        <v>59</v>
      </c>
      <c r="AN2926" s="7">
        <f>IF(Q2926&gt;0,RANK(Q2926,(N2926:P2926,Q2926:AL2926)),0)</f>
        <v>4</v>
      </c>
      <c r="AO2926" s="7">
        <f>IF(R2926&gt;0,RANK(R2926,(N2926:P2926,Q2926:AL2926)),0)</f>
        <v>0</v>
      </c>
      <c r="AP2926" s="7">
        <f>IF(S2926&gt;0,RANK(S2926,(N2926:P2926,Q2926:AL2926)),0)</f>
        <v>6</v>
      </c>
      <c r="AQ2926" s="7">
        <f>IF(T2926&gt;0,RANK(T2926,(N2926:P2926,Q2926:AL2926)),0)</f>
        <v>0</v>
      </c>
      <c r="AR2926" s="2">
        <f t="shared" si="1095"/>
        <v>2.766947553766822E-3</v>
      </c>
      <c r="AS2926" s="2">
        <f t="shared" si="1096"/>
        <v>0</v>
      </c>
      <c r="AT2926" s="2">
        <f t="shared" si="1097"/>
        <v>6.9173688844170549E-4</v>
      </c>
      <c r="AU2926" s="2">
        <f t="shared" si="1098"/>
        <v>0</v>
      </c>
      <c r="AW2926" t="s">
        <v>2721</v>
      </c>
      <c r="AX2926" t="s">
        <v>1304</v>
      </c>
      <c r="BA2926" s="127">
        <v>51</v>
      </c>
      <c r="BB2926" s="130">
        <v>5</v>
      </c>
      <c r="BC2926" s="131">
        <f t="shared" si="1088"/>
        <v>51005</v>
      </c>
      <c r="BE2926" s="7" t="s">
        <v>3271</v>
      </c>
    </row>
    <row r="2927" spans="1:57" hidden="1" outlineLevel="1" x14ac:dyDescent="0.2">
      <c r="A2927" t="s">
        <v>944</v>
      </c>
      <c r="B2927" t="s">
        <v>1304</v>
      </c>
      <c r="C2927" s="1">
        <f t="shared" si="1089"/>
        <v>5657</v>
      </c>
      <c r="D2927" s="7">
        <f>RANK(N2927,(N2927:P2927,Q2927:AL2927))</f>
        <v>1</v>
      </c>
      <c r="E2927" s="7">
        <f>RANK(O2927,(N2927:P2927,Q2927:AL2927))</f>
        <v>2</v>
      </c>
      <c r="F2927" s="7">
        <f>IF(P2927&gt;0,RANK(P2927,(N2927:P2927,Q2927:AL2927)),0)</f>
        <v>3</v>
      </c>
      <c r="G2927" s="1">
        <f t="shared" si="1090"/>
        <v>102</v>
      </c>
      <c r="H2927" s="2">
        <f t="shared" si="1086"/>
        <v>1.8030758352483647E-2</v>
      </c>
      <c r="I2927" s="2"/>
      <c r="J2927" s="2">
        <f t="shared" si="1091"/>
        <v>0.42354604914265509</v>
      </c>
      <c r="K2927" s="2">
        <f t="shared" si="1092"/>
        <v>0.40551529079017146</v>
      </c>
      <c r="L2927" s="2">
        <f t="shared" si="1093"/>
        <v>0.16369100229803782</v>
      </c>
      <c r="M2927" s="2">
        <f t="shared" si="1094"/>
        <v>7.2476577691356903E-3</v>
      </c>
      <c r="N2927" s="1">
        <v>2396</v>
      </c>
      <c r="O2927" s="1">
        <v>2294</v>
      </c>
      <c r="P2927" s="1">
        <v>926</v>
      </c>
      <c r="Q2927" s="1">
        <v>5</v>
      </c>
      <c r="S2927" s="1">
        <v>2</v>
      </c>
      <c r="W2927" s="1">
        <v>34</v>
      </c>
      <c r="AN2927" s="7">
        <f>IF(Q2927&gt;0,RANK(Q2927,(N2927:P2927,Q2927:AL2927)),0)</f>
        <v>5</v>
      </c>
      <c r="AO2927" s="7">
        <f>IF(R2927&gt;0,RANK(R2927,(N2927:P2927,Q2927:AL2927)),0)</f>
        <v>0</v>
      </c>
      <c r="AP2927" s="7">
        <f>IF(S2927&gt;0,RANK(S2927,(N2927:P2927,Q2927:AL2927)),0)</f>
        <v>6</v>
      </c>
      <c r="AQ2927" s="7">
        <f>IF(T2927&gt;0,RANK(T2927,(N2927:P2927,Q2927:AL2927)),0)</f>
        <v>0</v>
      </c>
      <c r="AR2927" s="2">
        <f t="shared" si="1095"/>
        <v>8.8386070355312004E-4</v>
      </c>
      <c r="AS2927" s="2">
        <f t="shared" si="1096"/>
        <v>0</v>
      </c>
      <c r="AT2927" s="2">
        <f t="shared" si="1097"/>
        <v>3.5354428142124803E-4</v>
      </c>
      <c r="AU2927" s="2">
        <f t="shared" si="1098"/>
        <v>0</v>
      </c>
      <c r="AW2927" t="s">
        <v>944</v>
      </c>
      <c r="AX2927" t="s">
        <v>1304</v>
      </c>
      <c r="BA2927" s="127">
        <v>51</v>
      </c>
      <c r="BB2927" s="130">
        <v>7</v>
      </c>
      <c r="BC2927" s="131">
        <f t="shared" si="1088"/>
        <v>51007</v>
      </c>
      <c r="BE2927" s="7" t="s">
        <v>3271</v>
      </c>
    </row>
    <row r="2928" spans="1:57" hidden="1" outlineLevel="1" x14ac:dyDescent="0.2">
      <c r="A2928" t="s">
        <v>2009</v>
      </c>
      <c r="B2928" t="s">
        <v>1304</v>
      </c>
      <c r="C2928" s="1">
        <f t="shared" si="1089"/>
        <v>4224</v>
      </c>
      <c r="D2928" s="7">
        <f>RANK(N2928,(N2928:P2928,Q2928:AL2928))</f>
        <v>2</v>
      </c>
      <c r="E2928" s="7">
        <f>RANK(O2928,(N2928:P2928,Q2928:AL2928))</f>
        <v>1</v>
      </c>
      <c r="F2928" s="7">
        <f>IF(P2928&gt;0,RANK(P2928,(N2928:P2928,Q2928:AL2928)),0)</f>
        <v>3</v>
      </c>
      <c r="G2928" s="1">
        <f t="shared" si="1090"/>
        <v>528</v>
      </c>
      <c r="H2928" s="2">
        <f t="shared" si="1086"/>
        <v>0.125</v>
      </c>
      <c r="I2928" s="2"/>
      <c r="J2928" s="2">
        <f t="shared" si="1091"/>
        <v>0.36316287878787878</v>
      </c>
      <c r="K2928" s="2">
        <f t="shared" si="1092"/>
        <v>0.48816287878787878</v>
      </c>
      <c r="L2928" s="2">
        <f t="shared" si="1093"/>
        <v>0.13589015151515152</v>
      </c>
      <c r="M2928" s="2">
        <f t="shared" si="1094"/>
        <v>1.2784090909090912E-2</v>
      </c>
      <c r="N2928" s="1">
        <v>1534</v>
      </c>
      <c r="O2928" s="1">
        <v>2062</v>
      </c>
      <c r="P2928" s="1">
        <v>574</v>
      </c>
      <c r="Q2928" s="1">
        <v>12</v>
      </c>
      <c r="S2928" s="1">
        <v>13</v>
      </c>
      <c r="W2928" s="1">
        <v>29</v>
      </c>
      <c r="AN2928" s="7">
        <f>IF(Q2928&gt;0,RANK(Q2928,(N2928:P2928,Q2928:AL2928)),0)</f>
        <v>6</v>
      </c>
      <c r="AO2928" s="7">
        <f>IF(R2928&gt;0,RANK(R2928,(N2928:P2928,Q2928:AL2928)),0)</f>
        <v>0</v>
      </c>
      <c r="AP2928" s="7">
        <f>IF(S2928&gt;0,RANK(S2928,(N2928:P2928,Q2928:AL2928)),0)</f>
        <v>5</v>
      </c>
      <c r="AQ2928" s="7">
        <f>IF(T2928&gt;0,RANK(T2928,(N2928:P2928,Q2928:AL2928)),0)</f>
        <v>0</v>
      </c>
      <c r="AR2928" s="2">
        <f t="shared" si="1095"/>
        <v>2.840909090909091E-3</v>
      </c>
      <c r="AS2928" s="2">
        <f t="shared" si="1096"/>
        <v>0</v>
      </c>
      <c r="AT2928" s="2">
        <f t="shared" si="1097"/>
        <v>3.077651515151515E-3</v>
      </c>
      <c r="AU2928" s="2">
        <f t="shared" si="1098"/>
        <v>0</v>
      </c>
      <c r="AW2928" t="s">
        <v>2009</v>
      </c>
      <c r="AX2928" t="s">
        <v>1304</v>
      </c>
      <c r="BA2928" s="127">
        <v>51</v>
      </c>
      <c r="BB2928" s="130">
        <v>9</v>
      </c>
      <c r="BC2928" s="131">
        <f t="shared" si="1088"/>
        <v>51009</v>
      </c>
      <c r="BE2928" s="7" t="s">
        <v>3271</v>
      </c>
    </row>
    <row r="2929" spans="1:57" hidden="1" outlineLevel="1" x14ac:dyDescent="0.2">
      <c r="A2929" t="s">
        <v>1043</v>
      </c>
      <c r="B2929" t="s">
        <v>1304</v>
      </c>
      <c r="C2929" s="1">
        <f t="shared" si="1089"/>
        <v>10908</v>
      </c>
      <c r="D2929" s="7">
        <f>RANK(N2929,(N2929:P2929,Q2929:AL2929))</f>
        <v>2</v>
      </c>
      <c r="E2929" s="7">
        <f>RANK(O2929,(N2929:P2929,Q2929:AL2929))</f>
        <v>1</v>
      </c>
      <c r="F2929" s="7">
        <f>IF(P2929&gt;0,RANK(P2929,(N2929:P2929,Q2929:AL2929)),0)</f>
        <v>3</v>
      </c>
      <c r="G2929" s="1">
        <f t="shared" si="1090"/>
        <v>1381</v>
      </c>
      <c r="H2929" s="2">
        <f t="shared" si="1086"/>
        <v>0.12660432709937661</v>
      </c>
      <c r="I2929" s="2"/>
      <c r="J2929" s="2">
        <f t="shared" si="1091"/>
        <v>0.37596259625962597</v>
      </c>
      <c r="K2929" s="2">
        <f t="shared" si="1092"/>
        <v>0.50256692335900255</v>
      </c>
      <c r="L2929" s="2">
        <f t="shared" si="1093"/>
        <v>0.11624495782911624</v>
      </c>
      <c r="M2929" s="2">
        <f t="shared" si="1094"/>
        <v>5.2255225522551824E-3</v>
      </c>
      <c r="N2929" s="1">
        <v>4101</v>
      </c>
      <c r="O2929" s="1">
        <v>5482</v>
      </c>
      <c r="P2929" s="1">
        <v>1268</v>
      </c>
      <c r="Q2929" s="1">
        <v>17</v>
      </c>
      <c r="S2929" s="1">
        <v>7</v>
      </c>
      <c r="W2929" s="1">
        <v>33</v>
      </c>
      <c r="AN2929" s="7">
        <f>IF(Q2929&gt;0,RANK(Q2929,(N2929:P2929,Q2929:AL2929)),0)</f>
        <v>5</v>
      </c>
      <c r="AO2929" s="7">
        <f>IF(R2929&gt;0,RANK(R2929,(N2929:P2929,Q2929:AL2929)),0)</f>
        <v>0</v>
      </c>
      <c r="AP2929" s="7">
        <f>IF(S2929&gt;0,RANK(S2929,(N2929:P2929,Q2929:AL2929)),0)</f>
        <v>6</v>
      </c>
      <c r="AQ2929" s="7">
        <f>IF(T2929&gt;0,RANK(T2929,(N2929:P2929,Q2929:AL2929)),0)</f>
        <v>0</v>
      </c>
      <c r="AR2929" s="2">
        <f t="shared" si="1095"/>
        <v>1.5584891822515584E-3</v>
      </c>
      <c r="AS2929" s="2">
        <f t="shared" si="1096"/>
        <v>0</v>
      </c>
      <c r="AT2929" s="2">
        <f t="shared" si="1097"/>
        <v>6.4173083975064171E-4</v>
      </c>
      <c r="AU2929" s="2">
        <f t="shared" si="1098"/>
        <v>0</v>
      </c>
      <c r="AW2929" t="s">
        <v>1043</v>
      </c>
      <c r="AX2929" t="s">
        <v>1304</v>
      </c>
      <c r="BA2929" s="127">
        <v>51</v>
      </c>
      <c r="BB2929" s="130">
        <v>11</v>
      </c>
      <c r="BC2929" s="131">
        <f t="shared" si="1088"/>
        <v>51011</v>
      </c>
      <c r="BE2929" s="7" t="s">
        <v>3271</v>
      </c>
    </row>
    <row r="2930" spans="1:57" hidden="1" outlineLevel="1" x14ac:dyDescent="0.2">
      <c r="A2930" t="s">
        <v>1044</v>
      </c>
      <c r="B2930" t="s">
        <v>1304</v>
      </c>
      <c r="C2930" s="1">
        <f t="shared" si="1089"/>
        <v>5620</v>
      </c>
      <c r="D2930" s="7">
        <f>RANK(N2930,(N2930:P2930,Q2930:AL2930))</f>
        <v>2</v>
      </c>
      <c r="E2930" s="7">
        <f>RANK(O2930,(N2930:P2930,Q2930:AL2930))</f>
        <v>1</v>
      </c>
      <c r="F2930" s="7">
        <f>IF(P2930&gt;0,RANK(P2930,(N2930:P2930,Q2930:AL2930)),0)</f>
        <v>3</v>
      </c>
      <c r="G2930" s="1">
        <f t="shared" si="1090"/>
        <v>911</v>
      </c>
      <c r="H2930" s="2">
        <f t="shared" si="1086"/>
        <v>0.16209964412811387</v>
      </c>
      <c r="I2930" s="2"/>
      <c r="J2930" s="2">
        <f t="shared" si="1091"/>
        <v>0.34145907473309611</v>
      </c>
      <c r="K2930" s="2">
        <f t="shared" si="1092"/>
        <v>0.50355871886120995</v>
      </c>
      <c r="L2930" s="2">
        <f t="shared" si="1093"/>
        <v>0.14252669039145907</v>
      </c>
      <c r="M2930" s="2">
        <f t="shared" si="1094"/>
        <v>1.2455516014234863E-2</v>
      </c>
      <c r="N2930" s="1">
        <v>1919</v>
      </c>
      <c r="O2930" s="1">
        <v>2830</v>
      </c>
      <c r="P2930" s="1">
        <v>801</v>
      </c>
      <c r="Q2930" s="1">
        <v>12</v>
      </c>
      <c r="S2930" s="1">
        <v>6</v>
      </c>
      <c r="W2930" s="1">
        <v>52</v>
      </c>
      <c r="AN2930" s="7">
        <f>IF(Q2930&gt;0,RANK(Q2930,(N2930:P2930,Q2930:AL2930)),0)</f>
        <v>5</v>
      </c>
      <c r="AO2930" s="7">
        <f>IF(R2930&gt;0,RANK(R2930,(N2930:P2930,Q2930:AL2930)),0)</f>
        <v>0</v>
      </c>
      <c r="AP2930" s="7">
        <f>IF(S2930&gt;0,RANK(S2930,(N2930:P2930,Q2930:AL2930)),0)</f>
        <v>6</v>
      </c>
      <c r="AQ2930" s="7">
        <f>IF(T2930&gt;0,RANK(T2930,(N2930:P2930,Q2930:AL2930)),0)</f>
        <v>0</v>
      </c>
      <c r="AR2930" s="2">
        <f t="shared" si="1095"/>
        <v>2.1352313167259788E-3</v>
      </c>
      <c r="AS2930" s="2">
        <f t="shared" si="1096"/>
        <v>0</v>
      </c>
      <c r="AT2930" s="2">
        <f t="shared" si="1097"/>
        <v>1.0676156583629894E-3</v>
      </c>
      <c r="AU2930" s="2">
        <f t="shared" si="1098"/>
        <v>0</v>
      </c>
      <c r="AW2930" t="s">
        <v>1044</v>
      </c>
      <c r="AX2930" t="s">
        <v>1304</v>
      </c>
      <c r="BA2930" s="127">
        <v>51</v>
      </c>
      <c r="BB2930" s="130">
        <v>13</v>
      </c>
      <c r="BC2930" s="131">
        <f t="shared" si="1088"/>
        <v>51013</v>
      </c>
      <c r="BE2930" s="7" t="s">
        <v>3271</v>
      </c>
    </row>
    <row r="2931" spans="1:57" hidden="1" outlineLevel="1" x14ac:dyDescent="0.2">
      <c r="A2931" t="s">
        <v>1045</v>
      </c>
      <c r="B2931" t="s">
        <v>1304</v>
      </c>
      <c r="C2931" s="1">
        <f t="shared" si="1089"/>
        <v>82584</v>
      </c>
      <c r="D2931" s="7">
        <f>RANK(N2931,(N2931:P2931,Q2931:AL2931))</f>
        <v>1</v>
      </c>
      <c r="E2931" s="7">
        <f>RANK(O2931,(N2931:P2931,Q2931:AL2931))</f>
        <v>2</v>
      </c>
      <c r="F2931" s="7">
        <f>IF(P2931&gt;0,RANK(P2931,(N2931:P2931,Q2931:AL2931)),0)</f>
        <v>3</v>
      </c>
      <c r="G2931" s="1">
        <f t="shared" si="1090"/>
        <v>21380</v>
      </c>
      <c r="H2931" s="2">
        <f t="shared" si="1086"/>
        <v>0.25888792017824275</v>
      </c>
      <c r="I2931" s="2"/>
      <c r="J2931" s="2">
        <f t="shared" si="1091"/>
        <v>0.57827182020730405</v>
      </c>
      <c r="K2931" s="2">
        <f t="shared" si="1092"/>
        <v>0.31938390002906131</v>
      </c>
      <c r="L2931" s="2">
        <f t="shared" si="1093"/>
        <v>9.6774193548387094E-2</v>
      </c>
      <c r="M2931" s="2">
        <f t="shared" si="1094"/>
        <v>5.5700862152475439E-3</v>
      </c>
      <c r="N2931" s="1">
        <v>47756</v>
      </c>
      <c r="O2931" s="1">
        <v>26376</v>
      </c>
      <c r="P2931" s="1">
        <v>7992</v>
      </c>
      <c r="Q2931" s="1">
        <v>302</v>
      </c>
      <c r="S2931" s="1">
        <v>110</v>
      </c>
      <c r="W2931" s="1">
        <v>48</v>
      </c>
      <c r="AN2931" s="7">
        <f>IF(Q2931&gt;0,RANK(Q2931,(N2931:P2931,Q2931:AL2931)),0)</f>
        <v>4</v>
      </c>
      <c r="AO2931" s="7">
        <f>IF(R2931&gt;0,RANK(R2931,(N2931:P2931,Q2931:AL2931)),0)</f>
        <v>0</v>
      </c>
      <c r="AP2931" s="7">
        <f>IF(S2931&gt;0,RANK(S2931,(N2931:P2931,Q2931:AL2931)),0)</f>
        <v>5</v>
      </c>
      <c r="AQ2931" s="7">
        <f>IF(T2931&gt;0,RANK(T2931,(N2931:P2931,Q2931:AL2931)),0)</f>
        <v>0</v>
      </c>
      <c r="AR2931" s="2">
        <f t="shared" si="1095"/>
        <v>3.6568826891407538E-3</v>
      </c>
      <c r="AS2931" s="2">
        <f t="shared" si="1096"/>
        <v>0</v>
      </c>
      <c r="AT2931" s="2">
        <f t="shared" si="1097"/>
        <v>1.3319771384287513E-3</v>
      </c>
      <c r="AU2931" s="2">
        <f t="shared" si="1098"/>
        <v>0</v>
      </c>
      <c r="AW2931" t="s">
        <v>1045</v>
      </c>
      <c r="AX2931" t="s">
        <v>1304</v>
      </c>
      <c r="BA2931" s="127">
        <v>51</v>
      </c>
      <c r="BB2931" s="130">
        <v>15</v>
      </c>
      <c r="BC2931" s="131">
        <f t="shared" si="1088"/>
        <v>51015</v>
      </c>
      <c r="BE2931" s="7" t="s">
        <v>3271</v>
      </c>
    </row>
    <row r="2932" spans="1:57" hidden="1" outlineLevel="1" x14ac:dyDescent="0.2">
      <c r="A2932" t="s">
        <v>893</v>
      </c>
      <c r="B2932" t="s">
        <v>1304</v>
      </c>
      <c r="C2932" s="1">
        <f t="shared" si="1089"/>
        <v>21866</v>
      </c>
      <c r="D2932" s="7">
        <f>RANK(N2932,(N2932:P2932,Q2932:AL2932))</f>
        <v>2</v>
      </c>
      <c r="E2932" s="7">
        <f>RANK(O2932,(N2932:P2932,Q2932:AL2932))</f>
        <v>1</v>
      </c>
      <c r="F2932" s="7">
        <f>IF(P2932&gt;0,RANK(P2932,(N2932:P2932,Q2932:AL2932)),0)</f>
        <v>3</v>
      </c>
      <c r="G2932" s="1">
        <f t="shared" si="1090"/>
        <v>7706</v>
      </c>
      <c r="H2932" s="2">
        <f t="shared" si="1086"/>
        <v>0.35241928107564258</v>
      </c>
      <c r="I2932" s="2"/>
      <c r="J2932" s="2">
        <f t="shared" si="1091"/>
        <v>0.23735479740235982</v>
      </c>
      <c r="K2932" s="2">
        <f t="shared" si="1092"/>
        <v>0.58977407847800234</v>
      </c>
      <c r="L2932" s="2">
        <f t="shared" si="1093"/>
        <v>0.15535534619957925</v>
      </c>
      <c r="M2932" s="2">
        <f t="shared" si="1094"/>
        <v>1.7515777920058651E-2</v>
      </c>
      <c r="N2932" s="1">
        <v>5190</v>
      </c>
      <c r="O2932" s="1">
        <v>12896</v>
      </c>
      <c r="P2932" s="1">
        <v>3397</v>
      </c>
      <c r="Q2932" s="1">
        <v>64</v>
      </c>
      <c r="S2932" s="1">
        <v>16</v>
      </c>
      <c r="W2932" s="1">
        <v>303</v>
      </c>
      <c r="AN2932" s="7">
        <f>IF(Q2932&gt;0,RANK(Q2932,(N2932:P2932,Q2932:AL2932)),0)</f>
        <v>5</v>
      </c>
      <c r="AO2932" s="7">
        <f>IF(R2932&gt;0,RANK(R2932,(N2932:P2932,Q2932:AL2932)),0)</f>
        <v>0</v>
      </c>
      <c r="AP2932" s="7">
        <f>IF(S2932&gt;0,RANK(S2932,(N2932:P2932,Q2932:AL2932)),0)</f>
        <v>6</v>
      </c>
      <c r="AQ2932" s="7">
        <f>IF(T2932&gt;0,RANK(T2932,(N2932:P2932,Q2932:AL2932)),0)</f>
        <v>0</v>
      </c>
      <c r="AR2932" s="2">
        <f t="shared" si="1095"/>
        <v>2.926918503612915E-3</v>
      </c>
      <c r="AS2932" s="2">
        <f t="shared" si="1096"/>
        <v>0</v>
      </c>
      <c r="AT2932" s="2">
        <f t="shared" si="1097"/>
        <v>7.3172962590322874E-4</v>
      </c>
      <c r="AU2932" s="2">
        <f t="shared" si="1098"/>
        <v>0</v>
      </c>
      <c r="AW2932" t="s">
        <v>893</v>
      </c>
      <c r="AX2932" t="s">
        <v>1304</v>
      </c>
      <c r="BA2932" s="127">
        <v>51</v>
      </c>
      <c r="BB2932" s="130">
        <v>17</v>
      </c>
      <c r="BC2932" s="131">
        <f t="shared" si="1088"/>
        <v>51017</v>
      </c>
      <c r="BE2932" s="7" t="s">
        <v>3271</v>
      </c>
    </row>
    <row r="2933" spans="1:57" hidden="1" outlineLevel="1" x14ac:dyDescent="0.2">
      <c r="A2933" t="s">
        <v>2540</v>
      </c>
      <c r="B2933" t="s">
        <v>1304</v>
      </c>
      <c r="C2933" s="1">
        <f t="shared" si="1089"/>
        <v>2330</v>
      </c>
      <c r="D2933" s="7">
        <f>RANK(N2933,(N2933:P2933,Q2933:AL2933))</f>
        <v>2</v>
      </c>
      <c r="E2933" s="7">
        <f>RANK(O2933,(N2933:P2933,Q2933:AL2933))</f>
        <v>1</v>
      </c>
      <c r="F2933" s="7">
        <f>IF(P2933&gt;0,RANK(P2933,(N2933:P2933,Q2933:AL2933)),0)</f>
        <v>3</v>
      </c>
      <c r="G2933" s="1">
        <f t="shared" si="1090"/>
        <v>220</v>
      </c>
      <c r="H2933" s="2">
        <f t="shared" si="1086"/>
        <v>9.4420600858369105E-2</v>
      </c>
      <c r="I2933" s="2"/>
      <c r="J2933" s="2">
        <f t="shared" si="1091"/>
        <v>0.36695278969957079</v>
      </c>
      <c r="K2933" s="2">
        <f t="shared" si="1092"/>
        <v>0.46137339055793991</v>
      </c>
      <c r="L2933" s="2">
        <f t="shared" si="1093"/>
        <v>0.151931330472103</v>
      </c>
      <c r="M2933" s="2">
        <f t="shared" si="1094"/>
        <v>1.9742489270386299E-2</v>
      </c>
      <c r="N2933" s="1">
        <v>855</v>
      </c>
      <c r="O2933" s="1">
        <v>1075</v>
      </c>
      <c r="P2933" s="1">
        <v>354</v>
      </c>
      <c r="Q2933" s="1">
        <v>6</v>
      </c>
      <c r="S2933" s="1">
        <v>2</v>
      </c>
      <c r="W2933" s="1">
        <v>38</v>
      </c>
      <c r="AN2933" s="7">
        <f>IF(Q2933&gt;0,RANK(Q2933,(N2933:P2933,Q2933:AL2933)),0)</f>
        <v>5</v>
      </c>
      <c r="AO2933" s="7">
        <f>IF(R2933&gt;0,RANK(R2933,(N2933:P2933,Q2933:AL2933)),0)</f>
        <v>0</v>
      </c>
      <c r="AP2933" s="7">
        <f>IF(S2933&gt;0,RANK(S2933,(N2933:P2933,Q2933:AL2933)),0)</f>
        <v>6</v>
      </c>
      <c r="AQ2933" s="7">
        <f>IF(T2933&gt;0,RANK(T2933,(N2933:P2933,Q2933:AL2933)),0)</f>
        <v>0</v>
      </c>
      <c r="AR2933" s="2">
        <f t="shared" si="1095"/>
        <v>2.5751072961373391E-3</v>
      </c>
      <c r="AS2933" s="2">
        <f t="shared" si="1096"/>
        <v>0</v>
      </c>
      <c r="AT2933" s="2">
        <f t="shared" si="1097"/>
        <v>8.5836909871244631E-4</v>
      </c>
      <c r="AU2933" s="2">
        <f t="shared" si="1098"/>
        <v>0</v>
      </c>
      <c r="AW2933" t="s">
        <v>2540</v>
      </c>
      <c r="AX2933" t="s">
        <v>1304</v>
      </c>
      <c r="BA2933" s="127">
        <v>51</v>
      </c>
      <c r="BB2933" s="130">
        <v>19</v>
      </c>
      <c r="BC2933" s="131">
        <f t="shared" si="1088"/>
        <v>51019</v>
      </c>
      <c r="BE2933" s="7" t="s">
        <v>3271</v>
      </c>
    </row>
    <row r="2934" spans="1:57" hidden="1" outlineLevel="1" x14ac:dyDescent="0.2">
      <c r="A2934" t="s">
        <v>1870</v>
      </c>
      <c r="B2934" t="s">
        <v>1304</v>
      </c>
      <c r="C2934" s="1">
        <f t="shared" si="1089"/>
        <v>20756</v>
      </c>
      <c r="D2934" s="7">
        <f>RANK(N2934,(N2934:P2934,Q2934:AL2934))</f>
        <v>2</v>
      </c>
      <c r="E2934" s="7">
        <f>RANK(O2934,(N2934:P2934,Q2934:AL2934))</f>
        <v>1</v>
      </c>
      <c r="F2934" s="7">
        <f>IF(P2934&gt;0,RANK(P2934,(N2934:P2934,Q2934:AL2934)),0)</f>
        <v>3</v>
      </c>
      <c r="G2934" s="1">
        <f t="shared" si="1090"/>
        <v>3704</v>
      </c>
      <c r="H2934" s="2">
        <f t="shared" si="1086"/>
        <v>0.17845442281749854</v>
      </c>
      <c r="I2934" s="2"/>
      <c r="J2934" s="2">
        <f t="shared" si="1091"/>
        <v>0.32723068028521873</v>
      </c>
      <c r="K2934" s="2">
        <f t="shared" si="1092"/>
        <v>0.5056851031027173</v>
      </c>
      <c r="L2934" s="2">
        <f t="shared" si="1093"/>
        <v>0.15662940836384659</v>
      </c>
      <c r="M2934" s="2">
        <f t="shared" si="1094"/>
        <v>1.0454808248217373E-2</v>
      </c>
      <c r="N2934" s="1">
        <v>6792</v>
      </c>
      <c r="O2934" s="1">
        <v>10496</v>
      </c>
      <c r="P2934" s="1">
        <v>3251</v>
      </c>
      <c r="Q2934" s="1">
        <v>47</v>
      </c>
      <c r="S2934" s="1">
        <v>14</v>
      </c>
      <c r="W2934" s="1">
        <v>156</v>
      </c>
      <c r="AN2934" s="7">
        <f>IF(Q2934&gt;0,RANK(Q2934,(N2934:P2934,Q2934:AL2934)),0)</f>
        <v>5</v>
      </c>
      <c r="AO2934" s="7">
        <f>IF(R2934&gt;0,RANK(R2934,(N2934:P2934,Q2934:AL2934)),0)</f>
        <v>0</v>
      </c>
      <c r="AP2934" s="7">
        <f>IF(S2934&gt;0,RANK(S2934,(N2934:P2934,Q2934:AL2934)),0)</f>
        <v>6</v>
      </c>
      <c r="AQ2934" s="7">
        <f>IF(T2934&gt;0,RANK(T2934,(N2934:P2934,Q2934:AL2934)),0)</f>
        <v>0</v>
      </c>
      <c r="AR2934" s="2">
        <f t="shared" si="1095"/>
        <v>2.2644054731162074E-3</v>
      </c>
      <c r="AS2934" s="2">
        <f t="shared" si="1096"/>
        <v>0</v>
      </c>
      <c r="AT2934" s="2">
        <f t="shared" si="1097"/>
        <v>6.7450375794950862E-4</v>
      </c>
      <c r="AU2934" s="2">
        <f t="shared" si="1098"/>
        <v>0</v>
      </c>
      <c r="AW2934" t="s">
        <v>1870</v>
      </c>
      <c r="AX2934" t="s">
        <v>1304</v>
      </c>
      <c r="BA2934" s="127">
        <v>51</v>
      </c>
      <c r="BB2934" s="130">
        <v>21</v>
      </c>
      <c r="BC2934" s="131">
        <f t="shared" si="1088"/>
        <v>51021</v>
      </c>
      <c r="BE2934" s="7" t="s">
        <v>3271</v>
      </c>
    </row>
    <row r="2935" spans="1:57" hidden="1" outlineLevel="1" x14ac:dyDescent="0.2">
      <c r="A2935" t="s">
        <v>1164</v>
      </c>
      <c r="B2935" t="s">
        <v>1304</v>
      </c>
      <c r="C2935" s="1">
        <f t="shared" si="1089"/>
        <v>2832</v>
      </c>
      <c r="D2935" s="7">
        <f>RANK(N2935,(N2935:P2935,Q2935:AL2935))</f>
        <v>2</v>
      </c>
      <c r="E2935" s="7">
        <f>RANK(O2935,(N2935:P2935,Q2935:AL2935))</f>
        <v>1</v>
      </c>
      <c r="F2935" s="7">
        <f>IF(P2935&gt;0,RANK(P2935,(N2935:P2935,Q2935:AL2935)),0)</f>
        <v>3</v>
      </c>
      <c r="G2935" s="1">
        <f t="shared" si="1090"/>
        <v>367</v>
      </c>
      <c r="H2935" s="2">
        <f t="shared" si="1086"/>
        <v>0.12959039548022599</v>
      </c>
      <c r="I2935" s="2"/>
      <c r="J2935" s="2">
        <f t="shared" si="1091"/>
        <v>0.35346045197740111</v>
      </c>
      <c r="K2935" s="2">
        <f t="shared" si="1092"/>
        <v>0.48305084745762711</v>
      </c>
      <c r="L2935" s="2">
        <f t="shared" si="1093"/>
        <v>0.1440677966101695</v>
      </c>
      <c r="M2935" s="2">
        <f t="shared" si="1094"/>
        <v>1.9420903954802227E-2</v>
      </c>
      <c r="N2935" s="1">
        <v>1001</v>
      </c>
      <c r="O2935" s="1">
        <v>1368</v>
      </c>
      <c r="P2935" s="1">
        <v>408</v>
      </c>
      <c r="Q2935" s="1">
        <v>5</v>
      </c>
      <c r="S2935" s="1">
        <v>3</v>
      </c>
      <c r="W2935" s="1">
        <v>47</v>
      </c>
      <c r="AN2935" s="7">
        <f>IF(Q2935&gt;0,RANK(Q2935,(N2935:P2935,Q2935:AL2935)),0)</f>
        <v>5</v>
      </c>
      <c r="AO2935" s="7">
        <f>IF(R2935&gt;0,RANK(R2935,(N2935:P2935,Q2935:AL2935)),0)</f>
        <v>0</v>
      </c>
      <c r="AP2935" s="7">
        <f>IF(S2935&gt;0,RANK(S2935,(N2935:P2935,Q2935:AL2935)),0)</f>
        <v>6</v>
      </c>
      <c r="AQ2935" s="7">
        <f>IF(T2935&gt;0,RANK(T2935,(N2935:P2935,Q2935:AL2935)),0)</f>
        <v>0</v>
      </c>
      <c r="AR2935" s="2">
        <f t="shared" si="1095"/>
        <v>1.7655367231638418E-3</v>
      </c>
      <c r="AS2935" s="2">
        <f t="shared" si="1096"/>
        <v>0</v>
      </c>
      <c r="AT2935" s="2">
        <f t="shared" si="1097"/>
        <v>1.0593220338983051E-3</v>
      </c>
      <c r="AU2935" s="2">
        <f t="shared" si="1098"/>
        <v>0</v>
      </c>
      <c r="AW2935" t="s">
        <v>1164</v>
      </c>
      <c r="AX2935" t="s">
        <v>1304</v>
      </c>
      <c r="BA2935" s="127">
        <v>51</v>
      </c>
      <c r="BB2935" s="130">
        <v>23</v>
      </c>
      <c r="BC2935" s="131">
        <f t="shared" si="1088"/>
        <v>51023</v>
      </c>
      <c r="BE2935" s="7" t="s">
        <v>3271</v>
      </c>
    </row>
    <row r="2936" spans="1:57" hidden="1" outlineLevel="1" x14ac:dyDescent="0.2">
      <c r="A2936" t="s">
        <v>1165</v>
      </c>
      <c r="B2936" t="s">
        <v>1304</v>
      </c>
      <c r="C2936" s="1">
        <f t="shared" si="1089"/>
        <v>12209</v>
      </c>
      <c r="D2936" s="7">
        <f>RANK(N2936,(N2936:P2936,Q2936:AL2936))</f>
        <v>2</v>
      </c>
      <c r="E2936" s="7">
        <f>RANK(O2936,(N2936:P2936,Q2936:AL2936))</f>
        <v>1</v>
      </c>
      <c r="F2936" s="7">
        <f>IF(P2936&gt;0,RANK(P2936,(N2936:P2936,Q2936:AL2936)),0)</f>
        <v>3</v>
      </c>
      <c r="G2936" s="1">
        <f t="shared" si="1090"/>
        <v>1555</v>
      </c>
      <c r="H2936" s="2">
        <f t="shared" si="1086"/>
        <v>0.12736505856335489</v>
      </c>
      <c r="I2936" s="2"/>
      <c r="J2936" s="2">
        <f t="shared" si="1091"/>
        <v>0.35621263002702924</v>
      </c>
      <c r="K2936" s="2">
        <f t="shared" si="1092"/>
        <v>0.48357768859038414</v>
      </c>
      <c r="L2936" s="2">
        <f t="shared" si="1093"/>
        <v>0.14898845114259973</v>
      </c>
      <c r="M2936" s="2">
        <f t="shared" si="1094"/>
        <v>1.1221230239986946E-2</v>
      </c>
      <c r="N2936" s="1">
        <v>4349</v>
      </c>
      <c r="O2936" s="1">
        <v>5904</v>
      </c>
      <c r="P2936" s="1">
        <v>1819</v>
      </c>
      <c r="Q2936" s="1">
        <v>33</v>
      </c>
      <c r="S2936" s="1">
        <v>12</v>
      </c>
      <c r="W2936" s="1">
        <v>92</v>
      </c>
      <c r="AN2936" s="7">
        <f>IF(Q2936&gt;0,RANK(Q2936,(N2936:P2936,Q2936:AL2936)),0)</f>
        <v>5</v>
      </c>
      <c r="AO2936" s="7">
        <f>IF(R2936&gt;0,RANK(R2936,(N2936:P2936,Q2936:AL2936)),0)</f>
        <v>0</v>
      </c>
      <c r="AP2936" s="7">
        <f>IF(S2936&gt;0,RANK(S2936,(N2936:P2936,Q2936:AL2936)),0)</f>
        <v>6</v>
      </c>
      <c r="AQ2936" s="7">
        <f>IF(T2936&gt;0,RANK(T2936,(N2936:P2936,Q2936:AL2936)),0)</f>
        <v>0</v>
      </c>
      <c r="AR2936" s="2">
        <f t="shared" si="1095"/>
        <v>2.7029240724056026E-3</v>
      </c>
      <c r="AS2936" s="2">
        <f t="shared" si="1096"/>
        <v>0</v>
      </c>
      <c r="AT2936" s="2">
        <f t="shared" si="1097"/>
        <v>9.8288148087476461E-4</v>
      </c>
      <c r="AU2936" s="2">
        <f t="shared" si="1098"/>
        <v>0</v>
      </c>
      <c r="AW2936" t="s">
        <v>1165</v>
      </c>
      <c r="AX2936" t="s">
        <v>1304</v>
      </c>
      <c r="BA2936" s="127">
        <v>51</v>
      </c>
      <c r="BB2936" s="130">
        <v>25</v>
      </c>
      <c r="BC2936" s="131">
        <f t="shared" si="1088"/>
        <v>51025</v>
      </c>
      <c r="BE2936" s="7" t="s">
        <v>3271</v>
      </c>
    </row>
    <row r="2937" spans="1:57" hidden="1" outlineLevel="1" x14ac:dyDescent="0.2">
      <c r="A2937" t="s">
        <v>1907</v>
      </c>
      <c r="B2937" t="s">
        <v>1304</v>
      </c>
      <c r="C2937" s="1">
        <f t="shared" si="1089"/>
        <v>6718</v>
      </c>
      <c r="D2937" s="7">
        <f>RANK(N2937,(N2937:P2937,Q2937:AL2937))</f>
        <v>1</v>
      </c>
      <c r="E2937" s="7">
        <f>RANK(O2937,(N2937:P2937,Q2937:AL2937))</f>
        <v>2</v>
      </c>
      <c r="F2937" s="7">
        <f>IF(P2937&gt;0,RANK(P2937,(N2937:P2937,Q2937:AL2937)),0)</f>
        <v>3</v>
      </c>
      <c r="G2937" s="1">
        <f t="shared" si="1090"/>
        <v>1207</v>
      </c>
      <c r="H2937" s="2">
        <f t="shared" si="1086"/>
        <v>0.17966656743078296</v>
      </c>
      <c r="I2937" s="2"/>
      <c r="J2937" s="2">
        <f t="shared" si="1091"/>
        <v>0.54882405477820784</v>
      </c>
      <c r="K2937" s="2">
        <f t="shared" si="1092"/>
        <v>0.36915748734742482</v>
      </c>
      <c r="L2937" s="2">
        <f t="shared" si="1093"/>
        <v>7.1300982435248586E-2</v>
      </c>
      <c r="M2937" s="2">
        <f t="shared" si="1094"/>
        <v>1.0717475439118759E-2</v>
      </c>
      <c r="N2937" s="1">
        <v>3687</v>
      </c>
      <c r="O2937" s="1">
        <v>2480</v>
      </c>
      <c r="P2937" s="1">
        <v>479</v>
      </c>
      <c r="Q2937" s="1">
        <v>9</v>
      </c>
      <c r="S2937" s="1">
        <v>11</v>
      </c>
      <c r="W2937" s="1">
        <v>52</v>
      </c>
      <c r="AN2937" s="7">
        <f>IF(Q2937&gt;0,RANK(Q2937,(N2937:P2937,Q2937:AL2937)),0)</f>
        <v>6</v>
      </c>
      <c r="AO2937" s="7">
        <f>IF(R2937&gt;0,RANK(R2937,(N2937:P2937,Q2937:AL2937)),0)</f>
        <v>0</v>
      </c>
      <c r="AP2937" s="7">
        <f>IF(S2937&gt;0,RANK(S2937,(N2937:P2937,Q2937:AL2937)),0)</f>
        <v>5</v>
      </c>
      <c r="AQ2937" s="7">
        <f>IF(T2937&gt;0,RANK(T2937,(N2937:P2937,Q2937:AL2937)),0)</f>
        <v>0</v>
      </c>
      <c r="AR2937" s="2">
        <f t="shared" si="1095"/>
        <v>1.3396844298898482E-3</v>
      </c>
      <c r="AS2937" s="2">
        <f t="shared" si="1096"/>
        <v>0</v>
      </c>
      <c r="AT2937" s="2">
        <f t="shared" si="1097"/>
        <v>1.637392080976481E-3</v>
      </c>
      <c r="AU2937" s="2">
        <f t="shared" si="1098"/>
        <v>0</v>
      </c>
      <c r="AW2937" t="s">
        <v>1907</v>
      </c>
      <c r="AX2937" t="s">
        <v>1304</v>
      </c>
      <c r="BA2937" s="127">
        <v>51</v>
      </c>
      <c r="BB2937" s="130">
        <v>27</v>
      </c>
      <c r="BC2937" s="131">
        <f t="shared" si="1088"/>
        <v>51027</v>
      </c>
      <c r="BE2937" s="7" t="s">
        <v>3271</v>
      </c>
    </row>
    <row r="2938" spans="1:57" hidden="1" outlineLevel="1" x14ac:dyDescent="0.2">
      <c r="A2938" t="s">
        <v>2099</v>
      </c>
      <c r="B2938" t="s">
        <v>1304</v>
      </c>
      <c r="C2938" s="1">
        <f t="shared" si="1089"/>
        <v>11704</v>
      </c>
      <c r="D2938" s="7">
        <f>RANK(N2938,(N2938:P2938,Q2938:AL2938))</f>
        <v>1</v>
      </c>
      <c r="E2938" s="7">
        <f>RANK(O2938,(N2938:P2938,Q2938:AL2938))</f>
        <v>2</v>
      </c>
      <c r="F2938" s="7">
        <f>IF(P2938&gt;0,RANK(P2938,(N2938:P2938,Q2938:AL2938)),0)</f>
        <v>3</v>
      </c>
      <c r="G2938" s="1">
        <f t="shared" si="1090"/>
        <v>4108</v>
      </c>
      <c r="H2938" s="2">
        <f t="shared" si="1086"/>
        <v>0.35099111414900891</v>
      </c>
      <c r="I2938" s="2"/>
      <c r="J2938" s="2">
        <f t="shared" si="1091"/>
        <v>0.6326896787423103</v>
      </c>
      <c r="K2938" s="2">
        <f t="shared" si="1092"/>
        <v>0.28169856459330145</v>
      </c>
      <c r="L2938" s="2">
        <f t="shared" si="1093"/>
        <v>6.9634313055365687E-2</v>
      </c>
      <c r="M2938" s="2">
        <f t="shared" si="1094"/>
        <v>1.5977443609022562E-2</v>
      </c>
      <c r="N2938" s="1">
        <v>7405</v>
      </c>
      <c r="O2938" s="1">
        <v>3297</v>
      </c>
      <c r="P2938" s="1">
        <v>815</v>
      </c>
      <c r="Q2938" s="1">
        <v>19</v>
      </c>
      <c r="S2938" s="1">
        <v>14</v>
      </c>
      <c r="W2938" s="1">
        <v>154</v>
      </c>
      <c r="AN2938" s="7">
        <f>IF(Q2938&gt;0,RANK(Q2938,(N2938:P2938,Q2938:AL2938)),0)</f>
        <v>5</v>
      </c>
      <c r="AO2938" s="7">
        <f>IF(R2938&gt;0,RANK(R2938,(N2938:P2938,Q2938:AL2938)),0)</f>
        <v>0</v>
      </c>
      <c r="AP2938" s="7">
        <f>IF(S2938&gt;0,RANK(S2938,(N2938:P2938,Q2938:AL2938)),0)</f>
        <v>6</v>
      </c>
      <c r="AQ2938" s="7">
        <f>IF(T2938&gt;0,RANK(T2938,(N2938:P2938,Q2938:AL2938)),0)</f>
        <v>0</v>
      </c>
      <c r="AR2938" s="2">
        <f t="shared" si="1095"/>
        <v>1.6233766233766235E-3</v>
      </c>
      <c r="AS2938" s="2">
        <f t="shared" si="1096"/>
        <v>0</v>
      </c>
      <c r="AT2938" s="2">
        <f t="shared" si="1097"/>
        <v>1.1961722488038277E-3</v>
      </c>
      <c r="AU2938" s="2">
        <f t="shared" si="1098"/>
        <v>0</v>
      </c>
      <c r="AW2938" t="s">
        <v>2099</v>
      </c>
      <c r="AX2938" t="s">
        <v>1304</v>
      </c>
      <c r="BA2938" s="127">
        <v>51</v>
      </c>
      <c r="BB2938" s="130">
        <v>29</v>
      </c>
      <c r="BC2938" s="131">
        <f t="shared" si="1088"/>
        <v>51029</v>
      </c>
      <c r="BE2938" s="7" t="s">
        <v>3271</v>
      </c>
    </row>
    <row r="2939" spans="1:57" hidden="1" outlineLevel="1" x14ac:dyDescent="0.2">
      <c r="A2939" t="s">
        <v>1295</v>
      </c>
      <c r="B2939" t="s">
        <v>1304</v>
      </c>
      <c r="C2939" s="1">
        <f t="shared" si="1089"/>
        <v>5103</v>
      </c>
      <c r="D2939" s="7">
        <f>RANK(N2939,(N2939:P2939,Q2939:AL2939))</f>
        <v>2</v>
      </c>
      <c r="E2939" s="7">
        <f>RANK(O2939,(N2939:P2939,Q2939:AL2939))</f>
        <v>1</v>
      </c>
      <c r="F2939" s="7">
        <f>IF(P2939&gt;0,RANK(P2939,(N2939:P2939,Q2939:AL2939)),0)</f>
        <v>3</v>
      </c>
      <c r="G2939" s="1">
        <f t="shared" si="1090"/>
        <v>175</v>
      </c>
      <c r="H2939" s="2">
        <f t="shared" si="1086"/>
        <v>3.4293552812071332E-2</v>
      </c>
      <c r="I2939" s="2"/>
      <c r="J2939" s="2">
        <f t="shared" si="1091"/>
        <v>0.4297472075249853</v>
      </c>
      <c r="K2939" s="2">
        <f t="shared" si="1092"/>
        <v>0.46404076033705666</v>
      </c>
      <c r="L2939" s="2">
        <f t="shared" si="1093"/>
        <v>8.9947089947089942E-2</v>
      </c>
      <c r="M2939" s="2">
        <f t="shared" si="1094"/>
        <v>1.6264942190868104E-2</v>
      </c>
      <c r="N2939" s="1">
        <v>2193</v>
      </c>
      <c r="O2939" s="1">
        <v>2368</v>
      </c>
      <c r="P2939" s="1">
        <v>459</v>
      </c>
      <c r="Q2939" s="1">
        <v>26</v>
      </c>
      <c r="S2939" s="1">
        <v>11</v>
      </c>
      <c r="W2939" s="1">
        <v>46</v>
      </c>
      <c r="AN2939" s="7">
        <f>IF(Q2939&gt;0,RANK(Q2939,(N2939:P2939,Q2939:AL2939)),0)</f>
        <v>5</v>
      </c>
      <c r="AO2939" s="7">
        <f>IF(R2939&gt;0,RANK(R2939,(N2939:P2939,Q2939:AL2939)),0)</f>
        <v>0</v>
      </c>
      <c r="AP2939" s="7">
        <f>IF(S2939&gt;0,RANK(S2939,(N2939:P2939,Q2939:AL2939)),0)</f>
        <v>6</v>
      </c>
      <c r="AQ2939" s="7">
        <f>IF(T2939&gt;0,RANK(T2939,(N2939:P2939,Q2939:AL2939)),0)</f>
        <v>0</v>
      </c>
      <c r="AR2939" s="2">
        <f t="shared" si="1095"/>
        <v>5.0950421320791689E-3</v>
      </c>
      <c r="AS2939" s="2">
        <f t="shared" si="1096"/>
        <v>0</v>
      </c>
      <c r="AT2939" s="2">
        <f t="shared" si="1097"/>
        <v>2.1555947481873409E-3</v>
      </c>
      <c r="AU2939" s="2">
        <f t="shared" si="1098"/>
        <v>0</v>
      </c>
      <c r="AW2939" t="s">
        <v>1295</v>
      </c>
      <c r="AX2939" t="s">
        <v>1304</v>
      </c>
      <c r="BA2939" s="127">
        <v>51</v>
      </c>
      <c r="BB2939" s="130">
        <v>31</v>
      </c>
      <c r="BC2939" s="131">
        <f t="shared" si="1088"/>
        <v>51031</v>
      </c>
      <c r="BE2939" s="7" t="s">
        <v>3271</v>
      </c>
    </row>
    <row r="2940" spans="1:57" hidden="1" outlineLevel="1" x14ac:dyDescent="0.2">
      <c r="A2940" t="s">
        <v>974</v>
      </c>
      <c r="B2940" t="s">
        <v>1304</v>
      </c>
      <c r="C2940" s="1">
        <f t="shared" si="1089"/>
        <v>19757</v>
      </c>
      <c r="D2940" s="7">
        <f>RANK(N2940,(N2940:P2940,Q2940:AL2940))</f>
        <v>2</v>
      </c>
      <c r="E2940" s="7">
        <f>RANK(O2940,(N2940:P2940,Q2940:AL2940))</f>
        <v>1</v>
      </c>
      <c r="F2940" s="7">
        <f>IF(P2940&gt;0,RANK(P2940,(N2940:P2940,Q2940:AL2940)),0)</f>
        <v>3</v>
      </c>
      <c r="G2940" s="1">
        <f t="shared" si="1090"/>
        <v>4932</v>
      </c>
      <c r="H2940" s="2">
        <f t="shared" si="1086"/>
        <v>0.249633041453662</v>
      </c>
      <c r="I2940" s="2"/>
      <c r="J2940" s="2">
        <f t="shared" si="1091"/>
        <v>0.30363921648023484</v>
      </c>
      <c r="K2940" s="2">
        <f t="shared" si="1092"/>
        <v>0.55327225793389689</v>
      </c>
      <c r="L2940" s="2">
        <f t="shared" si="1093"/>
        <v>0.12922002328288706</v>
      </c>
      <c r="M2940" s="2">
        <f t="shared" si="1094"/>
        <v>1.38685023029812E-2</v>
      </c>
      <c r="N2940" s="1">
        <v>5999</v>
      </c>
      <c r="O2940" s="1">
        <v>10931</v>
      </c>
      <c r="P2940" s="1">
        <v>2553</v>
      </c>
      <c r="Q2940" s="1">
        <v>35</v>
      </c>
      <c r="S2940" s="1">
        <v>28</v>
      </c>
      <c r="W2940" s="1">
        <v>211</v>
      </c>
      <c r="AN2940" s="7">
        <f>IF(Q2940&gt;0,RANK(Q2940,(N2940:P2940,Q2940:AL2940)),0)</f>
        <v>5</v>
      </c>
      <c r="AO2940" s="7">
        <f>IF(R2940&gt;0,RANK(R2940,(N2940:P2940,Q2940:AL2940)),0)</f>
        <v>0</v>
      </c>
      <c r="AP2940" s="7">
        <f>IF(S2940&gt;0,RANK(S2940,(N2940:P2940,Q2940:AL2940)),0)</f>
        <v>6</v>
      </c>
      <c r="AQ2940" s="7">
        <f>IF(T2940&gt;0,RANK(T2940,(N2940:P2940,Q2940:AL2940)),0)</f>
        <v>0</v>
      </c>
      <c r="AR2940" s="2">
        <f t="shared" si="1095"/>
        <v>1.7715240168041707E-3</v>
      </c>
      <c r="AS2940" s="2">
        <f t="shared" si="1096"/>
        <v>0</v>
      </c>
      <c r="AT2940" s="2">
        <f t="shared" si="1097"/>
        <v>1.4172192134433365E-3</v>
      </c>
      <c r="AU2940" s="2">
        <f t="shared" si="1098"/>
        <v>0</v>
      </c>
      <c r="AW2940" t="s">
        <v>974</v>
      </c>
      <c r="AX2940" t="s">
        <v>1304</v>
      </c>
      <c r="BA2940" s="127">
        <v>51</v>
      </c>
      <c r="BB2940" s="130">
        <v>33</v>
      </c>
      <c r="BC2940" s="131">
        <f t="shared" si="1088"/>
        <v>51033</v>
      </c>
      <c r="BE2940" s="7" t="s">
        <v>3271</v>
      </c>
    </row>
    <row r="2941" spans="1:57" hidden="1" outlineLevel="1" x14ac:dyDescent="0.2">
      <c r="A2941" t="s">
        <v>624</v>
      </c>
      <c r="B2941" t="s">
        <v>1304</v>
      </c>
      <c r="C2941" s="1">
        <f t="shared" si="1089"/>
        <v>7753</v>
      </c>
      <c r="D2941" s="7">
        <f>RANK(N2941,(N2941:P2941,Q2941:AL2941))</f>
        <v>1</v>
      </c>
      <c r="E2941" s="7">
        <f>RANK(O2941,(N2941:P2941,Q2941:AL2941))</f>
        <v>2</v>
      </c>
      <c r="F2941" s="7">
        <f>IF(P2941&gt;0,RANK(P2941,(N2941:P2941,Q2941:AL2941)),0)</f>
        <v>3</v>
      </c>
      <c r="G2941" s="1">
        <f t="shared" si="1090"/>
        <v>823</v>
      </c>
      <c r="H2941" s="2">
        <f t="shared" si="1086"/>
        <v>0.10615245711337547</v>
      </c>
      <c r="I2941" s="2"/>
      <c r="J2941" s="2">
        <f t="shared" si="1091"/>
        <v>0.4862633819166774</v>
      </c>
      <c r="K2941" s="2">
        <f t="shared" si="1092"/>
        <v>0.38011092480330194</v>
      </c>
      <c r="L2941" s="2">
        <f t="shared" si="1093"/>
        <v>0.12446794789113891</v>
      </c>
      <c r="M2941" s="2">
        <f t="shared" si="1094"/>
        <v>9.157745388881755E-3</v>
      </c>
      <c r="N2941" s="1">
        <v>3770</v>
      </c>
      <c r="O2941" s="1">
        <v>2947</v>
      </c>
      <c r="P2941" s="1">
        <v>965</v>
      </c>
      <c r="Q2941" s="1">
        <v>15</v>
      </c>
      <c r="S2941" s="1">
        <v>16</v>
      </c>
      <c r="W2941" s="1">
        <v>40</v>
      </c>
      <c r="AN2941" s="7">
        <f>IF(Q2941&gt;0,RANK(Q2941,(N2941:P2941,Q2941:AL2941)),0)</f>
        <v>6</v>
      </c>
      <c r="AO2941" s="7">
        <f>IF(R2941&gt;0,RANK(R2941,(N2941:P2941,Q2941:AL2941)),0)</f>
        <v>0</v>
      </c>
      <c r="AP2941" s="7">
        <f>IF(S2941&gt;0,RANK(S2941,(N2941:P2941,Q2941:AL2941)),0)</f>
        <v>5</v>
      </c>
      <c r="AQ2941" s="7">
        <f>IF(T2941&gt;0,RANK(T2941,(N2941:P2941,Q2941:AL2941)),0)</f>
        <v>0</v>
      </c>
      <c r="AR2941" s="2">
        <f t="shared" si="1095"/>
        <v>1.9347349413130401E-3</v>
      </c>
      <c r="AS2941" s="2">
        <f t="shared" si="1096"/>
        <v>0</v>
      </c>
      <c r="AT2941" s="2">
        <f t="shared" si="1097"/>
        <v>2.0637172707339093E-3</v>
      </c>
      <c r="AU2941" s="2">
        <f t="shared" si="1098"/>
        <v>0</v>
      </c>
      <c r="AW2941" t="s">
        <v>624</v>
      </c>
      <c r="AX2941" t="s">
        <v>1304</v>
      </c>
      <c r="BA2941" s="127">
        <v>51</v>
      </c>
      <c r="BB2941" s="130">
        <v>35</v>
      </c>
      <c r="BC2941" s="131">
        <f t="shared" si="1088"/>
        <v>51035</v>
      </c>
      <c r="BE2941" s="7" t="s">
        <v>3271</v>
      </c>
    </row>
    <row r="2942" spans="1:57" hidden="1" outlineLevel="1" x14ac:dyDescent="0.2">
      <c r="A2942" t="s">
        <v>972</v>
      </c>
      <c r="B2942" t="s">
        <v>1304</v>
      </c>
      <c r="C2942" s="1">
        <f t="shared" si="1089"/>
        <v>10915</v>
      </c>
      <c r="D2942" s="7">
        <f>RANK(N2942,(N2942:P2942,Q2942:AL2942))</f>
        <v>2</v>
      </c>
      <c r="E2942" s="7">
        <f>RANK(O2942,(N2942:P2942,Q2942:AL2942))</f>
        <v>1</v>
      </c>
      <c r="F2942" s="7">
        <f>IF(P2942&gt;0,RANK(P2942,(N2942:P2942,Q2942:AL2942)),0)</f>
        <v>3</v>
      </c>
      <c r="G2942" s="1">
        <f t="shared" si="1090"/>
        <v>1874</v>
      </c>
      <c r="H2942" s="2">
        <f t="shared" si="1086"/>
        <v>0.1716903344021988</v>
      </c>
      <c r="I2942" s="2"/>
      <c r="J2942" s="2">
        <f t="shared" si="1091"/>
        <v>0.34722858451672012</v>
      </c>
      <c r="K2942" s="2">
        <f t="shared" si="1092"/>
        <v>0.51891891891891895</v>
      </c>
      <c r="L2942" s="2">
        <f t="shared" si="1093"/>
        <v>0.1271644525881814</v>
      </c>
      <c r="M2942" s="2">
        <f t="shared" si="1094"/>
        <v>6.6880439761795307E-3</v>
      </c>
      <c r="N2942" s="1">
        <v>3790</v>
      </c>
      <c r="O2942" s="1">
        <v>5664</v>
      </c>
      <c r="P2942" s="1">
        <v>1388</v>
      </c>
      <c r="Q2942" s="1">
        <v>13</v>
      </c>
      <c r="S2942" s="1">
        <v>11</v>
      </c>
      <c r="W2942" s="1">
        <v>49</v>
      </c>
      <c r="AN2942" s="7">
        <f>IF(Q2942&gt;0,RANK(Q2942,(N2942:P2942,Q2942:AL2942)),0)</f>
        <v>5</v>
      </c>
      <c r="AO2942" s="7">
        <f>IF(R2942&gt;0,RANK(R2942,(N2942:P2942,Q2942:AL2942)),0)</f>
        <v>0</v>
      </c>
      <c r="AP2942" s="7">
        <f>IF(S2942&gt;0,RANK(S2942,(N2942:P2942,Q2942:AL2942)),0)</f>
        <v>6</v>
      </c>
      <c r="AQ2942" s="7">
        <f>IF(T2942&gt;0,RANK(T2942,(N2942:P2942,Q2942:AL2942)),0)</f>
        <v>0</v>
      </c>
      <c r="AR2942" s="2">
        <f t="shared" si="1095"/>
        <v>1.1910215300045808E-3</v>
      </c>
      <c r="AS2942" s="2">
        <f t="shared" si="1096"/>
        <v>0</v>
      </c>
      <c r="AT2942" s="2">
        <f t="shared" si="1097"/>
        <v>1.0077874484654145E-3</v>
      </c>
      <c r="AU2942" s="2">
        <f t="shared" si="1098"/>
        <v>0</v>
      </c>
      <c r="AW2942" t="s">
        <v>972</v>
      </c>
      <c r="AX2942" t="s">
        <v>1304</v>
      </c>
      <c r="BA2942" s="127">
        <v>51</v>
      </c>
      <c r="BB2942" s="130">
        <v>36</v>
      </c>
      <c r="BC2942" s="131">
        <f t="shared" si="1088"/>
        <v>51036</v>
      </c>
      <c r="BE2942" s="7" t="s">
        <v>3271</v>
      </c>
    </row>
    <row r="2943" spans="1:57" hidden="1" outlineLevel="1" x14ac:dyDescent="0.2">
      <c r="A2943" t="s">
        <v>1912</v>
      </c>
      <c r="B2943" t="s">
        <v>1304</v>
      </c>
      <c r="C2943" s="1">
        <f t="shared" si="1089"/>
        <v>3014</v>
      </c>
      <c r="D2943" s="7">
        <f>RANK(N2943,(N2943:P2943,Q2943:AL2943))</f>
        <v>1</v>
      </c>
      <c r="E2943" s="7">
        <f>RANK(O2943,(N2943:P2943,Q2943:AL2943))</f>
        <v>2</v>
      </c>
      <c r="F2943" s="7">
        <f>IF(P2943&gt;0,RANK(P2943,(N2943:P2943,Q2943:AL2943)),0)</f>
        <v>3</v>
      </c>
      <c r="G2943" s="1">
        <f t="shared" si="1090"/>
        <v>1281</v>
      </c>
      <c r="H2943" s="2">
        <f t="shared" si="1086"/>
        <v>0.42501658925016589</v>
      </c>
      <c r="I2943" s="2"/>
      <c r="J2943" s="2">
        <f t="shared" si="1091"/>
        <v>0.66688785666887862</v>
      </c>
      <c r="K2943" s="2">
        <f t="shared" si="1092"/>
        <v>0.24187126741871268</v>
      </c>
      <c r="L2943" s="2">
        <f t="shared" si="1093"/>
        <v>8.3278035832780359E-2</v>
      </c>
      <c r="M2943" s="2">
        <f t="shared" si="1094"/>
        <v>7.9628400796283444E-3</v>
      </c>
      <c r="N2943" s="1">
        <v>2010</v>
      </c>
      <c r="O2943" s="1">
        <v>729</v>
      </c>
      <c r="P2943" s="1">
        <v>251</v>
      </c>
      <c r="Q2943" s="1">
        <v>5</v>
      </c>
      <c r="S2943" s="1">
        <v>8</v>
      </c>
      <c r="W2943" s="1">
        <v>11</v>
      </c>
      <c r="AN2943" s="7">
        <f>IF(Q2943&gt;0,RANK(Q2943,(N2943:P2943,Q2943:AL2943)),0)</f>
        <v>6</v>
      </c>
      <c r="AO2943" s="7">
        <f>IF(R2943&gt;0,RANK(R2943,(N2943:P2943,Q2943:AL2943)),0)</f>
        <v>0</v>
      </c>
      <c r="AP2943" s="7">
        <f>IF(S2943&gt;0,RANK(S2943,(N2943:P2943,Q2943:AL2943)),0)</f>
        <v>5</v>
      </c>
      <c r="AQ2943" s="7">
        <f>IF(T2943&gt;0,RANK(T2943,(N2943:P2943,Q2943:AL2943)),0)</f>
        <v>0</v>
      </c>
      <c r="AR2943" s="2">
        <f t="shared" si="1095"/>
        <v>1.6589250165892503E-3</v>
      </c>
      <c r="AS2943" s="2">
        <f t="shared" si="1096"/>
        <v>0</v>
      </c>
      <c r="AT2943" s="2">
        <f t="shared" si="1097"/>
        <v>2.6542800265428003E-3</v>
      </c>
      <c r="AU2943" s="2">
        <f t="shared" si="1098"/>
        <v>0</v>
      </c>
      <c r="AW2943" t="s">
        <v>1912</v>
      </c>
      <c r="AX2943" t="s">
        <v>1304</v>
      </c>
      <c r="BA2943" s="127">
        <v>51</v>
      </c>
      <c r="BB2943" s="130">
        <v>37</v>
      </c>
      <c r="BC2943" s="131">
        <f t="shared" si="1088"/>
        <v>51037</v>
      </c>
      <c r="BE2943" s="7" t="s">
        <v>3271</v>
      </c>
    </row>
    <row r="2944" spans="1:57" hidden="1" outlineLevel="1" x14ac:dyDescent="0.2">
      <c r="A2944" t="s">
        <v>2375</v>
      </c>
      <c r="B2944" t="s">
        <v>1304</v>
      </c>
      <c r="C2944" s="1">
        <f t="shared" si="1089"/>
        <v>5111</v>
      </c>
      <c r="D2944" s="7">
        <f>RANK(N2944,(N2944:P2944,Q2944:AL2944))</f>
        <v>2</v>
      </c>
      <c r="E2944" s="7">
        <f>RANK(O2944,(N2944:P2944,Q2944:AL2944))</f>
        <v>1</v>
      </c>
      <c r="F2944" s="7">
        <f>IF(P2944&gt;0,RANK(P2944,(N2944:P2944,Q2944:AL2944)),0)</f>
        <v>3</v>
      </c>
      <c r="G2944" s="1">
        <f t="shared" si="1090"/>
        <v>195</v>
      </c>
      <c r="H2944" s="2">
        <f t="shared" si="1086"/>
        <v>3.8153003326159264E-2</v>
      </c>
      <c r="I2944" s="2"/>
      <c r="J2944" s="2">
        <f t="shared" si="1091"/>
        <v>0.41048718450401095</v>
      </c>
      <c r="K2944" s="2">
        <f t="shared" si="1092"/>
        <v>0.44864018783017023</v>
      </c>
      <c r="L2944" s="2">
        <f t="shared" si="1093"/>
        <v>0.12522011348072784</v>
      </c>
      <c r="M2944" s="2">
        <f t="shared" si="1094"/>
        <v>1.5652514185090921E-2</v>
      </c>
      <c r="N2944" s="1">
        <v>2098</v>
      </c>
      <c r="O2944" s="1">
        <v>2293</v>
      </c>
      <c r="P2944" s="1">
        <v>640</v>
      </c>
      <c r="Q2944" s="1">
        <v>15</v>
      </c>
      <c r="S2944" s="1">
        <v>15</v>
      </c>
      <c r="W2944" s="1">
        <v>50</v>
      </c>
      <c r="AN2944" s="7">
        <f>IF(Q2944&gt;0,RANK(Q2944,(N2944:P2944,Q2944:AL2944)),0)</f>
        <v>5</v>
      </c>
      <c r="AO2944" s="7">
        <f>IF(R2944&gt;0,RANK(R2944,(N2944:P2944,Q2944:AL2944)),0)</f>
        <v>0</v>
      </c>
      <c r="AP2944" s="7">
        <f>IF(S2944&gt;0,RANK(S2944,(N2944:P2944,Q2944:AL2944)),0)</f>
        <v>5</v>
      </c>
      <c r="AQ2944" s="7">
        <f>IF(T2944&gt;0,RANK(T2944,(N2944:P2944,Q2944:AL2944)),0)</f>
        <v>0</v>
      </c>
      <c r="AR2944" s="2">
        <f t="shared" si="1095"/>
        <v>2.934846409704559E-3</v>
      </c>
      <c r="AS2944" s="2">
        <f t="shared" si="1096"/>
        <v>0</v>
      </c>
      <c r="AT2944" s="2">
        <f t="shared" si="1097"/>
        <v>2.934846409704559E-3</v>
      </c>
      <c r="AU2944" s="2">
        <f t="shared" si="1098"/>
        <v>0</v>
      </c>
      <c r="AW2944" t="s">
        <v>2375</v>
      </c>
      <c r="AX2944" t="s">
        <v>1304</v>
      </c>
      <c r="BA2944" s="127">
        <v>51</v>
      </c>
      <c r="BB2944" s="130">
        <v>41</v>
      </c>
      <c r="BC2944" s="131">
        <f t="shared" si="1088"/>
        <v>51041</v>
      </c>
      <c r="BE2944" s="7" t="s">
        <v>3271</v>
      </c>
    </row>
    <row r="2945" spans="1:57" hidden="1" outlineLevel="1" x14ac:dyDescent="0.2">
      <c r="A2945" t="s">
        <v>3036</v>
      </c>
      <c r="B2945" t="s">
        <v>1304</v>
      </c>
      <c r="C2945" s="1">
        <f t="shared" si="1089"/>
        <v>101933</v>
      </c>
      <c r="D2945" s="7">
        <f>RANK(N2945,(N2945:P2945,Q2945:AL2945))</f>
        <v>2</v>
      </c>
      <c r="E2945" s="7">
        <f>RANK(O2945,(N2945:P2945,Q2945:AL2945))</f>
        <v>1</v>
      </c>
      <c r="F2945" s="7">
        <f>IF(P2945&gt;0,RANK(P2945,(N2945:P2945,Q2945:AL2945)),0)</f>
        <v>3</v>
      </c>
      <c r="G2945" s="1">
        <f t="shared" si="1090"/>
        <v>28598</v>
      </c>
      <c r="H2945" s="2">
        <f t="shared" si="1086"/>
        <v>0.28055683635329087</v>
      </c>
      <c r="I2945" s="2"/>
      <c r="J2945" s="2">
        <f t="shared" si="1091"/>
        <v>0.27496492794286442</v>
      </c>
      <c r="K2945" s="2">
        <f t="shared" si="1092"/>
        <v>0.5555217642961553</v>
      </c>
      <c r="L2945" s="2">
        <f t="shared" si="1093"/>
        <v>0.16577555845506362</v>
      </c>
      <c r="M2945" s="2">
        <f t="shared" si="1094"/>
        <v>3.7377493059166655E-3</v>
      </c>
      <c r="N2945" s="1">
        <v>28028</v>
      </c>
      <c r="O2945" s="1">
        <v>56626</v>
      </c>
      <c r="P2945" s="1">
        <v>16898</v>
      </c>
      <c r="Q2945" s="1">
        <v>168</v>
      </c>
      <c r="S2945" s="1">
        <v>91</v>
      </c>
      <c r="W2945" s="1">
        <v>122</v>
      </c>
      <c r="AN2945" s="7">
        <f>IF(Q2945&gt;0,RANK(Q2945,(N2945:P2945,Q2945:AL2945)),0)</f>
        <v>4</v>
      </c>
      <c r="AO2945" s="7">
        <f>IF(R2945&gt;0,RANK(R2945,(N2945:P2945,Q2945:AL2945)),0)</f>
        <v>0</v>
      </c>
      <c r="AP2945" s="7">
        <f>IF(S2945&gt;0,RANK(S2945,(N2945:P2945,Q2945:AL2945)),0)</f>
        <v>6</v>
      </c>
      <c r="AQ2945" s="7">
        <f>IF(T2945&gt;0,RANK(T2945,(N2945:P2945,Q2945:AL2945)),0)</f>
        <v>0</v>
      </c>
      <c r="AR2945" s="2">
        <f t="shared" si="1095"/>
        <v>1.6481414262309556E-3</v>
      </c>
      <c r="AS2945" s="2">
        <f t="shared" si="1096"/>
        <v>0</v>
      </c>
      <c r="AT2945" s="2">
        <f t="shared" si="1097"/>
        <v>8.9274327254176768E-4</v>
      </c>
      <c r="AU2945" s="2">
        <f t="shared" si="1098"/>
        <v>0</v>
      </c>
      <c r="AW2945" t="s">
        <v>3036</v>
      </c>
      <c r="AX2945" t="s">
        <v>1304</v>
      </c>
      <c r="BA2945" s="127">
        <v>51</v>
      </c>
      <c r="BB2945" s="130">
        <v>43</v>
      </c>
      <c r="BC2945" s="131">
        <f t="shared" si="1088"/>
        <v>51043</v>
      </c>
      <c r="BE2945" s="7" t="s">
        <v>3271</v>
      </c>
    </row>
    <row r="2946" spans="1:57" hidden="1" outlineLevel="1" x14ac:dyDescent="0.2">
      <c r="A2946" t="s">
        <v>2436</v>
      </c>
      <c r="B2946" t="s">
        <v>1304</v>
      </c>
      <c r="C2946" s="1">
        <f t="shared" si="1089"/>
        <v>4648</v>
      </c>
      <c r="D2946" s="7">
        <f>RANK(N2946,(N2946:P2946,Q2946:AL2946))</f>
        <v>2</v>
      </c>
      <c r="E2946" s="7">
        <f>RANK(O2946,(N2946:P2946,Q2946:AL2946))</f>
        <v>1</v>
      </c>
      <c r="F2946" s="7">
        <f>IF(P2946&gt;0,RANK(P2946,(N2946:P2946,Q2946:AL2946)),0)</f>
        <v>3</v>
      </c>
      <c r="G2946" s="1">
        <f t="shared" si="1090"/>
        <v>183</v>
      </c>
      <c r="H2946" s="2">
        <f t="shared" si="1086"/>
        <v>3.9371772805507743E-2</v>
      </c>
      <c r="I2946" s="2"/>
      <c r="J2946" s="2">
        <f t="shared" si="1091"/>
        <v>0.38962994836488812</v>
      </c>
      <c r="K2946" s="2">
        <f t="shared" si="1092"/>
        <v>0.42900172117039587</v>
      </c>
      <c r="L2946" s="2">
        <f t="shared" si="1093"/>
        <v>0.17254733218588642</v>
      </c>
      <c r="M2946" s="2">
        <f t="shared" si="1094"/>
        <v>8.8209982788295394E-3</v>
      </c>
      <c r="N2946" s="1">
        <v>1811</v>
      </c>
      <c r="O2946" s="1">
        <v>1994</v>
      </c>
      <c r="P2946" s="1">
        <v>802</v>
      </c>
      <c r="Q2946" s="1">
        <v>13</v>
      </c>
      <c r="S2946" s="1">
        <v>6</v>
      </c>
      <c r="W2946" s="1">
        <v>22</v>
      </c>
      <c r="AN2946" s="7">
        <f>IF(Q2946&gt;0,RANK(Q2946,(N2946:P2946,Q2946:AL2946)),0)</f>
        <v>5</v>
      </c>
      <c r="AO2946" s="7">
        <f>IF(R2946&gt;0,RANK(R2946,(N2946:P2946,Q2946:AL2946)),0)</f>
        <v>0</v>
      </c>
      <c r="AP2946" s="7">
        <f>IF(S2946&gt;0,RANK(S2946,(N2946:P2946,Q2946:AL2946)),0)</f>
        <v>6</v>
      </c>
      <c r="AQ2946" s="7">
        <f>IF(T2946&gt;0,RANK(T2946,(N2946:P2946,Q2946:AL2946)),0)</f>
        <v>0</v>
      </c>
      <c r="AR2946" s="2">
        <f t="shared" si="1095"/>
        <v>2.7969018932874354E-3</v>
      </c>
      <c r="AS2946" s="2">
        <f t="shared" si="1096"/>
        <v>0</v>
      </c>
      <c r="AT2946" s="2">
        <f t="shared" si="1097"/>
        <v>1.2908777969018934E-3</v>
      </c>
      <c r="AU2946" s="2">
        <f t="shared" si="1098"/>
        <v>0</v>
      </c>
      <c r="AW2946" t="s">
        <v>2436</v>
      </c>
      <c r="AX2946" t="s">
        <v>1304</v>
      </c>
      <c r="BA2946" s="127">
        <v>51</v>
      </c>
      <c r="BB2946" s="130">
        <v>45</v>
      </c>
      <c r="BC2946" s="131">
        <f t="shared" si="1088"/>
        <v>51045</v>
      </c>
      <c r="BE2946" s="7" t="s">
        <v>3271</v>
      </c>
    </row>
    <row r="2947" spans="1:57" hidden="1" outlineLevel="1" x14ac:dyDescent="0.2">
      <c r="A2947" t="s">
        <v>1913</v>
      </c>
      <c r="B2947" t="s">
        <v>1304</v>
      </c>
      <c r="C2947" s="1">
        <f t="shared" si="1089"/>
        <v>2297</v>
      </c>
      <c r="D2947" s="7">
        <f>RANK(N2947,(N2947:P2947,Q2947:AL2947))</f>
        <v>2</v>
      </c>
      <c r="E2947" s="7">
        <f>RANK(O2947,(N2947:P2947,Q2947:AL2947))</f>
        <v>1</v>
      </c>
      <c r="F2947" s="7">
        <f>IF(P2947&gt;0,RANK(P2947,(N2947:P2947,Q2947:AL2947)),0)</f>
        <v>3</v>
      </c>
      <c r="G2947" s="1">
        <f t="shared" si="1090"/>
        <v>43</v>
      </c>
      <c r="H2947" s="2">
        <f t="shared" si="1086"/>
        <v>1.8720069656073139E-2</v>
      </c>
      <c r="I2947" s="2"/>
      <c r="J2947" s="2">
        <f t="shared" si="1091"/>
        <v>0.42011319111885065</v>
      </c>
      <c r="K2947" s="2">
        <f t="shared" si="1092"/>
        <v>0.43883326077492379</v>
      </c>
      <c r="L2947" s="2">
        <f t="shared" si="1093"/>
        <v>0.13234653896386592</v>
      </c>
      <c r="M2947" s="2">
        <f t="shared" si="1094"/>
        <v>8.7070091423595841E-3</v>
      </c>
      <c r="N2947" s="1">
        <v>965</v>
      </c>
      <c r="O2947" s="1">
        <v>1008</v>
      </c>
      <c r="P2947" s="1">
        <v>304</v>
      </c>
      <c r="Q2947" s="1">
        <v>8</v>
      </c>
      <c r="S2947" s="1">
        <v>3</v>
      </c>
      <c r="W2947" s="1">
        <v>9</v>
      </c>
      <c r="AN2947" s="7">
        <f>IF(Q2947&gt;0,RANK(Q2947,(N2947:P2947,Q2947:AL2947)),0)</f>
        <v>5</v>
      </c>
      <c r="AO2947" s="7">
        <f>IF(R2947&gt;0,RANK(R2947,(N2947:P2947,Q2947:AL2947)),0)</f>
        <v>0</v>
      </c>
      <c r="AP2947" s="7">
        <f>IF(S2947&gt;0,RANK(S2947,(N2947:P2947,Q2947:AL2947)),0)</f>
        <v>6</v>
      </c>
      <c r="AQ2947" s="7">
        <f>IF(T2947&gt;0,RANK(T2947,(N2947:P2947,Q2947:AL2947)),0)</f>
        <v>0</v>
      </c>
      <c r="AR2947" s="2">
        <f t="shared" si="1095"/>
        <v>3.4828036569438396E-3</v>
      </c>
      <c r="AS2947" s="2">
        <f t="shared" si="1096"/>
        <v>0</v>
      </c>
      <c r="AT2947" s="2">
        <f t="shared" si="1097"/>
        <v>1.3060513713539399E-3</v>
      </c>
      <c r="AU2947" s="2">
        <f t="shared" si="1098"/>
        <v>0</v>
      </c>
      <c r="AW2947" t="s">
        <v>1913</v>
      </c>
      <c r="AX2947" t="s">
        <v>1304</v>
      </c>
      <c r="BA2947" s="127">
        <v>51</v>
      </c>
      <c r="BB2947" s="130">
        <v>47</v>
      </c>
      <c r="BC2947" s="131">
        <f t="shared" si="1088"/>
        <v>51047</v>
      </c>
      <c r="BE2947" s="7" t="s">
        <v>3271</v>
      </c>
    </row>
    <row r="2948" spans="1:57" hidden="1" outlineLevel="1" x14ac:dyDescent="0.2">
      <c r="A2948" t="s">
        <v>1914</v>
      </c>
      <c r="B2948" t="s">
        <v>1304</v>
      </c>
      <c r="C2948" s="1">
        <f t="shared" si="1089"/>
        <v>10466</v>
      </c>
      <c r="D2948" s="7">
        <f>RANK(N2948,(N2948:P2948,Q2948:AL2948))</f>
        <v>2</v>
      </c>
      <c r="E2948" s="7">
        <f>RANK(O2948,(N2948:P2948,Q2948:AL2948))</f>
        <v>1</v>
      </c>
      <c r="F2948" s="7">
        <f>IF(P2948&gt;0,RANK(P2948,(N2948:P2948,Q2948:AL2948)),0)</f>
        <v>3</v>
      </c>
      <c r="G2948" s="1">
        <f t="shared" si="1090"/>
        <v>1782</v>
      </c>
      <c r="H2948" s="2">
        <f t="shared" si="1086"/>
        <v>0.17026562201414103</v>
      </c>
      <c r="I2948" s="2"/>
      <c r="J2948" s="2">
        <f t="shared" si="1091"/>
        <v>0.32906554557615136</v>
      </c>
      <c r="K2948" s="2">
        <f t="shared" si="1092"/>
        <v>0.49933116759029239</v>
      </c>
      <c r="L2948" s="2">
        <f t="shared" si="1093"/>
        <v>0.15669787884578634</v>
      </c>
      <c r="M2948" s="2">
        <f t="shared" si="1094"/>
        <v>1.4905407987769959E-2</v>
      </c>
      <c r="N2948" s="1">
        <v>3444</v>
      </c>
      <c r="O2948" s="1">
        <v>5226</v>
      </c>
      <c r="P2948" s="1">
        <v>1640</v>
      </c>
      <c r="Q2948" s="1">
        <v>31</v>
      </c>
      <c r="S2948" s="1">
        <v>12</v>
      </c>
      <c r="W2948" s="1">
        <v>113</v>
      </c>
      <c r="AN2948" s="7">
        <f>IF(Q2948&gt;0,RANK(Q2948,(N2948:P2948,Q2948:AL2948)),0)</f>
        <v>5</v>
      </c>
      <c r="AO2948" s="7">
        <f>IF(R2948&gt;0,RANK(R2948,(N2948:P2948,Q2948:AL2948)),0)</f>
        <v>0</v>
      </c>
      <c r="AP2948" s="7">
        <f>IF(S2948&gt;0,RANK(S2948,(N2948:P2948,Q2948:AL2948)),0)</f>
        <v>6</v>
      </c>
      <c r="AQ2948" s="7">
        <f>IF(T2948&gt;0,RANK(T2948,(N2948:P2948,Q2948:AL2948)),0)</f>
        <v>0</v>
      </c>
      <c r="AR2948" s="2">
        <f t="shared" si="1095"/>
        <v>2.9619721001337665E-3</v>
      </c>
      <c r="AS2948" s="2">
        <f t="shared" si="1096"/>
        <v>0</v>
      </c>
      <c r="AT2948" s="2">
        <f t="shared" si="1097"/>
        <v>1.1465698452130708E-3</v>
      </c>
      <c r="AU2948" s="2">
        <f t="shared" si="1098"/>
        <v>0</v>
      </c>
      <c r="AW2948" t="s">
        <v>1914</v>
      </c>
      <c r="AX2948" t="s">
        <v>1304</v>
      </c>
      <c r="BA2948" s="127">
        <v>51</v>
      </c>
      <c r="BB2948" s="130">
        <v>49</v>
      </c>
      <c r="BC2948" s="131">
        <f t="shared" si="1088"/>
        <v>51049</v>
      </c>
      <c r="BE2948" s="7" t="s">
        <v>3271</v>
      </c>
    </row>
    <row r="2949" spans="1:57" hidden="1" outlineLevel="1" x14ac:dyDescent="0.2">
      <c r="A2949" t="s">
        <v>1429</v>
      </c>
      <c r="B2949" t="s">
        <v>1304</v>
      </c>
      <c r="C2949" s="1">
        <f t="shared" si="1089"/>
        <v>3384</v>
      </c>
      <c r="D2949" s="7">
        <f>RANK(N2949,(N2949:P2949,Q2949:AL2949))</f>
        <v>2</v>
      </c>
      <c r="E2949" s="7">
        <f>RANK(O2949,(N2949:P2949,Q2949:AL2949))</f>
        <v>1</v>
      </c>
      <c r="F2949" s="7">
        <f>IF(P2949&gt;0,RANK(P2949,(N2949:P2949,Q2949:AL2949)),0)</f>
        <v>3</v>
      </c>
      <c r="G2949" s="1">
        <f t="shared" si="1090"/>
        <v>359</v>
      </c>
      <c r="H2949" s="2">
        <f t="shared" si="1086"/>
        <v>0.10608747044917258</v>
      </c>
      <c r="I2949" s="2"/>
      <c r="J2949" s="2">
        <f t="shared" si="1091"/>
        <v>0.37943262411347517</v>
      </c>
      <c r="K2949" s="2">
        <f t="shared" si="1092"/>
        <v>0.48552009456264777</v>
      </c>
      <c r="L2949" s="2">
        <f t="shared" si="1093"/>
        <v>0.1099290780141844</v>
      </c>
      <c r="M2949" s="2">
        <f t="shared" si="1094"/>
        <v>2.5118203309692708E-2</v>
      </c>
      <c r="N2949" s="1">
        <v>1284</v>
      </c>
      <c r="O2949" s="1">
        <v>1643</v>
      </c>
      <c r="P2949" s="1">
        <v>372</v>
      </c>
      <c r="Q2949" s="1">
        <v>6</v>
      </c>
      <c r="S2949" s="1">
        <v>12</v>
      </c>
      <c r="W2949" s="1">
        <v>67</v>
      </c>
      <c r="AN2949" s="7">
        <f>IF(Q2949&gt;0,RANK(Q2949,(N2949:P2949,Q2949:AL2949)),0)</f>
        <v>6</v>
      </c>
      <c r="AO2949" s="7">
        <f>IF(R2949&gt;0,RANK(R2949,(N2949:P2949,Q2949:AL2949)),0)</f>
        <v>0</v>
      </c>
      <c r="AP2949" s="7">
        <f>IF(S2949&gt;0,RANK(S2949,(N2949:P2949,Q2949:AL2949)),0)</f>
        <v>5</v>
      </c>
      <c r="AQ2949" s="7">
        <f>IF(T2949&gt;0,RANK(T2949,(N2949:P2949,Q2949:AL2949)),0)</f>
        <v>0</v>
      </c>
      <c r="AR2949" s="2">
        <f t="shared" si="1095"/>
        <v>1.7730496453900709E-3</v>
      </c>
      <c r="AS2949" s="2">
        <f t="shared" si="1096"/>
        <v>0</v>
      </c>
      <c r="AT2949" s="2">
        <f t="shared" si="1097"/>
        <v>3.5460992907801418E-3</v>
      </c>
      <c r="AU2949" s="2">
        <f t="shared" si="1098"/>
        <v>0</v>
      </c>
      <c r="AW2949" t="s">
        <v>1429</v>
      </c>
      <c r="AX2949" t="s">
        <v>1304</v>
      </c>
      <c r="BA2949" s="127">
        <v>51</v>
      </c>
      <c r="BB2949" s="130">
        <v>51</v>
      </c>
      <c r="BC2949" s="131">
        <f t="shared" si="1088"/>
        <v>51051</v>
      </c>
      <c r="BE2949" s="7" t="s">
        <v>3271</v>
      </c>
    </row>
    <row r="2950" spans="1:57" hidden="1" outlineLevel="1" x14ac:dyDescent="0.2">
      <c r="A2950" t="s">
        <v>1671</v>
      </c>
      <c r="B2950" t="s">
        <v>1304</v>
      </c>
      <c r="C2950" s="1">
        <f t="shared" si="1089"/>
        <v>8143</v>
      </c>
      <c r="D2950" s="7">
        <f>RANK(N2950,(N2950:P2950,Q2950:AL2950))</f>
        <v>1</v>
      </c>
      <c r="E2950" s="7">
        <f>RANK(O2950,(N2950:P2950,Q2950:AL2950))</f>
        <v>2</v>
      </c>
      <c r="F2950" s="7">
        <f>IF(P2950&gt;0,RANK(P2950,(N2950:P2950,Q2950:AL2950)),0)</f>
        <v>3</v>
      </c>
      <c r="G2950" s="1">
        <f t="shared" si="1090"/>
        <v>2265</v>
      </c>
      <c r="H2950" s="2">
        <f t="shared" si="1086"/>
        <v>0.27815301485938843</v>
      </c>
      <c r="I2950" s="2"/>
      <c r="J2950" s="2">
        <f t="shared" si="1091"/>
        <v>0.59425273240820331</v>
      </c>
      <c r="K2950" s="2">
        <f t="shared" si="1092"/>
        <v>0.31609971754881494</v>
      </c>
      <c r="L2950" s="2">
        <f t="shared" si="1093"/>
        <v>8.1051209627901272E-2</v>
      </c>
      <c r="M2950" s="2">
        <f t="shared" si="1094"/>
        <v>8.5963404150804779E-3</v>
      </c>
      <c r="N2950" s="1">
        <v>4839</v>
      </c>
      <c r="O2950" s="1">
        <v>2574</v>
      </c>
      <c r="P2950" s="1">
        <v>660</v>
      </c>
      <c r="Q2950" s="1">
        <v>11</v>
      </c>
      <c r="S2950" s="1">
        <v>11</v>
      </c>
      <c r="W2950" s="1">
        <v>48</v>
      </c>
      <c r="AN2950" s="7">
        <f>IF(Q2950&gt;0,RANK(Q2950,(N2950:P2950,Q2950:AL2950)),0)</f>
        <v>5</v>
      </c>
      <c r="AO2950" s="7">
        <f>IF(R2950&gt;0,RANK(R2950,(N2950:P2950,Q2950:AL2950)),0)</f>
        <v>0</v>
      </c>
      <c r="AP2950" s="7">
        <f>IF(S2950&gt;0,RANK(S2950,(N2950:P2950,Q2950:AL2950)),0)</f>
        <v>5</v>
      </c>
      <c r="AQ2950" s="7">
        <f>IF(T2950&gt;0,RANK(T2950,(N2950:P2950,Q2950:AL2950)),0)</f>
        <v>0</v>
      </c>
      <c r="AR2950" s="2">
        <f t="shared" si="1095"/>
        <v>1.3508534937983544E-3</v>
      </c>
      <c r="AS2950" s="2">
        <f t="shared" si="1096"/>
        <v>0</v>
      </c>
      <c r="AT2950" s="2">
        <f t="shared" si="1097"/>
        <v>1.3508534937983544E-3</v>
      </c>
      <c r="AU2950" s="2">
        <f t="shared" si="1098"/>
        <v>0</v>
      </c>
      <c r="AW2950" t="s">
        <v>1671</v>
      </c>
      <c r="AX2950" t="s">
        <v>1304</v>
      </c>
      <c r="BA2950" s="127">
        <v>51</v>
      </c>
      <c r="BB2950" s="130">
        <v>53</v>
      </c>
      <c r="BC2950" s="131">
        <f t="shared" si="1088"/>
        <v>51053</v>
      </c>
      <c r="BE2950" s="7" t="s">
        <v>3271</v>
      </c>
    </row>
    <row r="2951" spans="1:57" hidden="1" outlineLevel="1" x14ac:dyDescent="0.2">
      <c r="A2951" t="s">
        <v>1012</v>
      </c>
      <c r="B2951" t="s">
        <v>1304</v>
      </c>
      <c r="C2951" s="1">
        <f t="shared" si="1089"/>
        <v>8597</v>
      </c>
      <c r="D2951" s="7">
        <f>RANK(N2951,(N2951:P2951,Q2951:AL2951))</f>
        <v>2</v>
      </c>
      <c r="E2951" s="7">
        <f>RANK(O2951,(N2951:P2951,Q2951:AL2951))</f>
        <v>1</v>
      </c>
      <c r="F2951" s="7">
        <f>IF(P2951&gt;0,RANK(P2951,(N2951:P2951,Q2951:AL2951)),0)</f>
        <v>3</v>
      </c>
      <c r="G2951" s="1">
        <f t="shared" si="1090"/>
        <v>24</v>
      </c>
      <c r="H2951" s="2">
        <f t="shared" si="1086"/>
        <v>2.7916715133185993E-3</v>
      </c>
      <c r="I2951" s="2"/>
      <c r="J2951" s="2">
        <f t="shared" si="1091"/>
        <v>0.42154239851110853</v>
      </c>
      <c r="K2951" s="2">
        <f t="shared" si="1092"/>
        <v>0.42433407002442713</v>
      </c>
      <c r="L2951" s="2">
        <f t="shared" si="1093"/>
        <v>0.13935093637315343</v>
      </c>
      <c r="M2951" s="2">
        <f t="shared" si="1094"/>
        <v>1.4772595091310903E-2</v>
      </c>
      <c r="N2951" s="1">
        <v>3624</v>
      </c>
      <c r="O2951" s="1">
        <v>3648</v>
      </c>
      <c r="P2951" s="1">
        <v>1198</v>
      </c>
      <c r="Q2951" s="1">
        <v>24</v>
      </c>
      <c r="S2951" s="1">
        <v>20</v>
      </c>
      <c r="W2951" s="1">
        <v>83</v>
      </c>
      <c r="AN2951" s="7">
        <f>IF(Q2951&gt;0,RANK(Q2951,(N2951:P2951,Q2951:AL2951)),0)</f>
        <v>5</v>
      </c>
      <c r="AO2951" s="7">
        <f>IF(R2951&gt;0,RANK(R2951,(N2951:P2951,Q2951:AL2951)),0)</f>
        <v>0</v>
      </c>
      <c r="AP2951" s="7">
        <f>IF(S2951&gt;0,RANK(S2951,(N2951:P2951,Q2951:AL2951)),0)</f>
        <v>6</v>
      </c>
      <c r="AQ2951" s="7">
        <f>IF(T2951&gt;0,RANK(T2951,(N2951:P2951,Q2951:AL2951)),0)</f>
        <v>0</v>
      </c>
      <c r="AR2951" s="2">
        <f t="shared" si="1095"/>
        <v>2.7916715133185993E-3</v>
      </c>
      <c r="AS2951" s="2">
        <f t="shared" si="1096"/>
        <v>0</v>
      </c>
      <c r="AT2951" s="2">
        <f t="shared" si="1097"/>
        <v>2.3263929277654995E-3</v>
      </c>
      <c r="AU2951" s="2">
        <f t="shared" si="1098"/>
        <v>0</v>
      </c>
      <c r="AW2951" t="s">
        <v>1012</v>
      </c>
      <c r="AX2951" t="s">
        <v>1304</v>
      </c>
      <c r="BA2951" s="127">
        <v>51</v>
      </c>
      <c r="BB2951" s="130">
        <v>57</v>
      </c>
      <c r="BC2951" s="131">
        <f t="shared" si="1088"/>
        <v>51057</v>
      </c>
      <c r="BE2951" s="7" t="s">
        <v>3271</v>
      </c>
    </row>
    <row r="2952" spans="1:57" hidden="1" outlineLevel="1" x14ac:dyDescent="0.2">
      <c r="A2952" t="s">
        <v>1581</v>
      </c>
      <c r="B2952" t="s">
        <v>1304</v>
      </c>
      <c r="C2952" s="1">
        <f t="shared" si="1089"/>
        <v>3904</v>
      </c>
      <c r="D2952" s="7">
        <f>RANK(N2952,(N2952:P2952,Q2952:AL2952))</f>
        <v>2</v>
      </c>
      <c r="E2952" s="7">
        <f>RANK(O2952,(N2952:P2952,Q2952:AL2952))</f>
        <v>1</v>
      </c>
      <c r="F2952" s="7">
        <f>IF(P2952&gt;0,RANK(P2952,(N2952:P2952,Q2952:AL2952)),0)</f>
        <v>3</v>
      </c>
      <c r="G2952" s="1">
        <f t="shared" si="1090"/>
        <v>314</v>
      </c>
      <c r="H2952" s="2">
        <f t="shared" si="1086"/>
        <v>8.0430327868852458E-2</v>
      </c>
      <c r="I2952" s="2"/>
      <c r="J2952" s="2">
        <f t="shared" si="1091"/>
        <v>0.40548155737704916</v>
      </c>
      <c r="K2952" s="2">
        <f t="shared" si="1092"/>
        <v>0.48591188524590162</v>
      </c>
      <c r="L2952" s="2">
        <f t="shared" si="1093"/>
        <v>9.7848360655737709E-2</v>
      </c>
      <c r="M2952" s="2">
        <f t="shared" si="1094"/>
        <v>1.0758196721311508E-2</v>
      </c>
      <c r="N2952" s="1">
        <v>1583</v>
      </c>
      <c r="O2952" s="1">
        <v>1897</v>
      </c>
      <c r="P2952" s="1">
        <v>382</v>
      </c>
      <c r="Q2952" s="1">
        <v>17</v>
      </c>
      <c r="S2952" s="1">
        <v>4</v>
      </c>
      <c r="W2952" s="1">
        <v>21</v>
      </c>
      <c r="AN2952" s="7">
        <f>IF(Q2952&gt;0,RANK(Q2952,(N2952:P2952,Q2952:AL2952)),0)</f>
        <v>5</v>
      </c>
      <c r="AO2952" s="7">
        <f>IF(R2952&gt;0,RANK(R2952,(N2952:P2952,Q2952:AL2952)),0)</f>
        <v>0</v>
      </c>
      <c r="AP2952" s="7">
        <f>IF(S2952&gt;0,RANK(S2952,(N2952:P2952,Q2952:AL2952)),0)</f>
        <v>6</v>
      </c>
      <c r="AQ2952" s="7">
        <f>IF(T2952&gt;0,RANK(T2952,(N2952:P2952,Q2952:AL2952)),0)</f>
        <v>0</v>
      </c>
      <c r="AR2952" s="2">
        <f t="shared" si="1095"/>
        <v>4.3545081967213111E-3</v>
      </c>
      <c r="AS2952" s="2">
        <f t="shared" si="1096"/>
        <v>0</v>
      </c>
      <c r="AT2952" s="2">
        <f t="shared" si="1097"/>
        <v>1.0245901639344263E-3</v>
      </c>
      <c r="AU2952" s="2">
        <f t="shared" si="1098"/>
        <v>0</v>
      </c>
      <c r="AW2952" t="s">
        <v>1581</v>
      </c>
      <c r="AX2952" t="s">
        <v>1304</v>
      </c>
      <c r="BA2952" s="127">
        <v>51</v>
      </c>
      <c r="BB2952" s="130">
        <v>59</v>
      </c>
      <c r="BC2952" s="131">
        <f t="shared" si="1088"/>
        <v>51059</v>
      </c>
      <c r="BE2952" s="7" t="s">
        <v>3271</v>
      </c>
    </row>
    <row r="2953" spans="1:57" hidden="1" outlineLevel="1" x14ac:dyDescent="0.2">
      <c r="A2953" t="s">
        <v>3058</v>
      </c>
      <c r="B2953" t="s">
        <v>1304</v>
      </c>
      <c r="C2953" s="1">
        <f t="shared" si="1089"/>
        <v>385218</v>
      </c>
      <c r="D2953" s="7">
        <f>RANK(N2953,(N2953:P2953,Q2953:AL2953))</f>
        <v>2</v>
      </c>
      <c r="E2953" s="7">
        <f>RANK(O2953,(N2953:P2953,Q2953:AL2953))</f>
        <v>1</v>
      </c>
      <c r="F2953" s="7">
        <f>IF(P2953&gt;0,RANK(P2953,(N2953:P2953,Q2953:AL2953)),0)</f>
        <v>3</v>
      </c>
      <c r="G2953" s="1">
        <f t="shared" si="1090"/>
        <v>10302</v>
      </c>
      <c r="H2953" s="2">
        <f t="shared" si="1086"/>
        <v>2.6743298599753905E-2</v>
      </c>
      <c r="I2953" s="2"/>
      <c r="J2953" s="2">
        <f t="shared" si="1091"/>
        <v>0.41583207430597741</v>
      </c>
      <c r="K2953" s="2">
        <f t="shared" si="1092"/>
        <v>0.44257537290573129</v>
      </c>
      <c r="L2953" s="2">
        <f t="shared" si="1093"/>
        <v>0.13761558390314055</v>
      </c>
      <c r="M2953" s="2">
        <f t="shared" si="1094"/>
        <v>3.9769688851508112E-3</v>
      </c>
      <c r="N2953" s="1">
        <v>160186</v>
      </c>
      <c r="O2953" s="1">
        <v>170488</v>
      </c>
      <c r="P2953" s="1">
        <v>53012</v>
      </c>
      <c r="Q2953" s="1">
        <v>961</v>
      </c>
      <c r="S2953" s="1">
        <v>281</v>
      </c>
      <c r="W2953" s="1">
        <v>290</v>
      </c>
      <c r="AN2953" s="7">
        <f>IF(Q2953&gt;0,RANK(Q2953,(N2953:P2953,Q2953:AL2953)),0)</f>
        <v>4</v>
      </c>
      <c r="AO2953" s="7">
        <f>IF(R2953&gt;0,RANK(R2953,(N2953:P2953,Q2953:AL2953)),0)</f>
        <v>0</v>
      </c>
      <c r="AP2953" s="7">
        <f>IF(S2953&gt;0,RANK(S2953,(N2953:P2953,Q2953:AL2953)),0)</f>
        <v>6</v>
      </c>
      <c r="AQ2953" s="7">
        <f>IF(T2953&gt;0,RANK(T2953,(N2953:P2953,Q2953:AL2953)),0)</f>
        <v>0</v>
      </c>
      <c r="AR2953" s="2">
        <f t="shared" si="1095"/>
        <v>2.4946913176435159E-3</v>
      </c>
      <c r="AS2953" s="2">
        <f t="shared" si="1096"/>
        <v>0</v>
      </c>
      <c r="AT2953" s="2">
        <f t="shared" si="1097"/>
        <v>7.2945708663665768E-4</v>
      </c>
      <c r="AU2953" s="2">
        <f t="shared" si="1098"/>
        <v>0</v>
      </c>
      <c r="AW2953" t="s">
        <v>3058</v>
      </c>
      <c r="AX2953" t="s">
        <v>1304</v>
      </c>
      <c r="BA2953" s="127">
        <v>51</v>
      </c>
      <c r="BB2953" s="130">
        <v>61</v>
      </c>
      <c r="BC2953" s="131">
        <f t="shared" si="1088"/>
        <v>51061</v>
      </c>
      <c r="BE2953" s="7" t="s">
        <v>3271</v>
      </c>
    </row>
    <row r="2954" spans="1:57" hidden="1" outlineLevel="1" x14ac:dyDescent="0.2">
      <c r="A2954" t="s">
        <v>2638</v>
      </c>
      <c r="B2954" t="s">
        <v>1304</v>
      </c>
      <c r="C2954" s="1">
        <f t="shared" si="1089"/>
        <v>20759</v>
      </c>
      <c r="D2954" s="7">
        <f>RANK(N2954,(N2954:P2954,Q2954:AL2954))</f>
        <v>2</v>
      </c>
      <c r="E2954" s="7">
        <f>RANK(O2954,(N2954:P2954,Q2954:AL2954))</f>
        <v>1</v>
      </c>
      <c r="F2954" s="7">
        <f>IF(P2954&gt;0,RANK(P2954,(N2954:P2954,Q2954:AL2954)),0)</f>
        <v>3</v>
      </c>
      <c r="G2954" s="1">
        <f t="shared" si="1090"/>
        <v>3897</v>
      </c>
      <c r="H2954" s="2">
        <f t="shared" si="1086"/>
        <v>0.18772580567464714</v>
      </c>
      <c r="I2954" s="2"/>
      <c r="J2954" s="2">
        <f t="shared" si="1091"/>
        <v>0.31793438990317452</v>
      </c>
      <c r="K2954" s="2">
        <f t="shared" si="1092"/>
        <v>0.50566019557782171</v>
      </c>
      <c r="L2954" s="2">
        <f t="shared" si="1093"/>
        <v>0.16686738282190858</v>
      </c>
      <c r="M2954" s="2">
        <f t="shared" si="1094"/>
        <v>9.538031697095134E-3</v>
      </c>
      <c r="N2954" s="1">
        <v>6600</v>
      </c>
      <c r="O2954" s="1">
        <v>10497</v>
      </c>
      <c r="P2954" s="1">
        <v>3464</v>
      </c>
      <c r="Q2954" s="1">
        <v>41</v>
      </c>
      <c r="S2954" s="1">
        <v>14</v>
      </c>
      <c r="W2954" s="1">
        <v>143</v>
      </c>
      <c r="AN2954" s="7">
        <f>IF(Q2954&gt;0,RANK(Q2954,(N2954:P2954,Q2954:AL2954)),0)</f>
        <v>5</v>
      </c>
      <c r="AO2954" s="7">
        <f>IF(R2954&gt;0,RANK(R2954,(N2954:P2954,Q2954:AL2954)),0)</f>
        <v>0</v>
      </c>
      <c r="AP2954" s="7">
        <f>IF(S2954&gt;0,RANK(S2954,(N2954:P2954,Q2954:AL2954)),0)</f>
        <v>6</v>
      </c>
      <c r="AQ2954" s="7">
        <f>IF(T2954&gt;0,RANK(T2954,(N2954:P2954,Q2954:AL2954)),0)</f>
        <v>0</v>
      </c>
      <c r="AR2954" s="2">
        <f t="shared" si="1095"/>
        <v>1.9750469675803265E-3</v>
      </c>
      <c r="AS2954" s="2">
        <f t="shared" si="1096"/>
        <v>0</v>
      </c>
      <c r="AT2954" s="2">
        <f t="shared" si="1097"/>
        <v>6.744062816127944E-4</v>
      </c>
      <c r="AU2954" s="2">
        <f t="shared" si="1098"/>
        <v>0</v>
      </c>
      <c r="AW2954" t="s">
        <v>2638</v>
      </c>
      <c r="AX2954" t="s">
        <v>1304</v>
      </c>
      <c r="BA2954" s="127">
        <v>51</v>
      </c>
      <c r="BB2954" s="130">
        <v>63</v>
      </c>
      <c r="BC2954" s="131">
        <f t="shared" si="1088"/>
        <v>51063</v>
      </c>
      <c r="BE2954" s="7" t="s">
        <v>3271</v>
      </c>
    </row>
    <row r="2955" spans="1:57" hidden="1" outlineLevel="1" x14ac:dyDescent="0.2">
      <c r="A2955" t="s">
        <v>2848</v>
      </c>
      <c r="B2955" t="s">
        <v>1304</v>
      </c>
      <c r="C2955" s="1">
        <f t="shared" si="1089"/>
        <v>5316</v>
      </c>
      <c r="D2955" s="7">
        <f>RANK(N2955,(N2955:P2955,Q2955:AL2955))</f>
        <v>2</v>
      </c>
      <c r="E2955" s="7">
        <f>RANK(O2955,(N2955:P2955,Q2955:AL2955))</f>
        <v>1</v>
      </c>
      <c r="F2955" s="7">
        <f>IF(P2955&gt;0,RANK(P2955,(N2955:P2955,Q2955:AL2955)),0)</f>
        <v>3</v>
      </c>
      <c r="G2955" s="1">
        <f t="shared" si="1090"/>
        <v>549</v>
      </c>
      <c r="H2955" s="2">
        <f t="shared" si="1086"/>
        <v>0.10327313769751693</v>
      </c>
      <c r="I2955" s="2"/>
      <c r="J2955" s="2">
        <f t="shared" si="1091"/>
        <v>0.38111361926260345</v>
      </c>
      <c r="K2955" s="2">
        <f t="shared" si="1092"/>
        <v>0.4843867569601204</v>
      </c>
      <c r="L2955" s="2">
        <f t="shared" si="1093"/>
        <v>0.12641083521444696</v>
      </c>
      <c r="M2955" s="2">
        <f t="shared" si="1094"/>
        <v>8.0887885628291856E-3</v>
      </c>
      <c r="N2955" s="1">
        <v>2026</v>
      </c>
      <c r="O2955" s="1">
        <v>2575</v>
      </c>
      <c r="P2955" s="1">
        <v>672</v>
      </c>
      <c r="Q2955" s="1">
        <v>14</v>
      </c>
      <c r="S2955" s="1">
        <v>5</v>
      </c>
      <c r="W2955" s="1">
        <v>24</v>
      </c>
      <c r="AN2955" s="7">
        <f>IF(Q2955&gt;0,RANK(Q2955,(N2955:P2955,Q2955:AL2955)),0)</f>
        <v>5</v>
      </c>
      <c r="AO2955" s="7">
        <f>IF(R2955&gt;0,RANK(R2955,(N2955:P2955,Q2955:AL2955)),0)</f>
        <v>0</v>
      </c>
      <c r="AP2955" s="7">
        <f>IF(S2955&gt;0,RANK(S2955,(N2955:P2955,Q2955:AL2955)),0)</f>
        <v>6</v>
      </c>
      <c r="AQ2955" s="7">
        <f>IF(T2955&gt;0,RANK(T2955,(N2955:P2955,Q2955:AL2955)),0)</f>
        <v>0</v>
      </c>
      <c r="AR2955" s="2">
        <f t="shared" si="1095"/>
        <v>2.6335590669676447E-3</v>
      </c>
      <c r="AS2955" s="2">
        <f t="shared" si="1096"/>
        <v>0</v>
      </c>
      <c r="AT2955" s="2">
        <f t="shared" si="1097"/>
        <v>9.4055680963130172E-4</v>
      </c>
      <c r="AU2955" s="2">
        <f t="shared" si="1098"/>
        <v>0</v>
      </c>
      <c r="AW2955" t="s">
        <v>2848</v>
      </c>
      <c r="AX2955" t="s">
        <v>1304</v>
      </c>
      <c r="BA2955" s="127">
        <v>51</v>
      </c>
      <c r="BB2955" s="130">
        <v>65</v>
      </c>
      <c r="BC2955" s="131">
        <f t="shared" si="1088"/>
        <v>51065</v>
      </c>
      <c r="BE2955" s="7" t="s">
        <v>3271</v>
      </c>
    </row>
    <row r="2956" spans="1:57" hidden="1" outlineLevel="1" x14ac:dyDescent="0.2">
      <c r="A2956" t="s">
        <v>2003</v>
      </c>
      <c r="B2956" t="s">
        <v>1304</v>
      </c>
      <c r="C2956" s="1">
        <f t="shared" si="1089"/>
        <v>5852</v>
      </c>
      <c r="D2956" s="7">
        <f>RANK(N2956,(N2956:P2956,Q2956:AL2956))</f>
        <v>2</v>
      </c>
      <c r="E2956" s="7">
        <f>RANK(O2956,(N2956:P2956,Q2956:AL2956))</f>
        <v>1</v>
      </c>
      <c r="F2956" s="7">
        <f>IF(P2956&gt;0,RANK(P2956,(N2956:P2956,Q2956:AL2956)),0)</f>
        <v>3</v>
      </c>
      <c r="G2956" s="1">
        <f t="shared" si="1090"/>
        <v>677</v>
      </c>
      <c r="H2956" s="2">
        <f t="shared" si="1086"/>
        <v>0.11568694463431306</v>
      </c>
      <c r="I2956" s="2"/>
      <c r="J2956" s="2">
        <f t="shared" si="1091"/>
        <v>0.36466165413533835</v>
      </c>
      <c r="K2956" s="2">
        <f t="shared" si="1092"/>
        <v>0.48034859876965141</v>
      </c>
      <c r="L2956" s="2">
        <f t="shared" si="1093"/>
        <v>0.14883800410116199</v>
      </c>
      <c r="M2956" s="2">
        <f t="shared" si="1094"/>
        <v>6.1517429938482415E-3</v>
      </c>
      <c r="N2956" s="1">
        <v>2134</v>
      </c>
      <c r="O2956" s="1">
        <v>2811</v>
      </c>
      <c r="P2956" s="1">
        <v>871</v>
      </c>
      <c r="Q2956" s="1">
        <v>14</v>
      </c>
      <c r="S2956" s="1">
        <v>4</v>
      </c>
      <c r="W2956" s="1">
        <v>18</v>
      </c>
      <c r="AN2956" s="7">
        <f>IF(Q2956&gt;0,RANK(Q2956,(N2956:P2956,Q2956:AL2956)),0)</f>
        <v>5</v>
      </c>
      <c r="AO2956" s="7">
        <f>IF(R2956&gt;0,RANK(R2956,(N2956:P2956,Q2956:AL2956)),0)</f>
        <v>0</v>
      </c>
      <c r="AP2956" s="7">
        <f>IF(S2956&gt;0,RANK(S2956,(N2956:P2956,Q2956:AL2956)),0)</f>
        <v>6</v>
      </c>
      <c r="AQ2956" s="7">
        <f>IF(T2956&gt;0,RANK(T2956,(N2956:P2956,Q2956:AL2956)),0)</f>
        <v>0</v>
      </c>
      <c r="AR2956" s="2">
        <f t="shared" si="1095"/>
        <v>2.3923444976076554E-3</v>
      </c>
      <c r="AS2956" s="2">
        <f t="shared" si="1096"/>
        <v>0</v>
      </c>
      <c r="AT2956" s="2">
        <f t="shared" si="1097"/>
        <v>6.8352699931647305E-4</v>
      </c>
      <c r="AU2956" s="2">
        <f t="shared" si="1098"/>
        <v>0</v>
      </c>
      <c r="AW2956" t="s">
        <v>2003</v>
      </c>
      <c r="AX2956" t="s">
        <v>1304</v>
      </c>
      <c r="BA2956" s="127">
        <v>51</v>
      </c>
      <c r="BB2956" s="130">
        <v>67</v>
      </c>
      <c r="BC2956" s="131">
        <f t="shared" si="1088"/>
        <v>51067</v>
      </c>
      <c r="BE2956" s="7" t="s">
        <v>3271</v>
      </c>
    </row>
    <row r="2957" spans="1:57" hidden="1" outlineLevel="1" x14ac:dyDescent="0.2">
      <c r="A2957" t="s">
        <v>1494</v>
      </c>
      <c r="B2957" t="s">
        <v>1304</v>
      </c>
      <c r="C2957" s="1">
        <f t="shared" ref="C2957:C2988" si="1099">SUM(N2957:AL2957)</f>
        <v>15701</v>
      </c>
      <c r="D2957" s="7">
        <f>RANK(N2957,(N2957:P2957,Q2957:AL2957))</f>
        <v>2</v>
      </c>
      <c r="E2957" s="7">
        <f>RANK(O2957,(N2957:P2957,Q2957:AL2957))</f>
        <v>1</v>
      </c>
      <c r="F2957" s="7">
        <f>IF(P2957&gt;0,RANK(P2957,(N2957:P2957,Q2957:AL2957)),0)</f>
        <v>3</v>
      </c>
      <c r="G2957" s="1">
        <f t="shared" ref="G2957:G2988" si="1100">MAX(N2957:P2957)-LARGE(N2957:P2957,2)</f>
        <v>134</v>
      </c>
      <c r="H2957" s="2">
        <f t="shared" si="1086"/>
        <v>8.5344882491561053E-3</v>
      </c>
      <c r="I2957" s="2"/>
      <c r="J2957" s="2">
        <f t="shared" ref="J2957:J2988" si="1101">IF($C2957=0,"-",N2957/$C2957)</f>
        <v>0.41971848926819949</v>
      </c>
      <c r="K2957" s="2">
        <f t="shared" ref="K2957:K2988" si="1102">IF($C2957=0,"-",O2957/$C2957)</f>
        <v>0.42825297751735558</v>
      </c>
      <c r="L2957" s="2">
        <f t="shared" ref="L2957:L2988" si="1103">IF($C2957=0,"-",P2957/$C2957)</f>
        <v>0.14215655053818227</v>
      </c>
      <c r="M2957" s="2">
        <f t="shared" ref="M2957:M2988" si="1104">IF(C2957=0,"-",(1-J2957-K2957-L2957))</f>
        <v>9.8719826762626028E-3</v>
      </c>
      <c r="N2957" s="1">
        <v>6590</v>
      </c>
      <c r="O2957" s="1">
        <v>6724</v>
      </c>
      <c r="P2957" s="1">
        <v>2232</v>
      </c>
      <c r="Q2957" s="1">
        <v>52</v>
      </c>
      <c r="S2957" s="1">
        <v>12</v>
      </c>
      <c r="W2957" s="1">
        <v>91</v>
      </c>
      <c r="AN2957" s="7">
        <f>IF(Q2957&gt;0,RANK(Q2957,(N2957:P2957,Q2957:AL2957)),0)</f>
        <v>5</v>
      </c>
      <c r="AO2957" s="7">
        <f>IF(R2957&gt;0,RANK(R2957,(N2957:P2957,Q2957:AL2957)),0)</f>
        <v>0</v>
      </c>
      <c r="AP2957" s="7">
        <f>IF(S2957&gt;0,RANK(S2957,(N2957:P2957,Q2957:AL2957)),0)</f>
        <v>6</v>
      </c>
      <c r="AQ2957" s="7">
        <f>IF(T2957&gt;0,RANK(T2957,(N2957:P2957,Q2957:AL2957)),0)</f>
        <v>0</v>
      </c>
      <c r="AR2957" s="2">
        <f t="shared" ref="AR2957:AR2988" si="1105">IF($C2957=0,"-",Q2957/$C2957)</f>
        <v>3.3118909623590853E-3</v>
      </c>
      <c r="AS2957" s="2">
        <f t="shared" ref="AS2957:AS2988" si="1106">IF($C2957=0,"-",R2957/$C2957)</f>
        <v>0</v>
      </c>
      <c r="AT2957" s="2">
        <f t="shared" ref="AT2957:AT2988" si="1107">IF($C2957=0,"-",S2957/$C2957)</f>
        <v>7.6428252977517352E-4</v>
      </c>
      <c r="AU2957" s="2">
        <f t="shared" ref="AU2957:AU2988" si="1108">IF($C2957=0,"-",T2957/$C2957)</f>
        <v>0</v>
      </c>
      <c r="AW2957" t="s">
        <v>1494</v>
      </c>
      <c r="AX2957" t="s">
        <v>1304</v>
      </c>
      <c r="BA2957" s="127">
        <v>51</v>
      </c>
      <c r="BB2957" s="130">
        <v>69</v>
      </c>
      <c r="BC2957" s="131">
        <f t="shared" si="1088"/>
        <v>51069</v>
      </c>
      <c r="BE2957" s="7" t="s">
        <v>3271</v>
      </c>
    </row>
    <row r="2958" spans="1:57" hidden="1" outlineLevel="1" x14ac:dyDescent="0.2">
      <c r="A2958" t="s">
        <v>1550</v>
      </c>
      <c r="B2958" t="s">
        <v>1304</v>
      </c>
      <c r="C2958" s="1">
        <f t="shared" si="1099"/>
        <v>17468</v>
      </c>
      <c r="D2958" s="7">
        <f>RANK(N2958,(N2958:P2958,Q2958:AL2958))</f>
        <v>2</v>
      </c>
      <c r="E2958" s="7">
        <f>RANK(O2958,(N2958:P2958,Q2958:AL2958))</f>
        <v>1</v>
      </c>
      <c r="F2958" s="7">
        <f>IF(P2958&gt;0,RANK(P2958,(N2958:P2958,Q2958:AL2958)),0)</f>
        <v>3</v>
      </c>
      <c r="G2958" s="1">
        <f t="shared" si="1100"/>
        <v>4483</v>
      </c>
      <c r="H2958" s="2">
        <f t="shared" si="1086"/>
        <v>0.25664071444927866</v>
      </c>
      <c r="I2958" s="2"/>
      <c r="J2958" s="2">
        <f t="shared" si="1101"/>
        <v>0.28291733455461415</v>
      </c>
      <c r="K2958" s="2">
        <f t="shared" si="1102"/>
        <v>0.53955804900389281</v>
      </c>
      <c r="L2958" s="2">
        <f t="shared" si="1103"/>
        <v>0.17065491183879095</v>
      </c>
      <c r="M2958" s="2">
        <f t="shared" si="1104"/>
        <v>6.8697046027021424E-3</v>
      </c>
      <c r="N2958" s="1">
        <v>4942</v>
      </c>
      <c r="O2958" s="1">
        <v>9425</v>
      </c>
      <c r="P2958" s="1">
        <v>2981</v>
      </c>
      <c r="Q2958" s="1">
        <v>46</v>
      </c>
      <c r="S2958" s="1">
        <v>12</v>
      </c>
      <c r="W2958" s="1">
        <v>62</v>
      </c>
      <c r="AN2958" s="7">
        <f>IF(Q2958&gt;0,RANK(Q2958,(N2958:P2958,Q2958:AL2958)),0)</f>
        <v>5</v>
      </c>
      <c r="AO2958" s="7">
        <f>IF(R2958&gt;0,RANK(R2958,(N2958:P2958,Q2958:AL2958)),0)</f>
        <v>0</v>
      </c>
      <c r="AP2958" s="7">
        <f>IF(S2958&gt;0,RANK(S2958,(N2958:P2958,Q2958:AL2958)),0)</f>
        <v>6</v>
      </c>
      <c r="AQ2958" s="7">
        <f>IF(T2958&gt;0,RANK(T2958,(N2958:P2958,Q2958:AL2958)),0)</f>
        <v>0</v>
      </c>
      <c r="AR2958" s="2">
        <f t="shared" si="1105"/>
        <v>2.6333867643691319E-3</v>
      </c>
      <c r="AS2958" s="2">
        <f t="shared" si="1106"/>
        <v>0</v>
      </c>
      <c r="AT2958" s="2">
        <f t="shared" si="1107"/>
        <v>6.8697046027020841E-4</v>
      </c>
      <c r="AU2958" s="2">
        <f t="shared" si="1108"/>
        <v>0</v>
      </c>
      <c r="AW2958" t="s">
        <v>1550</v>
      </c>
      <c r="AX2958" t="s">
        <v>1304</v>
      </c>
      <c r="BA2958" s="127">
        <v>51</v>
      </c>
      <c r="BB2958" s="130">
        <v>71</v>
      </c>
      <c r="BC2958" s="131">
        <f t="shared" si="1088"/>
        <v>51071</v>
      </c>
      <c r="BE2958" s="7" t="s">
        <v>3271</v>
      </c>
    </row>
    <row r="2959" spans="1:57" hidden="1" outlineLevel="1" x14ac:dyDescent="0.2">
      <c r="A2959" t="s">
        <v>427</v>
      </c>
      <c r="B2959" t="s">
        <v>1304</v>
      </c>
      <c r="C2959" s="1">
        <f t="shared" si="1099"/>
        <v>7632</v>
      </c>
      <c r="D2959" s="7">
        <f>RANK(N2959,(N2959:P2959,Q2959:AL2959))</f>
        <v>1</v>
      </c>
      <c r="E2959" s="7">
        <f>RANK(O2959,(N2959:P2959,Q2959:AL2959))</f>
        <v>2</v>
      </c>
      <c r="F2959" s="7">
        <f>IF(P2959&gt;0,RANK(P2959,(N2959:P2959,Q2959:AL2959)),0)</f>
        <v>3</v>
      </c>
      <c r="G2959" s="1">
        <f t="shared" si="1100"/>
        <v>323</v>
      </c>
      <c r="H2959" s="2">
        <f t="shared" si="1086"/>
        <v>4.2321802935010484E-2</v>
      </c>
      <c r="I2959" s="2"/>
      <c r="J2959" s="2">
        <f t="shared" si="1101"/>
        <v>0.43841719077568136</v>
      </c>
      <c r="K2959" s="2">
        <f t="shared" si="1102"/>
        <v>0.39609538784067089</v>
      </c>
      <c r="L2959" s="2">
        <f t="shared" si="1103"/>
        <v>0.14963312368972748</v>
      </c>
      <c r="M2959" s="2">
        <f t="shared" si="1104"/>
        <v>1.5854297693920327E-2</v>
      </c>
      <c r="N2959" s="1">
        <v>3346</v>
      </c>
      <c r="O2959" s="1">
        <v>3023</v>
      </c>
      <c r="P2959" s="1">
        <v>1142</v>
      </c>
      <c r="Q2959" s="1">
        <v>22</v>
      </c>
      <c r="S2959" s="1">
        <v>15</v>
      </c>
      <c r="W2959" s="1">
        <v>84</v>
      </c>
      <c r="AN2959" s="7">
        <f>IF(Q2959&gt;0,RANK(Q2959,(N2959:P2959,Q2959:AL2959)),0)</f>
        <v>5</v>
      </c>
      <c r="AO2959" s="7">
        <f>IF(R2959&gt;0,RANK(R2959,(N2959:P2959,Q2959:AL2959)),0)</f>
        <v>0</v>
      </c>
      <c r="AP2959" s="7">
        <f>IF(S2959&gt;0,RANK(S2959,(N2959:P2959,Q2959:AL2959)),0)</f>
        <v>6</v>
      </c>
      <c r="AQ2959" s="7">
        <f>IF(T2959&gt;0,RANK(T2959,(N2959:P2959,Q2959:AL2959)),0)</f>
        <v>0</v>
      </c>
      <c r="AR2959" s="2">
        <f t="shared" si="1105"/>
        <v>2.8825995807127882E-3</v>
      </c>
      <c r="AS2959" s="2">
        <f t="shared" si="1106"/>
        <v>0</v>
      </c>
      <c r="AT2959" s="2">
        <f t="shared" si="1107"/>
        <v>1.9654088050314465E-3</v>
      </c>
      <c r="AU2959" s="2">
        <f t="shared" si="1108"/>
        <v>0</v>
      </c>
      <c r="AW2959" t="s">
        <v>427</v>
      </c>
      <c r="AX2959" t="s">
        <v>1304</v>
      </c>
      <c r="BA2959" s="127">
        <v>51</v>
      </c>
      <c r="BB2959" s="130">
        <v>73</v>
      </c>
      <c r="BC2959" s="131">
        <f t="shared" si="1088"/>
        <v>51073</v>
      </c>
      <c r="BE2959" s="7" t="s">
        <v>3271</v>
      </c>
    </row>
    <row r="2960" spans="1:57" hidden="1" outlineLevel="1" x14ac:dyDescent="0.2">
      <c r="A2960" t="s">
        <v>3082</v>
      </c>
      <c r="B2960" t="s">
        <v>1304</v>
      </c>
      <c r="C2960" s="1">
        <f t="shared" si="1099"/>
        <v>13345</v>
      </c>
      <c r="D2960" s="7">
        <f>RANK(N2960,(N2960:P2960,Q2960:AL2960))</f>
        <v>2</v>
      </c>
      <c r="E2960" s="7">
        <f>RANK(O2960,(N2960:P2960,Q2960:AL2960))</f>
        <v>1</v>
      </c>
      <c r="F2960" s="7">
        <f>IF(P2960&gt;0,RANK(P2960,(N2960:P2960,Q2960:AL2960)),0)</f>
        <v>3</v>
      </c>
      <c r="G2960" s="1">
        <f t="shared" si="1100"/>
        <v>2403</v>
      </c>
      <c r="H2960" s="2">
        <f t="shared" si="1086"/>
        <v>0.18006744098913452</v>
      </c>
      <c r="I2960" s="2"/>
      <c r="J2960" s="2">
        <f t="shared" si="1101"/>
        <v>0.30408392656425626</v>
      </c>
      <c r="K2960" s="2">
        <f t="shared" si="1102"/>
        <v>0.48415136755339078</v>
      </c>
      <c r="L2960" s="2">
        <f t="shared" si="1103"/>
        <v>0.19782690146122142</v>
      </c>
      <c r="M2960" s="2">
        <f t="shared" si="1104"/>
        <v>1.3937804421131489E-2</v>
      </c>
      <c r="N2960" s="1">
        <v>4058</v>
      </c>
      <c r="O2960" s="1">
        <v>6461</v>
      </c>
      <c r="P2960" s="1">
        <v>2640</v>
      </c>
      <c r="Q2960" s="1">
        <v>30</v>
      </c>
      <c r="S2960" s="1">
        <v>19</v>
      </c>
      <c r="W2960" s="1">
        <v>137</v>
      </c>
      <c r="AN2960" s="7">
        <f>IF(Q2960&gt;0,RANK(Q2960,(N2960:P2960,Q2960:AL2960)),0)</f>
        <v>5</v>
      </c>
      <c r="AO2960" s="7">
        <f>IF(R2960&gt;0,RANK(R2960,(N2960:P2960,Q2960:AL2960)),0)</f>
        <v>0</v>
      </c>
      <c r="AP2960" s="7">
        <f>IF(S2960&gt;0,RANK(S2960,(N2960:P2960,Q2960:AL2960)),0)</f>
        <v>6</v>
      </c>
      <c r="AQ2960" s="7">
        <f>IF(T2960&gt;0,RANK(T2960,(N2960:P2960,Q2960:AL2960)),0)</f>
        <v>0</v>
      </c>
      <c r="AR2960" s="2">
        <f t="shared" si="1105"/>
        <v>2.2480329711502436E-3</v>
      </c>
      <c r="AS2960" s="2">
        <f t="shared" si="1106"/>
        <v>0</v>
      </c>
      <c r="AT2960" s="2">
        <f t="shared" si="1107"/>
        <v>1.4237542150618209E-3</v>
      </c>
      <c r="AU2960" s="2">
        <f t="shared" si="1108"/>
        <v>0</v>
      </c>
      <c r="AW2960" t="s">
        <v>3082</v>
      </c>
      <c r="AX2960" t="s">
        <v>1304</v>
      </c>
      <c r="BA2960" s="127">
        <v>51</v>
      </c>
      <c r="BB2960" s="130">
        <v>75</v>
      </c>
      <c r="BC2960" s="131">
        <f t="shared" si="1088"/>
        <v>51075</v>
      </c>
      <c r="BE2960" s="7" t="s">
        <v>3271</v>
      </c>
    </row>
    <row r="2961" spans="1:57" hidden="1" outlineLevel="1" x14ac:dyDescent="0.2">
      <c r="A2961" t="s">
        <v>1283</v>
      </c>
      <c r="B2961" t="s">
        <v>1304</v>
      </c>
      <c r="C2961" s="1">
        <f t="shared" si="1099"/>
        <v>7479</v>
      </c>
      <c r="D2961" s="7">
        <f>RANK(N2961,(N2961:P2961,Q2961:AL2961))</f>
        <v>2</v>
      </c>
      <c r="E2961" s="7">
        <f>RANK(O2961,(N2961:P2961,Q2961:AL2961))</f>
        <v>1</v>
      </c>
      <c r="F2961" s="7">
        <f>IF(P2961&gt;0,RANK(P2961,(N2961:P2961,Q2961:AL2961)),0)</f>
        <v>3</v>
      </c>
      <c r="G2961" s="1">
        <f t="shared" si="1100"/>
        <v>1245</v>
      </c>
      <c r="H2961" s="2">
        <f t="shared" si="1086"/>
        <v>0.16646610509426393</v>
      </c>
      <c r="I2961" s="2"/>
      <c r="J2961" s="2">
        <f t="shared" si="1101"/>
        <v>0.34616927396710789</v>
      </c>
      <c r="K2961" s="2">
        <f t="shared" si="1102"/>
        <v>0.5126353790613718</v>
      </c>
      <c r="L2961" s="2">
        <f t="shared" si="1103"/>
        <v>0.13290546864554084</v>
      </c>
      <c r="M2961" s="2">
        <f t="shared" si="1104"/>
        <v>8.2898783259795217E-3</v>
      </c>
      <c r="N2961" s="1">
        <v>2589</v>
      </c>
      <c r="O2961" s="1">
        <v>3834</v>
      </c>
      <c r="P2961" s="1">
        <v>994</v>
      </c>
      <c r="Q2961" s="1">
        <v>18</v>
      </c>
      <c r="S2961" s="1">
        <v>12</v>
      </c>
      <c r="W2961" s="1">
        <v>32</v>
      </c>
      <c r="AN2961" s="7">
        <f>IF(Q2961&gt;0,RANK(Q2961,(N2961:P2961,Q2961:AL2961)),0)</f>
        <v>5</v>
      </c>
      <c r="AO2961" s="7">
        <f>IF(R2961&gt;0,RANK(R2961,(N2961:P2961,Q2961:AL2961)),0)</f>
        <v>0</v>
      </c>
      <c r="AP2961" s="7">
        <f>IF(S2961&gt;0,RANK(S2961,(N2961:P2961,Q2961:AL2961)),0)</f>
        <v>6</v>
      </c>
      <c r="AQ2961" s="7">
        <f>IF(T2961&gt;0,RANK(T2961,(N2961:P2961,Q2961:AL2961)),0)</f>
        <v>0</v>
      </c>
      <c r="AR2961" s="2">
        <f t="shared" si="1105"/>
        <v>2.4067388688327317E-3</v>
      </c>
      <c r="AS2961" s="2">
        <f t="shared" si="1106"/>
        <v>0</v>
      </c>
      <c r="AT2961" s="2">
        <f t="shared" si="1107"/>
        <v>1.604492579221821E-3</v>
      </c>
      <c r="AU2961" s="2">
        <f t="shared" si="1108"/>
        <v>0</v>
      </c>
      <c r="AW2961" t="s">
        <v>1283</v>
      </c>
      <c r="AX2961" t="s">
        <v>1304</v>
      </c>
      <c r="BA2961" s="127">
        <v>51</v>
      </c>
      <c r="BB2961" s="130">
        <v>77</v>
      </c>
      <c r="BC2961" s="131">
        <f t="shared" si="1088"/>
        <v>51077</v>
      </c>
      <c r="BE2961" s="7" t="s">
        <v>3271</v>
      </c>
    </row>
    <row r="2962" spans="1:57" hidden="1" outlineLevel="1" x14ac:dyDescent="0.2">
      <c r="A2962" t="s">
        <v>510</v>
      </c>
      <c r="B2962" t="s">
        <v>1304</v>
      </c>
      <c r="C2962" s="1">
        <f t="shared" si="1099"/>
        <v>6939</v>
      </c>
      <c r="D2962" s="7">
        <f>RANK(N2962,(N2962:P2962,Q2962:AL2962))</f>
        <v>2</v>
      </c>
      <c r="E2962" s="7">
        <f>RANK(O2962,(N2962:P2962,Q2962:AL2962))</f>
        <v>1</v>
      </c>
      <c r="F2962" s="7">
        <f>IF(P2962&gt;0,RANK(P2962,(N2962:P2962,Q2962:AL2962)),0)</f>
        <v>3</v>
      </c>
      <c r="G2962" s="1">
        <f t="shared" si="1100"/>
        <v>763</v>
      </c>
      <c r="H2962" s="2">
        <f t="shared" si="1086"/>
        <v>0.10995820723447182</v>
      </c>
      <c r="I2962" s="2"/>
      <c r="J2962" s="2">
        <f t="shared" si="1101"/>
        <v>0.37685545467646636</v>
      </c>
      <c r="K2962" s="2">
        <f t="shared" si="1102"/>
        <v>0.48681366191093817</v>
      </c>
      <c r="L2962" s="2">
        <f t="shared" si="1103"/>
        <v>0.12393716673872315</v>
      </c>
      <c r="M2962" s="2">
        <f t="shared" si="1104"/>
        <v>1.2393716673872263E-2</v>
      </c>
      <c r="N2962" s="1">
        <v>2615</v>
      </c>
      <c r="O2962" s="1">
        <v>3378</v>
      </c>
      <c r="P2962" s="1">
        <v>860</v>
      </c>
      <c r="Q2962" s="1">
        <v>19</v>
      </c>
      <c r="S2962" s="1">
        <v>12</v>
      </c>
      <c r="W2962" s="1">
        <v>55</v>
      </c>
      <c r="AN2962" s="7">
        <f>IF(Q2962&gt;0,RANK(Q2962,(N2962:P2962,Q2962:AL2962)),0)</f>
        <v>5</v>
      </c>
      <c r="AO2962" s="7">
        <f>IF(R2962&gt;0,RANK(R2962,(N2962:P2962,Q2962:AL2962)),0)</f>
        <v>0</v>
      </c>
      <c r="AP2962" s="7">
        <f>IF(S2962&gt;0,RANK(S2962,(N2962:P2962,Q2962:AL2962)),0)</f>
        <v>6</v>
      </c>
      <c r="AQ2962" s="7">
        <f>IF(T2962&gt;0,RANK(T2962,(N2962:P2962,Q2962:AL2962)),0)</f>
        <v>0</v>
      </c>
      <c r="AR2962" s="2">
        <f t="shared" si="1105"/>
        <v>2.7381467070183023E-3</v>
      </c>
      <c r="AS2962" s="2">
        <f t="shared" si="1106"/>
        <v>0</v>
      </c>
      <c r="AT2962" s="2">
        <f t="shared" si="1107"/>
        <v>1.7293558149589277E-3</v>
      </c>
      <c r="AU2962" s="2">
        <f t="shared" si="1108"/>
        <v>0</v>
      </c>
      <c r="AW2962" t="s">
        <v>510</v>
      </c>
      <c r="AX2962" t="s">
        <v>1304</v>
      </c>
      <c r="BA2962" s="127">
        <v>51</v>
      </c>
      <c r="BB2962" s="130">
        <v>79</v>
      </c>
      <c r="BC2962" s="131">
        <f t="shared" si="1088"/>
        <v>51079</v>
      </c>
      <c r="BE2962" s="7" t="s">
        <v>3271</v>
      </c>
    </row>
    <row r="2963" spans="1:57" hidden="1" outlineLevel="1" x14ac:dyDescent="0.2">
      <c r="A2963" t="s">
        <v>833</v>
      </c>
      <c r="B2963" t="s">
        <v>1304</v>
      </c>
      <c r="C2963" s="1">
        <f t="shared" si="1099"/>
        <v>4331</v>
      </c>
      <c r="D2963" s="7">
        <f>RANK(N2963,(N2963:P2963,Q2963:AL2963))</f>
        <v>2</v>
      </c>
      <c r="E2963" s="7">
        <f>RANK(O2963,(N2963:P2963,Q2963:AL2963))</f>
        <v>1</v>
      </c>
      <c r="F2963" s="7">
        <f>IF(P2963&gt;0,RANK(P2963,(N2963:P2963,Q2963:AL2963)),0)</f>
        <v>3</v>
      </c>
      <c r="G2963" s="1">
        <f t="shared" si="1100"/>
        <v>912</v>
      </c>
      <c r="H2963" s="2">
        <f t="shared" si="1086"/>
        <v>0.21057492495959362</v>
      </c>
      <c r="I2963" s="2"/>
      <c r="J2963" s="2">
        <f t="shared" si="1101"/>
        <v>0.31239898406834449</v>
      </c>
      <c r="K2963" s="2">
        <f t="shared" si="1102"/>
        <v>0.52297390902793817</v>
      </c>
      <c r="L2963" s="2">
        <f t="shared" si="1103"/>
        <v>0.14477026090972062</v>
      </c>
      <c r="M2963" s="2">
        <f t="shared" si="1104"/>
        <v>1.9856845993996675E-2</v>
      </c>
      <c r="N2963" s="1">
        <v>1353</v>
      </c>
      <c r="O2963" s="1">
        <v>2265</v>
      </c>
      <c r="P2963" s="1">
        <v>627</v>
      </c>
      <c r="Q2963" s="1">
        <v>18</v>
      </c>
      <c r="S2963" s="1">
        <v>11</v>
      </c>
      <c r="W2963" s="1">
        <v>57</v>
      </c>
      <c r="AN2963" s="7">
        <f>IF(Q2963&gt;0,RANK(Q2963,(N2963:P2963,Q2963:AL2963)),0)</f>
        <v>5</v>
      </c>
      <c r="AO2963" s="7">
        <f>IF(R2963&gt;0,RANK(R2963,(N2963:P2963,Q2963:AL2963)),0)</f>
        <v>0</v>
      </c>
      <c r="AP2963" s="7">
        <f>IF(S2963&gt;0,RANK(S2963,(N2963:P2963,Q2963:AL2963)),0)</f>
        <v>6</v>
      </c>
      <c r="AQ2963" s="7">
        <f>IF(T2963&gt;0,RANK(T2963,(N2963:P2963,Q2963:AL2963)),0)</f>
        <v>0</v>
      </c>
      <c r="AR2963" s="2">
        <f t="shared" si="1105"/>
        <v>4.1560840452551373E-3</v>
      </c>
      <c r="AS2963" s="2">
        <f t="shared" si="1106"/>
        <v>0</v>
      </c>
      <c r="AT2963" s="2">
        <f t="shared" si="1107"/>
        <v>2.5398291387670282E-3</v>
      </c>
      <c r="AU2963" s="2">
        <f t="shared" si="1108"/>
        <v>0</v>
      </c>
      <c r="AW2963" t="s">
        <v>833</v>
      </c>
      <c r="AX2963" t="s">
        <v>1304</v>
      </c>
      <c r="BA2963" s="127">
        <v>51</v>
      </c>
      <c r="BB2963" s="130">
        <v>81</v>
      </c>
      <c r="BC2963" s="131">
        <f t="shared" si="1088"/>
        <v>51081</v>
      </c>
      <c r="BE2963" s="7" t="s">
        <v>3271</v>
      </c>
    </row>
    <row r="2964" spans="1:57" hidden="1" outlineLevel="1" x14ac:dyDescent="0.2">
      <c r="A2964" t="s">
        <v>607</v>
      </c>
      <c r="B2964" t="s">
        <v>1304</v>
      </c>
      <c r="C2964" s="1">
        <f t="shared" si="1099"/>
        <v>3986</v>
      </c>
      <c r="D2964" s="7">
        <f>RANK(N2964,(N2964:P2964,Q2964:AL2964))</f>
        <v>1</v>
      </c>
      <c r="E2964" s="7">
        <f>RANK(O2964,(N2964:P2964,Q2964:AL2964))</f>
        <v>2</v>
      </c>
      <c r="F2964" s="7">
        <f>IF(P2964&gt;0,RANK(P2964,(N2964:P2964,Q2964:AL2964)),0)</f>
        <v>3</v>
      </c>
      <c r="G2964" s="1">
        <f t="shared" si="1100"/>
        <v>902</v>
      </c>
      <c r="H2964" s="2">
        <f t="shared" si="1086"/>
        <v>0.22629202207727045</v>
      </c>
      <c r="I2964" s="2"/>
      <c r="J2964" s="2">
        <f t="shared" si="1101"/>
        <v>0.56121424987456092</v>
      </c>
      <c r="K2964" s="2">
        <f t="shared" si="1102"/>
        <v>0.33492222779729053</v>
      </c>
      <c r="L2964" s="2">
        <f t="shared" si="1103"/>
        <v>9.0316106372303057E-2</v>
      </c>
      <c r="M2964" s="2">
        <f t="shared" si="1104"/>
        <v>1.3547415955845493E-2</v>
      </c>
      <c r="N2964" s="1">
        <v>2237</v>
      </c>
      <c r="O2964" s="1">
        <v>1335</v>
      </c>
      <c r="P2964" s="1">
        <v>360</v>
      </c>
      <c r="Q2964" s="1">
        <v>11</v>
      </c>
      <c r="S2964" s="1">
        <v>10</v>
      </c>
      <c r="W2964" s="1">
        <v>33</v>
      </c>
      <c r="AN2964" s="7">
        <f>IF(Q2964&gt;0,RANK(Q2964,(N2964:P2964,Q2964:AL2964)),0)</f>
        <v>5</v>
      </c>
      <c r="AO2964" s="7">
        <f>IF(R2964&gt;0,RANK(R2964,(N2964:P2964,Q2964:AL2964)),0)</f>
        <v>0</v>
      </c>
      <c r="AP2964" s="7">
        <f>IF(S2964&gt;0,RANK(S2964,(N2964:P2964,Q2964:AL2964)),0)</f>
        <v>6</v>
      </c>
      <c r="AQ2964" s="7">
        <f>IF(T2964&gt;0,RANK(T2964,(N2964:P2964,Q2964:AL2964)),0)</f>
        <v>0</v>
      </c>
      <c r="AR2964" s="2">
        <f t="shared" si="1105"/>
        <v>2.7596588058203713E-3</v>
      </c>
      <c r="AS2964" s="2">
        <f t="shared" si="1106"/>
        <v>0</v>
      </c>
      <c r="AT2964" s="2">
        <f t="shared" si="1107"/>
        <v>2.5087807325639738E-3</v>
      </c>
      <c r="AU2964" s="2">
        <f t="shared" si="1108"/>
        <v>0</v>
      </c>
      <c r="AW2964" t="s">
        <v>607</v>
      </c>
      <c r="AX2964" t="s">
        <v>1304</v>
      </c>
      <c r="BA2964" s="127">
        <v>51</v>
      </c>
      <c r="BB2964" s="130">
        <v>83</v>
      </c>
      <c r="BC2964" s="131">
        <f t="shared" si="1088"/>
        <v>51083</v>
      </c>
      <c r="BE2964" s="7" t="s">
        <v>3271</v>
      </c>
    </row>
    <row r="2965" spans="1:57" hidden="1" outlineLevel="1" x14ac:dyDescent="0.2">
      <c r="A2965" t="s">
        <v>2286</v>
      </c>
      <c r="B2965" t="s">
        <v>1304</v>
      </c>
      <c r="C2965" s="1">
        <f t="shared" si="1099"/>
        <v>11262</v>
      </c>
      <c r="D2965" s="7">
        <f>RANK(N2965,(N2965:P2965,Q2965:AL2965))</f>
        <v>2</v>
      </c>
      <c r="E2965" s="7">
        <f>RANK(O2965,(N2965:P2965,Q2965:AL2965))</f>
        <v>1</v>
      </c>
      <c r="F2965" s="7">
        <f>IF(P2965&gt;0,RANK(P2965,(N2965:P2965,Q2965:AL2965)),0)</f>
        <v>3</v>
      </c>
      <c r="G2965" s="1">
        <f t="shared" si="1100"/>
        <v>447</v>
      </c>
      <c r="H2965" s="2">
        <f t="shared" si="1086"/>
        <v>3.9690996270644645E-2</v>
      </c>
      <c r="I2965" s="2"/>
      <c r="J2965" s="2">
        <f t="shared" si="1101"/>
        <v>0.4219499200852424</v>
      </c>
      <c r="K2965" s="2">
        <f t="shared" si="1102"/>
        <v>0.46164091635588705</v>
      </c>
      <c r="L2965" s="2">
        <f t="shared" si="1103"/>
        <v>0.10122535961640916</v>
      </c>
      <c r="M2965" s="2">
        <f t="shared" si="1104"/>
        <v>1.5183803942461438E-2</v>
      </c>
      <c r="N2965" s="1">
        <v>4752</v>
      </c>
      <c r="O2965" s="1">
        <v>5199</v>
      </c>
      <c r="P2965" s="1">
        <v>1140</v>
      </c>
      <c r="Q2965" s="1">
        <v>39</v>
      </c>
      <c r="S2965" s="1">
        <v>19</v>
      </c>
      <c r="W2965" s="1">
        <v>113</v>
      </c>
      <c r="AN2965" s="7">
        <f>IF(Q2965&gt;0,RANK(Q2965,(N2965:P2965,Q2965:AL2965)),0)</f>
        <v>5</v>
      </c>
      <c r="AO2965" s="7">
        <f>IF(R2965&gt;0,RANK(R2965,(N2965:P2965,Q2965:AL2965)),0)</f>
        <v>0</v>
      </c>
      <c r="AP2965" s="7">
        <f>IF(S2965&gt;0,RANK(S2965,(N2965:P2965,Q2965:AL2965)),0)</f>
        <v>6</v>
      </c>
      <c r="AQ2965" s="7">
        <f>IF(T2965&gt;0,RANK(T2965,(N2965:P2965,Q2965:AL2965)),0)</f>
        <v>0</v>
      </c>
      <c r="AR2965" s="2">
        <f t="shared" si="1105"/>
        <v>3.4629728289824187E-3</v>
      </c>
      <c r="AS2965" s="2">
        <f t="shared" si="1106"/>
        <v>0</v>
      </c>
      <c r="AT2965" s="2">
        <f t="shared" si="1107"/>
        <v>1.6870893269401528E-3</v>
      </c>
      <c r="AU2965" s="2">
        <f t="shared" si="1108"/>
        <v>0</v>
      </c>
      <c r="AW2965" t="s">
        <v>2286</v>
      </c>
      <c r="AX2965" t="s">
        <v>1304</v>
      </c>
      <c r="BA2965" s="127">
        <v>51</v>
      </c>
      <c r="BB2965" s="130">
        <v>85</v>
      </c>
      <c r="BC2965" s="131">
        <f t="shared" si="1088"/>
        <v>51085</v>
      </c>
      <c r="BE2965" s="7" t="s">
        <v>3271</v>
      </c>
    </row>
    <row r="2966" spans="1:57" hidden="1" outlineLevel="1" x14ac:dyDescent="0.2">
      <c r="A2966" t="s">
        <v>1875</v>
      </c>
      <c r="B2966" t="s">
        <v>1304</v>
      </c>
      <c r="C2966" s="1">
        <f t="shared" si="1099"/>
        <v>34261</v>
      </c>
      <c r="D2966" s="7">
        <f>RANK(N2966,(N2966:P2966,Q2966:AL2966))</f>
        <v>2</v>
      </c>
      <c r="E2966" s="7">
        <f>RANK(O2966,(N2966:P2966,Q2966:AL2966))</f>
        <v>1</v>
      </c>
      <c r="F2966" s="7">
        <f>IF(P2966&gt;0,RANK(P2966,(N2966:P2966,Q2966:AL2966)),0)</f>
        <v>3</v>
      </c>
      <c r="G2966" s="1">
        <f t="shared" si="1100"/>
        <v>12315</v>
      </c>
      <c r="H2966" s="2">
        <f t="shared" si="1086"/>
        <v>0.35944660109162019</v>
      </c>
      <c r="I2966" s="2"/>
      <c r="J2966" s="2">
        <f t="shared" si="1101"/>
        <v>0.23411459093429848</v>
      </c>
      <c r="K2966" s="2">
        <f t="shared" si="1102"/>
        <v>0.59356119202591873</v>
      </c>
      <c r="L2966" s="2">
        <f t="shared" si="1103"/>
        <v>0.16561104462800269</v>
      </c>
      <c r="M2966" s="2">
        <f t="shared" si="1104"/>
        <v>6.713172411780044E-3</v>
      </c>
      <c r="N2966" s="1">
        <v>8021</v>
      </c>
      <c r="O2966" s="1">
        <v>20336</v>
      </c>
      <c r="P2966" s="1">
        <v>5674</v>
      </c>
      <c r="Q2966" s="1">
        <v>70</v>
      </c>
      <c r="S2966" s="1">
        <v>28</v>
      </c>
      <c r="W2966" s="1">
        <v>132</v>
      </c>
      <c r="AN2966" s="7">
        <f>IF(Q2966&gt;0,RANK(Q2966,(N2966:P2966,Q2966:AL2966)),0)</f>
        <v>5</v>
      </c>
      <c r="AO2966" s="7">
        <f>IF(R2966&gt;0,RANK(R2966,(N2966:P2966,Q2966:AL2966)),0)</f>
        <v>0</v>
      </c>
      <c r="AP2966" s="7">
        <f>IF(S2966&gt;0,RANK(S2966,(N2966:P2966,Q2966:AL2966)),0)</f>
        <v>6</v>
      </c>
      <c r="AQ2966" s="7">
        <f>IF(T2966&gt;0,RANK(T2966,(N2966:P2966,Q2966:AL2966)),0)</f>
        <v>0</v>
      </c>
      <c r="AR2966" s="2">
        <f t="shared" si="1105"/>
        <v>2.0431394296722221E-3</v>
      </c>
      <c r="AS2966" s="2">
        <f t="shared" si="1106"/>
        <v>0</v>
      </c>
      <c r="AT2966" s="2">
        <f t="shared" si="1107"/>
        <v>8.1725577186888881E-4</v>
      </c>
      <c r="AU2966" s="2">
        <f t="shared" si="1108"/>
        <v>0</v>
      </c>
      <c r="AW2966" t="s">
        <v>1875</v>
      </c>
      <c r="AX2966" t="s">
        <v>1304</v>
      </c>
      <c r="BA2966" s="127">
        <v>51</v>
      </c>
      <c r="BB2966" s="130">
        <v>87</v>
      </c>
      <c r="BC2966" s="131">
        <f t="shared" si="1088"/>
        <v>51087</v>
      </c>
      <c r="BE2966" s="7" t="s">
        <v>3271</v>
      </c>
    </row>
    <row r="2967" spans="1:57" hidden="1" outlineLevel="1" x14ac:dyDescent="0.2">
      <c r="A2967" t="s">
        <v>1592</v>
      </c>
      <c r="B2967" t="s">
        <v>1304</v>
      </c>
      <c r="C2967" s="1">
        <f t="shared" si="1099"/>
        <v>108868</v>
      </c>
      <c r="D2967" s="7">
        <f>RANK(N2967,(N2967:P2967,Q2967:AL2967))</f>
        <v>2</v>
      </c>
      <c r="E2967" s="7">
        <f>RANK(O2967,(N2967:P2967,Q2967:AL2967))</f>
        <v>1</v>
      </c>
      <c r="F2967" s="7">
        <f>IF(P2967&gt;0,RANK(P2967,(N2967:P2967,Q2967:AL2967)),0)</f>
        <v>3</v>
      </c>
      <c r="G2967" s="1">
        <f t="shared" si="1100"/>
        <v>20103</v>
      </c>
      <c r="H2967" s="2">
        <f t="shared" si="1086"/>
        <v>0.18465481133115333</v>
      </c>
      <c r="I2967" s="2"/>
      <c r="J2967" s="2">
        <f t="shared" si="1101"/>
        <v>0.33808832714847337</v>
      </c>
      <c r="K2967" s="2">
        <f t="shared" si="1102"/>
        <v>0.52274313847962672</v>
      </c>
      <c r="L2967" s="2">
        <f t="shared" si="1103"/>
        <v>0.13520961163978396</v>
      </c>
      <c r="M2967" s="2">
        <f t="shared" si="1104"/>
        <v>3.9589227321159548E-3</v>
      </c>
      <c r="N2967" s="1">
        <v>36807</v>
      </c>
      <c r="O2967" s="1">
        <v>56910</v>
      </c>
      <c r="P2967" s="1">
        <v>14720</v>
      </c>
      <c r="Q2967" s="1">
        <v>162</v>
      </c>
      <c r="S2967" s="1">
        <v>167</v>
      </c>
      <c r="W2967" s="1">
        <v>102</v>
      </c>
      <c r="AN2967" s="7">
        <f>IF(Q2967&gt;0,RANK(Q2967,(N2967:P2967,Q2967:AL2967)),0)</f>
        <v>5</v>
      </c>
      <c r="AO2967" s="7">
        <f>IF(R2967&gt;0,RANK(R2967,(N2967:P2967,Q2967:AL2967)),0)</f>
        <v>0</v>
      </c>
      <c r="AP2967" s="7">
        <f>IF(S2967&gt;0,RANK(S2967,(N2967:P2967,Q2967:AL2967)),0)</f>
        <v>4</v>
      </c>
      <c r="AQ2967" s="7">
        <f>IF(T2967&gt;0,RANK(T2967,(N2967:P2967,Q2967:AL2967)),0)</f>
        <v>0</v>
      </c>
      <c r="AR2967" s="2">
        <f t="shared" si="1105"/>
        <v>1.4880405628834919E-3</v>
      </c>
      <c r="AS2967" s="2">
        <f t="shared" si="1106"/>
        <v>0</v>
      </c>
      <c r="AT2967" s="2">
        <f t="shared" si="1107"/>
        <v>1.5339677407502665E-3</v>
      </c>
      <c r="AU2967" s="2">
        <f t="shared" si="1108"/>
        <v>0</v>
      </c>
      <c r="AW2967" t="s">
        <v>1592</v>
      </c>
      <c r="AX2967" t="s">
        <v>1304</v>
      </c>
      <c r="BA2967" s="127">
        <v>51</v>
      </c>
      <c r="BB2967" s="130">
        <v>89</v>
      </c>
      <c r="BC2967" s="131">
        <f t="shared" si="1088"/>
        <v>51089</v>
      </c>
      <c r="BE2967" s="7" t="s">
        <v>3271</v>
      </c>
    </row>
    <row r="2968" spans="1:57" hidden="1" outlineLevel="1" x14ac:dyDescent="0.2">
      <c r="A2968" t="s">
        <v>1280</v>
      </c>
      <c r="B2968" t="s">
        <v>1304</v>
      </c>
      <c r="C2968" s="1">
        <f t="shared" si="1099"/>
        <v>21825</v>
      </c>
      <c r="D2968" s="7">
        <f>RANK(N2968,(N2968:P2968,Q2968:AL2968))</f>
        <v>1</v>
      </c>
      <c r="E2968" s="7">
        <f>RANK(O2968,(N2968:P2968,Q2968:AL2968))</f>
        <v>2</v>
      </c>
      <c r="F2968" s="7">
        <f>IF(P2968&gt;0,RANK(P2968,(N2968:P2968,Q2968:AL2968)),0)</f>
        <v>3</v>
      </c>
      <c r="G2968" s="1">
        <f t="shared" si="1100"/>
        <v>291</v>
      </c>
      <c r="H2968" s="2">
        <f t="shared" si="1086"/>
        <v>1.3333333333333334E-2</v>
      </c>
      <c r="I2968" s="2"/>
      <c r="J2968" s="2">
        <f t="shared" si="1101"/>
        <v>0.4259335624284078</v>
      </c>
      <c r="K2968" s="2">
        <f t="shared" si="1102"/>
        <v>0.41260022909507443</v>
      </c>
      <c r="L2968" s="2">
        <f t="shared" si="1103"/>
        <v>0.14717067583046964</v>
      </c>
      <c r="M2968" s="2">
        <f t="shared" si="1104"/>
        <v>1.4295532646048187E-2</v>
      </c>
      <c r="N2968" s="1">
        <v>9296</v>
      </c>
      <c r="O2968" s="1">
        <v>9005</v>
      </c>
      <c r="P2968" s="1">
        <v>3212</v>
      </c>
      <c r="Q2968" s="1">
        <v>29</v>
      </c>
      <c r="S2968" s="1">
        <v>30</v>
      </c>
      <c r="W2968" s="1">
        <v>253</v>
      </c>
      <c r="AN2968" s="7">
        <f>IF(Q2968&gt;0,RANK(Q2968,(N2968:P2968,Q2968:AL2968)),0)</f>
        <v>6</v>
      </c>
      <c r="AO2968" s="7">
        <f>IF(R2968&gt;0,RANK(R2968,(N2968:P2968,Q2968:AL2968)),0)</f>
        <v>0</v>
      </c>
      <c r="AP2968" s="7">
        <f>IF(S2968&gt;0,RANK(S2968,(N2968:P2968,Q2968:AL2968)),0)</f>
        <v>5</v>
      </c>
      <c r="AQ2968" s="7">
        <f>IF(T2968&gt;0,RANK(T2968,(N2968:P2968,Q2968:AL2968)),0)</f>
        <v>0</v>
      </c>
      <c r="AR2968" s="2">
        <f t="shared" si="1105"/>
        <v>1.3287514318442153E-3</v>
      </c>
      <c r="AS2968" s="2">
        <f t="shared" si="1106"/>
        <v>0</v>
      </c>
      <c r="AT2968" s="2">
        <f t="shared" si="1107"/>
        <v>1.3745704467353953E-3</v>
      </c>
      <c r="AU2968" s="2">
        <f t="shared" si="1108"/>
        <v>0</v>
      </c>
      <c r="AW2968" t="s">
        <v>1280</v>
      </c>
      <c r="AX2968" t="s">
        <v>1304</v>
      </c>
      <c r="BA2968" s="127">
        <v>51</v>
      </c>
      <c r="BB2968" s="130">
        <v>91</v>
      </c>
      <c r="BC2968" s="131">
        <f t="shared" si="1088"/>
        <v>51091</v>
      </c>
      <c r="BE2968" s="7" t="s">
        <v>3271</v>
      </c>
    </row>
    <row r="2969" spans="1:57" hidden="1" outlineLevel="1" x14ac:dyDescent="0.2">
      <c r="A2969" t="s">
        <v>725</v>
      </c>
      <c r="B2969" t="s">
        <v>1304</v>
      </c>
      <c r="C2969" s="1">
        <f t="shared" si="1099"/>
        <v>1400</v>
      </c>
      <c r="D2969" s="7">
        <f>RANK(N2969,(N2969:P2969,Q2969:AL2969))</f>
        <v>2</v>
      </c>
      <c r="E2969" s="7">
        <f>RANK(O2969,(N2969:P2969,Q2969:AL2969))</f>
        <v>1</v>
      </c>
      <c r="F2969" s="7">
        <f>IF(P2969&gt;0,RANK(P2969,(N2969:P2969,Q2969:AL2969)),0)</f>
        <v>3</v>
      </c>
      <c r="G2969" s="1">
        <f t="shared" si="1100"/>
        <v>192</v>
      </c>
      <c r="H2969" s="2">
        <f t="shared" si="1086"/>
        <v>0.13714285714285715</v>
      </c>
      <c r="I2969" s="2"/>
      <c r="J2969" s="2">
        <f t="shared" si="1101"/>
        <v>0.35285714285714287</v>
      </c>
      <c r="K2969" s="2">
        <f t="shared" si="1102"/>
        <v>0.49</v>
      </c>
      <c r="L2969" s="2">
        <f t="shared" si="1103"/>
        <v>0.15142857142857144</v>
      </c>
      <c r="M2969" s="2">
        <f t="shared" si="1104"/>
        <v>5.7142857142856995E-3</v>
      </c>
      <c r="N2969" s="1">
        <v>494</v>
      </c>
      <c r="O2969" s="1">
        <v>686</v>
      </c>
      <c r="P2969" s="1">
        <v>212</v>
      </c>
      <c r="Q2969" s="1">
        <v>7</v>
      </c>
      <c r="S2969" s="1">
        <v>0</v>
      </c>
      <c r="W2969" s="1">
        <v>1</v>
      </c>
      <c r="AN2969" s="7">
        <f>IF(Q2969&gt;0,RANK(Q2969,(N2969:P2969,Q2969:AL2969)),0)</f>
        <v>4</v>
      </c>
      <c r="AO2969" s="7">
        <f>IF(R2969&gt;0,RANK(R2969,(N2969:P2969,Q2969:AL2969)),0)</f>
        <v>0</v>
      </c>
      <c r="AP2969" s="7">
        <f>IF(S2969&gt;0,RANK(S2969,(N2969:P2969,Q2969:AL2969)),0)</f>
        <v>0</v>
      </c>
      <c r="AQ2969" s="7">
        <f>IF(T2969&gt;0,RANK(T2969,(N2969:P2969,Q2969:AL2969)),0)</f>
        <v>0</v>
      </c>
      <c r="AR2969" s="2">
        <f t="shared" si="1105"/>
        <v>5.0000000000000001E-3</v>
      </c>
      <c r="AS2969" s="2">
        <f t="shared" si="1106"/>
        <v>0</v>
      </c>
      <c r="AT2969" s="2">
        <f t="shared" si="1107"/>
        <v>0</v>
      </c>
      <c r="AU2969" s="2">
        <f t="shared" si="1108"/>
        <v>0</v>
      </c>
      <c r="AW2969" t="s">
        <v>725</v>
      </c>
      <c r="AX2969" t="s">
        <v>1304</v>
      </c>
      <c r="BA2969" s="127">
        <v>51</v>
      </c>
      <c r="BB2969" s="130">
        <v>93</v>
      </c>
      <c r="BC2969" s="131">
        <f t="shared" si="1088"/>
        <v>51093</v>
      </c>
      <c r="BE2969" s="7" t="s">
        <v>3271</v>
      </c>
    </row>
    <row r="2970" spans="1:57" hidden="1" outlineLevel="1" x14ac:dyDescent="0.2">
      <c r="A2970" t="s">
        <v>1137</v>
      </c>
      <c r="B2970" t="s">
        <v>1304</v>
      </c>
      <c r="C2970" s="1">
        <f t="shared" si="1099"/>
        <v>11387</v>
      </c>
      <c r="D2970" s="7">
        <f>RANK(N2970,(N2970:P2970,Q2970:AL2970))</f>
        <v>2</v>
      </c>
      <c r="E2970" s="7">
        <f>RANK(O2970,(N2970:P2970,Q2970:AL2970))</f>
        <v>1</v>
      </c>
      <c r="F2970" s="7">
        <f>IF(P2970&gt;0,RANK(P2970,(N2970:P2970,Q2970:AL2970)),0)</f>
        <v>3</v>
      </c>
      <c r="G2970" s="1">
        <f t="shared" si="1100"/>
        <v>990</v>
      </c>
      <c r="H2970" s="2">
        <f t="shared" si="1086"/>
        <v>8.6941248792482662E-2</v>
      </c>
      <c r="I2970" s="2"/>
      <c r="J2970" s="2">
        <f t="shared" si="1101"/>
        <v>0.3846491613243172</v>
      </c>
      <c r="K2970" s="2">
        <f t="shared" si="1102"/>
        <v>0.47159041011679986</v>
      </c>
      <c r="L2970" s="2">
        <f t="shared" si="1103"/>
        <v>0.13489066479318521</v>
      </c>
      <c r="M2970" s="2">
        <f t="shared" si="1104"/>
        <v>8.8697637656976747E-3</v>
      </c>
      <c r="N2970" s="1">
        <v>4380</v>
      </c>
      <c r="O2970" s="1">
        <v>5370</v>
      </c>
      <c r="P2970" s="1">
        <v>1536</v>
      </c>
      <c r="Q2970" s="1">
        <v>27</v>
      </c>
      <c r="S2970" s="1">
        <v>17</v>
      </c>
      <c r="W2970" s="1">
        <v>57</v>
      </c>
      <c r="AN2970" s="7">
        <f>IF(Q2970&gt;0,RANK(Q2970,(N2970:P2970,Q2970:AL2970)),0)</f>
        <v>5</v>
      </c>
      <c r="AO2970" s="7">
        <f>IF(R2970&gt;0,RANK(R2970,(N2970:P2970,Q2970:AL2970)),0)</f>
        <v>0</v>
      </c>
      <c r="AP2970" s="7">
        <f>IF(S2970&gt;0,RANK(S2970,(N2970:P2970,Q2970:AL2970)),0)</f>
        <v>6</v>
      </c>
      <c r="AQ2970" s="7">
        <f>IF(T2970&gt;0,RANK(T2970,(N2970:P2970,Q2970:AL2970)),0)</f>
        <v>0</v>
      </c>
      <c r="AR2970" s="2">
        <f t="shared" si="1105"/>
        <v>2.371124967067709E-3</v>
      </c>
      <c r="AS2970" s="2">
        <f t="shared" si="1106"/>
        <v>0</v>
      </c>
      <c r="AT2970" s="2">
        <f t="shared" si="1107"/>
        <v>1.4929305348204093E-3</v>
      </c>
      <c r="AU2970" s="2">
        <f t="shared" si="1108"/>
        <v>0</v>
      </c>
      <c r="AW2970" t="s">
        <v>1137</v>
      </c>
      <c r="AX2970" t="s">
        <v>1304</v>
      </c>
      <c r="BA2970" s="127">
        <v>51</v>
      </c>
      <c r="BB2970" s="130">
        <v>95</v>
      </c>
      <c r="BC2970" s="131">
        <f t="shared" si="1088"/>
        <v>51095</v>
      </c>
      <c r="BE2970" s="7" t="s">
        <v>3271</v>
      </c>
    </row>
    <row r="2971" spans="1:57" hidden="1" outlineLevel="1" x14ac:dyDescent="0.2">
      <c r="A2971" t="s">
        <v>1138</v>
      </c>
      <c r="B2971" t="s">
        <v>1304</v>
      </c>
      <c r="C2971" s="1">
        <f t="shared" si="1099"/>
        <v>18221</v>
      </c>
      <c r="D2971" s="7">
        <f>RANK(N2971,(N2971:P2971,Q2971:AL2971))</f>
        <v>2</v>
      </c>
      <c r="E2971" s="7">
        <f>RANK(O2971,(N2971:P2971,Q2971:AL2971))</f>
        <v>1</v>
      </c>
      <c r="F2971" s="7">
        <f>IF(P2971&gt;0,RANK(P2971,(N2971:P2971,Q2971:AL2971)),0)</f>
        <v>3</v>
      </c>
      <c r="G2971" s="1">
        <f t="shared" si="1100"/>
        <v>2245</v>
      </c>
      <c r="H2971" s="2">
        <f t="shared" si="1086"/>
        <v>0.1232094835629219</v>
      </c>
      <c r="I2971" s="2"/>
      <c r="J2971" s="2">
        <f t="shared" si="1101"/>
        <v>0.35870698644421273</v>
      </c>
      <c r="K2971" s="2">
        <f t="shared" si="1102"/>
        <v>0.48191647000713461</v>
      </c>
      <c r="L2971" s="2">
        <f t="shared" si="1103"/>
        <v>0.1468086274079359</v>
      </c>
      <c r="M2971" s="2">
        <f t="shared" si="1104"/>
        <v>1.2567916140716756E-2</v>
      </c>
      <c r="N2971" s="1">
        <v>6536</v>
      </c>
      <c r="O2971" s="1">
        <v>8781</v>
      </c>
      <c r="P2971" s="1">
        <v>2675</v>
      </c>
      <c r="Q2971" s="1">
        <v>48</v>
      </c>
      <c r="S2971" s="1">
        <v>19</v>
      </c>
      <c r="W2971" s="1">
        <v>162</v>
      </c>
      <c r="AN2971" s="7">
        <f>IF(Q2971&gt;0,RANK(Q2971,(N2971:P2971,Q2971:AL2971)),0)</f>
        <v>5</v>
      </c>
      <c r="AO2971" s="7">
        <f>IF(R2971&gt;0,RANK(R2971,(N2971:P2971,Q2971:AL2971)),0)</f>
        <v>0</v>
      </c>
      <c r="AP2971" s="7">
        <f>IF(S2971&gt;0,RANK(S2971,(N2971:P2971,Q2971:AL2971)),0)</f>
        <v>6</v>
      </c>
      <c r="AQ2971" s="7">
        <f>IF(T2971&gt;0,RANK(T2971,(N2971:P2971,Q2971:AL2971)),0)</f>
        <v>0</v>
      </c>
      <c r="AR2971" s="2">
        <f t="shared" si="1105"/>
        <v>2.6343230338620274E-3</v>
      </c>
      <c r="AS2971" s="2">
        <f t="shared" si="1106"/>
        <v>0</v>
      </c>
      <c r="AT2971" s="2">
        <f t="shared" si="1107"/>
        <v>1.0427528675703858E-3</v>
      </c>
      <c r="AU2971" s="2">
        <f t="shared" si="1108"/>
        <v>0</v>
      </c>
      <c r="AW2971" t="s">
        <v>1138</v>
      </c>
      <c r="AX2971" t="s">
        <v>1304</v>
      </c>
      <c r="BA2971" s="127">
        <v>51</v>
      </c>
      <c r="BB2971" s="130">
        <v>99</v>
      </c>
      <c r="BC2971" s="131">
        <f t="shared" si="1088"/>
        <v>51099</v>
      </c>
      <c r="BE2971" s="7" t="s">
        <v>3271</v>
      </c>
    </row>
    <row r="2972" spans="1:57" hidden="1" outlineLevel="1" x14ac:dyDescent="0.2">
      <c r="A2972" t="s">
        <v>2224</v>
      </c>
      <c r="B2972" t="s">
        <v>1304</v>
      </c>
      <c r="C2972" s="1">
        <f t="shared" si="1099"/>
        <v>5324</v>
      </c>
      <c r="D2972" s="7">
        <f>RANK(N2972,(N2972:P2972,Q2972:AL2972))</f>
        <v>2</v>
      </c>
      <c r="E2972" s="7">
        <f>RANK(O2972,(N2972:P2972,Q2972:AL2972))</f>
        <v>1</v>
      </c>
      <c r="F2972" s="7">
        <f>IF(P2972&gt;0,RANK(P2972,(N2972:P2972,Q2972:AL2972)),0)</f>
        <v>3</v>
      </c>
      <c r="G2972" s="1">
        <f t="shared" si="1100"/>
        <v>759</v>
      </c>
      <c r="H2972" s="2">
        <f t="shared" si="1086"/>
        <v>0.14256198347107438</v>
      </c>
      <c r="I2972" s="2"/>
      <c r="J2972" s="2">
        <f t="shared" si="1101"/>
        <v>0.34015777610818931</v>
      </c>
      <c r="K2972" s="2">
        <f t="shared" si="1102"/>
        <v>0.48271975957926372</v>
      </c>
      <c r="L2972" s="2">
        <f t="shared" si="1103"/>
        <v>0.17242674680691208</v>
      </c>
      <c r="M2972" s="2">
        <f t="shared" si="1104"/>
        <v>4.6957175056348832E-3</v>
      </c>
      <c r="N2972" s="1">
        <v>1811</v>
      </c>
      <c r="O2972" s="1">
        <v>2570</v>
      </c>
      <c r="P2972" s="1">
        <v>918</v>
      </c>
      <c r="Q2972" s="1">
        <v>14</v>
      </c>
      <c r="S2972" s="1">
        <v>3</v>
      </c>
      <c r="W2972" s="1">
        <v>8</v>
      </c>
      <c r="AN2972" s="7">
        <f>IF(Q2972&gt;0,RANK(Q2972,(N2972:P2972,Q2972:AL2972)),0)</f>
        <v>4</v>
      </c>
      <c r="AO2972" s="7">
        <f>IF(R2972&gt;0,RANK(R2972,(N2972:P2972,Q2972:AL2972)),0)</f>
        <v>0</v>
      </c>
      <c r="AP2972" s="7">
        <f>IF(S2972&gt;0,RANK(S2972,(N2972:P2972,Q2972:AL2972)),0)</f>
        <v>6</v>
      </c>
      <c r="AQ2972" s="7">
        <f>IF(T2972&gt;0,RANK(T2972,(N2972:P2972,Q2972:AL2972)),0)</f>
        <v>0</v>
      </c>
      <c r="AR2972" s="2">
        <f t="shared" si="1105"/>
        <v>2.6296018031555222E-3</v>
      </c>
      <c r="AS2972" s="2">
        <f t="shared" si="1106"/>
        <v>0</v>
      </c>
      <c r="AT2972" s="2">
        <f t="shared" si="1107"/>
        <v>5.634861006761833E-4</v>
      </c>
      <c r="AU2972" s="2">
        <f t="shared" si="1108"/>
        <v>0</v>
      </c>
      <c r="AW2972" t="s">
        <v>2224</v>
      </c>
      <c r="AX2972" t="s">
        <v>1304</v>
      </c>
      <c r="BA2972" s="127">
        <v>51</v>
      </c>
      <c r="BB2972" s="130">
        <v>97</v>
      </c>
      <c r="BC2972" s="131">
        <f t="shared" si="1088"/>
        <v>51097</v>
      </c>
      <c r="BE2972" s="7" t="s">
        <v>3271</v>
      </c>
    </row>
    <row r="2973" spans="1:57" hidden="1" outlineLevel="1" x14ac:dyDescent="0.2">
      <c r="A2973" t="s">
        <v>395</v>
      </c>
      <c r="B2973" t="s">
        <v>1304</v>
      </c>
      <c r="C2973" s="1">
        <f t="shared" si="1099"/>
        <v>2917</v>
      </c>
      <c r="D2973" s="7">
        <f>RANK(N2973,(N2973:P2973,Q2973:AL2973))</f>
        <v>1</v>
      </c>
      <c r="E2973" s="7">
        <f>RANK(O2973,(N2973:P2973,Q2973:AL2973))</f>
        <v>2</v>
      </c>
      <c r="F2973" s="7">
        <f>IF(P2973&gt;0,RANK(P2973,(N2973:P2973,Q2973:AL2973)),0)</f>
        <v>3</v>
      </c>
      <c r="G2973" s="1">
        <f t="shared" si="1100"/>
        <v>157</v>
      </c>
      <c r="H2973" s="2">
        <f t="shared" si="1086"/>
        <v>5.3822420294823446E-2</v>
      </c>
      <c r="I2973" s="2"/>
      <c r="J2973" s="2">
        <f t="shared" si="1101"/>
        <v>0.46726088447034625</v>
      </c>
      <c r="K2973" s="2">
        <f t="shared" si="1102"/>
        <v>0.41343846417552282</v>
      </c>
      <c r="L2973" s="2">
        <f t="shared" si="1103"/>
        <v>0.11073020226259855</v>
      </c>
      <c r="M2973" s="2">
        <f t="shared" si="1104"/>
        <v>8.5704490915323173E-3</v>
      </c>
      <c r="N2973" s="1">
        <v>1363</v>
      </c>
      <c r="O2973" s="1">
        <v>1206</v>
      </c>
      <c r="P2973" s="1">
        <v>323</v>
      </c>
      <c r="Q2973" s="1">
        <v>4</v>
      </c>
      <c r="S2973" s="1">
        <v>3</v>
      </c>
      <c r="W2973" s="1">
        <v>18</v>
      </c>
      <c r="AN2973" s="7">
        <f>IF(Q2973&gt;0,RANK(Q2973,(N2973:P2973,Q2973:AL2973)),0)</f>
        <v>5</v>
      </c>
      <c r="AO2973" s="7">
        <f>IF(R2973&gt;0,RANK(R2973,(N2973:P2973,Q2973:AL2973)),0)</f>
        <v>0</v>
      </c>
      <c r="AP2973" s="7">
        <f>IF(S2973&gt;0,RANK(S2973,(N2973:P2973,Q2973:AL2973)),0)</f>
        <v>6</v>
      </c>
      <c r="AQ2973" s="7">
        <f>IF(T2973&gt;0,RANK(T2973,(N2973:P2973,Q2973:AL2973)),0)</f>
        <v>0</v>
      </c>
      <c r="AR2973" s="2">
        <f t="shared" si="1105"/>
        <v>1.3712718546451835E-3</v>
      </c>
      <c r="AS2973" s="2">
        <f t="shared" si="1106"/>
        <v>0</v>
      </c>
      <c r="AT2973" s="2">
        <f t="shared" si="1107"/>
        <v>1.0284538909838875E-3</v>
      </c>
      <c r="AU2973" s="2">
        <f t="shared" si="1108"/>
        <v>0</v>
      </c>
      <c r="AW2973" t="s">
        <v>395</v>
      </c>
      <c r="AX2973" t="s">
        <v>1304</v>
      </c>
      <c r="BA2973" s="127">
        <v>51</v>
      </c>
      <c r="BB2973" s="130">
        <v>101</v>
      </c>
      <c r="BC2973" s="131">
        <f t="shared" si="1088"/>
        <v>51101</v>
      </c>
      <c r="BE2973" s="7" t="s">
        <v>3271</v>
      </c>
    </row>
    <row r="2974" spans="1:57" hidden="1" outlineLevel="1" x14ac:dyDescent="0.2">
      <c r="A2974" t="s">
        <v>1820</v>
      </c>
      <c r="B2974" t="s">
        <v>1304</v>
      </c>
      <c r="C2974" s="1">
        <f t="shared" si="1099"/>
        <v>5230</v>
      </c>
      <c r="D2974" s="7">
        <f>RANK(N2974,(N2974:P2974,Q2974:AL2974))</f>
        <v>2</v>
      </c>
      <c r="E2974" s="7">
        <f>RANK(O2974,(N2974:P2974,Q2974:AL2974))</f>
        <v>1</v>
      </c>
      <c r="F2974" s="7">
        <f>IF(P2974&gt;0,RANK(P2974,(N2974:P2974,Q2974:AL2974)),0)</f>
        <v>3</v>
      </c>
      <c r="G2974" s="1">
        <f t="shared" si="1100"/>
        <v>769</v>
      </c>
      <c r="H2974" s="2">
        <f t="shared" si="1086"/>
        <v>0.14703632887189291</v>
      </c>
      <c r="I2974" s="2"/>
      <c r="J2974" s="2">
        <f t="shared" si="1101"/>
        <v>0.34837476099426384</v>
      </c>
      <c r="K2974" s="2">
        <f t="shared" si="1102"/>
        <v>0.49541108986615678</v>
      </c>
      <c r="L2974" s="2">
        <f t="shared" si="1103"/>
        <v>0.14493307839388145</v>
      </c>
      <c r="M2974" s="2">
        <f t="shared" si="1104"/>
        <v>1.128107074569798E-2</v>
      </c>
      <c r="N2974" s="1">
        <v>1822</v>
      </c>
      <c r="O2974" s="1">
        <v>2591</v>
      </c>
      <c r="P2974" s="1">
        <v>758</v>
      </c>
      <c r="Q2974" s="1">
        <v>14</v>
      </c>
      <c r="S2974" s="1">
        <v>10</v>
      </c>
      <c r="W2974" s="1">
        <v>35</v>
      </c>
      <c r="AN2974" s="7">
        <f>IF(Q2974&gt;0,RANK(Q2974,(N2974:P2974,Q2974:AL2974)),0)</f>
        <v>5</v>
      </c>
      <c r="AO2974" s="7">
        <f>IF(R2974&gt;0,RANK(R2974,(N2974:P2974,Q2974:AL2974)),0)</f>
        <v>0</v>
      </c>
      <c r="AP2974" s="7">
        <f>IF(S2974&gt;0,RANK(S2974,(N2974:P2974,Q2974:AL2974)),0)</f>
        <v>6</v>
      </c>
      <c r="AQ2974" s="7">
        <f>IF(T2974&gt;0,RANK(T2974,(N2974:P2974,Q2974:AL2974)),0)</f>
        <v>0</v>
      </c>
      <c r="AR2974" s="2">
        <f t="shared" si="1105"/>
        <v>2.6768642447418736E-3</v>
      </c>
      <c r="AS2974" s="2">
        <f t="shared" si="1106"/>
        <v>0</v>
      </c>
      <c r="AT2974" s="2">
        <f t="shared" si="1107"/>
        <v>1.9120458891013384E-3</v>
      </c>
      <c r="AU2974" s="2">
        <f t="shared" si="1108"/>
        <v>0</v>
      </c>
      <c r="AW2974" t="s">
        <v>1820</v>
      </c>
      <c r="AX2974" t="s">
        <v>1304</v>
      </c>
      <c r="BA2974" s="127">
        <v>51</v>
      </c>
      <c r="BB2974" s="130">
        <v>103</v>
      </c>
      <c r="BC2974" s="131">
        <f t="shared" si="1088"/>
        <v>51103</v>
      </c>
      <c r="BE2974" s="7" t="s">
        <v>3271</v>
      </c>
    </row>
    <row r="2975" spans="1:57" hidden="1" outlineLevel="1" x14ac:dyDescent="0.2">
      <c r="A2975" t="s">
        <v>622</v>
      </c>
      <c r="B2975" t="s">
        <v>1304</v>
      </c>
      <c r="C2975" s="1">
        <f t="shared" si="1099"/>
        <v>5528</v>
      </c>
      <c r="D2975" s="7">
        <f>RANK(N2975,(N2975:P2975,Q2975:AL2975))</f>
        <v>2</v>
      </c>
      <c r="E2975" s="7">
        <f>RANK(O2975,(N2975:P2975,Q2975:AL2975))</f>
        <v>1</v>
      </c>
      <c r="F2975" s="7">
        <f>IF(P2975&gt;0,RANK(P2975,(N2975:P2975,Q2975:AL2975)),0)</f>
        <v>3</v>
      </c>
      <c r="G2975" s="1">
        <f t="shared" si="1100"/>
        <v>1029</v>
      </c>
      <c r="H2975" s="2">
        <f t="shared" si="1086"/>
        <v>0.18614327062228653</v>
      </c>
      <c r="I2975" s="2"/>
      <c r="J2975" s="2">
        <f t="shared" si="1101"/>
        <v>0.32778581765557163</v>
      </c>
      <c r="K2975" s="2">
        <f t="shared" si="1102"/>
        <v>0.51392908827785821</v>
      </c>
      <c r="L2975" s="2">
        <f t="shared" si="1103"/>
        <v>0.13368306801736612</v>
      </c>
      <c r="M2975" s="2">
        <f t="shared" si="1104"/>
        <v>2.4602026049203973E-2</v>
      </c>
      <c r="N2975" s="1">
        <v>1812</v>
      </c>
      <c r="O2975" s="1">
        <v>2841</v>
      </c>
      <c r="P2975" s="1">
        <v>739</v>
      </c>
      <c r="Q2975" s="1">
        <v>15</v>
      </c>
      <c r="S2975" s="1">
        <v>12</v>
      </c>
      <c r="W2975" s="1">
        <v>109</v>
      </c>
      <c r="AN2975" s="7">
        <f>IF(Q2975&gt;0,RANK(Q2975,(N2975:P2975,Q2975:AL2975)),0)</f>
        <v>5</v>
      </c>
      <c r="AO2975" s="7">
        <f>IF(R2975&gt;0,RANK(R2975,(N2975:P2975,Q2975:AL2975)),0)</f>
        <v>0</v>
      </c>
      <c r="AP2975" s="7">
        <f>IF(S2975&gt;0,RANK(S2975,(N2975:P2975,Q2975:AL2975)),0)</f>
        <v>6</v>
      </c>
      <c r="AQ2975" s="7">
        <f>IF(T2975&gt;0,RANK(T2975,(N2975:P2975,Q2975:AL2975)),0)</f>
        <v>0</v>
      </c>
      <c r="AR2975" s="2">
        <f t="shared" si="1105"/>
        <v>2.7134587554269174E-3</v>
      </c>
      <c r="AS2975" s="2">
        <f t="shared" si="1106"/>
        <v>0</v>
      </c>
      <c r="AT2975" s="2">
        <f t="shared" si="1107"/>
        <v>2.1707670043415342E-3</v>
      </c>
      <c r="AU2975" s="2">
        <f t="shared" si="1108"/>
        <v>0</v>
      </c>
      <c r="AW2975" t="s">
        <v>622</v>
      </c>
      <c r="AX2975" t="s">
        <v>1304</v>
      </c>
      <c r="BA2975" s="127">
        <v>51</v>
      </c>
      <c r="BB2975" s="130">
        <v>105</v>
      </c>
      <c r="BC2975" s="131">
        <f t="shared" si="1088"/>
        <v>51105</v>
      </c>
      <c r="BE2975" s="7" t="s">
        <v>3271</v>
      </c>
    </row>
    <row r="2976" spans="1:57" hidden="1" outlineLevel="1" x14ac:dyDescent="0.2">
      <c r="A2976" t="s">
        <v>940</v>
      </c>
      <c r="B2976" t="s">
        <v>1304</v>
      </c>
      <c r="C2976" s="1">
        <f t="shared" si="1099"/>
        <v>9796</v>
      </c>
      <c r="D2976" s="7">
        <f>RANK(N2976,(N2976:P2976,Q2976:AL2976))</f>
        <v>1</v>
      </c>
      <c r="E2976" s="7">
        <f>RANK(O2976,(N2976:P2976,Q2976:AL2976))</f>
        <v>2</v>
      </c>
      <c r="F2976" s="7">
        <f>IF(P2976&gt;0,RANK(P2976,(N2976:P2976,Q2976:AL2976)),0)</f>
        <v>3</v>
      </c>
      <c r="G2976" s="1">
        <f t="shared" si="1100"/>
        <v>1711</v>
      </c>
      <c r="H2976" s="2">
        <f t="shared" si="1086"/>
        <v>0.17466312780726828</v>
      </c>
      <c r="I2976" s="2"/>
      <c r="J2976" s="2">
        <f t="shared" si="1101"/>
        <v>0.53236014699877499</v>
      </c>
      <c r="K2976" s="2">
        <f t="shared" si="1102"/>
        <v>0.35769701919150676</v>
      </c>
      <c r="L2976" s="2">
        <f t="shared" si="1103"/>
        <v>0.1022866476112699</v>
      </c>
      <c r="M2976" s="2">
        <f t="shared" si="1104"/>
        <v>7.6561861984483504E-3</v>
      </c>
      <c r="N2976" s="1">
        <v>5215</v>
      </c>
      <c r="O2976" s="1">
        <v>3504</v>
      </c>
      <c r="P2976" s="1">
        <v>1002</v>
      </c>
      <c r="Q2976" s="1">
        <v>14</v>
      </c>
      <c r="S2976" s="1">
        <v>12</v>
      </c>
      <c r="W2976" s="1">
        <v>49</v>
      </c>
      <c r="AN2976" s="7">
        <f>IF(Q2976&gt;0,RANK(Q2976,(N2976:P2976,Q2976:AL2976)),0)</f>
        <v>5</v>
      </c>
      <c r="AO2976" s="7">
        <f>IF(R2976&gt;0,RANK(R2976,(N2976:P2976,Q2976:AL2976)),0)</f>
        <v>0</v>
      </c>
      <c r="AP2976" s="7">
        <f>IF(S2976&gt;0,RANK(S2976,(N2976:P2976,Q2976:AL2976)),0)</f>
        <v>6</v>
      </c>
      <c r="AQ2976" s="7">
        <f>IF(T2976&gt;0,RANK(T2976,(N2976:P2976,Q2976:AL2976)),0)</f>
        <v>0</v>
      </c>
      <c r="AR2976" s="2">
        <f t="shared" si="1105"/>
        <v>1.4291547570436914E-3</v>
      </c>
      <c r="AS2976" s="2">
        <f t="shared" si="1106"/>
        <v>0</v>
      </c>
      <c r="AT2976" s="2">
        <f t="shared" si="1107"/>
        <v>1.2249897917517355E-3</v>
      </c>
      <c r="AU2976" s="2">
        <f t="shared" si="1108"/>
        <v>0</v>
      </c>
      <c r="AW2976" t="s">
        <v>940</v>
      </c>
      <c r="AX2976" t="s">
        <v>1304</v>
      </c>
      <c r="BA2976" s="127">
        <v>51</v>
      </c>
      <c r="BB2976" s="130">
        <v>107</v>
      </c>
      <c r="BC2976" s="131">
        <f t="shared" si="1088"/>
        <v>51107</v>
      </c>
      <c r="BE2976" s="7" t="s">
        <v>3271</v>
      </c>
    </row>
    <row r="2977" spans="1:57" hidden="1" outlineLevel="1" x14ac:dyDescent="0.2">
      <c r="A2977" t="s">
        <v>2734</v>
      </c>
      <c r="B2977" t="s">
        <v>1304</v>
      </c>
      <c r="C2977" s="1">
        <f t="shared" si="1099"/>
        <v>41574</v>
      </c>
      <c r="D2977" s="7">
        <f>RANK(N2977,(N2977:P2977,Q2977:AL2977))</f>
        <v>2</v>
      </c>
      <c r="E2977" s="7">
        <f>RANK(O2977,(N2977:P2977,Q2977:AL2977))</f>
        <v>1</v>
      </c>
      <c r="F2977" s="7">
        <f>IF(P2977&gt;0,RANK(P2977,(N2977:P2977,Q2977:AL2977)),0)</f>
        <v>3</v>
      </c>
      <c r="G2977" s="1">
        <f t="shared" si="1100"/>
        <v>4828</v>
      </c>
      <c r="H2977" s="2">
        <f t="shared" si="1086"/>
        <v>0.11613027372877278</v>
      </c>
      <c r="I2977" s="2"/>
      <c r="J2977" s="2">
        <f t="shared" si="1101"/>
        <v>0.34786164429691635</v>
      </c>
      <c r="K2977" s="2">
        <f t="shared" si="1102"/>
        <v>0.46399191802568912</v>
      </c>
      <c r="L2977" s="2">
        <f t="shared" si="1103"/>
        <v>0.17777938134410931</v>
      </c>
      <c r="M2977" s="2">
        <f t="shared" si="1104"/>
        <v>1.0367056333285218E-2</v>
      </c>
      <c r="N2977" s="1">
        <v>14462</v>
      </c>
      <c r="O2977" s="1">
        <v>19290</v>
      </c>
      <c r="P2977" s="1">
        <v>7391</v>
      </c>
      <c r="Q2977" s="1">
        <v>90</v>
      </c>
      <c r="S2977" s="1">
        <v>28</v>
      </c>
      <c r="W2977" s="1">
        <v>313</v>
      </c>
      <c r="AN2977" s="7">
        <f>IF(Q2977&gt;0,RANK(Q2977,(N2977:P2977,Q2977:AL2977)),0)</f>
        <v>5</v>
      </c>
      <c r="AO2977" s="7">
        <f>IF(R2977&gt;0,RANK(R2977,(N2977:P2977,Q2977:AL2977)),0)</f>
        <v>0</v>
      </c>
      <c r="AP2977" s="7">
        <f>IF(S2977&gt;0,RANK(S2977,(N2977:P2977,Q2977:AL2977)),0)</f>
        <v>6</v>
      </c>
      <c r="AQ2977" s="7">
        <f>IF(T2977&gt;0,RANK(T2977,(N2977:P2977,Q2977:AL2977)),0)</f>
        <v>0</v>
      </c>
      <c r="AR2977" s="2">
        <f t="shared" si="1105"/>
        <v>2.1648145475537594E-3</v>
      </c>
      <c r="AS2977" s="2">
        <f t="shared" si="1106"/>
        <v>0</v>
      </c>
      <c r="AT2977" s="2">
        <f t="shared" si="1107"/>
        <v>6.7349785923894747E-4</v>
      </c>
      <c r="AU2977" s="2">
        <f t="shared" si="1108"/>
        <v>0</v>
      </c>
      <c r="AW2977" t="s">
        <v>2734</v>
      </c>
      <c r="AX2977" t="s">
        <v>1304</v>
      </c>
      <c r="BA2977" s="127">
        <v>51</v>
      </c>
      <c r="BB2977" s="130">
        <v>109</v>
      </c>
      <c r="BC2977" s="131">
        <f t="shared" si="1088"/>
        <v>51109</v>
      </c>
      <c r="BE2977" s="7" t="s">
        <v>3271</v>
      </c>
    </row>
    <row r="2978" spans="1:57" hidden="1" outlineLevel="1" x14ac:dyDescent="0.2">
      <c r="A2978" t="s">
        <v>2186</v>
      </c>
      <c r="B2978" t="s">
        <v>1304</v>
      </c>
      <c r="C2978" s="1">
        <f t="shared" si="1099"/>
        <v>8307</v>
      </c>
      <c r="D2978" s="7">
        <f>RANK(N2978,(N2978:P2978,Q2978:AL2978))</f>
        <v>2</v>
      </c>
      <c r="E2978" s="7">
        <f>RANK(O2978,(N2978:P2978,Q2978:AL2978))</f>
        <v>1</v>
      </c>
      <c r="F2978" s="7">
        <f>IF(P2978&gt;0,RANK(P2978,(N2978:P2978,Q2978:AL2978)),0)</f>
        <v>3</v>
      </c>
      <c r="G2978" s="1">
        <f t="shared" si="1100"/>
        <v>62</v>
      </c>
      <c r="H2978" s="2">
        <f t="shared" si="1086"/>
        <v>7.4635849283736606E-3</v>
      </c>
      <c r="I2978" s="2"/>
      <c r="J2978" s="2">
        <f t="shared" si="1101"/>
        <v>0.40917298663777535</v>
      </c>
      <c r="K2978" s="2">
        <f t="shared" si="1102"/>
        <v>0.41663657156614903</v>
      </c>
      <c r="L2978" s="2">
        <f t="shared" si="1103"/>
        <v>0.16624533525941976</v>
      </c>
      <c r="M2978" s="2">
        <f t="shared" si="1104"/>
        <v>7.945106536655866E-3</v>
      </c>
      <c r="N2978" s="1">
        <v>3399</v>
      </c>
      <c r="O2978" s="1">
        <v>3461</v>
      </c>
      <c r="P2978" s="1">
        <v>1381</v>
      </c>
      <c r="Q2978" s="1">
        <v>16</v>
      </c>
      <c r="S2978" s="1">
        <v>12</v>
      </c>
      <c r="W2978" s="1">
        <v>38</v>
      </c>
      <c r="AN2978" s="7">
        <f>IF(Q2978&gt;0,RANK(Q2978,(N2978:P2978,Q2978:AL2978)),0)</f>
        <v>5</v>
      </c>
      <c r="AO2978" s="7">
        <f>IF(R2978&gt;0,RANK(R2978,(N2978:P2978,Q2978:AL2978)),0)</f>
        <v>0</v>
      </c>
      <c r="AP2978" s="7">
        <f>IF(S2978&gt;0,RANK(S2978,(N2978:P2978,Q2978:AL2978)),0)</f>
        <v>6</v>
      </c>
      <c r="AQ2978" s="7">
        <f>IF(T2978&gt;0,RANK(T2978,(N2978:P2978,Q2978:AL2978)),0)</f>
        <v>0</v>
      </c>
      <c r="AR2978" s="2">
        <f t="shared" si="1105"/>
        <v>1.9260864331286866E-3</v>
      </c>
      <c r="AS2978" s="2">
        <f t="shared" si="1106"/>
        <v>0</v>
      </c>
      <c r="AT2978" s="2">
        <f t="shared" si="1107"/>
        <v>1.4445648248465151E-3</v>
      </c>
      <c r="AU2978" s="2">
        <f t="shared" si="1108"/>
        <v>0</v>
      </c>
      <c r="AW2978" t="s">
        <v>2186</v>
      </c>
      <c r="AX2978" t="s">
        <v>1304</v>
      </c>
      <c r="BA2978" s="127">
        <v>51</v>
      </c>
      <c r="BB2978" s="130">
        <v>111</v>
      </c>
      <c r="BC2978" s="131">
        <f t="shared" si="1088"/>
        <v>51111</v>
      </c>
      <c r="BE2978" s="7" t="s">
        <v>3271</v>
      </c>
    </row>
    <row r="2979" spans="1:57" hidden="1" outlineLevel="1" x14ac:dyDescent="0.2">
      <c r="A2979" t="s">
        <v>1894</v>
      </c>
      <c r="B2979" t="s">
        <v>1304</v>
      </c>
      <c r="C2979" s="1">
        <f t="shared" si="1099"/>
        <v>4912</v>
      </c>
      <c r="D2979" s="7">
        <f>RANK(N2979,(N2979:P2979,Q2979:AL2979))</f>
        <v>2</v>
      </c>
      <c r="E2979" s="7">
        <f>RANK(O2979,(N2979:P2979,Q2979:AL2979))</f>
        <v>1</v>
      </c>
      <c r="F2979" s="7">
        <f>IF(P2979&gt;0,RANK(P2979,(N2979:P2979,Q2979:AL2979)),0)</f>
        <v>3</v>
      </c>
      <c r="G2979" s="1">
        <f t="shared" si="1100"/>
        <v>145</v>
      </c>
      <c r="H2979" s="2">
        <f t="shared" si="1086"/>
        <v>2.9519543973941367E-2</v>
      </c>
      <c r="I2979" s="2"/>
      <c r="J2979" s="2">
        <f t="shared" si="1101"/>
        <v>0.42385993485342022</v>
      </c>
      <c r="K2979" s="2">
        <f t="shared" si="1102"/>
        <v>0.45337947882736157</v>
      </c>
      <c r="L2979" s="2">
        <f t="shared" si="1103"/>
        <v>0.10280944625407167</v>
      </c>
      <c r="M2979" s="2">
        <f t="shared" si="1104"/>
        <v>1.9951140065146547E-2</v>
      </c>
      <c r="N2979" s="1">
        <v>2082</v>
      </c>
      <c r="O2979" s="1">
        <v>2227</v>
      </c>
      <c r="P2979" s="1">
        <v>505</v>
      </c>
      <c r="Q2979" s="1">
        <v>12</v>
      </c>
      <c r="S2979" s="1">
        <v>8</v>
      </c>
      <c r="W2979" s="1">
        <v>78</v>
      </c>
      <c r="AN2979" s="7">
        <f>IF(Q2979&gt;0,RANK(Q2979,(N2979:P2979,Q2979:AL2979)),0)</f>
        <v>5</v>
      </c>
      <c r="AO2979" s="7">
        <f>IF(R2979&gt;0,RANK(R2979,(N2979:P2979,Q2979:AL2979)),0)</f>
        <v>0</v>
      </c>
      <c r="AP2979" s="7">
        <f>IF(S2979&gt;0,RANK(S2979,(N2979:P2979,Q2979:AL2979)),0)</f>
        <v>6</v>
      </c>
      <c r="AQ2979" s="7">
        <f>IF(T2979&gt;0,RANK(T2979,(N2979:P2979,Q2979:AL2979)),0)</f>
        <v>0</v>
      </c>
      <c r="AR2979" s="2">
        <f t="shared" si="1105"/>
        <v>2.4429967426710096E-3</v>
      </c>
      <c r="AS2979" s="2">
        <f t="shared" si="1106"/>
        <v>0</v>
      </c>
      <c r="AT2979" s="2">
        <f t="shared" si="1107"/>
        <v>1.6286644951140066E-3</v>
      </c>
      <c r="AU2979" s="2">
        <f t="shared" si="1108"/>
        <v>0</v>
      </c>
      <c r="AW2979" t="s">
        <v>1894</v>
      </c>
      <c r="AX2979" t="s">
        <v>1304</v>
      </c>
      <c r="BA2979" s="127">
        <v>51</v>
      </c>
      <c r="BB2979" s="130">
        <v>113</v>
      </c>
      <c r="BC2979" s="131">
        <f t="shared" si="1088"/>
        <v>51113</v>
      </c>
      <c r="BE2979" s="7" t="s">
        <v>3271</v>
      </c>
    </row>
    <row r="2980" spans="1:57" hidden="1" outlineLevel="1" x14ac:dyDescent="0.2">
      <c r="A2980" t="s">
        <v>1320</v>
      </c>
      <c r="B2980" t="s">
        <v>1304</v>
      </c>
      <c r="C2980" s="1">
        <f t="shared" si="1099"/>
        <v>4779</v>
      </c>
      <c r="D2980" s="7">
        <f>RANK(N2980,(N2980:P2980,Q2980:AL2980))</f>
        <v>2</v>
      </c>
      <c r="E2980" s="7">
        <f>RANK(O2980,(N2980:P2980,Q2980:AL2980))</f>
        <v>1</v>
      </c>
      <c r="F2980" s="7">
        <f>IF(P2980&gt;0,RANK(P2980,(N2980:P2980,Q2980:AL2980)),0)</f>
        <v>3</v>
      </c>
      <c r="G2980" s="1">
        <f t="shared" si="1100"/>
        <v>641</v>
      </c>
      <c r="H2980" s="2">
        <f t="shared" si="1086"/>
        <v>0.13412847876124712</v>
      </c>
      <c r="I2980" s="2"/>
      <c r="J2980" s="2">
        <f t="shared" si="1101"/>
        <v>0.35572295459301106</v>
      </c>
      <c r="K2980" s="2">
        <f t="shared" si="1102"/>
        <v>0.48985143335425824</v>
      </c>
      <c r="L2980" s="2">
        <f t="shared" si="1103"/>
        <v>0.13663946432308013</v>
      </c>
      <c r="M2980" s="2">
        <f t="shared" si="1104"/>
        <v>1.7786147729650564E-2</v>
      </c>
      <c r="N2980" s="1">
        <v>1700</v>
      </c>
      <c r="O2980" s="1">
        <v>2341</v>
      </c>
      <c r="P2980" s="1">
        <v>653</v>
      </c>
      <c r="Q2980" s="1">
        <v>14</v>
      </c>
      <c r="S2980" s="1">
        <v>7</v>
      </c>
      <c r="W2980" s="1">
        <v>64</v>
      </c>
      <c r="AN2980" s="7">
        <f>IF(Q2980&gt;0,RANK(Q2980,(N2980:P2980,Q2980:AL2980)),0)</f>
        <v>5</v>
      </c>
      <c r="AO2980" s="7">
        <f>IF(R2980&gt;0,RANK(R2980,(N2980:P2980,Q2980:AL2980)),0)</f>
        <v>0</v>
      </c>
      <c r="AP2980" s="7">
        <f>IF(S2980&gt;0,RANK(S2980,(N2980:P2980,Q2980:AL2980)),0)</f>
        <v>6</v>
      </c>
      <c r="AQ2980" s="7">
        <f>IF(T2980&gt;0,RANK(T2980,(N2980:P2980,Q2980:AL2980)),0)</f>
        <v>0</v>
      </c>
      <c r="AR2980" s="2">
        <f t="shared" si="1105"/>
        <v>2.929483155471856E-3</v>
      </c>
      <c r="AS2980" s="2">
        <f t="shared" si="1106"/>
        <v>0</v>
      </c>
      <c r="AT2980" s="2">
        <f t="shared" si="1107"/>
        <v>1.464741577735928E-3</v>
      </c>
      <c r="AU2980" s="2">
        <f t="shared" si="1108"/>
        <v>0</v>
      </c>
      <c r="AW2980" t="s">
        <v>1320</v>
      </c>
      <c r="AX2980" t="s">
        <v>1304</v>
      </c>
      <c r="BA2980" s="127">
        <v>51</v>
      </c>
      <c r="BB2980" s="130">
        <v>115</v>
      </c>
      <c r="BC2980" s="131">
        <f t="shared" si="1088"/>
        <v>51115</v>
      </c>
      <c r="BE2980" s="7" t="s">
        <v>3271</v>
      </c>
    </row>
    <row r="2981" spans="1:57" hidden="1" outlineLevel="1" x14ac:dyDescent="0.2">
      <c r="A2981" t="s">
        <v>1939</v>
      </c>
      <c r="B2981" t="s">
        <v>1304</v>
      </c>
      <c r="C2981" s="1">
        <f t="shared" si="1099"/>
        <v>4525</v>
      </c>
      <c r="D2981" s="7">
        <f>RANK(N2981,(N2981:P2981,Q2981:AL2981))</f>
        <v>2</v>
      </c>
      <c r="E2981" s="7">
        <f>RANK(O2981,(N2981:P2981,Q2981:AL2981))</f>
        <v>1</v>
      </c>
      <c r="F2981" s="7">
        <f>IF(P2981&gt;0,RANK(P2981,(N2981:P2981,Q2981:AL2981)),0)</f>
        <v>3</v>
      </c>
      <c r="G2981" s="1">
        <f t="shared" si="1100"/>
        <v>777</v>
      </c>
      <c r="H2981" s="2">
        <f t="shared" si="1086"/>
        <v>0.17171270718232043</v>
      </c>
      <c r="I2981" s="2"/>
      <c r="J2981" s="2">
        <f t="shared" si="1101"/>
        <v>0.3098342541436464</v>
      </c>
      <c r="K2981" s="2">
        <f t="shared" si="1102"/>
        <v>0.48154696132596686</v>
      </c>
      <c r="L2981" s="2">
        <f t="shared" si="1103"/>
        <v>0.19535911602209946</v>
      </c>
      <c r="M2981" s="2">
        <f t="shared" si="1104"/>
        <v>1.3259668508287276E-2</v>
      </c>
      <c r="N2981" s="1">
        <v>1402</v>
      </c>
      <c r="O2981" s="1">
        <v>2179</v>
      </c>
      <c r="P2981" s="1">
        <v>884</v>
      </c>
      <c r="Q2981" s="1">
        <v>12</v>
      </c>
      <c r="S2981" s="1">
        <v>6</v>
      </c>
      <c r="W2981" s="1">
        <v>42</v>
      </c>
      <c r="AN2981" s="7">
        <f>IF(Q2981&gt;0,RANK(Q2981,(N2981:P2981,Q2981:AL2981)),0)</f>
        <v>5</v>
      </c>
      <c r="AO2981" s="7">
        <f>IF(R2981&gt;0,RANK(R2981,(N2981:P2981,Q2981:AL2981)),0)</f>
        <v>0</v>
      </c>
      <c r="AP2981" s="7">
        <f>IF(S2981&gt;0,RANK(S2981,(N2981:P2981,Q2981:AL2981)),0)</f>
        <v>6</v>
      </c>
      <c r="AQ2981" s="7">
        <f>IF(T2981&gt;0,RANK(T2981,(N2981:P2981,Q2981:AL2981)),0)</f>
        <v>0</v>
      </c>
      <c r="AR2981" s="2">
        <f t="shared" si="1105"/>
        <v>2.6519337016574587E-3</v>
      </c>
      <c r="AS2981" s="2">
        <f t="shared" si="1106"/>
        <v>0</v>
      </c>
      <c r="AT2981" s="2">
        <f t="shared" si="1107"/>
        <v>1.3259668508287293E-3</v>
      </c>
      <c r="AU2981" s="2">
        <f t="shared" si="1108"/>
        <v>0</v>
      </c>
      <c r="AW2981" t="s">
        <v>1939</v>
      </c>
      <c r="AX2981" t="s">
        <v>1304</v>
      </c>
      <c r="BA2981" s="127">
        <v>51</v>
      </c>
      <c r="BB2981" s="130">
        <v>117</v>
      </c>
      <c r="BC2981" s="131">
        <f t="shared" si="1088"/>
        <v>51117</v>
      </c>
      <c r="BE2981" s="7" t="s">
        <v>3271</v>
      </c>
    </row>
    <row r="2982" spans="1:57" hidden="1" outlineLevel="1" x14ac:dyDescent="0.2">
      <c r="A2982" t="s">
        <v>2491</v>
      </c>
      <c r="B2982" t="s">
        <v>1304</v>
      </c>
      <c r="C2982" s="1">
        <f t="shared" si="1099"/>
        <v>10970</v>
      </c>
      <c r="D2982" s="7">
        <f>RANK(N2982,(N2982:P2982,Q2982:AL2982))</f>
        <v>2</v>
      </c>
      <c r="E2982" s="7">
        <f>RANK(O2982,(N2982:P2982,Q2982:AL2982))</f>
        <v>1</v>
      </c>
      <c r="F2982" s="7">
        <f>IF(P2982&gt;0,RANK(P2982,(N2982:P2982,Q2982:AL2982)),0)</f>
        <v>3</v>
      </c>
      <c r="G2982" s="1">
        <f t="shared" si="1100"/>
        <v>1128</v>
      </c>
      <c r="H2982" s="2">
        <f t="shared" si="1086"/>
        <v>0.10282588878760256</v>
      </c>
      <c r="I2982" s="2"/>
      <c r="J2982" s="2">
        <f t="shared" si="1101"/>
        <v>0.38951686417502279</v>
      </c>
      <c r="K2982" s="2">
        <f t="shared" si="1102"/>
        <v>0.49234275296262536</v>
      </c>
      <c r="L2982" s="2">
        <f t="shared" si="1103"/>
        <v>0.10282588878760256</v>
      </c>
      <c r="M2982" s="2">
        <f t="shared" si="1104"/>
        <v>1.5314494074749233E-2</v>
      </c>
      <c r="N2982" s="1">
        <v>4273</v>
      </c>
      <c r="O2982" s="1">
        <v>5401</v>
      </c>
      <c r="P2982" s="1">
        <v>1128</v>
      </c>
      <c r="Q2982" s="1">
        <v>53</v>
      </c>
      <c r="S2982" s="1">
        <v>15</v>
      </c>
      <c r="W2982" s="1">
        <v>100</v>
      </c>
      <c r="AN2982" s="7">
        <f>IF(Q2982&gt;0,RANK(Q2982,(N2982:P2982,Q2982:AL2982)),0)</f>
        <v>5</v>
      </c>
      <c r="AO2982" s="7">
        <f>IF(R2982&gt;0,RANK(R2982,(N2982:P2982,Q2982:AL2982)),0)</f>
        <v>0</v>
      </c>
      <c r="AP2982" s="7">
        <f>IF(S2982&gt;0,RANK(S2982,(N2982:P2982,Q2982:AL2982)),0)</f>
        <v>6</v>
      </c>
      <c r="AQ2982" s="7">
        <f>IF(T2982&gt;0,RANK(T2982,(N2982:P2982,Q2982:AL2982)),0)</f>
        <v>0</v>
      </c>
      <c r="AR2982" s="2">
        <f t="shared" si="1105"/>
        <v>4.8313582497721058E-3</v>
      </c>
      <c r="AS2982" s="2">
        <f t="shared" si="1106"/>
        <v>0</v>
      </c>
      <c r="AT2982" s="2">
        <f t="shared" si="1107"/>
        <v>1.3673655423883319E-3</v>
      </c>
      <c r="AU2982" s="2">
        <f t="shared" si="1108"/>
        <v>0</v>
      </c>
      <c r="AW2982" t="s">
        <v>2491</v>
      </c>
      <c r="AX2982" t="s">
        <v>1304</v>
      </c>
      <c r="BA2982" s="127">
        <v>51</v>
      </c>
      <c r="BB2982" s="130">
        <v>119</v>
      </c>
      <c r="BC2982" s="131">
        <f t="shared" si="1088"/>
        <v>51119</v>
      </c>
      <c r="BE2982" s="7" t="s">
        <v>3271</v>
      </c>
    </row>
    <row r="2983" spans="1:57" hidden="1" outlineLevel="1" x14ac:dyDescent="0.2">
      <c r="A2983" t="s">
        <v>958</v>
      </c>
      <c r="B2983" t="s">
        <v>1304</v>
      </c>
      <c r="C2983" s="1">
        <f t="shared" si="1099"/>
        <v>4685</v>
      </c>
      <c r="D2983" s="7">
        <f>RANK(N2983,(N2983:P2983,Q2983:AL2983))</f>
        <v>2</v>
      </c>
      <c r="E2983" s="7">
        <f>RANK(O2983,(N2983:P2983,Q2983:AL2983))</f>
        <v>1</v>
      </c>
      <c r="F2983" s="7">
        <f>IF(P2983&gt;0,RANK(P2983,(N2983:P2983,Q2983:AL2983)),0)</f>
        <v>3</v>
      </c>
      <c r="G2983" s="1">
        <f t="shared" si="1100"/>
        <v>627</v>
      </c>
      <c r="H2983" s="2">
        <f t="shared" si="1086"/>
        <v>0.13383137673425827</v>
      </c>
      <c r="I2983" s="2"/>
      <c r="J2983" s="2">
        <f t="shared" si="1101"/>
        <v>0.34087513340448239</v>
      </c>
      <c r="K2983" s="2">
        <f t="shared" si="1102"/>
        <v>0.47470651013874066</v>
      </c>
      <c r="L2983" s="2">
        <f t="shared" si="1103"/>
        <v>0.1639274279615795</v>
      </c>
      <c r="M2983" s="2">
        <f t="shared" si="1104"/>
        <v>2.0490928495197458E-2</v>
      </c>
      <c r="N2983" s="1">
        <v>1597</v>
      </c>
      <c r="O2983" s="1">
        <v>2224</v>
      </c>
      <c r="P2983" s="1">
        <v>768</v>
      </c>
      <c r="Q2983" s="1">
        <v>23</v>
      </c>
      <c r="S2983" s="1">
        <v>14</v>
      </c>
      <c r="W2983" s="1">
        <v>59</v>
      </c>
      <c r="AN2983" s="7">
        <f>IF(Q2983&gt;0,RANK(Q2983,(N2983:P2983,Q2983:AL2983)),0)</f>
        <v>5</v>
      </c>
      <c r="AO2983" s="7">
        <f>IF(R2983&gt;0,RANK(R2983,(N2983:P2983,Q2983:AL2983)),0)</f>
        <v>0</v>
      </c>
      <c r="AP2983" s="7">
        <f>IF(S2983&gt;0,RANK(S2983,(N2983:P2983,Q2983:AL2983)),0)</f>
        <v>6</v>
      </c>
      <c r="AQ2983" s="7">
        <f>IF(T2983&gt;0,RANK(T2983,(N2983:P2983,Q2983:AL2983)),0)</f>
        <v>0</v>
      </c>
      <c r="AR2983" s="2">
        <f t="shared" si="1105"/>
        <v>4.9092849519743863E-3</v>
      </c>
      <c r="AS2983" s="2">
        <f t="shared" si="1106"/>
        <v>0</v>
      </c>
      <c r="AT2983" s="2">
        <f t="shared" si="1107"/>
        <v>2.9882604055496264E-3</v>
      </c>
      <c r="AU2983" s="2">
        <f t="shared" si="1108"/>
        <v>0</v>
      </c>
      <c r="AW2983" t="s">
        <v>958</v>
      </c>
      <c r="AX2983" t="s">
        <v>1304</v>
      </c>
      <c r="BA2983" s="127">
        <v>51</v>
      </c>
      <c r="BB2983" s="130">
        <v>121</v>
      </c>
      <c r="BC2983" s="131">
        <f t="shared" si="1088"/>
        <v>51121</v>
      </c>
      <c r="BE2983" s="7" t="s">
        <v>3271</v>
      </c>
    </row>
    <row r="2984" spans="1:57" hidden="1" outlineLevel="1" x14ac:dyDescent="0.2">
      <c r="A2984" t="s">
        <v>2256</v>
      </c>
      <c r="B2984" t="s">
        <v>1304</v>
      </c>
      <c r="C2984" s="1">
        <f t="shared" si="1099"/>
        <v>24935</v>
      </c>
      <c r="D2984" s="7">
        <f>RANK(N2984,(N2984:P2984,Q2984:AL2984))</f>
        <v>1</v>
      </c>
      <c r="E2984" s="7">
        <f>RANK(O2984,(N2984:P2984,Q2984:AL2984))</f>
        <v>2</v>
      </c>
      <c r="F2984" s="7">
        <f>IF(P2984&gt;0,RANK(P2984,(N2984:P2984,Q2984:AL2984)),0)</f>
        <v>3</v>
      </c>
      <c r="G2984" s="1">
        <f t="shared" si="1100"/>
        <v>52</v>
      </c>
      <c r="H2984" s="2">
        <f t="shared" si="1086"/>
        <v>2.0854220974533787E-3</v>
      </c>
      <c r="I2984" s="2"/>
      <c r="J2984" s="2">
        <f t="shared" si="1101"/>
        <v>0.42743132143573292</v>
      </c>
      <c r="K2984" s="2">
        <f t="shared" si="1102"/>
        <v>0.42534589933827954</v>
      </c>
      <c r="L2984" s="2">
        <f t="shared" si="1103"/>
        <v>0.13831963104070583</v>
      </c>
      <c r="M2984" s="2">
        <f t="shared" si="1104"/>
        <v>8.9031481852817063E-3</v>
      </c>
      <c r="N2984" s="1">
        <v>10658</v>
      </c>
      <c r="O2984" s="1">
        <v>10606</v>
      </c>
      <c r="P2984" s="1">
        <v>3449</v>
      </c>
      <c r="Q2984" s="1">
        <v>94</v>
      </c>
      <c r="S2984" s="1">
        <v>29</v>
      </c>
      <c r="W2984" s="1">
        <v>99</v>
      </c>
      <c r="AN2984" s="7">
        <f>IF(Q2984&gt;0,RANK(Q2984,(N2984:P2984,Q2984:AL2984)),0)</f>
        <v>5</v>
      </c>
      <c r="AO2984" s="7">
        <f>IF(R2984&gt;0,RANK(R2984,(N2984:P2984,Q2984:AL2984)),0)</f>
        <v>0</v>
      </c>
      <c r="AP2984" s="7">
        <f>IF(S2984&gt;0,RANK(S2984,(N2984:P2984,Q2984:AL2984)),0)</f>
        <v>6</v>
      </c>
      <c r="AQ2984" s="7">
        <f>IF(T2984&gt;0,RANK(T2984,(N2984:P2984,Q2984:AL2984)),0)</f>
        <v>0</v>
      </c>
      <c r="AR2984" s="2">
        <f t="shared" si="1105"/>
        <v>3.769801483858031E-3</v>
      </c>
      <c r="AS2984" s="2">
        <f t="shared" si="1106"/>
        <v>0</v>
      </c>
      <c r="AT2984" s="2">
        <f t="shared" si="1107"/>
        <v>1.1630238620413075E-3</v>
      </c>
      <c r="AU2984" s="2">
        <f t="shared" si="1108"/>
        <v>0</v>
      </c>
      <c r="AW2984" t="s">
        <v>2256</v>
      </c>
      <c r="AX2984" t="s">
        <v>1304</v>
      </c>
      <c r="BA2984" s="127">
        <v>51</v>
      </c>
      <c r="BB2984" s="130">
        <v>125</v>
      </c>
      <c r="BC2984" s="131">
        <f t="shared" si="1088"/>
        <v>51125</v>
      </c>
      <c r="BE2984" s="7" t="s">
        <v>3271</v>
      </c>
    </row>
    <row r="2985" spans="1:57" hidden="1" outlineLevel="1" x14ac:dyDescent="0.2">
      <c r="A2985" t="s">
        <v>830</v>
      </c>
      <c r="B2985" t="s">
        <v>1304</v>
      </c>
      <c r="C2985" s="1">
        <f t="shared" si="1099"/>
        <v>5538</v>
      </c>
      <c r="D2985" s="7">
        <f>RANK(N2985,(N2985:P2985,Q2985:AL2985))</f>
        <v>1</v>
      </c>
      <c r="E2985" s="7">
        <f>RANK(O2985,(N2985:P2985,Q2985:AL2985))</f>
        <v>2</v>
      </c>
      <c r="F2985" s="7">
        <f>IF(P2985&gt;0,RANK(P2985,(N2985:P2985,Q2985:AL2985)),0)</f>
        <v>3</v>
      </c>
      <c r="G2985" s="1">
        <f t="shared" si="1100"/>
        <v>427</v>
      </c>
      <c r="H2985" s="2">
        <f t="shared" ref="H2985:H3048" si="1109">G2985/C2985</f>
        <v>7.7103647526182734E-2</v>
      </c>
      <c r="I2985" s="2"/>
      <c r="J2985" s="2">
        <f t="shared" si="1101"/>
        <v>0.46695557963163598</v>
      </c>
      <c r="K2985" s="2">
        <f t="shared" si="1102"/>
        <v>0.38985193210545321</v>
      </c>
      <c r="L2985" s="2">
        <f t="shared" si="1103"/>
        <v>0.13506681112314914</v>
      </c>
      <c r="M2985" s="2">
        <f t="shared" si="1104"/>
        <v>8.1256771397616168E-3</v>
      </c>
      <c r="N2985" s="1">
        <v>2586</v>
      </c>
      <c r="O2985" s="1">
        <v>2159</v>
      </c>
      <c r="P2985" s="1">
        <v>748</v>
      </c>
      <c r="Q2985" s="1">
        <v>10</v>
      </c>
      <c r="S2985" s="1">
        <v>10</v>
      </c>
      <c r="W2985" s="1">
        <v>25</v>
      </c>
      <c r="AN2985" s="7">
        <f>IF(Q2985&gt;0,RANK(Q2985,(N2985:P2985,Q2985:AL2985)),0)</f>
        <v>5</v>
      </c>
      <c r="AO2985" s="7">
        <f>IF(R2985&gt;0,RANK(R2985,(N2985:P2985,Q2985:AL2985)),0)</f>
        <v>0</v>
      </c>
      <c r="AP2985" s="7">
        <f>IF(S2985&gt;0,RANK(S2985,(N2985:P2985,Q2985:AL2985)),0)</f>
        <v>5</v>
      </c>
      <c r="AQ2985" s="7">
        <f>IF(T2985&gt;0,RANK(T2985,(N2985:P2985,Q2985:AL2985)),0)</f>
        <v>0</v>
      </c>
      <c r="AR2985" s="2">
        <f t="shared" si="1105"/>
        <v>1.8057060310581437E-3</v>
      </c>
      <c r="AS2985" s="2">
        <f t="shared" si="1106"/>
        <v>0</v>
      </c>
      <c r="AT2985" s="2">
        <f t="shared" si="1107"/>
        <v>1.8057060310581437E-3</v>
      </c>
      <c r="AU2985" s="2">
        <f t="shared" si="1108"/>
        <v>0</v>
      </c>
      <c r="AW2985" t="s">
        <v>830</v>
      </c>
      <c r="AX2985" t="s">
        <v>1304</v>
      </c>
      <c r="BA2985" s="127">
        <v>51</v>
      </c>
      <c r="BB2985" s="130">
        <v>127</v>
      </c>
      <c r="BC2985" s="131">
        <f t="shared" si="1088"/>
        <v>51127</v>
      </c>
      <c r="BE2985" s="7" t="s">
        <v>3271</v>
      </c>
    </row>
    <row r="2986" spans="1:57" hidden="1" outlineLevel="1" x14ac:dyDescent="0.2">
      <c r="A2986" t="s">
        <v>2711</v>
      </c>
      <c r="B2986" t="s">
        <v>1304</v>
      </c>
      <c r="C2986" s="1">
        <f t="shared" si="1099"/>
        <v>5483</v>
      </c>
      <c r="D2986" s="7">
        <f>RANK(N2986,(N2986:P2986,Q2986:AL2986))</f>
        <v>2</v>
      </c>
      <c r="E2986" s="7">
        <f>RANK(O2986,(N2986:P2986,Q2986:AL2986))</f>
        <v>1</v>
      </c>
      <c r="F2986" s="7">
        <f>IF(P2986&gt;0,RANK(P2986,(N2986:P2986,Q2986:AL2986)),0)</f>
        <v>3</v>
      </c>
      <c r="G2986" s="1">
        <f t="shared" si="1100"/>
        <v>970</v>
      </c>
      <c r="H2986" s="2">
        <f t="shared" si="1109"/>
        <v>0.17691045048331205</v>
      </c>
      <c r="I2986" s="2"/>
      <c r="J2986" s="2">
        <f t="shared" si="1101"/>
        <v>0.31697975560824365</v>
      </c>
      <c r="K2986" s="2">
        <f t="shared" si="1102"/>
        <v>0.49389020609155571</v>
      </c>
      <c r="L2986" s="2">
        <f t="shared" si="1103"/>
        <v>0.18548240014590553</v>
      </c>
      <c r="M2986" s="2">
        <f t="shared" si="1104"/>
        <v>3.6476381542951131E-3</v>
      </c>
      <c r="N2986" s="1">
        <v>1738</v>
      </c>
      <c r="O2986" s="1">
        <v>2708</v>
      </c>
      <c r="P2986" s="1">
        <v>1017</v>
      </c>
      <c r="Q2986" s="1">
        <v>10</v>
      </c>
      <c r="S2986" s="1">
        <v>4</v>
      </c>
      <c r="W2986" s="1">
        <v>6</v>
      </c>
      <c r="AN2986" s="7">
        <f>IF(Q2986&gt;0,RANK(Q2986,(N2986:P2986,Q2986:AL2986)),0)</f>
        <v>4</v>
      </c>
      <c r="AO2986" s="7">
        <f>IF(R2986&gt;0,RANK(R2986,(N2986:P2986,Q2986:AL2986)),0)</f>
        <v>0</v>
      </c>
      <c r="AP2986" s="7">
        <f>IF(S2986&gt;0,RANK(S2986,(N2986:P2986,Q2986:AL2986)),0)</f>
        <v>6</v>
      </c>
      <c r="AQ2986" s="7">
        <f>IF(T2986&gt;0,RANK(T2986,(N2986:P2986,Q2986:AL2986)),0)</f>
        <v>0</v>
      </c>
      <c r="AR2986" s="2">
        <f t="shared" si="1105"/>
        <v>1.823819077147547E-3</v>
      </c>
      <c r="AS2986" s="2">
        <f t="shared" si="1106"/>
        <v>0</v>
      </c>
      <c r="AT2986" s="2">
        <f t="shared" si="1107"/>
        <v>7.2952763085901878E-4</v>
      </c>
      <c r="AU2986" s="2">
        <f t="shared" si="1108"/>
        <v>0</v>
      </c>
      <c r="AW2986" t="s">
        <v>2711</v>
      </c>
      <c r="AX2986" t="s">
        <v>1304</v>
      </c>
      <c r="BA2986" s="127">
        <v>51</v>
      </c>
      <c r="BB2986" s="130">
        <v>131</v>
      </c>
      <c r="BC2986" s="131">
        <f t="shared" si="1088"/>
        <v>51131</v>
      </c>
      <c r="BE2986" s="7" t="s">
        <v>3271</v>
      </c>
    </row>
    <row r="2987" spans="1:57" hidden="1" outlineLevel="1" x14ac:dyDescent="0.2">
      <c r="A2987" t="s">
        <v>3124</v>
      </c>
      <c r="B2987" t="s">
        <v>1304</v>
      </c>
      <c r="C2987" s="1">
        <f t="shared" si="1099"/>
        <v>5618</v>
      </c>
      <c r="D2987" s="7">
        <f>RANK(N2987,(N2987:P2987,Q2987:AL2987))</f>
        <v>1</v>
      </c>
      <c r="E2987" s="7">
        <f>RANK(O2987,(N2987:P2987,Q2987:AL2987))</f>
        <v>2</v>
      </c>
      <c r="F2987" s="7">
        <f>IF(P2987&gt;0,RANK(P2987,(N2987:P2987,Q2987:AL2987)),0)</f>
        <v>3</v>
      </c>
      <c r="G2987" s="1">
        <f t="shared" si="1100"/>
        <v>480</v>
      </c>
      <c r="H2987" s="2">
        <f t="shared" si="1109"/>
        <v>8.5439658241367039E-2</v>
      </c>
      <c r="I2987" s="2"/>
      <c r="J2987" s="2">
        <f t="shared" si="1101"/>
        <v>0.45710217159131361</v>
      </c>
      <c r="K2987" s="2">
        <f t="shared" si="1102"/>
        <v>0.3716625133499466</v>
      </c>
      <c r="L2987" s="2">
        <f t="shared" si="1103"/>
        <v>0.15023139907440369</v>
      </c>
      <c r="M2987" s="2">
        <f t="shared" si="1104"/>
        <v>2.1003915984336097E-2</v>
      </c>
      <c r="N2987" s="1">
        <v>2568</v>
      </c>
      <c r="O2987" s="1">
        <v>2088</v>
      </c>
      <c r="P2987" s="1">
        <v>844</v>
      </c>
      <c r="Q2987" s="1">
        <v>17</v>
      </c>
      <c r="S2987" s="1">
        <v>24</v>
      </c>
      <c r="W2987" s="1">
        <v>77</v>
      </c>
      <c r="AN2987" s="7">
        <f>IF(Q2987&gt;0,RANK(Q2987,(N2987:P2987,Q2987:AL2987)),0)</f>
        <v>6</v>
      </c>
      <c r="AO2987" s="7">
        <f>IF(R2987&gt;0,RANK(R2987,(N2987:P2987,Q2987:AL2987)),0)</f>
        <v>0</v>
      </c>
      <c r="AP2987" s="7">
        <f>IF(S2987&gt;0,RANK(S2987,(N2987:P2987,Q2987:AL2987)),0)</f>
        <v>5</v>
      </c>
      <c r="AQ2987" s="7">
        <f>IF(T2987&gt;0,RANK(T2987,(N2987:P2987,Q2987:AL2987)),0)</f>
        <v>0</v>
      </c>
      <c r="AR2987" s="2">
        <f t="shared" si="1105"/>
        <v>3.025987896048416E-3</v>
      </c>
      <c r="AS2987" s="2">
        <f t="shared" si="1106"/>
        <v>0</v>
      </c>
      <c r="AT2987" s="2">
        <f t="shared" si="1107"/>
        <v>4.271982912068352E-3</v>
      </c>
      <c r="AU2987" s="2">
        <f t="shared" si="1108"/>
        <v>0</v>
      </c>
      <c r="AW2987" t="s">
        <v>3124</v>
      </c>
      <c r="AX2987" t="s">
        <v>1304</v>
      </c>
      <c r="BA2987" s="127">
        <v>51</v>
      </c>
      <c r="BB2987" s="130">
        <v>133</v>
      </c>
      <c r="BC2987" s="131">
        <f t="shared" si="1088"/>
        <v>51133</v>
      </c>
      <c r="BE2987" s="7" t="s">
        <v>3271</v>
      </c>
    </row>
    <row r="2988" spans="1:57" hidden="1" outlineLevel="1" x14ac:dyDescent="0.2">
      <c r="A2988" t="s">
        <v>2881</v>
      </c>
      <c r="B2988" t="s">
        <v>1304</v>
      </c>
      <c r="C2988" s="1">
        <f t="shared" si="1099"/>
        <v>5334</v>
      </c>
      <c r="D2988" s="7">
        <f>RANK(N2988,(N2988:P2988,Q2988:AL2988))</f>
        <v>2</v>
      </c>
      <c r="E2988" s="7">
        <f>RANK(O2988,(N2988:P2988,Q2988:AL2988))</f>
        <v>1</v>
      </c>
      <c r="F2988" s="7">
        <f>IF(P2988&gt;0,RANK(P2988,(N2988:P2988,Q2988:AL2988)),0)</f>
        <v>3</v>
      </c>
      <c r="G2988" s="1">
        <f t="shared" si="1100"/>
        <v>805</v>
      </c>
      <c r="H2988" s="2">
        <f t="shared" si="1109"/>
        <v>0.15091863517060367</v>
      </c>
      <c r="I2988" s="2"/>
      <c r="J2988" s="2">
        <f t="shared" si="1101"/>
        <v>0.34908136482939633</v>
      </c>
      <c r="K2988" s="2">
        <f t="shared" si="1102"/>
        <v>0.5</v>
      </c>
      <c r="L2988" s="2">
        <f t="shared" si="1103"/>
        <v>0.13667041619797526</v>
      </c>
      <c r="M2988" s="2">
        <f t="shared" si="1104"/>
        <v>1.4248218972628401E-2</v>
      </c>
      <c r="N2988" s="1">
        <v>1862</v>
      </c>
      <c r="O2988" s="1">
        <v>2667</v>
      </c>
      <c r="P2988" s="1">
        <v>729</v>
      </c>
      <c r="Q2988" s="1">
        <v>19</v>
      </c>
      <c r="S2988" s="1">
        <v>11</v>
      </c>
      <c r="W2988" s="1">
        <v>46</v>
      </c>
      <c r="AN2988" s="7">
        <f>IF(Q2988&gt;0,RANK(Q2988,(N2988:P2988,Q2988:AL2988)),0)</f>
        <v>5</v>
      </c>
      <c r="AO2988" s="7">
        <f>IF(R2988&gt;0,RANK(R2988,(N2988:P2988,Q2988:AL2988)),0)</f>
        <v>0</v>
      </c>
      <c r="AP2988" s="7">
        <f>IF(S2988&gt;0,RANK(S2988,(N2988:P2988,Q2988:AL2988)),0)</f>
        <v>6</v>
      </c>
      <c r="AQ2988" s="7">
        <f>IF(T2988&gt;0,RANK(T2988,(N2988:P2988,Q2988:AL2988)),0)</f>
        <v>0</v>
      </c>
      <c r="AR2988" s="2">
        <f t="shared" si="1105"/>
        <v>3.5620547431571056E-3</v>
      </c>
      <c r="AS2988" s="2">
        <f t="shared" si="1106"/>
        <v>0</v>
      </c>
      <c r="AT2988" s="2">
        <f t="shared" si="1107"/>
        <v>2.0622422197225346E-3</v>
      </c>
      <c r="AU2988" s="2">
        <f t="shared" si="1108"/>
        <v>0</v>
      </c>
      <c r="AW2988" t="s">
        <v>2881</v>
      </c>
      <c r="AX2988" t="s">
        <v>1304</v>
      </c>
      <c r="BA2988" s="127">
        <v>51</v>
      </c>
      <c r="BB2988" s="130">
        <v>135</v>
      </c>
      <c r="BC2988" s="131">
        <f t="shared" ref="BC2988:BC3051" si="1110">BA2988*1000+BB2988</f>
        <v>51135</v>
      </c>
      <c r="BE2988" s="7" t="s">
        <v>3271</v>
      </c>
    </row>
    <row r="2989" spans="1:57" hidden="1" outlineLevel="1" x14ac:dyDescent="0.2">
      <c r="A2989" t="s">
        <v>2340</v>
      </c>
      <c r="B2989" t="s">
        <v>1304</v>
      </c>
      <c r="C2989" s="1">
        <f t="shared" ref="C2989:C3020" si="1111">SUM(N2989:AL2989)</f>
        <v>5743</v>
      </c>
      <c r="D2989" s="7">
        <f>RANK(N2989,(N2989:P2989,Q2989:AL2989))</f>
        <v>2</v>
      </c>
      <c r="E2989" s="7">
        <f>RANK(O2989,(N2989:P2989,Q2989:AL2989))</f>
        <v>1</v>
      </c>
      <c r="F2989" s="7">
        <f>IF(P2989&gt;0,RANK(P2989,(N2989:P2989,Q2989:AL2989)),0)</f>
        <v>3</v>
      </c>
      <c r="G2989" s="1">
        <f t="shared" ref="G2989:G3020" si="1112">MAX(N2989:P2989)-LARGE(N2989:P2989,2)</f>
        <v>199</v>
      </c>
      <c r="H2989" s="2">
        <f t="shared" si="1109"/>
        <v>3.4650879331359914E-2</v>
      </c>
      <c r="I2989" s="2"/>
      <c r="J2989" s="2">
        <f t="shared" ref="J2989:J3020" si="1113">IF($C2989=0,"-",N2989/$C2989)</f>
        <v>0.41981542747692846</v>
      </c>
      <c r="K2989" s="2">
        <f t="shared" ref="K2989:K3020" si="1114">IF($C2989=0,"-",O2989/$C2989)</f>
        <v>0.45446630680828837</v>
      </c>
      <c r="L2989" s="2">
        <f t="shared" ref="L2989:L3020" si="1115">IF($C2989=0,"-",P2989/$C2989)</f>
        <v>0.1055197631899704</v>
      </c>
      <c r="M2989" s="2">
        <f t="shared" ref="M2989:M3020" si="1116">IF(C2989=0,"-",(1-J2989-K2989-L2989))</f>
        <v>2.019850252481277E-2</v>
      </c>
      <c r="N2989" s="1">
        <v>2411</v>
      </c>
      <c r="O2989" s="1">
        <v>2610</v>
      </c>
      <c r="P2989" s="1">
        <v>606</v>
      </c>
      <c r="Q2989" s="1">
        <v>13</v>
      </c>
      <c r="S2989" s="1">
        <v>11</v>
      </c>
      <c r="W2989" s="1">
        <v>92</v>
      </c>
      <c r="AN2989" s="7">
        <f>IF(Q2989&gt;0,RANK(Q2989,(N2989:P2989,Q2989:AL2989)),0)</f>
        <v>5</v>
      </c>
      <c r="AO2989" s="7">
        <f>IF(R2989&gt;0,RANK(R2989,(N2989:P2989,Q2989:AL2989)),0)</f>
        <v>0</v>
      </c>
      <c r="AP2989" s="7">
        <f>IF(S2989&gt;0,RANK(S2989,(N2989:P2989,Q2989:AL2989)),0)</f>
        <v>6</v>
      </c>
      <c r="AQ2989" s="7">
        <f>IF(T2989&gt;0,RANK(T2989,(N2989:P2989,Q2989:AL2989)),0)</f>
        <v>0</v>
      </c>
      <c r="AR2989" s="2">
        <f t="shared" ref="AR2989:AR3020" si="1117">IF($C2989=0,"-",Q2989/$C2989)</f>
        <v>2.2636252829531605E-3</v>
      </c>
      <c r="AS2989" s="2">
        <f t="shared" ref="AS2989:AS3020" si="1118">IF($C2989=0,"-",R2989/$C2989)</f>
        <v>0</v>
      </c>
      <c r="AT2989" s="2">
        <f t="shared" ref="AT2989:AT3020" si="1119">IF($C2989=0,"-",S2989/$C2989)</f>
        <v>1.915375239421905E-3</v>
      </c>
      <c r="AU2989" s="2">
        <f t="shared" ref="AU2989:AU3020" si="1120">IF($C2989=0,"-",T2989/$C2989)</f>
        <v>0</v>
      </c>
      <c r="AW2989" t="s">
        <v>2340</v>
      </c>
      <c r="AX2989" t="s">
        <v>1304</v>
      </c>
      <c r="BA2989" s="127">
        <v>51</v>
      </c>
      <c r="BB2989" s="130">
        <v>137</v>
      </c>
      <c r="BC2989" s="131">
        <f t="shared" si="1110"/>
        <v>51137</v>
      </c>
      <c r="BE2989" s="7" t="s">
        <v>3271</v>
      </c>
    </row>
    <row r="2990" spans="1:57" hidden="1" outlineLevel="1" x14ac:dyDescent="0.2">
      <c r="A2990" t="s">
        <v>678</v>
      </c>
      <c r="B2990" t="s">
        <v>1304</v>
      </c>
      <c r="C2990" s="1">
        <f t="shared" si="1111"/>
        <v>8966</v>
      </c>
      <c r="D2990" s="7">
        <f>RANK(N2990,(N2990:P2990,Q2990:AL2990))</f>
        <v>2</v>
      </c>
      <c r="E2990" s="7">
        <f>RANK(O2990,(N2990:P2990,Q2990:AL2990))</f>
        <v>1</v>
      </c>
      <c r="F2990" s="7">
        <f>IF(P2990&gt;0,RANK(P2990,(N2990:P2990,Q2990:AL2990)),0)</f>
        <v>3</v>
      </c>
      <c r="G2990" s="1">
        <f t="shared" si="1112"/>
        <v>744</v>
      </c>
      <c r="H2990" s="2">
        <f t="shared" si="1109"/>
        <v>8.2980147222841846E-2</v>
      </c>
      <c r="I2990" s="2"/>
      <c r="J2990" s="2">
        <f t="shared" si="1113"/>
        <v>0.37341066250278832</v>
      </c>
      <c r="K2990" s="2">
        <f t="shared" si="1114"/>
        <v>0.45639080972563018</v>
      </c>
      <c r="L2990" s="2">
        <f t="shared" si="1115"/>
        <v>0.15893374972116886</v>
      </c>
      <c r="M2990" s="2">
        <f t="shared" si="1116"/>
        <v>1.1264778050412649E-2</v>
      </c>
      <c r="N2990" s="1">
        <v>3348</v>
      </c>
      <c r="O2990" s="1">
        <v>4092</v>
      </c>
      <c r="P2990" s="1">
        <v>1425</v>
      </c>
      <c r="Q2990" s="1">
        <v>22</v>
      </c>
      <c r="S2990" s="1">
        <v>10</v>
      </c>
      <c r="W2990" s="1">
        <v>69</v>
      </c>
      <c r="AN2990" s="7">
        <f>IF(Q2990&gt;0,RANK(Q2990,(N2990:P2990,Q2990:AL2990)),0)</f>
        <v>5</v>
      </c>
      <c r="AO2990" s="7">
        <f>IF(R2990&gt;0,RANK(R2990,(N2990:P2990,Q2990:AL2990)),0)</f>
        <v>0</v>
      </c>
      <c r="AP2990" s="7">
        <f>IF(S2990&gt;0,RANK(S2990,(N2990:P2990,Q2990:AL2990)),0)</f>
        <v>6</v>
      </c>
      <c r="AQ2990" s="7">
        <f>IF(T2990&gt;0,RANK(T2990,(N2990:P2990,Q2990:AL2990)),0)</f>
        <v>0</v>
      </c>
      <c r="AR2990" s="2">
        <f t="shared" si="1117"/>
        <v>2.4537140307829578E-3</v>
      </c>
      <c r="AS2990" s="2">
        <f t="shared" si="1118"/>
        <v>0</v>
      </c>
      <c r="AT2990" s="2">
        <f t="shared" si="1119"/>
        <v>1.115324559446799E-3</v>
      </c>
      <c r="AU2990" s="2">
        <f t="shared" si="1120"/>
        <v>0</v>
      </c>
      <c r="AW2990" t="s">
        <v>678</v>
      </c>
      <c r="AX2990" t="s">
        <v>1304</v>
      </c>
      <c r="BA2990" s="127">
        <v>51</v>
      </c>
      <c r="BB2990" s="130">
        <v>139</v>
      </c>
      <c r="BC2990" s="131">
        <f t="shared" si="1110"/>
        <v>51139</v>
      </c>
      <c r="BE2990" s="7" t="s">
        <v>3271</v>
      </c>
    </row>
    <row r="2991" spans="1:57" hidden="1" outlineLevel="1" x14ac:dyDescent="0.2">
      <c r="A2991" t="s">
        <v>2341</v>
      </c>
      <c r="B2991" t="s">
        <v>1304</v>
      </c>
      <c r="C2991" s="1">
        <f t="shared" si="1111"/>
        <v>8460</v>
      </c>
      <c r="D2991" s="7">
        <f>RANK(N2991,(N2991:P2991,Q2991:AL2991))</f>
        <v>2</v>
      </c>
      <c r="E2991" s="7">
        <f>RANK(O2991,(N2991:P2991,Q2991:AL2991))</f>
        <v>1</v>
      </c>
      <c r="F2991" s="7">
        <f>IF(P2991&gt;0,RANK(P2991,(N2991:P2991,Q2991:AL2991)),0)</f>
        <v>3</v>
      </c>
      <c r="G2991" s="1">
        <f t="shared" si="1112"/>
        <v>1193</v>
      </c>
      <c r="H2991" s="2">
        <f t="shared" si="1109"/>
        <v>0.14101654846335698</v>
      </c>
      <c r="I2991" s="2"/>
      <c r="J2991" s="2">
        <f t="shared" si="1113"/>
        <v>0.35579196217494091</v>
      </c>
      <c r="K2991" s="2">
        <f t="shared" si="1114"/>
        <v>0.4968085106382979</v>
      </c>
      <c r="L2991" s="2">
        <f t="shared" si="1115"/>
        <v>0.13747044917257684</v>
      </c>
      <c r="M2991" s="2">
        <f t="shared" si="1116"/>
        <v>9.929078014184356E-3</v>
      </c>
      <c r="N2991" s="1">
        <v>3010</v>
      </c>
      <c r="O2991" s="1">
        <v>4203</v>
      </c>
      <c r="P2991" s="1">
        <v>1163</v>
      </c>
      <c r="Q2991" s="1">
        <v>19</v>
      </c>
      <c r="S2991" s="1">
        <v>12</v>
      </c>
      <c r="W2991" s="1">
        <v>53</v>
      </c>
      <c r="AN2991" s="7">
        <f>IF(Q2991&gt;0,RANK(Q2991,(N2991:P2991,Q2991:AL2991)),0)</f>
        <v>5</v>
      </c>
      <c r="AO2991" s="7">
        <f>IF(R2991&gt;0,RANK(R2991,(N2991:P2991,Q2991:AL2991)),0)</f>
        <v>0</v>
      </c>
      <c r="AP2991" s="7">
        <f>IF(S2991&gt;0,RANK(S2991,(N2991:P2991,Q2991:AL2991)),0)</f>
        <v>6</v>
      </c>
      <c r="AQ2991" s="7">
        <f>IF(T2991&gt;0,RANK(T2991,(N2991:P2991,Q2991:AL2991)),0)</f>
        <v>0</v>
      </c>
      <c r="AR2991" s="2">
        <f t="shared" si="1117"/>
        <v>2.2458628841607567E-3</v>
      </c>
      <c r="AS2991" s="2">
        <f t="shared" si="1118"/>
        <v>0</v>
      </c>
      <c r="AT2991" s="2">
        <f t="shared" si="1119"/>
        <v>1.4184397163120568E-3</v>
      </c>
      <c r="AU2991" s="2">
        <f t="shared" si="1120"/>
        <v>0</v>
      </c>
      <c r="AW2991" t="s">
        <v>2341</v>
      </c>
      <c r="AX2991" t="s">
        <v>1304</v>
      </c>
      <c r="BA2991" s="127">
        <v>51</v>
      </c>
      <c r="BB2991" s="130">
        <v>141</v>
      </c>
      <c r="BC2991" s="131">
        <f t="shared" si="1110"/>
        <v>51141</v>
      </c>
      <c r="BE2991" s="7" t="s">
        <v>3271</v>
      </c>
    </row>
    <row r="2992" spans="1:57" hidden="1" outlineLevel="1" x14ac:dyDescent="0.2">
      <c r="A2992" t="s">
        <v>995</v>
      </c>
      <c r="B2992" t="s">
        <v>1304</v>
      </c>
      <c r="C2992" s="1">
        <f t="shared" si="1111"/>
        <v>7189</v>
      </c>
      <c r="D2992" s="7">
        <f>RANK(N2992,(N2992:P2992,Q2992:AL2992))</f>
        <v>2</v>
      </c>
      <c r="E2992" s="7">
        <f>RANK(O2992,(N2992:P2992,Q2992:AL2992))</f>
        <v>1</v>
      </c>
      <c r="F2992" s="7">
        <f>IF(P2992&gt;0,RANK(P2992,(N2992:P2992,Q2992:AL2992)),0)</f>
        <v>3</v>
      </c>
      <c r="G2992" s="1">
        <f t="shared" si="1112"/>
        <v>1056</v>
      </c>
      <c r="H2992" s="2">
        <f t="shared" si="1109"/>
        <v>0.14689108359994435</v>
      </c>
      <c r="I2992" s="2"/>
      <c r="J2992" s="2">
        <f t="shared" si="1113"/>
        <v>0.34288496313812772</v>
      </c>
      <c r="K2992" s="2">
        <f t="shared" si="1114"/>
        <v>0.48977604673807207</v>
      </c>
      <c r="L2992" s="2">
        <f t="shared" si="1115"/>
        <v>0.14271804145221867</v>
      </c>
      <c r="M2992" s="2">
        <f t="shared" si="1116"/>
        <v>2.4620948671581599E-2</v>
      </c>
      <c r="N2992" s="1">
        <v>2465</v>
      </c>
      <c r="O2992" s="1">
        <v>3521</v>
      </c>
      <c r="P2992" s="1">
        <v>1026</v>
      </c>
      <c r="Q2992" s="1">
        <v>17</v>
      </c>
      <c r="S2992" s="1">
        <v>9</v>
      </c>
      <c r="W2992" s="1">
        <v>151</v>
      </c>
      <c r="AN2992" s="7">
        <f>IF(Q2992&gt;0,RANK(Q2992,(N2992:P2992,Q2992:AL2992)),0)</f>
        <v>5</v>
      </c>
      <c r="AO2992" s="7">
        <f>IF(R2992&gt;0,RANK(R2992,(N2992:P2992,Q2992:AL2992)),0)</f>
        <v>0</v>
      </c>
      <c r="AP2992" s="7">
        <f>IF(S2992&gt;0,RANK(S2992,(N2992:P2992,Q2992:AL2992)),0)</f>
        <v>6</v>
      </c>
      <c r="AQ2992" s="7">
        <f>IF(T2992&gt;0,RANK(T2992,(N2992:P2992,Q2992:AL2992)),0)</f>
        <v>0</v>
      </c>
      <c r="AR2992" s="2">
        <f t="shared" si="1117"/>
        <v>2.3647238837112253E-3</v>
      </c>
      <c r="AS2992" s="2">
        <f t="shared" si="1118"/>
        <v>0</v>
      </c>
      <c r="AT2992" s="2">
        <f t="shared" si="1119"/>
        <v>1.2519126443177077E-3</v>
      </c>
      <c r="AU2992" s="2">
        <f t="shared" si="1120"/>
        <v>0</v>
      </c>
      <c r="AW2992" t="s">
        <v>995</v>
      </c>
      <c r="AX2992" t="s">
        <v>1304</v>
      </c>
      <c r="BA2992" s="127">
        <v>51</v>
      </c>
      <c r="BB2992" s="130">
        <v>143</v>
      </c>
      <c r="BC2992" s="131">
        <f t="shared" si="1110"/>
        <v>51143</v>
      </c>
      <c r="BE2992" s="7" t="s">
        <v>3271</v>
      </c>
    </row>
    <row r="2993" spans="1:57" hidden="1" outlineLevel="1" x14ac:dyDescent="0.2">
      <c r="A2993" t="s">
        <v>2668</v>
      </c>
      <c r="B2993" t="s">
        <v>1304</v>
      </c>
      <c r="C2993" s="1">
        <f t="shared" si="1111"/>
        <v>21894</v>
      </c>
      <c r="D2993" s="7">
        <f>RANK(N2993,(N2993:P2993,Q2993:AL2993))</f>
        <v>2</v>
      </c>
      <c r="E2993" s="7">
        <f>RANK(O2993,(N2993:P2993,Q2993:AL2993))</f>
        <v>1</v>
      </c>
      <c r="F2993" s="7">
        <f>IF(P2993&gt;0,RANK(P2993,(N2993:P2993,Q2993:AL2993)),0)</f>
        <v>3</v>
      </c>
      <c r="G2993" s="1">
        <f t="shared" si="1112"/>
        <v>3792</v>
      </c>
      <c r="H2993" s="2">
        <f t="shared" si="1109"/>
        <v>0.17319813647574678</v>
      </c>
      <c r="I2993" s="2"/>
      <c r="J2993" s="2">
        <f t="shared" si="1113"/>
        <v>0.35055266282999908</v>
      </c>
      <c r="K2993" s="2">
        <f t="shared" si="1114"/>
        <v>0.52375079930574586</v>
      </c>
      <c r="L2993" s="2">
        <f t="shared" si="1115"/>
        <v>0.10486891385767791</v>
      </c>
      <c r="M2993" s="2">
        <f t="shared" si="1116"/>
        <v>2.0827624006577145E-2</v>
      </c>
      <c r="N2993" s="1">
        <v>7675</v>
      </c>
      <c r="O2993" s="1">
        <v>11467</v>
      </c>
      <c r="P2993" s="1">
        <v>2296</v>
      </c>
      <c r="Q2993" s="1">
        <v>45</v>
      </c>
      <c r="S2993" s="1">
        <v>49</v>
      </c>
      <c r="W2993" s="1">
        <v>362</v>
      </c>
      <c r="AN2993" s="7">
        <f>IF(Q2993&gt;0,RANK(Q2993,(N2993:P2993,Q2993:AL2993)),0)</f>
        <v>6</v>
      </c>
      <c r="AO2993" s="7">
        <f>IF(R2993&gt;0,RANK(R2993,(N2993:P2993,Q2993:AL2993)),0)</f>
        <v>0</v>
      </c>
      <c r="AP2993" s="7">
        <f>IF(S2993&gt;0,RANK(S2993,(N2993:P2993,Q2993:AL2993)),0)</f>
        <v>5</v>
      </c>
      <c r="AQ2993" s="7">
        <f>IF(T2993&gt;0,RANK(T2993,(N2993:P2993,Q2993:AL2993)),0)</f>
        <v>0</v>
      </c>
      <c r="AR2993" s="2">
        <f t="shared" si="1117"/>
        <v>2.0553576322280076E-3</v>
      </c>
      <c r="AS2993" s="2">
        <f t="shared" si="1118"/>
        <v>0</v>
      </c>
      <c r="AT2993" s="2">
        <f t="shared" si="1119"/>
        <v>2.2380560884260529E-3</v>
      </c>
      <c r="AU2993" s="2">
        <f t="shared" si="1120"/>
        <v>0</v>
      </c>
      <c r="AW2993" t="s">
        <v>2668</v>
      </c>
      <c r="AX2993" t="s">
        <v>1304</v>
      </c>
      <c r="BA2993" s="127">
        <v>51</v>
      </c>
      <c r="BB2993" s="130">
        <v>145</v>
      </c>
      <c r="BC2993" s="131">
        <f t="shared" si="1110"/>
        <v>51145</v>
      </c>
      <c r="BE2993" s="7" t="s">
        <v>3271</v>
      </c>
    </row>
    <row r="2994" spans="1:57" hidden="1" outlineLevel="1" x14ac:dyDescent="0.2">
      <c r="A2994" t="s">
        <v>2669</v>
      </c>
      <c r="B2994" t="s">
        <v>1304</v>
      </c>
      <c r="C2994" s="1">
        <f t="shared" si="1111"/>
        <v>7086</v>
      </c>
      <c r="D2994" s="7">
        <f>RANK(N2994,(N2994:P2994,Q2994:AL2994))</f>
        <v>2</v>
      </c>
      <c r="E2994" s="7">
        <f>RANK(O2994,(N2994:P2994,Q2994:AL2994))</f>
        <v>1</v>
      </c>
      <c r="F2994" s="7">
        <f>IF(P2994&gt;0,RANK(P2994,(N2994:P2994,Q2994:AL2994)),0)</f>
        <v>3</v>
      </c>
      <c r="G2994" s="1">
        <f t="shared" si="1112"/>
        <v>1882</v>
      </c>
      <c r="H2994" s="2">
        <f t="shared" si="1109"/>
        <v>0.26559412926898107</v>
      </c>
      <c r="I2994" s="2"/>
      <c r="J2994" s="2">
        <f t="shared" si="1113"/>
        <v>0.275190516511431</v>
      </c>
      <c r="K2994" s="2">
        <f t="shared" si="1114"/>
        <v>0.54078464578041208</v>
      </c>
      <c r="L2994" s="2">
        <f t="shared" si="1115"/>
        <v>0.17386395709850408</v>
      </c>
      <c r="M2994" s="2">
        <f t="shared" si="1116"/>
        <v>1.0160880609652839E-2</v>
      </c>
      <c r="N2994" s="1">
        <v>1950</v>
      </c>
      <c r="O2994" s="1">
        <v>3832</v>
      </c>
      <c r="P2994" s="1">
        <v>1232</v>
      </c>
      <c r="Q2994" s="1">
        <v>18</v>
      </c>
      <c r="S2994" s="1">
        <v>6</v>
      </c>
      <c r="W2994" s="1">
        <v>48</v>
      </c>
      <c r="AN2994" s="7">
        <f>IF(Q2994&gt;0,RANK(Q2994,(N2994:P2994,Q2994:AL2994)),0)</f>
        <v>5</v>
      </c>
      <c r="AO2994" s="7">
        <f>IF(R2994&gt;0,RANK(R2994,(N2994:P2994,Q2994:AL2994)),0)</f>
        <v>0</v>
      </c>
      <c r="AP2994" s="7">
        <f>IF(S2994&gt;0,RANK(S2994,(N2994:P2994,Q2994:AL2994)),0)</f>
        <v>6</v>
      </c>
      <c r="AQ2994" s="7">
        <f>IF(T2994&gt;0,RANK(T2994,(N2994:P2994,Q2994:AL2994)),0)</f>
        <v>0</v>
      </c>
      <c r="AR2994" s="2">
        <f t="shared" si="1117"/>
        <v>2.5402201524132089E-3</v>
      </c>
      <c r="AS2994" s="2">
        <f t="shared" si="1118"/>
        <v>0</v>
      </c>
      <c r="AT2994" s="2">
        <f t="shared" si="1119"/>
        <v>8.4674005080440302E-4</v>
      </c>
      <c r="AU2994" s="2">
        <f t="shared" si="1120"/>
        <v>0</v>
      </c>
      <c r="AW2994" t="s">
        <v>2669</v>
      </c>
      <c r="AX2994" t="s">
        <v>1304</v>
      </c>
      <c r="BA2994" s="127">
        <v>51</v>
      </c>
      <c r="BB2994" s="130">
        <v>147</v>
      </c>
      <c r="BC2994" s="131">
        <f t="shared" si="1110"/>
        <v>51147</v>
      </c>
      <c r="BE2994" s="7" t="s">
        <v>3271</v>
      </c>
    </row>
    <row r="2995" spans="1:57" hidden="1" outlineLevel="1" x14ac:dyDescent="0.2">
      <c r="A2995" t="s">
        <v>2670</v>
      </c>
      <c r="B2995" t="s">
        <v>1304</v>
      </c>
      <c r="C2995" s="1">
        <f t="shared" si="1111"/>
        <v>6383</v>
      </c>
      <c r="D2995" s="7">
        <f>RANK(N2995,(N2995:P2995,Q2995:AL2995))</f>
        <v>2</v>
      </c>
      <c r="E2995" s="7">
        <f>RANK(O2995,(N2995:P2995,Q2995:AL2995))</f>
        <v>1</v>
      </c>
      <c r="F2995" s="7">
        <f>IF(P2995&gt;0,RANK(P2995,(N2995:P2995,Q2995:AL2995)),0)</f>
        <v>3</v>
      </c>
      <c r="G2995" s="1">
        <f t="shared" si="1112"/>
        <v>83</v>
      </c>
      <c r="H2995" s="2">
        <f t="shared" si="1109"/>
        <v>1.300328998903337E-2</v>
      </c>
      <c r="I2995" s="2"/>
      <c r="J2995" s="2">
        <f t="shared" si="1113"/>
        <v>0.43474855083816388</v>
      </c>
      <c r="K2995" s="2">
        <f t="shared" si="1114"/>
        <v>0.44775184082719727</v>
      </c>
      <c r="L2995" s="2">
        <f t="shared" si="1115"/>
        <v>9.9483001723327594E-2</v>
      </c>
      <c r="M2995" s="2">
        <f t="shared" si="1116"/>
        <v>1.8016606611311256E-2</v>
      </c>
      <c r="N2995" s="1">
        <v>2775</v>
      </c>
      <c r="O2995" s="1">
        <v>2858</v>
      </c>
      <c r="P2995" s="1">
        <v>635</v>
      </c>
      <c r="Q2995" s="1">
        <v>25</v>
      </c>
      <c r="S2995" s="1">
        <v>14</v>
      </c>
      <c r="W2995" s="1">
        <v>76</v>
      </c>
      <c r="AN2995" s="7">
        <f>IF(Q2995&gt;0,RANK(Q2995,(N2995:P2995,Q2995:AL2995)),0)</f>
        <v>5</v>
      </c>
      <c r="AO2995" s="7">
        <f>IF(R2995&gt;0,RANK(R2995,(N2995:P2995,Q2995:AL2995)),0)</f>
        <v>0</v>
      </c>
      <c r="AP2995" s="7">
        <f>IF(S2995&gt;0,RANK(S2995,(N2995:P2995,Q2995:AL2995)),0)</f>
        <v>6</v>
      </c>
      <c r="AQ2995" s="7">
        <f>IF(T2995&gt;0,RANK(T2995,(N2995:P2995,Q2995:AL2995)),0)</f>
        <v>0</v>
      </c>
      <c r="AR2995" s="2">
        <f t="shared" si="1117"/>
        <v>3.9166536111546295E-3</v>
      </c>
      <c r="AS2995" s="2">
        <f t="shared" si="1118"/>
        <v>0</v>
      </c>
      <c r="AT2995" s="2">
        <f t="shared" si="1119"/>
        <v>2.1933260222465924E-3</v>
      </c>
      <c r="AU2995" s="2">
        <f t="shared" si="1120"/>
        <v>0</v>
      </c>
      <c r="AW2995" t="s">
        <v>2670</v>
      </c>
      <c r="AX2995" t="s">
        <v>1304</v>
      </c>
      <c r="BA2995" s="127">
        <v>51</v>
      </c>
      <c r="BB2995" s="130">
        <v>149</v>
      </c>
      <c r="BC2995" s="131">
        <f t="shared" si="1110"/>
        <v>51149</v>
      </c>
      <c r="BE2995" s="7" t="s">
        <v>3271</v>
      </c>
    </row>
    <row r="2996" spans="1:57" hidden="1" outlineLevel="1" x14ac:dyDescent="0.2">
      <c r="A2996" t="s">
        <v>1362</v>
      </c>
      <c r="B2996" t="s">
        <v>1304</v>
      </c>
      <c r="C2996" s="1">
        <f t="shared" si="1111"/>
        <v>9412</v>
      </c>
      <c r="D2996" s="7">
        <f>RANK(N2996,(N2996:P2996,Q2996:AL2996))</f>
        <v>2</v>
      </c>
      <c r="E2996" s="7">
        <f>RANK(O2996,(N2996:P2996,Q2996:AL2996))</f>
        <v>1</v>
      </c>
      <c r="F2996" s="7">
        <f>IF(P2996&gt;0,RANK(P2996,(N2996:P2996,Q2996:AL2996)),0)</f>
        <v>3</v>
      </c>
      <c r="G2996" s="1">
        <f t="shared" si="1112"/>
        <v>1712</v>
      </c>
      <c r="H2996" s="2">
        <f t="shared" si="1109"/>
        <v>0.18189545261368467</v>
      </c>
      <c r="I2996" s="2"/>
      <c r="J2996" s="2">
        <f t="shared" si="1113"/>
        <v>0.327985550361241</v>
      </c>
      <c r="K2996" s="2">
        <f t="shared" si="1114"/>
        <v>0.50988100297492567</v>
      </c>
      <c r="L2996" s="2">
        <f t="shared" si="1115"/>
        <v>0.15501487462813429</v>
      </c>
      <c r="M2996" s="2">
        <f t="shared" si="1116"/>
        <v>7.1185720356990445E-3</v>
      </c>
      <c r="N2996" s="1">
        <v>3087</v>
      </c>
      <c r="O2996" s="1">
        <v>4799</v>
      </c>
      <c r="P2996" s="1">
        <v>1459</v>
      </c>
      <c r="Q2996" s="1">
        <v>18</v>
      </c>
      <c r="S2996" s="1">
        <v>11</v>
      </c>
      <c r="W2996" s="1">
        <v>38</v>
      </c>
      <c r="AN2996" s="7">
        <f>IF(Q2996&gt;0,RANK(Q2996,(N2996:P2996,Q2996:AL2996)),0)</f>
        <v>5</v>
      </c>
      <c r="AO2996" s="7">
        <f>IF(R2996&gt;0,RANK(R2996,(N2996:P2996,Q2996:AL2996)),0)</f>
        <v>0</v>
      </c>
      <c r="AP2996" s="7">
        <f>IF(S2996&gt;0,RANK(S2996,(N2996:P2996,Q2996:AL2996)),0)</f>
        <v>6</v>
      </c>
      <c r="AQ2996" s="7">
        <f>IF(T2996&gt;0,RANK(T2996,(N2996:P2996,Q2996:AL2996)),0)</f>
        <v>0</v>
      </c>
      <c r="AR2996" s="2">
        <f t="shared" si="1117"/>
        <v>1.9124521886952825E-3</v>
      </c>
      <c r="AS2996" s="2">
        <f t="shared" si="1118"/>
        <v>0</v>
      </c>
      <c r="AT2996" s="2">
        <f t="shared" si="1119"/>
        <v>1.1687207819804505E-3</v>
      </c>
      <c r="AU2996" s="2">
        <f t="shared" si="1120"/>
        <v>0</v>
      </c>
      <c r="AW2996" t="s">
        <v>1362</v>
      </c>
      <c r="AX2996" t="s">
        <v>1304</v>
      </c>
      <c r="BA2996" s="127">
        <v>51</v>
      </c>
      <c r="BB2996" s="130">
        <v>153</v>
      </c>
      <c r="BC2996" s="131">
        <f t="shared" si="1110"/>
        <v>51153</v>
      </c>
      <c r="BE2996" s="7" t="s">
        <v>3271</v>
      </c>
    </row>
    <row r="2997" spans="1:57" hidden="1" outlineLevel="1" x14ac:dyDescent="0.2">
      <c r="A2997" t="s">
        <v>1642</v>
      </c>
      <c r="B2997" t="s">
        <v>1304</v>
      </c>
      <c r="C2997" s="1">
        <f t="shared" si="1111"/>
        <v>75680</v>
      </c>
      <c r="D2997" s="7">
        <f>RANK(N2997,(N2997:P2997,Q2997:AL2997))</f>
        <v>2</v>
      </c>
      <c r="E2997" s="7">
        <f>RANK(O2997,(N2997:P2997,Q2997:AL2997))</f>
        <v>1</v>
      </c>
      <c r="F2997" s="7">
        <f>IF(P2997&gt;0,RANK(P2997,(N2997:P2997,Q2997:AL2997)),0)</f>
        <v>3</v>
      </c>
      <c r="G2997" s="1">
        <f t="shared" si="1112"/>
        <v>8946</v>
      </c>
      <c r="H2997" s="2">
        <f t="shared" si="1109"/>
        <v>0.11820824524312896</v>
      </c>
      <c r="I2997" s="2"/>
      <c r="J2997" s="2">
        <f t="shared" si="1113"/>
        <v>0.34997357293868919</v>
      </c>
      <c r="K2997" s="2">
        <f t="shared" si="1114"/>
        <v>0.4681818181818182</v>
      </c>
      <c r="L2997" s="2">
        <f t="shared" si="1115"/>
        <v>0.17428646934460887</v>
      </c>
      <c r="M2997" s="2">
        <f t="shared" si="1116"/>
        <v>7.5581395348836844E-3</v>
      </c>
      <c r="N2997" s="1">
        <v>26486</v>
      </c>
      <c r="O2997" s="1">
        <v>35432</v>
      </c>
      <c r="P2997" s="1">
        <v>13190</v>
      </c>
      <c r="Q2997" s="1">
        <v>146</v>
      </c>
      <c r="S2997" s="1">
        <v>64</v>
      </c>
      <c r="W2997" s="1">
        <v>362</v>
      </c>
      <c r="AN2997" s="7">
        <f>IF(Q2997&gt;0,RANK(Q2997,(N2997:P2997,Q2997:AL2997)),0)</f>
        <v>5</v>
      </c>
      <c r="AO2997" s="7">
        <f>IF(R2997&gt;0,RANK(R2997,(N2997:P2997,Q2997:AL2997)),0)</f>
        <v>0</v>
      </c>
      <c r="AP2997" s="7">
        <f>IF(S2997&gt;0,RANK(S2997,(N2997:P2997,Q2997:AL2997)),0)</f>
        <v>6</v>
      </c>
      <c r="AQ2997" s="7">
        <f>IF(T2997&gt;0,RANK(T2997,(N2997:P2997,Q2997:AL2997)),0)</f>
        <v>0</v>
      </c>
      <c r="AR2997" s="2">
        <f t="shared" si="1117"/>
        <v>1.9291754756871036E-3</v>
      </c>
      <c r="AS2997" s="2">
        <f t="shared" si="1118"/>
        <v>0</v>
      </c>
      <c r="AT2997" s="2">
        <f t="shared" si="1119"/>
        <v>8.4566596194503166E-4</v>
      </c>
      <c r="AU2997" s="2">
        <f t="shared" si="1120"/>
        <v>0</v>
      </c>
      <c r="AW2997" t="s">
        <v>1642</v>
      </c>
      <c r="AX2997" t="s">
        <v>1304</v>
      </c>
      <c r="BA2997" s="127">
        <v>51</v>
      </c>
      <c r="BB2997" s="130">
        <v>155</v>
      </c>
      <c r="BC2997" s="131">
        <f t="shared" si="1110"/>
        <v>51155</v>
      </c>
      <c r="BE2997" s="7" t="s">
        <v>3271</v>
      </c>
    </row>
    <row r="2998" spans="1:57" hidden="1" outlineLevel="1" x14ac:dyDescent="0.2">
      <c r="A2998" t="s">
        <v>216</v>
      </c>
      <c r="B2998" t="s">
        <v>1304</v>
      </c>
      <c r="C2998" s="1">
        <f t="shared" si="1111"/>
        <v>13987</v>
      </c>
      <c r="D2998" s="7">
        <f>RANK(N2998,(N2998:P2998,Q2998:AL2998))</f>
        <v>2</v>
      </c>
      <c r="E2998" s="7">
        <f>RANK(O2998,(N2998:P2998,Q2998:AL2998))</f>
        <v>1</v>
      </c>
      <c r="F2998" s="7">
        <f>IF(P2998&gt;0,RANK(P2998,(N2998:P2998,Q2998:AL2998)),0)</f>
        <v>3</v>
      </c>
      <c r="G2998" s="1">
        <f t="shared" si="1112"/>
        <v>515</v>
      </c>
      <c r="H2998" s="2">
        <f t="shared" si="1109"/>
        <v>3.6819904196754127E-2</v>
      </c>
      <c r="I2998" s="2"/>
      <c r="J2998" s="2">
        <f t="shared" si="1113"/>
        <v>0.40273110745692431</v>
      </c>
      <c r="K2998" s="2">
        <f t="shared" si="1114"/>
        <v>0.43955101165367844</v>
      </c>
      <c r="L2998" s="2">
        <f t="shared" si="1115"/>
        <v>0.14770858654464861</v>
      </c>
      <c r="M2998" s="2">
        <f t="shared" si="1116"/>
        <v>1.0009294344748648E-2</v>
      </c>
      <c r="N2998" s="1">
        <v>5633</v>
      </c>
      <c r="O2998" s="1">
        <v>6148</v>
      </c>
      <c r="P2998" s="1">
        <v>2066</v>
      </c>
      <c r="Q2998" s="1">
        <v>28</v>
      </c>
      <c r="S2998" s="1">
        <v>17</v>
      </c>
      <c r="W2998" s="1">
        <v>95</v>
      </c>
      <c r="AN2998" s="7">
        <f>IF(Q2998&gt;0,RANK(Q2998,(N2998:P2998,Q2998:AL2998)),0)</f>
        <v>5</v>
      </c>
      <c r="AO2998" s="7">
        <f>IF(R2998&gt;0,RANK(R2998,(N2998:P2998,Q2998:AL2998)),0)</f>
        <v>0</v>
      </c>
      <c r="AP2998" s="7">
        <f>IF(S2998&gt;0,RANK(S2998,(N2998:P2998,Q2998:AL2998)),0)</f>
        <v>6</v>
      </c>
      <c r="AQ2998" s="7">
        <f>IF(T2998&gt;0,RANK(T2998,(N2998:P2998,Q2998:AL2998)),0)</f>
        <v>0</v>
      </c>
      <c r="AR2998" s="2">
        <f t="shared" si="1117"/>
        <v>2.001858868949739E-3</v>
      </c>
      <c r="AS2998" s="2">
        <f t="shared" si="1118"/>
        <v>0</v>
      </c>
      <c r="AT2998" s="2">
        <f t="shared" si="1119"/>
        <v>1.2154143132909129E-3</v>
      </c>
      <c r="AU2998" s="2">
        <f t="shared" si="1120"/>
        <v>0</v>
      </c>
      <c r="AW2998" t="s">
        <v>216</v>
      </c>
      <c r="AX2998" t="s">
        <v>1304</v>
      </c>
      <c r="BA2998" s="127">
        <v>51</v>
      </c>
      <c r="BB2998" s="130">
        <v>157</v>
      </c>
      <c r="BC2998" s="131">
        <f t="shared" si="1110"/>
        <v>51157</v>
      </c>
      <c r="BE2998" s="7" t="s">
        <v>3271</v>
      </c>
    </row>
    <row r="2999" spans="1:57" hidden="1" outlineLevel="1" x14ac:dyDescent="0.2">
      <c r="A2999" t="s">
        <v>1450</v>
      </c>
      <c r="B2999" t="s">
        <v>1304</v>
      </c>
      <c r="C2999" s="1">
        <f t="shared" si="1111"/>
        <v>3181</v>
      </c>
      <c r="D2999" s="7">
        <f>RANK(N2999,(N2999:P2999,Q2999:AL2999))</f>
        <v>2</v>
      </c>
      <c r="E2999" s="7">
        <f>RANK(O2999,(N2999:P2999,Q2999:AL2999))</f>
        <v>1</v>
      </c>
      <c r="F2999" s="7">
        <f>IF(P2999&gt;0,RANK(P2999,(N2999:P2999,Q2999:AL2999)),0)</f>
        <v>3</v>
      </c>
      <c r="G2999" s="1">
        <f t="shared" si="1112"/>
        <v>137</v>
      </c>
      <c r="H2999" s="2">
        <f t="shared" si="1109"/>
        <v>4.3068217541653568E-2</v>
      </c>
      <c r="I2999" s="2"/>
      <c r="J2999" s="2">
        <f t="shared" si="1113"/>
        <v>0.40018861993083937</v>
      </c>
      <c r="K2999" s="2">
        <f t="shared" si="1114"/>
        <v>0.44325683747249295</v>
      </c>
      <c r="L2999" s="2">
        <f t="shared" si="1115"/>
        <v>0.15309651053127948</v>
      </c>
      <c r="M2999" s="2">
        <f t="shared" si="1116"/>
        <v>3.4580320653882501E-3</v>
      </c>
      <c r="N2999" s="1">
        <v>1273</v>
      </c>
      <c r="O2999" s="1">
        <v>1410</v>
      </c>
      <c r="P2999" s="1">
        <v>487</v>
      </c>
      <c r="Q2999" s="1">
        <v>7</v>
      </c>
      <c r="S2999" s="1">
        <v>3</v>
      </c>
      <c r="W2999" s="1">
        <v>1</v>
      </c>
      <c r="AN2999" s="7">
        <f>IF(Q2999&gt;0,RANK(Q2999,(N2999:P2999,Q2999:AL2999)),0)</f>
        <v>4</v>
      </c>
      <c r="AO2999" s="7">
        <f>IF(R2999&gt;0,RANK(R2999,(N2999:P2999,Q2999:AL2999)),0)</f>
        <v>0</v>
      </c>
      <c r="AP2999" s="7">
        <f>IF(S2999&gt;0,RANK(S2999,(N2999:P2999,Q2999:AL2999)),0)</f>
        <v>5</v>
      </c>
      <c r="AQ2999" s="7">
        <f>IF(T2999&gt;0,RANK(T2999,(N2999:P2999,Q2999:AL2999)),0)</f>
        <v>0</v>
      </c>
      <c r="AR2999" s="2">
        <f t="shared" si="1117"/>
        <v>2.2005658597925182E-3</v>
      </c>
      <c r="AS2999" s="2">
        <f t="shared" si="1118"/>
        <v>0</v>
      </c>
      <c r="AT2999" s="2">
        <f t="shared" si="1119"/>
        <v>9.430996541967935E-4</v>
      </c>
      <c r="AU2999" s="2">
        <f t="shared" si="1120"/>
        <v>0</v>
      </c>
      <c r="AW2999" t="s">
        <v>1450</v>
      </c>
      <c r="AX2999" t="s">
        <v>1304</v>
      </c>
      <c r="BA2999" s="127">
        <v>51</v>
      </c>
      <c r="BB2999" s="130">
        <v>159</v>
      </c>
      <c r="BC2999" s="131">
        <f t="shared" si="1110"/>
        <v>51159</v>
      </c>
      <c r="BE2999" s="7" t="s">
        <v>3271</v>
      </c>
    </row>
    <row r="3000" spans="1:57" hidden="1" outlineLevel="1" x14ac:dyDescent="0.2">
      <c r="A3000" t="s">
        <v>2887</v>
      </c>
      <c r="B3000" t="s">
        <v>1304</v>
      </c>
      <c r="C3000" s="1">
        <f t="shared" si="1111"/>
        <v>3050</v>
      </c>
      <c r="D3000" s="7">
        <f>RANK(N3000,(N3000:P3000,Q3000:AL3000))</f>
        <v>2</v>
      </c>
      <c r="E3000" s="7">
        <f>RANK(O3000,(N3000:P3000,Q3000:AL3000))</f>
        <v>1</v>
      </c>
      <c r="F3000" s="7">
        <f>IF(P3000&gt;0,RANK(P3000,(N3000:P3000,Q3000:AL3000)),0)</f>
        <v>3</v>
      </c>
      <c r="G3000" s="1">
        <f t="shared" si="1112"/>
        <v>575</v>
      </c>
      <c r="H3000" s="2">
        <f t="shared" si="1109"/>
        <v>0.18852459016393441</v>
      </c>
      <c r="I3000" s="2"/>
      <c r="J3000" s="2">
        <f t="shared" si="1113"/>
        <v>0.33901639344262297</v>
      </c>
      <c r="K3000" s="2">
        <f t="shared" si="1114"/>
        <v>0.52754098360655732</v>
      </c>
      <c r="L3000" s="2">
        <f t="shared" si="1115"/>
        <v>0.12</v>
      </c>
      <c r="M3000" s="2">
        <f t="shared" si="1116"/>
        <v>1.3442622950819771E-2</v>
      </c>
      <c r="N3000" s="1">
        <v>1034</v>
      </c>
      <c r="O3000" s="1">
        <v>1609</v>
      </c>
      <c r="P3000" s="1">
        <v>366</v>
      </c>
      <c r="Q3000" s="1">
        <v>9</v>
      </c>
      <c r="S3000" s="1">
        <v>7</v>
      </c>
      <c r="W3000" s="1">
        <v>25</v>
      </c>
      <c r="AN3000" s="7">
        <f>IF(Q3000&gt;0,RANK(Q3000,(N3000:P3000,Q3000:AL3000)),0)</f>
        <v>5</v>
      </c>
      <c r="AO3000" s="7">
        <f>IF(R3000&gt;0,RANK(R3000,(N3000:P3000,Q3000:AL3000)),0)</f>
        <v>0</v>
      </c>
      <c r="AP3000" s="7">
        <f>IF(S3000&gt;0,RANK(S3000,(N3000:P3000,Q3000:AL3000)),0)</f>
        <v>6</v>
      </c>
      <c r="AQ3000" s="7">
        <f>IF(T3000&gt;0,RANK(T3000,(N3000:P3000,Q3000:AL3000)),0)</f>
        <v>0</v>
      </c>
      <c r="AR3000" s="2">
        <f t="shared" si="1117"/>
        <v>2.9508196721311475E-3</v>
      </c>
      <c r="AS3000" s="2">
        <f t="shared" si="1118"/>
        <v>0</v>
      </c>
      <c r="AT3000" s="2">
        <f t="shared" si="1119"/>
        <v>2.2950819672131148E-3</v>
      </c>
      <c r="AU3000" s="2">
        <f t="shared" si="1120"/>
        <v>0</v>
      </c>
      <c r="AW3000" t="s">
        <v>2887</v>
      </c>
      <c r="AX3000" t="s">
        <v>1304</v>
      </c>
      <c r="BA3000" s="127">
        <v>51</v>
      </c>
      <c r="BB3000" s="130">
        <v>161</v>
      </c>
      <c r="BC3000" s="131">
        <f t="shared" si="1110"/>
        <v>51161</v>
      </c>
      <c r="BE3000" s="7" t="s">
        <v>3271</v>
      </c>
    </row>
    <row r="3001" spans="1:57" hidden="1" outlineLevel="1" x14ac:dyDescent="0.2">
      <c r="A3001" t="s">
        <v>776</v>
      </c>
      <c r="B3001" t="s">
        <v>1304</v>
      </c>
      <c r="C3001" s="1">
        <f t="shared" si="1111"/>
        <v>41080</v>
      </c>
      <c r="D3001" s="7">
        <f>RANK(N3001,(N3001:P3001,Q3001:AL3001))</f>
        <v>2</v>
      </c>
      <c r="E3001" s="7">
        <f>RANK(O3001,(N3001:P3001,Q3001:AL3001))</f>
        <v>1</v>
      </c>
      <c r="F3001" s="7">
        <f>IF(P3001&gt;0,RANK(P3001,(N3001:P3001,Q3001:AL3001)),0)</f>
        <v>3</v>
      </c>
      <c r="G3001" s="1">
        <f t="shared" si="1112"/>
        <v>5963</v>
      </c>
      <c r="H3001" s="2">
        <f t="shared" si="1109"/>
        <v>0.1451557935735151</v>
      </c>
      <c r="I3001" s="2"/>
      <c r="J3001" s="2">
        <f t="shared" si="1113"/>
        <v>0.35793573515092503</v>
      </c>
      <c r="K3001" s="2">
        <f t="shared" si="1114"/>
        <v>0.50309152872444007</v>
      </c>
      <c r="L3001" s="2">
        <f t="shared" si="1115"/>
        <v>0.13332521908471276</v>
      </c>
      <c r="M3001" s="2">
        <f t="shared" si="1116"/>
        <v>5.6475170399221397E-3</v>
      </c>
      <c r="N3001" s="1">
        <v>14704</v>
      </c>
      <c r="O3001" s="1">
        <v>20667</v>
      </c>
      <c r="P3001" s="1">
        <v>5477</v>
      </c>
      <c r="Q3001" s="1">
        <v>92</v>
      </c>
      <c r="S3001" s="1">
        <v>27</v>
      </c>
      <c r="W3001" s="1">
        <v>113</v>
      </c>
      <c r="AN3001" s="7">
        <f>IF(Q3001&gt;0,RANK(Q3001,(N3001:P3001,Q3001:AL3001)),0)</f>
        <v>5</v>
      </c>
      <c r="AO3001" s="7">
        <f>IF(R3001&gt;0,RANK(R3001,(N3001:P3001,Q3001:AL3001)),0)</f>
        <v>0</v>
      </c>
      <c r="AP3001" s="7">
        <f>IF(S3001&gt;0,RANK(S3001,(N3001:P3001,Q3001:AL3001)),0)</f>
        <v>6</v>
      </c>
      <c r="AQ3001" s="7">
        <f>IF(T3001&gt;0,RANK(T3001,(N3001:P3001,Q3001:AL3001)),0)</f>
        <v>0</v>
      </c>
      <c r="AR3001" s="2">
        <f t="shared" si="1117"/>
        <v>2.2395326192794548E-3</v>
      </c>
      <c r="AS3001" s="2">
        <f t="shared" si="1118"/>
        <v>0</v>
      </c>
      <c r="AT3001" s="2">
        <f t="shared" si="1119"/>
        <v>6.5725413826679647E-4</v>
      </c>
      <c r="AU3001" s="2">
        <f t="shared" si="1120"/>
        <v>0</v>
      </c>
      <c r="AW3001" t="s">
        <v>776</v>
      </c>
      <c r="AX3001" t="s">
        <v>1304</v>
      </c>
      <c r="BA3001" s="127">
        <v>51</v>
      </c>
      <c r="BB3001" s="130">
        <v>163</v>
      </c>
      <c r="BC3001" s="131">
        <f t="shared" si="1110"/>
        <v>51163</v>
      </c>
      <c r="BE3001" s="7" t="s">
        <v>3271</v>
      </c>
    </row>
    <row r="3002" spans="1:57" hidden="1" outlineLevel="1" x14ac:dyDescent="0.2">
      <c r="A3002" t="s">
        <v>359</v>
      </c>
      <c r="B3002" t="s">
        <v>1304</v>
      </c>
      <c r="C3002" s="1">
        <f t="shared" si="1111"/>
        <v>7503</v>
      </c>
      <c r="D3002" s="7">
        <f>RANK(N3002,(N3002:P3002,Q3002:AL3002))</f>
        <v>2</v>
      </c>
      <c r="E3002" s="7">
        <f>RANK(O3002,(N3002:P3002,Q3002:AL3002))</f>
        <v>1</v>
      </c>
      <c r="F3002" s="7">
        <f>IF(P3002&gt;0,RANK(P3002,(N3002:P3002,Q3002:AL3002)),0)</f>
        <v>3</v>
      </c>
      <c r="G3002" s="1">
        <f t="shared" si="1112"/>
        <v>320</v>
      </c>
      <c r="H3002" s="2">
        <f t="shared" si="1109"/>
        <v>4.2649606823937092E-2</v>
      </c>
      <c r="I3002" s="2"/>
      <c r="J3002" s="2">
        <f t="shared" si="1113"/>
        <v>0.3875783020125283</v>
      </c>
      <c r="K3002" s="2">
        <f t="shared" si="1114"/>
        <v>0.43022790883646539</v>
      </c>
      <c r="L3002" s="2">
        <f t="shared" si="1115"/>
        <v>0.16713314674130347</v>
      </c>
      <c r="M3002" s="2">
        <f t="shared" si="1116"/>
        <v>1.506064240970284E-2</v>
      </c>
      <c r="N3002" s="1">
        <v>2908</v>
      </c>
      <c r="O3002" s="1">
        <v>3228</v>
      </c>
      <c r="P3002" s="1">
        <v>1254</v>
      </c>
      <c r="Q3002" s="1">
        <v>25</v>
      </c>
      <c r="S3002" s="1">
        <v>9</v>
      </c>
      <c r="W3002" s="1">
        <v>79</v>
      </c>
      <c r="AN3002" s="7">
        <f>IF(Q3002&gt;0,RANK(Q3002,(N3002:P3002,Q3002:AL3002)),0)</f>
        <v>5</v>
      </c>
      <c r="AO3002" s="7">
        <f>IF(R3002&gt;0,RANK(R3002,(N3002:P3002,Q3002:AL3002)),0)</f>
        <v>0</v>
      </c>
      <c r="AP3002" s="7">
        <f>IF(S3002&gt;0,RANK(S3002,(N3002:P3002,Q3002:AL3002)),0)</f>
        <v>6</v>
      </c>
      <c r="AQ3002" s="7">
        <f>IF(T3002&gt;0,RANK(T3002,(N3002:P3002,Q3002:AL3002)),0)</f>
        <v>0</v>
      </c>
      <c r="AR3002" s="2">
        <f t="shared" si="1117"/>
        <v>3.3320005331200853E-3</v>
      </c>
      <c r="AS3002" s="2">
        <f t="shared" si="1118"/>
        <v>0</v>
      </c>
      <c r="AT3002" s="2">
        <f t="shared" si="1119"/>
        <v>1.1995201919232307E-3</v>
      </c>
      <c r="AU3002" s="2">
        <f t="shared" si="1120"/>
        <v>0</v>
      </c>
      <c r="AW3002" t="s">
        <v>359</v>
      </c>
      <c r="AX3002" t="s">
        <v>1304</v>
      </c>
      <c r="BA3002" s="127">
        <v>51</v>
      </c>
      <c r="BB3002" s="130">
        <v>165</v>
      </c>
      <c r="BC3002" s="131">
        <f t="shared" si="1110"/>
        <v>51165</v>
      </c>
      <c r="BE3002" s="7" t="s">
        <v>3271</v>
      </c>
    </row>
    <row r="3003" spans="1:57" hidden="1" outlineLevel="1" x14ac:dyDescent="0.2">
      <c r="A3003" t="s">
        <v>1767</v>
      </c>
      <c r="B3003" t="s">
        <v>1304</v>
      </c>
      <c r="C3003" s="1">
        <f t="shared" si="1111"/>
        <v>21493</v>
      </c>
      <c r="D3003" s="7">
        <f>RANK(N3003,(N3003:P3003,Q3003:AL3003))</f>
        <v>2</v>
      </c>
      <c r="E3003" s="7">
        <f>RANK(O3003,(N3003:P3003,Q3003:AL3003))</f>
        <v>1</v>
      </c>
      <c r="F3003" s="7">
        <f>IF(P3003&gt;0,RANK(P3003,(N3003:P3003,Q3003:AL3003)),0)</f>
        <v>3</v>
      </c>
      <c r="G3003" s="1">
        <f t="shared" si="1112"/>
        <v>7609</v>
      </c>
      <c r="H3003" s="2">
        <f t="shared" si="1109"/>
        <v>0.35402223979900432</v>
      </c>
      <c r="I3003" s="2"/>
      <c r="J3003" s="2">
        <f t="shared" si="1113"/>
        <v>0.25157027869538917</v>
      </c>
      <c r="K3003" s="2">
        <f t="shared" si="1114"/>
        <v>0.60559251849439355</v>
      </c>
      <c r="L3003" s="2">
        <f t="shared" si="1115"/>
        <v>0.13208951751733122</v>
      </c>
      <c r="M3003" s="2">
        <f t="shared" si="1116"/>
        <v>1.0747685292886056E-2</v>
      </c>
      <c r="N3003" s="1">
        <v>5407</v>
      </c>
      <c r="O3003" s="1">
        <v>13016</v>
      </c>
      <c r="P3003" s="1">
        <v>2839</v>
      </c>
      <c r="Q3003" s="1">
        <v>31</v>
      </c>
      <c r="S3003" s="1">
        <v>10</v>
      </c>
      <c r="W3003" s="1">
        <v>190</v>
      </c>
      <c r="AN3003" s="7">
        <f>IF(Q3003&gt;0,RANK(Q3003,(N3003:P3003,Q3003:AL3003)),0)</f>
        <v>5</v>
      </c>
      <c r="AO3003" s="7">
        <f>IF(R3003&gt;0,RANK(R3003,(N3003:P3003,Q3003:AL3003)),0)</f>
        <v>0</v>
      </c>
      <c r="AP3003" s="7">
        <f>IF(S3003&gt;0,RANK(S3003,(N3003:P3003,Q3003:AL3003)),0)</f>
        <v>6</v>
      </c>
      <c r="AQ3003" s="7">
        <f>IF(T3003&gt;0,RANK(T3003,(N3003:P3003,Q3003:AL3003)),0)</f>
        <v>0</v>
      </c>
      <c r="AR3003" s="2">
        <f t="shared" si="1117"/>
        <v>1.4423300609500767E-3</v>
      </c>
      <c r="AS3003" s="2">
        <f t="shared" si="1118"/>
        <v>0</v>
      </c>
      <c r="AT3003" s="2">
        <f t="shared" si="1119"/>
        <v>4.6526776159679898E-4</v>
      </c>
      <c r="AU3003" s="2">
        <f t="shared" si="1120"/>
        <v>0</v>
      </c>
      <c r="AW3003" t="s">
        <v>1767</v>
      </c>
      <c r="AX3003" t="s">
        <v>1304</v>
      </c>
      <c r="BA3003" s="127">
        <v>51</v>
      </c>
      <c r="BB3003" s="130">
        <v>167</v>
      </c>
      <c r="BC3003" s="131">
        <f t="shared" si="1110"/>
        <v>51167</v>
      </c>
      <c r="BE3003" s="7" t="s">
        <v>3271</v>
      </c>
    </row>
    <row r="3004" spans="1:57" hidden="1" outlineLevel="1" x14ac:dyDescent="0.2">
      <c r="A3004" t="s">
        <v>2151</v>
      </c>
      <c r="B3004" t="s">
        <v>1304</v>
      </c>
      <c r="C3004" s="1">
        <f t="shared" si="1111"/>
        <v>11484</v>
      </c>
      <c r="D3004" s="7">
        <f>RANK(N3004,(N3004:P3004,Q3004:AL3004))</f>
        <v>1</v>
      </c>
      <c r="E3004" s="7">
        <f>RANK(O3004,(N3004:P3004,Q3004:AL3004))</f>
        <v>2</v>
      </c>
      <c r="F3004" s="7">
        <f>IF(P3004&gt;0,RANK(P3004,(N3004:P3004,Q3004:AL3004)),0)</f>
        <v>3</v>
      </c>
      <c r="G3004" s="1">
        <f t="shared" si="1112"/>
        <v>2589</v>
      </c>
      <c r="H3004" s="2">
        <f t="shared" si="1109"/>
        <v>0.2254440961337513</v>
      </c>
      <c r="I3004" s="2"/>
      <c r="J3004" s="2">
        <f t="shared" si="1113"/>
        <v>0.56426332288401249</v>
      </c>
      <c r="K3004" s="2">
        <f t="shared" si="1114"/>
        <v>0.33881922675026122</v>
      </c>
      <c r="L3004" s="2">
        <f t="shared" si="1115"/>
        <v>8.3420411006617901E-2</v>
      </c>
      <c r="M3004" s="2">
        <f t="shared" si="1116"/>
        <v>1.3497039359108398E-2</v>
      </c>
      <c r="N3004" s="1">
        <v>6480</v>
      </c>
      <c r="O3004" s="1">
        <v>3891</v>
      </c>
      <c r="P3004" s="1">
        <v>958</v>
      </c>
      <c r="Q3004" s="1">
        <v>21</v>
      </c>
      <c r="S3004" s="1">
        <v>15</v>
      </c>
      <c r="W3004" s="1">
        <v>119</v>
      </c>
      <c r="AN3004" s="7">
        <f>IF(Q3004&gt;0,RANK(Q3004,(N3004:P3004,Q3004:AL3004)),0)</f>
        <v>5</v>
      </c>
      <c r="AO3004" s="7">
        <f>IF(R3004&gt;0,RANK(R3004,(N3004:P3004,Q3004:AL3004)),0)</f>
        <v>0</v>
      </c>
      <c r="AP3004" s="7">
        <f>IF(S3004&gt;0,RANK(S3004,(N3004:P3004,Q3004:AL3004)),0)</f>
        <v>6</v>
      </c>
      <c r="AQ3004" s="7">
        <f>IF(T3004&gt;0,RANK(T3004,(N3004:P3004,Q3004:AL3004)),0)</f>
        <v>0</v>
      </c>
      <c r="AR3004" s="2">
        <f t="shared" si="1117"/>
        <v>1.8286311389759666E-3</v>
      </c>
      <c r="AS3004" s="2">
        <f t="shared" si="1118"/>
        <v>0</v>
      </c>
      <c r="AT3004" s="2">
        <f t="shared" si="1119"/>
        <v>1.3061650992685476E-3</v>
      </c>
      <c r="AU3004" s="2">
        <f t="shared" si="1120"/>
        <v>0</v>
      </c>
      <c r="AW3004" t="s">
        <v>2151</v>
      </c>
      <c r="AX3004" t="s">
        <v>1304</v>
      </c>
      <c r="BA3004" s="127">
        <v>51</v>
      </c>
      <c r="BB3004" s="130">
        <v>169</v>
      </c>
      <c r="BC3004" s="131">
        <f t="shared" si="1110"/>
        <v>51169</v>
      </c>
      <c r="BE3004" s="7" t="s">
        <v>3271</v>
      </c>
    </row>
    <row r="3005" spans="1:57" hidden="1" outlineLevel="1" x14ac:dyDescent="0.2">
      <c r="A3005" t="s">
        <v>1465</v>
      </c>
      <c r="B3005" t="s">
        <v>1304</v>
      </c>
      <c r="C3005" s="1">
        <f t="shared" si="1111"/>
        <v>9690</v>
      </c>
      <c r="D3005" s="7">
        <f>RANK(N3005,(N3005:P3005,Q3005:AL3005))</f>
        <v>2</v>
      </c>
      <c r="E3005" s="7">
        <f>RANK(O3005,(N3005:P3005,Q3005:AL3005))</f>
        <v>1</v>
      </c>
      <c r="F3005" s="7">
        <f>IF(P3005&gt;0,RANK(P3005,(N3005:P3005,Q3005:AL3005)),0)</f>
        <v>3</v>
      </c>
      <c r="G3005" s="1">
        <f t="shared" si="1112"/>
        <v>536</v>
      </c>
      <c r="H3005" s="2">
        <f t="shared" si="1109"/>
        <v>5.5314757481940147E-2</v>
      </c>
      <c r="I3005" s="2"/>
      <c r="J3005" s="2">
        <f t="shared" si="1113"/>
        <v>0.41062951496388028</v>
      </c>
      <c r="K3005" s="2">
        <f t="shared" si="1114"/>
        <v>0.46594427244582043</v>
      </c>
      <c r="L3005" s="2">
        <f t="shared" si="1115"/>
        <v>9.876160990712074E-2</v>
      </c>
      <c r="M3005" s="2">
        <f t="shared" si="1116"/>
        <v>2.4664602683178494E-2</v>
      </c>
      <c r="N3005" s="1">
        <v>3979</v>
      </c>
      <c r="O3005" s="1">
        <v>4515</v>
      </c>
      <c r="P3005" s="1">
        <v>957</v>
      </c>
      <c r="Q3005" s="1">
        <v>14</v>
      </c>
      <c r="S3005" s="1">
        <v>11</v>
      </c>
      <c r="W3005" s="1">
        <v>214</v>
      </c>
      <c r="AN3005" s="7">
        <f>IF(Q3005&gt;0,RANK(Q3005,(N3005:P3005,Q3005:AL3005)),0)</f>
        <v>5</v>
      </c>
      <c r="AO3005" s="7">
        <f>IF(R3005&gt;0,RANK(R3005,(N3005:P3005,Q3005:AL3005)),0)</f>
        <v>0</v>
      </c>
      <c r="AP3005" s="7">
        <f>IF(S3005&gt;0,RANK(S3005,(N3005:P3005,Q3005:AL3005)),0)</f>
        <v>6</v>
      </c>
      <c r="AQ3005" s="7">
        <f>IF(T3005&gt;0,RANK(T3005,(N3005:P3005,Q3005:AL3005)),0)</f>
        <v>0</v>
      </c>
      <c r="AR3005" s="2">
        <f t="shared" si="1117"/>
        <v>1.4447884416924665E-3</v>
      </c>
      <c r="AS3005" s="2">
        <f t="shared" si="1118"/>
        <v>0</v>
      </c>
      <c r="AT3005" s="2">
        <f t="shared" si="1119"/>
        <v>1.1351909184726522E-3</v>
      </c>
      <c r="AU3005" s="2">
        <f t="shared" si="1120"/>
        <v>0</v>
      </c>
      <c r="AW3005" t="s">
        <v>1465</v>
      </c>
      <c r="AX3005" t="s">
        <v>1304</v>
      </c>
      <c r="BA3005" s="127">
        <v>51</v>
      </c>
      <c r="BB3005" s="130">
        <v>171</v>
      </c>
      <c r="BC3005" s="131">
        <f t="shared" si="1110"/>
        <v>51171</v>
      </c>
      <c r="BE3005" s="7" t="s">
        <v>3271</v>
      </c>
    </row>
    <row r="3006" spans="1:57" hidden="1" outlineLevel="1" x14ac:dyDescent="0.2">
      <c r="A3006" t="s">
        <v>79</v>
      </c>
      <c r="B3006" t="s">
        <v>1304</v>
      </c>
      <c r="C3006" s="1">
        <f t="shared" si="1111"/>
        <v>13896</v>
      </c>
      <c r="D3006" s="7">
        <f>RANK(N3006,(N3006:P3006,Q3006:AL3006))</f>
        <v>2</v>
      </c>
      <c r="E3006" s="7">
        <f>RANK(O3006,(N3006:P3006,Q3006:AL3006))</f>
        <v>1</v>
      </c>
      <c r="F3006" s="7">
        <f>IF(P3006&gt;0,RANK(P3006,(N3006:P3006,Q3006:AL3006)),0)</f>
        <v>3</v>
      </c>
      <c r="G3006" s="1">
        <f t="shared" si="1112"/>
        <v>3790</v>
      </c>
      <c r="H3006" s="2">
        <f t="shared" si="1109"/>
        <v>0.27274035693724813</v>
      </c>
      <c r="I3006" s="2"/>
      <c r="J3006" s="2">
        <f t="shared" si="1113"/>
        <v>0.28468624064478987</v>
      </c>
      <c r="K3006" s="2">
        <f t="shared" si="1114"/>
        <v>0.55742659758203794</v>
      </c>
      <c r="L3006" s="2">
        <f t="shared" si="1115"/>
        <v>0.14845998848589523</v>
      </c>
      <c r="M3006" s="2">
        <f t="shared" si="1116"/>
        <v>9.4271732872769631E-3</v>
      </c>
      <c r="N3006" s="1">
        <v>3956</v>
      </c>
      <c r="O3006" s="1">
        <v>7746</v>
      </c>
      <c r="P3006" s="1">
        <v>2063</v>
      </c>
      <c r="Q3006" s="1">
        <v>31</v>
      </c>
      <c r="S3006" s="1">
        <v>12</v>
      </c>
      <c r="W3006" s="1">
        <v>88</v>
      </c>
      <c r="AN3006" s="7">
        <f>IF(Q3006&gt;0,RANK(Q3006,(N3006:P3006,Q3006:AL3006)),0)</f>
        <v>5</v>
      </c>
      <c r="AO3006" s="7">
        <f>IF(R3006&gt;0,RANK(R3006,(N3006:P3006,Q3006:AL3006)),0)</f>
        <v>0</v>
      </c>
      <c r="AP3006" s="7">
        <f>IF(S3006&gt;0,RANK(S3006,(N3006:P3006,Q3006:AL3006)),0)</f>
        <v>6</v>
      </c>
      <c r="AQ3006" s="7">
        <f>IF(T3006&gt;0,RANK(T3006,(N3006:P3006,Q3006:AL3006)),0)</f>
        <v>0</v>
      </c>
      <c r="AR3006" s="2">
        <f t="shared" si="1117"/>
        <v>2.2308578008059872E-3</v>
      </c>
      <c r="AS3006" s="2">
        <f t="shared" si="1118"/>
        <v>0</v>
      </c>
      <c r="AT3006" s="2">
        <f t="shared" si="1119"/>
        <v>8.6355785837651119E-4</v>
      </c>
      <c r="AU3006" s="2">
        <f t="shared" si="1120"/>
        <v>0</v>
      </c>
      <c r="AW3006" t="s">
        <v>79</v>
      </c>
      <c r="AX3006" t="s">
        <v>1304</v>
      </c>
      <c r="BA3006" s="127">
        <v>51</v>
      </c>
      <c r="BB3006" s="130">
        <v>173</v>
      </c>
      <c r="BC3006" s="131">
        <f t="shared" si="1110"/>
        <v>51173</v>
      </c>
      <c r="BE3006" s="7" t="s">
        <v>3271</v>
      </c>
    </row>
    <row r="3007" spans="1:57" hidden="1" outlineLevel="1" x14ac:dyDescent="0.2">
      <c r="A3007" t="s">
        <v>1924</v>
      </c>
      <c r="B3007" t="s">
        <v>1304</v>
      </c>
      <c r="C3007" s="1">
        <f t="shared" si="1111"/>
        <v>12931</v>
      </c>
      <c r="D3007" s="7">
        <f>RANK(N3007,(N3007:P3007,Q3007:AL3007))</f>
        <v>2</v>
      </c>
      <c r="E3007" s="7">
        <f>RANK(O3007,(N3007:P3007,Q3007:AL3007))</f>
        <v>1</v>
      </c>
      <c r="F3007" s="7">
        <f>IF(P3007&gt;0,RANK(P3007,(N3007:P3007,Q3007:AL3007)),0)</f>
        <v>3</v>
      </c>
      <c r="G3007" s="1">
        <f t="shared" si="1112"/>
        <v>1204</v>
      </c>
      <c r="H3007" s="2">
        <f t="shared" si="1109"/>
        <v>9.3109581625550997E-2</v>
      </c>
      <c r="I3007" s="2"/>
      <c r="J3007" s="2">
        <f t="shared" si="1113"/>
        <v>0.38079034877426338</v>
      </c>
      <c r="K3007" s="2">
        <f t="shared" si="1114"/>
        <v>0.47389993039981437</v>
      </c>
      <c r="L3007" s="2">
        <f t="shared" si="1115"/>
        <v>0.12512566700177868</v>
      </c>
      <c r="M3007" s="2">
        <f t="shared" si="1116"/>
        <v>2.0184053824143511E-2</v>
      </c>
      <c r="N3007" s="1">
        <v>4924</v>
      </c>
      <c r="O3007" s="1">
        <v>6128</v>
      </c>
      <c r="P3007" s="1">
        <v>1618</v>
      </c>
      <c r="Q3007" s="1">
        <v>38</v>
      </c>
      <c r="S3007" s="1">
        <v>20</v>
      </c>
      <c r="W3007" s="1">
        <v>203</v>
      </c>
      <c r="AN3007" s="7">
        <f>IF(Q3007&gt;0,RANK(Q3007,(N3007:P3007,Q3007:AL3007)),0)</f>
        <v>5</v>
      </c>
      <c r="AO3007" s="7">
        <f>IF(R3007&gt;0,RANK(R3007,(N3007:P3007,Q3007:AL3007)),0)</f>
        <v>0</v>
      </c>
      <c r="AP3007" s="7">
        <f>IF(S3007&gt;0,RANK(S3007,(N3007:P3007,Q3007:AL3007)),0)</f>
        <v>6</v>
      </c>
      <c r="AQ3007" s="7">
        <f>IF(T3007&gt;0,RANK(T3007,(N3007:P3007,Q3007:AL3007)),0)</f>
        <v>0</v>
      </c>
      <c r="AR3007" s="2">
        <f t="shared" si="1117"/>
        <v>2.9386745031320083E-3</v>
      </c>
      <c r="AS3007" s="2">
        <f t="shared" si="1118"/>
        <v>0</v>
      </c>
      <c r="AT3007" s="2">
        <f t="shared" si="1119"/>
        <v>1.5466707911221097E-3</v>
      </c>
      <c r="AU3007" s="2">
        <f t="shared" si="1120"/>
        <v>0</v>
      </c>
      <c r="AW3007" t="s">
        <v>1924</v>
      </c>
      <c r="AX3007" t="s">
        <v>1304</v>
      </c>
      <c r="BA3007" s="127">
        <v>51</v>
      </c>
      <c r="BB3007" s="130">
        <v>175</v>
      </c>
      <c r="BC3007" s="131">
        <f t="shared" si="1110"/>
        <v>51175</v>
      </c>
      <c r="BE3007" s="7" t="s">
        <v>3271</v>
      </c>
    </row>
    <row r="3008" spans="1:57" hidden="1" outlineLevel="1" x14ac:dyDescent="0.2">
      <c r="A3008" t="s">
        <v>880</v>
      </c>
      <c r="B3008" t="s">
        <v>1304</v>
      </c>
      <c r="C3008" s="1">
        <f t="shared" si="1111"/>
        <v>6874</v>
      </c>
      <c r="D3008" s="7">
        <f>RANK(N3008,(N3008:P3008,Q3008:AL3008))</f>
        <v>1</v>
      </c>
      <c r="E3008" s="7">
        <f>RANK(O3008,(N3008:P3008,Q3008:AL3008))</f>
        <v>2</v>
      </c>
      <c r="F3008" s="7">
        <f>IF(P3008&gt;0,RANK(P3008,(N3008:P3008,Q3008:AL3008)),0)</f>
        <v>3</v>
      </c>
      <c r="G3008" s="1">
        <f t="shared" si="1112"/>
        <v>355</v>
      </c>
      <c r="H3008" s="2">
        <f t="shared" si="1109"/>
        <v>5.1643875472796044E-2</v>
      </c>
      <c r="I3008" s="2"/>
      <c r="J3008" s="2">
        <f t="shared" si="1113"/>
        <v>0.46537678207739308</v>
      </c>
      <c r="K3008" s="2">
        <f t="shared" si="1114"/>
        <v>0.41373290660459705</v>
      </c>
      <c r="L3008" s="2">
        <f t="shared" si="1115"/>
        <v>0.10968868199010766</v>
      </c>
      <c r="M3008" s="2">
        <f t="shared" si="1116"/>
        <v>1.120162932790221E-2</v>
      </c>
      <c r="N3008" s="1">
        <v>3199</v>
      </c>
      <c r="O3008" s="1">
        <v>2844</v>
      </c>
      <c r="P3008" s="1">
        <v>754</v>
      </c>
      <c r="Q3008" s="1">
        <v>13</v>
      </c>
      <c r="S3008" s="1">
        <v>13</v>
      </c>
      <c r="W3008" s="1">
        <v>51</v>
      </c>
      <c r="AN3008" s="7">
        <f>IF(Q3008&gt;0,RANK(Q3008,(N3008:P3008,Q3008:AL3008)),0)</f>
        <v>5</v>
      </c>
      <c r="AO3008" s="7">
        <f>IF(R3008&gt;0,RANK(R3008,(N3008:P3008,Q3008:AL3008)),0)</f>
        <v>0</v>
      </c>
      <c r="AP3008" s="7">
        <f>IF(S3008&gt;0,RANK(S3008,(N3008:P3008,Q3008:AL3008)),0)</f>
        <v>5</v>
      </c>
      <c r="AQ3008" s="7">
        <f>IF(T3008&gt;0,RANK(T3008,(N3008:P3008,Q3008:AL3008)),0)</f>
        <v>0</v>
      </c>
      <c r="AR3008" s="2">
        <f t="shared" si="1117"/>
        <v>1.8911841722432355E-3</v>
      </c>
      <c r="AS3008" s="2">
        <f t="shared" si="1118"/>
        <v>0</v>
      </c>
      <c r="AT3008" s="2">
        <f t="shared" si="1119"/>
        <v>1.8911841722432355E-3</v>
      </c>
      <c r="AU3008" s="2">
        <f t="shared" si="1120"/>
        <v>0</v>
      </c>
      <c r="AW3008" t="s">
        <v>880</v>
      </c>
      <c r="AX3008" t="s">
        <v>1304</v>
      </c>
      <c r="BA3008" s="127">
        <v>51</v>
      </c>
      <c r="BB3008" s="130">
        <v>177</v>
      </c>
      <c r="BC3008" s="131">
        <f t="shared" si="1110"/>
        <v>51177</v>
      </c>
      <c r="BE3008" s="7" t="s">
        <v>3271</v>
      </c>
    </row>
    <row r="3009" spans="1:57" hidden="1" outlineLevel="1" x14ac:dyDescent="0.2">
      <c r="A3009" t="s">
        <v>3090</v>
      </c>
      <c r="B3009" t="s">
        <v>1304</v>
      </c>
      <c r="C3009" s="1">
        <f t="shared" si="1111"/>
        <v>24014</v>
      </c>
      <c r="D3009" s="7">
        <f>RANK(N3009,(N3009:P3009,Q3009:AL3009))</f>
        <v>2</v>
      </c>
      <c r="E3009" s="7">
        <f>RANK(O3009,(N3009:P3009,Q3009:AL3009))</f>
        <v>1</v>
      </c>
      <c r="F3009" s="7">
        <f>IF(P3009&gt;0,RANK(P3009,(N3009:P3009,Q3009:AL3009)),0)</f>
        <v>3</v>
      </c>
      <c r="G3009" s="1">
        <f t="shared" si="1112"/>
        <v>3696</v>
      </c>
      <c r="H3009" s="2">
        <f t="shared" si="1109"/>
        <v>0.15391021903889399</v>
      </c>
      <c r="I3009" s="2"/>
      <c r="J3009" s="2">
        <f t="shared" si="1113"/>
        <v>0.33867743816107271</v>
      </c>
      <c r="K3009" s="2">
        <f t="shared" si="1114"/>
        <v>0.49258765719996667</v>
      </c>
      <c r="L3009" s="2">
        <f t="shared" si="1115"/>
        <v>0.16315482635129508</v>
      </c>
      <c r="M3009" s="2">
        <f t="shared" si="1116"/>
        <v>5.5800782876656019E-3</v>
      </c>
      <c r="N3009" s="1">
        <v>8133</v>
      </c>
      <c r="O3009" s="1">
        <v>11829</v>
      </c>
      <c r="P3009" s="1">
        <v>3918</v>
      </c>
      <c r="Q3009" s="1">
        <v>38</v>
      </c>
      <c r="S3009" s="1">
        <v>21</v>
      </c>
      <c r="W3009" s="1">
        <v>75</v>
      </c>
      <c r="AN3009" s="7">
        <f>IF(Q3009&gt;0,RANK(Q3009,(N3009:P3009,Q3009:AL3009)),0)</f>
        <v>5</v>
      </c>
      <c r="AO3009" s="7">
        <f>IF(R3009&gt;0,RANK(R3009,(N3009:P3009,Q3009:AL3009)),0)</f>
        <v>0</v>
      </c>
      <c r="AP3009" s="7">
        <f>IF(S3009&gt;0,RANK(S3009,(N3009:P3009,Q3009:AL3009)),0)</f>
        <v>6</v>
      </c>
      <c r="AQ3009" s="7">
        <f>IF(T3009&gt;0,RANK(T3009,(N3009:P3009,Q3009:AL3009)),0)</f>
        <v>0</v>
      </c>
      <c r="AR3009" s="2">
        <f t="shared" si="1117"/>
        <v>1.5824102606812693E-3</v>
      </c>
      <c r="AS3009" s="2">
        <f t="shared" si="1118"/>
        <v>0</v>
      </c>
      <c r="AT3009" s="2">
        <f t="shared" si="1119"/>
        <v>8.7448988090280675E-4</v>
      </c>
      <c r="AU3009" s="2">
        <f t="shared" si="1120"/>
        <v>0</v>
      </c>
      <c r="AW3009" t="s">
        <v>3090</v>
      </c>
      <c r="AX3009" t="s">
        <v>1304</v>
      </c>
      <c r="BA3009" s="127">
        <v>51</v>
      </c>
      <c r="BB3009" s="130">
        <v>179</v>
      </c>
      <c r="BC3009" s="131">
        <f t="shared" si="1110"/>
        <v>51179</v>
      </c>
      <c r="BE3009" s="7" t="s">
        <v>3271</v>
      </c>
    </row>
    <row r="3010" spans="1:57" hidden="1" outlineLevel="1" x14ac:dyDescent="0.2">
      <c r="A3010" t="s">
        <v>2254</v>
      </c>
      <c r="B3010" t="s">
        <v>1304</v>
      </c>
      <c r="C3010" s="1">
        <f t="shared" si="1111"/>
        <v>24871</v>
      </c>
      <c r="D3010" s="7">
        <f>RANK(N3010,(N3010:P3010,Q3010:AL3010))</f>
        <v>2</v>
      </c>
      <c r="E3010" s="7">
        <f>RANK(O3010,(N3010:P3010,Q3010:AL3010))</f>
        <v>1</v>
      </c>
      <c r="F3010" s="7">
        <f>IF(P3010&gt;0,RANK(P3010,(N3010:P3010,Q3010:AL3010)),0)</f>
        <v>3</v>
      </c>
      <c r="G3010" s="1">
        <f t="shared" si="1112"/>
        <v>4810</v>
      </c>
      <c r="H3010" s="2">
        <f t="shared" si="1109"/>
        <v>0.19339793333601382</v>
      </c>
      <c r="I3010" s="2"/>
      <c r="J3010" s="2">
        <f t="shared" si="1113"/>
        <v>0.31032125768967872</v>
      </c>
      <c r="K3010" s="2">
        <f t="shared" si="1114"/>
        <v>0.50371919102569263</v>
      </c>
      <c r="L3010" s="2">
        <f t="shared" si="1115"/>
        <v>0.18016967552571267</v>
      </c>
      <c r="M3010" s="2">
        <f t="shared" si="1116"/>
        <v>5.78987575891593E-3</v>
      </c>
      <c r="N3010" s="1">
        <v>7718</v>
      </c>
      <c r="O3010" s="1">
        <v>12528</v>
      </c>
      <c r="P3010" s="1">
        <v>4481</v>
      </c>
      <c r="Q3010" s="1">
        <v>38</v>
      </c>
      <c r="S3010" s="1">
        <v>22</v>
      </c>
      <c r="W3010" s="1">
        <v>84</v>
      </c>
      <c r="AN3010" s="7">
        <f>IF(Q3010&gt;0,RANK(Q3010,(N3010:P3010,Q3010:AL3010)),0)</f>
        <v>5</v>
      </c>
      <c r="AO3010" s="7">
        <f>IF(R3010&gt;0,RANK(R3010,(N3010:P3010,Q3010:AL3010)),0)</f>
        <v>0</v>
      </c>
      <c r="AP3010" s="7">
        <f>IF(S3010&gt;0,RANK(S3010,(N3010:P3010,Q3010:AL3010)),0)</f>
        <v>6</v>
      </c>
      <c r="AQ3010" s="7">
        <f>IF(T3010&gt;0,RANK(T3010,(N3010:P3010,Q3010:AL3010)),0)</f>
        <v>0</v>
      </c>
      <c r="AR3010" s="2">
        <f t="shared" si="1117"/>
        <v>1.5278838808250573E-3</v>
      </c>
      <c r="AS3010" s="2">
        <f t="shared" si="1118"/>
        <v>0</v>
      </c>
      <c r="AT3010" s="2">
        <f t="shared" si="1119"/>
        <v>8.8456435205661217E-4</v>
      </c>
      <c r="AU3010" s="2">
        <f t="shared" si="1120"/>
        <v>0</v>
      </c>
      <c r="AW3010" t="s">
        <v>2254</v>
      </c>
      <c r="AX3010" t="s">
        <v>1304</v>
      </c>
      <c r="BA3010" s="127">
        <v>51</v>
      </c>
      <c r="BB3010" s="130">
        <v>181</v>
      </c>
      <c r="BC3010" s="131">
        <f t="shared" si="1110"/>
        <v>51181</v>
      </c>
      <c r="BE3010" s="7" t="s">
        <v>3271</v>
      </c>
    </row>
    <row r="3011" spans="1:57" hidden="1" outlineLevel="1" x14ac:dyDescent="0.2">
      <c r="A3011" t="s">
        <v>2537</v>
      </c>
      <c r="B3011" t="s">
        <v>1304</v>
      </c>
      <c r="C3011" s="1">
        <f t="shared" si="1111"/>
        <v>3275</v>
      </c>
      <c r="D3011" s="7">
        <f>RANK(N3011,(N3011:P3011,Q3011:AL3011))</f>
        <v>1</v>
      </c>
      <c r="E3011" s="7">
        <f>RANK(O3011,(N3011:P3011,Q3011:AL3011))</f>
        <v>2</v>
      </c>
      <c r="F3011" s="7">
        <f>IF(P3011&gt;0,RANK(P3011,(N3011:P3011,Q3011:AL3011)),0)</f>
        <v>3</v>
      </c>
      <c r="G3011" s="1">
        <f t="shared" si="1112"/>
        <v>777</v>
      </c>
      <c r="H3011" s="2">
        <f t="shared" si="1109"/>
        <v>0.23725190839694657</v>
      </c>
      <c r="I3011" s="2"/>
      <c r="J3011" s="2">
        <f t="shared" si="1113"/>
        <v>0.55664122137404581</v>
      </c>
      <c r="K3011" s="2">
        <f t="shared" si="1114"/>
        <v>0.31938931297709922</v>
      </c>
      <c r="L3011" s="2">
        <f t="shared" si="1115"/>
        <v>0.11114503816793893</v>
      </c>
      <c r="M3011" s="2">
        <f t="shared" si="1116"/>
        <v>1.2824427480916042E-2</v>
      </c>
      <c r="N3011" s="1">
        <v>1823</v>
      </c>
      <c r="O3011" s="1">
        <v>1046</v>
      </c>
      <c r="P3011" s="1">
        <v>364</v>
      </c>
      <c r="Q3011" s="1">
        <v>16</v>
      </c>
      <c r="S3011" s="1">
        <v>6</v>
      </c>
      <c r="W3011" s="1">
        <v>20</v>
      </c>
      <c r="AN3011" s="7">
        <f>IF(Q3011&gt;0,RANK(Q3011,(N3011:P3011,Q3011:AL3011)),0)</f>
        <v>5</v>
      </c>
      <c r="AO3011" s="7">
        <f>IF(R3011&gt;0,RANK(R3011,(N3011:P3011,Q3011:AL3011)),0)</f>
        <v>0</v>
      </c>
      <c r="AP3011" s="7">
        <f>IF(S3011&gt;0,RANK(S3011,(N3011:P3011,Q3011:AL3011)),0)</f>
        <v>6</v>
      </c>
      <c r="AQ3011" s="7">
        <f>IF(T3011&gt;0,RANK(T3011,(N3011:P3011,Q3011:AL3011)),0)</f>
        <v>0</v>
      </c>
      <c r="AR3011" s="2">
        <f t="shared" si="1117"/>
        <v>4.885496183206107E-3</v>
      </c>
      <c r="AS3011" s="2">
        <f t="shared" si="1118"/>
        <v>0</v>
      </c>
      <c r="AT3011" s="2">
        <f t="shared" si="1119"/>
        <v>1.83206106870229E-3</v>
      </c>
      <c r="AU3011" s="2">
        <f t="shared" si="1120"/>
        <v>0</v>
      </c>
      <c r="AW3011" t="s">
        <v>2537</v>
      </c>
      <c r="AX3011" t="s">
        <v>1304</v>
      </c>
      <c r="BA3011" s="127">
        <v>51</v>
      </c>
      <c r="BB3011" s="130">
        <v>183</v>
      </c>
      <c r="BC3011" s="131">
        <f t="shared" si="1110"/>
        <v>51183</v>
      </c>
      <c r="BE3011" s="7" t="s">
        <v>3271</v>
      </c>
    </row>
    <row r="3012" spans="1:57" hidden="1" outlineLevel="1" x14ac:dyDescent="0.2">
      <c r="A3012" t="s">
        <v>994</v>
      </c>
      <c r="B3012" t="s">
        <v>1304</v>
      </c>
      <c r="C3012" s="1">
        <f t="shared" si="1111"/>
        <v>4253</v>
      </c>
      <c r="D3012" s="7">
        <f>RANK(N3012,(N3012:P3012,Q3012:AL3012))</f>
        <v>1</v>
      </c>
      <c r="E3012" s="7">
        <f>RANK(O3012,(N3012:P3012,Q3012:AL3012))</f>
        <v>2</v>
      </c>
      <c r="F3012" s="7">
        <f>IF(P3012&gt;0,RANK(P3012,(N3012:P3012,Q3012:AL3012)),0)</f>
        <v>3</v>
      </c>
      <c r="G3012" s="1">
        <f t="shared" si="1112"/>
        <v>666</v>
      </c>
      <c r="H3012" s="2">
        <f t="shared" si="1109"/>
        <v>0.15659534446273218</v>
      </c>
      <c r="I3012" s="2"/>
      <c r="J3012" s="2">
        <f t="shared" si="1113"/>
        <v>0.51563602163178934</v>
      </c>
      <c r="K3012" s="2">
        <f t="shared" si="1114"/>
        <v>0.35904067716905713</v>
      </c>
      <c r="L3012" s="2">
        <f t="shared" si="1115"/>
        <v>0.10486715259816599</v>
      </c>
      <c r="M3012" s="2">
        <f t="shared" si="1116"/>
        <v>2.0456148600987531E-2</v>
      </c>
      <c r="N3012" s="1">
        <v>2193</v>
      </c>
      <c r="O3012" s="1">
        <v>1527</v>
      </c>
      <c r="P3012" s="1">
        <v>446</v>
      </c>
      <c r="Q3012" s="1">
        <v>12</v>
      </c>
      <c r="S3012" s="1">
        <v>19</v>
      </c>
      <c r="W3012" s="1">
        <v>56</v>
      </c>
      <c r="AN3012" s="7">
        <f>IF(Q3012&gt;0,RANK(Q3012,(N3012:P3012,Q3012:AL3012)),0)</f>
        <v>6</v>
      </c>
      <c r="AO3012" s="7">
        <f>IF(R3012&gt;0,RANK(R3012,(N3012:P3012,Q3012:AL3012)),0)</f>
        <v>0</v>
      </c>
      <c r="AP3012" s="7">
        <f>IF(S3012&gt;0,RANK(S3012,(N3012:P3012,Q3012:AL3012)),0)</f>
        <v>5</v>
      </c>
      <c r="AQ3012" s="7">
        <f>IF(T3012&gt;0,RANK(T3012,(N3012:P3012,Q3012:AL3012)),0)</f>
        <v>0</v>
      </c>
      <c r="AR3012" s="2">
        <f t="shared" si="1117"/>
        <v>2.8215377380672465E-3</v>
      </c>
      <c r="AS3012" s="2">
        <f t="shared" si="1118"/>
        <v>0</v>
      </c>
      <c r="AT3012" s="2">
        <f t="shared" si="1119"/>
        <v>4.4674347519398075E-3</v>
      </c>
      <c r="AU3012" s="2">
        <f t="shared" si="1120"/>
        <v>0</v>
      </c>
      <c r="AW3012" t="s">
        <v>994</v>
      </c>
      <c r="AX3012" t="s">
        <v>1304</v>
      </c>
      <c r="BA3012" s="127">
        <v>51</v>
      </c>
      <c r="BB3012" s="130">
        <v>185</v>
      </c>
      <c r="BC3012" s="131">
        <f t="shared" si="1110"/>
        <v>51185</v>
      </c>
      <c r="BE3012" s="7" t="s">
        <v>3271</v>
      </c>
    </row>
    <row r="3013" spans="1:57" hidden="1" outlineLevel="1" x14ac:dyDescent="0.2">
      <c r="A3013" t="s">
        <v>2377</v>
      </c>
      <c r="B3013" t="s">
        <v>1304</v>
      </c>
      <c r="C3013" s="1">
        <f t="shared" si="1111"/>
        <v>17056</v>
      </c>
      <c r="D3013" s="7">
        <f>RANK(N3013,(N3013:P3013,Q3013:AL3013))</f>
        <v>1</v>
      </c>
      <c r="E3013" s="7">
        <f>RANK(O3013,(N3013:P3013,Q3013:AL3013))</f>
        <v>2</v>
      </c>
      <c r="F3013" s="7">
        <f>IF(P3013&gt;0,RANK(P3013,(N3013:P3013,Q3013:AL3013)),0)</f>
        <v>3</v>
      </c>
      <c r="G3013" s="1">
        <f t="shared" si="1112"/>
        <v>2211</v>
      </c>
      <c r="H3013" s="2">
        <f t="shared" si="1109"/>
        <v>0.12963180112570358</v>
      </c>
      <c r="I3013" s="2"/>
      <c r="J3013" s="2">
        <f t="shared" si="1113"/>
        <v>0.50340056285178236</v>
      </c>
      <c r="K3013" s="2">
        <f t="shared" si="1114"/>
        <v>0.37376876172607881</v>
      </c>
      <c r="L3013" s="2">
        <f t="shared" si="1115"/>
        <v>0.10975609756097561</v>
      </c>
      <c r="M3013" s="2">
        <f t="shared" si="1116"/>
        <v>1.3074577861163214E-2</v>
      </c>
      <c r="N3013" s="1">
        <v>8586</v>
      </c>
      <c r="O3013" s="1">
        <v>6375</v>
      </c>
      <c r="P3013" s="1">
        <v>1872</v>
      </c>
      <c r="Q3013" s="1">
        <v>25</v>
      </c>
      <c r="S3013" s="1">
        <v>13</v>
      </c>
      <c r="W3013" s="1">
        <v>185</v>
      </c>
      <c r="AN3013" s="7">
        <f>IF(Q3013&gt;0,RANK(Q3013,(N3013:P3013,Q3013:AL3013)),0)</f>
        <v>5</v>
      </c>
      <c r="AO3013" s="7">
        <f>IF(R3013&gt;0,RANK(R3013,(N3013:P3013,Q3013:AL3013)),0)</f>
        <v>0</v>
      </c>
      <c r="AP3013" s="7">
        <f>IF(S3013&gt;0,RANK(S3013,(N3013:P3013,Q3013:AL3013)),0)</f>
        <v>6</v>
      </c>
      <c r="AQ3013" s="7">
        <f>IF(T3013&gt;0,RANK(T3013,(N3013:P3013,Q3013:AL3013)),0)</f>
        <v>0</v>
      </c>
      <c r="AR3013" s="2">
        <f t="shared" si="1117"/>
        <v>1.4657598499061913E-3</v>
      </c>
      <c r="AS3013" s="2">
        <f t="shared" si="1118"/>
        <v>0</v>
      </c>
      <c r="AT3013" s="2">
        <f t="shared" si="1119"/>
        <v>7.6219512195121954E-4</v>
      </c>
      <c r="AU3013" s="2">
        <f t="shared" si="1120"/>
        <v>0</v>
      </c>
      <c r="AW3013" t="s">
        <v>2377</v>
      </c>
      <c r="AX3013" t="s">
        <v>1304</v>
      </c>
      <c r="BA3013" s="127">
        <v>51</v>
      </c>
      <c r="BB3013" s="130">
        <v>187</v>
      </c>
      <c r="BC3013" s="131">
        <f t="shared" si="1110"/>
        <v>51187</v>
      </c>
      <c r="BE3013" s="7" t="s">
        <v>3271</v>
      </c>
    </row>
    <row r="3014" spans="1:57" hidden="1" outlineLevel="1" x14ac:dyDescent="0.2">
      <c r="A3014" t="s">
        <v>821</v>
      </c>
      <c r="B3014" t="s">
        <v>1304</v>
      </c>
      <c r="C3014" s="1">
        <f t="shared" si="1111"/>
        <v>9676</v>
      </c>
      <c r="D3014" s="7">
        <f>RANK(N3014,(N3014:P3014,Q3014:AL3014))</f>
        <v>2</v>
      </c>
      <c r="E3014" s="7">
        <f>RANK(O3014,(N3014:P3014,Q3014:AL3014))</f>
        <v>1</v>
      </c>
      <c r="F3014" s="7">
        <f>IF(P3014&gt;0,RANK(P3014,(N3014:P3014,Q3014:AL3014)),0)</f>
        <v>3</v>
      </c>
      <c r="G3014" s="1">
        <f t="shared" si="1112"/>
        <v>765</v>
      </c>
      <c r="H3014" s="2">
        <f t="shared" si="1109"/>
        <v>7.9061595700702772E-2</v>
      </c>
      <c r="I3014" s="2"/>
      <c r="J3014" s="2">
        <f t="shared" si="1113"/>
        <v>0.36730053741215379</v>
      </c>
      <c r="K3014" s="2">
        <f t="shared" si="1114"/>
        <v>0.44636213311285655</v>
      </c>
      <c r="L3014" s="2">
        <f t="shared" si="1115"/>
        <v>0.1705250103348491</v>
      </c>
      <c r="M3014" s="2">
        <f t="shared" si="1116"/>
        <v>1.5812319140140502E-2</v>
      </c>
      <c r="N3014" s="1">
        <v>3554</v>
      </c>
      <c r="O3014" s="1">
        <v>4319</v>
      </c>
      <c r="P3014" s="1">
        <v>1650</v>
      </c>
      <c r="Q3014" s="1">
        <v>17</v>
      </c>
      <c r="S3014" s="1">
        <v>12</v>
      </c>
      <c r="W3014" s="1">
        <v>124</v>
      </c>
      <c r="AN3014" s="7">
        <f>IF(Q3014&gt;0,RANK(Q3014,(N3014:P3014,Q3014:AL3014)),0)</f>
        <v>5</v>
      </c>
      <c r="AO3014" s="7">
        <f>IF(R3014&gt;0,RANK(R3014,(N3014:P3014,Q3014:AL3014)),0)</f>
        <v>0</v>
      </c>
      <c r="AP3014" s="7">
        <f>IF(S3014&gt;0,RANK(S3014,(N3014:P3014,Q3014:AL3014)),0)</f>
        <v>6</v>
      </c>
      <c r="AQ3014" s="7">
        <f>IF(T3014&gt;0,RANK(T3014,(N3014:P3014,Q3014:AL3014)),0)</f>
        <v>0</v>
      </c>
      <c r="AR3014" s="2">
        <f t="shared" si="1117"/>
        <v>1.756924348904506E-3</v>
      </c>
      <c r="AS3014" s="2">
        <f t="shared" si="1118"/>
        <v>0</v>
      </c>
      <c r="AT3014" s="2">
        <f t="shared" si="1119"/>
        <v>1.2401818933443572E-3</v>
      </c>
      <c r="AU3014" s="2">
        <f t="shared" si="1120"/>
        <v>0</v>
      </c>
      <c r="AW3014" t="s">
        <v>821</v>
      </c>
      <c r="AX3014" t="s">
        <v>1304</v>
      </c>
      <c r="BA3014" s="127">
        <v>51</v>
      </c>
      <c r="BB3014" s="130">
        <v>191</v>
      </c>
      <c r="BC3014" s="131">
        <f t="shared" si="1110"/>
        <v>51191</v>
      </c>
      <c r="BE3014" s="7" t="s">
        <v>3271</v>
      </c>
    </row>
    <row r="3015" spans="1:57" hidden="1" outlineLevel="1" x14ac:dyDescent="0.2">
      <c r="A3015" t="s">
        <v>563</v>
      </c>
      <c r="B3015" t="s">
        <v>1304</v>
      </c>
      <c r="C3015" s="1">
        <f t="shared" si="1111"/>
        <v>18995</v>
      </c>
      <c r="D3015" s="7">
        <f>RANK(N3015,(N3015:P3015,Q3015:AL3015))</f>
        <v>2</v>
      </c>
      <c r="E3015" s="7">
        <f>RANK(O3015,(N3015:P3015,Q3015:AL3015))</f>
        <v>1</v>
      </c>
      <c r="F3015" s="7">
        <f>IF(P3015&gt;0,RANK(P3015,(N3015:P3015,Q3015:AL3015)),0)</f>
        <v>3</v>
      </c>
      <c r="G3015" s="1">
        <f t="shared" si="1112"/>
        <v>1881</v>
      </c>
      <c r="H3015" s="2">
        <f t="shared" si="1109"/>
        <v>9.9026059489339305E-2</v>
      </c>
      <c r="I3015" s="2"/>
      <c r="J3015" s="2">
        <f t="shared" si="1113"/>
        <v>0.38267965254014213</v>
      </c>
      <c r="K3015" s="2">
        <f t="shared" si="1114"/>
        <v>0.48170571202948143</v>
      </c>
      <c r="L3015" s="2">
        <f t="shared" si="1115"/>
        <v>0.12045275072387471</v>
      </c>
      <c r="M3015" s="2">
        <f t="shared" si="1116"/>
        <v>1.5161884706501733E-2</v>
      </c>
      <c r="N3015" s="1">
        <v>7269</v>
      </c>
      <c r="O3015" s="1">
        <v>9150</v>
      </c>
      <c r="P3015" s="1">
        <v>2288</v>
      </c>
      <c r="Q3015" s="1">
        <v>36</v>
      </c>
      <c r="S3015" s="1">
        <v>19</v>
      </c>
      <c r="W3015" s="1">
        <v>233</v>
      </c>
      <c r="AN3015" s="7">
        <f>IF(Q3015&gt;0,RANK(Q3015,(N3015:P3015,Q3015:AL3015)),0)</f>
        <v>5</v>
      </c>
      <c r="AO3015" s="7">
        <f>IF(R3015&gt;0,RANK(R3015,(N3015:P3015,Q3015:AL3015)),0)</f>
        <v>0</v>
      </c>
      <c r="AP3015" s="7">
        <f>IF(S3015&gt;0,RANK(S3015,(N3015:P3015,Q3015:AL3015)),0)</f>
        <v>6</v>
      </c>
      <c r="AQ3015" s="7">
        <f>IF(T3015&gt;0,RANK(T3015,(N3015:P3015,Q3015:AL3015)),0)</f>
        <v>0</v>
      </c>
      <c r="AR3015" s="2">
        <f t="shared" si="1117"/>
        <v>1.895235588312714E-3</v>
      </c>
      <c r="AS3015" s="2">
        <f t="shared" si="1118"/>
        <v>0</v>
      </c>
      <c r="AT3015" s="2">
        <f t="shared" si="1119"/>
        <v>1.0002632271650434E-3</v>
      </c>
      <c r="AU3015" s="2">
        <f t="shared" si="1120"/>
        <v>0</v>
      </c>
      <c r="AW3015" t="s">
        <v>563</v>
      </c>
      <c r="AX3015" t="s">
        <v>1304</v>
      </c>
      <c r="BA3015" s="127">
        <v>51</v>
      </c>
      <c r="BB3015" s="130">
        <v>193</v>
      </c>
      <c r="BC3015" s="131">
        <f t="shared" si="1110"/>
        <v>51193</v>
      </c>
      <c r="BE3015" s="7" t="s">
        <v>3271</v>
      </c>
    </row>
    <row r="3016" spans="1:57" hidden="1" outlineLevel="1" x14ac:dyDescent="0.2">
      <c r="A3016" t="s">
        <v>1046</v>
      </c>
      <c r="B3016" t="s">
        <v>1304</v>
      </c>
      <c r="C3016" s="1">
        <f t="shared" si="1111"/>
        <v>6223</v>
      </c>
      <c r="D3016" s="7">
        <f>RANK(N3016,(N3016:P3016,Q3016:AL3016))</f>
        <v>1</v>
      </c>
      <c r="E3016" s="7">
        <f>RANK(O3016,(N3016:P3016,Q3016:AL3016))</f>
        <v>2</v>
      </c>
      <c r="F3016" s="7">
        <f>IF(P3016&gt;0,RANK(P3016,(N3016:P3016,Q3016:AL3016)),0)</f>
        <v>3</v>
      </c>
      <c r="G3016" s="1">
        <f t="shared" si="1112"/>
        <v>204</v>
      </c>
      <c r="H3016" s="2">
        <f t="shared" si="1109"/>
        <v>3.2781616583641329E-2</v>
      </c>
      <c r="I3016" s="2"/>
      <c r="J3016" s="2">
        <f t="shared" si="1113"/>
        <v>0.44319460067491562</v>
      </c>
      <c r="K3016" s="2">
        <f t="shared" si="1114"/>
        <v>0.4104129840912743</v>
      </c>
      <c r="L3016" s="2">
        <f t="shared" si="1115"/>
        <v>0.13144785473244416</v>
      </c>
      <c r="M3016" s="2">
        <f t="shared" si="1116"/>
        <v>1.4944560501365861E-2</v>
      </c>
      <c r="N3016" s="1">
        <v>2758</v>
      </c>
      <c r="O3016" s="1">
        <v>2554</v>
      </c>
      <c r="P3016" s="1">
        <v>818</v>
      </c>
      <c r="Q3016" s="1">
        <v>23</v>
      </c>
      <c r="S3016" s="1">
        <v>13</v>
      </c>
      <c r="W3016" s="1">
        <v>57</v>
      </c>
      <c r="AN3016" s="7">
        <f>IF(Q3016&gt;0,RANK(Q3016,(N3016:P3016,Q3016:AL3016)),0)</f>
        <v>5</v>
      </c>
      <c r="AO3016" s="7">
        <f>IF(R3016&gt;0,RANK(R3016,(N3016:P3016,Q3016:AL3016)),0)</f>
        <v>0</v>
      </c>
      <c r="AP3016" s="7">
        <f>IF(S3016&gt;0,RANK(S3016,(N3016:P3016,Q3016:AL3016)),0)</f>
        <v>6</v>
      </c>
      <c r="AQ3016" s="7">
        <f>IF(T3016&gt;0,RANK(T3016,(N3016:P3016,Q3016:AL3016)),0)</f>
        <v>0</v>
      </c>
      <c r="AR3016" s="2">
        <f t="shared" si="1117"/>
        <v>3.6959665756066207E-3</v>
      </c>
      <c r="AS3016" s="2">
        <f t="shared" si="1118"/>
        <v>0</v>
      </c>
      <c r="AT3016" s="2">
        <f t="shared" si="1119"/>
        <v>2.0890245862124376E-3</v>
      </c>
      <c r="AU3016" s="2">
        <f t="shared" si="1120"/>
        <v>0</v>
      </c>
      <c r="AW3016" t="s">
        <v>1046</v>
      </c>
      <c r="AX3016" t="s">
        <v>1304</v>
      </c>
      <c r="BA3016" s="127">
        <v>51</v>
      </c>
      <c r="BB3016" s="130">
        <v>195</v>
      </c>
      <c r="BC3016" s="131">
        <f t="shared" si="1110"/>
        <v>51195</v>
      </c>
      <c r="BE3016" s="7" t="s">
        <v>3271</v>
      </c>
    </row>
    <row r="3017" spans="1:57" hidden="1" outlineLevel="1" x14ac:dyDescent="0.2">
      <c r="A3017" t="s">
        <v>2378</v>
      </c>
      <c r="B3017" t="s">
        <v>1304</v>
      </c>
      <c r="C3017" s="1">
        <f t="shared" si="1111"/>
        <v>14857</v>
      </c>
      <c r="D3017" s="7">
        <f>RANK(N3017,(N3017:P3017,Q3017:AL3017))</f>
        <v>1</v>
      </c>
      <c r="E3017" s="7">
        <f>RANK(O3017,(N3017:P3017,Q3017:AL3017))</f>
        <v>2</v>
      </c>
      <c r="F3017" s="7">
        <f>IF(P3017&gt;0,RANK(P3017,(N3017:P3017,Q3017:AL3017)),0)</f>
        <v>3</v>
      </c>
      <c r="G3017" s="1">
        <f t="shared" si="1112"/>
        <v>2537</v>
      </c>
      <c r="H3017" s="2">
        <f t="shared" si="1109"/>
        <v>0.17076125731978192</v>
      </c>
      <c r="I3017" s="2"/>
      <c r="J3017" s="2">
        <f t="shared" si="1113"/>
        <v>0.51699535572457422</v>
      </c>
      <c r="K3017" s="2">
        <f t="shared" si="1114"/>
        <v>0.34623409840479236</v>
      </c>
      <c r="L3017" s="2">
        <f t="shared" si="1115"/>
        <v>0.12351080298849028</v>
      </c>
      <c r="M3017" s="2">
        <f t="shared" si="1116"/>
        <v>1.3259742882143141E-2</v>
      </c>
      <c r="N3017" s="1">
        <v>7681</v>
      </c>
      <c r="O3017" s="1">
        <v>5144</v>
      </c>
      <c r="P3017" s="1">
        <v>1835</v>
      </c>
      <c r="Q3017" s="1">
        <v>24</v>
      </c>
      <c r="S3017" s="1">
        <v>11</v>
      </c>
      <c r="W3017" s="1">
        <v>162</v>
      </c>
      <c r="AN3017" s="7">
        <f>IF(Q3017&gt;0,RANK(Q3017,(N3017:P3017,Q3017:AL3017)),0)</f>
        <v>5</v>
      </c>
      <c r="AO3017" s="7">
        <f>IF(R3017&gt;0,RANK(R3017,(N3017:P3017,Q3017:AL3017)),0)</f>
        <v>0</v>
      </c>
      <c r="AP3017" s="7">
        <f>IF(S3017&gt;0,RANK(S3017,(N3017:P3017,Q3017:AL3017)),0)</f>
        <v>6</v>
      </c>
      <c r="AQ3017" s="7">
        <f>IF(T3017&gt;0,RANK(T3017,(N3017:P3017,Q3017:AL3017)),0)</f>
        <v>0</v>
      </c>
      <c r="AR3017" s="2">
        <f t="shared" si="1117"/>
        <v>1.6154001480783468E-3</v>
      </c>
      <c r="AS3017" s="2">
        <f t="shared" si="1118"/>
        <v>0</v>
      </c>
      <c r="AT3017" s="2">
        <f t="shared" si="1119"/>
        <v>7.4039173453590895E-4</v>
      </c>
      <c r="AU3017" s="2">
        <f t="shared" si="1120"/>
        <v>0</v>
      </c>
      <c r="AW3017" t="s">
        <v>2378</v>
      </c>
      <c r="AX3017" t="s">
        <v>1304</v>
      </c>
      <c r="BA3017" s="127">
        <v>51</v>
      </c>
      <c r="BB3017" s="130">
        <v>197</v>
      </c>
      <c r="BC3017" s="131">
        <f t="shared" si="1110"/>
        <v>51197</v>
      </c>
      <c r="BE3017" s="7" t="s">
        <v>3271</v>
      </c>
    </row>
    <row r="3018" spans="1:57" hidden="1" outlineLevel="1" x14ac:dyDescent="0.2">
      <c r="A3018" t="s">
        <v>1182</v>
      </c>
      <c r="B3018" t="s">
        <v>1304</v>
      </c>
      <c r="C3018" s="1">
        <f t="shared" si="1111"/>
        <v>10492</v>
      </c>
      <c r="D3018" s="7">
        <f>RANK(N3018,(N3018:P3018,Q3018:AL3018))</f>
        <v>2</v>
      </c>
      <c r="E3018" s="7">
        <f>RANK(O3018,(N3018:P3018,Q3018:AL3018))</f>
        <v>1</v>
      </c>
      <c r="F3018" s="7">
        <f>IF(P3018&gt;0,RANK(P3018,(N3018:P3018,Q3018:AL3018)),0)</f>
        <v>3</v>
      </c>
      <c r="G3018" s="1">
        <f t="shared" si="1112"/>
        <v>1505</v>
      </c>
      <c r="H3018" s="2">
        <f t="shared" si="1109"/>
        <v>0.14344262295081966</v>
      </c>
      <c r="I3018" s="2"/>
      <c r="J3018" s="2">
        <f t="shared" si="1113"/>
        <v>0.34464353793366376</v>
      </c>
      <c r="K3018" s="2">
        <f t="shared" si="1114"/>
        <v>0.48808616088448342</v>
      </c>
      <c r="L3018" s="2">
        <f t="shared" si="1115"/>
        <v>0.14839878002287457</v>
      </c>
      <c r="M3018" s="2">
        <f t="shared" si="1116"/>
        <v>1.8871521158978249E-2</v>
      </c>
      <c r="N3018" s="1">
        <v>3616</v>
      </c>
      <c r="O3018" s="1">
        <v>5121</v>
      </c>
      <c r="P3018" s="1">
        <v>1557</v>
      </c>
      <c r="Q3018" s="1">
        <v>27</v>
      </c>
      <c r="S3018" s="1">
        <v>16</v>
      </c>
      <c r="W3018" s="1">
        <v>155</v>
      </c>
      <c r="AN3018" s="7">
        <f>IF(Q3018&gt;0,RANK(Q3018,(N3018:P3018,Q3018:AL3018)),0)</f>
        <v>5</v>
      </c>
      <c r="AO3018" s="7">
        <f>IF(R3018&gt;0,RANK(R3018,(N3018:P3018,Q3018:AL3018)),0)</f>
        <v>0</v>
      </c>
      <c r="AP3018" s="7">
        <f>IF(S3018&gt;0,RANK(S3018,(N3018:P3018,Q3018:AL3018)),0)</f>
        <v>6</v>
      </c>
      <c r="AQ3018" s="7">
        <f>IF(T3018&gt;0,RANK(T3018,(N3018:P3018,Q3018:AL3018)),0)</f>
        <v>0</v>
      </c>
      <c r="AR3018" s="2">
        <f t="shared" si="1117"/>
        <v>2.5733892489515822E-3</v>
      </c>
      <c r="AS3018" s="2">
        <f t="shared" si="1118"/>
        <v>0</v>
      </c>
      <c r="AT3018" s="2">
        <f t="shared" si="1119"/>
        <v>1.5249714067861228E-3</v>
      </c>
      <c r="AU3018" s="2">
        <f t="shared" si="1120"/>
        <v>0</v>
      </c>
      <c r="AW3018" t="s">
        <v>1182</v>
      </c>
      <c r="AX3018" t="s">
        <v>1304</v>
      </c>
      <c r="BA3018" s="127">
        <v>51</v>
      </c>
      <c r="BB3018" s="130">
        <v>199</v>
      </c>
      <c r="BC3018" s="131">
        <f t="shared" si="1110"/>
        <v>51199</v>
      </c>
      <c r="BE3018" s="7" t="s">
        <v>3271</v>
      </c>
    </row>
    <row r="3019" spans="1:57" hidden="1" outlineLevel="1" x14ac:dyDescent="0.2">
      <c r="A3019" t="s">
        <v>1624</v>
      </c>
      <c r="B3019" t="s">
        <v>1304</v>
      </c>
      <c r="C3019" s="1">
        <f t="shared" si="1111"/>
        <v>19966</v>
      </c>
      <c r="D3019" s="7">
        <f>RANK(N3019,(N3019:P3019,Q3019:AL3019))</f>
        <v>2</v>
      </c>
      <c r="E3019" s="7">
        <f>RANK(O3019,(N3019:P3019,Q3019:AL3019))</f>
        <v>1</v>
      </c>
      <c r="F3019" s="7">
        <f>IF(P3019&gt;0,RANK(P3019,(N3019:P3019,Q3019:AL3019)),0)</f>
        <v>3</v>
      </c>
      <c r="G3019" s="1">
        <f t="shared" si="1112"/>
        <v>3979</v>
      </c>
      <c r="H3019" s="2">
        <f t="shared" si="1109"/>
        <v>0.19928879094460583</v>
      </c>
      <c r="I3019" s="2"/>
      <c r="J3019" s="2">
        <f t="shared" si="1113"/>
        <v>0.31142943003105278</v>
      </c>
      <c r="K3019" s="2">
        <f t="shared" si="1114"/>
        <v>0.51071822097565867</v>
      </c>
      <c r="L3019" s="2">
        <f t="shared" si="1115"/>
        <v>0.17159170590003006</v>
      </c>
      <c r="M3019" s="2">
        <f t="shared" si="1116"/>
        <v>6.26064309325855E-3</v>
      </c>
      <c r="N3019" s="1">
        <v>6218</v>
      </c>
      <c r="O3019" s="1">
        <v>10197</v>
      </c>
      <c r="P3019" s="1">
        <v>3426</v>
      </c>
      <c r="Q3019" s="1">
        <v>40</v>
      </c>
      <c r="S3019" s="1">
        <v>17</v>
      </c>
      <c r="W3019" s="1">
        <v>68</v>
      </c>
      <c r="AN3019" s="7">
        <f>IF(Q3019&gt;0,RANK(Q3019,(N3019:P3019,Q3019:AL3019)),0)</f>
        <v>5</v>
      </c>
      <c r="AO3019" s="7">
        <f>IF(R3019&gt;0,RANK(R3019,(N3019:P3019,Q3019:AL3019)),0)</f>
        <v>0</v>
      </c>
      <c r="AP3019" s="7">
        <f>IF(S3019&gt;0,RANK(S3019,(N3019:P3019,Q3019:AL3019)),0)</f>
        <v>6</v>
      </c>
      <c r="AQ3019" s="7">
        <f>IF(T3019&gt;0,RANK(T3019,(N3019:P3019,Q3019:AL3019)),0)</f>
        <v>0</v>
      </c>
      <c r="AR3019" s="2">
        <f t="shared" si="1117"/>
        <v>2.0034057898427327E-3</v>
      </c>
      <c r="AS3019" s="2">
        <f t="shared" si="1118"/>
        <v>0</v>
      </c>
      <c r="AT3019" s="2">
        <f t="shared" si="1119"/>
        <v>8.514474606831614E-4</v>
      </c>
      <c r="AU3019" s="2">
        <f t="shared" si="1120"/>
        <v>0</v>
      </c>
      <c r="AW3019" t="s">
        <v>1624</v>
      </c>
      <c r="AX3019" t="s">
        <v>1304</v>
      </c>
      <c r="BA3019" s="127">
        <v>51</v>
      </c>
      <c r="BB3019" s="130">
        <v>510</v>
      </c>
      <c r="BC3019" s="131">
        <f t="shared" si="1110"/>
        <v>51510</v>
      </c>
      <c r="BE3019" s="7" t="s">
        <v>146</v>
      </c>
    </row>
    <row r="3020" spans="1:57" hidden="1" outlineLevel="1" x14ac:dyDescent="0.2">
      <c r="A3020" t="s">
        <v>1947</v>
      </c>
      <c r="B3020" t="s">
        <v>1304</v>
      </c>
      <c r="C3020" s="1">
        <f t="shared" si="1111"/>
        <v>52675</v>
      </c>
      <c r="D3020" s="7">
        <f>RANK(N3020,(N3020:P3020,Q3020:AL3020))</f>
        <v>1</v>
      </c>
      <c r="E3020" s="7">
        <f>RANK(O3020,(N3020:P3020,Q3020:AL3020))</f>
        <v>2</v>
      </c>
      <c r="F3020" s="7">
        <f>IF(P3020&gt;0,RANK(P3020,(N3020:P3020,Q3020:AL3020)),0)</f>
        <v>3</v>
      </c>
      <c r="G3020" s="1">
        <f t="shared" si="1112"/>
        <v>14084</v>
      </c>
      <c r="H3020" s="2">
        <f t="shared" si="1109"/>
        <v>0.267375415282392</v>
      </c>
      <c r="I3020" s="2"/>
      <c r="J3020" s="2">
        <f t="shared" si="1113"/>
        <v>0.58441385856668249</v>
      </c>
      <c r="K3020" s="2">
        <f t="shared" si="1114"/>
        <v>0.31703844328429048</v>
      </c>
      <c r="L3020" s="2">
        <f t="shared" si="1115"/>
        <v>9.3668723303274803E-2</v>
      </c>
      <c r="M3020" s="2">
        <f t="shared" si="1116"/>
        <v>4.8789748457522264E-3</v>
      </c>
      <c r="N3020" s="1">
        <v>30784</v>
      </c>
      <c r="O3020" s="1">
        <v>16700</v>
      </c>
      <c r="P3020" s="1">
        <v>4934</v>
      </c>
      <c r="Q3020" s="1">
        <v>143</v>
      </c>
      <c r="S3020" s="1">
        <v>78</v>
      </c>
      <c r="W3020" s="1">
        <v>36</v>
      </c>
      <c r="AN3020" s="7">
        <f>IF(Q3020&gt;0,RANK(Q3020,(N3020:P3020,Q3020:AL3020)),0)</f>
        <v>4</v>
      </c>
      <c r="AO3020" s="7">
        <f>IF(R3020&gt;0,RANK(R3020,(N3020:P3020,Q3020:AL3020)),0)</f>
        <v>0</v>
      </c>
      <c r="AP3020" s="7">
        <f>IF(S3020&gt;0,RANK(S3020,(N3020:P3020,Q3020:AL3020)),0)</f>
        <v>5</v>
      </c>
      <c r="AQ3020" s="7">
        <f>IF(T3020&gt;0,RANK(T3020,(N3020:P3020,Q3020:AL3020)),0)</f>
        <v>0</v>
      </c>
      <c r="AR3020" s="2">
        <f t="shared" si="1117"/>
        <v>2.7147603227337448E-3</v>
      </c>
      <c r="AS3020" s="2">
        <f t="shared" si="1118"/>
        <v>0</v>
      </c>
      <c r="AT3020" s="2">
        <f t="shared" si="1119"/>
        <v>1.4807783578547698E-3</v>
      </c>
      <c r="AU3020" s="2">
        <f t="shared" si="1120"/>
        <v>0</v>
      </c>
      <c r="AW3020" t="s">
        <v>1947</v>
      </c>
      <c r="AX3020" t="s">
        <v>1304</v>
      </c>
      <c r="BA3020" s="127">
        <v>51</v>
      </c>
      <c r="BB3020" s="130">
        <v>515</v>
      </c>
      <c r="BC3020" s="131">
        <f t="shared" si="1110"/>
        <v>51515</v>
      </c>
      <c r="BE3020" s="7" t="s">
        <v>146</v>
      </c>
    </row>
    <row r="3021" spans="1:57" hidden="1" outlineLevel="1" x14ac:dyDescent="0.2">
      <c r="A3021" t="s">
        <v>1870</v>
      </c>
      <c r="B3021" t="s">
        <v>1304</v>
      </c>
      <c r="C3021" s="1">
        <f t="shared" ref="C3021:C3052" si="1121">SUM(N3021:AL3021)</f>
        <v>2409</v>
      </c>
      <c r="D3021" s="7">
        <f>RANK(N3021,(N3021:P3021,Q3021:AL3021))</f>
        <v>2</v>
      </c>
      <c r="E3021" s="7">
        <f>RANK(O3021,(N3021:P3021,Q3021:AL3021))</f>
        <v>1</v>
      </c>
      <c r="F3021" s="7">
        <f>IF(P3021&gt;0,RANK(P3021,(N3021:P3021,Q3021:AL3021)),0)</f>
        <v>3</v>
      </c>
      <c r="G3021" s="1">
        <f t="shared" ref="G3021:G3052" si="1122">MAX(N3021:P3021)-LARGE(N3021:P3021,2)</f>
        <v>128</v>
      </c>
      <c r="H3021" s="2">
        <f t="shared" si="1109"/>
        <v>5.3134080531340805E-2</v>
      </c>
      <c r="I3021" s="2"/>
      <c r="J3021" s="2">
        <f t="shared" ref="J3021:J3052" si="1123">IF($C3021=0,"-",N3021/$C3021)</f>
        <v>0.39975093399750933</v>
      </c>
      <c r="K3021" s="2">
        <f t="shared" ref="K3021:K3052" si="1124">IF($C3021=0,"-",O3021/$C3021)</f>
        <v>0.45288501452885016</v>
      </c>
      <c r="L3021" s="2">
        <f t="shared" ref="L3021:L3052" si="1125">IF($C3021=0,"-",P3021/$C3021)</f>
        <v>0.12992943129929432</v>
      </c>
      <c r="M3021" s="2">
        <f t="shared" ref="M3021:M3052" si="1126">IF(C3021=0,"-",(1-J3021-K3021-L3021))</f>
        <v>1.7434620174346133E-2</v>
      </c>
      <c r="N3021" s="1">
        <v>963</v>
      </c>
      <c r="O3021" s="1">
        <v>1091</v>
      </c>
      <c r="P3021" s="1">
        <v>313</v>
      </c>
      <c r="Q3021" s="1">
        <v>3</v>
      </c>
      <c r="S3021" s="1">
        <v>4</v>
      </c>
      <c r="W3021" s="1">
        <v>35</v>
      </c>
      <c r="AN3021" s="7">
        <f>IF(Q3021&gt;0,RANK(Q3021,(N3021:P3021,Q3021:AL3021)),0)</f>
        <v>6</v>
      </c>
      <c r="AO3021" s="7">
        <f>IF(R3021&gt;0,RANK(R3021,(N3021:P3021,Q3021:AL3021)),0)</f>
        <v>0</v>
      </c>
      <c r="AP3021" s="7">
        <f>IF(S3021&gt;0,RANK(S3021,(N3021:P3021,Q3021:AL3021)),0)</f>
        <v>5</v>
      </c>
      <c r="AQ3021" s="7">
        <f>IF(T3021&gt;0,RANK(T3021,(N3021:P3021,Q3021:AL3021)),0)</f>
        <v>0</v>
      </c>
      <c r="AR3021" s="2">
        <f t="shared" ref="AR3021:AR3052" si="1127">IF($C3021=0,"-",Q3021/$C3021)</f>
        <v>1.2453300124533001E-3</v>
      </c>
      <c r="AS3021" s="2">
        <f t="shared" ref="AS3021:AS3052" si="1128">IF($C3021=0,"-",R3021/$C3021)</f>
        <v>0</v>
      </c>
      <c r="AT3021" s="2">
        <f t="shared" ref="AT3021:AT3052" si="1129">IF($C3021=0,"-",S3021/$C3021)</f>
        <v>1.6604400166044002E-3</v>
      </c>
      <c r="AU3021" s="2">
        <f t="shared" ref="AU3021:AU3052" si="1130">IF($C3021=0,"-",T3021/$C3021)</f>
        <v>0</v>
      </c>
      <c r="AW3021" t="s">
        <v>1870</v>
      </c>
      <c r="AX3021" t="s">
        <v>1304</v>
      </c>
      <c r="BA3021" s="127">
        <v>51</v>
      </c>
      <c r="BB3021" s="130">
        <v>520</v>
      </c>
      <c r="BC3021" s="131">
        <f t="shared" si="1110"/>
        <v>51520</v>
      </c>
      <c r="BE3021" s="7" t="s">
        <v>146</v>
      </c>
    </row>
    <row r="3022" spans="1:57" hidden="1" outlineLevel="1" x14ac:dyDescent="0.2">
      <c r="A3022" t="s">
        <v>1057</v>
      </c>
      <c r="B3022" t="s">
        <v>1304</v>
      </c>
      <c r="C3022" s="1">
        <f t="shared" si="1121"/>
        <v>7462</v>
      </c>
      <c r="D3022" s="7">
        <f>RANK(N3022,(N3022:P3022,Q3022:AL3022))</f>
        <v>2</v>
      </c>
      <c r="E3022" s="7">
        <f>RANK(O3022,(N3022:P3022,Q3022:AL3022))</f>
        <v>1</v>
      </c>
      <c r="F3022" s="7">
        <f>IF(P3022&gt;0,RANK(P3022,(N3022:P3022,Q3022:AL3022)),0)</f>
        <v>3</v>
      </c>
      <c r="G3022" s="1">
        <f t="shared" si="1122"/>
        <v>668</v>
      </c>
      <c r="H3022" s="2">
        <f t="shared" si="1109"/>
        <v>8.9520235861699271E-2</v>
      </c>
      <c r="I3022" s="2"/>
      <c r="J3022" s="2">
        <f t="shared" si="1123"/>
        <v>0.39506834628785847</v>
      </c>
      <c r="K3022" s="2">
        <f t="shared" si="1124"/>
        <v>0.48458858214955775</v>
      </c>
      <c r="L3022" s="2">
        <f t="shared" si="1125"/>
        <v>0.11404449209327258</v>
      </c>
      <c r="M3022" s="2">
        <f t="shared" si="1126"/>
        <v>6.2985794693111996E-3</v>
      </c>
      <c r="N3022" s="1">
        <v>2948</v>
      </c>
      <c r="O3022" s="1">
        <v>3616</v>
      </c>
      <c r="P3022" s="1">
        <v>851</v>
      </c>
      <c r="Q3022" s="1">
        <v>14</v>
      </c>
      <c r="S3022" s="1">
        <v>2</v>
      </c>
      <c r="W3022" s="1">
        <v>31</v>
      </c>
      <c r="AN3022" s="7">
        <f>IF(Q3022&gt;0,RANK(Q3022,(N3022:P3022,Q3022:AL3022)),0)</f>
        <v>5</v>
      </c>
      <c r="AO3022" s="7">
        <f>IF(R3022&gt;0,RANK(R3022,(N3022:P3022,Q3022:AL3022)),0)</f>
        <v>0</v>
      </c>
      <c r="AP3022" s="7">
        <f>IF(S3022&gt;0,RANK(S3022,(N3022:P3022,Q3022:AL3022)),0)</f>
        <v>6</v>
      </c>
      <c r="AQ3022" s="7">
        <f>IF(T3022&gt;0,RANK(T3022,(N3022:P3022,Q3022:AL3022)),0)</f>
        <v>0</v>
      </c>
      <c r="AR3022" s="2">
        <f t="shared" si="1127"/>
        <v>1.876172607879925E-3</v>
      </c>
      <c r="AS3022" s="2">
        <f t="shared" si="1128"/>
        <v>0</v>
      </c>
      <c r="AT3022" s="2">
        <f t="shared" si="1129"/>
        <v>2.6802465826856071E-4</v>
      </c>
      <c r="AU3022" s="2">
        <f t="shared" si="1130"/>
        <v>0</v>
      </c>
      <c r="AW3022" t="s">
        <v>1057</v>
      </c>
      <c r="AX3022" t="s">
        <v>1304</v>
      </c>
      <c r="BA3022" s="127">
        <v>51</v>
      </c>
      <c r="BB3022" s="130">
        <v>530</v>
      </c>
      <c r="BC3022" s="131">
        <f t="shared" si="1110"/>
        <v>51530</v>
      </c>
      <c r="BE3022" s="7" t="s">
        <v>146</v>
      </c>
    </row>
    <row r="3023" spans="1:57" hidden="1" outlineLevel="1" x14ac:dyDescent="0.2">
      <c r="A3023" t="s">
        <v>1865</v>
      </c>
      <c r="B3023" t="s">
        <v>1304</v>
      </c>
      <c r="C3023" s="1">
        <f t="shared" si="1121"/>
        <v>2200</v>
      </c>
      <c r="D3023" s="7">
        <f>RANK(N3023,(N3023:P3023,Q3023:AL3023))</f>
        <v>1</v>
      </c>
      <c r="E3023" s="7">
        <f>RANK(O3023,(N3023:P3023,Q3023:AL3023))</f>
        <v>2</v>
      </c>
      <c r="F3023" s="7">
        <f>IF(P3023&gt;0,RANK(P3023,(N3023:P3023,Q3023:AL3023)),0)</f>
        <v>3</v>
      </c>
      <c r="G3023" s="1">
        <f t="shared" si="1122"/>
        <v>174</v>
      </c>
      <c r="H3023" s="2">
        <f t="shared" si="1109"/>
        <v>7.9090909090909087E-2</v>
      </c>
      <c r="I3023" s="2"/>
      <c r="J3023" s="2">
        <f t="shared" si="1123"/>
        <v>0.46500000000000002</v>
      </c>
      <c r="K3023" s="2">
        <f t="shared" si="1124"/>
        <v>0.38590909090909092</v>
      </c>
      <c r="L3023" s="2">
        <f t="shared" si="1125"/>
        <v>0.13227272727272726</v>
      </c>
      <c r="M3023" s="2">
        <f t="shared" si="1126"/>
        <v>1.6818181818181732E-2</v>
      </c>
      <c r="N3023" s="1">
        <v>1023</v>
      </c>
      <c r="O3023" s="1">
        <v>849</v>
      </c>
      <c r="P3023" s="1">
        <v>291</v>
      </c>
      <c r="Q3023" s="1">
        <v>5</v>
      </c>
      <c r="S3023" s="1">
        <v>1</v>
      </c>
      <c r="W3023" s="1">
        <v>31</v>
      </c>
      <c r="AN3023" s="7">
        <f>IF(Q3023&gt;0,RANK(Q3023,(N3023:P3023,Q3023:AL3023)),0)</f>
        <v>5</v>
      </c>
      <c r="AO3023" s="7">
        <f>IF(R3023&gt;0,RANK(R3023,(N3023:P3023,Q3023:AL3023)),0)</f>
        <v>0</v>
      </c>
      <c r="AP3023" s="7">
        <f>IF(S3023&gt;0,RANK(S3023,(N3023:P3023,Q3023:AL3023)),0)</f>
        <v>6</v>
      </c>
      <c r="AQ3023" s="7">
        <f>IF(T3023&gt;0,RANK(T3023,(N3023:P3023,Q3023:AL3023)),0)</f>
        <v>0</v>
      </c>
      <c r="AR3023" s="2">
        <f t="shared" si="1127"/>
        <v>2.2727272727272726E-3</v>
      </c>
      <c r="AS3023" s="2">
        <f t="shared" si="1128"/>
        <v>0</v>
      </c>
      <c r="AT3023" s="2">
        <f t="shared" si="1129"/>
        <v>4.5454545454545455E-4</v>
      </c>
      <c r="AU3023" s="2">
        <f t="shared" si="1130"/>
        <v>0</v>
      </c>
      <c r="AW3023" t="s">
        <v>1865</v>
      </c>
      <c r="AX3023" t="s">
        <v>1304</v>
      </c>
      <c r="BA3023" s="127">
        <v>51</v>
      </c>
      <c r="BB3023" s="130">
        <v>540</v>
      </c>
      <c r="BC3023" s="131">
        <f t="shared" si="1110"/>
        <v>51540</v>
      </c>
      <c r="BE3023" s="7" t="s">
        <v>146</v>
      </c>
    </row>
    <row r="3024" spans="1:57" hidden="1" outlineLevel="1" x14ac:dyDescent="0.2">
      <c r="A3024" t="s">
        <v>2270</v>
      </c>
      <c r="B3024" t="s">
        <v>1304</v>
      </c>
      <c r="C3024" s="1">
        <f t="shared" si="1121"/>
        <v>14899</v>
      </c>
      <c r="D3024" s="7">
        <f>RANK(N3024,(N3024:P3024,Q3024:AL3024))</f>
        <v>1</v>
      </c>
      <c r="E3024" s="7">
        <f>RANK(O3024,(N3024:P3024,Q3024:AL3024))</f>
        <v>2</v>
      </c>
      <c r="F3024" s="7">
        <f>IF(P3024&gt;0,RANK(P3024,(N3024:P3024,Q3024:AL3024)),0)</f>
        <v>3</v>
      </c>
      <c r="G3024" s="1">
        <f t="shared" si="1122"/>
        <v>3980</v>
      </c>
      <c r="H3024" s="2">
        <f t="shared" si="1109"/>
        <v>0.26713202228337474</v>
      </c>
      <c r="I3024" s="2"/>
      <c r="J3024" s="2">
        <f t="shared" si="1123"/>
        <v>0.5829250285254044</v>
      </c>
      <c r="K3024" s="2">
        <f t="shared" si="1124"/>
        <v>0.31579300624202966</v>
      </c>
      <c r="L3024" s="2">
        <f t="shared" si="1125"/>
        <v>9.3764682193435797E-2</v>
      </c>
      <c r="M3024" s="2">
        <f t="shared" si="1126"/>
        <v>7.5172830391301432E-3</v>
      </c>
      <c r="N3024" s="1">
        <v>8685</v>
      </c>
      <c r="O3024" s="1">
        <v>4705</v>
      </c>
      <c r="P3024" s="1">
        <v>1397</v>
      </c>
      <c r="Q3024" s="1">
        <v>75</v>
      </c>
      <c r="S3024" s="1">
        <v>22</v>
      </c>
      <c r="W3024" s="1">
        <v>15</v>
      </c>
      <c r="AN3024" s="7">
        <f>IF(Q3024&gt;0,RANK(Q3024,(N3024:P3024,Q3024:AL3024)),0)</f>
        <v>4</v>
      </c>
      <c r="AO3024" s="7">
        <f>IF(R3024&gt;0,RANK(R3024,(N3024:P3024,Q3024:AL3024)),0)</f>
        <v>0</v>
      </c>
      <c r="AP3024" s="7">
        <f>IF(S3024&gt;0,RANK(S3024,(N3024:P3024,Q3024:AL3024)),0)</f>
        <v>5</v>
      </c>
      <c r="AQ3024" s="7">
        <f>IF(T3024&gt;0,RANK(T3024,(N3024:P3024,Q3024:AL3024)),0)</f>
        <v>0</v>
      </c>
      <c r="AR3024" s="2">
        <f t="shared" si="1127"/>
        <v>5.0338948922746497E-3</v>
      </c>
      <c r="AS3024" s="2">
        <f t="shared" si="1128"/>
        <v>0</v>
      </c>
      <c r="AT3024" s="2">
        <f t="shared" si="1129"/>
        <v>1.4766091684005637E-3</v>
      </c>
      <c r="AU3024" s="2">
        <f t="shared" si="1130"/>
        <v>0</v>
      </c>
      <c r="AW3024" t="s">
        <v>2270</v>
      </c>
      <c r="AX3024" t="s">
        <v>1304</v>
      </c>
      <c r="BA3024" s="127">
        <v>51</v>
      </c>
      <c r="BB3024" s="130">
        <v>550</v>
      </c>
      <c r="BC3024" s="131">
        <f t="shared" si="1110"/>
        <v>51550</v>
      </c>
      <c r="BE3024" s="7" t="s">
        <v>146</v>
      </c>
    </row>
    <row r="3025" spans="1:57" hidden="1" outlineLevel="1" x14ac:dyDescent="0.2">
      <c r="A3025" t="s">
        <v>1062</v>
      </c>
      <c r="B3025" t="s">
        <v>1304</v>
      </c>
      <c r="C3025" s="1">
        <f t="shared" si="1121"/>
        <v>61868</v>
      </c>
      <c r="D3025" s="7">
        <f>RANK(N3025,(N3025:P3025,Q3025:AL3025))</f>
        <v>2</v>
      </c>
      <c r="E3025" s="7">
        <f>RANK(O3025,(N3025:P3025,Q3025:AL3025))</f>
        <v>1</v>
      </c>
      <c r="F3025" s="7">
        <f>IF(P3025&gt;0,RANK(P3025,(N3025:P3025,Q3025:AL3025)),0)</f>
        <v>3</v>
      </c>
      <c r="G3025" s="1">
        <f t="shared" si="1122"/>
        <v>5414</v>
      </c>
      <c r="H3025" s="2">
        <f t="shared" si="1109"/>
        <v>8.7508889894614333E-2</v>
      </c>
      <c r="I3025" s="2"/>
      <c r="J3025" s="2">
        <f t="shared" si="1123"/>
        <v>0.37976013447986035</v>
      </c>
      <c r="K3025" s="2">
        <f t="shared" si="1124"/>
        <v>0.46726902437447471</v>
      </c>
      <c r="L3025" s="2">
        <f t="shared" si="1125"/>
        <v>0.14930173918665546</v>
      </c>
      <c r="M3025" s="2">
        <f t="shared" si="1126"/>
        <v>3.6691019590094909E-3</v>
      </c>
      <c r="N3025" s="1">
        <v>23495</v>
      </c>
      <c r="O3025" s="1">
        <v>28909</v>
      </c>
      <c r="P3025" s="1">
        <v>9237</v>
      </c>
      <c r="Q3025" s="1">
        <v>78</v>
      </c>
      <c r="S3025" s="1">
        <v>71</v>
      </c>
      <c r="W3025" s="1">
        <v>78</v>
      </c>
      <c r="AN3025" s="7">
        <f>IF(Q3025&gt;0,RANK(Q3025,(N3025:P3025,Q3025:AL3025)),0)</f>
        <v>4</v>
      </c>
      <c r="AO3025" s="7">
        <f>IF(R3025&gt;0,RANK(R3025,(N3025:P3025,Q3025:AL3025)),0)</f>
        <v>0</v>
      </c>
      <c r="AP3025" s="7">
        <f>IF(S3025&gt;0,RANK(S3025,(N3025:P3025,Q3025:AL3025)),0)</f>
        <v>6</v>
      </c>
      <c r="AQ3025" s="7">
        <f>IF(T3025&gt;0,RANK(T3025,(N3025:P3025,Q3025:AL3025)),0)</f>
        <v>0</v>
      </c>
      <c r="AR3025" s="2">
        <f t="shared" si="1127"/>
        <v>1.260748690760975E-3</v>
      </c>
      <c r="AS3025" s="2">
        <f t="shared" si="1128"/>
        <v>0</v>
      </c>
      <c r="AT3025" s="2">
        <f t="shared" si="1129"/>
        <v>1.1476045774875541E-3</v>
      </c>
      <c r="AU3025" s="2">
        <f t="shared" si="1130"/>
        <v>0</v>
      </c>
      <c r="AW3025" t="s">
        <v>1062</v>
      </c>
      <c r="AX3025" t="s">
        <v>1304</v>
      </c>
      <c r="BA3025" s="127">
        <v>51</v>
      </c>
      <c r="BB3025" s="130">
        <v>560</v>
      </c>
      <c r="BC3025" s="131">
        <f t="shared" si="1110"/>
        <v>51560</v>
      </c>
      <c r="BE3025" s="7" t="s">
        <v>146</v>
      </c>
    </row>
    <row r="3026" spans="1:57" hidden="1" outlineLevel="1" x14ac:dyDescent="0.2">
      <c r="A3026" t="s">
        <v>2063</v>
      </c>
      <c r="B3026" t="s">
        <v>1304</v>
      </c>
      <c r="C3026" s="1">
        <f t="shared" si="1121"/>
        <v>1873</v>
      </c>
      <c r="D3026" s="7">
        <f>RANK(N3026,(N3026:P3026,Q3026:AL3026))</f>
        <v>1</v>
      </c>
      <c r="E3026" s="7">
        <f>RANK(O3026,(N3026:P3026,Q3026:AL3026))</f>
        <v>2</v>
      </c>
      <c r="F3026" s="7">
        <f>IF(P3026&gt;0,RANK(P3026,(N3026:P3026,Q3026:AL3026)),0)</f>
        <v>3</v>
      </c>
      <c r="G3026" s="1">
        <f t="shared" si="1122"/>
        <v>326</v>
      </c>
      <c r="H3026" s="2">
        <f t="shared" si="1109"/>
        <v>0.17405232247730912</v>
      </c>
      <c r="I3026" s="2"/>
      <c r="J3026" s="2">
        <f t="shared" si="1123"/>
        <v>0.5114789108382275</v>
      </c>
      <c r="K3026" s="2">
        <f t="shared" si="1124"/>
        <v>0.33742658836091832</v>
      </c>
      <c r="L3026" s="2">
        <f t="shared" si="1125"/>
        <v>0.13400961025093433</v>
      </c>
      <c r="M3026" s="2">
        <f t="shared" si="1126"/>
        <v>1.7084890549919851E-2</v>
      </c>
      <c r="N3026" s="1">
        <v>958</v>
      </c>
      <c r="O3026" s="1">
        <v>632</v>
      </c>
      <c r="P3026" s="1">
        <v>251</v>
      </c>
      <c r="Q3026" s="1">
        <v>9</v>
      </c>
      <c r="S3026" s="1">
        <v>4</v>
      </c>
      <c r="W3026" s="1">
        <v>19</v>
      </c>
      <c r="AN3026" s="7">
        <f>IF(Q3026&gt;0,RANK(Q3026,(N3026:P3026,Q3026:AL3026)),0)</f>
        <v>5</v>
      </c>
      <c r="AO3026" s="7">
        <f>IF(R3026&gt;0,RANK(R3026,(N3026:P3026,Q3026:AL3026)),0)</f>
        <v>0</v>
      </c>
      <c r="AP3026" s="7">
        <f>IF(S3026&gt;0,RANK(S3026,(N3026:P3026,Q3026:AL3026)),0)</f>
        <v>6</v>
      </c>
      <c r="AQ3026" s="7">
        <f>IF(T3026&gt;0,RANK(T3026,(N3026:P3026,Q3026:AL3026)),0)</f>
        <v>0</v>
      </c>
      <c r="AR3026" s="2">
        <f t="shared" si="1127"/>
        <v>4.8051254671649763E-3</v>
      </c>
      <c r="AS3026" s="2">
        <f t="shared" si="1128"/>
        <v>0</v>
      </c>
      <c r="AT3026" s="2">
        <f t="shared" si="1129"/>
        <v>2.1356113187399892E-3</v>
      </c>
      <c r="AU3026" s="2">
        <f t="shared" si="1130"/>
        <v>0</v>
      </c>
      <c r="AW3026" t="s">
        <v>2063</v>
      </c>
      <c r="AX3026" t="s">
        <v>1304</v>
      </c>
      <c r="BA3026" s="127">
        <v>51</v>
      </c>
      <c r="BB3026" s="130">
        <v>570</v>
      </c>
      <c r="BC3026" s="131">
        <f t="shared" si="1110"/>
        <v>51570</v>
      </c>
      <c r="BE3026" s="7" t="s">
        <v>146</v>
      </c>
    </row>
    <row r="3027" spans="1:57" hidden="1" outlineLevel="1" x14ac:dyDescent="0.2">
      <c r="A3027" t="s">
        <v>2941</v>
      </c>
      <c r="B3027" t="s">
        <v>1304</v>
      </c>
      <c r="C3027" s="1">
        <f t="shared" si="1121"/>
        <v>8400</v>
      </c>
      <c r="D3027" s="7">
        <f>RANK(N3027,(N3027:P3027,Q3027:AL3027))</f>
        <v>2</v>
      </c>
      <c r="E3027" s="7">
        <f>RANK(O3027,(N3027:P3027,Q3027:AL3027))</f>
        <v>1</v>
      </c>
      <c r="F3027" s="7">
        <f>IF(P3027&gt;0,RANK(P3027,(N3027:P3027,Q3027:AL3027)),0)</f>
        <v>3</v>
      </c>
      <c r="G3027" s="1">
        <f t="shared" si="1122"/>
        <v>3577</v>
      </c>
      <c r="H3027" s="2">
        <f t="shared" si="1109"/>
        <v>0.42583333333333334</v>
      </c>
      <c r="I3027" s="2"/>
      <c r="J3027" s="2">
        <f t="shared" si="1123"/>
        <v>0.20488095238095239</v>
      </c>
      <c r="K3027" s="2">
        <f t="shared" si="1124"/>
        <v>0.63071428571428567</v>
      </c>
      <c r="L3027" s="2">
        <f t="shared" si="1125"/>
        <v>0.15619047619047619</v>
      </c>
      <c r="M3027" s="2">
        <f t="shared" si="1126"/>
        <v>8.2142857142857573E-3</v>
      </c>
      <c r="N3027" s="1">
        <v>1721</v>
      </c>
      <c r="O3027" s="1">
        <v>5298</v>
      </c>
      <c r="P3027" s="1">
        <v>1312</v>
      </c>
      <c r="Q3027" s="1">
        <v>20</v>
      </c>
      <c r="S3027" s="1">
        <v>7</v>
      </c>
      <c r="W3027" s="1">
        <v>42</v>
      </c>
      <c r="AN3027" s="7">
        <f>IF(Q3027&gt;0,RANK(Q3027,(N3027:P3027,Q3027:AL3027)),0)</f>
        <v>5</v>
      </c>
      <c r="AO3027" s="7">
        <f>IF(R3027&gt;0,RANK(R3027,(N3027:P3027,Q3027:AL3027)),0)</f>
        <v>0</v>
      </c>
      <c r="AP3027" s="7">
        <f>IF(S3027&gt;0,RANK(S3027,(N3027:P3027,Q3027:AL3027)),0)</f>
        <v>6</v>
      </c>
      <c r="AQ3027" s="7">
        <f>IF(T3027&gt;0,RANK(T3027,(N3027:P3027,Q3027:AL3027)),0)</f>
        <v>0</v>
      </c>
      <c r="AR3027" s="2">
        <f t="shared" si="1127"/>
        <v>2.3809523809523812E-3</v>
      </c>
      <c r="AS3027" s="2">
        <f t="shared" si="1128"/>
        <v>0</v>
      </c>
      <c r="AT3027" s="2">
        <f t="shared" si="1129"/>
        <v>8.3333333333333339E-4</v>
      </c>
      <c r="AU3027" s="2">
        <f t="shared" si="1130"/>
        <v>0</v>
      </c>
      <c r="AW3027" t="s">
        <v>2941</v>
      </c>
      <c r="AX3027" t="s">
        <v>1304</v>
      </c>
      <c r="BA3027" s="127">
        <v>51</v>
      </c>
      <c r="BB3027" s="130">
        <v>580</v>
      </c>
      <c r="BC3027" s="131">
        <f t="shared" si="1110"/>
        <v>51580</v>
      </c>
      <c r="BE3027" s="7" t="s">
        <v>146</v>
      </c>
    </row>
    <row r="3028" spans="1:57" hidden="1" outlineLevel="1" x14ac:dyDescent="0.2">
      <c r="A3028" t="s">
        <v>1150</v>
      </c>
      <c r="B3028" t="s">
        <v>1304</v>
      </c>
      <c r="C3028" s="1">
        <f t="shared" si="1121"/>
        <v>2869</v>
      </c>
      <c r="D3028" s="7">
        <f>RANK(N3028,(N3028:P3028,Q3028:AL3028))</f>
        <v>1</v>
      </c>
      <c r="E3028" s="7">
        <f>RANK(O3028,(N3028:P3028,Q3028:AL3028))</f>
        <v>2</v>
      </c>
      <c r="F3028" s="7">
        <f>IF(P3028&gt;0,RANK(P3028,(N3028:P3028,Q3028:AL3028)),0)</f>
        <v>3</v>
      </c>
      <c r="G3028" s="1">
        <f t="shared" si="1122"/>
        <v>447</v>
      </c>
      <c r="H3028" s="2">
        <f t="shared" si="1109"/>
        <v>0.15580341582432902</v>
      </c>
      <c r="I3028" s="2"/>
      <c r="J3028" s="2">
        <f t="shared" si="1123"/>
        <v>0.50261415127222031</v>
      </c>
      <c r="K3028" s="2">
        <f t="shared" si="1124"/>
        <v>0.34681073544789126</v>
      </c>
      <c r="L3028" s="2">
        <f t="shared" si="1125"/>
        <v>0.14011850819100732</v>
      </c>
      <c r="M3028" s="2">
        <f t="shared" si="1126"/>
        <v>1.0456605088881105E-2</v>
      </c>
      <c r="N3028" s="1">
        <v>1442</v>
      </c>
      <c r="O3028" s="1">
        <v>995</v>
      </c>
      <c r="P3028" s="1">
        <v>402</v>
      </c>
      <c r="Q3028" s="1">
        <v>5</v>
      </c>
      <c r="S3028" s="1">
        <v>4</v>
      </c>
      <c r="W3028" s="1">
        <v>21</v>
      </c>
      <c r="AN3028" s="7">
        <f>IF(Q3028&gt;0,RANK(Q3028,(N3028:P3028,Q3028:AL3028)),0)</f>
        <v>5</v>
      </c>
      <c r="AO3028" s="7">
        <f>IF(R3028&gt;0,RANK(R3028,(N3028:P3028,Q3028:AL3028)),0)</f>
        <v>0</v>
      </c>
      <c r="AP3028" s="7">
        <f>IF(S3028&gt;0,RANK(S3028,(N3028:P3028,Q3028:AL3028)),0)</f>
        <v>6</v>
      </c>
      <c r="AQ3028" s="7">
        <f>IF(T3028&gt;0,RANK(T3028,(N3028:P3028,Q3028:AL3028)),0)</f>
        <v>0</v>
      </c>
      <c r="AR3028" s="2">
        <f t="shared" si="1127"/>
        <v>1.7427675148135239E-3</v>
      </c>
      <c r="AS3028" s="2">
        <f t="shared" si="1128"/>
        <v>0</v>
      </c>
      <c r="AT3028" s="2">
        <f t="shared" si="1129"/>
        <v>1.3942140118508191E-3</v>
      </c>
      <c r="AU3028" s="2">
        <f t="shared" si="1130"/>
        <v>0</v>
      </c>
      <c r="AW3028" t="s">
        <v>1150</v>
      </c>
      <c r="AX3028" t="s">
        <v>1304</v>
      </c>
      <c r="BA3028" s="127">
        <v>51</v>
      </c>
      <c r="BB3028" s="130">
        <v>590</v>
      </c>
      <c r="BC3028" s="131">
        <f t="shared" si="1110"/>
        <v>51590</v>
      </c>
      <c r="BE3028" s="7" t="s">
        <v>146</v>
      </c>
    </row>
    <row r="3029" spans="1:57" hidden="1" outlineLevel="1" x14ac:dyDescent="0.2">
      <c r="A3029" t="s">
        <v>3259</v>
      </c>
      <c r="B3029" t="s">
        <v>1304</v>
      </c>
      <c r="C3029" s="1">
        <f t="shared" si="1121"/>
        <v>19661</v>
      </c>
      <c r="D3029" s="7">
        <f>RANK(N3029,(N3029:P3029,Q3029:AL3029))</f>
        <v>2</v>
      </c>
      <c r="E3029" s="7">
        <f>RANK(O3029,(N3029:P3029,Q3029:AL3029))</f>
        <v>1</v>
      </c>
      <c r="F3029" s="7">
        <f>IF(P3029&gt;0,RANK(P3029,(N3029:P3029,Q3029:AL3029)),0)</f>
        <v>3</v>
      </c>
      <c r="G3029" s="1">
        <f t="shared" si="1122"/>
        <v>1450</v>
      </c>
      <c r="H3029" s="2">
        <f t="shared" si="1109"/>
        <v>7.3750063577641009E-2</v>
      </c>
      <c r="I3029" s="2"/>
      <c r="J3029" s="2">
        <f t="shared" si="1123"/>
        <v>0.41371242561416</v>
      </c>
      <c r="K3029" s="2">
        <f t="shared" si="1124"/>
        <v>0.48746248919180102</v>
      </c>
      <c r="L3029" s="2">
        <f t="shared" si="1125"/>
        <v>8.5397487411627074E-2</v>
      </c>
      <c r="M3029" s="2">
        <f t="shared" si="1126"/>
        <v>1.3427597782411912E-2</v>
      </c>
      <c r="N3029" s="1">
        <v>8134</v>
      </c>
      <c r="O3029" s="1">
        <v>9584</v>
      </c>
      <c r="P3029" s="1">
        <v>1679</v>
      </c>
      <c r="Q3029" s="1">
        <v>35</v>
      </c>
      <c r="S3029" s="1">
        <v>21</v>
      </c>
      <c r="W3029" s="1">
        <v>208</v>
      </c>
      <c r="AN3029" s="7">
        <f>IF(Q3029&gt;0,RANK(Q3029,(N3029:P3029,Q3029:AL3029)),0)</f>
        <v>5</v>
      </c>
      <c r="AO3029" s="7">
        <f>IF(R3029&gt;0,RANK(R3029,(N3029:P3029,Q3029:AL3029)),0)</f>
        <v>0</v>
      </c>
      <c r="AP3029" s="7">
        <f>IF(S3029&gt;0,RANK(S3029,(N3029:P3029,Q3029:AL3029)),0)</f>
        <v>6</v>
      </c>
      <c r="AQ3029" s="7">
        <f>IF(T3029&gt;0,RANK(T3029,(N3029:P3029,Q3029:AL3029)),0)</f>
        <v>0</v>
      </c>
      <c r="AR3029" s="2">
        <f t="shared" si="1127"/>
        <v>1.7801739484258176E-3</v>
      </c>
      <c r="AS3029" s="2">
        <f t="shared" si="1128"/>
        <v>0</v>
      </c>
      <c r="AT3029" s="2">
        <f t="shared" si="1129"/>
        <v>1.0681043690554907E-3</v>
      </c>
      <c r="AU3029" s="2">
        <f t="shared" si="1130"/>
        <v>0</v>
      </c>
      <c r="AW3029" t="s">
        <v>3259</v>
      </c>
      <c r="AX3029" t="s">
        <v>1304</v>
      </c>
      <c r="BA3029" s="127">
        <v>51</v>
      </c>
      <c r="BB3029" s="130">
        <v>595</v>
      </c>
      <c r="BC3029" s="131">
        <f t="shared" si="1110"/>
        <v>51595</v>
      </c>
      <c r="BE3029" s="7" t="s">
        <v>146</v>
      </c>
    </row>
    <row r="3030" spans="1:57" hidden="1" outlineLevel="1" x14ac:dyDescent="0.2">
      <c r="A3030" t="s">
        <v>923</v>
      </c>
      <c r="B3030" t="s">
        <v>1304</v>
      </c>
      <c r="C3030" s="1">
        <f t="shared" si="1121"/>
        <v>2319</v>
      </c>
      <c r="D3030" s="7">
        <f>RANK(N3030,(N3030:P3030,Q3030:AL3030))</f>
        <v>2</v>
      </c>
      <c r="E3030" s="7">
        <f>RANK(O3030,(N3030:P3030,Q3030:AL3030))</f>
        <v>1</v>
      </c>
      <c r="F3030" s="7">
        <f>IF(P3030&gt;0,RANK(P3030,(N3030:P3030,Q3030:AL3030)),0)</f>
        <v>3</v>
      </c>
      <c r="G3030" s="1">
        <f t="shared" si="1122"/>
        <v>46</v>
      </c>
      <c r="H3030" s="2">
        <f t="shared" si="1109"/>
        <v>1.9836136265631736E-2</v>
      </c>
      <c r="I3030" s="2"/>
      <c r="J3030" s="2">
        <f t="shared" si="1123"/>
        <v>0.45191893057352306</v>
      </c>
      <c r="K3030" s="2">
        <f t="shared" si="1124"/>
        <v>0.4717550668391548</v>
      </c>
      <c r="L3030" s="2">
        <f t="shared" si="1125"/>
        <v>6.7701595515308327E-2</v>
      </c>
      <c r="M3030" s="2">
        <f t="shared" si="1126"/>
        <v>8.6244070720138122E-3</v>
      </c>
      <c r="N3030" s="1">
        <v>1048</v>
      </c>
      <c r="O3030" s="1">
        <v>1094</v>
      </c>
      <c r="P3030" s="1">
        <v>157</v>
      </c>
      <c r="Q3030" s="1">
        <v>3</v>
      </c>
      <c r="S3030" s="1">
        <v>3</v>
      </c>
      <c r="W3030" s="1">
        <v>14</v>
      </c>
      <c r="AN3030" s="7">
        <f>IF(Q3030&gt;0,RANK(Q3030,(N3030:P3030,Q3030:AL3030)),0)</f>
        <v>5</v>
      </c>
      <c r="AO3030" s="7">
        <f>IF(R3030&gt;0,RANK(R3030,(N3030:P3030,Q3030:AL3030)),0)</f>
        <v>0</v>
      </c>
      <c r="AP3030" s="7">
        <f>IF(S3030&gt;0,RANK(S3030,(N3030:P3030,Q3030:AL3030)),0)</f>
        <v>5</v>
      </c>
      <c r="AQ3030" s="7">
        <f>IF(T3030&gt;0,RANK(T3030,(N3030:P3030,Q3030:AL3030)),0)</f>
        <v>0</v>
      </c>
      <c r="AR3030" s="2">
        <f t="shared" si="1127"/>
        <v>1.29366106080207E-3</v>
      </c>
      <c r="AS3030" s="2">
        <f t="shared" si="1128"/>
        <v>0</v>
      </c>
      <c r="AT3030" s="2">
        <f t="shared" si="1129"/>
        <v>1.29366106080207E-3</v>
      </c>
      <c r="AU3030" s="2">
        <f t="shared" si="1130"/>
        <v>0</v>
      </c>
      <c r="AW3030" t="s">
        <v>923</v>
      </c>
      <c r="AX3030" t="s">
        <v>1304</v>
      </c>
      <c r="BA3030" s="127">
        <v>51</v>
      </c>
      <c r="BB3030" s="130">
        <v>600</v>
      </c>
      <c r="BC3030" s="131">
        <f t="shared" si="1110"/>
        <v>51600</v>
      </c>
      <c r="BE3030" s="7" t="s">
        <v>146</v>
      </c>
    </row>
    <row r="3031" spans="1:57" hidden="1" outlineLevel="1" x14ac:dyDescent="0.2">
      <c r="A3031" t="s">
        <v>3058</v>
      </c>
      <c r="B3031" t="s">
        <v>1304</v>
      </c>
      <c r="C3031" s="1">
        <f t="shared" si="1121"/>
        <v>9693</v>
      </c>
      <c r="D3031" s="7">
        <f>RANK(N3031,(N3031:P3031,Q3031:AL3031))</f>
        <v>2</v>
      </c>
      <c r="E3031" s="7">
        <f>RANK(O3031,(N3031:P3031,Q3031:AL3031))</f>
        <v>1</v>
      </c>
      <c r="F3031" s="7">
        <f>IF(P3031&gt;0,RANK(P3031,(N3031:P3031,Q3031:AL3031)),0)</f>
        <v>3</v>
      </c>
      <c r="G3031" s="1">
        <f t="shared" si="1122"/>
        <v>449</v>
      </c>
      <c r="H3031" s="2">
        <f t="shared" si="1109"/>
        <v>4.6322088104817909E-2</v>
      </c>
      <c r="I3031" s="2"/>
      <c r="J3031" s="2">
        <f t="shared" si="1123"/>
        <v>0.40070153719178792</v>
      </c>
      <c r="K3031" s="2">
        <f t="shared" si="1124"/>
        <v>0.44702362529660578</v>
      </c>
      <c r="L3031" s="2">
        <f t="shared" si="1125"/>
        <v>0.14845764985040752</v>
      </c>
      <c r="M3031" s="2">
        <f t="shared" si="1126"/>
        <v>3.8171876611987898E-3</v>
      </c>
      <c r="N3031" s="1">
        <v>3884</v>
      </c>
      <c r="O3031" s="1">
        <v>4333</v>
      </c>
      <c r="P3031" s="1">
        <v>1439</v>
      </c>
      <c r="Q3031" s="1">
        <v>25</v>
      </c>
      <c r="S3031" s="1">
        <v>6</v>
      </c>
      <c r="W3031" s="1">
        <v>6</v>
      </c>
      <c r="AN3031" s="7">
        <f>IF(Q3031&gt;0,RANK(Q3031,(N3031:P3031,Q3031:AL3031)),0)</f>
        <v>4</v>
      </c>
      <c r="AO3031" s="7">
        <f>IF(R3031&gt;0,RANK(R3031,(N3031:P3031,Q3031:AL3031)),0)</f>
        <v>0</v>
      </c>
      <c r="AP3031" s="7">
        <f>IF(S3031&gt;0,RANK(S3031,(N3031:P3031,Q3031:AL3031)),0)</f>
        <v>5</v>
      </c>
      <c r="AQ3031" s="7">
        <f>IF(T3031&gt;0,RANK(T3031,(N3031:P3031,Q3031:AL3031)),0)</f>
        <v>0</v>
      </c>
      <c r="AR3031" s="2">
        <f t="shared" si="1127"/>
        <v>2.5791808521613536E-3</v>
      </c>
      <c r="AS3031" s="2">
        <f t="shared" si="1128"/>
        <v>0</v>
      </c>
      <c r="AT3031" s="2">
        <f t="shared" si="1129"/>
        <v>6.1900340451872485E-4</v>
      </c>
      <c r="AU3031" s="2">
        <f t="shared" si="1130"/>
        <v>0</v>
      </c>
      <c r="AW3031" t="s">
        <v>3058</v>
      </c>
      <c r="AX3031" t="s">
        <v>1304</v>
      </c>
      <c r="BA3031" s="127">
        <v>51</v>
      </c>
      <c r="BB3031" s="130">
        <v>610</v>
      </c>
      <c r="BC3031" s="131">
        <f t="shared" si="1110"/>
        <v>51610</v>
      </c>
      <c r="BE3031" s="7" t="s">
        <v>146</v>
      </c>
    </row>
    <row r="3032" spans="1:57" hidden="1" outlineLevel="1" x14ac:dyDescent="0.2">
      <c r="A3032" t="s">
        <v>3260</v>
      </c>
      <c r="B3032" t="s">
        <v>1304</v>
      </c>
      <c r="C3032" s="1">
        <f t="shared" si="1121"/>
        <v>5404</v>
      </c>
      <c r="D3032" s="7">
        <f>RANK(N3032,(N3032:P3032,Q3032:AL3032))</f>
        <v>1</v>
      </c>
      <c r="E3032" s="7">
        <f>RANK(O3032,(N3032:P3032,Q3032:AL3032))</f>
        <v>2</v>
      </c>
      <c r="F3032" s="7">
        <f>IF(P3032&gt;0,RANK(P3032,(N3032:P3032,Q3032:AL3032)),0)</f>
        <v>3</v>
      </c>
      <c r="G3032" s="1">
        <f t="shared" si="1122"/>
        <v>952</v>
      </c>
      <c r="H3032" s="2">
        <f t="shared" si="1109"/>
        <v>0.17616580310880828</v>
      </c>
      <c r="I3032" s="2"/>
      <c r="J3032" s="2">
        <f t="shared" si="1123"/>
        <v>0.52997779422649893</v>
      </c>
      <c r="K3032" s="2">
        <f t="shared" si="1124"/>
        <v>0.35381199111769057</v>
      </c>
      <c r="L3032" s="2">
        <f t="shared" si="1125"/>
        <v>0.11084381939304219</v>
      </c>
      <c r="M3032" s="2">
        <f t="shared" si="1126"/>
        <v>5.3663952627683031E-3</v>
      </c>
      <c r="N3032" s="1">
        <v>2864</v>
      </c>
      <c r="O3032" s="1">
        <v>1912</v>
      </c>
      <c r="P3032" s="1">
        <v>599</v>
      </c>
      <c r="Q3032" s="1">
        <v>14</v>
      </c>
      <c r="S3032" s="1">
        <v>5</v>
      </c>
      <c r="W3032" s="1">
        <v>10</v>
      </c>
      <c r="AN3032" s="7">
        <f>IF(Q3032&gt;0,RANK(Q3032,(N3032:P3032,Q3032:AL3032)),0)</f>
        <v>4</v>
      </c>
      <c r="AO3032" s="7">
        <f>IF(R3032&gt;0,RANK(R3032,(N3032:P3032,Q3032:AL3032)),0)</f>
        <v>0</v>
      </c>
      <c r="AP3032" s="7">
        <f>IF(S3032&gt;0,RANK(S3032,(N3032:P3032,Q3032:AL3032)),0)</f>
        <v>6</v>
      </c>
      <c r="AQ3032" s="7">
        <f>IF(T3032&gt;0,RANK(T3032,(N3032:P3032,Q3032:AL3032)),0)</f>
        <v>0</v>
      </c>
      <c r="AR3032" s="2">
        <f t="shared" si="1127"/>
        <v>2.5906735751295338E-3</v>
      </c>
      <c r="AS3032" s="2">
        <f t="shared" si="1128"/>
        <v>0</v>
      </c>
      <c r="AT3032" s="2">
        <f t="shared" si="1129"/>
        <v>9.2524056254626199E-4</v>
      </c>
      <c r="AU3032" s="2">
        <f t="shared" si="1130"/>
        <v>0</v>
      </c>
      <c r="AW3032" t="s">
        <v>3260</v>
      </c>
      <c r="AX3032" t="s">
        <v>1304</v>
      </c>
      <c r="BA3032" s="127">
        <v>51</v>
      </c>
      <c r="BB3032" s="130">
        <v>620</v>
      </c>
      <c r="BC3032" s="131">
        <f t="shared" si="1110"/>
        <v>51620</v>
      </c>
      <c r="BE3032" s="7" t="s">
        <v>146</v>
      </c>
    </row>
    <row r="3033" spans="1:57" hidden="1" outlineLevel="1" x14ac:dyDescent="0.2">
      <c r="A3033" t="s">
        <v>1494</v>
      </c>
      <c r="B3033" t="s">
        <v>1304</v>
      </c>
      <c r="C3033" s="1">
        <f t="shared" si="1121"/>
        <v>3339</v>
      </c>
      <c r="D3033" s="7">
        <f>RANK(N3033,(N3033:P3033,Q3033:AL3033))</f>
        <v>1</v>
      </c>
      <c r="E3033" s="7">
        <f>RANK(O3033,(N3033:P3033,Q3033:AL3033))</f>
        <v>2</v>
      </c>
      <c r="F3033" s="7">
        <f>IF(P3033&gt;0,RANK(P3033,(N3033:P3033,Q3033:AL3033)),0)</f>
        <v>3</v>
      </c>
      <c r="G3033" s="1">
        <f t="shared" si="1122"/>
        <v>349</v>
      </c>
      <c r="H3033" s="2">
        <f t="shared" si="1109"/>
        <v>0.10452231206948188</v>
      </c>
      <c r="I3033" s="2"/>
      <c r="J3033" s="2">
        <f t="shared" si="1123"/>
        <v>0.50793650793650791</v>
      </c>
      <c r="K3033" s="2">
        <f t="shared" si="1124"/>
        <v>0.40341419586702604</v>
      </c>
      <c r="L3033" s="2">
        <f t="shared" si="1125"/>
        <v>8.1461515423779579E-2</v>
      </c>
      <c r="M3033" s="2">
        <f t="shared" si="1126"/>
        <v>7.1877807726864751E-3</v>
      </c>
      <c r="N3033" s="1">
        <v>1696</v>
      </c>
      <c r="O3033" s="1">
        <v>1347</v>
      </c>
      <c r="P3033" s="1">
        <v>272</v>
      </c>
      <c r="Q3033" s="1">
        <v>4</v>
      </c>
      <c r="S3033" s="1">
        <v>4</v>
      </c>
      <c r="W3033" s="1">
        <v>16</v>
      </c>
      <c r="AN3033" s="7">
        <f>IF(Q3033&gt;0,RANK(Q3033,(N3033:P3033,Q3033:AL3033)),0)</f>
        <v>5</v>
      </c>
      <c r="AO3033" s="7">
        <f>IF(R3033&gt;0,RANK(R3033,(N3033:P3033,Q3033:AL3033)),0)</f>
        <v>0</v>
      </c>
      <c r="AP3033" s="7">
        <f>IF(S3033&gt;0,RANK(S3033,(N3033:P3033,Q3033:AL3033)),0)</f>
        <v>5</v>
      </c>
      <c r="AQ3033" s="7">
        <f>IF(T3033&gt;0,RANK(T3033,(N3033:P3033,Q3033:AL3033)),0)</f>
        <v>0</v>
      </c>
      <c r="AR3033" s="2">
        <f t="shared" si="1127"/>
        <v>1.1979634621144056E-3</v>
      </c>
      <c r="AS3033" s="2">
        <f t="shared" si="1128"/>
        <v>0</v>
      </c>
      <c r="AT3033" s="2">
        <f t="shared" si="1129"/>
        <v>1.1979634621144056E-3</v>
      </c>
      <c r="AU3033" s="2">
        <f t="shared" si="1130"/>
        <v>0</v>
      </c>
      <c r="AW3033" t="s">
        <v>1494</v>
      </c>
      <c r="AX3033" t="s">
        <v>1304</v>
      </c>
      <c r="BA3033" s="127">
        <v>51</v>
      </c>
      <c r="BB3033" s="130">
        <v>630</v>
      </c>
      <c r="BC3033" s="131">
        <f t="shared" si="1110"/>
        <v>51630</v>
      </c>
      <c r="BE3033" s="7" t="s">
        <v>146</v>
      </c>
    </row>
    <row r="3034" spans="1:57" hidden="1" outlineLevel="1" x14ac:dyDescent="0.2">
      <c r="A3034" t="s">
        <v>3261</v>
      </c>
      <c r="B3034" t="s">
        <v>1304</v>
      </c>
      <c r="C3034" s="1">
        <f t="shared" si="1121"/>
        <v>6879</v>
      </c>
      <c r="D3034" s="7">
        <f>RANK(N3034,(N3034:P3034,Q3034:AL3034))</f>
        <v>1</v>
      </c>
      <c r="E3034" s="7">
        <f>RANK(O3034,(N3034:P3034,Q3034:AL3034))</f>
        <v>2</v>
      </c>
      <c r="F3034" s="7">
        <f>IF(P3034&gt;0,RANK(P3034,(N3034:P3034,Q3034:AL3034)),0)</f>
        <v>3</v>
      </c>
      <c r="G3034" s="1">
        <f t="shared" si="1122"/>
        <v>447</v>
      </c>
      <c r="H3034" s="2">
        <f t="shared" si="1109"/>
        <v>6.4980375054513734E-2</v>
      </c>
      <c r="I3034" s="2"/>
      <c r="J3034" s="2">
        <f t="shared" si="1123"/>
        <v>0.47477831080098853</v>
      </c>
      <c r="K3034" s="2">
        <f t="shared" si="1124"/>
        <v>0.40979793574647477</v>
      </c>
      <c r="L3034" s="2">
        <f t="shared" si="1125"/>
        <v>0.10728303532490188</v>
      </c>
      <c r="M3034" s="2">
        <f t="shared" si="1126"/>
        <v>8.1407181276348106E-3</v>
      </c>
      <c r="N3034" s="1">
        <v>3266</v>
      </c>
      <c r="O3034" s="1">
        <v>2819</v>
      </c>
      <c r="P3034" s="1">
        <v>738</v>
      </c>
      <c r="Q3034" s="1">
        <v>17</v>
      </c>
      <c r="S3034" s="1">
        <v>14</v>
      </c>
      <c r="W3034" s="1">
        <v>25</v>
      </c>
      <c r="AN3034" s="7">
        <f>IF(Q3034&gt;0,RANK(Q3034,(N3034:P3034,Q3034:AL3034)),0)</f>
        <v>5</v>
      </c>
      <c r="AO3034" s="7">
        <f>IF(R3034&gt;0,RANK(R3034,(N3034:P3034,Q3034:AL3034)),0)</f>
        <v>0</v>
      </c>
      <c r="AP3034" s="7">
        <f>IF(S3034&gt;0,RANK(S3034,(N3034:P3034,Q3034:AL3034)),0)</f>
        <v>6</v>
      </c>
      <c r="AQ3034" s="7">
        <f>IF(T3034&gt;0,RANK(T3034,(N3034:P3034,Q3034:AL3034)),0)</f>
        <v>0</v>
      </c>
      <c r="AR3034" s="2">
        <f t="shared" si="1127"/>
        <v>2.4712894316034307E-3</v>
      </c>
      <c r="AS3034" s="2">
        <f t="shared" si="1128"/>
        <v>0</v>
      </c>
      <c r="AT3034" s="2">
        <f t="shared" si="1129"/>
        <v>2.0351795319087079E-3</v>
      </c>
      <c r="AU3034" s="2">
        <f t="shared" si="1130"/>
        <v>0</v>
      </c>
      <c r="AW3034" t="s">
        <v>3261</v>
      </c>
      <c r="AX3034" t="s">
        <v>1304</v>
      </c>
      <c r="BA3034" s="127">
        <v>51</v>
      </c>
      <c r="BB3034" s="130">
        <v>640</v>
      </c>
      <c r="BC3034" s="131">
        <f t="shared" si="1110"/>
        <v>51640</v>
      </c>
      <c r="BE3034" s="7" t="s">
        <v>146</v>
      </c>
    </row>
    <row r="3035" spans="1:57" hidden="1" outlineLevel="1" x14ac:dyDescent="0.2">
      <c r="A3035" t="s">
        <v>2696</v>
      </c>
      <c r="B3035" t="s">
        <v>1304</v>
      </c>
      <c r="C3035" s="1">
        <f t="shared" si="1121"/>
        <v>2344</v>
      </c>
      <c r="D3035" s="7">
        <f>RANK(N3035,(N3035:P3035,Q3035:AL3035))</f>
        <v>2</v>
      </c>
      <c r="E3035" s="7">
        <f>RANK(O3035,(N3035:P3035,Q3035:AL3035))</f>
        <v>1</v>
      </c>
      <c r="F3035" s="7">
        <f>IF(P3035&gt;0,RANK(P3035,(N3035:P3035,Q3035:AL3035)),0)</f>
        <v>3</v>
      </c>
      <c r="G3035" s="1">
        <f t="shared" si="1122"/>
        <v>130</v>
      </c>
      <c r="H3035" s="2">
        <f t="shared" si="1109"/>
        <v>5.546075085324232E-2</v>
      </c>
      <c r="I3035" s="2"/>
      <c r="J3035" s="2">
        <f t="shared" si="1123"/>
        <v>0.40827645051194539</v>
      </c>
      <c r="K3035" s="2">
        <f t="shared" si="1124"/>
        <v>0.4637372013651877</v>
      </c>
      <c r="L3035" s="2">
        <f t="shared" si="1125"/>
        <v>0.11774744027303755</v>
      </c>
      <c r="M3035" s="2">
        <f t="shared" si="1126"/>
        <v>1.0238907849829365E-2</v>
      </c>
      <c r="N3035" s="1">
        <v>957</v>
      </c>
      <c r="O3035" s="1">
        <v>1087</v>
      </c>
      <c r="P3035" s="1">
        <v>276</v>
      </c>
      <c r="Q3035" s="1">
        <v>4</v>
      </c>
      <c r="S3035" s="1">
        <v>3</v>
      </c>
      <c r="W3035" s="1">
        <v>17</v>
      </c>
      <c r="AN3035" s="7">
        <f>IF(Q3035&gt;0,RANK(Q3035,(N3035:P3035,Q3035:AL3035)),0)</f>
        <v>5</v>
      </c>
      <c r="AO3035" s="7">
        <f>IF(R3035&gt;0,RANK(R3035,(N3035:P3035,Q3035:AL3035)),0)</f>
        <v>0</v>
      </c>
      <c r="AP3035" s="7">
        <f>IF(S3035&gt;0,RANK(S3035,(N3035:P3035,Q3035:AL3035)),0)</f>
        <v>6</v>
      </c>
      <c r="AQ3035" s="7">
        <f>IF(T3035&gt;0,RANK(T3035,(N3035:P3035,Q3035:AL3035)),0)</f>
        <v>0</v>
      </c>
      <c r="AR3035" s="2">
        <f t="shared" si="1127"/>
        <v>1.7064846416382253E-3</v>
      </c>
      <c r="AS3035" s="2">
        <f t="shared" si="1128"/>
        <v>0</v>
      </c>
      <c r="AT3035" s="2">
        <f t="shared" si="1129"/>
        <v>1.2798634812286689E-3</v>
      </c>
      <c r="AU3035" s="2">
        <f t="shared" si="1130"/>
        <v>0</v>
      </c>
      <c r="AW3035" t="s">
        <v>2696</v>
      </c>
      <c r="AX3035" t="s">
        <v>1304</v>
      </c>
      <c r="BA3035" s="127">
        <v>51</v>
      </c>
      <c r="BB3035" s="130">
        <v>650</v>
      </c>
      <c r="BC3035" s="131">
        <f t="shared" si="1110"/>
        <v>51650</v>
      </c>
      <c r="BE3035" s="7" t="s">
        <v>146</v>
      </c>
    </row>
    <row r="3036" spans="1:57" hidden="1" outlineLevel="1" x14ac:dyDescent="0.2">
      <c r="A3036" t="s">
        <v>977</v>
      </c>
      <c r="B3036" t="s">
        <v>1304</v>
      </c>
      <c r="C3036" s="1">
        <f t="shared" si="1121"/>
        <v>49878</v>
      </c>
      <c r="D3036" s="7">
        <f>RANK(N3036,(N3036:P3036,Q3036:AL3036))</f>
        <v>1</v>
      </c>
      <c r="E3036" s="7">
        <f>RANK(O3036,(N3036:P3036,Q3036:AL3036))</f>
        <v>2</v>
      </c>
      <c r="F3036" s="7">
        <f>IF(P3036&gt;0,RANK(P3036,(N3036:P3036,Q3036:AL3036)),0)</f>
        <v>3</v>
      </c>
      <c r="G3036" s="1">
        <f t="shared" si="1122"/>
        <v>4176</v>
      </c>
      <c r="H3036" s="2">
        <f t="shared" si="1109"/>
        <v>8.372428726091663E-2</v>
      </c>
      <c r="I3036" s="2"/>
      <c r="J3036" s="2">
        <f t="shared" si="1123"/>
        <v>0.46904446850314768</v>
      </c>
      <c r="K3036" s="2">
        <f t="shared" si="1124"/>
        <v>0.38532018124223105</v>
      </c>
      <c r="L3036" s="2">
        <f t="shared" si="1125"/>
        <v>0.13194193832952403</v>
      </c>
      <c r="M3036" s="2">
        <f t="shared" si="1126"/>
        <v>1.3693411925097293E-2</v>
      </c>
      <c r="N3036" s="1">
        <v>23395</v>
      </c>
      <c r="O3036" s="1">
        <v>19219</v>
      </c>
      <c r="P3036" s="1">
        <v>6581</v>
      </c>
      <c r="Q3036" s="1">
        <v>96</v>
      </c>
      <c r="S3036" s="1">
        <v>87</v>
      </c>
      <c r="W3036" s="1">
        <v>500</v>
      </c>
      <c r="AN3036" s="7">
        <f>IF(Q3036&gt;0,RANK(Q3036,(N3036:P3036,Q3036:AL3036)),0)</f>
        <v>5</v>
      </c>
      <c r="AO3036" s="7">
        <f>IF(R3036&gt;0,RANK(R3036,(N3036:P3036,Q3036:AL3036)),0)</f>
        <v>0</v>
      </c>
      <c r="AP3036" s="7">
        <f>IF(S3036&gt;0,RANK(S3036,(N3036:P3036,Q3036:AL3036)),0)</f>
        <v>6</v>
      </c>
      <c r="AQ3036" s="7">
        <f>IF(T3036&gt;0,RANK(T3036,(N3036:P3036,Q3036:AL3036)),0)</f>
        <v>0</v>
      </c>
      <c r="AR3036" s="2">
        <f t="shared" si="1127"/>
        <v>1.9246962588716468E-3</v>
      </c>
      <c r="AS3036" s="2">
        <f t="shared" si="1128"/>
        <v>0</v>
      </c>
      <c r="AT3036" s="2">
        <f t="shared" si="1129"/>
        <v>1.7442559846024299E-3</v>
      </c>
      <c r="AU3036" s="2">
        <f t="shared" si="1130"/>
        <v>0</v>
      </c>
      <c r="AW3036" t="s">
        <v>977</v>
      </c>
      <c r="AX3036" t="s">
        <v>1304</v>
      </c>
      <c r="BA3036" s="127">
        <v>51</v>
      </c>
      <c r="BB3036" s="130">
        <v>660</v>
      </c>
      <c r="BC3036" s="131">
        <f t="shared" si="1110"/>
        <v>51660</v>
      </c>
      <c r="BE3036" s="7" t="s">
        <v>146</v>
      </c>
    </row>
    <row r="3037" spans="1:57" hidden="1" outlineLevel="1" x14ac:dyDescent="0.2">
      <c r="A3037" t="s">
        <v>1037</v>
      </c>
      <c r="B3037" t="s">
        <v>1304</v>
      </c>
      <c r="C3037" s="1">
        <f t="shared" si="1121"/>
        <v>9632</v>
      </c>
      <c r="D3037" s="7">
        <f>RANK(N3037,(N3037:P3037,Q3037:AL3037))</f>
        <v>2</v>
      </c>
      <c r="E3037" s="7">
        <f>RANK(O3037,(N3037:P3037,Q3037:AL3037))</f>
        <v>1</v>
      </c>
      <c r="F3037" s="7">
        <f>IF(P3037&gt;0,RANK(P3037,(N3037:P3037,Q3037:AL3037)),0)</f>
        <v>3</v>
      </c>
      <c r="G3037" s="1">
        <f t="shared" si="1122"/>
        <v>1521</v>
      </c>
      <c r="H3037" s="2">
        <f t="shared" si="1109"/>
        <v>0.15791112956810632</v>
      </c>
      <c r="I3037" s="2"/>
      <c r="J3037" s="2">
        <f t="shared" si="1123"/>
        <v>0.3544435215946844</v>
      </c>
      <c r="K3037" s="2">
        <f t="shared" si="1124"/>
        <v>0.51235465116279066</v>
      </c>
      <c r="L3037" s="2">
        <f t="shared" si="1125"/>
        <v>0.12063953488372094</v>
      </c>
      <c r="M3037" s="2">
        <f t="shared" si="1126"/>
        <v>1.2562292358804003E-2</v>
      </c>
      <c r="N3037" s="1">
        <v>3414</v>
      </c>
      <c r="O3037" s="1">
        <v>4935</v>
      </c>
      <c r="P3037" s="1">
        <v>1162</v>
      </c>
      <c r="Q3037" s="1">
        <v>19</v>
      </c>
      <c r="S3037" s="1">
        <v>16</v>
      </c>
      <c r="W3037" s="1">
        <v>86</v>
      </c>
      <c r="AN3037" s="7">
        <f>IF(Q3037&gt;0,RANK(Q3037,(N3037:P3037,Q3037:AL3037)),0)</f>
        <v>5</v>
      </c>
      <c r="AO3037" s="7">
        <f>IF(R3037&gt;0,RANK(R3037,(N3037:P3037,Q3037:AL3037)),0)</f>
        <v>0</v>
      </c>
      <c r="AP3037" s="7">
        <f>IF(S3037&gt;0,RANK(S3037,(N3037:P3037,Q3037:AL3037)),0)</f>
        <v>6</v>
      </c>
      <c r="AQ3037" s="7">
        <f>IF(T3037&gt;0,RANK(T3037,(N3037:P3037,Q3037:AL3037)),0)</f>
        <v>0</v>
      </c>
      <c r="AR3037" s="2">
        <f t="shared" si="1127"/>
        <v>1.9725913621262458E-3</v>
      </c>
      <c r="AS3037" s="2">
        <f t="shared" si="1128"/>
        <v>0</v>
      </c>
      <c r="AT3037" s="2">
        <f t="shared" si="1129"/>
        <v>1.6611295681063123E-3</v>
      </c>
      <c r="AU3037" s="2">
        <f t="shared" si="1130"/>
        <v>0</v>
      </c>
      <c r="AW3037" t="s">
        <v>1037</v>
      </c>
      <c r="AX3037" t="s">
        <v>1304</v>
      </c>
      <c r="BA3037" s="127">
        <v>51</v>
      </c>
      <c r="BB3037" s="130">
        <v>670</v>
      </c>
      <c r="BC3037" s="131">
        <f t="shared" si="1110"/>
        <v>51670</v>
      </c>
      <c r="BE3037" s="7" t="s">
        <v>146</v>
      </c>
    </row>
    <row r="3038" spans="1:57" hidden="1" outlineLevel="1" x14ac:dyDescent="0.2">
      <c r="A3038" t="s">
        <v>892</v>
      </c>
      <c r="B3038" t="s">
        <v>1304</v>
      </c>
      <c r="C3038" s="1">
        <f t="shared" si="1121"/>
        <v>8042</v>
      </c>
      <c r="D3038" s="7">
        <f>RANK(N3038,(N3038:P3038,Q3038:AL3038))</f>
        <v>2</v>
      </c>
      <c r="E3038" s="7">
        <f>RANK(O3038,(N3038:P3038,Q3038:AL3038))</f>
        <v>1</v>
      </c>
      <c r="F3038" s="7">
        <f>IF(P3038&gt;0,RANK(P3038,(N3038:P3038,Q3038:AL3038)),0)</f>
        <v>3</v>
      </c>
      <c r="G3038" s="1">
        <f t="shared" si="1122"/>
        <v>955</v>
      </c>
      <c r="H3038" s="2">
        <f t="shared" si="1109"/>
        <v>0.11875155433971649</v>
      </c>
      <c r="I3038" s="2"/>
      <c r="J3038" s="2">
        <f t="shared" si="1123"/>
        <v>0.35600596866451134</v>
      </c>
      <c r="K3038" s="2">
        <f t="shared" si="1124"/>
        <v>0.4747575230042278</v>
      </c>
      <c r="L3038" s="2">
        <f t="shared" si="1125"/>
        <v>0.15257398657050486</v>
      </c>
      <c r="M3038" s="2">
        <f t="shared" si="1126"/>
        <v>1.6662521760755944E-2</v>
      </c>
      <c r="N3038" s="1">
        <v>2863</v>
      </c>
      <c r="O3038" s="1">
        <v>3818</v>
      </c>
      <c r="P3038" s="1">
        <v>1227</v>
      </c>
      <c r="Q3038" s="1">
        <v>25</v>
      </c>
      <c r="S3038" s="1">
        <v>8</v>
      </c>
      <c r="W3038" s="1">
        <v>101</v>
      </c>
      <c r="AN3038" s="7">
        <f>IF(Q3038&gt;0,RANK(Q3038,(N3038:P3038,Q3038:AL3038)),0)</f>
        <v>5</v>
      </c>
      <c r="AO3038" s="7">
        <f>IF(R3038&gt;0,RANK(R3038,(N3038:P3038,Q3038:AL3038)),0)</f>
        <v>0</v>
      </c>
      <c r="AP3038" s="7">
        <f>IF(S3038&gt;0,RANK(S3038,(N3038:P3038,Q3038:AL3038)),0)</f>
        <v>6</v>
      </c>
      <c r="AQ3038" s="7">
        <f>IF(T3038&gt;0,RANK(T3038,(N3038:P3038,Q3038:AL3038)),0)</f>
        <v>0</v>
      </c>
      <c r="AR3038" s="2">
        <f t="shared" si="1127"/>
        <v>3.1086794329768714E-3</v>
      </c>
      <c r="AS3038" s="2">
        <f t="shared" si="1128"/>
        <v>0</v>
      </c>
      <c r="AT3038" s="2">
        <f t="shared" si="1129"/>
        <v>9.947774185525989E-4</v>
      </c>
      <c r="AU3038" s="2">
        <f t="shared" si="1130"/>
        <v>0</v>
      </c>
      <c r="AW3038" t="s">
        <v>892</v>
      </c>
      <c r="AX3038" t="s">
        <v>1304</v>
      </c>
      <c r="BA3038" s="127">
        <v>51</v>
      </c>
      <c r="BB3038" s="130">
        <v>678</v>
      </c>
      <c r="BC3038" s="131">
        <f t="shared" si="1110"/>
        <v>51678</v>
      </c>
      <c r="BE3038" s="7" t="s">
        <v>146</v>
      </c>
    </row>
    <row r="3039" spans="1:57" hidden="1" outlineLevel="1" x14ac:dyDescent="0.2">
      <c r="A3039" t="s">
        <v>1008</v>
      </c>
      <c r="B3039" t="s">
        <v>1304</v>
      </c>
      <c r="C3039" s="1">
        <f t="shared" si="1121"/>
        <v>2277</v>
      </c>
      <c r="D3039" s="7">
        <f>RANK(N3039,(N3039:P3039,Q3039:AL3039))</f>
        <v>1</v>
      </c>
      <c r="E3039" s="7">
        <f>RANK(O3039,(N3039:P3039,Q3039:AL3039))</f>
        <v>2</v>
      </c>
      <c r="F3039" s="7">
        <f>IF(P3039&gt;0,RANK(P3039,(N3039:P3039,Q3039:AL3039)),0)</f>
        <v>3</v>
      </c>
      <c r="G3039" s="1">
        <f t="shared" si="1122"/>
        <v>234</v>
      </c>
      <c r="H3039" s="2">
        <f t="shared" si="1109"/>
        <v>0.10276679841897234</v>
      </c>
      <c r="I3039" s="2"/>
      <c r="J3039" s="2">
        <f t="shared" si="1123"/>
        <v>0.49538866930171277</v>
      </c>
      <c r="K3039" s="2">
        <f t="shared" si="1124"/>
        <v>0.39262187088274042</v>
      </c>
      <c r="L3039" s="2">
        <f t="shared" si="1125"/>
        <v>0.10013175230566534</v>
      </c>
      <c r="M3039" s="2">
        <f t="shared" si="1126"/>
        <v>1.1857707509881465E-2</v>
      </c>
      <c r="N3039" s="1">
        <v>1128</v>
      </c>
      <c r="O3039" s="1">
        <v>894</v>
      </c>
      <c r="P3039" s="1">
        <v>228</v>
      </c>
      <c r="Q3039" s="1">
        <v>7</v>
      </c>
      <c r="S3039" s="1">
        <v>4</v>
      </c>
      <c r="W3039" s="1">
        <v>16</v>
      </c>
      <c r="AN3039" s="7">
        <f>IF(Q3039&gt;0,RANK(Q3039,(N3039:P3039,Q3039:AL3039)),0)</f>
        <v>5</v>
      </c>
      <c r="AO3039" s="7">
        <f>IF(R3039&gt;0,RANK(R3039,(N3039:P3039,Q3039:AL3039)),0)</f>
        <v>0</v>
      </c>
      <c r="AP3039" s="7">
        <f>IF(S3039&gt;0,RANK(S3039,(N3039:P3039,Q3039:AL3039)),0)</f>
        <v>6</v>
      </c>
      <c r="AQ3039" s="7">
        <f>IF(T3039&gt;0,RANK(T3039,(N3039:P3039,Q3039:AL3039)),0)</f>
        <v>0</v>
      </c>
      <c r="AR3039" s="2">
        <f t="shared" si="1127"/>
        <v>3.0742204655248135E-3</v>
      </c>
      <c r="AS3039" s="2">
        <f t="shared" si="1128"/>
        <v>0</v>
      </c>
      <c r="AT3039" s="2">
        <f t="shared" si="1129"/>
        <v>1.756697408871322E-3</v>
      </c>
      <c r="AU3039" s="2">
        <f t="shared" si="1130"/>
        <v>0</v>
      </c>
      <c r="AW3039" t="s">
        <v>1008</v>
      </c>
      <c r="AX3039" t="s">
        <v>1304</v>
      </c>
      <c r="BA3039" s="127">
        <v>51</v>
      </c>
      <c r="BB3039" s="130">
        <v>680</v>
      </c>
      <c r="BC3039" s="131">
        <f t="shared" si="1110"/>
        <v>51680</v>
      </c>
      <c r="BE3039" s="7" t="s">
        <v>146</v>
      </c>
    </row>
    <row r="3040" spans="1:57" hidden="1" outlineLevel="1" x14ac:dyDescent="0.2">
      <c r="A3040" t="s">
        <v>1916</v>
      </c>
      <c r="B3040" t="s">
        <v>1304</v>
      </c>
      <c r="C3040" s="1">
        <f t="shared" si="1121"/>
        <v>24969</v>
      </c>
      <c r="D3040" s="7">
        <f>RANK(N3040,(N3040:P3040,Q3040:AL3040))</f>
        <v>2</v>
      </c>
      <c r="E3040" s="7">
        <f>RANK(O3040,(N3040:P3040,Q3040:AL3040))</f>
        <v>1</v>
      </c>
      <c r="F3040" s="7">
        <f>IF(P3040&gt;0,RANK(P3040,(N3040:P3040,Q3040:AL3040)),0)</f>
        <v>3</v>
      </c>
      <c r="G3040" s="1">
        <f t="shared" si="1122"/>
        <v>2931</v>
      </c>
      <c r="H3040" s="2">
        <f t="shared" si="1109"/>
        <v>0.11738555809203412</v>
      </c>
      <c r="I3040" s="2"/>
      <c r="J3040" s="2">
        <f t="shared" si="1123"/>
        <v>0.38395610557090792</v>
      </c>
      <c r="K3040" s="2">
        <f t="shared" si="1124"/>
        <v>0.50134166366294208</v>
      </c>
      <c r="L3040" s="2">
        <f t="shared" si="1125"/>
        <v>0.1019263887220153</v>
      </c>
      <c r="M3040" s="2">
        <f t="shared" si="1126"/>
        <v>1.2775842044134636E-2</v>
      </c>
      <c r="N3040" s="1">
        <v>9587</v>
      </c>
      <c r="O3040" s="1">
        <v>12518</v>
      </c>
      <c r="P3040" s="1">
        <v>2545</v>
      </c>
      <c r="Q3040" s="1">
        <v>47</v>
      </c>
      <c r="S3040" s="1">
        <v>23</v>
      </c>
      <c r="W3040" s="1">
        <v>249</v>
      </c>
      <c r="AN3040" s="7">
        <f>IF(Q3040&gt;0,RANK(Q3040,(N3040:P3040,Q3040:AL3040)),0)</f>
        <v>5</v>
      </c>
      <c r="AO3040" s="7">
        <f>IF(R3040&gt;0,RANK(R3040,(N3040:P3040,Q3040:AL3040)),0)</f>
        <v>0</v>
      </c>
      <c r="AP3040" s="7">
        <f>IF(S3040&gt;0,RANK(S3040,(N3040:P3040,Q3040:AL3040)),0)</f>
        <v>6</v>
      </c>
      <c r="AQ3040" s="7">
        <f>IF(T3040&gt;0,RANK(T3040,(N3040:P3040,Q3040:AL3040)),0)</f>
        <v>0</v>
      </c>
      <c r="AR3040" s="2">
        <f t="shared" si="1127"/>
        <v>1.8823340942769034E-3</v>
      </c>
      <c r="AS3040" s="2">
        <f t="shared" si="1128"/>
        <v>0</v>
      </c>
      <c r="AT3040" s="2">
        <f t="shared" si="1129"/>
        <v>9.2114221634827188E-4</v>
      </c>
      <c r="AU3040" s="2">
        <f t="shared" si="1130"/>
        <v>0</v>
      </c>
      <c r="AW3040" t="s">
        <v>1916</v>
      </c>
      <c r="AX3040" t="s">
        <v>1304</v>
      </c>
      <c r="BA3040" s="127">
        <v>51</v>
      </c>
      <c r="BB3040" s="130">
        <v>683</v>
      </c>
      <c r="BC3040" s="131">
        <f t="shared" si="1110"/>
        <v>51683</v>
      </c>
      <c r="BE3040" s="7" t="s">
        <v>146</v>
      </c>
    </row>
    <row r="3041" spans="1:57" hidden="1" outlineLevel="1" x14ac:dyDescent="0.2">
      <c r="A3041" t="s">
        <v>676</v>
      </c>
      <c r="B3041" t="s">
        <v>1304</v>
      </c>
      <c r="C3041" s="1">
        <f t="shared" si="1121"/>
        <v>11154</v>
      </c>
      <c r="D3041" s="7">
        <f>RANK(N3041,(N3041:P3041,Q3041:AL3041))</f>
        <v>2</v>
      </c>
      <c r="E3041" s="7">
        <f>RANK(O3041,(N3041:P3041,Q3041:AL3041))</f>
        <v>1</v>
      </c>
      <c r="F3041" s="7">
        <f>IF(P3041&gt;0,RANK(P3041,(N3041:P3041,Q3041:AL3041)),0)</f>
        <v>3</v>
      </c>
      <c r="G3041" s="1">
        <f t="shared" si="1122"/>
        <v>1806</v>
      </c>
      <c r="H3041" s="2">
        <f t="shared" si="1109"/>
        <v>0.16191500806885423</v>
      </c>
      <c r="I3041" s="2"/>
      <c r="J3041" s="2">
        <f t="shared" si="1123"/>
        <v>0.32696790389098079</v>
      </c>
      <c r="K3041" s="2">
        <f t="shared" si="1124"/>
        <v>0.48888291195983502</v>
      </c>
      <c r="L3041" s="2">
        <f t="shared" si="1125"/>
        <v>0.17670790747713824</v>
      </c>
      <c r="M3041" s="2">
        <f t="shared" si="1126"/>
        <v>7.4412766720459989E-3</v>
      </c>
      <c r="N3041" s="1">
        <v>3647</v>
      </c>
      <c r="O3041" s="1">
        <v>5453</v>
      </c>
      <c r="P3041" s="1">
        <v>1971</v>
      </c>
      <c r="Q3041" s="1">
        <v>23</v>
      </c>
      <c r="S3041" s="1">
        <v>10</v>
      </c>
      <c r="W3041" s="1">
        <v>50</v>
      </c>
      <c r="AN3041" s="7">
        <f>IF(Q3041&gt;0,RANK(Q3041,(N3041:P3041,Q3041:AL3041)),0)</f>
        <v>5</v>
      </c>
      <c r="AO3041" s="7">
        <f>IF(R3041&gt;0,RANK(R3041,(N3041:P3041,Q3041:AL3041)),0)</f>
        <v>0</v>
      </c>
      <c r="AP3041" s="7">
        <f>IF(S3041&gt;0,RANK(S3041,(N3041:P3041,Q3041:AL3041)),0)</f>
        <v>6</v>
      </c>
      <c r="AQ3041" s="7">
        <f>IF(T3041&gt;0,RANK(T3041,(N3041:P3041,Q3041:AL3041)),0)</f>
        <v>0</v>
      </c>
      <c r="AR3041" s="2">
        <f t="shared" si="1127"/>
        <v>2.0620405235789851E-3</v>
      </c>
      <c r="AS3041" s="2">
        <f t="shared" si="1128"/>
        <v>0</v>
      </c>
      <c r="AT3041" s="2">
        <f t="shared" si="1129"/>
        <v>8.9653935807781958E-4</v>
      </c>
      <c r="AU3041" s="2">
        <f t="shared" si="1130"/>
        <v>0</v>
      </c>
      <c r="AW3041" t="s">
        <v>676</v>
      </c>
      <c r="AX3041" t="s">
        <v>1304</v>
      </c>
      <c r="BA3041" s="127">
        <v>51</v>
      </c>
      <c r="BB3041" s="130">
        <v>685</v>
      </c>
      <c r="BC3041" s="131">
        <f t="shared" si="1110"/>
        <v>51685</v>
      </c>
      <c r="BE3041" s="7" t="s">
        <v>146</v>
      </c>
    </row>
    <row r="3042" spans="1:57" hidden="1" outlineLevel="1" x14ac:dyDescent="0.2">
      <c r="A3042" t="s">
        <v>1242</v>
      </c>
      <c r="B3042" t="s">
        <v>1304</v>
      </c>
      <c r="C3042" s="1">
        <f t="shared" si="1121"/>
        <v>1720</v>
      </c>
      <c r="D3042" s="7">
        <f>RANK(N3042,(N3042:P3042,Q3042:AL3042))</f>
        <v>2</v>
      </c>
      <c r="E3042" s="7">
        <f>RANK(O3042,(N3042:P3042,Q3042:AL3042))</f>
        <v>1</v>
      </c>
      <c r="F3042" s="7">
        <f>IF(P3042&gt;0,RANK(P3042,(N3042:P3042,Q3042:AL3042)),0)</f>
        <v>3</v>
      </c>
      <c r="G3042" s="1">
        <f t="shared" si="1122"/>
        <v>225</v>
      </c>
      <c r="H3042" s="2">
        <f t="shared" si="1109"/>
        <v>0.1308139534883721</v>
      </c>
      <c r="I3042" s="2"/>
      <c r="J3042" s="2">
        <f t="shared" si="1123"/>
        <v>0.32965116279069767</v>
      </c>
      <c r="K3042" s="2">
        <f t="shared" si="1124"/>
        <v>0.46046511627906977</v>
      </c>
      <c r="L3042" s="2">
        <f t="shared" si="1125"/>
        <v>0.2069767441860465</v>
      </c>
      <c r="M3042" s="2">
        <f t="shared" si="1126"/>
        <v>2.9069767441859962E-3</v>
      </c>
      <c r="N3042" s="1">
        <v>567</v>
      </c>
      <c r="O3042" s="1">
        <v>792</v>
      </c>
      <c r="P3042" s="1">
        <v>356</v>
      </c>
      <c r="Q3042" s="1">
        <v>3</v>
      </c>
      <c r="W3042" s="1">
        <v>2</v>
      </c>
      <c r="AN3042" s="7">
        <f>IF(Q3042&gt;0,RANK(Q3042,(N3042:P3042,Q3042:AL3042)),0)</f>
        <v>4</v>
      </c>
      <c r="AO3042" s="7">
        <f>IF(R3042&gt;0,RANK(R3042,(N3042:P3042,Q3042:AL3042)),0)</f>
        <v>0</v>
      </c>
      <c r="AP3042" s="7">
        <f>IF(S3042&gt;0,RANK(S3042,(N3042:P3042,Q3042:AL3042)),0)</f>
        <v>0</v>
      </c>
      <c r="AQ3042" s="7">
        <f>IF(T3042&gt;0,RANK(T3042,(N3042:P3042,Q3042:AL3042)),0)</f>
        <v>0</v>
      </c>
      <c r="AR3042" s="2">
        <f t="shared" si="1127"/>
        <v>1.7441860465116279E-3</v>
      </c>
      <c r="AS3042" s="2">
        <f t="shared" si="1128"/>
        <v>0</v>
      </c>
      <c r="AT3042" s="2">
        <f t="shared" si="1129"/>
        <v>0</v>
      </c>
      <c r="AU3042" s="2">
        <f t="shared" si="1130"/>
        <v>0</v>
      </c>
      <c r="AW3042" t="s">
        <v>1242</v>
      </c>
      <c r="AX3042" t="s">
        <v>1304</v>
      </c>
      <c r="BA3042" s="127">
        <v>51</v>
      </c>
      <c r="BB3042" s="130">
        <v>690</v>
      </c>
      <c r="BC3042" s="131">
        <f t="shared" si="1110"/>
        <v>51690</v>
      </c>
      <c r="BE3042" s="7" t="s">
        <v>146</v>
      </c>
    </row>
    <row r="3043" spans="1:57" hidden="1" outlineLevel="1" x14ac:dyDescent="0.2">
      <c r="A3043" t="s">
        <v>879</v>
      </c>
      <c r="B3043" t="s">
        <v>1304</v>
      </c>
      <c r="C3043" s="1">
        <f t="shared" si="1121"/>
        <v>6617</v>
      </c>
      <c r="D3043" s="7">
        <f>RANK(N3043,(N3043:P3043,Q3043:AL3043))</f>
        <v>1</v>
      </c>
      <c r="E3043" s="7">
        <f>RANK(O3043,(N3043:P3043,Q3043:AL3043))</f>
        <v>2</v>
      </c>
      <c r="F3043" s="7">
        <f>IF(P3043&gt;0,RANK(P3043,(N3043:P3043,Q3043:AL3043)),0)</f>
        <v>3</v>
      </c>
      <c r="G3043" s="1">
        <f t="shared" si="1122"/>
        <v>383</v>
      </c>
      <c r="H3043" s="2">
        <f t="shared" si="1109"/>
        <v>5.7881215052138432E-2</v>
      </c>
      <c r="I3043" s="2"/>
      <c r="J3043" s="2">
        <f t="shared" si="1123"/>
        <v>0.46440985340788876</v>
      </c>
      <c r="K3043" s="2">
        <f t="shared" si="1124"/>
        <v>0.40652863835575032</v>
      </c>
      <c r="L3043" s="2">
        <f t="shared" si="1125"/>
        <v>0.11304216412271421</v>
      </c>
      <c r="M3043" s="2">
        <f t="shared" si="1126"/>
        <v>1.6019344113646708E-2</v>
      </c>
      <c r="N3043" s="1">
        <v>3073</v>
      </c>
      <c r="O3043" s="1">
        <v>2690</v>
      </c>
      <c r="P3043" s="1">
        <v>748</v>
      </c>
      <c r="Q3043" s="1">
        <v>19</v>
      </c>
      <c r="S3043" s="1">
        <v>12</v>
      </c>
      <c r="W3043" s="1">
        <v>75</v>
      </c>
      <c r="AN3043" s="7">
        <f>IF(Q3043&gt;0,RANK(Q3043,(N3043:P3043,Q3043:AL3043)),0)</f>
        <v>5</v>
      </c>
      <c r="AO3043" s="7">
        <f>IF(R3043&gt;0,RANK(R3043,(N3043:P3043,Q3043:AL3043)),0)</f>
        <v>0</v>
      </c>
      <c r="AP3043" s="7">
        <f>IF(S3043&gt;0,RANK(S3043,(N3043:P3043,Q3043:AL3043)),0)</f>
        <v>6</v>
      </c>
      <c r="AQ3043" s="7">
        <f>IF(T3043&gt;0,RANK(T3043,(N3043:P3043,Q3043:AL3043)),0)</f>
        <v>0</v>
      </c>
      <c r="AR3043" s="2">
        <f t="shared" si="1127"/>
        <v>2.8713918694272329E-3</v>
      </c>
      <c r="AS3043" s="2">
        <f t="shared" si="1128"/>
        <v>0</v>
      </c>
      <c r="AT3043" s="2">
        <f t="shared" si="1129"/>
        <v>1.8135106543750944E-3</v>
      </c>
      <c r="AU3043" s="2">
        <f t="shared" si="1130"/>
        <v>0</v>
      </c>
      <c r="AW3043" t="s">
        <v>879</v>
      </c>
      <c r="AX3043" t="s">
        <v>1304</v>
      </c>
      <c r="BA3043" s="127">
        <v>51</v>
      </c>
      <c r="BB3043" s="130">
        <v>700</v>
      </c>
      <c r="BC3043" s="131">
        <f t="shared" si="1110"/>
        <v>51700</v>
      </c>
      <c r="BE3043" s="7" t="s">
        <v>146</v>
      </c>
    </row>
    <row r="3044" spans="1:57" hidden="1" outlineLevel="1" x14ac:dyDescent="0.2">
      <c r="A3044" t="s">
        <v>1487</v>
      </c>
      <c r="B3044" t="s">
        <v>1304</v>
      </c>
      <c r="C3044" s="1">
        <f t="shared" si="1121"/>
        <v>61091</v>
      </c>
      <c r="D3044" s="7">
        <f>RANK(N3044,(N3044:P3044,Q3044:AL3044))</f>
        <v>2</v>
      </c>
      <c r="E3044" s="7">
        <f>RANK(O3044,(N3044:P3044,Q3044:AL3044))</f>
        <v>1</v>
      </c>
      <c r="F3044" s="7">
        <f>IF(P3044&gt;0,RANK(P3044,(N3044:P3044,Q3044:AL3044)),0)</f>
        <v>3</v>
      </c>
      <c r="G3044" s="1">
        <f t="shared" si="1122"/>
        <v>1036</v>
      </c>
      <c r="H3044" s="2">
        <f t="shared" si="1109"/>
        <v>1.6958308097755805E-2</v>
      </c>
      <c r="I3044" s="2"/>
      <c r="J3044" s="2">
        <f t="shared" si="1123"/>
        <v>0.4213877657920152</v>
      </c>
      <c r="K3044" s="2">
        <f t="shared" si="1124"/>
        <v>0.43834607388977098</v>
      </c>
      <c r="L3044" s="2">
        <f t="shared" si="1125"/>
        <v>0.13450426413055933</v>
      </c>
      <c r="M3044" s="2">
        <f t="shared" si="1126"/>
        <v>5.7618961876544916E-3</v>
      </c>
      <c r="N3044" s="1">
        <v>25743</v>
      </c>
      <c r="O3044" s="1">
        <v>26779</v>
      </c>
      <c r="P3044" s="1">
        <v>8217</v>
      </c>
      <c r="Q3044" s="1">
        <v>102</v>
      </c>
      <c r="S3044" s="1">
        <v>79</v>
      </c>
      <c r="W3044" s="1">
        <v>171</v>
      </c>
      <c r="AN3044" s="7">
        <f>IF(Q3044&gt;0,RANK(Q3044,(N3044:P3044,Q3044:AL3044)),0)</f>
        <v>5</v>
      </c>
      <c r="AO3044" s="7">
        <f>IF(R3044&gt;0,RANK(R3044,(N3044:P3044,Q3044:AL3044)),0)</f>
        <v>0</v>
      </c>
      <c r="AP3044" s="7">
        <f>IF(S3044&gt;0,RANK(S3044,(N3044:P3044,Q3044:AL3044)),0)</f>
        <v>6</v>
      </c>
      <c r="AQ3044" s="7">
        <f>IF(T3044&gt;0,RANK(T3044,(N3044:P3044,Q3044:AL3044)),0)</f>
        <v>0</v>
      </c>
      <c r="AR3044" s="2">
        <f t="shared" si="1127"/>
        <v>1.6696403725589694E-3</v>
      </c>
      <c r="AS3044" s="2">
        <f t="shared" si="1128"/>
        <v>0</v>
      </c>
      <c r="AT3044" s="2">
        <f t="shared" si="1129"/>
        <v>1.2931528375701822E-3</v>
      </c>
      <c r="AU3044" s="2">
        <f t="shared" si="1130"/>
        <v>0</v>
      </c>
      <c r="AW3044" t="s">
        <v>1487</v>
      </c>
      <c r="AX3044" t="s">
        <v>1304</v>
      </c>
      <c r="BA3044" s="127">
        <v>51</v>
      </c>
      <c r="BB3044" s="130">
        <v>710</v>
      </c>
      <c r="BC3044" s="131">
        <f t="shared" si="1110"/>
        <v>51710</v>
      </c>
      <c r="BE3044" s="7" t="s">
        <v>146</v>
      </c>
    </row>
    <row r="3045" spans="1:57" hidden="1" outlineLevel="1" x14ac:dyDescent="0.2">
      <c r="A3045" t="s">
        <v>1526</v>
      </c>
      <c r="B3045" t="s">
        <v>1304</v>
      </c>
      <c r="C3045" s="1">
        <f t="shared" si="1121"/>
        <v>69027</v>
      </c>
      <c r="D3045" s="7">
        <f>RANK(N3045,(N3045:P3045,Q3045:AL3045))</f>
        <v>1</v>
      </c>
      <c r="E3045" s="7">
        <f>RANK(O3045,(N3045:P3045,Q3045:AL3045))</f>
        <v>2</v>
      </c>
      <c r="F3045" s="7">
        <f>IF(P3045&gt;0,RANK(P3045,(N3045:P3045,Q3045:AL3045)),0)</f>
        <v>3</v>
      </c>
      <c r="G3045" s="1">
        <f t="shared" si="1122"/>
        <v>15240</v>
      </c>
      <c r="H3045" s="2">
        <f t="shared" si="1109"/>
        <v>0.22078317180233822</v>
      </c>
      <c r="I3045" s="2"/>
      <c r="J3045" s="2">
        <f t="shared" si="1123"/>
        <v>0.54474336129340695</v>
      </c>
      <c r="K3045" s="2">
        <f t="shared" si="1124"/>
        <v>0.3239601894910687</v>
      </c>
      <c r="L3045" s="2">
        <f t="shared" si="1125"/>
        <v>0.12650122415866255</v>
      </c>
      <c r="M3045" s="2">
        <f t="shared" si="1126"/>
        <v>4.7952250568618071E-3</v>
      </c>
      <c r="N3045" s="1">
        <v>37602</v>
      </c>
      <c r="O3045" s="1">
        <v>22362</v>
      </c>
      <c r="P3045" s="1">
        <v>8732</v>
      </c>
      <c r="Q3045" s="1">
        <v>119</v>
      </c>
      <c r="S3045" s="1">
        <v>123</v>
      </c>
      <c r="W3045" s="1">
        <v>89</v>
      </c>
      <c r="AN3045" s="7">
        <f>IF(Q3045&gt;0,RANK(Q3045,(N3045:P3045,Q3045:AL3045)),0)</f>
        <v>5</v>
      </c>
      <c r="AO3045" s="7">
        <f>IF(R3045&gt;0,RANK(R3045,(N3045:P3045,Q3045:AL3045)),0)</f>
        <v>0</v>
      </c>
      <c r="AP3045" s="7">
        <f>IF(S3045&gt;0,RANK(S3045,(N3045:P3045,Q3045:AL3045)),0)</f>
        <v>4</v>
      </c>
      <c r="AQ3045" s="7">
        <f>IF(T3045&gt;0,RANK(T3045,(N3045:P3045,Q3045:AL3045)),0)</f>
        <v>0</v>
      </c>
      <c r="AR3045" s="2">
        <f t="shared" si="1127"/>
        <v>1.7239630869080216E-3</v>
      </c>
      <c r="AS3045" s="2">
        <f t="shared" si="1128"/>
        <v>0</v>
      </c>
      <c r="AT3045" s="2">
        <f t="shared" si="1129"/>
        <v>1.7819114259637534E-3</v>
      </c>
      <c r="AU3045" s="2">
        <f t="shared" si="1130"/>
        <v>0</v>
      </c>
      <c r="AW3045" t="s">
        <v>1526</v>
      </c>
      <c r="AX3045" t="s">
        <v>1304</v>
      </c>
      <c r="BA3045" s="127">
        <v>51</v>
      </c>
      <c r="BB3045" s="130">
        <v>720</v>
      </c>
      <c r="BC3045" s="131">
        <f t="shared" si="1110"/>
        <v>51720</v>
      </c>
      <c r="BE3045" s="7" t="s">
        <v>146</v>
      </c>
    </row>
    <row r="3046" spans="1:57" hidden="1" outlineLevel="1" x14ac:dyDescent="0.2">
      <c r="A3046" t="s">
        <v>1367</v>
      </c>
      <c r="B3046" t="s">
        <v>1304</v>
      </c>
      <c r="C3046" s="1">
        <f t="shared" si="1121"/>
        <v>1548</v>
      </c>
      <c r="D3046" s="7">
        <f>RANK(N3046,(N3046:P3046,Q3046:AL3046))</f>
        <v>1</v>
      </c>
      <c r="E3046" s="7">
        <f>RANK(O3046,(N3046:P3046,Q3046:AL3046))</f>
        <v>2</v>
      </c>
      <c r="F3046" s="7">
        <f>IF(P3046&gt;0,RANK(P3046,(N3046:P3046,Q3046:AL3046)),0)</f>
        <v>3</v>
      </c>
      <c r="G3046" s="1">
        <f t="shared" si="1122"/>
        <v>399</v>
      </c>
      <c r="H3046" s="2">
        <f t="shared" si="1109"/>
        <v>0.25775193798449614</v>
      </c>
      <c r="I3046" s="2"/>
      <c r="J3046" s="2">
        <f t="shared" si="1123"/>
        <v>0.5626614987080103</v>
      </c>
      <c r="K3046" s="2">
        <f t="shared" si="1124"/>
        <v>0.30490956072351422</v>
      </c>
      <c r="L3046" s="2">
        <f t="shared" si="1125"/>
        <v>0.11757105943152454</v>
      </c>
      <c r="M3046" s="2">
        <f t="shared" si="1126"/>
        <v>1.485788113695094E-2</v>
      </c>
      <c r="N3046" s="1">
        <v>871</v>
      </c>
      <c r="O3046" s="1">
        <v>472</v>
      </c>
      <c r="P3046" s="1">
        <v>182</v>
      </c>
      <c r="Q3046" s="1">
        <v>5</v>
      </c>
      <c r="S3046" s="1">
        <v>5</v>
      </c>
      <c r="W3046" s="1">
        <v>13</v>
      </c>
      <c r="AN3046" s="7">
        <f>IF(Q3046&gt;0,RANK(Q3046,(N3046:P3046,Q3046:AL3046)),0)</f>
        <v>5</v>
      </c>
      <c r="AO3046" s="7">
        <f>IF(R3046&gt;0,RANK(R3046,(N3046:P3046,Q3046:AL3046)),0)</f>
        <v>0</v>
      </c>
      <c r="AP3046" s="7">
        <f>IF(S3046&gt;0,RANK(S3046,(N3046:P3046,Q3046:AL3046)),0)</f>
        <v>5</v>
      </c>
      <c r="AQ3046" s="7">
        <f>IF(T3046&gt;0,RANK(T3046,(N3046:P3046,Q3046:AL3046)),0)</f>
        <v>0</v>
      </c>
      <c r="AR3046" s="2">
        <f t="shared" si="1127"/>
        <v>3.2299741602067182E-3</v>
      </c>
      <c r="AS3046" s="2">
        <f t="shared" si="1128"/>
        <v>0</v>
      </c>
      <c r="AT3046" s="2">
        <f t="shared" si="1129"/>
        <v>3.2299741602067182E-3</v>
      </c>
      <c r="AU3046" s="2">
        <f t="shared" si="1130"/>
        <v>0</v>
      </c>
      <c r="AW3046" t="s">
        <v>1367</v>
      </c>
      <c r="AX3046" t="s">
        <v>1304</v>
      </c>
      <c r="BA3046" s="127">
        <v>51</v>
      </c>
      <c r="BB3046" s="130">
        <v>730</v>
      </c>
      <c r="BC3046" s="131">
        <f t="shared" si="1110"/>
        <v>51730</v>
      </c>
      <c r="BE3046" s="7" t="s">
        <v>146</v>
      </c>
    </row>
    <row r="3047" spans="1:57" hidden="1" outlineLevel="1" x14ac:dyDescent="0.2">
      <c r="A3047" t="s">
        <v>1201</v>
      </c>
      <c r="B3047" t="s">
        <v>1304</v>
      </c>
      <c r="C3047" s="1">
        <f t="shared" si="1121"/>
        <v>12717</v>
      </c>
      <c r="D3047" s="7">
        <f>RANK(N3047,(N3047:P3047,Q3047:AL3047))</f>
        <v>1</v>
      </c>
      <c r="E3047" s="7">
        <f>RANK(O3047,(N3047:P3047,Q3047:AL3047))</f>
        <v>2</v>
      </c>
      <c r="F3047" s="7">
        <f>IF(P3047&gt;0,RANK(P3047,(N3047:P3047,Q3047:AL3047)),0)</f>
        <v>3</v>
      </c>
      <c r="G3047" s="1">
        <f t="shared" si="1122"/>
        <v>5546</v>
      </c>
      <c r="H3047" s="2">
        <f t="shared" si="1109"/>
        <v>0.4361091452386569</v>
      </c>
      <c r="I3047" s="2"/>
      <c r="J3047" s="2">
        <f t="shared" si="1123"/>
        <v>0.68184320201305337</v>
      </c>
      <c r="K3047" s="2">
        <f t="shared" si="1124"/>
        <v>0.24573405677439647</v>
      </c>
      <c r="L3047" s="2">
        <f t="shared" si="1125"/>
        <v>6.558150507195093E-2</v>
      </c>
      <c r="M3047" s="2">
        <f t="shared" si="1126"/>
        <v>6.8412361405992272E-3</v>
      </c>
      <c r="N3047" s="1">
        <v>8671</v>
      </c>
      <c r="O3047" s="1">
        <v>3125</v>
      </c>
      <c r="P3047" s="1">
        <v>834</v>
      </c>
      <c r="Q3047" s="1">
        <v>16</v>
      </c>
      <c r="S3047" s="1">
        <v>29</v>
      </c>
      <c r="W3047" s="1">
        <v>42</v>
      </c>
      <c r="AN3047" s="7">
        <f>IF(Q3047&gt;0,RANK(Q3047,(N3047:P3047,Q3047:AL3047)),0)</f>
        <v>6</v>
      </c>
      <c r="AO3047" s="7">
        <f>IF(R3047&gt;0,RANK(R3047,(N3047:P3047,Q3047:AL3047)),0)</f>
        <v>0</v>
      </c>
      <c r="AP3047" s="7">
        <f>IF(S3047&gt;0,RANK(S3047,(N3047:P3047,Q3047:AL3047)),0)</f>
        <v>5</v>
      </c>
      <c r="AQ3047" s="7">
        <f>IF(T3047&gt;0,RANK(T3047,(N3047:P3047,Q3047:AL3047)),0)</f>
        <v>0</v>
      </c>
      <c r="AR3047" s="2">
        <f t="shared" si="1127"/>
        <v>1.25815837068491E-3</v>
      </c>
      <c r="AS3047" s="2">
        <f t="shared" si="1128"/>
        <v>0</v>
      </c>
      <c r="AT3047" s="2">
        <f t="shared" si="1129"/>
        <v>2.2804120468663991E-3</v>
      </c>
      <c r="AU3047" s="2">
        <f t="shared" si="1130"/>
        <v>0</v>
      </c>
      <c r="AW3047" t="s">
        <v>1201</v>
      </c>
      <c r="AX3047" t="s">
        <v>1304</v>
      </c>
      <c r="BA3047" s="127">
        <v>51</v>
      </c>
      <c r="BB3047" s="130">
        <v>735</v>
      </c>
      <c r="BC3047" s="131">
        <f t="shared" si="1110"/>
        <v>51735</v>
      </c>
      <c r="BE3047" s="7" t="s">
        <v>146</v>
      </c>
    </row>
    <row r="3048" spans="1:57" hidden="1" outlineLevel="1" x14ac:dyDescent="0.2">
      <c r="A3048" t="s">
        <v>1243</v>
      </c>
      <c r="B3048" t="s">
        <v>1304</v>
      </c>
      <c r="C3048" s="1">
        <f t="shared" si="1121"/>
        <v>5437</v>
      </c>
      <c r="D3048" s="7">
        <f>RANK(N3048,(N3048:P3048,Q3048:AL3048))</f>
        <v>2</v>
      </c>
      <c r="E3048" s="7">
        <f>RANK(O3048,(N3048:P3048,Q3048:AL3048))</f>
        <v>1</v>
      </c>
      <c r="F3048" s="7">
        <f>IF(P3048&gt;0,RANK(P3048,(N3048:P3048,Q3048:AL3048)),0)</f>
        <v>3</v>
      </c>
      <c r="G3048" s="1">
        <f t="shared" si="1122"/>
        <v>2268</v>
      </c>
      <c r="H3048" s="2">
        <f t="shared" si="1109"/>
        <v>0.4171418061430936</v>
      </c>
      <c r="I3048" s="2"/>
      <c r="J3048" s="2">
        <f t="shared" si="1123"/>
        <v>0.19974250505793636</v>
      </c>
      <c r="K3048" s="2">
        <f t="shared" si="1124"/>
        <v>0.61688431120102993</v>
      </c>
      <c r="L3048" s="2">
        <f t="shared" si="1125"/>
        <v>0.17656796027220895</v>
      </c>
      <c r="M3048" s="2">
        <f t="shared" si="1126"/>
        <v>6.8052234688247837E-3</v>
      </c>
      <c r="N3048" s="1">
        <v>1086</v>
      </c>
      <c r="O3048" s="1">
        <v>3354</v>
      </c>
      <c r="P3048" s="1">
        <v>960</v>
      </c>
      <c r="Q3048" s="1">
        <v>13</v>
      </c>
      <c r="S3048" s="1">
        <v>2</v>
      </c>
      <c r="W3048" s="1">
        <v>22</v>
      </c>
      <c r="AN3048" s="7">
        <f>IF(Q3048&gt;0,RANK(Q3048,(N3048:P3048,Q3048:AL3048)),0)</f>
        <v>5</v>
      </c>
      <c r="AO3048" s="7">
        <f>IF(R3048&gt;0,RANK(R3048,(N3048:P3048,Q3048:AL3048)),0)</f>
        <v>0</v>
      </c>
      <c r="AP3048" s="7">
        <f>IF(S3048&gt;0,RANK(S3048,(N3048:P3048,Q3048:AL3048)),0)</f>
        <v>6</v>
      </c>
      <c r="AQ3048" s="7">
        <f>IF(T3048&gt;0,RANK(T3048,(N3048:P3048,Q3048:AL3048)),0)</f>
        <v>0</v>
      </c>
      <c r="AR3048" s="2">
        <f t="shared" si="1127"/>
        <v>2.3910244620194959E-3</v>
      </c>
      <c r="AS3048" s="2">
        <f t="shared" si="1128"/>
        <v>0</v>
      </c>
      <c r="AT3048" s="2">
        <f t="shared" si="1129"/>
        <v>3.678499172337686E-4</v>
      </c>
      <c r="AU3048" s="2">
        <f t="shared" si="1130"/>
        <v>0</v>
      </c>
      <c r="AW3048" t="s">
        <v>1243</v>
      </c>
      <c r="AX3048" t="s">
        <v>1304</v>
      </c>
      <c r="BA3048" s="127">
        <v>51</v>
      </c>
      <c r="BB3048" s="130">
        <v>740</v>
      </c>
      <c r="BC3048" s="131">
        <f t="shared" si="1110"/>
        <v>51740</v>
      </c>
      <c r="BE3048" s="7" t="s">
        <v>146</v>
      </c>
    </row>
    <row r="3049" spans="1:57" hidden="1" outlineLevel="1" x14ac:dyDescent="0.2">
      <c r="A3049" t="s">
        <v>1202</v>
      </c>
      <c r="B3049" t="s">
        <v>1304</v>
      </c>
      <c r="C3049" s="1">
        <f t="shared" si="1121"/>
        <v>37599</v>
      </c>
      <c r="D3049" s="7">
        <f>RANK(N3049,(N3049:P3049,Q3049:AL3049))</f>
        <v>1</v>
      </c>
      <c r="E3049" s="7">
        <f>RANK(O3049,(N3049:P3049,Q3049:AL3049))</f>
        <v>2</v>
      </c>
      <c r="F3049" s="7">
        <f>IF(P3049&gt;0,RANK(P3049,(N3049:P3049,Q3049:AL3049)),0)</f>
        <v>3</v>
      </c>
      <c r="G3049" s="1">
        <f t="shared" si="1122"/>
        <v>7841</v>
      </c>
      <c r="H3049" s="2">
        <f t="shared" ref="H3049:H3112" si="1131">G3049/C3049</f>
        <v>0.20854278039309557</v>
      </c>
      <c r="I3049" s="2"/>
      <c r="J3049" s="2">
        <f t="shared" si="1123"/>
        <v>0.54299316471182746</v>
      </c>
      <c r="K3049" s="2">
        <f t="shared" si="1124"/>
        <v>0.33445038431873186</v>
      </c>
      <c r="L3049" s="2">
        <f t="shared" si="1125"/>
        <v>0.11596053086518258</v>
      </c>
      <c r="M3049" s="2">
        <f t="shared" si="1126"/>
        <v>6.5959201042580934E-3</v>
      </c>
      <c r="N3049" s="1">
        <v>20416</v>
      </c>
      <c r="O3049" s="1">
        <v>12575</v>
      </c>
      <c r="P3049" s="1">
        <v>4360</v>
      </c>
      <c r="Q3049" s="1">
        <v>62</v>
      </c>
      <c r="S3049" s="1">
        <v>64</v>
      </c>
      <c r="W3049" s="1">
        <v>122</v>
      </c>
      <c r="AN3049" s="7">
        <f>IF(Q3049&gt;0,RANK(Q3049,(N3049:P3049,Q3049:AL3049)),0)</f>
        <v>6</v>
      </c>
      <c r="AO3049" s="7">
        <f>IF(R3049&gt;0,RANK(R3049,(N3049:P3049,Q3049:AL3049)),0)</f>
        <v>0</v>
      </c>
      <c r="AP3049" s="7">
        <f>IF(S3049&gt;0,RANK(S3049,(N3049:P3049,Q3049:AL3049)),0)</f>
        <v>5</v>
      </c>
      <c r="AQ3049" s="7">
        <f>IF(T3049&gt;0,RANK(T3049,(N3049:P3049,Q3049:AL3049)),0)</f>
        <v>0</v>
      </c>
      <c r="AR3049" s="2">
        <f t="shared" si="1127"/>
        <v>1.6489800260645229E-3</v>
      </c>
      <c r="AS3049" s="2">
        <f t="shared" si="1128"/>
        <v>0</v>
      </c>
      <c r="AT3049" s="2">
        <f t="shared" si="1129"/>
        <v>1.7021729301311204E-3</v>
      </c>
      <c r="AU3049" s="2">
        <f t="shared" si="1130"/>
        <v>0</v>
      </c>
      <c r="AW3049" t="s">
        <v>1202</v>
      </c>
      <c r="AX3049" t="s">
        <v>1304</v>
      </c>
      <c r="BA3049" s="127">
        <v>51</v>
      </c>
      <c r="BB3049" s="130">
        <v>750</v>
      </c>
      <c r="BC3049" s="131">
        <f t="shared" si="1110"/>
        <v>51750</v>
      </c>
      <c r="BE3049" s="7" t="s">
        <v>146</v>
      </c>
    </row>
    <row r="3050" spans="1:57" hidden="1" outlineLevel="1" x14ac:dyDescent="0.2">
      <c r="A3050" t="s">
        <v>1780</v>
      </c>
      <c r="B3050" t="s">
        <v>1304</v>
      </c>
      <c r="C3050" s="1">
        <f t="shared" si="1121"/>
        <v>4785</v>
      </c>
      <c r="D3050" s="7">
        <f>RANK(N3050,(N3050:P3050,Q3050:AL3050))</f>
        <v>1</v>
      </c>
      <c r="E3050" s="7">
        <f>RANK(O3050,(N3050:P3050,Q3050:AL3050))</f>
        <v>2</v>
      </c>
      <c r="F3050" s="7">
        <f>IF(P3050&gt;0,RANK(P3050,(N3050:P3050,Q3050:AL3050)),0)</f>
        <v>3</v>
      </c>
      <c r="G3050" s="1">
        <f t="shared" si="1122"/>
        <v>187</v>
      </c>
      <c r="H3050" s="2">
        <f t="shared" si="1131"/>
        <v>3.9080459770114942E-2</v>
      </c>
      <c r="I3050" s="2"/>
      <c r="J3050" s="2">
        <f t="shared" si="1123"/>
        <v>0.45621734587251828</v>
      </c>
      <c r="K3050" s="2">
        <f t="shared" si="1124"/>
        <v>0.41713688610240335</v>
      </c>
      <c r="L3050" s="2">
        <f t="shared" si="1125"/>
        <v>0.12163009404388715</v>
      </c>
      <c r="M3050" s="2">
        <f t="shared" si="1126"/>
        <v>5.0156739811912238E-3</v>
      </c>
      <c r="N3050" s="1">
        <v>2183</v>
      </c>
      <c r="O3050" s="1">
        <v>1996</v>
      </c>
      <c r="P3050" s="1">
        <v>582</v>
      </c>
      <c r="Q3050" s="1">
        <v>11</v>
      </c>
      <c r="S3050" s="1">
        <v>3</v>
      </c>
      <c r="W3050" s="1">
        <v>10</v>
      </c>
      <c r="AN3050" s="7">
        <f>IF(Q3050&gt;0,RANK(Q3050,(N3050:P3050,Q3050:AL3050)),0)</f>
        <v>4</v>
      </c>
      <c r="AO3050" s="7">
        <f>IF(R3050&gt;0,RANK(R3050,(N3050:P3050,Q3050:AL3050)),0)</f>
        <v>0</v>
      </c>
      <c r="AP3050" s="7">
        <f>IF(S3050&gt;0,RANK(S3050,(N3050:P3050,Q3050:AL3050)),0)</f>
        <v>6</v>
      </c>
      <c r="AQ3050" s="7">
        <f>IF(T3050&gt;0,RANK(T3050,(N3050:P3050,Q3050:AL3050)),0)</f>
        <v>0</v>
      </c>
      <c r="AR3050" s="2">
        <f t="shared" si="1127"/>
        <v>2.2988505747126436E-3</v>
      </c>
      <c r="AS3050" s="2">
        <f t="shared" si="1128"/>
        <v>0</v>
      </c>
      <c r="AT3050" s="2">
        <f t="shared" si="1129"/>
        <v>6.2695924764890286E-4</v>
      </c>
      <c r="AU3050" s="2">
        <f t="shared" si="1130"/>
        <v>0</v>
      </c>
      <c r="AW3050" t="s">
        <v>1780</v>
      </c>
      <c r="AX3050" t="s">
        <v>1304</v>
      </c>
      <c r="BA3050" s="127">
        <v>51</v>
      </c>
      <c r="BB3050" s="130">
        <v>760</v>
      </c>
      <c r="BC3050" s="131">
        <f t="shared" si="1110"/>
        <v>51760</v>
      </c>
      <c r="BE3050" s="7" t="s">
        <v>146</v>
      </c>
    </row>
    <row r="3051" spans="1:57" hidden="1" outlineLevel="1" x14ac:dyDescent="0.2">
      <c r="A3051" t="s">
        <v>2887</v>
      </c>
      <c r="B3051" t="s">
        <v>1304</v>
      </c>
      <c r="C3051" s="1">
        <f t="shared" si="1121"/>
        <v>79735</v>
      </c>
      <c r="D3051" s="7">
        <f>RANK(N3051,(N3051:P3051,Q3051:AL3051))</f>
        <v>1</v>
      </c>
      <c r="E3051" s="7">
        <f>RANK(O3051,(N3051:P3051,Q3051:AL3051))</f>
        <v>2</v>
      </c>
      <c r="F3051" s="7">
        <f>IF(P3051&gt;0,RANK(P3051,(N3051:P3051,Q3051:AL3051)),0)</f>
        <v>3</v>
      </c>
      <c r="G3051" s="1">
        <f t="shared" si="1122"/>
        <v>23301</v>
      </c>
      <c r="H3051" s="2">
        <f t="shared" si="1131"/>
        <v>0.29223051357622121</v>
      </c>
      <c r="I3051" s="2"/>
      <c r="J3051" s="2">
        <f t="shared" si="1123"/>
        <v>0.59750423277105413</v>
      </c>
      <c r="K3051" s="2">
        <f t="shared" si="1124"/>
        <v>0.30527371919483287</v>
      </c>
      <c r="L3051" s="2">
        <f t="shared" si="1125"/>
        <v>8.7690474697435253E-2</v>
      </c>
      <c r="M3051" s="2">
        <f t="shared" si="1126"/>
        <v>9.5315733366777428E-3</v>
      </c>
      <c r="N3051" s="1">
        <v>47642</v>
      </c>
      <c r="O3051" s="1">
        <v>24341</v>
      </c>
      <c r="P3051" s="1">
        <v>6992</v>
      </c>
      <c r="Q3051" s="1">
        <v>219</v>
      </c>
      <c r="S3051" s="1">
        <v>319</v>
      </c>
      <c r="W3051" s="1">
        <v>222</v>
      </c>
      <c r="AN3051" s="7">
        <f>IF(Q3051&gt;0,RANK(Q3051,(N3051:P3051,Q3051:AL3051)),0)</f>
        <v>6</v>
      </c>
      <c r="AO3051" s="7">
        <f>IF(R3051&gt;0,RANK(R3051,(N3051:P3051,Q3051:AL3051)),0)</f>
        <v>0</v>
      </c>
      <c r="AP3051" s="7">
        <f>IF(S3051&gt;0,RANK(S3051,(N3051:P3051,Q3051:AL3051)),0)</f>
        <v>4</v>
      </c>
      <c r="AQ3051" s="7">
        <f>IF(T3051&gt;0,RANK(T3051,(N3051:P3051,Q3051:AL3051)),0)</f>
        <v>0</v>
      </c>
      <c r="AR3051" s="2">
        <f t="shared" si="1127"/>
        <v>2.7465981062268765E-3</v>
      </c>
      <c r="AS3051" s="2">
        <f t="shared" si="1128"/>
        <v>0</v>
      </c>
      <c r="AT3051" s="2">
        <f t="shared" si="1129"/>
        <v>4.0007524926318431E-3</v>
      </c>
      <c r="AU3051" s="2">
        <f t="shared" si="1130"/>
        <v>0</v>
      </c>
      <c r="AW3051" t="s">
        <v>2887</v>
      </c>
      <c r="AX3051" t="s">
        <v>1304</v>
      </c>
      <c r="BA3051" s="127">
        <v>51</v>
      </c>
      <c r="BB3051" s="130">
        <v>770</v>
      </c>
      <c r="BC3051" s="131">
        <f t="shared" si="1110"/>
        <v>51770</v>
      </c>
      <c r="BE3051" s="7" t="s">
        <v>146</v>
      </c>
    </row>
    <row r="3052" spans="1:57" hidden="1" outlineLevel="1" x14ac:dyDescent="0.2">
      <c r="A3052" t="s">
        <v>776</v>
      </c>
      <c r="B3052" t="s">
        <v>1304</v>
      </c>
      <c r="C3052" s="1">
        <f t="shared" si="1121"/>
        <v>35181</v>
      </c>
      <c r="D3052" s="7">
        <f>RANK(N3052,(N3052:P3052,Q3052:AL3052))</f>
        <v>1</v>
      </c>
      <c r="E3052" s="7">
        <f>RANK(O3052,(N3052:P3052,Q3052:AL3052))</f>
        <v>2</v>
      </c>
      <c r="F3052" s="7">
        <f>IF(P3052&gt;0,RANK(P3052,(N3052:P3052,Q3052:AL3052)),0)</f>
        <v>3</v>
      </c>
      <c r="G3052" s="1">
        <f t="shared" si="1122"/>
        <v>4281</v>
      </c>
      <c r="H3052" s="2">
        <f t="shared" si="1131"/>
        <v>0.1216850004263665</v>
      </c>
      <c r="I3052" s="2"/>
      <c r="J3052" s="2">
        <f t="shared" si="1123"/>
        <v>0.50379466189136179</v>
      </c>
      <c r="K3052" s="2">
        <f t="shared" si="1124"/>
        <v>0.38210966146499531</v>
      </c>
      <c r="L3052" s="2">
        <f t="shared" si="1125"/>
        <v>0.10667689946277821</v>
      </c>
      <c r="M3052" s="2">
        <f t="shared" si="1126"/>
        <v>7.4187771808646857E-3</v>
      </c>
      <c r="N3052" s="1">
        <v>17724</v>
      </c>
      <c r="O3052" s="1">
        <v>13443</v>
      </c>
      <c r="P3052" s="1">
        <v>3753</v>
      </c>
      <c r="Q3052" s="1">
        <v>99</v>
      </c>
      <c r="S3052" s="1">
        <v>47</v>
      </c>
      <c r="W3052" s="1">
        <v>115</v>
      </c>
      <c r="AN3052" s="7">
        <f>IF(Q3052&gt;0,RANK(Q3052,(N3052:P3052,Q3052:AL3052)),0)</f>
        <v>5</v>
      </c>
      <c r="AO3052" s="7">
        <f>IF(R3052&gt;0,RANK(R3052,(N3052:P3052,Q3052:AL3052)),0)</f>
        <v>0</v>
      </c>
      <c r="AP3052" s="7">
        <f>IF(S3052&gt;0,RANK(S3052,(N3052:P3052,Q3052:AL3052)),0)</f>
        <v>6</v>
      </c>
      <c r="AQ3052" s="7">
        <f>IF(T3052&gt;0,RANK(T3052,(N3052:P3052,Q3052:AL3052)),0)</f>
        <v>0</v>
      </c>
      <c r="AR3052" s="2">
        <f t="shared" si="1127"/>
        <v>2.8140189306728063E-3</v>
      </c>
      <c r="AS3052" s="2">
        <f t="shared" si="1128"/>
        <v>0</v>
      </c>
      <c r="AT3052" s="2">
        <f t="shared" si="1129"/>
        <v>1.3359483812285041E-3</v>
      </c>
      <c r="AU3052" s="2">
        <f t="shared" si="1130"/>
        <v>0</v>
      </c>
      <c r="AW3052" t="s">
        <v>776</v>
      </c>
      <c r="AX3052" t="s">
        <v>1304</v>
      </c>
      <c r="BA3052" s="127">
        <v>51</v>
      </c>
      <c r="BB3052" s="130">
        <v>775</v>
      </c>
      <c r="BC3052" s="131">
        <f t="shared" ref="BC3052:BC3059" si="1132">BA3052*1000+BB3052</f>
        <v>51775</v>
      </c>
      <c r="BE3052" s="7" t="s">
        <v>146</v>
      </c>
    </row>
    <row r="3053" spans="1:57" hidden="1" outlineLevel="1" x14ac:dyDescent="0.2">
      <c r="A3053" t="s">
        <v>1557</v>
      </c>
      <c r="B3053" t="s">
        <v>1304</v>
      </c>
      <c r="C3053" s="1">
        <f t="shared" ref="C3053:C3061" si="1133">SUM(N3053:AL3053)</f>
        <v>10669</v>
      </c>
      <c r="D3053" s="7">
        <f>RANK(N3053,(N3053:P3053,Q3053:AL3053))</f>
        <v>2</v>
      </c>
      <c r="E3053" s="7">
        <f>RANK(O3053,(N3053:P3053,Q3053:AL3053))</f>
        <v>1</v>
      </c>
      <c r="F3053" s="7">
        <f>IF(P3053&gt;0,RANK(P3053,(N3053:P3053,Q3053:AL3053)),0)</f>
        <v>3</v>
      </c>
      <c r="G3053" s="1">
        <f t="shared" ref="G3053:G3061" si="1134">MAX(N3053:P3053)-LARGE(N3053:P3053,2)</f>
        <v>1115</v>
      </c>
      <c r="H3053" s="2">
        <f t="shared" si="1131"/>
        <v>0.10450838878995219</v>
      </c>
      <c r="I3053" s="2"/>
      <c r="J3053" s="2">
        <f t="shared" ref="J3053:J3061" si="1135">IF($C3053=0,"-",N3053/$C3053)</f>
        <v>0.37754241259724436</v>
      </c>
      <c r="K3053" s="2">
        <f t="shared" ref="K3053:K3061" si="1136">IF($C3053=0,"-",O3053/$C3053)</f>
        <v>0.48205080138719653</v>
      </c>
      <c r="L3053" s="2">
        <f t="shared" ref="L3053:L3061" si="1137">IF($C3053=0,"-",P3053/$C3053)</f>
        <v>0.13403318024182209</v>
      </c>
      <c r="M3053" s="2">
        <f t="shared" ref="M3053:M3061" si="1138">IF(C3053=0,"-",(1-J3053-K3053-L3053))</f>
        <v>6.3736057737369678E-3</v>
      </c>
      <c r="N3053" s="1">
        <v>4028</v>
      </c>
      <c r="O3053" s="1">
        <v>5143</v>
      </c>
      <c r="P3053" s="1">
        <v>1430</v>
      </c>
      <c r="Q3053" s="1">
        <v>23</v>
      </c>
      <c r="S3053" s="1">
        <v>8</v>
      </c>
      <c r="W3053" s="1">
        <v>37</v>
      </c>
      <c r="AN3053" s="7">
        <f>IF(Q3053&gt;0,RANK(Q3053,(N3053:P3053,Q3053:AL3053)),0)</f>
        <v>5</v>
      </c>
      <c r="AO3053" s="7">
        <f>IF(R3053&gt;0,RANK(R3053,(N3053:P3053,Q3053:AL3053)),0)</f>
        <v>0</v>
      </c>
      <c r="AP3053" s="7">
        <f>IF(S3053&gt;0,RANK(S3053,(N3053:P3053,Q3053:AL3053)),0)</f>
        <v>6</v>
      </c>
      <c r="AQ3053" s="7">
        <f>IF(T3053&gt;0,RANK(T3053,(N3053:P3053,Q3053:AL3053)),0)</f>
        <v>0</v>
      </c>
      <c r="AR3053" s="2">
        <f t="shared" ref="AR3053:AR3061" si="1139">IF($C3053=0,"-",Q3053/$C3053)</f>
        <v>2.1557784234698661E-3</v>
      </c>
      <c r="AS3053" s="2">
        <f t="shared" ref="AS3053:AS3061" si="1140">IF($C3053=0,"-",R3053/$C3053)</f>
        <v>0</v>
      </c>
      <c r="AT3053" s="2">
        <f t="shared" ref="AT3053:AT3061" si="1141">IF($C3053=0,"-",S3053/$C3053)</f>
        <v>7.498359733808229E-4</v>
      </c>
      <c r="AU3053" s="2">
        <f t="shared" ref="AU3053:AU3061" si="1142">IF($C3053=0,"-",T3053/$C3053)</f>
        <v>0</v>
      </c>
      <c r="AW3053" t="s">
        <v>1557</v>
      </c>
      <c r="AX3053" t="s">
        <v>1304</v>
      </c>
      <c r="BA3053" s="127">
        <v>51</v>
      </c>
      <c r="BB3053" s="130">
        <v>780</v>
      </c>
      <c r="BC3053" s="131">
        <f t="shared" si="1132"/>
        <v>51780</v>
      </c>
      <c r="BE3053" s="7" t="s">
        <v>146</v>
      </c>
    </row>
    <row r="3054" spans="1:57" hidden="1" outlineLevel="1" x14ac:dyDescent="0.2">
      <c r="A3054" t="s">
        <v>132</v>
      </c>
      <c r="B3054" t="s">
        <v>1304</v>
      </c>
      <c r="C3054" s="1">
        <f>SUM(N3054:AL3054)</f>
        <v>2757</v>
      </c>
      <c r="D3054" s="7">
        <f>RANK(N3054,(N3054:P3054,Q3054:AL3054))</f>
        <v>2</v>
      </c>
      <c r="E3054" s="7">
        <f>RANK(O3054,(N3054:P3054,Q3054:AL3054))</f>
        <v>1</v>
      </c>
      <c r="F3054" s="7">
        <f>IF(P3054&gt;0,RANK(P3054,(N3054:P3054,Q3054:AL3054)),0)</f>
        <v>3</v>
      </c>
      <c r="G3054" s="1">
        <f t="shared" si="1134"/>
        <v>384</v>
      </c>
      <c r="H3054" s="2">
        <f t="shared" si="1131"/>
        <v>0.13928182807399347</v>
      </c>
      <c r="I3054" s="2"/>
      <c r="J3054" s="2">
        <f>IF($C3054=0,"-",N3054/$C3054)</f>
        <v>0.38121146173376858</v>
      </c>
      <c r="K3054" s="2">
        <f>IF($C3054=0,"-",O3054/$C3054)</f>
        <v>0.52049328980776211</v>
      </c>
      <c r="L3054" s="2">
        <f>IF($C3054=0,"-",P3054/$C3054)</f>
        <v>9.1403699673558214E-2</v>
      </c>
      <c r="M3054" s="2">
        <f>IF(C3054=0,"-",(1-J3054-K3054-L3054))</f>
        <v>6.8915487849111612E-3</v>
      </c>
      <c r="N3054" s="1">
        <v>1051</v>
      </c>
      <c r="O3054" s="1">
        <v>1435</v>
      </c>
      <c r="P3054" s="1">
        <v>252</v>
      </c>
      <c r="Q3054" s="1">
        <v>2</v>
      </c>
      <c r="S3054" s="1">
        <v>4</v>
      </c>
      <c r="W3054" s="1">
        <v>13</v>
      </c>
      <c r="AN3054" s="7"/>
      <c r="AO3054" s="7"/>
      <c r="AP3054" s="7"/>
      <c r="AQ3054" s="7"/>
      <c r="BA3054" s="127">
        <v>51</v>
      </c>
      <c r="BB3054" s="130">
        <v>790</v>
      </c>
      <c r="BC3054" s="131">
        <f t="shared" si="1132"/>
        <v>51790</v>
      </c>
      <c r="BE3054" s="7" t="s">
        <v>146</v>
      </c>
    </row>
    <row r="3055" spans="1:57" hidden="1" outlineLevel="1" x14ac:dyDescent="0.2">
      <c r="A3055" t="s">
        <v>819</v>
      </c>
      <c r="B3055" t="s">
        <v>1304</v>
      </c>
      <c r="C3055" s="1">
        <f t="shared" si="1133"/>
        <v>9232</v>
      </c>
      <c r="D3055" s="7">
        <f>RANK(N3055,(N3055:P3055,Q3055:AL3055))</f>
        <v>2</v>
      </c>
      <c r="E3055" s="7">
        <f>RANK(O3055,(N3055:P3055,Q3055:AL3055))</f>
        <v>1</v>
      </c>
      <c r="F3055" s="7">
        <f>IF(P3055&gt;0,RANK(P3055,(N3055:P3055,Q3055:AL3055)),0)</f>
        <v>3</v>
      </c>
      <c r="G3055" s="1">
        <f t="shared" si="1134"/>
        <v>2138</v>
      </c>
      <c r="H3055" s="2">
        <f t="shared" si="1131"/>
        <v>0.23158578856152512</v>
      </c>
      <c r="I3055" s="2"/>
      <c r="J3055" s="2">
        <f t="shared" si="1135"/>
        <v>0.308817157712305</v>
      </c>
      <c r="K3055" s="2">
        <f t="shared" si="1136"/>
        <v>0.54040294627383012</v>
      </c>
      <c r="L3055" s="2">
        <f t="shared" si="1137"/>
        <v>0.12413344887348353</v>
      </c>
      <c r="M3055" s="2">
        <f t="shared" si="1138"/>
        <v>2.6646447140381349E-2</v>
      </c>
      <c r="N3055" s="1">
        <v>2851</v>
      </c>
      <c r="O3055" s="1">
        <v>4989</v>
      </c>
      <c r="P3055" s="1">
        <v>1146</v>
      </c>
      <c r="Q3055" s="1">
        <v>28</v>
      </c>
      <c r="S3055" s="1">
        <v>16</v>
      </c>
      <c r="W3055" s="1">
        <v>202</v>
      </c>
      <c r="AN3055" s="7">
        <f>IF(Q3055&gt;0,RANK(Q3055,(N3055:P3055,Q3055:AL3055)),0)</f>
        <v>5</v>
      </c>
      <c r="AO3055" s="7">
        <f>IF(R3055&gt;0,RANK(R3055,(N3055:P3055,Q3055:AL3055)),0)</f>
        <v>0</v>
      </c>
      <c r="AP3055" s="7">
        <f>IF(S3055&gt;0,RANK(S3055,(N3055:P3055,Q3055:AL3055)),0)</f>
        <v>6</v>
      </c>
      <c r="AQ3055" s="7">
        <f>IF(T3055&gt;0,RANK(T3055,(N3055:P3055,Q3055:AL3055)),0)</f>
        <v>0</v>
      </c>
      <c r="AR3055" s="2">
        <f t="shared" si="1139"/>
        <v>3.0329289428076256E-3</v>
      </c>
      <c r="AS3055" s="2">
        <f t="shared" si="1140"/>
        <v>0</v>
      </c>
      <c r="AT3055" s="2">
        <f t="shared" si="1141"/>
        <v>1.7331022530329288E-3</v>
      </c>
      <c r="AU3055" s="2">
        <f t="shared" si="1142"/>
        <v>0</v>
      </c>
      <c r="AW3055" t="s">
        <v>819</v>
      </c>
      <c r="AX3055" t="s">
        <v>1304</v>
      </c>
      <c r="BA3055" s="127">
        <v>51</v>
      </c>
      <c r="BB3055" s="130">
        <v>800</v>
      </c>
      <c r="BC3055" s="131">
        <f t="shared" si="1132"/>
        <v>51800</v>
      </c>
      <c r="BE3055" s="7" t="s">
        <v>146</v>
      </c>
    </row>
    <row r="3056" spans="1:57" hidden="1" outlineLevel="1" x14ac:dyDescent="0.2">
      <c r="A3056" t="s">
        <v>1329</v>
      </c>
      <c r="B3056" t="s">
        <v>1304</v>
      </c>
      <c r="C3056" s="1">
        <f t="shared" si="1133"/>
        <v>20223</v>
      </c>
      <c r="D3056" s="7">
        <f>RANK(N3056,(N3056:P3056,Q3056:AL3056))</f>
        <v>1</v>
      </c>
      <c r="E3056" s="7">
        <f>RANK(O3056,(N3056:P3056,Q3056:AL3056))</f>
        <v>2</v>
      </c>
      <c r="F3056" s="7">
        <f>IF(P3056&gt;0,RANK(P3056,(N3056:P3056,Q3056:AL3056)),0)</f>
        <v>3</v>
      </c>
      <c r="G3056" s="1">
        <f t="shared" si="1134"/>
        <v>499</v>
      </c>
      <c r="H3056" s="2">
        <f t="shared" si="1131"/>
        <v>2.4674875142164862E-2</v>
      </c>
      <c r="I3056" s="2"/>
      <c r="J3056" s="2">
        <f t="shared" si="1135"/>
        <v>0.45472976314097807</v>
      </c>
      <c r="K3056" s="2">
        <f t="shared" si="1136"/>
        <v>0.43005488799881325</v>
      </c>
      <c r="L3056" s="2">
        <f t="shared" si="1137"/>
        <v>0.10631459229590071</v>
      </c>
      <c r="M3056" s="2">
        <f t="shared" si="1138"/>
        <v>8.9007565643079156E-3</v>
      </c>
      <c r="N3056" s="1">
        <v>9196</v>
      </c>
      <c r="O3056" s="1">
        <v>8697</v>
      </c>
      <c r="P3056" s="1">
        <v>2150</v>
      </c>
      <c r="Q3056" s="1">
        <v>49</v>
      </c>
      <c r="S3056" s="1">
        <v>29</v>
      </c>
      <c r="W3056" s="1">
        <v>102</v>
      </c>
      <c r="AN3056" s="7">
        <f>IF(Q3056&gt;0,RANK(Q3056,(N3056:P3056,Q3056:AL3056)),0)</f>
        <v>5</v>
      </c>
      <c r="AO3056" s="7">
        <f>IF(R3056&gt;0,RANK(R3056,(N3056:P3056,Q3056:AL3056)),0)</f>
        <v>0</v>
      </c>
      <c r="AP3056" s="7">
        <f>IF(S3056&gt;0,RANK(S3056,(N3056:P3056,Q3056:AL3056)),0)</f>
        <v>6</v>
      </c>
      <c r="AQ3056" s="7">
        <f>IF(T3056&gt;0,RANK(T3056,(N3056:P3056,Q3056:AL3056)),0)</f>
        <v>0</v>
      </c>
      <c r="AR3056" s="2">
        <f t="shared" si="1139"/>
        <v>2.4229837313949464E-3</v>
      </c>
      <c r="AS3056" s="2">
        <f t="shared" si="1140"/>
        <v>0</v>
      </c>
      <c r="AT3056" s="2">
        <f t="shared" si="1141"/>
        <v>1.4340107798051724E-3</v>
      </c>
      <c r="AU3056" s="2">
        <f t="shared" si="1142"/>
        <v>0</v>
      </c>
      <c r="AW3056" t="s">
        <v>1329</v>
      </c>
      <c r="AX3056" t="s">
        <v>1304</v>
      </c>
      <c r="BA3056" s="127">
        <v>51</v>
      </c>
      <c r="BB3056" s="130">
        <v>810</v>
      </c>
      <c r="BC3056" s="131">
        <f t="shared" si="1132"/>
        <v>51810</v>
      </c>
      <c r="BE3056" s="7" t="s">
        <v>146</v>
      </c>
    </row>
    <row r="3057" spans="1:57" hidden="1" outlineLevel="1" x14ac:dyDescent="0.2">
      <c r="A3057" t="s">
        <v>2075</v>
      </c>
      <c r="B3057" t="s">
        <v>1304</v>
      </c>
      <c r="C3057" s="1">
        <f t="shared" si="1133"/>
        <v>137785</v>
      </c>
      <c r="D3057" s="7">
        <f>RANK(N3057,(N3057:P3057,Q3057:AL3057))</f>
        <v>2</v>
      </c>
      <c r="E3057" s="7">
        <f>RANK(O3057,(N3057:P3057,Q3057:AL3057))</f>
        <v>1</v>
      </c>
      <c r="F3057" s="7">
        <f>IF(P3057&gt;0,RANK(P3057,(N3057:P3057,Q3057:AL3057)),0)</f>
        <v>3</v>
      </c>
      <c r="G3057" s="1">
        <f t="shared" si="1134"/>
        <v>24642</v>
      </c>
      <c r="H3057" s="2">
        <f t="shared" si="1131"/>
        <v>0.17884385092716915</v>
      </c>
      <c r="I3057" s="2"/>
      <c r="J3057" s="2">
        <f t="shared" si="1135"/>
        <v>0.32147185833000691</v>
      </c>
      <c r="K3057" s="2">
        <f t="shared" si="1136"/>
        <v>0.50031570925717606</v>
      </c>
      <c r="L3057" s="2">
        <f t="shared" si="1137"/>
        <v>0.17481583626664732</v>
      </c>
      <c r="M3057" s="2">
        <f t="shared" si="1138"/>
        <v>3.3965961461697169E-3</v>
      </c>
      <c r="N3057" s="1">
        <v>44294</v>
      </c>
      <c r="O3057" s="1">
        <v>68936</v>
      </c>
      <c r="P3057" s="1">
        <v>24087</v>
      </c>
      <c r="Q3057" s="1">
        <v>205</v>
      </c>
      <c r="S3057" s="1">
        <v>115</v>
      </c>
      <c r="W3057" s="1">
        <v>148</v>
      </c>
      <c r="AN3057" s="7">
        <f>IF(Q3057&gt;0,RANK(Q3057,(N3057:P3057,Q3057:AL3057)),0)</f>
        <v>4</v>
      </c>
      <c r="AO3057" s="7">
        <f>IF(R3057&gt;0,RANK(R3057,(N3057:P3057,Q3057:AL3057)),0)</f>
        <v>0</v>
      </c>
      <c r="AP3057" s="7">
        <f>IF(S3057&gt;0,RANK(S3057,(N3057:P3057,Q3057:AL3057)),0)</f>
        <v>6</v>
      </c>
      <c r="AQ3057" s="7">
        <f>IF(T3057&gt;0,RANK(T3057,(N3057:P3057,Q3057:AL3057)),0)</f>
        <v>0</v>
      </c>
      <c r="AR3057" s="2">
        <f t="shared" si="1139"/>
        <v>1.4878252349675219E-3</v>
      </c>
      <c r="AS3057" s="2">
        <f t="shared" si="1140"/>
        <v>0</v>
      </c>
      <c r="AT3057" s="2">
        <f t="shared" si="1141"/>
        <v>8.346336683964147E-4</v>
      </c>
      <c r="AU3057" s="2">
        <f t="shared" si="1142"/>
        <v>0</v>
      </c>
      <c r="AW3057" t="s">
        <v>2075</v>
      </c>
      <c r="AX3057" t="s">
        <v>1304</v>
      </c>
      <c r="BA3057" s="127">
        <v>51</v>
      </c>
      <c r="BB3057" s="130">
        <v>820</v>
      </c>
      <c r="BC3057" s="131">
        <f t="shared" si="1132"/>
        <v>51820</v>
      </c>
      <c r="BE3057" s="7" t="s">
        <v>146</v>
      </c>
    </row>
    <row r="3058" spans="1:57" hidden="1" outlineLevel="1" x14ac:dyDescent="0.2">
      <c r="A3058" t="s">
        <v>2076</v>
      </c>
      <c r="B3058" t="s">
        <v>1304</v>
      </c>
      <c r="C3058" s="1">
        <f t="shared" si="1133"/>
        <v>7149</v>
      </c>
      <c r="D3058" s="7">
        <f>RANK(N3058,(N3058:P3058,Q3058:AL3058))</f>
        <v>2</v>
      </c>
      <c r="E3058" s="7">
        <f>RANK(O3058,(N3058:P3058,Q3058:AL3058))</f>
        <v>1</v>
      </c>
      <c r="F3058" s="7">
        <f>IF(P3058&gt;0,RANK(P3058,(N3058:P3058,Q3058:AL3058)),0)</f>
        <v>3</v>
      </c>
      <c r="G3058" s="1">
        <f t="shared" si="1134"/>
        <v>1456</v>
      </c>
      <c r="H3058" s="2">
        <f t="shared" si="1131"/>
        <v>0.20366484823052175</v>
      </c>
      <c r="I3058" s="2"/>
      <c r="J3058" s="2">
        <f t="shared" si="1135"/>
        <v>0.322003077353476</v>
      </c>
      <c r="K3058" s="2">
        <f t="shared" si="1136"/>
        <v>0.52566792558399777</v>
      </c>
      <c r="L3058" s="2">
        <f t="shared" si="1137"/>
        <v>0.13442439502028256</v>
      </c>
      <c r="M3058" s="2">
        <f t="shared" si="1138"/>
        <v>1.7904602042243672E-2</v>
      </c>
      <c r="N3058" s="1">
        <v>2302</v>
      </c>
      <c r="O3058" s="1">
        <v>3758</v>
      </c>
      <c r="P3058" s="1">
        <v>961</v>
      </c>
      <c r="Q3058" s="1">
        <v>11</v>
      </c>
      <c r="S3058" s="1">
        <v>8</v>
      </c>
      <c r="W3058" s="1">
        <v>109</v>
      </c>
      <c r="AN3058" s="7">
        <f>IF(Q3058&gt;0,RANK(Q3058,(N3058:P3058,Q3058:AL3058)),0)</f>
        <v>5</v>
      </c>
      <c r="AO3058" s="7">
        <f>IF(R3058&gt;0,RANK(R3058,(N3058:P3058,Q3058:AL3058)),0)</f>
        <v>0</v>
      </c>
      <c r="AP3058" s="7">
        <f>IF(S3058&gt;0,RANK(S3058,(N3058:P3058,Q3058:AL3058)),0)</f>
        <v>6</v>
      </c>
      <c r="AQ3058" s="7">
        <f>IF(T3058&gt;0,RANK(T3058,(N3058:P3058,Q3058:AL3058)),0)</f>
        <v>0</v>
      </c>
      <c r="AR3058" s="2">
        <f t="shared" si="1139"/>
        <v>1.5386767380053154E-3</v>
      </c>
      <c r="AS3058" s="2">
        <f t="shared" si="1140"/>
        <v>0</v>
      </c>
      <c r="AT3058" s="2">
        <f t="shared" si="1141"/>
        <v>1.1190376276402293E-3</v>
      </c>
      <c r="AU3058" s="2">
        <f t="shared" si="1142"/>
        <v>0</v>
      </c>
      <c r="AW3058" t="s">
        <v>2076</v>
      </c>
      <c r="AX3058" t="s">
        <v>1304</v>
      </c>
      <c r="BA3058" s="127">
        <v>51</v>
      </c>
      <c r="BB3058" s="130">
        <v>830</v>
      </c>
      <c r="BC3058" s="131">
        <f t="shared" si="1132"/>
        <v>51830</v>
      </c>
      <c r="BE3058" s="7" t="s">
        <v>146</v>
      </c>
    </row>
    <row r="3059" spans="1:57" hidden="1" outlineLevel="1" x14ac:dyDescent="0.2">
      <c r="A3059" t="s">
        <v>1482</v>
      </c>
      <c r="B3059" t="s">
        <v>1304</v>
      </c>
      <c r="C3059" s="1">
        <f t="shared" si="1133"/>
        <v>3719</v>
      </c>
      <c r="D3059" s="7">
        <f>RANK(N3059,(N3059:P3059,Q3059:AL3059))</f>
        <v>1</v>
      </c>
      <c r="E3059" s="7">
        <f>RANK(O3059,(N3059:P3059,Q3059:AL3059))</f>
        <v>2</v>
      </c>
      <c r="F3059" s="7">
        <f>IF(P3059&gt;0,RANK(P3059,(N3059:P3059,Q3059:AL3059)),0)</f>
        <v>3</v>
      </c>
      <c r="G3059" s="1">
        <f t="shared" si="1134"/>
        <v>507</v>
      </c>
      <c r="H3059" s="2">
        <f t="shared" si="1131"/>
        <v>0.13632696961548804</v>
      </c>
      <c r="I3059" s="2"/>
      <c r="J3059" s="2">
        <f t="shared" si="1135"/>
        <v>0.49905888679752619</v>
      </c>
      <c r="K3059" s="2">
        <f t="shared" si="1136"/>
        <v>0.36273191718203818</v>
      </c>
      <c r="L3059" s="2">
        <f t="shared" si="1137"/>
        <v>0.11965582145738102</v>
      </c>
      <c r="M3059" s="2">
        <f t="shared" si="1138"/>
        <v>1.8553374563054614E-2</v>
      </c>
      <c r="N3059" s="1">
        <v>1856</v>
      </c>
      <c r="O3059" s="1">
        <v>1349</v>
      </c>
      <c r="P3059" s="1">
        <v>445</v>
      </c>
      <c r="Q3059" s="1">
        <v>30</v>
      </c>
      <c r="S3059" s="1">
        <v>16</v>
      </c>
      <c r="W3059" s="1">
        <v>23</v>
      </c>
      <c r="AN3059" s="7">
        <f>IF(Q3059&gt;0,RANK(Q3059,(N3059:P3059,Q3059:AL3059)),0)</f>
        <v>4</v>
      </c>
      <c r="AO3059" s="7">
        <f>IF(R3059&gt;0,RANK(R3059,(N3059:P3059,Q3059:AL3059)),0)</f>
        <v>0</v>
      </c>
      <c r="AP3059" s="7">
        <f>IF(S3059&gt;0,RANK(S3059,(N3059:P3059,Q3059:AL3059)),0)</f>
        <v>6</v>
      </c>
      <c r="AQ3059" s="7">
        <f>IF(T3059&gt;0,RANK(T3059,(N3059:P3059,Q3059:AL3059)),0)</f>
        <v>0</v>
      </c>
      <c r="AR3059" s="2">
        <f t="shared" si="1139"/>
        <v>8.0666845926324286E-3</v>
      </c>
      <c r="AS3059" s="2">
        <f t="shared" si="1140"/>
        <v>0</v>
      </c>
      <c r="AT3059" s="2">
        <f t="shared" si="1141"/>
        <v>4.3022317827372952E-3</v>
      </c>
      <c r="AU3059" s="2">
        <f t="shared" si="1142"/>
        <v>0</v>
      </c>
      <c r="AW3059" t="s">
        <v>1482</v>
      </c>
      <c r="AX3059" t="s">
        <v>1304</v>
      </c>
      <c r="BA3059" s="127">
        <v>51</v>
      </c>
      <c r="BB3059" s="130">
        <v>840</v>
      </c>
      <c r="BC3059" s="131">
        <f t="shared" si="1132"/>
        <v>51840</v>
      </c>
      <c r="BE3059" s="7" t="s">
        <v>146</v>
      </c>
    </row>
    <row r="3060" spans="1:57" hidden="1" outlineLevel="1" x14ac:dyDescent="0.2">
      <c r="A3060" t="s">
        <v>1891</v>
      </c>
      <c r="B3060" t="s">
        <v>1304</v>
      </c>
      <c r="C3060" s="1">
        <f t="shared" si="1133"/>
        <v>7701</v>
      </c>
      <c r="D3060" s="7">
        <f>RANK(N3060,(N3060:P3060,Q3060:AL3060))</f>
        <v>2</v>
      </c>
      <c r="E3060" s="7">
        <f>RANK(O3060,(N3060:P3060,Q3060:AL3060))</f>
        <v>1</v>
      </c>
      <c r="F3060" s="7">
        <f>IF(P3060&gt;0,RANK(P3060,(N3060:P3060,Q3060:AL3060)),0)</f>
        <v>3</v>
      </c>
      <c r="G3060" s="1">
        <f t="shared" si="1134"/>
        <v>1065</v>
      </c>
      <c r="H3060" s="2">
        <f t="shared" si="1131"/>
        <v>0.1382937280872614</v>
      </c>
      <c r="I3060" s="2"/>
      <c r="J3060" s="2">
        <f t="shared" si="1135"/>
        <v>0.35943383976107002</v>
      </c>
      <c r="K3060" s="2">
        <f t="shared" si="1136"/>
        <v>0.49772756784833139</v>
      </c>
      <c r="L3060" s="2">
        <f t="shared" si="1137"/>
        <v>0.13608622256849759</v>
      </c>
      <c r="M3060" s="2">
        <f t="shared" si="1138"/>
        <v>6.7523698221010064E-3</v>
      </c>
      <c r="N3060" s="1">
        <v>2768</v>
      </c>
      <c r="O3060" s="1">
        <v>3833</v>
      </c>
      <c r="P3060" s="1">
        <v>1048</v>
      </c>
      <c r="Q3060" s="1">
        <v>16</v>
      </c>
      <c r="S3060" s="1">
        <v>8</v>
      </c>
      <c r="W3060" s="1">
        <v>28</v>
      </c>
      <c r="AN3060" s="7">
        <f>IF(Q3060&gt;0,RANK(Q3060,(N3060:P3060,Q3060:AL3060)),0)</f>
        <v>5</v>
      </c>
      <c r="AO3060" s="7">
        <f>IF(R3060&gt;0,RANK(R3060,(N3060:P3060,Q3060:AL3060)),0)</f>
        <v>0</v>
      </c>
      <c r="AP3060" s="7">
        <f>IF(S3060&gt;0,RANK(S3060,(N3060:P3060,Q3060:AL3060)),0)</f>
        <v>6</v>
      </c>
      <c r="AQ3060" s="7">
        <f>IF(T3060&gt;0,RANK(T3060,(N3060:P3060,Q3060:AL3060)),0)</f>
        <v>0</v>
      </c>
      <c r="AR3060" s="2">
        <f t="shared" si="1139"/>
        <v>2.0776522529541617E-3</v>
      </c>
      <c r="AS3060" s="2">
        <f t="shared" si="1140"/>
        <v>0</v>
      </c>
      <c r="AT3060" s="2">
        <f t="shared" si="1141"/>
        <v>1.0388261264770808E-3</v>
      </c>
      <c r="AU3060" s="2">
        <f t="shared" si="1142"/>
        <v>0</v>
      </c>
      <c r="AW3060" t="s">
        <v>1891</v>
      </c>
      <c r="AX3060" t="s">
        <v>1304</v>
      </c>
      <c r="BA3060" s="127">
        <v>51</v>
      </c>
      <c r="BB3060" s="130"/>
      <c r="BC3060" s="127">
        <v>51</v>
      </c>
      <c r="BE3060" s="7" t="s">
        <v>2095</v>
      </c>
    </row>
    <row r="3061" spans="1:57" collapsed="1" x14ac:dyDescent="0.2">
      <c r="A3061" t="s">
        <v>2994</v>
      </c>
      <c r="B3061" t="s">
        <v>566</v>
      </c>
      <c r="C3061" s="1">
        <f t="shared" si="1133"/>
        <v>2558665</v>
      </c>
      <c r="D3061" s="7">
        <f>RANK(N3061,(N3061:P3061,Q3061:AL3061))</f>
        <v>2</v>
      </c>
      <c r="E3061" s="7">
        <f>RANK(O3061,(N3061:P3061,Q3061:AL3061))</f>
        <v>1</v>
      </c>
      <c r="F3061" s="7">
        <f>IF(P3061&gt;0,RANK(P3061,(N3061:P3061,Q3061:AL3061)),0)</f>
        <v>3</v>
      </c>
      <c r="G3061" s="1">
        <f t="shared" si="1134"/>
        <v>111867</v>
      </c>
      <c r="H3061" s="2">
        <f t="shared" si="1131"/>
        <v>4.3720846613370647E-2</v>
      </c>
      <c r="I3061" s="2"/>
      <c r="J3061" s="2">
        <f t="shared" si="1135"/>
        <v>0.40593434466802025</v>
      </c>
      <c r="K3061" s="2">
        <f t="shared" si="1136"/>
        <v>0.44965519128139086</v>
      </c>
      <c r="L3061" s="2">
        <f t="shared" si="1137"/>
        <v>0.13625816587947231</v>
      </c>
      <c r="M3061" s="2">
        <f t="shared" si="1138"/>
        <v>8.1522981711165676E-3</v>
      </c>
      <c r="N3061" s="1">
        <f t="shared" ref="N3061:W3061" si="1143">SUM(N2925:N3060)</f>
        <v>1038650</v>
      </c>
      <c r="O3061" s="1">
        <f t="shared" si="1143"/>
        <v>1150517</v>
      </c>
      <c r="P3061" s="1">
        <f t="shared" si="1143"/>
        <v>348639</v>
      </c>
      <c r="Q3061" s="1">
        <f t="shared" si="1143"/>
        <v>5730</v>
      </c>
      <c r="S3061" s="1">
        <f t="shared" si="1143"/>
        <v>3192</v>
      </c>
      <c r="W3061" s="1">
        <f t="shared" si="1143"/>
        <v>11937</v>
      </c>
      <c r="AN3061" s="7">
        <f>IF(Q3061&gt;0,RANK(Q3061,(N3061:P3061,Q3061:AL3061)),0)</f>
        <v>5</v>
      </c>
      <c r="AO3061" s="7">
        <f>IF(R3061&gt;0,RANK(R3061,(N3061:P3061,Q3061:AL3061)),0)</f>
        <v>0</v>
      </c>
      <c r="AP3061" s="7">
        <f>IF(S3061&gt;0,RANK(S3061,(N3061:P3061,Q3061:AL3061)),0)</f>
        <v>6</v>
      </c>
      <c r="AQ3061" s="7">
        <f>IF(T3061&gt;0,RANK(T3061,(N3061:P3061,Q3061:AL3061)),0)</f>
        <v>0</v>
      </c>
      <c r="AR3061" s="2">
        <f t="shared" si="1139"/>
        <v>2.2394490877078476E-3</v>
      </c>
      <c r="AS3061" s="2">
        <f t="shared" si="1140"/>
        <v>0</v>
      </c>
      <c r="AT3061" s="2">
        <f t="shared" si="1141"/>
        <v>1.2475255650896072E-3</v>
      </c>
      <c r="AU3061" s="2">
        <f t="shared" si="1142"/>
        <v>0</v>
      </c>
      <c r="AW3061" t="s">
        <v>2994</v>
      </c>
      <c r="AX3061" t="s">
        <v>566</v>
      </c>
      <c r="BA3061" s="127"/>
      <c r="BB3061" s="130"/>
    </row>
    <row r="3062" spans="1:57" x14ac:dyDescent="0.2">
      <c r="C3062" s="1"/>
      <c r="E3062" s="7"/>
      <c r="F3062" s="7"/>
      <c r="I3062" s="2"/>
      <c r="AN3062" s="7"/>
      <c r="AO3062" s="7"/>
      <c r="AP3062" s="7"/>
      <c r="AQ3062" s="7"/>
      <c r="BA3062" s="127">
        <v>53</v>
      </c>
      <c r="BB3062" s="130">
        <v>1</v>
      </c>
      <c r="BC3062" s="131">
        <f t="shared" ref="BC3062:BC3100" si="1144">BA3062*1000+BB3062</f>
        <v>53001</v>
      </c>
      <c r="BE3062" s="7" t="s">
        <v>3271</v>
      </c>
    </row>
    <row r="3063" spans="1:57" hidden="1" outlineLevel="1" x14ac:dyDescent="0.2">
      <c r="A3063" t="s">
        <v>1179</v>
      </c>
      <c r="B3063" t="s">
        <v>1892</v>
      </c>
      <c r="C3063" s="1">
        <f t="shared" ref="C3063:C3102" si="1145">SUM(N3063:AL3063)</f>
        <v>4585</v>
      </c>
      <c r="D3063" s="7">
        <f>RANK(N3063,(N3063:P3063,Q3063:AL3063))</f>
        <v>2</v>
      </c>
      <c r="E3063" s="7">
        <f>RANK(O3063,(N3063:P3063,Q3063:AL3063))</f>
        <v>1</v>
      </c>
      <c r="F3063" s="7">
        <f>IF(P3063&gt;0,RANK(P3063,(N3063:P3063,Q3063:AL3063)),0)</f>
        <v>3</v>
      </c>
      <c r="G3063" s="1">
        <f t="shared" ref="G3063:G3102" si="1146">MAX(N3063:P3063)-LARGE(N3063:P3063,2)</f>
        <v>638</v>
      </c>
      <c r="H3063" s="2">
        <f t="shared" si="1131"/>
        <v>0.13914940021810251</v>
      </c>
      <c r="I3063" s="2"/>
      <c r="J3063" s="2">
        <f t="shared" ref="J3063:J3102" si="1147">IF($C3063=0,"-",N3063/$C3063)</f>
        <v>0.31603053435114503</v>
      </c>
      <c r="K3063" s="2">
        <f t="shared" ref="K3063:K3102" si="1148">IF($C3063=0,"-",O3063/$C3063)</f>
        <v>0.45517993456924755</v>
      </c>
      <c r="L3063" s="2">
        <f t="shared" ref="L3063:L3102" si="1149">IF($C3063=0,"-",P3063/$C3063)</f>
        <v>0.22028353326063249</v>
      </c>
      <c r="M3063" s="2">
        <f t="shared" ref="M3063:M3102" si="1150">IF(C3063=0,"-",(1-J3063-K3063-L3063))</f>
        <v>8.5059978189749308E-3</v>
      </c>
      <c r="N3063" s="1">
        <v>1449</v>
      </c>
      <c r="O3063" s="1">
        <v>2087</v>
      </c>
      <c r="P3063" s="1">
        <v>1010</v>
      </c>
      <c r="Q3063" s="1">
        <v>12</v>
      </c>
      <c r="R3063" s="1">
        <v>16</v>
      </c>
      <c r="S3063" s="1">
        <v>2</v>
      </c>
      <c r="T3063" s="1">
        <v>2</v>
      </c>
      <c r="U3063" s="1">
        <v>3</v>
      </c>
      <c r="V3063" s="1">
        <v>3</v>
      </c>
      <c r="W3063" s="1">
        <v>1</v>
      </c>
      <c r="AN3063" s="7">
        <f>IF(Q3063&gt;0,RANK(Q3063,(N3063:P3063,Q3063:AL3063)),0)</f>
        <v>5</v>
      </c>
      <c r="AO3063" s="7">
        <f>IF(R3063&gt;0,RANK(R3063,(N3063:P3063,Q3063:AL3063)),0)</f>
        <v>4</v>
      </c>
      <c r="AP3063" s="7">
        <f>IF(S3063&gt;0,RANK(S3063,(N3063:P3063,Q3063:AL3063)),0)</f>
        <v>8</v>
      </c>
      <c r="AQ3063" s="7">
        <f>IF(T3063&gt;0,RANK(T3063,(N3063:P3063,Q3063:AL3063)),0)</f>
        <v>8</v>
      </c>
      <c r="AR3063" s="2">
        <f t="shared" ref="AR3063:AR3102" si="1151">IF($C3063=0,"-",Q3063/$C3063)</f>
        <v>2.6172300981461287E-3</v>
      </c>
      <c r="AS3063" s="2">
        <f t="shared" ref="AS3063:AS3102" si="1152">IF($C3063=0,"-",R3063/$C3063)</f>
        <v>3.4896401308615048E-3</v>
      </c>
      <c r="AT3063" s="2">
        <f t="shared" ref="AT3063:AT3102" si="1153">IF($C3063=0,"-",S3063/$C3063)</f>
        <v>4.362050163576881E-4</v>
      </c>
      <c r="AU3063" s="2">
        <f t="shared" ref="AU3063:AU3102" si="1154">IF($C3063=0,"-",T3063/$C3063)</f>
        <v>4.362050163576881E-4</v>
      </c>
      <c r="AW3063" t="s">
        <v>1179</v>
      </c>
      <c r="AX3063" t="s">
        <v>1892</v>
      </c>
      <c r="BA3063" s="127">
        <v>53</v>
      </c>
      <c r="BB3063" s="130">
        <v>3</v>
      </c>
      <c r="BC3063" s="131">
        <f t="shared" si="1144"/>
        <v>53003</v>
      </c>
      <c r="BE3063" s="7" t="s">
        <v>3271</v>
      </c>
    </row>
    <row r="3064" spans="1:57" hidden="1" outlineLevel="1" x14ac:dyDescent="0.2">
      <c r="A3064" t="s">
        <v>997</v>
      </c>
      <c r="B3064" t="s">
        <v>1892</v>
      </c>
      <c r="C3064" s="1">
        <f t="shared" si="1145"/>
        <v>7596</v>
      </c>
      <c r="D3064" s="7">
        <f>RANK(N3064,(N3064:P3064,Q3064:AL3064))</f>
        <v>1</v>
      </c>
      <c r="E3064" s="7">
        <f>RANK(O3064,(N3064:P3064,Q3064:AL3064))</f>
        <v>2</v>
      </c>
      <c r="F3064" s="7">
        <f>IF(P3064&gt;0,RANK(P3064,(N3064:P3064,Q3064:AL3064)),0)</f>
        <v>3</v>
      </c>
      <c r="G3064" s="1">
        <f t="shared" si="1146"/>
        <v>814</v>
      </c>
      <c r="H3064" s="2">
        <f t="shared" si="1131"/>
        <v>0.10716166403370195</v>
      </c>
      <c r="I3064" s="2"/>
      <c r="J3064" s="2">
        <f t="shared" si="1147"/>
        <v>0.42640863612427593</v>
      </c>
      <c r="K3064" s="2">
        <f t="shared" si="1148"/>
        <v>0.31924697209057401</v>
      </c>
      <c r="L3064" s="2">
        <f t="shared" si="1149"/>
        <v>0.24341758820431805</v>
      </c>
      <c r="M3064" s="2">
        <f t="shared" si="1150"/>
        <v>1.0926803580832006E-2</v>
      </c>
      <c r="N3064" s="1">
        <v>3239</v>
      </c>
      <c r="O3064" s="1">
        <v>2425</v>
      </c>
      <c r="P3064" s="1">
        <v>1849</v>
      </c>
      <c r="Q3064" s="1">
        <v>37</v>
      </c>
      <c r="R3064" s="1">
        <v>23</v>
      </c>
      <c r="S3064" s="1">
        <v>6</v>
      </c>
      <c r="T3064" s="1">
        <v>8</v>
      </c>
      <c r="U3064" s="1">
        <v>3</v>
      </c>
      <c r="V3064" s="1">
        <v>6</v>
      </c>
      <c r="AN3064" s="7">
        <f>IF(Q3064&gt;0,RANK(Q3064,(N3064:P3064,Q3064:AL3064)),0)</f>
        <v>4</v>
      </c>
      <c r="AO3064" s="7">
        <f>IF(R3064&gt;0,RANK(R3064,(N3064:P3064,Q3064:AL3064)),0)</f>
        <v>5</v>
      </c>
      <c r="AP3064" s="7">
        <f>IF(S3064&gt;0,RANK(S3064,(N3064:P3064,Q3064:AL3064)),0)</f>
        <v>7</v>
      </c>
      <c r="AQ3064" s="7">
        <f>IF(T3064&gt;0,RANK(T3064,(N3064:P3064,Q3064:AL3064)),0)</f>
        <v>6</v>
      </c>
      <c r="AR3064" s="2">
        <f t="shared" si="1151"/>
        <v>4.8709847288046339E-3</v>
      </c>
      <c r="AS3064" s="2">
        <f t="shared" si="1152"/>
        <v>3.0279094260136914E-3</v>
      </c>
      <c r="AT3064" s="2">
        <f t="shared" si="1153"/>
        <v>7.8988941548183253E-4</v>
      </c>
      <c r="AU3064" s="2">
        <f t="shared" si="1154"/>
        <v>1.05318588730911E-3</v>
      </c>
      <c r="AW3064" t="s">
        <v>997</v>
      </c>
      <c r="AX3064" t="s">
        <v>1892</v>
      </c>
      <c r="AY3064">
        <v>5</v>
      </c>
      <c r="BA3064" s="127">
        <v>53</v>
      </c>
      <c r="BB3064" s="130">
        <v>5</v>
      </c>
      <c r="BC3064" s="131">
        <f t="shared" si="1144"/>
        <v>53005</v>
      </c>
      <c r="BE3064" s="7" t="s">
        <v>3271</v>
      </c>
    </row>
    <row r="3065" spans="1:57" hidden="1" outlineLevel="1" x14ac:dyDescent="0.2">
      <c r="A3065" t="s">
        <v>356</v>
      </c>
      <c r="B3065" t="s">
        <v>1892</v>
      </c>
      <c r="C3065" s="1">
        <f t="shared" si="1145"/>
        <v>52602</v>
      </c>
      <c r="D3065" s="7">
        <f>RANK(N3065,(N3065:P3065,Q3065:AL3065))</f>
        <v>2</v>
      </c>
      <c r="E3065" s="7">
        <f>RANK(O3065,(N3065:P3065,Q3065:AL3065))</f>
        <v>1</v>
      </c>
      <c r="F3065" s="7">
        <f>IF(P3065&gt;0,RANK(P3065,(N3065:P3065,Q3065:AL3065)),0)</f>
        <v>3</v>
      </c>
      <c r="G3065" s="1">
        <f t="shared" si="1146"/>
        <v>6424</v>
      </c>
      <c r="H3065" s="2">
        <f t="shared" si="1131"/>
        <v>0.12212463404433292</v>
      </c>
      <c r="I3065" s="2"/>
      <c r="J3065" s="2">
        <f t="shared" si="1147"/>
        <v>0.31289684802859208</v>
      </c>
      <c r="K3065" s="2">
        <f t="shared" si="1148"/>
        <v>0.43502148207292496</v>
      </c>
      <c r="L3065" s="2">
        <f t="shared" si="1149"/>
        <v>0.24481958860879816</v>
      </c>
      <c r="M3065" s="2">
        <f t="shared" si="1150"/>
        <v>7.2620812896848075E-3</v>
      </c>
      <c r="N3065" s="1">
        <v>16459</v>
      </c>
      <c r="O3065" s="1">
        <v>22883</v>
      </c>
      <c r="P3065" s="1">
        <v>12878</v>
      </c>
      <c r="Q3065" s="1">
        <v>162</v>
      </c>
      <c r="R3065" s="1">
        <v>89</v>
      </c>
      <c r="S3065" s="1">
        <v>21</v>
      </c>
      <c r="T3065" s="1">
        <v>50</v>
      </c>
      <c r="U3065" s="1">
        <v>28</v>
      </c>
      <c r="V3065" s="1">
        <v>12</v>
      </c>
      <c r="W3065" s="1">
        <v>13</v>
      </c>
      <c r="X3065" s="1">
        <v>7</v>
      </c>
      <c r="AN3065" s="7">
        <f>IF(Q3065&gt;0,RANK(Q3065,(N3065:P3065,Q3065:AL3065)),0)</f>
        <v>4</v>
      </c>
      <c r="AO3065" s="7">
        <f>IF(R3065&gt;0,RANK(R3065,(N3065:P3065,Q3065:AL3065)),0)</f>
        <v>5</v>
      </c>
      <c r="AP3065" s="7">
        <f>IF(S3065&gt;0,RANK(S3065,(N3065:P3065,Q3065:AL3065)),0)</f>
        <v>8</v>
      </c>
      <c r="AQ3065" s="7">
        <f>IF(T3065&gt;0,RANK(T3065,(N3065:P3065,Q3065:AL3065)),0)</f>
        <v>6</v>
      </c>
      <c r="AR3065" s="2">
        <f t="shared" si="1151"/>
        <v>3.0797308087144974E-3</v>
      </c>
      <c r="AS3065" s="2">
        <f t="shared" si="1152"/>
        <v>1.6919508763925326E-3</v>
      </c>
      <c r="AT3065" s="2">
        <f t="shared" si="1153"/>
        <v>3.9922436409262004E-4</v>
      </c>
      <c r="AU3065" s="2">
        <f t="shared" si="1154"/>
        <v>9.5053420022052392E-4</v>
      </c>
      <c r="AW3065" t="s">
        <v>356</v>
      </c>
      <c r="AX3065" t="s">
        <v>1892</v>
      </c>
      <c r="AY3065">
        <v>4</v>
      </c>
      <c r="BA3065" s="127">
        <v>53</v>
      </c>
      <c r="BB3065" s="130">
        <v>7</v>
      </c>
      <c r="BC3065" s="131">
        <f t="shared" si="1144"/>
        <v>53007</v>
      </c>
      <c r="BE3065" s="7" t="s">
        <v>3271</v>
      </c>
    </row>
    <row r="3066" spans="1:57" hidden="1" outlineLevel="1" x14ac:dyDescent="0.2">
      <c r="A3066" t="s">
        <v>823</v>
      </c>
      <c r="B3066" t="s">
        <v>1892</v>
      </c>
      <c r="C3066" s="1">
        <f t="shared" si="1145"/>
        <v>23476</v>
      </c>
      <c r="D3066" s="7">
        <f>RANK(N3066,(N3066:P3066,Q3066:AL3066))</f>
        <v>2</v>
      </c>
      <c r="E3066" s="7">
        <f>RANK(O3066,(N3066:P3066,Q3066:AL3066))</f>
        <v>1</v>
      </c>
      <c r="F3066" s="7">
        <f>IF(P3066&gt;0,RANK(P3066,(N3066:P3066,Q3066:AL3066)),0)</f>
        <v>3</v>
      </c>
      <c r="G3066" s="1">
        <f t="shared" si="1146"/>
        <v>2856</v>
      </c>
      <c r="H3066" s="2">
        <f t="shared" si="1131"/>
        <v>0.1216561594820242</v>
      </c>
      <c r="I3066" s="2"/>
      <c r="J3066" s="2">
        <f t="shared" si="1147"/>
        <v>0.33481001874254557</v>
      </c>
      <c r="K3066" s="2">
        <f t="shared" si="1148"/>
        <v>0.45646617822456975</v>
      </c>
      <c r="L3066" s="2">
        <f t="shared" si="1149"/>
        <v>0.19620037485091157</v>
      </c>
      <c r="M3066" s="2">
        <f t="shared" si="1150"/>
        <v>1.2523428181973106E-2</v>
      </c>
      <c r="N3066" s="1">
        <v>7860</v>
      </c>
      <c r="O3066" s="1">
        <v>10716</v>
      </c>
      <c r="P3066" s="1">
        <v>4606</v>
      </c>
      <c r="Q3066" s="1">
        <v>95</v>
      </c>
      <c r="R3066" s="1">
        <v>117</v>
      </c>
      <c r="S3066" s="1">
        <v>8</v>
      </c>
      <c r="T3066" s="1">
        <v>27</v>
      </c>
      <c r="U3066" s="1">
        <v>33</v>
      </c>
      <c r="V3066" s="1">
        <v>4</v>
      </c>
      <c r="W3066" s="1">
        <v>5</v>
      </c>
      <c r="X3066" s="1">
        <v>5</v>
      </c>
      <c r="AN3066" s="7">
        <f>IF(Q3066&gt;0,RANK(Q3066,(N3066:P3066,Q3066:AL3066)),0)</f>
        <v>5</v>
      </c>
      <c r="AO3066" s="7">
        <f>IF(R3066&gt;0,RANK(R3066,(N3066:P3066,Q3066:AL3066)),0)</f>
        <v>4</v>
      </c>
      <c r="AP3066" s="7">
        <f>IF(S3066&gt;0,RANK(S3066,(N3066:P3066,Q3066:AL3066)),0)</f>
        <v>8</v>
      </c>
      <c r="AQ3066" s="7">
        <f>IF(T3066&gt;0,RANK(T3066,(N3066:P3066,Q3066:AL3066)),0)</f>
        <v>7</v>
      </c>
      <c r="AR3066" s="2">
        <f t="shared" si="1151"/>
        <v>4.0466859771681714E-3</v>
      </c>
      <c r="AS3066" s="2">
        <f t="shared" si="1152"/>
        <v>4.9838132560913271E-3</v>
      </c>
      <c r="AT3066" s="2">
        <f t="shared" si="1153"/>
        <v>3.4077355597205659E-4</v>
      </c>
      <c r="AU3066" s="2">
        <f t="shared" si="1154"/>
        <v>1.1501107514056909E-3</v>
      </c>
      <c r="AW3066" t="s">
        <v>823</v>
      </c>
      <c r="AX3066" t="s">
        <v>1892</v>
      </c>
      <c r="AY3066">
        <v>4</v>
      </c>
      <c r="BA3066" s="127">
        <v>53</v>
      </c>
      <c r="BB3066" s="130">
        <v>9</v>
      </c>
      <c r="BC3066" s="131">
        <f t="shared" si="1144"/>
        <v>53009</v>
      </c>
      <c r="BE3066" s="7" t="s">
        <v>3271</v>
      </c>
    </row>
    <row r="3067" spans="1:57" hidden="1" outlineLevel="1" x14ac:dyDescent="0.2">
      <c r="A3067" t="s">
        <v>824</v>
      </c>
      <c r="B3067" t="s">
        <v>1892</v>
      </c>
      <c r="C3067" s="1">
        <f t="shared" si="1145"/>
        <v>28673</v>
      </c>
      <c r="D3067" s="7">
        <f>RANK(N3067,(N3067:P3067,Q3067:AL3067))</f>
        <v>1</v>
      </c>
      <c r="E3067" s="7">
        <f>RANK(O3067,(N3067:P3067,Q3067:AL3067))</f>
        <v>2</v>
      </c>
      <c r="F3067" s="7">
        <f>IF(P3067&gt;0,RANK(P3067,(N3067:P3067,Q3067:AL3067)),0)</f>
        <v>3</v>
      </c>
      <c r="G3067" s="1">
        <f t="shared" si="1146"/>
        <v>1055</v>
      </c>
      <c r="H3067" s="2">
        <f t="shared" si="1131"/>
        <v>3.6794196630976876E-2</v>
      </c>
      <c r="I3067" s="2"/>
      <c r="J3067" s="2">
        <f t="shared" si="1147"/>
        <v>0.37735849056603776</v>
      </c>
      <c r="K3067" s="2">
        <f t="shared" si="1148"/>
        <v>0.34056429393506088</v>
      </c>
      <c r="L3067" s="2">
        <f t="shared" si="1149"/>
        <v>0.27116102256478219</v>
      </c>
      <c r="M3067" s="2">
        <f t="shared" si="1150"/>
        <v>1.0916192934119162E-2</v>
      </c>
      <c r="N3067" s="1">
        <v>10820</v>
      </c>
      <c r="O3067" s="1">
        <v>9765</v>
      </c>
      <c r="P3067" s="1">
        <v>7775</v>
      </c>
      <c r="Q3067" s="1">
        <v>130</v>
      </c>
      <c r="R3067" s="1">
        <v>51</v>
      </c>
      <c r="S3067" s="1">
        <v>16</v>
      </c>
      <c r="T3067" s="1">
        <v>45</v>
      </c>
      <c r="U3067" s="1">
        <v>33</v>
      </c>
      <c r="V3067" s="1">
        <v>12</v>
      </c>
      <c r="W3067" s="1">
        <v>15</v>
      </c>
      <c r="X3067" s="1">
        <v>11</v>
      </c>
      <c r="AN3067" s="7">
        <f>IF(Q3067&gt;0,RANK(Q3067,(N3067:P3067,Q3067:AL3067)),0)</f>
        <v>4</v>
      </c>
      <c r="AO3067" s="7">
        <f>IF(R3067&gt;0,RANK(R3067,(N3067:P3067,Q3067:AL3067)),0)</f>
        <v>5</v>
      </c>
      <c r="AP3067" s="7">
        <f>IF(S3067&gt;0,RANK(S3067,(N3067:P3067,Q3067:AL3067)),0)</f>
        <v>8</v>
      </c>
      <c r="AQ3067" s="7">
        <f>IF(T3067&gt;0,RANK(T3067,(N3067:P3067,Q3067:AL3067)),0)</f>
        <v>6</v>
      </c>
      <c r="AR3067" s="2">
        <f t="shared" si="1151"/>
        <v>4.5338820493146864E-3</v>
      </c>
      <c r="AS3067" s="2">
        <f t="shared" si="1152"/>
        <v>1.7786768039619154E-3</v>
      </c>
      <c r="AT3067" s="2">
        <f t="shared" si="1153"/>
        <v>5.5801625222334599E-4</v>
      </c>
      <c r="AU3067" s="2">
        <f t="shared" si="1154"/>
        <v>1.5694207093781606E-3</v>
      </c>
      <c r="AW3067" t="s">
        <v>824</v>
      </c>
      <c r="AX3067" t="s">
        <v>1892</v>
      </c>
      <c r="AY3067">
        <v>6</v>
      </c>
      <c r="BA3067" s="127">
        <v>53</v>
      </c>
      <c r="BB3067" s="130">
        <v>11</v>
      </c>
      <c r="BC3067" s="131">
        <f t="shared" si="1144"/>
        <v>53011</v>
      </c>
      <c r="BE3067" s="7" t="s">
        <v>3271</v>
      </c>
    </row>
    <row r="3068" spans="1:57" hidden="1" outlineLevel="1" x14ac:dyDescent="0.2">
      <c r="A3068" t="s">
        <v>2288</v>
      </c>
      <c r="B3068" t="s">
        <v>1892</v>
      </c>
      <c r="C3068" s="1">
        <f t="shared" si="1145"/>
        <v>106536</v>
      </c>
      <c r="D3068" s="7">
        <f>RANK(N3068,(N3068:P3068,Q3068:AL3068))</f>
        <v>1</v>
      </c>
      <c r="E3068" s="7">
        <f>RANK(O3068,(N3068:P3068,Q3068:AL3068))</f>
        <v>2</v>
      </c>
      <c r="F3068" s="7">
        <f>IF(P3068&gt;0,RANK(P3068,(N3068:P3068,Q3068:AL3068)),0)</f>
        <v>3</v>
      </c>
      <c r="G3068" s="1">
        <f t="shared" si="1146"/>
        <v>5742</v>
      </c>
      <c r="H3068" s="2">
        <f t="shared" si="1131"/>
        <v>5.3897274160847039E-2</v>
      </c>
      <c r="I3068" s="2"/>
      <c r="J3068" s="2">
        <f t="shared" si="1147"/>
        <v>0.40031538634827663</v>
      </c>
      <c r="K3068" s="2">
        <f t="shared" si="1148"/>
        <v>0.34641811218742963</v>
      </c>
      <c r="L3068" s="2">
        <f t="shared" si="1149"/>
        <v>0.24557895922505069</v>
      </c>
      <c r="M3068" s="2">
        <f t="shared" si="1150"/>
        <v>7.6875422392430059E-3</v>
      </c>
      <c r="N3068" s="1">
        <v>42648</v>
      </c>
      <c r="O3068" s="1">
        <v>36906</v>
      </c>
      <c r="P3068" s="1">
        <v>26163</v>
      </c>
      <c r="Q3068" s="1">
        <v>289</v>
      </c>
      <c r="R3068" s="1">
        <v>225</v>
      </c>
      <c r="S3068" s="1">
        <v>49</v>
      </c>
      <c r="T3068" s="1">
        <v>97</v>
      </c>
      <c r="U3068" s="1">
        <v>69</v>
      </c>
      <c r="V3068" s="1">
        <v>37</v>
      </c>
      <c r="W3068" s="1">
        <v>38</v>
      </c>
      <c r="X3068" s="1">
        <v>15</v>
      </c>
      <c r="AN3068" s="7">
        <f>IF(Q3068&gt;0,RANK(Q3068,(N3068:P3068,Q3068:AL3068)),0)</f>
        <v>4</v>
      </c>
      <c r="AO3068" s="7">
        <f>IF(R3068&gt;0,RANK(R3068,(N3068:P3068,Q3068:AL3068)),0)</f>
        <v>5</v>
      </c>
      <c r="AP3068" s="7">
        <f>IF(S3068&gt;0,RANK(S3068,(N3068:P3068,Q3068:AL3068)),0)</f>
        <v>8</v>
      </c>
      <c r="AQ3068" s="7">
        <f>IF(T3068&gt;0,RANK(T3068,(N3068:P3068,Q3068:AL3068)),0)</f>
        <v>6</v>
      </c>
      <c r="AR3068" s="2">
        <f t="shared" si="1151"/>
        <v>2.712698055117519E-3</v>
      </c>
      <c r="AS3068" s="2">
        <f t="shared" si="1152"/>
        <v>2.111962153638207E-3</v>
      </c>
      <c r="AT3068" s="2">
        <f t="shared" si="1153"/>
        <v>4.5993842457009838E-4</v>
      </c>
      <c r="AU3068" s="2">
        <f t="shared" si="1154"/>
        <v>9.1049035067958251E-4</v>
      </c>
      <c r="AW3068" t="s">
        <v>2288</v>
      </c>
      <c r="AX3068" t="s">
        <v>1892</v>
      </c>
      <c r="AY3068">
        <v>3</v>
      </c>
      <c r="BA3068" s="127">
        <v>53</v>
      </c>
      <c r="BB3068" s="130">
        <v>13</v>
      </c>
      <c r="BC3068" s="131">
        <f t="shared" si="1144"/>
        <v>53013</v>
      </c>
      <c r="BE3068" s="7" t="s">
        <v>3271</v>
      </c>
    </row>
    <row r="3069" spans="1:57" hidden="1" outlineLevel="1" x14ac:dyDescent="0.2">
      <c r="A3069" t="s">
        <v>943</v>
      </c>
      <c r="B3069" t="s">
        <v>1892</v>
      </c>
      <c r="C3069" s="1">
        <f t="shared" si="1145"/>
        <v>1914</v>
      </c>
      <c r="D3069" s="7">
        <f>RANK(N3069,(N3069:P3069,Q3069:AL3069))</f>
        <v>2</v>
      </c>
      <c r="E3069" s="7">
        <f>RANK(O3069,(N3069:P3069,Q3069:AL3069))</f>
        <v>1</v>
      </c>
      <c r="F3069" s="7">
        <f>IF(P3069&gt;0,RANK(P3069,(N3069:P3069,Q3069:AL3069)),0)</f>
        <v>3</v>
      </c>
      <c r="G3069" s="1">
        <f t="shared" si="1146"/>
        <v>93</v>
      </c>
      <c r="H3069" s="2">
        <f t="shared" si="1131"/>
        <v>4.8589341692789965E-2</v>
      </c>
      <c r="I3069" s="2"/>
      <c r="J3069" s="2">
        <f t="shared" si="1147"/>
        <v>0.34900731452455591</v>
      </c>
      <c r="K3069" s="2">
        <f t="shared" si="1148"/>
        <v>0.39759665621734586</v>
      </c>
      <c r="L3069" s="2">
        <f t="shared" si="1149"/>
        <v>0.24346917450365727</v>
      </c>
      <c r="M3069" s="2">
        <f t="shared" si="1150"/>
        <v>9.9268547544409669E-3</v>
      </c>
      <c r="N3069" s="1">
        <v>668</v>
      </c>
      <c r="O3069" s="1">
        <v>761</v>
      </c>
      <c r="P3069" s="1">
        <v>466</v>
      </c>
      <c r="Q3069" s="1">
        <v>7</v>
      </c>
      <c r="R3069" s="1">
        <v>3</v>
      </c>
      <c r="T3069" s="1">
        <v>4</v>
      </c>
      <c r="W3069" s="1">
        <v>4</v>
      </c>
      <c r="X3069" s="1">
        <v>1</v>
      </c>
      <c r="AN3069" s="7">
        <f>IF(Q3069&gt;0,RANK(Q3069,(N3069:P3069,Q3069:AL3069)),0)</f>
        <v>4</v>
      </c>
      <c r="AO3069" s="7">
        <f>IF(R3069&gt;0,RANK(R3069,(N3069:P3069,Q3069:AL3069)),0)</f>
        <v>7</v>
      </c>
      <c r="AP3069" s="7">
        <f>IF(S3069&gt;0,RANK(S3069,(N3069:P3069,Q3069:AL3069)),0)</f>
        <v>0</v>
      </c>
      <c r="AQ3069" s="7">
        <f>IF(T3069&gt;0,RANK(T3069,(N3069:P3069,Q3069:AL3069)),0)</f>
        <v>5</v>
      </c>
      <c r="AR3069" s="2">
        <f t="shared" si="1151"/>
        <v>3.6572622779519333E-3</v>
      </c>
      <c r="AS3069" s="2">
        <f t="shared" si="1152"/>
        <v>1.567398119122257E-3</v>
      </c>
      <c r="AT3069" s="2">
        <f t="shared" si="1153"/>
        <v>0</v>
      </c>
      <c r="AU3069" s="2">
        <f t="shared" si="1154"/>
        <v>2.0898641588296763E-3</v>
      </c>
      <c r="AW3069" t="s">
        <v>943</v>
      </c>
      <c r="AX3069" t="s">
        <v>1892</v>
      </c>
      <c r="AY3069">
        <v>5</v>
      </c>
      <c r="BA3069" s="127">
        <v>53</v>
      </c>
      <c r="BB3069" s="130">
        <v>15</v>
      </c>
      <c r="BC3069" s="131">
        <f t="shared" si="1144"/>
        <v>53015</v>
      </c>
      <c r="BE3069" s="7" t="s">
        <v>3271</v>
      </c>
    </row>
    <row r="3070" spans="1:57" hidden="1" outlineLevel="1" x14ac:dyDescent="0.2">
      <c r="A3070" t="s">
        <v>585</v>
      </c>
      <c r="B3070" t="s">
        <v>1892</v>
      </c>
      <c r="C3070" s="1">
        <f t="shared" si="1145"/>
        <v>34529</v>
      </c>
      <c r="D3070" s="7">
        <f>RANK(N3070,(N3070:P3070,Q3070:AL3070))</f>
        <v>1</v>
      </c>
      <c r="E3070" s="7">
        <f>RANK(O3070,(N3070:P3070,Q3070:AL3070))</f>
        <v>2</v>
      </c>
      <c r="F3070" s="7">
        <f>IF(P3070&gt;0,RANK(P3070,(N3070:P3070,Q3070:AL3070)),0)</f>
        <v>3</v>
      </c>
      <c r="G3070" s="1">
        <f t="shared" si="1146"/>
        <v>5052</v>
      </c>
      <c r="H3070" s="2">
        <f t="shared" si="1131"/>
        <v>0.14631179588172261</v>
      </c>
      <c r="I3070" s="2"/>
      <c r="J3070" s="2">
        <f t="shared" si="1147"/>
        <v>0.43592342668481565</v>
      </c>
      <c r="K3070" s="2">
        <f t="shared" si="1148"/>
        <v>0.28961163080309305</v>
      </c>
      <c r="L3070" s="2">
        <f t="shared" si="1149"/>
        <v>0.26777491384053986</v>
      </c>
      <c r="M3070" s="2">
        <f t="shared" si="1150"/>
        <v>6.6900286715514401E-3</v>
      </c>
      <c r="N3070" s="1">
        <v>15052</v>
      </c>
      <c r="O3070" s="1">
        <v>10000</v>
      </c>
      <c r="P3070" s="1">
        <v>9246</v>
      </c>
      <c r="Q3070" s="1">
        <v>67</v>
      </c>
      <c r="R3070" s="1">
        <v>105</v>
      </c>
      <c r="S3070" s="1">
        <v>14</v>
      </c>
      <c r="T3070" s="1">
        <v>16</v>
      </c>
      <c r="U3070" s="1">
        <v>7</v>
      </c>
      <c r="V3070" s="1">
        <v>6</v>
      </c>
      <c r="W3070" s="1">
        <v>10</v>
      </c>
      <c r="X3070" s="1">
        <v>6</v>
      </c>
      <c r="AN3070" s="7">
        <f>IF(Q3070&gt;0,RANK(Q3070,(N3070:P3070,Q3070:AL3070)),0)</f>
        <v>5</v>
      </c>
      <c r="AO3070" s="7">
        <f>IF(R3070&gt;0,RANK(R3070,(N3070:P3070,Q3070:AL3070)),0)</f>
        <v>4</v>
      </c>
      <c r="AP3070" s="7">
        <f>IF(S3070&gt;0,RANK(S3070,(N3070:P3070,Q3070:AL3070)),0)</f>
        <v>7</v>
      </c>
      <c r="AQ3070" s="7">
        <f>IF(T3070&gt;0,RANK(T3070,(N3070:P3070,Q3070:AL3070)),0)</f>
        <v>6</v>
      </c>
      <c r="AR3070" s="2">
        <f t="shared" si="1151"/>
        <v>1.9403979263807234E-3</v>
      </c>
      <c r="AS3070" s="2">
        <f t="shared" si="1152"/>
        <v>3.0409221234324771E-3</v>
      </c>
      <c r="AT3070" s="2">
        <f t="shared" si="1153"/>
        <v>4.054562831243303E-4</v>
      </c>
      <c r="AU3070" s="2">
        <f t="shared" si="1154"/>
        <v>4.633786092849489E-4</v>
      </c>
      <c r="AW3070" t="s">
        <v>585</v>
      </c>
      <c r="AX3070" t="s">
        <v>1892</v>
      </c>
      <c r="AY3070">
        <v>3</v>
      </c>
      <c r="BA3070" s="127">
        <v>53</v>
      </c>
      <c r="BB3070" s="130">
        <v>17</v>
      </c>
      <c r="BC3070" s="131">
        <f t="shared" si="1144"/>
        <v>53017</v>
      </c>
      <c r="BE3070" s="7" t="s">
        <v>3271</v>
      </c>
    </row>
    <row r="3071" spans="1:57" hidden="1" outlineLevel="1" x14ac:dyDescent="0.2">
      <c r="A3071" t="s">
        <v>616</v>
      </c>
      <c r="B3071" t="s">
        <v>1892</v>
      </c>
      <c r="C3071" s="1">
        <f t="shared" si="1145"/>
        <v>11048</v>
      </c>
      <c r="D3071" s="7">
        <f>RANK(N3071,(N3071:P3071,Q3071:AL3071))</f>
        <v>2</v>
      </c>
      <c r="E3071" s="7">
        <f>RANK(O3071,(N3071:P3071,Q3071:AL3071))</f>
        <v>1</v>
      </c>
      <c r="F3071" s="7">
        <f>IF(P3071&gt;0,RANK(P3071,(N3071:P3071,Q3071:AL3071)),0)</f>
        <v>3</v>
      </c>
      <c r="G3071" s="1">
        <f t="shared" si="1146"/>
        <v>1189</v>
      </c>
      <c r="H3071" s="2">
        <f t="shared" si="1131"/>
        <v>0.10762128892107169</v>
      </c>
      <c r="I3071" s="2"/>
      <c r="J3071" s="2">
        <f t="shared" si="1147"/>
        <v>0.33770818247646633</v>
      </c>
      <c r="K3071" s="2">
        <f t="shared" si="1148"/>
        <v>0.44532947139753803</v>
      </c>
      <c r="L3071" s="2">
        <f t="shared" si="1149"/>
        <v>0.20954018826937001</v>
      </c>
      <c r="M3071" s="2">
        <f t="shared" si="1150"/>
        <v>7.4221578566256718E-3</v>
      </c>
      <c r="N3071" s="1">
        <v>3731</v>
      </c>
      <c r="O3071" s="1">
        <v>4920</v>
      </c>
      <c r="P3071" s="1">
        <v>2315</v>
      </c>
      <c r="Q3071" s="1">
        <v>15</v>
      </c>
      <c r="R3071" s="1">
        <v>34</v>
      </c>
      <c r="S3071" s="1">
        <v>3</v>
      </c>
      <c r="T3071" s="1">
        <v>8</v>
      </c>
      <c r="U3071" s="1">
        <v>11</v>
      </c>
      <c r="V3071" s="1">
        <v>2</v>
      </c>
      <c r="W3071" s="1">
        <v>7</v>
      </c>
      <c r="X3071" s="1">
        <v>2</v>
      </c>
      <c r="AN3071" s="7">
        <f>IF(Q3071&gt;0,RANK(Q3071,(N3071:P3071,Q3071:AL3071)),0)</f>
        <v>5</v>
      </c>
      <c r="AO3071" s="7">
        <f>IF(R3071&gt;0,RANK(R3071,(N3071:P3071,Q3071:AL3071)),0)</f>
        <v>4</v>
      </c>
      <c r="AP3071" s="7">
        <f>IF(S3071&gt;0,RANK(S3071,(N3071:P3071,Q3071:AL3071)),0)</f>
        <v>9</v>
      </c>
      <c r="AQ3071" s="7">
        <f>IF(T3071&gt;0,RANK(T3071,(N3071:P3071,Q3071:AL3071)),0)</f>
        <v>7</v>
      </c>
      <c r="AR3071" s="2">
        <f t="shared" si="1151"/>
        <v>1.3577118030412745E-3</v>
      </c>
      <c r="AS3071" s="2">
        <f t="shared" si="1152"/>
        <v>3.0774800868935553E-3</v>
      </c>
      <c r="AT3071" s="2">
        <f t="shared" si="1153"/>
        <v>2.715423606082549E-4</v>
      </c>
      <c r="AU3071" s="2">
        <f t="shared" si="1154"/>
        <v>7.2411296162201298E-4</v>
      </c>
      <c r="AW3071" t="s">
        <v>616</v>
      </c>
      <c r="AX3071" t="s">
        <v>1892</v>
      </c>
      <c r="AY3071">
        <v>4</v>
      </c>
      <c r="BA3071" s="127">
        <v>53</v>
      </c>
      <c r="BB3071" s="130">
        <v>19</v>
      </c>
      <c r="BC3071" s="131">
        <f t="shared" si="1144"/>
        <v>53019</v>
      </c>
      <c r="BE3071" s="7" t="s">
        <v>3271</v>
      </c>
    </row>
    <row r="3072" spans="1:57" hidden="1" outlineLevel="1" x14ac:dyDescent="0.2">
      <c r="A3072" t="s">
        <v>586</v>
      </c>
      <c r="B3072" t="s">
        <v>1892</v>
      </c>
      <c r="C3072" s="1">
        <f t="shared" si="1145"/>
        <v>2557</v>
      </c>
      <c r="D3072" s="7">
        <f>RANK(N3072,(N3072:P3072,Q3072:AL3072))</f>
        <v>1</v>
      </c>
      <c r="E3072" s="7">
        <f>RANK(O3072,(N3072:P3072,Q3072:AL3072))</f>
        <v>2</v>
      </c>
      <c r="F3072" s="7">
        <f>IF(P3072&gt;0,RANK(P3072,(N3072:P3072,Q3072:AL3072)),0)</f>
        <v>3</v>
      </c>
      <c r="G3072" s="1">
        <f t="shared" si="1146"/>
        <v>190</v>
      </c>
      <c r="H3072" s="2">
        <f t="shared" si="1131"/>
        <v>7.4305827141181072E-2</v>
      </c>
      <c r="I3072" s="2"/>
      <c r="J3072" s="2">
        <f t="shared" si="1147"/>
        <v>0.37661321861556513</v>
      </c>
      <c r="K3072" s="2">
        <f t="shared" si="1148"/>
        <v>0.30230739147438407</v>
      </c>
      <c r="L3072" s="2">
        <f t="shared" si="1149"/>
        <v>0.2980054751662104</v>
      </c>
      <c r="M3072" s="2">
        <f t="shared" si="1150"/>
        <v>2.3073914743840462E-2</v>
      </c>
      <c r="N3072" s="1">
        <v>963</v>
      </c>
      <c r="O3072" s="1">
        <v>773</v>
      </c>
      <c r="P3072" s="1">
        <v>762</v>
      </c>
      <c r="Q3072" s="1">
        <v>10</v>
      </c>
      <c r="R3072" s="1">
        <v>25</v>
      </c>
      <c r="S3072" s="1">
        <v>3</v>
      </c>
      <c r="T3072" s="1">
        <v>14</v>
      </c>
      <c r="U3072" s="1">
        <v>2</v>
      </c>
      <c r="V3072" s="1">
        <v>3</v>
      </c>
      <c r="W3072" s="1">
        <v>2</v>
      </c>
      <c r="AN3072" s="7">
        <f>IF(Q3072&gt;0,RANK(Q3072,(N3072:P3072,Q3072:AL3072)),0)</f>
        <v>6</v>
      </c>
      <c r="AO3072" s="7">
        <f>IF(R3072&gt;0,RANK(R3072,(N3072:P3072,Q3072:AL3072)),0)</f>
        <v>4</v>
      </c>
      <c r="AP3072" s="7">
        <f>IF(S3072&gt;0,RANK(S3072,(N3072:P3072,Q3072:AL3072)),0)</f>
        <v>7</v>
      </c>
      <c r="AQ3072" s="7">
        <f>IF(T3072&gt;0,RANK(T3072,(N3072:P3072,Q3072:AL3072)),0)</f>
        <v>5</v>
      </c>
      <c r="AR3072" s="2">
        <f t="shared" si="1151"/>
        <v>3.9108330074305829E-3</v>
      </c>
      <c r="AS3072" s="2">
        <f t="shared" si="1152"/>
        <v>9.7770825185764573E-3</v>
      </c>
      <c r="AT3072" s="2">
        <f t="shared" si="1153"/>
        <v>1.1732499022291747E-3</v>
      </c>
      <c r="AU3072" s="2">
        <f t="shared" si="1154"/>
        <v>5.4751662104028159E-3</v>
      </c>
      <c r="AW3072" t="s">
        <v>586</v>
      </c>
      <c r="AX3072" t="s">
        <v>1892</v>
      </c>
      <c r="AY3072">
        <v>5</v>
      </c>
      <c r="BA3072" s="127">
        <v>53</v>
      </c>
      <c r="BB3072" s="130">
        <v>21</v>
      </c>
      <c r="BC3072" s="131">
        <f t="shared" si="1144"/>
        <v>53021</v>
      </c>
      <c r="BE3072" s="7" t="s">
        <v>3271</v>
      </c>
    </row>
    <row r="3073" spans="1:57" hidden="1" outlineLevel="1" x14ac:dyDescent="0.2">
      <c r="A3073" t="s">
        <v>1494</v>
      </c>
      <c r="B3073" t="s">
        <v>1892</v>
      </c>
      <c r="C3073" s="1">
        <f t="shared" si="1145"/>
        <v>10937</v>
      </c>
      <c r="D3073" s="7">
        <f>RANK(N3073,(N3073:P3073,Q3073:AL3073))</f>
        <v>2</v>
      </c>
      <c r="E3073" s="7">
        <f>RANK(O3073,(N3073:P3073,Q3073:AL3073))</f>
        <v>1</v>
      </c>
      <c r="F3073" s="7">
        <f>IF(P3073&gt;0,RANK(P3073,(N3073:P3073,Q3073:AL3073)),0)</f>
        <v>3</v>
      </c>
      <c r="G3073" s="1">
        <f t="shared" si="1146"/>
        <v>743</v>
      </c>
      <c r="H3073" s="2">
        <f t="shared" si="1131"/>
        <v>6.7934534150132578E-2</v>
      </c>
      <c r="I3073" s="2"/>
      <c r="J3073" s="2">
        <f t="shared" si="1147"/>
        <v>0.34223278778458444</v>
      </c>
      <c r="K3073" s="2">
        <f t="shared" si="1148"/>
        <v>0.410167321934717</v>
      </c>
      <c r="L3073" s="2">
        <f t="shared" si="1149"/>
        <v>0.23745085489622383</v>
      </c>
      <c r="M3073" s="2">
        <f t="shared" si="1150"/>
        <v>1.0149035384474731E-2</v>
      </c>
      <c r="N3073" s="1">
        <v>3743</v>
      </c>
      <c r="O3073" s="1">
        <v>4486</v>
      </c>
      <c r="P3073" s="1">
        <v>2597</v>
      </c>
      <c r="Q3073" s="1">
        <v>21</v>
      </c>
      <c r="R3073" s="1">
        <v>46</v>
      </c>
      <c r="S3073" s="1">
        <v>4</v>
      </c>
      <c r="T3073" s="1">
        <v>22</v>
      </c>
      <c r="U3073" s="1">
        <v>5</v>
      </c>
      <c r="V3073" s="1">
        <v>5</v>
      </c>
      <c r="W3073" s="1">
        <v>6</v>
      </c>
      <c r="X3073" s="1">
        <v>2</v>
      </c>
      <c r="AN3073" s="7">
        <f>IF(Q3073&gt;0,RANK(Q3073,(N3073:P3073,Q3073:AL3073)),0)</f>
        <v>6</v>
      </c>
      <c r="AO3073" s="7">
        <f>IF(R3073&gt;0,RANK(R3073,(N3073:P3073,Q3073:AL3073)),0)</f>
        <v>4</v>
      </c>
      <c r="AP3073" s="7">
        <f>IF(S3073&gt;0,RANK(S3073,(N3073:P3073,Q3073:AL3073)),0)</f>
        <v>10</v>
      </c>
      <c r="AQ3073" s="7">
        <f>IF(T3073&gt;0,RANK(T3073,(N3073:P3073,Q3073:AL3073)),0)</f>
        <v>5</v>
      </c>
      <c r="AR3073" s="2">
        <f t="shared" si="1151"/>
        <v>1.9200877754411631E-3</v>
      </c>
      <c r="AS3073" s="2">
        <f t="shared" si="1152"/>
        <v>4.2059065557282617E-3</v>
      </c>
      <c r="AT3073" s="2">
        <f t="shared" si="1153"/>
        <v>3.6573100484593583E-4</v>
      </c>
      <c r="AU3073" s="2">
        <f t="shared" si="1154"/>
        <v>2.011520526652647E-3</v>
      </c>
      <c r="AW3073" t="s">
        <v>1494</v>
      </c>
      <c r="AX3073" t="s">
        <v>1892</v>
      </c>
      <c r="AY3073">
        <v>4</v>
      </c>
      <c r="BA3073" s="127">
        <v>53</v>
      </c>
      <c r="BB3073" s="130">
        <v>23</v>
      </c>
      <c r="BC3073" s="131">
        <f t="shared" si="1144"/>
        <v>53023</v>
      </c>
      <c r="BE3073" s="7" t="s">
        <v>3271</v>
      </c>
    </row>
    <row r="3074" spans="1:57" hidden="1" outlineLevel="1" x14ac:dyDescent="0.2">
      <c r="A3074" t="s">
        <v>2090</v>
      </c>
      <c r="B3074" t="s">
        <v>1892</v>
      </c>
      <c r="C3074" s="1">
        <f t="shared" si="1145"/>
        <v>1321</v>
      </c>
      <c r="D3074" s="7">
        <f>RANK(N3074,(N3074:P3074,Q3074:AL3074))</f>
        <v>2</v>
      </c>
      <c r="E3074" s="7">
        <f>RANK(O3074,(N3074:P3074,Q3074:AL3074))</f>
        <v>1</v>
      </c>
      <c r="F3074" s="7">
        <f>IF(P3074&gt;0,RANK(P3074,(N3074:P3074,Q3074:AL3074)),0)</f>
        <v>3</v>
      </c>
      <c r="G3074" s="1">
        <f t="shared" si="1146"/>
        <v>147</v>
      </c>
      <c r="H3074" s="2">
        <f t="shared" si="1131"/>
        <v>0.11127933383800151</v>
      </c>
      <c r="I3074" s="2"/>
      <c r="J3074" s="2">
        <f t="shared" si="1147"/>
        <v>0.35806207418622255</v>
      </c>
      <c r="K3074" s="2">
        <f t="shared" si="1148"/>
        <v>0.46934140802422408</v>
      </c>
      <c r="L3074" s="2">
        <f t="shared" si="1149"/>
        <v>0.1680545041635125</v>
      </c>
      <c r="M3074" s="2">
        <f t="shared" si="1150"/>
        <v>4.5420136260408139E-3</v>
      </c>
      <c r="N3074" s="1">
        <v>473</v>
      </c>
      <c r="O3074" s="1">
        <v>620</v>
      </c>
      <c r="P3074" s="1">
        <v>222</v>
      </c>
      <c r="Q3074" s="1">
        <v>1</v>
      </c>
      <c r="R3074" s="1">
        <v>4</v>
      </c>
      <c r="X3074" s="1">
        <v>1</v>
      </c>
      <c r="AN3074" s="7">
        <f>IF(Q3074&gt;0,RANK(Q3074,(N3074:P3074,Q3074:AL3074)),0)</f>
        <v>5</v>
      </c>
      <c r="AO3074" s="7">
        <f>IF(R3074&gt;0,RANK(R3074,(N3074:P3074,Q3074:AL3074)),0)</f>
        <v>4</v>
      </c>
      <c r="AP3074" s="7">
        <f>IF(S3074&gt;0,RANK(S3074,(N3074:P3074,Q3074:AL3074)),0)</f>
        <v>0</v>
      </c>
      <c r="AQ3074" s="7">
        <f>IF(T3074&gt;0,RANK(T3074,(N3074:P3074,Q3074:AL3074)),0)</f>
        <v>0</v>
      </c>
      <c r="AR3074" s="2">
        <f t="shared" si="1151"/>
        <v>7.5700227100681302E-4</v>
      </c>
      <c r="AS3074" s="2">
        <f t="shared" si="1152"/>
        <v>3.0280090840272521E-3</v>
      </c>
      <c r="AT3074" s="2">
        <f t="shared" si="1153"/>
        <v>0</v>
      </c>
      <c r="AU3074" s="2">
        <f t="shared" si="1154"/>
        <v>0</v>
      </c>
      <c r="AW3074" t="s">
        <v>2090</v>
      </c>
      <c r="AX3074" t="s">
        <v>1892</v>
      </c>
      <c r="AY3074">
        <v>5</v>
      </c>
      <c r="BA3074" s="127">
        <v>53</v>
      </c>
      <c r="BB3074" s="130">
        <v>25</v>
      </c>
      <c r="BC3074" s="131">
        <f t="shared" si="1144"/>
        <v>53025</v>
      </c>
      <c r="BE3074" s="7" t="s">
        <v>3271</v>
      </c>
    </row>
    <row r="3075" spans="1:57" hidden="1" outlineLevel="1" x14ac:dyDescent="0.2">
      <c r="A3075" t="s">
        <v>2410</v>
      </c>
      <c r="B3075" t="s">
        <v>1892</v>
      </c>
      <c r="C3075" s="1">
        <f t="shared" si="1145"/>
        <v>21921</v>
      </c>
      <c r="D3075" s="7">
        <f>RANK(N3075,(N3075:P3075,Q3075:AL3075))</f>
        <v>2</v>
      </c>
      <c r="E3075" s="7">
        <f>RANK(O3075,(N3075:P3075,Q3075:AL3075))</f>
        <v>1</v>
      </c>
      <c r="F3075" s="7">
        <f>IF(P3075&gt;0,RANK(P3075,(N3075:P3075,Q3075:AL3075)),0)</f>
        <v>3</v>
      </c>
      <c r="G3075" s="1">
        <f t="shared" si="1146"/>
        <v>2225</v>
      </c>
      <c r="H3075" s="2">
        <f t="shared" si="1131"/>
        <v>0.10150084393960129</v>
      </c>
      <c r="I3075" s="2"/>
      <c r="J3075" s="2">
        <f t="shared" si="1147"/>
        <v>0.3320104009853565</v>
      </c>
      <c r="K3075" s="2">
        <f t="shared" si="1148"/>
        <v>0.43351124492495779</v>
      </c>
      <c r="L3075" s="2">
        <f t="shared" si="1149"/>
        <v>0.22343871173760321</v>
      </c>
      <c r="M3075" s="2">
        <f t="shared" si="1150"/>
        <v>1.103964235208249E-2</v>
      </c>
      <c r="N3075" s="1">
        <v>7278</v>
      </c>
      <c r="O3075" s="1">
        <v>9503</v>
      </c>
      <c r="P3075" s="1">
        <v>4898</v>
      </c>
      <c r="Q3075" s="1">
        <v>59</v>
      </c>
      <c r="R3075" s="1">
        <v>111</v>
      </c>
      <c r="S3075" s="1">
        <v>9</v>
      </c>
      <c r="T3075" s="1">
        <v>27</v>
      </c>
      <c r="U3075" s="1">
        <v>19</v>
      </c>
      <c r="V3075" s="1">
        <v>2</v>
      </c>
      <c r="W3075" s="1">
        <v>12</v>
      </c>
      <c r="X3075" s="1">
        <v>3</v>
      </c>
      <c r="AN3075" s="7">
        <f>IF(Q3075&gt;0,RANK(Q3075,(N3075:P3075,Q3075:AL3075)),0)</f>
        <v>5</v>
      </c>
      <c r="AO3075" s="7">
        <f>IF(R3075&gt;0,RANK(R3075,(N3075:P3075,Q3075:AL3075)),0)</f>
        <v>4</v>
      </c>
      <c r="AP3075" s="7">
        <f>IF(S3075&gt;0,RANK(S3075,(N3075:P3075,Q3075:AL3075)),0)</f>
        <v>9</v>
      </c>
      <c r="AQ3075" s="7">
        <f>IF(T3075&gt;0,RANK(T3075,(N3075:P3075,Q3075:AL3075)),0)</f>
        <v>6</v>
      </c>
      <c r="AR3075" s="2">
        <f t="shared" si="1151"/>
        <v>2.691483052780439E-3</v>
      </c>
      <c r="AS3075" s="2">
        <f t="shared" si="1152"/>
        <v>5.0636376077733683E-3</v>
      </c>
      <c r="AT3075" s="2">
        <f t="shared" si="1153"/>
        <v>4.1056521144108388E-4</v>
      </c>
      <c r="AU3075" s="2">
        <f t="shared" si="1154"/>
        <v>1.2316956343232516E-3</v>
      </c>
      <c r="AW3075" t="s">
        <v>2410</v>
      </c>
      <c r="AX3075" t="s">
        <v>1892</v>
      </c>
      <c r="AY3075">
        <v>4</v>
      </c>
      <c r="BA3075" s="127">
        <v>53</v>
      </c>
      <c r="BB3075" s="130">
        <v>27</v>
      </c>
      <c r="BC3075" s="131">
        <f t="shared" si="1144"/>
        <v>53027</v>
      </c>
      <c r="BE3075" s="7" t="s">
        <v>3271</v>
      </c>
    </row>
    <row r="3076" spans="1:57" hidden="1" outlineLevel="1" x14ac:dyDescent="0.2">
      <c r="A3076" t="s">
        <v>124</v>
      </c>
      <c r="B3076" t="s">
        <v>1892</v>
      </c>
      <c r="C3076" s="1">
        <f t="shared" si="1145"/>
        <v>27238</v>
      </c>
      <c r="D3076" s="7">
        <f>RANK(N3076,(N3076:P3076,Q3076:AL3076))</f>
        <v>1</v>
      </c>
      <c r="E3076" s="7">
        <f>RANK(O3076,(N3076:P3076,Q3076:AL3076))</f>
        <v>3</v>
      </c>
      <c r="F3076" s="7">
        <f>IF(P3076&gt;0,RANK(P3076,(N3076:P3076,Q3076:AL3076)),0)</f>
        <v>2</v>
      </c>
      <c r="G3076" s="1">
        <f t="shared" si="1146"/>
        <v>5139</v>
      </c>
      <c r="H3076" s="2">
        <f t="shared" si="1131"/>
        <v>0.18867024010573463</v>
      </c>
      <c r="I3076" s="2"/>
      <c r="J3076" s="2">
        <f t="shared" si="1147"/>
        <v>0.46255231661649165</v>
      </c>
      <c r="K3076" s="2">
        <f t="shared" si="1148"/>
        <v>0.25346941772523679</v>
      </c>
      <c r="L3076" s="2">
        <f t="shared" si="1149"/>
        <v>0.27388207651075702</v>
      </c>
      <c r="M3076" s="2">
        <f t="shared" si="1150"/>
        <v>1.0096189147514534E-2</v>
      </c>
      <c r="N3076" s="1">
        <v>12599</v>
      </c>
      <c r="O3076" s="1">
        <v>6904</v>
      </c>
      <c r="P3076" s="1">
        <v>7460</v>
      </c>
      <c r="Q3076" s="1">
        <v>59</v>
      </c>
      <c r="R3076" s="1">
        <v>82</v>
      </c>
      <c r="S3076" s="1">
        <v>27</v>
      </c>
      <c r="T3076" s="1">
        <v>48</v>
      </c>
      <c r="U3076" s="1">
        <v>22</v>
      </c>
      <c r="V3076" s="1">
        <v>10</v>
      </c>
      <c r="W3076" s="1">
        <v>21</v>
      </c>
      <c r="X3076" s="1">
        <v>6</v>
      </c>
      <c r="AN3076" s="7">
        <f>IF(Q3076&gt;0,RANK(Q3076,(N3076:P3076,Q3076:AL3076)),0)</f>
        <v>5</v>
      </c>
      <c r="AO3076" s="7">
        <f>IF(R3076&gt;0,RANK(R3076,(N3076:P3076,Q3076:AL3076)),0)</f>
        <v>4</v>
      </c>
      <c r="AP3076" s="7">
        <f>IF(S3076&gt;0,RANK(S3076,(N3076:P3076,Q3076:AL3076)),0)</f>
        <v>7</v>
      </c>
      <c r="AQ3076" s="7">
        <f>IF(T3076&gt;0,RANK(T3076,(N3076:P3076,Q3076:AL3076)),0)</f>
        <v>6</v>
      </c>
      <c r="AR3076" s="2">
        <f t="shared" si="1151"/>
        <v>2.1660914898303839E-3</v>
      </c>
      <c r="AS3076" s="2">
        <f t="shared" si="1152"/>
        <v>3.010500036713415E-3</v>
      </c>
      <c r="AT3076" s="2">
        <f t="shared" si="1153"/>
        <v>9.9126220721051472E-4</v>
      </c>
      <c r="AU3076" s="2">
        <f t="shared" si="1154"/>
        <v>1.7622439239298039E-3</v>
      </c>
      <c r="AW3076" t="s">
        <v>124</v>
      </c>
      <c r="AX3076" t="s">
        <v>1892</v>
      </c>
      <c r="BA3076" s="127">
        <v>53</v>
      </c>
      <c r="BB3076" s="130">
        <v>29</v>
      </c>
      <c r="BC3076" s="131">
        <f t="shared" si="1144"/>
        <v>53029</v>
      </c>
      <c r="BE3076" s="7" t="s">
        <v>3271</v>
      </c>
    </row>
    <row r="3077" spans="1:57" hidden="1" outlineLevel="1" x14ac:dyDescent="0.2">
      <c r="A3077" t="s">
        <v>125</v>
      </c>
      <c r="B3077" t="s">
        <v>1892</v>
      </c>
      <c r="C3077" s="1">
        <f t="shared" si="1145"/>
        <v>27168</v>
      </c>
      <c r="D3077" s="7">
        <f>RANK(N3077,(N3077:P3077,Q3077:AL3077))</f>
        <v>1</v>
      </c>
      <c r="E3077" s="7">
        <f>RANK(O3077,(N3077:P3077,Q3077:AL3077))</f>
        <v>2</v>
      </c>
      <c r="F3077" s="7">
        <f>IF(P3077&gt;0,RANK(P3077,(N3077:P3077,Q3077:AL3077)),0)</f>
        <v>3</v>
      </c>
      <c r="G3077" s="1">
        <f t="shared" si="1146"/>
        <v>29</v>
      </c>
      <c r="H3077" s="2">
        <f t="shared" si="1131"/>
        <v>1.067432273262662E-3</v>
      </c>
      <c r="I3077" s="2"/>
      <c r="J3077" s="2">
        <f t="shared" si="1147"/>
        <v>0.35170053003533569</v>
      </c>
      <c r="K3077" s="2">
        <f t="shared" si="1148"/>
        <v>0.35063309776207302</v>
      </c>
      <c r="L3077" s="2">
        <f t="shared" si="1149"/>
        <v>0.29037838633686691</v>
      </c>
      <c r="M3077" s="2">
        <f t="shared" si="1150"/>
        <v>7.2879858657243224E-3</v>
      </c>
      <c r="N3077" s="1">
        <v>9555</v>
      </c>
      <c r="O3077" s="1">
        <v>9526</v>
      </c>
      <c r="P3077" s="1">
        <v>7889</v>
      </c>
      <c r="Q3077" s="1">
        <v>74</v>
      </c>
      <c r="R3077" s="1">
        <v>35</v>
      </c>
      <c r="S3077" s="1">
        <v>14</v>
      </c>
      <c r="T3077" s="1">
        <v>23</v>
      </c>
      <c r="U3077" s="1">
        <v>35</v>
      </c>
      <c r="V3077" s="1">
        <v>6</v>
      </c>
      <c r="W3077" s="1">
        <v>8</v>
      </c>
      <c r="X3077" s="1">
        <v>3</v>
      </c>
      <c r="AN3077" s="7">
        <f>IF(Q3077&gt;0,RANK(Q3077,(N3077:P3077,Q3077:AL3077)),0)</f>
        <v>4</v>
      </c>
      <c r="AO3077" s="7">
        <f>IF(R3077&gt;0,RANK(R3077,(N3077:P3077,Q3077:AL3077)),0)</f>
        <v>5</v>
      </c>
      <c r="AP3077" s="7">
        <f>IF(S3077&gt;0,RANK(S3077,(N3077:P3077,Q3077:AL3077)),0)</f>
        <v>8</v>
      </c>
      <c r="AQ3077" s="7">
        <f>IF(T3077&gt;0,RANK(T3077,(N3077:P3077,Q3077:AL3077)),0)</f>
        <v>7</v>
      </c>
      <c r="AR3077" s="2">
        <f t="shared" si="1151"/>
        <v>2.7237926972909303E-3</v>
      </c>
      <c r="AS3077" s="2">
        <f t="shared" si="1152"/>
        <v>1.2882803297997645E-3</v>
      </c>
      <c r="AT3077" s="2">
        <f t="shared" si="1153"/>
        <v>5.1531213191990575E-4</v>
      </c>
      <c r="AU3077" s="2">
        <f t="shared" si="1154"/>
        <v>8.4658421672555953E-4</v>
      </c>
      <c r="AW3077" t="s">
        <v>125</v>
      </c>
      <c r="AX3077" t="s">
        <v>1892</v>
      </c>
      <c r="AY3077">
        <v>2</v>
      </c>
      <c r="BA3077" s="127">
        <v>53</v>
      </c>
      <c r="BB3077" s="130">
        <v>31</v>
      </c>
      <c r="BC3077" s="131">
        <f t="shared" si="1144"/>
        <v>53031</v>
      </c>
      <c r="BE3077" s="7" t="s">
        <v>3271</v>
      </c>
    </row>
    <row r="3078" spans="1:57" hidden="1" outlineLevel="1" x14ac:dyDescent="0.2">
      <c r="A3078" t="s">
        <v>1500</v>
      </c>
      <c r="B3078" t="s">
        <v>1892</v>
      </c>
      <c r="C3078" s="1">
        <f t="shared" si="1145"/>
        <v>12942</v>
      </c>
      <c r="D3078" s="7">
        <f>RANK(N3078,(N3078:P3078,Q3078:AL3078))</f>
        <v>1</v>
      </c>
      <c r="E3078" s="7">
        <f>RANK(O3078,(N3078:P3078,Q3078:AL3078))</f>
        <v>2</v>
      </c>
      <c r="F3078" s="7">
        <f>IF(P3078&gt;0,RANK(P3078,(N3078:P3078,Q3078:AL3078)),0)</f>
        <v>3</v>
      </c>
      <c r="G3078" s="1">
        <f t="shared" si="1146"/>
        <v>2681</v>
      </c>
      <c r="H3078" s="2">
        <f t="shared" si="1131"/>
        <v>0.20715499922732189</v>
      </c>
      <c r="I3078" s="2"/>
      <c r="J3078" s="2">
        <f t="shared" si="1147"/>
        <v>0.47504249729562664</v>
      </c>
      <c r="K3078" s="2">
        <f t="shared" si="1148"/>
        <v>0.26788749806830475</v>
      </c>
      <c r="L3078" s="2">
        <f t="shared" si="1149"/>
        <v>0.24478442280945759</v>
      </c>
      <c r="M3078" s="2">
        <f t="shared" si="1150"/>
        <v>1.2285581826611019E-2</v>
      </c>
      <c r="N3078" s="1">
        <v>6148</v>
      </c>
      <c r="O3078" s="1">
        <v>3467</v>
      </c>
      <c r="P3078" s="1">
        <v>3168</v>
      </c>
      <c r="Q3078" s="1">
        <v>68</v>
      </c>
      <c r="R3078" s="1">
        <v>20</v>
      </c>
      <c r="S3078" s="1">
        <v>19</v>
      </c>
      <c r="T3078" s="1">
        <v>7</v>
      </c>
      <c r="U3078" s="1">
        <v>26</v>
      </c>
      <c r="V3078" s="1">
        <v>7</v>
      </c>
      <c r="W3078" s="1">
        <v>8</v>
      </c>
      <c r="X3078" s="1">
        <v>4</v>
      </c>
      <c r="AN3078" s="7">
        <f>IF(Q3078&gt;0,RANK(Q3078,(N3078:P3078,Q3078:AL3078)),0)</f>
        <v>4</v>
      </c>
      <c r="AO3078" s="7">
        <f>IF(R3078&gt;0,RANK(R3078,(N3078:P3078,Q3078:AL3078)),0)</f>
        <v>6</v>
      </c>
      <c r="AP3078" s="7">
        <f>IF(S3078&gt;0,RANK(S3078,(N3078:P3078,Q3078:AL3078)),0)</f>
        <v>7</v>
      </c>
      <c r="AQ3078" s="7">
        <f>IF(T3078&gt;0,RANK(T3078,(N3078:P3078,Q3078:AL3078)),0)</f>
        <v>9</v>
      </c>
      <c r="AR3078" s="2">
        <f t="shared" si="1151"/>
        <v>5.2542110956575487E-3</v>
      </c>
      <c r="AS3078" s="2">
        <f t="shared" si="1152"/>
        <v>1.5453562046051615E-3</v>
      </c>
      <c r="AT3078" s="2">
        <f t="shared" si="1153"/>
        <v>1.4680883943749034E-3</v>
      </c>
      <c r="AU3078" s="2">
        <f t="shared" si="1154"/>
        <v>5.4087467161180653E-4</v>
      </c>
      <c r="AW3078" t="s">
        <v>1500</v>
      </c>
      <c r="AX3078" t="s">
        <v>1892</v>
      </c>
      <c r="AY3078">
        <v>6</v>
      </c>
      <c r="BA3078" s="127">
        <v>53</v>
      </c>
      <c r="BB3078" s="130">
        <v>33</v>
      </c>
      <c r="BC3078" s="131">
        <f t="shared" si="1144"/>
        <v>53033</v>
      </c>
      <c r="BE3078" s="7" t="s">
        <v>3271</v>
      </c>
    </row>
    <row r="3079" spans="1:57" hidden="1" outlineLevel="1" x14ac:dyDescent="0.2">
      <c r="A3079" t="s">
        <v>126</v>
      </c>
      <c r="B3079" t="s">
        <v>1892</v>
      </c>
      <c r="C3079" s="1">
        <f t="shared" si="1145"/>
        <v>778593</v>
      </c>
      <c r="D3079" s="7">
        <f>RANK(N3079,(N3079:P3079,Q3079:AL3079))</f>
        <v>1</v>
      </c>
      <c r="E3079" s="7">
        <f>RANK(O3079,(N3079:P3079,Q3079:AL3079))</f>
        <v>2</v>
      </c>
      <c r="F3079" s="7">
        <f>IF(P3079&gt;0,RANK(P3079,(N3079:P3079,Q3079:AL3079)),0)</f>
        <v>3</v>
      </c>
      <c r="G3079" s="1">
        <f t="shared" si="1146"/>
        <v>178064</v>
      </c>
      <c r="H3079" s="2">
        <f t="shared" si="1131"/>
        <v>0.22869971859495269</v>
      </c>
      <c r="I3079" s="2"/>
      <c r="J3079" s="2">
        <f t="shared" si="1147"/>
        <v>0.50225213943613667</v>
      </c>
      <c r="K3079" s="2">
        <f t="shared" si="1148"/>
        <v>0.27355242084118403</v>
      </c>
      <c r="L3079" s="2">
        <f t="shared" si="1149"/>
        <v>0.21476689361450718</v>
      </c>
      <c r="M3079" s="2">
        <f t="shared" si="1150"/>
        <v>9.42854610817212E-3</v>
      </c>
      <c r="N3079" s="1">
        <v>391050</v>
      </c>
      <c r="O3079" s="1">
        <v>212986</v>
      </c>
      <c r="P3079" s="1">
        <v>167216</v>
      </c>
      <c r="Q3079" s="1">
        <v>2818</v>
      </c>
      <c r="R3079" s="1">
        <v>1120</v>
      </c>
      <c r="S3079" s="1">
        <v>823</v>
      </c>
      <c r="T3079" s="1">
        <v>638</v>
      </c>
      <c r="U3079" s="1">
        <v>1005</v>
      </c>
      <c r="V3079" s="1">
        <v>480</v>
      </c>
      <c r="W3079" s="1">
        <v>240</v>
      </c>
      <c r="X3079" s="1">
        <v>217</v>
      </c>
      <c r="AN3079" s="7">
        <f>IF(Q3079&gt;0,RANK(Q3079,(N3079:P3079,Q3079:AL3079)),0)</f>
        <v>4</v>
      </c>
      <c r="AO3079" s="7">
        <f>IF(R3079&gt;0,RANK(R3079,(N3079:P3079,Q3079:AL3079)),0)</f>
        <v>5</v>
      </c>
      <c r="AP3079" s="7">
        <f>IF(S3079&gt;0,RANK(S3079,(N3079:P3079,Q3079:AL3079)),0)</f>
        <v>7</v>
      </c>
      <c r="AQ3079" s="7">
        <f>IF(T3079&gt;0,RANK(T3079,(N3079:P3079,Q3079:AL3079)),0)</f>
        <v>8</v>
      </c>
      <c r="AR3079" s="2">
        <f t="shared" si="1151"/>
        <v>3.619349262066317E-3</v>
      </c>
      <c r="AS3079" s="2">
        <f t="shared" si="1152"/>
        <v>1.4384922546182666E-3</v>
      </c>
      <c r="AT3079" s="2">
        <f t="shared" si="1153"/>
        <v>1.0570349335275297E-3</v>
      </c>
      <c r="AU3079" s="2">
        <f t="shared" si="1154"/>
        <v>8.1942683789861968E-4</v>
      </c>
      <c r="AW3079" t="s">
        <v>126</v>
      </c>
      <c r="AX3079" t="s">
        <v>1892</v>
      </c>
      <c r="BA3079" s="127">
        <v>53</v>
      </c>
      <c r="BB3079" s="130">
        <v>35</v>
      </c>
      <c r="BC3079" s="131">
        <f t="shared" si="1144"/>
        <v>53035</v>
      </c>
      <c r="BE3079" s="7" t="s">
        <v>3271</v>
      </c>
    </row>
    <row r="3080" spans="1:57" hidden="1" outlineLevel="1" x14ac:dyDescent="0.2">
      <c r="A3080" t="s">
        <v>1637</v>
      </c>
      <c r="B3080" t="s">
        <v>1892</v>
      </c>
      <c r="C3080" s="1">
        <f t="shared" si="1145"/>
        <v>88568</v>
      </c>
      <c r="D3080" s="7">
        <f>RANK(N3080,(N3080:P3080,Q3080:AL3080))</f>
        <v>1</v>
      </c>
      <c r="E3080" s="7">
        <f>RANK(O3080,(N3080:P3080,Q3080:AL3080))</f>
        <v>2</v>
      </c>
      <c r="F3080" s="7">
        <f>IF(P3080&gt;0,RANK(P3080,(N3080:P3080,Q3080:AL3080)),0)</f>
        <v>3</v>
      </c>
      <c r="G3080" s="1">
        <f t="shared" si="1146"/>
        <v>5102</v>
      </c>
      <c r="H3080" s="2">
        <f t="shared" si="1131"/>
        <v>5.7605455695059163E-2</v>
      </c>
      <c r="I3080" s="2"/>
      <c r="J3080" s="2">
        <f t="shared" si="1147"/>
        <v>0.38887634360039741</v>
      </c>
      <c r="K3080" s="2">
        <f t="shared" si="1148"/>
        <v>0.33127088790533826</v>
      </c>
      <c r="L3080" s="2">
        <f t="shared" si="1149"/>
        <v>0.26954430494083642</v>
      </c>
      <c r="M3080" s="2">
        <f t="shared" si="1150"/>
        <v>1.0308463553427849E-2</v>
      </c>
      <c r="N3080" s="1">
        <v>34442</v>
      </c>
      <c r="O3080" s="1">
        <v>29340</v>
      </c>
      <c r="P3080" s="1">
        <v>23873</v>
      </c>
      <c r="Q3080" s="1">
        <v>323</v>
      </c>
      <c r="R3080" s="1">
        <v>196</v>
      </c>
      <c r="S3080" s="1">
        <v>58</v>
      </c>
      <c r="T3080" s="1">
        <v>111</v>
      </c>
      <c r="U3080" s="1">
        <v>116</v>
      </c>
      <c r="V3080" s="1">
        <v>50</v>
      </c>
      <c r="W3080" s="1">
        <v>42</v>
      </c>
      <c r="X3080" s="1">
        <v>17</v>
      </c>
      <c r="AN3080" s="7">
        <f>IF(Q3080&gt;0,RANK(Q3080,(N3080:P3080,Q3080:AL3080)),0)</f>
        <v>4</v>
      </c>
      <c r="AO3080" s="7">
        <f>IF(R3080&gt;0,RANK(R3080,(N3080:P3080,Q3080:AL3080)),0)</f>
        <v>5</v>
      </c>
      <c r="AP3080" s="7">
        <f>IF(S3080&gt;0,RANK(S3080,(N3080:P3080,Q3080:AL3080)),0)</f>
        <v>8</v>
      </c>
      <c r="AQ3080" s="7">
        <f>IF(T3080&gt;0,RANK(T3080,(N3080:P3080,Q3080:AL3080)),0)</f>
        <v>7</v>
      </c>
      <c r="AR3080" s="2">
        <f t="shared" si="1151"/>
        <v>3.6469153644657212E-3</v>
      </c>
      <c r="AS3080" s="2">
        <f t="shared" si="1152"/>
        <v>2.212988889892512E-3</v>
      </c>
      <c r="AT3080" s="2">
        <f t="shared" si="1153"/>
        <v>6.5486405925390659E-4</v>
      </c>
      <c r="AU3080" s="2">
        <f t="shared" si="1154"/>
        <v>1.2532743202962695E-3</v>
      </c>
      <c r="AW3080" t="s">
        <v>1637</v>
      </c>
      <c r="AX3080" t="s">
        <v>1892</v>
      </c>
      <c r="BA3080" s="127">
        <v>53</v>
      </c>
      <c r="BB3080" s="130">
        <v>37</v>
      </c>
      <c r="BC3080" s="131">
        <f t="shared" si="1144"/>
        <v>53037</v>
      </c>
      <c r="BE3080" s="7" t="s">
        <v>3271</v>
      </c>
    </row>
    <row r="3081" spans="1:57" hidden="1" outlineLevel="1" x14ac:dyDescent="0.2">
      <c r="A3081" t="s">
        <v>1638</v>
      </c>
      <c r="B3081" t="s">
        <v>1892</v>
      </c>
      <c r="C3081" s="1">
        <f t="shared" si="1145"/>
        <v>12385</v>
      </c>
      <c r="D3081" s="7">
        <f>RANK(N3081,(N3081:P3081,Q3081:AL3081))</f>
        <v>1</v>
      </c>
      <c r="E3081" s="7">
        <f>RANK(O3081,(N3081:P3081,Q3081:AL3081))</f>
        <v>2</v>
      </c>
      <c r="F3081" s="7">
        <f>IF(P3081&gt;0,RANK(P3081,(N3081:P3081,Q3081:AL3081)),0)</f>
        <v>3</v>
      </c>
      <c r="G3081" s="1">
        <f t="shared" si="1146"/>
        <v>1354</v>
      </c>
      <c r="H3081" s="2">
        <f t="shared" si="1131"/>
        <v>0.10932579733548647</v>
      </c>
      <c r="I3081" s="2"/>
      <c r="J3081" s="2">
        <f t="shared" si="1147"/>
        <v>0.4385950746871215</v>
      </c>
      <c r="K3081" s="2">
        <f t="shared" si="1148"/>
        <v>0.32926927735163503</v>
      </c>
      <c r="L3081" s="2">
        <f t="shared" si="1149"/>
        <v>0.22430359305611627</v>
      </c>
      <c r="M3081" s="2">
        <f t="shared" si="1150"/>
        <v>7.8320549051272559E-3</v>
      </c>
      <c r="N3081" s="1">
        <v>5432</v>
      </c>
      <c r="O3081" s="1">
        <v>4078</v>
      </c>
      <c r="P3081" s="1">
        <v>2778</v>
      </c>
      <c r="Q3081" s="1">
        <v>40</v>
      </c>
      <c r="R3081" s="1">
        <v>21</v>
      </c>
      <c r="S3081" s="1">
        <v>13</v>
      </c>
      <c r="T3081" s="1">
        <v>10</v>
      </c>
      <c r="U3081" s="1">
        <v>4</v>
      </c>
      <c r="V3081" s="1">
        <v>7</v>
      </c>
      <c r="W3081" s="1">
        <v>2</v>
      </c>
      <c r="AN3081" s="7">
        <f>IF(Q3081&gt;0,RANK(Q3081,(N3081:P3081,Q3081:AL3081)),0)</f>
        <v>4</v>
      </c>
      <c r="AO3081" s="7">
        <f>IF(R3081&gt;0,RANK(R3081,(N3081:P3081,Q3081:AL3081)),0)</f>
        <v>5</v>
      </c>
      <c r="AP3081" s="7">
        <f>IF(S3081&gt;0,RANK(S3081,(N3081:P3081,Q3081:AL3081)),0)</f>
        <v>6</v>
      </c>
      <c r="AQ3081" s="7">
        <f>IF(T3081&gt;0,RANK(T3081,(N3081:P3081,Q3081:AL3081)),0)</f>
        <v>7</v>
      </c>
      <c r="AR3081" s="2">
        <f t="shared" si="1151"/>
        <v>3.229713362939039E-3</v>
      </c>
      <c r="AS3081" s="2">
        <f t="shared" si="1152"/>
        <v>1.6955995155429956E-3</v>
      </c>
      <c r="AT3081" s="2">
        <f t="shared" si="1153"/>
        <v>1.0496568429551878E-3</v>
      </c>
      <c r="AU3081" s="2">
        <f t="shared" si="1154"/>
        <v>8.0742834073475975E-4</v>
      </c>
      <c r="AW3081" t="s">
        <v>1638</v>
      </c>
      <c r="AX3081" t="s">
        <v>1892</v>
      </c>
      <c r="AY3081">
        <v>4</v>
      </c>
      <c r="BA3081" s="127">
        <v>53</v>
      </c>
      <c r="BB3081" s="130">
        <v>39</v>
      </c>
      <c r="BC3081" s="131">
        <f t="shared" si="1144"/>
        <v>53039</v>
      </c>
      <c r="BE3081" s="7" t="s">
        <v>3271</v>
      </c>
    </row>
    <row r="3082" spans="1:57" hidden="1" outlineLevel="1" x14ac:dyDescent="0.2">
      <c r="A3082" t="s">
        <v>398</v>
      </c>
      <c r="B3082" t="s">
        <v>1892</v>
      </c>
      <c r="C3082" s="1">
        <f t="shared" si="1145"/>
        <v>6849</v>
      </c>
      <c r="D3082" s="7">
        <f>RANK(N3082,(N3082:P3082,Q3082:AL3082))</f>
        <v>1</v>
      </c>
      <c r="E3082" s="7">
        <f>RANK(O3082,(N3082:P3082,Q3082:AL3082))</f>
        <v>2</v>
      </c>
      <c r="F3082" s="7">
        <f>IF(P3082&gt;0,RANK(P3082,(N3082:P3082,Q3082:AL3082)),0)</f>
        <v>3</v>
      </c>
      <c r="G3082" s="1">
        <f t="shared" si="1146"/>
        <v>673</v>
      </c>
      <c r="H3082" s="2">
        <f t="shared" si="1131"/>
        <v>9.8262520075923496E-2</v>
      </c>
      <c r="I3082" s="2"/>
      <c r="J3082" s="2">
        <f t="shared" si="1147"/>
        <v>0.40268652358008467</v>
      </c>
      <c r="K3082" s="2">
        <f t="shared" si="1148"/>
        <v>0.30442400350416121</v>
      </c>
      <c r="L3082" s="2">
        <f t="shared" si="1149"/>
        <v>0.28296101620674552</v>
      </c>
      <c r="M3082" s="2">
        <f t="shared" si="1150"/>
        <v>9.9284567090085485E-3</v>
      </c>
      <c r="N3082" s="1">
        <v>2758</v>
      </c>
      <c r="O3082" s="1">
        <v>2085</v>
      </c>
      <c r="P3082" s="1">
        <v>1938</v>
      </c>
      <c r="Q3082" s="1">
        <v>22</v>
      </c>
      <c r="R3082" s="1">
        <v>26</v>
      </c>
      <c r="S3082" s="1">
        <v>2</v>
      </c>
      <c r="T3082" s="1">
        <v>11</v>
      </c>
      <c r="U3082" s="1">
        <v>3</v>
      </c>
      <c r="V3082" s="1">
        <v>1</v>
      </c>
      <c r="W3082" s="1">
        <v>2</v>
      </c>
      <c r="X3082" s="1">
        <v>1</v>
      </c>
      <c r="AN3082" s="7">
        <f>IF(Q3082&gt;0,RANK(Q3082,(N3082:P3082,Q3082:AL3082)),0)</f>
        <v>5</v>
      </c>
      <c r="AO3082" s="7">
        <f>IF(R3082&gt;0,RANK(R3082,(N3082:P3082,Q3082:AL3082)),0)</f>
        <v>4</v>
      </c>
      <c r="AP3082" s="7">
        <f>IF(S3082&gt;0,RANK(S3082,(N3082:P3082,Q3082:AL3082)),0)</f>
        <v>8</v>
      </c>
      <c r="AQ3082" s="7">
        <f>IF(T3082&gt;0,RANK(T3082,(N3082:P3082,Q3082:AL3082)),0)</f>
        <v>6</v>
      </c>
      <c r="AR3082" s="2">
        <f t="shared" si="1151"/>
        <v>3.2121477587969045E-3</v>
      </c>
      <c r="AS3082" s="2">
        <f t="shared" si="1152"/>
        <v>3.7961746240327055E-3</v>
      </c>
      <c r="AT3082" s="2">
        <f t="shared" si="1153"/>
        <v>2.9201343261790042E-4</v>
      </c>
      <c r="AU3082" s="2">
        <f t="shared" si="1154"/>
        <v>1.6060738793984522E-3</v>
      </c>
      <c r="AW3082" t="s">
        <v>398</v>
      </c>
      <c r="AX3082" t="s">
        <v>1892</v>
      </c>
      <c r="BA3082" s="127">
        <v>53</v>
      </c>
      <c r="BB3082" s="130">
        <v>41</v>
      </c>
      <c r="BC3082" s="131">
        <f t="shared" si="1144"/>
        <v>53041</v>
      </c>
      <c r="BE3082" s="7" t="s">
        <v>3271</v>
      </c>
    </row>
    <row r="3083" spans="1:57" hidden="1" outlineLevel="1" x14ac:dyDescent="0.2">
      <c r="A3083" t="s">
        <v>3023</v>
      </c>
      <c r="B3083" t="s">
        <v>1892</v>
      </c>
      <c r="C3083" s="1">
        <f t="shared" si="1145"/>
        <v>27168</v>
      </c>
      <c r="D3083" s="7">
        <f>RANK(N3083,(N3083:P3083,Q3083:AL3083))</f>
        <v>2</v>
      </c>
      <c r="E3083" s="7">
        <f>RANK(O3083,(N3083:P3083,Q3083:AL3083))</f>
        <v>1</v>
      </c>
      <c r="F3083" s="7">
        <f>IF(P3083&gt;0,RANK(P3083,(N3083:P3083,Q3083:AL3083)),0)</f>
        <v>3</v>
      </c>
      <c r="G3083" s="1">
        <f t="shared" si="1146"/>
        <v>4506</v>
      </c>
      <c r="H3083" s="2">
        <f t="shared" si="1131"/>
        <v>0.16585689045936397</v>
      </c>
      <c r="I3083" s="2"/>
      <c r="J3083" s="2">
        <f t="shared" si="1147"/>
        <v>0.28747055359246171</v>
      </c>
      <c r="K3083" s="2">
        <f t="shared" si="1148"/>
        <v>0.45332744405182568</v>
      </c>
      <c r="L3083" s="2">
        <f t="shared" si="1149"/>
        <v>0.24602473498233215</v>
      </c>
      <c r="M3083" s="2">
        <f t="shared" si="1150"/>
        <v>1.3177267373380402E-2</v>
      </c>
      <c r="N3083" s="1">
        <v>7810</v>
      </c>
      <c r="O3083" s="1">
        <v>12316</v>
      </c>
      <c r="P3083" s="1">
        <v>6684</v>
      </c>
      <c r="Q3083" s="1">
        <v>76</v>
      </c>
      <c r="R3083" s="1">
        <v>161</v>
      </c>
      <c r="S3083" s="1">
        <v>7</v>
      </c>
      <c r="T3083" s="1">
        <v>50</v>
      </c>
      <c r="U3083" s="1">
        <v>35</v>
      </c>
      <c r="V3083" s="1">
        <v>13</v>
      </c>
      <c r="W3083" s="1">
        <v>10</v>
      </c>
      <c r="X3083" s="1">
        <v>6</v>
      </c>
      <c r="AN3083" s="7">
        <f>IF(Q3083&gt;0,RANK(Q3083,(N3083:P3083,Q3083:AL3083)),0)</f>
        <v>5</v>
      </c>
      <c r="AO3083" s="7">
        <f>IF(R3083&gt;0,RANK(R3083,(N3083:P3083,Q3083:AL3083)),0)</f>
        <v>4</v>
      </c>
      <c r="AP3083" s="7">
        <f>IF(S3083&gt;0,RANK(S3083,(N3083:P3083,Q3083:AL3083)),0)</f>
        <v>10</v>
      </c>
      <c r="AQ3083" s="7">
        <f>IF(T3083&gt;0,RANK(T3083,(N3083:P3083,Q3083:AL3083)),0)</f>
        <v>6</v>
      </c>
      <c r="AR3083" s="2">
        <f t="shared" si="1151"/>
        <v>2.7974087161366313E-3</v>
      </c>
      <c r="AS3083" s="2">
        <f t="shared" si="1152"/>
        <v>5.926089517078916E-3</v>
      </c>
      <c r="AT3083" s="2">
        <f t="shared" si="1153"/>
        <v>2.5765606595995287E-4</v>
      </c>
      <c r="AU3083" s="2">
        <f t="shared" si="1154"/>
        <v>1.8404004711425207E-3</v>
      </c>
      <c r="AW3083" t="s">
        <v>3023</v>
      </c>
      <c r="AX3083" t="s">
        <v>1892</v>
      </c>
      <c r="AY3083">
        <v>3</v>
      </c>
      <c r="BA3083" s="127">
        <v>53</v>
      </c>
      <c r="BB3083" s="130">
        <v>43</v>
      </c>
      <c r="BC3083" s="131">
        <f t="shared" si="1144"/>
        <v>53043</v>
      </c>
      <c r="BE3083" s="7" t="s">
        <v>3271</v>
      </c>
    </row>
    <row r="3084" spans="1:57" hidden="1" outlineLevel="1" x14ac:dyDescent="0.2">
      <c r="A3084" t="s">
        <v>1204</v>
      </c>
      <c r="B3084" t="s">
        <v>1892</v>
      </c>
      <c r="C3084" s="1">
        <f t="shared" si="1145"/>
        <v>4937</v>
      </c>
      <c r="D3084" s="7">
        <f>RANK(N3084,(N3084:P3084,Q3084:AL3084))</f>
        <v>2</v>
      </c>
      <c r="E3084" s="7">
        <f>RANK(O3084,(N3084:P3084,Q3084:AL3084))</f>
        <v>1</v>
      </c>
      <c r="F3084" s="7">
        <f>IF(P3084&gt;0,RANK(P3084,(N3084:P3084,Q3084:AL3084)),0)</f>
        <v>3</v>
      </c>
      <c r="G3084" s="1">
        <f t="shared" si="1146"/>
        <v>499</v>
      </c>
      <c r="H3084" s="2">
        <f t="shared" si="1131"/>
        <v>0.10107352643305652</v>
      </c>
      <c r="I3084" s="2"/>
      <c r="J3084" s="2">
        <f t="shared" si="1147"/>
        <v>0.33481871581932349</v>
      </c>
      <c r="K3084" s="2">
        <f t="shared" si="1148"/>
        <v>0.43589224225237999</v>
      </c>
      <c r="L3084" s="2">
        <f t="shared" si="1149"/>
        <v>0.22240226858416043</v>
      </c>
      <c r="M3084" s="2">
        <f t="shared" si="1150"/>
        <v>6.8867733441361489E-3</v>
      </c>
      <c r="N3084" s="1">
        <v>1653</v>
      </c>
      <c r="O3084" s="1">
        <v>2152</v>
      </c>
      <c r="P3084" s="1">
        <v>1098</v>
      </c>
      <c r="Q3084" s="1">
        <v>10</v>
      </c>
      <c r="R3084" s="1">
        <v>12</v>
      </c>
      <c r="S3084" s="1">
        <v>2</v>
      </c>
      <c r="T3084" s="1">
        <v>5</v>
      </c>
      <c r="U3084" s="1">
        <v>2</v>
      </c>
      <c r="V3084" s="1">
        <v>3</v>
      </c>
      <c r="AN3084" s="7">
        <f>IF(Q3084&gt;0,RANK(Q3084,(N3084:P3084,Q3084:AL3084)),0)</f>
        <v>5</v>
      </c>
      <c r="AO3084" s="7">
        <f>IF(R3084&gt;0,RANK(R3084,(N3084:P3084,Q3084:AL3084)),0)</f>
        <v>4</v>
      </c>
      <c r="AP3084" s="7">
        <f>IF(S3084&gt;0,RANK(S3084,(N3084:P3084,Q3084:AL3084)),0)</f>
        <v>8</v>
      </c>
      <c r="AQ3084" s="7">
        <f>IF(T3084&gt;0,RANK(T3084,(N3084:P3084,Q3084:AL3084)),0)</f>
        <v>6</v>
      </c>
      <c r="AR3084" s="2">
        <f t="shared" si="1151"/>
        <v>2.0255215718047396E-3</v>
      </c>
      <c r="AS3084" s="2">
        <f t="shared" si="1152"/>
        <v>2.4306258861656878E-3</v>
      </c>
      <c r="AT3084" s="2">
        <f t="shared" si="1153"/>
        <v>4.0510431436094796E-4</v>
      </c>
      <c r="AU3084" s="2">
        <f t="shared" si="1154"/>
        <v>1.0127607859023698E-3</v>
      </c>
      <c r="AW3084" t="s">
        <v>1204</v>
      </c>
      <c r="AX3084" t="s">
        <v>1892</v>
      </c>
      <c r="AY3084">
        <v>5</v>
      </c>
      <c r="BA3084" s="127">
        <v>53</v>
      </c>
      <c r="BB3084" s="130">
        <v>45</v>
      </c>
      <c r="BC3084" s="131">
        <f t="shared" si="1144"/>
        <v>53045</v>
      </c>
      <c r="BE3084" s="7" t="s">
        <v>3271</v>
      </c>
    </row>
    <row r="3085" spans="1:57" hidden="1" outlineLevel="1" x14ac:dyDescent="0.2">
      <c r="A3085" t="s">
        <v>1656</v>
      </c>
      <c r="B3085" t="s">
        <v>1892</v>
      </c>
      <c r="C3085" s="1">
        <f t="shared" si="1145"/>
        <v>19626</v>
      </c>
      <c r="D3085" s="7">
        <f>RANK(N3085,(N3085:P3085,Q3085:AL3085))</f>
        <v>1</v>
      </c>
      <c r="E3085" s="7">
        <f>RANK(O3085,(N3085:P3085,Q3085:AL3085))</f>
        <v>2</v>
      </c>
      <c r="F3085" s="7">
        <f>IF(P3085&gt;0,RANK(P3085,(N3085:P3085,Q3085:AL3085)),0)</f>
        <v>3</v>
      </c>
      <c r="G3085" s="1">
        <f t="shared" si="1146"/>
        <v>2300</v>
      </c>
      <c r="H3085" s="2">
        <f t="shared" si="1131"/>
        <v>0.11719148068888209</v>
      </c>
      <c r="I3085" s="2"/>
      <c r="J3085" s="2">
        <f t="shared" si="1147"/>
        <v>0.4114949556710486</v>
      </c>
      <c r="K3085" s="2">
        <f t="shared" si="1148"/>
        <v>0.29430347498216652</v>
      </c>
      <c r="L3085" s="2">
        <f t="shared" si="1149"/>
        <v>0.28416386426169365</v>
      </c>
      <c r="M3085" s="2">
        <f t="shared" si="1150"/>
        <v>1.0037705085091275E-2</v>
      </c>
      <c r="N3085" s="1">
        <v>8076</v>
      </c>
      <c r="O3085" s="1">
        <v>5776</v>
      </c>
      <c r="P3085" s="1">
        <v>5577</v>
      </c>
      <c r="Q3085" s="1">
        <v>70</v>
      </c>
      <c r="R3085" s="1">
        <v>31</v>
      </c>
      <c r="S3085" s="1">
        <v>10</v>
      </c>
      <c r="T3085" s="1">
        <v>40</v>
      </c>
      <c r="U3085" s="1">
        <v>31</v>
      </c>
      <c r="V3085" s="1">
        <v>6</v>
      </c>
      <c r="W3085" s="1">
        <v>6</v>
      </c>
      <c r="X3085" s="1">
        <v>3</v>
      </c>
      <c r="AN3085" s="7">
        <f>IF(Q3085&gt;0,RANK(Q3085,(N3085:P3085,Q3085:AL3085)),0)</f>
        <v>4</v>
      </c>
      <c r="AO3085" s="7">
        <f>IF(R3085&gt;0,RANK(R3085,(N3085:P3085,Q3085:AL3085)),0)</f>
        <v>6</v>
      </c>
      <c r="AP3085" s="7">
        <f>IF(S3085&gt;0,RANK(S3085,(N3085:P3085,Q3085:AL3085)),0)</f>
        <v>8</v>
      </c>
      <c r="AQ3085" s="7">
        <f>IF(T3085&gt;0,RANK(T3085,(N3085:P3085,Q3085:AL3085)),0)</f>
        <v>5</v>
      </c>
      <c r="AR3085" s="2">
        <f t="shared" si="1151"/>
        <v>3.5666972383572811E-3</v>
      </c>
      <c r="AS3085" s="2">
        <f t="shared" si="1152"/>
        <v>1.5795373484153673E-3</v>
      </c>
      <c r="AT3085" s="2">
        <f t="shared" si="1153"/>
        <v>5.0952817690818307E-4</v>
      </c>
      <c r="AU3085" s="2">
        <f t="shared" si="1154"/>
        <v>2.0381127076327323E-3</v>
      </c>
      <c r="AW3085" t="s">
        <v>1656</v>
      </c>
      <c r="AX3085" t="s">
        <v>1892</v>
      </c>
      <c r="AY3085">
        <v>6</v>
      </c>
      <c r="BA3085" s="127">
        <v>53</v>
      </c>
      <c r="BB3085" s="130">
        <v>47</v>
      </c>
      <c r="BC3085" s="131">
        <f t="shared" si="1144"/>
        <v>53047</v>
      </c>
      <c r="BE3085" s="7" t="s">
        <v>3271</v>
      </c>
    </row>
    <row r="3086" spans="1:57" hidden="1" outlineLevel="1" x14ac:dyDescent="0.2">
      <c r="A3086" t="s">
        <v>1839</v>
      </c>
      <c r="B3086" t="s">
        <v>1892</v>
      </c>
      <c r="C3086" s="1">
        <f t="shared" si="1145"/>
        <v>13033</v>
      </c>
      <c r="D3086" s="7">
        <f>RANK(N3086,(N3086:P3086,Q3086:AL3086))</f>
        <v>1</v>
      </c>
      <c r="E3086" s="7">
        <f>RANK(O3086,(N3086:P3086,Q3086:AL3086))</f>
        <v>2</v>
      </c>
      <c r="F3086" s="7">
        <f>IF(P3086&gt;0,RANK(P3086,(N3086:P3086,Q3086:AL3086)),0)</f>
        <v>3</v>
      </c>
      <c r="G3086" s="1">
        <f t="shared" si="1146"/>
        <v>750</v>
      </c>
      <c r="H3086" s="2">
        <f t="shared" si="1131"/>
        <v>5.7546228803805721E-2</v>
      </c>
      <c r="I3086" s="2"/>
      <c r="J3086" s="2">
        <f t="shared" si="1147"/>
        <v>0.38479244993478096</v>
      </c>
      <c r="K3086" s="2">
        <f t="shared" si="1148"/>
        <v>0.32724622113097523</v>
      </c>
      <c r="L3086" s="2">
        <f t="shared" si="1149"/>
        <v>0.27169492825903474</v>
      </c>
      <c r="M3086" s="2">
        <f t="shared" si="1150"/>
        <v>1.6266400675209014E-2</v>
      </c>
      <c r="N3086" s="1">
        <v>5015</v>
      </c>
      <c r="O3086" s="1">
        <v>4265</v>
      </c>
      <c r="P3086" s="1">
        <v>3541</v>
      </c>
      <c r="Q3086" s="1">
        <v>51</v>
      </c>
      <c r="R3086" s="1">
        <v>78</v>
      </c>
      <c r="S3086" s="1">
        <v>12</v>
      </c>
      <c r="T3086" s="1">
        <v>24</v>
      </c>
      <c r="U3086" s="1">
        <v>28</v>
      </c>
      <c r="V3086" s="1">
        <v>10</v>
      </c>
      <c r="W3086" s="1">
        <v>8</v>
      </c>
      <c r="X3086" s="1">
        <v>1</v>
      </c>
      <c r="AN3086" s="7">
        <f>IF(Q3086&gt;0,RANK(Q3086,(N3086:P3086,Q3086:AL3086)),0)</f>
        <v>5</v>
      </c>
      <c r="AO3086" s="7">
        <f>IF(R3086&gt;0,RANK(R3086,(N3086:P3086,Q3086:AL3086)),0)</f>
        <v>4</v>
      </c>
      <c r="AP3086" s="7">
        <f>IF(S3086&gt;0,RANK(S3086,(N3086:P3086,Q3086:AL3086)),0)</f>
        <v>8</v>
      </c>
      <c r="AQ3086" s="7">
        <f>IF(T3086&gt;0,RANK(T3086,(N3086:P3086,Q3086:AL3086)),0)</f>
        <v>7</v>
      </c>
      <c r="AR3086" s="2">
        <f t="shared" si="1151"/>
        <v>3.9131435586587894E-3</v>
      </c>
      <c r="AS3086" s="2">
        <f t="shared" si="1152"/>
        <v>5.9848077955957949E-3</v>
      </c>
      <c r="AT3086" s="2">
        <f t="shared" si="1153"/>
        <v>9.2073966086089157E-4</v>
      </c>
      <c r="AU3086" s="2">
        <f t="shared" si="1154"/>
        <v>1.8414793217217831E-3</v>
      </c>
      <c r="AW3086" t="s">
        <v>1839</v>
      </c>
      <c r="AX3086" t="s">
        <v>1892</v>
      </c>
      <c r="AY3086">
        <v>4</v>
      </c>
      <c r="BA3086" s="127">
        <v>53</v>
      </c>
      <c r="BB3086" s="130">
        <v>49</v>
      </c>
      <c r="BC3086" s="131">
        <f t="shared" si="1144"/>
        <v>53049</v>
      </c>
      <c r="BE3086" s="7" t="s">
        <v>3271</v>
      </c>
    </row>
    <row r="3087" spans="1:57" hidden="1" outlineLevel="1" x14ac:dyDescent="0.2">
      <c r="A3087" t="s">
        <v>1896</v>
      </c>
      <c r="B3087" t="s">
        <v>1892</v>
      </c>
      <c r="C3087" s="1">
        <f t="shared" si="1145"/>
        <v>9252</v>
      </c>
      <c r="D3087" s="7">
        <f>RANK(N3087,(N3087:P3087,Q3087:AL3087))</f>
        <v>1</v>
      </c>
      <c r="E3087" s="7">
        <f>RANK(O3087,(N3087:P3087,Q3087:AL3087))</f>
        <v>3</v>
      </c>
      <c r="F3087" s="7">
        <f>IF(P3087&gt;0,RANK(P3087,(N3087:P3087,Q3087:AL3087)),0)</f>
        <v>2</v>
      </c>
      <c r="G3087" s="1">
        <f t="shared" si="1146"/>
        <v>2236</v>
      </c>
      <c r="H3087" s="2">
        <f t="shared" si="1131"/>
        <v>0.24167747514051016</v>
      </c>
      <c r="I3087" s="2"/>
      <c r="J3087" s="2">
        <f t="shared" si="1147"/>
        <v>0.49578469520103763</v>
      </c>
      <c r="K3087" s="2">
        <f t="shared" si="1148"/>
        <v>0.24243406830955469</v>
      </c>
      <c r="L3087" s="2">
        <f t="shared" si="1149"/>
        <v>0.25410722006052744</v>
      </c>
      <c r="M3087" s="2">
        <f t="shared" si="1150"/>
        <v>7.6740164288802148E-3</v>
      </c>
      <c r="N3087" s="1">
        <v>4587</v>
      </c>
      <c r="O3087" s="1">
        <v>2243</v>
      </c>
      <c r="P3087" s="1">
        <v>2351</v>
      </c>
      <c r="Q3087" s="1">
        <v>25</v>
      </c>
      <c r="R3087" s="1">
        <v>20</v>
      </c>
      <c r="S3087" s="1">
        <v>4</v>
      </c>
      <c r="T3087" s="1">
        <v>10</v>
      </c>
      <c r="U3087" s="1">
        <v>5</v>
      </c>
      <c r="V3087" s="1">
        <v>5</v>
      </c>
      <c r="W3087" s="1">
        <v>1</v>
      </c>
      <c r="X3087" s="1">
        <v>1</v>
      </c>
      <c r="AN3087" s="7">
        <f>IF(Q3087&gt;0,RANK(Q3087,(N3087:P3087,Q3087:AL3087)),0)</f>
        <v>4</v>
      </c>
      <c r="AO3087" s="7">
        <f>IF(R3087&gt;0,RANK(R3087,(N3087:P3087,Q3087:AL3087)),0)</f>
        <v>5</v>
      </c>
      <c r="AP3087" s="7">
        <f>IF(S3087&gt;0,RANK(S3087,(N3087:P3087,Q3087:AL3087)),0)</f>
        <v>9</v>
      </c>
      <c r="AQ3087" s="7">
        <f>IF(T3087&gt;0,RANK(T3087,(N3087:P3087,Q3087:AL3087)),0)</f>
        <v>6</v>
      </c>
      <c r="AR3087" s="2">
        <f t="shared" si="1151"/>
        <v>2.7021184608733246E-3</v>
      </c>
      <c r="AS3087" s="2">
        <f t="shared" si="1152"/>
        <v>2.1616947686986599E-3</v>
      </c>
      <c r="AT3087" s="2">
        <f t="shared" si="1153"/>
        <v>4.3233895373973193E-4</v>
      </c>
      <c r="AU3087" s="2">
        <f t="shared" si="1154"/>
        <v>1.0808473843493299E-3</v>
      </c>
      <c r="AW3087" t="s">
        <v>1896</v>
      </c>
      <c r="AX3087" t="s">
        <v>1892</v>
      </c>
      <c r="AY3087">
        <v>3</v>
      </c>
      <c r="BA3087" s="127">
        <v>53</v>
      </c>
      <c r="BB3087" s="130">
        <v>51</v>
      </c>
      <c r="BC3087" s="131">
        <f t="shared" si="1144"/>
        <v>53051</v>
      </c>
      <c r="BE3087" s="7" t="s">
        <v>3271</v>
      </c>
    </row>
    <row r="3088" spans="1:57" hidden="1" outlineLevel="1" x14ac:dyDescent="0.2">
      <c r="A3088" t="s">
        <v>935</v>
      </c>
      <c r="B3088" t="s">
        <v>1892</v>
      </c>
      <c r="C3088" s="1">
        <f t="shared" si="1145"/>
        <v>4716</v>
      </c>
      <c r="D3088" s="7">
        <f>RANK(N3088,(N3088:P3088,Q3088:AL3088))</f>
        <v>1</v>
      </c>
      <c r="E3088" s="7">
        <f>RANK(O3088,(N3088:P3088,Q3088:AL3088))</f>
        <v>2</v>
      </c>
      <c r="F3088" s="7">
        <f>IF(P3088&gt;0,RANK(P3088,(N3088:P3088,Q3088:AL3088)),0)</f>
        <v>3</v>
      </c>
      <c r="G3088" s="1">
        <f t="shared" si="1146"/>
        <v>270</v>
      </c>
      <c r="H3088" s="2">
        <f t="shared" si="1131"/>
        <v>5.7251908396946563E-2</v>
      </c>
      <c r="I3088" s="2"/>
      <c r="J3088" s="2">
        <f t="shared" si="1147"/>
        <v>0.38125530110262934</v>
      </c>
      <c r="K3088" s="2">
        <f t="shared" si="1148"/>
        <v>0.32400339270568279</v>
      </c>
      <c r="L3088" s="2">
        <f t="shared" si="1149"/>
        <v>0.28413910093299405</v>
      </c>
      <c r="M3088" s="2">
        <f t="shared" si="1150"/>
        <v>1.0602205258693764E-2</v>
      </c>
      <c r="N3088" s="1">
        <v>1798</v>
      </c>
      <c r="O3088" s="1">
        <v>1528</v>
      </c>
      <c r="P3088" s="1">
        <v>1340</v>
      </c>
      <c r="Q3088" s="1">
        <v>13</v>
      </c>
      <c r="R3088" s="1">
        <v>15</v>
      </c>
      <c r="S3088" s="1">
        <v>1</v>
      </c>
      <c r="T3088" s="1">
        <v>12</v>
      </c>
      <c r="U3088" s="1">
        <v>6</v>
      </c>
      <c r="V3088" s="1">
        <v>1</v>
      </c>
      <c r="W3088" s="1">
        <v>2</v>
      </c>
      <c r="AN3088" s="7">
        <f>IF(Q3088&gt;0,RANK(Q3088,(N3088:P3088,Q3088:AL3088)),0)</f>
        <v>5</v>
      </c>
      <c r="AO3088" s="7">
        <f>IF(R3088&gt;0,RANK(R3088,(N3088:P3088,Q3088:AL3088)),0)</f>
        <v>4</v>
      </c>
      <c r="AP3088" s="7">
        <f>IF(S3088&gt;0,RANK(S3088,(N3088:P3088,Q3088:AL3088)),0)</f>
        <v>9</v>
      </c>
      <c r="AQ3088" s="7">
        <f>IF(T3088&gt;0,RANK(T3088,(N3088:P3088,Q3088:AL3088)),0)</f>
        <v>6</v>
      </c>
      <c r="AR3088" s="2">
        <f t="shared" si="1151"/>
        <v>2.7565733672603901E-3</v>
      </c>
      <c r="AS3088" s="2">
        <f t="shared" si="1152"/>
        <v>3.1806615776081423E-3</v>
      </c>
      <c r="AT3088" s="2">
        <f t="shared" si="1153"/>
        <v>2.1204410517387616E-4</v>
      </c>
      <c r="AU3088" s="2">
        <f t="shared" si="1154"/>
        <v>2.5445292620865142E-3</v>
      </c>
      <c r="AW3088" t="s">
        <v>935</v>
      </c>
      <c r="AX3088" t="s">
        <v>1892</v>
      </c>
      <c r="AY3088">
        <v>5</v>
      </c>
      <c r="BA3088" s="127">
        <v>53</v>
      </c>
      <c r="BB3088" s="130">
        <v>53</v>
      </c>
      <c r="BC3088" s="131">
        <f t="shared" si="1144"/>
        <v>53053</v>
      </c>
      <c r="BE3088" s="7" t="s">
        <v>3271</v>
      </c>
    </row>
    <row r="3089" spans="1:57" hidden="1" outlineLevel="1" x14ac:dyDescent="0.2">
      <c r="A3089" t="s">
        <v>523</v>
      </c>
      <c r="B3089" t="s">
        <v>1892</v>
      </c>
      <c r="C3089" s="1">
        <f t="shared" si="1145"/>
        <v>241149</v>
      </c>
      <c r="D3089" s="7">
        <f>RANK(N3089,(N3089:P3089,Q3089:AL3089))</f>
        <v>1</v>
      </c>
      <c r="E3089" s="7">
        <f>RANK(O3089,(N3089:P3089,Q3089:AL3089))</f>
        <v>2</v>
      </c>
      <c r="F3089" s="7">
        <f>IF(P3089&gt;0,RANK(P3089,(N3089:P3089,Q3089:AL3089)),0)</f>
        <v>3</v>
      </c>
      <c r="G3089" s="1">
        <f t="shared" si="1146"/>
        <v>24833</v>
      </c>
      <c r="H3089" s="2">
        <f t="shared" si="1131"/>
        <v>0.10297782698663482</v>
      </c>
      <c r="I3089" s="2"/>
      <c r="J3089" s="2">
        <f t="shared" si="1147"/>
        <v>0.42398268290558949</v>
      </c>
      <c r="K3089" s="2">
        <f t="shared" si="1148"/>
        <v>0.32100485591895467</v>
      </c>
      <c r="L3089" s="2">
        <f t="shared" si="1149"/>
        <v>0.24683079755669732</v>
      </c>
      <c r="M3089" s="2">
        <f t="shared" si="1150"/>
        <v>8.1816636187585223E-3</v>
      </c>
      <c r="N3089" s="1">
        <v>102243</v>
      </c>
      <c r="O3089" s="1">
        <v>77410</v>
      </c>
      <c r="P3089" s="1">
        <v>59523</v>
      </c>
      <c r="Q3089" s="1">
        <v>736</v>
      </c>
      <c r="R3089" s="1">
        <v>451</v>
      </c>
      <c r="S3089" s="1">
        <v>119</v>
      </c>
      <c r="T3089" s="1">
        <v>253</v>
      </c>
      <c r="U3089" s="1">
        <v>225</v>
      </c>
      <c r="V3089" s="1">
        <v>58</v>
      </c>
      <c r="W3089" s="1">
        <v>91</v>
      </c>
      <c r="X3089" s="1">
        <v>40</v>
      </c>
      <c r="AN3089" s="7">
        <f>IF(Q3089&gt;0,RANK(Q3089,(N3089:P3089,Q3089:AL3089)),0)</f>
        <v>4</v>
      </c>
      <c r="AO3089" s="7">
        <f>IF(R3089&gt;0,RANK(R3089,(N3089:P3089,Q3089:AL3089)),0)</f>
        <v>5</v>
      </c>
      <c r="AP3089" s="7">
        <f>IF(S3089&gt;0,RANK(S3089,(N3089:P3089,Q3089:AL3089)),0)</f>
        <v>8</v>
      </c>
      <c r="AQ3089" s="7">
        <f>IF(T3089&gt;0,RANK(T3089,(N3089:P3089,Q3089:AL3089)),0)</f>
        <v>6</v>
      </c>
      <c r="AR3089" s="2">
        <f t="shared" si="1151"/>
        <v>3.0520549535764194E-3</v>
      </c>
      <c r="AS3089" s="2">
        <f t="shared" si="1152"/>
        <v>1.8702130218246811E-3</v>
      </c>
      <c r="AT3089" s="2">
        <f t="shared" si="1153"/>
        <v>4.9347084167879608E-4</v>
      </c>
      <c r="AU3089" s="2">
        <f t="shared" si="1154"/>
        <v>1.0491438902918942E-3</v>
      </c>
      <c r="AW3089" t="s">
        <v>523</v>
      </c>
      <c r="AX3089" t="s">
        <v>1892</v>
      </c>
      <c r="BA3089" s="127">
        <v>53</v>
      </c>
      <c r="BB3089" s="130">
        <v>55</v>
      </c>
      <c r="BC3089" s="131">
        <f t="shared" si="1144"/>
        <v>53055</v>
      </c>
      <c r="BE3089" s="7" t="s">
        <v>3271</v>
      </c>
    </row>
    <row r="3090" spans="1:57" hidden="1" outlineLevel="1" x14ac:dyDescent="0.2">
      <c r="A3090" t="s">
        <v>2695</v>
      </c>
      <c r="B3090" t="s">
        <v>1892</v>
      </c>
      <c r="C3090" s="1">
        <f t="shared" si="1145"/>
        <v>7117</v>
      </c>
      <c r="D3090" s="7">
        <f>RANK(N3090,(N3090:P3090,Q3090:AL3090))</f>
        <v>1</v>
      </c>
      <c r="E3090" s="7">
        <f>RANK(O3090,(N3090:P3090,Q3090:AL3090))</f>
        <v>2</v>
      </c>
      <c r="F3090" s="7">
        <f>IF(P3090&gt;0,RANK(P3090,(N3090:P3090,Q3090:AL3090)),0)</f>
        <v>3</v>
      </c>
      <c r="G3090" s="1">
        <f t="shared" si="1146"/>
        <v>1452</v>
      </c>
      <c r="H3090" s="2">
        <f t="shared" si="1131"/>
        <v>0.20401854714064915</v>
      </c>
      <c r="I3090" s="2"/>
      <c r="J3090" s="2">
        <f t="shared" si="1147"/>
        <v>0.47112547421666434</v>
      </c>
      <c r="K3090" s="2">
        <f t="shared" si="1148"/>
        <v>0.26710692707601519</v>
      </c>
      <c r="L3090" s="2">
        <f t="shared" si="1149"/>
        <v>0.24954334691583532</v>
      </c>
      <c r="M3090" s="2">
        <f t="shared" si="1150"/>
        <v>1.2224251791485091E-2</v>
      </c>
      <c r="N3090" s="1">
        <v>3353</v>
      </c>
      <c r="O3090" s="1">
        <v>1901</v>
      </c>
      <c r="P3090" s="1">
        <v>1776</v>
      </c>
      <c r="Q3090" s="1">
        <v>39</v>
      </c>
      <c r="R3090" s="1">
        <v>9</v>
      </c>
      <c r="S3090" s="1">
        <v>14</v>
      </c>
      <c r="T3090" s="1">
        <v>2</v>
      </c>
      <c r="U3090" s="1">
        <v>14</v>
      </c>
      <c r="V3090" s="1">
        <v>5</v>
      </c>
      <c r="W3090" s="1">
        <v>2</v>
      </c>
      <c r="X3090" s="1">
        <v>2</v>
      </c>
      <c r="AN3090" s="7">
        <f>IF(Q3090&gt;0,RANK(Q3090,(N3090:P3090,Q3090:AL3090)),0)</f>
        <v>4</v>
      </c>
      <c r="AO3090" s="7">
        <f>IF(R3090&gt;0,RANK(R3090,(N3090:P3090,Q3090:AL3090)),0)</f>
        <v>7</v>
      </c>
      <c r="AP3090" s="7">
        <f>IF(S3090&gt;0,RANK(S3090,(N3090:P3090,Q3090:AL3090)),0)</f>
        <v>5</v>
      </c>
      <c r="AQ3090" s="7">
        <f>IF(T3090&gt;0,RANK(T3090,(N3090:P3090,Q3090:AL3090)),0)</f>
        <v>9</v>
      </c>
      <c r="AR3090" s="2">
        <f t="shared" si="1151"/>
        <v>5.4798370099761132E-3</v>
      </c>
      <c r="AS3090" s="2">
        <f t="shared" si="1152"/>
        <v>1.2645777715329493E-3</v>
      </c>
      <c r="AT3090" s="2">
        <f t="shared" si="1153"/>
        <v>1.9671209779401435E-3</v>
      </c>
      <c r="AU3090" s="2">
        <f t="shared" si="1154"/>
        <v>2.8101728256287761E-4</v>
      </c>
      <c r="AW3090" t="s">
        <v>2695</v>
      </c>
      <c r="AX3090" t="s">
        <v>1892</v>
      </c>
      <c r="AY3090">
        <v>2</v>
      </c>
      <c r="BA3090" s="127">
        <v>53</v>
      </c>
      <c r="BB3090" s="130">
        <v>57</v>
      </c>
      <c r="BC3090" s="131">
        <f t="shared" si="1144"/>
        <v>53057</v>
      </c>
      <c r="BE3090" s="7" t="s">
        <v>3271</v>
      </c>
    </row>
    <row r="3091" spans="1:57" hidden="1" outlineLevel="1" x14ac:dyDescent="0.2">
      <c r="A3091" t="s">
        <v>1495</v>
      </c>
      <c r="B3091" t="s">
        <v>1892</v>
      </c>
      <c r="C3091" s="1">
        <f t="shared" si="1145"/>
        <v>40728</v>
      </c>
      <c r="D3091" s="7">
        <f>RANK(N3091,(N3091:P3091,Q3091:AL3091))</f>
        <v>1</v>
      </c>
      <c r="E3091" s="7">
        <f>RANK(O3091,(N3091:P3091,Q3091:AL3091))</f>
        <v>2</v>
      </c>
      <c r="F3091" s="7">
        <f>IF(P3091&gt;0,RANK(P3091,(N3091:P3091,Q3091:AL3091)),0)</f>
        <v>3</v>
      </c>
      <c r="G3091" s="1">
        <f t="shared" si="1146"/>
        <v>2548</v>
      </c>
      <c r="H3091" s="2">
        <f t="shared" si="1131"/>
        <v>6.2561382832449414E-2</v>
      </c>
      <c r="I3091" s="2"/>
      <c r="J3091" s="2">
        <f t="shared" si="1147"/>
        <v>0.39127872716558632</v>
      </c>
      <c r="K3091" s="2">
        <f t="shared" si="1148"/>
        <v>0.32871734433313693</v>
      </c>
      <c r="L3091" s="2">
        <f t="shared" si="1149"/>
        <v>0.26942152818699666</v>
      </c>
      <c r="M3091" s="2">
        <f t="shared" si="1150"/>
        <v>1.0582400314280094E-2</v>
      </c>
      <c r="N3091" s="1">
        <v>15936</v>
      </c>
      <c r="O3091" s="1">
        <v>13388</v>
      </c>
      <c r="P3091" s="1">
        <v>10973</v>
      </c>
      <c r="Q3091" s="1">
        <v>170</v>
      </c>
      <c r="R3091" s="1">
        <v>92</v>
      </c>
      <c r="S3091" s="1">
        <v>31</v>
      </c>
      <c r="T3091" s="1">
        <v>46</v>
      </c>
      <c r="U3091" s="1">
        <v>61</v>
      </c>
      <c r="V3091" s="1">
        <v>10</v>
      </c>
      <c r="W3091" s="1">
        <v>15</v>
      </c>
      <c r="X3091" s="1">
        <v>6</v>
      </c>
      <c r="AN3091" s="7">
        <f>IF(Q3091&gt;0,RANK(Q3091,(N3091:P3091,Q3091:AL3091)),0)</f>
        <v>4</v>
      </c>
      <c r="AO3091" s="7">
        <f>IF(R3091&gt;0,RANK(R3091,(N3091:P3091,Q3091:AL3091)),0)</f>
        <v>5</v>
      </c>
      <c r="AP3091" s="7">
        <f>IF(S3091&gt;0,RANK(S3091,(N3091:P3091,Q3091:AL3091)),0)</f>
        <v>8</v>
      </c>
      <c r="AQ3091" s="7">
        <f>IF(T3091&gt;0,RANK(T3091,(N3091:P3091,Q3091:AL3091)),0)</f>
        <v>7</v>
      </c>
      <c r="AR3091" s="2">
        <f t="shared" si="1151"/>
        <v>4.1740326065605972E-3</v>
      </c>
      <c r="AS3091" s="2">
        <f t="shared" si="1152"/>
        <v>2.258888234138676E-3</v>
      </c>
      <c r="AT3091" s="2">
        <f t="shared" si="1153"/>
        <v>7.6114712237281478E-4</v>
      </c>
      <c r="AU3091" s="2">
        <f t="shared" si="1154"/>
        <v>1.129444117069338E-3</v>
      </c>
      <c r="AW3091" t="s">
        <v>1495</v>
      </c>
      <c r="AX3091" t="s">
        <v>1892</v>
      </c>
      <c r="AY3091">
        <v>2</v>
      </c>
      <c r="BA3091" s="127">
        <v>53</v>
      </c>
      <c r="BB3091" s="130">
        <v>59</v>
      </c>
      <c r="BC3091" s="131">
        <f t="shared" si="1144"/>
        <v>53059</v>
      </c>
      <c r="BE3091" s="7" t="s">
        <v>3271</v>
      </c>
    </row>
    <row r="3092" spans="1:57" hidden="1" outlineLevel="1" x14ac:dyDescent="0.2">
      <c r="A3092" t="s">
        <v>2156</v>
      </c>
      <c r="B3092" t="s">
        <v>1892</v>
      </c>
      <c r="C3092" s="1">
        <f t="shared" si="1145"/>
        <v>3680</v>
      </c>
      <c r="D3092" s="7">
        <f>RANK(N3092,(N3092:P3092,Q3092:AL3092))</f>
        <v>1</v>
      </c>
      <c r="E3092" s="7">
        <f>RANK(O3092,(N3092:P3092,Q3092:AL3092))</f>
        <v>2</v>
      </c>
      <c r="F3092" s="7">
        <f>IF(P3092&gt;0,RANK(P3092,(N3092:P3092,Q3092:AL3092)),0)</f>
        <v>3</v>
      </c>
      <c r="G3092" s="1">
        <f t="shared" si="1146"/>
        <v>372</v>
      </c>
      <c r="H3092" s="2">
        <f t="shared" si="1131"/>
        <v>0.10108695652173913</v>
      </c>
      <c r="I3092" s="2"/>
      <c r="J3092" s="2">
        <f t="shared" si="1147"/>
        <v>0.40054347826086956</v>
      </c>
      <c r="K3092" s="2">
        <f t="shared" si="1148"/>
        <v>0.29945652173913045</v>
      </c>
      <c r="L3092" s="2">
        <f t="shared" si="1149"/>
        <v>0.28532608695652173</v>
      </c>
      <c r="M3092" s="2">
        <f t="shared" si="1150"/>
        <v>1.4673913043478259E-2</v>
      </c>
      <c r="N3092" s="1">
        <v>1474</v>
      </c>
      <c r="O3092" s="1">
        <v>1102</v>
      </c>
      <c r="P3092" s="1">
        <v>1050</v>
      </c>
      <c r="Q3092" s="1">
        <v>27</v>
      </c>
      <c r="R3092" s="1">
        <v>15</v>
      </c>
      <c r="S3092" s="1">
        <v>3</v>
      </c>
      <c r="T3092" s="1">
        <v>3</v>
      </c>
      <c r="U3092" s="1">
        <v>3</v>
      </c>
      <c r="W3092" s="1">
        <v>1</v>
      </c>
      <c r="X3092" s="1">
        <v>2</v>
      </c>
      <c r="AN3092" s="7">
        <f>IF(Q3092&gt;0,RANK(Q3092,(N3092:P3092,Q3092:AL3092)),0)</f>
        <v>4</v>
      </c>
      <c r="AO3092" s="7">
        <f>IF(R3092&gt;0,RANK(R3092,(N3092:P3092,Q3092:AL3092)),0)</f>
        <v>5</v>
      </c>
      <c r="AP3092" s="7">
        <f>IF(S3092&gt;0,RANK(S3092,(N3092:P3092,Q3092:AL3092)),0)</f>
        <v>6</v>
      </c>
      <c r="AQ3092" s="7">
        <f>IF(T3092&gt;0,RANK(T3092,(N3092:P3092,Q3092:AL3092)),0)</f>
        <v>6</v>
      </c>
      <c r="AR3092" s="2">
        <f t="shared" si="1151"/>
        <v>7.3369565217391306E-3</v>
      </c>
      <c r="AS3092" s="2">
        <f t="shared" si="1152"/>
        <v>4.076086956521739E-3</v>
      </c>
      <c r="AT3092" s="2">
        <f t="shared" si="1153"/>
        <v>8.1521739130434778E-4</v>
      </c>
      <c r="AU3092" s="2">
        <f t="shared" si="1154"/>
        <v>8.1521739130434778E-4</v>
      </c>
      <c r="AW3092" t="s">
        <v>2156</v>
      </c>
      <c r="AX3092" t="s">
        <v>1892</v>
      </c>
      <c r="AY3092">
        <v>3</v>
      </c>
      <c r="BA3092" s="127">
        <v>53</v>
      </c>
      <c r="BB3092" s="130">
        <v>61</v>
      </c>
      <c r="BC3092" s="131">
        <f t="shared" si="1144"/>
        <v>53061</v>
      </c>
      <c r="BE3092" s="7" t="s">
        <v>3271</v>
      </c>
    </row>
    <row r="3093" spans="1:57" hidden="1" outlineLevel="1" x14ac:dyDescent="0.2">
      <c r="A3093" t="s">
        <v>2157</v>
      </c>
      <c r="B3093" t="s">
        <v>1892</v>
      </c>
      <c r="C3093" s="1">
        <f t="shared" si="1145"/>
        <v>225430</v>
      </c>
      <c r="D3093" s="7">
        <f>RANK(N3093,(N3093:P3093,Q3093:AL3093))</f>
        <v>1</v>
      </c>
      <c r="E3093" s="7">
        <f>RANK(O3093,(N3093:P3093,Q3093:AL3093))</f>
        <v>2</v>
      </c>
      <c r="F3093" s="7">
        <f>IF(P3093&gt;0,RANK(P3093,(N3093:P3093,Q3093:AL3093)),0)</f>
        <v>3</v>
      </c>
      <c r="G3093" s="1">
        <f t="shared" si="1146"/>
        <v>19506</v>
      </c>
      <c r="H3093" s="2">
        <f t="shared" si="1131"/>
        <v>8.6527968770793592E-2</v>
      </c>
      <c r="I3093" s="2"/>
      <c r="J3093" s="2">
        <f t="shared" si="1147"/>
        <v>0.39321740673379763</v>
      </c>
      <c r="K3093" s="2">
        <f t="shared" si="1148"/>
        <v>0.30668943796300402</v>
      </c>
      <c r="L3093" s="2">
        <f t="shared" si="1149"/>
        <v>0.29205518342722797</v>
      </c>
      <c r="M3093" s="2">
        <f t="shared" si="1150"/>
        <v>8.0379718759703289E-3</v>
      </c>
      <c r="N3093" s="1">
        <v>88643</v>
      </c>
      <c r="O3093" s="1">
        <v>69137</v>
      </c>
      <c r="P3093" s="1">
        <v>65838</v>
      </c>
      <c r="Q3093" s="1">
        <v>667</v>
      </c>
      <c r="R3093" s="1">
        <v>377</v>
      </c>
      <c r="S3093" s="1">
        <v>107</v>
      </c>
      <c r="T3093" s="1">
        <v>212</v>
      </c>
      <c r="U3093" s="1">
        <v>186</v>
      </c>
      <c r="V3093" s="1">
        <v>123</v>
      </c>
      <c r="W3093" s="1">
        <v>104</v>
      </c>
      <c r="X3093" s="1">
        <v>36</v>
      </c>
      <c r="AN3093" s="7">
        <f>IF(Q3093&gt;0,RANK(Q3093,(N3093:P3093,Q3093:AL3093)),0)</f>
        <v>4</v>
      </c>
      <c r="AO3093" s="7">
        <f>IF(R3093&gt;0,RANK(R3093,(N3093:P3093,Q3093:AL3093)),0)</f>
        <v>5</v>
      </c>
      <c r="AP3093" s="7">
        <f>IF(S3093&gt;0,RANK(S3093,(N3093:P3093,Q3093:AL3093)),0)</f>
        <v>9</v>
      </c>
      <c r="AQ3093" s="7">
        <f>IF(T3093&gt;0,RANK(T3093,(N3093:P3093,Q3093:AL3093)),0)</f>
        <v>6</v>
      </c>
      <c r="AR3093" s="2">
        <f t="shared" si="1151"/>
        <v>2.9587898682517854E-3</v>
      </c>
      <c r="AS3093" s="2">
        <f t="shared" si="1152"/>
        <v>1.6723594907510093E-3</v>
      </c>
      <c r="AT3093" s="2">
        <f t="shared" si="1153"/>
        <v>4.7464844962959678E-4</v>
      </c>
      <c r="AU3093" s="2">
        <f t="shared" si="1154"/>
        <v>9.4042496562125714E-4</v>
      </c>
      <c r="AW3093" t="s">
        <v>2157</v>
      </c>
      <c r="AX3093" t="s">
        <v>1892</v>
      </c>
      <c r="BA3093" s="127">
        <v>53</v>
      </c>
      <c r="BB3093" s="130">
        <v>63</v>
      </c>
      <c r="BC3093" s="131">
        <f t="shared" si="1144"/>
        <v>53063</v>
      </c>
      <c r="BE3093" s="7" t="s">
        <v>3271</v>
      </c>
    </row>
    <row r="3094" spans="1:57" hidden="1" outlineLevel="1" x14ac:dyDescent="0.2">
      <c r="A3094" t="s">
        <v>1349</v>
      </c>
      <c r="B3094" t="s">
        <v>1892</v>
      </c>
      <c r="C3094" s="1">
        <f t="shared" si="1145"/>
        <v>169132</v>
      </c>
      <c r="D3094" s="7">
        <f>RANK(N3094,(N3094:P3094,Q3094:AL3094))</f>
        <v>1</v>
      </c>
      <c r="E3094" s="7">
        <f>RANK(O3094,(N3094:P3094,Q3094:AL3094))</f>
        <v>2</v>
      </c>
      <c r="F3094" s="7">
        <f>IF(P3094&gt;0,RANK(P3094,(N3094:P3094,Q3094:AL3094)),0)</f>
        <v>3</v>
      </c>
      <c r="G3094" s="1">
        <f t="shared" si="1146"/>
        <v>9542</v>
      </c>
      <c r="H3094" s="2">
        <f t="shared" si="1131"/>
        <v>5.6417472743182838E-2</v>
      </c>
      <c r="I3094" s="2"/>
      <c r="J3094" s="2">
        <f t="shared" si="1147"/>
        <v>0.4110753730813802</v>
      </c>
      <c r="K3094" s="2">
        <f t="shared" si="1148"/>
        <v>0.35465790033819738</v>
      </c>
      <c r="L3094" s="2">
        <f t="shared" si="1149"/>
        <v>0.22616063193245511</v>
      </c>
      <c r="M3094" s="2">
        <f t="shared" si="1150"/>
        <v>8.1060946479672991E-3</v>
      </c>
      <c r="N3094" s="1">
        <v>69526</v>
      </c>
      <c r="O3094" s="1">
        <v>59984</v>
      </c>
      <c r="P3094" s="1">
        <v>38251</v>
      </c>
      <c r="Q3094" s="1">
        <v>452</v>
      </c>
      <c r="R3094" s="1">
        <v>342</v>
      </c>
      <c r="S3094" s="1">
        <v>124</v>
      </c>
      <c r="T3094" s="1">
        <v>173</v>
      </c>
      <c r="U3094" s="1">
        <v>118</v>
      </c>
      <c r="V3094" s="1">
        <v>61</v>
      </c>
      <c r="W3094" s="1">
        <v>64</v>
      </c>
      <c r="X3094" s="1">
        <v>37</v>
      </c>
      <c r="AN3094" s="7">
        <f>IF(Q3094&gt;0,RANK(Q3094,(N3094:P3094,Q3094:AL3094)),0)</f>
        <v>4</v>
      </c>
      <c r="AO3094" s="7">
        <f>IF(R3094&gt;0,RANK(R3094,(N3094:P3094,Q3094:AL3094)),0)</f>
        <v>5</v>
      </c>
      <c r="AP3094" s="7">
        <f>IF(S3094&gt;0,RANK(S3094,(N3094:P3094,Q3094:AL3094)),0)</f>
        <v>7</v>
      </c>
      <c r="AQ3094" s="7">
        <f>IF(T3094&gt;0,RANK(T3094,(N3094:P3094,Q3094:AL3094)),0)</f>
        <v>6</v>
      </c>
      <c r="AR3094" s="2">
        <f t="shared" si="1151"/>
        <v>2.6724688409053283E-3</v>
      </c>
      <c r="AS3094" s="2">
        <f t="shared" si="1152"/>
        <v>2.0220892557292528E-3</v>
      </c>
      <c r="AT3094" s="2">
        <f t="shared" si="1153"/>
        <v>7.3315516874393959E-4</v>
      </c>
      <c r="AU3094" s="2">
        <f t="shared" si="1154"/>
        <v>1.0228697112314642E-3</v>
      </c>
      <c r="AW3094" t="s">
        <v>1349</v>
      </c>
      <c r="AX3094" t="s">
        <v>1892</v>
      </c>
      <c r="AY3094">
        <v>5</v>
      </c>
      <c r="BA3094" s="127">
        <v>53</v>
      </c>
      <c r="BB3094" s="130">
        <v>65</v>
      </c>
      <c r="BC3094" s="131">
        <f t="shared" si="1144"/>
        <v>53065</v>
      </c>
      <c r="BE3094" s="7" t="s">
        <v>3271</v>
      </c>
    </row>
    <row r="3095" spans="1:57" hidden="1" outlineLevel="1" x14ac:dyDescent="0.2">
      <c r="A3095" t="s">
        <v>2422</v>
      </c>
      <c r="B3095" t="s">
        <v>1892</v>
      </c>
      <c r="C3095" s="1">
        <f t="shared" si="1145"/>
        <v>14787</v>
      </c>
      <c r="D3095" s="7">
        <f>RANK(N3095,(N3095:P3095,Q3095:AL3095))</f>
        <v>2</v>
      </c>
      <c r="E3095" s="7">
        <f>RANK(O3095,(N3095:P3095,Q3095:AL3095))</f>
        <v>1</v>
      </c>
      <c r="F3095" s="7">
        <f>IF(P3095&gt;0,RANK(P3095,(N3095:P3095,Q3095:AL3095)),0)</f>
        <v>3</v>
      </c>
      <c r="G3095" s="1">
        <f t="shared" si="1146"/>
        <v>746</v>
      </c>
      <c r="H3095" s="2">
        <f t="shared" si="1131"/>
        <v>5.0449719348076009E-2</v>
      </c>
      <c r="I3095" s="2"/>
      <c r="J3095" s="2">
        <f t="shared" si="1147"/>
        <v>0.33542976939203356</v>
      </c>
      <c r="K3095" s="2">
        <f t="shared" si="1148"/>
        <v>0.38587948874010958</v>
      </c>
      <c r="L3095" s="2">
        <f t="shared" si="1149"/>
        <v>0.2548860485561642</v>
      </c>
      <c r="M3095" s="2">
        <f t="shared" si="1150"/>
        <v>2.3804693311692604E-2</v>
      </c>
      <c r="N3095" s="1">
        <v>4960</v>
      </c>
      <c r="O3095" s="1">
        <v>5706</v>
      </c>
      <c r="P3095" s="1">
        <v>3769</v>
      </c>
      <c r="Q3095" s="1">
        <v>56</v>
      </c>
      <c r="R3095" s="1">
        <v>176</v>
      </c>
      <c r="S3095" s="1">
        <v>8</v>
      </c>
      <c r="T3095" s="1">
        <v>64</v>
      </c>
      <c r="U3095" s="1">
        <v>26</v>
      </c>
      <c r="V3095" s="1">
        <v>12</v>
      </c>
      <c r="W3095" s="1">
        <v>9</v>
      </c>
      <c r="X3095" s="1">
        <v>1</v>
      </c>
      <c r="AN3095" s="7">
        <f>IF(Q3095&gt;0,RANK(Q3095,(N3095:P3095,Q3095:AL3095)),0)</f>
        <v>6</v>
      </c>
      <c r="AO3095" s="7">
        <f>IF(R3095&gt;0,RANK(R3095,(N3095:P3095,Q3095:AL3095)),0)</f>
        <v>4</v>
      </c>
      <c r="AP3095" s="7">
        <f>IF(S3095&gt;0,RANK(S3095,(N3095:P3095,Q3095:AL3095)),0)</f>
        <v>10</v>
      </c>
      <c r="AQ3095" s="7">
        <f>IF(T3095&gt;0,RANK(T3095,(N3095:P3095,Q3095:AL3095)),0)</f>
        <v>5</v>
      </c>
      <c r="AR3095" s="2">
        <f t="shared" si="1151"/>
        <v>3.7871102995874753E-3</v>
      </c>
      <c r="AS3095" s="2">
        <f t="shared" si="1152"/>
        <v>1.1902346655846352E-2</v>
      </c>
      <c r="AT3095" s="2">
        <f t="shared" si="1153"/>
        <v>5.4101575708392512E-4</v>
      </c>
      <c r="AU3095" s="2">
        <f t="shared" si="1154"/>
        <v>4.3281260566714009E-3</v>
      </c>
      <c r="AW3095" t="s">
        <v>2422</v>
      </c>
      <c r="AX3095" t="s">
        <v>1892</v>
      </c>
      <c r="AY3095">
        <v>5</v>
      </c>
      <c r="BA3095" s="127">
        <v>53</v>
      </c>
      <c r="BB3095" s="130">
        <v>67</v>
      </c>
      <c r="BC3095" s="131">
        <f t="shared" si="1144"/>
        <v>53067</v>
      </c>
      <c r="BE3095" s="7" t="s">
        <v>3271</v>
      </c>
    </row>
    <row r="3096" spans="1:57" hidden="1" outlineLevel="1" x14ac:dyDescent="0.2">
      <c r="A3096" t="s">
        <v>1882</v>
      </c>
      <c r="B3096" t="s">
        <v>1892</v>
      </c>
      <c r="C3096" s="1">
        <f t="shared" si="1145"/>
        <v>84569</v>
      </c>
      <c r="D3096" s="7">
        <f>RANK(N3096,(N3096:P3096,Q3096:AL3096))</f>
        <v>1</v>
      </c>
      <c r="E3096" s="7">
        <f>RANK(O3096,(N3096:P3096,Q3096:AL3096))</f>
        <v>2</v>
      </c>
      <c r="F3096" s="7">
        <f>IF(P3096&gt;0,RANK(P3096,(N3096:P3096,Q3096:AL3096)),0)</f>
        <v>3</v>
      </c>
      <c r="G3096" s="1">
        <f t="shared" si="1146"/>
        <v>12650</v>
      </c>
      <c r="H3096" s="2">
        <f t="shared" si="1131"/>
        <v>0.14958199813170311</v>
      </c>
      <c r="I3096" s="2"/>
      <c r="J3096" s="2">
        <f t="shared" si="1147"/>
        <v>0.45280185410729701</v>
      </c>
      <c r="K3096" s="2">
        <f t="shared" si="1148"/>
        <v>0.30321985597559387</v>
      </c>
      <c r="L3096" s="2">
        <f t="shared" si="1149"/>
        <v>0.23118400359469782</v>
      </c>
      <c r="M3096" s="2">
        <f t="shared" si="1150"/>
        <v>1.2794286322411308E-2</v>
      </c>
      <c r="N3096" s="1">
        <v>38293</v>
      </c>
      <c r="O3096" s="1">
        <v>25643</v>
      </c>
      <c r="P3096" s="1">
        <v>19551</v>
      </c>
      <c r="Q3096" s="1">
        <v>286</v>
      </c>
      <c r="R3096" s="1">
        <v>241</v>
      </c>
      <c r="S3096" s="1">
        <v>102</v>
      </c>
      <c r="T3096" s="1">
        <v>126</v>
      </c>
      <c r="U3096" s="1">
        <v>123</v>
      </c>
      <c r="V3096" s="1">
        <v>129</v>
      </c>
      <c r="W3096" s="1">
        <v>42</v>
      </c>
      <c r="X3096" s="1">
        <v>33</v>
      </c>
      <c r="AN3096" s="7">
        <f>IF(Q3096&gt;0,RANK(Q3096,(N3096:P3096,Q3096:AL3096)),0)</f>
        <v>4</v>
      </c>
      <c r="AO3096" s="7">
        <f>IF(R3096&gt;0,RANK(R3096,(N3096:P3096,Q3096:AL3096)),0)</f>
        <v>5</v>
      </c>
      <c r="AP3096" s="7">
        <f>IF(S3096&gt;0,RANK(S3096,(N3096:P3096,Q3096:AL3096)),0)</f>
        <v>9</v>
      </c>
      <c r="AQ3096" s="7">
        <f>IF(T3096&gt;0,RANK(T3096,(N3096:P3096,Q3096:AL3096)),0)</f>
        <v>7</v>
      </c>
      <c r="AR3096" s="2">
        <f t="shared" si="1151"/>
        <v>3.3818538708037223E-3</v>
      </c>
      <c r="AS3096" s="2">
        <f t="shared" si="1152"/>
        <v>2.8497439960269129E-3</v>
      </c>
      <c r="AT3096" s="2">
        <f t="shared" si="1153"/>
        <v>1.2061157161607681E-3</v>
      </c>
      <c r="AU3096" s="2">
        <f t="shared" si="1154"/>
        <v>1.4899076493750665E-3</v>
      </c>
      <c r="AW3096" t="s">
        <v>1882</v>
      </c>
      <c r="AX3096" t="s">
        <v>1892</v>
      </c>
      <c r="BA3096" s="127">
        <v>53</v>
      </c>
      <c r="BB3096" s="130">
        <v>69</v>
      </c>
      <c r="BC3096" s="131">
        <f t="shared" si="1144"/>
        <v>53069</v>
      </c>
      <c r="BE3096" s="7" t="s">
        <v>3271</v>
      </c>
    </row>
    <row r="3097" spans="1:57" hidden="1" outlineLevel="1" x14ac:dyDescent="0.2">
      <c r="A3097" t="s">
        <v>193</v>
      </c>
      <c r="B3097" t="s">
        <v>1892</v>
      </c>
      <c r="C3097" s="1">
        <f t="shared" si="1145"/>
        <v>1796</v>
      </c>
      <c r="D3097" s="7">
        <f>RANK(N3097,(N3097:P3097,Q3097:AL3097))</f>
        <v>1</v>
      </c>
      <c r="E3097" s="7">
        <f>RANK(O3097,(N3097:P3097,Q3097:AL3097))</f>
        <v>3</v>
      </c>
      <c r="F3097" s="7">
        <f>IF(P3097&gt;0,RANK(P3097,(N3097:P3097,Q3097:AL3097)),0)</f>
        <v>2</v>
      </c>
      <c r="G3097" s="1">
        <f t="shared" si="1146"/>
        <v>112</v>
      </c>
      <c r="H3097" s="2">
        <f t="shared" si="1131"/>
        <v>6.2360801781737196E-2</v>
      </c>
      <c r="I3097" s="2"/>
      <c r="J3097" s="2">
        <f t="shared" si="1147"/>
        <v>0.38752783964365256</v>
      </c>
      <c r="K3097" s="2">
        <f t="shared" si="1148"/>
        <v>0.27171492204899778</v>
      </c>
      <c r="L3097" s="2">
        <f t="shared" si="1149"/>
        <v>0.32516703786191536</v>
      </c>
      <c r="M3097" s="2">
        <f t="shared" si="1150"/>
        <v>1.5590200445434299E-2</v>
      </c>
      <c r="N3097" s="1">
        <v>696</v>
      </c>
      <c r="O3097" s="1">
        <v>488</v>
      </c>
      <c r="P3097" s="1">
        <v>584</v>
      </c>
      <c r="Q3097" s="1">
        <v>3</v>
      </c>
      <c r="R3097" s="1">
        <v>15</v>
      </c>
      <c r="S3097" s="1">
        <v>2</v>
      </c>
      <c r="T3097" s="1">
        <v>4</v>
      </c>
      <c r="U3097" s="1">
        <v>3</v>
      </c>
      <c r="W3097" s="1">
        <v>1</v>
      </c>
      <c r="AN3097" s="7">
        <f>IF(Q3097&gt;0,RANK(Q3097,(N3097:P3097,Q3097:AL3097)),0)</f>
        <v>6</v>
      </c>
      <c r="AO3097" s="7">
        <f>IF(R3097&gt;0,RANK(R3097,(N3097:P3097,Q3097:AL3097)),0)</f>
        <v>4</v>
      </c>
      <c r="AP3097" s="7">
        <f>IF(S3097&gt;0,RANK(S3097,(N3097:P3097,Q3097:AL3097)),0)</f>
        <v>8</v>
      </c>
      <c r="AQ3097" s="7">
        <f>IF(T3097&gt;0,RANK(T3097,(N3097:P3097,Q3097:AL3097)),0)</f>
        <v>5</v>
      </c>
      <c r="AR3097" s="2">
        <f t="shared" si="1151"/>
        <v>1.6703786191536749E-3</v>
      </c>
      <c r="AS3097" s="2">
        <f t="shared" si="1152"/>
        <v>8.351893095768375E-3</v>
      </c>
      <c r="AT3097" s="2">
        <f t="shared" si="1153"/>
        <v>1.1135857461024498E-3</v>
      </c>
      <c r="AU3097" s="2">
        <f t="shared" si="1154"/>
        <v>2.2271714922048997E-3</v>
      </c>
      <c r="AW3097" t="s">
        <v>193</v>
      </c>
      <c r="AX3097" t="s">
        <v>1892</v>
      </c>
      <c r="AY3097">
        <v>3</v>
      </c>
      <c r="BA3097" s="127">
        <v>53</v>
      </c>
      <c r="BB3097" s="130">
        <v>71</v>
      </c>
      <c r="BC3097" s="131">
        <f t="shared" si="1144"/>
        <v>53071</v>
      </c>
      <c r="BE3097" s="7" t="s">
        <v>3271</v>
      </c>
    </row>
    <row r="3098" spans="1:57" hidden="1" outlineLevel="1" x14ac:dyDescent="0.2">
      <c r="A3098" t="s">
        <v>2196</v>
      </c>
      <c r="B3098" t="s">
        <v>1892</v>
      </c>
      <c r="C3098" s="1">
        <f t="shared" si="1145"/>
        <v>19881</v>
      </c>
      <c r="D3098" s="7">
        <f>RANK(N3098,(N3098:P3098,Q3098:AL3098))</f>
        <v>2</v>
      </c>
      <c r="E3098" s="7">
        <f>RANK(O3098,(N3098:P3098,Q3098:AL3098))</f>
        <v>1</v>
      </c>
      <c r="F3098" s="7">
        <f>IF(P3098&gt;0,RANK(P3098,(N3098:P3098,Q3098:AL3098)),0)</f>
        <v>3</v>
      </c>
      <c r="G3098" s="1">
        <f t="shared" si="1146"/>
        <v>569</v>
      </c>
      <c r="H3098" s="2">
        <f t="shared" si="1131"/>
        <v>2.8620290729842564E-2</v>
      </c>
      <c r="I3098" s="2"/>
      <c r="J3098" s="2">
        <f t="shared" si="1147"/>
        <v>0.36844223127609277</v>
      </c>
      <c r="K3098" s="2">
        <f t="shared" si="1148"/>
        <v>0.39706252200593534</v>
      </c>
      <c r="L3098" s="2">
        <f t="shared" si="1149"/>
        <v>0.22669885820632765</v>
      </c>
      <c r="M3098" s="2">
        <f t="shared" si="1150"/>
        <v>7.7963885116442422E-3</v>
      </c>
      <c r="N3098" s="1">
        <v>7325</v>
      </c>
      <c r="O3098" s="1">
        <v>7894</v>
      </c>
      <c r="P3098" s="1">
        <v>4507</v>
      </c>
      <c r="Q3098" s="1">
        <v>68</v>
      </c>
      <c r="R3098" s="1">
        <v>41</v>
      </c>
      <c r="S3098" s="1">
        <v>10</v>
      </c>
      <c r="T3098" s="1">
        <v>12</v>
      </c>
      <c r="U3098" s="1">
        <v>7</v>
      </c>
      <c r="V3098" s="1">
        <v>4</v>
      </c>
      <c r="W3098" s="1">
        <v>10</v>
      </c>
      <c r="X3098" s="1">
        <v>3</v>
      </c>
      <c r="AN3098" s="7">
        <f>IF(Q3098&gt;0,RANK(Q3098,(N3098:P3098,Q3098:AL3098)),0)</f>
        <v>4</v>
      </c>
      <c r="AO3098" s="7">
        <f>IF(R3098&gt;0,RANK(R3098,(N3098:P3098,Q3098:AL3098)),0)</f>
        <v>5</v>
      </c>
      <c r="AP3098" s="7">
        <f>IF(S3098&gt;0,RANK(S3098,(N3098:P3098,Q3098:AL3098)),0)</f>
        <v>7</v>
      </c>
      <c r="AQ3098" s="7">
        <f>IF(T3098&gt;0,RANK(T3098,(N3098:P3098,Q3098:AL3098)),0)</f>
        <v>6</v>
      </c>
      <c r="AR3098" s="2">
        <f t="shared" si="1151"/>
        <v>3.4203510889794274E-3</v>
      </c>
      <c r="AS3098" s="2">
        <f t="shared" si="1152"/>
        <v>2.0622705095317139E-3</v>
      </c>
      <c r="AT3098" s="2">
        <f t="shared" si="1153"/>
        <v>5.0299280720285703E-4</v>
      </c>
      <c r="AU3098" s="2">
        <f t="shared" si="1154"/>
        <v>6.0359136864342839E-4</v>
      </c>
      <c r="AW3098" t="s">
        <v>2196</v>
      </c>
      <c r="AX3098" t="s">
        <v>1892</v>
      </c>
      <c r="AY3098">
        <v>5</v>
      </c>
      <c r="BA3098" s="127">
        <v>53</v>
      </c>
      <c r="BB3098" s="130">
        <v>73</v>
      </c>
      <c r="BC3098" s="131">
        <f t="shared" si="1144"/>
        <v>53073</v>
      </c>
      <c r="BE3098" s="7" t="s">
        <v>3271</v>
      </c>
    </row>
    <row r="3099" spans="1:57" hidden="1" outlineLevel="1" x14ac:dyDescent="0.2">
      <c r="A3099" t="s">
        <v>2197</v>
      </c>
      <c r="B3099" t="s">
        <v>1892</v>
      </c>
      <c r="C3099" s="1">
        <f t="shared" si="1145"/>
        <v>63679</v>
      </c>
      <c r="D3099" s="7">
        <f>RANK(N3099,(N3099:P3099,Q3099:AL3099))</f>
        <v>1</v>
      </c>
      <c r="E3099" s="7">
        <f>RANK(O3099,(N3099:P3099,Q3099:AL3099))</f>
        <v>2</v>
      </c>
      <c r="F3099" s="7">
        <f>IF(P3099&gt;0,RANK(P3099,(N3099:P3099,Q3099:AL3099)),0)</f>
        <v>3</v>
      </c>
      <c r="G3099" s="1">
        <f t="shared" si="1146"/>
        <v>2818</v>
      </c>
      <c r="H3099" s="2">
        <f t="shared" si="1131"/>
        <v>4.4253207493836273E-2</v>
      </c>
      <c r="I3099" s="2"/>
      <c r="J3099" s="2">
        <f t="shared" si="1147"/>
        <v>0.4180184990342185</v>
      </c>
      <c r="K3099" s="2">
        <f t="shared" si="1148"/>
        <v>0.37376529154038224</v>
      </c>
      <c r="L3099" s="2">
        <f t="shared" si="1149"/>
        <v>0.19559038301480866</v>
      </c>
      <c r="M3099" s="2">
        <f t="shared" si="1150"/>
        <v>1.2625826410590596E-2</v>
      </c>
      <c r="N3099" s="1">
        <v>26619</v>
      </c>
      <c r="O3099" s="1">
        <v>23801</v>
      </c>
      <c r="P3099" s="1">
        <v>12455</v>
      </c>
      <c r="Q3099" s="1">
        <v>237</v>
      </c>
      <c r="R3099" s="1">
        <v>235</v>
      </c>
      <c r="S3099" s="1">
        <v>85</v>
      </c>
      <c r="T3099" s="1">
        <v>65</v>
      </c>
      <c r="U3099" s="1">
        <v>89</v>
      </c>
      <c r="V3099" s="1">
        <v>55</v>
      </c>
      <c r="W3099" s="1">
        <v>20</v>
      </c>
      <c r="X3099" s="1">
        <v>18</v>
      </c>
      <c r="AN3099" s="7">
        <f>IF(Q3099&gt;0,RANK(Q3099,(N3099:P3099,Q3099:AL3099)),0)</f>
        <v>4</v>
      </c>
      <c r="AO3099" s="7">
        <f>IF(R3099&gt;0,RANK(R3099,(N3099:P3099,Q3099:AL3099)),0)</f>
        <v>5</v>
      </c>
      <c r="AP3099" s="7">
        <f>IF(S3099&gt;0,RANK(S3099,(N3099:P3099,Q3099:AL3099)),0)</f>
        <v>7</v>
      </c>
      <c r="AQ3099" s="7">
        <f>IF(T3099&gt;0,RANK(T3099,(N3099:P3099,Q3099:AL3099)),0)</f>
        <v>8</v>
      </c>
      <c r="AR3099" s="2">
        <f t="shared" si="1151"/>
        <v>3.7217921135696227E-3</v>
      </c>
      <c r="AS3099" s="2">
        <f t="shared" si="1152"/>
        <v>3.6903845851850689E-3</v>
      </c>
      <c r="AT3099" s="2">
        <f t="shared" si="1153"/>
        <v>1.3348199563435355E-3</v>
      </c>
      <c r="AU3099" s="2">
        <f t="shared" si="1154"/>
        <v>1.0207446724979977E-3</v>
      </c>
      <c r="AW3099" t="s">
        <v>2197</v>
      </c>
      <c r="AX3099" t="s">
        <v>1892</v>
      </c>
      <c r="AY3099">
        <v>2</v>
      </c>
      <c r="BA3099" s="127">
        <v>53</v>
      </c>
      <c r="BB3099" s="130">
        <v>75</v>
      </c>
      <c r="BC3099" s="131">
        <f t="shared" si="1144"/>
        <v>53075</v>
      </c>
      <c r="BE3099" s="7" t="s">
        <v>3271</v>
      </c>
    </row>
    <row r="3100" spans="1:57" hidden="1" outlineLevel="1" x14ac:dyDescent="0.2">
      <c r="A3100" t="s">
        <v>2198</v>
      </c>
      <c r="B3100" t="s">
        <v>1892</v>
      </c>
      <c r="C3100" s="1">
        <f t="shared" si="1145"/>
        <v>17478</v>
      </c>
      <c r="D3100" s="7">
        <f>RANK(N3100,(N3100:P3100,Q3100:AL3100))</f>
        <v>1</v>
      </c>
      <c r="E3100" s="7">
        <f>RANK(O3100,(N3100:P3100,Q3100:AL3100))</f>
        <v>2</v>
      </c>
      <c r="F3100" s="7">
        <f>IF(P3100&gt;0,RANK(P3100,(N3100:P3100,Q3100:AL3100)),0)</f>
        <v>3</v>
      </c>
      <c r="G3100" s="1">
        <f t="shared" si="1146"/>
        <v>1209</v>
      </c>
      <c r="H3100" s="2">
        <f t="shared" si="1131"/>
        <v>6.9172674219018196E-2</v>
      </c>
      <c r="I3100" s="2"/>
      <c r="J3100" s="2">
        <f t="shared" si="1147"/>
        <v>0.43694930770110996</v>
      </c>
      <c r="K3100" s="2">
        <f t="shared" si="1148"/>
        <v>0.36777663348209177</v>
      </c>
      <c r="L3100" s="2">
        <f t="shared" si="1149"/>
        <v>0.18423160544684747</v>
      </c>
      <c r="M3100" s="2">
        <f t="shared" si="1150"/>
        <v>1.10424533699508E-2</v>
      </c>
      <c r="N3100" s="1">
        <v>7637</v>
      </c>
      <c r="O3100" s="1">
        <v>6428</v>
      </c>
      <c r="P3100" s="1">
        <v>3220</v>
      </c>
      <c r="Q3100" s="1">
        <v>90</v>
      </c>
      <c r="R3100" s="1">
        <v>28</v>
      </c>
      <c r="S3100" s="1">
        <v>16</v>
      </c>
      <c r="T3100" s="1">
        <v>11</v>
      </c>
      <c r="U3100" s="1">
        <v>13</v>
      </c>
      <c r="V3100" s="1">
        <v>14</v>
      </c>
      <c r="W3100" s="1">
        <v>10</v>
      </c>
      <c r="X3100" s="1">
        <v>11</v>
      </c>
      <c r="AN3100" s="7">
        <f>IF(Q3100&gt;0,RANK(Q3100,(N3100:P3100,Q3100:AL3100)),0)</f>
        <v>4</v>
      </c>
      <c r="AO3100" s="7">
        <f>IF(R3100&gt;0,RANK(R3100,(N3100:P3100,Q3100:AL3100)),0)</f>
        <v>5</v>
      </c>
      <c r="AP3100" s="7">
        <f>IF(S3100&gt;0,RANK(S3100,(N3100:P3100,Q3100:AL3100)),0)</f>
        <v>6</v>
      </c>
      <c r="AQ3100" s="7">
        <f>IF(T3100&gt;0,RANK(T3100,(N3100:P3100,Q3100:AL3100)),0)</f>
        <v>9</v>
      </c>
      <c r="AR3100" s="2">
        <f t="shared" si="1151"/>
        <v>5.1493305870236872E-3</v>
      </c>
      <c r="AS3100" s="2">
        <f t="shared" si="1152"/>
        <v>1.6020139604073693E-3</v>
      </c>
      <c r="AT3100" s="2">
        <f t="shared" si="1153"/>
        <v>9.15436548804211E-4</v>
      </c>
      <c r="AU3100" s="2">
        <f t="shared" si="1154"/>
        <v>6.2936262730289502E-4</v>
      </c>
      <c r="AW3100" t="s">
        <v>2198</v>
      </c>
      <c r="AX3100" t="s">
        <v>1892</v>
      </c>
      <c r="AY3100">
        <v>5</v>
      </c>
      <c r="BA3100" s="127">
        <v>53</v>
      </c>
      <c r="BB3100" s="130">
        <v>77</v>
      </c>
      <c r="BC3100" s="131">
        <f t="shared" si="1144"/>
        <v>53077</v>
      </c>
      <c r="BE3100" s="7" t="s">
        <v>3271</v>
      </c>
    </row>
    <row r="3101" spans="1:57" hidden="1" outlineLevel="1" x14ac:dyDescent="0.2">
      <c r="A3101" t="s">
        <v>950</v>
      </c>
      <c r="B3101" t="s">
        <v>1892</v>
      </c>
      <c r="C3101" s="1">
        <f t="shared" si="1145"/>
        <v>57969</v>
      </c>
      <c r="D3101" s="7">
        <f>RANK(N3101,(N3101:P3101,Q3101:AL3101))</f>
        <v>2</v>
      </c>
      <c r="E3101" s="7">
        <f>RANK(O3101,(N3101:P3101,Q3101:AL3101))</f>
        <v>1</v>
      </c>
      <c r="F3101" s="7">
        <f>IF(P3101&gt;0,RANK(P3101,(N3101:P3101,Q3101:AL3101)),0)</f>
        <v>3</v>
      </c>
      <c r="G3101" s="1">
        <f t="shared" si="1146"/>
        <v>4815</v>
      </c>
      <c r="H3101" s="2">
        <f t="shared" si="1131"/>
        <v>8.3061636391864618E-2</v>
      </c>
      <c r="I3101" s="2"/>
      <c r="J3101" s="2">
        <f t="shared" si="1147"/>
        <v>0.36271110421087133</v>
      </c>
      <c r="K3101" s="2">
        <f t="shared" si="1148"/>
        <v>0.44577274060273592</v>
      </c>
      <c r="L3101" s="2">
        <f t="shared" si="1149"/>
        <v>0.18256309406751883</v>
      </c>
      <c r="M3101" s="2">
        <f t="shared" si="1150"/>
        <v>8.9530611188739784E-3</v>
      </c>
      <c r="N3101" s="1">
        <v>21026</v>
      </c>
      <c r="O3101" s="1">
        <v>25841</v>
      </c>
      <c r="P3101" s="1">
        <v>10583</v>
      </c>
      <c r="Q3101" s="1">
        <v>148</v>
      </c>
      <c r="R3101" s="1">
        <v>166</v>
      </c>
      <c r="S3101" s="1">
        <v>28</v>
      </c>
      <c r="T3101" s="1">
        <v>74</v>
      </c>
      <c r="U3101" s="1">
        <v>57</v>
      </c>
      <c r="V3101" s="1">
        <v>9</v>
      </c>
      <c r="W3101" s="1">
        <v>23</v>
      </c>
      <c r="X3101" s="1">
        <v>14</v>
      </c>
      <c r="AN3101" s="7">
        <f>IF(Q3101&gt;0,RANK(Q3101,(N3101:P3101,Q3101:AL3101)),0)</f>
        <v>5</v>
      </c>
      <c r="AO3101" s="7">
        <f>IF(R3101&gt;0,RANK(R3101,(N3101:P3101,Q3101:AL3101)),0)</f>
        <v>4</v>
      </c>
      <c r="AP3101" s="7">
        <f>IF(S3101&gt;0,RANK(S3101,(N3101:P3101,Q3101:AL3101)),0)</f>
        <v>8</v>
      </c>
      <c r="AQ3101" s="7">
        <f>IF(T3101&gt;0,RANK(T3101,(N3101:P3101,Q3101:AL3101)),0)</f>
        <v>6</v>
      </c>
      <c r="AR3101" s="2">
        <f t="shared" si="1151"/>
        <v>2.5530887198330142E-3</v>
      </c>
      <c r="AS3101" s="2">
        <f t="shared" si="1152"/>
        <v>2.8635995100829755E-3</v>
      </c>
      <c r="AT3101" s="2">
        <f t="shared" si="1153"/>
        <v>4.8301678483327298E-4</v>
      </c>
      <c r="AU3101" s="2">
        <f t="shared" si="1154"/>
        <v>1.2765443599165071E-3</v>
      </c>
      <c r="AW3101" t="s">
        <v>950</v>
      </c>
      <c r="AX3101" t="s">
        <v>1892</v>
      </c>
      <c r="AY3101">
        <v>4</v>
      </c>
      <c r="BA3101" s="127">
        <v>53</v>
      </c>
      <c r="BB3101" s="130"/>
      <c r="BC3101" s="127">
        <v>53</v>
      </c>
      <c r="BE3101" s="7" t="s">
        <v>2095</v>
      </c>
    </row>
    <row r="3102" spans="1:57" collapsed="1" x14ac:dyDescent="0.2">
      <c r="A3102" t="s">
        <v>563</v>
      </c>
      <c r="B3102" t="s">
        <v>566</v>
      </c>
      <c r="C3102" s="1">
        <f t="shared" si="1145"/>
        <v>2288230</v>
      </c>
      <c r="D3102" s="7">
        <f>RANK(N3102,(N3102:P3102,Q3102:AL3102))</f>
        <v>1</v>
      </c>
      <c r="E3102" s="7">
        <f>RANK(O3102,(N3102:P3102,Q3102:AL3102))</f>
        <v>2</v>
      </c>
      <c r="F3102" s="7">
        <f>IF(P3102&gt;0,RANK(P3102,(N3102:P3102,Q3102:AL3102)),0)</f>
        <v>3</v>
      </c>
      <c r="G3102" s="1">
        <f t="shared" si="1146"/>
        <v>261803</v>
      </c>
      <c r="H3102" s="2">
        <f t="shared" si="1131"/>
        <v>0.11441288681644765</v>
      </c>
      <c r="I3102" s="2"/>
      <c r="J3102" s="2">
        <f t="shared" si="1147"/>
        <v>0.43397604261809347</v>
      </c>
      <c r="K3102" s="2">
        <f t="shared" si="1148"/>
        <v>0.31956315580164579</v>
      </c>
      <c r="L3102" s="2">
        <f t="shared" si="1149"/>
        <v>0.23676815704714999</v>
      </c>
      <c r="M3102" s="2">
        <f t="shared" si="1150"/>
        <v>9.6926445331108058E-3</v>
      </c>
      <c r="N3102" s="1">
        <f t="shared" ref="N3102:U3102" si="1155">SUM(N3063:N3101)</f>
        <v>993037</v>
      </c>
      <c r="O3102" s="1">
        <f t="shared" si="1155"/>
        <v>731234</v>
      </c>
      <c r="P3102" s="1">
        <f t="shared" si="1155"/>
        <v>541780</v>
      </c>
      <c r="Q3102" s="1">
        <f t="shared" si="1155"/>
        <v>7533</v>
      </c>
      <c r="R3102" s="1">
        <f t="shared" si="1155"/>
        <v>4854</v>
      </c>
      <c r="S3102" s="1">
        <f t="shared" si="1155"/>
        <v>1776</v>
      </c>
      <c r="T3102" s="1">
        <f t="shared" si="1155"/>
        <v>2354</v>
      </c>
      <c r="U3102" s="1">
        <f t="shared" si="1155"/>
        <v>2456</v>
      </c>
      <c r="V3102" s="1">
        <f>SUM(V3063:V3101)</f>
        <v>1171</v>
      </c>
      <c r="W3102" s="1">
        <f>SUM(W3063:W3101)</f>
        <v>855</v>
      </c>
      <c r="X3102" s="1">
        <f>SUM(X3063:X3101)</f>
        <v>515</v>
      </c>
      <c r="Y3102" s="3">
        <v>665</v>
      </c>
      <c r="AN3102" s="7">
        <f>IF(Q3102&gt;0,RANK(Q3102,(N3102:P3102,Q3102:AL3102)),0)</f>
        <v>4</v>
      </c>
      <c r="AO3102" s="7">
        <f>IF(R3102&gt;0,RANK(R3102,(N3102:P3102,Q3102:AL3102)),0)</f>
        <v>5</v>
      </c>
      <c r="AP3102" s="7">
        <f>IF(S3102&gt;0,RANK(S3102,(N3102:P3102,Q3102:AL3102)),0)</f>
        <v>8</v>
      </c>
      <c r="AQ3102" s="7">
        <f>IF(T3102&gt;0,RANK(T3102,(N3102:P3102,Q3102:AL3102)),0)</f>
        <v>7</v>
      </c>
      <c r="AR3102" s="2">
        <f t="shared" si="1151"/>
        <v>3.2920641718708348E-3</v>
      </c>
      <c r="AS3102" s="2">
        <f t="shared" si="1152"/>
        <v>2.1212902549131861E-3</v>
      </c>
      <c r="AT3102" s="2">
        <f t="shared" si="1153"/>
        <v>7.7614575457886662E-4</v>
      </c>
      <c r="AU3102" s="2">
        <f t="shared" si="1154"/>
        <v>1.0287427400217635E-3</v>
      </c>
      <c r="AW3102" t="s">
        <v>563</v>
      </c>
      <c r="AX3102" t="s">
        <v>566</v>
      </c>
      <c r="BA3102" s="127"/>
      <c r="BB3102" s="130"/>
    </row>
    <row r="3103" spans="1:57" x14ac:dyDescent="0.2">
      <c r="C3103" s="1"/>
      <c r="E3103" s="7"/>
      <c r="F3103" s="7"/>
      <c r="I3103" s="2"/>
      <c r="AN3103" s="7"/>
      <c r="AO3103" s="7"/>
      <c r="AP3103" s="7"/>
      <c r="AQ3103" s="7"/>
      <c r="BA3103" s="127">
        <v>54</v>
      </c>
      <c r="BB3103" s="130">
        <v>1</v>
      </c>
      <c r="BC3103" s="131">
        <f t="shared" ref="BC3103:BC3157" si="1156">BA3103*1000+BB3103</f>
        <v>54001</v>
      </c>
      <c r="BE3103" s="7" t="s">
        <v>3271</v>
      </c>
    </row>
    <row r="3104" spans="1:57" outlineLevel="1" x14ac:dyDescent="0.2">
      <c r="A3104" t="s">
        <v>2973</v>
      </c>
      <c r="B3104" t="s">
        <v>473</v>
      </c>
      <c r="C3104" s="1">
        <f t="shared" ref="C3104:C3135" si="1157">SUM(N3104:AL3104)</f>
        <v>6954</v>
      </c>
      <c r="D3104" s="7">
        <f>RANK(N3104,(N3104:P3104,Q3104:AL3104))</f>
        <v>1</v>
      </c>
      <c r="E3104" s="7">
        <f>RANK(O3104,(N3104:P3104,Q3104:AL3104))</f>
        <v>2</v>
      </c>
      <c r="F3104" s="7">
        <f>IF(P3104&gt;0,RANK(P3104,(N3104:P3104,Q3104:AL3104)),0)</f>
        <v>3</v>
      </c>
      <c r="G3104" s="1">
        <f t="shared" ref="G3104:G3135" si="1158">MAX(N3104:P3104)-LARGE(N3104:P3104,2)</f>
        <v>1145</v>
      </c>
      <c r="H3104" s="2">
        <f t="shared" si="1131"/>
        <v>0.1646534368708657</v>
      </c>
      <c r="I3104" s="2"/>
      <c r="J3104" s="2">
        <f t="shared" ref="J3104:J3135" si="1159">IF($C3104=0,"-",N3104/$C3104)</f>
        <v>0.49856197871728503</v>
      </c>
      <c r="K3104" s="2">
        <f t="shared" ref="K3104:K3135" si="1160">IF($C3104=0,"-",O3104/$C3104)</f>
        <v>0.33390854184641933</v>
      </c>
      <c r="L3104" s="2">
        <f t="shared" ref="L3104:L3135" si="1161">IF($C3104=0,"-",P3104/$C3104)</f>
        <v>0.16580385389703767</v>
      </c>
      <c r="M3104" s="2">
        <f t="shared" ref="M3104:M3135" si="1162">IF(C3104=0,"-",(1-J3104-K3104-L3104))</f>
        <v>1.72562553925798E-3</v>
      </c>
      <c r="N3104" s="1">
        <v>3467</v>
      </c>
      <c r="O3104" s="1">
        <v>2322</v>
      </c>
      <c r="P3104" s="1">
        <v>1153</v>
      </c>
      <c r="Q3104" s="1">
        <v>12</v>
      </c>
      <c r="AN3104" s="7">
        <f>IF(Q3104&gt;0,RANK(Q3104,(N3104:P3104,Q3104:AL3104)),0)</f>
        <v>4</v>
      </c>
      <c r="AO3104" s="7">
        <f>IF(R3104&gt;0,RANK(R3104,(N3104:P3104,Q3104:AL3104)),0)</f>
        <v>0</v>
      </c>
      <c r="AP3104" s="7">
        <f>IF(S3104&gt;0,RANK(S3104,(N3104:P3104,Q3104:AL3104)),0)</f>
        <v>0</v>
      </c>
      <c r="AQ3104" s="7">
        <f>IF(T3104&gt;0,RANK(T3104,(N3104:P3104,Q3104:AL3104)),0)</f>
        <v>0</v>
      </c>
      <c r="AR3104" s="2">
        <f t="shared" ref="AR3104:AR3135" si="1163">IF($C3104=0,"-",Q3104/$C3104)</f>
        <v>1.7256255392579811E-3</v>
      </c>
      <c r="AS3104" s="2">
        <f t="shared" ref="AS3104:AS3135" si="1164">IF($C3104=0,"-",R3104/$C3104)</f>
        <v>0</v>
      </c>
      <c r="AT3104" s="2">
        <f t="shared" ref="AT3104:AT3135" si="1165">IF($C3104=0,"-",S3104/$C3104)</f>
        <v>0</v>
      </c>
      <c r="AU3104" s="2">
        <f t="shared" ref="AU3104:AU3135" si="1166">IF($C3104=0,"-",T3104/$C3104)</f>
        <v>0</v>
      </c>
      <c r="AW3104" t="s">
        <v>2973</v>
      </c>
      <c r="AX3104" t="s">
        <v>473</v>
      </c>
      <c r="AY3104">
        <v>1</v>
      </c>
      <c r="BA3104" s="127">
        <v>54</v>
      </c>
      <c r="BB3104" s="130">
        <v>3</v>
      </c>
      <c r="BC3104" s="131">
        <f t="shared" si="1156"/>
        <v>54003</v>
      </c>
      <c r="BE3104" s="7" t="s">
        <v>3271</v>
      </c>
    </row>
    <row r="3105" spans="1:57" outlineLevel="1" x14ac:dyDescent="0.2">
      <c r="A3105" t="s">
        <v>3073</v>
      </c>
      <c r="B3105" t="s">
        <v>473</v>
      </c>
      <c r="C3105" s="1">
        <f t="shared" si="1157"/>
        <v>20029</v>
      </c>
      <c r="D3105" s="7">
        <f>RANK(N3105,(N3105:P3105,Q3105:AL3105))</f>
        <v>2</v>
      </c>
      <c r="E3105" s="7">
        <f>RANK(O3105,(N3105:P3105,Q3105:AL3105))</f>
        <v>1</v>
      </c>
      <c r="F3105" s="7">
        <f>IF(P3105&gt;0,RANK(P3105,(N3105:P3105,Q3105:AL3105)),0)</f>
        <v>3</v>
      </c>
      <c r="G3105" s="1">
        <f t="shared" si="1158"/>
        <v>1975</v>
      </c>
      <c r="H3105" s="2">
        <f t="shared" si="1131"/>
        <v>9.8607019821259176E-2</v>
      </c>
      <c r="I3105" s="2"/>
      <c r="J3105" s="2">
        <f t="shared" si="1159"/>
        <v>0.35743172400019974</v>
      </c>
      <c r="K3105" s="2">
        <f t="shared" si="1160"/>
        <v>0.45603874382145887</v>
      </c>
      <c r="L3105" s="2">
        <f t="shared" si="1161"/>
        <v>0.18198612012581755</v>
      </c>
      <c r="M3105" s="2">
        <f t="shared" si="1162"/>
        <v>4.5434120525238431E-3</v>
      </c>
      <c r="N3105" s="1">
        <v>7159</v>
      </c>
      <c r="O3105" s="1">
        <v>9134</v>
      </c>
      <c r="P3105" s="1">
        <v>3645</v>
      </c>
      <c r="Q3105" s="1">
        <v>91</v>
      </c>
      <c r="AN3105" s="7">
        <f>IF(Q3105&gt;0,RANK(Q3105,(N3105:P3105,Q3105:AL3105)),0)</f>
        <v>4</v>
      </c>
      <c r="AO3105" s="7">
        <f>IF(R3105&gt;0,RANK(R3105,(N3105:P3105,Q3105:AL3105)),0)</f>
        <v>0</v>
      </c>
      <c r="AP3105" s="7">
        <f>IF(S3105&gt;0,RANK(S3105,(N3105:P3105,Q3105:AL3105)),0)</f>
        <v>0</v>
      </c>
      <c r="AQ3105" s="7">
        <f>IF(T3105&gt;0,RANK(T3105,(N3105:P3105,Q3105:AL3105)),0)</f>
        <v>0</v>
      </c>
      <c r="AR3105" s="2">
        <f t="shared" si="1163"/>
        <v>4.5434120525238405E-3</v>
      </c>
      <c r="AS3105" s="2">
        <f t="shared" si="1164"/>
        <v>0</v>
      </c>
      <c r="AT3105" s="2">
        <f t="shared" si="1165"/>
        <v>0</v>
      </c>
      <c r="AU3105" s="2">
        <f t="shared" si="1166"/>
        <v>0</v>
      </c>
      <c r="AW3105" t="s">
        <v>3073</v>
      </c>
      <c r="AX3105" t="s">
        <v>473</v>
      </c>
      <c r="AY3105">
        <v>2</v>
      </c>
      <c r="BA3105" s="127">
        <v>54</v>
      </c>
      <c r="BB3105" s="130">
        <v>5</v>
      </c>
      <c r="BC3105" s="131">
        <f t="shared" si="1156"/>
        <v>54005</v>
      </c>
      <c r="BE3105" s="7" t="s">
        <v>3271</v>
      </c>
    </row>
    <row r="3106" spans="1:57" outlineLevel="1" x14ac:dyDescent="0.2">
      <c r="A3106" t="s">
        <v>1434</v>
      </c>
      <c r="B3106" t="s">
        <v>473</v>
      </c>
      <c r="C3106" s="1">
        <f t="shared" si="1157"/>
        <v>9658</v>
      </c>
      <c r="D3106" s="7">
        <f>RANK(N3106,(N3106:P3106,Q3106:AL3106))</f>
        <v>1</v>
      </c>
      <c r="E3106" s="7">
        <f>RANK(O3106,(N3106:P3106,Q3106:AL3106))</f>
        <v>2</v>
      </c>
      <c r="F3106" s="7">
        <f>IF(P3106&gt;0,RANK(P3106,(N3106:P3106,Q3106:AL3106)),0)</f>
        <v>3</v>
      </c>
      <c r="G3106" s="1">
        <f t="shared" si="1158"/>
        <v>4555</v>
      </c>
      <c r="H3106" s="2">
        <f t="shared" si="1131"/>
        <v>0.47162973700559124</v>
      </c>
      <c r="I3106" s="2"/>
      <c r="J3106" s="2">
        <f t="shared" si="1159"/>
        <v>0.68088631186581072</v>
      </c>
      <c r="K3106" s="2">
        <f t="shared" si="1160"/>
        <v>0.20925657486021951</v>
      </c>
      <c r="L3106" s="2">
        <f t="shared" si="1161"/>
        <v>0.10737212673431352</v>
      </c>
      <c r="M3106" s="2">
        <f t="shared" si="1162"/>
        <v>2.4849865396562448E-3</v>
      </c>
      <c r="N3106" s="1">
        <v>6576</v>
      </c>
      <c r="O3106" s="1">
        <v>2021</v>
      </c>
      <c r="P3106" s="1">
        <v>1037</v>
      </c>
      <c r="Q3106" s="1">
        <v>24</v>
      </c>
      <c r="AN3106" s="7">
        <f>IF(Q3106&gt;0,RANK(Q3106,(N3106:P3106,Q3106:AL3106)),0)</f>
        <v>4</v>
      </c>
      <c r="AO3106" s="7">
        <f>IF(R3106&gt;0,RANK(R3106,(N3106:P3106,Q3106:AL3106)),0)</f>
        <v>0</v>
      </c>
      <c r="AP3106" s="7">
        <f>IF(S3106&gt;0,RANK(S3106,(N3106:P3106,Q3106:AL3106)),0)</f>
        <v>0</v>
      </c>
      <c r="AQ3106" s="7">
        <f>IF(T3106&gt;0,RANK(T3106,(N3106:P3106,Q3106:AL3106)),0)</f>
        <v>0</v>
      </c>
      <c r="AR3106" s="2">
        <f t="shared" si="1163"/>
        <v>2.4849865396562435E-3</v>
      </c>
      <c r="AS3106" s="2">
        <f t="shared" si="1164"/>
        <v>0</v>
      </c>
      <c r="AT3106" s="2">
        <f t="shared" si="1165"/>
        <v>0</v>
      </c>
      <c r="AU3106" s="2">
        <f t="shared" si="1166"/>
        <v>0</v>
      </c>
      <c r="AW3106" t="s">
        <v>1434</v>
      </c>
      <c r="AX3106" t="s">
        <v>473</v>
      </c>
      <c r="AY3106">
        <v>3</v>
      </c>
      <c r="BA3106" s="127">
        <v>54</v>
      </c>
      <c r="BB3106" s="130">
        <v>7</v>
      </c>
      <c r="BC3106" s="131">
        <f t="shared" si="1156"/>
        <v>54007</v>
      </c>
      <c r="BE3106" s="7" t="s">
        <v>3271</v>
      </c>
    </row>
    <row r="3107" spans="1:57" outlineLevel="1" x14ac:dyDescent="0.2">
      <c r="A3107" t="s">
        <v>474</v>
      </c>
      <c r="B3107" t="s">
        <v>473</v>
      </c>
      <c r="C3107" s="1">
        <f t="shared" si="1157"/>
        <v>5765</v>
      </c>
      <c r="D3107" s="7">
        <f>RANK(N3107,(N3107:P3107,Q3107:AL3107))</f>
        <v>1</v>
      </c>
      <c r="E3107" s="7">
        <f>RANK(O3107,(N3107:P3107,Q3107:AL3107))</f>
        <v>2</v>
      </c>
      <c r="F3107" s="7">
        <f>IF(P3107&gt;0,RANK(P3107,(N3107:P3107,Q3107:AL3107)),0)</f>
        <v>3</v>
      </c>
      <c r="G3107" s="1">
        <f t="shared" si="1158"/>
        <v>1861</v>
      </c>
      <c r="H3107" s="2">
        <f t="shared" si="1131"/>
        <v>0.32281006071118823</v>
      </c>
      <c r="I3107" s="2"/>
      <c r="J3107" s="2">
        <f t="shared" si="1159"/>
        <v>0.58907198612315703</v>
      </c>
      <c r="K3107" s="2">
        <f t="shared" si="1160"/>
        <v>0.2662619254119688</v>
      </c>
      <c r="L3107" s="2">
        <f t="shared" si="1161"/>
        <v>0.14275802254986991</v>
      </c>
      <c r="M3107" s="2">
        <f t="shared" si="1162"/>
        <v>1.9080659150042534E-3</v>
      </c>
      <c r="N3107" s="1">
        <v>3396</v>
      </c>
      <c r="O3107" s="1">
        <v>1535</v>
      </c>
      <c r="P3107" s="1">
        <v>823</v>
      </c>
      <c r="Q3107" s="1">
        <v>11</v>
      </c>
      <c r="AN3107" s="7">
        <f>IF(Q3107&gt;0,RANK(Q3107,(N3107:P3107,Q3107:AL3107)),0)</f>
        <v>4</v>
      </c>
      <c r="AO3107" s="7">
        <f>IF(R3107&gt;0,RANK(R3107,(N3107:P3107,Q3107:AL3107)),0)</f>
        <v>0</v>
      </c>
      <c r="AP3107" s="7">
        <f>IF(S3107&gt;0,RANK(S3107,(N3107:P3107,Q3107:AL3107)),0)</f>
        <v>0</v>
      </c>
      <c r="AQ3107" s="7">
        <f>IF(T3107&gt;0,RANK(T3107,(N3107:P3107,Q3107:AL3107)),0)</f>
        <v>0</v>
      </c>
      <c r="AR3107" s="2">
        <f t="shared" si="1163"/>
        <v>1.9080659150043364E-3</v>
      </c>
      <c r="AS3107" s="2">
        <f t="shared" si="1164"/>
        <v>0</v>
      </c>
      <c r="AT3107" s="2">
        <f t="shared" si="1165"/>
        <v>0</v>
      </c>
      <c r="AU3107" s="2">
        <f t="shared" si="1166"/>
        <v>0</v>
      </c>
      <c r="AW3107" t="s">
        <v>474</v>
      </c>
      <c r="AX3107" t="s">
        <v>473</v>
      </c>
      <c r="AY3107">
        <v>2</v>
      </c>
      <c r="BA3107" s="127">
        <v>54</v>
      </c>
      <c r="BB3107" s="130">
        <v>9</v>
      </c>
      <c r="BC3107" s="131">
        <f t="shared" si="1156"/>
        <v>54009</v>
      </c>
      <c r="BE3107" s="7" t="s">
        <v>3271</v>
      </c>
    </row>
    <row r="3108" spans="1:57" outlineLevel="1" x14ac:dyDescent="0.2">
      <c r="A3108" t="s">
        <v>475</v>
      </c>
      <c r="B3108" t="s">
        <v>473</v>
      </c>
      <c r="C3108" s="1">
        <f t="shared" si="1157"/>
        <v>10415</v>
      </c>
      <c r="D3108" s="7">
        <f>RANK(N3108,(N3108:P3108,Q3108:AL3108))</f>
        <v>1</v>
      </c>
      <c r="E3108" s="7">
        <f>RANK(O3108,(N3108:P3108,Q3108:AL3108))</f>
        <v>2</v>
      </c>
      <c r="F3108" s="7">
        <f>IF(P3108&gt;0,RANK(P3108,(N3108:P3108,Q3108:AL3108)),0)</f>
        <v>3</v>
      </c>
      <c r="G3108" s="1">
        <f t="shared" si="1158"/>
        <v>3111</v>
      </c>
      <c r="H3108" s="2">
        <f t="shared" si="1131"/>
        <v>0.29870379260681706</v>
      </c>
      <c r="I3108" s="2"/>
      <c r="J3108" s="2">
        <f t="shared" si="1159"/>
        <v>0.54661545847335569</v>
      </c>
      <c r="K3108" s="2">
        <f t="shared" si="1160"/>
        <v>0.24791166586653865</v>
      </c>
      <c r="L3108" s="2">
        <f t="shared" si="1161"/>
        <v>0.20192030724915985</v>
      </c>
      <c r="M3108" s="2">
        <f t="shared" si="1162"/>
        <v>3.5525684109458111E-3</v>
      </c>
      <c r="N3108" s="1">
        <v>5693</v>
      </c>
      <c r="O3108" s="1">
        <v>2582</v>
      </c>
      <c r="P3108" s="1">
        <v>2103</v>
      </c>
      <c r="Q3108" s="1">
        <v>37</v>
      </c>
      <c r="AN3108" s="7">
        <f>IF(Q3108&gt;0,RANK(Q3108,(N3108:P3108,Q3108:AL3108)),0)</f>
        <v>4</v>
      </c>
      <c r="AO3108" s="7">
        <f>IF(R3108&gt;0,RANK(R3108,(N3108:P3108,Q3108:AL3108)),0)</f>
        <v>0</v>
      </c>
      <c r="AP3108" s="7">
        <f>IF(S3108&gt;0,RANK(S3108,(N3108:P3108,Q3108:AL3108)),0)</f>
        <v>0</v>
      </c>
      <c r="AQ3108" s="7">
        <f>IF(T3108&gt;0,RANK(T3108,(N3108:P3108,Q3108:AL3108)),0)</f>
        <v>0</v>
      </c>
      <c r="AR3108" s="2">
        <f t="shared" si="1163"/>
        <v>3.5525684109457513E-3</v>
      </c>
      <c r="AS3108" s="2">
        <f t="shared" si="1164"/>
        <v>0</v>
      </c>
      <c r="AT3108" s="2">
        <f t="shared" si="1165"/>
        <v>0</v>
      </c>
      <c r="AU3108" s="2">
        <f t="shared" si="1166"/>
        <v>0</v>
      </c>
      <c r="AW3108" t="s">
        <v>475</v>
      </c>
      <c r="AX3108" t="s">
        <v>473</v>
      </c>
      <c r="AY3108">
        <v>1</v>
      </c>
      <c r="BA3108" s="127">
        <v>54</v>
      </c>
      <c r="BB3108" s="130">
        <v>11</v>
      </c>
      <c r="BC3108" s="131">
        <f t="shared" si="1156"/>
        <v>54011</v>
      </c>
      <c r="BE3108" s="7" t="s">
        <v>3271</v>
      </c>
    </row>
    <row r="3109" spans="1:57" outlineLevel="1" x14ac:dyDescent="0.2">
      <c r="A3109" t="s">
        <v>476</v>
      </c>
      <c r="B3109" t="s">
        <v>473</v>
      </c>
      <c r="C3109" s="1">
        <f t="shared" si="1157"/>
        <v>33717</v>
      </c>
      <c r="D3109" s="7">
        <f>RANK(N3109,(N3109:P3109,Q3109:AL3109))</f>
        <v>1</v>
      </c>
      <c r="E3109" s="7">
        <f>RANK(O3109,(N3109:P3109,Q3109:AL3109))</f>
        <v>2</v>
      </c>
      <c r="F3109" s="7">
        <f>IF(P3109&gt;0,RANK(P3109,(N3109:P3109,Q3109:AL3109)),0)</f>
        <v>3</v>
      </c>
      <c r="G3109" s="1">
        <f t="shared" si="1158"/>
        <v>1908</v>
      </c>
      <c r="H3109" s="2">
        <f t="shared" si="1131"/>
        <v>5.6588664471928105E-2</v>
      </c>
      <c r="I3109" s="2"/>
      <c r="J3109" s="2">
        <f t="shared" si="1159"/>
        <v>0.44817154551116645</v>
      </c>
      <c r="K3109" s="2">
        <f t="shared" si="1160"/>
        <v>0.39158288103923838</v>
      </c>
      <c r="L3109" s="2">
        <f t="shared" si="1161"/>
        <v>0.1575169795652045</v>
      </c>
      <c r="M3109" s="2">
        <f t="shared" si="1162"/>
        <v>2.7285938843906732E-3</v>
      </c>
      <c r="N3109" s="1">
        <v>15111</v>
      </c>
      <c r="O3109" s="1">
        <v>13203</v>
      </c>
      <c r="P3109" s="1">
        <v>5311</v>
      </c>
      <c r="Q3109" s="1">
        <v>90</v>
      </c>
      <c r="R3109" s="1">
        <v>2</v>
      </c>
      <c r="AN3109" s="7">
        <f>IF(Q3109&gt;0,RANK(Q3109,(N3109:P3109,Q3109:AL3109)),0)</f>
        <v>4</v>
      </c>
      <c r="AO3109" s="7">
        <f>IF(R3109&gt;0,RANK(R3109,(N3109:P3109,Q3109:AL3109)),0)</f>
        <v>5</v>
      </c>
      <c r="AP3109" s="7">
        <f>IF(S3109&gt;0,RANK(S3109,(N3109:P3109,Q3109:AL3109)),0)</f>
        <v>0</v>
      </c>
      <c r="AQ3109" s="7">
        <f>IF(T3109&gt;0,RANK(T3109,(N3109:P3109,Q3109:AL3109)),0)</f>
        <v>0</v>
      </c>
      <c r="AR3109" s="2">
        <f t="shared" si="1163"/>
        <v>2.6692766260343445E-3</v>
      </c>
      <c r="AS3109" s="2">
        <f t="shared" si="1164"/>
        <v>5.9317258356318769E-5</v>
      </c>
      <c r="AT3109" s="2">
        <f t="shared" si="1165"/>
        <v>0</v>
      </c>
      <c r="AU3109" s="2">
        <f t="shared" si="1166"/>
        <v>0</v>
      </c>
      <c r="AW3109" t="s">
        <v>476</v>
      </c>
      <c r="AX3109" t="s">
        <v>473</v>
      </c>
      <c r="AY3109">
        <v>3</v>
      </c>
      <c r="BA3109" s="127">
        <v>54</v>
      </c>
      <c r="BB3109" s="130">
        <v>13</v>
      </c>
      <c r="BC3109" s="131">
        <f t="shared" si="1156"/>
        <v>54013</v>
      </c>
      <c r="BE3109" s="7" t="s">
        <v>3271</v>
      </c>
    </row>
    <row r="3110" spans="1:57" outlineLevel="1" x14ac:dyDescent="0.2">
      <c r="A3110" t="s">
        <v>2617</v>
      </c>
      <c r="B3110" t="s">
        <v>473</v>
      </c>
      <c r="C3110" s="1">
        <f t="shared" si="1157"/>
        <v>3268</v>
      </c>
      <c r="D3110" s="7">
        <f>RANK(N3110,(N3110:P3110,Q3110:AL3110))</f>
        <v>1</v>
      </c>
      <c r="E3110" s="7">
        <f>RANK(O3110,(N3110:P3110,Q3110:AL3110))</f>
        <v>2</v>
      </c>
      <c r="F3110" s="7">
        <f>IF(P3110&gt;0,RANK(P3110,(N3110:P3110,Q3110:AL3110)),0)</f>
        <v>3</v>
      </c>
      <c r="G3110" s="1">
        <f t="shared" si="1158"/>
        <v>532</v>
      </c>
      <c r="H3110" s="2">
        <f t="shared" si="1131"/>
        <v>0.16279069767441862</v>
      </c>
      <c r="I3110" s="2"/>
      <c r="J3110" s="2">
        <f t="shared" si="1159"/>
        <v>0.49785801713586292</v>
      </c>
      <c r="K3110" s="2">
        <f t="shared" si="1160"/>
        <v>0.3350673194614443</v>
      </c>
      <c r="L3110" s="2">
        <f t="shared" si="1161"/>
        <v>0.16432068543451653</v>
      </c>
      <c r="M3110" s="2">
        <f t="shared" si="1162"/>
        <v>2.7539779681763077E-3</v>
      </c>
      <c r="N3110" s="1">
        <v>1627</v>
      </c>
      <c r="O3110" s="1">
        <v>1095</v>
      </c>
      <c r="P3110" s="1">
        <v>537</v>
      </c>
      <c r="Q3110" s="1">
        <v>9</v>
      </c>
      <c r="AN3110" s="7">
        <f>IF(Q3110&gt;0,RANK(Q3110,(N3110:P3110,Q3110:AL3110)),0)</f>
        <v>4</v>
      </c>
      <c r="AO3110" s="7">
        <f>IF(R3110&gt;0,RANK(R3110,(N3110:P3110,Q3110:AL3110)),0)</f>
        <v>0</v>
      </c>
      <c r="AP3110" s="7">
        <f>IF(S3110&gt;0,RANK(S3110,(N3110:P3110,Q3110:AL3110)),0)</f>
        <v>0</v>
      </c>
      <c r="AQ3110" s="7">
        <f>IF(T3110&gt;0,RANK(T3110,(N3110:P3110,Q3110:AL3110)),0)</f>
        <v>0</v>
      </c>
      <c r="AR3110" s="2">
        <f t="shared" si="1163"/>
        <v>2.7539779681762548E-3</v>
      </c>
      <c r="AS3110" s="2">
        <f t="shared" si="1164"/>
        <v>0</v>
      </c>
      <c r="AT3110" s="2">
        <f t="shared" si="1165"/>
        <v>0</v>
      </c>
      <c r="AU3110" s="2">
        <f t="shared" si="1166"/>
        <v>0</v>
      </c>
      <c r="AW3110" t="s">
        <v>2617</v>
      </c>
      <c r="AX3110" t="s">
        <v>473</v>
      </c>
      <c r="AY3110">
        <v>2</v>
      </c>
      <c r="BA3110" s="127">
        <v>54</v>
      </c>
      <c r="BB3110" s="130">
        <v>15</v>
      </c>
      <c r="BC3110" s="131">
        <f t="shared" si="1156"/>
        <v>54015</v>
      </c>
      <c r="BE3110" s="7" t="s">
        <v>3271</v>
      </c>
    </row>
    <row r="3111" spans="1:57" outlineLevel="1" x14ac:dyDescent="0.2">
      <c r="A3111" t="s">
        <v>2437</v>
      </c>
      <c r="B3111" t="s">
        <v>473</v>
      </c>
      <c r="C3111" s="1">
        <f t="shared" si="1157"/>
        <v>3657</v>
      </c>
      <c r="D3111" s="7">
        <f>RANK(N3111,(N3111:P3111,Q3111:AL3111))</f>
        <v>1</v>
      </c>
      <c r="E3111" s="7">
        <f>RANK(O3111,(N3111:P3111,Q3111:AL3111))</f>
        <v>2</v>
      </c>
      <c r="F3111" s="7">
        <f>IF(P3111&gt;0,RANK(P3111,(N3111:P3111,Q3111:AL3111)),0)</f>
        <v>3</v>
      </c>
      <c r="G3111" s="1">
        <f t="shared" si="1158"/>
        <v>673</v>
      </c>
      <c r="H3111" s="2">
        <f t="shared" si="1131"/>
        <v>0.18403062619633578</v>
      </c>
      <c r="I3111" s="2"/>
      <c r="J3111" s="2">
        <f t="shared" si="1159"/>
        <v>0.52720809406617442</v>
      </c>
      <c r="K3111" s="2">
        <f t="shared" si="1160"/>
        <v>0.34317746786983866</v>
      </c>
      <c r="L3111" s="2">
        <f t="shared" si="1161"/>
        <v>0.12633305988515175</v>
      </c>
      <c r="M3111" s="2">
        <f t="shared" si="1162"/>
        <v>3.2813781788351704E-3</v>
      </c>
      <c r="N3111" s="1">
        <v>1928</v>
      </c>
      <c r="O3111" s="1">
        <v>1255</v>
      </c>
      <c r="P3111" s="1">
        <v>462</v>
      </c>
      <c r="Q3111" s="1">
        <v>12</v>
      </c>
      <c r="AN3111" s="7">
        <f>IF(Q3111&gt;0,RANK(Q3111,(N3111:P3111,Q3111:AL3111)),0)</f>
        <v>4</v>
      </c>
      <c r="AO3111" s="7">
        <f>IF(R3111&gt;0,RANK(R3111,(N3111:P3111,Q3111:AL3111)),0)</f>
        <v>0</v>
      </c>
      <c r="AP3111" s="7">
        <f>IF(S3111&gt;0,RANK(S3111,(N3111:P3111,Q3111:AL3111)),0)</f>
        <v>0</v>
      </c>
      <c r="AQ3111" s="7">
        <f>IF(T3111&gt;0,RANK(T3111,(N3111:P3111,Q3111:AL3111)),0)</f>
        <v>0</v>
      </c>
      <c r="AR3111" s="2">
        <f t="shared" si="1163"/>
        <v>3.2813781788351109E-3</v>
      </c>
      <c r="AS3111" s="2">
        <f t="shared" si="1164"/>
        <v>0</v>
      </c>
      <c r="AT3111" s="2">
        <f t="shared" si="1165"/>
        <v>0</v>
      </c>
      <c r="AU3111" s="2">
        <f t="shared" si="1166"/>
        <v>0</v>
      </c>
      <c r="AW3111" t="s">
        <v>2437</v>
      </c>
      <c r="AX3111" t="s">
        <v>473</v>
      </c>
      <c r="AY3111">
        <v>2</v>
      </c>
      <c r="BA3111" s="127">
        <v>54</v>
      </c>
      <c r="BB3111" s="130">
        <v>17</v>
      </c>
      <c r="BC3111" s="131">
        <f t="shared" si="1156"/>
        <v>54017</v>
      </c>
      <c r="BE3111" s="7" t="s">
        <v>3271</v>
      </c>
    </row>
    <row r="3112" spans="1:57" outlineLevel="1" x14ac:dyDescent="0.2">
      <c r="A3112" t="s">
        <v>1412</v>
      </c>
      <c r="B3112" t="s">
        <v>473</v>
      </c>
      <c r="C3112" s="1">
        <f t="shared" si="1157"/>
        <v>2992</v>
      </c>
      <c r="D3112" s="7">
        <f>RANK(N3112,(N3112:P3112,Q3112:AL3112))</f>
        <v>2</v>
      </c>
      <c r="E3112" s="7">
        <f>RANK(O3112,(N3112:P3112,Q3112:AL3112))</f>
        <v>1</v>
      </c>
      <c r="F3112" s="7">
        <f>IF(P3112&gt;0,RANK(P3112,(N3112:P3112,Q3112:AL3112)),0)</f>
        <v>3</v>
      </c>
      <c r="G3112" s="1">
        <f t="shared" si="1158"/>
        <v>532</v>
      </c>
      <c r="H3112" s="2">
        <f t="shared" si="1131"/>
        <v>0.17780748663101603</v>
      </c>
      <c r="I3112" s="2"/>
      <c r="J3112" s="2">
        <f t="shared" si="1159"/>
        <v>0.3235294117647059</v>
      </c>
      <c r="K3112" s="2">
        <f t="shared" si="1160"/>
        <v>0.50133689839572193</v>
      </c>
      <c r="L3112" s="2">
        <f t="shared" si="1161"/>
        <v>0.17212566844919786</v>
      </c>
      <c r="M3112" s="2">
        <f t="shared" si="1162"/>
        <v>3.0080213903743713E-3</v>
      </c>
      <c r="N3112" s="1">
        <v>968</v>
      </c>
      <c r="O3112" s="1">
        <v>1500</v>
      </c>
      <c r="P3112" s="1">
        <v>515</v>
      </c>
      <c r="Q3112" s="1">
        <v>9</v>
      </c>
      <c r="AN3112" s="7">
        <f>IF(Q3112&gt;0,RANK(Q3112,(N3112:P3112,Q3112:AL3112)),0)</f>
        <v>4</v>
      </c>
      <c r="AO3112" s="7">
        <f>IF(R3112&gt;0,RANK(R3112,(N3112:P3112,Q3112:AL3112)),0)</f>
        <v>0</v>
      </c>
      <c r="AP3112" s="7">
        <f>IF(S3112&gt;0,RANK(S3112,(N3112:P3112,Q3112:AL3112)),0)</f>
        <v>0</v>
      </c>
      <c r="AQ3112" s="7">
        <f>IF(T3112&gt;0,RANK(T3112,(N3112:P3112,Q3112:AL3112)),0)</f>
        <v>0</v>
      </c>
      <c r="AR3112" s="2">
        <f t="shared" si="1163"/>
        <v>3.0080213903743314E-3</v>
      </c>
      <c r="AS3112" s="2">
        <f t="shared" si="1164"/>
        <v>0</v>
      </c>
      <c r="AT3112" s="2">
        <f t="shared" si="1165"/>
        <v>0</v>
      </c>
      <c r="AU3112" s="2">
        <f t="shared" si="1166"/>
        <v>0</v>
      </c>
      <c r="AW3112" t="s">
        <v>1412</v>
      </c>
      <c r="AX3112" t="s">
        <v>473</v>
      </c>
      <c r="AY3112">
        <v>1</v>
      </c>
      <c r="BA3112" s="127">
        <v>54</v>
      </c>
      <c r="BB3112" s="130">
        <v>19</v>
      </c>
      <c r="BC3112" s="131">
        <f t="shared" si="1156"/>
        <v>54019</v>
      </c>
      <c r="BE3112" s="7" t="s">
        <v>3271</v>
      </c>
    </row>
    <row r="3113" spans="1:57" outlineLevel="1" x14ac:dyDescent="0.2">
      <c r="A3113" t="s">
        <v>2070</v>
      </c>
      <c r="B3113" t="s">
        <v>473</v>
      </c>
      <c r="C3113" s="1">
        <f t="shared" si="1157"/>
        <v>15608</v>
      </c>
      <c r="D3113" s="7">
        <f>RANK(N3113,(N3113:P3113,Q3113:AL3113))</f>
        <v>1</v>
      </c>
      <c r="E3113" s="7">
        <f>RANK(O3113,(N3113:P3113,Q3113:AL3113))</f>
        <v>2</v>
      </c>
      <c r="F3113" s="7">
        <f>IF(P3113&gt;0,RANK(P3113,(N3113:P3113,Q3113:AL3113)),0)</f>
        <v>3</v>
      </c>
      <c r="G3113" s="1">
        <f t="shared" si="1158"/>
        <v>5583</v>
      </c>
      <c r="H3113" s="2">
        <f t="shared" ref="H3113:H3176" si="1167">G3113/C3113</f>
        <v>0.35770117888262432</v>
      </c>
      <c r="I3113" s="2"/>
      <c r="J3113" s="2">
        <f t="shared" si="1159"/>
        <v>0.61340338288057406</v>
      </c>
      <c r="K3113" s="2">
        <f t="shared" si="1160"/>
        <v>0.2557022039979498</v>
      </c>
      <c r="L3113" s="2">
        <f t="shared" si="1161"/>
        <v>0.12826755509994875</v>
      </c>
      <c r="M3113" s="2">
        <f t="shared" si="1162"/>
        <v>2.6268580215274007E-3</v>
      </c>
      <c r="N3113" s="1">
        <v>9574</v>
      </c>
      <c r="O3113" s="1">
        <v>3991</v>
      </c>
      <c r="P3113" s="1">
        <v>2002</v>
      </c>
      <c r="Q3113" s="1">
        <v>41</v>
      </c>
      <c r="AN3113" s="7">
        <f>IF(Q3113&gt;0,RANK(Q3113,(N3113:P3113,Q3113:AL3113)),0)</f>
        <v>4</v>
      </c>
      <c r="AO3113" s="7">
        <f>IF(R3113&gt;0,RANK(R3113,(N3113:P3113,Q3113:AL3113)),0)</f>
        <v>0</v>
      </c>
      <c r="AP3113" s="7">
        <f>IF(S3113&gt;0,RANK(S3113,(N3113:P3113,Q3113:AL3113)),0)</f>
        <v>0</v>
      </c>
      <c r="AQ3113" s="7">
        <f>IF(T3113&gt;0,RANK(T3113,(N3113:P3113,Q3113:AL3113)),0)</f>
        <v>0</v>
      </c>
      <c r="AR3113" s="2">
        <f t="shared" si="1163"/>
        <v>2.6268580215274219E-3</v>
      </c>
      <c r="AS3113" s="2">
        <f t="shared" si="1164"/>
        <v>0</v>
      </c>
      <c r="AT3113" s="2">
        <f t="shared" si="1165"/>
        <v>0</v>
      </c>
      <c r="AU3113" s="2">
        <f t="shared" si="1166"/>
        <v>0</v>
      </c>
      <c r="AW3113" t="s">
        <v>2070</v>
      </c>
      <c r="AX3113" t="s">
        <v>473</v>
      </c>
      <c r="AY3113">
        <v>3</v>
      </c>
      <c r="BA3113" s="127">
        <v>54</v>
      </c>
      <c r="BB3113" s="130">
        <v>21</v>
      </c>
      <c r="BC3113" s="131">
        <f t="shared" si="1156"/>
        <v>54021</v>
      </c>
      <c r="BE3113" s="7" t="s">
        <v>3271</v>
      </c>
    </row>
    <row r="3114" spans="1:57" outlineLevel="1" x14ac:dyDescent="0.2">
      <c r="A3114" t="s">
        <v>2346</v>
      </c>
      <c r="B3114" t="s">
        <v>473</v>
      </c>
      <c r="C3114" s="1">
        <f t="shared" si="1157"/>
        <v>3154</v>
      </c>
      <c r="D3114" s="7">
        <f>RANK(N3114,(N3114:P3114,Q3114:AL3114))</f>
        <v>1</v>
      </c>
      <c r="E3114" s="7">
        <f>RANK(O3114,(N3114:P3114,Q3114:AL3114))</f>
        <v>2</v>
      </c>
      <c r="F3114" s="7">
        <f>IF(P3114&gt;0,RANK(P3114,(N3114:P3114,Q3114:AL3114)),0)</f>
        <v>3</v>
      </c>
      <c r="G3114" s="1">
        <f t="shared" si="1158"/>
        <v>491</v>
      </c>
      <c r="H3114" s="2">
        <f t="shared" si="1167"/>
        <v>0.15567533291058971</v>
      </c>
      <c r="I3114" s="2"/>
      <c r="J3114" s="2">
        <f t="shared" si="1159"/>
        <v>0.49968294229549776</v>
      </c>
      <c r="K3114" s="2">
        <f t="shared" si="1160"/>
        <v>0.34400760938490804</v>
      </c>
      <c r="L3114" s="2">
        <f t="shared" si="1161"/>
        <v>0.1534559289790742</v>
      </c>
      <c r="M3114" s="2">
        <f t="shared" si="1162"/>
        <v>2.8535193405199444E-3</v>
      </c>
      <c r="N3114" s="1">
        <v>1576</v>
      </c>
      <c r="O3114" s="1">
        <v>1085</v>
      </c>
      <c r="P3114" s="1">
        <v>484</v>
      </c>
      <c r="Q3114" s="1">
        <v>9</v>
      </c>
      <c r="AN3114" s="7">
        <f>IF(Q3114&gt;0,RANK(Q3114,(N3114:P3114,Q3114:AL3114)),0)</f>
        <v>4</v>
      </c>
      <c r="AO3114" s="7">
        <f>IF(R3114&gt;0,RANK(R3114,(N3114:P3114,Q3114:AL3114)),0)</f>
        <v>0</v>
      </c>
      <c r="AP3114" s="7">
        <f>IF(S3114&gt;0,RANK(S3114,(N3114:P3114,Q3114:AL3114)),0)</f>
        <v>0</v>
      </c>
      <c r="AQ3114" s="7">
        <f>IF(T3114&gt;0,RANK(T3114,(N3114:P3114,Q3114:AL3114)),0)</f>
        <v>0</v>
      </c>
      <c r="AR3114" s="2">
        <f t="shared" si="1163"/>
        <v>2.8535193405199747E-3</v>
      </c>
      <c r="AS3114" s="2">
        <f t="shared" si="1164"/>
        <v>0</v>
      </c>
      <c r="AT3114" s="2">
        <f t="shared" si="1165"/>
        <v>0</v>
      </c>
      <c r="AU3114" s="2">
        <f t="shared" si="1166"/>
        <v>0</v>
      </c>
      <c r="AW3114" t="s">
        <v>2346</v>
      </c>
      <c r="AX3114" t="s">
        <v>473</v>
      </c>
      <c r="AY3114">
        <v>2</v>
      </c>
      <c r="BA3114" s="127">
        <v>54</v>
      </c>
      <c r="BB3114" s="130">
        <v>23</v>
      </c>
      <c r="BC3114" s="131">
        <f t="shared" si="1156"/>
        <v>54023</v>
      </c>
      <c r="BE3114" s="7" t="s">
        <v>3271</v>
      </c>
    </row>
    <row r="3115" spans="1:57" outlineLevel="1" x14ac:dyDescent="0.2">
      <c r="A3115" t="s">
        <v>2410</v>
      </c>
      <c r="B3115" t="s">
        <v>473</v>
      </c>
      <c r="C3115" s="1">
        <f t="shared" si="1157"/>
        <v>4298</v>
      </c>
      <c r="D3115" s="7">
        <f>RANK(N3115,(N3115:P3115,Q3115:AL3115))</f>
        <v>2</v>
      </c>
      <c r="E3115" s="7">
        <f>RANK(O3115,(N3115:P3115,Q3115:AL3115))</f>
        <v>1</v>
      </c>
      <c r="F3115" s="7">
        <f>IF(P3115&gt;0,RANK(P3115,(N3115:P3115,Q3115:AL3115)),0)</f>
        <v>3</v>
      </c>
      <c r="G3115" s="1">
        <f t="shared" si="1158"/>
        <v>1751</v>
      </c>
      <c r="H3115" s="2">
        <f t="shared" si="1167"/>
        <v>0.40739879013494651</v>
      </c>
      <c r="I3115" s="2"/>
      <c r="J3115" s="2">
        <f t="shared" si="1159"/>
        <v>0.2352256863657515</v>
      </c>
      <c r="K3115" s="2">
        <f t="shared" si="1160"/>
        <v>0.64262447650069798</v>
      </c>
      <c r="L3115" s="2">
        <f t="shared" si="1161"/>
        <v>0.12075383899488135</v>
      </c>
      <c r="M3115" s="2">
        <f t="shared" si="1162"/>
        <v>1.3959981386691966E-3</v>
      </c>
      <c r="N3115" s="1">
        <v>1011</v>
      </c>
      <c r="O3115" s="1">
        <v>2762</v>
      </c>
      <c r="P3115" s="1">
        <v>519</v>
      </c>
      <c r="Q3115" s="1">
        <v>6</v>
      </c>
      <c r="AN3115" s="7">
        <f>IF(Q3115&gt;0,RANK(Q3115,(N3115:P3115,Q3115:AL3115)),0)</f>
        <v>4</v>
      </c>
      <c r="AO3115" s="7">
        <f>IF(R3115&gt;0,RANK(R3115,(N3115:P3115,Q3115:AL3115)),0)</f>
        <v>0</v>
      </c>
      <c r="AP3115" s="7">
        <f>IF(S3115&gt;0,RANK(S3115,(N3115:P3115,Q3115:AL3115)),0)</f>
        <v>0</v>
      </c>
      <c r="AQ3115" s="7">
        <f>IF(T3115&gt;0,RANK(T3115,(N3115:P3115,Q3115:AL3115)),0)</f>
        <v>0</v>
      </c>
      <c r="AR3115" s="2">
        <f t="shared" si="1163"/>
        <v>1.3959981386691485E-3</v>
      </c>
      <c r="AS3115" s="2">
        <f t="shared" si="1164"/>
        <v>0</v>
      </c>
      <c r="AT3115" s="2">
        <f t="shared" si="1165"/>
        <v>0</v>
      </c>
      <c r="AU3115" s="2">
        <f t="shared" si="1166"/>
        <v>0</v>
      </c>
      <c r="AW3115" t="s">
        <v>2410</v>
      </c>
      <c r="AX3115" t="s">
        <v>473</v>
      </c>
      <c r="AY3115">
        <v>1</v>
      </c>
      <c r="BA3115" s="127">
        <v>54</v>
      </c>
      <c r="BB3115" s="130">
        <v>25</v>
      </c>
      <c r="BC3115" s="131">
        <f t="shared" si="1156"/>
        <v>54025</v>
      </c>
      <c r="BE3115" s="7" t="s">
        <v>3271</v>
      </c>
    </row>
    <row r="3116" spans="1:57" outlineLevel="1" x14ac:dyDescent="0.2">
      <c r="A3116" t="s">
        <v>1253</v>
      </c>
      <c r="B3116" t="s">
        <v>473</v>
      </c>
      <c r="C3116" s="1">
        <f t="shared" si="1157"/>
        <v>12187</v>
      </c>
      <c r="D3116" s="7">
        <f>RANK(N3116,(N3116:P3116,Q3116:AL3116))</f>
        <v>1</v>
      </c>
      <c r="E3116" s="7">
        <f>RANK(O3116,(N3116:P3116,Q3116:AL3116))</f>
        <v>2</v>
      </c>
      <c r="F3116" s="7">
        <f>IF(P3116&gt;0,RANK(P3116,(N3116:P3116,Q3116:AL3116)),0)</f>
        <v>3</v>
      </c>
      <c r="G3116" s="1">
        <f t="shared" si="1158"/>
        <v>1342</v>
      </c>
      <c r="H3116" s="2">
        <f t="shared" si="1167"/>
        <v>0.11011733814720603</v>
      </c>
      <c r="I3116" s="2"/>
      <c r="J3116" s="2">
        <f t="shared" si="1159"/>
        <v>0.47460408632149009</v>
      </c>
      <c r="K3116" s="2">
        <f t="shared" si="1160"/>
        <v>0.36448674817428406</v>
      </c>
      <c r="L3116" s="2">
        <f t="shared" si="1161"/>
        <v>0.15573972265528843</v>
      </c>
      <c r="M3116" s="2">
        <f t="shared" si="1162"/>
        <v>5.1694428489374167E-3</v>
      </c>
      <c r="N3116" s="1">
        <v>5784</v>
      </c>
      <c r="O3116" s="1">
        <v>4442</v>
      </c>
      <c r="P3116" s="1">
        <v>1898</v>
      </c>
      <c r="Q3116" s="1">
        <v>63</v>
      </c>
      <c r="AN3116" s="7">
        <f>IF(Q3116&gt;0,RANK(Q3116,(N3116:P3116,Q3116:AL3116)),0)</f>
        <v>4</v>
      </c>
      <c r="AO3116" s="7">
        <f>IF(R3116&gt;0,RANK(R3116,(N3116:P3116,Q3116:AL3116)),0)</f>
        <v>0</v>
      </c>
      <c r="AP3116" s="7">
        <f>IF(S3116&gt;0,RANK(S3116,(N3116:P3116,Q3116:AL3116)),0)</f>
        <v>0</v>
      </c>
      <c r="AQ3116" s="7">
        <f>IF(T3116&gt;0,RANK(T3116,(N3116:P3116,Q3116:AL3116)),0)</f>
        <v>0</v>
      </c>
      <c r="AR3116" s="2">
        <f t="shared" si="1163"/>
        <v>5.1694428489373924E-3</v>
      </c>
      <c r="AS3116" s="2">
        <f t="shared" si="1164"/>
        <v>0</v>
      </c>
      <c r="AT3116" s="2">
        <f t="shared" si="1165"/>
        <v>0</v>
      </c>
      <c r="AU3116" s="2">
        <f t="shared" si="1166"/>
        <v>0</v>
      </c>
      <c r="AW3116" t="s">
        <v>1253</v>
      </c>
      <c r="AX3116" t="s">
        <v>473</v>
      </c>
      <c r="AY3116">
        <v>3</v>
      </c>
      <c r="BA3116" s="127">
        <v>54</v>
      </c>
      <c r="BB3116" s="130">
        <v>27</v>
      </c>
      <c r="BC3116" s="131">
        <f t="shared" si="1156"/>
        <v>54027</v>
      </c>
      <c r="BE3116" s="7" t="s">
        <v>3271</v>
      </c>
    </row>
    <row r="3117" spans="1:57" outlineLevel="1" x14ac:dyDescent="0.2">
      <c r="A3117" t="s">
        <v>1910</v>
      </c>
      <c r="B3117" t="s">
        <v>473</v>
      </c>
      <c r="C3117" s="1">
        <f t="shared" si="1157"/>
        <v>6171</v>
      </c>
      <c r="D3117" s="7">
        <f>RANK(N3117,(N3117:P3117,Q3117:AL3117))</f>
        <v>2</v>
      </c>
      <c r="E3117" s="7">
        <f>RANK(O3117,(N3117:P3117,Q3117:AL3117))</f>
        <v>1</v>
      </c>
      <c r="F3117" s="7">
        <f>IF(P3117&gt;0,RANK(P3117,(N3117:P3117,Q3117:AL3117)),0)</f>
        <v>3</v>
      </c>
      <c r="G3117" s="1">
        <f t="shared" si="1158"/>
        <v>402</v>
      </c>
      <c r="H3117" s="2">
        <f t="shared" si="1167"/>
        <v>6.5143412736995629E-2</v>
      </c>
      <c r="I3117" s="2"/>
      <c r="J3117" s="2">
        <f t="shared" si="1159"/>
        <v>0.38324420677361853</v>
      </c>
      <c r="K3117" s="2">
        <f t="shared" si="1160"/>
        <v>0.44838761951061418</v>
      </c>
      <c r="L3117" s="2">
        <f t="shared" si="1161"/>
        <v>0.16561335277912817</v>
      </c>
      <c r="M3117" s="2">
        <f t="shared" si="1162"/>
        <v>2.754820936639063E-3</v>
      </c>
      <c r="N3117" s="1">
        <v>2365</v>
      </c>
      <c r="O3117" s="1">
        <v>2767</v>
      </c>
      <c r="P3117" s="1">
        <v>1022</v>
      </c>
      <c r="Q3117" s="1">
        <v>17</v>
      </c>
      <c r="AN3117" s="7">
        <f>IF(Q3117&gt;0,RANK(Q3117,(N3117:P3117,Q3117:AL3117)),0)</f>
        <v>4</v>
      </c>
      <c r="AO3117" s="7">
        <f>IF(R3117&gt;0,RANK(R3117,(N3117:P3117,Q3117:AL3117)),0)</f>
        <v>0</v>
      </c>
      <c r="AP3117" s="7">
        <f>IF(S3117&gt;0,RANK(S3117,(N3117:P3117,Q3117:AL3117)),0)</f>
        <v>0</v>
      </c>
      <c r="AQ3117" s="7">
        <f>IF(T3117&gt;0,RANK(T3117,(N3117:P3117,Q3117:AL3117)),0)</f>
        <v>0</v>
      </c>
      <c r="AR3117" s="2">
        <f t="shared" si="1163"/>
        <v>2.7548209366391185E-3</v>
      </c>
      <c r="AS3117" s="2">
        <f t="shared" si="1164"/>
        <v>0</v>
      </c>
      <c r="AT3117" s="2">
        <f t="shared" si="1165"/>
        <v>0</v>
      </c>
      <c r="AU3117" s="2">
        <f t="shared" si="1166"/>
        <v>0</v>
      </c>
      <c r="AW3117" t="s">
        <v>1910</v>
      </c>
      <c r="AX3117" t="s">
        <v>473</v>
      </c>
      <c r="AY3117">
        <v>2</v>
      </c>
      <c r="BA3117" s="127">
        <v>54</v>
      </c>
      <c r="BB3117" s="130">
        <v>29</v>
      </c>
      <c r="BC3117" s="131">
        <f t="shared" si="1156"/>
        <v>54029</v>
      </c>
      <c r="BE3117" s="7" t="s">
        <v>3271</v>
      </c>
    </row>
    <row r="3118" spans="1:57" outlineLevel="1" x14ac:dyDescent="0.2">
      <c r="A3118" t="s">
        <v>1111</v>
      </c>
      <c r="B3118" t="s">
        <v>473</v>
      </c>
      <c r="C3118" s="1">
        <f t="shared" si="1157"/>
        <v>15038</v>
      </c>
      <c r="D3118" s="7">
        <f>RANK(N3118,(N3118:P3118,Q3118:AL3118))</f>
        <v>1</v>
      </c>
      <c r="E3118" s="7">
        <f>RANK(O3118,(N3118:P3118,Q3118:AL3118))</f>
        <v>2</v>
      </c>
      <c r="F3118" s="7">
        <f>IF(P3118&gt;0,RANK(P3118,(N3118:P3118,Q3118:AL3118)),0)</f>
        <v>3</v>
      </c>
      <c r="G3118" s="1">
        <f t="shared" si="1158"/>
        <v>3933</v>
      </c>
      <c r="H3118" s="2">
        <f t="shared" si="1167"/>
        <v>0.26153743848916078</v>
      </c>
      <c r="I3118" s="2"/>
      <c r="J3118" s="2">
        <f t="shared" si="1159"/>
        <v>0.52068094161457645</v>
      </c>
      <c r="K3118" s="2">
        <f t="shared" si="1160"/>
        <v>0.25914350312541562</v>
      </c>
      <c r="L3118" s="2">
        <f t="shared" si="1161"/>
        <v>0.21724963425987498</v>
      </c>
      <c r="M3118" s="2">
        <f t="shared" si="1162"/>
        <v>2.9259210001329472E-3</v>
      </c>
      <c r="N3118" s="1">
        <v>7830</v>
      </c>
      <c r="O3118" s="1">
        <v>3897</v>
      </c>
      <c r="P3118" s="1">
        <v>3267</v>
      </c>
      <c r="Q3118" s="1">
        <v>42</v>
      </c>
      <c r="R3118" s="1">
        <v>2</v>
      </c>
      <c r="AN3118" s="7">
        <f>IF(Q3118&gt;0,RANK(Q3118,(N3118:P3118,Q3118:AL3118)),0)</f>
        <v>4</v>
      </c>
      <c r="AO3118" s="7">
        <f>IF(R3118&gt;0,RANK(R3118,(N3118:P3118,Q3118:AL3118)),0)</f>
        <v>5</v>
      </c>
      <c r="AP3118" s="7">
        <f>IF(S3118&gt;0,RANK(S3118,(N3118:P3118,Q3118:AL3118)),0)</f>
        <v>0</v>
      </c>
      <c r="AQ3118" s="7">
        <f>IF(T3118&gt;0,RANK(T3118,(N3118:P3118,Q3118:AL3118)),0)</f>
        <v>0</v>
      </c>
      <c r="AR3118" s="2">
        <f t="shared" si="1163"/>
        <v>2.7929245910360422E-3</v>
      </c>
      <c r="AS3118" s="2">
        <f t="shared" si="1164"/>
        <v>1.3299640909695439E-4</v>
      </c>
      <c r="AT3118" s="2">
        <f t="shared" si="1165"/>
        <v>0</v>
      </c>
      <c r="AU3118" s="2">
        <f t="shared" si="1166"/>
        <v>0</v>
      </c>
      <c r="AW3118" t="s">
        <v>1111</v>
      </c>
      <c r="AX3118" t="s">
        <v>473</v>
      </c>
      <c r="AY3118">
        <v>1</v>
      </c>
      <c r="BA3118" s="127">
        <v>54</v>
      </c>
      <c r="BB3118" s="130">
        <v>31</v>
      </c>
      <c r="BC3118" s="131">
        <f t="shared" si="1156"/>
        <v>54031</v>
      </c>
      <c r="BE3118" s="7" t="s">
        <v>3271</v>
      </c>
    </row>
    <row r="3119" spans="1:57" outlineLevel="1" x14ac:dyDescent="0.2">
      <c r="A3119" t="s">
        <v>1254</v>
      </c>
      <c r="B3119" t="s">
        <v>473</v>
      </c>
      <c r="C3119" s="1">
        <f t="shared" si="1157"/>
        <v>4671</v>
      </c>
      <c r="D3119" s="7">
        <f>RANK(N3119,(N3119:P3119,Q3119:AL3119))</f>
        <v>2</v>
      </c>
      <c r="E3119" s="7">
        <f>RANK(O3119,(N3119:P3119,Q3119:AL3119))</f>
        <v>1</v>
      </c>
      <c r="F3119" s="7">
        <f>IF(P3119&gt;0,RANK(P3119,(N3119:P3119,Q3119:AL3119)),0)</f>
        <v>3</v>
      </c>
      <c r="G3119" s="1">
        <f t="shared" si="1158"/>
        <v>227</v>
      </c>
      <c r="H3119" s="2">
        <f t="shared" si="1167"/>
        <v>4.8597730678655533E-2</v>
      </c>
      <c r="I3119" s="2"/>
      <c r="J3119" s="2">
        <f t="shared" si="1159"/>
        <v>0.41040462427745666</v>
      </c>
      <c r="K3119" s="2">
        <f t="shared" si="1160"/>
        <v>0.45900235495611219</v>
      </c>
      <c r="L3119" s="2">
        <f t="shared" si="1161"/>
        <v>0.12888032541211733</v>
      </c>
      <c r="M3119" s="2">
        <f t="shared" si="1162"/>
        <v>1.7126953543138701E-3</v>
      </c>
      <c r="N3119" s="1">
        <v>1917</v>
      </c>
      <c r="O3119" s="1">
        <v>2144</v>
      </c>
      <c r="P3119" s="1">
        <v>602</v>
      </c>
      <c r="Q3119" s="1">
        <v>8</v>
      </c>
      <c r="AN3119" s="7">
        <f>IF(Q3119&gt;0,RANK(Q3119,(N3119:P3119,Q3119:AL3119)),0)</f>
        <v>4</v>
      </c>
      <c r="AO3119" s="7">
        <f>IF(R3119&gt;0,RANK(R3119,(N3119:P3119,Q3119:AL3119)),0)</f>
        <v>0</v>
      </c>
      <c r="AP3119" s="7">
        <f>IF(S3119&gt;0,RANK(S3119,(N3119:P3119,Q3119:AL3119)),0)</f>
        <v>0</v>
      </c>
      <c r="AQ3119" s="7">
        <f>IF(T3119&gt;0,RANK(T3119,(N3119:P3119,Q3119:AL3119)),0)</f>
        <v>0</v>
      </c>
      <c r="AR3119" s="2">
        <f t="shared" si="1163"/>
        <v>1.7126953543138515E-3</v>
      </c>
      <c r="AS3119" s="2">
        <f t="shared" si="1164"/>
        <v>0</v>
      </c>
      <c r="AT3119" s="2">
        <f t="shared" si="1165"/>
        <v>0</v>
      </c>
      <c r="AU3119" s="2">
        <f t="shared" si="1166"/>
        <v>0</v>
      </c>
      <c r="AW3119" t="s">
        <v>1254</v>
      </c>
      <c r="AX3119" t="s">
        <v>473</v>
      </c>
      <c r="AY3119">
        <v>2</v>
      </c>
      <c r="BA3119" s="127">
        <v>54</v>
      </c>
      <c r="BB3119" s="130">
        <v>33</v>
      </c>
      <c r="BC3119" s="131">
        <f t="shared" si="1156"/>
        <v>54033</v>
      </c>
      <c r="BE3119" s="7" t="s">
        <v>3271</v>
      </c>
    </row>
    <row r="3120" spans="1:57" outlineLevel="1" x14ac:dyDescent="0.2">
      <c r="A3120" t="s">
        <v>2320</v>
      </c>
      <c r="B3120" t="s">
        <v>473</v>
      </c>
      <c r="C3120" s="1">
        <f t="shared" si="1157"/>
        <v>30341</v>
      </c>
      <c r="D3120" s="7">
        <f>RANK(N3120,(N3120:P3120,Q3120:AL3120))</f>
        <v>1</v>
      </c>
      <c r="E3120" s="7">
        <f>RANK(O3120,(N3120:P3120,Q3120:AL3120))</f>
        <v>2</v>
      </c>
      <c r="F3120" s="7">
        <f>IF(P3120&gt;0,RANK(P3120,(N3120:P3120,Q3120:AL3120)),0)</f>
        <v>3</v>
      </c>
      <c r="G3120" s="1">
        <f t="shared" si="1158"/>
        <v>5793</v>
      </c>
      <c r="H3120" s="2">
        <f t="shared" si="1167"/>
        <v>0.19092976500444941</v>
      </c>
      <c r="I3120" s="2"/>
      <c r="J3120" s="2">
        <f t="shared" si="1159"/>
        <v>0.51020071849971982</v>
      </c>
      <c r="K3120" s="2">
        <f t="shared" si="1160"/>
        <v>0.3192709534952704</v>
      </c>
      <c r="L3120" s="2">
        <f t="shared" si="1161"/>
        <v>0.16911110378695496</v>
      </c>
      <c r="M3120" s="2">
        <f t="shared" si="1162"/>
        <v>1.4172242180548189E-3</v>
      </c>
      <c r="N3120" s="1">
        <v>15480</v>
      </c>
      <c r="O3120" s="1">
        <v>9687</v>
      </c>
      <c r="P3120" s="1">
        <v>5131</v>
      </c>
      <c r="Q3120" s="1">
        <v>43</v>
      </c>
      <c r="AN3120" s="7">
        <f>IF(Q3120&gt;0,RANK(Q3120,(N3120:P3120,Q3120:AL3120)),0)</f>
        <v>4</v>
      </c>
      <c r="AO3120" s="7">
        <f>IF(R3120&gt;0,RANK(R3120,(N3120:P3120,Q3120:AL3120)),0)</f>
        <v>0</v>
      </c>
      <c r="AP3120" s="7">
        <f>IF(S3120&gt;0,RANK(S3120,(N3120:P3120,Q3120:AL3120)),0)</f>
        <v>0</v>
      </c>
      <c r="AQ3120" s="7">
        <f>IF(T3120&gt;0,RANK(T3120,(N3120:P3120,Q3120:AL3120)),0)</f>
        <v>0</v>
      </c>
      <c r="AR3120" s="2">
        <f t="shared" si="1163"/>
        <v>1.4172242180547773E-3</v>
      </c>
      <c r="AS3120" s="2">
        <f t="shared" si="1164"/>
        <v>0</v>
      </c>
      <c r="AT3120" s="2">
        <f t="shared" si="1165"/>
        <v>0</v>
      </c>
      <c r="AU3120" s="2">
        <f t="shared" si="1166"/>
        <v>0</v>
      </c>
      <c r="AW3120" t="s">
        <v>2320</v>
      </c>
      <c r="AX3120" t="s">
        <v>473</v>
      </c>
      <c r="AY3120">
        <v>1</v>
      </c>
      <c r="BA3120" s="127">
        <v>54</v>
      </c>
      <c r="BB3120" s="130">
        <v>35</v>
      </c>
      <c r="BC3120" s="131">
        <f t="shared" si="1156"/>
        <v>54035</v>
      </c>
      <c r="BE3120" s="7" t="s">
        <v>3271</v>
      </c>
    </row>
    <row r="3121" spans="1:57" outlineLevel="1" x14ac:dyDescent="0.2">
      <c r="A3121" t="s">
        <v>1768</v>
      </c>
      <c r="B3121" t="s">
        <v>473</v>
      </c>
      <c r="C3121" s="1">
        <f t="shared" si="1157"/>
        <v>11229</v>
      </c>
      <c r="D3121" s="7">
        <f>RANK(N3121,(N3121:P3121,Q3121:AL3121))</f>
        <v>1</v>
      </c>
      <c r="E3121" s="7">
        <f>RANK(O3121,(N3121:P3121,Q3121:AL3121))</f>
        <v>2</v>
      </c>
      <c r="F3121" s="7">
        <f>IF(P3121&gt;0,RANK(P3121,(N3121:P3121,Q3121:AL3121)),0)</f>
        <v>3</v>
      </c>
      <c r="G3121" s="1">
        <f t="shared" si="1158"/>
        <v>910</v>
      </c>
      <c r="H3121" s="2">
        <f t="shared" si="1167"/>
        <v>8.1040163861430231E-2</v>
      </c>
      <c r="I3121" s="2"/>
      <c r="J3121" s="2">
        <f t="shared" si="1159"/>
        <v>0.45435924837474395</v>
      </c>
      <c r="K3121" s="2">
        <f t="shared" si="1160"/>
        <v>0.37331908451331375</v>
      </c>
      <c r="L3121" s="2">
        <f t="shared" si="1161"/>
        <v>0.16991717873363613</v>
      </c>
      <c r="M3121" s="2">
        <f t="shared" si="1162"/>
        <v>2.4044883783061743E-3</v>
      </c>
      <c r="N3121" s="1">
        <v>5102</v>
      </c>
      <c r="O3121" s="1">
        <v>4192</v>
      </c>
      <c r="P3121" s="1">
        <v>1908</v>
      </c>
      <c r="Q3121" s="1">
        <v>27</v>
      </c>
      <c r="AN3121" s="7">
        <f>IF(Q3121&gt;0,RANK(Q3121,(N3121:P3121,Q3121:AL3121)),0)</f>
        <v>4</v>
      </c>
      <c r="AO3121" s="7">
        <f>IF(R3121&gt;0,RANK(R3121,(N3121:P3121,Q3121:AL3121)),0)</f>
        <v>0</v>
      </c>
      <c r="AP3121" s="7">
        <f>IF(S3121&gt;0,RANK(S3121,(N3121:P3121,Q3121:AL3121)),0)</f>
        <v>0</v>
      </c>
      <c r="AQ3121" s="7">
        <f>IF(T3121&gt;0,RANK(T3121,(N3121:P3121,Q3121:AL3121)),0)</f>
        <v>0</v>
      </c>
      <c r="AR3121" s="2">
        <f t="shared" si="1163"/>
        <v>2.4044883783061713E-3</v>
      </c>
      <c r="AS3121" s="2">
        <f t="shared" si="1164"/>
        <v>0</v>
      </c>
      <c r="AT3121" s="2">
        <f t="shared" si="1165"/>
        <v>0</v>
      </c>
      <c r="AU3121" s="2">
        <f t="shared" si="1166"/>
        <v>0</v>
      </c>
      <c r="AW3121" t="s">
        <v>1768</v>
      </c>
      <c r="AX3121" t="s">
        <v>473</v>
      </c>
      <c r="AY3121">
        <v>2</v>
      </c>
      <c r="BA3121" s="127">
        <v>54</v>
      </c>
      <c r="BB3121" s="130">
        <v>37</v>
      </c>
      <c r="BC3121" s="131">
        <f t="shared" si="1156"/>
        <v>54037</v>
      </c>
      <c r="BE3121" s="7" t="s">
        <v>3271</v>
      </c>
    </row>
    <row r="3122" spans="1:57" outlineLevel="1" x14ac:dyDescent="0.2">
      <c r="A3122" t="s">
        <v>1500</v>
      </c>
      <c r="B3122" t="s">
        <v>473</v>
      </c>
      <c r="C3122" s="1">
        <f t="shared" si="1157"/>
        <v>12185</v>
      </c>
      <c r="D3122" s="7">
        <f>RANK(N3122,(N3122:P3122,Q3122:AL3122))</f>
        <v>1</v>
      </c>
      <c r="E3122" s="7">
        <f>RANK(O3122,(N3122:P3122,Q3122:AL3122))</f>
        <v>2</v>
      </c>
      <c r="F3122" s="7">
        <f>IF(P3122&gt;0,RANK(P3122,(N3122:P3122,Q3122:AL3122)),0)</f>
        <v>3</v>
      </c>
      <c r="G3122" s="1">
        <f t="shared" si="1158"/>
        <v>707</v>
      </c>
      <c r="H3122" s="2">
        <f t="shared" si="1167"/>
        <v>5.8022158391464913E-2</v>
      </c>
      <c r="I3122" s="2"/>
      <c r="J3122" s="2">
        <f t="shared" si="1159"/>
        <v>0.44013130898645875</v>
      </c>
      <c r="K3122" s="2">
        <f t="shared" si="1160"/>
        <v>0.38210915059499384</v>
      </c>
      <c r="L3122" s="2">
        <f t="shared" si="1161"/>
        <v>0.17349199835863766</v>
      </c>
      <c r="M3122" s="2">
        <f t="shared" si="1162"/>
        <v>4.2675420599098124E-3</v>
      </c>
      <c r="N3122" s="1">
        <v>5363</v>
      </c>
      <c r="O3122" s="1">
        <v>4656</v>
      </c>
      <c r="P3122" s="1">
        <v>2114</v>
      </c>
      <c r="Q3122" s="1">
        <v>52</v>
      </c>
      <c r="AN3122" s="7">
        <f>IF(Q3122&gt;0,RANK(Q3122,(N3122:P3122,Q3122:AL3122)),0)</f>
        <v>4</v>
      </c>
      <c r="AO3122" s="7">
        <f>IF(R3122&gt;0,RANK(R3122,(N3122:P3122,Q3122:AL3122)),0)</f>
        <v>0</v>
      </c>
      <c r="AP3122" s="7">
        <f>IF(S3122&gt;0,RANK(S3122,(N3122:P3122,Q3122:AL3122)),0)</f>
        <v>0</v>
      </c>
      <c r="AQ3122" s="7">
        <f>IF(T3122&gt;0,RANK(T3122,(N3122:P3122,Q3122:AL3122)),0)</f>
        <v>0</v>
      </c>
      <c r="AR3122" s="2">
        <f t="shared" si="1163"/>
        <v>4.2675420599097248E-3</v>
      </c>
      <c r="AS3122" s="2">
        <f t="shared" si="1164"/>
        <v>0</v>
      </c>
      <c r="AT3122" s="2">
        <f t="shared" si="1165"/>
        <v>0</v>
      </c>
      <c r="AU3122" s="2">
        <f t="shared" si="1166"/>
        <v>0</v>
      </c>
      <c r="AW3122" t="s">
        <v>1500</v>
      </c>
      <c r="AX3122" t="s">
        <v>473</v>
      </c>
      <c r="AY3122">
        <v>2</v>
      </c>
      <c r="BA3122" s="127">
        <v>54</v>
      </c>
      <c r="BB3122" s="130">
        <v>39</v>
      </c>
      <c r="BC3122" s="131">
        <f t="shared" si="1156"/>
        <v>54039</v>
      </c>
      <c r="BE3122" s="7" t="s">
        <v>3271</v>
      </c>
    </row>
    <row r="3123" spans="1:57" outlineLevel="1" x14ac:dyDescent="0.2">
      <c r="A3123" t="s">
        <v>853</v>
      </c>
      <c r="B3123" t="s">
        <v>473</v>
      </c>
      <c r="C3123" s="1">
        <f t="shared" si="1157"/>
        <v>81674</v>
      </c>
      <c r="D3123" s="7">
        <f>RANK(N3123,(N3123:P3123,Q3123:AL3123))</f>
        <v>1</v>
      </c>
      <c r="E3123" s="7">
        <f>RANK(O3123,(N3123:P3123,Q3123:AL3123))</f>
        <v>2</v>
      </c>
      <c r="F3123" s="7">
        <f>IF(P3123&gt;0,RANK(P3123,(N3123:P3123,Q3123:AL3123)),0)</f>
        <v>3</v>
      </c>
      <c r="G3123" s="1">
        <f t="shared" si="1158"/>
        <v>6957</v>
      </c>
      <c r="H3123" s="2">
        <f t="shared" si="1167"/>
        <v>8.5180106276171119E-2</v>
      </c>
      <c r="I3123" s="2"/>
      <c r="J3123" s="2">
        <f t="shared" si="1159"/>
        <v>0.46912114014251782</v>
      </c>
      <c r="K3123" s="2">
        <f t="shared" si="1160"/>
        <v>0.3839410338663467</v>
      </c>
      <c r="L3123" s="2">
        <f t="shared" si="1161"/>
        <v>0.14420745892205597</v>
      </c>
      <c r="M3123" s="2">
        <f t="shared" si="1162"/>
        <v>2.7303670690795034E-3</v>
      </c>
      <c r="N3123" s="1">
        <v>38315</v>
      </c>
      <c r="O3123" s="1">
        <v>31358</v>
      </c>
      <c r="P3123" s="1">
        <v>11778</v>
      </c>
      <c r="Q3123" s="1">
        <v>220</v>
      </c>
      <c r="R3123" s="1">
        <v>3</v>
      </c>
      <c r="AN3123" s="7">
        <f>IF(Q3123&gt;0,RANK(Q3123,(N3123:P3123,Q3123:AL3123)),0)</f>
        <v>4</v>
      </c>
      <c r="AO3123" s="7">
        <f>IF(R3123&gt;0,RANK(R3123,(N3123:P3123,Q3123:AL3123)),0)</f>
        <v>5</v>
      </c>
      <c r="AP3123" s="7">
        <f>IF(S3123&gt;0,RANK(S3123,(N3123:P3123,Q3123:AL3123)),0)</f>
        <v>0</v>
      </c>
      <c r="AQ3123" s="7">
        <f>IF(T3123&gt;0,RANK(T3123,(N3123:P3123,Q3123:AL3123)),0)</f>
        <v>0</v>
      </c>
      <c r="AR3123" s="2">
        <f t="shared" si="1163"/>
        <v>2.6936356735313563E-3</v>
      </c>
      <c r="AS3123" s="2">
        <f t="shared" si="1164"/>
        <v>3.6731395548154863E-5</v>
      </c>
      <c r="AT3123" s="2">
        <f t="shared" si="1165"/>
        <v>0</v>
      </c>
      <c r="AU3123" s="2">
        <f t="shared" si="1166"/>
        <v>0</v>
      </c>
      <c r="AW3123" t="s">
        <v>853</v>
      </c>
      <c r="AX3123" t="s">
        <v>473</v>
      </c>
      <c r="AY3123">
        <v>2</v>
      </c>
      <c r="BA3123" s="127">
        <v>54</v>
      </c>
      <c r="BB3123" s="130">
        <v>41</v>
      </c>
      <c r="BC3123" s="131">
        <f t="shared" si="1156"/>
        <v>54041</v>
      </c>
      <c r="BE3123" s="7" t="s">
        <v>3271</v>
      </c>
    </row>
    <row r="3124" spans="1:57" outlineLevel="1" x14ac:dyDescent="0.2">
      <c r="A3124" t="s">
        <v>3023</v>
      </c>
      <c r="B3124" t="s">
        <v>473</v>
      </c>
      <c r="C3124" s="1">
        <f t="shared" si="1157"/>
        <v>6563</v>
      </c>
      <c r="D3124" s="7">
        <f>RANK(N3124,(N3124:P3124,Q3124:AL3124))</f>
        <v>1</v>
      </c>
      <c r="E3124" s="7">
        <f>RANK(O3124,(N3124:P3124,Q3124:AL3124))</f>
        <v>2</v>
      </c>
      <c r="F3124" s="7">
        <f>IF(P3124&gt;0,RANK(P3124,(N3124:P3124,Q3124:AL3124)),0)</f>
        <v>3</v>
      </c>
      <c r="G3124" s="1">
        <f t="shared" si="1158"/>
        <v>518</v>
      </c>
      <c r="H3124" s="2">
        <f t="shared" si="1167"/>
        <v>7.892731982325156E-2</v>
      </c>
      <c r="I3124" s="2"/>
      <c r="J3124" s="2">
        <f t="shared" si="1159"/>
        <v>0.44659454517751029</v>
      </c>
      <c r="K3124" s="2">
        <f t="shared" si="1160"/>
        <v>0.36766722535425872</v>
      </c>
      <c r="L3124" s="2">
        <f t="shared" si="1161"/>
        <v>0.18238610391589213</v>
      </c>
      <c r="M3124" s="2">
        <f t="shared" si="1162"/>
        <v>3.3521255523388527E-3</v>
      </c>
      <c r="N3124" s="1">
        <v>2931</v>
      </c>
      <c r="O3124" s="1">
        <v>2413</v>
      </c>
      <c r="P3124" s="1">
        <v>1197</v>
      </c>
      <c r="Q3124" s="1">
        <v>22</v>
      </c>
      <c r="AN3124" s="7">
        <f>IF(Q3124&gt;0,RANK(Q3124,(N3124:P3124,Q3124:AL3124)),0)</f>
        <v>4</v>
      </c>
      <c r="AO3124" s="7">
        <f>IF(R3124&gt;0,RANK(R3124,(N3124:P3124,Q3124:AL3124)),0)</f>
        <v>0</v>
      </c>
      <c r="AP3124" s="7">
        <f>IF(S3124&gt;0,RANK(S3124,(N3124:P3124,Q3124:AL3124)),0)</f>
        <v>0</v>
      </c>
      <c r="AQ3124" s="7">
        <f>IF(T3124&gt;0,RANK(T3124,(N3124:P3124,Q3124:AL3124)),0)</f>
        <v>0</v>
      </c>
      <c r="AR3124" s="2">
        <f t="shared" si="1163"/>
        <v>3.3521255523388696E-3</v>
      </c>
      <c r="AS3124" s="2">
        <f t="shared" si="1164"/>
        <v>0</v>
      </c>
      <c r="AT3124" s="2">
        <f t="shared" si="1165"/>
        <v>0</v>
      </c>
      <c r="AU3124" s="2">
        <f t="shared" si="1166"/>
        <v>0</v>
      </c>
      <c r="AW3124" t="s">
        <v>3023</v>
      </c>
      <c r="AX3124" t="s">
        <v>473</v>
      </c>
      <c r="AY3124">
        <v>2</v>
      </c>
      <c r="BA3124" s="127">
        <v>54</v>
      </c>
      <c r="BB3124" s="130">
        <v>43</v>
      </c>
      <c r="BC3124" s="131">
        <f t="shared" si="1156"/>
        <v>54043</v>
      </c>
      <c r="BE3124" s="7" t="s">
        <v>3271</v>
      </c>
    </row>
    <row r="3125" spans="1:57" outlineLevel="1" x14ac:dyDescent="0.2">
      <c r="A3125" t="s">
        <v>1204</v>
      </c>
      <c r="B3125" t="s">
        <v>473</v>
      </c>
      <c r="C3125" s="1">
        <f t="shared" si="1157"/>
        <v>7984</v>
      </c>
      <c r="D3125" s="7">
        <f>RANK(N3125,(N3125:P3125,Q3125:AL3125))</f>
        <v>1</v>
      </c>
      <c r="E3125" s="7">
        <f>RANK(O3125,(N3125:P3125,Q3125:AL3125))</f>
        <v>2</v>
      </c>
      <c r="F3125" s="7">
        <f>IF(P3125&gt;0,RANK(P3125,(N3125:P3125,Q3125:AL3125)),0)</f>
        <v>3</v>
      </c>
      <c r="G3125" s="1">
        <f t="shared" si="1158"/>
        <v>1865</v>
      </c>
      <c r="H3125" s="2">
        <f t="shared" si="1167"/>
        <v>0.23359218436873747</v>
      </c>
      <c r="I3125" s="2"/>
      <c r="J3125" s="2">
        <f t="shared" si="1159"/>
        <v>0.56387775551102204</v>
      </c>
      <c r="K3125" s="2">
        <f t="shared" si="1160"/>
        <v>0.33028557114228457</v>
      </c>
      <c r="L3125" s="2">
        <f t="shared" si="1161"/>
        <v>9.8572144288577149E-2</v>
      </c>
      <c r="M3125" s="2">
        <f t="shared" si="1162"/>
        <v>7.2645290581162397E-3</v>
      </c>
      <c r="N3125" s="1">
        <v>4502</v>
      </c>
      <c r="O3125" s="1">
        <v>2637</v>
      </c>
      <c r="P3125" s="1">
        <v>787</v>
      </c>
      <c r="Q3125" s="1">
        <v>58</v>
      </c>
      <c r="AN3125" s="7">
        <f>IF(Q3125&gt;0,RANK(Q3125,(N3125:P3125,Q3125:AL3125)),0)</f>
        <v>4</v>
      </c>
      <c r="AO3125" s="7">
        <f>IF(R3125&gt;0,RANK(R3125,(N3125:P3125,Q3125:AL3125)),0)</f>
        <v>0</v>
      </c>
      <c r="AP3125" s="7">
        <f>IF(S3125&gt;0,RANK(S3125,(N3125:P3125,Q3125:AL3125)),0)</f>
        <v>0</v>
      </c>
      <c r="AQ3125" s="7">
        <f>IF(T3125&gt;0,RANK(T3125,(N3125:P3125,Q3125:AL3125)),0)</f>
        <v>0</v>
      </c>
      <c r="AR3125" s="2">
        <f t="shared" si="1163"/>
        <v>7.2645290581162328E-3</v>
      </c>
      <c r="AS3125" s="2">
        <f t="shared" si="1164"/>
        <v>0</v>
      </c>
      <c r="AT3125" s="2">
        <f t="shared" si="1165"/>
        <v>0</v>
      </c>
      <c r="AU3125" s="2">
        <f t="shared" si="1166"/>
        <v>0</v>
      </c>
      <c r="AW3125" t="s">
        <v>1204</v>
      </c>
      <c r="AX3125" t="s">
        <v>473</v>
      </c>
      <c r="AY3125">
        <v>3</v>
      </c>
      <c r="BA3125" s="127">
        <v>54</v>
      </c>
      <c r="BB3125" s="130">
        <v>45</v>
      </c>
      <c r="BC3125" s="131">
        <f t="shared" si="1156"/>
        <v>54045</v>
      </c>
      <c r="BE3125" s="7" t="s">
        <v>3271</v>
      </c>
    </row>
    <row r="3126" spans="1:57" outlineLevel="1" x14ac:dyDescent="0.2">
      <c r="A3126" t="s">
        <v>682</v>
      </c>
      <c r="B3126" t="s">
        <v>473</v>
      </c>
      <c r="C3126" s="1">
        <f t="shared" si="1157"/>
        <v>16297</v>
      </c>
      <c r="D3126" s="7">
        <f>RANK(N3126,(N3126:P3126,Q3126:AL3126))</f>
        <v>1</v>
      </c>
      <c r="E3126" s="7">
        <f>RANK(O3126,(N3126:P3126,Q3126:AL3126))</f>
        <v>2</v>
      </c>
      <c r="F3126" s="7">
        <f>IF(P3126&gt;0,RANK(P3126,(N3126:P3126,Q3126:AL3126)),0)</f>
        <v>3</v>
      </c>
      <c r="G3126" s="1">
        <f t="shared" si="1158"/>
        <v>7759</v>
      </c>
      <c r="H3126" s="2">
        <f t="shared" si="1167"/>
        <v>0.47609989568632266</v>
      </c>
      <c r="I3126" s="2"/>
      <c r="J3126" s="2">
        <f t="shared" si="1159"/>
        <v>0.68080014726636806</v>
      </c>
      <c r="K3126" s="2">
        <f t="shared" si="1160"/>
        <v>0.2047002515800454</v>
      </c>
      <c r="L3126" s="2">
        <f t="shared" si="1161"/>
        <v>0.11259741056636191</v>
      </c>
      <c r="M3126" s="2">
        <f t="shared" si="1162"/>
        <v>1.9021905872246281E-3</v>
      </c>
      <c r="N3126" s="1">
        <v>11095</v>
      </c>
      <c r="O3126" s="1">
        <v>3336</v>
      </c>
      <c r="P3126" s="1">
        <v>1835</v>
      </c>
      <c r="Q3126" s="1">
        <v>31</v>
      </c>
      <c r="AN3126" s="7">
        <f>IF(Q3126&gt;0,RANK(Q3126,(N3126:P3126,Q3126:AL3126)),0)</f>
        <v>4</v>
      </c>
      <c r="AO3126" s="7">
        <f>IF(R3126&gt;0,RANK(R3126,(N3126:P3126,Q3126:AL3126)),0)</f>
        <v>0</v>
      </c>
      <c r="AP3126" s="7">
        <f>IF(S3126&gt;0,RANK(S3126,(N3126:P3126,Q3126:AL3126)),0)</f>
        <v>0</v>
      </c>
      <c r="AQ3126" s="7">
        <f>IF(T3126&gt;0,RANK(T3126,(N3126:P3126,Q3126:AL3126)),0)</f>
        <v>0</v>
      </c>
      <c r="AR3126" s="2">
        <f t="shared" si="1163"/>
        <v>1.9021905872246426E-3</v>
      </c>
      <c r="AS3126" s="2">
        <f t="shared" si="1164"/>
        <v>0</v>
      </c>
      <c r="AT3126" s="2">
        <f t="shared" si="1165"/>
        <v>0</v>
      </c>
      <c r="AU3126" s="2">
        <f t="shared" si="1166"/>
        <v>0</v>
      </c>
      <c r="AW3126" t="s">
        <v>682</v>
      </c>
      <c r="AX3126" t="s">
        <v>473</v>
      </c>
      <c r="AY3126">
        <v>3</v>
      </c>
      <c r="BA3126" s="127">
        <v>54</v>
      </c>
      <c r="BB3126" s="130">
        <v>47</v>
      </c>
      <c r="BC3126" s="131">
        <f t="shared" si="1156"/>
        <v>54047</v>
      </c>
      <c r="BE3126" s="7" t="s">
        <v>3271</v>
      </c>
    </row>
    <row r="3127" spans="1:57" outlineLevel="1" x14ac:dyDescent="0.2">
      <c r="A3127" t="s">
        <v>854</v>
      </c>
      <c r="B3127" t="s">
        <v>473</v>
      </c>
      <c r="C3127" s="1">
        <f t="shared" si="1157"/>
        <v>9781</v>
      </c>
      <c r="D3127" s="7">
        <f>RANK(N3127,(N3127:P3127,Q3127:AL3127))</f>
        <v>1</v>
      </c>
      <c r="E3127" s="7">
        <f>RANK(O3127,(N3127:P3127,Q3127:AL3127))</f>
        <v>2</v>
      </c>
      <c r="F3127" s="7">
        <f>IF(P3127&gt;0,RANK(P3127,(N3127:P3127,Q3127:AL3127)),0)</f>
        <v>3</v>
      </c>
      <c r="G3127" s="1">
        <f t="shared" si="1158"/>
        <v>5078</v>
      </c>
      <c r="H3127" s="2">
        <f t="shared" si="1167"/>
        <v>0.51916981903690829</v>
      </c>
      <c r="I3127" s="2"/>
      <c r="J3127" s="2">
        <f t="shared" si="1159"/>
        <v>0.71761578570698292</v>
      </c>
      <c r="K3127" s="2">
        <f t="shared" si="1160"/>
        <v>0.19844596667007464</v>
      </c>
      <c r="L3127" s="2">
        <f t="shared" si="1161"/>
        <v>8.2097944995399241E-2</v>
      </c>
      <c r="M3127" s="2">
        <f t="shared" si="1162"/>
        <v>1.8403026275432E-3</v>
      </c>
      <c r="N3127" s="1">
        <v>7019</v>
      </c>
      <c r="O3127" s="1">
        <v>1941</v>
      </c>
      <c r="P3127" s="1">
        <v>803</v>
      </c>
      <c r="Q3127" s="1">
        <v>18</v>
      </c>
      <c r="AN3127" s="7">
        <f>IF(Q3127&gt;0,RANK(Q3127,(N3127:P3127,Q3127:AL3127)),0)</f>
        <v>4</v>
      </c>
      <c r="AO3127" s="7">
        <f>IF(R3127&gt;0,RANK(R3127,(N3127:P3127,Q3127:AL3127)),0)</f>
        <v>0</v>
      </c>
      <c r="AP3127" s="7">
        <f>IF(S3127&gt;0,RANK(S3127,(N3127:P3127,Q3127:AL3127)),0)</f>
        <v>0</v>
      </c>
      <c r="AQ3127" s="7">
        <f>IF(T3127&gt;0,RANK(T3127,(N3127:P3127,Q3127:AL3127)),0)</f>
        <v>0</v>
      </c>
      <c r="AR3127" s="2">
        <f t="shared" si="1163"/>
        <v>1.8403026275431961E-3</v>
      </c>
      <c r="AS3127" s="2">
        <f t="shared" si="1164"/>
        <v>0</v>
      </c>
      <c r="AT3127" s="2">
        <f t="shared" si="1165"/>
        <v>0</v>
      </c>
      <c r="AU3127" s="2">
        <f t="shared" si="1166"/>
        <v>0</v>
      </c>
      <c r="AW3127" t="s">
        <v>854</v>
      </c>
      <c r="AX3127" t="s">
        <v>473</v>
      </c>
      <c r="AY3127">
        <v>3</v>
      </c>
      <c r="BA3127" s="127">
        <v>54</v>
      </c>
      <c r="BB3127" s="130">
        <v>49</v>
      </c>
      <c r="BC3127" s="131">
        <f t="shared" si="1156"/>
        <v>54049</v>
      </c>
      <c r="BE3127" s="7" t="s">
        <v>3271</v>
      </c>
    </row>
    <row r="3128" spans="1:57" outlineLevel="1" x14ac:dyDescent="0.2">
      <c r="A3128" t="s">
        <v>2071</v>
      </c>
      <c r="B3128" t="s">
        <v>473</v>
      </c>
      <c r="C3128" s="1">
        <f t="shared" si="1157"/>
        <v>25194</v>
      </c>
      <c r="D3128" s="7">
        <f>RANK(N3128,(N3128:P3128,Q3128:AL3128))</f>
        <v>1</v>
      </c>
      <c r="E3128" s="7">
        <f>RANK(O3128,(N3128:P3128,Q3128:AL3128))</f>
        <v>2</v>
      </c>
      <c r="F3128" s="7">
        <f>IF(P3128&gt;0,RANK(P3128,(N3128:P3128,Q3128:AL3128)),0)</f>
        <v>3</v>
      </c>
      <c r="G3128" s="1">
        <f t="shared" si="1158"/>
        <v>7662</v>
      </c>
      <c r="H3128" s="2">
        <f t="shared" si="1167"/>
        <v>0.30412002857823289</v>
      </c>
      <c r="I3128" s="2"/>
      <c r="J3128" s="2">
        <f t="shared" si="1159"/>
        <v>0.55735492577597845</v>
      </c>
      <c r="K3128" s="2">
        <f t="shared" si="1160"/>
        <v>0.2532348971977455</v>
      </c>
      <c r="L3128" s="2">
        <f t="shared" si="1161"/>
        <v>0.18798126538064619</v>
      </c>
      <c r="M3128" s="2">
        <f t="shared" si="1162"/>
        <v>1.4289116456298601E-3</v>
      </c>
      <c r="N3128" s="1">
        <v>14042</v>
      </c>
      <c r="O3128" s="1">
        <v>6380</v>
      </c>
      <c r="P3128" s="1">
        <v>4736</v>
      </c>
      <c r="Q3128" s="1">
        <v>36</v>
      </c>
      <c r="AN3128" s="7">
        <f>IF(Q3128&gt;0,RANK(Q3128,(N3128:P3128,Q3128:AL3128)),0)</f>
        <v>4</v>
      </c>
      <c r="AO3128" s="7">
        <f>IF(R3128&gt;0,RANK(R3128,(N3128:P3128,Q3128:AL3128)),0)</f>
        <v>0</v>
      </c>
      <c r="AP3128" s="7">
        <f>IF(S3128&gt;0,RANK(S3128,(N3128:P3128,Q3128:AL3128)),0)</f>
        <v>0</v>
      </c>
      <c r="AQ3128" s="7">
        <f>IF(T3128&gt;0,RANK(T3128,(N3128:P3128,Q3128:AL3128)),0)</f>
        <v>0</v>
      </c>
      <c r="AR3128" s="2">
        <f t="shared" si="1163"/>
        <v>1.4289116456299119E-3</v>
      </c>
      <c r="AS3128" s="2">
        <f t="shared" si="1164"/>
        <v>0</v>
      </c>
      <c r="AT3128" s="2">
        <f t="shared" si="1165"/>
        <v>0</v>
      </c>
      <c r="AU3128" s="2">
        <f t="shared" si="1166"/>
        <v>0</v>
      </c>
      <c r="AW3128" t="s">
        <v>2071</v>
      </c>
      <c r="AX3128" t="s">
        <v>473</v>
      </c>
      <c r="AY3128">
        <v>1</v>
      </c>
      <c r="BA3128" s="127">
        <v>54</v>
      </c>
      <c r="BB3128" s="130">
        <v>51</v>
      </c>
      <c r="BC3128" s="131">
        <f t="shared" si="1156"/>
        <v>54051</v>
      </c>
      <c r="BE3128" s="7" t="s">
        <v>3271</v>
      </c>
    </row>
    <row r="3129" spans="1:57" outlineLevel="1" x14ac:dyDescent="0.2">
      <c r="A3129" t="s">
        <v>526</v>
      </c>
      <c r="B3129" t="s">
        <v>473</v>
      </c>
      <c r="C3129" s="1">
        <f t="shared" si="1157"/>
        <v>15219</v>
      </c>
      <c r="D3129" s="7">
        <f>RANK(N3129,(N3129:P3129,Q3129:AL3129))</f>
        <v>1</v>
      </c>
      <c r="E3129" s="7">
        <f>RANK(O3129,(N3129:P3129,Q3129:AL3129))</f>
        <v>2</v>
      </c>
      <c r="F3129" s="7">
        <f>IF(P3129&gt;0,RANK(P3129,(N3129:P3129,Q3129:AL3129)),0)</f>
        <v>3</v>
      </c>
      <c r="G3129" s="1">
        <f t="shared" si="1158"/>
        <v>2835</v>
      </c>
      <c r="H3129" s="2">
        <f t="shared" si="1167"/>
        <v>0.18628030751034891</v>
      </c>
      <c r="I3129" s="2"/>
      <c r="J3129" s="2">
        <f t="shared" si="1159"/>
        <v>0.47953216374269003</v>
      </c>
      <c r="K3129" s="2">
        <f t="shared" si="1160"/>
        <v>0.29325185623234118</v>
      </c>
      <c r="L3129" s="2">
        <f t="shared" si="1161"/>
        <v>0.22353636901241869</v>
      </c>
      <c r="M3129" s="2">
        <f t="shared" si="1162"/>
        <v>3.6796110125500991E-3</v>
      </c>
      <c r="N3129" s="1">
        <v>7298</v>
      </c>
      <c r="O3129" s="1">
        <v>4463</v>
      </c>
      <c r="P3129" s="1">
        <v>3402</v>
      </c>
      <c r="Q3129" s="1">
        <v>56</v>
      </c>
      <c r="AN3129" s="7">
        <f>IF(Q3129&gt;0,RANK(Q3129,(N3129:P3129,Q3129:AL3129)),0)</f>
        <v>4</v>
      </c>
      <c r="AO3129" s="7">
        <f>IF(R3129&gt;0,RANK(R3129,(N3129:P3129,Q3129:AL3129)),0)</f>
        <v>0</v>
      </c>
      <c r="AP3129" s="7">
        <f>IF(S3129&gt;0,RANK(S3129,(N3129:P3129,Q3129:AL3129)),0)</f>
        <v>0</v>
      </c>
      <c r="AQ3129" s="7">
        <f>IF(T3129&gt;0,RANK(T3129,(N3129:P3129,Q3129:AL3129)),0)</f>
        <v>0</v>
      </c>
      <c r="AR3129" s="2">
        <f t="shared" si="1163"/>
        <v>3.6796110125501017E-3</v>
      </c>
      <c r="AS3129" s="2">
        <f t="shared" si="1164"/>
        <v>0</v>
      </c>
      <c r="AT3129" s="2">
        <f t="shared" si="1165"/>
        <v>0</v>
      </c>
      <c r="AU3129" s="2">
        <f t="shared" si="1166"/>
        <v>0</v>
      </c>
      <c r="AW3129" t="s">
        <v>526</v>
      </c>
      <c r="AX3129" t="s">
        <v>473</v>
      </c>
      <c r="AY3129">
        <v>1</v>
      </c>
      <c r="BA3129" s="127">
        <v>54</v>
      </c>
      <c r="BB3129" s="130">
        <v>53</v>
      </c>
      <c r="BC3129" s="131">
        <f t="shared" si="1156"/>
        <v>54053</v>
      </c>
      <c r="BE3129" s="7" t="s">
        <v>3271</v>
      </c>
    </row>
    <row r="3130" spans="1:57" outlineLevel="1" x14ac:dyDescent="0.2">
      <c r="A3130" t="s">
        <v>1656</v>
      </c>
      <c r="B3130" t="s">
        <v>473</v>
      </c>
      <c r="C3130" s="1">
        <f t="shared" si="1157"/>
        <v>11200</v>
      </c>
      <c r="D3130" s="7">
        <f>RANK(N3130,(N3130:P3130,Q3130:AL3130))</f>
        <v>1</v>
      </c>
      <c r="E3130" s="7">
        <f>RANK(O3130,(N3130:P3130,Q3130:AL3130))</f>
        <v>2</v>
      </c>
      <c r="F3130" s="7">
        <f>IF(P3130&gt;0,RANK(P3130,(N3130:P3130,Q3130:AL3130)),0)</f>
        <v>3</v>
      </c>
      <c r="G3130" s="1">
        <f t="shared" si="1158"/>
        <v>1523</v>
      </c>
      <c r="H3130" s="2">
        <f t="shared" si="1167"/>
        <v>0.13598214285714286</v>
      </c>
      <c r="I3130" s="2"/>
      <c r="J3130" s="2">
        <f t="shared" si="1159"/>
        <v>0.47598214285714285</v>
      </c>
      <c r="K3130" s="2">
        <f t="shared" si="1160"/>
        <v>0.34</v>
      </c>
      <c r="L3130" s="2">
        <f t="shared" si="1161"/>
        <v>0.1825892857142857</v>
      </c>
      <c r="M3130" s="2">
        <f t="shared" si="1162"/>
        <v>1.4285714285713624E-3</v>
      </c>
      <c r="N3130" s="1">
        <v>5331</v>
      </c>
      <c r="O3130" s="1">
        <v>3808</v>
      </c>
      <c r="P3130" s="1">
        <v>2045</v>
      </c>
      <c r="Q3130" s="1">
        <v>16</v>
      </c>
      <c r="AN3130" s="7">
        <f>IF(Q3130&gt;0,RANK(Q3130,(N3130:P3130,Q3130:AL3130)),0)</f>
        <v>4</v>
      </c>
      <c r="AO3130" s="7">
        <f>IF(R3130&gt;0,RANK(R3130,(N3130:P3130,Q3130:AL3130)),0)</f>
        <v>0</v>
      </c>
      <c r="AP3130" s="7">
        <f>IF(S3130&gt;0,RANK(S3130,(N3130:P3130,Q3130:AL3130)),0)</f>
        <v>0</v>
      </c>
      <c r="AQ3130" s="7">
        <f>IF(T3130&gt;0,RANK(T3130,(N3130:P3130,Q3130:AL3130)),0)</f>
        <v>0</v>
      </c>
      <c r="AR3130" s="2">
        <f t="shared" si="1163"/>
        <v>1.4285714285714286E-3</v>
      </c>
      <c r="AS3130" s="2">
        <f t="shared" si="1164"/>
        <v>0</v>
      </c>
      <c r="AT3130" s="2">
        <f t="shared" si="1165"/>
        <v>0</v>
      </c>
      <c r="AU3130" s="2">
        <f t="shared" si="1166"/>
        <v>0</v>
      </c>
      <c r="AW3130" t="s">
        <v>1656</v>
      </c>
      <c r="AX3130" t="s">
        <v>473</v>
      </c>
      <c r="AY3130">
        <v>2</v>
      </c>
      <c r="BA3130" s="127">
        <v>54</v>
      </c>
      <c r="BB3130" s="130">
        <v>55</v>
      </c>
      <c r="BC3130" s="131">
        <f t="shared" si="1156"/>
        <v>54055</v>
      </c>
      <c r="BE3130" s="7" t="s">
        <v>3271</v>
      </c>
    </row>
    <row r="3131" spans="1:57" outlineLevel="1" x14ac:dyDescent="0.2">
      <c r="A3131" t="s">
        <v>284</v>
      </c>
      <c r="B3131" t="s">
        <v>473</v>
      </c>
      <c r="C3131" s="1">
        <f t="shared" si="1157"/>
        <v>20290</v>
      </c>
      <c r="D3131" s="7">
        <f>RANK(N3131,(N3131:P3131,Q3131:AL3131))</f>
        <v>1</v>
      </c>
      <c r="E3131" s="7">
        <f>RANK(O3131,(N3131:P3131,Q3131:AL3131))</f>
        <v>2</v>
      </c>
      <c r="F3131" s="7">
        <f>IF(P3131&gt;0,RANK(P3131,(N3131:P3131,Q3131:AL3131)),0)</f>
        <v>3</v>
      </c>
      <c r="G3131" s="1">
        <f t="shared" si="1158"/>
        <v>1623</v>
      </c>
      <c r="H3131" s="2">
        <f t="shared" si="1167"/>
        <v>7.9990142927550523E-2</v>
      </c>
      <c r="I3131" s="2"/>
      <c r="J3131" s="2">
        <f t="shared" si="1159"/>
        <v>0.46875308033514046</v>
      </c>
      <c r="K3131" s="2">
        <f t="shared" si="1160"/>
        <v>0.38876293740758994</v>
      </c>
      <c r="L3131" s="2">
        <f t="shared" si="1161"/>
        <v>0.13883686545096108</v>
      </c>
      <c r="M3131" s="2">
        <f t="shared" si="1162"/>
        <v>3.6471168063084702E-3</v>
      </c>
      <c r="N3131" s="1">
        <v>9511</v>
      </c>
      <c r="O3131" s="1">
        <v>7888</v>
      </c>
      <c r="P3131" s="1">
        <v>2817</v>
      </c>
      <c r="Q3131" s="1">
        <v>59</v>
      </c>
      <c r="R3131" s="1">
        <v>15</v>
      </c>
      <c r="AN3131" s="7">
        <f>IF(Q3131&gt;0,RANK(Q3131,(N3131:P3131,Q3131:AL3131)),0)</f>
        <v>4</v>
      </c>
      <c r="AO3131" s="7">
        <f>IF(R3131&gt;0,RANK(R3131,(N3131:P3131,Q3131:AL3131)),0)</f>
        <v>5</v>
      </c>
      <c r="AP3131" s="7">
        <f>IF(S3131&gt;0,RANK(S3131,(N3131:P3131,Q3131:AL3131)),0)</f>
        <v>0</v>
      </c>
      <c r="AQ3131" s="7">
        <f>IF(T3131&gt;0,RANK(T3131,(N3131:P3131,Q3131:AL3131)),0)</f>
        <v>0</v>
      </c>
      <c r="AR3131" s="2">
        <f t="shared" si="1163"/>
        <v>2.9078363725973384E-3</v>
      </c>
      <c r="AS3131" s="2">
        <f t="shared" si="1164"/>
        <v>7.3928043371118777E-4</v>
      </c>
      <c r="AT3131" s="2">
        <f t="shared" si="1165"/>
        <v>0</v>
      </c>
      <c r="AU3131" s="2">
        <f t="shared" si="1166"/>
        <v>0</v>
      </c>
      <c r="AW3131" t="s">
        <v>284</v>
      </c>
      <c r="AX3131" t="s">
        <v>473</v>
      </c>
      <c r="AY3131">
        <v>3</v>
      </c>
      <c r="BA3131" s="127">
        <v>54</v>
      </c>
      <c r="BB3131" s="130">
        <v>57</v>
      </c>
      <c r="BC3131" s="131">
        <f t="shared" si="1156"/>
        <v>54057</v>
      </c>
      <c r="BE3131" s="7" t="s">
        <v>3271</v>
      </c>
    </row>
    <row r="3132" spans="1:57" outlineLevel="1" x14ac:dyDescent="0.2">
      <c r="A3132" t="s">
        <v>884</v>
      </c>
      <c r="B3132" t="s">
        <v>473</v>
      </c>
      <c r="C3132" s="1">
        <f t="shared" si="1157"/>
        <v>10728</v>
      </c>
      <c r="D3132" s="7">
        <f>RANK(N3132,(N3132:P3132,Q3132:AL3132))</f>
        <v>2</v>
      </c>
      <c r="E3132" s="7">
        <f>RANK(O3132,(N3132:P3132,Q3132:AL3132))</f>
        <v>1</v>
      </c>
      <c r="F3132" s="7">
        <f>IF(P3132&gt;0,RANK(P3132,(N3132:P3132,Q3132:AL3132)),0)</f>
        <v>3</v>
      </c>
      <c r="G3132" s="1">
        <f t="shared" si="1158"/>
        <v>845</v>
      </c>
      <c r="H3132" s="2">
        <f t="shared" si="1167"/>
        <v>7.8765846383296048E-2</v>
      </c>
      <c r="I3132" s="2"/>
      <c r="J3132" s="2">
        <f t="shared" si="1159"/>
        <v>0.37211036539895598</v>
      </c>
      <c r="K3132" s="2">
        <f t="shared" si="1160"/>
        <v>0.45087621178225207</v>
      </c>
      <c r="L3132" s="2">
        <f t="shared" si="1161"/>
        <v>0.17561521252796419</v>
      </c>
      <c r="M3132" s="2">
        <f t="shared" si="1162"/>
        <v>1.3982102908278171E-3</v>
      </c>
      <c r="N3132" s="1">
        <v>3992</v>
      </c>
      <c r="O3132" s="1">
        <v>4837</v>
      </c>
      <c r="P3132" s="1">
        <v>1884</v>
      </c>
      <c r="Q3132" s="1">
        <v>15</v>
      </c>
      <c r="AN3132" s="7">
        <f>IF(Q3132&gt;0,RANK(Q3132,(N3132:P3132,Q3132:AL3132)),0)</f>
        <v>4</v>
      </c>
      <c r="AO3132" s="7">
        <f>IF(R3132&gt;0,RANK(R3132,(N3132:P3132,Q3132:AL3132)),0)</f>
        <v>0</v>
      </c>
      <c r="AP3132" s="7">
        <f>IF(S3132&gt;0,RANK(S3132,(N3132:P3132,Q3132:AL3132)),0)</f>
        <v>0</v>
      </c>
      <c r="AQ3132" s="7">
        <f>IF(T3132&gt;0,RANK(T3132,(N3132:P3132,Q3132:AL3132)),0)</f>
        <v>0</v>
      </c>
      <c r="AR3132" s="2">
        <f t="shared" si="1163"/>
        <v>1.3982102908277406E-3</v>
      </c>
      <c r="AS3132" s="2">
        <f t="shared" si="1164"/>
        <v>0</v>
      </c>
      <c r="AT3132" s="2">
        <f t="shared" si="1165"/>
        <v>0</v>
      </c>
      <c r="AU3132" s="2">
        <f t="shared" si="1166"/>
        <v>0</v>
      </c>
      <c r="AW3132" t="s">
        <v>884</v>
      </c>
      <c r="AX3132" t="s">
        <v>473</v>
      </c>
      <c r="AY3132">
        <v>1</v>
      </c>
      <c r="BA3132" s="127">
        <v>54</v>
      </c>
      <c r="BB3132" s="130">
        <v>59</v>
      </c>
      <c r="BC3132" s="131">
        <f t="shared" si="1156"/>
        <v>54059</v>
      </c>
      <c r="BE3132" s="7" t="s">
        <v>3271</v>
      </c>
    </row>
    <row r="3133" spans="1:57" outlineLevel="1" x14ac:dyDescent="0.2">
      <c r="A3133" t="s">
        <v>647</v>
      </c>
      <c r="B3133" t="s">
        <v>473</v>
      </c>
      <c r="C3133" s="1">
        <f t="shared" si="1157"/>
        <v>10873</v>
      </c>
      <c r="D3133" s="7">
        <f>RANK(N3133,(N3133:P3133,Q3133:AL3133))</f>
        <v>1</v>
      </c>
      <c r="E3133" s="7">
        <f>RANK(O3133,(N3133:P3133,Q3133:AL3133))</f>
        <v>2</v>
      </c>
      <c r="F3133" s="7">
        <f>IF(P3133&gt;0,RANK(P3133,(N3133:P3133,Q3133:AL3133)),0)</f>
        <v>3</v>
      </c>
      <c r="G3133" s="1">
        <f t="shared" si="1158"/>
        <v>4758</v>
      </c>
      <c r="H3133" s="2">
        <f t="shared" si="1167"/>
        <v>0.43759771912075784</v>
      </c>
      <c r="I3133" s="2"/>
      <c r="J3133" s="2">
        <f t="shared" si="1159"/>
        <v>0.67525062080382603</v>
      </c>
      <c r="K3133" s="2">
        <f t="shared" si="1160"/>
        <v>0.23765290168306816</v>
      </c>
      <c r="L3133" s="2">
        <f t="shared" si="1161"/>
        <v>8.4153407523222659E-2</v>
      </c>
      <c r="M3133" s="2">
        <f t="shared" si="1162"/>
        <v>2.9430699898831542E-3</v>
      </c>
      <c r="N3133" s="1">
        <v>7342</v>
      </c>
      <c r="O3133" s="1">
        <v>2584</v>
      </c>
      <c r="P3133" s="1">
        <v>915</v>
      </c>
      <c r="Q3133" s="1">
        <v>32</v>
      </c>
      <c r="AN3133" s="7">
        <f>IF(Q3133&gt;0,RANK(Q3133,(N3133:P3133,Q3133:AL3133)),0)</f>
        <v>4</v>
      </c>
      <c r="AO3133" s="7">
        <f>IF(R3133&gt;0,RANK(R3133,(N3133:P3133,Q3133:AL3133)),0)</f>
        <v>0</v>
      </c>
      <c r="AP3133" s="7">
        <f>IF(S3133&gt;0,RANK(S3133,(N3133:P3133,Q3133:AL3133)),0)</f>
        <v>0</v>
      </c>
      <c r="AQ3133" s="7">
        <f>IF(T3133&gt;0,RANK(T3133,(N3133:P3133,Q3133:AL3133)),0)</f>
        <v>0</v>
      </c>
      <c r="AR3133" s="2">
        <f t="shared" si="1163"/>
        <v>2.9430699898831971E-3</v>
      </c>
      <c r="AS3133" s="2">
        <f t="shared" si="1164"/>
        <v>0</v>
      </c>
      <c r="AT3133" s="2">
        <f t="shared" si="1165"/>
        <v>0</v>
      </c>
      <c r="AU3133" s="2">
        <f t="shared" si="1166"/>
        <v>0</v>
      </c>
      <c r="AW3133" t="s">
        <v>647</v>
      </c>
      <c r="AX3133" t="s">
        <v>473</v>
      </c>
      <c r="AY3133">
        <v>3</v>
      </c>
      <c r="BA3133" s="127">
        <v>54</v>
      </c>
      <c r="BB3133" s="130">
        <v>61</v>
      </c>
      <c r="BC3133" s="131">
        <f t="shared" si="1156"/>
        <v>54061</v>
      </c>
      <c r="BE3133" s="7" t="s">
        <v>3271</v>
      </c>
    </row>
    <row r="3134" spans="1:57" outlineLevel="1" x14ac:dyDescent="0.2">
      <c r="A3134" t="s">
        <v>499</v>
      </c>
      <c r="B3134" t="s">
        <v>473</v>
      </c>
      <c r="C3134" s="1">
        <f t="shared" si="1157"/>
        <v>28623</v>
      </c>
      <c r="D3134" s="7">
        <f>RANK(N3134,(N3134:P3134,Q3134:AL3134))</f>
        <v>1</v>
      </c>
      <c r="E3134" s="7">
        <f>RANK(O3134,(N3134:P3134,Q3134:AL3134))</f>
        <v>2</v>
      </c>
      <c r="F3134" s="7">
        <f>IF(P3134&gt;0,RANK(P3134,(N3134:P3134,Q3134:AL3134)),0)</f>
        <v>3</v>
      </c>
      <c r="G3134" s="1">
        <f t="shared" si="1158"/>
        <v>4311</v>
      </c>
      <c r="H3134" s="2">
        <f t="shared" si="1167"/>
        <v>0.15061314327638611</v>
      </c>
      <c r="I3134" s="2"/>
      <c r="J3134" s="2">
        <f t="shared" si="1159"/>
        <v>0.49407818886909127</v>
      </c>
      <c r="K3134" s="2">
        <f t="shared" si="1160"/>
        <v>0.34346504559270519</v>
      </c>
      <c r="L3134" s="2">
        <f t="shared" si="1161"/>
        <v>0.15987143206512244</v>
      </c>
      <c r="M3134" s="2">
        <f t="shared" si="1162"/>
        <v>2.5853334730810973E-3</v>
      </c>
      <c r="N3134" s="1">
        <v>14142</v>
      </c>
      <c r="O3134" s="1">
        <v>9831</v>
      </c>
      <c r="P3134" s="1">
        <v>4576</v>
      </c>
      <c r="Q3134" s="1">
        <v>74</v>
      </c>
      <c r="AN3134" s="7">
        <f>IF(Q3134&gt;0,RANK(Q3134,(N3134:P3134,Q3134:AL3134)),0)</f>
        <v>4</v>
      </c>
      <c r="AO3134" s="7">
        <f>IF(R3134&gt;0,RANK(R3134,(N3134:P3134,Q3134:AL3134)),0)</f>
        <v>0</v>
      </c>
      <c r="AP3134" s="7">
        <f>IF(S3134&gt;0,RANK(S3134,(N3134:P3134,Q3134:AL3134)),0)</f>
        <v>0</v>
      </c>
      <c r="AQ3134" s="7">
        <f>IF(T3134&gt;0,RANK(T3134,(N3134:P3134,Q3134:AL3134)),0)</f>
        <v>0</v>
      </c>
      <c r="AR3134" s="2">
        <f t="shared" si="1163"/>
        <v>2.5853334730810886E-3</v>
      </c>
      <c r="AS3134" s="2">
        <f t="shared" si="1164"/>
        <v>0</v>
      </c>
      <c r="AT3134" s="2">
        <f t="shared" si="1165"/>
        <v>0</v>
      </c>
      <c r="AU3134" s="2">
        <f t="shared" si="1166"/>
        <v>0</v>
      </c>
      <c r="AW3134" t="s">
        <v>499</v>
      </c>
      <c r="AX3134" t="s">
        <v>473</v>
      </c>
      <c r="AY3134">
        <v>1</v>
      </c>
      <c r="BA3134" s="127">
        <v>54</v>
      </c>
      <c r="BB3134" s="130">
        <v>63</v>
      </c>
      <c r="BC3134" s="131">
        <f t="shared" si="1156"/>
        <v>54063</v>
      </c>
      <c r="BE3134" s="7" t="s">
        <v>3271</v>
      </c>
    </row>
    <row r="3135" spans="1:57" outlineLevel="1" x14ac:dyDescent="0.2">
      <c r="A3135" t="s">
        <v>1371</v>
      </c>
      <c r="B3135" t="s">
        <v>473</v>
      </c>
      <c r="C3135" s="1">
        <f t="shared" si="1157"/>
        <v>5420</v>
      </c>
      <c r="D3135" s="7">
        <f>RANK(N3135,(N3135:P3135,Q3135:AL3135))</f>
        <v>1</v>
      </c>
      <c r="E3135" s="7">
        <f>RANK(O3135,(N3135:P3135,Q3135:AL3135))</f>
        <v>2</v>
      </c>
      <c r="F3135" s="7">
        <f>IF(P3135&gt;0,RANK(P3135,(N3135:P3135,Q3135:AL3135)),0)</f>
        <v>3</v>
      </c>
      <c r="G3135" s="1">
        <f t="shared" si="1158"/>
        <v>107</v>
      </c>
      <c r="H3135" s="2">
        <f t="shared" si="1167"/>
        <v>1.9741697416974169E-2</v>
      </c>
      <c r="I3135" s="2"/>
      <c r="J3135" s="2">
        <f t="shared" si="1159"/>
        <v>0.44612546125461255</v>
      </c>
      <c r="K3135" s="2">
        <f t="shared" si="1160"/>
        <v>0.42638376383763837</v>
      </c>
      <c r="L3135" s="2">
        <f t="shared" si="1161"/>
        <v>0.12638376383763839</v>
      </c>
      <c r="M3135" s="2">
        <f t="shared" si="1162"/>
        <v>1.1070110701106306E-3</v>
      </c>
      <c r="N3135" s="1">
        <v>2418</v>
      </c>
      <c r="O3135" s="1">
        <v>2311</v>
      </c>
      <c r="P3135" s="1">
        <v>685</v>
      </c>
      <c r="Q3135" s="1">
        <v>6</v>
      </c>
      <c r="AN3135" s="7">
        <f>IF(Q3135&gt;0,RANK(Q3135,(N3135:P3135,Q3135:AL3135)),0)</f>
        <v>4</v>
      </c>
      <c r="AO3135" s="7">
        <f>IF(R3135&gt;0,RANK(R3135,(N3135:P3135,Q3135:AL3135)),0)</f>
        <v>0</v>
      </c>
      <c r="AP3135" s="7">
        <f>IF(S3135&gt;0,RANK(S3135,(N3135:P3135,Q3135:AL3135)),0)</f>
        <v>0</v>
      </c>
      <c r="AQ3135" s="7">
        <f>IF(T3135&gt;0,RANK(T3135,(N3135:P3135,Q3135:AL3135)),0)</f>
        <v>0</v>
      </c>
      <c r="AR3135" s="2">
        <f t="shared" si="1163"/>
        <v>1.1070110701107011E-3</v>
      </c>
      <c r="AS3135" s="2">
        <f t="shared" si="1164"/>
        <v>0</v>
      </c>
      <c r="AT3135" s="2">
        <f t="shared" si="1165"/>
        <v>0</v>
      </c>
      <c r="AU3135" s="2">
        <f t="shared" si="1166"/>
        <v>0</v>
      </c>
      <c r="AW3135" t="s">
        <v>1371</v>
      </c>
      <c r="AX3135" t="s">
        <v>473</v>
      </c>
      <c r="AY3135">
        <v>3</v>
      </c>
      <c r="BA3135" s="127">
        <v>54</v>
      </c>
      <c r="BB3135" s="130">
        <v>65</v>
      </c>
      <c r="BC3135" s="131">
        <f t="shared" si="1156"/>
        <v>54065</v>
      </c>
      <c r="BE3135" s="7" t="s">
        <v>3271</v>
      </c>
    </row>
    <row r="3136" spans="1:57" outlineLevel="1" x14ac:dyDescent="0.2">
      <c r="A3136" t="s">
        <v>2257</v>
      </c>
      <c r="B3136" t="s">
        <v>473</v>
      </c>
      <c r="C3136" s="1">
        <f t="shared" ref="C3136:C3159" si="1168">SUM(N3136:AL3136)</f>
        <v>5344</v>
      </c>
      <c r="D3136" s="7">
        <f>RANK(N3136,(N3136:P3136,Q3136:AL3136))</f>
        <v>2</v>
      </c>
      <c r="E3136" s="7">
        <f>RANK(O3136,(N3136:P3136,Q3136:AL3136))</f>
        <v>1</v>
      </c>
      <c r="F3136" s="7">
        <f>IF(P3136&gt;0,RANK(P3136,(N3136:P3136,Q3136:AL3136)),0)</f>
        <v>3</v>
      </c>
      <c r="G3136" s="1">
        <f t="shared" ref="G3136:G3159" si="1169">MAX(N3136:P3136)-LARGE(N3136:P3136,2)</f>
        <v>731</v>
      </c>
      <c r="H3136" s="2">
        <f t="shared" si="1167"/>
        <v>0.13678892215568864</v>
      </c>
      <c r="I3136" s="2"/>
      <c r="J3136" s="2">
        <f t="shared" ref="J3136:J3159" si="1170">IF($C3136=0,"-",N3136/$C3136)</f>
        <v>0.34693113772455092</v>
      </c>
      <c r="K3136" s="2">
        <f t="shared" ref="K3136:K3159" si="1171">IF($C3136=0,"-",O3136/$C3136)</f>
        <v>0.48372005988023953</v>
      </c>
      <c r="L3136" s="2">
        <f t="shared" ref="L3136:L3159" si="1172">IF($C3136=0,"-",P3136/$C3136)</f>
        <v>0.1657934131736527</v>
      </c>
      <c r="M3136" s="2">
        <f t="shared" ref="M3136:M3159" si="1173">IF(C3136=0,"-",(1-J3136-K3136-L3136))</f>
        <v>3.5553892215567928E-3</v>
      </c>
      <c r="N3136" s="1">
        <v>1854</v>
      </c>
      <c r="O3136" s="1">
        <v>2585</v>
      </c>
      <c r="P3136" s="1">
        <v>886</v>
      </c>
      <c r="Q3136" s="1">
        <v>19</v>
      </c>
      <c r="AN3136" s="7">
        <f>IF(Q3136&gt;0,RANK(Q3136,(N3136:P3136,Q3136:AL3136)),0)</f>
        <v>4</v>
      </c>
      <c r="AO3136" s="7">
        <f>IF(R3136&gt;0,RANK(R3136,(N3136:P3136,Q3136:AL3136)),0)</f>
        <v>0</v>
      </c>
      <c r="AP3136" s="7">
        <f>IF(S3136&gt;0,RANK(S3136,(N3136:P3136,Q3136:AL3136)),0)</f>
        <v>0</v>
      </c>
      <c r="AQ3136" s="7">
        <f>IF(T3136&gt;0,RANK(T3136,(N3136:P3136,Q3136:AL3136)),0)</f>
        <v>0</v>
      </c>
      <c r="AR3136" s="2">
        <f t="shared" ref="AR3136:AR3159" si="1174">IF($C3136=0,"-",Q3136/$C3136)</f>
        <v>3.5553892215568861E-3</v>
      </c>
      <c r="AS3136" s="2">
        <f t="shared" ref="AS3136:AS3159" si="1175">IF($C3136=0,"-",R3136/$C3136)</f>
        <v>0</v>
      </c>
      <c r="AT3136" s="2">
        <f t="shared" ref="AT3136:AT3159" si="1176">IF($C3136=0,"-",S3136/$C3136)</f>
        <v>0</v>
      </c>
      <c r="AU3136" s="2">
        <f t="shared" ref="AU3136:AU3159" si="1177">IF($C3136=0,"-",T3136/$C3136)</f>
        <v>0</v>
      </c>
      <c r="AW3136" t="s">
        <v>2257</v>
      </c>
      <c r="AX3136" t="s">
        <v>473</v>
      </c>
      <c r="AY3136">
        <v>2</v>
      </c>
      <c r="BA3136" s="127">
        <v>54</v>
      </c>
      <c r="BB3136" s="130">
        <v>67</v>
      </c>
      <c r="BC3136" s="131">
        <f t="shared" si="1156"/>
        <v>54067</v>
      </c>
      <c r="BE3136" s="7" t="s">
        <v>3271</v>
      </c>
    </row>
    <row r="3137" spans="1:57" outlineLevel="1" x14ac:dyDescent="0.2">
      <c r="A3137" t="s">
        <v>1609</v>
      </c>
      <c r="B3137" t="s">
        <v>473</v>
      </c>
      <c r="C3137" s="1">
        <f t="shared" si="1168"/>
        <v>9531</v>
      </c>
      <c r="D3137" s="7">
        <f>RANK(N3137,(N3137:P3137,Q3137:AL3137))</f>
        <v>1</v>
      </c>
      <c r="E3137" s="7">
        <f>RANK(O3137,(N3137:P3137,Q3137:AL3137))</f>
        <v>2</v>
      </c>
      <c r="F3137" s="7">
        <f>IF(P3137&gt;0,RANK(P3137,(N3137:P3137,Q3137:AL3137)),0)</f>
        <v>3</v>
      </c>
      <c r="G3137" s="1">
        <f t="shared" si="1169"/>
        <v>2083</v>
      </c>
      <c r="H3137" s="2">
        <f t="shared" si="1167"/>
        <v>0.21854999475396075</v>
      </c>
      <c r="I3137" s="2"/>
      <c r="J3137" s="2">
        <f t="shared" si="1170"/>
        <v>0.52901059699926556</v>
      </c>
      <c r="K3137" s="2">
        <f t="shared" si="1171"/>
        <v>0.31046060224530481</v>
      </c>
      <c r="L3137" s="2">
        <f t="shared" si="1172"/>
        <v>0.15685657328716818</v>
      </c>
      <c r="M3137" s="2">
        <f t="shared" si="1173"/>
        <v>3.6722274682614575E-3</v>
      </c>
      <c r="N3137" s="1">
        <v>5042</v>
      </c>
      <c r="O3137" s="1">
        <v>2959</v>
      </c>
      <c r="P3137" s="1">
        <v>1495</v>
      </c>
      <c r="Q3137" s="1">
        <v>33</v>
      </c>
      <c r="R3137" s="1">
        <v>2</v>
      </c>
      <c r="AN3137" s="7">
        <f>IF(Q3137&gt;0,RANK(Q3137,(N3137:P3137,Q3137:AL3137)),0)</f>
        <v>4</v>
      </c>
      <c r="AO3137" s="7">
        <f>IF(R3137&gt;0,RANK(R3137,(N3137:P3137,Q3137:AL3137)),0)</f>
        <v>5</v>
      </c>
      <c r="AP3137" s="7">
        <f>IF(S3137&gt;0,RANK(S3137,(N3137:P3137,Q3137:AL3137)),0)</f>
        <v>0</v>
      </c>
      <c r="AQ3137" s="7">
        <f>IF(T3137&gt;0,RANK(T3137,(N3137:P3137,Q3137:AL3137)),0)</f>
        <v>0</v>
      </c>
      <c r="AR3137" s="2">
        <f t="shared" si="1174"/>
        <v>3.4623858986465219E-3</v>
      </c>
      <c r="AS3137" s="2">
        <f t="shared" si="1175"/>
        <v>2.0984156961494072E-4</v>
      </c>
      <c r="AT3137" s="2">
        <f t="shared" si="1176"/>
        <v>0</v>
      </c>
      <c r="AU3137" s="2">
        <f t="shared" si="1177"/>
        <v>0</v>
      </c>
      <c r="AW3137" t="s">
        <v>1609</v>
      </c>
      <c r="AX3137" t="s">
        <v>473</v>
      </c>
      <c r="AY3137">
        <v>2</v>
      </c>
      <c r="BA3137" s="127">
        <v>54</v>
      </c>
      <c r="BB3137" s="130">
        <v>69</v>
      </c>
      <c r="BC3137" s="131">
        <f t="shared" si="1156"/>
        <v>54069</v>
      </c>
      <c r="BE3137" s="7" t="s">
        <v>3271</v>
      </c>
    </row>
    <row r="3138" spans="1:57" outlineLevel="1" x14ac:dyDescent="0.2">
      <c r="A3138" t="s">
        <v>599</v>
      </c>
      <c r="B3138" t="s">
        <v>473</v>
      </c>
      <c r="C3138" s="1">
        <f t="shared" si="1168"/>
        <v>20633</v>
      </c>
      <c r="D3138" s="7">
        <f>RANK(N3138,(N3138:P3138,Q3138:AL3138))</f>
        <v>1</v>
      </c>
      <c r="E3138" s="7">
        <f>RANK(O3138,(N3138:P3138,Q3138:AL3138))</f>
        <v>2</v>
      </c>
      <c r="F3138" s="7">
        <f>IF(P3138&gt;0,RANK(P3138,(N3138:P3138,Q3138:AL3138)),0)</f>
        <v>3</v>
      </c>
      <c r="G3138" s="1">
        <f t="shared" si="1169"/>
        <v>2101</v>
      </c>
      <c r="H3138" s="2">
        <f t="shared" si="1167"/>
        <v>0.10182717006736781</v>
      </c>
      <c r="I3138" s="2"/>
      <c r="J3138" s="2">
        <f t="shared" si="1170"/>
        <v>0.46149372364658559</v>
      </c>
      <c r="K3138" s="2">
        <f t="shared" si="1171"/>
        <v>0.35966655357921778</v>
      </c>
      <c r="L3138" s="2">
        <f t="shared" si="1172"/>
        <v>0.17602869190132311</v>
      </c>
      <c r="M3138" s="2">
        <f t="shared" si="1173"/>
        <v>2.8110308728735156E-3</v>
      </c>
      <c r="N3138" s="1">
        <v>9522</v>
      </c>
      <c r="O3138" s="1">
        <v>7421</v>
      </c>
      <c r="P3138" s="1">
        <v>3632</v>
      </c>
      <c r="Q3138" s="1">
        <v>58</v>
      </c>
      <c r="AN3138" s="7">
        <f>IF(Q3138&gt;0,RANK(Q3138,(N3138:P3138,Q3138:AL3138)),0)</f>
        <v>4</v>
      </c>
      <c r="AO3138" s="7">
        <f>IF(R3138&gt;0,RANK(R3138,(N3138:P3138,Q3138:AL3138)),0)</f>
        <v>0</v>
      </c>
      <c r="AP3138" s="7">
        <f>IF(S3138&gt;0,RANK(S3138,(N3138:P3138,Q3138:AL3138)),0)</f>
        <v>0</v>
      </c>
      <c r="AQ3138" s="7">
        <f>IF(T3138&gt;0,RANK(T3138,(N3138:P3138,Q3138:AL3138)),0)</f>
        <v>0</v>
      </c>
      <c r="AR3138" s="2">
        <f t="shared" si="1174"/>
        <v>2.811030872873552E-3</v>
      </c>
      <c r="AS3138" s="2">
        <f t="shared" si="1175"/>
        <v>0</v>
      </c>
      <c r="AT3138" s="2">
        <f t="shared" si="1176"/>
        <v>0</v>
      </c>
      <c r="AU3138" s="2">
        <f t="shared" si="1177"/>
        <v>0</v>
      </c>
      <c r="AW3138" t="s">
        <v>599</v>
      </c>
      <c r="AX3138" t="s">
        <v>473</v>
      </c>
      <c r="AY3138">
        <v>1</v>
      </c>
      <c r="BA3138" s="127">
        <v>54</v>
      </c>
      <c r="BB3138" s="130">
        <v>71</v>
      </c>
      <c r="BC3138" s="131">
        <f t="shared" si="1156"/>
        <v>54071</v>
      </c>
      <c r="BE3138" s="7" t="s">
        <v>3271</v>
      </c>
    </row>
    <row r="3139" spans="1:57" outlineLevel="1" x14ac:dyDescent="0.2">
      <c r="A3139" t="s">
        <v>681</v>
      </c>
      <c r="B3139" t="s">
        <v>473</v>
      </c>
      <c r="C3139" s="1">
        <f t="shared" si="1168"/>
        <v>3583</v>
      </c>
      <c r="D3139" s="7">
        <f>RANK(N3139,(N3139:P3139,Q3139:AL3139))</f>
        <v>1</v>
      </c>
      <c r="E3139" s="7">
        <f>RANK(O3139,(N3139:P3139,Q3139:AL3139))</f>
        <v>2</v>
      </c>
      <c r="F3139" s="7">
        <f>IF(P3139&gt;0,RANK(P3139,(N3139:P3139,Q3139:AL3139)),0)</f>
        <v>3</v>
      </c>
      <c r="G3139" s="1">
        <f t="shared" si="1169"/>
        <v>37</v>
      </c>
      <c r="H3139" s="2">
        <f t="shared" si="1167"/>
        <v>1.0326542003907341E-2</v>
      </c>
      <c r="I3139" s="2"/>
      <c r="J3139" s="2">
        <f t="shared" si="1170"/>
        <v>0.45380965671225232</v>
      </c>
      <c r="K3139" s="2">
        <f t="shared" si="1171"/>
        <v>0.44348311470834495</v>
      </c>
      <c r="L3139" s="2">
        <f t="shared" si="1172"/>
        <v>0.10103265420039073</v>
      </c>
      <c r="M3139" s="2">
        <f t="shared" si="1173"/>
        <v>1.674574379012056E-3</v>
      </c>
      <c r="N3139" s="1">
        <v>1626</v>
      </c>
      <c r="O3139" s="1">
        <v>1589</v>
      </c>
      <c r="P3139" s="1">
        <v>362</v>
      </c>
      <c r="Q3139" s="1">
        <v>6</v>
      </c>
      <c r="AN3139" s="7">
        <f>IF(Q3139&gt;0,RANK(Q3139,(N3139:P3139,Q3139:AL3139)),0)</f>
        <v>4</v>
      </c>
      <c r="AO3139" s="7">
        <f>IF(R3139&gt;0,RANK(R3139,(N3139:P3139,Q3139:AL3139)),0)</f>
        <v>0</v>
      </c>
      <c r="AP3139" s="7">
        <f>IF(S3139&gt;0,RANK(S3139,(N3139:P3139,Q3139:AL3139)),0)</f>
        <v>0</v>
      </c>
      <c r="AQ3139" s="7">
        <f>IF(T3139&gt;0,RANK(T3139,(N3139:P3139,Q3139:AL3139)),0)</f>
        <v>0</v>
      </c>
      <c r="AR3139" s="2">
        <f t="shared" si="1174"/>
        <v>1.6745743790120011E-3</v>
      </c>
      <c r="AS3139" s="2">
        <f t="shared" si="1175"/>
        <v>0</v>
      </c>
      <c r="AT3139" s="2">
        <f t="shared" si="1176"/>
        <v>0</v>
      </c>
      <c r="AU3139" s="2">
        <f t="shared" si="1177"/>
        <v>0</v>
      </c>
      <c r="AW3139" t="s">
        <v>681</v>
      </c>
      <c r="AX3139" t="s">
        <v>473</v>
      </c>
      <c r="AY3139">
        <v>2</v>
      </c>
      <c r="BA3139" s="127">
        <v>54</v>
      </c>
      <c r="BB3139" s="130">
        <v>73</v>
      </c>
      <c r="BC3139" s="131">
        <f t="shared" si="1156"/>
        <v>54073</v>
      </c>
      <c r="BE3139" s="7" t="s">
        <v>3271</v>
      </c>
    </row>
    <row r="3140" spans="1:57" outlineLevel="1" x14ac:dyDescent="0.2">
      <c r="A3140" t="s">
        <v>2802</v>
      </c>
      <c r="B3140" t="s">
        <v>473</v>
      </c>
      <c r="C3140" s="1">
        <f t="shared" si="1168"/>
        <v>3376</v>
      </c>
      <c r="D3140" s="7">
        <f>RANK(N3140,(N3140:P3140,Q3140:AL3140))</f>
        <v>1</v>
      </c>
      <c r="E3140" s="7">
        <f>RANK(O3140,(N3140:P3140,Q3140:AL3140))</f>
        <v>2</v>
      </c>
      <c r="F3140" s="7">
        <f>IF(P3140&gt;0,RANK(P3140,(N3140:P3140,Q3140:AL3140)),0)</f>
        <v>3</v>
      </c>
      <c r="G3140" s="1">
        <f t="shared" si="1169"/>
        <v>139</v>
      </c>
      <c r="H3140" s="2">
        <f t="shared" si="1167"/>
        <v>4.1172985781990523E-2</v>
      </c>
      <c r="I3140" s="2"/>
      <c r="J3140" s="2">
        <f t="shared" si="1170"/>
        <v>0.41084123222748814</v>
      </c>
      <c r="K3140" s="2">
        <f t="shared" si="1171"/>
        <v>0.36966824644549762</v>
      </c>
      <c r="L3140" s="2">
        <f t="shared" si="1172"/>
        <v>0.21652843601895735</v>
      </c>
      <c r="M3140" s="2">
        <f t="shared" si="1173"/>
        <v>2.9620853080568887E-3</v>
      </c>
      <c r="N3140" s="1">
        <v>1387</v>
      </c>
      <c r="O3140" s="1">
        <v>1248</v>
      </c>
      <c r="P3140" s="1">
        <v>731</v>
      </c>
      <c r="Q3140" s="1">
        <v>10</v>
      </c>
      <c r="AN3140" s="7">
        <f>IF(Q3140&gt;0,RANK(Q3140,(N3140:P3140,Q3140:AL3140)),0)</f>
        <v>4</v>
      </c>
      <c r="AO3140" s="7">
        <f>IF(R3140&gt;0,RANK(R3140,(N3140:P3140,Q3140:AL3140)),0)</f>
        <v>0</v>
      </c>
      <c r="AP3140" s="7">
        <f>IF(S3140&gt;0,RANK(S3140,(N3140:P3140,Q3140:AL3140)),0)</f>
        <v>0</v>
      </c>
      <c r="AQ3140" s="7">
        <f>IF(T3140&gt;0,RANK(T3140,(N3140:P3140,Q3140:AL3140)),0)</f>
        <v>0</v>
      </c>
      <c r="AR3140" s="2">
        <f t="shared" si="1174"/>
        <v>2.9620853080568718E-3</v>
      </c>
      <c r="AS3140" s="2">
        <f t="shared" si="1175"/>
        <v>0</v>
      </c>
      <c r="AT3140" s="2">
        <f t="shared" si="1176"/>
        <v>0</v>
      </c>
      <c r="AU3140" s="2">
        <f t="shared" si="1177"/>
        <v>0</v>
      </c>
      <c r="AW3140" t="s">
        <v>2802</v>
      </c>
      <c r="AX3140" t="s">
        <v>473</v>
      </c>
      <c r="AY3140">
        <v>1</v>
      </c>
      <c r="BA3140" s="127">
        <v>54</v>
      </c>
      <c r="BB3140" s="130">
        <v>75</v>
      </c>
      <c r="BC3140" s="131">
        <f t="shared" si="1156"/>
        <v>54075</v>
      </c>
      <c r="BE3140" s="7" t="s">
        <v>3271</v>
      </c>
    </row>
    <row r="3141" spans="1:57" outlineLevel="1" x14ac:dyDescent="0.2">
      <c r="A3141" t="s">
        <v>2455</v>
      </c>
      <c r="B3141" t="s">
        <v>473</v>
      </c>
      <c r="C3141" s="1">
        <f t="shared" si="1168"/>
        <v>3781</v>
      </c>
      <c r="D3141" s="7">
        <f>RANK(N3141,(N3141:P3141,Q3141:AL3141))</f>
        <v>1</v>
      </c>
      <c r="E3141" s="7">
        <f>RANK(O3141,(N3141:P3141,Q3141:AL3141))</f>
        <v>2</v>
      </c>
      <c r="F3141" s="7">
        <f>IF(P3141&gt;0,RANK(P3141,(N3141:P3141,Q3141:AL3141)),0)</f>
        <v>3</v>
      </c>
      <c r="G3141" s="1">
        <f t="shared" si="1169"/>
        <v>340</v>
      </c>
      <c r="H3141" s="2">
        <f t="shared" si="1167"/>
        <v>8.9923300714096793E-2</v>
      </c>
      <c r="I3141" s="2"/>
      <c r="J3141" s="2">
        <f t="shared" si="1170"/>
        <v>0.46046019571541918</v>
      </c>
      <c r="K3141" s="2">
        <f t="shared" si="1171"/>
        <v>0.37053689500132242</v>
      </c>
      <c r="L3141" s="2">
        <f t="shared" si="1172"/>
        <v>0.16582914572864321</v>
      </c>
      <c r="M3141" s="2">
        <f t="shared" si="1173"/>
        <v>3.1737635546151832E-3</v>
      </c>
      <c r="N3141" s="1">
        <v>1741</v>
      </c>
      <c r="O3141" s="1">
        <v>1401</v>
      </c>
      <c r="P3141" s="1">
        <v>627</v>
      </c>
      <c r="Q3141" s="1">
        <v>12</v>
      </c>
      <c r="AN3141" s="7">
        <f>IF(Q3141&gt;0,RANK(Q3141,(N3141:P3141,Q3141:AL3141)),0)</f>
        <v>4</v>
      </c>
      <c r="AO3141" s="7">
        <f>IF(R3141&gt;0,RANK(R3141,(N3141:P3141,Q3141:AL3141)),0)</f>
        <v>0</v>
      </c>
      <c r="AP3141" s="7">
        <f>IF(S3141&gt;0,RANK(S3141,(N3141:P3141,Q3141:AL3141)),0)</f>
        <v>0</v>
      </c>
      <c r="AQ3141" s="7">
        <f>IF(T3141&gt;0,RANK(T3141,(N3141:P3141,Q3141:AL3141)),0)</f>
        <v>0</v>
      </c>
      <c r="AR3141" s="2">
        <f t="shared" si="1174"/>
        <v>3.1737635546151811E-3</v>
      </c>
      <c r="AS3141" s="2">
        <f t="shared" si="1175"/>
        <v>0</v>
      </c>
      <c r="AT3141" s="2">
        <f t="shared" si="1176"/>
        <v>0</v>
      </c>
      <c r="AU3141" s="2">
        <f t="shared" si="1177"/>
        <v>0</v>
      </c>
      <c r="AW3141" t="s">
        <v>2455</v>
      </c>
      <c r="AX3141" t="s">
        <v>473</v>
      </c>
      <c r="AY3141">
        <v>3</v>
      </c>
      <c r="BA3141" s="127">
        <v>54</v>
      </c>
      <c r="BB3141" s="130">
        <v>77</v>
      </c>
      <c r="BC3141" s="131">
        <f t="shared" si="1156"/>
        <v>54077</v>
      </c>
      <c r="BE3141" s="7" t="s">
        <v>3271</v>
      </c>
    </row>
    <row r="3142" spans="1:57" outlineLevel="1" x14ac:dyDescent="0.2">
      <c r="A3142" t="s">
        <v>664</v>
      </c>
      <c r="B3142" t="s">
        <v>473</v>
      </c>
      <c r="C3142" s="1">
        <f t="shared" si="1168"/>
        <v>10495</v>
      </c>
      <c r="D3142" s="7">
        <f>RANK(N3142,(N3142:P3142,Q3142:AL3142))</f>
        <v>2</v>
      </c>
      <c r="E3142" s="7">
        <f>RANK(O3142,(N3142:P3142,Q3142:AL3142))</f>
        <v>1</v>
      </c>
      <c r="F3142" s="7">
        <f>IF(P3142&gt;0,RANK(P3142,(N3142:P3142,Q3142:AL3142)),0)</f>
        <v>3</v>
      </c>
      <c r="G3142" s="1">
        <f t="shared" si="1169"/>
        <v>496</v>
      </c>
      <c r="H3142" s="2">
        <f t="shared" si="1167"/>
        <v>4.7260600285850406E-2</v>
      </c>
      <c r="I3142" s="2"/>
      <c r="J3142" s="2">
        <f t="shared" si="1170"/>
        <v>0.37474988089566458</v>
      </c>
      <c r="K3142" s="2">
        <f t="shared" si="1171"/>
        <v>0.42201048118151502</v>
      </c>
      <c r="L3142" s="2">
        <f t="shared" si="1172"/>
        <v>0.20095283468318248</v>
      </c>
      <c r="M3142" s="2">
        <f t="shared" si="1173"/>
        <v>2.286803239637869E-3</v>
      </c>
      <c r="N3142" s="1">
        <v>3933</v>
      </c>
      <c r="O3142" s="1">
        <v>4429</v>
      </c>
      <c r="P3142" s="1">
        <v>2109</v>
      </c>
      <c r="Q3142" s="1">
        <v>24</v>
      </c>
      <c r="AN3142" s="7">
        <f>IF(Q3142&gt;0,RANK(Q3142,(N3142:P3142,Q3142:AL3142)),0)</f>
        <v>4</v>
      </c>
      <c r="AO3142" s="7">
        <f>IF(R3142&gt;0,RANK(R3142,(N3142:P3142,Q3142:AL3142)),0)</f>
        <v>0</v>
      </c>
      <c r="AP3142" s="7">
        <f>IF(S3142&gt;0,RANK(S3142,(N3142:P3142,Q3142:AL3142)),0)</f>
        <v>0</v>
      </c>
      <c r="AQ3142" s="7">
        <f>IF(T3142&gt;0,RANK(T3142,(N3142:P3142,Q3142:AL3142)),0)</f>
        <v>0</v>
      </c>
      <c r="AR3142" s="2">
        <f t="shared" si="1174"/>
        <v>2.2868032396379228E-3</v>
      </c>
      <c r="AS3142" s="2">
        <f t="shared" si="1175"/>
        <v>0</v>
      </c>
      <c r="AT3142" s="2">
        <f t="shared" si="1176"/>
        <v>0</v>
      </c>
      <c r="AU3142" s="2">
        <f t="shared" si="1177"/>
        <v>0</v>
      </c>
      <c r="AW3142" t="s">
        <v>664</v>
      </c>
      <c r="AX3142" t="s">
        <v>473</v>
      </c>
      <c r="AY3142">
        <v>1</v>
      </c>
      <c r="BA3142" s="127">
        <v>54</v>
      </c>
      <c r="BB3142" s="130">
        <v>79</v>
      </c>
      <c r="BC3142" s="131">
        <f t="shared" si="1156"/>
        <v>54079</v>
      </c>
      <c r="BE3142" s="7" t="s">
        <v>3271</v>
      </c>
    </row>
    <row r="3143" spans="1:57" outlineLevel="1" x14ac:dyDescent="0.2">
      <c r="A3143" t="s">
        <v>1878</v>
      </c>
      <c r="B3143" t="s">
        <v>473</v>
      </c>
      <c r="C3143" s="1">
        <f t="shared" si="1168"/>
        <v>17428</v>
      </c>
      <c r="D3143" s="7">
        <f>RANK(N3143,(N3143:P3143,Q3143:AL3143))</f>
        <v>2</v>
      </c>
      <c r="E3143" s="7">
        <f>RANK(O3143,(N3143:P3143,Q3143:AL3143))</f>
        <v>1</v>
      </c>
      <c r="F3143" s="7">
        <f>IF(P3143&gt;0,RANK(P3143,(N3143:P3143,Q3143:AL3143)),0)</f>
        <v>3</v>
      </c>
      <c r="G3143" s="1">
        <f t="shared" si="1169"/>
        <v>836</v>
      </c>
      <c r="H3143" s="2">
        <f t="shared" si="1167"/>
        <v>4.7968785861831537E-2</v>
      </c>
      <c r="I3143" s="2"/>
      <c r="J3143" s="2">
        <f t="shared" si="1170"/>
        <v>0.39115216892357124</v>
      </c>
      <c r="K3143" s="2">
        <f t="shared" si="1171"/>
        <v>0.43912095478540281</v>
      </c>
      <c r="L3143" s="2">
        <f t="shared" si="1172"/>
        <v>0.16697268762910258</v>
      </c>
      <c r="M3143" s="2">
        <f t="shared" si="1173"/>
        <v>2.7541886619233125E-3</v>
      </c>
      <c r="N3143" s="1">
        <v>6817</v>
      </c>
      <c r="O3143" s="1">
        <v>7653</v>
      </c>
      <c r="P3143" s="1">
        <v>2910</v>
      </c>
      <c r="Q3143" s="1">
        <v>48</v>
      </c>
      <c r="AN3143" s="7">
        <f>IF(Q3143&gt;0,RANK(Q3143,(N3143:P3143,Q3143:AL3143)),0)</f>
        <v>4</v>
      </c>
      <c r="AO3143" s="7">
        <f>IF(R3143&gt;0,RANK(R3143,(N3143:P3143,Q3143:AL3143)),0)</f>
        <v>0</v>
      </c>
      <c r="AP3143" s="7">
        <f>IF(S3143&gt;0,RANK(S3143,(N3143:P3143,Q3143:AL3143)),0)</f>
        <v>0</v>
      </c>
      <c r="AQ3143" s="7">
        <f>IF(T3143&gt;0,RANK(T3143,(N3143:P3143,Q3143:AL3143)),0)</f>
        <v>0</v>
      </c>
      <c r="AR3143" s="2">
        <f t="shared" si="1174"/>
        <v>2.754188661923342E-3</v>
      </c>
      <c r="AS3143" s="2">
        <f t="shared" si="1175"/>
        <v>0</v>
      </c>
      <c r="AT3143" s="2">
        <f t="shared" si="1176"/>
        <v>0</v>
      </c>
      <c r="AU3143" s="2">
        <f t="shared" si="1177"/>
        <v>0</v>
      </c>
      <c r="AW3143" t="s">
        <v>1878</v>
      </c>
      <c r="AX3143" t="s">
        <v>473</v>
      </c>
      <c r="AY3143">
        <v>2</v>
      </c>
      <c r="BA3143" s="127">
        <v>54</v>
      </c>
      <c r="BB3143" s="130">
        <v>81</v>
      </c>
      <c r="BC3143" s="131">
        <f t="shared" si="1156"/>
        <v>54081</v>
      </c>
      <c r="BE3143" s="7" t="s">
        <v>3271</v>
      </c>
    </row>
    <row r="3144" spans="1:57" outlineLevel="1" x14ac:dyDescent="0.2">
      <c r="A3144" t="s">
        <v>605</v>
      </c>
      <c r="B3144" t="s">
        <v>473</v>
      </c>
      <c r="C3144" s="1">
        <f t="shared" si="1168"/>
        <v>25214</v>
      </c>
      <c r="D3144" s="7">
        <f>RANK(N3144,(N3144:P3144,Q3144:AL3144))</f>
        <v>1</v>
      </c>
      <c r="E3144" s="7">
        <f>RANK(O3144,(N3144:P3144,Q3144:AL3144))</f>
        <v>2</v>
      </c>
      <c r="F3144" s="7">
        <f>IF(P3144&gt;0,RANK(P3144,(N3144:P3144,Q3144:AL3144)),0)</f>
        <v>3</v>
      </c>
      <c r="G3144" s="1">
        <f t="shared" si="1169"/>
        <v>4471</v>
      </c>
      <c r="H3144" s="2">
        <f t="shared" si="1167"/>
        <v>0.17732212263028477</v>
      </c>
      <c r="I3144" s="2"/>
      <c r="J3144" s="2">
        <f t="shared" si="1170"/>
        <v>0.52236852542238443</v>
      </c>
      <c r="K3144" s="2">
        <f t="shared" si="1171"/>
        <v>0.34504640279209964</v>
      </c>
      <c r="L3144" s="2">
        <f t="shared" si="1172"/>
        <v>0.12877766320298248</v>
      </c>
      <c r="M3144" s="2">
        <f t="shared" si="1173"/>
        <v>3.8074085825334503E-3</v>
      </c>
      <c r="N3144" s="1">
        <v>13171</v>
      </c>
      <c r="O3144" s="1">
        <v>8700</v>
      </c>
      <c r="P3144" s="1">
        <v>3247</v>
      </c>
      <c r="Q3144" s="1">
        <v>96</v>
      </c>
      <c r="AN3144" s="7">
        <f>IF(Q3144&gt;0,RANK(Q3144,(N3144:P3144,Q3144:AL3144)),0)</f>
        <v>4</v>
      </c>
      <c r="AO3144" s="7">
        <f>IF(R3144&gt;0,RANK(R3144,(N3144:P3144,Q3144:AL3144)),0)</f>
        <v>0</v>
      </c>
      <c r="AP3144" s="7">
        <f>IF(S3144&gt;0,RANK(S3144,(N3144:P3144,Q3144:AL3144)),0)</f>
        <v>0</v>
      </c>
      <c r="AQ3144" s="7">
        <f>IF(T3144&gt;0,RANK(T3144,(N3144:P3144,Q3144:AL3144)),0)</f>
        <v>0</v>
      </c>
      <c r="AR3144" s="2">
        <f t="shared" si="1174"/>
        <v>3.8074085825335132E-3</v>
      </c>
      <c r="AS3144" s="2">
        <f t="shared" si="1175"/>
        <v>0</v>
      </c>
      <c r="AT3144" s="2">
        <f t="shared" si="1176"/>
        <v>0</v>
      </c>
      <c r="AU3144" s="2">
        <f t="shared" si="1177"/>
        <v>0</v>
      </c>
      <c r="AW3144" t="s">
        <v>605</v>
      </c>
      <c r="AX3144" t="s">
        <v>473</v>
      </c>
      <c r="AY3144">
        <v>3</v>
      </c>
      <c r="BA3144" s="127">
        <v>54</v>
      </c>
      <c r="BB3144" s="130">
        <v>83</v>
      </c>
      <c r="BC3144" s="131">
        <f t="shared" si="1156"/>
        <v>54083</v>
      </c>
      <c r="BE3144" s="7" t="s">
        <v>3271</v>
      </c>
    </row>
    <row r="3145" spans="1:57" outlineLevel="1" x14ac:dyDescent="0.2">
      <c r="A3145" t="s">
        <v>2150</v>
      </c>
      <c r="B3145" t="s">
        <v>473</v>
      </c>
      <c r="C3145" s="1">
        <f t="shared" si="1168"/>
        <v>10222</v>
      </c>
      <c r="D3145" s="7">
        <f>RANK(N3145,(N3145:P3145,Q3145:AL3145))</f>
        <v>1</v>
      </c>
      <c r="E3145" s="7">
        <f>RANK(O3145,(N3145:P3145,Q3145:AL3145))</f>
        <v>2</v>
      </c>
      <c r="F3145" s="7">
        <f>IF(P3145&gt;0,RANK(P3145,(N3145:P3145,Q3145:AL3145)),0)</f>
        <v>3</v>
      </c>
      <c r="G3145" s="1">
        <f t="shared" si="1169"/>
        <v>1601</v>
      </c>
      <c r="H3145" s="2">
        <f t="shared" si="1167"/>
        <v>0.15662297006456663</v>
      </c>
      <c r="I3145" s="2"/>
      <c r="J3145" s="2">
        <f t="shared" si="1170"/>
        <v>0.49863040500880457</v>
      </c>
      <c r="K3145" s="2">
        <f t="shared" si="1171"/>
        <v>0.34200743494423791</v>
      </c>
      <c r="L3145" s="2">
        <f t="shared" si="1172"/>
        <v>0.15476423400508707</v>
      </c>
      <c r="M3145" s="2">
        <f t="shared" si="1173"/>
        <v>4.5979260418703982E-3</v>
      </c>
      <c r="N3145" s="1">
        <v>5097</v>
      </c>
      <c r="O3145" s="1">
        <v>3496</v>
      </c>
      <c r="P3145" s="1">
        <v>1582</v>
      </c>
      <c r="Q3145" s="1">
        <v>47</v>
      </c>
      <c r="AN3145" s="7">
        <f>IF(Q3145&gt;0,RANK(Q3145,(N3145:P3145,Q3145:AL3145)),0)</f>
        <v>4</v>
      </c>
      <c r="AO3145" s="7">
        <f>IF(R3145&gt;0,RANK(R3145,(N3145:P3145,Q3145:AL3145)),0)</f>
        <v>0</v>
      </c>
      <c r="AP3145" s="7">
        <f>IF(S3145&gt;0,RANK(S3145,(N3145:P3145,Q3145:AL3145)),0)</f>
        <v>0</v>
      </c>
      <c r="AQ3145" s="7">
        <f>IF(T3145&gt;0,RANK(T3145,(N3145:P3145,Q3145:AL3145)),0)</f>
        <v>0</v>
      </c>
      <c r="AR3145" s="2">
        <f t="shared" si="1174"/>
        <v>4.5979260418704754E-3</v>
      </c>
      <c r="AS3145" s="2">
        <f t="shared" si="1175"/>
        <v>0</v>
      </c>
      <c r="AT3145" s="2">
        <f t="shared" si="1176"/>
        <v>0</v>
      </c>
      <c r="AU3145" s="2">
        <f t="shared" si="1177"/>
        <v>0</v>
      </c>
      <c r="AW3145" t="s">
        <v>2150</v>
      </c>
      <c r="AX3145" t="s">
        <v>473</v>
      </c>
      <c r="AY3145">
        <v>2</v>
      </c>
      <c r="BA3145" s="127">
        <v>54</v>
      </c>
      <c r="BB3145" s="130">
        <v>85</v>
      </c>
      <c r="BC3145" s="131">
        <f t="shared" si="1156"/>
        <v>54085</v>
      </c>
      <c r="BE3145" s="7" t="s">
        <v>3271</v>
      </c>
    </row>
    <row r="3146" spans="1:57" outlineLevel="1" x14ac:dyDescent="0.2">
      <c r="A3146" t="s">
        <v>1344</v>
      </c>
      <c r="B3146" t="s">
        <v>473</v>
      </c>
      <c r="C3146" s="1">
        <f t="shared" si="1168"/>
        <v>4416</v>
      </c>
      <c r="D3146" s="7">
        <f>RANK(N3146,(N3146:P3146,Q3146:AL3146))</f>
        <v>2</v>
      </c>
      <c r="E3146" s="7">
        <f>RANK(O3146,(N3146:P3146,Q3146:AL3146))</f>
        <v>1</v>
      </c>
      <c r="F3146" s="7">
        <f>IF(P3146&gt;0,RANK(P3146,(N3146:P3146,Q3146:AL3146)),0)</f>
        <v>3</v>
      </c>
      <c r="G3146" s="1">
        <f t="shared" si="1169"/>
        <v>710</v>
      </c>
      <c r="H3146" s="2">
        <f t="shared" si="1167"/>
        <v>0.16077898550724637</v>
      </c>
      <c r="I3146" s="2"/>
      <c r="J3146" s="2">
        <f t="shared" si="1170"/>
        <v>0.33378623188405798</v>
      </c>
      <c r="K3146" s="2">
        <f t="shared" si="1171"/>
        <v>0.49456521739130432</v>
      </c>
      <c r="L3146" s="2">
        <f t="shared" si="1172"/>
        <v>0.16870471014492755</v>
      </c>
      <c r="M3146" s="2">
        <f t="shared" si="1173"/>
        <v>2.9438405797101441E-3</v>
      </c>
      <c r="N3146" s="1">
        <v>1474</v>
      </c>
      <c r="O3146" s="1">
        <v>2184</v>
      </c>
      <c r="P3146" s="1">
        <v>745</v>
      </c>
      <c r="Q3146" s="1">
        <v>13</v>
      </c>
      <c r="AN3146" s="7">
        <f>IF(Q3146&gt;0,RANK(Q3146,(N3146:P3146,Q3146:AL3146)),0)</f>
        <v>4</v>
      </c>
      <c r="AO3146" s="7">
        <f>IF(R3146&gt;0,RANK(R3146,(N3146:P3146,Q3146:AL3146)),0)</f>
        <v>0</v>
      </c>
      <c r="AP3146" s="7">
        <f>IF(S3146&gt;0,RANK(S3146,(N3146:P3146,Q3146:AL3146)),0)</f>
        <v>0</v>
      </c>
      <c r="AQ3146" s="7">
        <f>IF(T3146&gt;0,RANK(T3146,(N3146:P3146,Q3146:AL3146)),0)</f>
        <v>0</v>
      </c>
      <c r="AR3146" s="2">
        <f t="shared" si="1174"/>
        <v>2.943840579710145E-3</v>
      </c>
      <c r="AS3146" s="2">
        <f t="shared" si="1175"/>
        <v>0</v>
      </c>
      <c r="AT3146" s="2">
        <f t="shared" si="1176"/>
        <v>0</v>
      </c>
      <c r="AU3146" s="2">
        <f t="shared" si="1177"/>
        <v>0</v>
      </c>
      <c r="AW3146" t="s">
        <v>1344</v>
      </c>
      <c r="AX3146" t="s">
        <v>473</v>
      </c>
      <c r="AY3146">
        <v>1</v>
      </c>
      <c r="BA3146" s="127">
        <v>54</v>
      </c>
      <c r="BB3146" s="130">
        <v>87</v>
      </c>
      <c r="BC3146" s="131">
        <f t="shared" si="1156"/>
        <v>54087</v>
      </c>
      <c r="BE3146" s="7" t="s">
        <v>3271</v>
      </c>
    </row>
    <row r="3147" spans="1:57" outlineLevel="1" x14ac:dyDescent="0.2">
      <c r="A3147" t="s">
        <v>49</v>
      </c>
      <c r="B3147" t="s">
        <v>473</v>
      </c>
      <c r="C3147" s="1">
        <f t="shared" si="1168"/>
        <v>5857</v>
      </c>
      <c r="D3147" s="7">
        <f>RANK(N3147,(N3147:P3147,Q3147:AL3147))</f>
        <v>1</v>
      </c>
      <c r="E3147" s="7">
        <f>RANK(O3147,(N3147:P3147,Q3147:AL3147))</f>
        <v>2</v>
      </c>
      <c r="F3147" s="7">
        <f>IF(P3147&gt;0,RANK(P3147,(N3147:P3147,Q3147:AL3147)),0)</f>
        <v>3</v>
      </c>
      <c r="G3147" s="1">
        <f t="shared" si="1169"/>
        <v>400</v>
      </c>
      <c r="H3147" s="2">
        <f t="shared" si="1167"/>
        <v>6.8294348642649827E-2</v>
      </c>
      <c r="I3147" s="2"/>
      <c r="J3147" s="2">
        <f t="shared" si="1170"/>
        <v>0.44510841727847023</v>
      </c>
      <c r="K3147" s="2">
        <f t="shared" si="1171"/>
        <v>0.3768140686358204</v>
      </c>
      <c r="L3147" s="2">
        <f t="shared" si="1172"/>
        <v>0.17227249445108417</v>
      </c>
      <c r="M3147" s="2">
        <f t="shared" si="1173"/>
        <v>5.8050196346251526E-3</v>
      </c>
      <c r="N3147" s="1">
        <v>2607</v>
      </c>
      <c r="O3147" s="1">
        <v>2207</v>
      </c>
      <c r="P3147" s="1">
        <v>1009</v>
      </c>
      <c r="Q3147" s="1">
        <v>34</v>
      </c>
      <c r="AN3147" s="7">
        <f>IF(Q3147&gt;0,RANK(Q3147,(N3147:P3147,Q3147:AL3147)),0)</f>
        <v>4</v>
      </c>
      <c r="AO3147" s="7">
        <f>IF(R3147&gt;0,RANK(R3147,(N3147:P3147,Q3147:AL3147)),0)</f>
        <v>0</v>
      </c>
      <c r="AP3147" s="7">
        <f>IF(S3147&gt;0,RANK(S3147,(N3147:P3147,Q3147:AL3147)),0)</f>
        <v>0</v>
      </c>
      <c r="AQ3147" s="7">
        <f>IF(T3147&gt;0,RANK(T3147,(N3147:P3147,Q3147:AL3147)),0)</f>
        <v>0</v>
      </c>
      <c r="AR3147" s="2">
        <f t="shared" si="1174"/>
        <v>5.805019634625235E-3</v>
      </c>
      <c r="AS3147" s="2">
        <f t="shared" si="1175"/>
        <v>0</v>
      </c>
      <c r="AT3147" s="2">
        <f t="shared" si="1176"/>
        <v>0</v>
      </c>
      <c r="AU3147" s="2">
        <f t="shared" si="1177"/>
        <v>0</v>
      </c>
      <c r="AW3147" t="s">
        <v>49</v>
      </c>
      <c r="AX3147" t="s">
        <v>473</v>
      </c>
      <c r="AY3147">
        <v>2</v>
      </c>
      <c r="BA3147" s="127">
        <v>54</v>
      </c>
      <c r="BB3147" s="130">
        <v>89</v>
      </c>
      <c r="BC3147" s="131">
        <f t="shared" si="1156"/>
        <v>54089</v>
      </c>
      <c r="BE3147" s="7" t="s">
        <v>3271</v>
      </c>
    </row>
    <row r="3148" spans="1:57" outlineLevel="1" x14ac:dyDescent="0.2">
      <c r="A3148" t="s">
        <v>2121</v>
      </c>
      <c r="B3148" t="s">
        <v>473</v>
      </c>
      <c r="C3148" s="1">
        <f t="shared" si="1168"/>
        <v>4882</v>
      </c>
      <c r="D3148" s="7">
        <f>RANK(N3148,(N3148:P3148,Q3148:AL3148))</f>
        <v>1</v>
      </c>
      <c r="E3148" s="7">
        <f>RANK(O3148,(N3148:P3148,Q3148:AL3148))</f>
        <v>2</v>
      </c>
      <c r="F3148" s="7">
        <f>IF(P3148&gt;0,RANK(P3148,(N3148:P3148,Q3148:AL3148)),0)</f>
        <v>3</v>
      </c>
      <c r="G3148" s="1">
        <f t="shared" si="1169"/>
        <v>998</v>
      </c>
      <c r="H3148" s="2">
        <f t="shared" si="1167"/>
        <v>0.20442441622285948</v>
      </c>
      <c r="I3148" s="2"/>
      <c r="J3148" s="2">
        <f t="shared" si="1170"/>
        <v>0.54281032363785331</v>
      </c>
      <c r="K3148" s="2">
        <f t="shared" si="1171"/>
        <v>0.33838590741499386</v>
      </c>
      <c r="L3148" s="2">
        <f t="shared" si="1172"/>
        <v>0.11573125768127816</v>
      </c>
      <c r="M3148" s="2">
        <f t="shared" si="1173"/>
        <v>3.0725112658746695E-3</v>
      </c>
      <c r="N3148" s="1">
        <v>2650</v>
      </c>
      <c r="O3148" s="1">
        <v>1652</v>
      </c>
      <c r="P3148" s="1">
        <v>565</v>
      </c>
      <c r="Q3148" s="1">
        <v>15</v>
      </c>
      <c r="AN3148" s="7">
        <f>IF(Q3148&gt;0,RANK(Q3148,(N3148:P3148,Q3148:AL3148)),0)</f>
        <v>4</v>
      </c>
      <c r="AO3148" s="7">
        <f>IF(R3148&gt;0,RANK(R3148,(N3148:P3148,Q3148:AL3148)),0)</f>
        <v>0</v>
      </c>
      <c r="AP3148" s="7">
        <f>IF(S3148&gt;0,RANK(S3148,(N3148:P3148,Q3148:AL3148)),0)</f>
        <v>0</v>
      </c>
      <c r="AQ3148" s="7">
        <f>IF(T3148&gt;0,RANK(T3148,(N3148:P3148,Q3148:AL3148)),0)</f>
        <v>0</v>
      </c>
      <c r="AR3148" s="2">
        <f t="shared" si="1174"/>
        <v>3.0725112658746417E-3</v>
      </c>
      <c r="AS3148" s="2">
        <f t="shared" si="1175"/>
        <v>0</v>
      </c>
      <c r="AT3148" s="2">
        <f t="shared" si="1176"/>
        <v>0</v>
      </c>
      <c r="AU3148" s="2">
        <f t="shared" si="1177"/>
        <v>0</v>
      </c>
      <c r="AW3148" t="s">
        <v>2121</v>
      </c>
      <c r="AX3148" t="s">
        <v>473</v>
      </c>
      <c r="AY3148">
        <v>3</v>
      </c>
      <c r="BA3148" s="127">
        <v>54</v>
      </c>
      <c r="BB3148" s="130">
        <v>91</v>
      </c>
      <c r="BC3148" s="131">
        <f t="shared" si="1156"/>
        <v>54091</v>
      </c>
      <c r="BE3148" s="7" t="s">
        <v>3271</v>
      </c>
    </row>
    <row r="3149" spans="1:57" outlineLevel="1" x14ac:dyDescent="0.2">
      <c r="A3149" t="s">
        <v>844</v>
      </c>
      <c r="B3149" t="s">
        <v>473</v>
      </c>
      <c r="C3149" s="1">
        <f t="shared" si="1168"/>
        <v>6115</v>
      </c>
      <c r="D3149" s="7">
        <f>RANK(N3149,(N3149:P3149,Q3149:AL3149))</f>
        <v>1</v>
      </c>
      <c r="E3149" s="7">
        <f>RANK(O3149,(N3149:P3149,Q3149:AL3149))</f>
        <v>2</v>
      </c>
      <c r="F3149" s="7">
        <f>IF(P3149&gt;0,RANK(P3149,(N3149:P3149,Q3149:AL3149)),0)</f>
        <v>3</v>
      </c>
      <c r="G3149" s="1">
        <f t="shared" si="1169"/>
        <v>821</v>
      </c>
      <c r="H3149" s="2">
        <f t="shared" si="1167"/>
        <v>0.13426001635322976</v>
      </c>
      <c r="I3149" s="2"/>
      <c r="J3149" s="2">
        <f t="shared" si="1170"/>
        <v>0.46492232215862633</v>
      </c>
      <c r="K3149" s="2">
        <f t="shared" si="1171"/>
        <v>0.33066230580539657</v>
      </c>
      <c r="L3149" s="2">
        <f t="shared" si="1172"/>
        <v>0.20310711365494685</v>
      </c>
      <c r="M3149" s="2">
        <f t="shared" si="1173"/>
        <v>1.3082583810302972E-3</v>
      </c>
      <c r="N3149" s="1">
        <v>2843</v>
      </c>
      <c r="O3149" s="1">
        <v>2022</v>
      </c>
      <c r="P3149" s="1">
        <v>1242</v>
      </c>
      <c r="Q3149" s="1">
        <v>8</v>
      </c>
      <c r="AN3149" s="7">
        <f>IF(Q3149&gt;0,RANK(Q3149,(N3149:P3149,Q3149:AL3149)),0)</f>
        <v>4</v>
      </c>
      <c r="AO3149" s="7">
        <f>IF(R3149&gt;0,RANK(R3149,(N3149:P3149,Q3149:AL3149)),0)</f>
        <v>0</v>
      </c>
      <c r="AP3149" s="7">
        <f>IF(S3149&gt;0,RANK(S3149,(N3149:P3149,Q3149:AL3149)),0)</f>
        <v>0</v>
      </c>
      <c r="AQ3149" s="7">
        <f>IF(T3149&gt;0,RANK(T3149,(N3149:P3149,Q3149:AL3149)),0)</f>
        <v>0</v>
      </c>
      <c r="AR3149" s="2">
        <f t="shared" si="1174"/>
        <v>1.3082583810302534E-3</v>
      </c>
      <c r="AS3149" s="2">
        <f t="shared" si="1175"/>
        <v>0</v>
      </c>
      <c r="AT3149" s="2">
        <f t="shared" si="1176"/>
        <v>0</v>
      </c>
      <c r="AU3149" s="2">
        <f t="shared" si="1177"/>
        <v>0</v>
      </c>
      <c r="AW3149" t="s">
        <v>844</v>
      </c>
      <c r="AX3149" t="s">
        <v>473</v>
      </c>
      <c r="AY3149">
        <v>1</v>
      </c>
      <c r="BA3149" s="127">
        <v>54</v>
      </c>
      <c r="BB3149" s="130">
        <v>93</v>
      </c>
      <c r="BC3149" s="131">
        <f t="shared" si="1156"/>
        <v>54093</v>
      </c>
      <c r="BE3149" s="7" t="s">
        <v>3271</v>
      </c>
    </row>
    <row r="3150" spans="1:57" outlineLevel="1" x14ac:dyDescent="0.2">
      <c r="A3150" t="s">
        <v>2061</v>
      </c>
      <c r="B3150" t="s">
        <v>473</v>
      </c>
      <c r="C3150" s="1">
        <f t="shared" si="1168"/>
        <v>3625</v>
      </c>
      <c r="D3150" s="7">
        <f>RANK(N3150,(N3150:P3150,Q3150:AL3150))</f>
        <v>1</v>
      </c>
      <c r="E3150" s="7">
        <f>RANK(O3150,(N3150:P3150,Q3150:AL3150))</f>
        <v>2</v>
      </c>
      <c r="F3150" s="7">
        <f>IF(P3150&gt;0,RANK(P3150,(N3150:P3150,Q3150:AL3150)),0)</f>
        <v>3</v>
      </c>
      <c r="G3150" s="1">
        <f t="shared" si="1169"/>
        <v>544</v>
      </c>
      <c r="H3150" s="2">
        <f t="shared" si="1167"/>
        <v>0.15006896551724139</v>
      </c>
      <c r="I3150" s="2"/>
      <c r="J3150" s="2">
        <f t="shared" si="1170"/>
        <v>0.49793103448275861</v>
      </c>
      <c r="K3150" s="2">
        <f t="shared" si="1171"/>
        <v>0.34786206896551725</v>
      </c>
      <c r="L3150" s="2">
        <f t="shared" si="1172"/>
        <v>0.15172413793103448</v>
      </c>
      <c r="M3150" s="2">
        <f t="shared" si="1173"/>
        <v>2.4827586206897234E-3</v>
      </c>
      <c r="N3150" s="1">
        <v>1805</v>
      </c>
      <c r="O3150" s="1">
        <v>1261</v>
      </c>
      <c r="P3150" s="1">
        <v>550</v>
      </c>
      <c r="Q3150" s="1">
        <v>9</v>
      </c>
      <c r="AN3150" s="7">
        <f>IF(Q3150&gt;0,RANK(Q3150,(N3150:P3150,Q3150:AL3150)),0)</f>
        <v>4</v>
      </c>
      <c r="AO3150" s="7">
        <f>IF(R3150&gt;0,RANK(R3150,(N3150:P3150,Q3150:AL3150)),0)</f>
        <v>0</v>
      </c>
      <c r="AP3150" s="7">
        <f>IF(S3150&gt;0,RANK(S3150,(N3150:P3150,Q3150:AL3150)),0)</f>
        <v>0</v>
      </c>
      <c r="AQ3150" s="7">
        <f>IF(T3150&gt;0,RANK(T3150,(N3150:P3150,Q3150:AL3150)),0)</f>
        <v>0</v>
      </c>
      <c r="AR3150" s="2">
        <f t="shared" si="1174"/>
        <v>2.4827586206896553E-3</v>
      </c>
      <c r="AS3150" s="2">
        <f t="shared" si="1175"/>
        <v>0</v>
      </c>
      <c r="AT3150" s="2">
        <f t="shared" si="1176"/>
        <v>0</v>
      </c>
      <c r="AU3150" s="2">
        <f t="shared" si="1177"/>
        <v>0</v>
      </c>
      <c r="AW3150" t="s">
        <v>2061</v>
      </c>
      <c r="AX3150" t="s">
        <v>473</v>
      </c>
      <c r="AY3150">
        <v>1</v>
      </c>
      <c r="BA3150" s="127">
        <v>54</v>
      </c>
      <c r="BB3150" s="130">
        <v>95</v>
      </c>
      <c r="BC3150" s="131">
        <f t="shared" si="1156"/>
        <v>54095</v>
      </c>
      <c r="BE3150" s="7" t="s">
        <v>3271</v>
      </c>
    </row>
    <row r="3151" spans="1:57" outlineLevel="1" x14ac:dyDescent="0.2">
      <c r="A3151" t="s">
        <v>2062</v>
      </c>
      <c r="B3151" t="s">
        <v>473</v>
      </c>
      <c r="C3151" s="1">
        <f t="shared" si="1168"/>
        <v>4203</v>
      </c>
      <c r="D3151" s="7">
        <f>RANK(N3151,(N3151:P3151,Q3151:AL3151))</f>
        <v>2</v>
      </c>
      <c r="E3151" s="7">
        <f>RANK(O3151,(N3151:P3151,Q3151:AL3151))</f>
        <v>1</v>
      </c>
      <c r="F3151" s="7">
        <f>IF(P3151&gt;0,RANK(P3151,(N3151:P3151,Q3151:AL3151)),0)</f>
        <v>3</v>
      </c>
      <c r="G3151" s="1">
        <f t="shared" si="1169"/>
        <v>6</v>
      </c>
      <c r="H3151" s="2">
        <f t="shared" si="1167"/>
        <v>1.4275517487508922E-3</v>
      </c>
      <c r="I3151" s="2"/>
      <c r="J3151" s="2">
        <f t="shared" si="1170"/>
        <v>0.37758743754461099</v>
      </c>
      <c r="K3151" s="2">
        <f t="shared" si="1171"/>
        <v>0.37901498929336186</v>
      </c>
      <c r="L3151" s="2">
        <f t="shared" si="1172"/>
        <v>0.2410183202474423</v>
      </c>
      <c r="M3151" s="2">
        <f t="shared" si="1173"/>
        <v>2.3792529145848507E-3</v>
      </c>
      <c r="N3151" s="1">
        <v>1587</v>
      </c>
      <c r="O3151" s="1">
        <v>1593</v>
      </c>
      <c r="P3151" s="1">
        <v>1013</v>
      </c>
      <c r="Q3151" s="1">
        <v>10</v>
      </c>
      <c r="AN3151" s="7">
        <f>IF(Q3151&gt;0,RANK(Q3151,(N3151:P3151,Q3151:AL3151)),0)</f>
        <v>4</v>
      </c>
      <c r="AO3151" s="7">
        <f>IF(R3151&gt;0,RANK(R3151,(N3151:P3151,Q3151:AL3151)),0)</f>
        <v>0</v>
      </c>
      <c r="AP3151" s="7">
        <f>IF(S3151&gt;0,RANK(S3151,(N3151:P3151,Q3151:AL3151)),0)</f>
        <v>0</v>
      </c>
      <c r="AQ3151" s="7">
        <f>IF(T3151&gt;0,RANK(T3151,(N3151:P3151,Q3151:AL3151)),0)</f>
        <v>0</v>
      </c>
      <c r="AR3151" s="2">
        <f t="shared" si="1174"/>
        <v>2.3792529145848203E-3</v>
      </c>
      <c r="AS3151" s="2">
        <f t="shared" si="1175"/>
        <v>0</v>
      </c>
      <c r="AT3151" s="2">
        <f t="shared" si="1176"/>
        <v>0</v>
      </c>
      <c r="AU3151" s="2">
        <f t="shared" si="1177"/>
        <v>0</v>
      </c>
      <c r="AW3151" t="s">
        <v>2062</v>
      </c>
      <c r="AX3151" t="s">
        <v>473</v>
      </c>
      <c r="AY3151">
        <v>1</v>
      </c>
      <c r="BA3151" s="127">
        <v>54</v>
      </c>
      <c r="BB3151" s="130">
        <v>97</v>
      </c>
      <c r="BC3151" s="131">
        <f t="shared" si="1156"/>
        <v>54097</v>
      </c>
      <c r="BE3151" s="7" t="s">
        <v>3271</v>
      </c>
    </row>
    <row r="3152" spans="1:57" outlineLevel="1" x14ac:dyDescent="0.2">
      <c r="A3152" t="s">
        <v>3224</v>
      </c>
      <c r="B3152" t="s">
        <v>473</v>
      </c>
      <c r="C3152" s="1">
        <f t="shared" si="1168"/>
        <v>8253</v>
      </c>
      <c r="D3152" s="7">
        <f>RANK(N3152,(N3152:P3152,Q3152:AL3152))</f>
        <v>2</v>
      </c>
      <c r="E3152" s="7">
        <f>RANK(O3152,(N3152:P3152,Q3152:AL3152))</f>
        <v>1</v>
      </c>
      <c r="F3152" s="7">
        <f>IF(P3152&gt;0,RANK(P3152,(N3152:P3152,Q3152:AL3152)),0)</f>
        <v>3</v>
      </c>
      <c r="G3152" s="1">
        <f t="shared" si="1169"/>
        <v>344</v>
      </c>
      <c r="H3152" s="2">
        <f t="shared" si="1167"/>
        <v>4.1681812674179086E-2</v>
      </c>
      <c r="I3152" s="2"/>
      <c r="J3152" s="2">
        <f t="shared" si="1170"/>
        <v>0.38301223797407002</v>
      </c>
      <c r="K3152" s="2">
        <f t="shared" si="1171"/>
        <v>0.42469405064824911</v>
      </c>
      <c r="L3152" s="2">
        <f t="shared" si="1172"/>
        <v>0.18877983763479947</v>
      </c>
      <c r="M3152" s="2">
        <f t="shared" si="1173"/>
        <v>3.513873742881396E-3</v>
      </c>
      <c r="N3152" s="1">
        <v>3161</v>
      </c>
      <c r="O3152" s="1">
        <v>3505</v>
      </c>
      <c r="P3152" s="1">
        <v>1558</v>
      </c>
      <c r="Q3152" s="1">
        <v>29</v>
      </c>
      <c r="AN3152" s="7">
        <f>IF(Q3152&gt;0,RANK(Q3152,(N3152:P3152,Q3152:AL3152)),0)</f>
        <v>4</v>
      </c>
      <c r="AO3152" s="7">
        <f>IF(R3152&gt;0,RANK(R3152,(N3152:P3152,Q3152:AL3152)),0)</f>
        <v>0</v>
      </c>
      <c r="AP3152" s="7">
        <f>IF(S3152&gt;0,RANK(S3152,(N3152:P3152,Q3152:AL3152)),0)</f>
        <v>0</v>
      </c>
      <c r="AQ3152" s="7">
        <f>IF(T3152&gt;0,RANK(T3152,(N3152:P3152,Q3152:AL3152)),0)</f>
        <v>0</v>
      </c>
      <c r="AR3152" s="2">
        <f t="shared" si="1174"/>
        <v>3.5138737428813765E-3</v>
      </c>
      <c r="AS3152" s="2">
        <f t="shared" si="1175"/>
        <v>0</v>
      </c>
      <c r="AT3152" s="2">
        <f t="shared" si="1176"/>
        <v>0</v>
      </c>
      <c r="AU3152" s="2">
        <f t="shared" si="1177"/>
        <v>0</v>
      </c>
      <c r="AW3152" t="s">
        <v>3224</v>
      </c>
      <c r="AX3152" t="s">
        <v>473</v>
      </c>
      <c r="AY3152">
        <v>2</v>
      </c>
      <c r="BA3152" s="127">
        <v>54</v>
      </c>
      <c r="BB3152" s="130">
        <v>99</v>
      </c>
      <c r="BC3152" s="131">
        <f t="shared" si="1156"/>
        <v>54099</v>
      </c>
      <c r="BE3152" s="7" t="s">
        <v>3271</v>
      </c>
    </row>
    <row r="3153" spans="1:57" outlineLevel="1" x14ac:dyDescent="0.2">
      <c r="A3153" t="s">
        <v>822</v>
      </c>
      <c r="B3153" t="s">
        <v>473</v>
      </c>
      <c r="C3153" s="1">
        <f t="shared" si="1168"/>
        <v>16347</v>
      </c>
      <c r="D3153" s="7">
        <f>RANK(N3153,(N3153:P3153,Q3153:AL3153))</f>
        <v>1</v>
      </c>
      <c r="E3153" s="7">
        <f>RANK(O3153,(N3153:P3153,Q3153:AL3153))</f>
        <v>2</v>
      </c>
      <c r="F3153" s="7">
        <f>IF(P3153&gt;0,RANK(P3153,(N3153:P3153,Q3153:AL3153)),0)</f>
        <v>3</v>
      </c>
      <c r="G3153" s="1">
        <f t="shared" si="1169"/>
        <v>2663</v>
      </c>
      <c r="H3153" s="2">
        <f t="shared" si="1167"/>
        <v>0.1629045084725026</v>
      </c>
      <c r="I3153" s="2"/>
      <c r="J3153" s="2">
        <f t="shared" si="1170"/>
        <v>0.51336636691747717</v>
      </c>
      <c r="K3153" s="2">
        <f t="shared" si="1171"/>
        <v>0.35046185844497463</v>
      </c>
      <c r="L3153" s="2">
        <f t="shared" si="1172"/>
        <v>0.1345200954303542</v>
      </c>
      <c r="M3153" s="2">
        <f t="shared" si="1173"/>
        <v>1.6516792071940012E-3</v>
      </c>
      <c r="N3153" s="1">
        <v>8392</v>
      </c>
      <c r="O3153" s="1">
        <v>5729</v>
      </c>
      <c r="P3153" s="1">
        <v>2199</v>
      </c>
      <c r="Q3153" s="1">
        <v>24</v>
      </c>
      <c r="R3153" s="1">
        <v>3</v>
      </c>
      <c r="AN3153" s="7">
        <f>IF(Q3153&gt;0,RANK(Q3153,(N3153:P3153,Q3153:AL3153)),0)</f>
        <v>4</v>
      </c>
      <c r="AO3153" s="7">
        <f>IF(R3153&gt;0,RANK(R3153,(N3153:P3153,Q3153:AL3153)),0)</f>
        <v>5</v>
      </c>
      <c r="AP3153" s="7">
        <f>IF(S3153&gt;0,RANK(S3153,(N3153:P3153,Q3153:AL3153)),0)</f>
        <v>0</v>
      </c>
      <c r="AQ3153" s="7">
        <f>IF(T3153&gt;0,RANK(T3153,(N3153:P3153,Q3153:AL3153)),0)</f>
        <v>0</v>
      </c>
      <c r="AR3153" s="2">
        <f t="shared" si="1174"/>
        <v>1.4681592952835382E-3</v>
      </c>
      <c r="AS3153" s="2">
        <f t="shared" si="1175"/>
        <v>1.8351991191044228E-4</v>
      </c>
      <c r="AT3153" s="2">
        <f t="shared" si="1176"/>
        <v>0</v>
      </c>
      <c r="AU3153" s="2">
        <f t="shared" si="1177"/>
        <v>0</v>
      </c>
      <c r="AW3153" t="s">
        <v>822</v>
      </c>
      <c r="AX3153" t="s">
        <v>473</v>
      </c>
      <c r="AY3153">
        <v>3</v>
      </c>
      <c r="BA3153" s="127">
        <v>54</v>
      </c>
      <c r="BB3153" s="130">
        <v>101</v>
      </c>
      <c r="BC3153" s="131">
        <f t="shared" si="1156"/>
        <v>54101</v>
      </c>
      <c r="BE3153" s="7" t="s">
        <v>3271</v>
      </c>
    </row>
    <row r="3154" spans="1:57" outlineLevel="1" x14ac:dyDescent="0.2">
      <c r="A3154" t="s">
        <v>2361</v>
      </c>
      <c r="B3154" t="s">
        <v>473</v>
      </c>
      <c r="C3154" s="1">
        <f t="shared" si="1168"/>
        <v>3576</v>
      </c>
      <c r="D3154" s="7">
        <f>RANK(N3154,(N3154:P3154,Q3154:AL3154))</f>
        <v>1</v>
      </c>
      <c r="E3154" s="7">
        <f>RANK(O3154,(N3154:P3154,Q3154:AL3154))</f>
        <v>2</v>
      </c>
      <c r="F3154" s="7">
        <f>IF(P3154&gt;0,RANK(P3154,(N3154:P3154,Q3154:AL3154)),0)</f>
        <v>3</v>
      </c>
      <c r="G3154" s="1">
        <f t="shared" si="1169"/>
        <v>1509</v>
      </c>
      <c r="H3154" s="2">
        <f t="shared" si="1167"/>
        <v>0.42197986577181207</v>
      </c>
      <c r="I3154" s="2"/>
      <c r="J3154" s="2">
        <f t="shared" si="1170"/>
        <v>0.64876957494407161</v>
      </c>
      <c r="K3154" s="2">
        <f t="shared" si="1171"/>
        <v>0.22678970917225952</v>
      </c>
      <c r="L3154" s="2">
        <f t="shared" si="1172"/>
        <v>0.12192393736017897</v>
      </c>
      <c r="M3154" s="2">
        <f t="shared" si="1173"/>
        <v>2.5167785234899015E-3</v>
      </c>
      <c r="N3154" s="1">
        <v>2320</v>
      </c>
      <c r="O3154" s="1">
        <v>811</v>
      </c>
      <c r="P3154" s="1">
        <v>436</v>
      </c>
      <c r="Q3154" s="1">
        <v>9</v>
      </c>
      <c r="AN3154" s="7">
        <f>IF(Q3154&gt;0,RANK(Q3154,(N3154:P3154,Q3154:AL3154)),0)</f>
        <v>4</v>
      </c>
      <c r="AO3154" s="7">
        <f>IF(R3154&gt;0,RANK(R3154,(N3154:P3154,Q3154:AL3154)),0)</f>
        <v>0</v>
      </c>
      <c r="AP3154" s="7">
        <f>IF(S3154&gt;0,RANK(S3154,(N3154:P3154,Q3154:AL3154)),0)</f>
        <v>0</v>
      </c>
      <c r="AQ3154" s="7">
        <f>IF(T3154&gt;0,RANK(T3154,(N3154:P3154,Q3154:AL3154)),0)</f>
        <v>0</v>
      </c>
      <c r="AR3154" s="2">
        <f t="shared" si="1174"/>
        <v>2.5167785234899327E-3</v>
      </c>
      <c r="AS3154" s="2">
        <f t="shared" si="1175"/>
        <v>0</v>
      </c>
      <c r="AT3154" s="2">
        <f t="shared" si="1176"/>
        <v>0</v>
      </c>
      <c r="AU3154" s="2">
        <f t="shared" si="1177"/>
        <v>0</v>
      </c>
      <c r="AW3154" t="s">
        <v>2361</v>
      </c>
      <c r="AX3154" t="s">
        <v>473</v>
      </c>
      <c r="AY3154">
        <v>3</v>
      </c>
      <c r="BA3154" s="127">
        <v>54</v>
      </c>
      <c r="BB3154" s="130">
        <v>103</v>
      </c>
      <c r="BC3154" s="131">
        <f t="shared" si="1156"/>
        <v>54103</v>
      </c>
      <c r="BE3154" s="7" t="s">
        <v>3271</v>
      </c>
    </row>
    <row r="3155" spans="1:57" outlineLevel="1" x14ac:dyDescent="0.2">
      <c r="A3155" t="s">
        <v>3249</v>
      </c>
      <c r="B3155" t="s">
        <v>473</v>
      </c>
      <c r="C3155" s="1">
        <f t="shared" si="1168"/>
        <v>7597</v>
      </c>
      <c r="D3155" s="7">
        <f>RANK(N3155,(N3155:P3155,Q3155:AL3155))</f>
        <v>1</v>
      </c>
      <c r="E3155" s="7">
        <f>RANK(O3155,(N3155:P3155,Q3155:AL3155))</f>
        <v>2</v>
      </c>
      <c r="F3155" s="7">
        <f>IF(P3155&gt;0,RANK(P3155,(N3155:P3155,Q3155:AL3155)),0)</f>
        <v>3</v>
      </c>
      <c r="G3155" s="1">
        <f t="shared" si="1169"/>
        <v>1482</v>
      </c>
      <c r="H3155" s="2">
        <f t="shared" si="1167"/>
        <v>0.19507700408055811</v>
      </c>
      <c r="I3155" s="2"/>
      <c r="J3155" s="2">
        <f t="shared" si="1170"/>
        <v>0.49401079373436885</v>
      </c>
      <c r="K3155" s="2">
        <f t="shared" si="1171"/>
        <v>0.29893378965381073</v>
      </c>
      <c r="L3155" s="2">
        <f t="shared" si="1172"/>
        <v>0.20402790575227064</v>
      </c>
      <c r="M3155" s="2">
        <f t="shared" si="1173"/>
        <v>3.0275108595497757E-3</v>
      </c>
      <c r="N3155" s="1">
        <v>3753</v>
      </c>
      <c r="O3155" s="1">
        <v>2271</v>
      </c>
      <c r="P3155" s="1">
        <v>1550</v>
      </c>
      <c r="Q3155" s="1">
        <v>23</v>
      </c>
      <c r="AN3155" s="7">
        <f>IF(Q3155&gt;0,RANK(Q3155,(N3155:P3155,Q3155:AL3155)),0)</f>
        <v>4</v>
      </c>
      <c r="AO3155" s="7">
        <f>IF(R3155&gt;0,RANK(R3155,(N3155:P3155,Q3155:AL3155)),0)</f>
        <v>0</v>
      </c>
      <c r="AP3155" s="7">
        <f>IF(S3155&gt;0,RANK(S3155,(N3155:P3155,Q3155:AL3155)),0)</f>
        <v>0</v>
      </c>
      <c r="AQ3155" s="7">
        <f>IF(T3155&gt;0,RANK(T3155,(N3155:P3155,Q3155:AL3155)),0)</f>
        <v>0</v>
      </c>
      <c r="AR3155" s="2">
        <f t="shared" si="1174"/>
        <v>3.0275108595498221E-3</v>
      </c>
      <c r="AS3155" s="2">
        <f t="shared" si="1175"/>
        <v>0</v>
      </c>
      <c r="AT3155" s="2">
        <f t="shared" si="1176"/>
        <v>0</v>
      </c>
      <c r="AU3155" s="2">
        <f t="shared" si="1177"/>
        <v>0</v>
      </c>
      <c r="AW3155" t="s">
        <v>3249</v>
      </c>
      <c r="AX3155" t="s">
        <v>473</v>
      </c>
      <c r="AY3155">
        <v>1</v>
      </c>
      <c r="BA3155" s="127">
        <v>54</v>
      </c>
      <c r="BB3155" s="130">
        <v>105</v>
      </c>
      <c r="BC3155" s="131">
        <f t="shared" si="1156"/>
        <v>54105</v>
      </c>
      <c r="BE3155" s="7" t="s">
        <v>3271</v>
      </c>
    </row>
    <row r="3156" spans="1:57" outlineLevel="1" x14ac:dyDescent="0.2">
      <c r="A3156" t="s">
        <v>2170</v>
      </c>
      <c r="B3156" t="s">
        <v>473</v>
      </c>
      <c r="C3156" s="1">
        <f t="shared" si="1168"/>
        <v>2382</v>
      </c>
      <c r="D3156" s="7">
        <f>RANK(N3156,(N3156:P3156,Q3156:AL3156))</f>
        <v>1</v>
      </c>
      <c r="E3156" s="7">
        <f>RANK(O3156,(N3156:P3156,Q3156:AL3156))</f>
        <v>2</v>
      </c>
      <c r="F3156" s="7">
        <f>IF(P3156&gt;0,RANK(P3156,(N3156:P3156,Q3156:AL3156)),0)</f>
        <v>3</v>
      </c>
      <c r="G3156" s="1">
        <f t="shared" si="1169"/>
        <v>104</v>
      </c>
      <c r="H3156" s="2">
        <f t="shared" si="1167"/>
        <v>4.3660789252728802E-2</v>
      </c>
      <c r="I3156" s="2"/>
      <c r="J3156" s="2">
        <f t="shared" si="1170"/>
        <v>0.43786733837111669</v>
      </c>
      <c r="K3156" s="2">
        <f t="shared" si="1171"/>
        <v>0.39420654911838793</v>
      </c>
      <c r="L3156" s="2">
        <f t="shared" si="1172"/>
        <v>0.16540722082283796</v>
      </c>
      <c r="M3156" s="2">
        <f t="shared" si="1173"/>
        <v>2.5188916876574263E-3</v>
      </c>
      <c r="N3156" s="1">
        <v>1043</v>
      </c>
      <c r="O3156" s="1">
        <v>939</v>
      </c>
      <c r="P3156" s="1">
        <v>394</v>
      </c>
      <c r="Q3156" s="1">
        <v>6</v>
      </c>
      <c r="AN3156" s="7">
        <f>IF(Q3156&gt;0,RANK(Q3156,(N3156:P3156,Q3156:AL3156)),0)</f>
        <v>4</v>
      </c>
      <c r="AO3156" s="7">
        <f>IF(R3156&gt;0,RANK(R3156,(N3156:P3156,Q3156:AL3156)),0)</f>
        <v>0</v>
      </c>
      <c r="AP3156" s="7">
        <f>IF(S3156&gt;0,RANK(S3156,(N3156:P3156,Q3156:AL3156)),0)</f>
        <v>0</v>
      </c>
      <c r="AQ3156" s="7">
        <f>IF(T3156&gt;0,RANK(T3156,(N3156:P3156,Q3156:AL3156)),0)</f>
        <v>0</v>
      </c>
      <c r="AR3156" s="2">
        <f t="shared" si="1174"/>
        <v>2.5188916876574307E-3</v>
      </c>
      <c r="AS3156" s="2">
        <f t="shared" si="1175"/>
        <v>0</v>
      </c>
      <c r="AT3156" s="2">
        <f t="shared" si="1176"/>
        <v>0</v>
      </c>
      <c r="AU3156" s="2">
        <f t="shared" si="1177"/>
        <v>0</v>
      </c>
      <c r="AW3156" t="s">
        <v>2170</v>
      </c>
      <c r="AX3156" t="s">
        <v>473</v>
      </c>
      <c r="AY3156">
        <v>2</v>
      </c>
      <c r="BA3156" s="127">
        <v>54</v>
      </c>
      <c r="BB3156" s="130">
        <v>107</v>
      </c>
      <c r="BC3156" s="131">
        <f t="shared" si="1156"/>
        <v>54107</v>
      </c>
      <c r="BE3156" s="7" t="s">
        <v>3271</v>
      </c>
    </row>
    <row r="3157" spans="1:57" outlineLevel="1" x14ac:dyDescent="0.2">
      <c r="A3157" t="s">
        <v>1428</v>
      </c>
      <c r="B3157" t="s">
        <v>473</v>
      </c>
      <c r="C3157" s="1">
        <f t="shared" si="1168"/>
        <v>36061</v>
      </c>
      <c r="D3157" s="7">
        <f>RANK(N3157,(N3157:P3157,Q3157:AL3157))</f>
        <v>2</v>
      </c>
      <c r="E3157" s="7">
        <f>RANK(O3157,(N3157:P3157,Q3157:AL3157))</f>
        <v>1</v>
      </c>
      <c r="F3157" s="7">
        <f>IF(P3157&gt;0,RANK(P3157,(N3157:P3157,Q3157:AL3157)),0)</f>
        <v>3</v>
      </c>
      <c r="G3157" s="1">
        <f t="shared" si="1169"/>
        <v>1912</v>
      </c>
      <c r="H3157" s="2">
        <f t="shared" si="1167"/>
        <v>5.3021269515543104E-2</v>
      </c>
      <c r="I3157" s="2"/>
      <c r="J3157" s="2">
        <f t="shared" si="1170"/>
        <v>0.37516985108566042</v>
      </c>
      <c r="K3157" s="2">
        <f t="shared" si="1171"/>
        <v>0.42819112060120351</v>
      </c>
      <c r="L3157" s="2">
        <f t="shared" si="1172"/>
        <v>0.19406006489004743</v>
      </c>
      <c r="M3157" s="2">
        <f t="shared" si="1173"/>
        <v>2.5789634230885816E-3</v>
      </c>
      <c r="N3157" s="1">
        <v>13529</v>
      </c>
      <c r="O3157" s="1">
        <v>15441</v>
      </c>
      <c r="P3157" s="1">
        <v>6998</v>
      </c>
      <c r="Q3157" s="1">
        <v>86</v>
      </c>
      <c r="R3157" s="1">
        <v>7</v>
      </c>
      <c r="AN3157" s="7">
        <f>IF(Q3157&gt;0,RANK(Q3157,(N3157:P3157,Q3157:AL3157)),0)</f>
        <v>4</v>
      </c>
      <c r="AO3157" s="7">
        <f>IF(R3157&gt;0,RANK(R3157,(N3157:P3157,Q3157:AL3157)),0)</f>
        <v>5</v>
      </c>
      <c r="AP3157" s="7">
        <f>IF(S3157&gt;0,RANK(S3157,(N3157:P3157,Q3157:AL3157)),0)</f>
        <v>0</v>
      </c>
      <c r="AQ3157" s="7">
        <f>IF(T3157&gt;0,RANK(T3157,(N3157:P3157,Q3157:AL3157)),0)</f>
        <v>0</v>
      </c>
      <c r="AR3157" s="2">
        <f t="shared" si="1174"/>
        <v>2.3848478966196169E-3</v>
      </c>
      <c r="AS3157" s="2">
        <f t="shared" si="1175"/>
        <v>1.9411552646903858E-4</v>
      </c>
      <c r="AT3157" s="2">
        <f t="shared" si="1176"/>
        <v>0</v>
      </c>
      <c r="AU3157" s="2">
        <f t="shared" si="1177"/>
        <v>0</v>
      </c>
      <c r="AW3157" t="s">
        <v>1428</v>
      </c>
      <c r="AX3157" t="s">
        <v>473</v>
      </c>
      <c r="AY3157">
        <v>1</v>
      </c>
      <c r="BA3157" s="127">
        <v>54</v>
      </c>
      <c r="BB3157" s="130">
        <v>109</v>
      </c>
      <c r="BC3157" s="131">
        <f t="shared" si="1156"/>
        <v>54109</v>
      </c>
      <c r="BE3157" s="7" t="s">
        <v>3271</v>
      </c>
    </row>
    <row r="3158" spans="1:57" outlineLevel="1" x14ac:dyDescent="0.2">
      <c r="A3158" t="s">
        <v>1617</v>
      </c>
      <c r="B3158" t="s">
        <v>473</v>
      </c>
      <c r="C3158" s="1">
        <f t="shared" si="1168"/>
        <v>9607</v>
      </c>
      <c r="D3158" s="7">
        <f>RANK(N3158,(N3158:P3158,Q3158:AL3158))</f>
        <v>1</v>
      </c>
      <c r="E3158" s="7">
        <f>RANK(O3158,(N3158:P3158,Q3158:AL3158))</f>
        <v>2</v>
      </c>
      <c r="F3158" s="7">
        <f>IF(P3158&gt;0,RANK(P3158,(N3158:P3158,Q3158:AL3158)),0)</f>
        <v>3</v>
      </c>
      <c r="G3158" s="1">
        <f t="shared" si="1169"/>
        <v>2961</v>
      </c>
      <c r="H3158" s="2">
        <f t="shared" si="1167"/>
        <v>0.30821276152805244</v>
      </c>
      <c r="I3158" s="2"/>
      <c r="J3158" s="2">
        <f t="shared" si="1170"/>
        <v>0.60185281565525139</v>
      </c>
      <c r="K3158" s="2">
        <f t="shared" si="1171"/>
        <v>0.2936400541271989</v>
      </c>
      <c r="L3158" s="2">
        <f t="shared" si="1172"/>
        <v>0.10367440408035808</v>
      </c>
      <c r="M3158" s="2">
        <f t="shared" si="1173"/>
        <v>8.3272613719162503E-4</v>
      </c>
      <c r="N3158" s="1">
        <v>5782</v>
      </c>
      <c r="O3158" s="1">
        <v>2821</v>
      </c>
      <c r="P3158" s="1">
        <v>996</v>
      </c>
      <c r="Q3158" s="1">
        <v>8</v>
      </c>
      <c r="AN3158" s="7">
        <f>IF(Q3158&gt;0,RANK(Q3158,(N3158:P3158,Q3158:AL3158)),0)</f>
        <v>4</v>
      </c>
      <c r="AO3158" s="7">
        <f>IF(R3158&gt;0,RANK(R3158,(N3158:P3158,Q3158:AL3158)),0)</f>
        <v>0</v>
      </c>
      <c r="AP3158" s="7">
        <f>IF(S3158&gt;0,RANK(S3158,(N3158:P3158,Q3158:AL3158)),0)</f>
        <v>0</v>
      </c>
      <c r="AQ3158" s="7">
        <f>IF(T3158&gt;0,RANK(T3158,(N3158:P3158,Q3158:AL3158)),0)</f>
        <v>0</v>
      </c>
      <c r="AR3158" s="2">
        <f t="shared" si="1174"/>
        <v>8.327261371916311E-4</v>
      </c>
      <c r="AS3158" s="2">
        <f t="shared" si="1175"/>
        <v>0</v>
      </c>
      <c r="AT3158" s="2">
        <f t="shared" si="1176"/>
        <v>0</v>
      </c>
      <c r="AU3158" s="2">
        <f t="shared" si="1177"/>
        <v>0</v>
      </c>
      <c r="AW3158" t="s">
        <v>1617</v>
      </c>
      <c r="AX3158" t="s">
        <v>473</v>
      </c>
      <c r="AY3158">
        <v>3</v>
      </c>
      <c r="BA3158" s="127">
        <v>54</v>
      </c>
      <c r="BB3158" s="130"/>
      <c r="BC3158" s="127">
        <v>54</v>
      </c>
      <c r="BE3158" s="7" t="s">
        <v>2095</v>
      </c>
    </row>
    <row r="3159" spans="1:57" x14ac:dyDescent="0.2">
      <c r="A3159" t="s">
        <v>472</v>
      </c>
      <c r="B3159" t="s">
        <v>566</v>
      </c>
      <c r="C3159" s="1">
        <f t="shared" si="1168"/>
        <v>683711</v>
      </c>
      <c r="D3159" s="7">
        <f>RANK(N3159,(N3159:P3159,Q3159:AL3159))</f>
        <v>1</v>
      </c>
      <c r="E3159" s="7">
        <f>RANK(O3159,(N3159:P3159,Q3159:AL3159))</f>
        <v>2</v>
      </c>
      <c r="F3159" s="7">
        <f>IF(P3159&gt;0,RANK(P3159,(N3159:P3159,Q3159:AL3159)),0)</f>
        <v>3</v>
      </c>
      <c r="G3159" s="1">
        <f t="shared" si="1169"/>
        <v>89027</v>
      </c>
      <c r="H3159" s="2">
        <f t="shared" si="1167"/>
        <v>0.1302114489894122</v>
      </c>
      <c r="I3159" s="2"/>
      <c r="J3159" s="2">
        <f t="shared" si="1170"/>
        <v>0.48412414017033512</v>
      </c>
      <c r="K3159" s="2">
        <f t="shared" si="1171"/>
        <v>0.35391269118092294</v>
      </c>
      <c r="L3159" s="2">
        <f t="shared" si="1172"/>
        <v>0.15917397847921125</v>
      </c>
      <c r="M3159" s="2">
        <f t="shared" si="1173"/>
        <v>2.789190169530692E-3</v>
      </c>
      <c r="N3159" s="1">
        <f>SUM(N3104:N3158)</f>
        <v>331001</v>
      </c>
      <c r="O3159" s="1">
        <f>SUM(O3104:O3158)</f>
        <v>241974</v>
      </c>
      <c r="P3159" s="1">
        <f>SUM(P3104:P3158)</f>
        <v>108829</v>
      </c>
      <c r="Q3159" s="1">
        <f>SUM(Q3104:Q3158)</f>
        <v>1873</v>
      </c>
      <c r="R3159" s="1">
        <f>SUM(R3104:R3158)</f>
        <v>34</v>
      </c>
      <c r="S3159" s="3"/>
      <c r="T3159" s="3"/>
      <c r="U3159" s="3"/>
      <c r="X3159" s="3"/>
      <c r="Y3159" s="3"/>
      <c r="AN3159" s="7">
        <f>IF(Q3159&gt;0,RANK(Q3159,(N3159:P3159,Q3159:AL3159)),0)</f>
        <v>4</v>
      </c>
      <c r="AO3159" s="7">
        <f>IF(R3159&gt;0,RANK(R3159,(N3159:P3159,Q3159:AL3159)),0)</f>
        <v>5</v>
      </c>
      <c r="AP3159" s="7">
        <f>IF(S3159&gt;0,RANK(S3159,(N3159:P3159,Q3159:AL3159)),0)</f>
        <v>0</v>
      </c>
      <c r="AQ3159" s="7">
        <f>IF(T3159&gt;0,RANK(T3159,(N3159:P3159,Q3159:AL3159)),0)</f>
        <v>0</v>
      </c>
      <c r="AR3159" s="2">
        <f t="shared" si="1174"/>
        <v>2.7394615561253219E-3</v>
      </c>
      <c r="AS3159" s="2">
        <f t="shared" si="1175"/>
        <v>4.972861340537157E-5</v>
      </c>
      <c r="AT3159" s="2">
        <f t="shared" si="1176"/>
        <v>0</v>
      </c>
      <c r="AU3159" s="2">
        <f t="shared" si="1177"/>
        <v>0</v>
      </c>
      <c r="AW3159" t="s">
        <v>472</v>
      </c>
      <c r="AX3159" t="s">
        <v>566</v>
      </c>
      <c r="BA3159" s="127"/>
      <c r="BB3159" s="130"/>
    </row>
    <row r="3160" spans="1:57" x14ac:dyDescent="0.2">
      <c r="C3160" s="1"/>
      <c r="E3160" s="7"/>
      <c r="F3160" s="7"/>
      <c r="I3160" s="2"/>
      <c r="AN3160" s="7"/>
      <c r="AO3160" s="7"/>
      <c r="AP3160" s="7"/>
      <c r="AQ3160" s="7"/>
      <c r="BA3160" s="127">
        <v>55</v>
      </c>
      <c r="BB3160" s="130">
        <v>1</v>
      </c>
      <c r="BC3160" s="131">
        <f t="shared" ref="BC3160:BC3223" si="1178">BA3160*1000+BB3160</f>
        <v>55001</v>
      </c>
      <c r="BE3160" s="7" t="s">
        <v>3271</v>
      </c>
    </row>
    <row r="3161" spans="1:57" hidden="1" outlineLevel="1" x14ac:dyDescent="0.2">
      <c r="A3161" t="s">
        <v>1179</v>
      </c>
      <c r="B3161" t="s">
        <v>2265</v>
      </c>
      <c r="C3161" s="1">
        <f t="shared" ref="C3161:C3192" si="1179">SUM(N3161:AL3161)</f>
        <v>8048</v>
      </c>
      <c r="D3161" s="7">
        <f>RANK(N3161,(N3161:P3161,Q3161:AL3161))</f>
        <v>1</v>
      </c>
      <c r="E3161" s="7">
        <f>RANK(O3161,(N3161:P3161,Q3161:AL3161))</f>
        <v>2</v>
      </c>
      <c r="F3161" s="7">
        <f>IF(P3161&gt;0,RANK(P3161,(N3161:P3161,Q3161:AL3161)),0)</f>
        <v>3</v>
      </c>
      <c r="G3161" s="1">
        <f t="shared" ref="G3161:G3192" si="1180">MAX(N3161:P3161)-LARGE(N3161:P3161,2)</f>
        <v>1074</v>
      </c>
      <c r="H3161" s="2">
        <f t="shared" si="1167"/>
        <v>0.1334493041749503</v>
      </c>
      <c r="I3161" s="2"/>
      <c r="J3161" s="2">
        <f t="shared" ref="J3161:J3192" si="1181">IF($C3161=0,"-",N3161/$C3161)</f>
        <v>0.43973658051689862</v>
      </c>
      <c r="K3161" s="2">
        <f t="shared" ref="K3161:K3192" si="1182">IF($C3161=0,"-",O3161/$C3161)</f>
        <v>0.3062872763419483</v>
      </c>
      <c r="L3161" s="2">
        <f t="shared" ref="L3161:L3192" si="1183">IF($C3161=0,"-",P3161/$C3161)</f>
        <v>0.24888170974155069</v>
      </c>
      <c r="M3161" s="2">
        <f t="shared" ref="M3161:M3192" si="1184">IF(C3161=0,"-",(1-J3161-K3161-L3161))</f>
        <v>5.0944333996023328E-3</v>
      </c>
      <c r="N3161" s="1">
        <v>3539</v>
      </c>
      <c r="O3161" s="1">
        <v>2465</v>
      </c>
      <c r="P3161" s="1">
        <v>2003</v>
      </c>
      <c r="Q3161" s="1">
        <v>6</v>
      </c>
      <c r="R3161" s="1">
        <v>4</v>
      </c>
      <c r="U3161" s="1">
        <v>1</v>
      </c>
      <c r="V3161" s="1">
        <v>20</v>
      </c>
      <c r="W3161" s="1">
        <v>2</v>
      </c>
      <c r="Y3161" s="1">
        <v>3</v>
      </c>
      <c r="AA3161" s="1">
        <v>2</v>
      </c>
      <c r="AB3161" s="1">
        <v>3</v>
      </c>
      <c r="AN3161" s="7">
        <f>IF(Q3161&gt;0,RANK(Q3161,(N3161:P3161,Q3161:AL3161)),0)</f>
        <v>5</v>
      </c>
      <c r="AO3161" s="7">
        <f>IF(R3161&gt;0,RANK(R3161,(N3161:P3161,Q3161:AL3161)),0)</f>
        <v>6</v>
      </c>
      <c r="AP3161" s="7">
        <f>IF(S3161&gt;0,RANK(S3161,(N3161:P3161,Q3161:AL3161)),0)</f>
        <v>0</v>
      </c>
      <c r="AQ3161" s="7">
        <f>IF(T3161&gt;0,RANK(T3161,(N3161:P3161,Q3161:AL3161)),0)</f>
        <v>0</v>
      </c>
      <c r="AR3161" s="2">
        <f t="shared" ref="AR3161:AR3192" si="1185">IF($C3161=0,"-",Q3161/$C3161)</f>
        <v>7.4552683896620276E-4</v>
      </c>
      <c r="AS3161" s="2">
        <f t="shared" ref="AS3161:AS3192" si="1186">IF($C3161=0,"-",R3161/$C3161)</f>
        <v>4.9701789264413514E-4</v>
      </c>
      <c r="AT3161" s="2">
        <f t="shared" ref="AT3161:AT3192" si="1187">IF($C3161=0,"-",S3161/$C3161)</f>
        <v>0</v>
      </c>
      <c r="AU3161" s="2">
        <f t="shared" ref="AU3161:AU3192" si="1188">IF($C3161=0,"-",T3161/$C3161)</f>
        <v>0</v>
      </c>
      <c r="AW3161" t="s">
        <v>1179</v>
      </c>
      <c r="AX3161" t="s">
        <v>2265</v>
      </c>
      <c r="BA3161" s="127">
        <v>55</v>
      </c>
      <c r="BB3161" s="130">
        <v>3</v>
      </c>
      <c r="BC3161" s="131">
        <f t="shared" si="1178"/>
        <v>55003</v>
      </c>
      <c r="BE3161" s="7" t="s">
        <v>3271</v>
      </c>
    </row>
    <row r="3162" spans="1:57" hidden="1" outlineLevel="1" x14ac:dyDescent="0.2">
      <c r="A3162" t="s">
        <v>368</v>
      </c>
      <c r="B3162" t="s">
        <v>2265</v>
      </c>
      <c r="C3162" s="1">
        <f t="shared" si="1179"/>
        <v>8393</v>
      </c>
      <c r="D3162" s="7">
        <f>RANK(N3162,(N3162:P3162,Q3162:AL3162))</f>
        <v>1</v>
      </c>
      <c r="E3162" s="7">
        <f>RANK(O3162,(N3162:P3162,Q3162:AL3162))</f>
        <v>2</v>
      </c>
      <c r="F3162" s="7">
        <f>IF(P3162&gt;0,RANK(P3162,(N3162:P3162,Q3162:AL3162)),0)</f>
        <v>3</v>
      </c>
      <c r="G3162" s="1">
        <f t="shared" si="1180"/>
        <v>1841</v>
      </c>
      <c r="H3162" s="2">
        <f t="shared" si="1167"/>
        <v>0.21934945788156798</v>
      </c>
      <c r="I3162" s="2"/>
      <c r="J3162" s="2">
        <f t="shared" si="1181"/>
        <v>0.50196592398427264</v>
      </c>
      <c r="K3162" s="2">
        <f t="shared" si="1182"/>
        <v>0.28261646610270463</v>
      </c>
      <c r="L3162" s="2">
        <f t="shared" si="1183"/>
        <v>0.20803050160848327</v>
      </c>
      <c r="M3162" s="2">
        <f t="shared" si="1184"/>
        <v>7.3871083045394526E-3</v>
      </c>
      <c r="N3162" s="1">
        <v>4213</v>
      </c>
      <c r="O3162" s="1">
        <v>2372</v>
      </c>
      <c r="P3162" s="1">
        <v>1746</v>
      </c>
      <c r="Q3162" s="1">
        <v>14</v>
      </c>
      <c r="R3162" s="1">
        <v>1</v>
      </c>
      <c r="S3162" s="1">
        <v>4</v>
      </c>
      <c r="T3162" s="1">
        <v>9</v>
      </c>
      <c r="U3162" s="1">
        <v>1</v>
      </c>
      <c r="V3162" s="1">
        <v>19</v>
      </c>
      <c r="W3162" s="1">
        <v>3</v>
      </c>
      <c r="Y3162" s="1">
        <v>5</v>
      </c>
      <c r="AA3162" s="1">
        <v>2</v>
      </c>
      <c r="AB3162" s="1">
        <v>1</v>
      </c>
      <c r="AI3162" s="1">
        <v>3</v>
      </c>
      <c r="AN3162" s="7">
        <f>IF(Q3162&gt;0,RANK(Q3162,(N3162:P3162,Q3162:AL3162)),0)</f>
        <v>5</v>
      </c>
      <c r="AO3162" s="7">
        <f>IF(R3162&gt;0,RANK(R3162,(N3162:P3162,Q3162:AL3162)),0)</f>
        <v>12</v>
      </c>
      <c r="AP3162" s="7">
        <f>IF(S3162&gt;0,RANK(S3162,(N3162:P3162,Q3162:AL3162)),0)</f>
        <v>8</v>
      </c>
      <c r="AQ3162" s="7">
        <f>IF(T3162&gt;0,RANK(T3162,(N3162:P3162,Q3162:AL3162)),0)</f>
        <v>6</v>
      </c>
      <c r="AR3162" s="2">
        <f t="shared" si="1185"/>
        <v>1.6680567139282735E-3</v>
      </c>
      <c r="AS3162" s="2">
        <f t="shared" si="1186"/>
        <v>1.1914690813773382E-4</v>
      </c>
      <c r="AT3162" s="2">
        <f t="shared" si="1187"/>
        <v>4.7658763255093529E-4</v>
      </c>
      <c r="AU3162" s="2">
        <f t="shared" si="1188"/>
        <v>1.0723221732396044E-3</v>
      </c>
      <c r="AW3162" t="s">
        <v>368</v>
      </c>
      <c r="AX3162" t="s">
        <v>2265</v>
      </c>
      <c r="BA3162" s="127">
        <v>55</v>
      </c>
      <c r="BB3162" s="130">
        <v>5</v>
      </c>
      <c r="BC3162" s="131">
        <f t="shared" si="1178"/>
        <v>55005</v>
      </c>
      <c r="BE3162" s="7" t="s">
        <v>3271</v>
      </c>
    </row>
    <row r="3163" spans="1:57" hidden="1" outlineLevel="1" x14ac:dyDescent="0.2">
      <c r="A3163" t="s">
        <v>2995</v>
      </c>
      <c r="B3163" t="s">
        <v>2265</v>
      </c>
      <c r="C3163" s="1">
        <f t="shared" si="1179"/>
        <v>20230</v>
      </c>
      <c r="D3163" s="7">
        <f>RANK(N3163,(N3163:P3163,Q3163:AL3163))</f>
        <v>1</v>
      </c>
      <c r="E3163" s="7">
        <f>RANK(O3163,(N3163:P3163,Q3163:AL3163))</f>
        <v>2</v>
      </c>
      <c r="F3163" s="7">
        <f>IF(P3163&gt;0,RANK(P3163,(N3163:P3163,Q3163:AL3163)),0)</f>
        <v>3</v>
      </c>
      <c r="G3163" s="1">
        <f t="shared" si="1180"/>
        <v>1491</v>
      </c>
      <c r="H3163" s="2">
        <f t="shared" si="1167"/>
        <v>7.3702422145328725E-2</v>
      </c>
      <c r="I3163" s="2"/>
      <c r="J3163" s="2">
        <f t="shared" si="1181"/>
        <v>0.39856648541769651</v>
      </c>
      <c r="K3163" s="2">
        <f t="shared" si="1182"/>
        <v>0.32486406327236778</v>
      </c>
      <c r="L3163" s="2">
        <f t="shared" si="1183"/>
        <v>0.27083539298072168</v>
      </c>
      <c r="M3163" s="2">
        <f t="shared" si="1184"/>
        <v>5.7340583292140868E-3</v>
      </c>
      <c r="N3163" s="1">
        <v>8063</v>
      </c>
      <c r="O3163" s="1">
        <v>6572</v>
      </c>
      <c r="P3163" s="1">
        <v>5479</v>
      </c>
      <c r="Q3163" s="1">
        <v>12</v>
      </c>
      <c r="R3163" s="1">
        <v>39</v>
      </c>
      <c r="S3163" s="1">
        <v>3</v>
      </c>
      <c r="T3163" s="1">
        <v>8</v>
      </c>
      <c r="U3163" s="1">
        <v>9</v>
      </c>
      <c r="V3163" s="1">
        <v>19</v>
      </c>
      <c r="W3163" s="1">
        <v>3</v>
      </c>
      <c r="X3163" s="1">
        <v>3</v>
      </c>
      <c r="Y3163" s="1">
        <v>6</v>
      </c>
      <c r="AA3163" s="1">
        <v>2</v>
      </c>
      <c r="AB3163" s="1">
        <v>5</v>
      </c>
      <c r="AI3163" s="1">
        <v>7</v>
      </c>
      <c r="AN3163" s="7">
        <f>IF(Q3163&gt;0,RANK(Q3163,(N3163:P3163,Q3163:AL3163)),0)</f>
        <v>6</v>
      </c>
      <c r="AO3163" s="7">
        <f>IF(R3163&gt;0,RANK(R3163,(N3163:P3163,Q3163:AL3163)),0)</f>
        <v>4</v>
      </c>
      <c r="AP3163" s="7">
        <f>IF(S3163&gt;0,RANK(S3163,(N3163:P3163,Q3163:AL3163)),0)</f>
        <v>12</v>
      </c>
      <c r="AQ3163" s="7">
        <f>IF(T3163&gt;0,RANK(T3163,(N3163:P3163,Q3163:AL3163)),0)</f>
        <v>8</v>
      </c>
      <c r="AR3163" s="2">
        <f t="shared" si="1185"/>
        <v>5.9317844784972809E-4</v>
      </c>
      <c r="AS3163" s="2">
        <f t="shared" si="1186"/>
        <v>1.9278299555116165E-3</v>
      </c>
      <c r="AT3163" s="2">
        <f t="shared" si="1187"/>
        <v>1.4829461196243202E-4</v>
      </c>
      <c r="AU3163" s="2">
        <f t="shared" si="1188"/>
        <v>3.9545229856648541E-4</v>
      </c>
      <c r="AW3163" t="s">
        <v>2995</v>
      </c>
      <c r="AX3163" t="s">
        <v>2265</v>
      </c>
      <c r="BA3163" s="127">
        <v>55</v>
      </c>
      <c r="BB3163" s="130">
        <v>7</v>
      </c>
      <c r="BC3163" s="131">
        <f t="shared" si="1178"/>
        <v>55007</v>
      </c>
      <c r="BE3163" s="7" t="s">
        <v>3271</v>
      </c>
    </row>
    <row r="3164" spans="1:57" hidden="1" outlineLevel="1" x14ac:dyDescent="0.2">
      <c r="A3164" t="s">
        <v>2996</v>
      </c>
      <c r="B3164" t="s">
        <v>2265</v>
      </c>
      <c r="C3164" s="1">
        <f t="shared" si="1179"/>
        <v>8112</v>
      </c>
      <c r="D3164" s="7">
        <f>RANK(N3164,(N3164:P3164,Q3164:AL3164))</f>
        <v>1</v>
      </c>
      <c r="E3164" s="7">
        <f>RANK(O3164,(N3164:P3164,Q3164:AL3164))</f>
        <v>2</v>
      </c>
      <c r="F3164" s="7">
        <f>IF(P3164&gt;0,RANK(P3164,(N3164:P3164,Q3164:AL3164)),0)</f>
        <v>3</v>
      </c>
      <c r="G3164" s="1">
        <f t="shared" si="1180"/>
        <v>1480</v>
      </c>
      <c r="H3164" s="2">
        <f t="shared" si="1167"/>
        <v>0.18244575936883628</v>
      </c>
      <c r="I3164" s="2"/>
      <c r="J3164" s="2">
        <f t="shared" si="1181"/>
        <v>0.47744082840236685</v>
      </c>
      <c r="K3164" s="2">
        <f t="shared" si="1182"/>
        <v>0.29499506903353057</v>
      </c>
      <c r="L3164" s="2">
        <f t="shared" si="1183"/>
        <v>0.22016765285996054</v>
      </c>
      <c r="M3164" s="2">
        <f t="shared" si="1184"/>
        <v>7.3964497041421051E-3</v>
      </c>
      <c r="N3164" s="1">
        <v>3873</v>
      </c>
      <c r="O3164" s="1">
        <v>2393</v>
      </c>
      <c r="P3164" s="1">
        <v>1786</v>
      </c>
      <c r="Q3164" s="1">
        <v>14</v>
      </c>
      <c r="R3164" s="1">
        <v>5</v>
      </c>
      <c r="S3164" s="1">
        <v>2</v>
      </c>
      <c r="T3164" s="1">
        <v>1</v>
      </c>
      <c r="U3164" s="1">
        <v>5</v>
      </c>
      <c r="V3164" s="1">
        <v>12</v>
      </c>
      <c r="W3164" s="1">
        <v>1</v>
      </c>
      <c r="Y3164" s="1">
        <v>6</v>
      </c>
      <c r="AA3164" s="1">
        <v>5</v>
      </c>
      <c r="AB3164" s="1">
        <v>5</v>
      </c>
      <c r="AI3164" s="1">
        <v>4</v>
      </c>
      <c r="AN3164" s="7">
        <f>IF(Q3164&gt;0,RANK(Q3164,(N3164:P3164,Q3164:AL3164)),0)</f>
        <v>4</v>
      </c>
      <c r="AO3164" s="7">
        <f>IF(R3164&gt;0,RANK(R3164,(N3164:P3164,Q3164:AL3164)),0)</f>
        <v>7</v>
      </c>
      <c r="AP3164" s="7">
        <f>IF(S3164&gt;0,RANK(S3164,(N3164:P3164,Q3164:AL3164)),0)</f>
        <v>12</v>
      </c>
      <c r="AQ3164" s="7">
        <f>IF(T3164&gt;0,RANK(T3164,(N3164:P3164,Q3164:AL3164)),0)</f>
        <v>13</v>
      </c>
      <c r="AR3164" s="2">
        <f t="shared" si="1185"/>
        <v>1.7258382642998027E-3</v>
      </c>
      <c r="AS3164" s="2">
        <f t="shared" si="1186"/>
        <v>6.1637080867850099E-4</v>
      </c>
      <c r="AT3164" s="2">
        <f t="shared" si="1187"/>
        <v>2.4654832347140041E-4</v>
      </c>
      <c r="AU3164" s="2">
        <f t="shared" si="1188"/>
        <v>1.232741617357002E-4</v>
      </c>
      <c r="AW3164" t="s">
        <v>2996</v>
      </c>
      <c r="AX3164" t="s">
        <v>2265</v>
      </c>
      <c r="BA3164" s="127">
        <v>55</v>
      </c>
      <c r="BB3164" s="130">
        <v>9</v>
      </c>
      <c r="BC3164" s="131">
        <f t="shared" si="1178"/>
        <v>55009</v>
      </c>
      <c r="BE3164" s="7" t="s">
        <v>3271</v>
      </c>
    </row>
    <row r="3165" spans="1:57" hidden="1" outlineLevel="1" x14ac:dyDescent="0.2">
      <c r="A3165" t="s">
        <v>1087</v>
      </c>
      <c r="B3165" t="s">
        <v>2265</v>
      </c>
      <c r="C3165" s="1">
        <f t="shared" si="1179"/>
        <v>102701</v>
      </c>
      <c r="D3165" s="7">
        <f>RANK(N3165,(N3165:P3165,Q3165:AL3165))</f>
        <v>2</v>
      </c>
      <c r="E3165" s="7">
        <f>RANK(O3165,(N3165:P3165,Q3165:AL3165))</f>
        <v>1</v>
      </c>
      <c r="F3165" s="7">
        <f>IF(P3165&gt;0,RANK(P3165,(N3165:P3165,Q3165:AL3165)),0)</f>
        <v>3</v>
      </c>
      <c r="G3165" s="1">
        <f t="shared" si="1180"/>
        <v>4839</v>
      </c>
      <c r="H3165" s="2">
        <f t="shared" si="1167"/>
        <v>4.7117360103601715E-2</v>
      </c>
      <c r="I3165" s="2"/>
      <c r="J3165" s="2">
        <f t="shared" si="1181"/>
        <v>0.36526421359090955</v>
      </c>
      <c r="K3165" s="2">
        <f t="shared" si="1182"/>
        <v>0.41238157369451123</v>
      </c>
      <c r="L3165" s="2">
        <f t="shared" si="1183"/>
        <v>0.21806019415585048</v>
      </c>
      <c r="M3165" s="2">
        <f t="shared" si="1184"/>
        <v>4.2940185587287405E-3</v>
      </c>
      <c r="N3165" s="1">
        <v>37513</v>
      </c>
      <c r="O3165" s="1">
        <v>42352</v>
      </c>
      <c r="P3165" s="1">
        <v>22395</v>
      </c>
      <c r="Q3165" s="1">
        <v>93</v>
      </c>
      <c r="R3165" s="1">
        <v>70</v>
      </c>
      <c r="S3165" s="1">
        <v>32</v>
      </c>
      <c r="T3165" s="1">
        <v>58</v>
      </c>
      <c r="U3165" s="1">
        <v>39</v>
      </c>
      <c r="V3165" s="1">
        <v>43</v>
      </c>
      <c r="W3165" s="1">
        <v>25</v>
      </c>
      <c r="X3165" s="1">
        <v>10</v>
      </c>
      <c r="Y3165" s="1">
        <v>18</v>
      </c>
      <c r="AA3165" s="1">
        <v>26</v>
      </c>
      <c r="AB3165" s="1">
        <v>19</v>
      </c>
      <c r="AI3165" s="1">
        <v>8</v>
      </c>
      <c r="AN3165" s="7">
        <f>IF(Q3165&gt;0,RANK(Q3165,(N3165:P3165,Q3165:AL3165)),0)</f>
        <v>4</v>
      </c>
      <c r="AO3165" s="7">
        <f>IF(R3165&gt;0,RANK(R3165,(N3165:P3165,Q3165:AL3165)),0)</f>
        <v>5</v>
      </c>
      <c r="AP3165" s="7">
        <f>IF(S3165&gt;0,RANK(S3165,(N3165:P3165,Q3165:AL3165)),0)</f>
        <v>9</v>
      </c>
      <c r="AQ3165" s="7">
        <f>IF(T3165&gt;0,RANK(T3165,(N3165:P3165,Q3165:AL3165)),0)</f>
        <v>6</v>
      </c>
      <c r="AR3165" s="2">
        <f t="shared" si="1185"/>
        <v>9.0554132871150229E-4</v>
      </c>
      <c r="AS3165" s="2">
        <f t="shared" si="1186"/>
        <v>6.8159024741725979E-4</v>
      </c>
      <c r="AT3165" s="2">
        <f t="shared" si="1187"/>
        <v>3.1158411310503305E-4</v>
      </c>
      <c r="AU3165" s="2">
        <f t="shared" si="1188"/>
        <v>5.647462050028724E-4</v>
      </c>
      <c r="AW3165" t="s">
        <v>1087</v>
      </c>
      <c r="AX3165" t="s">
        <v>2265</v>
      </c>
      <c r="BA3165" s="127">
        <v>55</v>
      </c>
      <c r="BB3165" s="130">
        <v>11</v>
      </c>
      <c r="BC3165" s="131">
        <f t="shared" si="1178"/>
        <v>55011</v>
      </c>
      <c r="BE3165" s="7" t="s">
        <v>3271</v>
      </c>
    </row>
    <row r="3166" spans="1:57" hidden="1" outlineLevel="1" x14ac:dyDescent="0.2">
      <c r="A3166" t="s">
        <v>1236</v>
      </c>
      <c r="B3166" t="s">
        <v>2265</v>
      </c>
      <c r="C3166" s="1">
        <f t="shared" si="1179"/>
        <v>6950</v>
      </c>
      <c r="D3166" s="7">
        <f>RANK(N3166,(N3166:P3166,Q3166:AL3166))</f>
        <v>1</v>
      </c>
      <c r="E3166" s="7">
        <f>RANK(O3166,(N3166:P3166,Q3166:AL3166))</f>
        <v>2</v>
      </c>
      <c r="F3166" s="7">
        <f>IF(P3166&gt;0,RANK(P3166,(N3166:P3166,Q3166:AL3166)),0)</f>
        <v>3</v>
      </c>
      <c r="G3166" s="1">
        <f t="shared" si="1180"/>
        <v>967</v>
      </c>
      <c r="H3166" s="2">
        <f t="shared" si="1167"/>
        <v>0.13913669064748202</v>
      </c>
      <c r="I3166" s="2"/>
      <c r="J3166" s="2">
        <f t="shared" si="1181"/>
        <v>0.43107913669064746</v>
      </c>
      <c r="K3166" s="2">
        <f t="shared" si="1182"/>
        <v>0.29194244604316549</v>
      </c>
      <c r="L3166" s="2">
        <f t="shared" si="1183"/>
        <v>0.27179856115107914</v>
      </c>
      <c r="M3166" s="2">
        <f t="shared" si="1184"/>
        <v>5.1798561151079059E-3</v>
      </c>
      <c r="N3166" s="1">
        <v>2996</v>
      </c>
      <c r="O3166" s="1">
        <v>2029</v>
      </c>
      <c r="P3166" s="1">
        <v>1889</v>
      </c>
      <c r="Q3166" s="1">
        <v>10</v>
      </c>
      <c r="R3166" s="1">
        <v>5</v>
      </c>
      <c r="S3166" s="1">
        <v>2</v>
      </c>
      <c r="T3166" s="1">
        <v>1</v>
      </c>
      <c r="U3166" s="1">
        <v>1</v>
      </c>
      <c r="V3166" s="1">
        <v>10</v>
      </c>
      <c r="X3166" s="1">
        <v>1</v>
      </c>
      <c r="Y3166" s="1">
        <v>1</v>
      </c>
      <c r="AA3166" s="1">
        <v>1</v>
      </c>
      <c r="AB3166" s="1">
        <v>1</v>
      </c>
      <c r="AI3166" s="1">
        <v>3</v>
      </c>
      <c r="AN3166" s="7">
        <f>IF(Q3166&gt;0,RANK(Q3166,(N3166:P3166,Q3166:AL3166)),0)</f>
        <v>4</v>
      </c>
      <c r="AO3166" s="7">
        <f>IF(R3166&gt;0,RANK(R3166,(N3166:P3166,Q3166:AL3166)),0)</f>
        <v>6</v>
      </c>
      <c r="AP3166" s="7">
        <f>IF(S3166&gt;0,RANK(S3166,(N3166:P3166,Q3166:AL3166)),0)</f>
        <v>8</v>
      </c>
      <c r="AQ3166" s="7">
        <f>IF(T3166&gt;0,RANK(T3166,(N3166:P3166,Q3166:AL3166)),0)</f>
        <v>9</v>
      </c>
      <c r="AR3166" s="2">
        <f t="shared" si="1185"/>
        <v>1.4388489208633094E-3</v>
      </c>
      <c r="AS3166" s="2">
        <f t="shared" si="1186"/>
        <v>7.1942446043165469E-4</v>
      </c>
      <c r="AT3166" s="2">
        <f t="shared" si="1187"/>
        <v>2.8776978417266187E-4</v>
      </c>
      <c r="AU3166" s="2">
        <f t="shared" si="1188"/>
        <v>1.4388489208633093E-4</v>
      </c>
      <c r="AW3166" t="s">
        <v>1236</v>
      </c>
      <c r="AX3166" t="s">
        <v>2265</v>
      </c>
      <c r="BA3166" s="127">
        <v>55</v>
      </c>
      <c r="BB3166" s="130">
        <v>13</v>
      </c>
      <c r="BC3166" s="131">
        <f t="shared" si="1178"/>
        <v>55013</v>
      </c>
      <c r="BE3166" s="7" t="s">
        <v>3271</v>
      </c>
    </row>
    <row r="3167" spans="1:57" hidden="1" outlineLevel="1" x14ac:dyDescent="0.2">
      <c r="A3167" t="s">
        <v>425</v>
      </c>
      <c r="B3167" t="s">
        <v>2265</v>
      </c>
      <c r="C3167" s="1">
        <f t="shared" si="1179"/>
        <v>7436</v>
      </c>
      <c r="D3167" s="7">
        <f>RANK(N3167,(N3167:P3167,Q3167:AL3167))</f>
        <v>1</v>
      </c>
      <c r="E3167" s="7">
        <f>RANK(O3167,(N3167:P3167,Q3167:AL3167))</f>
        <v>2</v>
      </c>
      <c r="F3167" s="7">
        <f>IF(P3167&gt;0,RANK(P3167,(N3167:P3167,Q3167:AL3167)),0)</f>
        <v>3</v>
      </c>
      <c r="G3167" s="1">
        <f t="shared" si="1180"/>
        <v>832</v>
      </c>
      <c r="H3167" s="2">
        <f t="shared" si="1167"/>
        <v>0.11188811188811189</v>
      </c>
      <c r="I3167" s="2"/>
      <c r="J3167" s="2">
        <f t="shared" si="1181"/>
        <v>0.42657342657342656</v>
      </c>
      <c r="K3167" s="2">
        <f t="shared" si="1182"/>
        <v>0.31468531468531469</v>
      </c>
      <c r="L3167" s="2">
        <f t="shared" si="1183"/>
        <v>0.2494620763851533</v>
      </c>
      <c r="M3167" s="2">
        <f t="shared" si="1184"/>
        <v>9.2791823561054476E-3</v>
      </c>
      <c r="N3167" s="1">
        <v>3172</v>
      </c>
      <c r="O3167" s="1">
        <v>2340</v>
      </c>
      <c r="P3167" s="1">
        <v>1855</v>
      </c>
      <c r="Q3167" s="1">
        <v>12</v>
      </c>
      <c r="R3167" s="1">
        <v>19</v>
      </c>
      <c r="T3167" s="1">
        <v>3</v>
      </c>
      <c r="U3167" s="1">
        <v>4</v>
      </c>
      <c r="V3167" s="1">
        <v>16</v>
      </c>
      <c r="W3167" s="1">
        <v>3</v>
      </c>
      <c r="X3167" s="1">
        <v>1</v>
      </c>
      <c r="Y3167" s="1">
        <v>6</v>
      </c>
      <c r="AB3167" s="1">
        <v>2</v>
      </c>
      <c r="AI3167" s="1">
        <v>3</v>
      </c>
      <c r="AN3167" s="7">
        <f>IF(Q3167&gt;0,RANK(Q3167,(N3167:P3167,Q3167:AL3167)),0)</f>
        <v>6</v>
      </c>
      <c r="AO3167" s="7">
        <f>IF(R3167&gt;0,RANK(R3167,(N3167:P3167,Q3167:AL3167)),0)</f>
        <v>4</v>
      </c>
      <c r="AP3167" s="7">
        <f>IF(S3167&gt;0,RANK(S3167,(N3167:P3167,Q3167:AL3167)),0)</f>
        <v>0</v>
      </c>
      <c r="AQ3167" s="7">
        <f>IF(T3167&gt;0,RANK(T3167,(N3167:P3167,Q3167:AL3167)),0)</f>
        <v>9</v>
      </c>
      <c r="AR3167" s="2">
        <f t="shared" si="1185"/>
        <v>1.6137708445400753E-3</v>
      </c>
      <c r="AS3167" s="2">
        <f t="shared" si="1186"/>
        <v>2.5551371705217858E-3</v>
      </c>
      <c r="AT3167" s="2">
        <f t="shared" si="1187"/>
        <v>0</v>
      </c>
      <c r="AU3167" s="2">
        <f t="shared" si="1188"/>
        <v>4.0344271113501882E-4</v>
      </c>
      <c r="AW3167" t="s">
        <v>425</v>
      </c>
      <c r="AX3167" t="s">
        <v>2265</v>
      </c>
      <c r="BA3167" s="127">
        <v>55</v>
      </c>
      <c r="BB3167" s="130">
        <v>15</v>
      </c>
      <c r="BC3167" s="131">
        <f t="shared" si="1178"/>
        <v>55015</v>
      </c>
      <c r="BE3167" s="7" t="s">
        <v>3271</v>
      </c>
    </row>
    <row r="3168" spans="1:57" hidden="1" outlineLevel="1" x14ac:dyDescent="0.2">
      <c r="A3168" t="s">
        <v>1841</v>
      </c>
      <c r="B3168" t="s">
        <v>2265</v>
      </c>
      <c r="C3168" s="1">
        <f t="shared" si="1179"/>
        <v>18401</v>
      </c>
      <c r="D3168" s="7">
        <f>RANK(N3168,(N3168:P3168,Q3168:AL3168))</f>
        <v>2</v>
      </c>
      <c r="E3168" s="7">
        <f>RANK(O3168,(N3168:P3168,Q3168:AL3168))</f>
        <v>1</v>
      </c>
      <c r="F3168" s="7">
        <f>IF(P3168&gt;0,RANK(P3168,(N3168:P3168,Q3168:AL3168)),0)</f>
        <v>3</v>
      </c>
      <c r="G3168" s="1">
        <f t="shared" si="1180"/>
        <v>1840</v>
      </c>
      <c r="H3168" s="2">
        <f t="shared" si="1167"/>
        <v>9.9994565512743869E-2</v>
      </c>
      <c r="I3168" s="2"/>
      <c r="J3168" s="2">
        <f t="shared" si="1181"/>
        <v>0.30982011847182217</v>
      </c>
      <c r="K3168" s="2">
        <f t="shared" si="1182"/>
        <v>0.40981468398456605</v>
      </c>
      <c r="L3168" s="2">
        <f t="shared" si="1183"/>
        <v>0.27471333079723931</v>
      </c>
      <c r="M3168" s="2">
        <f t="shared" si="1184"/>
        <v>5.6518667463725247E-3</v>
      </c>
      <c r="N3168" s="1">
        <v>5701</v>
      </c>
      <c r="O3168" s="1">
        <v>7541</v>
      </c>
      <c r="P3168" s="1">
        <v>5055</v>
      </c>
      <c r="Q3168" s="1">
        <v>15</v>
      </c>
      <c r="R3168" s="1">
        <v>34</v>
      </c>
      <c r="S3168" s="1">
        <v>2</v>
      </c>
      <c r="T3168" s="1">
        <v>3</v>
      </c>
      <c r="U3168" s="1">
        <v>7</v>
      </c>
      <c r="V3168" s="1">
        <v>14</v>
      </c>
      <c r="W3168" s="1">
        <v>2</v>
      </c>
      <c r="Y3168" s="1">
        <v>10</v>
      </c>
      <c r="AA3168" s="1">
        <v>4</v>
      </c>
      <c r="AB3168" s="1">
        <v>3</v>
      </c>
      <c r="AI3168" s="1">
        <v>10</v>
      </c>
      <c r="AN3168" s="7">
        <f>IF(Q3168&gt;0,RANK(Q3168,(N3168:P3168,Q3168:AL3168)),0)</f>
        <v>5</v>
      </c>
      <c r="AO3168" s="7">
        <f>IF(R3168&gt;0,RANK(R3168,(N3168:P3168,Q3168:AL3168)),0)</f>
        <v>4</v>
      </c>
      <c r="AP3168" s="7">
        <f>IF(S3168&gt;0,RANK(S3168,(N3168:P3168,Q3168:AL3168)),0)</f>
        <v>13</v>
      </c>
      <c r="AQ3168" s="7">
        <f>IF(T3168&gt;0,RANK(T3168,(N3168:P3168,Q3168:AL3168)),0)</f>
        <v>11</v>
      </c>
      <c r="AR3168" s="2">
        <f t="shared" si="1185"/>
        <v>8.1517308841910763E-4</v>
      </c>
      <c r="AS3168" s="2">
        <f t="shared" si="1186"/>
        <v>1.8477256670833106E-3</v>
      </c>
      <c r="AT3168" s="2">
        <f t="shared" si="1187"/>
        <v>1.0868974512254769E-4</v>
      </c>
      <c r="AU3168" s="2">
        <f t="shared" si="1188"/>
        <v>1.6303461768382154E-4</v>
      </c>
      <c r="AW3168" t="s">
        <v>1841</v>
      </c>
      <c r="AX3168" t="s">
        <v>2265</v>
      </c>
      <c r="BA3168" s="127">
        <v>55</v>
      </c>
      <c r="BB3168" s="130">
        <v>17</v>
      </c>
      <c r="BC3168" s="131">
        <f t="shared" si="1178"/>
        <v>55017</v>
      </c>
      <c r="BE3168" s="7" t="s">
        <v>3271</v>
      </c>
    </row>
    <row r="3169" spans="1:57" hidden="1" outlineLevel="1" x14ac:dyDescent="0.2">
      <c r="A3169" t="s">
        <v>2409</v>
      </c>
      <c r="B3169" t="s">
        <v>2265</v>
      </c>
      <c r="C3169" s="1">
        <f t="shared" si="1179"/>
        <v>25230</v>
      </c>
      <c r="D3169" s="7">
        <f>RANK(N3169,(N3169:P3169,Q3169:AL3169))</f>
        <v>1</v>
      </c>
      <c r="E3169" s="7">
        <f>RANK(O3169,(N3169:P3169,Q3169:AL3169))</f>
        <v>2</v>
      </c>
      <c r="F3169" s="7">
        <f>IF(P3169&gt;0,RANK(P3169,(N3169:P3169,Q3169:AL3169)),0)</f>
        <v>3</v>
      </c>
      <c r="G3169" s="1">
        <f t="shared" si="1180"/>
        <v>2272</v>
      </c>
      <c r="H3169" s="2">
        <f t="shared" si="1167"/>
        <v>9.0051525961157355E-2</v>
      </c>
      <c r="I3169" s="2"/>
      <c r="J3169" s="2">
        <f t="shared" si="1181"/>
        <v>0.41565596512088782</v>
      </c>
      <c r="K3169" s="2">
        <f t="shared" si="1182"/>
        <v>0.32560443915973047</v>
      </c>
      <c r="L3169" s="2">
        <f t="shared" si="1183"/>
        <v>0.25398335315101073</v>
      </c>
      <c r="M3169" s="2">
        <f t="shared" si="1184"/>
        <v>4.7562425683710385E-3</v>
      </c>
      <c r="N3169" s="1">
        <v>10487</v>
      </c>
      <c r="O3169" s="1">
        <v>8215</v>
      </c>
      <c r="P3169" s="1">
        <v>6408</v>
      </c>
      <c r="Q3169" s="1">
        <v>12</v>
      </c>
      <c r="R3169" s="1">
        <v>45</v>
      </c>
      <c r="S3169" s="1">
        <v>5</v>
      </c>
      <c r="T3169" s="1">
        <v>17</v>
      </c>
      <c r="U3169" s="1">
        <v>3</v>
      </c>
      <c r="V3169" s="1">
        <v>9</v>
      </c>
      <c r="W3169" s="1">
        <v>16</v>
      </c>
      <c r="X3169" s="1">
        <v>6</v>
      </c>
      <c r="Y3169" s="1">
        <v>5</v>
      </c>
      <c r="AA3169" s="1">
        <v>1</v>
      </c>
      <c r="AI3169" s="1">
        <v>1</v>
      </c>
      <c r="AN3169" s="7">
        <f>IF(Q3169&gt;0,RANK(Q3169,(N3169:P3169,Q3169:AL3169)),0)</f>
        <v>7</v>
      </c>
      <c r="AO3169" s="7">
        <f>IF(R3169&gt;0,RANK(R3169,(N3169:P3169,Q3169:AL3169)),0)</f>
        <v>4</v>
      </c>
      <c r="AP3169" s="7">
        <f>IF(S3169&gt;0,RANK(S3169,(N3169:P3169,Q3169:AL3169)),0)</f>
        <v>10</v>
      </c>
      <c r="AQ3169" s="7">
        <f>IF(T3169&gt;0,RANK(T3169,(N3169:P3169,Q3169:AL3169)),0)</f>
        <v>5</v>
      </c>
      <c r="AR3169" s="2">
        <f t="shared" si="1185"/>
        <v>4.7562425683709869E-4</v>
      </c>
      <c r="AS3169" s="2">
        <f t="shared" si="1186"/>
        <v>1.7835909631391202E-3</v>
      </c>
      <c r="AT3169" s="2">
        <f t="shared" si="1187"/>
        <v>1.9817677368212446E-4</v>
      </c>
      <c r="AU3169" s="2">
        <f t="shared" si="1188"/>
        <v>6.7380103051922313E-4</v>
      </c>
      <c r="AW3169" t="s">
        <v>2409</v>
      </c>
      <c r="AX3169" t="s">
        <v>2265</v>
      </c>
      <c r="BA3169" s="127">
        <v>55</v>
      </c>
      <c r="BB3169" s="130">
        <v>19</v>
      </c>
      <c r="BC3169" s="131">
        <f t="shared" si="1178"/>
        <v>55019</v>
      </c>
      <c r="BE3169" s="7" t="s">
        <v>3271</v>
      </c>
    </row>
    <row r="3170" spans="1:57" hidden="1" outlineLevel="1" x14ac:dyDescent="0.2">
      <c r="A3170" t="s">
        <v>2288</v>
      </c>
      <c r="B3170" t="s">
        <v>2265</v>
      </c>
      <c r="C3170" s="1">
        <f t="shared" si="1179"/>
        <v>14885</v>
      </c>
      <c r="D3170" s="7">
        <f>RANK(N3170,(N3170:P3170,Q3170:AL3170))</f>
        <v>1</v>
      </c>
      <c r="E3170" s="7">
        <f>RANK(O3170,(N3170:P3170,Q3170:AL3170))</f>
        <v>2</v>
      </c>
      <c r="F3170" s="7">
        <f>IF(P3170&gt;0,RANK(P3170,(N3170:P3170,Q3170:AL3170)),0)</f>
        <v>3</v>
      </c>
      <c r="G3170" s="1">
        <f t="shared" si="1180"/>
        <v>563</v>
      </c>
      <c r="H3170" s="2">
        <f t="shared" si="1167"/>
        <v>3.7823312059119922E-2</v>
      </c>
      <c r="I3170" s="2"/>
      <c r="J3170" s="2">
        <f t="shared" si="1181"/>
        <v>0.37218676519986565</v>
      </c>
      <c r="K3170" s="2">
        <f t="shared" si="1182"/>
        <v>0.33436345314074573</v>
      </c>
      <c r="L3170" s="2">
        <f t="shared" si="1183"/>
        <v>0.2878065166274773</v>
      </c>
      <c r="M3170" s="2">
        <f t="shared" si="1184"/>
        <v>5.6432650319113709E-3</v>
      </c>
      <c r="N3170" s="1">
        <v>5540</v>
      </c>
      <c r="O3170" s="1">
        <v>4977</v>
      </c>
      <c r="P3170" s="1">
        <v>4284</v>
      </c>
      <c r="Q3170" s="1">
        <v>5</v>
      </c>
      <c r="R3170" s="1">
        <v>32</v>
      </c>
      <c r="S3170" s="1">
        <v>4</v>
      </c>
      <c r="T3170" s="1">
        <v>3</v>
      </c>
      <c r="U3170" s="1">
        <v>11</v>
      </c>
      <c r="V3170" s="1">
        <v>8</v>
      </c>
      <c r="W3170" s="1">
        <v>4</v>
      </c>
      <c r="X3170" s="1">
        <v>3</v>
      </c>
      <c r="Y3170" s="1">
        <v>2</v>
      </c>
      <c r="AA3170" s="1">
        <v>1</v>
      </c>
      <c r="AB3170" s="1">
        <v>8</v>
      </c>
      <c r="AI3170" s="1">
        <v>3</v>
      </c>
      <c r="AN3170" s="7">
        <f>IF(Q3170&gt;0,RANK(Q3170,(N3170:P3170,Q3170:AL3170)),0)</f>
        <v>8</v>
      </c>
      <c r="AO3170" s="7">
        <f>IF(R3170&gt;0,RANK(R3170,(N3170:P3170,Q3170:AL3170)),0)</f>
        <v>4</v>
      </c>
      <c r="AP3170" s="7">
        <f>IF(S3170&gt;0,RANK(S3170,(N3170:P3170,Q3170:AL3170)),0)</f>
        <v>9</v>
      </c>
      <c r="AQ3170" s="7">
        <f>IF(T3170&gt;0,RANK(T3170,(N3170:P3170,Q3170:AL3170)),0)</f>
        <v>11</v>
      </c>
      <c r="AR3170" s="2">
        <f t="shared" si="1185"/>
        <v>3.3590863285186428E-4</v>
      </c>
      <c r="AS3170" s="2">
        <f t="shared" si="1186"/>
        <v>2.1498152502519314E-3</v>
      </c>
      <c r="AT3170" s="2">
        <f t="shared" si="1187"/>
        <v>2.6872690628149142E-4</v>
      </c>
      <c r="AU3170" s="2">
        <f t="shared" si="1188"/>
        <v>2.0154517971111857E-4</v>
      </c>
      <c r="AW3170" t="s">
        <v>2288</v>
      </c>
      <c r="AX3170" t="s">
        <v>2265</v>
      </c>
      <c r="BA3170" s="127">
        <v>55</v>
      </c>
      <c r="BB3170" s="130">
        <v>21</v>
      </c>
      <c r="BC3170" s="131">
        <f t="shared" si="1178"/>
        <v>55021</v>
      </c>
      <c r="BE3170" s="7" t="s">
        <v>3271</v>
      </c>
    </row>
    <row r="3171" spans="1:57" hidden="1" outlineLevel="1" x14ac:dyDescent="0.2">
      <c r="A3171" t="s">
        <v>943</v>
      </c>
      <c r="B3171" t="s">
        <v>2265</v>
      </c>
      <c r="C3171" s="1">
        <f t="shared" si="1179"/>
        <v>23984</v>
      </c>
      <c r="D3171" s="7">
        <f>RANK(N3171,(N3171:P3171,Q3171:AL3171))</f>
        <v>1</v>
      </c>
      <c r="E3171" s="7">
        <f>RANK(O3171,(N3171:P3171,Q3171:AL3171))</f>
        <v>2</v>
      </c>
      <c r="F3171" s="7">
        <f>IF(P3171&gt;0,RANK(P3171,(N3171:P3171,Q3171:AL3171)),0)</f>
        <v>3</v>
      </c>
      <c r="G3171" s="1">
        <f t="shared" si="1180"/>
        <v>249</v>
      </c>
      <c r="H3171" s="2">
        <f t="shared" si="1167"/>
        <v>1.0381921280853903E-2</v>
      </c>
      <c r="I3171" s="2"/>
      <c r="J3171" s="2">
        <f t="shared" si="1181"/>
        <v>0.38975983989326218</v>
      </c>
      <c r="K3171" s="2">
        <f t="shared" si="1182"/>
        <v>0.37937791861240827</v>
      </c>
      <c r="L3171" s="2">
        <f t="shared" si="1183"/>
        <v>0.2267761841227485</v>
      </c>
      <c r="M3171" s="2">
        <f t="shared" si="1184"/>
        <v>4.0860573715809922E-3</v>
      </c>
      <c r="N3171" s="1">
        <v>9348</v>
      </c>
      <c r="O3171" s="1">
        <v>9099</v>
      </c>
      <c r="P3171" s="1">
        <v>5439</v>
      </c>
      <c r="Q3171" s="1">
        <v>30</v>
      </c>
      <c r="R3171" s="1">
        <v>16</v>
      </c>
      <c r="S3171" s="1">
        <v>2</v>
      </c>
      <c r="T3171" s="1">
        <v>7</v>
      </c>
      <c r="U3171" s="1">
        <v>12</v>
      </c>
      <c r="V3171" s="1">
        <v>14</v>
      </c>
      <c r="W3171" s="1">
        <v>4</v>
      </c>
      <c r="X3171" s="1">
        <v>3</v>
      </c>
      <c r="Y3171" s="1">
        <v>1</v>
      </c>
      <c r="AA3171" s="1">
        <v>4</v>
      </c>
      <c r="AB3171" s="1">
        <v>5</v>
      </c>
      <c r="AN3171" s="7">
        <f>IF(Q3171&gt;0,RANK(Q3171,(N3171:P3171,Q3171:AL3171)),0)</f>
        <v>4</v>
      </c>
      <c r="AO3171" s="7">
        <f>IF(R3171&gt;0,RANK(R3171,(N3171:P3171,Q3171:AL3171)),0)</f>
        <v>5</v>
      </c>
      <c r="AP3171" s="7">
        <f>IF(S3171&gt;0,RANK(S3171,(N3171:P3171,Q3171:AL3171)),0)</f>
        <v>13</v>
      </c>
      <c r="AQ3171" s="7">
        <f>IF(T3171&gt;0,RANK(T3171,(N3171:P3171,Q3171:AL3171)),0)</f>
        <v>8</v>
      </c>
      <c r="AR3171" s="2">
        <f t="shared" si="1185"/>
        <v>1.2508338892595063E-3</v>
      </c>
      <c r="AS3171" s="2">
        <f t="shared" si="1186"/>
        <v>6.6711140760506999E-4</v>
      </c>
      <c r="AT3171" s="2">
        <f t="shared" si="1187"/>
        <v>8.3388925950633749E-5</v>
      </c>
      <c r="AU3171" s="2">
        <f t="shared" si="1188"/>
        <v>2.9186124082721817E-4</v>
      </c>
      <c r="AW3171" t="s">
        <v>943</v>
      </c>
      <c r="AX3171" t="s">
        <v>2265</v>
      </c>
      <c r="BA3171" s="127">
        <v>55</v>
      </c>
      <c r="BB3171" s="130">
        <v>23</v>
      </c>
      <c r="BC3171" s="131">
        <f t="shared" si="1178"/>
        <v>55023</v>
      </c>
      <c r="BE3171" s="7" t="s">
        <v>3271</v>
      </c>
    </row>
    <row r="3172" spans="1:57" hidden="1" outlineLevel="1" x14ac:dyDescent="0.2">
      <c r="A3172" t="s">
        <v>1437</v>
      </c>
      <c r="B3172" t="s">
        <v>2265</v>
      </c>
      <c r="C3172" s="1">
        <f t="shared" si="1179"/>
        <v>7812</v>
      </c>
      <c r="D3172" s="7">
        <f>RANK(N3172,(N3172:P3172,Q3172:AL3172))</f>
        <v>1</v>
      </c>
      <c r="E3172" s="7">
        <f>RANK(O3172,(N3172:P3172,Q3172:AL3172))</f>
        <v>2</v>
      </c>
      <c r="F3172" s="7">
        <f>IF(P3172&gt;0,RANK(P3172,(N3172:P3172,Q3172:AL3172)),0)</f>
        <v>3</v>
      </c>
      <c r="G3172" s="1">
        <f t="shared" si="1180"/>
        <v>1150</v>
      </c>
      <c r="H3172" s="2">
        <f t="shared" si="1167"/>
        <v>0.1472094214029698</v>
      </c>
      <c r="I3172" s="2"/>
      <c r="J3172" s="2">
        <f t="shared" si="1181"/>
        <v>0.45314900153609833</v>
      </c>
      <c r="K3172" s="2">
        <f t="shared" si="1182"/>
        <v>0.3059395801331285</v>
      </c>
      <c r="L3172" s="2">
        <f t="shared" si="1183"/>
        <v>0.23003072196620583</v>
      </c>
      <c r="M3172" s="2">
        <f t="shared" si="1184"/>
        <v>1.0880696364567288E-2</v>
      </c>
      <c r="N3172" s="1">
        <v>3540</v>
      </c>
      <c r="O3172" s="1">
        <v>2390</v>
      </c>
      <c r="P3172" s="1">
        <v>1797</v>
      </c>
      <c r="Q3172" s="1">
        <v>12</v>
      </c>
      <c r="R3172" s="1">
        <v>29</v>
      </c>
      <c r="S3172" s="1">
        <v>3</v>
      </c>
      <c r="T3172" s="1">
        <v>7</v>
      </c>
      <c r="U3172" s="1">
        <v>8</v>
      </c>
      <c r="V3172" s="1">
        <v>12</v>
      </c>
      <c r="W3172" s="1">
        <v>3</v>
      </c>
      <c r="X3172" s="1">
        <v>1</v>
      </c>
      <c r="AA3172" s="1">
        <v>5</v>
      </c>
      <c r="AB3172" s="1">
        <v>3</v>
      </c>
      <c r="AI3172" s="1">
        <v>2</v>
      </c>
      <c r="AN3172" s="7">
        <f>IF(Q3172&gt;0,RANK(Q3172,(N3172:P3172,Q3172:AL3172)),0)</f>
        <v>5</v>
      </c>
      <c r="AO3172" s="7">
        <f>IF(R3172&gt;0,RANK(R3172,(N3172:P3172,Q3172:AL3172)),0)</f>
        <v>4</v>
      </c>
      <c r="AP3172" s="7">
        <f>IF(S3172&gt;0,RANK(S3172,(N3172:P3172,Q3172:AL3172)),0)</f>
        <v>10</v>
      </c>
      <c r="AQ3172" s="7">
        <f>IF(T3172&gt;0,RANK(T3172,(N3172:P3172,Q3172:AL3172)),0)</f>
        <v>8</v>
      </c>
      <c r="AR3172" s="2">
        <f t="shared" si="1185"/>
        <v>1.5360983102918587E-3</v>
      </c>
      <c r="AS3172" s="2">
        <f t="shared" si="1186"/>
        <v>3.7122375832053254E-3</v>
      </c>
      <c r="AT3172" s="2">
        <f t="shared" si="1187"/>
        <v>3.8402457757296467E-4</v>
      </c>
      <c r="AU3172" s="2">
        <f t="shared" si="1188"/>
        <v>8.960573476702509E-4</v>
      </c>
      <c r="AW3172" t="s">
        <v>1437</v>
      </c>
      <c r="AX3172" t="s">
        <v>2265</v>
      </c>
      <c r="BA3172" s="127">
        <v>55</v>
      </c>
      <c r="BB3172" s="130">
        <v>25</v>
      </c>
      <c r="BC3172" s="131">
        <f t="shared" si="1178"/>
        <v>55025</v>
      </c>
      <c r="BE3172" s="7" t="s">
        <v>3271</v>
      </c>
    </row>
    <row r="3173" spans="1:57" hidden="1" outlineLevel="1" x14ac:dyDescent="0.2">
      <c r="A3173" t="s">
        <v>1842</v>
      </c>
      <c r="B3173" t="s">
        <v>2265</v>
      </c>
      <c r="C3173" s="1">
        <f t="shared" si="1179"/>
        <v>210122</v>
      </c>
      <c r="D3173" s="7">
        <f>RANK(N3173,(N3173:P3173,Q3173:AL3173))</f>
        <v>1</v>
      </c>
      <c r="E3173" s="7">
        <f>RANK(O3173,(N3173:P3173,Q3173:AL3173))</f>
        <v>2</v>
      </c>
      <c r="F3173" s="7">
        <f>IF(P3173&gt;0,RANK(P3173,(N3173:P3173,Q3173:AL3173)),0)</f>
        <v>3</v>
      </c>
      <c r="G3173" s="1">
        <f t="shared" si="1180"/>
        <v>52767</v>
      </c>
      <c r="H3173" s="2">
        <f t="shared" si="1167"/>
        <v>0.25112553659302689</v>
      </c>
      <c r="I3173" s="2"/>
      <c r="J3173" s="2">
        <f t="shared" si="1181"/>
        <v>0.54598756912650748</v>
      </c>
      <c r="K3173" s="2">
        <f t="shared" si="1182"/>
        <v>0.29486203253348053</v>
      </c>
      <c r="L3173" s="2">
        <f t="shared" si="1183"/>
        <v>0.15169282607247217</v>
      </c>
      <c r="M3173" s="2">
        <f t="shared" si="1184"/>
        <v>7.4575722675398193E-3</v>
      </c>
      <c r="N3173" s="1">
        <v>114724</v>
      </c>
      <c r="O3173" s="1">
        <v>61957</v>
      </c>
      <c r="P3173" s="1">
        <v>31874</v>
      </c>
      <c r="Q3173" s="1">
        <v>478</v>
      </c>
      <c r="R3173" s="1">
        <v>42</v>
      </c>
      <c r="S3173" s="1">
        <v>85</v>
      </c>
      <c r="T3173" s="1">
        <v>72</v>
      </c>
      <c r="U3173" s="1">
        <v>117</v>
      </c>
      <c r="V3173" s="1">
        <v>484</v>
      </c>
      <c r="W3173" s="1">
        <v>37</v>
      </c>
      <c r="X3173" s="1">
        <v>28</v>
      </c>
      <c r="Y3173" s="1">
        <v>82</v>
      </c>
      <c r="AA3173" s="1">
        <v>54</v>
      </c>
      <c r="AB3173" s="1">
        <v>56</v>
      </c>
      <c r="AI3173" s="1">
        <v>32</v>
      </c>
      <c r="AN3173" s="7">
        <f>IF(Q3173&gt;0,RANK(Q3173,(N3173:P3173,Q3173:AL3173)),0)</f>
        <v>5</v>
      </c>
      <c r="AO3173" s="7">
        <f>IF(R3173&gt;0,RANK(R3173,(N3173:P3173,Q3173:AL3173)),0)</f>
        <v>12</v>
      </c>
      <c r="AP3173" s="7">
        <f>IF(S3173&gt;0,RANK(S3173,(N3173:P3173,Q3173:AL3173)),0)</f>
        <v>7</v>
      </c>
      <c r="AQ3173" s="7">
        <f>IF(T3173&gt;0,RANK(T3173,(N3173:P3173,Q3173:AL3173)),0)</f>
        <v>9</v>
      </c>
      <c r="AR3173" s="2">
        <f t="shared" si="1185"/>
        <v>2.2748688856949772E-3</v>
      </c>
      <c r="AS3173" s="2">
        <f t="shared" si="1186"/>
        <v>1.9988387698575115E-4</v>
      </c>
      <c r="AT3173" s="2">
        <f t="shared" si="1187"/>
        <v>4.0452689389973445E-4</v>
      </c>
      <c r="AU3173" s="2">
        <f t="shared" si="1188"/>
        <v>3.4265807483271622E-4</v>
      </c>
      <c r="AW3173" t="s">
        <v>1842</v>
      </c>
      <c r="AX3173" t="s">
        <v>2265</v>
      </c>
      <c r="BA3173" s="127">
        <v>55</v>
      </c>
      <c r="BB3173" s="130">
        <v>27</v>
      </c>
      <c r="BC3173" s="131">
        <f t="shared" si="1178"/>
        <v>55027</v>
      </c>
      <c r="BE3173" s="7" t="s">
        <v>3271</v>
      </c>
    </row>
    <row r="3174" spans="1:57" hidden="1" outlineLevel="1" x14ac:dyDescent="0.2">
      <c r="A3174" t="s">
        <v>1539</v>
      </c>
      <c r="B3174" t="s">
        <v>2265</v>
      </c>
      <c r="C3174" s="1">
        <f t="shared" si="1179"/>
        <v>35709</v>
      </c>
      <c r="D3174" s="7">
        <f>RANK(N3174,(N3174:P3174,Q3174:AL3174))</f>
        <v>2</v>
      </c>
      <c r="E3174" s="7">
        <f>RANK(O3174,(N3174:P3174,Q3174:AL3174))</f>
        <v>1</v>
      </c>
      <c r="F3174" s="7">
        <f>IF(P3174&gt;0,RANK(P3174,(N3174:P3174,Q3174:AL3174)),0)</f>
        <v>3</v>
      </c>
      <c r="G3174" s="1">
        <f t="shared" si="1180"/>
        <v>3533</v>
      </c>
      <c r="H3174" s="2">
        <f t="shared" si="1167"/>
        <v>9.8938642919152039E-2</v>
      </c>
      <c r="I3174" s="2"/>
      <c r="J3174" s="2">
        <f t="shared" si="1181"/>
        <v>0.32031140608810105</v>
      </c>
      <c r="K3174" s="2">
        <f t="shared" si="1182"/>
        <v>0.4192500490072531</v>
      </c>
      <c r="L3174" s="2">
        <f t="shared" si="1183"/>
        <v>0.25584586518804781</v>
      </c>
      <c r="M3174" s="2">
        <f t="shared" si="1184"/>
        <v>4.5926797165980471E-3</v>
      </c>
      <c r="N3174" s="1">
        <v>11438</v>
      </c>
      <c r="O3174" s="1">
        <v>14971</v>
      </c>
      <c r="P3174" s="1">
        <v>9136</v>
      </c>
      <c r="Q3174" s="1">
        <v>27</v>
      </c>
      <c r="R3174" s="1">
        <v>42</v>
      </c>
      <c r="S3174" s="1">
        <v>2</v>
      </c>
      <c r="T3174" s="1">
        <v>35</v>
      </c>
      <c r="U3174" s="1">
        <v>8</v>
      </c>
      <c r="V3174" s="1">
        <v>13</v>
      </c>
      <c r="W3174" s="1">
        <v>16</v>
      </c>
      <c r="X3174" s="1">
        <v>3</v>
      </c>
      <c r="Y3174" s="1">
        <v>6</v>
      </c>
      <c r="AA3174" s="1">
        <v>5</v>
      </c>
      <c r="AB3174" s="1">
        <v>4</v>
      </c>
      <c r="AI3174" s="1">
        <v>3</v>
      </c>
      <c r="AN3174" s="7">
        <f>IF(Q3174&gt;0,RANK(Q3174,(N3174:P3174,Q3174:AL3174)),0)</f>
        <v>6</v>
      </c>
      <c r="AO3174" s="7">
        <f>IF(R3174&gt;0,RANK(R3174,(N3174:P3174,Q3174:AL3174)),0)</f>
        <v>4</v>
      </c>
      <c r="AP3174" s="7">
        <f>IF(S3174&gt;0,RANK(S3174,(N3174:P3174,Q3174:AL3174)),0)</f>
        <v>15</v>
      </c>
      <c r="AQ3174" s="7">
        <f>IF(T3174&gt;0,RANK(T3174,(N3174:P3174,Q3174:AL3174)),0)</f>
        <v>5</v>
      </c>
      <c r="AR3174" s="2">
        <f t="shared" si="1185"/>
        <v>7.5611190456187512E-4</v>
      </c>
      <c r="AS3174" s="2">
        <f t="shared" si="1186"/>
        <v>1.1761740737629169E-3</v>
      </c>
      <c r="AT3174" s="2">
        <f t="shared" si="1187"/>
        <v>5.6008289226805567E-5</v>
      </c>
      <c r="AU3174" s="2">
        <f t="shared" si="1188"/>
        <v>9.8014506146909736E-4</v>
      </c>
      <c r="AW3174" t="s">
        <v>1539</v>
      </c>
      <c r="AX3174" t="s">
        <v>2265</v>
      </c>
      <c r="BA3174" s="127">
        <v>55</v>
      </c>
      <c r="BB3174" s="130">
        <v>29</v>
      </c>
      <c r="BC3174" s="131">
        <f t="shared" si="1178"/>
        <v>55029</v>
      </c>
      <c r="BE3174" s="7" t="s">
        <v>3271</v>
      </c>
    </row>
    <row r="3175" spans="1:57" hidden="1" outlineLevel="1" x14ac:dyDescent="0.2">
      <c r="A3175" t="s">
        <v>1843</v>
      </c>
      <c r="B3175" t="s">
        <v>2265</v>
      </c>
      <c r="C3175" s="1">
        <f t="shared" si="1179"/>
        <v>13777</v>
      </c>
      <c r="D3175" s="7">
        <f>RANK(N3175,(N3175:P3175,Q3175:AL3175))</f>
        <v>2</v>
      </c>
      <c r="E3175" s="7">
        <f>RANK(O3175,(N3175:P3175,Q3175:AL3175))</f>
        <v>1</v>
      </c>
      <c r="F3175" s="7">
        <f>IF(P3175&gt;0,RANK(P3175,(N3175:P3175,Q3175:AL3175)),0)</f>
        <v>3</v>
      </c>
      <c r="G3175" s="1">
        <f t="shared" si="1180"/>
        <v>733</v>
      </c>
      <c r="H3175" s="2">
        <f t="shared" si="1167"/>
        <v>5.3204616389634897E-2</v>
      </c>
      <c r="I3175" s="2"/>
      <c r="J3175" s="2">
        <f t="shared" si="1181"/>
        <v>0.34368875662335779</v>
      </c>
      <c r="K3175" s="2">
        <f t="shared" si="1182"/>
        <v>0.39689337301299266</v>
      </c>
      <c r="L3175" s="2">
        <f t="shared" si="1183"/>
        <v>0.25448210786092762</v>
      </c>
      <c r="M3175" s="2">
        <f t="shared" si="1184"/>
        <v>4.9357625027219854E-3</v>
      </c>
      <c r="N3175" s="1">
        <v>4735</v>
      </c>
      <c r="O3175" s="1">
        <v>5468</v>
      </c>
      <c r="P3175" s="1">
        <v>3506</v>
      </c>
      <c r="Q3175" s="1">
        <v>14</v>
      </c>
      <c r="R3175" s="1">
        <v>21</v>
      </c>
      <c r="S3175" s="1">
        <v>1</v>
      </c>
      <c r="T3175" s="1">
        <v>7</v>
      </c>
      <c r="U3175" s="1">
        <v>10</v>
      </c>
      <c r="V3175" s="1">
        <v>2</v>
      </c>
      <c r="W3175" s="1">
        <v>2</v>
      </c>
      <c r="X3175" s="1">
        <v>1</v>
      </c>
      <c r="Y3175" s="1">
        <v>5</v>
      </c>
      <c r="AA3175" s="1">
        <v>3</v>
      </c>
      <c r="AB3175" s="1">
        <v>1</v>
      </c>
      <c r="AI3175" s="1">
        <v>1</v>
      </c>
      <c r="AN3175" s="7">
        <f>IF(Q3175&gt;0,RANK(Q3175,(N3175:P3175,Q3175:AL3175)),0)</f>
        <v>5</v>
      </c>
      <c r="AO3175" s="7">
        <f>IF(R3175&gt;0,RANK(R3175,(N3175:P3175,Q3175:AL3175)),0)</f>
        <v>4</v>
      </c>
      <c r="AP3175" s="7">
        <f>IF(S3175&gt;0,RANK(S3175,(N3175:P3175,Q3175:AL3175)),0)</f>
        <v>12</v>
      </c>
      <c r="AQ3175" s="7">
        <f>IF(T3175&gt;0,RANK(T3175,(N3175:P3175,Q3175:AL3175)),0)</f>
        <v>7</v>
      </c>
      <c r="AR3175" s="2">
        <f t="shared" si="1185"/>
        <v>1.0161863976192204E-3</v>
      </c>
      <c r="AS3175" s="2">
        <f t="shared" si="1186"/>
        <v>1.5242795964288307E-3</v>
      </c>
      <c r="AT3175" s="2">
        <f t="shared" si="1187"/>
        <v>7.2584742687087172E-5</v>
      </c>
      <c r="AU3175" s="2">
        <f t="shared" si="1188"/>
        <v>5.080931988096102E-4</v>
      </c>
      <c r="AW3175" t="s">
        <v>1843</v>
      </c>
      <c r="AX3175" t="s">
        <v>2265</v>
      </c>
      <c r="BA3175" s="127">
        <v>55</v>
      </c>
      <c r="BB3175" s="130">
        <v>31</v>
      </c>
      <c r="BC3175" s="131">
        <f t="shared" si="1178"/>
        <v>55031</v>
      </c>
      <c r="BE3175" s="7" t="s">
        <v>3271</v>
      </c>
    </row>
    <row r="3176" spans="1:57" hidden="1" outlineLevel="1" x14ac:dyDescent="0.2">
      <c r="A3176" t="s">
        <v>616</v>
      </c>
      <c r="B3176" t="s">
        <v>2265</v>
      </c>
      <c r="C3176" s="1">
        <f t="shared" si="1179"/>
        <v>22253</v>
      </c>
      <c r="D3176" s="7">
        <f>RANK(N3176,(N3176:P3176,Q3176:AL3176))</f>
        <v>1</v>
      </c>
      <c r="E3176" s="7">
        <f>RANK(O3176,(N3176:P3176,Q3176:AL3176))</f>
        <v>2</v>
      </c>
      <c r="F3176" s="7">
        <f>IF(P3176&gt;0,RANK(P3176,(N3176:P3176,Q3176:AL3176)),0)</f>
        <v>3</v>
      </c>
      <c r="G3176" s="1">
        <f t="shared" si="1180"/>
        <v>6640</v>
      </c>
      <c r="H3176" s="2">
        <f t="shared" si="1167"/>
        <v>0.29838673437289354</v>
      </c>
      <c r="I3176" s="2"/>
      <c r="J3176" s="2">
        <f t="shared" si="1181"/>
        <v>0.55358828023187889</v>
      </c>
      <c r="K3176" s="2">
        <f t="shared" si="1182"/>
        <v>0.2552015458589853</v>
      </c>
      <c r="L3176" s="2">
        <f t="shared" si="1183"/>
        <v>0.18649170898305847</v>
      </c>
      <c r="M3176" s="2">
        <f t="shared" si="1184"/>
        <v>4.7184649260773315E-3</v>
      </c>
      <c r="N3176" s="1">
        <v>12319</v>
      </c>
      <c r="O3176" s="1">
        <v>5679</v>
      </c>
      <c r="P3176" s="1">
        <v>4150</v>
      </c>
      <c r="Q3176" s="1">
        <v>19</v>
      </c>
      <c r="R3176" s="1">
        <v>9</v>
      </c>
      <c r="S3176" s="1">
        <v>3</v>
      </c>
      <c r="T3176" s="1">
        <v>20</v>
      </c>
      <c r="U3176" s="1">
        <v>9</v>
      </c>
      <c r="V3176" s="1">
        <v>14</v>
      </c>
      <c r="W3176" s="1">
        <v>5</v>
      </c>
      <c r="X3176" s="1">
        <v>1</v>
      </c>
      <c r="Y3176" s="1">
        <v>6</v>
      </c>
      <c r="AA3176" s="1">
        <v>13</v>
      </c>
      <c r="AB3176" s="1">
        <v>3</v>
      </c>
      <c r="AI3176" s="1">
        <v>3</v>
      </c>
      <c r="AN3176" s="7">
        <f>IF(Q3176&gt;0,RANK(Q3176,(N3176:P3176,Q3176:AL3176)),0)</f>
        <v>5</v>
      </c>
      <c r="AO3176" s="7">
        <f>IF(R3176&gt;0,RANK(R3176,(N3176:P3176,Q3176:AL3176)),0)</f>
        <v>8</v>
      </c>
      <c r="AP3176" s="7">
        <f>IF(S3176&gt;0,RANK(S3176,(N3176:P3176,Q3176:AL3176)),0)</f>
        <v>12</v>
      </c>
      <c r="AQ3176" s="7">
        <f>IF(T3176&gt;0,RANK(T3176,(N3176:P3176,Q3176:AL3176)),0)</f>
        <v>4</v>
      </c>
      <c r="AR3176" s="2">
        <f t="shared" si="1185"/>
        <v>8.538174628140026E-4</v>
      </c>
      <c r="AS3176" s="2">
        <f t="shared" si="1186"/>
        <v>4.0443985080663281E-4</v>
      </c>
      <c r="AT3176" s="2">
        <f t="shared" si="1187"/>
        <v>1.3481328360221093E-4</v>
      </c>
      <c r="AU3176" s="2">
        <f t="shared" si="1188"/>
        <v>8.9875522401473959E-4</v>
      </c>
      <c r="AW3176" t="s">
        <v>616</v>
      </c>
      <c r="AX3176" t="s">
        <v>2265</v>
      </c>
      <c r="BA3176" s="127">
        <v>55</v>
      </c>
      <c r="BB3176" s="130">
        <v>33</v>
      </c>
      <c r="BC3176" s="131">
        <f t="shared" si="1178"/>
        <v>55033</v>
      </c>
      <c r="BE3176" s="7" t="s">
        <v>3271</v>
      </c>
    </row>
    <row r="3177" spans="1:57" hidden="1" outlineLevel="1" x14ac:dyDescent="0.2">
      <c r="A3177" t="s">
        <v>946</v>
      </c>
      <c r="B3177" t="s">
        <v>2265</v>
      </c>
      <c r="C3177" s="1">
        <f t="shared" si="1179"/>
        <v>18218</v>
      </c>
      <c r="D3177" s="7">
        <f>RANK(N3177,(N3177:P3177,Q3177:AL3177))</f>
        <v>1</v>
      </c>
      <c r="E3177" s="7">
        <f>RANK(O3177,(N3177:P3177,Q3177:AL3177))</f>
        <v>2</v>
      </c>
      <c r="F3177" s="7">
        <f>IF(P3177&gt;0,RANK(P3177,(N3177:P3177,Q3177:AL3177)),0)</f>
        <v>3</v>
      </c>
      <c r="G3177" s="1">
        <f t="shared" si="1180"/>
        <v>2682</v>
      </c>
      <c r="H3177" s="2">
        <f t="shared" ref="H3177:H3240" si="1189">G3177/C3177</f>
        <v>0.14721703809419256</v>
      </c>
      <c r="I3177" s="2"/>
      <c r="J3177" s="2">
        <f t="shared" si="1181"/>
        <v>0.43720496212537052</v>
      </c>
      <c r="K3177" s="2">
        <f t="shared" si="1182"/>
        <v>0.28998792403117796</v>
      </c>
      <c r="L3177" s="2">
        <f t="shared" si="1183"/>
        <v>0.26396970029641015</v>
      </c>
      <c r="M3177" s="2">
        <f t="shared" si="1184"/>
        <v>8.8374135470413728E-3</v>
      </c>
      <c r="N3177" s="1">
        <v>7965</v>
      </c>
      <c r="O3177" s="1">
        <v>5283</v>
      </c>
      <c r="P3177" s="1">
        <v>4809</v>
      </c>
      <c r="Q3177" s="1">
        <v>25</v>
      </c>
      <c r="R3177" s="1">
        <v>13</v>
      </c>
      <c r="S3177" s="1">
        <v>7</v>
      </c>
      <c r="T3177" s="1">
        <v>9</v>
      </c>
      <c r="U3177" s="1">
        <v>3</v>
      </c>
      <c r="V3177" s="1">
        <v>45</v>
      </c>
      <c r="W3177" s="1">
        <v>3</v>
      </c>
      <c r="X3177" s="1">
        <v>6</v>
      </c>
      <c r="Y3177" s="1">
        <v>2</v>
      </c>
      <c r="AA3177" s="1">
        <v>7</v>
      </c>
      <c r="AB3177" s="1">
        <v>36</v>
      </c>
      <c r="AI3177" s="1">
        <v>5</v>
      </c>
      <c r="AN3177" s="7">
        <f>IF(Q3177&gt;0,RANK(Q3177,(N3177:P3177,Q3177:AL3177)),0)</f>
        <v>6</v>
      </c>
      <c r="AO3177" s="7">
        <f>IF(R3177&gt;0,RANK(R3177,(N3177:P3177,Q3177:AL3177)),0)</f>
        <v>7</v>
      </c>
      <c r="AP3177" s="7">
        <f>IF(S3177&gt;0,RANK(S3177,(N3177:P3177,Q3177:AL3177)),0)</f>
        <v>9</v>
      </c>
      <c r="AQ3177" s="7">
        <f>IF(T3177&gt;0,RANK(T3177,(N3177:P3177,Q3177:AL3177)),0)</f>
        <v>8</v>
      </c>
      <c r="AR3177" s="2">
        <f t="shared" si="1185"/>
        <v>1.3722691843231969E-3</v>
      </c>
      <c r="AS3177" s="2">
        <f t="shared" si="1186"/>
        <v>7.135799758480624E-4</v>
      </c>
      <c r="AT3177" s="2">
        <f t="shared" si="1187"/>
        <v>3.8423537161049511E-4</v>
      </c>
      <c r="AU3177" s="2">
        <f t="shared" si="1188"/>
        <v>4.9401690635635087E-4</v>
      </c>
      <c r="AW3177" t="s">
        <v>946</v>
      </c>
      <c r="AX3177" t="s">
        <v>2265</v>
      </c>
      <c r="BA3177" s="127">
        <v>55</v>
      </c>
      <c r="BB3177" s="130">
        <v>35</v>
      </c>
      <c r="BC3177" s="131">
        <f t="shared" si="1178"/>
        <v>55035</v>
      </c>
      <c r="BE3177" s="7" t="s">
        <v>3271</v>
      </c>
    </row>
    <row r="3178" spans="1:57" hidden="1" outlineLevel="1" x14ac:dyDescent="0.2">
      <c r="A3178" t="s">
        <v>949</v>
      </c>
      <c r="B3178" t="s">
        <v>2265</v>
      </c>
      <c r="C3178" s="1">
        <f t="shared" si="1179"/>
        <v>47076</v>
      </c>
      <c r="D3178" s="7">
        <f>RANK(N3178,(N3178:P3178,Q3178:AL3178))</f>
        <v>1</v>
      </c>
      <c r="E3178" s="7">
        <f>RANK(O3178,(N3178:P3178,Q3178:AL3178))</f>
        <v>2</v>
      </c>
      <c r="F3178" s="7">
        <f>IF(P3178&gt;0,RANK(P3178,(N3178:P3178,Q3178:AL3178)),0)</f>
        <v>3</v>
      </c>
      <c r="G3178" s="1">
        <f t="shared" si="1180"/>
        <v>5306</v>
      </c>
      <c r="H3178" s="2">
        <f t="shared" si="1189"/>
        <v>0.11271136035347099</v>
      </c>
      <c r="I3178" s="2"/>
      <c r="J3178" s="2">
        <f t="shared" si="1181"/>
        <v>0.45078171467414396</v>
      </c>
      <c r="K3178" s="2">
        <f t="shared" si="1182"/>
        <v>0.33807035432067295</v>
      </c>
      <c r="L3178" s="2">
        <f t="shared" si="1183"/>
        <v>0.20781289829212338</v>
      </c>
      <c r="M3178" s="2">
        <f t="shared" si="1184"/>
        <v>3.3350327130597102E-3</v>
      </c>
      <c r="N3178" s="1">
        <v>21221</v>
      </c>
      <c r="O3178" s="1">
        <v>15915</v>
      </c>
      <c r="P3178" s="1">
        <v>9783</v>
      </c>
      <c r="Q3178" s="1">
        <v>43</v>
      </c>
      <c r="R3178" s="1">
        <v>23</v>
      </c>
      <c r="S3178" s="1">
        <v>7</v>
      </c>
      <c r="T3178" s="1">
        <v>14</v>
      </c>
      <c r="U3178" s="1">
        <v>18</v>
      </c>
      <c r="V3178" s="1">
        <v>26</v>
      </c>
      <c r="W3178" s="1">
        <v>6</v>
      </c>
      <c r="X3178" s="1">
        <v>1</v>
      </c>
      <c r="AA3178" s="1">
        <v>9</v>
      </c>
      <c r="AB3178" s="1">
        <v>7</v>
      </c>
      <c r="AI3178" s="1">
        <v>3</v>
      </c>
      <c r="AN3178" s="7">
        <f>IF(Q3178&gt;0,RANK(Q3178,(N3178:P3178,Q3178:AL3178)),0)</f>
        <v>4</v>
      </c>
      <c r="AO3178" s="7">
        <f>IF(R3178&gt;0,RANK(R3178,(N3178:P3178,Q3178:AL3178)),0)</f>
        <v>6</v>
      </c>
      <c r="AP3178" s="7">
        <f>IF(S3178&gt;0,RANK(S3178,(N3178:P3178,Q3178:AL3178)),0)</f>
        <v>10</v>
      </c>
      <c r="AQ3178" s="7">
        <f>IF(T3178&gt;0,RANK(T3178,(N3178:P3178,Q3178:AL3178)),0)</f>
        <v>8</v>
      </c>
      <c r="AR3178" s="2">
        <f t="shared" si="1185"/>
        <v>9.1341660293992695E-4</v>
      </c>
      <c r="AS3178" s="2">
        <f t="shared" si="1186"/>
        <v>4.8857167133996087E-4</v>
      </c>
      <c r="AT3178" s="2">
        <f t="shared" si="1187"/>
        <v>1.486957260599881E-4</v>
      </c>
      <c r="AU3178" s="2">
        <f t="shared" si="1188"/>
        <v>2.9739145211997621E-4</v>
      </c>
      <c r="AW3178" t="s">
        <v>949</v>
      </c>
      <c r="AX3178" t="s">
        <v>2265</v>
      </c>
      <c r="BA3178" s="127">
        <v>55</v>
      </c>
      <c r="BB3178" s="130">
        <v>37</v>
      </c>
      <c r="BC3178" s="131">
        <f t="shared" si="1178"/>
        <v>55037</v>
      </c>
      <c r="BE3178" s="7" t="s">
        <v>3271</v>
      </c>
    </row>
    <row r="3179" spans="1:57" hidden="1" outlineLevel="1" x14ac:dyDescent="0.2">
      <c r="A3179" t="s">
        <v>404</v>
      </c>
      <c r="B3179" t="s">
        <v>2265</v>
      </c>
      <c r="C3179" s="1">
        <f t="shared" si="1179"/>
        <v>2646</v>
      </c>
      <c r="D3179" s="7">
        <f>RANK(N3179,(N3179:P3179,Q3179:AL3179))</f>
        <v>1</v>
      </c>
      <c r="E3179" s="7">
        <f>RANK(O3179,(N3179:P3179,Q3179:AL3179))</f>
        <v>2</v>
      </c>
      <c r="F3179" s="7">
        <f>IF(P3179&gt;0,RANK(P3179,(N3179:P3179,Q3179:AL3179)),0)</f>
        <v>3</v>
      </c>
      <c r="G3179" s="1">
        <f t="shared" si="1180"/>
        <v>36</v>
      </c>
      <c r="H3179" s="2">
        <f t="shared" si="1189"/>
        <v>1.3605442176870748E-2</v>
      </c>
      <c r="I3179" s="2"/>
      <c r="J3179" s="2">
        <f t="shared" si="1181"/>
        <v>0.36961451247165533</v>
      </c>
      <c r="K3179" s="2">
        <f t="shared" si="1182"/>
        <v>0.35600907029478457</v>
      </c>
      <c r="L3179" s="2">
        <f t="shared" si="1183"/>
        <v>0.27173091458805743</v>
      </c>
      <c r="M3179" s="2">
        <f t="shared" si="1184"/>
        <v>2.6455026455026731E-3</v>
      </c>
      <c r="N3179" s="1">
        <v>978</v>
      </c>
      <c r="O3179" s="1">
        <v>942</v>
      </c>
      <c r="P3179" s="1">
        <v>719</v>
      </c>
      <c r="Q3179" s="1">
        <v>2</v>
      </c>
      <c r="S3179" s="1">
        <v>3</v>
      </c>
      <c r="V3179" s="1">
        <v>2</v>
      </c>
      <c r="AN3179" s="7">
        <f>IF(Q3179&gt;0,RANK(Q3179,(N3179:P3179,Q3179:AL3179)),0)</f>
        <v>5</v>
      </c>
      <c r="AO3179" s="7">
        <f>IF(R3179&gt;0,RANK(R3179,(N3179:P3179,Q3179:AL3179)),0)</f>
        <v>0</v>
      </c>
      <c r="AP3179" s="7">
        <f>IF(S3179&gt;0,RANK(S3179,(N3179:P3179,Q3179:AL3179)),0)</f>
        <v>4</v>
      </c>
      <c r="AQ3179" s="7">
        <f>IF(T3179&gt;0,RANK(T3179,(N3179:P3179,Q3179:AL3179)),0)</f>
        <v>0</v>
      </c>
      <c r="AR3179" s="2">
        <f t="shared" si="1185"/>
        <v>7.5585789871504159E-4</v>
      </c>
      <c r="AS3179" s="2">
        <f t="shared" si="1186"/>
        <v>0</v>
      </c>
      <c r="AT3179" s="2">
        <f t="shared" si="1187"/>
        <v>1.1337868480725624E-3</v>
      </c>
      <c r="AU3179" s="2">
        <f t="shared" si="1188"/>
        <v>0</v>
      </c>
      <c r="AW3179" t="s">
        <v>404</v>
      </c>
      <c r="AX3179" t="s">
        <v>2265</v>
      </c>
      <c r="BA3179" s="127">
        <v>55</v>
      </c>
      <c r="BB3179" s="130">
        <v>39</v>
      </c>
      <c r="BC3179" s="131">
        <f t="shared" si="1178"/>
        <v>55039</v>
      </c>
      <c r="BE3179" s="7" t="s">
        <v>3271</v>
      </c>
    </row>
    <row r="3180" spans="1:57" hidden="1" outlineLevel="1" x14ac:dyDescent="0.2">
      <c r="A3180" t="s">
        <v>865</v>
      </c>
      <c r="B3180" t="s">
        <v>2265</v>
      </c>
      <c r="C3180" s="1">
        <f t="shared" si="1179"/>
        <v>44506</v>
      </c>
      <c r="D3180" s="7">
        <f>RANK(N3180,(N3180:P3180,Q3180:AL3180))</f>
        <v>2</v>
      </c>
      <c r="E3180" s="7">
        <f>RANK(O3180,(N3180:P3180,Q3180:AL3180))</f>
        <v>1</v>
      </c>
      <c r="F3180" s="7">
        <f>IF(P3180&gt;0,RANK(P3180,(N3180:P3180,Q3180:AL3180)),0)</f>
        <v>3</v>
      </c>
      <c r="G3180" s="1">
        <f t="shared" si="1180"/>
        <v>6028</v>
      </c>
      <c r="H3180" s="2">
        <f t="shared" si="1189"/>
        <v>0.13544241225902126</v>
      </c>
      <c r="I3180" s="2"/>
      <c r="J3180" s="2">
        <f t="shared" si="1181"/>
        <v>0.30910439041926929</v>
      </c>
      <c r="K3180" s="2">
        <f t="shared" si="1182"/>
        <v>0.44454680267829055</v>
      </c>
      <c r="L3180" s="2">
        <f t="shared" si="1183"/>
        <v>0.23951826719992811</v>
      </c>
      <c r="M3180" s="2">
        <f t="shared" si="1184"/>
        <v>6.8305397025120451E-3</v>
      </c>
      <c r="N3180" s="1">
        <v>13757</v>
      </c>
      <c r="O3180" s="1">
        <v>19785</v>
      </c>
      <c r="P3180" s="1">
        <v>10660</v>
      </c>
      <c r="Q3180" s="1">
        <v>49</v>
      </c>
      <c r="R3180" s="1">
        <v>79</v>
      </c>
      <c r="S3180" s="1">
        <v>7</v>
      </c>
      <c r="T3180" s="1">
        <v>61</v>
      </c>
      <c r="U3180" s="1">
        <v>24</v>
      </c>
      <c r="V3180" s="1">
        <v>22</v>
      </c>
      <c r="W3180" s="1">
        <v>20</v>
      </c>
      <c r="X3180" s="1">
        <v>9</v>
      </c>
      <c r="Y3180" s="1">
        <v>5</v>
      </c>
      <c r="AA3180" s="1">
        <v>9</v>
      </c>
      <c r="AB3180" s="1">
        <v>12</v>
      </c>
      <c r="AI3180" s="1">
        <v>7</v>
      </c>
      <c r="AN3180" s="7">
        <f>IF(Q3180&gt;0,RANK(Q3180,(N3180:P3180,Q3180:AL3180)),0)</f>
        <v>6</v>
      </c>
      <c r="AO3180" s="7">
        <f>IF(R3180&gt;0,RANK(R3180,(N3180:P3180,Q3180:AL3180)),0)</f>
        <v>4</v>
      </c>
      <c r="AP3180" s="7">
        <f>IF(S3180&gt;0,RANK(S3180,(N3180:P3180,Q3180:AL3180)),0)</f>
        <v>13</v>
      </c>
      <c r="AQ3180" s="7">
        <f>IF(T3180&gt;0,RANK(T3180,(N3180:P3180,Q3180:AL3180)),0)</f>
        <v>5</v>
      </c>
      <c r="AR3180" s="2">
        <f t="shared" si="1185"/>
        <v>1.100975149418056E-3</v>
      </c>
      <c r="AS3180" s="2">
        <f t="shared" si="1186"/>
        <v>1.7750415674291106E-3</v>
      </c>
      <c r="AT3180" s="2">
        <f t="shared" si="1187"/>
        <v>1.5728216420257942E-4</v>
      </c>
      <c r="AU3180" s="2">
        <f t="shared" si="1188"/>
        <v>1.3706017166224779E-3</v>
      </c>
      <c r="AW3180" t="s">
        <v>865</v>
      </c>
      <c r="AX3180" t="s">
        <v>2265</v>
      </c>
      <c r="BA3180" s="127">
        <v>55</v>
      </c>
      <c r="BB3180" s="130">
        <v>41</v>
      </c>
      <c r="BC3180" s="131">
        <f t="shared" si="1178"/>
        <v>55041</v>
      </c>
      <c r="BE3180" s="7" t="s">
        <v>3271</v>
      </c>
    </row>
    <row r="3181" spans="1:57" hidden="1" outlineLevel="1" x14ac:dyDescent="0.2">
      <c r="A3181" t="s">
        <v>1840</v>
      </c>
      <c r="B3181" t="s">
        <v>2265</v>
      </c>
      <c r="C3181" s="1">
        <f t="shared" si="1179"/>
        <v>4368</v>
      </c>
      <c r="D3181" s="7">
        <f>RANK(N3181,(N3181:P3181,Q3181:AL3181))</f>
        <v>1</v>
      </c>
      <c r="E3181" s="7">
        <f>RANK(O3181,(N3181:P3181,Q3181:AL3181))</f>
        <v>2</v>
      </c>
      <c r="F3181" s="7">
        <f>IF(P3181&gt;0,RANK(P3181,(N3181:P3181,Q3181:AL3181)),0)</f>
        <v>3</v>
      </c>
      <c r="G3181" s="1">
        <f t="shared" si="1180"/>
        <v>511</v>
      </c>
      <c r="H3181" s="2">
        <f t="shared" si="1189"/>
        <v>0.11698717948717949</v>
      </c>
      <c r="I3181" s="2"/>
      <c r="J3181" s="2">
        <f t="shared" si="1181"/>
        <v>0.4358974358974359</v>
      </c>
      <c r="K3181" s="2">
        <f t="shared" si="1182"/>
        <v>0.31891025641025639</v>
      </c>
      <c r="L3181" s="2">
        <f t="shared" si="1183"/>
        <v>0.24313186813186813</v>
      </c>
      <c r="M3181" s="2">
        <f t="shared" si="1184"/>
        <v>2.0604395604395809E-3</v>
      </c>
      <c r="N3181" s="1">
        <v>1904</v>
      </c>
      <c r="O3181" s="1">
        <v>1393</v>
      </c>
      <c r="P3181" s="1">
        <v>1062</v>
      </c>
      <c r="Q3181" s="1">
        <v>5</v>
      </c>
      <c r="V3181" s="1">
        <v>2</v>
      </c>
      <c r="W3181" s="1">
        <v>1</v>
      </c>
      <c r="AI3181" s="1">
        <v>1</v>
      </c>
      <c r="AN3181" s="7">
        <f>IF(Q3181&gt;0,RANK(Q3181,(N3181:P3181,Q3181:AL3181)),0)</f>
        <v>4</v>
      </c>
      <c r="AO3181" s="7">
        <f>IF(R3181&gt;0,RANK(R3181,(N3181:P3181,Q3181:AL3181)),0)</f>
        <v>0</v>
      </c>
      <c r="AP3181" s="7">
        <f>IF(S3181&gt;0,RANK(S3181,(N3181:P3181,Q3181:AL3181)),0)</f>
        <v>0</v>
      </c>
      <c r="AQ3181" s="7">
        <f>IF(T3181&gt;0,RANK(T3181,(N3181:P3181,Q3181:AL3181)),0)</f>
        <v>0</v>
      </c>
      <c r="AR3181" s="2">
        <f t="shared" si="1185"/>
        <v>1.1446886446886447E-3</v>
      </c>
      <c r="AS3181" s="2">
        <f t="shared" si="1186"/>
        <v>0</v>
      </c>
      <c r="AT3181" s="2">
        <f t="shared" si="1187"/>
        <v>0</v>
      </c>
      <c r="AU3181" s="2">
        <f t="shared" si="1188"/>
        <v>0</v>
      </c>
      <c r="AW3181" t="s">
        <v>1840</v>
      </c>
      <c r="AX3181" t="s">
        <v>2265</v>
      </c>
      <c r="BA3181" s="127">
        <v>55</v>
      </c>
      <c r="BB3181" s="130">
        <v>43</v>
      </c>
      <c r="BC3181" s="131">
        <f t="shared" si="1178"/>
        <v>55043</v>
      </c>
      <c r="BE3181" s="7" t="s">
        <v>3271</v>
      </c>
    </row>
    <row r="3182" spans="1:57" hidden="1" outlineLevel="1" x14ac:dyDescent="0.2">
      <c r="A3182" t="s">
        <v>2410</v>
      </c>
      <c r="B3182" t="s">
        <v>2265</v>
      </c>
      <c r="C3182" s="1">
        <f t="shared" si="1179"/>
        <v>23157</v>
      </c>
      <c r="D3182" s="7">
        <f>RANK(N3182,(N3182:P3182,Q3182:AL3182))</f>
        <v>1</v>
      </c>
      <c r="E3182" s="7">
        <f>RANK(O3182,(N3182:P3182,Q3182:AL3182))</f>
        <v>2</v>
      </c>
      <c r="F3182" s="7">
        <f>IF(P3182&gt;0,RANK(P3182,(N3182:P3182,Q3182:AL3182)),0)</f>
        <v>3</v>
      </c>
      <c r="G3182" s="1">
        <f t="shared" si="1180"/>
        <v>1236</v>
      </c>
      <c r="H3182" s="2">
        <f t="shared" si="1189"/>
        <v>5.3374789480502657E-2</v>
      </c>
      <c r="I3182" s="2"/>
      <c r="J3182" s="2">
        <f t="shared" si="1181"/>
        <v>0.38493759986181286</v>
      </c>
      <c r="K3182" s="2">
        <f t="shared" si="1182"/>
        <v>0.33156281038131019</v>
      </c>
      <c r="L3182" s="2">
        <f t="shared" si="1183"/>
        <v>0.27659023189532322</v>
      </c>
      <c r="M3182" s="2">
        <f t="shared" si="1184"/>
        <v>6.9093578615537221E-3</v>
      </c>
      <c r="N3182" s="1">
        <v>8914</v>
      </c>
      <c r="O3182" s="1">
        <v>7678</v>
      </c>
      <c r="P3182" s="1">
        <v>6405</v>
      </c>
      <c r="Q3182" s="1">
        <v>23</v>
      </c>
      <c r="R3182" s="1">
        <v>75</v>
      </c>
      <c r="S3182" s="1">
        <v>5</v>
      </c>
      <c r="T3182" s="1">
        <v>7</v>
      </c>
      <c r="U3182" s="1">
        <v>8</v>
      </c>
      <c r="V3182" s="1">
        <v>22</v>
      </c>
      <c r="W3182" s="1">
        <v>3</v>
      </c>
      <c r="X3182" s="1">
        <v>2</v>
      </c>
      <c r="Y3182" s="1">
        <v>5</v>
      </c>
      <c r="AA3182" s="1">
        <v>6</v>
      </c>
      <c r="AB3182" s="1">
        <v>3</v>
      </c>
      <c r="AI3182" s="1">
        <v>1</v>
      </c>
      <c r="AN3182" s="7">
        <f>IF(Q3182&gt;0,RANK(Q3182,(N3182:P3182,Q3182:AL3182)),0)</f>
        <v>5</v>
      </c>
      <c r="AO3182" s="7">
        <f>IF(R3182&gt;0,RANK(R3182,(N3182:P3182,Q3182:AL3182)),0)</f>
        <v>4</v>
      </c>
      <c r="AP3182" s="7">
        <f>IF(S3182&gt;0,RANK(S3182,(N3182:P3182,Q3182:AL3182)),0)</f>
        <v>10</v>
      </c>
      <c r="AQ3182" s="7">
        <f>IF(T3182&gt;0,RANK(T3182,(N3182:P3182,Q3182:AL3182)),0)</f>
        <v>8</v>
      </c>
      <c r="AR3182" s="2">
        <f t="shared" si="1185"/>
        <v>9.9322019259835042E-4</v>
      </c>
      <c r="AS3182" s="2">
        <f t="shared" si="1186"/>
        <v>3.2387614976033163E-3</v>
      </c>
      <c r="AT3182" s="2">
        <f t="shared" si="1187"/>
        <v>2.1591743317355444E-4</v>
      </c>
      <c r="AU3182" s="2">
        <f t="shared" si="1188"/>
        <v>3.0228440644297622E-4</v>
      </c>
      <c r="AW3182" t="s">
        <v>2410</v>
      </c>
      <c r="AX3182" t="s">
        <v>2265</v>
      </c>
      <c r="BA3182" s="127">
        <v>55</v>
      </c>
      <c r="BB3182" s="130">
        <v>45</v>
      </c>
      <c r="BC3182" s="131">
        <f t="shared" si="1178"/>
        <v>55045</v>
      </c>
      <c r="BE3182" s="7" t="s">
        <v>3271</v>
      </c>
    </row>
    <row r="3183" spans="1:57" hidden="1" outlineLevel="1" x14ac:dyDescent="0.2">
      <c r="A3183" t="s">
        <v>2528</v>
      </c>
      <c r="B3183" t="s">
        <v>2265</v>
      </c>
      <c r="C3183" s="1">
        <f t="shared" si="1179"/>
        <v>14183</v>
      </c>
      <c r="D3183" s="7">
        <f>RANK(N3183,(N3183:P3183,Q3183:AL3183))</f>
        <v>1</v>
      </c>
      <c r="E3183" s="7">
        <f>RANK(O3183,(N3183:P3183,Q3183:AL3183))</f>
        <v>2</v>
      </c>
      <c r="F3183" s="7">
        <f>IF(P3183&gt;0,RANK(P3183,(N3183:P3183,Q3183:AL3183)),0)</f>
        <v>3</v>
      </c>
      <c r="G3183" s="1">
        <f t="shared" si="1180"/>
        <v>580</v>
      </c>
      <c r="H3183" s="2">
        <f t="shared" si="1189"/>
        <v>4.0894028061764086E-2</v>
      </c>
      <c r="I3183" s="2"/>
      <c r="J3183" s="2">
        <f t="shared" si="1181"/>
        <v>0.38546146795459352</v>
      </c>
      <c r="K3183" s="2">
        <f t="shared" si="1182"/>
        <v>0.34456743989282945</v>
      </c>
      <c r="L3183" s="2">
        <f t="shared" si="1183"/>
        <v>0.26334343932877391</v>
      </c>
      <c r="M3183" s="2">
        <f t="shared" si="1184"/>
        <v>6.6276528238030652E-3</v>
      </c>
      <c r="N3183" s="1">
        <v>5467</v>
      </c>
      <c r="O3183" s="1">
        <v>4887</v>
      </c>
      <c r="P3183" s="1">
        <v>3735</v>
      </c>
      <c r="Q3183" s="1">
        <v>17</v>
      </c>
      <c r="R3183" s="1">
        <v>16</v>
      </c>
      <c r="S3183" s="1">
        <v>1</v>
      </c>
      <c r="T3183" s="1">
        <v>22</v>
      </c>
      <c r="U3183" s="1">
        <v>11</v>
      </c>
      <c r="V3183" s="1">
        <v>14</v>
      </c>
      <c r="W3183" s="1">
        <v>5</v>
      </c>
      <c r="X3183" s="1">
        <v>1</v>
      </c>
      <c r="Y3183" s="1">
        <v>4</v>
      </c>
      <c r="AA3183" s="1">
        <v>1</v>
      </c>
      <c r="AB3183" s="1">
        <v>2</v>
      </c>
      <c r="AN3183" s="7">
        <f>IF(Q3183&gt;0,RANK(Q3183,(N3183:P3183,Q3183:AL3183)),0)</f>
        <v>5</v>
      </c>
      <c r="AO3183" s="7">
        <f>IF(R3183&gt;0,RANK(R3183,(N3183:P3183,Q3183:AL3183)),0)</f>
        <v>6</v>
      </c>
      <c r="AP3183" s="7">
        <f>IF(S3183&gt;0,RANK(S3183,(N3183:P3183,Q3183:AL3183)),0)</f>
        <v>12</v>
      </c>
      <c r="AQ3183" s="7">
        <f>IF(T3183&gt;0,RANK(T3183,(N3183:P3183,Q3183:AL3183)),0)</f>
        <v>4</v>
      </c>
      <c r="AR3183" s="2">
        <f t="shared" si="1185"/>
        <v>1.1986180638792921E-3</v>
      </c>
      <c r="AS3183" s="2">
        <f t="shared" si="1186"/>
        <v>1.1281111189452161E-3</v>
      </c>
      <c r="AT3183" s="2">
        <f t="shared" si="1187"/>
        <v>7.0506944934076006E-5</v>
      </c>
      <c r="AU3183" s="2">
        <f t="shared" si="1188"/>
        <v>1.551152788549672E-3</v>
      </c>
      <c r="AW3183" t="s">
        <v>2528</v>
      </c>
      <c r="AX3183" t="s">
        <v>2265</v>
      </c>
      <c r="BA3183" s="127">
        <v>55</v>
      </c>
      <c r="BB3183" s="130">
        <v>47</v>
      </c>
      <c r="BC3183" s="131">
        <f t="shared" si="1178"/>
        <v>55047</v>
      </c>
      <c r="BE3183" s="7" t="s">
        <v>3271</v>
      </c>
    </row>
    <row r="3184" spans="1:57" hidden="1" outlineLevel="1" x14ac:dyDescent="0.2">
      <c r="A3184" t="s">
        <v>606</v>
      </c>
      <c r="B3184" t="s">
        <v>2265</v>
      </c>
      <c r="C3184" s="1">
        <f t="shared" si="1179"/>
        <v>9540</v>
      </c>
      <c r="D3184" s="7">
        <f>RANK(N3184,(N3184:P3184,Q3184:AL3184))</f>
        <v>3</v>
      </c>
      <c r="E3184" s="7">
        <f>RANK(O3184,(N3184:P3184,Q3184:AL3184))</f>
        <v>1</v>
      </c>
      <c r="F3184" s="7">
        <f>IF(P3184&gt;0,RANK(P3184,(N3184:P3184,Q3184:AL3184)),0)</f>
        <v>2</v>
      </c>
      <c r="G3184" s="1">
        <f t="shared" si="1180"/>
        <v>1070</v>
      </c>
      <c r="H3184" s="2">
        <f t="shared" si="1189"/>
        <v>0.11215932914046121</v>
      </c>
      <c r="I3184" s="2"/>
      <c r="J3184" s="2">
        <f t="shared" si="1181"/>
        <v>0.29056603773584905</v>
      </c>
      <c r="K3184" s="2">
        <f t="shared" si="1182"/>
        <v>0.40849056603773587</v>
      </c>
      <c r="L3184" s="2">
        <f t="shared" si="1183"/>
        <v>0.29633123689727464</v>
      </c>
      <c r="M3184" s="2">
        <f t="shared" si="1184"/>
        <v>4.6121593291404972E-3</v>
      </c>
      <c r="N3184" s="1">
        <v>2772</v>
      </c>
      <c r="O3184" s="1">
        <v>3897</v>
      </c>
      <c r="P3184" s="1">
        <v>2827</v>
      </c>
      <c r="Q3184" s="1">
        <v>6</v>
      </c>
      <c r="R3184" s="1">
        <v>15</v>
      </c>
      <c r="S3184" s="1">
        <v>1</v>
      </c>
      <c r="T3184" s="1">
        <v>3</v>
      </c>
      <c r="U3184" s="1">
        <v>4</v>
      </c>
      <c r="V3184" s="1">
        <v>8</v>
      </c>
      <c r="W3184" s="1">
        <v>4</v>
      </c>
      <c r="AB3184" s="1">
        <v>1</v>
      </c>
      <c r="AI3184" s="1">
        <v>2</v>
      </c>
      <c r="AN3184" s="7">
        <f>IF(Q3184&gt;0,RANK(Q3184,(N3184:P3184,Q3184:AL3184)),0)</f>
        <v>6</v>
      </c>
      <c r="AO3184" s="7">
        <f>IF(R3184&gt;0,RANK(R3184,(N3184:P3184,Q3184:AL3184)),0)</f>
        <v>4</v>
      </c>
      <c r="AP3184" s="7">
        <f>IF(S3184&gt;0,RANK(S3184,(N3184:P3184,Q3184:AL3184)),0)</f>
        <v>11</v>
      </c>
      <c r="AQ3184" s="7">
        <f>IF(T3184&gt;0,RANK(T3184,(N3184:P3184,Q3184:AL3184)),0)</f>
        <v>9</v>
      </c>
      <c r="AR3184" s="2">
        <f t="shared" si="1185"/>
        <v>6.2893081761006286E-4</v>
      </c>
      <c r="AS3184" s="2">
        <f t="shared" si="1186"/>
        <v>1.5723270440251573E-3</v>
      </c>
      <c r="AT3184" s="2">
        <f t="shared" si="1187"/>
        <v>1.0482180293501048E-4</v>
      </c>
      <c r="AU3184" s="2">
        <f t="shared" si="1188"/>
        <v>3.1446540880503143E-4</v>
      </c>
      <c r="AW3184" t="s">
        <v>606</v>
      </c>
      <c r="AX3184" t="s">
        <v>2265</v>
      </c>
      <c r="BA3184" s="127">
        <v>55</v>
      </c>
      <c r="BB3184" s="130">
        <v>49</v>
      </c>
      <c r="BC3184" s="131">
        <f t="shared" si="1178"/>
        <v>55049</v>
      </c>
      <c r="BE3184" s="7" t="s">
        <v>3271</v>
      </c>
    </row>
    <row r="3185" spans="1:57" hidden="1" outlineLevel="1" x14ac:dyDescent="0.2">
      <c r="A3185" t="s">
        <v>2794</v>
      </c>
      <c r="B3185" t="s">
        <v>2265</v>
      </c>
      <c r="C3185" s="1">
        <f t="shared" si="1179"/>
        <v>10151</v>
      </c>
      <c r="D3185" s="7">
        <f>RANK(N3185,(N3185:P3185,Q3185:AL3185))</f>
        <v>1</v>
      </c>
      <c r="E3185" s="7">
        <f>RANK(O3185,(N3185:P3185,Q3185:AL3185))</f>
        <v>2</v>
      </c>
      <c r="F3185" s="7">
        <f>IF(P3185&gt;0,RANK(P3185,(N3185:P3185,Q3185:AL3185)),0)</f>
        <v>3</v>
      </c>
      <c r="G3185" s="1">
        <f t="shared" si="1180"/>
        <v>1179</v>
      </c>
      <c r="H3185" s="2">
        <f t="shared" si="1189"/>
        <v>0.11614619249335041</v>
      </c>
      <c r="I3185" s="2"/>
      <c r="J3185" s="2">
        <f t="shared" si="1181"/>
        <v>0.44005516697862279</v>
      </c>
      <c r="K3185" s="2">
        <f t="shared" si="1182"/>
        <v>0.32390897448527239</v>
      </c>
      <c r="L3185" s="2">
        <f t="shared" si="1183"/>
        <v>0.23061767313565165</v>
      </c>
      <c r="M3185" s="2">
        <f t="shared" si="1184"/>
        <v>5.4181854004531627E-3</v>
      </c>
      <c r="N3185" s="1">
        <v>4467</v>
      </c>
      <c r="O3185" s="1">
        <v>3288</v>
      </c>
      <c r="P3185" s="1">
        <v>2341</v>
      </c>
      <c r="Q3185" s="1">
        <v>18</v>
      </c>
      <c r="R3185" s="1">
        <v>5</v>
      </c>
      <c r="S3185" s="1">
        <v>1</v>
      </c>
      <c r="T3185" s="1">
        <v>3</v>
      </c>
      <c r="U3185" s="1">
        <v>6</v>
      </c>
      <c r="V3185" s="1">
        <v>13</v>
      </c>
      <c r="Y3185" s="1">
        <v>3</v>
      </c>
      <c r="AA3185" s="1">
        <v>4</v>
      </c>
      <c r="AB3185" s="1">
        <v>1</v>
      </c>
      <c r="AI3185" s="1">
        <v>1</v>
      </c>
      <c r="AN3185" s="7">
        <f>IF(Q3185&gt;0,RANK(Q3185,(N3185:P3185,Q3185:AL3185)),0)</f>
        <v>4</v>
      </c>
      <c r="AO3185" s="7">
        <f>IF(R3185&gt;0,RANK(R3185,(N3185:P3185,Q3185:AL3185)),0)</f>
        <v>7</v>
      </c>
      <c r="AP3185" s="7">
        <f>IF(S3185&gt;0,RANK(S3185,(N3185:P3185,Q3185:AL3185)),0)</f>
        <v>11</v>
      </c>
      <c r="AQ3185" s="7">
        <f>IF(T3185&gt;0,RANK(T3185,(N3185:P3185,Q3185:AL3185)),0)</f>
        <v>9</v>
      </c>
      <c r="AR3185" s="2">
        <f t="shared" si="1185"/>
        <v>1.7732243128755789E-3</v>
      </c>
      <c r="AS3185" s="2">
        <f t="shared" si="1186"/>
        <v>4.9256230913210521E-4</v>
      </c>
      <c r="AT3185" s="2">
        <f t="shared" si="1187"/>
        <v>9.851246182642104E-5</v>
      </c>
      <c r="AU3185" s="2">
        <f t="shared" si="1188"/>
        <v>2.9553738547926311E-4</v>
      </c>
      <c r="AW3185" t="s">
        <v>2794</v>
      </c>
      <c r="AX3185" t="s">
        <v>2265</v>
      </c>
      <c r="BA3185" s="127">
        <v>55</v>
      </c>
      <c r="BB3185" s="130">
        <v>51</v>
      </c>
      <c r="BC3185" s="131">
        <f t="shared" si="1178"/>
        <v>55051</v>
      </c>
      <c r="BE3185" s="7" t="s">
        <v>3271</v>
      </c>
    </row>
    <row r="3186" spans="1:57" hidden="1" outlineLevel="1" x14ac:dyDescent="0.2">
      <c r="A3186" t="s">
        <v>2169</v>
      </c>
      <c r="B3186" t="s">
        <v>2265</v>
      </c>
      <c r="C3186" s="1">
        <f t="shared" si="1179"/>
        <v>3891</v>
      </c>
      <c r="D3186" s="7">
        <f>RANK(N3186,(N3186:P3186,Q3186:AL3186))</f>
        <v>1</v>
      </c>
      <c r="E3186" s="7">
        <f>RANK(O3186,(N3186:P3186,Q3186:AL3186))</f>
        <v>2</v>
      </c>
      <c r="F3186" s="7">
        <f>IF(P3186&gt;0,RANK(P3186,(N3186:P3186,Q3186:AL3186)),0)</f>
        <v>3</v>
      </c>
      <c r="G3186" s="1">
        <f t="shared" si="1180"/>
        <v>489</v>
      </c>
      <c r="H3186" s="2">
        <f t="shared" si="1189"/>
        <v>0.12567463377023902</v>
      </c>
      <c r="I3186" s="2"/>
      <c r="J3186" s="2">
        <f t="shared" si="1181"/>
        <v>0.45283988691852994</v>
      </c>
      <c r="K3186" s="2">
        <f t="shared" si="1182"/>
        <v>0.32716525314829092</v>
      </c>
      <c r="L3186" s="2">
        <f t="shared" si="1183"/>
        <v>0.21459778977126703</v>
      </c>
      <c r="M3186" s="2">
        <f t="shared" si="1184"/>
        <v>5.3970701619120987E-3</v>
      </c>
      <c r="N3186" s="1">
        <v>1762</v>
      </c>
      <c r="O3186" s="1">
        <v>1273</v>
      </c>
      <c r="P3186" s="1">
        <v>835</v>
      </c>
      <c r="Q3186" s="1">
        <v>4</v>
      </c>
      <c r="R3186" s="1">
        <v>1</v>
      </c>
      <c r="S3186" s="1">
        <v>3</v>
      </c>
      <c r="U3186" s="1">
        <v>1</v>
      </c>
      <c r="V3186" s="1">
        <v>5</v>
      </c>
      <c r="W3186" s="1">
        <v>1</v>
      </c>
      <c r="Y3186" s="1">
        <v>1</v>
      </c>
      <c r="AA3186" s="1">
        <v>1</v>
      </c>
      <c r="AB3186" s="1">
        <v>1</v>
      </c>
      <c r="AI3186" s="1">
        <v>3</v>
      </c>
      <c r="AN3186" s="7">
        <f>IF(Q3186&gt;0,RANK(Q3186,(N3186:P3186,Q3186:AL3186)),0)</f>
        <v>5</v>
      </c>
      <c r="AO3186" s="7">
        <f>IF(R3186&gt;0,RANK(R3186,(N3186:P3186,Q3186:AL3186)),0)</f>
        <v>8</v>
      </c>
      <c r="AP3186" s="7">
        <f>IF(S3186&gt;0,RANK(S3186,(N3186:P3186,Q3186:AL3186)),0)</f>
        <v>6</v>
      </c>
      <c r="AQ3186" s="7">
        <f>IF(T3186&gt;0,RANK(T3186,(N3186:P3186,Q3186:AL3186)),0)</f>
        <v>0</v>
      </c>
      <c r="AR3186" s="2">
        <f t="shared" si="1185"/>
        <v>1.0280133641737343E-3</v>
      </c>
      <c r="AS3186" s="2">
        <f t="shared" si="1186"/>
        <v>2.5700334104343357E-4</v>
      </c>
      <c r="AT3186" s="2">
        <f t="shared" si="1187"/>
        <v>7.7101002313030066E-4</v>
      </c>
      <c r="AU3186" s="2">
        <f t="shared" si="1188"/>
        <v>0</v>
      </c>
      <c r="AW3186" t="s">
        <v>2169</v>
      </c>
      <c r="AX3186" t="s">
        <v>2265</v>
      </c>
      <c r="BA3186" s="127">
        <v>55</v>
      </c>
      <c r="BB3186" s="130">
        <v>53</v>
      </c>
      <c r="BC3186" s="131">
        <f t="shared" si="1178"/>
        <v>55053</v>
      </c>
      <c r="BE3186" s="7" t="s">
        <v>3271</v>
      </c>
    </row>
    <row r="3187" spans="1:57" hidden="1" outlineLevel="1" x14ac:dyDescent="0.2">
      <c r="A3187" t="s">
        <v>1768</v>
      </c>
      <c r="B3187" t="s">
        <v>2265</v>
      </c>
      <c r="C3187" s="1">
        <f t="shared" si="1179"/>
        <v>8418</v>
      </c>
      <c r="D3187" s="7">
        <f>RANK(N3187,(N3187:P3187,Q3187:AL3187))</f>
        <v>1</v>
      </c>
      <c r="E3187" s="7">
        <f>RANK(O3187,(N3187:P3187,Q3187:AL3187))</f>
        <v>2</v>
      </c>
      <c r="F3187" s="7">
        <f>IF(P3187&gt;0,RANK(P3187,(N3187:P3187,Q3187:AL3187)),0)</f>
        <v>3</v>
      </c>
      <c r="G3187" s="1">
        <f t="shared" si="1180"/>
        <v>1037</v>
      </c>
      <c r="H3187" s="2">
        <f t="shared" si="1189"/>
        <v>0.12318840579710146</v>
      </c>
      <c r="I3187" s="2"/>
      <c r="J3187" s="2">
        <f t="shared" si="1181"/>
        <v>0.43727726300784037</v>
      </c>
      <c r="K3187" s="2">
        <f t="shared" si="1182"/>
        <v>0.31408885721073887</v>
      </c>
      <c r="L3187" s="2">
        <f t="shared" si="1183"/>
        <v>0.24233784746970777</v>
      </c>
      <c r="M3187" s="2">
        <f t="shared" si="1184"/>
        <v>6.2960323117130512E-3</v>
      </c>
      <c r="N3187" s="1">
        <v>3681</v>
      </c>
      <c r="O3187" s="1">
        <v>2644</v>
      </c>
      <c r="P3187" s="1">
        <v>2040</v>
      </c>
      <c r="Q3187" s="1">
        <v>7</v>
      </c>
      <c r="R3187" s="1">
        <v>24</v>
      </c>
      <c r="S3187" s="1">
        <v>1</v>
      </c>
      <c r="T3187" s="1">
        <v>8</v>
      </c>
      <c r="U3187" s="1">
        <v>4</v>
      </c>
      <c r="V3187" s="1">
        <v>4</v>
      </c>
      <c r="W3187" s="1">
        <v>2</v>
      </c>
      <c r="Y3187" s="1">
        <v>1</v>
      </c>
      <c r="AA3187" s="1">
        <v>1</v>
      </c>
      <c r="AI3187" s="1">
        <v>1</v>
      </c>
      <c r="AN3187" s="7">
        <f>IF(Q3187&gt;0,RANK(Q3187,(N3187:P3187,Q3187:AL3187)),0)</f>
        <v>6</v>
      </c>
      <c r="AO3187" s="7">
        <f>IF(R3187&gt;0,RANK(R3187,(N3187:P3187,Q3187:AL3187)),0)</f>
        <v>4</v>
      </c>
      <c r="AP3187" s="7">
        <f>IF(S3187&gt;0,RANK(S3187,(N3187:P3187,Q3187:AL3187)),0)</f>
        <v>10</v>
      </c>
      <c r="AQ3187" s="7">
        <f>IF(T3187&gt;0,RANK(T3187,(N3187:P3187,Q3187:AL3187)),0)</f>
        <v>5</v>
      </c>
      <c r="AR3187" s="2">
        <f t="shared" si="1185"/>
        <v>8.3155143739605604E-4</v>
      </c>
      <c r="AS3187" s="2">
        <f t="shared" si="1186"/>
        <v>2.851033499643621E-3</v>
      </c>
      <c r="AT3187" s="2">
        <f t="shared" si="1187"/>
        <v>1.1879306248515087E-4</v>
      </c>
      <c r="AU3187" s="2">
        <f t="shared" si="1188"/>
        <v>9.5034449988120695E-4</v>
      </c>
      <c r="AW3187" t="s">
        <v>1768</v>
      </c>
      <c r="AX3187" t="s">
        <v>2265</v>
      </c>
      <c r="BA3187" s="127">
        <v>55</v>
      </c>
      <c r="BB3187" s="130">
        <v>55</v>
      </c>
      <c r="BC3187" s="131">
        <f t="shared" si="1178"/>
        <v>55055</v>
      </c>
      <c r="BE3187" s="7" t="s">
        <v>3271</v>
      </c>
    </row>
    <row r="3188" spans="1:57" hidden="1" outlineLevel="1" x14ac:dyDescent="0.2">
      <c r="A3188" t="s">
        <v>1500</v>
      </c>
      <c r="B3188" t="s">
        <v>2265</v>
      </c>
      <c r="C3188" s="1">
        <f t="shared" si="1179"/>
        <v>32802</v>
      </c>
      <c r="D3188" s="7">
        <f>RANK(N3188,(N3188:P3188,Q3188:AL3188))</f>
        <v>2</v>
      </c>
      <c r="E3188" s="7">
        <f>RANK(O3188,(N3188:P3188,Q3188:AL3188))</f>
        <v>1</v>
      </c>
      <c r="F3188" s="7">
        <f>IF(P3188&gt;0,RANK(P3188,(N3188:P3188,Q3188:AL3188)),0)</f>
        <v>3</v>
      </c>
      <c r="G3188" s="1">
        <f t="shared" si="1180"/>
        <v>1479</v>
      </c>
      <c r="H3188" s="2">
        <f t="shared" si="1189"/>
        <v>4.5088714102798612E-2</v>
      </c>
      <c r="I3188" s="2"/>
      <c r="J3188" s="2">
        <f t="shared" si="1181"/>
        <v>0.35342357173343086</v>
      </c>
      <c r="K3188" s="2">
        <f t="shared" si="1182"/>
        <v>0.3985122858362295</v>
      </c>
      <c r="L3188" s="2">
        <f t="shared" si="1183"/>
        <v>0.24266812999207366</v>
      </c>
      <c r="M3188" s="2">
        <f t="shared" si="1184"/>
        <v>5.3960124382659846E-3</v>
      </c>
      <c r="N3188" s="1">
        <v>11593</v>
      </c>
      <c r="O3188" s="1">
        <v>13072</v>
      </c>
      <c r="P3188" s="1">
        <v>7960</v>
      </c>
      <c r="Q3188" s="1">
        <v>46</v>
      </c>
      <c r="R3188" s="1">
        <v>23</v>
      </c>
      <c r="S3188" s="1">
        <v>9</v>
      </c>
      <c r="T3188" s="1">
        <v>28</v>
      </c>
      <c r="U3188" s="1">
        <v>18</v>
      </c>
      <c r="V3188" s="1">
        <v>15</v>
      </c>
      <c r="W3188" s="1">
        <v>12</v>
      </c>
      <c r="X3188" s="1">
        <v>6</v>
      </c>
      <c r="Y3188" s="1">
        <v>2</v>
      </c>
      <c r="AA3188" s="1">
        <v>7</v>
      </c>
      <c r="AB3188" s="1">
        <v>9</v>
      </c>
      <c r="AI3188" s="1">
        <v>2</v>
      </c>
      <c r="AN3188" s="7">
        <f>IF(Q3188&gt;0,RANK(Q3188,(N3188:P3188,Q3188:AL3188)),0)</f>
        <v>4</v>
      </c>
      <c r="AO3188" s="7">
        <f>IF(R3188&gt;0,RANK(R3188,(N3188:P3188,Q3188:AL3188)),0)</f>
        <v>6</v>
      </c>
      <c r="AP3188" s="7">
        <f>IF(S3188&gt;0,RANK(S3188,(N3188:P3188,Q3188:AL3188)),0)</f>
        <v>10</v>
      </c>
      <c r="AQ3188" s="7">
        <f>IF(T3188&gt;0,RANK(T3188,(N3188:P3188,Q3188:AL3188)),0)</f>
        <v>5</v>
      </c>
      <c r="AR3188" s="2">
        <f t="shared" si="1185"/>
        <v>1.4023535150295714E-3</v>
      </c>
      <c r="AS3188" s="2">
        <f t="shared" si="1186"/>
        <v>7.0117675751478568E-4</v>
      </c>
      <c r="AT3188" s="2">
        <f t="shared" si="1187"/>
        <v>2.743735138101335E-4</v>
      </c>
      <c r="AU3188" s="2">
        <f t="shared" si="1188"/>
        <v>8.5360648740930435E-4</v>
      </c>
      <c r="AW3188" t="s">
        <v>1500</v>
      </c>
      <c r="AX3188" t="s">
        <v>2265</v>
      </c>
      <c r="BA3188" s="127">
        <v>55</v>
      </c>
      <c r="BB3188" s="130">
        <v>57</v>
      </c>
      <c r="BC3188" s="131">
        <f t="shared" si="1178"/>
        <v>55057</v>
      </c>
      <c r="BE3188" s="7" t="s">
        <v>3271</v>
      </c>
    </row>
    <row r="3189" spans="1:57" hidden="1" outlineLevel="1" x14ac:dyDescent="0.2">
      <c r="A3189" t="s">
        <v>1905</v>
      </c>
      <c r="B3189" t="s">
        <v>2265</v>
      </c>
      <c r="C3189" s="1">
        <f t="shared" si="1179"/>
        <v>10993</v>
      </c>
      <c r="D3189" s="7">
        <f>RANK(N3189,(N3189:P3189,Q3189:AL3189))</f>
        <v>1</v>
      </c>
      <c r="E3189" s="7">
        <f>RANK(O3189,(N3189:P3189,Q3189:AL3189))</f>
        <v>2</v>
      </c>
      <c r="F3189" s="7">
        <f>IF(P3189&gt;0,RANK(P3189,(N3189:P3189,Q3189:AL3189)),0)</f>
        <v>3</v>
      </c>
      <c r="G3189" s="1">
        <f t="shared" si="1180"/>
        <v>126</v>
      </c>
      <c r="H3189" s="2">
        <f t="shared" si="1189"/>
        <v>1.1461839352315109E-2</v>
      </c>
      <c r="I3189" s="2"/>
      <c r="J3189" s="2">
        <f t="shared" si="1181"/>
        <v>0.37996907122714457</v>
      </c>
      <c r="K3189" s="2">
        <f t="shared" si="1182"/>
        <v>0.36850723187482942</v>
      </c>
      <c r="L3189" s="2">
        <f t="shared" si="1183"/>
        <v>0.24288183389429638</v>
      </c>
      <c r="M3189" s="2">
        <f t="shared" si="1184"/>
        <v>8.6418630037295718E-3</v>
      </c>
      <c r="N3189" s="1">
        <v>4177</v>
      </c>
      <c r="O3189" s="1">
        <v>4051</v>
      </c>
      <c r="P3189" s="1">
        <v>2670</v>
      </c>
      <c r="Q3189" s="1">
        <v>10</v>
      </c>
      <c r="R3189" s="1">
        <v>48</v>
      </c>
      <c r="S3189" s="1">
        <v>5</v>
      </c>
      <c r="T3189" s="1">
        <v>8</v>
      </c>
      <c r="U3189" s="1">
        <v>3</v>
      </c>
      <c r="V3189" s="1">
        <v>11</v>
      </c>
      <c r="W3189" s="1">
        <v>3</v>
      </c>
      <c r="Y3189" s="1">
        <v>3</v>
      </c>
      <c r="AA3189" s="1">
        <v>2</v>
      </c>
      <c r="AB3189" s="1">
        <v>2</v>
      </c>
      <c r="AN3189" s="7">
        <f>IF(Q3189&gt;0,RANK(Q3189,(N3189:P3189,Q3189:AL3189)),0)</f>
        <v>6</v>
      </c>
      <c r="AO3189" s="7">
        <f>IF(R3189&gt;0,RANK(R3189,(N3189:P3189,Q3189:AL3189)),0)</f>
        <v>4</v>
      </c>
      <c r="AP3189" s="7">
        <f>IF(S3189&gt;0,RANK(S3189,(N3189:P3189,Q3189:AL3189)),0)</f>
        <v>8</v>
      </c>
      <c r="AQ3189" s="7">
        <f>IF(T3189&gt;0,RANK(T3189,(N3189:P3189,Q3189:AL3189)),0)</f>
        <v>7</v>
      </c>
      <c r="AR3189" s="2">
        <f t="shared" si="1185"/>
        <v>9.096697898662785E-4</v>
      </c>
      <c r="AS3189" s="2">
        <f t="shared" si="1186"/>
        <v>4.366414991358137E-3</v>
      </c>
      <c r="AT3189" s="2">
        <f t="shared" si="1187"/>
        <v>4.5483489493313925E-4</v>
      </c>
      <c r="AU3189" s="2">
        <f t="shared" si="1188"/>
        <v>7.2773583189302286E-4</v>
      </c>
      <c r="AW3189" t="s">
        <v>1905</v>
      </c>
      <c r="AX3189" t="s">
        <v>2265</v>
      </c>
      <c r="BA3189" s="127">
        <v>55</v>
      </c>
      <c r="BB3189" s="130">
        <v>59</v>
      </c>
      <c r="BC3189" s="131">
        <f t="shared" si="1178"/>
        <v>55059</v>
      </c>
      <c r="BE3189" s="7" t="s">
        <v>3271</v>
      </c>
    </row>
    <row r="3190" spans="1:57" hidden="1" outlineLevel="1" x14ac:dyDescent="0.2">
      <c r="A3190" t="s">
        <v>1906</v>
      </c>
      <c r="B3190" t="s">
        <v>2265</v>
      </c>
      <c r="C3190" s="1">
        <f t="shared" si="1179"/>
        <v>61837</v>
      </c>
      <c r="D3190" s="7">
        <f>RANK(N3190,(N3190:P3190,Q3190:AL3190))</f>
        <v>1</v>
      </c>
      <c r="E3190" s="7">
        <f>RANK(O3190,(N3190:P3190,Q3190:AL3190))</f>
        <v>2</v>
      </c>
      <c r="F3190" s="7">
        <f>IF(P3190&gt;0,RANK(P3190,(N3190:P3190,Q3190:AL3190)),0)</f>
        <v>3</v>
      </c>
      <c r="G3190" s="1">
        <f t="shared" si="1180"/>
        <v>7487</v>
      </c>
      <c r="H3190" s="2">
        <f t="shared" si="1189"/>
        <v>0.12107637822015944</v>
      </c>
      <c r="I3190" s="2"/>
      <c r="J3190" s="2">
        <f t="shared" si="1181"/>
        <v>0.44214628782120735</v>
      </c>
      <c r="K3190" s="2">
        <f t="shared" si="1182"/>
        <v>0.32106990960104792</v>
      </c>
      <c r="L3190" s="2">
        <f t="shared" si="1183"/>
        <v>0.23015346798842118</v>
      </c>
      <c r="M3190" s="2">
        <f t="shared" si="1184"/>
        <v>6.6303345893235499E-3</v>
      </c>
      <c r="N3190" s="1">
        <v>27341</v>
      </c>
      <c r="O3190" s="1">
        <v>19854</v>
      </c>
      <c r="P3190" s="1">
        <v>14232</v>
      </c>
      <c r="Q3190" s="1">
        <v>90</v>
      </c>
      <c r="R3190" s="1">
        <v>43</v>
      </c>
      <c r="S3190" s="1">
        <v>10</v>
      </c>
      <c r="T3190" s="1">
        <v>116</v>
      </c>
      <c r="U3190" s="1">
        <v>28</v>
      </c>
      <c r="V3190" s="1">
        <v>48</v>
      </c>
      <c r="W3190" s="1">
        <v>20</v>
      </c>
      <c r="X3190" s="1">
        <v>7</v>
      </c>
      <c r="Y3190" s="1">
        <v>7</v>
      </c>
      <c r="AA3190" s="1">
        <v>11</v>
      </c>
      <c r="AB3190" s="1">
        <v>11</v>
      </c>
      <c r="AI3190" s="1">
        <v>19</v>
      </c>
      <c r="AN3190" s="7">
        <f>IF(Q3190&gt;0,RANK(Q3190,(N3190:P3190,Q3190:AL3190)),0)</f>
        <v>5</v>
      </c>
      <c r="AO3190" s="7">
        <f>IF(R3190&gt;0,RANK(R3190,(N3190:P3190,Q3190:AL3190)),0)</f>
        <v>7</v>
      </c>
      <c r="AP3190" s="7">
        <f>IF(S3190&gt;0,RANK(S3190,(N3190:P3190,Q3190:AL3190)),0)</f>
        <v>13</v>
      </c>
      <c r="AQ3190" s="7">
        <f>IF(T3190&gt;0,RANK(T3190,(N3190:P3190,Q3190:AL3190)),0)</f>
        <v>4</v>
      </c>
      <c r="AR3190" s="2">
        <f t="shared" si="1185"/>
        <v>1.4554393000954121E-3</v>
      </c>
      <c r="AS3190" s="2">
        <f t="shared" si="1186"/>
        <v>6.9537655449003022E-4</v>
      </c>
      <c r="AT3190" s="2">
        <f t="shared" si="1187"/>
        <v>1.6171547778837914E-4</v>
      </c>
      <c r="AU3190" s="2">
        <f t="shared" si="1188"/>
        <v>1.8758995423451979E-3</v>
      </c>
      <c r="AW3190" t="s">
        <v>1906</v>
      </c>
      <c r="AX3190" t="s">
        <v>2265</v>
      </c>
      <c r="BA3190" s="127">
        <v>55</v>
      </c>
      <c r="BB3190" s="130">
        <v>61</v>
      </c>
      <c r="BC3190" s="131">
        <f t="shared" si="1178"/>
        <v>55061</v>
      </c>
      <c r="BE3190" s="7" t="s">
        <v>3271</v>
      </c>
    </row>
    <row r="3191" spans="1:57" hidden="1" outlineLevel="1" x14ac:dyDescent="0.2">
      <c r="A3191" t="s">
        <v>1643</v>
      </c>
      <c r="B3191" t="s">
        <v>2265</v>
      </c>
      <c r="C3191" s="1">
        <f t="shared" si="1179"/>
        <v>10377</v>
      </c>
      <c r="D3191" s="7">
        <f>RANK(N3191,(N3191:P3191,Q3191:AL3191))</f>
        <v>1</v>
      </c>
      <c r="E3191" s="7">
        <f>RANK(O3191,(N3191:P3191,Q3191:AL3191))</f>
        <v>2</v>
      </c>
      <c r="F3191" s="7">
        <f>IF(P3191&gt;0,RANK(P3191,(N3191:P3191,Q3191:AL3191)),0)</f>
        <v>3</v>
      </c>
      <c r="G3191" s="1">
        <f t="shared" si="1180"/>
        <v>480</v>
      </c>
      <c r="H3191" s="2">
        <f t="shared" si="1189"/>
        <v>4.6256143394044519E-2</v>
      </c>
      <c r="I3191" s="2"/>
      <c r="J3191" s="2">
        <f t="shared" si="1181"/>
        <v>0.39028620988725066</v>
      </c>
      <c r="K3191" s="2">
        <f t="shared" si="1182"/>
        <v>0.34403006649320611</v>
      </c>
      <c r="L3191" s="2">
        <f t="shared" si="1183"/>
        <v>0.26019080659150046</v>
      </c>
      <c r="M3191" s="2">
        <f t="shared" si="1184"/>
        <v>5.4929170280428319E-3</v>
      </c>
      <c r="N3191" s="1">
        <v>4050</v>
      </c>
      <c r="O3191" s="1">
        <v>3570</v>
      </c>
      <c r="P3191" s="1">
        <v>2700</v>
      </c>
      <c r="Q3191" s="1">
        <v>2</v>
      </c>
      <c r="R3191" s="1">
        <v>23</v>
      </c>
      <c r="S3191" s="1">
        <v>3</v>
      </c>
      <c r="T3191" s="1">
        <v>1</v>
      </c>
      <c r="U3191" s="1">
        <v>8</v>
      </c>
      <c r="V3191" s="1">
        <v>3</v>
      </c>
      <c r="W3191" s="1">
        <v>3</v>
      </c>
      <c r="Y3191" s="1">
        <v>10</v>
      </c>
      <c r="AA3191" s="1">
        <v>3</v>
      </c>
      <c r="AB3191" s="1">
        <v>1</v>
      </c>
      <c r="AN3191" s="7">
        <f>IF(Q3191&gt;0,RANK(Q3191,(N3191:P3191,Q3191:AL3191)),0)</f>
        <v>11</v>
      </c>
      <c r="AO3191" s="7">
        <f>IF(R3191&gt;0,RANK(R3191,(N3191:P3191,Q3191:AL3191)),0)</f>
        <v>4</v>
      </c>
      <c r="AP3191" s="7">
        <f>IF(S3191&gt;0,RANK(S3191,(N3191:P3191,Q3191:AL3191)),0)</f>
        <v>7</v>
      </c>
      <c r="AQ3191" s="7">
        <f>IF(T3191&gt;0,RANK(T3191,(N3191:P3191,Q3191:AL3191)),0)</f>
        <v>12</v>
      </c>
      <c r="AR3191" s="2">
        <f t="shared" si="1185"/>
        <v>1.9273393080851883E-4</v>
      </c>
      <c r="AS3191" s="2">
        <f t="shared" si="1186"/>
        <v>2.2164402042979666E-3</v>
      </c>
      <c r="AT3191" s="2">
        <f t="shared" si="1187"/>
        <v>2.8910089621277829E-4</v>
      </c>
      <c r="AU3191" s="2">
        <f t="shared" si="1188"/>
        <v>9.6366965404259415E-5</v>
      </c>
      <c r="AW3191" t="s">
        <v>1643</v>
      </c>
      <c r="AX3191" t="s">
        <v>2265</v>
      </c>
      <c r="BA3191" s="127">
        <v>55</v>
      </c>
      <c r="BB3191" s="130">
        <v>63</v>
      </c>
      <c r="BC3191" s="131">
        <f t="shared" si="1178"/>
        <v>55063</v>
      </c>
      <c r="BE3191" s="7" t="s">
        <v>3271</v>
      </c>
    </row>
    <row r="3192" spans="1:57" hidden="1" outlineLevel="1" x14ac:dyDescent="0.2">
      <c r="A3192" t="s">
        <v>1968</v>
      </c>
      <c r="B3192" t="s">
        <v>2265</v>
      </c>
      <c r="C3192" s="1">
        <f t="shared" si="1179"/>
        <v>52273</v>
      </c>
      <c r="D3192" s="7">
        <f>RANK(N3192,(N3192:P3192,Q3192:AL3192))</f>
        <v>1</v>
      </c>
      <c r="E3192" s="7">
        <f>RANK(O3192,(N3192:P3192,Q3192:AL3192))</f>
        <v>2</v>
      </c>
      <c r="F3192" s="7">
        <f>IF(P3192&gt;0,RANK(P3192,(N3192:P3192,Q3192:AL3192)),0)</f>
        <v>3</v>
      </c>
      <c r="G3192" s="1">
        <f t="shared" si="1180"/>
        <v>3947</v>
      </c>
      <c r="H3192" s="2">
        <f t="shared" si="1189"/>
        <v>7.5507432135136693E-2</v>
      </c>
      <c r="I3192" s="2"/>
      <c r="J3192" s="2">
        <f t="shared" si="1181"/>
        <v>0.43689859009431253</v>
      </c>
      <c r="K3192" s="2">
        <f t="shared" si="1182"/>
        <v>0.36139115795917587</v>
      </c>
      <c r="L3192" s="2">
        <f t="shared" si="1183"/>
        <v>0.19558854475541868</v>
      </c>
      <c r="M3192" s="2">
        <f t="shared" si="1184"/>
        <v>6.1217071910929233E-3</v>
      </c>
      <c r="N3192" s="1">
        <v>22838</v>
      </c>
      <c r="O3192" s="1">
        <v>18891</v>
      </c>
      <c r="P3192" s="1">
        <v>10224</v>
      </c>
      <c r="Q3192" s="1">
        <v>70</v>
      </c>
      <c r="R3192" s="1">
        <v>109</v>
      </c>
      <c r="S3192" s="1">
        <v>14</v>
      </c>
      <c r="T3192" s="1">
        <v>20</v>
      </c>
      <c r="U3192" s="1">
        <v>22</v>
      </c>
      <c r="V3192" s="1">
        <v>14</v>
      </c>
      <c r="W3192" s="1">
        <v>3</v>
      </c>
      <c r="X3192" s="1">
        <v>3</v>
      </c>
      <c r="Y3192" s="1">
        <v>38</v>
      </c>
      <c r="AA3192" s="1">
        <v>19</v>
      </c>
      <c r="AB3192" s="1">
        <v>8</v>
      </c>
      <c r="AN3192" s="7">
        <f>IF(Q3192&gt;0,RANK(Q3192,(N3192:P3192,Q3192:AL3192)),0)</f>
        <v>5</v>
      </c>
      <c r="AO3192" s="7">
        <f>IF(R3192&gt;0,RANK(R3192,(N3192:P3192,Q3192:AL3192)),0)</f>
        <v>4</v>
      </c>
      <c r="AP3192" s="7">
        <f>IF(S3192&gt;0,RANK(S3192,(N3192:P3192,Q3192:AL3192)),0)</f>
        <v>10</v>
      </c>
      <c r="AQ3192" s="7">
        <f>IF(T3192&gt;0,RANK(T3192,(N3192:P3192,Q3192:AL3192)),0)</f>
        <v>8</v>
      </c>
      <c r="AR3192" s="2">
        <f t="shared" si="1185"/>
        <v>1.3391234480515754E-3</v>
      </c>
      <c r="AS3192" s="2">
        <f t="shared" si="1186"/>
        <v>2.0852065119660247E-3</v>
      </c>
      <c r="AT3192" s="2">
        <f t="shared" si="1187"/>
        <v>2.6782468961031509E-4</v>
      </c>
      <c r="AU3192" s="2">
        <f t="shared" si="1188"/>
        <v>3.8260669944330727E-4</v>
      </c>
      <c r="AW3192" t="s">
        <v>1968</v>
      </c>
      <c r="AX3192" t="s">
        <v>2265</v>
      </c>
      <c r="BA3192" s="127">
        <v>55</v>
      </c>
      <c r="BB3192" s="130">
        <v>65</v>
      </c>
      <c r="BC3192" s="131">
        <f t="shared" si="1178"/>
        <v>55065</v>
      </c>
      <c r="BE3192" s="7" t="s">
        <v>3271</v>
      </c>
    </row>
    <row r="3193" spans="1:57" hidden="1" outlineLevel="1" x14ac:dyDescent="0.2">
      <c r="A3193" t="s">
        <v>1932</v>
      </c>
      <c r="B3193" t="s">
        <v>2265</v>
      </c>
      <c r="C3193" s="1">
        <f t="shared" ref="C3193:C3224" si="1190">SUM(N3193:AL3193)</f>
        <v>7859</v>
      </c>
      <c r="D3193" s="7">
        <f>RANK(N3193,(N3193:P3193,Q3193:AL3193))</f>
        <v>1</v>
      </c>
      <c r="E3193" s="7">
        <f>RANK(O3193,(N3193:P3193,Q3193:AL3193))</f>
        <v>2</v>
      </c>
      <c r="F3193" s="7">
        <f>IF(P3193&gt;0,RANK(P3193,(N3193:P3193,Q3193:AL3193)),0)</f>
        <v>3</v>
      </c>
      <c r="G3193" s="1">
        <f t="shared" ref="G3193:G3224" si="1191">MAX(N3193:P3193)-LARGE(N3193:P3193,2)</f>
        <v>561</v>
      </c>
      <c r="H3193" s="2">
        <f t="shared" si="1189"/>
        <v>7.1383127624379691E-2</v>
      </c>
      <c r="I3193" s="2"/>
      <c r="J3193" s="2">
        <f t="shared" ref="J3193:J3224" si="1192">IF($C3193=0,"-",N3193/$C3193)</f>
        <v>0.39992365440895788</v>
      </c>
      <c r="K3193" s="2">
        <f t="shared" ref="K3193:K3224" si="1193">IF($C3193=0,"-",O3193/$C3193)</f>
        <v>0.32854052678457818</v>
      </c>
      <c r="L3193" s="2">
        <f t="shared" ref="L3193:L3224" si="1194">IF($C3193=0,"-",P3193/$C3193)</f>
        <v>0.26453747296093649</v>
      </c>
      <c r="M3193" s="2">
        <f t="shared" ref="M3193:M3224" si="1195">IF(C3193=0,"-",(1-J3193-K3193-L3193))</f>
        <v>6.9983458455273873E-3</v>
      </c>
      <c r="N3193" s="1">
        <v>3143</v>
      </c>
      <c r="O3193" s="1">
        <v>2582</v>
      </c>
      <c r="P3193" s="1">
        <v>2079</v>
      </c>
      <c r="Q3193" s="1">
        <v>6</v>
      </c>
      <c r="R3193" s="1">
        <v>21</v>
      </c>
      <c r="T3193" s="1">
        <v>3</v>
      </c>
      <c r="U3193" s="1">
        <v>3</v>
      </c>
      <c r="V3193" s="1">
        <v>7</v>
      </c>
      <c r="W3193" s="1">
        <v>2</v>
      </c>
      <c r="Y3193" s="1">
        <v>8</v>
      </c>
      <c r="AA3193" s="1">
        <v>2</v>
      </c>
      <c r="AI3193" s="1">
        <v>3</v>
      </c>
      <c r="AN3193" s="7">
        <f>IF(Q3193&gt;0,RANK(Q3193,(N3193:P3193,Q3193:AL3193)),0)</f>
        <v>7</v>
      </c>
      <c r="AO3193" s="7">
        <f>IF(R3193&gt;0,RANK(R3193,(N3193:P3193,Q3193:AL3193)),0)</f>
        <v>4</v>
      </c>
      <c r="AP3193" s="7">
        <f>IF(S3193&gt;0,RANK(S3193,(N3193:P3193,Q3193:AL3193)),0)</f>
        <v>0</v>
      </c>
      <c r="AQ3193" s="7">
        <f>IF(T3193&gt;0,RANK(T3193,(N3193:P3193,Q3193:AL3193)),0)</f>
        <v>8</v>
      </c>
      <c r="AR3193" s="2">
        <f t="shared" ref="AR3193:AR3224" si="1196">IF($C3193=0,"-",Q3193/$C3193)</f>
        <v>7.6345591042117314E-4</v>
      </c>
      <c r="AS3193" s="2">
        <f t="shared" ref="AS3193:AS3224" si="1197">IF($C3193=0,"-",R3193/$C3193)</f>
        <v>2.6720956864741061E-3</v>
      </c>
      <c r="AT3193" s="2">
        <f t="shared" ref="AT3193:AT3224" si="1198">IF($C3193=0,"-",S3193/$C3193)</f>
        <v>0</v>
      </c>
      <c r="AU3193" s="2">
        <f t="shared" ref="AU3193:AU3224" si="1199">IF($C3193=0,"-",T3193/$C3193)</f>
        <v>3.8172795521058657E-4</v>
      </c>
      <c r="AW3193" t="s">
        <v>1932</v>
      </c>
      <c r="AX3193" t="s">
        <v>2265</v>
      </c>
      <c r="BA3193" s="127">
        <v>55</v>
      </c>
      <c r="BB3193" s="130">
        <v>67</v>
      </c>
      <c r="BC3193" s="131">
        <f t="shared" si="1178"/>
        <v>55067</v>
      </c>
      <c r="BE3193" s="7" t="s">
        <v>3271</v>
      </c>
    </row>
    <row r="3194" spans="1:57" hidden="1" outlineLevel="1" x14ac:dyDescent="0.2">
      <c r="A3194" t="s">
        <v>1440</v>
      </c>
      <c r="B3194" t="s">
        <v>2265</v>
      </c>
      <c r="C3194" s="1">
        <f t="shared" si="1190"/>
        <v>10042</v>
      </c>
      <c r="D3194" s="7">
        <f>RANK(N3194,(N3194:P3194,Q3194:AL3194))</f>
        <v>2</v>
      </c>
      <c r="E3194" s="7">
        <f>RANK(O3194,(N3194:P3194,Q3194:AL3194))</f>
        <v>1</v>
      </c>
      <c r="F3194" s="7">
        <f>IF(P3194&gt;0,RANK(P3194,(N3194:P3194,Q3194:AL3194)),0)</f>
        <v>3</v>
      </c>
      <c r="G3194" s="1">
        <f t="shared" si="1191"/>
        <v>260</v>
      </c>
      <c r="H3194" s="2">
        <f t="shared" si="1189"/>
        <v>2.5891256721768573E-2</v>
      </c>
      <c r="I3194" s="2"/>
      <c r="J3194" s="2">
        <f t="shared" si="1192"/>
        <v>0.36148177653853814</v>
      </c>
      <c r="K3194" s="2">
        <f t="shared" si="1193"/>
        <v>0.3873730332603067</v>
      </c>
      <c r="L3194" s="2">
        <f t="shared" si="1194"/>
        <v>0.24337781318462456</v>
      </c>
      <c r="M3194" s="2">
        <f t="shared" si="1195"/>
        <v>7.7673770165306577E-3</v>
      </c>
      <c r="N3194" s="1">
        <v>3630</v>
      </c>
      <c r="O3194" s="1">
        <v>3890</v>
      </c>
      <c r="P3194" s="1">
        <v>2444</v>
      </c>
      <c r="Q3194" s="1">
        <v>7</v>
      </c>
      <c r="R3194" s="1">
        <v>47</v>
      </c>
      <c r="S3194" s="1">
        <v>1</v>
      </c>
      <c r="T3194" s="1">
        <v>2</v>
      </c>
      <c r="U3194" s="1">
        <v>5</v>
      </c>
      <c r="V3194" s="1">
        <v>6</v>
      </c>
      <c r="W3194" s="1">
        <v>1</v>
      </c>
      <c r="X3194" s="1">
        <v>1</v>
      </c>
      <c r="Y3194" s="1">
        <v>6</v>
      </c>
      <c r="AB3194" s="1">
        <v>2</v>
      </c>
      <c r="AN3194" s="7">
        <f>IF(Q3194&gt;0,RANK(Q3194,(N3194:P3194,Q3194:AL3194)),0)</f>
        <v>5</v>
      </c>
      <c r="AO3194" s="7">
        <f>IF(R3194&gt;0,RANK(R3194,(N3194:P3194,Q3194:AL3194)),0)</f>
        <v>4</v>
      </c>
      <c r="AP3194" s="7">
        <f>IF(S3194&gt;0,RANK(S3194,(N3194:P3194,Q3194:AL3194)),0)</f>
        <v>11</v>
      </c>
      <c r="AQ3194" s="7">
        <f>IF(T3194&gt;0,RANK(T3194,(N3194:P3194,Q3194:AL3194)),0)</f>
        <v>9</v>
      </c>
      <c r="AR3194" s="2">
        <f t="shared" si="1196"/>
        <v>6.9707229635530767E-4</v>
      </c>
      <c r="AS3194" s="2">
        <f t="shared" si="1197"/>
        <v>4.6803425612427802E-3</v>
      </c>
      <c r="AT3194" s="2">
        <f t="shared" si="1198"/>
        <v>9.9581756622186814E-5</v>
      </c>
      <c r="AU3194" s="2">
        <f t="shared" si="1199"/>
        <v>1.9916351324437363E-4</v>
      </c>
      <c r="AW3194" t="s">
        <v>1440</v>
      </c>
      <c r="AX3194" t="s">
        <v>2265</v>
      </c>
      <c r="BA3194" s="127">
        <v>55</v>
      </c>
      <c r="BB3194" s="130">
        <v>69</v>
      </c>
      <c r="BC3194" s="131">
        <f t="shared" si="1178"/>
        <v>55069</v>
      </c>
      <c r="BE3194" s="7" t="s">
        <v>3271</v>
      </c>
    </row>
    <row r="3195" spans="1:57" hidden="1" outlineLevel="1" x14ac:dyDescent="0.2">
      <c r="A3195" t="s">
        <v>1204</v>
      </c>
      <c r="B3195" t="s">
        <v>2265</v>
      </c>
      <c r="C3195" s="1">
        <f t="shared" si="1190"/>
        <v>13304</v>
      </c>
      <c r="D3195" s="7">
        <f>RANK(N3195,(N3195:P3195,Q3195:AL3195))</f>
        <v>1</v>
      </c>
      <c r="E3195" s="7">
        <f>RANK(O3195,(N3195:P3195,Q3195:AL3195))</f>
        <v>2</v>
      </c>
      <c r="F3195" s="7">
        <f>IF(P3195&gt;0,RANK(P3195,(N3195:P3195,Q3195:AL3195)),0)</f>
        <v>3</v>
      </c>
      <c r="G3195" s="1">
        <f t="shared" si="1191"/>
        <v>976</v>
      </c>
      <c r="H3195" s="2">
        <f t="shared" si="1189"/>
        <v>7.3361395069152138E-2</v>
      </c>
      <c r="I3195" s="2"/>
      <c r="J3195" s="2">
        <f t="shared" si="1192"/>
        <v>0.39815093205051111</v>
      </c>
      <c r="K3195" s="2">
        <f t="shared" si="1193"/>
        <v>0.32478953698135898</v>
      </c>
      <c r="L3195" s="2">
        <f t="shared" si="1194"/>
        <v>0.27097113650030064</v>
      </c>
      <c r="M3195" s="2">
        <f t="shared" si="1195"/>
        <v>6.0883944678292723E-3</v>
      </c>
      <c r="N3195" s="1">
        <v>5297</v>
      </c>
      <c r="O3195" s="1">
        <v>4321</v>
      </c>
      <c r="P3195" s="1">
        <v>3605</v>
      </c>
      <c r="Q3195" s="1">
        <v>9</v>
      </c>
      <c r="R3195" s="1">
        <v>20</v>
      </c>
      <c r="S3195" s="1">
        <v>3</v>
      </c>
      <c r="T3195" s="1">
        <v>14</v>
      </c>
      <c r="U3195" s="1">
        <v>5</v>
      </c>
      <c r="V3195" s="1">
        <v>11</v>
      </c>
      <c r="W3195" s="1">
        <v>7</v>
      </c>
      <c r="X3195" s="1">
        <v>3</v>
      </c>
      <c r="Y3195" s="1">
        <v>2</v>
      </c>
      <c r="AA3195" s="1">
        <v>2</v>
      </c>
      <c r="AB3195" s="1">
        <v>3</v>
      </c>
      <c r="AI3195" s="1">
        <v>2</v>
      </c>
      <c r="AN3195" s="7">
        <f>IF(Q3195&gt;0,RANK(Q3195,(N3195:P3195,Q3195:AL3195)),0)</f>
        <v>7</v>
      </c>
      <c r="AO3195" s="7">
        <f>IF(R3195&gt;0,RANK(R3195,(N3195:P3195,Q3195:AL3195)),0)</f>
        <v>4</v>
      </c>
      <c r="AP3195" s="7">
        <f>IF(S3195&gt;0,RANK(S3195,(N3195:P3195,Q3195:AL3195)),0)</f>
        <v>10</v>
      </c>
      <c r="AQ3195" s="7">
        <f>IF(T3195&gt;0,RANK(T3195,(N3195:P3195,Q3195:AL3195)),0)</f>
        <v>5</v>
      </c>
      <c r="AR3195" s="2">
        <f t="shared" si="1196"/>
        <v>6.7648827420324718E-4</v>
      </c>
      <c r="AS3195" s="2">
        <f t="shared" si="1197"/>
        <v>1.5033072760072159E-3</v>
      </c>
      <c r="AT3195" s="2">
        <f t="shared" si="1198"/>
        <v>2.2549609140108239E-4</v>
      </c>
      <c r="AU3195" s="2">
        <f t="shared" si="1199"/>
        <v>1.0523150932050512E-3</v>
      </c>
      <c r="AW3195" t="s">
        <v>1204</v>
      </c>
      <c r="AX3195" t="s">
        <v>2265</v>
      </c>
      <c r="BA3195" s="127">
        <v>55</v>
      </c>
      <c r="BB3195" s="130">
        <v>71</v>
      </c>
      <c r="BC3195" s="131">
        <f t="shared" si="1178"/>
        <v>55071</v>
      </c>
      <c r="BE3195" s="7" t="s">
        <v>3271</v>
      </c>
    </row>
    <row r="3196" spans="1:57" hidden="1" outlineLevel="1" x14ac:dyDescent="0.2">
      <c r="A3196" t="s">
        <v>1276</v>
      </c>
      <c r="B3196" t="s">
        <v>2265</v>
      </c>
      <c r="C3196" s="1">
        <f t="shared" si="1190"/>
        <v>41268</v>
      </c>
      <c r="D3196" s="7">
        <f>RANK(N3196,(N3196:P3196,Q3196:AL3196))</f>
        <v>1</v>
      </c>
      <c r="E3196" s="7">
        <f>RANK(O3196,(N3196:P3196,Q3196:AL3196))</f>
        <v>2</v>
      </c>
      <c r="F3196" s="7">
        <f>IF(P3196&gt;0,RANK(P3196,(N3196:P3196,Q3196:AL3196)),0)</f>
        <v>3</v>
      </c>
      <c r="G3196" s="1">
        <f t="shared" si="1191"/>
        <v>1895</v>
      </c>
      <c r="H3196" s="2">
        <f t="shared" si="1189"/>
        <v>4.5919356402054863E-2</v>
      </c>
      <c r="I3196" s="2"/>
      <c r="J3196" s="2">
        <f t="shared" si="1192"/>
        <v>0.38535911602209943</v>
      </c>
      <c r="K3196" s="2">
        <f t="shared" si="1193"/>
        <v>0.33943975962004458</v>
      </c>
      <c r="L3196" s="2">
        <f t="shared" si="1194"/>
        <v>0.27088785499660756</v>
      </c>
      <c r="M3196" s="2">
        <f t="shared" si="1195"/>
        <v>4.313269361248373E-3</v>
      </c>
      <c r="N3196" s="1">
        <v>15903</v>
      </c>
      <c r="O3196" s="1">
        <v>14008</v>
      </c>
      <c r="P3196" s="1">
        <v>11179</v>
      </c>
      <c r="Q3196" s="1">
        <v>21</v>
      </c>
      <c r="R3196" s="1">
        <v>46</v>
      </c>
      <c r="S3196" s="1">
        <v>6</v>
      </c>
      <c r="T3196" s="1">
        <v>12</v>
      </c>
      <c r="U3196" s="1">
        <v>20</v>
      </c>
      <c r="V3196" s="1">
        <v>23</v>
      </c>
      <c r="W3196" s="1">
        <v>15</v>
      </c>
      <c r="X3196" s="1">
        <v>6</v>
      </c>
      <c r="Y3196" s="1">
        <v>11</v>
      </c>
      <c r="AA3196" s="1">
        <v>5</v>
      </c>
      <c r="AB3196" s="1">
        <v>5</v>
      </c>
      <c r="AI3196" s="1">
        <v>8</v>
      </c>
      <c r="AN3196" s="7">
        <f>IF(Q3196&gt;0,RANK(Q3196,(N3196:P3196,Q3196:AL3196)),0)</f>
        <v>6</v>
      </c>
      <c r="AO3196" s="7">
        <f>IF(R3196&gt;0,RANK(R3196,(N3196:P3196,Q3196:AL3196)),0)</f>
        <v>4</v>
      </c>
      <c r="AP3196" s="7">
        <f>IF(S3196&gt;0,RANK(S3196,(N3196:P3196,Q3196:AL3196)),0)</f>
        <v>12</v>
      </c>
      <c r="AQ3196" s="7">
        <f>IF(T3196&gt;0,RANK(T3196,(N3196:P3196,Q3196:AL3196)),0)</f>
        <v>9</v>
      </c>
      <c r="AR3196" s="2">
        <f t="shared" si="1196"/>
        <v>5.088688572259378E-4</v>
      </c>
      <c r="AS3196" s="2">
        <f t="shared" si="1197"/>
        <v>1.1146651158282447E-3</v>
      </c>
      <c r="AT3196" s="2">
        <f t="shared" si="1198"/>
        <v>1.4539110206455364E-4</v>
      </c>
      <c r="AU3196" s="2">
        <f t="shared" si="1199"/>
        <v>2.9078220412910729E-4</v>
      </c>
      <c r="AW3196" t="s">
        <v>1276</v>
      </c>
      <c r="AX3196" t="s">
        <v>2265</v>
      </c>
      <c r="BA3196" s="127">
        <v>55</v>
      </c>
      <c r="BB3196" s="130">
        <v>73</v>
      </c>
      <c r="BC3196" s="131">
        <f t="shared" si="1178"/>
        <v>55073</v>
      </c>
      <c r="BE3196" s="7" t="s">
        <v>3271</v>
      </c>
    </row>
    <row r="3197" spans="1:57" hidden="1" outlineLevel="1" x14ac:dyDescent="0.2">
      <c r="A3197" t="s">
        <v>1277</v>
      </c>
      <c r="B3197" t="s">
        <v>2265</v>
      </c>
      <c r="C3197" s="1">
        <f t="shared" si="1190"/>
        <v>57378</v>
      </c>
      <c r="D3197" s="7">
        <f>RANK(N3197,(N3197:P3197,Q3197:AL3197))</f>
        <v>1</v>
      </c>
      <c r="E3197" s="7">
        <f>RANK(O3197,(N3197:P3197,Q3197:AL3197))</f>
        <v>2</v>
      </c>
      <c r="F3197" s="7">
        <f>IF(P3197&gt;0,RANK(P3197,(N3197:P3197,Q3197:AL3197)),0)</f>
        <v>3</v>
      </c>
      <c r="G3197" s="1">
        <f t="shared" si="1191"/>
        <v>534</v>
      </c>
      <c r="H3197" s="2">
        <f t="shared" si="1189"/>
        <v>9.306702917494511E-3</v>
      </c>
      <c r="I3197" s="2"/>
      <c r="J3197" s="2">
        <f t="shared" si="1192"/>
        <v>0.37439436717905816</v>
      </c>
      <c r="K3197" s="2">
        <f t="shared" si="1193"/>
        <v>0.36508766426156364</v>
      </c>
      <c r="L3197" s="2">
        <f t="shared" si="1194"/>
        <v>0.2544529262086514</v>
      </c>
      <c r="M3197" s="2">
        <f t="shared" si="1195"/>
        <v>6.0650423507268014E-3</v>
      </c>
      <c r="N3197" s="1">
        <v>21482</v>
      </c>
      <c r="O3197" s="1">
        <v>20948</v>
      </c>
      <c r="P3197" s="1">
        <v>14600</v>
      </c>
      <c r="Q3197" s="1">
        <v>42</v>
      </c>
      <c r="R3197" s="1">
        <v>112</v>
      </c>
      <c r="S3197" s="1">
        <v>10</v>
      </c>
      <c r="T3197" s="1">
        <v>36</v>
      </c>
      <c r="U3197" s="1">
        <v>27</v>
      </c>
      <c r="V3197" s="1">
        <v>41</v>
      </c>
      <c r="W3197" s="1">
        <v>15</v>
      </c>
      <c r="X3197" s="1">
        <v>33</v>
      </c>
      <c r="Y3197" s="1">
        <v>2</v>
      </c>
      <c r="AA3197" s="1">
        <v>11</v>
      </c>
      <c r="AB3197" s="1">
        <v>13</v>
      </c>
      <c r="AI3197" s="1">
        <v>6</v>
      </c>
      <c r="AN3197" s="7">
        <f>IF(Q3197&gt;0,RANK(Q3197,(N3197:P3197,Q3197:AL3197)),0)</f>
        <v>5</v>
      </c>
      <c r="AO3197" s="7">
        <f>IF(R3197&gt;0,RANK(R3197,(N3197:P3197,Q3197:AL3197)),0)</f>
        <v>4</v>
      </c>
      <c r="AP3197" s="7">
        <f>IF(S3197&gt;0,RANK(S3197,(N3197:P3197,Q3197:AL3197)),0)</f>
        <v>13</v>
      </c>
      <c r="AQ3197" s="7">
        <f>IF(T3197&gt;0,RANK(T3197,(N3197:P3197,Q3197:AL3197)),0)</f>
        <v>7</v>
      </c>
      <c r="AR3197" s="2">
        <f t="shared" si="1196"/>
        <v>7.3198786991529857E-4</v>
      </c>
      <c r="AS3197" s="2">
        <f t="shared" si="1197"/>
        <v>1.9519676531074628E-3</v>
      </c>
      <c r="AT3197" s="2">
        <f t="shared" si="1198"/>
        <v>1.7428282617030919E-4</v>
      </c>
      <c r="AU3197" s="2">
        <f t="shared" si="1199"/>
        <v>6.2741817421311304E-4</v>
      </c>
      <c r="AW3197" t="s">
        <v>1277</v>
      </c>
      <c r="AX3197" t="s">
        <v>2265</v>
      </c>
      <c r="BA3197" s="127">
        <v>55</v>
      </c>
      <c r="BB3197" s="130">
        <v>75</v>
      </c>
      <c r="BC3197" s="131">
        <f t="shared" si="1178"/>
        <v>55075</v>
      </c>
      <c r="BE3197" s="7" t="s">
        <v>3271</v>
      </c>
    </row>
    <row r="3198" spans="1:57" hidden="1" outlineLevel="1" x14ac:dyDescent="0.2">
      <c r="A3198" t="s">
        <v>1724</v>
      </c>
      <c r="B3198" t="s">
        <v>2265</v>
      </c>
      <c r="C3198" s="1">
        <f t="shared" si="1190"/>
        <v>21093</v>
      </c>
      <c r="D3198" s="7">
        <f>RANK(N3198,(N3198:P3198,Q3198:AL3198))</f>
        <v>2</v>
      </c>
      <c r="E3198" s="7">
        <f>RANK(O3198,(N3198:P3198,Q3198:AL3198))</f>
        <v>1</v>
      </c>
      <c r="F3198" s="7">
        <f>IF(P3198&gt;0,RANK(P3198,(N3198:P3198,Q3198:AL3198)),0)</f>
        <v>3</v>
      </c>
      <c r="G3198" s="1">
        <f t="shared" si="1191"/>
        <v>358</v>
      </c>
      <c r="H3198" s="2">
        <f t="shared" si="1189"/>
        <v>1.6972455316929789E-2</v>
      </c>
      <c r="I3198" s="2"/>
      <c r="J3198" s="2">
        <f t="shared" si="1192"/>
        <v>0.36154174370644288</v>
      </c>
      <c r="K3198" s="2">
        <f t="shared" si="1193"/>
        <v>0.37851419902337269</v>
      </c>
      <c r="L3198" s="2">
        <f t="shared" si="1194"/>
        <v>0.25657801166263688</v>
      </c>
      <c r="M3198" s="2">
        <f t="shared" si="1195"/>
        <v>3.366045607547552E-3</v>
      </c>
      <c r="N3198" s="1">
        <v>7626</v>
      </c>
      <c r="O3198" s="1">
        <v>7984</v>
      </c>
      <c r="P3198" s="1">
        <v>5412</v>
      </c>
      <c r="Q3198" s="1">
        <v>10</v>
      </c>
      <c r="R3198" s="1">
        <v>15</v>
      </c>
      <c r="S3198" s="1">
        <v>1</v>
      </c>
      <c r="T3198" s="1">
        <v>5</v>
      </c>
      <c r="U3198" s="1">
        <v>9</v>
      </c>
      <c r="V3198" s="1">
        <v>14</v>
      </c>
      <c r="W3198" s="1">
        <v>6</v>
      </c>
      <c r="Y3198" s="1">
        <v>3</v>
      </c>
      <c r="AA3198" s="1">
        <v>4</v>
      </c>
      <c r="AI3198" s="1">
        <v>4</v>
      </c>
      <c r="AN3198" s="7">
        <f>IF(Q3198&gt;0,RANK(Q3198,(N3198:P3198,Q3198:AL3198)),0)</f>
        <v>6</v>
      </c>
      <c r="AO3198" s="7">
        <f>IF(R3198&gt;0,RANK(R3198,(N3198:P3198,Q3198:AL3198)),0)</f>
        <v>4</v>
      </c>
      <c r="AP3198" s="7">
        <f>IF(S3198&gt;0,RANK(S3198,(N3198:P3198,Q3198:AL3198)),0)</f>
        <v>13</v>
      </c>
      <c r="AQ3198" s="7">
        <f>IF(T3198&gt;0,RANK(T3198,(N3198:P3198,Q3198:AL3198)),0)</f>
        <v>9</v>
      </c>
      <c r="AR3198" s="2">
        <f t="shared" si="1196"/>
        <v>4.7409093064049683E-4</v>
      </c>
      <c r="AS3198" s="2">
        <f t="shared" si="1197"/>
        <v>7.1113639596074522E-4</v>
      </c>
      <c r="AT3198" s="2">
        <f t="shared" si="1198"/>
        <v>4.7409093064049684E-5</v>
      </c>
      <c r="AU3198" s="2">
        <f t="shared" si="1199"/>
        <v>2.3704546532024842E-4</v>
      </c>
      <c r="AW3198" t="s">
        <v>1724</v>
      </c>
      <c r="AX3198" t="s">
        <v>2265</v>
      </c>
      <c r="BA3198" s="127">
        <v>55</v>
      </c>
      <c r="BB3198" s="130">
        <v>77</v>
      </c>
      <c r="BC3198" s="131">
        <f t="shared" si="1178"/>
        <v>55077</v>
      </c>
      <c r="BE3198" s="7" t="s">
        <v>3271</v>
      </c>
    </row>
    <row r="3199" spans="1:57" hidden="1" outlineLevel="1" x14ac:dyDescent="0.2">
      <c r="A3199" t="s">
        <v>394</v>
      </c>
      <c r="B3199" t="s">
        <v>2265</v>
      </c>
      <c r="C3199" s="1">
        <f t="shared" si="1190"/>
        <v>6720</v>
      </c>
      <c r="D3199" s="7">
        <f>RANK(N3199,(N3199:P3199,Q3199:AL3199))</f>
        <v>1</v>
      </c>
      <c r="E3199" s="7">
        <f>RANK(O3199,(N3199:P3199,Q3199:AL3199))</f>
        <v>2</v>
      </c>
      <c r="F3199" s="7">
        <f>IF(P3199&gt;0,RANK(P3199,(N3199:P3199,Q3199:AL3199)),0)</f>
        <v>3</v>
      </c>
      <c r="G3199" s="1">
        <f t="shared" si="1191"/>
        <v>211</v>
      </c>
      <c r="H3199" s="2">
        <f t="shared" si="1189"/>
        <v>3.1398809523809523E-2</v>
      </c>
      <c r="I3199" s="2"/>
      <c r="J3199" s="2">
        <f t="shared" si="1192"/>
        <v>0.3769345238095238</v>
      </c>
      <c r="K3199" s="2">
        <f t="shared" si="1193"/>
        <v>0.34553571428571428</v>
      </c>
      <c r="L3199" s="2">
        <f t="shared" si="1194"/>
        <v>0.27053571428571427</v>
      </c>
      <c r="M3199" s="2">
        <f t="shared" si="1195"/>
        <v>6.9940476190475942E-3</v>
      </c>
      <c r="N3199" s="1">
        <v>2533</v>
      </c>
      <c r="O3199" s="1">
        <v>2322</v>
      </c>
      <c r="P3199" s="1">
        <v>1818</v>
      </c>
      <c r="Q3199" s="1">
        <v>5</v>
      </c>
      <c r="R3199" s="1">
        <v>24</v>
      </c>
      <c r="T3199" s="1">
        <v>3</v>
      </c>
      <c r="U3199" s="1">
        <v>2</v>
      </c>
      <c r="V3199" s="1">
        <v>8</v>
      </c>
      <c r="W3199" s="1">
        <v>2</v>
      </c>
      <c r="Y3199" s="1">
        <v>2</v>
      </c>
      <c r="AA3199" s="1">
        <v>1</v>
      </c>
      <c r="AN3199" s="7">
        <f>IF(Q3199&gt;0,RANK(Q3199,(N3199:P3199,Q3199:AL3199)),0)</f>
        <v>6</v>
      </c>
      <c r="AO3199" s="7">
        <f>IF(R3199&gt;0,RANK(R3199,(N3199:P3199,Q3199:AL3199)),0)</f>
        <v>4</v>
      </c>
      <c r="AP3199" s="7">
        <f>IF(S3199&gt;0,RANK(S3199,(N3199:P3199,Q3199:AL3199)),0)</f>
        <v>0</v>
      </c>
      <c r="AQ3199" s="7">
        <f>IF(T3199&gt;0,RANK(T3199,(N3199:P3199,Q3199:AL3199)),0)</f>
        <v>7</v>
      </c>
      <c r="AR3199" s="2">
        <f t="shared" si="1196"/>
        <v>7.4404761904761901E-4</v>
      </c>
      <c r="AS3199" s="2">
        <f t="shared" si="1197"/>
        <v>3.5714285714285713E-3</v>
      </c>
      <c r="AT3199" s="2">
        <f t="shared" si="1198"/>
        <v>0</v>
      </c>
      <c r="AU3199" s="2">
        <f t="shared" si="1199"/>
        <v>4.4642857142857141E-4</v>
      </c>
      <c r="AW3199" t="s">
        <v>394</v>
      </c>
      <c r="AX3199" t="s">
        <v>2265</v>
      </c>
      <c r="BA3199" s="127">
        <v>55</v>
      </c>
      <c r="BB3199" s="130">
        <v>78</v>
      </c>
      <c r="BC3199" s="131">
        <f t="shared" si="1178"/>
        <v>55078</v>
      </c>
      <c r="BE3199" s="7" t="s">
        <v>3271</v>
      </c>
    </row>
    <row r="3200" spans="1:57" hidden="1" outlineLevel="1" x14ac:dyDescent="0.2">
      <c r="A3200" t="s">
        <v>1060</v>
      </c>
      <c r="B3200" t="s">
        <v>2265</v>
      </c>
      <c r="C3200" s="1">
        <f t="shared" si="1190"/>
        <v>1160</v>
      </c>
      <c r="D3200" s="7">
        <f>RANK(N3200,(N3200:P3200,Q3200:AL3200))</f>
        <v>1</v>
      </c>
      <c r="E3200" s="7">
        <f>RANK(O3200,(N3200:P3200,Q3200:AL3200))</f>
        <v>2</v>
      </c>
      <c r="F3200" s="7">
        <f>IF(P3200&gt;0,RANK(P3200,(N3200:P3200,Q3200:AL3200)),0)</f>
        <v>3</v>
      </c>
      <c r="G3200" s="1">
        <f t="shared" si="1191"/>
        <v>447</v>
      </c>
      <c r="H3200" s="2">
        <f t="shared" si="1189"/>
        <v>0.38534482758620692</v>
      </c>
      <c r="I3200" s="2"/>
      <c r="J3200" s="2">
        <f t="shared" si="1192"/>
        <v>0.59568965517241379</v>
      </c>
      <c r="K3200" s="2">
        <f t="shared" si="1193"/>
        <v>0.2103448275862069</v>
      </c>
      <c r="L3200" s="2">
        <f t="shared" si="1194"/>
        <v>0.19051724137931034</v>
      </c>
      <c r="M3200" s="2">
        <f t="shared" si="1195"/>
        <v>3.4482758620689724E-3</v>
      </c>
      <c r="N3200" s="1">
        <v>691</v>
      </c>
      <c r="O3200" s="1">
        <v>244</v>
      </c>
      <c r="P3200" s="1">
        <v>221</v>
      </c>
      <c r="S3200" s="1">
        <v>1</v>
      </c>
      <c r="X3200" s="1">
        <v>1</v>
      </c>
      <c r="AB3200" s="1">
        <v>1</v>
      </c>
      <c r="AI3200" s="1">
        <v>1</v>
      </c>
      <c r="AN3200" s="7">
        <f>IF(Q3200&gt;0,RANK(Q3200,(N3200:P3200,Q3200:AL3200)),0)</f>
        <v>0</v>
      </c>
      <c r="AO3200" s="7">
        <f>IF(R3200&gt;0,RANK(R3200,(N3200:P3200,Q3200:AL3200)),0)</f>
        <v>0</v>
      </c>
      <c r="AP3200" s="7">
        <f>IF(S3200&gt;0,RANK(S3200,(N3200:P3200,Q3200:AL3200)),0)</f>
        <v>4</v>
      </c>
      <c r="AQ3200" s="7">
        <f>IF(T3200&gt;0,RANK(T3200,(N3200:P3200,Q3200:AL3200)),0)</f>
        <v>0</v>
      </c>
      <c r="AR3200" s="2">
        <f t="shared" si="1196"/>
        <v>0</v>
      </c>
      <c r="AS3200" s="2">
        <f t="shared" si="1197"/>
        <v>0</v>
      </c>
      <c r="AT3200" s="2">
        <f t="shared" si="1198"/>
        <v>8.6206896551724137E-4</v>
      </c>
      <c r="AU3200" s="2">
        <f t="shared" si="1199"/>
        <v>0</v>
      </c>
      <c r="AW3200" t="s">
        <v>1060</v>
      </c>
      <c r="AX3200" t="s">
        <v>2265</v>
      </c>
      <c r="BA3200" s="127">
        <v>55</v>
      </c>
      <c r="BB3200" s="130">
        <v>79</v>
      </c>
      <c r="BC3200" s="131">
        <f t="shared" si="1178"/>
        <v>55079</v>
      </c>
      <c r="BE3200" s="7" t="s">
        <v>3271</v>
      </c>
    </row>
    <row r="3201" spans="1:57" hidden="1" outlineLevel="1" x14ac:dyDescent="0.2">
      <c r="A3201" t="s">
        <v>1636</v>
      </c>
      <c r="B3201" t="s">
        <v>2265</v>
      </c>
      <c r="C3201" s="1">
        <f t="shared" si="1190"/>
        <v>465496</v>
      </c>
      <c r="D3201" s="7">
        <f>RANK(N3201,(N3201:P3201,Q3201:AL3201))</f>
        <v>1</v>
      </c>
      <c r="E3201" s="7">
        <f>RANK(O3201,(N3201:P3201,Q3201:AL3201))</f>
        <v>2</v>
      </c>
      <c r="F3201" s="7">
        <f>IF(P3201&gt;0,RANK(P3201,(N3201:P3201,Q3201:AL3201)),0)</f>
        <v>3</v>
      </c>
      <c r="G3201" s="1">
        <f t="shared" si="1191"/>
        <v>84207</v>
      </c>
      <c r="H3201" s="2">
        <f t="shared" si="1189"/>
        <v>0.18089736539089488</v>
      </c>
      <c r="I3201" s="2"/>
      <c r="J3201" s="2">
        <f t="shared" si="1192"/>
        <v>0.50595708663447159</v>
      </c>
      <c r="K3201" s="2">
        <f t="shared" si="1193"/>
        <v>0.32505972124357674</v>
      </c>
      <c r="L3201" s="2">
        <f t="shared" si="1194"/>
        <v>0.16335049065942564</v>
      </c>
      <c r="M3201" s="2">
        <f t="shared" si="1195"/>
        <v>5.6327014625260352E-3</v>
      </c>
      <c r="N3201" s="1">
        <v>235521</v>
      </c>
      <c r="O3201" s="1">
        <v>151314</v>
      </c>
      <c r="P3201" s="1">
        <v>76039</v>
      </c>
      <c r="Q3201" s="1">
        <v>573</v>
      </c>
      <c r="R3201" s="1">
        <v>113</v>
      </c>
      <c r="S3201" s="1">
        <v>221</v>
      </c>
      <c r="T3201" s="1">
        <v>281</v>
      </c>
      <c r="U3201" s="1">
        <v>200</v>
      </c>
      <c r="V3201" s="1">
        <v>279</v>
      </c>
      <c r="W3201" s="1">
        <v>156</v>
      </c>
      <c r="X3201" s="1">
        <v>70</v>
      </c>
      <c r="Y3201" s="1">
        <v>426</v>
      </c>
      <c r="AA3201" s="1">
        <v>105</v>
      </c>
      <c r="AB3201" s="1">
        <v>148</v>
      </c>
      <c r="AI3201" s="1">
        <v>50</v>
      </c>
      <c r="AN3201" s="7">
        <f>IF(Q3201&gt;0,RANK(Q3201,(N3201:P3201,Q3201:AL3201)),0)</f>
        <v>4</v>
      </c>
      <c r="AO3201" s="7">
        <f>IF(R3201&gt;0,RANK(R3201,(N3201:P3201,Q3201:AL3201)),0)</f>
        <v>12</v>
      </c>
      <c r="AP3201" s="7">
        <f>IF(S3201&gt;0,RANK(S3201,(N3201:P3201,Q3201:AL3201)),0)</f>
        <v>8</v>
      </c>
      <c r="AQ3201" s="7">
        <f>IF(T3201&gt;0,RANK(T3201,(N3201:P3201,Q3201:AL3201)),0)</f>
        <v>6</v>
      </c>
      <c r="AR3201" s="2">
        <f t="shared" si="1196"/>
        <v>1.2309450564559094E-3</v>
      </c>
      <c r="AS3201" s="2">
        <f t="shared" si="1197"/>
        <v>2.4275181741626137E-4</v>
      </c>
      <c r="AT3201" s="2">
        <f t="shared" si="1198"/>
        <v>4.7476240397339612E-4</v>
      </c>
      <c r="AU3201" s="2">
        <f t="shared" si="1199"/>
        <v>6.0365717428291542E-4</v>
      </c>
      <c r="AW3201" t="s">
        <v>1636</v>
      </c>
      <c r="AX3201" t="s">
        <v>2265</v>
      </c>
      <c r="BA3201" s="127">
        <v>55</v>
      </c>
      <c r="BB3201" s="130">
        <v>81</v>
      </c>
      <c r="BC3201" s="131">
        <f t="shared" si="1178"/>
        <v>55081</v>
      </c>
      <c r="BE3201" s="7" t="s">
        <v>3271</v>
      </c>
    </row>
    <row r="3202" spans="1:57" hidden="1" outlineLevel="1" x14ac:dyDescent="0.2">
      <c r="A3202" t="s">
        <v>1371</v>
      </c>
      <c r="B3202" t="s">
        <v>2265</v>
      </c>
      <c r="C3202" s="1">
        <f t="shared" si="1190"/>
        <v>16805</v>
      </c>
      <c r="D3202" s="7">
        <f>RANK(N3202,(N3202:P3202,Q3202:AL3202))</f>
        <v>1</v>
      </c>
      <c r="E3202" s="7">
        <f>RANK(O3202,(N3202:P3202,Q3202:AL3202))</f>
        <v>2</v>
      </c>
      <c r="F3202" s="7">
        <f>IF(P3202&gt;0,RANK(P3202,(N3202:P3202,Q3202:AL3202)),0)</f>
        <v>3</v>
      </c>
      <c r="G3202" s="1">
        <f t="shared" si="1191"/>
        <v>309</v>
      </c>
      <c r="H3202" s="2">
        <f t="shared" si="1189"/>
        <v>1.838738470693246E-2</v>
      </c>
      <c r="I3202" s="2"/>
      <c r="J3202" s="2">
        <f t="shared" si="1192"/>
        <v>0.38244570068432016</v>
      </c>
      <c r="K3202" s="2">
        <f t="shared" si="1193"/>
        <v>0.36405831597738769</v>
      </c>
      <c r="L3202" s="2">
        <f t="shared" si="1194"/>
        <v>0.24891401368640287</v>
      </c>
      <c r="M3202" s="2">
        <f t="shared" si="1195"/>
        <v>4.5819696518892838E-3</v>
      </c>
      <c r="N3202" s="1">
        <v>6427</v>
      </c>
      <c r="O3202" s="1">
        <v>6118</v>
      </c>
      <c r="P3202" s="1">
        <v>4183</v>
      </c>
      <c r="Q3202" s="1">
        <v>14</v>
      </c>
      <c r="R3202" s="1">
        <v>10</v>
      </c>
      <c r="S3202" s="1">
        <v>1</v>
      </c>
      <c r="T3202" s="1">
        <v>13</v>
      </c>
      <c r="U3202" s="1">
        <v>4</v>
      </c>
      <c r="V3202" s="1">
        <v>8</v>
      </c>
      <c r="W3202" s="1">
        <v>2</v>
      </c>
      <c r="X3202" s="1">
        <v>3</v>
      </c>
      <c r="Y3202" s="1">
        <v>19</v>
      </c>
      <c r="AB3202" s="1">
        <v>1</v>
      </c>
      <c r="AI3202" s="1">
        <v>2</v>
      </c>
      <c r="AN3202" s="7">
        <f>IF(Q3202&gt;0,RANK(Q3202,(N3202:P3202,Q3202:AL3202)),0)</f>
        <v>5</v>
      </c>
      <c r="AO3202" s="7">
        <f>IF(R3202&gt;0,RANK(R3202,(N3202:P3202,Q3202:AL3202)),0)</f>
        <v>7</v>
      </c>
      <c r="AP3202" s="7">
        <f>IF(S3202&gt;0,RANK(S3202,(N3202:P3202,Q3202:AL3202)),0)</f>
        <v>13</v>
      </c>
      <c r="AQ3202" s="7">
        <f>IF(T3202&gt;0,RANK(T3202,(N3202:P3202,Q3202:AL3202)),0)</f>
        <v>6</v>
      </c>
      <c r="AR3202" s="2">
        <f t="shared" si="1196"/>
        <v>8.3308539125260335E-4</v>
      </c>
      <c r="AS3202" s="2">
        <f t="shared" si="1197"/>
        <v>5.9506099375185957E-4</v>
      </c>
      <c r="AT3202" s="2">
        <f t="shared" si="1198"/>
        <v>5.9506099375185959E-5</v>
      </c>
      <c r="AU3202" s="2">
        <f t="shared" si="1199"/>
        <v>7.7357929187741746E-4</v>
      </c>
      <c r="AW3202" t="s">
        <v>1371</v>
      </c>
      <c r="AX3202" t="s">
        <v>2265</v>
      </c>
      <c r="BA3202" s="127">
        <v>55</v>
      </c>
      <c r="BB3202" s="130">
        <v>83</v>
      </c>
      <c r="BC3202" s="131">
        <f t="shared" si="1178"/>
        <v>55083</v>
      </c>
      <c r="BE3202" s="7" t="s">
        <v>3271</v>
      </c>
    </row>
    <row r="3203" spans="1:57" hidden="1" outlineLevel="1" x14ac:dyDescent="0.2">
      <c r="A3203" t="s">
        <v>1575</v>
      </c>
      <c r="B3203" t="s">
        <v>2265</v>
      </c>
      <c r="C3203" s="1">
        <f t="shared" si="1190"/>
        <v>16073</v>
      </c>
      <c r="D3203" s="7">
        <f>RANK(N3203,(N3203:P3203,Q3203:AL3203))</f>
        <v>1</v>
      </c>
      <c r="E3203" s="7">
        <f>RANK(O3203,(N3203:P3203,Q3203:AL3203))</f>
        <v>2</v>
      </c>
      <c r="F3203" s="7">
        <f>IF(P3203&gt;0,RANK(P3203,(N3203:P3203,Q3203:AL3203)),0)</f>
        <v>3</v>
      </c>
      <c r="G3203" s="1">
        <f t="shared" si="1191"/>
        <v>178</v>
      </c>
      <c r="H3203" s="2">
        <f t="shared" si="1189"/>
        <v>1.1074472718223108E-2</v>
      </c>
      <c r="I3203" s="2"/>
      <c r="J3203" s="2">
        <f t="shared" si="1192"/>
        <v>0.36695078703415668</v>
      </c>
      <c r="K3203" s="2">
        <f t="shared" si="1193"/>
        <v>0.35587631431593353</v>
      </c>
      <c r="L3203" s="2">
        <f t="shared" si="1194"/>
        <v>0.27406209170658868</v>
      </c>
      <c r="M3203" s="2">
        <f t="shared" si="1195"/>
        <v>3.1108069433211649E-3</v>
      </c>
      <c r="N3203" s="1">
        <v>5898</v>
      </c>
      <c r="O3203" s="1">
        <v>5720</v>
      </c>
      <c r="P3203" s="1">
        <v>4405</v>
      </c>
      <c r="Q3203" s="1">
        <v>7</v>
      </c>
      <c r="R3203" s="1">
        <v>9</v>
      </c>
      <c r="S3203" s="1">
        <v>1</v>
      </c>
      <c r="T3203" s="1">
        <v>6</v>
      </c>
      <c r="U3203" s="1">
        <v>6</v>
      </c>
      <c r="V3203" s="1">
        <v>8</v>
      </c>
      <c r="W3203" s="1">
        <v>3</v>
      </c>
      <c r="X3203" s="1">
        <v>1</v>
      </c>
      <c r="Y3203" s="1">
        <v>4</v>
      </c>
      <c r="AA3203" s="1">
        <v>2</v>
      </c>
      <c r="AB3203" s="1">
        <v>1</v>
      </c>
      <c r="AI3203" s="1">
        <v>2</v>
      </c>
      <c r="AN3203" s="7">
        <f>IF(Q3203&gt;0,RANK(Q3203,(N3203:P3203,Q3203:AL3203)),0)</f>
        <v>6</v>
      </c>
      <c r="AO3203" s="7">
        <f>IF(R3203&gt;0,RANK(R3203,(N3203:P3203,Q3203:AL3203)),0)</f>
        <v>4</v>
      </c>
      <c r="AP3203" s="7">
        <f>IF(S3203&gt;0,RANK(S3203,(N3203:P3203,Q3203:AL3203)),0)</f>
        <v>13</v>
      </c>
      <c r="AQ3203" s="7">
        <f>IF(T3203&gt;0,RANK(T3203,(N3203:P3203,Q3203:AL3203)),0)</f>
        <v>7</v>
      </c>
      <c r="AR3203" s="2">
        <f t="shared" si="1196"/>
        <v>4.3551297206495364E-4</v>
      </c>
      <c r="AS3203" s="2">
        <f t="shared" si="1197"/>
        <v>5.5994524979779753E-4</v>
      </c>
      <c r="AT3203" s="2">
        <f t="shared" si="1198"/>
        <v>6.2216138866421944E-5</v>
      </c>
      <c r="AU3203" s="2">
        <f t="shared" si="1199"/>
        <v>3.7329683319853172E-4</v>
      </c>
      <c r="AW3203" t="s">
        <v>1575</v>
      </c>
      <c r="AX3203" t="s">
        <v>2265</v>
      </c>
      <c r="BA3203" s="127">
        <v>55</v>
      </c>
      <c r="BB3203" s="130">
        <v>85</v>
      </c>
      <c r="BC3203" s="131">
        <f t="shared" si="1178"/>
        <v>55085</v>
      </c>
      <c r="BE3203" s="7" t="s">
        <v>3271</v>
      </c>
    </row>
    <row r="3204" spans="1:57" hidden="1" outlineLevel="1" x14ac:dyDescent="0.2">
      <c r="A3204" t="s">
        <v>3026</v>
      </c>
      <c r="B3204" t="s">
        <v>2265</v>
      </c>
      <c r="C3204" s="1">
        <f t="shared" si="1190"/>
        <v>18714</v>
      </c>
      <c r="D3204" s="7">
        <f>RANK(N3204,(N3204:P3204,Q3204:AL3204))</f>
        <v>1</v>
      </c>
      <c r="E3204" s="7">
        <f>RANK(O3204,(N3204:P3204,Q3204:AL3204))</f>
        <v>2</v>
      </c>
      <c r="F3204" s="7">
        <f>IF(P3204&gt;0,RANK(P3204,(N3204:P3204,Q3204:AL3204)),0)</f>
        <v>3</v>
      </c>
      <c r="G3204" s="1">
        <f t="shared" si="1191"/>
        <v>435</v>
      </c>
      <c r="H3204" s="2">
        <f t="shared" si="1189"/>
        <v>2.3244629689002885E-2</v>
      </c>
      <c r="I3204" s="2"/>
      <c r="J3204" s="2">
        <f t="shared" si="1192"/>
        <v>0.38260126108795556</v>
      </c>
      <c r="K3204" s="2">
        <f t="shared" si="1193"/>
        <v>0.35935663139895263</v>
      </c>
      <c r="L3204" s="2">
        <f t="shared" si="1194"/>
        <v>0.25553061878807309</v>
      </c>
      <c r="M3204" s="2">
        <f t="shared" si="1195"/>
        <v>2.5114887250187179E-3</v>
      </c>
      <c r="N3204" s="1">
        <v>7160</v>
      </c>
      <c r="O3204" s="1">
        <v>6725</v>
      </c>
      <c r="P3204" s="1">
        <v>4782</v>
      </c>
      <c r="Q3204" s="1">
        <v>20</v>
      </c>
      <c r="R3204" s="1">
        <v>7</v>
      </c>
      <c r="T3204" s="1">
        <v>4</v>
      </c>
      <c r="U3204" s="1">
        <v>5</v>
      </c>
      <c r="V3204" s="1">
        <v>7</v>
      </c>
      <c r="W3204" s="1">
        <v>2</v>
      </c>
      <c r="AB3204" s="1">
        <v>2</v>
      </c>
      <c r="AN3204" s="7">
        <f>IF(Q3204&gt;0,RANK(Q3204,(N3204:P3204,Q3204:AL3204)),0)</f>
        <v>4</v>
      </c>
      <c r="AO3204" s="7">
        <f>IF(R3204&gt;0,RANK(R3204,(N3204:P3204,Q3204:AL3204)),0)</f>
        <v>5</v>
      </c>
      <c r="AP3204" s="7">
        <f>IF(S3204&gt;0,RANK(S3204,(N3204:P3204,Q3204:AL3204)),0)</f>
        <v>0</v>
      </c>
      <c r="AQ3204" s="7">
        <f>IF(T3204&gt;0,RANK(T3204,(N3204:P3204,Q3204:AL3204)),0)</f>
        <v>8</v>
      </c>
      <c r="AR3204" s="2">
        <f t="shared" si="1196"/>
        <v>1.0687186063909372E-3</v>
      </c>
      <c r="AS3204" s="2">
        <f t="shared" si="1197"/>
        <v>3.7405151223682807E-4</v>
      </c>
      <c r="AT3204" s="2">
        <f t="shared" si="1198"/>
        <v>0</v>
      </c>
      <c r="AU3204" s="2">
        <f t="shared" si="1199"/>
        <v>2.1374372127818745E-4</v>
      </c>
      <c r="AW3204" t="s">
        <v>3026</v>
      </c>
      <c r="AX3204" t="s">
        <v>2265</v>
      </c>
      <c r="BA3204" s="127">
        <v>55</v>
      </c>
      <c r="BB3204" s="130">
        <v>87</v>
      </c>
      <c r="BC3204" s="131">
        <f t="shared" si="1178"/>
        <v>55087</v>
      </c>
      <c r="BE3204" s="7" t="s">
        <v>3271</v>
      </c>
    </row>
    <row r="3205" spans="1:57" hidden="1" outlineLevel="1" x14ac:dyDescent="0.2">
      <c r="A3205" t="s">
        <v>1640</v>
      </c>
      <c r="B3205" t="s">
        <v>2265</v>
      </c>
      <c r="C3205" s="1">
        <f t="shared" si="1190"/>
        <v>72911</v>
      </c>
      <c r="D3205" s="7">
        <f>RANK(N3205,(N3205:P3205,Q3205:AL3205))</f>
        <v>2</v>
      </c>
      <c r="E3205" s="7">
        <f>RANK(O3205,(N3205:P3205,Q3205:AL3205))</f>
        <v>1</v>
      </c>
      <c r="F3205" s="7">
        <f>IF(P3205&gt;0,RANK(P3205,(N3205:P3205,Q3205:AL3205)),0)</f>
        <v>3</v>
      </c>
      <c r="G3205" s="1">
        <f t="shared" si="1191"/>
        <v>6635</v>
      </c>
      <c r="H3205" s="2">
        <f t="shared" si="1189"/>
        <v>9.1001357819807713E-2</v>
      </c>
      <c r="I3205" s="2"/>
      <c r="J3205" s="2">
        <f t="shared" si="1192"/>
        <v>0.32553387006075901</v>
      </c>
      <c r="K3205" s="2">
        <f t="shared" si="1193"/>
        <v>0.41653522788056674</v>
      </c>
      <c r="L3205" s="2">
        <f t="shared" si="1194"/>
        <v>0.25344598208775082</v>
      </c>
      <c r="M3205" s="2">
        <f t="shared" si="1195"/>
        <v>4.4849199709233734E-3</v>
      </c>
      <c r="N3205" s="1">
        <v>23735</v>
      </c>
      <c r="O3205" s="1">
        <v>30370</v>
      </c>
      <c r="P3205" s="1">
        <v>18479</v>
      </c>
      <c r="Q3205" s="1">
        <v>64</v>
      </c>
      <c r="R3205" s="1">
        <v>80</v>
      </c>
      <c r="S3205" s="1">
        <v>6</v>
      </c>
      <c r="T3205" s="1">
        <v>28</v>
      </c>
      <c r="U3205" s="1">
        <v>26</v>
      </c>
      <c r="V3205" s="1">
        <v>28</v>
      </c>
      <c r="W3205" s="1">
        <v>12</v>
      </c>
      <c r="X3205" s="1">
        <v>3</v>
      </c>
      <c r="Y3205" s="1">
        <v>18</v>
      </c>
      <c r="AA3205" s="1">
        <v>11</v>
      </c>
      <c r="AB3205" s="1">
        <v>38</v>
      </c>
      <c r="AI3205" s="1">
        <v>13</v>
      </c>
      <c r="AN3205" s="7">
        <f>IF(Q3205&gt;0,RANK(Q3205,(N3205:P3205,Q3205:AL3205)),0)</f>
        <v>5</v>
      </c>
      <c r="AO3205" s="7">
        <f>IF(R3205&gt;0,RANK(R3205,(N3205:P3205,Q3205:AL3205)),0)</f>
        <v>4</v>
      </c>
      <c r="AP3205" s="7">
        <f>IF(S3205&gt;0,RANK(S3205,(N3205:P3205,Q3205:AL3205)),0)</f>
        <v>14</v>
      </c>
      <c r="AQ3205" s="7">
        <f>IF(T3205&gt;0,RANK(T3205,(N3205:P3205,Q3205:AL3205)),0)</f>
        <v>7</v>
      </c>
      <c r="AR3205" s="2">
        <f t="shared" si="1196"/>
        <v>8.7778250195443756E-4</v>
      </c>
      <c r="AS3205" s="2">
        <f t="shared" si="1197"/>
        <v>1.097228127443047E-3</v>
      </c>
      <c r="AT3205" s="2">
        <f t="shared" si="1198"/>
        <v>8.2292109558228528E-5</v>
      </c>
      <c r="AU3205" s="2">
        <f t="shared" si="1199"/>
        <v>3.8402984460506647E-4</v>
      </c>
      <c r="AW3205" t="s">
        <v>1640</v>
      </c>
      <c r="AX3205" t="s">
        <v>2265</v>
      </c>
      <c r="BA3205" s="127">
        <v>55</v>
      </c>
      <c r="BB3205" s="130">
        <v>89</v>
      </c>
      <c r="BC3205" s="131">
        <f t="shared" si="1178"/>
        <v>55089</v>
      </c>
      <c r="BE3205" s="7" t="s">
        <v>3271</v>
      </c>
    </row>
    <row r="3206" spans="1:57" hidden="1" outlineLevel="1" x14ac:dyDescent="0.2">
      <c r="A3206" t="s">
        <v>1971</v>
      </c>
      <c r="B3206" t="s">
        <v>2265</v>
      </c>
      <c r="C3206" s="1">
        <f t="shared" si="1190"/>
        <v>42910</v>
      </c>
      <c r="D3206" s="7">
        <f>RANK(N3206,(N3206:P3206,Q3206:AL3206))</f>
        <v>2</v>
      </c>
      <c r="E3206" s="7">
        <f>RANK(O3206,(N3206:P3206,Q3206:AL3206))</f>
        <v>1</v>
      </c>
      <c r="F3206" s="7">
        <f>IF(P3206&gt;0,RANK(P3206,(N3206:P3206,Q3206:AL3206)),0)</f>
        <v>3</v>
      </c>
      <c r="G3206" s="1">
        <f t="shared" si="1191"/>
        <v>10926</v>
      </c>
      <c r="H3206" s="2">
        <f t="shared" si="1189"/>
        <v>0.25462596131437892</v>
      </c>
      <c r="I3206" s="2"/>
      <c r="J3206" s="2">
        <f t="shared" si="1192"/>
        <v>0.27683523654159869</v>
      </c>
      <c r="K3206" s="2">
        <f t="shared" si="1193"/>
        <v>0.53146119785597767</v>
      </c>
      <c r="L3206" s="2">
        <f t="shared" si="1194"/>
        <v>0.18648333721743182</v>
      </c>
      <c r="M3206" s="2">
        <f t="shared" si="1195"/>
        <v>5.2202283849918096E-3</v>
      </c>
      <c r="N3206" s="1">
        <v>11879</v>
      </c>
      <c r="O3206" s="1">
        <v>22805</v>
      </c>
      <c r="P3206" s="1">
        <v>8002</v>
      </c>
      <c r="Q3206" s="1">
        <v>48</v>
      </c>
      <c r="R3206" s="1">
        <v>59</v>
      </c>
      <c r="S3206" s="1">
        <v>6</v>
      </c>
      <c r="T3206" s="1">
        <v>39</v>
      </c>
      <c r="U3206" s="1">
        <v>20</v>
      </c>
      <c r="V3206" s="1">
        <v>13</v>
      </c>
      <c r="W3206" s="1">
        <v>11</v>
      </c>
      <c r="X3206" s="1">
        <v>4</v>
      </c>
      <c r="Y3206" s="1">
        <v>14</v>
      </c>
      <c r="AA3206" s="1">
        <v>8</v>
      </c>
      <c r="AB3206" s="1">
        <v>2</v>
      </c>
      <c r="AN3206" s="7">
        <f>IF(Q3206&gt;0,RANK(Q3206,(N3206:P3206,Q3206:AL3206)),0)</f>
        <v>5</v>
      </c>
      <c r="AO3206" s="7">
        <f>IF(R3206&gt;0,RANK(R3206,(N3206:P3206,Q3206:AL3206)),0)</f>
        <v>4</v>
      </c>
      <c r="AP3206" s="7">
        <f>IF(S3206&gt;0,RANK(S3206,(N3206:P3206,Q3206:AL3206)),0)</f>
        <v>12</v>
      </c>
      <c r="AQ3206" s="7">
        <f>IF(T3206&gt;0,RANK(T3206,(N3206:P3206,Q3206:AL3206)),0)</f>
        <v>6</v>
      </c>
      <c r="AR3206" s="2">
        <f t="shared" si="1196"/>
        <v>1.1186203682125378E-3</v>
      </c>
      <c r="AS3206" s="2">
        <f t="shared" si="1197"/>
        <v>1.3749708692612445E-3</v>
      </c>
      <c r="AT3206" s="2">
        <f t="shared" si="1198"/>
        <v>1.3982754602656722E-4</v>
      </c>
      <c r="AU3206" s="2">
        <f t="shared" si="1199"/>
        <v>9.08879049172687E-4</v>
      </c>
      <c r="AW3206" t="s">
        <v>1971</v>
      </c>
      <c r="AX3206" t="s">
        <v>2265</v>
      </c>
      <c r="BA3206" s="127">
        <v>55</v>
      </c>
      <c r="BB3206" s="130">
        <v>91</v>
      </c>
      <c r="BC3206" s="131">
        <f t="shared" si="1178"/>
        <v>55091</v>
      </c>
      <c r="BE3206" s="7" t="s">
        <v>3271</v>
      </c>
    </row>
    <row r="3207" spans="1:57" hidden="1" outlineLevel="1" x14ac:dyDescent="0.2">
      <c r="A3207" t="s">
        <v>1972</v>
      </c>
      <c r="B3207" t="s">
        <v>2265</v>
      </c>
      <c r="C3207" s="1">
        <f t="shared" si="1190"/>
        <v>3572</v>
      </c>
      <c r="D3207" s="7">
        <f>RANK(N3207,(N3207:P3207,Q3207:AL3207))</f>
        <v>1</v>
      </c>
      <c r="E3207" s="7">
        <f>RANK(O3207,(N3207:P3207,Q3207:AL3207))</f>
        <v>2</v>
      </c>
      <c r="F3207" s="7">
        <f>IF(P3207&gt;0,RANK(P3207,(N3207:P3207,Q3207:AL3207)),0)</f>
        <v>3</v>
      </c>
      <c r="G3207" s="1">
        <f t="shared" si="1191"/>
        <v>575</v>
      </c>
      <c r="H3207" s="2">
        <f t="shared" si="1189"/>
        <v>0.16097424412094066</v>
      </c>
      <c r="I3207" s="2"/>
      <c r="J3207" s="2">
        <f t="shared" si="1192"/>
        <v>0.46836506159014557</v>
      </c>
      <c r="K3207" s="2">
        <f t="shared" si="1193"/>
        <v>0.30739081746920494</v>
      </c>
      <c r="L3207" s="2">
        <f t="shared" si="1194"/>
        <v>0.21864501679731244</v>
      </c>
      <c r="M3207" s="2">
        <f t="shared" si="1195"/>
        <v>5.5991041433370581E-3</v>
      </c>
      <c r="N3207" s="1">
        <v>1673</v>
      </c>
      <c r="O3207" s="1">
        <v>1098</v>
      </c>
      <c r="P3207" s="1">
        <v>781</v>
      </c>
      <c r="R3207" s="1">
        <v>4</v>
      </c>
      <c r="S3207" s="1">
        <v>2</v>
      </c>
      <c r="T3207" s="1">
        <v>1</v>
      </c>
      <c r="U3207" s="1">
        <v>3</v>
      </c>
      <c r="V3207" s="1">
        <v>5</v>
      </c>
      <c r="W3207" s="1">
        <v>2</v>
      </c>
      <c r="Y3207" s="1">
        <v>1</v>
      </c>
      <c r="AA3207" s="1">
        <v>1</v>
      </c>
      <c r="AB3207" s="1">
        <v>1</v>
      </c>
      <c r="AN3207" s="7">
        <f>IF(Q3207&gt;0,RANK(Q3207,(N3207:P3207,Q3207:AL3207)),0)</f>
        <v>0</v>
      </c>
      <c r="AO3207" s="7">
        <f>IF(R3207&gt;0,RANK(R3207,(N3207:P3207,Q3207:AL3207)),0)</f>
        <v>5</v>
      </c>
      <c r="AP3207" s="7">
        <f>IF(S3207&gt;0,RANK(S3207,(N3207:P3207,Q3207:AL3207)),0)</f>
        <v>7</v>
      </c>
      <c r="AQ3207" s="7">
        <f>IF(T3207&gt;0,RANK(T3207,(N3207:P3207,Q3207:AL3207)),0)</f>
        <v>9</v>
      </c>
      <c r="AR3207" s="2">
        <f t="shared" si="1196"/>
        <v>0</v>
      </c>
      <c r="AS3207" s="2">
        <f t="shared" si="1197"/>
        <v>1.1198208286674132E-3</v>
      </c>
      <c r="AT3207" s="2">
        <f t="shared" si="1198"/>
        <v>5.5991041433370661E-4</v>
      </c>
      <c r="AU3207" s="2">
        <f t="shared" si="1199"/>
        <v>2.7995520716685331E-4</v>
      </c>
      <c r="AW3207" t="s">
        <v>1972</v>
      </c>
      <c r="AX3207" t="s">
        <v>2265</v>
      </c>
      <c r="BA3207" s="127">
        <v>55</v>
      </c>
      <c r="BB3207" s="130">
        <v>93</v>
      </c>
      <c r="BC3207" s="131">
        <f t="shared" si="1178"/>
        <v>55093</v>
      </c>
      <c r="BE3207" s="7" t="s">
        <v>3271</v>
      </c>
    </row>
    <row r="3208" spans="1:57" hidden="1" outlineLevel="1" x14ac:dyDescent="0.2">
      <c r="A3208" t="s">
        <v>523</v>
      </c>
      <c r="B3208" t="s">
        <v>2265</v>
      </c>
      <c r="C3208" s="1">
        <f t="shared" si="1190"/>
        <v>17272</v>
      </c>
      <c r="D3208" s="7">
        <f>RANK(N3208,(N3208:P3208,Q3208:AL3208))</f>
        <v>1</v>
      </c>
      <c r="E3208" s="7">
        <f>RANK(O3208,(N3208:P3208,Q3208:AL3208))</f>
        <v>2</v>
      </c>
      <c r="F3208" s="7">
        <f>IF(P3208&gt;0,RANK(P3208,(N3208:P3208,Q3208:AL3208)),0)</f>
        <v>3</v>
      </c>
      <c r="G3208" s="1">
        <f t="shared" si="1191"/>
        <v>2980</v>
      </c>
      <c r="H3208" s="2">
        <f t="shared" si="1189"/>
        <v>0.17253358036127836</v>
      </c>
      <c r="I3208" s="2"/>
      <c r="J3208" s="2">
        <f t="shared" si="1192"/>
        <v>0.45298749421028256</v>
      </c>
      <c r="K3208" s="2">
        <f t="shared" si="1193"/>
        <v>0.28045391384900414</v>
      </c>
      <c r="L3208" s="2">
        <f t="shared" si="1194"/>
        <v>0.26007410838351086</v>
      </c>
      <c r="M3208" s="2">
        <f t="shared" si="1195"/>
        <v>6.4844835572024917E-3</v>
      </c>
      <c r="N3208" s="1">
        <v>7824</v>
      </c>
      <c r="O3208" s="1">
        <v>4844</v>
      </c>
      <c r="P3208" s="1">
        <v>4492</v>
      </c>
      <c r="Q3208" s="1">
        <v>21</v>
      </c>
      <c r="R3208" s="1">
        <v>29</v>
      </c>
      <c r="S3208" s="1">
        <v>10</v>
      </c>
      <c r="T3208" s="1">
        <v>1</v>
      </c>
      <c r="U3208" s="1">
        <v>3</v>
      </c>
      <c r="V3208" s="1">
        <v>7</v>
      </c>
      <c r="W3208" s="1">
        <v>5</v>
      </c>
      <c r="X3208" s="1">
        <v>2</v>
      </c>
      <c r="Y3208" s="1">
        <v>21</v>
      </c>
      <c r="AA3208" s="1">
        <v>9</v>
      </c>
      <c r="AB3208" s="1">
        <v>4</v>
      </c>
      <c r="AN3208" s="7">
        <f>IF(Q3208&gt;0,RANK(Q3208,(N3208:P3208,Q3208:AL3208)),0)</f>
        <v>5</v>
      </c>
      <c r="AO3208" s="7">
        <f>IF(R3208&gt;0,RANK(R3208,(N3208:P3208,Q3208:AL3208)),0)</f>
        <v>4</v>
      </c>
      <c r="AP3208" s="7">
        <f>IF(S3208&gt;0,RANK(S3208,(N3208:P3208,Q3208:AL3208)),0)</f>
        <v>7</v>
      </c>
      <c r="AQ3208" s="7">
        <f>IF(T3208&gt;0,RANK(T3208,(N3208:P3208,Q3208:AL3208)),0)</f>
        <v>14</v>
      </c>
      <c r="AR3208" s="2">
        <f t="shared" si="1196"/>
        <v>1.2158406669754516E-3</v>
      </c>
      <c r="AS3208" s="2">
        <f t="shared" si="1197"/>
        <v>1.6790180639184808E-3</v>
      </c>
      <c r="AT3208" s="2">
        <f t="shared" si="1198"/>
        <v>5.7897174617878647E-4</v>
      </c>
      <c r="AU3208" s="2">
        <f t="shared" si="1199"/>
        <v>5.7897174617878647E-5</v>
      </c>
      <c r="AW3208" t="s">
        <v>523</v>
      </c>
      <c r="AX3208" t="s">
        <v>2265</v>
      </c>
      <c r="BA3208" s="127">
        <v>55</v>
      </c>
      <c r="BB3208" s="130">
        <v>95</v>
      </c>
      <c r="BC3208" s="131">
        <f t="shared" si="1178"/>
        <v>55095</v>
      </c>
      <c r="BE3208" s="7" t="s">
        <v>3271</v>
      </c>
    </row>
    <row r="3209" spans="1:57" hidden="1" outlineLevel="1" x14ac:dyDescent="0.2">
      <c r="A3209" t="s">
        <v>1877</v>
      </c>
      <c r="B3209" t="s">
        <v>2265</v>
      </c>
      <c r="C3209" s="1">
        <f t="shared" si="1190"/>
        <v>18071</v>
      </c>
      <c r="D3209" s="7">
        <f>RANK(N3209,(N3209:P3209,Q3209:AL3209))</f>
        <v>1</v>
      </c>
      <c r="E3209" s="7">
        <f>RANK(O3209,(N3209:P3209,Q3209:AL3209))</f>
        <v>2</v>
      </c>
      <c r="F3209" s="7">
        <f>IF(P3209&gt;0,RANK(P3209,(N3209:P3209,Q3209:AL3209)),0)</f>
        <v>3</v>
      </c>
      <c r="G3209" s="1">
        <f t="shared" si="1191"/>
        <v>2300</v>
      </c>
      <c r="H3209" s="2">
        <f t="shared" si="1189"/>
        <v>0.12727574566985778</v>
      </c>
      <c r="I3209" s="2"/>
      <c r="J3209" s="2">
        <f t="shared" si="1192"/>
        <v>0.42864257650379062</v>
      </c>
      <c r="K3209" s="2">
        <f t="shared" si="1193"/>
        <v>0.30136683083393284</v>
      </c>
      <c r="L3209" s="2">
        <f t="shared" si="1194"/>
        <v>0.26301809529079739</v>
      </c>
      <c r="M3209" s="2">
        <f t="shared" si="1195"/>
        <v>6.9724973714790917E-3</v>
      </c>
      <c r="N3209" s="1">
        <v>7746</v>
      </c>
      <c r="O3209" s="1">
        <v>5446</v>
      </c>
      <c r="P3209" s="1">
        <v>4753</v>
      </c>
      <c r="Q3209" s="1">
        <v>22</v>
      </c>
      <c r="R3209" s="1">
        <v>27</v>
      </c>
      <c r="S3209" s="1">
        <v>12</v>
      </c>
      <c r="T3209" s="1">
        <v>2</v>
      </c>
      <c r="U3209" s="1">
        <v>10</v>
      </c>
      <c r="V3209" s="1">
        <v>32</v>
      </c>
      <c r="W3209" s="1">
        <v>1</v>
      </c>
      <c r="X3209" s="1">
        <v>1</v>
      </c>
      <c r="AA3209" s="1">
        <v>7</v>
      </c>
      <c r="AB3209" s="1">
        <v>8</v>
      </c>
      <c r="AI3209" s="1">
        <v>4</v>
      </c>
      <c r="AN3209" s="7">
        <f>IF(Q3209&gt;0,RANK(Q3209,(N3209:P3209,Q3209:AL3209)),0)</f>
        <v>6</v>
      </c>
      <c r="AO3209" s="7">
        <f>IF(R3209&gt;0,RANK(R3209,(N3209:P3209,Q3209:AL3209)),0)</f>
        <v>5</v>
      </c>
      <c r="AP3209" s="7">
        <f>IF(S3209&gt;0,RANK(S3209,(N3209:P3209,Q3209:AL3209)),0)</f>
        <v>7</v>
      </c>
      <c r="AQ3209" s="7">
        <f>IF(T3209&gt;0,RANK(T3209,(N3209:P3209,Q3209:AL3209)),0)</f>
        <v>12</v>
      </c>
      <c r="AR3209" s="2">
        <f t="shared" si="1196"/>
        <v>1.2174201759725528E-3</v>
      </c>
      <c r="AS3209" s="2">
        <f t="shared" si="1197"/>
        <v>1.4941065796026784E-3</v>
      </c>
      <c r="AT3209" s="2">
        <f t="shared" si="1198"/>
        <v>6.6404736871230143E-4</v>
      </c>
      <c r="AU3209" s="2">
        <f t="shared" si="1199"/>
        <v>1.1067456145205025E-4</v>
      </c>
      <c r="AW3209" t="s">
        <v>1877</v>
      </c>
      <c r="AX3209" t="s">
        <v>2265</v>
      </c>
      <c r="BA3209" s="127">
        <v>55</v>
      </c>
      <c r="BB3209" s="130">
        <v>97</v>
      </c>
      <c r="BC3209" s="131">
        <f t="shared" si="1178"/>
        <v>55097</v>
      </c>
      <c r="BE3209" s="7" t="s">
        <v>3271</v>
      </c>
    </row>
    <row r="3210" spans="1:57" hidden="1" outlineLevel="1" x14ac:dyDescent="0.2">
      <c r="A3210" t="s">
        <v>1118</v>
      </c>
      <c r="B3210" t="s">
        <v>2265</v>
      </c>
      <c r="C3210" s="1">
        <f t="shared" si="1190"/>
        <v>33716</v>
      </c>
      <c r="D3210" s="7">
        <f>RANK(N3210,(N3210:P3210,Q3210:AL3210))</f>
        <v>1</v>
      </c>
      <c r="E3210" s="7">
        <f>RANK(O3210,(N3210:P3210,Q3210:AL3210))</f>
        <v>2</v>
      </c>
      <c r="F3210" s="7">
        <f>IF(P3210&gt;0,RANK(P3210,(N3210:P3210,Q3210:AL3210)),0)</f>
        <v>3</v>
      </c>
      <c r="G3210" s="1">
        <f t="shared" si="1191"/>
        <v>4639</v>
      </c>
      <c r="H3210" s="2">
        <f t="shared" si="1189"/>
        <v>0.13759046150195753</v>
      </c>
      <c r="I3210" s="2"/>
      <c r="J3210" s="2">
        <f t="shared" si="1192"/>
        <v>0.46129434096571359</v>
      </c>
      <c r="K3210" s="2">
        <f t="shared" si="1193"/>
        <v>0.32370387946375606</v>
      </c>
      <c r="L3210" s="2">
        <f t="shared" si="1194"/>
        <v>0.21007830110333373</v>
      </c>
      <c r="M3210" s="2">
        <f t="shared" si="1195"/>
        <v>4.9234784671966791E-3</v>
      </c>
      <c r="N3210" s="1">
        <v>15553</v>
      </c>
      <c r="O3210" s="1">
        <v>10914</v>
      </c>
      <c r="P3210" s="1">
        <v>7083</v>
      </c>
      <c r="Q3210" s="1">
        <v>34</v>
      </c>
      <c r="R3210" s="1">
        <v>36</v>
      </c>
      <c r="S3210" s="1">
        <v>12</v>
      </c>
      <c r="T3210" s="1">
        <v>11</v>
      </c>
      <c r="U3210" s="1">
        <v>19</v>
      </c>
      <c r="V3210" s="1">
        <v>17</v>
      </c>
      <c r="W3210" s="1">
        <v>8</v>
      </c>
      <c r="X3210" s="1">
        <v>3</v>
      </c>
      <c r="Y3210" s="1">
        <v>8</v>
      </c>
      <c r="AA3210" s="1">
        <v>10</v>
      </c>
      <c r="AB3210" s="1">
        <v>7</v>
      </c>
      <c r="AI3210" s="1">
        <v>1</v>
      </c>
      <c r="AN3210" s="7">
        <f>IF(Q3210&gt;0,RANK(Q3210,(N3210:P3210,Q3210:AL3210)),0)</f>
        <v>5</v>
      </c>
      <c r="AO3210" s="7">
        <f>IF(R3210&gt;0,RANK(R3210,(N3210:P3210,Q3210:AL3210)),0)</f>
        <v>4</v>
      </c>
      <c r="AP3210" s="7">
        <f>IF(S3210&gt;0,RANK(S3210,(N3210:P3210,Q3210:AL3210)),0)</f>
        <v>8</v>
      </c>
      <c r="AQ3210" s="7">
        <f>IF(T3210&gt;0,RANK(T3210,(N3210:P3210,Q3210:AL3210)),0)</f>
        <v>9</v>
      </c>
      <c r="AR3210" s="2">
        <f t="shared" si="1196"/>
        <v>1.0084233005101435E-3</v>
      </c>
      <c r="AS3210" s="2">
        <f t="shared" si="1197"/>
        <v>1.0677423181872107E-3</v>
      </c>
      <c r="AT3210" s="2">
        <f t="shared" si="1198"/>
        <v>3.5591410606240363E-4</v>
      </c>
      <c r="AU3210" s="2">
        <f t="shared" si="1199"/>
        <v>3.2625459722386996E-4</v>
      </c>
      <c r="AW3210" t="s">
        <v>1118</v>
      </c>
      <c r="AX3210" t="s">
        <v>2265</v>
      </c>
      <c r="BA3210" s="127">
        <v>55</v>
      </c>
      <c r="BB3210" s="130">
        <v>99</v>
      </c>
      <c r="BC3210" s="131">
        <f t="shared" si="1178"/>
        <v>55099</v>
      </c>
      <c r="BE3210" s="7" t="s">
        <v>3271</v>
      </c>
    </row>
    <row r="3211" spans="1:57" hidden="1" outlineLevel="1" x14ac:dyDescent="0.2">
      <c r="A3211" t="s">
        <v>919</v>
      </c>
      <c r="B3211" t="s">
        <v>2265</v>
      </c>
      <c r="C3211" s="1">
        <f t="shared" si="1190"/>
        <v>8550</v>
      </c>
      <c r="D3211" s="7">
        <f>RANK(N3211,(N3211:P3211,Q3211:AL3211))</f>
        <v>1</v>
      </c>
      <c r="E3211" s="7">
        <f>RANK(O3211,(N3211:P3211,Q3211:AL3211))</f>
        <v>2</v>
      </c>
      <c r="F3211" s="7">
        <f>IF(P3211&gt;0,RANK(P3211,(N3211:P3211,Q3211:AL3211)),0)</f>
        <v>3</v>
      </c>
      <c r="G3211" s="1">
        <f t="shared" si="1191"/>
        <v>921</v>
      </c>
      <c r="H3211" s="2">
        <f t="shared" si="1189"/>
        <v>0.10771929824561403</v>
      </c>
      <c r="I3211" s="2"/>
      <c r="J3211" s="2">
        <f t="shared" si="1192"/>
        <v>0.41812865497076024</v>
      </c>
      <c r="K3211" s="2">
        <f t="shared" si="1193"/>
        <v>0.31040935672514619</v>
      </c>
      <c r="L3211" s="2">
        <f t="shared" si="1194"/>
        <v>0.26736842105263159</v>
      </c>
      <c r="M3211" s="2">
        <f t="shared" si="1195"/>
        <v>4.0935672514619825E-3</v>
      </c>
      <c r="N3211" s="1">
        <v>3575</v>
      </c>
      <c r="O3211" s="1">
        <v>2654</v>
      </c>
      <c r="P3211" s="1">
        <v>2286</v>
      </c>
      <c r="Q3211" s="1">
        <v>5</v>
      </c>
      <c r="R3211" s="1">
        <v>2</v>
      </c>
      <c r="S3211" s="1">
        <v>1</v>
      </c>
      <c r="T3211" s="1">
        <v>3</v>
      </c>
      <c r="U3211" s="1">
        <v>7</v>
      </c>
      <c r="V3211" s="1">
        <v>13</v>
      </c>
      <c r="W3211" s="1">
        <v>1</v>
      </c>
      <c r="Y3211" s="1">
        <v>3</v>
      </c>
      <c r="AN3211" s="7">
        <f>IF(Q3211&gt;0,RANK(Q3211,(N3211:P3211,Q3211:AL3211)),0)</f>
        <v>6</v>
      </c>
      <c r="AO3211" s="7">
        <f>IF(R3211&gt;0,RANK(R3211,(N3211:P3211,Q3211:AL3211)),0)</f>
        <v>9</v>
      </c>
      <c r="AP3211" s="7">
        <f>IF(S3211&gt;0,RANK(S3211,(N3211:P3211,Q3211:AL3211)),0)</f>
        <v>10</v>
      </c>
      <c r="AQ3211" s="7">
        <f>IF(T3211&gt;0,RANK(T3211,(N3211:P3211,Q3211:AL3211)),0)</f>
        <v>7</v>
      </c>
      <c r="AR3211" s="2">
        <f t="shared" si="1196"/>
        <v>5.8479532163742691E-4</v>
      </c>
      <c r="AS3211" s="2">
        <f t="shared" si="1197"/>
        <v>2.3391812865497077E-4</v>
      </c>
      <c r="AT3211" s="2">
        <f t="shared" si="1198"/>
        <v>1.1695906432748539E-4</v>
      </c>
      <c r="AU3211" s="2">
        <f t="shared" si="1199"/>
        <v>3.5087719298245611E-4</v>
      </c>
      <c r="AW3211" t="s">
        <v>919</v>
      </c>
      <c r="AX3211" t="s">
        <v>2265</v>
      </c>
      <c r="BA3211" s="127">
        <v>55</v>
      </c>
      <c r="BB3211" s="130">
        <v>101</v>
      </c>
      <c r="BC3211" s="131">
        <f t="shared" si="1178"/>
        <v>55101</v>
      </c>
      <c r="BE3211" s="7" t="s">
        <v>3271</v>
      </c>
    </row>
    <row r="3212" spans="1:57" hidden="1" outlineLevel="1" x14ac:dyDescent="0.2">
      <c r="A3212" t="s">
        <v>920</v>
      </c>
      <c r="B3212" t="s">
        <v>2265</v>
      </c>
      <c r="C3212" s="1">
        <f t="shared" si="1190"/>
        <v>87819</v>
      </c>
      <c r="D3212" s="7">
        <f>RANK(N3212,(N3212:P3212,Q3212:AL3212))</f>
        <v>1</v>
      </c>
      <c r="E3212" s="7">
        <f>RANK(O3212,(N3212:P3212,Q3212:AL3212))</f>
        <v>2</v>
      </c>
      <c r="F3212" s="7">
        <f>IF(P3212&gt;0,RANK(P3212,(N3212:P3212,Q3212:AL3212)),0)</f>
        <v>3</v>
      </c>
      <c r="G3212" s="1">
        <f t="shared" si="1191"/>
        <v>2565</v>
      </c>
      <c r="H3212" s="2">
        <f t="shared" si="1189"/>
        <v>2.9207802411778772E-2</v>
      </c>
      <c r="I3212" s="2"/>
      <c r="J3212" s="2">
        <f t="shared" si="1192"/>
        <v>0.39712362928295697</v>
      </c>
      <c r="K3212" s="2">
        <f t="shared" si="1193"/>
        <v>0.36791582687117824</v>
      </c>
      <c r="L3212" s="2">
        <f t="shared" si="1194"/>
        <v>0.23032601145537981</v>
      </c>
      <c r="M3212" s="2">
        <f t="shared" si="1195"/>
        <v>4.6345323904849745E-3</v>
      </c>
      <c r="N3212" s="1">
        <v>34875</v>
      </c>
      <c r="O3212" s="1">
        <v>32310</v>
      </c>
      <c r="P3212" s="1">
        <v>20227</v>
      </c>
      <c r="Q3212" s="1">
        <v>98</v>
      </c>
      <c r="R3212" s="1">
        <v>20</v>
      </c>
      <c r="S3212" s="1">
        <v>31</v>
      </c>
      <c r="T3212" s="1">
        <v>41</v>
      </c>
      <c r="U3212" s="1">
        <v>24</v>
      </c>
      <c r="V3212" s="1">
        <v>71</v>
      </c>
      <c r="W3212" s="1">
        <v>27</v>
      </c>
      <c r="X3212" s="1">
        <v>10</v>
      </c>
      <c r="AA3212" s="1">
        <v>18</v>
      </c>
      <c r="AB3212" s="1">
        <v>57</v>
      </c>
      <c r="AI3212" s="1">
        <v>10</v>
      </c>
      <c r="AN3212" s="7">
        <f>IF(Q3212&gt;0,RANK(Q3212,(N3212:P3212,Q3212:AL3212)),0)</f>
        <v>4</v>
      </c>
      <c r="AO3212" s="7">
        <f>IF(R3212&gt;0,RANK(R3212,(N3212:P3212,Q3212:AL3212)),0)</f>
        <v>11</v>
      </c>
      <c r="AP3212" s="7">
        <f>IF(S3212&gt;0,RANK(S3212,(N3212:P3212,Q3212:AL3212)),0)</f>
        <v>8</v>
      </c>
      <c r="AQ3212" s="7">
        <f>IF(T3212&gt;0,RANK(T3212,(N3212:P3212,Q3212:AL3212)),0)</f>
        <v>7</v>
      </c>
      <c r="AR3212" s="2">
        <f t="shared" si="1196"/>
        <v>1.1159316321069472E-3</v>
      </c>
      <c r="AS3212" s="2">
        <f t="shared" si="1197"/>
        <v>2.2774114940958106E-4</v>
      </c>
      <c r="AT3212" s="2">
        <f t="shared" si="1198"/>
        <v>3.5299878158485064E-4</v>
      </c>
      <c r="AU3212" s="2">
        <f t="shared" si="1199"/>
        <v>4.668693562896412E-4</v>
      </c>
      <c r="AW3212" t="s">
        <v>920</v>
      </c>
      <c r="AX3212" t="s">
        <v>2265</v>
      </c>
      <c r="BA3212" s="127">
        <v>55</v>
      </c>
      <c r="BB3212" s="130">
        <v>103</v>
      </c>
      <c r="BC3212" s="131">
        <f t="shared" si="1178"/>
        <v>55103</v>
      </c>
      <c r="BE3212" s="7" t="s">
        <v>3271</v>
      </c>
    </row>
    <row r="3213" spans="1:57" hidden="1" outlineLevel="1" x14ac:dyDescent="0.2">
      <c r="A3213" t="s">
        <v>644</v>
      </c>
      <c r="B3213" t="s">
        <v>2265</v>
      </c>
      <c r="C3213" s="1">
        <f t="shared" si="1190"/>
        <v>8540</v>
      </c>
      <c r="D3213" s="7">
        <f>RANK(N3213,(N3213:P3213,Q3213:AL3213))</f>
        <v>1</v>
      </c>
      <c r="E3213" s="7">
        <f>RANK(O3213,(N3213:P3213,Q3213:AL3213))</f>
        <v>2</v>
      </c>
      <c r="F3213" s="7">
        <f>IF(P3213&gt;0,RANK(P3213,(N3213:P3213,Q3213:AL3213)),0)</f>
        <v>3</v>
      </c>
      <c r="G3213" s="1">
        <f t="shared" si="1191"/>
        <v>314</v>
      </c>
      <c r="H3213" s="2">
        <f t="shared" si="1189"/>
        <v>3.6768149882903979E-2</v>
      </c>
      <c r="I3213" s="2"/>
      <c r="J3213" s="2">
        <f t="shared" si="1192"/>
        <v>0.40491803278688526</v>
      </c>
      <c r="K3213" s="2">
        <f t="shared" si="1193"/>
        <v>0.36814988290398126</v>
      </c>
      <c r="L3213" s="2">
        <f t="shared" si="1194"/>
        <v>0.22236533957845434</v>
      </c>
      <c r="M3213" s="2">
        <f t="shared" si="1195"/>
        <v>4.5667447306790843E-3</v>
      </c>
      <c r="N3213" s="1">
        <v>3458</v>
      </c>
      <c r="O3213" s="1">
        <v>3144</v>
      </c>
      <c r="P3213" s="1">
        <v>1899</v>
      </c>
      <c r="Q3213" s="1">
        <v>11</v>
      </c>
      <c r="R3213" s="1">
        <v>8</v>
      </c>
      <c r="S3213" s="1">
        <v>2</v>
      </c>
      <c r="T3213" s="1">
        <v>3</v>
      </c>
      <c r="U3213" s="1">
        <v>5</v>
      </c>
      <c r="V3213" s="1">
        <v>5</v>
      </c>
      <c r="X3213" s="1">
        <v>2</v>
      </c>
      <c r="Y3213" s="1">
        <v>3</v>
      </c>
      <c r="AN3213" s="7">
        <f>IF(Q3213&gt;0,RANK(Q3213,(N3213:P3213,Q3213:AL3213)),0)</f>
        <v>4</v>
      </c>
      <c r="AO3213" s="7">
        <f>IF(R3213&gt;0,RANK(R3213,(N3213:P3213,Q3213:AL3213)),0)</f>
        <v>5</v>
      </c>
      <c r="AP3213" s="7">
        <f>IF(S3213&gt;0,RANK(S3213,(N3213:P3213,Q3213:AL3213)),0)</f>
        <v>10</v>
      </c>
      <c r="AQ3213" s="7">
        <f>IF(T3213&gt;0,RANK(T3213,(N3213:P3213,Q3213:AL3213)),0)</f>
        <v>8</v>
      </c>
      <c r="AR3213" s="2">
        <f t="shared" si="1196"/>
        <v>1.288056206088993E-3</v>
      </c>
      <c r="AS3213" s="2">
        <f t="shared" si="1197"/>
        <v>9.3676814988290398E-4</v>
      </c>
      <c r="AT3213" s="2">
        <f t="shared" si="1198"/>
        <v>2.34192037470726E-4</v>
      </c>
      <c r="AU3213" s="2">
        <f t="shared" si="1199"/>
        <v>3.5128805620608899E-4</v>
      </c>
      <c r="AW3213" t="s">
        <v>644</v>
      </c>
      <c r="AX3213" t="s">
        <v>2265</v>
      </c>
      <c r="BA3213" s="127">
        <v>55</v>
      </c>
      <c r="BB3213" s="130">
        <v>105</v>
      </c>
      <c r="BC3213" s="131">
        <f t="shared" si="1178"/>
        <v>55105</v>
      </c>
      <c r="BE3213" s="7" t="s">
        <v>3271</v>
      </c>
    </row>
    <row r="3214" spans="1:57" hidden="1" outlineLevel="1" x14ac:dyDescent="0.2">
      <c r="A3214" t="s">
        <v>1908</v>
      </c>
      <c r="B3214" t="s">
        <v>2265</v>
      </c>
      <c r="C3214" s="1">
        <f t="shared" si="1190"/>
        <v>69025</v>
      </c>
      <c r="D3214" s="7">
        <f>RANK(N3214,(N3214:P3214,Q3214:AL3214))</f>
        <v>1</v>
      </c>
      <c r="E3214" s="7">
        <f>RANK(O3214,(N3214:P3214,Q3214:AL3214))</f>
        <v>2</v>
      </c>
      <c r="F3214" s="7">
        <f>IF(P3214&gt;0,RANK(P3214,(N3214:P3214,Q3214:AL3214)),0)</f>
        <v>3</v>
      </c>
      <c r="G3214" s="1">
        <f t="shared" si="1191"/>
        <v>9212</v>
      </c>
      <c r="H3214" s="2">
        <f t="shared" si="1189"/>
        <v>0.13345889170590367</v>
      </c>
      <c r="I3214" s="2"/>
      <c r="J3214" s="2">
        <f t="shared" si="1192"/>
        <v>0.45134371604491125</v>
      </c>
      <c r="K3214" s="2">
        <f t="shared" si="1193"/>
        <v>0.31788482433900761</v>
      </c>
      <c r="L3214" s="2">
        <f t="shared" si="1194"/>
        <v>0.22745382107931908</v>
      </c>
      <c r="M3214" s="2">
        <f t="shared" si="1195"/>
        <v>3.3176385367621186E-3</v>
      </c>
      <c r="N3214" s="1">
        <v>31154</v>
      </c>
      <c r="O3214" s="1">
        <v>21942</v>
      </c>
      <c r="P3214" s="1">
        <v>15700</v>
      </c>
      <c r="Q3214" s="1">
        <v>58</v>
      </c>
      <c r="R3214" s="1">
        <v>15</v>
      </c>
      <c r="S3214" s="1">
        <v>13</v>
      </c>
      <c r="T3214" s="1">
        <v>17</v>
      </c>
      <c r="U3214" s="1">
        <v>20</v>
      </c>
      <c r="V3214" s="1">
        <v>36</v>
      </c>
      <c r="W3214" s="1">
        <v>10</v>
      </c>
      <c r="X3214" s="1">
        <v>6</v>
      </c>
      <c r="Y3214" s="1">
        <v>25</v>
      </c>
      <c r="AA3214" s="1">
        <v>13</v>
      </c>
      <c r="AB3214" s="1">
        <v>10</v>
      </c>
      <c r="AI3214" s="1">
        <v>6</v>
      </c>
      <c r="AN3214" s="7">
        <f>IF(Q3214&gt;0,RANK(Q3214,(N3214:P3214,Q3214:AL3214)),0)</f>
        <v>4</v>
      </c>
      <c r="AO3214" s="7">
        <f>IF(R3214&gt;0,RANK(R3214,(N3214:P3214,Q3214:AL3214)),0)</f>
        <v>9</v>
      </c>
      <c r="AP3214" s="7">
        <f>IF(S3214&gt;0,RANK(S3214,(N3214:P3214,Q3214:AL3214)),0)</f>
        <v>10</v>
      </c>
      <c r="AQ3214" s="7">
        <f>IF(T3214&gt;0,RANK(T3214,(N3214:P3214,Q3214:AL3214)),0)</f>
        <v>8</v>
      </c>
      <c r="AR3214" s="2">
        <f t="shared" si="1196"/>
        <v>8.4027526258601958E-4</v>
      </c>
      <c r="AS3214" s="2">
        <f t="shared" si="1197"/>
        <v>2.1731256791017748E-4</v>
      </c>
      <c r="AT3214" s="2">
        <f t="shared" si="1198"/>
        <v>1.8833755885548715E-4</v>
      </c>
      <c r="AU3214" s="2">
        <f t="shared" si="1199"/>
        <v>2.4628757696486779E-4</v>
      </c>
      <c r="AW3214" t="s">
        <v>1908</v>
      </c>
      <c r="AX3214" t="s">
        <v>2265</v>
      </c>
      <c r="BA3214" s="127">
        <v>55</v>
      </c>
      <c r="BB3214" s="130">
        <v>107</v>
      </c>
      <c r="BC3214" s="131">
        <f t="shared" si="1178"/>
        <v>55107</v>
      </c>
      <c r="BE3214" s="7" t="s">
        <v>3271</v>
      </c>
    </row>
    <row r="3215" spans="1:57" ht="14" hidden="1" customHeight="1" outlineLevel="1" x14ac:dyDescent="0.2">
      <c r="A3215" t="s">
        <v>423</v>
      </c>
      <c r="B3215" t="s">
        <v>2265</v>
      </c>
      <c r="C3215" s="1">
        <f t="shared" si="1190"/>
        <v>7967</v>
      </c>
      <c r="D3215" s="7">
        <f>RANK(N3215,(N3215:P3215,Q3215:AL3215))</f>
        <v>1</v>
      </c>
      <c r="E3215" s="7">
        <f>RANK(O3215,(N3215:P3215,Q3215:AL3215))</f>
        <v>2</v>
      </c>
      <c r="F3215" s="7">
        <f>IF(P3215&gt;0,RANK(P3215,(N3215:P3215,Q3215:AL3215)),0)</f>
        <v>3</v>
      </c>
      <c r="G3215" s="1">
        <f t="shared" si="1191"/>
        <v>946</v>
      </c>
      <c r="H3215" s="2">
        <f t="shared" si="1189"/>
        <v>0.118739801681938</v>
      </c>
      <c r="I3215" s="2"/>
      <c r="J3215" s="2">
        <f t="shared" si="1192"/>
        <v>0.42374796033638762</v>
      </c>
      <c r="K3215" s="2">
        <f t="shared" si="1193"/>
        <v>0.30500815865444958</v>
      </c>
      <c r="L3215" s="2">
        <f t="shared" si="1194"/>
        <v>0.26170453119116355</v>
      </c>
      <c r="M3215" s="2">
        <f t="shared" si="1195"/>
        <v>9.5393498179992542E-3</v>
      </c>
      <c r="N3215" s="1">
        <v>3376</v>
      </c>
      <c r="O3215" s="1">
        <v>2430</v>
      </c>
      <c r="P3215" s="1">
        <v>2085</v>
      </c>
      <c r="Q3215" s="1">
        <v>3</v>
      </c>
      <c r="R3215" s="1">
        <v>43</v>
      </c>
      <c r="S3215" s="1">
        <v>2</v>
      </c>
      <c r="T3215" s="1">
        <v>4</v>
      </c>
      <c r="U3215" s="1">
        <v>3</v>
      </c>
      <c r="V3215" s="1">
        <v>9</v>
      </c>
      <c r="W3215" s="1">
        <v>4</v>
      </c>
      <c r="Y3215" s="1">
        <v>5</v>
      </c>
      <c r="AA3215" s="1">
        <v>1</v>
      </c>
      <c r="AB3215" s="1">
        <v>2</v>
      </c>
      <c r="AN3215" s="7">
        <f>IF(Q3215&gt;0,RANK(Q3215,(N3215:P3215,Q3215:AL3215)),0)</f>
        <v>9</v>
      </c>
      <c r="AO3215" s="7">
        <f>IF(R3215&gt;0,RANK(R3215,(N3215:P3215,Q3215:AL3215)),0)</f>
        <v>4</v>
      </c>
      <c r="AP3215" s="7">
        <f>IF(S3215&gt;0,RANK(S3215,(N3215:P3215,Q3215:AL3215)),0)</f>
        <v>11</v>
      </c>
      <c r="AQ3215" s="7">
        <f>IF(T3215&gt;0,RANK(T3215,(N3215:P3215,Q3215:AL3215)),0)</f>
        <v>7</v>
      </c>
      <c r="AR3215" s="2">
        <f t="shared" si="1196"/>
        <v>3.7655328228944395E-4</v>
      </c>
      <c r="AS3215" s="2">
        <f t="shared" si="1197"/>
        <v>5.3972637128153634E-3</v>
      </c>
      <c r="AT3215" s="2">
        <f t="shared" si="1198"/>
        <v>2.5103552152629598E-4</v>
      </c>
      <c r="AU3215" s="2">
        <f t="shared" si="1199"/>
        <v>5.0207104305259197E-4</v>
      </c>
      <c r="AW3215" t="s">
        <v>423</v>
      </c>
      <c r="AX3215" t="s">
        <v>2265</v>
      </c>
      <c r="BA3215" s="127">
        <v>55</v>
      </c>
      <c r="BB3215" s="130">
        <v>109</v>
      </c>
      <c r="BC3215" s="131">
        <f t="shared" si="1178"/>
        <v>55109</v>
      </c>
      <c r="BE3215" s="7" t="s">
        <v>3271</v>
      </c>
    </row>
    <row r="3216" spans="1:57" ht="14" hidden="1" customHeight="1" outlineLevel="1" x14ac:dyDescent="0.2">
      <c r="A3216" t="s">
        <v>304</v>
      </c>
      <c r="B3216" t="s">
        <v>2265</v>
      </c>
      <c r="C3216" s="1">
        <f t="shared" si="1190"/>
        <v>25676</v>
      </c>
      <c r="D3216" s="7">
        <f>RANK(N3216,(N3216:P3216,Q3216:AL3216))</f>
        <v>1</v>
      </c>
      <c r="E3216" s="7">
        <f>RANK(O3216,(N3216:P3216,Q3216:AL3216))</f>
        <v>2</v>
      </c>
      <c r="F3216" s="7">
        <f>IF(P3216&gt;0,RANK(P3216,(N3216:P3216,Q3216:AL3216)),0)</f>
        <v>3</v>
      </c>
      <c r="G3216" s="1">
        <f t="shared" si="1191"/>
        <v>2167</v>
      </c>
      <c r="H3216" s="2">
        <f t="shared" si="1189"/>
        <v>8.4397881289920554E-2</v>
      </c>
      <c r="I3216" s="2"/>
      <c r="J3216" s="2">
        <f t="shared" si="1192"/>
        <v>0.40041283689048141</v>
      </c>
      <c r="K3216" s="2">
        <f t="shared" si="1193"/>
        <v>0.31601495560056081</v>
      </c>
      <c r="L3216" s="2">
        <f t="shared" si="1194"/>
        <v>0.27749649478111854</v>
      </c>
      <c r="M3216" s="2">
        <f t="shared" si="1195"/>
        <v>6.0757127278392997E-3</v>
      </c>
      <c r="N3216" s="1">
        <v>10281</v>
      </c>
      <c r="O3216" s="1">
        <v>8114</v>
      </c>
      <c r="P3216" s="1">
        <v>7125</v>
      </c>
      <c r="Q3216" s="1">
        <v>22</v>
      </c>
      <c r="R3216" s="1">
        <v>39</v>
      </c>
      <c r="S3216" s="1">
        <v>9</v>
      </c>
      <c r="T3216" s="1">
        <v>18</v>
      </c>
      <c r="U3216" s="1">
        <v>15</v>
      </c>
      <c r="V3216" s="1">
        <v>15</v>
      </c>
      <c r="W3216" s="1">
        <v>8</v>
      </c>
      <c r="Y3216" s="1">
        <v>5</v>
      </c>
      <c r="AA3216" s="1">
        <v>19</v>
      </c>
      <c r="AB3216" s="1">
        <v>4</v>
      </c>
      <c r="AI3216" s="1">
        <v>2</v>
      </c>
      <c r="AN3216" s="7">
        <f>IF(Q3216&gt;0,RANK(Q3216,(N3216:P3216,Q3216:AL3216)),0)</f>
        <v>5</v>
      </c>
      <c r="AO3216" s="7">
        <f>IF(R3216&gt;0,RANK(R3216,(N3216:P3216,Q3216:AL3216)),0)</f>
        <v>4</v>
      </c>
      <c r="AP3216" s="7">
        <f>IF(S3216&gt;0,RANK(S3216,(N3216:P3216,Q3216:AL3216)),0)</f>
        <v>10</v>
      </c>
      <c r="AQ3216" s="7">
        <f>IF(T3216&gt;0,RANK(T3216,(N3216:P3216,Q3216:AL3216)),0)</f>
        <v>7</v>
      </c>
      <c r="AR3216" s="2">
        <f t="shared" si="1196"/>
        <v>8.5683128213117309E-4</v>
      </c>
      <c r="AS3216" s="2">
        <f t="shared" si="1197"/>
        <v>1.5189281819598067E-3</v>
      </c>
      <c r="AT3216" s="2">
        <f t="shared" si="1198"/>
        <v>3.5052188814457081E-4</v>
      </c>
      <c r="AU3216" s="2">
        <f t="shared" si="1199"/>
        <v>7.0104377628914163E-4</v>
      </c>
      <c r="AW3216" t="s">
        <v>304</v>
      </c>
      <c r="AX3216" t="s">
        <v>2265</v>
      </c>
      <c r="BA3216" s="127">
        <v>55</v>
      </c>
      <c r="BB3216" s="130">
        <v>111</v>
      </c>
      <c r="BC3216" s="131">
        <f t="shared" si="1178"/>
        <v>55111</v>
      </c>
      <c r="BE3216" s="7" t="s">
        <v>3271</v>
      </c>
    </row>
    <row r="3217" spans="1:57" hidden="1" outlineLevel="1" x14ac:dyDescent="0.2">
      <c r="A3217" t="s">
        <v>305</v>
      </c>
      <c r="B3217" t="s">
        <v>2265</v>
      </c>
      <c r="C3217" s="1">
        <f t="shared" si="1190"/>
        <v>23422</v>
      </c>
      <c r="D3217" s="7">
        <f>RANK(N3217,(N3217:P3217,Q3217:AL3217))</f>
        <v>1</v>
      </c>
      <c r="E3217" s="7">
        <f>RANK(O3217,(N3217:P3217,Q3217:AL3217))</f>
        <v>2</v>
      </c>
      <c r="F3217" s="7">
        <f>IF(P3217&gt;0,RANK(P3217,(N3217:P3217,Q3217:AL3217)),0)</f>
        <v>3</v>
      </c>
      <c r="G3217" s="1">
        <f t="shared" si="1191"/>
        <v>242</v>
      </c>
      <c r="H3217" s="2">
        <f t="shared" si="1189"/>
        <v>1.0332166339339083E-2</v>
      </c>
      <c r="I3217" s="2"/>
      <c r="J3217" s="2">
        <f t="shared" si="1192"/>
        <v>0.38971906754333535</v>
      </c>
      <c r="K3217" s="2">
        <f t="shared" si="1193"/>
        <v>0.37938690120399626</v>
      </c>
      <c r="L3217" s="2">
        <f t="shared" si="1194"/>
        <v>0.22542908376739818</v>
      </c>
      <c r="M3217" s="2">
        <f t="shared" si="1195"/>
        <v>5.4649474852702662E-3</v>
      </c>
      <c r="N3217" s="1">
        <v>9128</v>
      </c>
      <c r="O3217" s="1">
        <v>8886</v>
      </c>
      <c r="P3217" s="1">
        <v>5280</v>
      </c>
      <c r="Q3217" s="1">
        <v>16</v>
      </c>
      <c r="R3217" s="1">
        <v>23</v>
      </c>
      <c r="T3217" s="1">
        <v>24</v>
      </c>
      <c r="U3217" s="1">
        <v>18</v>
      </c>
      <c r="V3217" s="1">
        <v>15</v>
      </c>
      <c r="W3217" s="1">
        <v>16</v>
      </c>
      <c r="X3217" s="1">
        <v>5</v>
      </c>
      <c r="Y3217" s="1">
        <v>5</v>
      </c>
      <c r="AA3217" s="1">
        <v>1</v>
      </c>
      <c r="AB3217" s="1">
        <v>3</v>
      </c>
      <c r="AI3217" s="1">
        <v>2</v>
      </c>
      <c r="AN3217" s="7">
        <f>IF(Q3217&gt;0,RANK(Q3217,(N3217:P3217,Q3217:AL3217)),0)</f>
        <v>7</v>
      </c>
      <c r="AO3217" s="7">
        <f>IF(R3217&gt;0,RANK(R3217,(N3217:P3217,Q3217:AL3217)),0)</f>
        <v>5</v>
      </c>
      <c r="AP3217" s="7">
        <f>IF(S3217&gt;0,RANK(S3217,(N3217:P3217,Q3217:AL3217)),0)</f>
        <v>0</v>
      </c>
      <c r="AQ3217" s="7">
        <f>IF(T3217&gt;0,RANK(T3217,(N3217:P3217,Q3217:AL3217)),0)</f>
        <v>4</v>
      </c>
      <c r="AR3217" s="2">
        <f t="shared" si="1196"/>
        <v>6.831184356587823E-4</v>
      </c>
      <c r="AS3217" s="2">
        <f t="shared" si="1197"/>
        <v>9.8198275125949966E-4</v>
      </c>
      <c r="AT3217" s="2">
        <f t="shared" si="1198"/>
        <v>0</v>
      </c>
      <c r="AU3217" s="2">
        <f t="shared" si="1199"/>
        <v>1.0246776534881736E-3</v>
      </c>
      <c r="AW3217" t="s">
        <v>305</v>
      </c>
      <c r="AX3217" t="s">
        <v>2265</v>
      </c>
      <c r="BA3217" s="127">
        <v>55</v>
      </c>
      <c r="BB3217" s="130">
        <v>113</v>
      </c>
      <c r="BC3217" s="131">
        <f t="shared" si="1178"/>
        <v>55113</v>
      </c>
      <c r="BE3217" s="7" t="s">
        <v>3271</v>
      </c>
    </row>
    <row r="3218" spans="1:57" hidden="1" outlineLevel="1" x14ac:dyDescent="0.2">
      <c r="A3218" t="s">
        <v>1255</v>
      </c>
      <c r="B3218" t="s">
        <v>2265</v>
      </c>
      <c r="C3218" s="1">
        <f t="shared" si="1190"/>
        <v>7365</v>
      </c>
      <c r="D3218" s="7">
        <f>RANK(N3218,(N3218:P3218,Q3218:AL3218))</f>
        <v>1</v>
      </c>
      <c r="E3218" s="7">
        <f>RANK(O3218,(N3218:P3218,Q3218:AL3218))</f>
        <v>2</v>
      </c>
      <c r="F3218" s="7">
        <f>IF(P3218&gt;0,RANK(P3218,(N3218:P3218,Q3218:AL3218)),0)</f>
        <v>3</v>
      </c>
      <c r="G3218" s="1">
        <f t="shared" si="1191"/>
        <v>138</v>
      </c>
      <c r="H3218" s="2">
        <f t="shared" si="1189"/>
        <v>1.8737270875763747E-2</v>
      </c>
      <c r="I3218" s="2"/>
      <c r="J3218" s="2">
        <f t="shared" si="1192"/>
        <v>0.3796334012219959</v>
      </c>
      <c r="K3218" s="2">
        <f t="shared" si="1193"/>
        <v>0.36089613034623219</v>
      </c>
      <c r="L3218" s="2">
        <f t="shared" si="1194"/>
        <v>0.25268160217243718</v>
      </c>
      <c r="M3218" s="2">
        <f t="shared" si="1195"/>
        <v>6.7888662593346694E-3</v>
      </c>
      <c r="N3218" s="1">
        <v>2796</v>
      </c>
      <c r="O3218" s="1">
        <v>2658</v>
      </c>
      <c r="P3218" s="1">
        <v>1861</v>
      </c>
      <c r="Q3218" s="1">
        <v>8</v>
      </c>
      <c r="R3218" s="1">
        <v>14</v>
      </c>
      <c r="S3218" s="1">
        <v>1</v>
      </c>
      <c r="T3218" s="1">
        <v>8</v>
      </c>
      <c r="U3218" s="1">
        <v>1</v>
      </c>
      <c r="V3218" s="1">
        <v>7</v>
      </c>
      <c r="W3218" s="1">
        <v>2</v>
      </c>
      <c r="X3218" s="1">
        <v>3</v>
      </c>
      <c r="Y3218" s="1">
        <v>2</v>
      </c>
      <c r="AA3218" s="1">
        <v>2</v>
      </c>
      <c r="AI3218" s="1">
        <v>2</v>
      </c>
      <c r="AN3218" s="7">
        <f>IF(Q3218&gt;0,RANK(Q3218,(N3218:P3218,Q3218:AL3218)),0)</f>
        <v>5</v>
      </c>
      <c r="AO3218" s="7">
        <f>IF(R3218&gt;0,RANK(R3218,(N3218:P3218,Q3218:AL3218)),0)</f>
        <v>4</v>
      </c>
      <c r="AP3218" s="7">
        <f>IF(S3218&gt;0,RANK(S3218,(N3218:P3218,Q3218:AL3218)),0)</f>
        <v>13</v>
      </c>
      <c r="AQ3218" s="7">
        <f>IF(T3218&gt;0,RANK(T3218,(N3218:P3218,Q3218:AL3218)),0)</f>
        <v>5</v>
      </c>
      <c r="AR3218" s="2">
        <f t="shared" si="1196"/>
        <v>1.0862186014935506E-3</v>
      </c>
      <c r="AS3218" s="2">
        <f t="shared" si="1197"/>
        <v>1.9008825526137135E-3</v>
      </c>
      <c r="AT3218" s="2">
        <f t="shared" si="1198"/>
        <v>1.3577732518669383E-4</v>
      </c>
      <c r="AU3218" s="2">
        <f t="shared" si="1199"/>
        <v>1.0862186014935506E-3</v>
      </c>
      <c r="AW3218" t="s">
        <v>1255</v>
      </c>
      <c r="AX3218" t="s">
        <v>2265</v>
      </c>
      <c r="BA3218" s="127">
        <v>55</v>
      </c>
      <c r="BB3218" s="130">
        <v>115</v>
      </c>
      <c r="BC3218" s="131">
        <f t="shared" si="1178"/>
        <v>55115</v>
      </c>
      <c r="BE3218" s="7" t="s">
        <v>3271</v>
      </c>
    </row>
    <row r="3219" spans="1:57" hidden="1" outlineLevel="1" x14ac:dyDescent="0.2">
      <c r="A3219" t="s">
        <v>1256</v>
      </c>
      <c r="B3219" t="s">
        <v>2265</v>
      </c>
      <c r="C3219" s="1">
        <f t="shared" si="1190"/>
        <v>17952</v>
      </c>
      <c r="D3219" s="7">
        <f>RANK(N3219,(N3219:P3219,Q3219:AL3219))</f>
        <v>2</v>
      </c>
      <c r="E3219" s="7">
        <f>RANK(O3219,(N3219:P3219,Q3219:AL3219))</f>
        <v>1</v>
      </c>
      <c r="F3219" s="7">
        <f>IF(P3219&gt;0,RANK(P3219,(N3219:P3219,Q3219:AL3219)),0)</f>
        <v>3</v>
      </c>
      <c r="G3219" s="1">
        <f t="shared" si="1191"/>
        <v>1191</v>
      </c>
      <c r="H3219" s="2">
        <f t="shared" si="1189"/>
        <v>6.6343582887700536E-2</v>
      </c>
      <c r="I3219" s="2"/>
      <c r="J3219" s="2">
        <f t="shared" si="1192"/>
        <v>0.33767825311942962</v>
      </c>
      <c r="K3219" s="2">
        <f t="shared" si="1193"/>
        <v>0.4040218360071301</v>
      </c>
      <c r="L3219" s="2">
        <f t="shared" si="1194"/>
        <v>0.25289661319073081</v>
      </c>
      <c r="M3219" s="2">
        <f t="shared" si="1195"/>
        <v>5.4032976827095291E-3</v>
      </c>
      <c r="N3219" s="1">
        <v>6062</v>
      </c>
      <c r="O3219" s="1">
        <v>7253</v>
      </c>
      <c r="P3219" s="1">
        <v>4540</v>
      </c>
      <c r="Q3219" s="1">
        <v>10</v>
      </c>
      <c r="R3219" s="1">
        <v>38</v>
      </c>
      <c r="T3219" s="1">
        <v>3</v>
      </c>
      <c r="U3219" s="1">
        <v>15</v>
      </c>
      <c r="V3219" s="1">
        <v>13</v>
      </c>
      <c r="W3219" s="1">
        <v>5</v>
      </c>
      <c r="X3219" s="1">
        <v>1</v>
      </c>
      <c r="Y3219" s="1">
        <v>3</v>
      </c>
      <c r="AA3219" s="1">
        <v>6</v>
      </c>
      <c r="AB3219" s="1">
        <v>2</v>
      </c>
      <c r="AI3219" s="1">
        <v>1</v>
      </c>
      <c r="AN3219" s="7">
        <f>IF(Q3219&gt;0,RANK(Q3219,(N3219:P3219,Q3219:AL3219)),0)</f>
        <v>7</v>
      </c>
      <c r="AO3219" s="7">
        <f>IF(R3219&gt;0,RANK(R3219,(N3219:P3219,Q3219:AL3219)),0)</f>
        <v>4</v>
      </c>
      <c r="AP3219" s="7">
        <f>IF(S3219&gt;0,RANK(S3219,(N3219:P3219,Q3219:AL3219)),0)</f>
        <v>0</v>
      </c>
      <c r="AQ3219" s="7">
        <f>IF(T3219&gt;0,RANK(T3219,(N3219:P3219,Q3219:AL3219)),0)</f>
        <v>10</v>
      </c>
      <c r="AR3219" s="2">
        <f t="shared" si="1196"/>
        <v>5.5704099821746883E-4</v>
      </c>
      <c r="AS3219" s="2">
        <f t="shared" si="1197"/>
        <v>2.1167557932263814E-3</v>
      </c>
      <c r="AT3219" s="2">
        <f t="shared" si="1198"/>
        <v>0</v>
      </c>
      <c r="AU3219" s="2">
        <f t="shared" si="1199"/>
        <v>1.6711229946524063E-4</v>
      </c>
      <c r="AW3219" t="s">
        <v>1256</v>
      </c>
      <c r="AX3219" t="s">
        <v>2265</v>
      </c>
      <c r="BA3219" s="127">
        <v>55</v>
      </c>
      <c r="BB3219" s="130">
        <v>117</v>
      </c>
      <c r="BC3219" s="131">
        <f t="shared" si="1178"/>
        <v>55117</v>
      </c>
      <c r="BE3219" s="7" t="s">
        <v>3271</v>
      </c>
    </row>
    <row r="3220" spans="1:57" hidden="1" outlineLevel="1" x14ac:dyDescent="0.2">
      <c r="A3220" t="s">
        <v>465</v>
      </c>
      <c r="B3220" t="s">
        <v>2265</v>
      </c>
      <c r="C3220" s="1">
        <f t="shared" si="1190"/>
        <v>54559</v>
      </c>
      <c r="D3220" s="7">
        <f>RANK(N3220,(N3220:P3220,Q3220:AL3220))</f>
        <v>2</v>
      </c>
      <c r="E3220" s="7">
        <f>RANK(O3220,(N3220:P3220,Q3220:AL3220))</f>
        <v>1</v>
      </c>
      <c r="F3220" s="7">
        <f>IF(P3220&gt;0,RANK(P3220,(N3220:P3220,Q3220:AL3220)),0)</f>
        <v>3</v>
      </c>
      <c r="G3220" s="1">
        <f t="shared" si="1191"/>
        <v>1958</v>
      </c>
      <c r="H3220" s="2">
        <f t="shared" si="1189"/>
        <v>3.5887754540955663E-2</v>
      </c>
      <c r="I3220" s="2"/>
      <c r="J3220" s="2">
        <f t="shared" si="1192"/>
        <v>0.37698638171520737</v>
      </c>
      <c r="K3220" s="2">
        <f t="shared" si="1193"/>
        <v>0.41287413625616304</v>
      </c>
      <c r="L3220" s="2">
        <f t="shared" si="1194"/>
        <v>0.20702358914202973</v>
      </c>
      <c r="M3220" s="2">
        <f t="shared" si="1195"/>
        <v>3.1158928865998581E-3</v>
      </c>
      <c r="N3220" s="1">
        <v>20568</v>
      </c>
      <c r="O3220" s="1">
        <v>22526</v>
      </c>
      <c r="P3220" s="1">
        <v>11295</v>
      </c>
      <c r="Q3220" s="1">
        <v>46</v>
      </c>
      <c r="R3220" s="1">
        <v>23</v>
      </c>
      <c r="S3220" s="1">
        <v>2</v>
      </c>
      <c r="T3220" s="1">
        <v>15</v>
      </c>
      <c r="U3220" s="1">
        <v>21</v>
      </c>
      <c r="V3220" s="1">
        <v>24</v>
      </c>
      <c r="W3220" s="1">
        <v>7</v>
      </c>
      <c r="X3220" s="1">
        <v>1</v>
      </c>
      <c r="Y3220" s="1">
        <v>15</v>
      </c>
      <c r="AA3220" s="1">
        <v>9</v>
      </c>
      <c r="AB3220" s="1">
        <v>6</v>
      </c>
      <c r="AI3220" s="1">
        <v>1</v>
      </c>
      <c r="AN3220" s="7">
        <f>IF(Q3220&gt;0,RANK(Q3220,(N3220:P3220,Q3220:AL3220)),0)</f>
        <v>4</v>
      </c>
      <c r="AO3220" s="7">
        <f>IF(R3220&gt;0,RANK(R3220,(N3220:P3220,Q3220:AL3220)),0)</f>
        <v>6</v>
      </c>
      <c r="AP3220" s="7">
        <f>IF(S3220&gt;0,RANK(S3220,(N3220:P3220,Q3220:AL3220)),0)</f>
        <v>13</v>
      </c>
      <c r="AQ3220" s="7">
        <f>IF(T3220&gt;0,RANK(T3220,(N3220:P3220,Q3220:AL3220)),0)</f>
        <v>8</v>
      </c>
      <c r="AR3220" s="2">
        <f t="shared" si="1196"/>
        <v>8.4312395755054166E-4</v>
      </c>
      <c r="AS3220" s="2">
        <f t="shared" si="1197"/>
        <v>4.2156197877527083E-4</v>
      </c>
      <c r="AT3220" s="2">
        <f t="shared" si="1198"/>
        <v>3.6657563371762677E-5</v>
      </c>
      <c r="AU3220" s="2">
        <f t="shared" si="1199"/>
        <v>2.7493172528822007E-4</v>
      </c>
      <c r="AW3220" t="s">
        <v>465</v>
      </c>
      <c r="AX3220" t="s">
        <v>2265</v>
      </c>
      <c r="BA3220" s="127">
        <v>55</v>
      </c>
      <c r="BB3220" s="130">
        <v>119</v>
      </c>
      <c r="BC3220" s="131">
        <f t="shared" si="1178"/>
        <v>55119</v>
      </c>
      <c r="BE3220" s="7" t="s">
        <v>3271</v>
      </c>
    </row>
    <row r="3221" spans="1:57" hidden="1" outlineLevel="1" x14ac:dyDescent="0.2">
      <c r="A3221" t="s">
        <v>844</v>
      </c>
      <c r="B3221" t="s">
        <v>2265</v>
      </c>
      <c r="C3221" s="1">
        <f t="shared" si="1190"/>
        <v>9359</v>
      </c>
      <c r="D3221" s="7">
        <f>RANK(N3221,(N3221:P3221,Q3221:AL3221))</f>
        <v>2</v>
      </c>
      <c r="E3221" s="7">
        <f>RANK(O3221,(N3221:P3221,Q3221:AL3221))</f>
        <v>1</v>
      </c>
      <c r="F3221" s="7">
        <f>IF(P3221&gt;0,RANK(P3221,(N3221:P3221,Q3221:AL3221)),0)</f>
        <v>3</v>
      </c>
      <c r="G3221" s="1">
        <f t="shared" si="1191"/>
        <v>110</v>
      </c>
      <c r="H3221" s="2">
        <f t="shared" si="1189"/>
        <v>1.1753392456459023E-2</v>
      </c>
      <c r="I3221" s="2"/>
      <c r="J3221" s="2">
        <f t="shared" si="1192"/>
        <v>0.35313601880542794</v>
      </c>
      <c r="K3221" s="2">
        <f t="shared" si="1193"/>
        <v>0.36488941126188695</v>
      </c>
      <c r="L3221" s="2">
        <f t="shared" si="1194"/>
        <v>0.27673896783844426</v>
      </c>
      <c r="M3221" s="2">
        <f t="shared" si="1195"/>
        <v>5.2356020942407877E-3</v>
      </c>
      <c r="N3221" s="1">
        <v>3305</v>
      </c>
      <c r="O3221" s="1">
        <v>3415</v>
      </c>
      <c r="P3221" s="1">
        <v>2590</v>
      </c>
      <c r="Q3221" s="1">
        <v>5</v>
      </c>
      <c r="R3221" s="1">
        <v>8</v>
      </c>
      <c r="T3221" s="1">
        <v>6</v>
      </c>
      <c r="U3221" s="1">
        <v>2</v>
      </c>
      <c r="V3221" s="1">
        <v>13</v>
      </c>
      <c r="W3221" s="1">
        <v>4</v>
      </c>
      <c r="X3221" s="1">
        <v>1</v>
      </c>
      <c r="Y3221" s="1">
        <v>4</v>
      </c>
      <c r="AB3221" s="1">
        <v>5</v>
      </c>
      <c r="AI3221" s="1">
        <v>1</v>
      </c>
      <c r="AN3221" s="7">
        <f>IF(Q3221&gt;0,RANK(Q3221,(N3221:P3221,Q3221:AL3221)),0)</f>
        <v>7</v>
      </c>
      <c r="AO3221" s="7">
        <f>IF(R3221&gt;0,RANK(R3221,(N3221:P3221,Q3221:AL3221)),0)</f>
        <v>5</v>
      </c>
      <c r="AP3221" s="7">
        <f>IF(S3221&gt;0,RANK(S3221,(N3221:P3221,Q3221:AL3221)),0)</f>
        <v>0</v>
      </c>
      <c r="AQ3221" s="7">
        <f>IF(T3221&gt;0,RANK(T3221,(N3221:P3221,Q3221:AL3221)),0)</f>
        <v>6</v>
      </c>
      <c r="AR3221" s="2">
        <f t="shared" si="1196"/>
        <v>5.3424511165722831E-4</v>
      </c>
      <c r="AS3221" s="2">
        <f t="shared" si="1197"/>
        <v>8.5479217865156538E-4</v>
      </c>
      <c r="AT3221" s="2">
        <f t="shared" si="1198"/>
        <v>0</v>
      </c>
      <c r="AU3221" s="2">
        <f t="shared" si="1199"/>
        <v>6.4109413398867404E-4</v>
      </c>
      <c r="AW3221" t="s">
        <v>844</v>
      </c>
      <c r="AX3221" t="s">
        <v>2265</v>
      </c>
      <c r="BA3221" s="127">
        <v>55</v>
      </c>
      <c r="BB3221" s="130">
        <v>121</v>
      </c>
      <c r="BC3221" s="131">
        <f t="shared" si="1178"/>
        <v>55121</v>
      </c>
      <c r="BE3221" s="7" t="s">
        <v>3271</v>
      </c>
    </row>
    <row r="3222" spans="1:57" hidden="1" outlineLevel="1" x14ac:dyDescent="0.2">
      <c r="A3222" t="s">
        <v>666</v>
      </c>
      <c r="B3222" t="s">
        <v>2265</v>
      </c>
      <c r="C3222" s="1">
        <f t="shared" si="1190"/>
        <v>13012</v>
      </c>
      <c r="D3222" s="7">
        <f>RANK(N3222,(N3222:P3222,Q3222:AL3222))</f>
        <v>1</v>
      </c>
      <c r="E3222" s="7">
        <f>RANK(O3222,(N3222:P3222,Q3222:AL3222))</f>
        <v>2</v>
      </c>
      <c r="F3222" s="7">
        <f>IF(P3222&gt;0,RANK(P3222,(N3222:P3222,Q3222:AL3222)),0)</f>
        <v>3</v>
      </c>
      <c r="G3222" s="1">
        <f t="shared" si="1191"/>
        <v>2641</v>
      </c>
      <c r="H3222" s="2">
        <f t="shared" si="1189"/>
        <v>0.20296649246849063</v>
      </c>
      <c r="I3222" s="2"/>
      <c r="J3222" s="2">
        <f t="shared" si="1192"/>
        <v>0.47786658469105442</v>
      </c>
      <c r="K3222" s="2">
        <f t="shared" si="1193"/>
        <v>0.27490009222256379</v>
      </c>
      <c r="L3222" s="2">
        <f t="shared" si="1194"/>
        <v>0.24285275130648631</v>
      </c>
      <c r="M3222" s="2">
        <f t="shared" si="1195"/>
        <v>4.3805717798955368E-3</v>
      </c>
      <c r="N3222" s="1">
        <v>6218</v>
      </c>
      <c r="O3222" s="1">
        <v>3577</v>
      </c>
      <c r="P3222" s="1">
        <v>3160</v>
      </c>
      <c r="Q3222" s="1">
        <v>9</v>
      </c>
      <c r="R3222" s="1">
        <v>16</v>
      </c>
      <c r="S3222" s="1">
        <v>3</v>
      </c>
      <c r="T3222" s="1">
        <v>4</v>
      </c>
      <c r="U3222" s="1">
        <v>2</v>
      </c>
      <c r="V3222" s="1">
        <v>10</v>
      </c>
      <c r="W3222" s="1">
        <v>3</v>
      </c>
      <c r="Y3222" s="1">
        <v>7</v>
      </c>
      <c r="AB3222" s="1">
        <v>1</v>
      </c>
      <c r="AI3222" s="1">
        <v>2</v>
      </c>
      <c r="AN3222" s="7">
        <f>IF(Q3222&gt;0,RANK(Q3222,(N3222:P3222,Q3222:AL3222)),0)</f>
        <v>6</v>
      </c>
      <c r="AO3222" s="7">
        <f>IF(R3222&gt;0,RANK(R3222,(N3222:P3222,Q3222:AL3222)),0)</f>
        <v>4</v>
      </c>
      <c r="AP3222" s="7">
        <f>IF(S3222&gt;0,RANK(S3222,(N3222:P3222,Q3222:AL3222)),0)</f>
        <v>9</v>
      </c>
      <c r="AQ3222" s="7">
        <f>IF(T3222&gt;0,RANK(T3222,(N3222:P3222,Q3222:AL3222)),0)</f>
        <v>8</v>
      </c>
      <c r="AR3222" s="2">
        <f t="shared" si="1196"/>
        <v>6.9166922840454962E-4</v>
      </c>
      <c r="AS3222" s="2">
        <f t="shared" si="1197"/>
        <v>1.2296341838303104E-3</v>
      </c>
      <c r="AT3222" s="2">
        <f t="shared" si="1198"/>
        <v>2.3055640946818322E-4</v>
      </c>
      <c r="AU3222" s="2">
        <f t="shared" si="1199"/>
        <v>3.074085459575776E-4</v>
      </c>
      <c r="AW3222" t="s">
        <v>666</v>
      </c>
      <c r="AX3222" t="s">
        <v>2265</v>
      </c>
      <c r="BA3222" s="127">
        <v>55</v>
      </c>
      <c r="BB3222" s="130">
        <v>123</v>
      </c>
      <c r="BC3222" s="131">
        <f t="shared" si="1178"/>
        <v>55123</v>
      </c>
      <c r="BE3222" s="7" t="s">
        <v>3271</v>
      </c>
    </row>
    <row r="3223" spans="1:57" hidden="1" outlineLevel="1" x14ac:dyDescent="0.2">
      <c r="A3223" t="s">
        <v>2281</v>
      </c>
      <c r="B3223" t="s">
        <v>2265</v>
      </c>
      <c r="C3223" s="1">
        <f t="shared" si="1190"/>
        <v>12716</v>
      </c>
      <c r="D3223" s="7">
        <f>RANK(N3223,(N3223:P3223,Q3223:AL3223))</f>
        <v>1</v>
      </c>
      <c r="E3223" s="7">
        <f>RANK(O3223,(N3223:P3223,Q3223:AL3223))</f>
        <v>2</v>
      </c>
      <c r="F3223" s="7">
        <f>IF(P3223&gt;0,RANK(P3223,(N3223:P3223,Q3223:AL3223)),0)</f>
        <v>3</v>
      </c>
      <c r="G3223" s="1">
        <f t="shared" si="1191"/>
        <v>1601</v>
      </c>
      <c r="H3223" s="2">
        <f t="shared" si="1189"/>
        <v>0.12590437244416483</v>
      </c>
      <c r="I3223" s="2"/>
      <c r="J3223" s="2">
        <f t="shared" si="1192"/>
        <v>0.44613085876061653</v>
      </c>
      <c r="K3223" s="2">
        <f t="shared" si="1193"/>
        <v>0.32022648631645173</v>
      </c>
      <c r="L3223" s="2">
        <f t="shared" si="1194"/>
        <v>0.22727272727272727</v>
      </c>
      <c r="M3223" s="2">
        <f t="shared" si="1195"/>
        <v>6.369927650204471E-3</v>
      </c>
      <c r="N3223" s="1">
        <v>5673</v>
      </c>
      <c r="O3223" s="1">
        <v>4072</v>
      </c>
      <c r="P3223" s="1">
        <v>2890</v>
      </c>
      <c r="Q3223" s="1">
        <v>15</v>
      </c>
      <c r="R3223" s="1">
        <v>21</v>
      </c>
      <c r="S3223" s="1">
        <v>5</v>
      </c>
      <c r="T3223" s="1">
        <v>6</v>
      </c>
      <c r="U3223" s="1">
        <v>8</v>
      </c>
      <c r="V3223" s="1">
        <v>13</v>
      </c>
      <c r="W3223" s="1">
        <v>7</v>
      </c>
      <c r="X3223" s="1">
        <v>1</v>
      </c>
      <c r="AA3223" s="1">
        <v>3</v>
      </c>
      <c r="AB3223" s="1">
        <v>1</v>
      </c>
      <c r="AI3223" s="1">
        <v>1</v>
      </c>
      <c r="AN3223" s="7">
        <f>IF(Q3223&gt;0,RANK(Q3223,(N3223:P3223,Q3223:AL3223)),0)</f>
        <v>5</v>
      </c>
      <c r="AO3223" s="7">
        <f>IF(R3223&gt;0,RANK(R3223,(N3223:P3223,Q3223:AL3223)),0)</f>
        <v>4</v>
      </c>
      <c r="AP3223" s="7">
        <f>IF(S3223&gt;0,RANK(S3223,(N3223:P3223,Q3223:AL3223)),0)</f>
        <v>10</v>
      </c>
      <c r="AQ3223" s="7">
        <f>IF(T3223&gt;0,RANK(T3223,(N3223:P3223,Q3223:AL3223)),0)</f>
        <v>9</v>
      </c>
      <c r="AR3223" s="2">
        <f t="shared" si="1196"/>
        <v>1.1796162315193457E-3</v>
      </c>
      <c r="AS3223" s="2">
        <f t="shared" si="1197"/>
        <v>1.6514627241270841E-3</v>
      </c>
      <c r="AT3223" s="2">
        <f t="shared" si="1198"/>
        <v>3.9320541050644859E-4</v>
      </c>
      <c r="AU3223" s="2">
        <f t="shared" si="1199"/>
        <v>4.7184649260773829E-4</v>
      </c>
      <c r="AW3223" t="s">
        <v>2281</v>
      </c>
      <c r="AX3223" t="s">
        <v>2265</v>
      </c>
      <c r="BA3223" s="127">
        <v>55</v>
      </c>
      <c r="BB3223" s="130">
        <v>125</v>
      </c>
      <c r="BC3223" s="131">
        <f t="shared" si="1178"/>
        <v>55125</v>
      </c>
      <c r="BE3223" s="7" t="s">
        <v>3271</v>
      </c>
    </row>
    <row r="3224" spans="1:57" hidden="1" outlineLevel="1" x14ac:dyDescent="0.2">
      <c r="A3224" t="s">
        <v>667</v>
      </c>
      <c r="B3224" t="s">
        <v>2265</v>
      </c>
      <c r="C3224" s="1">
        <f t="shared" si="1190"/>
        <v>11262</v>
      </c>
      <c r="D3224" s="7">
        <f>RANK(N3224,(N3224:P3224,Q3224:AL3224))</f>
        <v>2</v>
      </c>
      <c r="E3224" s="7">
        <f>RANK(O3224,(N3224:P3224,Q3224:AL3224))</f>
        <v>1</v>
      </c>
      <c r="F3224" s="7">
        <f>IF(P3224&gt;0,RANK(P3224,(N3224:P3224,Q3224:AL3224)),0)</f>
        <v>3</v>
      </c>
      <c r="G3224" s="1">
        <f t="shared" si="1191"/>
        <v>852</v>
      </c>
      <c r="H3224" s="2">
        <f t="shared" si="1189"/>
        <v>7.5652637187000535E-2</v>
      </c>
      <c r="I3224" s="2"/>
      <c r="J3224" s="2">
        <f t="shared" si="1192"/>
        <v>0.33422127508435445</v>
      </c>
      <c r="K3224" s="2">
        <f t="shared" si="1193"/>
        <v>0.409873912271355</v>
      </c>
      <c r="L3224" s="2">
        <f t="shared" si="1194"/>
        <v>0.25102113301367429</v>
      </c>
      <c r="M3224" s="2">
        <f t="shared" si="1195"/>
        <v>4.8836796306162E-3</v>
      </c>
      <c r="N3224" s="1">
        <v>3764</v>
      </c>
      <c r="O3224" s="1">
        <v>4616</v>
      </c>
      <c r="P3224" s="1">
        <v>2827</v>
      </c>
      <c r="Q3224" s="1">
        <v>10</v>
      </c>
      <c r="R3224" s="1">
        <v>6</v>
      </c>
      <c r="T3224" s="1">
        <v>9</v>
      </c>
      <c r="U3224" s="1">
        <v>2</v>
      </c>
      <c r="V3224" s="1">
        <v>11</v>
      </c>
      <c r="W3224" s="1">
        <v>5</v>
      </c>
      <c r="X3224" s="1">
        <v>1</v>
      </c>
      <c r="Y3224" s="1">
        <v>7</v>
      </c>
      <c r="AA3224" s="1">
        <v>2</v>
      </c>
      <c r="AB3224" s="1">
        <v>2</v>
      </c>
      <c r="AN3224" s="7">
        <f>IF(Q3224&gt;0,RANK(Q3224,(N3224:P3224,Q3224:AL3224)),0)</f>
        <v>5</v>
      </c>
      <c r="AO3224" s="7">
        <f>IF(R3224&gt;0,RANK(R3224,(N3224:P3224,Q3224:AL3224)),0)</f>
        <v>8</v>
      </c>
      <c r="AP3224" s="7">
        <f>IF(S3224&gt;0,RANK(S3224,(N3224:P3224,Q3224:AL3224)),0)</f>
        <v>0</v>
      </c>
      <c r="AQ3224" s="7">
        <f>IF(T3224&gt;0,RANK(T3224,(N3224:P3224,Q3224:AL3224)),0)</f>
        <v>6</v>
      </c>
      <c r="AR3224" s="2">
        <f t="shared" si="1196"/>
        <v>8.8794175102113303E-4</v>
      </c>
      <c r="AS3224" s="2">
        <f t="shared" si="1197"/>
        <v>5.3276505061267978E-4</v>
      </c>
      <c r="AT3224" s="2">
        <f t="shared" si="1198"/>
        <v>0</v>
      </c>
      <c r="AU3224" s="2">
        <f t="shared" si="1199"/>
        <v>7.9914757591901967E-4</v>
      </c>
      <c r="AW3224" t="s">
        <v>667</v>
      </c>
      <c r="AX3224" t="s">
        <v>2265</v>
      </c>
      <c r="BA3224" s="127">
        <v>55</v>
      </c>
      <c r="BB3224" s="130">
        <v>127</v>
      </c>
      <c r="BC3224" s="131">
        <f t="shared" ref="BC3224:BC3231" si="1200">BA3224*1000+BB3224</f>
        <v>55127</v>
      </c>
      <c r="BE3224" s="7" t="s">
        <v>3271</v>
      </c>
    </row>
    <row r="3225" spans="1:57" hidden="1" outlineLevel="1" x14ac:dyDescent="0.2">
      <c r="A3225" t="s">
        <v>351</v>
      </c>
      <c r="B3225" t="s">
        <v>2265</v>
      </c>
      <c r="C3225" s="1">
        <f t="shared" ref="C3225:C3233" si="1201">SUM(N3225:AL3225)</f>
        <v>36796</v>
      </c>
      <c r="D3225" s="7">
        <f>RANK(N3225,(N3225:P3225,Q3225:AL3225))</f>
        <v>2</v>
      </c>
      <c r="E3225" s="7">
        <f>RANK(O3225,(N3225:P3225,Q3225:AL3225))</f>
        <v>1</v>
      </c>
      <c r="F3225" s="7">
        <f>IF(P3225&gt;0,RANK(P3225,(N3225:P3225,Q3225:AL3225)),0)</f>
        <v>3</v>
      </c>
      <c r="G3225" s="1">
        <f t="shared" ref="G3225:G3233" si="1202">MAX(N3225:P3225)-LARGE(N3225:P3225,2)</f>
        <v>3902</v>
      </c>
      <c r="H3225" s="2">
        <f t="shared" si="1189"/>
        <v>0.10604413523209044</v>
      </c>
      <c r="I3225" s="2"/>
      <c r="J3225" s="2">
        <f t="shared" ref="J3225:J3233" si="1203">IF($C3225=0,"-",N3225/$C3225)</f>
        <v>0.32136645287531251</v>
      </c>
      <c r="K3225" s="2">
        <f t="shared" ref="K3225:K3233" si="1204">IF($C3225=0,"-",O3225/$C3225)</f>
        <v>0.42741058810740296</v>
      </c>
      <c r="L3225" s="2">
        <f t="shared" ref="L3225:L3233" si="1205">IF($C3225=0,"-",P3225/$C3225)</f>
        <v>0.24537993260136973</v>
      </c>
      <c r="M3225" s="2">
        <f t="shared" ref="M3225:M3233" si="1206">IF(C3225=0,"-",(1-J3225-K3225-L3225))</f>
        <v>5.8430264159148038E-3</v>
      </c>
      <c r="N3225" s="1">
        <v>11825</v>
      </c>
      <c r="O3225" s="1">
        <v>15727</v>
      </c>
      <c r="P3225" s="1">
        <v>9029</v>
      </c>
      <c r="Q3225" s="1">
        <v>51</v>
      </c>
      <c r="R3225" s="1">
        <v>50</v>
      </c>
      <c r="S3225" s="1">
        <v>6</v>
      </c>
      <c r="T3225" s="1">
        <v>41</v>
      </c>
      <c r="U3225" s="1">
        <v>12</v>
      </c>
      <c r="V3225" s="1">
        <v>17</v>
      </c>
      <c r="W3225" s="1">
        <v>4</v>
      </c>
      <c r="X3225" s="1">
        <v>8</v>
      </c>
      <c r="Y3225" s="1">
        <v>11</v>
      </c>
      <c r="AA3225" s="1">
        <v>5</v>
      </c>
      <c r="AB3225" s="1">
        <v>7</v>
      </c>
      <c r="AI3225" s="1">
        <v>3</v>
      </c>
      <c r="AN3225" s="7">
        <f>IF(Q3225&gt;0,RANK(Q3225,(N3225:P3225,Q3225:AL3225)),0)</f>
        <v>4</v>
      </c>
      <c r="AO3225" s="7">
        <f>IF(R3225&gt;0,RANK(R3225,(N3225:P3225,Q3225:AL3225)),0)</f>
        <v>5</v>
      </c>
      <c r="AP3225" s="7">
        <f>IF(S3225&gt;0,RANK(S3225,(N3225:P3225,Q3225:AL3225)),0)</f>
        <v>12</v>
      </c>
      <c r="AQ3225" s="7">
        <f>IF(T3225&gt;0,RANK(T3225,(N3225:P3225,Q3225:AL3225)),0)</f>
        <v>6</v>
      </c>
      <c r="AR3225" s="2">
        <f t="shared" ref="AR3225:AR3233" si="1207">IF($C3225=0,"-",Q3225/$C3225)</f>
        <v>1.3860202195890858E-3</v>
      </c>
      <c r="AS3225" s="2">
        <f t="shared" ref="AS3225:AS3233" si="1208">IF($C3225=0,"-",R3225/$C3225)</f>
        <v>1.3588433525383195E-3</v>
      </c>
      <c r="AT3225" s="2">
        <f t="shared" ref="AT3225:AT3233" si="1209">IF($C3225=0,"-",S3225/$C3225)</f>
        <v>1.6306120230459833E-4</v>
      </c>
      <c r="AU3225" s="2">
        <f t="shared" ref="AU3225:AU3233" si="1210">IF($C3225=0,"-",T3225/$C3225)</f>
        <v>1.114251549081422E-3</v>
      </c>
      <c r="AW3225" t="s">
        <v>351</v>
      </c>
      <c r="AX3225" t="s">
        <v>2265</v>
      </c>
      <c r="BA3225" s="127">
        <v>55</v>
      </c>
      <c r="BB3225" s="130">
        <v>129</v>
      </c>
      <c r="BC3225" s="131">
        <f t="shared" si="1200"/>
        <v>55129</v>
      </c>
      <c r="BE3225" s="7" t="s">
        <v>3271</v>
      </c>
    </row>
    <row r="3226" spans="1:57" hidden="1" outlineLevel="1" x14ac:dyDescent="0.2">
      <c r="A3226" t="s">
        <v>1123</v>
      </c>
      <c r="B3226" t="s">
        <v>2265</v>
      </c>
      <c r="C3226" s="1">
        <f t="shared" si="1201"/>
        <v>7686</v>
      </c>
      <c r="D3226" s="7">
        <f>RANK(N3226,(N3226:P3226,Q3226:AL3226))</f>
        <v>1</v>
      </c>
      <c r="E3226" s="7">
        <f>RANK(O3226,(N3226:P3226,Q3226:AL3226))</f>
        <v>2</v>
      </c>
      <c r="F3226" s="7">
        <f>IF(P3226&gt;0,RANK(P3226,(N3226:P3226,Q3226:AL3226)),0)</f>
        <v>3</v>
      </c>
      <c r="G3226" s="1">
        <f t="shared" si="1202"/>
        <v>494</v>
      </c>
      <c r="H3226" s="2">
        <f t="shared" si="1189"/>
        <v>6.4272703616965909E-2</v>
      </c>
      <c r="I3226" s="2"/>
      <c r="J3226" s="2">
        <f t="shared" si="1203"/>
        <v>0.40072859744990891</v>
      </c>
      <c r="K3226" s="2">
        <f t="shared" si="1204"/>
        <v>0.336455893832943</v>
      </c>
      <c r="L3226" s="2">
        <f t="shared" si="1205"/>
        <v>0.25735102784283115</v>
      </c>
      <c r="M3226" s="2">
        <f t="shared" si="1206"/>
        <v>5.4644808743170015E-3</v>
      </c>
      <c r="N3226" s="1">
        <v>3080</v>
      </c>
      <c r="O3226" s="1">
        <v>2586</v>
      </c>
      <c r="P3226" s="1">
        <v>1978</v>
      </c>
      <c r="Q3226" s="68">
        <v>6</v>
      </c>
      <c r="R3226" s="68">
        <v>6</v>
      </c>
      <c r="S3226" s="68">
        <v>3</v>
      </c>
      <c r="T3226" s="1">
        <v>7</v>
      </c>
      <c r="U3226" s="1">
        <v>4</v>
      </c>
      <c r="V3226" s="1">
        <v>8</v>
      </c>
      <c r="W3226" s="1">
        <v>1</v>
      </c>
      <c r="X3226" s="1">
        <v>2</v>
      </c>
      <c r="Y3226" s="1">
        <v>4</v>
      </c>
      <c r="AA3226" s="1">
        <v>1</v>
      </c>
      <c r="AN3226" s="7">
        <f>IF(Q3226&gt;0,RANK(Q3226,(N3226:P3226,Q3226:AL3226)),0)</f>
        <v>6</v>
      </c>
      <c r="AO3226" s="7">
        <f>IF(R3226&gt;0,RANK(R3226,(N3226:P3226,Q3226:AL3226)),0)</f>
        <v>6</v>
      </c>
      <c r="AP3226" s="7">
        <f>IF(S3226&gt;0,RANK(S3226,(N3226:P3226,Q3226:AL3226)),0)</f>
        <v>10</v>
      </c>
      <c r="AQ3226" s="7">
        <f>IF(T3226&gt;0,RANK(T3226,(N3226:P3226,Q3226:AL3226)),0)</f>
        <v>5</v>
      </c>
      <c r="AR3226" s="2">
        <f t="shared" si="1207"/>
        <v>7.8064012490241998E-4</v>
      </c>
      <c r="AS3226" s="2">
        <f t="shared" si="1208"/>
        <v>7.8064012490241998E-4</v>
      </c>
      <c r="AT3226" s="2">
        <f t="shared" si="1209"/>
        <v>3.9032006245120999E-4</v>
      </c>
      <c r="AU3226" s="2">
        <f t="shared" si="1210"/>
        <v>9.1074681238615665E-4</v>
      </c>
      <c r="AW3226" t="s">
        <v>1123</v>
      </c>
      <c r="AX3226" t="s">
        <v>2265</v>
      </c>
      <c r="BA3226" s="127">
        <v>55</v>
      </c>
      <c r="BB3226" s="130">
        <v>131</v>
      </c>
      <c r="BC3226" s="131">
        <f t="shared" si="1200"/>
        <v>55131</v>
      </c>
      <c r="BE3226" s="7" t="s">
        <v>3271</v>
      </c>
    </row>
    <row r="3227" spans="1:57" hidden="1" outlineLevel="1" x14ac:dyDescent="0.2">
      <c r="A3227" t="s">
        <v>563</v>
      </c>
      <c r="B3227" t="s">
        <v>2265</v>
      </c>
      <c r="C3227" s="1">
        <f t="shared" si="1201"/>
        <v>50073</v>
      </c>
      <c r="D3227" s="7">
        <f>RANK(N3227,(N3227:P3227,Q3227:AL3227))</f>
        <v>2</v>
      </c>
      <c r="E3227" s="7">
        <f>RANK(O3227,(N3227:P3227,Q3227:AL3227))</f>
        <v>1</v>
      </c>
      <c r="F3227" s="7">
        <f>IF(P3227&gt;0,RANK(P3227,(N3227:P3227,Q3227:AL3227)),0)</f>
        <v>3</v>
      </c>
      <c r="G3227" s="1">
        <f t="shared" si="1202"/>
        <v>9400</v>
      </c>
      <c r="H3227" s="2">
        <f t="shared" si="1189"/>
        <v>0.18772592015657141</v>
      </c>
      <c r="I3227" s="2"/>
      <c r="J3227" s="2">
        <f t="shared" si="1203"/>
        <v>0.26639106903920279</v>
      </c>
      <c r="K3227" s="2">
        <f t="shared" si="1204"/>
        <v>0.45411698919577415</v>
      </c>
      <c r="L3227" s="2">
        <f t="shared" si="1205"/>
        <v>0.26051964132366745</v>
      </c>
      <c r="M3227" s="2">
        <f t="shared" si="1206"/>
        <v>1.8972300441355561E-2</v>
      </c>
      <c r="N3227" s="1">
        <v>13339</v>
      </c>
      <c r="O3227" s="1">
        <v>22739</v>
      </c>
      <c r="P3227" s="1">
        <v>13045</v>
      </c>
      <c r="Q3227" s="68">
        <v>65</v>
      </c>
      <c r="R3227" s="68">
        <v>53</v>
      </c>
      <c r="S3227" s="68">
        <v>8</v>
      </c>
      <c r="T3227" s="1">
        <v>132</v>
      </c>
      <c r="U3227" s="1">
        <v>20</v>
      </c>
      <c r="V3227" s="1">
        <v>15</v>
      </c>
      <c r="W3227" s="1">
        <v>16</v>
      </c>
      <c r="X3227" s="1">
        <v>6</v>
      </c>
      <c r="Y3227" s="1">
        <v>6</v>
      </c>
      <c r="AA3227" s="1">
        <v>9</v>
      </c>
      <c r="AB3227" s="1">
        <v>619</v>
      </c>
      <c r="AI3227" s="1">
        <v>1</v>
      </c>
      <c r="AN3227" s="7">
        <f>IF(Q3227&gt;0,RANK(Q3227,(N3227:P3227,Q3227:AL3227)),0)</f>
        <v>6</v>
      </c>
      <c r="AO3227" s="7">
        <f>IF(R3227&gt;0,RANK(R3227,(N3227:P3227,Q3227:AL3227)),0)</f>
        <v>7</v>
      </c>
      <c r="AP3227" s="7">
        <f>IF(S3227&gt;0,RANK(S3227,(N3227:P3227,Q3227:AL3227)),0)</f>
        <v>12</v>
      </c>
      <c r="AQ3227" s="7">
        <f>IF(T3227&gt;0,RANK(T3227,(N3227:P3227,Q3227:AL3227)),0)</f>
        <v>5</v>
      </c>
      <c r="AR3227" s="2">
        <f t="shared" si="1207"/>
        <v>1.2981047670401213E-3</v>
      </c>
      <c r="AS3227" s="2">
        <f t="shared" si="1208"/>
        <v>1.0584546562019451E-3</v>
      </c>
      <c r="AT3227" s="2">
        <f t="shared" si="1209"/>
        <v>1.5976674055878418E-4</v>
      </c>
      <c r="AU3227" s="2">
        <f t="shared" si="1210"/>
        <v>2.6361512192199388E-3</v>
      </c>
      <c r="AW3227" t="s">
        <v>563</v>
      </c>
      <c r="AX3227" t="s">
        <v>2265</v>
      </c>
      <c r="BA3227" s="127">
        <v>55</v>
      </c>
      <c r="BB3227" s="130">
        <v>133</v>
      </c>
      <c r="BC3227" s="131">
        <f t="shared" si="1200"/>
        <v>55133</v>
      </c>
      <c r="BE3227" s="7" t="s">
        <v>3271</v>
      </c>
    </row>
    <row r="3228" spans="1:57" hidden="1" outlineLevel="1" x14ac:dyDescent="0.2">
      <c r="A3228" t="s">
        <v>2047</v>
      </c>
      <c r="B3228" t="s">
        <v>2265</v>
      </c>
      <c r="C3228" s="1">
        <f t="shared" si="1201"/>
        <v>179182</v>
      </c>
      <c r="D3228" s="7">
        <f>RANK(N3228,(N3228:P3228,Q3228:AL3228))</f>
        <v>2</v>
      </c>
      <c r="E3228" s="7">
        <f>RANK(O3228,(N3228:P3228,Q3228:AL3228))</f>
        <v>1</v>
      </c>
      <c r="F3228" s="7">
        <f>IF(P3228&gt;0,RANK(P3228,(N3228:P3228,Q3228:AL3228)),0)</f>
        <v>3</v>
      </c>
      <c r="G3228" s="1">
        <f t="shared" si="1202"/>
        <v>41191</v>
      </c>
      <c r="H3228" s="2">
        <f t="shared" si="1189"/>
        <v>0.22988358205623333</v>
      </c>
      <c r="I3228" s="2"/>
      <c r="J3228" s="2">
        <f t="shared" si="1203"/>
        <v>0.28055273409159404</v>
      </c>
      <c r="K3228" s="2">
        <f t="shared" si="1204"/>
        <v>0.51043631614782736</v>
      </c>
      <c r="L3228" s="2">
        <f t="shared" si="1205"/>
        <v>0.2043843689656327</v>
      </c>
      <c r="M3228" s="2">
        <f t="shared" si="1206"/>
        <v>4.6265807949458504E-3</v>
      </c>
      <c r="N3228" s="1">
        <v>50270</v>
      </c>
      <c r="O3228" s="1">
        <v>91461</v>
      </c>
      <c r="P3228" s="1">
        <v>36622</v>
      </c>
      <c r="Q3228" s="68">
        <v>188</v>
      </c>
      <c r="R3228" s="68">
        <v>66</v>
      </c>
      <c r="S3228" s="68">
        <v>21</v>
      </c>
      <c r="T3228" s="1">
        <v>332</v>
      </c>
      <c r="U3228" s="1">
        <v>51</v>
      </c>
      <c r="V3228" s="1">
        <v>37</v>
      </c>
      <c r="W3228" s="1">
        <v>15</v>
      </c>
      <c r="X3228" s="1">
        <v>25</v>
      </c>
      <c r="Y3228" s="1">
        <v>29</v>
      </c>
      <c r="AA3228" s="1">
        <v>37</v>
      </c>
      <c r="AB3228" s="1">
        <v>20</v>
      </c>
      <c r="AI3228" s="1">
        <v>8</v>
      </c>
      <c r="AN3228" s="7">
        <f>IF(Q3228&gt;0,RANK(Q3228,(N3228:P3228,Q3228:AL3228)),0)</f>
        <v>5</v>
      </c>
      <c r="AO3228" s="7">
        <f>IF(R3228&gt;0,RANK(R3228,(N3228:P3228,Q3228:AL3228)),0)</f>
        <v>6</v>
      </c>
      <c r="AP3228" s="7">
        <f>IF(S3228&gt;0,RANK(S3228,(N3228:P3228,Q3228:AL3228)),0)</f>
        <v>12</v>
      </c>
      <c r="AQ3228" s="7">
        <f>IF(T3228&gt;0,RANK(T3228,(N3228:P3228,Q3228:AL3228)),0)</f>
        <v>4</v>
      </c>
      <c r="AR3228" s="2">
        <f t="shared" si="1207"/>
        <v>1.0492125325088457E-3</v>
      </c>
      <c r="AS3228" s="2">
        <f t="shared" si="1208"/>
        <v>3.6834056992331822E-4</v>
      </c>
      <c r="AT3228" s="2">
        <f t="shared" si="1209"/>
        <v>1.1719927224832851E-4</v>
      </c>
      <c r="AU3228" s="2">
        <f t="shared" si="1210"/>
        <v>1.8528646850688127E-3</v>
      </c>
      <c r="AW3228" t="s">
        <v>2047</v>
      </c>
      <c r="AX3228" t="s">
        <v>2265</v>
      </c>
      <c r="BA3228" s="127">
        <v>55</v>
      </c>
      <c r="BB3228" s="130">
        <v>135</v>
      </c>
      <c r="BC3228" s="131">
        <f t="shared" si="1200"/>
        <v>55135</v>
      </c>
      <c r="BE3228" s="7" t="s">
        <v>3271</v>
      </c>
    </row>
    <row r="3229" spans="1:57" hidden="1" outlineLevel="1" x14ac:dyDescent="0.2">
      <c r="A3229" t="s">
        <v>534</v>
      </c>
      <c r="B3229" t="s">
        <v>2265</v>
      </c>
      <c r="C3229" s="1">
        <f t="shared" si="1201"/>
        <v>23159</v>
      </c>
      <c r="D3229" s="7">
        <f>RANK(N3229,(N3229:P3229,Q3229:AL3229))</f>
        <v>2</v>
      </c>
      <c r="E3229" s="7">
        <f>RANK(O3229,(N3229:P3229,Q3229:AL3229))</f>
        <v>1</v>
      </c>
      <c r="F3229" s="7">
        <f>IF(P3229&gt;0,RANK(P3229,(N3229:P3229,Q3229:AL3229)),0)</f>
        <v>3</v>
      </c>
      <c r="G3229" s="1">
        <f t="shared" si="1202"/>
        <v>3586</v>
      </c>
      <c r="H3229" s="2">
        <f t="shared" si="1189"/>
        <v>0.15484260978453301</v>
      </c>
      <c r="I3229" s="2"/>
      <c r="J3229" s="2">
        <f t="shared" si="1203"/>
        <v>0.28783626236020554</v>
      </c>
      <c r="K3229" s="2">
        <f t="shared" si="1204"/>
        <v>0.44267887214473856</v>
      </c>
      <c r="L3229" s="2">
        <f t="shared" si="1205"/>
        <v>0.26287836262360204</v>
      </c>
      <c r="M3229" s="2">
        <f t="shared" si="1206"/>
        <v>6.6065028714538676E-3</v>
      </c>
      <c r="N3229" s="1">
        <v>6666</v>
      </c>
      <c r="O3229" s="1">
        <v>10252</v>
      </c>
      <c r="P3229" s="1">
        <v>6088</v>
      </c>
      <c r="Q3229" s="68">
        <v>7</v>
      </c>
      <c r="R3229" s="68">
        <v>41</v>
      </c>
      <c r="S3229" s="68">
        <v>4</v>
      </c>
      <c r="T3229" s="1">
        <v>20</v>
      </c>
      <c r="U3229" s="1">
        <v>18</v>
      </c>
      <c r="V3229" s="1">
        <v>35</v>
      </c>
      <c r="W3229" s="1">
        <v>3</v>
      </c>
      <c r="X3229" s="1">
        <v>1</v>
      </c>
      <c r="Y3229" s="1">
        <v>8</v>
      </c>
      <c r="AA3229" s="1">
        <v>8</v>
      </c>
      <c r="AB3229" s="1">
        <v>2</v>
      </c>
      <c r="AI3229" s="1">
        <v>6</v>
      </c>
      <c r="AN3229" s="7">
        <f>IF(Q3229&gt;0,RANK(Q3229,(N3229:P3229,Q3229:AL3229)),0)</f>
        <v>10</v>
      </c>
      <c r="AO3229" s="7">
        <f>IF(R3229&gt;0,RANK(R3229,(N3229:P3229,Q3229:AL3229)),0)</f>
        <v>4</v>
      </c>
      <c r="AP3229" s="7">
        <f>IF(S3229&gt;0,RANK(S3229,(N3229:P3229,Q3229:AL3229)),0)</f>
        <v>12</v>
      </c>
      <c r="AQ3229" s="7">
        <f>IF(T3229&gt;0,RANK(T3229,(N3229:P3229,Q3229:AL3229)),0)</f>
        <v>6</v>
      </c>
      <c r="AR3229" s="2">
        <f t="shared" si="1207"/>
        <v>3.0225830130834667E-4</v>
      </c>
      <c r="AS3229" s="2">
        <f t="shared" si="1208"/>
        <v>1.7703700505203161E-3</v>
      </c>
      <c r="AT3229" s="2">
        <f t="shared" si="1209"/>
        <v>1.7271902931905524E-4</v>
      </c>
      <c r="AU3229" s="2">
        <f t="shared" si="1210"/>
        <v>8.6359514659527616E-4</v>
      </c>
      <c r="AW3229" t="s">
        <v>534</v>
      </c>
      <c r="AX3229" t="s">
        <v>2265</v>
      </c>
      <c r="BA3229" s="127">
        <v>55</v>
      </c>
      <c r="BB3229" s="130">
        <v>137</v>
      </c>
      <c r="BC3229" s="131">
        <f t="shared" si="1200"/>
        <v>55137</v>
      </c>
      <c r="BE3229" s="7" t="s">
        <v>3271</v>
      </c>
    </row>
    <row r="3230" spans="1:57" hidden="1" outlineLevel="1" x14ac:dyDescent="0.2">
      <c r="A3230" t="s">
        <v>2026</v>
      </c>
      <c r="B3230" t="s">
        <v>2265</v>
      </c>
      <c r="C3230" s="1">
        <f t="shared" si="1201"/>
        <v>10329</v>
      </c>
      <c r="D3230" s="7">
        <f>RANK(N3230,(N3230:P3230,Q3230:AL3230))</f>
        <v>2</v>
      </c>
      <c r="E3230" s="7">
        <f>RANK(O3230,(N3230:P3230,Q3230:AL3230))</f>
        <v>1</v>
      </c>
      <c r="F3230" s="7">
        <f>IF(P3230&gt;0,RANK(P3230,(N3230:P3230,Q3230:AL3230)),0)</f>
        <v>3</v>
      </c>
      <c r="G3230" s="1">
        <f t="shared" si="1202"/>
        <v>643</v>
      </c>
      <c r="H3230" s="2">
        <f t="shared" si="1189"/>
        <v>6.2251912092167683E-2</v>
      </c>
      <c r="I3230" s="2"/>
      <c r="J3230" s="2">
        <f t="shared" si="1203"/>
        <v>0.32936392680801624</v>
      </c>
      <c r="K3230" s="2">
        <f t="shared" si="1204"/>
        <v>0.39161583890018392</v>
      </c>
      <c r="L3230" s="2">
        <f t="shared" si="1205"/>
        <v>0.27388905024687771</v>
      </c>
      <c r="M3230" s="2">
        <f t="shared" si="1206"/>
        <v>5.1311840449221879E-3</v>
      </c>
      <c r="N3230" s="1">
        <v>3402</v>
      </c>
      <c r="O3230" s="1">
        <v>4045</v>
      </c>
      <c r="P3230" s="1">
        <v>2829</v>
      </c>
      <c r="Q3230" s="68">
        <v>13</v>
      </c>
      <c r="R3230" s="68">
        <v>11</v>
      </c>
      <c r="S3230" s="68">
        <v>1</v>
      </c>
      <c r="T3230" s="1">
        <v>8</v>
      </c>
      <c r="U3230" s="1">
        <v>6</v>
      </c>
      <c r="V3230" s="1">
        <v>3</v>
      </c>
      <c r="W3230" s="1">
        <v>3</v>
      </c>
      <c r="Y3230" s="1">
        <v>5</v>
      </c>
      <c r="AA3230" s="1">
        <v>1</v>
      </c>
      <c r="AB3230" s="1">
        <v>2</v>
      </c>
      <c r="AN3230" s="7">
        <f>IF(Q3230&gt;0,RANK(Q3230,(N3230:P3230,Q3230:AL3230)),0)</f>
        <v>4</v>
      </c>
      <c r="AO3230" s="7">
        <f>IF(R3230&gt;0,RANK(R3230,(N3230:P3230,Q3230:AL3230)),0)</f>
        <v>5</v>
      </c>
      <c r="AP3230" s="7">
        <f>IF(S3230&gt;0,RANK(S3230,(N3230:P3230,Q3230:AL3230)),0)</f>
        <v>12</v>
      </c>
      <c r="AQ3230" s="7">
        <f>IF(T3230&gt;0,RANK(T3230,(N3230:P3230,Q3230:AL3230)),0)</f>
        <v>6</v>
      </c>
      <c r="AR3230" s="2">
        <f t="shared" si="1207"/>
        <v>1.2585923129054119E-3</v>
      </c>
      <c r="AS3230" s="2">
        <f t="shared" si="1208"/>
        <v>1.0649627263045794E-3</v>
      </c>
      <c r="AT3230" s="2">
        <f t="shared" si="1209"/>
        <v>9.6814793300416309E-5</v>
      </c>
      <c r="AU3230" s="2">
        <f t="shared" si="1210"/>
        <v>7.7451834640333047E-4</v>
      </c>
      <c r="AW3230" t="s">
        <v>2026</v>
      </c>
      <c r="AX3230" t="s">
        <v>2265</v>
      </c>
      <c r="BA3230" s="127">
        <v>55</v>
      </c>
      <c r="BB3230" s="130">
        <v>139</v>
      </c>
      <c r="BC3230" s="131">
        <f t="shared" si="1200"/>
        <v>55139</v>
      </c>
      <c r="BE3230" s="7" t="s">
        <v>3271</v>
      </c>
    </row>
    <row r="3231" spans="1:57" hidden="1" outlineLevel="1" x14ac:dyDescent="0.2">
      <c r="A3231" t="s">
        <v>2027</v>
      </c>
      <c r="B3231" t="s">
        <v>2265</v>
      </c>
      <c r="C3231" s="1">
        <f t="shared" si="1201"/>
        <v>77386</v>
      </c>
      <c r="D3231" s="7">
        <f>RANK(N3231,(N3231:P3231,Q3231:AL3231))</f>
        <v>2</v>
      </c>
      <c r="E3231" s="7">
        <f>RANK(O3231,(N3231:P3231,Q3231:AL3231))</f>
        <v>1</v>
      </c>
      <c r="F3231" s="7">
        <f>IF(P3231&gt;0,RANK(P3231,(N3231:P3231,Q3231:AL3231)),0)</f>
        <v>3</v>
      </c>
      <c r="G3231" s="1">
        <f t="shared" si="1202"/>
        <v>6475</v>
      </c>
      <c r="H3231" s="2">
        <f t="shared" si="1189"/>
        <v>8.3671465122890448E-2</v>
      </c>
      <c r="I3231" s="2"/>
      <c r="J3231" s="2">
        <f t="shared" si="1203"/>
        <v>0.35192412064197659</v>
      </c>
      <c r="K3231" s="2">
        <f t="shared" si="1204"/>
        <v>0.43559558576486701</v>
      </c>
      <c r="L3231" s="2">
        <f t="shared" si="1205"/>
        <v>0.208564856692425</v>
      </c>
      <c r="M3231" s="2">
        <f t="shared" si="1206"/>
        <v>3.915436900731456E-3</v>
      </c>
      <c r="N3231" s="1">
        <v>27234</v>
      </c>
      <c r="O3231" s="1">
        <v>33709</v>
      </c>
      <c r="P3231" s="1">
        <v>16140</v>
      </c>
      <c r="Q3231" s="68">
        <v>83</v>
      </c>
      <c r="R3231" s="68">
        <v>41</v>
      </c>
      <c r="S3231" s="68">
        <v>13</v>
      </c>
      <c r="T3231" s="1">
        <v>25</v>
      </c>
      <c r="U3231" s="1">
        <v>29</v>
      </c>
      <c r="V3231" s="1">
        <v>31</v>
      </c>
      <c r="W3231" s="1">
        <v>20</v>
      </c>
      <c r="X3231" s="1">
        <v>7</v>
      </c>
      <c r="Y3231" s="1">
        <v>22</v>
      </c>
      <c r="AA3231" s="1">
        <v>17</v>
      </c>
      <c r="AB3231" s="1">
        <v>14</v>
      </c>
      <c r="AI3231" s="1">
        <v>1</v>
      </c>
      <c r="AN3231" s="7">
        <f>IF(Q3231&gt;0,RANK(Q3231,(N3231:P3231,Q3231:AL3231)),0)</f>
        <v>4</v>
      </c>
      <c r="AO3231" s="7">
        <f>IF(R3231&gt;0,RANK(R3231,(N3231:P3231,Q3231:AL3231)),0)</f>
        <v>5</v>
      </c>
      <c r="AP3231" s="7">
        <f>IF(S3231&gt;0,RANK(S3231,(N3231:P3231,Q3231:AL3231)),0)</f>
        <v>13</v>
      </c>
      <c r="AQ3231" s="7">
        <f>IF(T3231&gt;0,RANK(T3231,(N3231:P3231,Q3231:AL3231)),0)</f>
        <v>8</v>
      </c>
      <c r="AR3231" s="2">
        <f t="shared" si="1207"/>
        <v>1.0725454216524953E-3</v>
      </c>
      <c r="AS3231" s="2">
        <f t="shared" si="1208"/>
        <v>5.2981159382834103E-4</v>
      </c>
      <c r="AT3231" s="2">
        <f t="shared" si="1209"/>
        <v>1.6798904194557156E-4</v>
      </c>
      <c r="AU3231" s="2">
        <f t="shared" si="1210"/>
        <v>3.2305584989532988E-4</v>
      </c>
      <c r="AW3231" t="s">
        <v>2027</v>
      </c>
      <c r="AX3231" t="s">
        <v>2265</v>
      </c>
      <c r="BA3231" s="127">
        <v>55</v>
      </c>
      <c r="BB3231" s="130">
        <v>141</v>
      </c>
      <c r="BC3231" s="131">
        <f t="shared" si="1200"/>
        <v>55141</v>
      </c>
      <c r="BE3231" s="7" t="s">
        <v>3271</v>
      </c>
    </row>
    <row r="3232" spans="1:57" hidden="1" outlineLevel="1" x14ac:dyDescent="0.2">
      <c r="A3232" t="s">
        <v>1428</v>
      </c>
      <c r="B3232" t="s">
        <v>2265</v>
      </c>
      <c r="C3232" s="1">
        <f t="shared" si="1201"/>
        <v>36436</v>
      </c>
      <c r="D3232" s="7">
        <f>RANK(N3232,(N3232:P3232,Q3232:AL3232))</f>
        <v>2</v>
      </c>
      <c r="E3232" s="7">
        <f>RANK(O3232,(N3232:P3232,Q3232:AL3232))</f>
        <v>1</v>
      </c>
      <c r="F3232" s="7">
        <f>IF(P3232&gt;0,RANK(P3232,(N3232:P3232,Q3232:AL3232)),0)</f>
        <v>3</v>
      </c>
      <c r="G3232" s="1">
        <f t="shared" si="1202"/>
        <v>635</v>
      </c>
      <c r="H3232" s="2">
        <f t="shared" si="1189"/>
        <v>1.7427818640904601E-2</v>
      </c>
      <c r="I3232" s="2"/>
      <c r="J3232" s="2">
        <f t="shared" si="1203"/>
        <v>0.3624986277308157</v>
      </c>
      <c r="K3232" s="2">
        <f t="shared" si="1204"/>
        <v>0.37992644637172029</v>
      </c>
      <c r="L3232" s="2">
        <f t="shared" si="1205"/>
        <v>0.24212317488198484</v>
      </c>
      <c r="M3232" s="2">
        <f t="shared" si="1206"/>
        <v>1.5451751015479104E-2</v>
      </c>
      <c r="N3232" s="1">
        <v>13208</v>
      </c>
      <c r="O3232" s="1">
        <v>13843</v>
      </c>
      <c r="P3232" s="1">
        <v>8822</v>
      </c>
      <c r="Q3232" s="68">
        <v>55</v>
      </c>
      <c r="R3232" s="68">
        <v>198</v>
      </c>
      <c r="S3232" s="68">
        <v>9</v>
      </c>
      <c r="T3232" s="1">
        <v>34</v>
      </c>
      <c r="U3232" s="1">
        <v>17</v>
      </c>
      <c r="V3232" s="1">
        <v>5</v>
      </c>
      <c r="W3232" s="1">
        <v>10</v>
      </c>
      <c r="X3232" s="1">
        <v>83</v>
      </c>
      <c r="Y3232" s="1">
        <v>4</v>
      </c>
      <c r="AA3232" s="1">
        <v>9</v>
      </c>
      <c r="AB3232" s="1">
        <v>5</v>
      </c>
      <c r="AI3232" s="1">
        <v>134</v>
      </c>
      <c r="AN3232" s="7">
        <f>IF(Q3232&gt;0,RANK(Q3232,(N3232:P3232,Q3232:AL3232)),0)</f>
        <v>7</v>
      </c>
      <c r="AO3232" s="7">
        <f>IF(R3232&gt;0,RANK(R3232,(N3232:P3232,Q3232:AL3232)),0)</f>
        <v>4</v>
      </c>
      <c r="AP3232" s="7">
        <f>IF(S3232&gt;0,RANK(S3232,(N3232:P3232,Q3232:AL3232)),0)</f>
        <v>11</v>
      </c>
      <c r="AQ3232" s="7">
        <f>IF(T3232&gt;0,RANK(T3232,(N3232:P3232,Q3232:AL3232)),0)</f>
        <v>8</v>
      </c>
      <c r="AR3232" s="2">
        <f t="shared" si="1207"/>
        <v>1.5094961027555165E-3</v>
      </c>
      <c r="AS3232" s="2">
        <f t="shared" si="1208"/>
        <v>5.4341859699198591E-3</v>
      </c>
      <c r="AT3232" s="2">
        <f t="shared" si="1209"/>
        <v>2.4700845317817544E-4</v>
      </c>
      <c r="AU3232" s="2">
        <f t="shared" si="1210"/>
        <v>9.3314304533977381E-4</v>
      </c>
      <c r="AW3232" t="s">
        <v>1428</v>
      </c>
      <c r="AX3232" t="s">
        <v>2265</v>
      </c>
      <c r="BA3232" s="127">
        <v>55</v>
      </c>
      <c r="BB3232" s="130"/>
      <c r="BC3232" s="127">
        <v>55</v>
      </c>
      <c r="BE3232" s="7" t="s">
        <v>2095</v>
      </c>
    </row>
    <row r="3233" spans="1:60" collapsed="1" x14ac:dyDescent="0.2">
      <c r="A3233" t="s">
        <v>2171</v>
      </c>
      <c r="B3233" t="s">
        <v>566</v>
      </c>
      <c r="C3233" s="1">
        <f t="shared" si="1201"/>
        <v>2531114</v>
      </c>
      <c r="D3233" s="7">
        <f>RANK(N3233,(N3233:P3233,Q3233:AL3233))</f>
        <v>1</v>
      </c>
      <c r="E3233" s="7">
        <f>RANK(O3233,(N3233:P3233,Q3233:AL3233))</f>
        <v>2</v>
      </c>
      <c r="F3233" s="7">
        <f>IF(P3233&gt;0,RANK(P3233,(N3233:P3233,Q3233:AL3233)),0)</f>
        <v>3</v>
      </c>
      <c r="G3233" s="1">
        <f t="shared" si="1202"/>
        <v>110211</v>
      </c>
      <c r="H3233" s="2">
        <f t="shared" si="1189"/>
        <v>4.354248761612476E-2</v>
      </c>
      <c r="I3233" s="2"/>
      <c r="J3233" s="2">
        <f t="shared" si="1203"/>
        <v>0.41130743222154353</v>
      </c>
      <c r="K3233" s="2">
        <f t="shared" si="1204"/>
        <v>0.36776494460541881</v>
      </c>
      <c r="L3233" s="2">
        <f t="shared" si="1205"/>
        <v>0.21511437256480742</v>
      </c>
      <c r="M3233" s="2">
        <f t="shared" si="1206"/>
        <v>5.813250608230236E-3</v>
      </c>
      <c r="N3233" s="1">
        <f t="shared" ref="N3233:U3233" si="1211">SUM(N3161:N3232)</f>
        <v>1041066</v>
      </c>
      <c r="O3233" s="1">
        <f t="shared" si="1211"/>
        <v>930855</v>
      </c>
      <c r="P3233" s="1">
        <f t="shared" si="1211"/>
        <v>544479</v>
      </c>
      <c r="Q3233" s="1">
        <f t="shared" si="1211"/>
        <v>2877</v>
      </c>
      <c r="R3233" s="1">
        <f t="shared" si="1211"/>
        <v>2311</v>
      </c>
      <c r="S3233" s="1">
        <f t="shared" si="1211"/>
        <v>654</v>
      </c>
      <c r="T3233" s="1">
        <f t="shared" si="1211"/>
        <v>1772</v>
      </c>
      <c r="U3233" s="1">
        <f t="shared" si="1211"/>
        <v>1070</v>
      </c>
      <c r="V3233" s="1">
        <f>SUM(V3161:V3232)</f>
        <v>1883</v>
      </c>
      <c r="W3233" s="1">
        <f>SUM(W3161:W3232)</f>
        <v>633</v>
      </c>
      <c r="X3233" s="1">
        <f>SUM(X3161:X3232)</f>
        <v>390</v>
      </c>
      <c r="Y3233" s="1">
        <f>SUM(Y3161:Y3232)</f>
        <v>961</v>
      </c>
      <c r="AA3233" s="1">
        <f>SUM(AA3161:AA3232)</f>
        <v>547</v>
      </c>
      <c r="AB3233" s="1">
        <f>SUM(AB3161:AB3232)</f>
        <v>1211</v>
      </c>
      <c r="AI3233" s="1">
        <f>SUM(AI3161:AI3232)</f>
        <v>405</v>
      </c>
      <c r="AN3233" s="7">
        <f>IF(Q3233&gt;0,RANK(Q3233,(N3233:P3233,Q3233:AL3233)),0)</f>
        <v>4</v>
      </c>
      <c r="AO3233" s="7">
        <f>IF(R3233&gt;0,RANK(R3233,(N3233:P3233,Q3233:AL3233)),0)</f>
        <v>5</v>
      </c>
      <c r="AP3233" s="7">
        <f>IF(S3233&gt;0,RANK(S3233,(N3233:P3233,Q3233:AL3233)),0)</f>
        <v>11</v>
      </c>
      <c r="AQ3233" s="7">
        <f>IF(T3233&gt;0,RANK(T3233,(N3233:P3233,Q3233:AL3233)),0)</f>
        <v>7</v>
      </c>
      <c r="AR3233" s="2">
        <f t="shared" si="1207"/>
        <v>1.1366536631696557E-3</v>
      </c>
      <c r="AS3233" s="2">
        <f t="shared" si="1208"/>
        <v>9.1303671031806553E-4</v>
      </c>
      <c r="AT3233" s="2">
        <f t="shared" si="1209"/>
        <v>2.5838425294159016E-4</v>
      </c>
      <c r="AU3233" s="2">
        <f t="shared" si="1210"/>
        <v>7.0008699726681616E-4</v>
      </c>
      <c r="AW3233" t="s">
        <v>2171</v>
      </c>
      <c r="AX3233" t="s">
        <v>566</v>
      </c>
      <c r="BA3233" s="127"/>
      <c r="BB3233" s="130"/>
    </row>
    <row r="3234" spans="1:60" x14ac:dyDescent="0.2">
      <c r="C3234" s="1"/>
      <c r="E3234" s="7"/>
      <c r="F3234" s="7"/>
      <c r="I3234" s="2"/>
      <c r="AN3234" s="7"/>
      <c r="AO3234" s="7"/>
      <c r="AP3234" s="7"/>
      <c r="AQ3234" s="7"/>
      <c r="BA3234" s="127">
        <v>56</v>
      </c>
      <c r="BB3234" s="130">
        <v>1</v>
      </c>
      <c r="BC3234" s="131">
        <f t="shared" ref="BC3234:BC3256" si="1212">BA3234*1000+BB3234</f>
        <v>56001</v>
      </c>
      <c r="BE3234" s="7" t="s">
        <v>3271</v>
      </c>
      <c r="BH3234" t="s">
        <v>3283</v>
      </c>
    </row>
    <row r="3235" spans="1:60" hidden="1" outlineLevel="1" x14ac:dyDescent="0.2">
      <c r="A3235" t="s">
        <v>594</v>
      </c>
      <c r="B3235" t="s">
        <v>2761</v>
      </c>
      <c r="C3235" s="1">
        <f t="shared" ref="C3235:C3258" si="1213">SUM(N3235:AL3235)</f>
        <v>12867</v>
      </c>
      <c r="D3235" s="7">
        <f>RANK(N3235,(N3235:P3235,Q3235:AL3235))</f>
        <v>1</v>
      </c>
      <c r="E3235" s="7">
        <f>RANK(O3235,(N3235:P3235,Q3235:AL3235))</f>
        <v>2</v>
      </c>
      <c r="F3235" s="7">
        <f>IF(P3235&gt;0,RANK(P3235,(N3235:P3235,Q3235:AL3235)),0)</f>
        <v>3</v>
      </c>
      <c r="G3235" s="1">
        <f t="shared" ref="G3235:G3258" si="1214">MAX(N3235:P3235)-LARGE(N3235:P3235,2)</f>
        <v>1537</v>
      </c>
      <c r="H3235" s="2">
        <f t="shared" si="1189"/>
        <v>0.1194528639154426</v>
      </c>
      <c r="I3235" s="2"/>
      <c r="J3235" s="2">
        <f t="shared" ref="J3235:J3258" si="1215">IF($C3235=0,"-",N3235/$C3235)</f>
        <v>0.44400404134607913</v>
      </c>
      <c r="K3235" s="2">
        <f t="shared" ref="K3235:K3258" si="1216">IF($C3235=0,"-",O3235/$C3235)</f>
        <v>0.32455117743063649</v>
      </c>
      <c r="L3235" s="2">
        <f t="shared" ref="L3235:L3258" si="1217">IF($C3235=0,"-",P3235/$C3235)</f>
        <v>0.22242947073910002</v>
      </c>
      <c r="M3235" s="2">
        <f t="shared" ref="M3235:M3258" si="1218">IF(C3235=0,"-",(1-J3235-K3235-L3235))</f>
        <v>9.0153104841844134E-3</v>
      </c>
      <c r="N3235" s="1">
        <v>5713</v>
      </c>
      <c r="O3235" s="1">
        <v>4176</v>
      </c>
      <c r="P3235" s="1">
        <v>2862</v>
      </c>
      <c r="Q3235" s="1">
        <v>61</v>
      </c>
      <c r="R3235" s="1">
        <v>2</v>
      </c>
      <c r="S3235" s="1">
        <v>27</v>
      </c>
      <c r="U3235" s="1">
        <v>1</v>
      </c>
      <c r="Y3235" s="1">
        <f>BH3235-R3235-T3235-U3235</f>
        <v>25</v>
      </c>
      <c r="AN3235" s="7">
        <f>IF(Q3235&gt;0,RANK(Q3235,(N3235:P3235,Q3235:AL3235)),0)</f>
        <v>4</v>
      </c>
      <c r="AO3235" s="7">
        <f>IF(R3235&gt;0,RANK(R3235,(N3235:P3235,Q3235:AL3235)),0)</f>
        <v>7</v>
      </c>
      <c r="AP3235" s="7">
        <f>IF(S3235&gt;0,RANK(S3235,(N3235:P3235,Q3235:AL3235)),0)</f>
        <v>5</v>
      </c>
      <c r="AQ3235" s="7">
        <f>IF(T3235&gt;0,RANK(T3235,(N3235:P3235,Q3235:AL3235)),0)</f>
        <v>0</v>
      </c>
      <c r="AR3235" s="2">
        <f t="shared" ref="AR3235:AR3258" si="1219">IF($C3235=0,"-",Q3235/$C3235)</f>
        <v>4.7408098235797004E-3</v>
      </c>
      <c r="AS3235" s="2">
        <f t="shared" ref="AS3235:AS3258" si="1220">IF($C3235=0,"-",R3235/$C3235)</f>
        <v>1.5543638765835082E-4</v>
      </c>
      <c r="AT3235" s="2">
        <f t="shared" ref="AT3235:AT3258" si="1221">IF($C3235=0,"-",S3235/$C3235)</f>
        <v>2.098391233387736E-3</v>
      </c>
      <c r="AU3235" s="2">
        <f t="shared" ref="AU3235:AU3258" si="1222">IF($C3235=0,"-",T3235/$C3235)</f>
        <v>0</v>
      </c>
      <c r="AW3235" t="s">
        <v>594</v>
      </c>
      <c r="AX3235" t="s">
        <v>2761</v>
      </c>
      <c r="BA3235" s="127">
        <v>56</v>
      </c>
      <c r="BB3235" s="130">
        <v>3</v>
      </c>
      <c r="BC3235" s="131">
        <f t="shared" si="1212"/>
        <v>56003</v>
      </c>
      <c r="BE3235" s="7" t="s">
        <v>3271</v>
      </c>
      <c r="BH3235">
        <v>28</v>
      </c>
    </row>
    <row r="3236" spans="1:60" hidden="1" outlineLevel="1" x14ac:dyDescent="0.2">
      <c r="A3236" t="s">
        <v>2815</v>
      </c>
      <c r="B3236" t="s">
        <v>2761</v>
      </c>
      <c r="C3236" s="1">
        <f t="shared" si="1213"/>
        <v>4762</v>
      </c>
      <c r="D3236" s="7">
        <f>RANK(N3236,(N3236:P3236,Q3236:AL3236))</f>
        <v>3</v>
      </c>
      <c r="E3236" s="7">
        <f>RANK(O3236,(N3236:P3236,Q3236:AL3236))</f>
        <v>1</v>
      </c>
      <c r="F3236" s="7">
        <f>IF(P3236&gt;0,RANK(P3236,(N3236:P3236,Q3236:AL3236)),0)</f>
        <v>2</v>
      </c>
      <c r="G3236" s="1">
        <f t="shared" si="1214"/>
        <v>980</v>
      </c>
      <c r="H3236" s="2">
        <f t="shared" si="1189"/>
        <v>0.20579588408231836</v>
      </c>
      <c r="I3236" s="2"/>
      <c r="J3236" s="2">
        <f t="shared" si="1215"/>
        <v>0.25535489290214197</v>
      </c>
      <c r="K3236" s="2">
        <f t="shared" si="1216"/>
        <v>0.46535069298614029</v>
      </c>
      <c r="L3236" s="2">
        <f t="shared" si="1217"/>
        <v>0.25955480890382193</v>
      </c>
      <c r="M3236" s="2">
        <f t="shared" si="1218"/>
        <v>1.9739605207895805E-2</v>
      </c>
      <c r="N3236" s="1">
        <v>1216</v>
      </c>
      <c r="O3236" s="1">
        <v>2216</v>
      </c>
      <c r="P3236" s="1">
        <v>1236</v>
      </c>
      <c r="Q3236" s="1">
        <v>16</v>
      </c>
      <c r="R3236" s="1">
        <v>69</v>
      </c>
      <c r="S3236" s="1">
        <v>7</v>
      </c>
      <c r="Y3236" s="1">
        <f t="shared" ref="Y3236:Y3257" si="1223">BH3236-R3236-T3236-U3236</f>
        <v>2</v>
      </c>
      <c r="AN3236" s="7">
        <f>IF(Q3236&gt;0,RANK(Q3236,(N3236:P3236,Q3236:AL3236)),0)</f>
        <v>5</v>
      </c>
      <c r="AO3236" s="7">
        <f>IF(R3236&gt;0,RANK(R3236,(N3236:P3236,Q3236:AL3236)),0)</f>
        <v>4</v>
      </c>
      <c r="AP3236" s="7">
        <f>IF(S3236&gt;0,RANK(S3236,(N3236:P3236,Q3236:AL3236)),0)</f>
        <v>6</v>
      </c>
      <c r="AQ3236" s="7">
        <f>IF(T3236&gt;0,RANK(T3236,(N3236:P3236,Q3236:AL3236)),0)</f>
        <v>0</v>
      </c>
      <c r="AR3236" s="2">
        <f t="shared" si="1219"/>
        <v>3.3599328013439733E-3</v>
      </c>
      <c r="AS3236" s="2">
        <f t="shared" si="1220"/>
        <v>1.4489710205795885E-2</v>
      </c>
      <c r="AT3236" s="2">
        <f t="shared" si="1221"/>
        <v>1.4699706005879883E-3</v>
      </c>
      <c r="AU3236" s="2">
        <f t="shared" si="1222"/>
        <v>0</v>
      </c>
      <c r="AW3236" t="s">
        <v>2815</v>
      </c>
      <c r="AX3236" t="s">
        <v>2761</v>
      </c>
      <c r="BA3236" s="127">
        <v>56</v>
      </c>
      <c r="BB3236" s="130">
        <v>5</v>
      </c>
      <c r="BC3236" s="131">
        <f t="shared" si="1212"/>
        <v>56005</v>
      </c>
      <c r="BE3236" s="7" t="s">
        <v>3271</v>
      </c>
      <c r="BH3236">
        <v>71</v>
      </c>
    </row>
    <row r="3237" spans="1:60" hidden="1" outlineLevel="1" x14ac:dyDescent="0.2">
      <c r="A3237" t="s">
        <v>974</v>
      </c>
      <c r="B3237" t="s">
        <v>2761</v>
      </c>
      <c r="C3237" s="1">
        <f t="shared" si="1213"/>
        <v>11208</v>
      </c>
      <c r="D3237" s="7">
        <f>RANK(N3237,(N3237:P3237,Q3237:AL3237))</f>
        <v>3</v>
      </c>
      <c r="E3237" s="7">
        <f>RANK(O3237,(N3237:P3237,Q3237:AL3237))</f>
        <v>1</v>
      </c>
      <c r="F3237" s="7">
        <f>IF(P3237&gt;0,RANK(P3237,(N3237:P3237,Q3237:AL3237)),0)</f>
        <v>2</v>
      </c>
      <c r="G3237" s="1">
        <f t="shared" si="1214"/>
        <v>2182</v>
      </c>
      <c r="H3237" s="2">
        <f t="shared" si="1189"/>
        <v>0.19468236973590292</v>
      </c>
      <c r="I3237" s="2"/>
      <c r="J3237" s="2">
        <f t="shared" si="1215"/>
        <v>0.24170235546038543</v>
      </c>
      <c r="K3237" s="2">
        <f t="shared" si="1216"/>
        <v>0.47421484653818702</v>
      </c>
      <c r="L3237" s="2">
        <f t="shared" si="1217"/>
        <v>0.2795324768022841</v>
      </c>
      <c r="M3237" s="2">
        <f t="shared" si="1218"/>
        <v>4.5503211991434478E-3</v>
      </c>
      <c r="N3237" s="1">
        <v>2709</v>
      </c>
      <c r="O3237" s="1">
        <v>5315</v>
      </c>
      <c r="P3237" s="1">
        <v>3133</v>
      </c>
      <c r="Q3237" s="1">
        <v>38</v>
      </c>
      <c r="S3237" s="1">
        <v>13</v>
      </c>
      <c r="Y3237" s="1">
        <f t="shared" si="1223"/>
        <v>0</v>
      </c>
      <c r="AN3237" s="7">
        <f>IF(Q3237&gt;0,RANK(Q3237,(N3237:P3237,Q3237:AL3237)),0)</f>
        <v>4</v>
      </c>
      <c r="AO3237" s="7">
        <f>IF(R3237&gt;0,RANK(R3237,(N3237:P3237,Q3237:AL3237)),0)</f>
        <v>0</v>
      </c>
      <c r="AP3237" s="7">
        <f>IF(S3237&gt;0,RANK(S3237,(N3237:P3237,Q3237:AL3237)),0)</f>
        <v>5</v>
      </c>
      <c r="AQ3237" s="7">
        <f>IF(T3237&gt;0,RANK(T3237,(N3237:P3237,Q3237:AL3237)),0)</f>
        <v>0</v>
      </c>
      <c r="AR3237" s="2">
        <f t="shared" si="1219"/>
        <v>3.3904354032833692E-3</v>
      </c>
      <c r="AS3237" s="2">
        <f t="shared" si="1220"/>
        <v>0</v>
      </c>
      <c r="AT3237" s="2">
        <f t="shared" si="1221"/>
        <v>1.1598857958600999E-3</v>
      </c>
      <c r="AU3237" s="2">
        <f t="shared" si="1222"/>
        <v>0</v>
      </c>
      <c r="AW3237" t="s">
        <v>974</v>
      </c>
      <c r="AX3237" t="s">
        <v>2761</v>
      </c>
      <c r="BA3237" s="127">
        <v>56</v>
      </c>
      <c r="BB3237" s="130">
        <v>7</v>
      </c>
      <c r="BC3237" s="131">
        <f t="shared" si="1212"/>
        <v>56007</v>
      </c>
      <c r="BE3237" s="7" t="s">
        <v>3271</v>
      </c>
    </row>
    <row r="3238" spans="1:60" hidden="1" outlineLevel="1" x14ac:dyDescent="0.2">
      <c r="A3238" t="s">
        <v>517</v>
      </c>
      <c r="B3238" t="s">
        <v>2761</v>
      </c>
      <c r="C3238" s="1">
        <f t="shared" si="1213"/>
        <v>6678</v>
      </c>
      <c r="D3238" s="7">
        <f>RANK(N3238,(N3238:P3238,Q3238:AL3238))</f>
        <v>1</v>
      </c>
      <c r="E3238" s="7">
        <f>RANK(O3238,(N3238:P3238,Q3238:AL3238))</f>
        <v>2</v>
      </c>
      <c r="F3238" s="7">
        <f>IF(P3238&gt;0,RANK(P3238,(N3238:P3238,Q3238:AL3238)),0)</f>
        <v>3</v>
      </c>
      <c r="G3238" s="1">
        <f t="shared" si="1214"/>
        <v>417</v>
      </c>
      <c r="H3238" s="2">
        <f t="shared" si="1189"/>
        <v>6.2443845462713386E-2</v>
      </c>
      <c r="I3238" s="2"/>
      <c r="J3238" s="2">
        <f t="shared" si="1215"/>
        <v>0.40985324947589097</v>
      </c>
      <c r="K3238" s="2">
        <f t="shared" si="1216"/>
        <v>0.3474094040131776</v>
      </c>
      <c r="L3238" s="2">
        <f t="shared" si="1217"/>
        <v>0.2364480383348308</v>
      </c>
      <c r="M3238" s="2">
        <f t="shared" si="1218"/>
        <v>6.2893081761006275E-3</v>
      </c>
      <c r="N3238" s="1">
        <v>2737</v>
      </c>
      <c r="O3238" s="1">
        <v>2320</v>
      </c>
      <c r="P3238" s="1">
        <v>1579</v>
      </c>
      <c r="Q3238" s="1">
        <v>22</v>
      </c>
      <c r="R3238" s="1">
        <v>2</v>
      </c>
      <c r="S3238" s="1">
        <v>16</v>
      </c>
      <c r="Y3238" s="1">
        <f t="shared" si="1223"/>
        <v>2</v>
      </c>
      <c r="AN3238" s="7">
        <f>IF(Q3238&gt;0,RANK(Q3238,(N3238:P3238,Q3238:AL3238)),0)</f>
        <v>4</v>
      </c>
      <c r="AO3238" s="7">
        <f>IF(R3238&gt;0,RANK(R3238,(N3238:P3238,Q3238:AL3238)),0)</f>
        <v>6</v>
      </c>
      <c r="AP3238" s="7">
        <f>IF(S3238&gt;0,RANK(S3238,(N3238:P3238,Q3238:AL3238)),0)</f>
        <v>5</v>
      </c>
      <c r="AQ3238" s="7">
        <f>IF(T3238&gt;0,RANK(T3238,(N3238:P3238,Q3238:AL3238)),0)</f>
        <v>0</v>
      </c>
      <c r="AR3238" s="2">
        <f t="shared" si="1219"/>
        <v>3.2943995208146153E-3</v>
      </c>
      <c r="AS3238" s="2">
        <f t="shared" si="1220"/>
        <v>2.9949086552860139E-4</v>
      </c>
      <c r="AT3238" s="2">
        <f t="shared" si="1221"/>
        <v>2.3959269242288112E-3</v>
      </c>
      <c r="AU3238" s="2">
        <f t="shared" si="1222"/>
        <v>0</v>
      </c>
      <c r="AW3238" t="s">
        <v>517</v>
      </c>
      <c r="AX3238" t="s">
        <v>2761</v>
      </c>
      <c r="BA3238" s="127">
        <v>56</v>
      </c>
      <c r="BB3238" s="130">
        <v>9</v>
      </c>
      <c r="BC3238" s="131">
        <f t="shared" si="1212"/>
        <v>56009</v>
      </c>
      <c r="BE3238" s="7" t="s">
        <v>3271</v>
      </c>
      <c r="BH3238">
        <v>4</v>
      </c>
    </row>
    <row r="3239" spans="1:60" hidden="1" outlineLevel="1" x14ac:dyDescent="0.2">
      <c r="A3239" t="s">
        <v>414</v>
      </c>
      <c r="B3239" t="s">
        <v>2761</v>
      </c>
      <c r="C3239" s="1">
        <f t="shared" si="1213"/>
        <v>4751</v>
      </c>
      <c r="D3239" s="7">
        <f>RANK(N3239,(N3239:P3239,Q3239:AL3239))</f>
        <v>2</v>
      </c>
      <c r="E3239" s="7">
        <f>RANK(O3239,(N3239:P3239,Q3239:AL3239))</f>
        <v>1</v>
      </c>
      <c r="F3239" s="7">
        <f>IF(P3239&gt;0,RANK(P3239,(N3239:P3239,Q3239:AL3239)),0)</f>
        <v>3</v>
      </c>
      <c r="G3239" s="1">
        <f t="shared" si="1214"/>
        <v>852</v>
      </c>
      <c r="H3239" s="2">
        <f t="shared" si="1189"/>
        <v>0.17933066722795202</v>
      </c>
      <c r="I3239" s="2"/>
      <c r="J3239" s="2">
        <f t="shared" si="1215"/>
        <v>0.27509997895179961</v>
      </c>
      <c r="K3239" s="2">
        <f t="shared" si="1216"/>
        <v>0.45443064617975165</v>
      </c>
      <c r="L3239" s="2">
        <f t="shared" si="1217"/>
        <v>0.26520732477373182</v>
      </c>
      <c r="M3239" s="2">
        <f t="shared" si="1218"/>
        <v>5.2620500947169191E-3</v>
      </c>
      <c r="N3239" s="1">
        <v>1307</v>
      </c>
      <c r="O3239" s="1">
        <v>2159</v>
      </c>
      <c r="P3239" s="1">
        <v>1260</v>
      </c>
      <c r="Q3239" s="1">
        <v>12</v>
      </c>
      <c r="R3239" s="1">
        <v>2</v>
      </c>
      <c r="S3239" s="1">
        <v>9</v>
      </c>
      <c r="Y3239" s="1">
        <f t="shared" si="1223"/>
        <v>2</v>
      </c>
      <c r="AN3239" s="7">
        <f>IF(Q3239&gt;0,RANK(Q3239,(N3239:P3239,Q3239:AL3239)),0)</f>
        <v>4</v>
      </c>
      <c r="AO3239" s="7">
        <f>IF(R3239&gt;0,RANK(R3239,(N3239:P3239,Q3239:AL3239)),0)</f>
        <v>6</v>
      </c>
      <c r="AP3239" s="7">
        <f>IF(S3239&gt;0,RANK(S3239,(N3239:P3239,Q3239:AL3239)),0)</f>
        <v>5</v>
      </c>
      <c r="AQ3239" s="7">
        <f>IF(T3239&gt;0,RANK(T3239,(N3239:P3239,Q3239:AL3239)),0)</f>
        <v>0</v>
      </c>
      <c r="AR3239" s="2">
        <f t="shared" si="1219"/>
        <v>2.5257840454641126E-3</v>
      </c>
      <c r="AS3239" s="2">
        <f t="shared" si="1220"/>
        <v>4.2096400757735212E-4</v>
      </c>
      <c r="AT3239" s="2">
        <f t="shared" si="1221"/>
        <v>1.8943380340980846E-3</v>
      </c>
      <c r="AU3239" s="2">
        <f t="shared" si="1222"/>
        <v>0</v>
      </c>
      <c r="AW3239" t="s">
        <v>414</v>
      </c>
      <c r="AX3239" t="s">
        <v>2761</v>
      </c>
      <c r="BA3239" s="127">
        <v>56</v>
      </c>
      <c r="BB3239" s="130">
        <v>11</v>
      </c>
      <c r="BC3239" s="131">
        <f t="shared" si="1212"/>
        <v>56011</v>
      </c>
      <c r="BE3239" s="7" t="s">
        <v>3271</v>
      </c>
      <c r="BH3239">
        <v>4</v>
      </c>
    </row>
    <row r="3240" spans="1:60" hidden="1" outlineLevel="1" x14ac:dyDescent="0.2">
      <c r="A3240" t="s">
        <v>14</v>
      </c>
      <c r="B3240" t="s">
        <v>2761</v>
      </c>
      <c r="C3240" s="1">
        <f t="shared" si="1213"/>
        <v>2683</v>
      </c>
      <c r="D3240" s="7">
        <f>RANK(N3240,(N3240:P3240,Q3240:AL3240))</f>
        <v>3</v>
      </c>
      <c r="E3240" s="7">
        <f>RANK(O3240,(N3240:P3240,Q3240:AL3240))</f>
        <v>1</v>
      </c>
      <c r="F3240" s="7">
        <f>IF(P3240&gt;0,RANK(P3240,(N3240:P3240,Q3240:AL3240)),0)</f>
        <v>2</v>
      </c>
      <c r="G3240" s="1">
        <f t="shared" si="1214"/>
        <v>659</v>
      </c>
      <c r="H3240" s="2">
        <f t="shared" si="1189"/>
        <v>0.24562057398434589</v>
      </c>
      <c r="I3240" s="2"/>
      <c r="J3240" s="2">
        <f t="shared" si="1215"/>
        <v>0.21170331718225865</v>
      </c>
      <c r="K3240" s="2">
        <f t="shared" si="1216"/>
        <v>0.51323145732389119</v>
      </c>
      <c r="L3240" s="2">
        <f t="shared" si="1217"/>
        <v>0.2676108833395453</v>
      </c>
      <c r="M3240" s="2">
        <f t="shared" si="1218"/>
        <v>7.4543421543048494E-3</v>
      </c>
      <c r="N3240" s="1">
        <v>568</v>
      </c>
      <c r="O3240" s="1">
        <v>1377</v>
      </c>
      <c r="P3240" s="1">
        <v>718</v>
      </c>
      <c r="Q3240" s="1">
        <v>14</v>
      </c>
      <c r="R3240" s="1">
        <v>0</v>
      </c>
      <c r="S3240" s="1">
        <v>3</v>
      </c>
      <c r="Y3240" s="1">
        <f t="shared" si="1223"/>
        <v>3</v>
      </c>
      <c r="AN3240" s="7">
        <f>IF(Q3240&gt;0,RANK(Q3240,(N3240:P3240,Q3240:AL3240)),0)</f>
        <v>4</v>
      </c>
      <c r="AO3240" s="7">
        <f>IF(R3240&gt;0,RANK(R3240,(N3240:P3240,Q3240:AL3240)),0)</f>
        <v>0</v>
      </c>
      <c r="AP3240" s="7">
        <f>IF(S3240&gt;0,RANK(S3240,(N3240:P3240,Q3240:AL3240)),0)</f>
        <v>5</v>
      </c>
      <c r="AQ3240" s="7">
        <f>IF(T3240&gt;0,RANK(T3240,(N3240:P3240,Q3240:AL3240)),0)</f>
        <v>0</v>
      </c>
      <c r="AR3240" s="2">
        <f t="shared" si="1219"/>
        <v>5.2180395080134176E-3</v>
      </c>
      <c r="AS3240" s="2">
        <f t="shared" si="1220"/>
        <v>0</v>
      </c>
      <c r="AT3240" s="2">
        <f t="shared" si="1221"/>
        <v>1.1181513231457323E-3</v>
      </c>
      <c r="AU3240" s="2">
        <f t="shared" si="1222"/>
        <v>0</v>
      </c>
      <c r="AW3240" t="s">
        <v>14</v>
      </c>
      <c r="AX3240" t="s">
        <v>2761</v>
      </c>
      <c r="BA3240" s="127">
        <v>56</v>
      </c>
      <c r="BB3240" s="130">
        <v>13</v>
      </c>
      <c r="BC3240" s="131">
        <f t="shared" si="1212"/>
        <v>56013</v>
      </c>
      <c r="BE3240" s="7" t="s">
        <v>3271</v>
      </c>
      <c r="BH3240">
        <v>3</v>
      </c>
    </row>
    <row r="3241" spans="1:60" hidden="1" outlineLevel="1" x14ac:dyDescent="0.2">
      <c r="A3241" t="s">
        <v>1886</v>
      </c>
      <c r="B3241" t="s">
        <v>2761</v>
      </c>
      <c r="C3241" s="1">
        <f t="shared" si="1213"/>
        <v>13896</v>
      </c>
      <c r="D3241" s="7">
        <f>RANK(N3241,(N3241:P3241,Q3241:AL3241))</f>
        <v>2</v>
      </c>
      <c r="E3241" s="7">
        <f>RANK(O3241,(N3241:P3241,Q3241:AL3241))</f>
        <v>1</v>
      </c>
      <c r="F3241" s="7">
        <f>IF(P3241&gt;0,RANK(P3241,(N3241:P3241,Q3241:AL3241)),0)</f>
        <v>3</v>
      </c>
      <c r="G3241" s="1">
        <f t="shared" si="1214"/>
        <v>622</v>
      </c>
      <c r="H3241" s="2">
        <f t="shared" ref="H3241:H3258" si="1224">G3241/C3241</f>
        <v>4.4761082325849168E-2</v>
      </c>
      <c r="I3241" s="2"/>
      <c r="J3241" s="2">
        <f t="shared" si="1215"/>
        <v>0.34290443293033968</v>
      </c>
      <c r="K3241" s="2">
        <f t="shared" si="1216"/>
        <v>0.38766551525618881</v>
      </c>
      <c r="L3241" s="2">
        <f t="shared" si="1217"/>
        <v>0.25863557858376512</v>
      </c>
      <c r="M3241" s="2">
        <f t="shared" si="1218"/>
        <v>1.0794473229706392E-2</v>
      </c>
      <c r="N3241" s="1">
        <v>4765</v>
      </c>
      <c r="O3241" s="1">
        <v>5387</v>
      </c>
      <c r="P3241" s="1">
        <v>3594</v>
      </c>
      <c r="Q3241" s="1">
        <v>58</v>
      </c>
      <c r="R3241" s="1">
        <v>43</v>
      </c>
      <c r="S3241" s="1">
        <v>22</v>
      </c>
      <c r="T3241" s="1">
        <v>1</v>
      </c>
      <c r="U3241" s="1">
        <v>4</v>
      </c>
      <c r="Y3241" s="1">
        <f t="shared" si="1223"/>
        <v>22</v>
      </c>
      <c r="AN3241" s="7">
        <f>IF(Q3241&gt;0,RANK(Q3241,(N3241:P3241,Q3241:AL3241)),0)</f>
        <v>4</v>
      </c>
      <c r="AO3241" s="7">
        <f>IF(R3241&gt;0,RANK(R3241,(N3241:P3241,Q3241:AL3241)),0)</f>
        <v>5</v>
      </c>
      <c r="AP3241" s="7">
        <f>IF(S3241&gt;0,RANK(S3241,(N3241:P3241,Q3241:AL3241)),0)</f>
        <v>6</v>
      </c>
      <c r="AQ3241" s="7">
        <f>IF(T3241&gt;0,RANK(T3241,(N3241:P3241,Q3241:AL3241)),0)</f>
        <v>9</v>
      </c>
      <c r="AR3241" s="2">
        <f t="shared" si="1219"/>
        <v>4.1738629821531379E-3</v>
      </c>
      <c r="AS3241" s="2">
        <f t="shared" si="1220"/>
        <v>3.0944156591824986E-3</v>
      </c>
      <c r="AT3241" s="2">
        <f t="shared" si="1221"/>
        <v>1.5831894070236039E-3</v>
      </c>
      <c r="AU3241" s="2">
        <f t="shared" si="1222"/>
        <v>7.1963154864709275E-5</v>
      </c>
      <c r="AW3241" t="s">
        <v>1886</v>
      </c>
      <c r="AX3241" t="s">
        <v>2761</v>
      </c>
      <c r="BA3241" s="127">
        <v>56</v>
      </c>
      <c r="BB3241" s="130">
        <v>15</v>
      </c>
      <c r="BC3241" s="131">
        <f t="shared" si="1212"/>
        <v>56015</v>
      </c>
      <c r="BE3241" s="7" t="s">
        <v>3271</v>
      </c>
      <c r="BH3241">
        <v>70</v>
      </c>
    </row>
    <row r="3242" spans="1:60" hidden="1" outlineLevel="1" x14ac:dyDescent="0.2">
      <c r="A3242" t="s">
        <v>1376</v>
      </c>
      <c r="B3242" t="s">
        <v>2761</v>
      </c>
      <c r="C3242" s="1">
        <f t="shared" si="1213"/>
        <v>5318</v>
      </c>
      <c r="D3242" s="7">
        <f>RANK(N3242,(N3242:P3242,Q3242:AL3242))</f>
        <v>2</v>
      </c>
      <c r="E3242" s="7">
        <f>RANK(O3242,(N3242:P3242,Q3242:AL3242))</f>
        <v>1</v>
      </c>
      <c r="F3242" s="7">
        <f>IF(P3242&gt;0,RANK(P3242,(N3242:P3242,Q3242:AL3242)),0)</f>
        <v>3</v>
      </c>
      <c r="G3242" s="1">
        <f t="shared" si="1214"/>
        <v>641</v>
      </c>
      <c r="H3242" s="2">
        <f t="shared" si="1224"/>
        <v>0.12053403535163595</v>
      </c>
      <c r="I3242" s="2"/>
      <c r="J3242" s="2">
        <f t="shared" si="1215"/>
        <v>0.32982324182023315</v>
      </c>
      <c r="K3242" s="2">
        <f t="shared" si="1216"/>
        <v>0.45035727717186913</v>
      </c>
      <c r="L3242" s="2">
        <f t="shared" si="1217"/>
        <v>0.21511846558856712</v>
      </c>
      <c r="M3242" s="2">
        <f t="shared" si="1218"/>
        <v>4.7010154193306009E-3</v>
      </c>
      <c r="N3242" s="1">
        <v>1754</v>
      </c>
      <c r="O3242" s="1">
        <v>2395</v>
      </c>
      <c r="P3242" s="1">
        <v>1144</v>
      </c>
      <c r="Q3242" s="1">
        <v>11</v>
      </c>
      <c r="R3242" s="1">
        <v>0</v>
      </c>
      <c r="S3242" s="1">
        <v>9</v>
      </c>
      <c r="Y3242" s="1">
        <f t="shared" si="1223"/>
        <v>5</v>
      </c>
      <c r="AN3242" s="7">
        <f>IF(Q3242&gt;0,RANK(Q3242,(N3242:P3242,Q3242:AL3242)),0)</f>
        <v>4</v>
      </c>
      <c r="AO3242" s="7">
        <f>IF(R3242&gt;0,RANK(R3242,(N3242:P3242,Q3242:AL3242)),0)</f>
        <v>0</v>
      </c>
      <c r="AP3242" s="7">
        <f>IF(S3242&gt;0,RANK(S3242,(N3242:P3242,Q3242:AL3242)),0)</f>
        <v>5</v>
      </c>
      <c r="AQ3242" s="7">
        <f>IF(T3242&gt;0,RANK(T3242,(N3242:P3242,Q3242:AL3242)),0)</f>
        <v>0</v>
      </c>
      <c r="AR3242" s="2">
        <f t="shared" si="1219"/>
        <v>2.068446784505453E-3</v>
      </c>
      <c r="AS3242" s="2">
        <f t="shared" si="1220"/>
        <v>0</v>
      </c>
      <c r="AT3242" s="2">
        <f t="shared" si="1221"/>
        <v>1.6923655509590071E-3</v>
      </c>
      <c r="AU3242" s="2">
        <f t="shared" si="1222"/>
        <v>0</v>
      </c>
      <c r="AW3242" t="s">
        <v>1376</v>
      </c>
      <c r="AX3242" t="s">
        <v>2761</v>
      </c>
      <c r="BA3242" s="127">
        <v>56</v>
      </c>
      <c r="BB3242" s="130">
        <v>17</v>
      </c>
      <c r="BC3242" s="131">
        <f t="shared" si="1212"/>
        <v>56017</v>
      </c>
      <c r="BE3242" s="7" t="s">
        <v>3271</v>
      </c>
      <c r="BH3242">
        <v>5</v>
      </c>
    </row>
    <row r="3243" spans="1:60" hidden="1" outlineLevel="1" x14ac:dyDescent="0.2">
      <c r="A3243" t="s">
        <v>240</v>
      </c>
      <c r="B3243" t="s">
        <v>2761</v>
      </c>
      <c r="C3243" s="1">
        <f t="shared" si="1213"/>
        <v>2399</v>
      </c>
      <c r="D3243" s="7">
        <f>RANK(N3243,(N3243:P3243,Q3243:AL3243))</f>
        <v>2</v>
      </c>
      <c r="E3243" s="7">
        <f>RANK(O3243,(N3243:P3243,Q3243:AL3243))</f>
        <v>1</v>
      </c>
      <c r="F3243" s="7">
        <f>IF(P3243&gt;0,RANK(P3243,(N3243:P3243,Q3243:AL3243)),0)</f>
        <v>3</v>
      </c>
      <c r="G3243" s="1">
        <f t="shared" si="1214"/>
        <v>238</v>
      </c>
      <c r="H3243" s="2">
        <f t="shared" si="1224"/>
        <v>9.9208003334722808E-2</v>
      </c>
      <c r="I3243" s="2"/>
      <c r="J3243" s="2">
        <f t="shared" si="1215"/>
        <v>0.30846185910796164</v>
      </c>
      <c r="K3243" s="2">
        <f t="shared" si="1216"/>
        <v>0.40766986244268444</v>
      </c>
      <c r="L3243" s="2">
        <f t="shared" si="1217"/>
        <v>0.27177990829512294</v>
      </c>
      <c r="M3243" s="2">
        <f t="shared" si="1218"/>
        <v>1.2088370154230976E-2</v>
      </c>
      <c r="N3243" s="1">
        <v>740</v>
      </c>
      <c r="O3243" s="1">
        <v>978</v>
      </c>
      <c r="P3243" s="1">
        <v>652</v>
      </c>
      <c r="Q3243" s="1">
        <v>16</v>
      </c>
      <c r="R3243" s="1">
        <v>4</v>
      </c>
      <c r="S3243" s="1">
        <v>4</v>
      </c>
      <c r="Y3243" s="1">
        <f t="shared" si="1223"/>
        <v>5</v>
      </c>
      <c r="AN3243" s="7">
        <f>IF(Q3243&gt;0,RANK(Q3243,(N3243:P3243,Q3243:AL3243)),0)</f>
        <v>4</v>
      </c>
      <c r="AO3243" s="7">
        <f>IF(R3243&gt;0,RANK(R3243,(N3243:P3243,Q3243:AL3243)),0)</f>
        <v>6</v>
      </c>
      <c r="AP3243" s="7">
        <f>IF(S3243&gt;0,RANK(S3243,(N3243:P3243,Q3243:AL3243)),0)</f>
        <v>6</v>
      </c>
      <c r="AQ3243" s="7">
        <f>IF(T3243&gt;0,RANK(T3243,(N3243:P3243,Q3243:AL3243)),0)</f>
        <v>0</v>
      </c>
      <c r="AR3243" s="2">
        <f t="shared" si="1219"/>
        <v>6.6694456023343061E-3</v>
      </c>
      <c r="AS3243" s="2">
        <f t="shared" si="1220"/>
        <v>1.6673614005835765E-3</v>
      </c>
      <c r="AT3243" s="2">
        <f t="shared" si="1221"/>
        <v>1.6673614005835765E-3</v>
      </c>
      <c r="AU3243" s="2">
        <f t="shared" si="1222"/>
        <v>0</v>
      </c>
      <c r="AW3243" t="s">
        <v>240</v>
      </c>
      <c r="AX3243" t="s">
        <v>2761</v>
      </c>
      <c r="BA3243" s="127">
        <v>56</v>
      </c>
      <c r="BB3243" s="130">
        <v>19</v>
      </c>
      <c r="BC3243" s="131">
        <f t="shared" si="1212"/>
        <v>56019</v>
      </c>
      <c r="BE3243" s="7" t="s">
        <v>3271</v>
      </c>
      <c r="BH3243">
        <v>9</v>
      </c>
    </row>
    <row r="3244" spans="1:60" hidden="1" outlineLevel="1" x14ac:dyDescent="0.2">
      <c r="A3244" t="s">
        <v>2636</v>
      </c>
      <c r="B3244" t="s">
        <v>2761</v>
      </c>
      <c r="C3244" s="1">
        <f t="shared" si="1213"/>
        <v>3146</v>
      </c>
      <c r="D3244" s="7">
        <f>RANK(N3244,(N3244:P3244,Q3244:AL3244))</f>
        <v>3</v>
      </c>
      <c r="E3244" s="7">
        <f>RANK(O3244,(N3244:P3244,Q3244:AL3244))</f>
        <v>1</v>
      </c>
      <c r="F3244" s="7">
        <f>IF(P3244&gt;0,RANK(P3244,(N3244:P3244,Q3244:AL3244)),0)</f>
        <v>2</v>
      </c>
      <c r="G3244" s="1">
        <f t="shared" si="1214"/>
        <v>770</v>
      </c>
      <c r="H3244" s="2">
        <f t="shared" si="1224"/>
        <v>0.24475524475524477</v>
      </c>
      <c r="I3244" s="2"/>
      <c r="J3244" s="2">
        <f t="shared" si="1215"/>
        <v>0.20851875397329941</v>
      </c>
      <c r="K3244" s="2">
        <f t="shared" si="1216"/>
        <v>0.51303242212333122</v>
      </c>
      <c r="L3244" s="2">
        <f t="shared" si="1217"/>
        <v>0.26827717736808648</v>
      </c>
      <c r="M3244" s="2">
        <f t="shared" si="1218"/>
        <v>1.0171646535282852E-2</v>
      </c>
      <c r="N3244" s="1">
        <v>656</v>
      </c>
      <c r="O3244" s="1">
        <v>1614</v>
      </c>
      <c r="P3244" s="1">
        <v>844</v>
      </c>
      <c r="Q3244" s="1">
        <v>23</v>
      </c>
      <c r="R3244" s="1">
        <v>0</v>
      </c>
      <c r="S3244" s="1">
        <v>8</v>
      </c>
      <c r="Y3244" s="1">
        <f t="shared" si="1223"/>
        <v>1</v>
      </c>
      <c r="AN3244" s="7">
        <f>IF(Q3244&gt;0,RANK(Q3244,(N3244:P3244,Q3244:AL3244)),0)</f>
        <v>4</v>
      </c>
      <c r="AO3244" s="7">
        <f>IF(R3244&gt;0,RANK(R3244,(N3244:P3244,Q3244:AL3244)),0)</f>
        <v>0</v>
      </c>
      <c r="AP3244" s="7">
        <f>IF(S3244&gt;0,RANK(S3244,(N3244:P3244,Q3244:AL3244)),0)</f>
        <v>5</v>
      </c>
      <c r="AQ3244" s="7">
        <f>IF(T3244&gt;0,RANK(T3244,(N3244:P3244,Q3244:AL3244)),0)</f>
        <v>0</v>
      </c>
      <c r="AR3244" s="2">
        <f t="shared" si="1219"/>
        <v>7.3108709472345839E-3</v>
      </c>
      <c r="AS3244" s="2">
        <f t="shared" si="1220"/>
        <v>0</v>
      </c>
      <c r="AT3244" s="2">
        <f t="shared" si="1221"/>
        <v>2.5429116338207248E-3</v>
      </c>
      <c r="AU3244" s="2">
        <f t="shared" si="1222"/>
        <v>0</v>
      </c>
      <c r="AW3244" t="s">
        <v>2636</v>
      </c>
      <c r="AX3244" t="s">
        <v>2761</v>
      </c>
      <c r="BA3244" s="127">
        <v>56</v>
      </c>
      <c r="BB3244" s="130">
        <v>21</v>
      </c>
      <c r="BC3244" s="131">
        <f t="shared" si="1212"/>
        <v>56021</v>
      </c>
      <c r="BE3244" s="7" t="s">
        <v>3271</v>
      </c>
      <c r="BH3244">
        <v>1</v>
      </c>
    </row>
    <row r="3245" spans="1:60" hidden="1" outlineLevel="1" x14ac:dyDescent="0.2">
      <c r="A3245" t="s">
        <v>241</v>
      </c>
      <c r="B3245" t="s">
        <v>2761</v>
      </c>
      <c r="C3245" s="1">
        <f t="shared" si="1213"/>
        <v>31855</v>
      </c>
      <c r="D3245" s="7">
        <f>RANK(N3245,(N3245:P3245,Q3245:AL3245))</f>
        <v>2</v>
      </c>
      <c r="E3245" s="7">
        <f>RANK(O3245,(N3245:P3245,Q3245:AL3245))</f>
        <v>1</v>
      </c>
      <c r="F3245" s="7">
        <f>IF(P3245&gt;0,RANK(P3245,(N3245:P3245,Q3245:AL3245)),0)</f>
        <v>3</v>
      </c>
      <c r="G3245" s="1">
        <f t="shared" si="1214"/>
        <v>713</v>
      </c>
      <c r="H3245" s="2">
        <f t="shared" si="1224"/>
        <v>2.2382671480144403E-2</v>
      </c>
      <c r="I3245" s="2"/>
      <c r="J3245" s="2">
        <f t="shared" si="1215"/>
        <v>0.38226338094490658</v>
      </c>
      <c r="K3245" s="2">
        <f t="shared" si="1216"/>
        <v>0.40464605242505103</v>
      </c>
      <c r="L3245" s="2">
        <f t="shared" si="1217"/>
        <v>0.20740857008318944</v>
      </c>
      <c r="M3245" s="2">
        <f t="shared" si="1218"/>
        <v>5.681996546853002E-3</v>
      </c>
      <c r="N3245" s="1">
        <v>12177</v>
      </c>
      <c r="O3245" s="1">
        <v>12890</v>
      </c>
      <c r="P3245" s="1">
        <v>6607</v>
      </c>
      <c r="Q3245" s="1">
        <v>126</v>
      </c>
      <c r="R3245" s="1">
        <v>11</v>
      </c>
      <c r="S3245" s="1">
        <v>34</v>
      </c>
      <c r="U3245" s="72">
        <v>1</v>
      </c>
      <c r="Y3245" s="1">
        <f t="shared" si="1223"/>
        <v>9</v>
      </c>
      <c r="AN3245" s="7">
        <f>IF(Q3245&gt;0,RANK(Q3245,(N3245:P3245,Q3245:AL3245)),0)</f>
        <v>4</v>
      </c>
      <c r="AO3245" s="7">
        <f>IF(R3245&gt;0,RANK(R3245,(N3245:P3245,Q3245:AL3245)),0)</f>
        <v>6</v>
      </c>
      <c r="AP3245" s="7">
        <f>IF(S3245&gt;0,RANK(S3245,(N3245:P3245,Q3245:AL3245)),0)</f>
        <v>5</v>
      </c>
      <c r="AQ3245" s="7">
        <f>IF(T3245&gt;0,RANK(T3245,(N3245:P3245,Q3245:AL3245)),0)</f>
        <v>0</v>
      </c>
      <c r="AR3245" s="2">
        <f t="shared" si="1219"/>
        <v>3.9554230105164024E-3</v>
      </c>
      <c r="AS3245" s="2">
        <f t="shared" si="1220"/>
        <v>3.4531470726730499E-4</v>
      </c>
      <c r="AT3245" s="2">
        <f t="shared" si="1221"/>
        <v>1.0673363679171244E-3</v>
      </c>
      <c r="AU3245" s="2">
        <f t="shared" si="1222"/>
        <v>0</v>
      </c>
      <c r="AW3245" t="s">
        <v>241</v>
      </c>
      <c r="AX3245" t="s">
        <v>2761</v>
      </c>
      <c r="BA3245" s="127">
        <v>56</v>
      </c>
      <c r="BB3245" s="130">
        <v>23</v>
      </c>
      <c r="BC3245" s="131">
        <f t="shared" si="1212"/>
        <v>56023</v>
      </c>
      <c r="BE3245" s="7" t="s">
        <v>3271</v>
      </c>
      <c r="BH3245">
        <v>21</v>
      </c>
    </row>
    <row r="3246" spans="1:60" hidden="1" outlineLevel="1" x14ac:dyDescent="0.2">
      <c r="A3246" t="s">
        <v>1204</v>
      </c>
      <c r="B3246" t="s">
        <v>2761</v>
      </c>
      <c r="C3246" s="1">
        <f t="shared" si="1213"/>
        <v>5757</v>
      </c>
      <c r="D3246" s="7">
        <f>RANK(N3246,(N3246:P3246,Q3246:AL3246))</f>
        <v>3</v>
      </c>
      <c r="E3246" s="7">
        <f>RANK(O3246,(N3246:P3246,Q3246:AL3246))</f>
        <v>1</v>
      </c>
      <c r="F3246" s="7">
        <f>IF(P3246&gt;0,RANK(P3246,(N3246:P3246,Q3246:AL3246)),0)</f>
        <v>2</v>
      </c>
      <c r="G3246" s="1">
        <f t="shared" si="1214"/>
        <v>1100</v>
      </c>
      <c r="H3246" s="2">
        <f t="shared" si="1224"/>
        <v>0.19107173875282266</v>
      </c>
      <c r="I3246" s="2"/>
      <c r="J3246" s="2">
        <f t="shared" si="1215"/>
        <v>0.24839326037866943</v>
      </c>
      <c r="K3246" s="2">
        <f t="shared" si="1216"/>
        <v>0.45075560187597707</v>
      </c>
      <c r="L3246" s="2">
        <f t="shared" si="1217"/>
        <v>0.25968386312315445</v>
      </c>
      <c r="M3246" s="2">
        <f t="shared" si="1218"/>
        <v>4.1167274622199101E-2</v>
      </c>
      <c r="N3246" s="1">
        <v>1430</v>
      </c>
      <c r="O3246" s="1">
        <v>2595</v>
      </c>
      <c r="P3246" s="1">
        <v>1495</v>
      </c>
      <c r="Q3246" s="1">
        <v>24</v>
      </c>
      <c r="R3246" s="1">
        <v>202</v>
      </c>
      <c r="S3246" s="1">
        <v>6</v>
      </c>
      <c r="U3246" s="72"/>
      <c r="Y3246" s="1">
        <f t="shared" si="1223"/>
        <v>5</v>
      </c>
      <c r="AN3246" s="7">
        <f>IF(Q3246&gt;0,RANK(Q3246,(N3246:P3246,Q3246:AL3246)),0)</f>
        <v>5</v>
      </c>
      <c r="AO3246" s="7">
        <f>IF(R3246&gt;0,RANK(R3246,(N3246:P3246,Q3246:AL3246)),0)</f>
        <v>4</v>
      </c>
      <c r="AP3246" s="7">
        <f>IF(S3246&gt;0,RANK(S3246,(N3246:P3246,Q3246:AL3246)),0)</f>
        <v>6</v>
      </c>
      <c r="AQ3246" s="7">
        <f>IF(T3246&gt;0,RANK(T3246,(N3246:P3246,Q3246:AL3246)),0)</f>
        <v>0</v>
      </c>
      <c r="AR3246" s="2">
        <f t="shared" si="1219"/>
        <v>4.1688379364252211E-3</v>
      </c>
      <c r="AS3246" s="2">
        <f t="shared" si="1220"/>
        <v>3.5087719298245612E-2</v>
      </c>
      <c r="AT3246" s="2">
        <f t="shared" si="1221"/>
        <v>1.0422094841063053E-3</v>
      </c>
      <c r="AU3246" s="2">
        <f t="shared" si="1222"/>
        <v>0</v>
      </c>
      <c r="AW3246" t="s">
        <v>1204</v>
      </c>
      <c r="AX3246" t="s">
        <v>2761</v>
      </c>
      <c r="BA3246" s="127">
        <v>56</v>
      </c>
      <c r="BB3246" s="130">
        <v>25</v>
      </c>
      <c r="BC3246" s="131">
        <f t="shared" si="1212"/>
        <v>56025</v>
      </c>
      <c r="BE3246" s="7" t="s">
        <v>3271</v>
      </c>
      <c r="BH3246">
        <v>207</v>
      </c>
    </row>
    <row r="3247" spans="1:60" hidden="1" outlineLevel="1" x14ac:dyDescent="0.2">
      <c r="A3247" t="s">
        <v>1731</v>
      </c>
      <c r="B3247" t="s">
        <v>2761</v>
      </c>
      <c r="C3247" s="1">
        <f t="shared" si="1213"/>
        <v>27400</v>
      </c>
      <c r="D3247" s="7">
        <f>RANK(N3247,(N3247:P3247,Q3247:AL3247))</f>
        <v>1</v>
      </c>
      <c r="E3247" s="7">
        <f>RANK(O3247,(N3247:P3247,Q3247:AL3247))</f>
        <v>2</v>
      </c>
      <c r="F3247" s="7">
        <f>IF(P3247&gt;0,RANK(P3247,(N3247:P3247,Q3247:AL3247)),0)</f>
        <v>3</v>
      </c>
      <c r="G3247" s="1">
        <f t="shared" si="1214"/>
        <v>100</v>
      </c>
      <c r="H3247" s="2">
        <f t="shared" si="1224"/>
        <v>3.6496350364963502E-3</v>
      </c>
      <c r="I3247" s="2"/>
      <c r="J3247" s="2">
        <f t="shared" si="1215"/>
        <v>0.35828467153284671</v>
      </c>
      <c r="K3247" s="2">
        <f t="shared" si="1216"/>
        <v>0.35463503649635036</v>
      </c>
      <c r="L3247" s="2">
        <f t="shared" si="1217"/>
        <v>0.2790875912408759</v>
      </c>
      <c r="M3247" s="2">
        <f t="shared" si="1218"/>
        <v>7.992700729927027E-3</v>
      </c>
      <c r="N3247" s="1">
        <v>9817</v>
      </c>
      <c r="O3247" s="1">
        <v>9717</v>
      </c>
      <c r="P3247" s="1">
        <v>7647</v>
      </c>
      <c r="Q3247" s="1">
        <v>134</v>
      </c>
      <c r="R3247" s="1">
        <v>36</v>
      </c>
      <c r="S3247" s="1">
        <v>31</v>
      </c>
      <c r="T3247" s="1">
        <v>1</v>
      </c>
      <c r="U3247" s="72">
        <v>1</v>
      </c>
      <c r="Y3247" s="1">
        <f t="shared" si="1223"/>
        <v>16</v>
      </c>
      <c r="AN3247" s="7">
        <f>IF(Q3247&gt;0,RANK(Q3247,(N3247:P3247,Q3247:AL3247)),0)</f>
        <v>4</v>
      </c>
      <c r="AO3247" s="7">
        <f>IF(R3247&gt;0,RANK(R3247,(N3247:P3247,Q3247:AL3247)),0)</f>
        <v>5</v>
      </c>
      <c r="AP3247" s="7">
        <f>IF(S3247&gt;0,RANK(S3247,(N3247:P3247,Q3247:AL3247)),0)</f>
        <v>6</v>
      </c>
      <c r="AQ3247" s="7">
        <f>IF(T3247&gt;0,RANK(T3247,(N3247:P3247,Q3247:AL3247)),0)</f>
        <v>8</v>
      </c>
      <c r="AR3247" s="2">
        <f t="shared" si="1219"/>
        <v>4.8905109489051097E-3</v>
      </c>
      <c r="AS3247" s="2">
        <f t="shared" si="1220"/>
        <v>1.313868613138686E-3</v>
      </c>
      <c r="AT3247" s="2">
        <f t="shared" si="1221"/>
        <v>1.1313868613138686E-3</v>
      </c>
      <c r="AU3247" s="2">
        <f t="shared" si="1222"/>
        <v>3.6496350364963507E-5</v>
      </c>
      <c r="AW3247" t="s">
        <v>1731</v>
      </c>
      <c r="AX3247" t="s">
        <v>2761</v>
      </c>
      <c r="BA3247" s="127">
        <v>56</v>
      </c>
      <c r="BB3247" s="130">
        <v>27</v>
      </c>
      <c r="BC3247" s="131">
        <f t="shared" si="1212"/>
        <v>56027</v>
      </c>
      <c r="BE3247" s="7" t="s">
        <v>3271</v>
      </c>
      <c r="BH3247">
        <v>54</v>
      </c>
    </row>
    <row r="3248" spans="1:60" hidden="1" outlineLevel="1" x14ac:dyDescent="0.2">
      <c r="A3248" t="s">
        <v>3078</v>
      </c>
      <c r="B3248" t="s">
        <v>2761</v>
      </c>
      <c r="C3248" s="1">
        <f t="shared" si="1213"/>
        <v>1300</v>
      </c>
      <c r="D3248" s="7">
        <f>RANK(N3248,(N3248:P3248,Q3248:AL3248))</f>
        <v>3</v>
      </c>
      <c r="E3248" s="7">
        <f>RANK(O3248,(N3248:P3248,Q3248:AL3248))</f>
        <v>1</v>
      </c>
      <c r="F3248" s="7">
        <f>IF(P3248&gt;0,RANK(P3248,(N3248:P3248,Q3248:AL3248)),0)</f>
        <v>2</v>
      </c>
      <c r="G3248" s="1">
        <f t="shared" si="1214"/>
        <v>280</v>
      </c>
      <c r="H3248" s="2">
        <f t="shared" si="1224"/>
        <v>0.2153846153846154</v>
      </c>
      <c r="I3248" s="2"/>
      <c r="J3248" s="2">
        <f t="shared" si="1215"/>
        <v>0.22923076923076924</v>
      </c>
      <c r="K3248" s="2">
        <f t="shared" si="1216"/>
        <v>0.48846153846153845</v>
      </c>
      <c r="L3248" s="2">
        <f t="shared" si="1217"/>
        <v>0.27307692307692305</v>
      </c>
      <c r="M3248" s="2">
        <f t="shared" si="1218"/>
        <v>9.2307692307692646E-3</v>
      </c>
      <c r="N3248" s="1">
        <v>298</v>
      </c>
      <c r="O3248" s="1">
        <v>635</v>
      </c>
      <c r="P3248" s="1">
        <v>355</v>
      </c>
      <c r="Q3248" s="1">
        <v>5</v>
      </c>
      <c r="R3248" s="1">
        <v>1</v>
      </c>
      <c r="S3248" s="1">
        <v>3</v>
      </c>
      <c r="U3248" s="72"/>
      <c r="Y3248" s="1">
        <f t="shared" si="1223"/>
        <v>3</v>
      </c>
      <c r="AN3248" s="7">
        <f>IF(Q3248&gt;0,RANK(Q3248,(N3248:P3248,Q3248:AL3248)),0)</f>
        <v>4</v>
      </c>
      <c r="AO3248" s="7">
        <f>IF(R3248&gt;0,RANK(R3248,(N3248:P3248,Q3248:AL3248)),0)</f>
        <v>7</v>
      </c>
      <c r="AP3248" s="7">
        <f>IF(S3248&gt;0,RANK(S3248,(N3248:P3248,Q3248:AL3248)),0)</f>
        <v>5</v>
      </c>
      <c r="AQ3248" s="7">
        <f>IF(T3248&gt;0,RANK(T3248,(N3248:P3248,Q3248:AL3248)),0)</f>
        <v>0</v>
      </c>
      <c r="AR3248" s="2">
        <f t="shared" si="1219"/>
        <v>3.8461538461538464E-3</v>
      </c>
      <c r="AS3248" s="2">
        <f t="shared" si="1220"/>
        <v>7.6923076923076923E-4</v>
      </c>
      <c r="AT3248" s="2">
        <f t="shared" si="1221"/>
        <v>2.3076923076923079E-3</v>
      </c>
      <c r="AU3248" s="2">
        <f t="shared" si="1222"/>
        <v>0</v>
      </c>
      <c r="AW3248" t="s">
        <v>3078</v>
      </c>
      <c r="AX3248" t="s">
        <v>2761</v>
      </c>
      <c r="BA3248" s="127">
        <v>56</v>
      </c>
      <c r="BB3248" s="130">
        <v>29</v>
      </c>
      <c r="BC3248" s="131">
        <f t="shared" si="1212"/>
        <v>56029</v>
      </c>
      <c r="BE3248" s="7" t="s">
        <v>3271</v>
      </c>
      <c r="BH3248">
        <v>4</v>
      </c>
    </row>
    <row r="3249" spans="1:60" hidden="1" outlineLevel="1" x14ac:dyDescent="0.2">
      <c r="A3249" t="s">
        <v>3204</v>
      </c>
      <c r="B3249" t="s">
        <v>2761</v>
      </c>
      <c r="C3249" s="1">
        <f t="shared" si="1213"/>
        <v>11209</v>
      </c>
      <c r="D3249" s="7">
        <f>RANK(N3249,(N3249:P3249,Q3249:AL3249))</f>
        <v>3</v>
      </c>
      <c r="E3249" s="7">
        <f>RANK(O3249,(N3249:P3249,Q3249:AL3249))</f>
        <v>1</v>
      </c>
      <c r="F3249" s="7">
        <f>IF(P3249&gt;0,RANK(P3249,(N3249:P3249,Q3249:AL3249)),0)</f>
        <v>2</v>
      </c>
      <c r="G3249" s="1">
        <f t="shared" si="1214"/>
        <v>2073</v>
      </c>
      <c r="H3249" s="2">
        <f t="shared" si="1224"/>
        <v>0.18494067267374431</v>
      </c>
      <c r="I3249" s="2"/>
      <c r="J3249" s="2">
        <f t="shared" si="1215"/>
        <v>0.24721206173610491</v>
      </c>
      <c r="K3249" s="2">
        <f t="shared" si="1216"/>
        <v>0.4655187795521456</v>
      </c>
      <c r="L3249" s="2">
        <f t="shared" si="1217"/>
        <v>0.28057810687840129</v>
      </c>
      <c r="M3249" s="2">
        <f t="shared" si="1218"/>
        <v>6.6910518333482272E-3</v>
      </c>
      <c r="N3249" s="1">
        <v>2771</v>
      </c>
      <c r="O3249" s="1">
        <v>5218</v>
      </c>
      <c r="P3249" s="1">
        <v>3145</v>
      </c>
      <c r="Q3249" s="1">
        <v>40</v>
      </c>
      <c r="R3249" s="1">
        <v>21</v>
      </c>
      <c r="S3249" s="1">
        <v>10</v>
      </c>
      <c r="T3249" s="1">
        <v>1</v>
      </c>
      <c r="U3249" s="72"/>
      <c r="Y3249" s="1">
        <f t="shared" si="1223"/>
        <v>3</v>
      </c>
      <c r="AN3249" s="7">
        <f>IF(Q3249&gt;0,RANK(Q3249,(N3249:P3249,Q3249:AL3249)),0)</f>
        <v>4</v>
      </c>
      <c r="AO3249" s="7">
        <f>IF(R3249&gt;0,RANK(R3249,(N3249:P3249,Q3249:AL3249)),0)</f>
        <v>5</v>
      </c>
      <c r="AP3249" s="7">
        <f>IF(S3249&gt;0,RANK(S3249,(N3249:P3249,Q3249:AL3249)),0)</f>
        <v>6</v>
      </c>
      <c r="AQ3249" s="7">
        <f>IF(T3249&gt;0,RANK(T3249,(N3249:P3249,Q3249:AL3249)),0)</f>
        <v>8</v>
      </c>
      <c r="AR3249" s="2">
        <f t="shared" si="1219"/>
        <v>3.568560977785708E-3</v>
      </c>
      <c r="AS3249" s="2">
        <f t="shared" si="1220"/>
        <v>1.8734945133374967E-3</v>
      </c>
      <c r="AT3249" s="2">
        <f t="shared" si="1221"/>
        <v>8.92140244446427E-4</v>
      </c>
      <c r="AU3249" s="2">
        <f t="shared" si="1222"/>
        <v>8.9214024444642697E-5</v>
      </c>
      <c r="AW3249" t="s">
        <v>3204</v>
      </c>
      <c r="AX3249" t="s">
        <v>2761</v>
      </c>
      <c r="BA3249" s="127">
        <v>56</v>
      </c>
      <c r="BB3249" s="130">
        <v>31</v>
      </c>
      <c r="BC3249" s="131">
        <f t="shared" si="1212"/>
        <v>56031</v>
      </c>
      <c r="BE3249" s="7" t="s">
        <v>3271</v>
      </c>
      <c r="BH3249">
        <v>25</v>
      </c>
    </row>
    <row r="3250" spans="1:60" hidden="1" outlineLevel="1" x14ac:dyDescent="0.2">
      <c r="A3250" t="s">
        <v>1203</v>
      </c>
      <c r="B3250" t="s">
        <v>2761</v>
      </c>
      <c r="C3250" s="1">
        <f t="shared" si="1213"/>
        <v>4051</v>
      </c>
      <c r="D3250" s="7">
        <f>RANK(N3250,(N3250:P3250,Q3250:AL3250))</f>
        <v>2</v>
      </c>
      <c r="E3250" s="7">
        <f>RANK(O3250,(N3250:P3250,Q3250:AL3250))</f>
        <v>1</v>
      </c>
      <c r="F3250" s="7">
        <f>IF(P3250&gt;0,RANK(P3250,(N3250:P3250,Q3250:AL3250)),0)</f>
        <v>3</v>
      </c>
      <c r="G3250" s="1">
        <f t="shared" si="1214"/>
        <v>270</v>
      </c>
      <c r="H3250" s="2">
        <f t="shared" si="1224"/>
        <v>6.665020982473463E-2</v>
      </c>
      <c r="I3250" s="2"/>
      <c r="J3250" s="2">
        <f t="shared" si="1215"/>
        <v>0.34509997531473713</v>
      </c>
      <c r="K3250" s="2">
        <f t="shared" si="1216"/>
        <v>0.41175018513947176</v>
      </c>
      <c r="L3250" s="2">
        <f t="shared" si="1217"/>
        <v>0.23599111330535671</v>
      </c>
      <c r="M3250" s="2">
        <f t="shared" si="1218"/>
        <v>7.1587262404343988E-3</v>
      </c>
      <c r="N3250" s="1">
        <v>1398</v>
      </c>
      <c r="O3250" s="1">
        <v>1668</v>
      </c>
      <c r="P3250" s="1">
        <v>956</v>
      </c>
      <c r="Q3250" s="1">
        <v>23</v>
      </c>
      <c r="R3250" s="1">
        <v>0</v>
      </c>
      <c r="S3250" s="1">
        <v>5</v>
      </c>
      <c r="U3250" s="72"/>
      <c r="Y3250" s="1">
        <f t="shared" si="1223"/>
        <v>1</v>
      </c>
      <c r="AN3250" s="7">
        <f>IF(Q3250&gt;0,RANK(Q3250,(N3250:P3250,Q3250:AL3250)),0)</f>
        <v>4</v>
      </c>
      <c r="AO3250" s="7">
        <f>IF(R3250&gt;0,RANK(R3250,(N3250:P3250,Q3250:AL3250)),0)</f>
        <v>0</v>
      </c>
      <c r="AP3250" s="7">
        <f>IF(S3250&gt;0,RANK(S3250,(N3250:P3250,Q3250:AL3250)),0)</f>
        <v>5</v>
      </c>
      <c r="AQ3250" s="7">
        <f>IF(T3250&gt;0,RANK(T3250,(N3250:P3250,Q3250:AL3250)),0)</f>
        <v>0</v>
      </c>
      <c r="AR3250" s="2">
        <f t="shared" si="1219"/>
        <v>5.6776104665514689E-3</v>
      </c>
      <c r="AS3250" s="2">
        <f t="shared" si="1220"/>
        <v>0</v>
      </c>
      <c r="AT3250" s="2">
        <f t="shared" si="1221"/>
        <v>1.2342631449024932E-3</v>
      </c>
      <c r="AU3250" s="2">
        <f t="shared" si="1222"/>
        <v>0</v>
      </c>
      <c r="AW3250" t="s">
        <v>1203</v>
      </c>
      <c r="AX3250" t="s">
        <v>2761</v>
      </c>
      <c r="BA3250" s="127">
        <v>56</v>
      </c>
      <c r="BB3250" s="130">
        <v>33</v>
      </c>
      <c r="BC3250" s="131">
        <f t="shared" si="1212"/>
        <v>56033</v>
      </c>
      <c r="BE3250" s="7" t="s">
        <v>3271</v>
      </c>
      <c r="BH3250">
        <v>1</v>
      </c>
    </row>
    <row r="3251" spans="1:60" hidden="1" outlineLevel="1" x14ac:dyDescent="0.2">
      <c r="A3251" t="s">
        <v>2506</v>
      </c>
      <c r="B3251" t="s">
        <v>2761</v>
      </c>
      <c r="C3251" s="1">
        <f t="shared" si="1213"/>
        <v>11565</v>
      </c>
      <c r="D3251" s="7">
        <f>RANK(N3251,(N3251:P3251,Q3251:AL3251))</f>
        <v>2</v>
      </c>
      <c r="E3251" s="7">
        <f>RANK(O3251,(N3251:P3251,Q3251:AL3251))</f>
        <v>1</v>
      </c>
      <c r="F3251" s="7">
        <f>IF(P3251&gt;0,RANK(P3251,(N3251:P3251,Q3251:AL3251)),0)</f>
        <v>3</v>
      </c>
      <c r="G3251" s="1">
        <f t="shared" si="1214"/>
        <v>164</v>
      </c>
      <c r="H3251" s="2">
        <f t="shared" si="1224"/>
        <v>1.4180717682663208E-2</v>
      </c>
      <c r="I3251" s="2"/>
      <c r="J3251" s="2">
        <f t="shared" si="1215"/>
        <v>0.35789018590575011</v>
      </c>
      <c r="K3251" s="2">
        <f t="shared" si="1216"/>
        <v>0.37207090358841333</v>
      </c>
      <c r="L3251" s="2">
        <f t="shared" si="1217"/>
        <v>0.2624297449200173</v>
      </c>
      <c r="M3251" s="2">
        <f t="shared" si="1218"/>
        <v>7.6091655858191998E-3</v>
      </c>
      <c r="N3251" s="1">
        <v>4139</v>
      </c>
      <c r="O3251" s="1">
        <v>4303</v>
      </c>
      <c r="P3251" s="1">
        <v>3035</v>
      </c>
      <c r="Q3251" s="1">
        <v>50</v>
      </c>
      <c r="R3251" s="1">
        <v>2</v>
      </c>
      <c r="S3251" s="1">
        <v>24</v>
      </c>
      <c r="U3251" s="72">
        <v>2</v>
      </c>
      <c r="Y3251" s="1">
        <f t="shared" si="1223"/>
        <v>10</v>
      </c>
      <c r="AN3251" s="7">
        <f>IF(Q3251&gt;0,RANK(Q3251,(N3251:P3251,Q3251:AL3251)),0)</f>
        <v>4</v>
      </c>
      <c r="AO3251" s="7">
        <f>IF(R3251&gt;0,RANK(R3251,(N3251:P3251,Q3251:AL3251)),0)</f>
        <v>7</v>
      </c>
      <c r="AP3251" s="7">
        <f>IF(S3251&gt;0,RANK(S3251,(N3251:P3251,Q3251:AL3251)),0)</f>
        <v>5</v>
      </c>
      <c r="AQ3251" s="7">
        <f>IF(T3251&gt;0,RANK(T3251,(N3251:P3251,Q3251:AL3251)),0)</f>
        <v>0</v>
      </c>
      <c r="AR3251" s="2">
        <f t="shared" si="1219"/>
        <v>4.3233895373973198E-3</v>
      </c>
      <c r="AS3251" s="2">
        <f t="shared" si="1220"/>
        <v>1.7293558149589279E-4</v>
      </c>
      <c r="AT3251" s="2">
        <f t="shared" si="1221"/>
        <v>2.0752269779507134E-3</v>
      </c>
      <c r="AU3251" s="2">
        <f t="shared" si="1222"/>
        <v>0</v>
      </c>
      <c r="AW3251" t="s">
        <v>2506</v>
      </c>
      <c r="AX3251" t="s">
        <v>2761</v>
      </c>
      <c r="BA3251" s="127">
        <v>56</v>
      </c>
      <c r="BB3251" s="130">
        <v>35</v>
      </c>
      <c r="BC3251" s="131">
        <f t="shared" si="1212"/>
        <v>56035</v>
      </c>
      <c r="BE3251" s="7" t="s">
        <v>3271</v>
      </c>
      <c r="BH3251">
        <v>14</v>
      </c>
    </row>
    <row r="3252" spans="1:60" hidden="1" outlineLevel="1" x14ac:dyDescent="0.2">
      <c r="A3252" t="s">
        <v>311</v>
      </c>
      <c r="B3252" t="s">
        <v>2761</v>
      </c>
      <c r="C3252" s="1">
        <f t="shared" si="1213"/>
        <v>2574</v>
      </c>
      <c r="D3252" s="7">
        <f>RANK(N3252,(N3252:P3252,Q3252:AL3252))</f>
        <v>3</v>
      </c>
      <c r="E3252" s="7">
        <f>RANK(O3252,(N3252:P3252,Q3252:AL3252))</f>
        <v>1</v>
      </c>
      <c r="F3252" s="7">
        <f>IF(P3252&gt;0,RANK(P3252,(N3252:P3252,Q3252:AL3252)),0)</f>
        <v>2</v>
      </c>
      <c r="G3252" s="1">
        <f t="shared" si="1214"/>
        <v>340</v>
      </c>
      <c r="H3252" s="2">
        <f t="shared" si="1224"/>
        <v>0.1320901320901321</v>
      </c>
      <c r="I3252" s="2"/>
      <c r="J3252" s="2">
        <f t="shared" si="1215"/>
        <v>0.20823620823620823</v>
      </c>
      <c r="K3252" s="2">
        <f t="shared" si="1216"/>
        <v>0.45376845376845376</v>
      </c>
      <c r="L3252" s="2">
        <f t="shared" si="1217"/>
        <v>0.32167832167832167</v>
      </c>
      <c r="M3252" s="2">
        <f t="shared" si="1218"/>
        <v>1.631701631701632E-2</v>
      </c>
      <c r="N3252" s="1">
        <v>536</v>
      </c>
      <c r="O3252" s="1">
        <v>1168</v>
      </c>
      <c r="P3252" s="1">
        <v>828</v>
      </c>
      <c r="Q3252" s="1">
        <v>18</v>
      </c>
      <c r="R3252" s="1">
        <v>19</v>
      </c>
      <c r="S3252" s="1">
        <v>2</v>
      </c>
      <c r="U3252" s="72"/>
      <c r="Y3252" s="1">
        <f t="shared" si="1223"/>
        <v>3</v>
      </c>
      <c r="AN3252" s="7">
        <f>IF(Q3252&gt;0,RANK(Q3252,(N3252:P3252,Q3252:AL3252)),0)</f>
        <v>5</v>
      </c>
      <c r="AO3252" s="7">
        <f>IF(R3252&gt;0,RANK(R3252,(N3252:P3252,Q3252:AL3252)),0)</f>
        <v>4</v>
      </c>
      <c r="AP3252" s="7">
        <f>IF(S3252&gt;0,RANK(S3252,(N3252:P3252,Q3252:AL3252)),0)</f>
        <v>7</v>
      </c>
      <c r="AQ3252" s="7">
        <f>IF(T3252&gt;0,RANK(T3252,(N3252:P3252,Q3252:AL3252)),0)</f>
        <v>0</v>
      </c>
      <c r="AR3252" s="2">
        <f t="shared" si="1219"/>
        <v>6.993006993006993E-3</v>
      </c>
      <c r="AS3252" s="2">
        <f t="shared" si="1220"/>
        <v>7.3815073815073819E-3</v>
      </c>
      <c r="AT3252" s="2">
        <f t="shared" si="1221"/>
        <v>7.77000777000777E-4</v>
      </c>
      <c r="AU3252" s="2">
        <f t="shared" si="1222"/>
        <v>0</v>
      </c>
      <c r="AW3252" t="s">
        <v>311</v>
      </c>
      <c r="AX3252" t="s">
        <v>2761</v>
      </c>
      <c r="BA3252" s="127">
        <v>56</v>
      </c>
      <c r="BB3252" s="130">
        <v>37</v>
      </c>
      <c r="BC3252" s="131">
        <f t="shared" si="1212"/>
        <v>56037</v>
      </c>
      <c r="BE3252" s="7" t="s">
        <v>3271</v>
      </c>
      <c r="BH3252">
        <v>22</v>
      </c>
    </row>
    <row r="3253" spans="1:60" hidden="1" outlineLevel="1" x14ac:dyDescent="0.2">
      <c r="A3253" t="s">
        <v>312</v>
      </c>
      <c r="B3253" t="s">
        <v>2761</v>
      </c>
      <c r="C3253" s="1">
        <f t="shared" si="1213"/>
        <v>14910</v>
      </c>
      <c r="D3253" s="7">
        <f>RANK(N3253,(N3253:P3253,Q3253:AL3253))</f>
        <v>1</v>
      </c>
      <c r="E3253" s="7">
        <f>RANK(O3253,(N3253:P3253,Q3253:AL3253))</f>
        <v>2</v>
      </c>
      <c r="F3253" s="7">
        <f>IF(P3253&gt;0,RANK(P3253,(N3253:P3253,Q3253:AL3253)),0)</f>
        <v>3</v>
      </c>
      <c r="G3253" s="1">
        <f t="shared" si="1214"/>
        <v>1941</v>
      </c>
      <c r="H3253" s="2">
        <f t="shared" si="1224"/>
        <v>0.1301810865191147</v>
      </c>
      <c r="I3253" s="2"/>
      <c r="J3253" s="2">
        <f t="shared" si="1215"/>
        <v>0.43038229376257547</v>
      </c>
      <c r="K3253" s="2">
        <f t="shared" si="1216"/>
        <v>0.30020120724346078</v>
      </c>
      <c r="L3253" s="2">
        <f t="shared" si="1217"/>
        <v>0.26016096579476861</v>
      </c>
      <c r="M3253" s="2">
        <f t="shared" si="1218"/>
        <v>9.2555331991951983E-3</v>
      </c>
      <c r="N3253" s="1">
        <v>6417</v>
      </c>
      <c r="O3253" s="1">
        <v>4476</v>
      </c>
      <c r="P3253" s="1">
        <v>3879</v>
      </c>
      <c r="Q3253" s="1">
        <v>49</v>
      </c>
      <c r="R3253" s="1">
        <v>60</v>
      </c>
      <c r="S3253" s="1">
        <v>13</v>
      </c>
      <c r="U3253" s="72"/>
      <c r="Y3253" s="1">
        <f t="shared" si="1223"/>
        <v>16</v>
      </c>
      <c r="AN3253" s="7">
        <f>IF(Q3253&gt;0,RANK(Q3253,(N3253:P3253,Q3253:AL3253)),0)</f>
        <v>5</v>
      </c>
      <c r="AO3253" s="7">
        <f>IF(R3253&gt;0,RANK(R3253,(N3253:P3253,Q3253:AL3253)),0)</f>
        <v>4</v>
      </c>
      <c r="AP3253" s="7">
        <f>IF(S3253&gt;0,RANK(S3253,(N3253:P3253,Q3253:AL3253)),0)</f>
        <v>7</v>
      </c>
      <c r="AQ3253" s="7">
        <f>IF(T3253&gt;0,RANK(T3253,(N3253:P3253,Q3253:AL3253)),0)</f>
        <v>0</v>
      </c>
      <c r="AR3253" s="2">
        <f t="shared" si="1219"/>
        <v>3.2863849765258214E-3</v>
      </c>
      <c r="AS3253" s="2">
        <f t="shared" si="1220"/>
        <v>4.0241448692152921E-3</v>
      </c>
      <c r="AT3253" s="2">
        <f t="shared" si="1221"/>
        <v>8.7189805499664653E-4</v>
      </c>
      <c r="AU3253" s="2">
        <f t="shared" si="1222"/>
        <v>0</v>
      </c>
      <c r="AW3253" t="s">
        <v>312</v>
      </c>
      <c r="AX3253" t="s">
        <v>2761</v>
      </c>
      <c r="BA3253" s="127">
        <v>56</v>
      </c>
      <c r="BB3253" s="130">
        <v>39</v>
      </c>
      <c r="BC3253" s="131">
        <f t="shared" si="1212"/>
        <v>56039</v>
      </c>
      <c r="BE3253" s="7" t="s">
        <v>3271</v>
      </c>
      <c r="BH3253">
        <v>76</v>
      </c>
    </row>
    <row r="3254" spans="1:60" hidden="1" outlineLevel="1" x14ac:dyDescent="0.2">
      <c r="A3254" t="s">
        <v>1522</v>
      </c>
      <c r="B3254" t="s">
        <v>2761</v>
      </c>
      <c r="C3254" s="1">
        <f t="shared" si="1213"/>
        <v>8382</v>
      </c>
      <c r="D3254" s="7">
        <f>RANK(N3254,(N3254:P3254,Q3254:AL3254))</f>
        <v>1</v>
      </c>
      <c r="E3254" s="7">
        <f>RANK(O3254,(N3254:P3254,Q3254:AL3254))</f>
        <v>2</v>
      </c>
      <c r="F3254" s="7">
        <f>IF(P3254&gt;0,RANK(P3254,(N3254:P3254,Q3254:AL3254)),0)</f>
        <v>3</v>
      </c>
      <c r="G3254" s="1">
        <f t="shared" si="1214"/>
        <v>266</v>
      </c>
      <c r="H3254" s="2">
        <f t="shared" si="1224"/>
        <v>3.1734669529945123E-2</v>
      </c>
      <c r="I3254" s="2"/>
      <c r="J3254" s="2">
        <f t="shared" si="1215"/>
        <v>0.37222619899785253</v>
      </c>
      <c r="K3254" s="2">
        <f t="shared" si="1216"/>
        <v>0.34049152946790739</v>
      </c>
      <c r="L3254" s="2">
        <f t="shared" si="1217"/>
        <v>0.27916964924838938</v>
      </c>
      <c r="M3254" s="2">
        <f t="shared" si="1218"/>
        <v>8.1126222858506347E-3</v>
      </c>
      <c r="N3254" s="1">
        <v>3120</v>
      </c>
      <c r="O3254" s="1">
        <v>2854</v>
      </c>
      <c r="P3254" s="1">
        <v>2340</v>
      </c>
      <c r="Q3254" s="1">
        <v>28</v>
      </c>
      <c r="R3254" s="1">
        <v>30</v>
      </c>
      <c r="S3254" s="1">
        <v>5</v>
      </c>
      <c r="U3254" s="1">
        <v>2</v>
      </c>
      <c r="Y3254" s="1">
        <f t="shared" si="1223"/>
        <v>3</v>
      </c>
      <c r="AN3254" s="7">
        <f>IF(Q3254&gt;0,RANK(Q3254,(N3254:P3254,Q3254:AL3254)),0)</f>
        <v>5</v>
      </c>
      <c r="AO3254" s="7">
        <f>IF(R3254&gt;0,RANK(R3254,(N3254:P3254,Q3254:AL3254)),0)</f>
        <v>4</v>
      </c>
      <c r="AP3254" s="7">
        <f>IF(S3254&gt;0,RANK(S3254,(N3254:P3254,Q3254:AL3254)),0)</f>
        <v>6</v>
      </c>
      <c r="AQ3254" s="7">
        <f>IF(T3254&gt;0,RANK(T3254,(N3254:P3254,Q3254:AL3254)),0)</f>
        <v>0</v>
      </c>
      <c r="AR3254" s="2">
        <f t="shared" si="1219"/>
        <v>3.3404915294679076E-3</v>
      </c>
      <c r="AS3254" s="2">
        <f t="shared" si="1220"/>
        <v>3.5790980672870437E-3</v>
      </c>
      <c r="AT3254" s="2">
        <f t="shared" si="1221"/>
        <v>5.9651634454784062E-4</v>
      </c>
      <c r="AU3254" s="2">
        <f t="shared" si="1222"/>
        <v>0</v>
      </c>
      <c r="AW3254" t="s">
        <v>1522</v>
      </c>
      <c r="AX3254" t="s">
        <v>2761</v>
      </c>
      <c r="BA3254" s="127">
        <v>56</v>
      </c>
      <c r="BB3254" s="130">
        <v>41</v>
      </c>
      <c r="BC3254" s="131">
        <f t="shared" si="1212"/>
        <v>56041</v>
      </c>
      <c r="BE3254" s="7" t="s">
        <v>3271</v>
      </c>
      <c r="BH3254">
        <v>35</v>
      </c>
    </row>
    <row r="3255" spans="1:60" hidden="1" outlineLevel="1" x14ac:dyDescent="0.2">
      <c r="A3255" t="s">
        <v>1442</v>
      </c>
      <c r="B3255" t="s">
        <v>2761</v>
      </c>
      <c r="C3255" s="1">
        <f t="shared" si="1213"/>
        <v>6905</v>
      </c>
      <c r="D3255" s="7">
        <f>RANK(N3255,(N3255:P3255,Q3255:AL3255))</f>
        <v>2</v>
      </c>
      <c r="E3255" s="7">
        <f>RANK(O3255,(N3255:P3255,Q3255:AL3255))</f>
        <v>1</v>
      </c>
      <c r="F3255" s="7">
        <f>IF(P3255&gt;0,RANK(P3255,(N3255:P3255,Q3255:AL3255)),0)</f>
        <v>3</v>
      </c>
      <c r="G3255" s="1">
        <f t="shared" si="1214"/>
        <v>654</v>
      </c>
      <c r="H3255" s="2">
        <f t="shared" si="1224"/>
        <v>9.4713975380159299E-2</v>
      </c>
      <c r="I3255" s="2"/>
      <c r="J3255" s="2">
        <f t="shared" si="1215"/>
        <v>0.29645184648805212</v>
      </c>
      <c r="K3255" s="2">
        <f t="shared" si="1216"/>
        <v>0.39116582186821142</v>
      </c>
      <c r="L3255" s="2">
        <f t="shared" si="1217"/>
        <v>0.29558291093410571</v>
      </c>
      <c r="M3255" s="2">
        <f t="shared" si="1218"/>
        <v>1.6799420709630752E-2</v>
      </c>
      <c r="N3255" s="1">
        <v>2047</v>
      </c>
      <c r="O3255" s="1">
        <v>2701</v>
      </c>
      <c r="P3255" s="1">
        <v>2041</v>
      </c>
      <c r="Q3255" s="1">
        <v>28</v>
      </c>
      <c r="R3255" s="1">
        <v>62</v>
      </c>
      <c r="S3255" s="1">
        <v>11</v>
      </c>
      <c r="Y3255" s="1">
        <f t="shared" si="1223"/>
        <v>15</v>
      </c>
      <c r="AN3255" s="7">
        <f>IF(Q3255&gt;0,RANK(Q3255,(N3255:P3255,Q3255:AL3255)),0)</f>
        <v>5</v>
      </c>
      <c r="AO3255" s="7">
        <f>IF(R3255&gt;0,RANK(R3255,(N3255:P3255,Q3255:AL3255)),0)</f>
        <v>4</v>
      </c>
      <c r="AP3255" s="7">
        <f>IF(S3255&gt;0,RANK(S3255,(N3255:P3255,Q3255:AL3255)),0)</f>
        <v>7</v>
      </c>
      <c r="AQ3255" s="7">
        <f>IF(T3255&gt;0,RANK(T3255,(N3255:P3255,Q3255:AL3255)),0)</f>
        <v>0</v>
      </c>
      <c r="AR3255" s="2">
        <f t="shared" si="1219"/>
        <v>4.0550325850832727E-3</v>
      </c>
      <c r="AS3255" s="2">
        <f t="shared" si="1220"/>
        <v>8.9790007241129614E-3</v>
      </c>
      <c r="AT3255" s="2">
        <f t="shared" si="1221"/>
        <v>1.5930485155684288E-3</v>
      </c>
      <c r="AU3255" s="2">
        <f t="shared" si="1222"/>
        <v>0</v>
      </c>
      <c r="AW3255" t="s">
        <v>1442</v>
      </c>
      <c r="AX3255" t="s">
        <v>2761</v>
      </c>
      <c r="BA3255" s="127">
        <v>56</v>
      </c>
      <c r="BB3255" s="130">
        <v>43</v>
      </c>
      <c r="BC3255" s="131">
        <f t="shared" si="1212"/>
        <v>56043</v>
      </c>
      <c r="BE3255" s="7" t="s">
        <v>3271</v>
      </c>
      <c r="BH3255">
        <v>77</v>
      </c>
    </row>
    <row r="3256" spans="1:60" hidden="1" outlineLevel="1" x14ac:dyDescent="0.2">
      <c r="A3256" t="s">
        <v>1652</v>
      </c>
      <c r="B3256" t="s">
        <v>2761</v>
      </c>
      <c r="C3256" s="1">
        <f t="shared" si="1213"/>
        <v>3982</v>
      </c>
      <c r="D3256" s="7">
        <f>RANK(N3256,(N3256:P3256,Q3256:AL3256))</f>
        <v>2</v>
      </c>
      <c r="E3256" s="7">
        <f>RANK(O3256,(N3256:P3256,Q3256:AL3256))</f>
        <v>1</v>
      </c>
      <c r="F3256" s="7">
        <f>IF(P3256&gt;0,RANK(P3256,(N3256:P3256,Q3256:AL3256)),0)</f>
        <v>3</v>
      </c>
      <c r="G3256" s="1">
        <f t="shared" si="1214"/>
        <v>602</v>
      </c>
      <c r="H3256" s="2">
        <f t="shared" si="1224"/>
        <v>0.15118031140130589</v>
      </c>
      <c r="I3256" s="2"/>
      <c r="J3256" s="2">
        <f t="shared" si="1215"/>
        <v>0.28076343545956806</v>
      </c>
      <c r="K3256" s="2">
        <f t="shared" si="1216"/>
        <v>0.43194374686087394</v>
      </c>
      <c r="L3256" s="2">
        <f t="shared" si="1217"/>
        <v>0.27222501255650428</v>
      </c>
      <c r="M3256" s="2">
        <f t="shared" si="1218"/>
        <v>1.5067805123053724E-2</v>
      </c>
      <c r="N3256" s="1">
        <v>1118</v>
      </c>
      <c r="O3256" s="1">
        <v>1720</v>
      </c>
      <c r="P3256" s="1">
        <v>1084</v>
      </c>
      <c r="Q3256" s="1">
        <v>46</v>
      </c>
      <c r="R3256" s="1">
        <v>5</v>
      </c>
      <c r="S3256" s="1">
        <v>6</v>
      </c>
      <c r="Y3256" s="1">
        <f t="shared" si="1223"/>
        <v>3</v>
      </c>
      <c r="AN3256" s="7">
        <f>IF(Q3256&gt;0,RANK(Q3256,(N3256:P3256,Q3256:AL3256)),0)</f>
        <v>4</v>
      </c>
      <c r="AO3256" s="7">
        <f>IF(R3256&gt;0,RANK(R3256,(N3256:P3256,Q3256:AL3256)),0)</f>
        <v>6</v>
      </c>
      <c r="AP3256" s="7">
        <f>IF(S3256&gt;0,RANK(S3256,(N3256:P3256,Q3256:AL3256)),0)</f>
        <v>5</v>
      </c>
      <c r="AQ3256" s="7">
        <f>IF(T3256&gt;0,RANK(T3256,(N3256:P3256,Q3256:AL3256)),0)</f>
        <v>0</v>
      </c>
      <c r="AR3256" s="2">
        <f t="shared" si="1219"/>
        <v>1.1551983927674536E-2</v>
      </c>
      <c r="AS3256" s="2">
        <f t="shared" si="1220"/>
        <v>1.2556504269211452E-3</v>
      </c>
      <c r="AT3256" s="2">
        <f t="shared" si="1221"/>
        <v>1.5067805123053742E-3</v>
      </c>
      <c r="AU3256" s="2">
        <f t="shared" si="1222"/>
        <v>0</v>
      </c>
      <c r="AW3256" t="s">
        <v>1652</v>
      </c>
      <c r="AX3256" t="s">
        <v>2761</v>
      </c>
      <c r="BA3256" s="127">
        <v>56</v>
      </c>
      <c r="BB3256" s="130">
        <v>45</v>
      </c>
      <c r="BC3256" s="131">
        <f t="shared" si="1212"/>
        <v>56045</v>
      </c>
      <c r="BE3256" s="7" t="s">
        <v>3271</v>
      </c>
      <c r="BH3256">
        <v>8</v>
      </c>
    </row>
    <row r="3257" spans="1:60" hidden="1" outlineLevel="1" x14ac:dyDescent="0.2">
      <c r="A3257" t="s">
        <v>1653</v>
      </c>
      <c r="B3257" t="s">
        <v>2761</v>
      </c>
      <c r="C3257" s="1">
        <f t="shared" si="1213"/>
        <v>3027</v>
      </c>
      <c r="D3257" s="7">
        <f>RANK(N3257,(N3257:P3257,Q3257:AL3257))</f>
        <v>3</v>
      </c>
      <c r="E3257" s="7">
        <f>RANK(O3257,(N3257:P3257,Q3257:AL3257))</f>
        <v>1</v>
      </c>
      <c r="F3257" s="7">
        <f>IF(P3257&gt;0,RANK(P3257,(N3257:P3257,Q3257:AL3257)),0)</f>
        <v>2</v>
      </c>
      <c r="G3257" s="1">
        <f t="shared" si="1214"/>
        <v>636</v>
      </c>
      <c r="H3257" s="2">
        <f t="shared" si="1224"/>
        <v>0.21010901883052527</v>
      </c>
      <c r="I3257" s="2"/>
      <c r="J3257" s="2">
        <f t="shared" si="1215"/>
        <v>0.24017178724810043</v>
      </c>
      <c r="K3257" s="2">
        <f t="shared" si="1216"/>
        <v>0.48397753551370992</v>
      </c>
      <c r="L3257" s="2">
        <f t="shared" si="1217"/>
        <v>0.27386851668318468</v>
      </c>
      <c r="M3257" s="2">
        <f t="shared" si="1218"/>
        <v>1.982160555004997E-3</v>
      </c>
      <c r="N3257" s="1">
        <v>727</v>
      </c>
      <c r="O3257" s="1">
        <v>1465</v>
      </c>
      <c r="P3257" s="1">
        <v>829</v>
      </c>
      <c r="Q3257" s="1">
        <v>2</v>
      </c>
      <c r="R3257" s="1">
        <v>0</v>
      </c>
      <c r="S3257" s="1">
        <v>2</v>
      </c>
      <c r="Y3257" s="1">
        <f t="shared" si="1223"/>
        <v>2</v>
      </c>
      <c r="AN3257" s="7">
        <f>IF(Q3257&gt;0,RANK(Q3257,(N3257:P3257,Q3257:AL3257)),0)</f>
        <v>4</v>
      </c>
      <c r="AO3257" s="7">
        <f>IF(R3257&gt;0,RANK(R3257,(N3257:P3257,Q3257:AL3257)),0)</f>
        <v>0</v>
      </c>
      <c r="AP3257" s="7">
        <f>IF(S3257&gt;0,RANK(S3257,(N3257:P3257,Q3257:AL3257)),0)</f>
        <v>4</v>
      </c>
      <c r="AQ3257" s="7">
        <f>IF(T3257&gt;0,RANK(T3257,(N3257:P3257,Q3257:AL3257)),0)</f>
        <v>0</v>
      </c>
      <c r="AR3257" s="2">
        <f t="shared" si="1219"/>
        <v>6.6072018500165175E-4</v>
      </c>
      <c r="AS3257" s="2">
        <f t="shared" si="1220"/>
        <v>0</v>
      </c>
      <c r="AT3257" s="2">
        <f t="shared" si="1221"/>
        <v>6.6072018500165175E-4</v>
      </c>
      <c r="AU3257" s="2">
        <f t="shared" si="1222"/>
        <v>0</v>
      </c>
      <c r="AW3257" t="s">
        <v>1653</v>
      </c>
      <c r="AX3257" t="s">
        <v>2761</v>
      </c>
      <c r="BA3257" s="127">
        <v>56</v>
      </c>
      <c r="BB3257" s="130"/>
      <c r="BC3257" s="127">
        <v>56</v>
      </c>
      <c r="BE3257" s="7" t="s">
        <v>2095</v>
      </c>
      <c r="BH3257">
        <v>2</v>
      </c>
    </row>
    <row r="3258" spans="1:60" collapsed="1" x14ac:dyDescent="0.2">
      <c r="A3258" t="s">
        <v>1617</v>
      </c>
      <c r="B3258" t="s">
        <v>566</v>
      </c>
      <c r="C3258" s="1">
        <f t="shared" si="1213"/>
        <v>200625</v>
      </c>
      <c r="D3258" s="7">
        <f>RANK(N3258,(N3258:P3258,Q3258:AL3258))</f>
        <v>2</v>
      </c>
      <c r="E3258" s="7">
        <f>RANK(O3258,(N3258:P3258,Q3258:AL3258))</f>
        <v>1</v>
      </c>
      <c r="F3258" s="7">
        <f>IF(P3258&gt;0,RANK(P3258,(N3258:P3258,Q3258:AL3258)),0)</f>
        <v>3</v>
      </c>
      <c r="G3258" s="1">
        <f t="shared" si="1214"/>
        <v>11187</v>
      </c>
      <c r="H3258" s="2">
        <f t="shared" si="1224"/>
        <v>5.5760747663551401E-2</v>
      </c>
      <c r="I3258" s="2"/>
      <c r="J3258" s="2">
        <f t="shared" si="1215"/>
        <v>0.33973831775700936</v>
      </c>
      <c r="K3258" s="2">
        <f t="shared" si="1216"/>
        <v>0.39549906542056074</v>
      </c>
      <c r="L3258" s="2">
        <f t="shared" si="1217"/>
        <v>0.25551651090342681</v>
      </c>
      <c r="M3258" s="2">
        <f t="shared" si="1218"/>
        <v>9.2461059190031003E-3</v>
      </c>
      <c r="N3258" s="1">
        <f t="shared" ref="N3258:S3258" si="1225">SUM(N3235:N3257)</f>
        <v>68160</v>
      </c>
      <c r="O3258" s="1">
        <f t="shared" si="1225"/>
        <v>79347</v>
      </c>
      <c r="P3258" s="1">
        <f t="shared" si="1225"/>
        <v>51263</v>
      </c>
      <c r="Q3258" s="1">
        <f t="shared" si="1225"/>
        <v>844</v>
      </c>
      <c r="R3258" s="1">
        <f t="shared" ref="R3258" si="1226">SUM(R3235:R3257)</f>
        <v>571</v>
      </c>
      <c r="S3258" s="1">
        <f t="shared" si="1225"/>
        <v>270</v>
      </c>
      <c r="T3258" s="1">
        <f t="shared" ref="T3258:U3258" si="1227">SUM(T3235:T3257)</f>
        <v>3</v>
      </c>
      <c r="U3258" s="1">
        <f t="shared" si="1227"/>
        <v>11</v>
      </c>
      <c r="Y3258" s="1">
        <f>SUM(Y3235:Y3257)</f>
        <v>156</v>
      </c>
      <c r="AN3258" s="7">
        <f>IF(Q3258&gt;0,RANK(Q3258,(N3258:P3258,Q3258:AL3258)),0)</f>
        <v>4</v>
      </c>
      <c r="AO3258" s="7">
        <f>IF(R3258&gt;0,RANK(R3258,(N3258:P3258,Q3258:AL3258)),0)</f>
        <v>5</v>
      </c>
      <c r="AP3258" s="7">
        <f>IF(S3258&gt;0,RANK(S3258,(N3258:P3258,Q3258:AL3258)),0)</f>
        <v>6</v>
      </c>
      <c r="AQ3258" s="7">
        <f>IF(T3258&gt;0,RANK(T3258,(N3258:P3258,Q3258:AL3258)),0)</f>
        <v>9</v>
      </c>
      <c r="AR3258" s="2">
        <f t="shared" si="1219"/>
        <v>4.2068535825545168E-3</v>
      </c>
      <c r="AS3258" s="2">
        <f t="shared" si="1220"/>
        <v>2.8461059190031152E-3</v>
      </c>
      <c r="AT3258" s="2">
        <f t="shared" si="1221"/>
        <v>1.3457943925233645E-3</v>
      </c>
      <c r="AU3258" s="2">
        <f t="shared" si="1222"/>
        <v>1.4953271028037384E-5</v>
      </c>
      <c r="AW3258" t="s">
        <v>1617</v>
      </c>
      <c r="AX3258" t="s">
        <v>566</v>
      </c>
      <c r="BA3258" s="127"/>
      <c r="BB3258" s="130"/>
      <c r="BH3258">
        <f>SUM(BH3235:BH3257)</f>
        <v>741</v>
      </c>
    </row>
    <row r="3259" spans="1:60" x14ac:dyDescent="0.2">
      <c r="C3259" s="1"/>
      <c r="E3259" s="7"/>
      <c r="F3259" s="7"/>
      <c r="I3259" s="2"/>
      <c r="AN3259" s="7"/>
      <c r="AO3259" s="7"/>
      <c r="AP3259" s="7"/>
      <c r="AQ3259" s="7"/>
      <c r="BA3259" s="127"/>
      <c r="BB3259" s="130"/>
    </row>
    <row r="3260" spans="1:60" x14ac:dyDescent="0.2">
      <c r="BA3260" s="127"/>
      <c r="BB3260" s="130"/>
    </row>
    <row r="3261" spans="1:60" hidden="1" outlineLevel="1" x14ac:dyDescent="0.2">
      <c r="A3261" t="s">
        <v>20</v>
      </c>
      <c r="B3261" t="s">
        <v>675</v>
      </c>
      <c r="AW3261" t="s">
        <v>20</v>
      </c>
      <c r="AX3261" t="s">
        <v>675</v>
      </c>
      <c r="BA3261" s="127">
        <v>72</v>
      </c>
      <c r="BB3261" s="130">
        <v>1</v>
      </c>
      <c r="BC3261" s="131">
        <f t="shared" ref="BC3261:BC3324" si="1228">BA3261*1000+BB3261</f>
        <v>72001</v>
      </c>
      <c r="BE3261" s="7" t="s">
        <v>21</v>
      </c>
    </row>
    <row r="3262" spans="1:60" hidden="1" outlineLevel="1" x14ac:dyDescent="0.2">
      <c r="A3262" t="s">
        <v>22</v>
      </c>
      <c r="B3262" t="s">
        <v>675</v>
      </c>
      <c r="AW3262" t="s">
        <v>22</v>
      </c>
      <c r="AX3262" t="s">
        <v>675</v>
      </c>
      <c r="BA3262" s="127">
        <v>72</v>
      </c>
      <c r="BB3262" s="130">
        <v>3</v>
      </c>
      <c r="BC3262" s="131">
        <f t="shared" si="1228"/>
        <v>72003</v>
      </c>
      <c r="BE3262" s="7" t="s">
        <v>21</v>
      </c>
    </row>
    <row r="3263" spans="1:60" hidden="1" outlineLevel="1" x14ac:dyDescent="0.2">
      <c r="A3263" t="s">
        <v>198</v>
      </c>
      <c r="B3263" t="s">
        <v>675</v>
      </c>
      <c r="AW3263" t="s">
        <v>198</v>
      </c>
      <c r="AX3263" t="s">
        <v>675</v>
      </c>
      <c r="BA3263" s="127">
        <v>72</v>
      </c>
      <c r="BB3263" s="130">
        <v>5</v>
      </c>
      <c r="BC3263" s="131">
        <f t="shared" si="1228"/>
        <v>72005</v>
      </c>
      <c r="BE3263" s="7" t="s">
        <v>21</v>
      </c>
    </row>
    <row r="3264" spans="1:60" hidden="1" outlineLevel="1" x14ac:dyDescent="0.2">
      <c r="A3264" t="s">
        <v>1153</v>
      </c>
      <c r="B3264" t="s">
        <v>675</v>
      </c>
      <c r="AW3264" t="s">
        <v>1153</v>
      </c>
      <c r="AX3264" t="s">
        <v>675</v>
      </c>
      <c r="BA3264" s="127">
        <v>72</v>
      </c>
      <c r="BB3264" s="130">
        <v>7</v>
      </c>
      <c r="BC3264" s="131">
        <f t="shared" si="1228"/>
        <v>72007</v>
      </c>
      <c r="BE3264" s="7" t="s">
        <v>21</v>
      </c>
    </row>
    <row r="3265" spans="1:57" hidden="1" outlineLevel="1" x14ac:dyDescent="0.2">
      <c r="A3265" t="s">
        <v>1154</v>
      </c>
      <c r="B3265" t="s">
        <v>675</v>
      </c>
      <c r="AW3265" t="s">
        <v>1154</v>
      </c>
      <c r="AX3265" t="s">
        <v>675</v>
      </c>
      <c r="BA3265" s="127">
        <v>72</v>
      </c>
      <c r="BB3265" s="130">
        <v>9</v>
      </c>
      <c r="BC3265" s="131">
        <f t="shared" si="1228"/>
        <v>72009</v>
      </c>
      <c r="BE3265" s="7" t="s">
        <v>21</v>
      </c>
    </row>
    <row r="3266" spans="1:57" hidden="1" outlineLevel="1" x14ac:dyDescent="0.2">
      <c r="A3266" t="s">
        <v>1155</v>
      </c>
      <c r="B3266" t="s">
        <v>675</v>
      </c>
      <c r="AW3266" t="s">
        <v>1155</v>
      </c>
      <c r="AX3266" t="s">
        <v>675</v>
      </c>
      <c r="BA3266" s="127">
        <v>72</v>
      </c>
      <c r="BB3266" s="130">
        <v>11</v>
      </c>
      <c r="BC3266" s="131">
        <f t="shared" si="1228"/>
        <v>72011</v>
      </c>
      <c r="BE3266" s="7" t="s">
        <v>21</v>
      </c>
    </row>
    <row r="3267" spans="1:57" hidden="1" outlineLevel="1" x14ac:dyDescent="0.2">
      <c r="A3267" t="s">
        <v>866</v>
      </c>
      <c r="B3267" t="s">
        <v>675</v>
      </c>
      <c r="AW3267" t="s">
        <v>866</v>
      </c>
      <c r="AX3267" t="s">
        <v>675</v>
      </c>
      <c r="BA3267" s="127">
        <v>72</v>
      </c>
      <c r="BB3267" s="130">
        <v>13</v>
      </c>
      <c r="BC3267" s="131">
        <f t="shared" si="1228"/>
        <v>72013</v>
      </c>
      <c r="BE3267" s="7" t="s">
        <v>21</v>
      </c>
    </row>
    <row r="3268" spans="1:57" hidden="1" outlineLevel="1" x14ac:dyDescent="0.2">
      <c r="A3268" t="s">
        <v>867</v>
      </c>
      <c r="B3268" t="s">
        <v>675</v>
      </c>
      <c r="AW3268" t="s">
        <v>867</v>
      </c>
      <c r="AX3268" t="s">
        <v>675</v>
      </c>
      <c r="BA3268" s="127">
        <v>72</v>
      </c>
      <c r="BB3268" s="130">
        <v>15</v>
      </c>
      <c r="BC3268" s="131">
        <f t="shared" si="1228"/>
        <v>72015</v>
      </c>
      <c r="BE3268" s="7" t="s">
        <v>21</v>
      </c>
    </row>
    <row r="3269" spans="1:57" hidden="1" outlineLevel="1" x14ac:dyDescent="0.2">
      <c r="A3269" t="s">
        <v>868</v>
      </c>
      <c r="B3269" t="s">
        <v>675</v>
      </c>
      <c r="AW3269" t="s">
        <v>868</v>
      </c>
      <c r="AX3269" t="s">
        <v>675</v>
      </c>
      <c r="BA3269" s="127">
        <v>72</v>
      </c>
      <c r="BB3269" s="130">
        <v>17</v>
      </c>
      <c r="BC3269" s="131">
        <f t="shared" si="1228"/>
        <v>72017</v>
      </c>
      <c r="BE3269" s="7" t="s">
        <v>21</v>
      </c>
    </row>
    <row r="3270" spans="1:57" hidden="1" outlineLevel="1" x14ac:dyDescent="0.2">
      <c r="A3270" t="s">
        <v>654</v>
      </c>
      <c r="B3270" t="s">
        <v>675</v>
      </c>
      <c r="AW3270" t="s">
        <v>654</v>
      </c>
      <c r="AX3270" t="s">
        <v>675</v>
      </c>
      <c r="BA3270" s="127">
        <v>72</v>
      </c>
      <c r="BB3270" s="130">
        <v>19</v>
      </c>
      <c r="BC3270" s="131">
        <f t="shared" si="1228"/>
        <v>72019</v>
      </c>
      <c r="BE3270" s="7" t="s">
        <v>21</v>
      </c>
    </row>
    <row r="3271" spans="1:57" hidden="1" outlineLevel="1" x14ac:dyDescent="0.2">
      <c r="A3271" t="s">
        <v>655</v>
      </c>
      <c r="B3271" t="s">
        <v>675</v>
      </c>
      <c r="AW3271" t="s">
        <v>655</v>
      </c>
      <c r="AX3271" t="s">
        <v>675</v>
      </c>
      <c r="BA3271" s="127">
        <v>72</v>
      </c>
      <c r="BB3271" s="130">
        <v>21</v>
      </c>
      <c r="BC3271" s="131">
        <f t="shared" si="1228"/>
        <v>72021</v>
      </c>
      <c r="BE3271" s="7" t="s">
        <v>21</v>
      </c>
    </row>
    <row r="3272" spans="1:57" hidden="1" outlineLevel="1" x14ac:dyDescent="0.2">
      <c r="A3272" t="s">
        <v>656</v>
      </c>
      <c r="B3272" t="s">
        <v>675</v>
      </c>
      <c r="AW3272" t="s">
        <v>656</v>
      </c>
      <c r="AX3272" t="s">
        <v>675</v>
      </c>
      <c r="BA3272" s="127">
        <v>72</v>
      </c>
      <c r="BB3272" s="130">
        <v>23</v>
      </c>
      <c r="BC3272" s="131">
        <f t="shared" si="1228"/>
        <v>72023</v>
      </c>
      <c r="BE3272" s="7" t="s">
        <v>21</v>
      </c>
    </row>
    <row r="3273" spans="1:57" hidden="1" outlineLevel="1" x14ac:dyDescent="0.2">
      <c r="A3273" t="s">
        <v>985</v>
      </c>
      <c r="B3273" t="s">
        <v>675</v>
      </c>
      <c r="AW3273" t="s">
        <v>985</v>
      </c>
      <c r="AX3273" t="s">
        <v>675</v>
      </c>
      <c r="BA3273" s="127">
        <v>72</v>
      </c>
      <c r="BB3273" s="130">
        <v>25</v>
      </c>
      <c r="BC3273" s="131">
        <f t="shared" si="1228"/>
        <v>72025</v>
      </c>
      <c r="BE3273" s="7" t="s">
        <v>21</v>
      </c>
    </row>
    <row r="3274" spans="1:57" hidden="1" outlineLevel="1" x14ac:dyDescent="0.2">
      <c r="A3274" t="s">
        <v>986</v>
      </c>
      <c r="B3274" t="s">
        <v>675</v>
      </c>
      <c r="AW3274" t="s">
        <v>986</v>
      </c>
      <c r="AX3274" t="s">
        <v>675</v>
      </c>
      <c r="BA3274" s="127">
        <v>72</v>
      </c>
      <c r="BB3274" s="130">
        <v>27</v>
      </c>
      <c r="BC3274" s="131">
        <f t="shared" si="1228"/>
        <v>72027</v>
      </c>
      <c r="BE3274" s="7" t="s">
        <v>21</v>
      </c>
    </row>
    <row r="3275" spans="1:57" hidden="1" outlineLevel="1" x14ac:dyDescent="0.2">
      <c r="A3275" t="s">
        <v>703</v>
      </c>
      <c r="B3275" t="s">
        <v>675</v>
      </c>
      <c r="AW3275" t="s">
        <v>703</v>
      </c>
      <c r="AX3275" t="s">
        <v>675</v>
      </c>
      <c r="BA3275" s="127">
        <v>72</v>
      </c>
      <c r="BB3275" s="130">
        <v>29</v>
      </c>
      <c r="BC3275" s="131">
        <f t="shared" si="1228"/>
        <v>72029</v>
      </c>
      <c r="BE3275" s="7" t="s">
        <v>21</v>
      </c>
    </row>
    <row r="3276" spans="1:57" hidden="1" outlineLevel="1" x14ac:dyDescent="0.2">
      <c r="A3276" t="s">
        <v>704</v>
      </c>
      <c r="B3276" t="s">
        <v>675</v>
      </c>
      <c r="AW3276" t="s">
        <v>704</v>
      </c>
      <c r="AX3276" t="s">
        <v>675</v>
      </c>
      <c r="BA3276" s="127">
        <v>72</v>
      </c>
      <c r="BB3276" s="130">
        <v>31</v>
      </c>
      <c r="BC3276" s="131">
        <f t="shared" si="1228"/>
        <v>72031</v>
      </c>
      <c r="BE3276" s="7" t="s">
        <v>21</v>
      </c>
    </row>
    <row r="3277" spans="1:57" hidden="1" outlineLevel="1" x14ac:dyDescent="0.2">
      <c r="A3277" t="s">
        <v>705</v>
      </c>
      <c r="B3277" t="s">
        <v>675</v>
      </c>
      <c r="AW3277" t="s">
        <v>705</v>
      </c>
      <c r="AX3277" t="s">
        <v>675</v>
      </c>
      <c r="BA3277" s="127">
        <v>72</v>
      </c>
      <c r="BB3277" s="130">
        <v>33</v>
      </c>
      <c r="BC3277" s="131">
        <f t="shared" si="1228"/>
        <v>72033</v>
      </c>
      <c r="BE3277" s="7" t="s">
        <v>21</v>
      </c>
    </row>
    <row r="3278" spans="1:57" hidden="1" outlineLevel="1" x14ac:dyDescent="0.2">
      <c r="A3278" t="s">
        <v>706</v>
      </c>
      <c r="B3278" t="s">
        <v>675</v>
      </c>
      <c r="AW3278" t="s">
        <v>706</v>
      </c>
      <c r="AX3278" t="s">
        <v>675</v>
      </c>
      <c r="BA3278" s="127">
        <v>72</v>
      </c>
      <c r="BB3278" s="130">
        <v>35</v>
      </c>
      <c r="BC3278" s="131">
        <f t="shared" si="1228"/>
        <v>72035</v>
      </c>
      <c r="BE3278" s="7" t="s">
        <v>21</v>
      </c>
    </row>
    <row r="3279" spans="1:57" hidden="1" outlineLevel="1" x14ac:dyDescent="0.2">
      <c r="A3279" t="s">
        <v>707</v>
      </c>
      <c r="B3279" t="s">
        <v>675</v>
      </c>
      <c r="AW3279" t="s">
        <v>707</v>
      </c>
      <c r="AX3279" t="s">
        <v>675</v>
      </c>
      <c r="BA3279" s="127">
        <v>72</v>
      </c>
      <c r="BB3279" s="130">
        <v>37</v>
      </c>
      <c r="BC3279" s="131">
        <f t="shared" si="1228"/>
        <v>72037</v>
      </c>
      <c r="BE3279" s="7" t="s">
        <v>21</v>
      </c>
    </row>
    <row r="3280" spans="1:57" hidden="1" outlineLevel="1" x14ac:dyDescent="0.2">
      <c r="A3280" t="s">
        <v>707</v>
      </c>
      <c r="B3280" t="s">
        <v>675</v>
      </c>
      <c r="AW3280" t="s">
        <v>707</v>
      </c>
      <c r="AX3280" t="s">
        <v>675</v>
      </c>
      <c r="BA3280" s="127">
        <v>72</v>
      </c>
      <c r="BB3280" s="130">
        <v>37</v>
      </c>
      <c r="BC3280" s="131">
        <f t="shared" si="1228"/>
        <v>72037</v>
      </c>
      <c r="BE3280" s="7" t="s">
        <v>21</v>
      </c>
    </row>
    <row r="3281" spans="1:57" hidden="1" outlineLevel="1" x14ac:dyDescent="0.2">
      <c r="A3281" t="s">
        <v>1593</v>
      </c>
      <c r="B3281" t="s">
        <v>675</v>
      </c>
      <c r="AW3281" t="s">
        <v>1593</v>
      </c>
      <c r="AX3281" t="s">
        <v>675</v>
      </c>
      <c r="BA3281" s="127">
        <v>72</v>
      </c>
      <c r="BB3281" s="130">
        <v>39</v>
      </c>
      <c r="BC3281" s="131">
        <f t="shared" si="1228"/>
        <v>72039</v>
      </c>
      <c r="BE3281" s="7" t="s">
        <v>21</v>
      </c>
    </row>
    <row r="3282" spans="1:57" hidden="1" outlineLevel="1" x14ac:dyDescent="0.2">
      <c r="A3282" t="s">
        <v>708</v>
      </c>
      <c r="B3282" t="s">
        <v>675</v>
      </c>
      <c r="AW3282" t="s">
        <v>708</v>
      </c>
      <c r="AX3282" t="s">
        <v>675</v>
      </c>
      <c r="BA3282" s="127">
        <v>72</v>
      </c>
      <c r="BB3282" s="130">
        <v>41</v>
      </c>
      <c r="BC3282" s="131">
        <f t="shared" si="1228"/>
        <v>72041</v>
      </c>
      <c r="BE3282" s="7" t="s">
        <v>21</v>
      </c>
    </row>
    <row r="3283" spans="1:57" hidden="1" outlineLevel="1" x14ac:dyDescent="0.2">
      <c r="A3283" t="s">
        <v>709</v>
      </c>
      <c r="B3283" t="s">
        <v>675</v>
      </c>
      <c r="AW3283" t="s">
        <v>709</v>
      </c>
      <c r="AX3283" t="s">
        <v>675</v>
      </c>
      <c r="BA3283" s="127">
        <v>72</v>
      </c>
      <c r="BB3283" s="130">
        <v>43</v>
      </c>
      <c r="BC3283" s="131">
        <f t="shared" si="1228"/>
        <v>72043</v>
      </c>
      <c r="BE3283" s="7" t="s">
        <v>21</v>
      </c>
    </row>
    <row r="3284" spans="1:57" hidden="1" outlineLevel="1" x14ac:dyDescent="0.2">
      <c r="A3284" t="s">
        <v>710</v>
      </c>
      <c r="B3284" t="s">
        <v>675</v>
      </c>
      <c r="AW3284" t="s">
        <v>710</v>
      </c>
      <c r="AX3284" t="s">
        <v>675</v>
      </c>
      <c r="BA3284" s="127">
        <v>72</v>
      </c>
      <c r="BB3284" s="130">
        <v>45</v>
      </c>
      <c r="BC3284" s="131">
        <f t="shared" si="1228"/>
        <v>72045</v>
      </c>
      <c r="BE3284" s="7" t="s">
        <v>21</v>
      </c>
    </row>
    <row r="3285" spans="1:57" hidden="1" outlineLevel="1" x14ac:dyDescent="0.2">
      <c r="A3285" t="s">
        <v>711</v>
      </c>
      <c r="B3285" t="s">
        <v>675</v>
      </c>
      <c r="AW3285" t="s">
        <v>711</v>
      </c>
      <c r="AX3285" t="s">
        <v>675</v>
      </c>
      <c r="BA3285" s="127">
        <v>72</v>
      </c>
      <c r="BB3285" s="130">
        <v>47</v>
      </c>
      <c r="BC3285" s="131">
        <f t="shared" si="1228"/>
        <v>72047</v>
      </c>
      <c r="BE3285" s="7" t="s">
        <v>21</v>
      </c>
    </row>
    <row r="3286" spans="1:57" hidden="1" outlineLevel="1" x14ac:dyDescent="0.2">
      <c r="A3286" t="s">
        <v>712</v>
      </c>
      <c r="B3286" t="s">
        <v>675</v>
      </c>
      <c r="AW3286" t="s">
        <v>712</v>
      </c>
      <c r="AX3286" t="s">
        <v>675</v>
      </c>
      <c r="BA3286" s="127">
        <v>72</v>
      </c>
      <c r="BB3286" s="130">
        <v>49</v>
      </c>
      <c r="BC3286" s="131">
        <f t="shared" si="1228"/>
        <v>72049</v>
      </c>
      <c r="BE3286" s="7" t="s">
        <v>21</v>
      </c>
    </row>
    <row r="3287" spans="1:57" hidden="1" outlineLevel="1" x14ac:dyDescent="0.2">
      <c r="A3287" t="s">
        <v>712</v>
      </c>
      <c r="B3287" t="s">
        <v>675</v>
      </c>
      <c r="AW3287" t="s">
        <v>712</v>
      </c>
      <c r="AX3287" t="s">
        <v>675</v>
      </c>
      <c r="BA3287" s="127">
        <v>72</v>
      </c>
      <c r="BB3287" s="130">
        <v>49</v>
      </c>
      <c r="BC3287" s="131">
        <f t="shared" si="1228"/>
        <v>72049</v>
      </c>
      <c r="BE3287" s="7" t="s">
        <v>21</v>
      </c>
    </row>
    <row r="3288" spans="1:57" hidden="1" outlineLevel="1" x14ac:dyDescent="0.2">
      <c r="A3288" t="s">
        <v>712</v>
      </c>
      <c r="B3288" t="s">
        <v>675</v>
      </c>
      <c r="AW3288" t="s">
        <v>712</v>
      </c>
      <c r="AX3288" t="s">
        <v>675</v>
      </c>
      <c r="BA3288" s="127">
        <v>72</v>
      </c>
      <c r="BB3288" s="130">
        <v>49</v>
      </c>
      <c r="BC3288" s="131">
        <f t="shared" si="1228"/>
        <v>72049</v>
      </c>
      <c r="BE3288" s="7" t="s">
        <v>21</v>
      </c>
    </row>
    <row r="3289" spans="1:57" hidden="1" outlineLevel="1" x14ac:dyDescent="0.2">
      <c r="A3289" t="s">
        <v>712</v>
      </c>
      <c r="B3289" t="s">
        <v>675</v>
      </c>
      <c r="AW3289" t="s">
        <v>712</v>
      </c>
      <c r="AX3289" t="s">
        <v>675</v>
      </c>
      <c r="BA3289" s="127">
        <v>72</v>
      </c>
      <c r="BB3289" s="130">
        <v>49</v>
      </c>
      <c r="BC3289" s="131">
        <f t="shared" si="1228"/>
        <v>72049</v>
      </c>
      <c r="BE3289" s="7" t="s">
        <v>21</v>
      </c>
    </row>
    <row r="3290" spans="1:57" hidden="1" outlineLevel="1" x14ac:dyDescent="0.2">
      <c r="A3290" t="s">
        <v>712</v>
      </c>
      <c r="B3290" t="s">
        <v>675</v>
      </c>
      <c r="AW3290" t="s">
        <v>712</v>
      </c>
      <c r="AX3290" t="s">
        <v>675</v>
      </c>
      <c r="BA3290" s="127">
        <v>72</v>
      </c>
      <c r="BB3290" s="130">
        <v>49</v>
      </c>
      <c r="BC3290" s="131">
        <f t="shared" si="1228"/>
        <v>72049</v>
      </c>
      <c r="BE3290" s="7" t="s">
        <v>21</v>
      </c>
    </row>
    <row r="3291" spans="1:57" hidden="1" outlineLevel="1" x14ac:dyDescent="0.2">
      <c r="A3291" t="s">
        <v>713</v>
      </c>
      <c r="B3291" t="s">
        <v>675</v>
      </c>
      <c r="AW3291" t="s">
        <v>713</v>
      </c>
      <c r="AX3291" t="s">
        <v>675</v>
      </c>
      <c r="BA3291" s="127">
        <v>72</v>
      </c>
      <c r="BB3291" s="130">
        <v>51</v>
      </c>
      <c r="BC3291" s="131">
        <f t="shared" si="1228"/>
        <v>72051</v>
      </c>
      <c r="BE3291" s="7" t="s">
        <v>21</v>
      </c>
    </row>
    <row r="3292" spans="1:57" hidden="1" outlineLevel="1" x14ac:dyDescent="0.2">
      <c r="A3292" t="s">
        <v>714</v>
      </c>
      <c r="B3292" t="s">
        <v>675</v>
      </c>
      <c r="AW3292" t="s">
        <v>714</v>
      </c>
      <c r="AX3292" t="s">
        <v>675</v>
      </c>
      <c r="BA3292" s="127">
        <v>72</v>
      </c>
      <c r="BB3292" s="130">
        <v>53</v>
      </c>
      <c r="BC3292" s="131">
        <f t="shared" si="1228"/>
        <v>72053</v>
      </c>
      <c r="BE3292" s="7" t="s">
        <v>21</v>
      </c>
    </row>
    <row r="3293" spans="1:57" hidden="1" outlineLevel="1" x14ac:dyDescent="0.2">
      <c r="A3293" t="s">
        <v>714</v>
      </c>
      <c r="B3293" t="s">
        <v>675</v>
      </c>
      <c r="AW3293" t="s">
        <v>714</v>
      </c>
      <c r="AX3293" t="s">
        <v>675</v>
      </c>
      <c r="BA3293" s="127">
        <v>72</v>
      </c>
      <c r="BB3293" s="130">
        <v>53</v>
      </c>
      <c r="BC3293" s="131">
        <f t="shared" si="1228"/>
        <v>72053</v>
      </c>
      <c r="BE3293" s="7" t="s">
        <v>21</v>
      </c>
    </row>
    <row r="3294" spans="1:57" hidden="1" outlineLevel="1" x14ac:dyDescent="0.2">
      <c r="A3294" t="s">
        <v>714</v>
      </c>
      <c r="B3294" t="s">
        <v>675</v>
      </c>
      <c r="AW3294" t="s">
        <v>714</v>
      </c>
      <c r="AX3294" t="s">
        <v>675</v>
      </c>
      <c r="BA3294" s="127">
        <v>72</v>
      </c>
      <c r="BB3294" s="130">
        <v>53</v>
      </c>
      <c r="BC3294" s="131">
        <f t="shared" si="1228"/>
        <v>72053</v>
      </c>
      <c r="BE3294" s="7" t="s">
        <v>21</v>
      </c>
    </row>
    <row r="3295" spans="1:57" hidden="1" outlineLevel="1" x14ac:dyDescent="0.2">
      <c r="A3295" t="s">
        <v>714</v>
      </c>
      <c r="B3295" t="s">
        <v>675</v>
      </c>
      <c r="AW3295" t="s">
        <v>714</v>
      </c>
      <c r="AX3295" t="s">
        <v>675</v>
      </c>
      <c r="BA3295" s="127">
        <v>72</v>
      </c>
      <c r="BB3295" s="130">
        <v>53</v>
      </c>
      <c r="BC3295" s="131">
        <f t="shared" si="1228"/>
        <v>72053</v>
      </c>
      <c r="BE3295" s="7" t="s">
        <v>21</v>
      </c>
    </row>
    <row r="3296" spans="1:57" hidden="1" outlineLevel="1" x14ac:dyDescent="0.2">
      <c r="A3296" t="s">
        <v>1549</v>
      </c>
      <c r="B3296" t="s">
        <v>675</v>
      </c>
      <c r="AW3296" t="s">
        <v>1549</v>
      </c>
      <c r="AX3296" t="s">
        <v>675</v>
      </c>
      <c r="BA3296" s="127">
        <v>72</v>
      </c>
      <c r="BB3296" s="130">
        <v>54</v>
      </c>
      <c r="BC3296" s="131">
        <f t="shared" si="1228"/>
        <v>72054</v>
      </c>
      <c r="BE3296" s="7" t="s">
        <v>21</v>
      </c>
    </row>
    <row r="3297" spans="1:57" hidden="1" outlineLevel="1" x14ac:dyDescent="0.2">
      <c r="A3297" t="s">
        <v>715</v>
      </c>
      <c r="B3297" t="s">
        <v>675</v>
      </c>
      <c r="AW3297" t="s">
        <v>715</v>
      </c>
      <c r="AX3297" t="s">
        <v>675</v>
      </c>
      <c r="BA3297" s="127">
        <v>72</v>
      </c>
      <c r="BB3297" s="130">
        <v>55</v>
      </c>
      <c r="BC3297" s="131">
        <f t="shared" si="1228"/>
        <v>72055</v>
      </c>
      <c r="BE3297" s="7" t="s">
        <v>21</v>
      </c>
    </row>
    <row r="3298" spans="1:57" hidden="1" outlineLevel="1" x14ac:dyDescent="0.2">
      <c r="A3298" t="s">
        <v>1270</v>
      </c>
      <c r="B3298" t="s">
        <v>675</v>
      </c>
      <c r="AW3298" t="s">
        <v>1270</v>
      </c>
      <c r="AX3298" t="s">
        <v>675</v>
      </c>
      <c r="BA3298" s="127">
        <v>72</v>
      </c>
      <c r="BB3298" s="130">
        <v>57</v>
      </c>
      <c r="BC3298" s="131">
        <f t="shared" si="1228"/>
        <v>72057</v>
      </c>
      <c r="BE3298" s="7" t="s">
        <v>21</v>
      </c>
    </row>
    <row r="3299" spans="1:57" hidden="1" outlineLevel="1" x14ac:dyDescent="0.2">
      <c r="A3299" t="s">
        <v>1879</v>
      </c>
      <c r="B3299" t="s">
        <v>675</v>
      </c>
      <c r="AW3299" t="s">
        <v>1879</v>
      </c>
      <c r="AX3299" t="s">
        <v>675</v>
      </c>
      <c r="BA3299" s="127">
        <v>72</v>
      </c>
      <c r="BB3299" s="130">
        <v>59</v>
      </c>
      <c r="BC3299" s="131">
        <f t="shared" si="1228"/>
        <v>72059</v>
      </c>
      <c r="BE3299" s="7" t="s">
        <v>21</v>
      </c>
    </row>
    <row r="3300" spans="1:57" hidden="1" outlineLevel="1" x14ac:dyDescent="0.2">
      <c r="A3300" t="s">
        <v>1880</v>
      </c>
      <c r="B3300" t="s">
        <v>675</v>
      </c>
      <c r="AW3300" t="s">
        <v>1880</v>
      </c>
      <c r="AX3300" t="s">
        <v>675</v>
      </c>
      <c r="BA3300" s="127">
        <v>72</v>
      </c>
      <c r="BB3300" s="130">
        <v>61</v>
      </c>
      <c r="BC3300" s="131">
        <f t="shared" si="1228"/>
        <v>72061</v>
      </c>
      <c r="BE3300" s="7" t="s">
        <v>21</v>
      </c>
    </row>
    <row r="3301" spans="1:57" hidden="1" outlineLevel="1" x14ac:dyDescent="0.2">
      <c r="A3301" t="s">
        <v>2207</v>
      </c>
      <c r="B3301" t="s">
        <v>675</v>
      </c>
      <c r="AW3301" t="s">
        <v>2207</v>
      </c>
      <c r="AX3301" t="s">
        <v>675</v>
      </c>
      <c r="BA3301" s="127">
        <v>72</v>
      </c>
      <c r="BB3301" s="130">
        <v>63</v>
      </c>
      <c r="BC3301" s="131">
        <f t="shared" si="1228"/>
        <v>72063</v>
      </c>
      <c r="BE3301" s="7" t="s">
        <v>21</v>
      </c>
    </row>
    <row r="3302" spans="1:57" hidden="1" outlineLevel="1" x14ac:dyDescent="0.2">
      <c r="A3302" t="s">
        <v>2208</v>
      </c>
      <c r="B3302" t="s">
        <v>675</v>
      </c>
      <c r="AW3302" t="s">
        <v>2208</v>
      </c>
      <c r="AX3302" t="s">
        <v>675</v>
      </c>
      <c r="BA3302" s="127">
        <v>72</v>
      </c>
      <c r="BB3302" s="130">
        <v>65</v>
      </c>
      <c r="BC3302" s="131">
        <f t="shared" si="1228"/>
        <v>72065</v>
      </c>
      <c r="BE3302" s="7" t="s">
        <v>21</v>
      </c>
    </row>
    <row r="3303" spans="1:57" hidden="1" outlineLevel="1" x14ac:dyDescent="0.2">
      <c r="A3303" t="s">
        <v>2209</v>
      </c>
      <c r="B3303" t="s">
        <v>675</v>
      </c>
      <c r="AW3303" t="s">
        <v>2209</v>
      </c>
      <c r="AX3303" t="s">
        <v>675</v>
      </c>
      <c r="BA3303" s="127">
        <v>72</v>
      </c>
      <c r="BB3303" s="130">
        <v>67</v>
      </c>
      <c r="BC3303" s="131">
        <f t="shared" si="1228"/>
        <v>72067</v>
      </c>
      <c r="BE3303" s="7" t="s">
        <v>21</v>
      </c>
    </row>
    <row r="3304" spans="1:57" hidden="1" outlineLevel="1" x14ac:dyDescent="0.2">
      <c r="A3304" t="s">
        <v>2210</v>
      </c>
      <c r="B3304" t="s">
        <v>675</v>
      </c>
      <c r="AW3304" t="s">
        <v>2210</v>
      </c>
      <c r="AX3304" t="s">
        <v>675</v>
      </c>
      <c r="BA3304" s="127">
        <v>72</v>
      </c>
      <c r="BB3304" s="130">
        <v>69</v>
      </c>
      <c r="BC3304" s="131">
        <f t="shared" si="1228"/>
        <v>72069</v>
      </c>
      <c r="BE3304" s="7" t="s">
        <v>21</v>
      </c>
    </row>
    <row r="3305" spans="1:57" hidden="1" outlineLevel="1" x14ac:dyDescent="0.2">
      <c r="A3305" t="s">
        <v>2211</v>
      </c>
      <c r="B3305" t="s">
        <v>675</v>
      </c>
      <c r="AW3305" t="s">
        <v>2211</v>
      </c>
      <c r="AX3305" t="s">
        <v>675</v>
      </c>
      <c r="BA3305" s="127">
        <v>72</v>
      </c>
      <c r="BB3305" s="130">
        <v>71</v>
      </c>
      <c r="BC3305" s="131">
        <f t="shared" si="1228"/>
        <v>72071</v>
      </c>
      <c r="BE3305" s="7" t="s">
        <v>21</v>
      </c>
    </row>
    <row r="3306" spans="1:57" hidden="1" outlineLevel="1" x14ac:dyDescent="0.2">
      <c r="A3306" t="s">
        <v>683</v>
      </c>
      <c r="B3306" t="s">
        <v>675</v>
      </c>
      <c r="AW3306" t="s">
        <v>683</v>
      </c>
      <c r="AX3306" t="s">
        <v>675</v>
      </c>
      <c r="BA3306" s="127">
        <v>72</v>
      </c>
      <c r="BB3306" s="130">
        <v>73</v>
      </c>
      <c r="BC3306" s="131">
        <f t="shared" si="1228"/>
        <v>72073</v>
      </c>
      <c r="BE3306" s="7" t="s">
        <v>21</v>
      </c>
    </row>
    <row r="3307" spans="1:57" hidden="1" outlineLevel="1" x14ac:dyDescent="0.2">
      <c r="A3307" t="s">
        <v>684</v>
      </c>
      <c r="B3307" t="s">
        <v>675</v>
      </c>
      <c r="AW3307" t="s">
        <v>684</v>
      </c>
      <c r="AX3307" t="s">
        <v>675</v>
      </c>
      <c r="BA3307" s="127">
        <v>72</v>
      </c>
      <c r="BB3307" s="130">
        <v>75</v>
      </c>
      <c r="BC3307" s="131">
        <f t="shared" si="1228"/>
        <v>72075</v>
      </c>
      <c r="BE3307" s="7" t="s">
        <v>21</v>
      </c>
    </row>
    <row r="3308" spans="1:57" hidden="1" outlineLevel="1" x14ac:dyDescent="0.2">
      <c r="A3308" t="s">
        <v>685</v>
      </c>
      <c r="B3308" t="s">
        <v>675</v>
      </c>
      <c r="AW3308" t="s">
        <v>685</v>
      </c>
      <c r="AX3308" t="s">
        <v>675</v>
      </c>
      <c r="BA3308" s="127">
        <v>72</v>
      </c>
      <c r="BB3308" s="130">
        <v>77</v>
      </c>
      <c r="BC3308" s="131">
        <f t="shared" si="1228"/>
        <v>72077</v>
      </c>
      <c r="BE3308" s="7" t="s">
        <v>21</v>
      </c>
    </row>
    <row r="3309" spans="1:57" hidden="1" outlineLevel="1" x14ac:dyDescent="0.2">
      <c r="A3309" t="s">
        <v>686</v>
      </c>
      <c r="B3309" t="s">
        <v>675</v>
      </c>
      <c r="AW3309" t="s">
        <v>686</v>
      </c>
      <c r="AX3309" t="s">
        <v>675</v>
      </c>
      <c r="BA3309" s="127">
        <v>72</v>
      </c>
      <c r="BB3309" s="130">
        <v>79</v>
      </c>
      <c r="BC3309" s="131">
        <f t="shared" si="1228"/>
        <v>72079</v>
      </c>
      <c r="BE3309" s="7" t="s">
        <v>21</v>
      </c>
    </row>
    <row r="3310" spans="1:57" hidden="1" outlineLevel="1" x14ac:dyDescent="0.2">
      <c r="A3310" t="s">
        <v>687</v>
      </c>
      <c r="B3310" t="s">
        <v>675</v>
      </c>
      <c r="AW3310" t="s">
        <v>687</v>
      </c>
      <c r="AX3310" t="s">
        <v>675</v>
      </c>
      <c r="BA3310" s="127">
        <v>72</v>
      </c>
      <c r="BB3310" s="130">
        <v>81</v>
      </c>
      <c r="BC3310" s="131">
        <f t="shared" si="1228"/>
        <v>72081</v>
      </c>
      <c r="BE3310" s="7" t="s">
        <v>21</v>
      </c>
    </row>
    <row r="3311" spans="1:57" hidden="1" outlineLevel="1" x14ac:dyDescent="0.2">
      <c r="A3311" t="s">
        <v>688</v>
      </c>
      <c r="B3311" t="s">
        <v>675</v>
      </c>
      <c r="AW3311" t="s">
        <v>688</v>
      </c>
      <c r="AX3311" t="s">
        <v>675</v>
      </c>
      <c r="BA3311" s="127">
        <v>72</v>
      </c>
      <c r="BB3311" s="130">
        <v>83</v>
      </c>
      <c r="BC3311" s="131">
        <f t="shared" si="1228"/>
        <v>72083</v>
      </c>
      <c r="BE3311" s="7" t="s">
        <v>21</v>
      </c>
    </row>
    <row r="3312" spans="1:57" hidden="1" outlineLevel="1" x14ac:dyDescent="0.2">
      <c r="A3312" t="s">
        <v>689</v>
      </c>
      <c r="B3312" t="s">
        <v>675</v>
      </c>
      <c r="AW3312" t="s">
        <v>689</v>
      </c>
      <c r="AX3312" t="s">
        <v>675</v>
      </c>
      <c r="BA3312" s="127">
        <v>72</v>
      </c>
      <c r="BB3312" s="130">
        <v>85</v>
      </c>
      <c r="BC3312" s="131">
        <f t="shared" si="1228"/>
        <v>72085</v>
      </c>
      <c r="BE3312" s="7" t="s">
        <v>21</v>
      </c>
    </row>
    <row r="3313" spans="1:57" hidden="1" outlineLevel="1" x14ac:dyDescent="0.2">
      <c r="A3313" t="s">
        <v>690</v>
      </c>
      <c r="B3313" t="s">
        <v>675</v>
      </c>
      <c r="AW3313" t="s">
        <v>690</v>
      </c>
      <c r="AX3313" t="s">
        <v>675</v>
      </c>
      <c r="BA3313" s="127">
        <v>72</v>
      </c>
      <c r="BB3313" s="130">
        <v>87</v>
      </c>
      <c r="BC3313" s="131">
        <f t="shared" si="1228"/>
        <v>72087</v>
      </c>
      <c r="BE3313" s="7" t="s">
        <v>21</v>
      </c>
    </row>
    <row r="3314" spans="1:57" hidden="1" outlineLevel="1" x14ac:dyDescent="0.2">
      <c r="A3314" t="s">
        <v>1876</v>
      </c>
      <c r="B3314" t="s">
        <v>675</v>
      </c>
      <c r="AW3314" t="s">
        <v>1876</v>
      </c>
      <c r="AX3314" t="s">
        <v>675</v>
      </c>
      <c r="BA3314" s="127">
        <v>72</v>
      </c>
      <c r="BB3314" s="130">
        <v>89</v>
      </c>
      <c r="BC3314" s="131">
        <f t="shared" si="1228"/>
        <v>72089</v>
      </c>
      <c r="BE3314" s="7" t="s">
        <v>21</v>
      </c>
    </row>
    <row r="3315" spans="1:57" hidden="1" outlineLevel="1" x14ac:dyDescent="0.2">
      <c r="A3315" t="s">
        <v>409</v>
      </c>
      <c r="B3315" t="s">
        <v>675</v>
      </c>
      <c r="AW3315" t="s">
        <v>409</v>
      </c>
      <c r="AX3315" t="s">
        <v>675</v>
      </c>
      <c r="BA3315" s="127">
        <v>72</v>
      </c>
      <c r="BB3315" s="130">
        <v>91</v>
      </c>
      <c r="BC3315" s="131">
        <f t="shared" si="1228"/>
        <v>72091</v>
      </c>
      <c r="BE3315" s="7" t="s">
        <v>21</v>
      </c>
    </row>
    <row r="3316" spans="1:57" hidden="1" outlineLevel="1" x14ac:dyDescent="0.2">
      <c r="A3316" t="s">
        <v>777</v>
      </c>
      <c r="B3316" t="s">
        <v>675</v>
      </c>
      <c r="AW3316" t="s">
        <v>777</v>
      </c>
      <c r="AX3316" t="s">
        <v>675</v>
      </c>
      <c r="BA3316" s="127">
        <v>72</v>
      </c>
      <c r="BB3316" s="130">
        <v>93</v>
      </c>
      <c r="BC3316" s="131">
        <f t="shared" si="1228"/>
        <v>72093</v>
      </c>
      <c r="BE3316" s="7" t="s">
        <v>21</v>
      </c>
    </row>
    <row r="3317" spans="1:57" hidden="1" outlineLevel="1" x14ac:dyDescent="0.2">
      <c r="A3317" t="s">
        <v>199</v>
      </c>
      <c r="B3317" t="s">
        <v>675</v>
      </c>
      <c r="AW3317" t="s">
        <v>199</v>
      </c>
      <c r="AX3317" t="s">
        <v>675</v>
      </c>
      <c r="BA3317" s="127">
        <v>72</v>
      </c>
      <c r="BB3317" s="130">
        <v>95</v>
      </c>
      <c r="BC3317" s="131">
        <f t="shared" si="1228"/>
        <v>72095</v>
      </c>
      <c r="BE3317" s="7" t="s">
        <v>21</v>
      </c>
    </row>
    <row r="3318" spans="1:57" hidden="1" outlineLevel="1" x14ac:dyDescent="0.2">
      <c r="A3318" t="s">
        <v>1102</v>
      </c>
      <c r="B3318" t="s">
        <v>675</v>
      </c>
      <c r="AW3318" t="s">
        <v>1102</v>
      </c>
      <c r="AX3318" t="s">
        <v>675</v>
      </c>
      <c r="BA3318" s="127">
        <v>72</v>
      </c>
      <c r="BB3318" s="130">
        <v>97</v>
      </c>
      <c r="BC3318" s="131">
        <f t="shared" si="1228"/>
        <v>72097</v>
      </c>
      <c r="BE3318" s="7" t="s">
        <v>21</v>
      </c>
    </row>
    <row r="3319" spans="1:57" hidden="1" outlineLevel="1" x14ac:dyDescent="0.2">
      <c r="A3319" t="s">
        <v>1102</v>
      </c>
      <c r="B3319" t="s">
        <v>675</v>
      </c>
      <c r="AW3319" t="s">
        <v>1102</v>
      </c>
      <c r="AX3319" t="s">
        <v>675</v>
      </c>
      <c r="BA3319" s="127">
        <v>72</v>
      </c>
      <c r="BB3319" s="130">
        <v>97</v>
      </c>
      <c r="BC3319" s="131">
        <f t="shared" si="1228"/>
        <v>72097</v>
      </c>
      <c r="BE3319" s="7" t="s">
        <v>21</v>
      </c>
    </row>
    <row r="3320" spans="1:57" hidden="1" outlineLevel="1" x14ac:dyDescent="0.2">
      <c r="A3320" t="s">
        <v>1102</v>
      </c>
      <c r="B3320" t="s">
        <v>675</v>
      </c>
      <c r="AW3320" t="s">
        <v>1102</v>
      </c>
      <c r="AX3320" t="s">
        <v>675</v>
      </c>
      <c r="BA3320" s="127">
        <v>72</v>
      </c>
      <c r="BB3320" s="130">
        <v>97</v>
      </c>
      <c r="BC3320" s="131">
        <f t="shared" si="1228"/>
        <v>72097</v>
      </c>
      <c r="BE3320" s="7" t="s">
        <v>21</v>
      </c>
    </row>
    <row r="3321" spans="1:57" hidden="1" outlineLevel="1" x14ac:dyDescent="0.2">
      <c r="A3321" t="s">
        <v>1102</v>
      </c>
      <c r="B3321" t="s">
        <v>675</v>
      </c>
      <c r="AW3321" t="s">
        <v>1102</v>
      </c>
      <c r="AX3321" t="s">
        <v>675</v>
      </c>
      <c r="BA3321" s="127">
        <v>72</v>
      </c>
      <c r="BB3321" s="130">
        <v>97</v>
      </c>
      <c r="BC3321" s="131">
        <f t="shared" si="1228"/>
        <v>72097</v>
      </c>
      <c r="BE3321" s="7" t="s">
        <v>21</v>
      </c>
    </row>
    <row r="3322" spans="1:57" hidden="1" outlineLevel="1" x14ac:dyDescent="0.2">
      <c r="A3322" t="s">
        <v>1103</v>
      </c>
      <c r="B3322" t="s">
        <v>675</v>
      </c>
      <c r="AW3322" t="s">
        <v>1103</v>
      </c>
      <c r="AX3322" t="s">
        <v>675</v>
      </c>
      <c r="BA3322" s="127">
        <v>72</v>
      </c>
      <c r="BB3322" s="130">
        <v>99</v>
      </c>
      <c r="BC3322" s="131">
        <f t="shared" si="1228"/>
        <v>72099</v>
      </c>
      <c r="BE3322" s="7" t="s">
        <v>21</v>
      </c>
    </row>
    <row r="3323" spans="1:57" hidden="1" outlineLevel="1" x14ac:dyDescent="0.2">
      <c r="A3323" t="s">
        <v>1104</v>
      </c>
      <c r="B3323" t="s">
        <v>675</v>
      </c>
      <c r="AW3323" t="s">
        <v>1104</v>
      </c>
      <c r="AX3323" t="s">
        <v>675</v>
      </c>
      <c r="BA3323" s="127">
        <v>72</v>
      </c>
      <c r="BB3323" s="130">
        <v>101</v>
      </c>
      <c r="BC3323" s="131">
        <f t="shared" si="1228"/>
        <v>72101</v>
      </c>
      <c r="BE3323" s="7" t="s">
        <v>21</v>
      </c>
    </row>
    <row r="3324" spans="1:57" hidden="1" outlineLevel="1" x14ac:dyDescent="0.2">
      <c r="A3324" t="s">
        <v>1105</v>
      </c>
      <c r="B3324" t="s">
        <v>675</v>
      </c>
      <c r="AW3324" t="s">
        <v>1105</v>
      </c>
      <c r="AX3324" t="s">
        <v>675</v>
      </c>
      <c r="BA3324" s="127">
        <v>72</v>
      </c>
      <c r="BB3324" s="130">
        <v>103</v>
      </c>
      <c r="BC3324" s="131">
        <f t="shared" si="1228"/>
        <v>72103</v>
      </c>
      <c r="BE3324" s="7" t="s">
        <v>21</v>
      </c>
    </row>
    <row r="3325" spans="1:57" hidden="1" outlineLevel="1" x14ac:dyDescent="0.2">
      <c r="A3325" t="s">
        <v>1106</v>
      </c>
      <c r="B3325" t="s">
        <v>675</v>
      </c>
      <c r="AW3325" t="s">
        <v>1106</v>
      </c>
      <c r="AX3325" t="s">
        <v>675</v>
      </c>
      <c r="BA3325" s="127">
        <v>72</v>
      </c>
      <c r="BB3325" s="130">
        <v>105</v>
      </c>
      <c r="BC3325" s="131">
        <f t="shared" ref="BC3325:BC3350" si="1229">BA3325*1000+BB3325</f>
        <v>72105</v>
      </c>
      <c r="BE3325" s="7" t="s">
        <v>21</v>
      </c>
    </row>
    <row r="3326" spans="1:57" hidden="1" outlineLevel="1" x14ac:dyDescent="0.2">
      <c r="A3326" t="s">
        <v>167</v>
      </c>
      <c r="B3326" t="s">
        <v>675</v>
      </c>
      <c r="AW3326" t="s">
        <v>167</v>
      </c>
      <c r="AX3326" t="s">
        <v>675</v>
      </c>
      <c r="BA3326" s="127">
        <v>72</v>
      </c>
      <c r="BB3326" s="130">
        <v>107</v>
      </c>
      <c r="BC3326" s="131">
        <f t="shared" si="1229"/>
        <v>72107</v>
      </c>
      <c r="BE3326" s="7" t="s">
        <v>21</v>
      </c>
    </row>
    <row r="3327" spans="1:57" hidden="1" outlineLevel="1" x14ac:dyDescent="0.2">
      <c r="A3327" t="s">
        <v>168</v>
      </c>
      <c r="B3327" t="s">
        <v>675</v>
      </c>
      <c r="AW3327" t="s">
        <v>168</v>
      </c>
      <c r="AX3327" t="s">
        <v>675</v>
      </c>
      <c r="BA3327" s="127">
        <v>72</v>
      </c>
      <c r="BB3327" s="130">
        <v>109</v>
      </c>
      <c r="BC3327" s="131">
        <f t="shared" si="1229"/>
        <v>72109</v>
      </c>
      <c r="BE3327" s="7" t="s">
        <v>21</v>
      </c>
    </row>
    <row r="3328" spans="1:57" hidden="1" outlineLevel="1" x14ac:dyDescent="0.2">
      <c r="A3328" t="s">
        <v>169</v>
      </c>
      <c r="B3328" t="s">
        <v>675</v>
      </c>
      <c r="AW3328" t="s">
        <v>169</v>
      </c>
      <c r="AX3328" t="s">
        <v>675</v>
      </c>
      <c r="BA3328" s="127">
        <v>72</v>
      </c>
      <c r="BB3328" s="130">
        <v>111</v>
      </c>
      <c r="BC3328" s="131">
        <f t="shared" si="1229"/>
        <v>72111</v>
      </c>
      <c r="BE3328" s="7" t="s">
        <v>21</v>
      </c>
    </row>
    <row r="3329" spans="1:57" hidden="1" outlineLevel="1" x14ac:dyDescent="0.2">
      <c r="A3329" t="s">
        <v>170</v>
      </c>
      <c r="B3329" t="s">
        <v>675</v>
      </c>
      <c r="AW3329" t="s">
        <v>170</v>
      </c>
      <c r="AX3329" t="s">
        <v>675</v>
      </c>
      <c r="BA3329" s="127">
        <v>72</v>
      </c>
      <c r="BB3329" s="130">
        <v>113</v>
      </c>
      <c r="BC3329" s="131">
        <f t="shared" si="1229"/>
        <v>72113</v>
      </c>
      <c r="BE3329" s="7" t="s">
        <v>21</v>
      </c>
    </row>
    <row r="3330" spans="1:57" hidden="1" outlineLevel="1" x14ac:dyDescent="0.2">
      <c r="A3330" t="s">
        <v>170</v>
      </c>
      <c r="B3330" t="s">
        <v>675</v>
      </c>
      <c r="AW3330" t="s">
        <v>170</v>
      </c>
      <c r="AX3330" t="s">
        <v>675</v>
      </c>
      <c r="BA3330" s="127">
        <v>72</v>
      </c>
      <c r="BB3330" s="130">
        <v>113</v>
      </c>
      <c r="BC3330" s="131">
        <f t="shared" si="1229"/>
        <v>72113</v>
      </c>
      <c r="BE3330" s="7" t="s">
        <v>21</v>
      </c>
    </row>
    <row r="3331" spans="1:57" hidden="1" outlineLevel="1" x14ac:dyDescent="0.2">
      <c r="A3331" t="s">
        <v>172</v>
      </c>
      <c r="B3331" t="s">
        <v>675</v>
      </c>
      <c r="AW3331" t="s">
        <v>172</v>
      </c>
      <c r="AX3331" t="s">
        <v>675</v>
      </c>
      <c r="BA3331" s="127">
        <v>72</v>
      </c>
      <c r="BB3331" s="130">
        <v>115</v>
      </c>
      <c r="BC3331" s="131">
        <f t="shared" si="1229"/>
        <v>72115</v>
      </c>
      <c r="BE3331" s="7" t="s">
        <v>21</v>
      </c>
    </row>
    <row r="3332" spans="1:57" hidden="1" outlineLevel="1" x14ac:dyDescent="0.2">
      <c r="A3332" t="s">
        <v>173</v>
      </c>
      <c r="B3332" t="s">
        <v>675</v>
      </c>
      <c r="AW3332" t="s">
        <v>173</v>
      </c>
      <c r="AX3332" t="s">
        <v>675</v>
      </c>
      <c r="BA3332" s="127">
        <v>72</v>
      </c>
      <c r="BB3332" s="130">
        <v>117</v>
      </c>
      <c r="BC3332" s="131">
        <f t="shared" si="1229"/>
        <v>72117</v>
      </c>
      <c r="BE3332" s="7" t="s">
        <v>21</v>
      </c>
    </row>
    <row r="3333" spans="1:57" hidden="1" outlineLevel="1" x14ac:dyDescent="0.2">
      <c r="A3333" t="s">
        <v>174</v>
      </c>
      <c r="B3333" t="s">
        <v>675</v>
      </c>
      <c r="AW3333" t="s">
        <v>174</v>
      </c>
      <c r="AX3333" t="s">
        <v>675</v>
      </c>
      <c r="BA3333" s="127">
        <v>72</v>
      </c>
      <c r="BB3333" s="130">
        <v>119</v>
      </c>
      <c r="BC3333" s="131">
        <f t="shared" si="1229"/>
        <v>72119</v>
      </c>
      <c r="BE3333" s="7" t="s">
        <v>21</v>
      </c>
    </row>
    <row r="3334" spans="1:57" hidden="1" outlineLevel="1" x14ac:dyDescent="0.2">
      <c r="A3334" t="s">
        <v>175</v>
      </c>
      <c r="B3334" t="s">
        <v>675</v>
      </c>
      <c r="AW3334" t="s">
        <v>175</v>
      </c>
      <c r="AX3334" t="s">
        <v>675</v>
      </c>
      <c r="BA3334" s="127">
        <v>72</v>
      </c>
      <c r="BB3334" s="130">
        <v>121</v>
      </c>
      <c r="BC3334" s="131">
        <f t="shared" si="1229"/>
        <v>72121</v>
      </c>
      <c r="BE3334" s="7" t="s">
        <v>21</v>
      </c>
    </row>
    <row r="3335" spans="1:57" hidden="1" outlineLevel="1" x14ac:dyDescent="0.2">
      <c r="A3335" t="s">
        <v>176</v>
      </c>
      <c r="B3335" t="s">
        <v>675</v>
      </c>
      <c r="AW3335" t="s">
        <v>176</v>
      </c>
      <c r="AX3335" t="s">
        <v>675</v>
      </c>
      <c r="BA3335" s="127">
        <v>72</v>
      </c>
      <c r="BB3335" s="130">
        <v>123</v>
      </c>
      <c r="BC3335" s="131">
        <f t="shared" si="1229"/>
        <v>72123</v>
      </c>
      <c r="BE3335" s="7" t="s">
        <v>21</v>
      </c>
    </row>
    <row r="3336" spans="1:57" hidden="1" outlineLevel="1" x14ac:dyDescent="0.2">
      <c r="A3336" t="s">
        <v>177</v>
      </c>
      <c r="B3336" t="s">
        <v>675</v>
      </c>
      <c r="AW3336" t="s">
        <v>177</v>
      </c>
      <c r="AX3336" t="s">
        <v>675</v>
      </c>
      <c r="BA3336" s="127">
        <v>72</v>
      </c>
      <c r="BB3336" s="130">
        <v>125</v>
      </c>
      <c r="BC3336" s="131">
        <f t="shared" si="1229"/>
        <v>72125</v>
      </c>
      <c r="BE3336" s="7" t="s">
        <v>21</v>
      </c>
    </row>
    <row r="3337" spans="1:57" hidden="1" outlineLevel="1" x14ac:dyDescent="0.2">
      <c r="A3337" t="s">
        <v>2695</v>
      </c>
      <c r="B3337" t="s">
        <v>675</v>
      </c>
      <c r="AW3337" t="s">
        <v>2695</v>
      </c>
      <c r="AX3337" t="s">
        <v>675</v>
      </c>
      <c r="BA3337" s="127">
        <v>72</v>
      </c>
      <c r="BB3337" s="130">
        <v>127</v>
      </c>
      <c r="BC3337" s="131">
        <f t="shared" si="1229"/>
        <v>72127</v>
      </c>
      <c r="BE3337" s="7" t="s">
        <v>21</v>
      </c>
    </row>
    <row r="3338" spans="1:57" hidden="1" outlineLevel="1" x14ac:dyDescent="0.2">
      <c r="A3338" t="s">
        <v>178</v>
      </c>
      <c r="B3338" t="s">
        <v>675</v>
      </c>
      <c r="AW3338" t="s">
        <v>178</v>
      </c>
      <c r="AX3338" t="s">
        <v>675</v>
      </c>
      <c r="BA3338" s="127">
        <v>72</v>
      </c>
      <c r="BB3338" s="130">
        <v>129</v>
      </c>
      <c r="BC3338" s="131">
        <f t="shared" si="1229"/>
        <v>72129</v>
      </c>
      <c r="BE3338" s="7" t="s">
        <v>21</v>
      </c>
    </row>
    <row r="3339" spans="1:57" hidden="1" outlineLevel="1" x14ac:dyDescent="0.2">
      <c r="A3339" t="s">
        <v>179</v>
      </c>
      <c r="B3339" t="s">
        <v>675</v>
      </c>
      <c r="AW3339" t="s">
        <v>179</v>
      </c>
      <c r="AX3339" t="s">
        <v>675</v>
      </c>
      <c r="BA3339" s="127">
        <v>72</v>
      </c>
      <c r="BB3339" s="130">
        <v>131</v>
      </c>
      <c r="BC3339" s="131">
        <f t="shared" si="1229"/>
        <v>72131</v>
      </c>
      <c r="BE3339" s="7" t="s">
        <v>21</v>
      </c>
    </row>
    <row r="3340" spans="1:57" hidden="1" outlineLevel="1" x14ac:dyDescent="0.2">
      <c r="A3340" t="s">
        <v>310</v>
      </c>
      <c r="B3340" t="s">
        <v>675</v>
      </c>
      <c r="AW3340" t="s">
        <v>310</v>
      </c>
      <c r="AX3340" t="s">
        <v>675</v>
      </c>
      <c r="BA3340" s="127">
        <v>72</v>
      </c>
      <c r="BB3340" s="130">
        <v>133</v>
      </c>
      <c r="BC3340" s="131">
        <f t="shared" si="1229"/>
        <v>72133</v>
      </c>
      <c r="BE3340" s="7" t="s">
        <v>21</v>
      </c>
    </row>
    <row r="3341" spans="1:57" hidden="1" outlineLevel="1" x14ac:dyDescent="0.2">
      <c r="A3341" t="s">
        <v>1258</v>
      </c>
      <c r="B3341" t="s">
        <v>675</v>
      </c>
      <c r="AW3341" t="s">
        <v>1258</v>
      </c>
      <c r="AX3341" t="s">
        <v>675</v>
      </c>
      <c r="BA3341" s="127">
        <v>72</v>
      </c>
      <c r="BB3341" s="130">
        <v>135</v>
      </c>
      <c r="BC3341" s="131">
        <f t="shared" si="1229"/>
        <v>72135</v>
      </c>
      <c r="BE3341" s="7" t="s">
        <v>21</v>
      </c>
    </row>
    <row r="3342" spans="1:57" hidden="1" outlineLevel="1" x14ac:dyDescent="0.2">
      <c r="A3342" t="s">
        <v>1259</v>
      </c>
      <c r="B3342" t="s">
        <v>675</v>
      </c>
      <c r="AW3342" t="s">
        <v>1259</v>
      </c>
      <c r="AX3342" t="s">
        <v>675</v>
      </c>
      <c r="BA3342" s="127">
        <v>72</v>
      </c>
      <c r="BB3342" s="130">
        <v>137</v>
      </c>
      <c r="BC3342" s="131">
        <f t="shared" si="1229"/>
        <v>72137</v>
      </c>
      <c r="BE3342" s="7" t="s">
        <v>21</v>
      </c>
    </row>
    <row r="3343" spans="1:57" hidden="1" outlineLevel="1" x14ac:dyDescent="0.2">
      <c r="A3343" t="s">
        <v>1260</v>
      </c>
      <c r="B3343" t="s">
        <v>675</v>
      </c>
      <c r="AW3343" t="s">
        <v>1260</v>
      </c>
      <c r="AX3343" t="s">
        <v>675</v>
      </c>
      <c r="BA3343" s="127">
        <v>72</v>
      </c>
      <c r="BB3343" s="130">
        <v>139</v>
      </c>
      <c r="BC3343" s="131">
        <f t="shared" si="1229"/>
        <v>72139</v>
      </c>
      <c r="BE3343" s="7" t="s">
        <v>21</v>
      </c>
    </row>
    <row r="3344" spans="1:57" hidden="1" outlineLevel="1" x14ac:dyDescent="0.2">
      <c r="A3344" t="s">
        <v>1261</v>
      </c>
      <c r="B3344" t="s">
        <v>675</v>
      </c>
      <c r="AW3344" t="s">
        <v>1261</v>
      </c>
      <c r="AX3344" t="s">
        <v>675</v>
      </c>
      <c r="BA3344" s="127">
        <v>72</v>
      </c>
      <c r="BB3344" s="130">
        <v>141</v>
      </c>
      <c r="BC3344" s="131">
        <f t="shared" si="1229"/>
        <v>72141</v>
      </c>
      <c r="BE3344" s="7" t="s">
        <v>21</v>
      </c>
    </row>
    <row r="3345" spans="1:57" hidden="1" outlineLevel="1" x14ac:dyDescent="0.2">
      <c r="A3345" t="s">
        <v>1262</v>
      </c>
      <c r="B3345" t="s">
        <v>675</v>
      </c>
      <c r="AW3345" t="s">
        <v>1262</v>
      </c>
      <c r="AX3345" t="s">
        <v>675</v>
      </c>
      <c r="BA3345" s="127">
        <v>72</v>
      </c>
      <c r="BB3345" s="130">
        <v>143</v>
      </c>
      <c r="BC3345" s="131">
        <f t="shared" si="1229"/>
        <v>72143</v>
      </c>
      <c r="BE3345" s="7" t="s">
        <v>21</v>
      </c>
    </row>
    <row r="3346" spans="1:57" hidden="1" outlineLevel="1" x14ac:dyDescent="0.2">
      <c r="A3346" t="s">
        <v>531</v>
      </c>
      <c r="B3346" t="s">
        <v>675</v>
      </c>
      <c r="AW3346" t="s">
        <v>531</v>
      </c>
      <c r="AX3346" t="s">
        <v>675</v>
      </c>
      <c r="BA3346" s="127">
        <v>72</v>
      </c>
      <c r="BB3346" s="130">
        <v>145</v>
      </c>
      <c r="BC3346" s="131">
        <f t="shared" si="1229"/>
        <v>72145</v>
      </c>
      <c r="BE3346" s="7" t="s">
        <v>21</v>
      </c>
    </row>
    <row r="3347" spans="1:57" hidden="1" outlineLevel="1" x14ac:dyDescent="0.2">
      <c r="A3347" t="s">
        <v>532</v>
      </c>
      <c r="B3347" t="s">
        <v>675</v>
      </c>
      <c r="AW3347" t="s">
        <v>532</v>
      </c>
      <c r="AX3347" t="s">
        <v>675</v>
      </c>
      <c r="BA3347" s="127">
        <v>72</v>
      </c>
      <c r="BB3347" s="130">
        <v>147</v>
      </c>
      <c r="BC3347" s="131">
        <f t="shared" si="1229"/>
        <v>72147</v>
      </c>
      <c r="BE3347" s="7" t="s">
        <v>21</v>
      </c>
    </row>
    <row r="3348" spans="1:57" hidden="1" outlineLevel="1" x14ac:dyDescent="0.2">
      <c r="A3348" t="s">
        <v>551</v>
      </c>
      <c r="B3348" t="s">
        <v>675</v>
      </c>
      <c r="AW3348" t="s">
        <v>551</v>
      </c>
      <c r="AX3348" t="s">
        <v>675</v>
      </c>
      <c r="BA3348" s="127">
        <v>72</v>
      </c>
      <c r="BB3348" s="130">
        <v>149</v>
      </c>
      <c r="BC3348" s="131">
        <f t="shared" si="1229"/>
        <v>72149</v>
      </c>
      <c r="BE3348" s="7" t="s">
        <v>21</v>
      </c>
    </row>
    <row r="3349" spans="1:57" hidden="1" outlineLevel="1" x14ac:dyDescent="0.2">
      <c r="A3349" t="s">
        <v>808</v>
      </c>
      <c r="B3349" t="s">
        <v>675</v>
      </c>
      <c r="AW3349" t="s">
        <v>808</v>
      </c>
      <c r="AX3349" t="s">
        <v>675</v>
      </c>
      <c r="BA3349" s="127">
        <v>72</v>
      </c>
      <c r="BB3349" s="130">
        <v>151</v>
      </c>
      <c r="BC3349" s="131">
        <f t="shared" si="1229"/>
        <v>72151</v>
      </c>
      <c r="BE3349" s="7" t="s">
        <v>21</v>
      </c>
    </row>
    <row r="3350" spans="1:57" hidden="1" outlineLevel="1" x14ac:dyDescent="0.2">
      <c r="A3350" t="s">
        <v>809</v>
      </c>
      <c r="B3350" t="s">
        <v>675</v>
      </c>
      <c r="AW3350" t="s">
        <v>809</v>
      </c>
      <c r="AX3350" t="s">
        <v>675</v>
      </c>
      <c r="BA3350" s="127">
        <v>72</v>
      </c>
      <c r="BB3350" s="130">
        <v>153</v>
      </c>
      <c r="BC3350" s="131">
        <f t="shared" si="1229"/>
        <v>72153</v>
      </c>
      <c r="BE3350" s="7" t="s">
        <v>21</v>
      </c>
    </row>
    <row r="3351" spans="1:57" collapsed="1" x14ac:dyDescent="0.2">
      <c r="A3351" t="s">
        <v>2089</v>
      </c>
      <c r="B3351" t="s">
        <v>566</v>
      </c>
      <c r="BA3351" s="127">
        <v>72</v>
      </c>
      <c r="BB3351" s="130"/>
      <c r="BC3351" s="127">
        <v>72</v>
      </c>
    </row>
    <row r="3352" spans="1:57" x14ac:dyDescent="0.2">
      <c r="BA3352" s="127"/>
      <c r="BB3352" s="130"/>
    </row>
    <row r="3353" spans="1:57" hidden="1" outlineLevel="1" x14ac:dyDescent="0.2">
      <c r="A3353" t="s">
        <v>954</v>
      </c>
      <c r="B3353" t="s">
        <v>1217</v>
      </c>
      <c r="AW3353" t="s">
        <v>954</v>
      </c>
      <c r="AX3353" t="s">
        <v>1217</v>
      </c>
      <c r="BA3353" s="127">
        <v>2</v>
      </c>
      <c r="BB3353" s="130">
        <v>13</v>
      </c>
      <c r="BC3353" s="131">
        <f t="shared" ref="BC3353:BC3416" si="1230">BA3353*1000+BB3353</f>
        <v>2013</v>
      </c>
      <c r="BE3353" s="7" t="s">
        <v>955</v>
      </c>
    </row>
    <row r="3354" spans="1:57" hidden="1" outlineLevel="1" x14ac:dyDescent="0.2">
      <c r="A3354" t="s">
        <v>954</v>
      </c>
      <c r="B3354" t="s">
        <v>1217</v>
      </c>
      <c r="AW3354" t="s">
        <v>954</v>
      </c>
      <c r="AX3354" t="s">
        <v>1217</v>
      </c>
      <c r="BA3354" s="127">
        <v>2</v>
      </c>
      <c r="BB3354" s="130">
        <v>13</v>
      </c>
      <c r="BC3354" s="131">
        <f t="shared" si="1230"/>
        <v>2013</v>
      </c>
      <c r="BE3354" s="7" t="s">
        <v>955</v>
      </c>
    </row>
    <row r="3355" spans="1:57" hidden="1" outlineLevel="1" x14ac:dyDescent="0.2">
      <c r="A3355" t="s">
        <v>954</v>
      </c>
      <c r="B3355" t="s">
        <v>1217</v>
      </c>
      <c r="AW3355" t="s">
        <v>954</v>
      </c>
      <c r="AX3355" t="s">
        <v>1217</v>
      </c>
      <c r="BA3355" s="127">
        <v>2</v>
      </c>
      <c r="BB3355" s="130">
        <v>13</v>
      </c>
      <c r="BC3355" s="131">
        <f t="shared" si="1230"/>
        <v>2013</v>
      </c>
      <c r="BE3355" s="7" t="s">
        <v>955</v>
      </c>
    </row>
    <row r="3356" spans="1:57" hidden="1" outlineLevel="1" x14ac:dyDescent="0.2">
      <c r="A3356" t="s">
        <v>954</v>
      </c>
      <c r="B3356" t="s">
        <v>1217</v>
      </c>
      <c r="AW3356" t="s">
        <v>954</v>
      </c>
      <c r="AX3356" t="s">
        <v>1217</v>
      </c>
      <c r="BA3356" s="127">
        <v>2</v>
      </c>
      <c r="BB3356" s="130">
        <v>13</v>
      </c>
      <c r="BC3356" s="131">
        <f t="shared" si="1230"/>
        <v>2013</v>
      </c>
      <c r="BE3356" s="7" t="s">
        <v>955</v>
      </c>
    </row>
    <row r="3357" spans="1:57" hidden="1" outlineLevel="1" x14ac:dyDescent="0.2">
      <c r="A3357" t="s">
        <v>954</v>
      </c>
      <c r="B3357" t="s">
        <v>1217</v>
      </c>
      <c r="AW3357" t="s">
        <v>954</v>
      </c>
      <c r="AX3357" t="s">
        <v>1217</v>
      </c>
      <c r="BA3357" s="127">
        <v>2</v>
      </c>
      <c r="BB3357" s="130">
        <v>13</v>
      </c>
      <c r="BC3357" s="131">
        <f t="shared" si="1230"/>
        <v>2013</v>
      </c>
      <c r="BE3357" s="7" t="s">
        <v>955</v>
      </c>
    </row>
    <row r="3358" spans="1:57" hidden="1" outlineLevel="1" x14ac:dyDescent="0.2">
      <c r="A3358" t="s">
        <v>954</v>
      </c>
      <c r="B3358" t="s">
        <v>1217</v>
      </c>
      <c r="AW3358" t="s">
        <v>954</v>
      </c>
      <c r="AX3358" t="s">
        <v>1217</v>
      </c>
      <c r="BA3358" s="127">
        <v>2</v>
      </c>
      <c r="BB3358" s="130">
        <v>13</v>
      </c>
      <c r="BC3358" s="131">
        <f t="shared" si="1230"/>
        <v>2013</v>
      </c>
      <c r="BE3358" s="7" t="s">
        <v>955</v>
      </c>
    </row>
    <row r="3359" spans="1:57" hidden="1" outlineLevel="1" x14ac:dyDescent="0.2">
      <c r="A3359" t="s">
        <v>954</v>
      </c>
      <c r="B3359" t="s">
        <v>1217</v>
      </c>
      <c r="AW3359" t="s">
        <v>954</v>
      </c>
      <c r="AX3359" t="s">
        <v>1217</v>
      </c>
      <c r="BA3359" s="127">
        <v>2</v>
      </c>
      <c r="BB3359" s="130">
        <v>13</v>
      </c>
      <c r="BC3359" s="131">
        <f t="shared" si="1230"/>
        <v>2013</v>
      </c>
      <c r="BE3359" s="7" t="s">
        <v>955</v>
      </c>
    </row>
    <row r="3360" spans="1:57" hidden="1" outlineLevel="1" x14ac:dyDescent="0.2">
      <c r="A3360" t="s">
        <v>954</v>
      </c>
      <c r="B3360" t="s">
        <v>1217</v>
      </c>
      <c r="AW3360" t="s">
        <v>954</v>
      </c>
      <c r="AX3360" t="s">
        <v>1217</v>
      </c>
      <c r="BA3360" s="127">
        <v>2</v>
      </c>
      <c r="BB3360" s="130">
        <v>13</v>
      </c>
      <c r="BC3360" s="131">
        <f t="shared" si="1230"/>
        <v>2013</v>
      </c>
      <c r="BE3360" s="7" t="s">
        <v>955</v>
      </c>
    </row>
    <row r="3361" spans="1:57" hidden="1" outlineLevel="1" x14ac:dyDescent="0.2">
      <c r="A3361" t="s">
        <v>954</v>
      </c>
      <c r="B3361" t="s">
        <v>1217</v>
      </c>
      <c r="AW3361" t="s">
        <v>954</v>
      </c>
      <c r="AX3361" t="s">
        <v>1217</v>
      </c>
      <c r="BA3361" s="127">
        <v>2</v>
      </c>
      <c r="BB3361" s="130">
        <v>13</v>
      </c>
      <c r="BC3361" s="131">
        <f t="shared" si="1230"/>
        <v>2013</v>
      </c>
      <c r="BE3361" s="7" t="s">
        <v>955</v>
      </c>
    </row>
    <row r="3362" spans="1:57" hidden="1" outlineLevel="1" x14ac:dyDescent="0.2">
      <c r="A3362" t="s">
        <v>954</v>
      </c>
      <c r="B3362" t="s">
        <v>1217</v>
      </c>
      <c r="AW3362" t="s">
        <v>954</v>
      </c>
      <c r="AX3362" t="s">
        <v>1217</v>
      </c>
      <c r="BA3362" s="127">
        <v>2</v>
      </c>
      <c r="BB3362" s="130">
        <v>13</v>
      </c>
      <c r="BC3362" s="131">
        <f t="shared" si="1230"/>
        <v>2013</v>
      </c>
      <c r="BE3362" s="7" t="s">
        <v>955</v>
      </c>
    </row>
    <row r="3363" spans="1:57" hidden="1" outlineLevel="1" x14ac:dyDescent="0.2">
      <c r="A3363" t="s">
        <v>954</v>
      </c>
      <c r="B3363" t="s">
        <v>1217</v>
      </c>
      <c r="AW3363" t="s">
        <v>954</v>
      </c>
      <c r="AX3363" t="s">
        <v>1217</v>
      </c>
      <c r="BA3363" s="127">
        <v>2</v>
      </c>
      <c r="BB3363" s="130">
        <v>13</v>
      </c>
      <c r="BC3363" s="131">
        <f t="shared" si="1230"/>
        <v>2013</v>
      </c>
      <c r="BE3363" s="7" t="s">
        <v>955</v>
      </c>
    </row>
    <row r="3364" spans="1:57" hidden="1" outlineLevel="1" x14ac:dyDescent="0.2">
      <c r="A3364" t="s">
        <v>954</v>
      </c>
      <c r="B3364" t="s">
        <v>1217</v>
      </c>
      <c r="AW3364" t="s">
        <v>954</v>
      </c>
      <c r="AX3364" t="s">
        <v>1217</v>
      </c>
      <c r="BA3364" s="127">
        <v>2</v>
      </c>
      <c r="BB3364" s="130">
        <v>13</v>
      </c>
      <c r="BC3364" s="131">
        <f t="shared" si="1230"/>
        <v>2013</v>
      </c>
      <c r="BE3364" s="7" t="s">
        <v>955</v>
      </c>
    </row>
    <row r="3365" spans="1:57" hidden="1" outlineLevel="1" x14ac:dyDescent="0.2">
      <c r="A3365" t="s">
        <v>954</v>
      </c>
      <c r="B3365" t="s">
        <v>1217</v>
      </c>
      <c r="AW3365" t="s">
        <v>954</v>
      </c>
      <c r="AX3365" t="s">
        <v>1217</v>
      </c>
      <c r="BA3365" s="127">
        <v>2</v>
      </c>
      <c r="BB3365" s="130">
        <v>13</v>
      </c>
      <c r="BC3365" s="131">
        <f t="shared" si="1230"/>
        <v>2013</v>
      </c>
      <c r="BE3365" s="7" t="s">
        <v>955</v>
      </c>
    </row>
    <row r="3366" spans="1:57" hidden="1" outlineLevel="1" x14ac:dyDescent="0.2">
      <c r="A3366" t="s">
        <v>954</v>
      </c>
      <c r="B3366" t="s">
        <v>1217</v>
      </c>
      <c r="AW3366" t="s">
        <v>954</v>
      </c>
      <c r="AX3366" t="s">
        <v>1217</v>
      </c>
      <c r="BA3366" s="127">
        <v>2</v>
      </c>
      <c r="BB3366" s="130">
        <v>13</v>
      </c>
      <c r="BC3366" s="131">
        <f t="shared" si="1230"/>
        <v>2013</v>
      </c>
      <c r="BE3366" s="7" t="s">
        <v>955</v>
      </c>
    </row>
    <row r="3367" spans="1:57" hidden="1" outlineLevel="1" x14ac:dyDescent="0.2">
      <c r="A3367" t="s">
        <v>696</v>
      </c>
      <c r="B3367" t="s">
        <v>1217</v>
      </c>
      <c r="AW3367" t="s">
        <v>696</v>
      </c>
      <c r="AX3367" t="s">
        <v>1217</v>
      </c>
      <c r="BA3367" s="127">
        <v>2</v>
      </c>
      <c r="BB3367" s="130">
        <v>16</v>
      </c>
      <c r="BC3367" s="131">
        <f t="shared" si="1230"/>
        <v>2016</v>
      </c>
      <c r="BE3367" s="7" t="s">
        <v>697</v>
      </c>
    </row>
    <row r="3368" spans="1:57" hidden="1" outlineLevel="1" x14ac:dyDescent="0.2">
      <c r="A3368" t="s">
        <v>696</v>
      </c>
      <c r="B3368" t="s">
        <v>1217</v>
      </c>
      <c r="AW3368" t="s">
        <v>696</v>
      </c>
      <c r="AX3368" t="s">
        <v>1217</v>
      </c>
      <c r="BA3368" s="127">
        <v>2</v>
      </c>
      <c r="BB3368" s="130">
        <v>16</v>
      </c>
      <c r="BC3368" s="131">
        <f t="shared" si="1230"/>
        <v>2016</v>
      </c>
      <c r="BE3368" s="7" t="s">
        <v>697</v>
      </c>
    </row>
    <row r="3369" spans="1:57" hidden="1" outlineLevel="1" x14ac:dyDescent="0.2">
      <c r="A3369" t="s">
        <v>696</v>
      </c>
      <c r="B3369" t="s">
        <v>1217</v>
      </c>
      <c r="AW3369" t="s">
        <v>696</v>
      </c>
      <c r="AX3369" t="s">
        <v>1217</v>
      </c>
      <c r="BA3369" s="127">
        <v>2</v>
      </c>
      <c r="BB3369" s="130">
        <v>16</v>
      </c>
      <c r="BC3369" s="131">
        <f t="shared" si="1230"/>
        <v>2016</v>
      </c>
      <c r="BE3369" s="7" t="s">
        <v>697</v>
      </c>
    </row>
    <row r="3370" spans="1:57" hidden="1" outlineLevel="1" x14ac:dyDescent="0.2">
      <c r="A3370" t="s">
        <v>696</v>
      </c>
      <c r="B3370" t="s">
        <v>1217</v>
      </c>
      <c r="AW3370" t="s">
        <v>696</v>
      </c>
      <c r="AX3370" t="s">
        <v>1217</v>
      </c>
      <c r="BA3370" s="127">
        <v>2</v>
      </c>
      <c r="BB3370" s="130">
        <v>16</v>
      </c>
      <c r="BC3370" s="131">
        <f t="shared" si="1230"/>
        <v>2016</v>
      </c>
      <c r="BE3370" s="7" t="s">
        <v>697</v>
      </c>
    </row>
    <row r="3371" spans="1:57" hidden="1" outlineLevel="1" x14ac:dyDescent="0.2">
      <c r="A3371" t="s">
        <v>696</v>
      </c>
      <c r="B3371" t="s">
        <v>1217</v>
      </c>
      <c r="AW3371" t="s">
        <v>696</v>
      </c>
      <c r="AX3371" t="s">
        <v>1217</v>
      </c>
      <c r="BA3371" s="127">
        <v>2</v>
      </c>
      <c r="BB3371" s="130">
        <v>16</v>
      </c>
      <c r="BC3371" s="131">
        <f t="shared" si="1230"/>
        <v>2016</v>
      </c>
      <c r="BE3371" s="7" t="s">
        <v>697</v>
      </c>
    </row>
    <row r="3372" spans="1:57" hidden="1" outlineLevel="1" x14ac:dyDescent="0.2">
      <c r="A3372" t="s">
        <v>696</v>
      </c>
      <c r="B3372" t="s">
        <v>1217</v>
      </c>
      <c r="AW3372" t="s">
        <v>696</v>
      </c>
      <c r="AX3372" t="s">
        <v>1217</v>
      </c>
      <c r="BA3372" s="127">
        <v>2</v>
      </c>
      <c r="BB3372" s="130">
        <v>16</v>
      </c>
      <c r="BC3372" s="131">
        <f t="shared" si="1230"/>
        <v>2016</v>
      </c>
      <c r="BE3372" s="7" t="s">
        <v>697</v>
      </c>
    </row>
    <row r="3373" spans="1:57" hidden="1" outlineLevel="1" x14ac:dyDescent="0.2">
      <c r="A3373" t="s">
        <v>696</v>
      </c>
      <c r="B3373" t="s">
        <v>1217</v>
      </c>
      <c r="AW3373" t="s">
        <v>696</v>
      </c>
      <c r="AX3373" t="s">
        <v>1217</v>
      </c>
      <c r="BA3373" s="127">
        <v>2</v>
      </c>
      <c r="BB3373" s="130">
        <v>16</v>
      </c>
      <c r="BC3373" s="131">
        <f t="shared" si="1230"/>
        <v>2016</v>
      </c>
      <c r="BE3373" s="7" t="s">
        <v>697</v>
      </c>
    </row>
    <row r="3374" spans="1:57" hidden="1" outlineLevel="1" x14ac:dyDescent="0.2">
      <c r="A3374" t="s">
        <v>696</v>
      </c>
      <c r="B3374" t="s">
        <v>1217</v>
      </c>
      <c r="AW3374" t="s">
        <v>696</v>
      </c>
      <c r="AX3374" t="s">
        <v>1217</v>
      </c>
      <c r="BA3374" s="127">
        <v>2</v>
      </c>
      <c r="BB3374" s="130">
        <v>16</v>
      </c>
      <c r="BC3374" s="131">
        <f t="shared" si="1230"/>
        <v>2016</v>
      </c>
      <c r="BE3374" s="7" t="s">
        <v>697</v>
      </c>
    </row>
    <row r="3375" spans="1:57" hidden="1" outlineLevel="1" x14ac:dyDescent="0.2">
      <c r="A3375" t="s">
        <v>696</v>
      </c>
      <c r="B3375" t="s">
        <v>1217</v>
      </c>
      <c r="AW3375" t="s">
        <v>696</v>
      </c>
      <c r="AX3375" t="s">
        <v>1217</v>
      </c>
      <c r="BA3375" s="127">
        <v>2</v>
      </c>
      <c r="BB3375" s="130">
        <v>16</v>
      </c>
      <c r="BC3375" s="131">
        <f t="shared" si="1230"/>
        <v>2016</v>
      </c>
      <c r="BE3375" s="7" t="s">
        <v>697</v>
      </c>
    </row>
    <row r="3376" spans="1:57" hidden="1" outlineLevel="1" x14ac:dyDescent="0.2">
      <c r="A3376" t="s">
        <v>696</v>
      </c>
      <c r="B3376" t="s">
        <v>1217</v>
      </c>
      <c r="AW3376" t="s">
        <v>696</v>
      </c>
      <c r="AX3376" t="s">
        <v>1217</v>
      </c>
      <c r="BA3376" s="127">
        <v>2</v>
      </c>
      <c r="BB3376" s="130">
        <v>16</v>
      </c>
      <c r="BC3376" s="131">
        <f t="shared" si="1230"/>
        <v>2016</v>
      </c>
      <c r="BE3376" s="7" t="s">
        <v>697</v>
      </c>
    </row>
    <row r="3377" spans="1:57" hidden="1" outlineLevel="1" x14ac:dyDescent="0.2">
      <c r="A3377" t="s">
        <v>696</v>
      </c>
      <c r="B3377" t="s">
        <v>1217</v>
      </c>
      <c r="AW3377" t="s">
        <v>696</v>
      </c>
      <c r="AX3377" t="s">
        <v>1217</v>
      </c>
      <c r="BA3377" s="127">
        <v>2</v>
      </c>
      <c r="BB3377" s="130">
        <v>16</v>
      </c>
      <c r="BC3377" s="131">
        <f t="shared" si="1230"/>
        <v>2016</v>
      </c>
      <c r="BE3377" s="7" t="s">
        <v>697</v>
      </c>
    </row>
    <row r="3378" spans="1:57" hidden="1" outlineLevel="1" x14ac:dyDescent="0.2">
      <c r="A3378" t="s">
        <v>696</v>
      </c>
      <c r="B3378" t="s">
        <v>1217</v>
      </c>
      <c r="AW3378" t="s">
        <v>696</v>
      </c>
      <c r="AX3378" t="s">
        <v>1217</v>
      </c>
      <c r="BA3378" s="127">
        <v>2</v>
      </c>
      <c r="BB3378" s="130">
        <v>16</v>
      </c>
      <c r="BC3378" s="131">
        <f t="shared" si="1230"/>
        <v>2016</v>
      </c>
      <c r="BE3378" s="7" t="s">
        <v>697</v>
      </c>
    </row>
    <row r="3379" spans="1:57" hidden="1" outlineLevel="1" x14ac:dyDescent="0.2">
      <c r="A3379" t="s">
        <v>696</v>
      </c>
      <c r="B3379" t="s">
        <v>1217</v>
      </c>
      <c r="AW3379" t="s">
        <v>696</v>
      </c>
      <c r="AX3379" t="s">
        <v>1217</v>
      </c>
      <c r="BA3379" s="127">
        <v>2</v>
      </c>
      <c r="BB3379" s="130">
        <v>16</v>
      </c>
      <c r="BC3379" s="131">
        <f t="shared" si="1230"/>
        <v>2016</v>
      </c>
      <c r="BE3379" s="7" t="s">
        <v>697</v>
      </c>
    </row>
    <row r="3380" spans="1:57" hidden="1" outlineLevel="1" x14ac:dyDescent="0.2">
      <c r="A3380" t="s">
        <v>696</v>
      </c>
      <c r="B3380" t="s">
        <v>1217</v>
      </c>
      <c r="AW3380" t="s">
        <v>696</v>
      </c>
      <c r="AX3380" t="s">
        <v>1217</v>
      </c>
      <c r="BA3380" s="127">
        <v>2</v>
      </c>
      <c r="BB3380" s="130">
        <v>16</v>
      </c>
      <c r="BC3380" s="131">
        <f t="shared" si="1230"/>
        <v>2016</v>
      </c>
      <c r="BE3380" s="7" t="s">
        <v>697</v>
      </c>
    </row>
    <row r="3381" spans="1:57" hidden="1" outlineLevel="1" x14ac:dyDescent="0.2">
      <c r="A3381" t="s">
        <v>696</v>
      </c>
      <c r="B3381" t="s">
        <v>1217</v>
      </c>
      <c r="AW3381" t="s">
        <v>696</v>
      </c>
      <c r="AX3381" t="s">
        <v>1217</v>
      </c>
      <c r="BA3381" s="127">
        <v>2</v>
      </c>
      <c r="BB3381" s="130">
        <v>16</v>
      </c>
      <c r="BC3381" s="131">
        <f t="shared" si="1230"/>
        <v>2016</v>
      </c>
      <c r="BE3381" s="7" t="s">
        <v>697</v>
      </c>
    </row>
    <row r="3382" spans="1:57" hidden="1" outlineLevel="1" x14ac:dyDescent="0.2">
      <c r="A3382" t="s">
        <v>696</v>
      </c>
      <c r="B3382" t="s">
        <v>1217</v>
      </c>
      <c r="AW3382" t="s">
        <v>696</v>
      </c>
      <c r="AX3382" t="s">
        <v>1217</v>
      </c>
      <c r="BA3382" s="127">
        <v>2</v>
      </c>
      <c r="BB3382" s="130">
        <v>16</v>
      </c>
      <c r="BC3382" s="131">
        <f t="shared" si="1230"/>
        <v>2016</v>
      </c>
      <c r="BE3382" s="7" t="s">
        <v>697</v>
      </c>
    </row>
    <row r="3383" spans="1:57" hidden="1" outlineLevel="1" x14ac:dyDescent="0.2">
      <c r="A3383" t="s">
        <v>696</v>
      </c>
      <c r="B3383" t="s">
        <v>1217</v>
      </c>
      <c r="AW3383" t="s">
        <v>696</v>
      </c>
      <c r="AX3383" t="s">
        <v>1217</v>
      </c>
      <c r="BA3383" s="127">
        <v>2</v>
      </c>
      <c r="BB3383" s="130">
        <v>16</v>
      </c>
      <c r="BC3383" s="131">
        <f t="shared" si="1230"/>
        <v>2016</v>
      </c>
      <c r="BE3383" s="7" t="s">
        <v>697</v>
      </c>
    </row>
    <row r="3384" spans="1:57" hidden="1" outlineLevel="1" x14ac:dyDescent="0.2">
      <c r="A3384" t="s">
        <v>696</v>
      </c>
      <c r="B3384" t="s">
        <v>1217</v>
      </c>
      <c r="AW3384" t="s">
        <v>696</v>
      </c>
      <c r="AX3384" t="s">
        <v>1217</v>
      </c>
      <c r="BA3384" s="127">
        <v>2</v>
      </c>
      <c r="BB3384" s="130">
        <v>16</v>
      </c>
      <c r="BC3384" s="131">
        <f t="shared" si="1230"/>
        <v>2016</v>
      </c>
      <c r="BE3384" s="7" t="s">
        <v>697</v>
      </c>
    </row>
    <row r="3385" spans="1:57" hidden="1" outlineLevel="1" x14ac:dyDescent="0.2">
      <c r="A3385" t="s">
        <v>696</v>
      </c>
      <c r="B3385" t="s">
        <v>1217</v>
      </c>
      <c r="AW3385" t="s">
        <v>696</v>
      </c>
      <c r="AX3385" t="s">
        <v>1217</v>
      </c>
      <c r="BA3385" s="127">
        <v>2</v>
      </c>
      <c r="BB3385" s="130">
        <v>16</v>
      </c>
      <c r="BC3385" s="131">
        <f t="shared" si="1230"/>
        <v>2016</v>
      </c>
      <c r="BE3385" s="7" t="s">
        <v>697</v>
      </c>
    </row>
    <row r="3386" spans="1:57" hidden="1" outlineLevel="1" x14ac:dyDescent="0.2">
      <c r="A3386" t="s">
        <v>696</v>
      </c>
      <c r="B3386" t="s">
        <v>1217</v>
      </c>
      <c r="AW3386" t="s">
        <v>696</v>
      </c>
      <c r="AX3386" t="s">
        <v>1217</v>
      </c>
      <c r="BA3386" s="127">
        <v>2</v>
      </c>
      <c r="BB3386" s="130">
        <v>16</v>
      </c>
      <c r="BC3386" s="131">
        <f t="shared" si="1230"/>
        <v>2016</v>
      </c>
      <c r="BE3386" s="7" t="s">
        <v>697</v>
      </c>
    </row>
    <row r="3387" spans="1:57" hidden="1" outlineLevel="1" x14ac:dyDescent="0.2">
      <c r="A3387" t="s">
        <v>696</v>
      </c>
      <c r="B3387" t="s">
        <v>1217</v>
      </c>
      <c r="AW3387" t="s">
        <v>696</v>
      </c>
      <c r="AX3387" t="s">
        <v>1217</v>
      </c>
      <c r="BA3387" s="127">
        <v>2</v>
      </c>
      <c r="BB3387" s="130">
        <v>16</v>
      </c>
      <c r="BC3387" s="131">
        <f t="shared" si="1230"/>
        <v>2016</v>
      </c>
      <c r="BE3387" s="7" t="s">
        <v>697</v>
      </c>
    </row>
    <row r="3388" spans="1:57" hidden="1" outlineLevel="1" x14ac:dyDescent="0.2">
      <c r="A3388" t="s">
        <v>696</v>
      </c>
      <c r="B3388" t="s">
        <v>1217</v>
      </c>
      <c r="AW3388" t="s">
        <v>696</v>
      </c>
      <c r="AX3388" t="s">
        <v>1217</v>
      </c>
      <c r="BA3388" s="127">
        <v>2</v>
      </c>
      <c r="BB3388" s="130">
        <v>16</v>
      </c>
      <c r="BC3388" s="131">
        <f t="shared" si="1230"/>
        <v>2016</v>
      </c>
      <c r="BE3388" s="7" t="s">
        <v>697</v>
      </c>
    </row>
    <row r="3389" spans="1:57" hidden="1" outlineLevel="1" x14ac:dyDescent="0.2">
      <c r="A3389" t="s">
        <v>696</v>
      </c>
      <c r="B3389" t="s">
        <v>1217</v>
      </c>
      <c r="AW3389" t="s">
        <v>696</v>
      </c>
      <c r="AX3389" t="s">
        <v>1217</v>
      </c>
      <c r="BA3389" s="127">
        <v>2</v>
      </c>
      <c r="BB3389" s="130">
        <v>16</v>
      </c>
      <c r="BC3389" s="131">
        <f t="shared" si="1230"/>
        <v>2016</v>
      </c>
      <c r="BE3389" s="7" t="s">
        <v>697</v>
      </c>
    </row>
    <row r="3390" spans="1:57" hidden="1" outlineLevel="1" x14ac:dyDescent="0.2">
      <c r="A3390" t="s">
        <v>696</v>
      </c>
      <c r="B3390" t="s">
        <v>1217</v>
      </c>
      <c r="AW3390" t="s">
        <v>696</v>
      </c>
      <c r="AX3390" t="s">
        <v>1217</v>
      </c>
      <c r="BA3390" s="127">
        <v>2</v>
      </c>
      <c r="BB3390" s="130">
        <v>16</v>
      </c>
      <c r="BC3390" s="131">
        <f t="shared" si="1230"/>
        <v>2016</v>
      </c>
      <c r="BE3390" s="7" t="s">
        <v>697</v>
      </c>
    </row>
    <row r="3391" spans="1:57" hidden="1" outlineLevel="1" x14ac:dyDescent="0.2">
      <c r="A3391" t="s">
        <v>696</v>
      </c>
      <c r="B3391" t="s">
        <v>1217</v>
      </c>
      <c r="AW3391" t="s">
        <v>696</v>
      </c>
      <c r="AX3391" t="s">
        <v>1217</v>
      </c>
      <c r="BA3391" s="127">
        <v>2</v>
      </c>
      <c r="BB3391" s="130">
        <v>16</v>
      </c>
      <c r="BC3391" s="131">
        <f t="shared" si="1230"/>
        <v>2016</v>
      </c>
      <c r="BE3391" s="7" t="s">
        <v>697</v>
      </c>
    </row>
    <row r="3392" spans="1:57" hidden="1" outlineLevel="1" x14ac:dyDescent="0.2">
      <c r="A3392" t="s">
        <v>696</v>
      </c>
      <c r="B3392" t="s">
        <v>1217</v>
      </c>
      <c r="AW3392" t="s">
        <v>696</v>
      </c>
      <c r="AX3392" t="s">
        <v>1217</v>
      </c>
      <c r="BA3392" s="127">
        <v>2</v>
      </c>
      <c r="BB3392" s="130">
        <v>16</v>
      </c>
      <c r="BC3392" s="131">
        <f t="shared" si="1230"/>
        <v>2016</v>
      </c>
      <c r="BE3392" s="7" t="s">
        <v>697</v>
      </c>
    </row>
    <row r="3393" spans="1:57" hidden="1" outlineLevel="1" x14ac:dyDescent="0.2">
      <c r="A3393" t="s">
        <v>696</v>
      </c>
      <c r="B3393" t="s">
        <v>1217</v>
      </c>
      <c r="AW3393" t="s">
        <v>696</v>
      </c>
      <c r="AX3393" t="s">
        <v>1217</v>
      </c>
      <c r="BA3393" s="127">
        <v>2</v>
      </c>
      <c r="BB3393" s="130">
        <v>16</v>
      </c>
      <c r="BC3393" s="131">
        <f t="shared" si="1230"/>
        <v>2016</v>
      </c>
      <c r="BE3393" s="7" t="s">
        <v>697</v>
      </c>
    </row>
    <row r="3394" spans="1:57" hidden="1" outlineLevel="1" x14ac:dyDescent="0.2">
      <c r="A3394" t="s">
        <v>696</v>
      </c>
      <c r="B3394" t="s">
        <v>1217</v>
      </c>
      <c r="AW3394" t="s">
        <v>696</v>
      </c>
      <c r="AX3394" t="s">
        <v>1217</v>
      </c>
      <c r="BA3394" s="127">
        <v>2</v>
      </c>
      <c r="BB3394" s="130">
        <v>16</v>
      </c>
      <c r="BC3394" s="131">
        <f t="shared" si="1230"/>
        <v>2016</v>
      </c>
      <c r="BE3394" s="7" t="s">
        <v>697</v>
      </c>
    </row>
    <row r="3395" spans="1:57" hidden="1" outlineLevel="1" x14ac:dyDescent="0.2">
      <c r="A3395" t="s">
        <v>696</v>
      </c>
      <c r="B3395" t="s">
        <v>1217</v>
      </c>
      <c r="AW3395" t="s">
        <v>696</v>
      </c>
      <c r="AX3395" t="s">
        <v>1217</v>
      </c>
      <c r="BA3395" s="127">
        <v>2</v>
      </c>
      <c r="BB3395" s="130">
        <v>16</v>
      </c>
      <c r="BC3395" s="131">
        <f t="shared" si="1230"/>
        <v>2016</v>
      </c>
      <c r="BE3395" s="7" t="s">
        <v>697</v>
      </c>
    </row>
    <row r="3396" spans="1:57" hidden="1" outlineLevel="1" x14ac:dyDescent="0.2">
      <c r="A3396" t="s">
        <v>696</v>
      </c>
      <c r="B3396" t="s">
        <v>1217</v>
      </c>
      <c r="AW3396" t="s">
        <v>696</v>
      </c>
      <c r="AX3396" t="s">
        <v>1217</v>
      </c>
      <c r="BA3396" s="127">
        <v>2</v>
      </c>
      <c r="BB3396" s="130">
        <v>16</v>
      </c>
      <c r="BC3396" s="131">
        <f t="shared" si="1230"/>
        <v>2016</v>
      </c>
      <c r="BE3396" s="7" t="s">
        <v>697</v>
      </c>
    </row>
    <row r="3397" spans="1:57" hidden="1" outlineLevel="1" x14ac:dyDescent="0.2">
      <c r="A3397" t="s">
        <v>696</v>
      </c>
      <c r="B3397" t="s">
        <v>1217</v>
      </c>
      <c r="AW3397" t="s">
        <v>696</v>
      </c>
      <c r="AX3397" t="s">
        <v>1217</v>
      </c>
      <c r="BA3397" s="127">
        <v>2</v>
      </c>
      <c r="BB3397" s="130">
        <v>16</v>
      </c>
      <c r="BC3397" s="131">
        <f t="shared" si="1230"/>
        <v>2016</v>
      </c>
      <c r="BE3397" s="7" t="s">
        <v>697</v>
      </c>
    </row>
    <row r="3398" spans="1:57" hidden="1" outlineLevel="1" x14ac:dyDescent="0.2">
      <c r="A3398" t="s">
        <v>696</v>
      </c>
      <c r="B3398" t="s">
        <v>1217</v>
      </c>
      <c r="AW3398" t="s">
        <v>696</v>
      </c>
      <c r="AX3398" t="s">
        <v>1217</v>
      </c>
      <c r="BA3398" s="127">
        <v>2</v>
      </c>
      <c r="BB3398" s="130">
        <v>16</v>
      </c>
      <c r="BC3398" s="131">
        <f t="shared" si="1230"/>
        <v>2016</v>
      </c>
      <c r="BE3398" s="7" t="s">
        <v>697</v>
      </c>
    </row>
    <row r="3399" spans="1:57" hidden="1" outlineLevel="1" x14ac:dyDescent="0.2">
      <c r="A3399" t="s">
        <v>696</v>
      </c>
      <c r="B3399" t="s">
        <v>1217</v>
      </c>
      <c r="AW3399" t="s">
        <v>696</v>
      </c>
      <c r="AX3399" t="s">
        <v>1217</v>
      </c>
      <c r="BA3399" s="127">
        <v>2</v>
      </c>
      <c r="BB3399" s="130">
        <v>16</v>
      </c>
      <c r="BC3399" s="131">
        <f t="shared" si="1230"/>
        <v>2016</v>
      </c>
      <c r="BE3399" s="7" t="s">
        <v>697</v>
      </c>
    </row>
    <row r="3400" spans="1:57" hidden="1" outlineLevel="1" x14ac:dyDescent="0.2">
      <c r="A3400" t="s">
        <v>696</v>
      </c>
      <c r="B3400" t="s">
        <v>1217</v>
      </c>
      <c r="AW3400" t="s">
        <v>696</v>
      </c>
      <c r="AX3400" t="s">
        <v>1217</v>
      </c>
      <c r="BA3400" s="127">
        <v>2</v>
      </c>
      <c r="BB3400" s="130">
        <v>16</v>
      </c>
      <c r="BC3400" s="131">
        <f t="shared" si="1230"/>
        <v>2016</v>
      </c>
      <c r="BE3400" s="7" t="s">
        <v>697</v>
      </c>
    </row>
    <row r="3401" spans="1:57" hidden="1" outlineLevel="1" x14ac:dyDescent="0.2">
      <c r="A3401" t="s">
        <v>696</v>
      </c>
      <c r="B3401" t="s">
        <v>1217</v>
      </c>
      <c r="AW3401" t="s">
        <v>696</v>
      </c>
      <c r="AX3401" t="s">
        <v>1217</v>
      </c>
      <c r="BA3401" s="127">
        <v>2</v>
      </c>
      <c r="BB3401" s="130">
        <v>16</v>
      </c>
      <c r="BC3401" s="131">
        <f t="shared" si="1230"/>
        <v>2016</v>
      </c>
      <c r="BE3401" s="7" t="s">
        <v>697</v>
      </c>
    </row>
    <row r="3402" spans="1:57" hidden="1" outlineLevel="1" x14ac:dyDescent="0.2">
      <c r="A3402" t="s">
        <v>1257</v>
      </c>
      <c r="B3402" t="s">
        <v>1217</v>
      </c>
      <c r="AW3402" t="s">
        <v>1257</v>
      </c>
      <c r="AX3402" t="s">
        <v>1217</v>
      </c>
      <c r="BA3402" s="127">
        <v>2</v>
      </c>
      <c r="BB3402" s="130">
        <v>20</v>
      </c>
      <c r="BC3402" s="131">
        <f t="shared" si="1230"/>
        <v>2020</v>
      </c>
      <c r="BE3402" s="7" t="s">
        <v>1284</v>
      </c>
    </row>
    <row r="3403" spans="1:57" hidden="1" outlineLevel="1" x14ac:dyDescent="0.2">
      <c r="A3403" t="s">
        <v>1021</v>
      </c>
      <c r="B3403" t="s">
        <v>1217</v>
      </c>
      <c r="AW3403" t="s">
        <v>1021</v>
      </c>
      <c r="AX3403" t="s">
        <v>1217</v>
      </c>
      <c r="BA3403" s="127">
        <v>2</v>
      </c>
      <c r="BB3403" s="130">
        <v>50</v>
      </c>
      <c r="BC3403" s="131">
        <f t="shared" si="1230"/>
        <v>2050</v>
      </c>
      <c r="BE3403" s="7" t="s">
        <v>697</v>
      </c>
    </row>
    <row r="3404" spans="1:57" hidden="1" outlineLevel="1" x14ac:dyDescent="0.2">
      <c r="A3404" t="s">
        <v>1021</v>
      </c>
      <c r="B3404" t="s">
        <v>1217</v>
      </c>
      <c r="AW3404" t="s">
        <v>1021</v>
      </c>
      <c r="AX3404" t="s">
        <v>1217</v>
      </c>
      <c r="BA3404" s="127">
        <v>2</v>
      </c>
      <c r="BB3404" s="130">
        <v>50</v>
      </c>
      <c r="BC3404" s="131">
        <f t="shared" si="1230"/>
        <v>2050</v>
      </c>
      <c r="BE3404" s="7" t="s">
        <v>697</v>
      </c>
    </row>
    <row r="3405" spans="1:57" hidden="1" outlineLevel="1" x14ac:dyDescent="0.2">
      <c r="A3405" t="s">
        <v>1021</v>
      </c>
      <c r="B3405" t="s">
        <v>1217</v>
      </c>
      <c r="AW3405" t="s">
        <v>1021</v>
      </c>
      <c r="AX3405" t="s">
        <v>1217</v>
      </c>
      <c r="BA3405" s="127">
        <v>2</v>
      </c>
      <c r="BB3405" s="130">
        <v>50</v>
      </c>
      <c r="BC3405" s="131">
        <f t="shared" si="1230"/>
        <v>2050</v>
      </c>
      <c r="BE3405" s="7" t="s">
        <v>697</v>
      </c>
    </row>
    <row r="3406" spans="1:57" hidden="1" outlineLevel="1" x14ac:dyDescent="0.2">
      <c r="A3406" t="s">
        <v>1263</v>
      </c>
      <c r="B3406" t="s">
        <v>1217</v>
      </c>
      <c r="AW3406" t="s">
        <v>1263</v>
      </c>
      <c r="AX3406" t="s">
        <v>1217</v>
      </c>
      <c r="BA3406" s="127">
        <v>2</v>
      </c>
      <c r="BB3406" s="130">
        <v>60</v>
      </c>
      <c r="BC3406" s="131">
        <f t="shared" si="1230"/>
        <v>2060</v>
      </c>
      <c r="BE3406" s="7" t="s">
        <v>955</v>
      </c>
    </row>
    <row r="3407" spans="1:57" hidden="1" outlineLevel="1" x14ac:dyDescent="0.2">
      <c r="A3407" t="s">
        <v>1264</v>
      </c>
      <c r="B3407" t="s">
        <v>1217</v>
      </c>
      <c r="AW3407" t="s">
        <v>1264</v>
      </c>
      <c r="AX3407" t="s">
        <v>1217</v>
      </c>
      <c r="BA3407" s="127">
        <v>2</v>
      </c>
      <c r="BB3407" s="130">
        <v>68</v>
      </c>
      <c r="BC3407" s="131">
        <f t="shared" si="1230"/>
        <v>2068</v>
      </c>
      <c r="BE3407" s="7" t="s">
        <v>955</v>
      </c>
    </row>
    <row r="3408" spans="1:57" hidden="1" outlineLevel="1" x14ac:dyDescent="0.2">
      <c r="A3408" t="s">
        <v>1265</v>
      </c>
      <c r="B3408" t="s">
        <v>1217</v>
      </c>
      <c r="AW3408" t="s">
        <v>1265</v>
      </c>
      <c r="AX3408" t="s">
        <v>1217</v>
      </c>
      <c r="BA3408" s="127">
        <v>2</v>
      </c>
      <c r="BB3408" s="130">
        <v>70</v>
      </c>
      <c r="BC3408" s="131">
        <f t="shared" si="1230"/>
        <v>2070</v>
      </c>
      <c r="BE3408" s="7" t="s">
        <v>697</v>
      </c>
    </row>
    <row r="3409" spans="1:57" hidden="1" outlineLevel="1" x14ac:dyDescent="0.2">
      <c r="A3409" t="s">
        <v>1265</v>
      </c>
      <c r="B3409" t="s">
        <v>1217</v>
      </c>
      <c r="AW3409" t="s">
        <v>1265</v>
      </c>
      <c r="AX3409" t="s">
        <v>1217</v>
      </c>
      <c r="BA3409" s="127">
        <v>2</v>
      </c>
      <c r="BB3409" s="130">
        <v>70</v>
      </c>
      <c r="BC3409" s="131">
        <f t="shared" si="1230"/>
        <v>2070</v>
      </c>
      <c r="BE3409" s="7" t="s">
        <v>697</v>
      </c>
    </row>
    <row r="3410" spans="1:57" hidden="1" outlineLevel="1" x14ac:dyDescent="0.2">
      <c r="A3410" t="s">
        <v>1562</v>
      </c>
      <c r="B3410" t="s">
        <v>1217</v>
      </c>
      <c r="AW3410" t="s">
        <v>1562</v>
      </c>
      <c r="AX3410" t="s">
        <v>1217</v>
      </c>
      <c r="BA3410" s="127">
        <v>2</v>
      </c>
      <c r="BB3410" s="130">
        <v>90</v>
      </c>
      <c r="BC3410" s="131">
        <f t="shared" si="1230"/>
        <v>2090</v>
      </c>
      <c r="BE3410" s="7" t="s">
        <v>955</v>
      </c>
    </row>
    <row r="3411" spans="1:57" hidden="1" outlineLevel="1" x14ac:dyDescent="0.2">
      <c r="A3411" t="s">
        <v>701</v>
      </c>
      <c r="B3411" t="s">
        <v>1217</v>
      </c>
      <c r="AW3411" t="s">
        <v>701</v>
      </c>
      <c r="AX3411" t="s">
        <v>1217</v>
      </c>
      <c r="BA3411" s="127">
        <v>2</v>
      </c>
      <c r="BB3411" s="130">
        <v>100</v>
      </c>
      <c r="BC3411" s="131">
        <f t="shared" si="1230"/>
        <v>2100</v>
      </c>
      <c r="BE3411" s="7" t="s">
        <v>955</v>
      </c>
    </row>
    <row r="3412" spans="1:57" hidden="1" outlineLevel="1" x14ac:dyDescent="0.2">
      <c r="A3412" t="s">
        <v>1905</v>
      </c>
      <c r="B3412" t="s">
        <v>1217</v>
      </c>
      <c r="AW3412" t="s">
        <v>1905</v>
      </c>
      <c r="AX3412" t="s">
        <v>1217</v>
      </c>
      <c r="BA3412" s="127">
        <v>2</v>
      </c>
      <c r="BB3412" s="130">
        <v>110</v>
      </c>
      <c r="BC3412" s="131">
        <f t="shared" si="1230"/>
        <v>2110</v>
      </c>
      <c r="BE3412" s="7" t="s">
        <v>702</v>
      </c>
    </row>
    <row r="3413" spans="1:57" hidden="1" outlineLevel="1" x14ac:dyDescent="0.2">
      <c r="A3413" t="s">
        <v>1905</v>
      </c>
      <c r="B3413" t="s">
        <v>1217</v>
      </c>
      <c r="AW3413" t="s">
        <v>1905</v>
      </c>
      <c r="AX3413" t="s">
        <v>1217</v>
      </c>
      <c r="BA3413" s="127">
        <v>2</v>
      </c>
      <c r="BB3413" s="130">
        <v>110</v>
      </c>
      <c r="BC3413" s="131">
        <f t="shared" si="1230"/>
        <v>2110</v>
      </c>
      <c r="BE3413" s="7" t="s">
        <v>702</v>
      </c>
    </row>
    <row r="3414" spans="1:57" hidden="1" outlineLevel="1" x14ac:dyDescent="0.2">
      <c r="A3414" t="s">
        <v>454</v>
      </c>
      <c r="B3414" t="s">
        <v>1217</v>
      </c>
      <c r="AW3414" t="s">
        <v>454</v>
      </c>
      <c r="AX3414" t="s">
        <v>1217</v>
      </c>
      <c r="BA3414" s="127">
        <v>2</v>
      </c>
      <c r="BB3414" s="130">
        <v>122</v>
      </c>
      <c r="BC3414" s="131">
        <f t="shared" si="1230"/>
        <v>2122</v>
      </c>
      <c r="BE3414" s="7" t="s">
        <v>955</v>
      </c>
    </row>
    <row r="3415" spans="1:57" hidden="1" outlineLevel="1" x14ac:dyDescent="0.2">
      <c r="A3415" t="s">
        <v>454</v>
      </c>
      <c r="B3415" t="s">
        <v>1217</v>
      </c>
      <c r="AW3415" t="s">
        <v>454</v>
      </c>
      <c r="AX3415" t="s">
        <v>1217</v>
      </c>
      <c r="BA3415" s="127">
        <v>2</v>
      </c>
      <c r="BB3415" s="130">
        <v>122</v>
      </c>
      <c r="BC3415" s="131">
        <f t="shared" si="1230"/>
        <v>2122</v>
      </c>
      <c r="BE3415" s="7" t="s">
        <v>955</v>
      </c>
    </row>
    <row r="3416" spans="1:57" hidden="1" outlineLevel="1" x14ac:dyDescent="0.2">
      <c r="A3416" t="s">
        <v>143</v>
      </c>
      <c r="B3416" t="s">
        <v>1217</v>
      </c>
      <c r="AW3416" t="s">
        <v>143</v>
      </c>
      <c r="AX3416" t="s">
        <v>1217</v>
      </c>
      <c r="BA3416" s="127">
        <v>2</v>
      </c>
      <c r="BB3416" s="130">
        <v>130</v>
      </c>
      <c r="BC3416" s="131">
        <f t="shared" si="1230"/>
        <v>2130</v>
      </c>
      <c r="BE3416" s="7" t="s">
        <v>955</v>
      </c>
    </row>
    <row r="3417" spans="1:57" hidden="1" outlineLevel="1" x14ac:dyDescent="0.2">
      <c r="A3417" t="s">
        <v>143</v>
      </c>
      <c r="B3417" t="s">
        <v>1217</v>
      </c>
      <c r="AW3417" t="s">
        <v>143</v>
      </c>
      <c r="AX3417" t="s">
        <v>1217</v>
      </c>
      <c r="BA3417" s="127">
        <v>2</v>
      </c>
      <c r="BB3417" s="130">
        <v>130</v>
      </c>
      <c r="BC3417" s="131">
        <f t="shared" ref="BC3417:BC3465" si="1231">BA3417*1000+BB3417</f>
        <v>2130</v>
      </c>
      <c r="BE3417" s="7" t="s">
        <v>955</v>
      </c>
    </row>
    <row r="3418" spans="1:57" hidden="1" outlineLevel="1" x14ac:dyDescent="0.2">
      <c r="A3418" t="s">
        <v>318</v>
      </c>
      <c r="B3418" t="s">
        <v>1217</v>
      </c>
      <c r="AW3418" t="s">
        <v>318</v>
      </c>
      <c r="AX3418" t="s">
        <v>1217</v>
      </c>
      <c r="BA3418" s="127">
        <v>2</v>
      </c>
      <c r="BB3418" s="130">
        <v>150</v>
      </c>
      <c r="BC3418" s="131">
        <f t="shared" si="1231"/>
        <v>2150</v>
      </c>
      <c r="BE3418" s="7" t="s">
        <v>955</v>
      </c>
    </row>
    <row r="3419" spans="1:57" hidden="1" outlineLevel="1" x14ac:dyDescent="0.2">
      <c r="A3419" t="s">
        <v>318</v>
      </c>
      <c r="B3419" t="s">
        <v>1217</v>
      </c>
      <c r="AW3419" t="s">
        <v>318</v>
      </c>
      <c r="AX3419" t="s">
        <v>1217</v>
      </c>
      <c r="BA3419" s="127">
        <v>2</v>
      </c>
      <c r="BB3419" s="130">
        <v>150</v>
      </c>
      <c r="BC3419" s="131">
        <f t="shared" si="1231"/>
        <v>2150</v>
      </c>
      <c r="BE3419" s="7" t="s">
        <v>955</v>
      </c>
    </row>
    <row r="3420" spans="1:57" hidden="1" outlineLevel="1" x14ac:dyDescent="0.2">
      <c r="A3420" t="s">
        <v>318</v>
      </c>
      <c r="B3420" t="s">
        <v>1217</v>
      </c>
      <c r="AW3420" t="s">
        <v>318</v>
      </c>
      <c r="AX3420" t="s">
        <v>1217</v>
      </c>
      <c r="BA3420" s="127">
        <v>2</v>
      </c>
      <c r="BB3420" s="130">
        <v>150</v>
      </c>
      <c r="BC3420" s="131">
        <f t="shared" si="1231"/>
        <v>2150</v>
      </c>
      <c r="BE3420" s="7" t="s">
        <v>955</v>
      </c>
    </row>
    <row r="3421" spans="1:57" hidden="1" outlineLevel="1" x14ac:dyDescent="0.2">
      <c r="A3421" t="s">
        <v>318</v>
      </c>
      <c r="B3421" t="s">
        <v>1217</v>
      </c>
      <c r="AW3421" t="s">
        <v>318</v>
      </c>
      <c r="AX3421" t="s">
        <v>1217</v>
      </c>
      <c r="BA3421" s="127">
        <v>2</v>
      </c>
      <c r="BB3421" s="130">
        <v>150</v>
      </c>
      <c r="BC3421" s="131">
        <f t="shared" si="1231"/>
        <v>2150</v>
      </c>
      <c r="BE3421" s="7" t="s">
        <v>955</v>
      </c>
    </row>
    <row r="3422" spans="1:57" hidden="1" outlineLevel="1" x14ac:dyDescent="0.2">
      <c r="A3422" t="s">
        <v>318</v>
      </c>
      <c r="B3422" t="s">
        <v>1217</v>
      </c>
      <c r="AW3422" t="s">
        <v>318</v>
      </c>
      <c r="AX3422" t="s">
        <v>1217</v>
      </c>
      <c r="BA3422" s="127">
        <v>2</v>
      </c>
      <c r="BB3422" s="130">
        <v>150</v>
      </c>
      <c r="BC3422" s="131">
        <f t="shared" si="1231"/>
        <v>2150</v>
      </c>
      <c r="BE3422" s="7" t="s">
        <v>955</v>
      </c>
    </row>
    <row r="3423" spans="1:57" hidden="1" outlineLevel="1" x14ac:dyDescent="0.2">
      <c r="A3423" t="s">
        <v>318</v>
      </c>
      <c r="B3423" t="s">
        <v>1217</v>
      </c>
      <c r="AW3423" t="s">
        <v>318</v>
      </c>
      <c r="AX3423" t="s">
        <v>1217</v>
      </c>
      <c r="BA3423" s="127">
        <v>2</v>
      </c>
      <c r="BB3423" s="130">
        <v>150</v>
      </c>
      <c r="BC3423" s="131">
        <f t="shared" si="1231"/>
        <v>2150</v>
      </c>
      <c r="BE3423" s="7" t="s">
        <v>955</v>
      </c>
    </row>
    <row r="3424" spans="1:57" hidden="1" outlineLevel="1" x14ac:dyDescent="0.2">
      <c r="A3424" t="s">
        <v>478</v>
      </c>
      <c r="B3424" t="s">
        <v>1217</v>
      </c>
      <c r="AW3424" t="s">
        <v>478</v>
      </c>
      <c r="AX3424" t="s">
        <v>1217</v>
      </c>
      <c r="BA3424" s="127">
        <v>2</v>
      </c>
      <c r="BB3424" s="130">
        <v>164</v>
      </c>
      <c r="BC3424" s="131">
        <f t="shared" si="1231"/>
        <v>2164</v>
      </c>
      <c r="BE3424" s="7" t="s">
        <v>955</v>
      </c>
    </row>
    <row r="3425" spans="1:57" hidden="1" outlineLevel="1" x14ac:dyDescent="0.2">
      <c r="A3425" t="s">
        <v>478</v>
      </c>
      <c r="B3425" t="s">
        <v>1217</v>
      </c>
      <c r="AW3425" t="s">
        <v>478</v>
      </c>
      <c r="AX3425" t="s">
        <v>1217</v>
      </c>
      <c r="BA3425" s="127">
        <v>2</v>
      </c>
      <c r="BB3425" s="130">
        <v>164</v>
      </c>
      <c r="BC3425" s="131">
        <f t="shared" si="1231"/>
        <v>2164</v>
      </c>
      <c r="BE3425" s="7" t="s">
        <v>955</v>
      </c>
    </row>
    <row r="3426" spans="1:57" hidden="1" outlineLevel="1" x14ac:dyDescent="0.2">
      <c r="A3426" t="s">
        <v>479</v>
      </c>
      <c r="B3426" t="s">
        <v>1217</v>
      </c>
      <c r="AW3426" t="s">
        <v>479</v>
      </c>
      <c r="AX3426" t="s">
        <v>1217</v>
      </c>
      <c r="BA3426" s="127">
        <v>2</v>
      </c>
      <c r="BB3426" s="130">
        <v>170</v>
      </c>
      <c r="BC3426" s="131">
        <f t="shared" si="1231"/>
        <v>2170</v>
      </c>
      <c r="BE3426" s="7" t="s">
        <v>955</v>
      </c>
    </row>
    <row r="3427" spans="1:57" hidden="1" outlineLevel="1" x14ac:dyDescent="0.2">
      <c r="A3427" t="s">
        <v>480</v>
      </c>
      <c r="B3427" t="s">
        <v>1217</v>
      </c>
      <c r="AW3427" t="s">
        <v>480</v>
      </c>
      <c r="AX3427" t="s">
        <v>1217</v>
      </c>
      <c r="BA3427" s="127">
        <v>2</v>
      </c>
      <c r="BB3427" s="130">
        <v>180</v>
      </c>
      <c r="BC3427" s="131">
        <f t="shared" si="1231"/>
        <v>2180</v>
      </c>
      <c r="BE3427" s="7" t="s">
        <v>697</v>
      </c>
    </row>
    <row r="3428" spans="1:57" hidden="1" outlineLevel="1" x14ac:dyDescent="0.2">
      <c r="A3428" t="s">
        <v>480</v>
      </c>
      <c r="B3428" t="s">
        <v>1217</v>
      </c>
      <c r="AW3428" t="s">
        <v>480</v>
      </c>
      <c r="AX3428" t="s">
        <v>1217</v>
      </c>
      <c r="BA3428" s="127">
        <v>2</v>
      </c>
      <c r="BB3428" s="130">
        <v>180</v>
      </c>
      <c r="BC3428" s="131">
        <f t="shared" si="1231"/>
        <v>2180</v>
      </c>
      <c r="BE3428" s="7" t="s">
        <v>697</v>
      </c>
    </row>
    <row r="3429" spans="1:57" hidden="1" outlineLevel="1" x14ac:dyDescent="0.2">
      <c r="A3429" t="s">
        <v>480</v>
      </c>
      <c r="B3429" t="s">
        <v>1217</v>
      </c>
      <c r="AW3429" t="s">
        <v>480</v>
      </c>
      <c r="AX3429" t="s">
        <v>1217</v>
      </c>
      <c r="BA3429" s="127">
        <v>2</v>
      </c>
      <c r="BB3429" s="130">
        <v>180</v>
      </c>
      <c r="BC3429" s="131">
        <f t="shared" si="1231"/>
        <v>2180</v>
      </c>
      <c r="BE3429" s="7" t="s">
        <v>697</v>
      </c>
    </row>
    <row r="3430" spans="1:57" hidden="1" outlineLevel="1" x14ac:dyDescent="0.2">
      <c r="A3430" t="s">
        <v>480</v>
      </c>
      <c r="B3430" t="s">
        <v>1217</v>
      </c>
      <c r="AW3430" t="s">
        <v>480</v>
      </c>
      <c r="AX3430" t="s">
        <v>1217</v>
      </c>
      <c r="BA3430" s="127">
        <v>2</v>
      </c>
      <c r="BB3430" s="130">
        <v>180</v>
      </c>
      <c r="BC3430" s="131">
        <f t="shared" si="1231"/>
        <v>2180</v>
      </c>
      <c r="BE3430" s="7" t="s">
        <v>697</v>
      </c>
    </row>
    <row r="3431" spans="1:57" hidden="1" outlineLevel="1" x14ac:dyDescent="0.2">
      <c r="A3431" t="s">
        <v>480</v>
      </c>
      <c r="B3431" t="s">
        <v>1217</v>
      </c>
      <c r="AW3431" t="s">
        <v>480</v>
      </c>
      <c r="AX3431" t="s">
        <v>1217</v>
      </c>
      <c r="BA3431" s="127">
        <v>2</v>
      </c>
      <c r="BB3431" s="130">
        <v>180</v>
      </c>
      <c r="BC3431" s="131">
        <f t="shared" si="1231"/>
        <v>2180</v>
      </c>
      <c r="BE3431" s="7" t="s">
        <v>697</v>
      </c>
    </row>
    <row r="3432" spans="1:57" hidden="1" outlineLevel="1" x14ac:dyDescent="0.2">
      <c r="A3432" t="s">
        <v>480</v>
      </c>
      <c r="B3432" t="s">
        <v>1217</v>
      </c>
      <c r="AW3432" t="s">
        <v>480</v>
      </c>
      <c r="AX3432" t="s">
        <v>1217</v>
      </c>
      <c r="BA3432" s="127">
        <v>2</v>
      </c>
      <c r="BB3432" s="130">
        <v>180</v>
      </c>
      <c r="BC3432" s="131">
        <f t="shared" si="1231"/>
        <v>2180</v>
      </c>
      <c r="BE3432" s="7" t="s">
        <v>697</v>
      </c>
    </row>
    <row r="3433" spans="1:57" hidden="1" outlineLevel="1" x14ac:dyDescent="0.2">
      <c r="A3433" t="s">
        <v>275</v>
      </c>
      <c r="B3433" t="s">
        <v>1217</v>
      </c>
      <c r="AW3433" t="s">
        <v>275</v>
      </c>
      <c r="AX3433" t="s">
        <v>1217</v>
      </c>
      <c r="BA3433" s="127">
        <v>2</v>
      </c>
      <c r="BB3433" s="130">
        <v>185</v>
      </c>
      <c r="BC3433" s="131">
        <f t="shared" si="1231"/>
        <v>2185</v>
      </c>
      <c r="BE3433" s="7" t="s">
        <v>955</v>
      </c>
    </row>
    <row r="3434" spans="1:57" hidden="1" outlineLevel="1" x14ac:dyDescent="0.2">
      <c r="A3434" t="s">
        <v>276</v>
      </c>
      <c r="B3434" t="s">
        <v>1217</v>
      </c>
      <c r="AW3434" t="s">
        <v>276</v>
      </c>
      <c r="AX3434" t="s">
        <v>1217</v>
      </c>
      <c r="BA3434" s="127">
        <v>2</v>
      </c>
      <c r="BB3434" s="130">
        <v>188</v>
      </c>
      <c r="BC3434" s="131">
        <f t="shared" si="1231"/>
        <v>2188</v>
      </c>
      <c r="BE3434" s="7" t="s">
        <v>955</v>
      </c>
    </row>
    <row r="3435" spans="1:57" hidden="1" outlineLevel="1" x14ac:dyDescent="0.2">
      <c r="A3435" t="s">
        <v>289</v>
      </c>
      <c r="B3435" t="s">
        <v>1217</v>
      </c>
      <c r="AW3435" t="s">
        <v>289</v>
      </c>
      <c r="AX3435" t="s">
        <v>1217</v>
      </c>
      <c r="BA3435" s="127">
        <v>2</v>
      </c>
      <c r="BB3435" s="130">
        <v>201</v>
      </c>
      <c r="BC3435" s="131">
        <f t="shared" si="1231"/>
        <v>2201</v>
      </c>
      <c r="BE3435" s="7" t="s">
        <v>697</v>
      </c>
    </row>
    <row r="3436" spans="1:57" hidden="1" outlineLevel="1" x14ac:dyDescent="0.2">
      <c r="A3436" t="s">
        <v>289</v>
      </c>
      <c r="B3436" t="s">
        <v>1217</v>
      </c>
      <c r="AW3436" t="s">
        <v>289</v>
      </c>
      <c r="AX3436" t="s">
        <v>1217</v>
      </c>
      <c r="BA3436" s="127">
        <v>2</v>
      </c>
      <c r="BB3436" s="130">
        <v>201</v>
      </c>
      <c r="BC3436" s="131">
        <f t="shared" si="1231"/>
        <v>2201</v>
      </c>
      <c r="BE3436" s="7" t="s">
        <v>697</v>
      </c>
    </row>
    <row r="3437" spans="1:57" hidden="1" outlineLevel="1" x14ac:dyDescent="0.2">
      <c r="A3437" t="s">
        <v>289</v>
      </c>
      <c r="B3437" t="s">
        <v>1217</v>
      </c>
      <c r="AW3437" t="s">
        <v>289</v>
      </c>
      <c r="AX3437" t="s">
        <v>1217</v>
      </c>
      <c r="BA3437" s="127">
        <v>2</v>
      </c>
      <c r="BB3437" s="130">
        <v>201</v>
      </c>
      <c r="BC3437" s="131">
        <f t="shared" si="1231"/>
        <v>2201</v>
      </c>
      <c r="BE3437" s="7" t="s">
        <v>697</v>
      </c>
    </row>
    <row r="3438" spans="1:57" hidden="1" outlineLevel="1" x14ac:dyDescent="0.2">
      <c r="A3438" t="s">
        <v>289</v>
      </c>
      <c r="B3438" t="s">
        <v>1217</v>
      </c>
      <c r="AW3438" t="s">
        <v>289</v>
      </c>
      <c r="AX3438" t="s">
        <v>1217</v>
      </c>
      <c r="BA3438" s="127">
        <v>2</v>
      </c>
      <c r="BB3438" s="130">
        <v>201</v>
      </c>
      <c r="BC3438" s="131">
        <f t="shared" si="1231"/>
        <v>2201</v>
      </c>
      <c r="BE3438" s="7" t="s">
        <v>697</v>
      </c>
    </row>
    <row r="3439" spans="1:57" hidden="1" outlineLevel="1" x14ac:dyDescent="0.2">
      <c r="A3439" t="s">
        <v>289</v>
      </c>
      <c r="B3439" t="s">
        <v>1217</v>
      </c>
      <c r="AW3439" t="s">
        <v>289</v>
      </c>
      <c r="AX3439" t="s">
        <v>1217</v>
      </c>
      <c r="BA3439" s="127">
        <v>2</v>
      </c>
      <c r="BB3439" s="130">
        <v>201</v>
      </c>
      <c r="BC3439" s="131">
        <f t="shared" si="1231"/>
        <v>2201</v>
      </c>
      <c r="BE3439" s="7" t="s">
        <v>697</v>
      </c>
    </row>
    <row r="3440" spans="1:57" hidden="1" outlineLevel="1" x14ac:dyDescent="0.2">
      <c r="A3440" t="s">
        <v>289</v>
      </c>
      <c r="B3440" t="s">
        <v>1217</v>
      </c>
      <c r="AW3440" t="s">
        <v>289</v>
      </c>
      <c r="AX3440" t="s">
        <v>1217</v>
      </c>
      <c r="BA3440" s="127">
        <v>2</v>
      </c>
      <c r="BB3440" s="130">
        <v>201</v>
      </c>
      <c r="BC3440" s="131">
        <f t="shared" si="1231"/>
        <v>2201</v>
      </c>
      <c r="BE3440" s="7" t="s">
        <v>697</v>
      </c>
    </row>
    <row r="3441" spans="1:57" hidden="1" outlineLevel="1" x14ac:dyDescent="0.2">
      <c r="A3441" t="s">
        <v>161</v>
      </c>
      <c r="B3441" t="s">
        <v>1217</v>
      </c>
      <c r="AW3441" t="s">
        <v>161</v>
      </c>
      <c r="AX3441" t="s">
        <v>1217</v>
      </c>
      <c r="BA3441" s="127">
        <v>2</v>
      </c>
      <c r="BB3441" s="130">
        <v>220</v>
      </c>
      <c r="BC3441" s="131">
        <f t="shared" si="1231"/>
        <v>2220</v>
      </c>
      <c r="BE3441" s="7" t="s">
        <v>702</v>
      </c>
    </row>
    <row r="3442" spans="1:57" hidden="1" outlineLevel="1" x14ac:dyDescent="0.2">
      <c r="A3442" t="s">
        <v>161</v>
      </c>
      <c r="B3442" t="s">
        <v>1217</v>
      </c>
      <c r="AW3442" t="s">
        <v>161</v>
      </c>
      <c r="AX3442" t="s">
        <v>1217</v>
      </c>
      <c r="BA3442" s="127">
        <v>2</v>
      </c>
      <c r="BB3442" s="130">
        <v>220</v>
      </c>
      <c r="BC3442" s="131">
        <f t="shared" si="1231"/>
        <v>2220</v>
      </c>
      <c r="BE3442" s="7" t="s">
        <v>702</v>
      </c>
    </row>
    <row r="3443" spans="1:57" hidden="1" outlineLevel="1" x14ac:dyDescent="0.2">
      <c r="A3443" t="s">
        <v>161</v>
      </c>
      <c r="B3443" t="s">
        <v>1217</v>
      </c>
      <c r="AW3443" t="s">
        <v>161</v>
      </c>
      <c r="AX3443" t="s">
        <v>1217</v>
      </c>
      <c r="BA3443" s="127">
        <v>2</v>
      </c>
      <c r="BB3443" s="130">
        <v>220</v>
      </c>
      <c r="BC3443" s="131">
        <f t="shared" si="1231"/>
        <v>2220</v>
      </c>
      <c r="BE3443" s="7" t="s">
        <v>702</v>
      </c>
    </row>
    <row r="3444" spans="1:57" hidden="1" outlineLevel="1" x14ac:dyDescent="0.2">
      <c r="A3444" t="s">
        <v>162</v>
      </c>
      <c r="B3444" t="s">
        <v>1217</v>
      </c>
      <c r="AW3444" t="s">
        <v>162</v>
      </c>
      <c r="AX3444" t="s">
        <v>1217</v>
      </c>
      <c r="BA3444" s="127">
        <v>2</v>
      </c>
      <c r="BB3444" s="130">
        <v>232</v>
      </c>
      <c r="BC3444" s="131">
        <f t="shared" si="1231"/>
        <v>2232</v>
      </c>
      <c r="BE3444" s="7" t="s">
        <v>697</v>
      </c>
    </row>
    <row r="3445" spans="1:57" hidden="1" outlineLevel="1" x14ac:dyDescent="0.2">
      <c r="A3445" t="s">
        <v>162</v>
      </c>
      <c r="B3445" t="s">
        <v>1217</v>
      </c>
      <c r="AW3445" t="s">
        <v>162</v>
      </c>
      <c r="AX3445" t="s">
        <v>1217</v>
      </c>
      <c r="BA3445" s="127">
        <v>2</v>
      </c>
      <c r="BB3445" s="130">
        <v>232</v>
      </c>
      <c r="BC3445" s="131">
        <f t="shared" si="1231"/>
        <v>2232</v>
      </c>
      <c r="BE3445" s="7" t="s">
        <v>697</v>
      </c>
    </row>
    <row r="3446" spans="1:57" hidden="1" outlineLevel="1" x14ac:dyDescent="0.2">
      <c r="A3446" t="s">
        <v>162</v>
      </c>
      <c r="B3446" t="s">
        <v>1217</v>
      </c>
      <c r="AW3446" t="s">
        <v>162</v>
      </c>
      <c r="AX3446" t="s">
        <v>1217</v>
      </c>
      <c r="BA3446" s="127">
        <v>2</v>
      </c>
      <c r="BB3446" s="130">
        <v>232</v>
      </c>
      <c r="BC3446" s="131">
        <f t="shared" si="1231"/>
        <v>2232</v>
      </c>
      <c r="BE3446" s="7" t="s">
        <v>697</v>
      </c>
    </row>
    <row r="3447" spans="1:57" hidden="1" outlineLevel="1" x14ac:dyDescent="0.2">
      <c r="A3447" t="s">
        <v>162</v>
      </c>
      <c r="B3447" t="s">
        <v>1217</v>
      </c>
      <c r="AW3447" t="s">
        <v>162</v>
      </c>
      <c r="AX3447" t="s">
        <v>1217</v>
      </c>
      <c r="BA3447" s="127">
        <v>2</v>
      </c>
      <c r="BB3447" s="130">
        <v>232</v>
      </c>
      <c r="BC3447" s="131">
        <f t="shared" si="1231"/>
        <v>2232</v>
      </c>
      <c r="BE3447" s="7" t="s">
        <v>697</v>
      </c>
    </row>
    <row r="3448" spans="1:57" hidden="1" outlineLevel="1" x14ac:dyDescent="0.2">
      <c r="A3448" t="s">
        <v>162</v>
      </c>
      <c r="B3448" t="s">
        <v>1217</v>
      </c>
      <c r="AW3448" t="s">
        <v>162</v>
      </c>
      <c r="AX3448" t="s">
        <v>1217</v>
      </c>
      <c r="BA3448" s="127">
        <v>2</v>
      </c>
      <c r="BB3448" s="130">
        <v>232</v>
      </c>
      <c r="BC3448" s="131">
        <f t="shared" si="1231"/>
        <v>2232</v>
      </c>
      <c r="BE3448" s="7" t="s">
        <v>697</v>
      </c>
    </row>
    <row r="3449" spans="1:57" hidden="1" outlineLevel="1" x14ac:dyDescent="0.2">
      <c r="A3449" t="s">
        <v>162</v>
      </c>
      <c r="B3449" t="s">
        <v>1217</v>
      </c>
      <c r="AW3449" t="s">
        <v>162</v>
      </c>
      <c r="AX3449" t="s">
        <v>1217</v>
      </c>
      <c r="BA3449" s="127">
        <v>2</v>
      </c>
      <c r="BB3449" s="130">
        <v>232</v>
      </c>
      <c r="BC3449" s="131">
        <f t="shared" si="1231"/>
        <v>2232</v>
      </c>
      <c r="BE3449" s="7" t="s">
        <v>697</v>
      </c>
    </row>
    <row r="3450" spans="1:57" hidden="1" outlineLevel="1" x14ac:dyDescent="0.2">
      <c r="A3450" t="s">
        <v>144</v>
      </c>
      <c r="B3450" t="s">
        <v>1217</v>
      </c>
      <c r="AW3450" t="s">
        <v>144</v>
      </c>
      <c r="AX3450" t="s">
        <v>1217</v>
      </c>
      <c r="BA3450" s="127">
        <v>2</v>
      </c>
      <c r="BB3450" s="130">
        <v>240</v>
      </c>
      <c r="BC3450" s="131">
        <f t="shared" si="1231"/>
        <v>2240</v>
      </c>
      <c r="BE3450" s="7" t="s">
        <v>697</v>
      </c>
    </row>
    <row r="3451" spans="1:57" hidden="1" outlineLevel="1" x14ac:dyDescent="0.2">
      <c r="A3451" t="s">
        <v>1002</v>
      </c>
      <c r="B3451" t="s">
        <v>1217</v>
      </c>
      <c r="AW3451" t="s">
        <v>1002</v>
      </c>
      <c r="AX3451" t="s">
        <v>1217</v>
      </c>
      <c r="BA3451" s="127">
        <v>2</v>
      </c>
      <c r="BB3451" s="130">
        <v>261</v>
      </c>
      <c r="BC3451" s="131">
        <f t="shared" si="1231"/>
        <v>2261</v>
      </c>
      <c r="BE3451" s="7" t="s">
        <v>697</v>
      </c>
    </row>
    <row r="3452" spans="1:57" hidden="1" outlineLevel="1" x14ac:dyDescent="0.2">
      <c r="A3452" t="s">
        <v>1002</v>
      </c>
      <c r="B3452" t="s">
        <v>1217</v>
      </c>
      <c r="AW3452" t="s">
        <v>1002</v>
      </c>
      <c r="AX3452" t="s">
        <v>1217</v>
      </c>
      <c r="BA3452" s="127">
        <v>2</v>
      </c>
      <c r="BB3452" s="130">
        <v>261</v>
      </c>
      <c r="BC3452" s="131">
        <f t="shared" si="1231"/>
        <v>2261</v>
      </c>
      <c r="BE3452" s="7" t="s">
        <v>697</v>
      </c>
    </row>
    <row r="3453" spans="1:57" hidden="1" outlineLevel="1" x14ac:dyDescent="0.2">
      <c r="A3453" t="s">
        <v>1002</v>
      </c>
      <c r="B3453" t="s">
        <v>1217</v>
      </c>
      <c r="AW3453" t="s">
        <v>1002</v>
      </c>
      <c r="AX3453" t="s">
        <v>1217</v>
      </c>
      <c r="BA3453" s="127">
        <v>2</v>
      </c>
      <c r="BB3453" s="130">
        <v>261</v>
      </c>
      <c r="BC3453" s="131">
        <f t="shared" si="1231"/>
        <v>2261</v>
      </c>
      <c r="BE3453" s="7" t="s">
        <v>697</v>
      </c>
    </row>
    <row r="3454" spans="1:57" hidden="1" outlineLevel="1" x14ac:dyDescent="0.2">
      <c r="A3454" t="s">
        <v>1002</v>
      </c>
      <c r="B3454" t="s">
        <v>1217</v>
      </c>
      <c r="AW3454" t="s">
        <v>1002</v>
      </c>
      <c r="AX3454" t="s">
        <v>1217</v>
      </c>
      <c r="BA3454" s="127">
        <v>2</v>
      </c>
      <c r="BB3454" s="130">
        <v>261</v>
      </c>
      <c r="BC3454" s="131">
        <f t="shared" si="1231"/>
        <v>2261</v>
      </c>
      <c r="BE3454" s="7" t="s">
        <v>697</v>
      </c>
    </row>
    <row r="3455" spans="1:57" hidden="1" outlineLevel="1" x14ac:dyDescent="0.2">
      <c r="A3455" t="s">
        <v>1002</v>
      </c>
      <c r="B3455" t="s">
        <v>1217</v>
      </c>
      <c r="AW3455" t="s">
        <v>1002</v>
      </c>
      <c r="AX3455" t="s">
        <v>1217</v>
      </c>
      <c r="BA3455" s="127">
        <v>2</v>
      </c>
      <c r="BB3455" s="130">
        <v>261</v>
      </c>
      <c r="BC3455" s="131">
        <f t="shared" si="1231"/>
        <v>2261</v>
      </c>
      <c r="BE3455" s="7" t="s">
        <v>697</v>
      </c>
    </row>
    <row r="3456" spans="1:57" hidden="1" outlineLevel="1" x14ac:dyDescent="0.2">
      <c r="A3456" t="s">
        <v>1002</v>
      </c>
      <c r="B3456" t="s">
        <v>1217</v>
      </c>
      <c r="AW3456" t="s">
        <v>1002</v>
      </c>
      <c r="AX3456" t="s">
        <v>1217</v>
      </c>
      <c r="BA3456" s="127">
        <v>2</v>
      </c>
      <c r="BB3456" s="130">
        <v>261</v>
      </c>
      <c r="BC3456" s="131">
        <f t="shared" si="1231"/>
        <v>2261</v>
      </c>
      <c r="BE3456" s="7" t="s">
        <v>697</v>
      </c>
    </row>
    <row r="3457" spans="1:57" hidden="1" outlineLevel="1" x14ac:dyDescent="0.2">
      <c r="A3457" t="s">
        <v>1291</v>
      </c>
      <c r="B3457" t="s">
        <v>1217</v>
      </c>
      <c r="AW3457" t="s">
        <v>1291</v>
      </c>
      <c r="AX3457" t="s">
        <v>1217</v>
      </c>
      <c r="BA3457" s="127">
        <v>2</v>
      </c>
      <c r="BB3457" s="130">
        <v>270</v>
      </c>
      <c r="BC3457" s="131">
        <f t="shared" si="1231"/>
        <v>2270</v>
      </c>
      <c r="BE3457" s="7" t="s">
        <v>697</v>
      </c>
    </row>
    <row r="3458" spans="1:57" hidden="1" outlineLevel="1" x14ac:dyDescent="0.2">
      <c r="A3458" t="s">
        <v>1292</v>
      </c>
      <c r="B3458" t="s">
        <v>1217</v>
      </c>
      <c r="AW3458" t="s">
        <v>1292</v>
      </c>
      <c r="AX3458" t="s">
        <v>1217</v>
      </c>
      <c r="BA3458" s="127">
        <v>2</v>
      </c>
      <c r="BB3458" s="130">
        <v>280</v>
      </c>
      <c r="BC3458" s="131">
        <f t="shared" si="1231"/>
        <v>2280</v>
      </c>
      <c r="BE3458" s="7" t="s">
        <v>697</v>
      </c>
    </row>
    <row r="3459" spans="1:57" hidden="1" outlineLevel="1" x14ac:dyDescent="0.2">
      <c r="A3459" t="s">
        <v>1292</v>
      </c>
      <c r="B3459" t="s">
        <v>1217</v>
      </c>
      <c r="AW3459" t="s">
        <v>1292</v>
      </c>
      <c r="AX3459" t="s">
        <v>1217</v>
      </c>
      <c r="BA3459" s="127">
        <v>2</v>
      </c>
      <c r="BB3459" s="130">
        <v>280</v>
      </c>
      <c r="BC3459" s="131">
        <f t="shared" si="1231"/>
        <v>2280</v>
      </c>
      <c r="BE3459" s="7" t="s">
        <v>697</v>
      </c>
    </row>
    <row r="3460" spans="1:57" hidden="1" outlineLevel="1" x14ac:dyDescent="0.2">
      <c r="A3460" t="s">
        <v>1292</v>
      </c>
      <c r="B3460" t="s">
        <v>1217</v>
      </c>
      <c r="AW3460" t="s">
        <v>1292</v>
      </c>
      <c r="AX3460" t="s">
        <v>1217</v>
      </c>
      <c r="BA3460" s="127">
        <v>2</v>
      </c>
      <c r="BB3460" s="130">
        <v>280</v>
      </c>
      <c r="BC3460" s="131">
        <f t="shared" si="1231"/>
        <v>2280</v>
      </c>
      <c r="BE3460" s="7" t="s">
        <v>697</v>
      </c>
    </row>
    <row r="3461" spans="1:57" hidden="1" outlineLevel="1" x14ac:dyDescent="0.2">
      <c r="A3461" t="s">
        <v>1292</v>
      </c>
      <c r="B3461" t="s">
        <v>1217</v>
      </c>
      <c r="AW3461" t="s">
        <v>1292</v>
      </c>
      <c r="AX3461" t="s">
        <v>1217</v>
      </c>
      <c r="BA3461" s="127">
        <v>2</v>
      </c>
      <c r="BB3461" s="130">
        <v>280</v>
      </c>
      <c r="BC3461" s="131">
        <f t="shared" si="1231"/>
        <v>2280</v>
      </c>
      <c r="BE3461" s="7" t="s">
        <v>697</v>
      </c>
    </row>
    <row r="3462" spans="1:57" hidden="1" outlineLevel="1" x14ac:dyDescent="0.2">
      <c r="A3462" t="s">
        <v>1292</v>
      </c>
      <c r="B3462" t="s">
        <v>1217</v>
      </c>
      <c r="AW3462" t="s">
        <v>1292</v>
      </c>
      <c r="AX3462" t="s">
        <v>1217</v>
      </c>
      <c r="BA3462" s="127">
        <v>2</v>
      </c>
      <c r="BB3462" s="130">
        <v>280</v>
      </c>
      <c r="BC3462" s="131">
        <f t="shared" si="1231"/>
        <v>2280</v>
      </c>
      <c r="BE3462" s="7" t="s">
        <v>697</v>
      </c>
    </row>
    <row r="3463" spans="1:57" hidden="1" outlineLevel="1" x14ac:dyDescent="0.2">
      <c r="A3463" t="s">
        <v>1292</v>
      </c>
      <c r="B3463" t="s">
        <v>1217</v>
      </c>
      <c r="AW3463" t="s">
        <v>1292</v>
      </c>
      <c r="AX3463" t="s">
        <v>1217</v>
      </c>
      <c r="BA3463" s="127">
        <v>2</v>
      </c>
      <c r="BB3463" s="130">
        <v>280</v>
      </c>
      <c r="BC3463" s="131">
        <f t="shared" si="1231"/>
        <v>2280</v>
      </c>
      <c r="BE3463" s="7" t="s">
        <v>697</v>
      </c>
    </row>
    <row r="3464" spans="1:57" hidden="1" outlineLevel="1" x14ac:dyDescent="0.2">
      <c r="A3464" t="s">
        <v>1293</v>
      </c>
      <c r="B3464" t="s">
        <v>1217</v>
      </c>
      <c r="AW3464" t="s">
        <v>1293</v>
      </c>
      <c r="AX3464" t="s">
        <v>1217</v>
      </c>
      <c r="BA3464" s="127">
        <v>2</v>
      </c>
      <c r="BB3464" s="130">
        <v>282</v>
      </c>
      <c r="BC3464" s="131">
        <f t="shared" si="1231"/>
        <v>2282</v>
      </c>
      <c r="BE3464" s="7" t="s">
        <v>702</v>
      </c>
    </row>
    <row r="3465" spans="1:57" hidden="1" outlineLevel="1" x14ac:dyDescent="0.2">
      <c r="A3465" t="s">
        <v>145</v>
      </c>
      <c r="B3465" t="s">
        <v>1217</v>
      </c>
      <c r="AW3465" t="s">
        <v>145</v>
      </c>
      <c r="AX3465" t="s">
        <v>1217</v>
      </c>
      <c r="BA3465" s="127">
        <v>2</v>
      </c>
      <c r="BB3465" s="130">
        <v>290</v>
      </c>
      <c r="BC3465" s="131">
        <f t="shared" si="1231"/>
        <v>2290</v>
      </c>
      <c r="BE3465" s="7" t="s">
        <v>697</v>
      </c>
    </row>
    <row r="3466" spans="1:57" collapsed="1" x14ac:dyDescent="0.2">
      <c r="A3466" s="10" t="s">
        <v>567</v>
      </c>
      <c r="B3466" t="s">
        <v>566</v>
      </c>
      <c r="BA3466" s="127">
        <v>2</v>
      </c>
      <c r="BB3466" s="130"/>
      <c r="BC3466" s="127">
        <v>2</v>
      </c>
    </row>
    <row r="3467" spans="1:57" x14ac:dyDescent="0.2">
      <c r="BA3467" s="127"/>
      <c r="BB3467" s="130"/>
    </row>
    <row r="3468" spans="1:57" x14ac:dyDescent="0.2">
      <c r="BA3468" s="127"/>
      <c r="BB3468" s="130"/>
    </row>
  </sheetData>
  <phoneticPr fontId="8"/>
  <conditionalFormatting sqref="D3:D70 D72:D113 D3808:D3826 D115:D3298">
    <cfRule type="cellIs" dxfId="76" priority="1" stopIfTrue="1" operator="equal">
      <formula>1</formula>
    </cfRule>
    <cfRule type="cellIs" dxfId="75" priority="2" stopIfTrue="1" operator="equal">
      <formula>3</formula>
    </cfRule>
  </conditionalFormatting>
  <conditionalFormatting sqref="E3:E70 E72:E113 E3808:E3826 E115:E3298">
    <cfRule type="cellIs" dxfId="74" priority="3" stopIfTrue="1" operator="equal">
      <formula>1</formula>
    </cfRule>
    <cfRule type="cellIs" dxfId="73" priority="4" stopIfTrue="1" operator="equal">
      <formula>3</formula>
    </cfRule>
  </conditionalFormatting>
  <conditionalFormatting sqref="F3:F70 F72:F113 F3808:F3826 AN3:AQ70 AN3808:AQ3826 AN72:AQ3298 F115:F3298">
    <cfRule type="cellIs" dxfId="72" priority="5" stopIfTrue="1" operator="equal">
      <formula>1</formula>
    </cfRule>
    <cfRule type="cellIs" dxfId="71" priority="6" stopIfTrue="1" operator="equal">
      <formula>3</formula>
    </cfRule>
  </conditionalFormatting>
  <conditionalFormatting sqref="G3259 G1:G2 G932 G71 G1720 G2408">
    <cfRule type="expression" dxfId="70" priority="7" stopIfTrue="1">
      <formula>IF(D1=1,1,0)</formula>
    </cfRule>
    <cfRule type="expression" dxfId="69" priority="8" stopIfTrue="1">
      <formula>IF(E1=1,1,0)</formula>
    </cfRule>
  </conditionalFormatting>
  <conditionalFormatting sqref="H1:H2 H932 H3259:H65537 H71 H1720 H2408">
    <cfRule type="expression" dxfId="68" priority="9" stopIfTrue="1">
      <formula>IF(D1=1,1,0)</formula>
    </cfRule>
    <cfRule type="expression" dxfId="67" priority="10" stopIfTrue="1">
      <formula>IF(E1=1,1,0)</formula>
    </cfRule>
  </conditionalFormatting>
  <conditionalFormatting sqref="G3:G70 G1721:G2407 G2409:G3258 G933:G1719 G72:G931">
    <cfRule type="expression" dxfId="66" priority="11" stopIfTrue="1">
      <formula>IF(AND(G3&gt;0,D3=1),1,0)</formula>
    </cfRule>
    <cfRule type="expression" dxfId="65" priority="12" stopIfTrue="1">
      <formula>IF(AND(G3&gt;0,E3=1),1,0)</formula>
    </cfRule>
    <cfRule type="expression" dxfId="64" priority="13" stopIfTrue="1">
      <formula>IF(AND(G3&gt;0,F3=1),1,0)</formula>
    </cfRule>
  </conditionalFormatting>
  <conditionalFormatting sqref="H3:H70 H1721:H2407 H2409:H3258 H933:H1719 H72:H931">
    <cfRule type="expression" dxfId="63" priority="14" stopIfTrue="1">
      <formula>IF(AND(G3&gt;0,D3=1),1,0)</formula>
    </cfRule>
    <cfRule type="expression" dxfId="62" priority="15" stopIfTrue="1">
      <formula>IF(AND(G3&gt;0,E3=1),1,0)</formula>
    </cfRule>
    <cfRule type="expression" dxfId="61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A1654"/>
  <sheetViews>
    <sheetView workbookViewId="0">
      <pane xSplit="1" ySplit="1" topLeftCell="AB2" activePane="bottomRight" state="frozenSplit"/>
      <selection pane="topRight" activeCell="B1" sqref="B1"/>
      <selection pane="bottomLeft" activeCell="A2" sqref="A2"/>
      <selection pane="bottomRight" activeCell="T1577" sqref="T1577"/>
    </sheetView>
  </sheetViews>
  <sheetFormatPr baseColWidth="10" defaultRowHeight="14" outlineLevelRow="1" x14ac:dyDescent="0.2"/>
  <cols>
    <col min="1" max="1" width="16.28515625" customWidth="1"/>
    <col min="2" max="2" width="3.140625" style="67" bestFit="1" customWidth="1"/>
    <col min="3" max="3" width="10.7109375" style="67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customWidth="1"/>
    <col min="18" max="33" width="8.7109375" customWidth="1"/>
    <col min="34" max="34" width="18.140625" customWidth="1"/>
    <col min="35" max="35" width="14.28515625" customWidth="1"/>
    <col min="36" max="36" width="3" bestFit="1" customWidth="1"/>
    <col min="37" max="37" width="8.28515625" customWidth="1"/>
    <col min="38" max="38" width="3" style="127" bestFit="1" customWidth="1"/>
    <col min="39" max="39" width="4" style="130" bestFit="1" customWidth="1"/>
    <col min="40" max="40" width="4.140625" style="130" bestFit="1" customWidth="1"/>
    <col min="41" max="41" width="8.42578125" style="132" bestFit="1" customWidth="1"/>
    <col min="42" max="42" width="6" style="132" bestFit="1" customWidth="1"/>
    <col min="43" max="43" width="11.28515625" bestFit="1" customWidth="1"/>
  </cols>
  <sheetData>
    <row r="1" spans="1:43" x14ac:dyDescent="0.2">
      <c r="A1" s="67"/>
      <c r="C1" s="26" t="s">
        <v>1079</v>
      </c>
      <c r="D1" s="23" t="str">
        <f>LEFT(N1)</f>
        <v>C</v>
      </c>
      <c r="E1" s="20" t="str">
        <f>LEFT(O1)</f>
        <v>B</v>
      </c>
      <c r="F1" s="21" t="str">
        <f>LEFT(P1)</f>
        <v>P</v>
      </c>
      <c r="G1" s="30" t="s">
        <v>1771</v>
      </c>
      <c r="H1" s="2" t="s">
        <v>1794</v>
      </c>
      <c r="I1" s="16"/>
      <c r="J1" s="15" t="str">
        <f>County!J1</f>
        <v>Clinton</v>
      </c>
      <c r="K1" s="14" t="str">
        <f>County!K1</f>
        <v>Bush</v>
      </c>
      <c r="L1" s="16" t="str">
        <f>County!L1</f>
        <v>Perot</v>
      </c>
      <c r="M1" t="str">
        <f>County!M1</f>
        <v>Other</v>
      </c>
      <c r="N1" s="3" t="str">
        <f>County!N1</f>
        <v>Clinton</v>
      </c>
      <c r="O1" s="4" t="str">
        <f>County!O1</f>
        <v>Bush</v>
      </c>
      <c r="P1" s="22" t="str">
        <f>County!P1</f>
        <v>Perot</v>
      </c>
      <c r="Q1" s="1" t="str">
        <f>County!Q1</f>
        <v>Marrou</v>
      </c>
      <c r="R1" s="1" t="str">
        <f>County!R1</f>
        <v>Gritz</v>
      </c>
      <c r="S1" s="1" t="str">
        <f>County!S1</f>
        <v>Fulani</v>
      </c>
      <c r="T1" s="1" t="str">
        <f>County!T1</f>
        <v>Phillips</v>
      </c>
      <c r="U1" s="1" t="str">
        <f>County!U1</f>
        <v>Hagelin</v>
      </c>
      <c r="V1" s="1" t="str">
        <f>County!V1</f>
        <v>Daniels</v>
      </c>
      <c r="W1" s="1" t="str">
        <f>County!W1</f>
        <v>LaRouche</v>
      </c>
      <c r="X1" s="1" t="str">
        <f>County!X1</f>
        <v>Warren</v>
      </c>
      <c r="Y1" s="1" t="str">
        <f>County!Y1</f>
        <v>Write In</v>
      </c>
      <c r="Z1" s="1" t="str">
        <f>County!Z1</f>
        <v>Bradford</v>
      </c>
      <c r="AA1" s="1" t="str">
        <f>County!AA1</f>
        <v>Herer</v>
      </c>
      <c r="AB1" s="1" t="str">
        <f>County!AB1</f>
        <v>Brisben</v>
      </c>
      <c r="AC1" t="str">
        <f>County!AC1</f>
        <v>Halyard</v>
      </c>
      <c r="AD1" t="str">
        <f>County!AD1</f>
        <v>None Above</v>
      </c>
      <c r="AE1" t="str">
        <f>County!AE1</f>
        <v>Yiamouyiannis</v>
      </c>
      <c r="AF1" t="str">
        <f>County!AF1</f>
        <v>Ehlers</v>
      </c>
      <c r="AG1" t="str">
        <f>County!AG1</f>
        <v>Dodge</v>
      </c>
      <c r="AH1" t="s">
        <v>2231</v>
      </c>
      <c r="AI1" t="s">
        <v>3271</v>
      </c>
      <c r="AJ1" t="s">
        <v>673</v>
      </c>
      <c r="AL1" s="127" t="s">
        <v>3294</v>
      </c>
      <c r="AM1" s="130" t="s">
        <v>3295</v>
      </c>
      <c r="AN1" s="130" t="s">
        <v>34</v>
      </c>
      <c r="AO1" s="132" t="s">
        <v>35</v>
      </c>
      <c r="AP1" s="132" t="s">
        <v>113</v>
      </c>
      <c r="AQ1" s="7" t="s">
        <v>3344</v>
      </c>
    </row>
    <row r="2" spans="1:43" x14ac:dyDescent="0.2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43" hidden="1" outlineLevel="1" x14ac:dyDescent="0.2">
      <c r="A3" t="s">
        <v>1028</v>
      </c>
      <c r="B3" s="10" t="s">
        <v>2760</v>
      </c>
      <c r="C3" s="1">
        <f t="shared" ref="C3:C65" si="0">SUM(N3:AF3)</f>
        <v>1586</v>
      </c>
      <c r="D3" s="7">
        <f t="shared" ref="D3:D66" si="1">RANK(N3,(N3:AF3))</f>
        <v>1</v>
      </c>
      <c r="E3" s="7">
        <f t="shared" ref="E3:E66" si="2">RANK(O3,(N3:AF3))</f>
        <v>2</v>
      </c>
      <c r="F3" s="7">
        <f t="shared" ref="F3:F66" si="3">RANK(P3,(N3:AF3))</f>
        <v>3</v>
      </c>
      <c r="G3" s="1">
        <f>MAX(N3:P3)-LARGE(N3:P3,2)</f>
        <v>154</v>
      </c>
      <c r="H3" s="2">
        <f t="shared" ref="H3:H66" si="4">G3/C3</f>
        <v>9.7099621689785628E-2</v>
      </c>
      <c r="I3" s="8"/>
      <c r="J3" s="2">
        <f t="shared" ref="J3:J65" si="5">IF(C3=0,"-",N3/C3)</f>
        <v>0.39974779319041615</v>
      </c>
      <c r="K3" s="2">
        <f t="shared" ref="K3:K65" si="6">IF(C3=0,"-",O3/C3)</f>
        <v>0.3026481715006305</v>
      </c>
      <c r="L3" s="2">
        <f t="shared" ref="L3:L65" si="7">IF(C3=0,"-",P3/C3)</f>
        <v>0.29319041614123581</v>
      </c>
      <c r="M3" s="2">
        <f t="shared" ref="M3:M65" si="8">IF(C3=0,"-",(1-J3-K3-L3))</f>
        <v>4.4136191677175973E-3</v>
      </c>
      <c r="N3" s="1">
        <v>634</v>
      </c>
      <c r="O3" s="1">
        <v>480</v>
      </c>
      <c r="P3" s="1">
        <v>465</v>
      </c>
      <c r="Q3" s="1">
        <v>6</v>
      </c>
      <c r="R3" s="1"/>
      <c r="S3" s="1">
        <v>1</v>
      </c>
      <c r="T3" s="1"/>
      <c r="X3" s="1"/>
      <c r="Y3" s="1"/>
      <c r="Z3" s="1"/>
      <c r="AA3" s="1"/>
      <c r="AB3" s="1"/>
      <c r="AH3" t="str">
        <f>A3</f>
        <v>Andover</v>
      </c>
      <c r="AI3" t="s">
        <v>2497</v>
      </c>
      <c r="AJ3">
        <v>1</v>
      </c>
      <c r="AK3" s="7"/>
      <c r="AL3" s="127">
        <v>9</v>
      </c>
      <c r="AM3" s="130">
        <v>13</v>
      </c>
      <c r="AN3" s="130">
        <v>5</v>
      </c>
      <c r="AO3" s="132">
        <v>1080</v>
      </c>
      <c r="AP3" s="132">
        <f t="shared" ref="AP3:AP66" si="9">AL3*1000+AM3</f>
        <v>9013</v>
      </c>
      <c r="AQ3" t="s">
        <v>2231</v>
      </c>
    </row>
    <row r="4" spans="1:43" hidden="1" outlineLevel="1" x14ac:dyDescent="0.2">
      <c r="A4" t="s">
        <v>2002</v>
      </c>
      <c r="B4" s="10" t="s">
        <v>2760</v>
      </c>
      <c r="C4" s="1">
        <f t="shared" si="0"/>
        <v>8481</v>
      </c>
      <c r="D4" s="7">
        <f t="shared" si="1"/>
        <v>2</v>
      </c>
      <c r="E4" s="7">
        <f t="shared" si="2"/>
        <v>1</v>
      </c>
      <c r="F4" s="7">
        <f t="shared" si="3"/>
        <v>3</v>
      </c>
      <c r="G4" s="1">
        <f t="shared" ref="G4:G67" si="10">MAX(N4:P4)-LARGE(N4:P4,2)</f>
        <v>4</v>
      </c>
      <c r="H4" s="2">
        <f t="shared" si="4"/>
        <v>4.7164249498879847E-4</v>
      </c>
      <c r="I4" s="8"/>
      <c r="J4" s="2">
        <f t="shared" si="5"/>
        <v>0.38592147152458439</v>
      </c>
      <c r="K4" s="2">
        <f t="shared" si="6"/>
        <v>0.38639311401957316</v>
      </c>
      <c r="L4" s="2">
        <f t="shared" si="7"/>
        <v>0.22202570451597689</v>
      </c>
      <c r="M4" s="2">
        <f t="shared" si="8"/>
        <v>5.6597099398655037E-3</v>
      </c>
      <c r="N4" s="1">
        <v>3273</v>
      </c>
      <c r="O4" s="1">
        <v>3277</v>
      </c>
      <c r="P4" s="1">
        <v>1883</v>
      </c>
      <c r="Q4" s="1">
        <v>43</v>
      </c>
      <c r="R4" s="1"/>
      <c r="S4" s="1">
        <v>5</v>
      </c>
      <c r="T4" s="1"/>
      <c r="X4" s="1"/>
      <c r="Y4" s="1"/>
      <c r="Z4" s="1"/>
      <c r="AA4" s="1"/>
      <c r="AB4" s="1"/>
      <c r="AH4" t="str">
        <f t="shared" ref="AH4:AH67" si="11">A4</f>
        <v>Ansonia</v>
      </c>
      <c r="AI4" t="s">
        <v>2243</v>
      </c>
      <c r="AJ4">
        <v>5</v>
      </c>
      <c r="AK4" s="7"/>
      <c r="AL4" s="127">
        <v>9</v>
      </c>
      <c r="AM4" s="130">
        <v>9</v>
      </c>
      <c r="AN4" s="130">
        <v>5</v>
      </c>
      <c r="AO4" s="132">
        <v>1220</v>
      </c>
      <c r="AP4" s="132">
        <f t="shared" si="9"/>
        <v>9009</v>
      </c>
      <c r="AQ4" t="s">
        <v>2231</v>
      </c>
    </row>
    <row r="5" spans="1:43" hidden="1" outlineLevel="1" x14ac:dyDescent="0.2">
      <c r="A5" t="s">
        <v>1955</v>
      </c>
      <c r="B5" s="10" t="s">
        <v>2760</v>
      </c>
      <c r="C5" s="1">
        <f t="shared" si="0"/>
        <v>2048</v>
      </c>
      <c r="D5" s="7">
        <f t="shared" si="1"/>
        <v>1</v>
      </c>
      <c r="E5" s="7">
        <f t="shared" si="2"/>
        <v>3</v>
      </c>
      <c r="F5" s="7">
        <f t="shared" si="3"/>
        <v>2</v>
      </c>
      <c r="G5" s="1">
        <f t="shared" si="10"/>
        <v>315</v>
      </c>
      <c r="H5" s="2">
        <f t="shared" si="4"/>
        <v>0.15380859375</v>
      </c>
      <c r="I5" s="8"/>
      <c r="J5" s="2">
        <f t="shared" si="5"/>
        <v>0.4482421875</v>
      </c>
      <c r="K5" s="2">
        <f t="shared" si="6"/>
        <v>0.25341796875</v>
      </c>
      <c r="L5" s="2">
        <f t="shared" si="7"/>
        <v>0.29443359375</v>
      </c>
      <c r="M5" s="2">
        <f t="shared" si="8"/>
        <v>3.90625E-3</v>
      </c>
      <c r="N5" s="1">
        <v>918</v>
      </c>
      <c r="O5" s="1">
        <v>519</v>
      </c>
      <c r="P5" s="1">
        <v>603</v>
      </c>
      <c r="Q5" s="1">
        <v>4</v>
      </c>
      <c r="R5" s="1"/>
      <c r="S5" s="1">
        <v>4</v>
      </c>
      <c r="T5" s="1"/>
      <c r="X5" s="1"/>
      <c r="Y5" s="1"/>
      <c r="Z5" s="1"/>
      <c r="AA5" s="1"/>
      <c r="AB5" s="1"/>
      <c r="AH5" t="str">
        <f t="shared" si="11"/>
        <v>Ashford</v>
      </c>
      <c r="AI5" t="s">
        <v>2181</v>
      </c>
      <c r="AJ5">
        <v>2</v>
      </c>
      <c r="AK5" s="7"/>
      <c r="AL5" s="127">
        <v>9</v>
      </c>
      <c r="AM5" s="130">
        <v>15</v>
      </c>
      <c r="AN5" s="130">
        <v>5</v>
      </c>
      <c r="AO5" s="132">
        <v>1430</v>
      </c>
      <c r="AP5" s="132">
        <f t="shared" si="9"/>
        <v>9015</v>
      </c>
      <c r="AQ5" t="s">
        <v>2231</v>
      </c>
    </row>
    <row r="6" spans="1:43" hidden="1" outlineLevel="1" x14ac:dyDescent="0.2">
      <c r="A6" t="s">
        <v>2797</v>
      </c>
      <c r="B6" s="10" t="s">
        <v>2760</v>
      </c>
      <c r="C6" s="1">
        <f t="shared" si="0"/>
        <v>9053</v>
      </c>
      <c r="D6" s="7">
        <f t="shared" si="1"/>
        <v>2</v>
      </c>
      <c r="E6" s="7">
        <f t="shared" si="2"/>
        <v>1</v>
      </c>
      <c r="F6" s="7">
        <f t="shared" si="3"/>
        <v>3</v>
      </c>
      <c r="G6" s="1">
        <f t="shared" si="10"/>
        <v>593</v>
      </c>
      <c r="H6" s="2">
        <f t="shared" si="4"/>
        <v>6.5503148127692479E-2</v>
      </c>
      <c r="I6" s="8"/>
      <c r="J6" s="2">
        <f t="shared" si="5"/>
        <v>0.37446150447365512</v>
      </c>
      <c r="K6" s="2">
        <f t="shared" si="6"/>
        <v>0.43996465260134759</v>
      </c>
      <c r="L6" s="2">
        <f t="shared" si="7"/>
        <v>0.18314370926764609</v>
      </c>
      <c r="M6" s="2">
        <f t="shared" si="8"/>
        <v>2.4301336573512022E-3</v>
      </c>
      <c r="N6" s="1">
        <v>3390</v>
      </c>
      <c r="O6" s="1">
        <v>3983</v>
      </c>
      <c r="P6" s="1">
        <v>1658</v>
      </c>
      <c r="Q6" s="1">
        <v>20</v>
      </c>
      <c r="R6" s="1"/>
      <c r="S6" s="1">
        <v>2</v>
      </c>
      <c r="T6" s="1"/>
      <c r="X6" s="1"/>
      <c r="Y6" s="1"/>
      <c r="Z6" s="1"/>
      <c r="AA6" s="1"/>
      <c r="AB6" s="1"/>
      <c r="AH6" t="str">
        <f t="shared" si="11"/>
        <v>Avon</v>
      </c>
      <c r="AI6" t="s">
        <v>1619</v>
      </c>
      <c r="AJ6">
        <v>6</v>
      </c>
      <c r="AK6" s="7"/>
      <c r="AL6" s="127">
        <v>9</v>
      </c>
      <c r="AM6" s="130">
        <v>3</v>
      </c>
      <c r="AN6" s="130">
        <v>5</v>
      </c>
      <c r="AO6" s="132">
        <v>2060</v>
      </c>
      <c r="AP6" s="132">
        <f t="shared" si="9"/>
        <v>9003</v>
      </c>
      <c r="AQ6" t="s">
        <v>2231</v>
      </c>
    </row>
    <row r="7" spans="1:43" hidden="1" outlineLevel="1" x14ac:dyDescent="0.2">
      <c r="A7" t="s">
        <v>2206</v>
      </c>
      <c r="B7" s="10" t="s">
        <v>2760</v>
      </c>
      <c r="C7" s="1">
        <f t="shared" si="0"/>
        <v>1867</v>
      </c>
      <c r="D7" s="7">
        <f t="shared" si="1"/>
        <v>1</v>
      </c>
      <c r="E7" s="7">
        <f t="shared" si="2"/>
        <v>2</v>
      </c>
      <c r="F7" s="7">
        <f t="shared" si="3"/>
        <v>3</v>
      </c>
      <c r="G7" s="1">
        <f t="shared" si="10"/>
        <v>187</v>
      </c>
      <c r="H7" s="2">
        <f t="shared" si="4"/>
        <v>0.1001606855918586</v>
      </c>
      <c r="I7" s="8"/>
      <c r="J7" s="2">
        <f t="shared" si="5"/>
        <v>0.41724692019282272</v>
      </c>
      <c r="K7" s="2">
        <f t="shared" si="6"/>
        <v>0.31708623460096413</v>
      </c>
      <c r="L7" s="2">
        <f t="shared" si="7"/>
        <v>0.2608462774504553</v>
      </c>
      <c r="M7" s="2">
        <f t="shared" si="8"/>
        <v>4.820567755757843E-3</v>
      </c>
      <c r="N7" s="1">
        <v>779</v>
      </c>
      <c r="O7" s="1">
        <v>592</v>
      </c>
      <c r="P7" s="1">
        <v>487</v>
      </c>
      <c r="Q7" s="1">
        <v>9</v>
      </c>
      <c r="R7" s="1"/>
      <c r="S7" s="1">
        <v>0</v>
      </c>
      <c r="T7" s="1"/>
      <c r="X7" s="1"/>
      <c r="Y7" s="1"/>
      <c r="Z7" s="1"/>
      <c r="AA7" s="1"/>
      <c r="AB7" s="1"/>
      <c r="AH7" t="str">
        <f t="shared" si="11"/>
        <v>Barkhamsted</v>
      </c>
      <c r="AI7" t="s">
        <v>1620</v>
      </c>
      <c r="AJ7">
        <v>6</v>
      </c>
      <c r="AK7" s="7"/>
      <c r="AL7" s="127">
        <v>9</v>
      </c>
      <c r="AM7" s="130">
        <v>5</v>
      </c>
      <c r="AN7" s="130">
        <v>5</v>
      </c>
      <c r="AO7" s="132">
        <v>2760</v>
      </c>
      <c r="AP7" s="132">
        <f t="shared" si="9"/>
        <v>9005</v>
      </c>
      <c r="AQ7" t="s">
        <v>2231</v>
      </c>
    </row>
    <row r="8" spans="1:43" hidden="1" outlineLevel="1" x14ac:dyDescent="0.2">
      <c r="A8" t="s">
        <v>2521</v>
      </c>
      <c r="B8" s="10" t="s">
        <v>2760</v>
      </c>
      <c r="C8" s="1">
        <f t="shared" si="0"/>
        <v>2590</v>
      </c>
      <c r="D8" s="7">
        <f t="shared" si="1"/>
        <v>3</v>
      </c>
      <c r="E8" s="7">
        <f t="shared" si="2"/>
        <v>1</v>
      </c>
      <c r="F8" s="7">
        <f t="shared" si="3"/>
        <v>2</v>
      </c>
      <c r="G8" s="1">
        <f t="shared" si="10"/>
        <v>216</v>
      </c>
      <c r="H8" s="2">
        <f t="shared" si="4"/>
        <v>8.33976833976834E-2</v>
      </c>
      <c r="I8" s="8"/>
      <c r="J8" s="2">
        <f t="shared" si="5"/>
        <v>0.29459459459459458</v>
      </c>
      <c r="K8" s="2">
        <f t="shared" si="6"/>
        <v>0.39343629343629344</v>
      </c>
      <c r="L8" s="2">
        <f t="shared" si="7"/>
        <v>0.31003861003861005</v>
      </c>
      <c r="M8" s="2">
        <f t="shared" si="8"/>
        <v>1.9305019305019266E-3</v>
      </c>
      <c r="N8" s="1">
        <v>763</v>
      </c>
      <c r="O8" s="1">
        <v>1019</v>
      </c>
      <c r="P8" s="1">
        <v>803</v>
      </c>
      <c r="Q8" s="1">
        <v>4</v>
      </c>
      <c r="R8" s="1"/>
      <c r="S8" s="1">
        <v>1</v>
      </c>
      <c r="T8" s="1"/>
      <c r="X8" s="1"/>
      <c r="Y8" s="1"/>
      <c r="Z8" s="1"/>
      <c r="AA8" s="1"/>
      <c r="AB8" s="1"/>
      <c r="AH8" t="str">
        <f t="shared" si="11"/>
        <v>Beacon Falls</v>
      </c>
      <c r="AI8" t="s">
        <v>2243</v>
      </c>
      <c r="AJ8">
        <v>5</v>
      </c>
      <c r="AK8" s="7"/>
      <c r="AL8" s="127">
        <v>9</v>
      </c>
      <c r="AM8" s="130">
        <v>9</v>
      </c>
      <c r="AN8" s="130">
        <v>10</v>
      </c>
      <c r="AO8" s="132">
        <v>3250</v>
      </c>
      <c r="AP8" s="132">
        <f t="shared" si="9"/>
        <v>9009</v>
      </c>
      <c r="AQ8" t="s">
        <v>2231</v>
      </c>
    </row>
    <row r="9" spans="1:43" hidden="1" outlineLevel="1" x14ac:dyDescent="0.2">
      <c r="A9" t="s">
        <v>1020</v>
      </c>
      <c r="B9" s="10" t="s">
        <v>2760</v>
      </c>
      <c r="C9" s="1">
        <f t="shared" si="0"/>
        <v>10219</v>
      </c>
      <c r="D9" s="7">
        <f t="shared" si="1"/>
        <v>1</v>
      </c>
      <c r="E9" s="7">
        <f t="shared" si="2"/>
        <v>2</v>
      </c>
      <c r="F9" s="7">
        <f t="shared" si="3"/>
        <v>3</v>
      </c>
      <c r="G9" s="1">
        <f t="shared" si="10"/>
        <v>552</v>
      </c>
      <c r="H9" s="2">
        <f t="shared" si="4"/>
        <v>5.4017027106370484E-2</v>
      </c>
      <c r="I9" s="8"/>
      <c r="J9" s="2">
        <f t="shared" si="5"/>
        <v>0.40874840982483607</v>
      </c>
      <c r="K9" s="2">
        <f t="shared" si="6"/>
        <v>0.3547313827184656</v>
      </c>
      <c r="L9" s="2">
        <f t="shared" si="7"/>
        <v>0.23280164399647715</v>
      </c>
      <c r="M9" s="2">
        <f t="shared" si="8"/>
        <v>3.7185634602211748E-3</v>
      </c>
      <c r="N9" s="1">
        <v>4177</v>
      </c>
      <c r="O9" s="1">
        <v>3625</v>
      </c>
      <c r="P9" s="1">
        <v>2379</v>
      </c>
      <c r="Q9" s="1">
        <v>34</v>
      </c>
      <c r="R9" s="1"/>
      <c r="S9" s="1">
        <v>4</v>
      </c>
      <c r="T9" s="1"/>
      <c r="X9" s="1"/>
      <c r="Y9" s="1"/>
      <c r="Z9" s="1"/>
      <c r="AA9" s="1"/>
      <c r="AB9" s="1"/>
      <c r="AH9" t="str">
        <f t="shared" si="11"/>
        <v>Berlin</v>
      </c>
      <c r="AI9" t="s">
        <v>1619</v>
      </c>
      <c r="AJ9">
        <v>1</v>
      </c>
      <c r="AK9" s="7"/>
      <c r="AL9" s="127">
        <v>9</v>
      </c>
      <c r="AM9" s="130">
        <v>3</v>
      </c>
      <c r="AN9" s="130">
        <v>10</v>
      </c>
      <c r="AO9" s="132">
        <v>4300</v>
      </c>
      <c r="AP9" s="132">
        <f t="shared" si="9"/>
        <v>9003</v>
      </c>
      <c r="AQ9" t="s">
        <v>2231</v>
      </c>
    </row>
    <row r="10" spans="1:43" hidden="1" outlineLevel="1" x14ac:dyDescent="0.2">
      <c r="A10" t="s">
        <v>2867</v>
      </c>
      <c r="B10" s="10" t="s">
        <v>2760</v>
      </c>
      <c r="C10" s="1">
        <f t="shared" si="0"/>
        <v>2838</v>
      </c>
      <c r="D10" s="7">
        <f t="shared" si="1"/>
        <v>2</v>
      </c>
      <c r="E10" s="7">
        <f t="shared" si="2"/>
        <v>1</v>
      </c>
      <c r="F10" s="7">
        <f t="shared" si="3"/>
        <v>3</v>
      </c>
      <c r="G10" s="1">
        <f t="shared" si="10"/>
        <v>64</v>
      </c>
      <c r="H10" s="2">
        <f t="shared" si="4"/>
        <v>2.255109231853418E-2</v>
      </c>
      <c r="I10" s="8"/>
      <c r="J10" s="2">
        <f t="shared" si="5"/>
        <v>0.37103594080338265</v>
      </c>
      <c r="K10" s="2">
        <f t="shared" si="6"/>
        <v>0.39358703312191684</v>
      </c>
      <c r="L10" s="2">
        <f t="shared" si="7"/>
        <v>0.23079633544749825</v>
      </c>
      <c r="M10" s="2">
        <f t="shared" si="8"/>
        <v>4.5806906272022607E-3</v>
      </c>
      <c r="N10" s="1">
        <v>1053</v>
      </c>
      <c r="O10" s="1">
        <v>1117</v>
      </c>
      <c r="P10" s="1">
        <v>655</v>
      </c>
      <c r="Q10" s="1">
        <v>13</v>
      </c>
      <c r="R10" s="1"/>
      <c r="S10" s="1">
        <v>0</v>
      </c>
      <c r="T10" s="1"/>
      <c r="X10" s="1"/>
      <c r="Y10" s="1"/>
      <c r="Z10" s="1"/>
      <c r="AA10" s="1"/>
      <c r="AB10" s="1"/>
      <c r="AH10" t="str">
        <f t="shared" si="11"/>
        <v>Bethany</v>
      </c>
      <c r="AI10" t="s">
        <v>2243</v>
      </c>
      <c r="AJ10">
        <v>5</v>
      </c>
      <c r="AK10" s="7"/>
      <c r="AL10" s="127">
        <v>9</v>
      </c>
      <c r="AM10" s="130">
        <v>9</v>
      </c>
      <c r="AN10" s="130">
        <v>15</v>
      </c>
      <c r="AO10" s="132">
        <v>4580</v>
      </c>
      <c r="AP10" s="132">
        <f t="shared" si="9"/>
        <v>9009</v>
      </c>
      <c r="AQ10" t="s">
        <v>2231</v>
      </c>
    </row>
    <row r="11" spans="1:43" hidden="1" outlineLevel="1" x14ac:dyDescent="0.2">
      <c r="A11" t="s">
        <v>1021</v>
      </c>
      <c r="B11" s="10" t="s">
        <v>2760</v>
      </c>
      <c r="C11" s="1">
        <f t="shared" si="0"/>
        <v>9337</v>
      </c>
      <c r="D11" s="7">
        <f t="shared" si="1"/>
        <v>2</v>
      </c>
      <c r="E11" s="7">
        <f t="shared" si="2"/>
        <v>1</v>
      </c>
      <c r="F11" s="7">
        <f t="shared" si="3"/>
        <v>3</v>
      </c>
      <c r="G11" s="1">
        <f t="shared" si="10"/>
        <v>796</v>
      </c>
      <c r="H11" s="2">
        <f t="shared" si="4"/>
        <v>8.5252222341223094E-2</v>
      </c>
      <c r="I11" s="8"/>
      <c r="J11" s="2">
        <f t="shared" si="5"/>
        <v>0.34036628467387814</v>
      </c>
      <c r="K11" s="2">
        <f t="shared" si="6"/>
        <v>0.42561850701510123</v>
      </c>
      <c r="L11" s="2">
        <f t="shared" si="7"/>
        <v>0.23133768876512797</v>
      </c>
      <c r="M11" s="2">
        <f t="shared" si="8"/>
        <v>2.6775195458925982E-3</v>
      </c>
      <c r="N11" s="1">
        <v>3178</v>
      </c>
      <c r="O11" s="1">
        <v>3974</v>
      </c>
      <c r="P11" s="1">
        <v>2160</v>
      </c>
      <c r="Q11" s="1">
        <v>19</v>
      </c>
      <c r="R11" s="1"/>
      <c r="S11" s="1">
        <v>6</v>
      </c>
      <c r="T11" s="1"/>
      <c r="X11" s="1"/>
      <c r="Y11" s="1"/>
      <c r="Z11" s="1"/>
      <c r="AA11" s="1"/>
      <c r="AB11" s="1"/>
      <c r="AH11" t="str">
        <f t="shared" si="11"/>
        <v>Bethel</v>
      </c>
      <c r="AI11" t="s">
        <v>238</v>
      </c>
      <c r="AJ11">
        <v>5</v>
      </c>
      <c r="AK11" s="7"/>
      <c r="AL11" s="127">
        <v>9</v>
      </c>
      <c r="AM11" s="130">
        <v>1</v>
      </c>
      <c r="AN11" s="130">
        <v>5</v>
      </c>
      <c r="AO11" s="132">
        <v>4720</v>
      </c>
      <c r="AP11" s="132">
        <f t="shared" si="9"/>
        <v>9001</v>
      </c>
      <c r="AQ11" t="s">
        <v>2231</v>
      </c>
    </row>
    <row r="12" spans="1:43" hidden="1" outlineLevel="1" x14ac:dyDescent="0.2">
      <c r="A12" t="s">
        <v>2916</v>
      </c>
      <c r="B12" s="10" t="s">
        <v>2760</v>
      </c>
      <c r="C12" s="1">
        <f t="shared" si="0"/>
        <v>2027</v>
      </c>
      <c r="D12" s="7">
        <f t="shared" si="1"/>
        <v>2</v>
      </c>
      <c r="E12" s="7">
        <f t="shared" si="2"/>
        <v>1</v>
      </c>
      <c r="F12" s="7">
        <f t="shared" si="3"/>
        <v>3</v>
      </c>
      <c r="G12" s="1">
        <f t="shared" si="10"/>
        <v>202</v>
      </c>
      <c r="H12" s="2">
        <f t="shared" si="4"/>
        <v>9.9654662062160823E-2</v>
      </c>
      <c r="I12" s="8"/>
      <c r="J12" s="2">
        <f t="shared" si="5"/>
        <v>0.30587074494326594</v>
      </c>
      <c r="K12" s="2">
        <f t="shared" si="6"/>
        <v>0.40552540700542672</v>
      </c>
      <c r="L12" s="2">
        <f t="shared" si="7"/>
        <v>0.2836704489393192</v>
      </c>
      <c r="M12" s="2">
        <f t="shared" si="8"/>
        <v>4.933399111988146E-3</v>
      </c>
      <c r="N12" s="1">
        <v>620</v>
      </c>
      <c r="O12" s="1">
        <v>822</v>
      </c>
      <c r="P12" s="1">
        <v>575</v>
      </c>
      <c r="Q12" s="1">
        <v>10</v>
      </c>
      <c r="R12" s="1"/>
      <c r="S12" s="1">
        <v>0</v>
      </c>
      <c r="T12" s="1"/>
      <c r="X12" s="1"/>
      <c r="Y12" s="1"/>
      <c r="Z12" s="1"/>
      <c r="AA12" s="1"/>
      <c r="AB12" s="1"/>
      <c r="AH12" t="str">
        <f t="shared" si="11"/>
        <v>Bethlehem</v>
      </c>
      <c r="AI12" t="s">
        <v>1620</v>
      </c>
      <c r="AJ12">
        <v>6</v>
      </c>
      <c r="AK12" s="7"/>
      <c r="AL12" s="127">
        <v>9</v>
      </c>
      <c r="AM12" s="130">
        <v>5</v>
      </c>
      <c r="AN12" s="130">
        <v>10</v>
      </c>
      <c r="AO12" s="132">
        <v>4930</v>
      </c>
      <c r="AP12" s="132">
        <f t="shared" si="9"/>
        <v>9005</v>
      </c>
      <c r="AQ12" t="s">
        <v>2231</v>
      </c>
    </row>
    <row r="13" spans="1:43" hidden="1" outlineLevel="1" x14ac:dyDescent="0.2">
      <c r="A13" t="s">
        <v>1022</v>
      </c>
      <c r="B13" s="10" t="s">
        <v>2760</v>
      </c>
      <c r="C13" s="1">
        <f t="shared" si="0"/>
        <v>10572</v>
      </c>
      <c r="D13" s="7">
        <f t="shared" si="1"/>
        <v>1</v>
      </c>
      <c r="E13" s="7">
        <f t="shared" si="2"/>
        <v>2</v>
      </c>
      <c r="F13" s="7">
        <f t="shared" si="3"/>
        <v>3</v>
      </c>
      <c r="G13" s="1">
        <f t="shared" si="10"/>
        <v>4573</v>
      </c>
      <c r="H13" s="2">
        <f t="shared" si="4"/>
        <v>0.4325576995838063</v>
      </c>
      <c r="I13" s="8"/>
      <c r="J13" s="2">
        <f t="shared" si="5"/>
        <v>0.65399167612561482</v>
      </c>
      <c r="K13" s="2">
        <f t="shared" si="6"/>
        <v>0.22143397654180855</v>
      </c>
      <c r="L13" s="2">
        <f t="shared" si="7"/>
        <v>0.11975028376844495</v>
      </c>
      <c r="M13" s="2">
        <f t="shared" si="8"/>
        <v>4.8240635641316892E-3</v>
      </c>
      <c r="N13" s="1">
        <v>6914</v>
      </c>
      <c r="O13" s="1">
        <v>2341</v>
      </c>
      <c r="P13" s="1">
        <v>1266</v>
      </c>
      <c r="Q13" s="1">
        <v>26</v>
      </c>
      <c r="R13" s="1"/>
      <c r="S13" s="1">
        <v>25</v>
      </c>
      <c r="T13" s="1"/>
      <c r="X13" s="1"/>
      <c r="Y13" s="1"/>
      <c r="Z13" s="1"/>
      <c r="AA13" s="1"/>
      <c r="AB13" s="1"/>
      <c r="AH13" t="str">
        <f t="shared" si="11"/>
        <v>Bloomfield</v>
      </c>
      <c r="AI13" t="s">
        <v>1619</v>
      </c>
      <c r="AJ13">
        <v>1</v>
      </c>
      <c r="AK13" s="7"/>
      <c r="AL13" s="127">
        <v>9</v>
      </c>
      <c r="AM13" s="130">
        <v>3</v>
      </c>
      <c r="AN13" s="130">
        <v>15</v>
      </c>
      <c r="AO13" s="132">
        <v>5910</v>
      </c>
      <c r="AP13" s="132">
        <f t="shared" si="9"/>
        <v>9003</v>
      </c>
      <c r="AQ13" t="s">
        <v>2231</v>
      </c>
    </row>
    <row r="14" spans="1:43" hidden="1" outlineLevel="1" x14ac:dyDescent="0.2">
      <c r="A14" t="s">
        <v>1023</v>
      </c>
      <c r="B14" s="10" t="s">
        <v>2760</v>
      </c>
      <c r="C14" s="1">
        <f t="shared" si="0"/>
        <v>2791</v>
      </c>
      <c r="D14" s="7">
        <f t="shared" si="1"/>
        <v>1</v>
      </c>
      <c r="E14" s="7">
        <f t="shared" si="2"/>
        <v>2</v>
      </c>
      <c r="F14" s="7">
        <f t="shared" si="3"/>
        <v>3</v>
      </c>
      <c r="G14" s="1">
        <f t="shared" si="10"/>
        <v>47</v>
      </c>
      <c r="H14" s="2">
        <f t="shared" si="4"/>
        <v>1.683984235041204E-2</v>
      </c>
      <c r="I14" s="8"/>
      <c r="J14" s="2">
        <f t="shared" si="5"/>
        <v>0.36653529201003227</v>
      </c>
      <c r="K14" s="2">
        <f t="shared" si="6"/>
        <v>0.34969544965962018</v>
      </c>
      <c r="L14" s="2">
        <f t="shared" si="7"/>
        <v>0.28090290218559655</v>
      </c>
      <c r="M14" s="2">
        <f t="shared" si="8"/>
        <v>2.8663561447510588E-3</v>
      </c>
      <c r="N14" s="1">
        <v>1023</v>
      </c>
      <c r="O14" s="1">
        <v>976</v>
      </c>
      <c r="P14" s="1">
        <v>784</v>
      </c>
      <c r="Q14" s="1">
        <v>8</v>
      </c>
      <c r="R14" s="1"/>
      <c r="S14" s="1">
        <v>0</v>
      </c>
      <c r="T14" s="1"/>
      <c r="X14" s="1"/>
      <c r="Y14" s="1"/>
      <c r="Z14" s="1"/>
      <c r="AA14" s="1"/>
      <c r="AB14" s="1"/>
      <c r="AH14" t="str">
        <f t="shared" si="11"/>
        <v>Bolton</v>
      </c>
      <c r="AI14" t="s">
        <v>2497</v>
      </c>
      <c r="AJ14" t="s">
        <v>3230</v>
      </c>
      <c r="AK14" s="7"/>
      <c r="AL14" s="127">
        <v>9</v>
      </c>
      <c r="AM14" s="130">
        <v>13</v>
      </c>
      <c r="AN14" s="130">
        <v>10</v>
      </c>
      <c r="AO14" s="132">
        <v>6260</v>
      </c>
      <c r="AP14" s="132">
        <f t="shared" si="9"/>
        <v>9013</v>
      </c>
      <c r="AQ14" t="s">
        <v>2231</v>
      </c>
    </row>
    <row r="15" spans="1:43" hidden="1" outlineLevel="1" x14ac:dyDescent="0.2">
      <c r="A15" t="s">
        <v>2868</v>
      </c>
      <c r="B15" s="10" t="s">
        <v>2760</v>
      </c>
      <c r="C15" s="1">
        <f t="shared" si="0"/>
        <v>1314</v>
      </c>
      <c r="D15" s="7">
        <f t="shared" si="1"/>
        <v>1</v>
      </c>
      <c r="E15" s="7">
        <f t="shared" si="2"/>
        <v>3</v>
      </c>
      <c r="F15" s="7">
        <f t="shared" si="3"/>
        <v>2</v>
      </c>
      <c r="G15" s="1">
        <f t="shared" si="10"/>
        <v>37</v>
      </c>
      <c r="H15" s="2">
        <f t="shared" si="4"/>
        <v>2.8158295281582951E-2</v>
      </c>
      <c r="I15" s="8"/>
      <c r="J15" s="2">
        <f t="shared" si="5"/>
        <v>0.35844748858447489</v>
      </c>
      <c r="K15" s="2">
        <f t="shared" si="6"/>
        <v>0.30745814307458141</v>
      </c>
      <c r="L15" s="2">
        <f t="shared" si="7"/>
        <v>0.33028919330289191</v>
      </c>
      <c r="M15" s="2">
        <f t="shared" si="8"/>
        <v>3.8051750380518334E-3</v>
      </c>
      <c r="N15" s="1">
        <v>471</v>
      </c>
      <c r="O15" s="1">
        <v>404</v>
      </c>
      <c r="P15" s="1">
        <v>434</v>
      </c>
      <c r="Q15" s="1">
        <v>4</v>
      </c>
      <c r="R15" s="1"/>
      <c r="S15" s="1">
        <v>1</v>
      </c>
      <c r="T15" s="1"/>
      <c r="X15" s="1"/>
      <c r="Y15" s="1"/>
      <c r="Z15" s="1"/>
      <c r="AA15" s="1"/>
      <c r="AB15" s="1"/>
      <c r="AH15" t="str">
        <f t="shared" si="11"/>
        <v>Bozrah</v>
      </c>
      <c r="AI15" t="s">
        <v>2496</v>
      </c>
      <c r="AJ15">
        <v>2</v>
      </c>
      <c r="AK15" s="7"/>
      <c r="AL15" s="127">
        <v>9</v>
      </c>
      <c r="AM15" s="130">
        <v>11</v>
      </c>
      <c r="AN15" s="130">
        <v>5</v>
      </c>
      <c r="AO15" s="132">
        <v>6820</v>
      </c>
      <c r="AP15" s="132">
        <f t="shared" si="9"/>
        <v>9011</v>
      </c>
      <c r="AQ15" t="s">
        <v>2231</v>
      </c>
    </row>
    <row r="16" spans="1:43" hidden="1" outlineLevel="1" x14ac:dyDescent="0.2">
      <c r="A16" t="s">
        <v>2267</v>
      </c>
      <c r="B16" s="10" t="s">
        <v>2760</v>
      </c>
      <c r="C16" s="1">
        <f t="shared" si="0"/>
        <v>15263</v>
      </c>
      <c r="D16" s="7">
        <f t="shared" si="1"/>
        <v>1</v>
      </c>
      <c r="E16" s="7">
        <f t="shared" si="2"/>
        <v>2</v>
      </c>
      <c r="F16" s="7">
        <f t="shared" si="3"/>
        <v>3</v>
      </c>
      <c r="G16" s="1">
        <f t="shared" si="10"/>
        <v>953</v>
      </c>
      <c r="H16" s="2">
        <f t="shared" si="4"/>
        <v>6.2438576950796042E-2</v>
      </c>
      <c r="I16" s="8"/>
      <c r="J16" s="2">
        <f t="shared" si="5"/>
        <v>0.43078031841708708</v>
      </c>
      <c r="K16" s="2">
        <f t="shared" si="6"/>
        <v>0.36834174146629101</v>
      </c>
      <c r="L16" s="2">
        <f t="shared" si="7"/>
        <v>0.1977330799973793</v>
      </c>
      <c r="M16" s="2">
        <f t="shared" si="8"/>
        <v>3.1448601192426151E-3</v>
      </c>
      <c r="N16" s="1">
        <v>6575</v>
      </c>
      <c r="O16" s="1">
        <v>5622</v>
      </c>
      <c r="P16" s="1">
        <v>3018</v>
      </c>
      <c r="Q16" s="1">
        <v>46</v>
      </c>
      <c r="R16" s="1"/>
      <c r="S16" s="1">
        <v>2</v>
      </c>
      <c r="T16" s="1"/>
      <c r="X16" s="1"/>
      <c r="Y16" s="1"/>
      <c r="Z16" s="1"/>
      <c r="AA16" s="1"/>
      <c r="AB16" s="1"/>
      <c r="AH16" t="str">
        <f t="shared" si="11"/>
        <v>Branford</v>
      </c>
      <c r="AI16" t="s">
        <v>2243</v>
      </c>
      <c r="AJ16">
        <v>3</v>
      </c>
      <c r="AK16" s="7"/>
      <c r="AL16" s="127">
        <v>9</v>
      </c>
      <c r="AM16" s="130">
        <v>9</v>
      </c>
      <c r="AN16" s="130">
        <v>20</v>
      </c>
      <c r="AO16" s="132">
        <v>7310</v>
      </c>
      <c r="AP16" s="132">
        <f t="shared" si="9"/>
        <v>9009</v>
      </c>
      <c r="AQ16" t="s">
        <v>2231</v>
      </c>
    </row>
    <row r="17" spans="1:43" hidden="1" outlineLevel="1" x14ac:dyDescent="0.2">
      <c r="A17" t="s">
        <v>3235</v>
      </c>
      <c r="B17" s="10" t="s">
        <v>2760</v>
      </c>
      <c r="C17" s="1">
        <f t="shared" si="0"/>
        <v>41956</v>
      </c>
      <c r="D17" s="7">
        <f t="shared" si="1"/>
        <v>1</v>
      </c>
      <c r="E17" s="7">
        <f t="shared" si="2"/>
        <v>2</v>
      </c>
      <c r="F17" s="7">
        <f t="shared" si="3"/>
        <v>3</v>
      </c>
      <c r="G17" s="1">
        <f t="shared" si="10"/>
        <v>9172</v>
      </c>
      <c r="H17" s="2">
        <f t="shared" si="4"/>
        <v>0.21860997235198779</v>
      </c>
      <c r="I17" s="8"/>
      <c r="J17" s="2">
        <f t="shared" si="5"/>
        <v>0.53200972447325767</v>
      </c>
      <c r="K17" s="2">
        <f t="shared" si="6"/>
        <v>0.31339975212126991</v>
      </c>
      <c r="L17" s="2">
        <f t="shared" si="7"/>
        <v>0.14927543140432833</v>
      </c>
      <c r="M17" s="2">
        <f t="shared" si="8"/>
        <v>5.3150920011440783E-3</v>
      </c>
      <c r="N17" s="1">
        <v>22321</v>
      </c>
      <c r="O17" s="1">
        <v>13149</v>
      </c>
      <c r="P17" s="1">
        <v>6263</v>
      </c>
      <c r="Q17" s="1">
        <v>136</v>
      </c>
      <c r="R17" s="1"/>
      <c r="S17" s="1">
        <v>87</v>
      </c>
      <c r="T17" s="1"/>
      <c r="X17" s="1"/>
      <c r="Y17" s="1"/>
      <c r="Z17" s="1"/>
      <c r="AA17" s="1"/>
      <c r="AB17" s="1"/>
      <c r="AH17" t="str">
        <f t="shared" si="11"/>
        <v>Bridgeport</v>
      </c>
      <c r="AI17" t="s">
        <v>238</v>
      </c>
      <c r="AJ17">
        <v>4</v>
      </c>
      <c r="AK17" s="7"/>
      <c r="AL17" s="127">
        <v>9</v>
      </c>
      <c r="AM17" s="130">
        <v>1</v>
      </c>
      <c r="AN17" s="130">
        <v>10</v>
      </c>
      <c r="AO17" s="132">
        <v>8070</v>
      </c>
      <c r="AP17" s="132">
        <f t="shared" si="9"/>
        <v>9001</v>
      </c>
      <c r="AQ17" t="s">
        <v>2231</v>
      </c>
    </row>
    <row r="18" spans="1:43" hidden="1" outlineLevel="1" x14ac:dyDescent="0.2">
      <c r="A18" t="s">
        <v>745</v>
      </c>
      <c r="B18" s="10" t="s">
        <v>2760</v>
      </c>
      <c r="C18" s="1">
        <f t="shared" si="0"/>
        <v>1135</v>
      </c>
      <c r="D18" s="7">
        <f t="shared" si="1"/>
        <v>2</v>
      </c>
      <c r="E18" s="7">
        <f t="shared" si="2"/>
        <v>1</v>
      </c>
      <c r="F18" s="7">
        <f t="shared" si="3"/>
        <v>3</v>
      </c>
      <c r="G18" s="1">
        <f t="shared" si="10"/>
        <v>37</v>
      </c>
      <c r="H18" s="2">
        <f t="shared" si="4"/>
        <v>3.2599118942731278E-2</v>
      </c>
      <c r="I18" s="8"/>
      <c r="J18" s="2">
        <f t="shared" si="5"/>
        <v>0.36211453744493394</v>
      </c>
      <c r="K18" s="2">
        <f t="shared" si="6"/>
        <v>0.3947136563876652</v>
      </c>
      <c r="L18" s="2">
        <f t="shared" si="7"/>
        <v>0.239647577092511</v>
      </c>
      <c r="M18" s="2">
        <f t="shared" si="8"/>
        <v>3.5242290748898619E-3</v>
      </c>
      <c r="N18" s="1">
        <v>411</v>
      </c>
      <c r="O18" s="1">
        <v>448</v>
      </c>
      <c r="P18" s="1">
        <v>272</v>
      </c>
      <c r="Q18" s="1">
        <v>3</v>
      </c>
      <c r="R18" s="1"/>
      <c r="S18" s="1">
        <v>1</v>
      </c>
      <c r="T18" s="1"/>
      <c r="X18" s="1"/>
      <c r="Y18" s="1"/>
      <c r="Z18" s="1"/>
      <c r="AA18" s="1"/>
      <c r="AB18" s="1"/>
      <c r="AH18" t="str">
        <f t="shared" si="11"/>
        <v>Bridgewater</v>
      </c>
      <c r="AI18" t="s">
        <v>1620</v>
      </c>
      <c r="AJ18">
        <v>6</v>
      </c>
      <c r="AK18" s="7"/>
      <c r="AL18" s="127">
        <v>9</v>
      </c>
      <c r="AM18" s="130">
        <v>5</v>
      </c>
      <c r="AN18" s="130">
        <v>15</v>
      </c>
      <c r="AO18" s="132">
        <v>8210</v>
      </c>
      <c r="AP18" s="132">
        <f t="shared" si="9"/>
        <v>9005</v>
      </c>
      <c r="AQ18" t="s">
        <v>2231</v>
      </c>
    </row>
    <row r="19" spans="1:43" hidden="1" outlineLevel="1" x14ac:dyDescent="0.2">
      <c r="A19" t="s">
        <v>1057</v>
      </c>
      <c r="B19" s="10" t="s">
        <v>2760</v>
      </c>
      <c r="C19" s="1">
        <f t="shared" si="0"/>
        <v>28274</v>
      </c>
      <c r="D19" s="7">
        <f t="shared" si="1"/>
        <v>1</v>
      </c>
      <c r="E19" s="7">
        <f t="shared" si="2"/>
        <v>2</v>
      </c>
      <c r="F19" s="7">
        <f t="shared" si="3"/>
        <v>3</v>
      </c>
      <c r="G19" s="1">
        <f t="shared" si="10"/>
        <v>3465</v>
      </c>
      <c r="H19" s="2">
        <f t="shared" si="4"/>
        <v>0.12255075334229328</v>
      </c>
      <c r="I19" s="8"/>
      <c r="J19" s="2">
        <f t="shared" si="5"/>
        <v>0.41989106599702908</v>
      </c>
      <c r="K19" s="2">
        <f t="shared" si="6"/>
        <v>0.29734031265473582</v>
      </c>
      <c r="L19" s="2">
        <f t="shared" si="7"/>
        <v>0.27905496215604442</v>
      </c>
      <c r="M19" s="2">
        <f t="shared" si="8"/>
        <v>3.7136591921906881E-3</v>
      </c>
      <c r="N19" s="1">
        <v>11872</v>
      </c>
      <c r="O19" s="1">
        <v>8407</v>
      </c>
      <c r="P19" s="1">
        <v>7890</v>
      </c>
      <c r="Q19" s="1">
        <v>85</v>
      </c>
      <c r="R19" s="1"/>
      <c r="S19" s="1">
        <v>20</v>
      </c>
      <c r="T19" s="1"/>
      <c r="X19" s="1"/>
      <c r="Y19" s="1"/>
      <c r="Z19" s="1"/>
      <c r="AA19" s="1"/>
      <c r="AB19" s="1"/>
      <c r="AH19" t="str">
        <f t="shared" si="11"/>
        <v>Bristol</v>
      </c>
      <c r="AI19" t="s">
        <v>1619</v>
      </c>
      <c r="AJ19">
        <v>6</v>
      </c>
      <c r="AK19" s="7"/>
      <c r="AL19" s="127">
        <v>9</v>
      </c>
      <c r="AM19" s="130">
        <v>3</v>
      </c>
      <c r="AN19" s="130">
        <v>20</v>
      </c>
      <c r="AO19" s="132">
        <v>8490</v>
      </c>
      <c r="AP19" s="132">
        <f t="shared" si="9"/>
        <v>9003</v>
      </c>
      <c r="AQ19" t="s">
        <v>2231</v>
      </c>
    </row>
    <row r="20" spans="1:43" hidden="1" outlineLevel="1" x14ac:dyDescent="0.2">
      <c r="A20" t="s">
        <v>493</v>
      </c>
      <c r="B20" s="10" t="s">
        <v>2760</v>
      </c>
      <c r="C20" s="1">
        <f t="shared" si="0"/>
        <v>8446</v>
      </c>
      <c r="D20" s="7">
        <f t="shared" si="1"/>
        <v>2</v>
      </c>
      <c r="E20" s="7">
        <f t="shared" si="2"/>
        <v>1</v>
      </c>
      <c r="F20" s="7">
        <f t="shared" si="3"/>
        <v>3</v>
      </c>
      <c r="G20" s="1">
        <f t="shared" si="10"/>
        <v>1093</v>
      </c>
      <c r="H20" s="2">
        <f t="shared" si="4"/>
        <v>0.12941037177362064</v>
      </c>
      <c r="I20" s="8"/>
      <c r="J20" s="2">
        <f t="shared" si="5"/>
        <v>0.31458678664456546</v>
      </c>
      <c r="K20" s="2">
        <f t="shared" si="6"/>
        <v>0.4439971584181861</v>
      </c>
      <c r="L20" s="2">
        <f t="shared" si="7"/>
        <v>0.23821927539663745</v>
      </c>
      <c r="M20" s="2">
        <f t="shared" si="8"/>
        <v>3.1967795406109278E-3</v>
      </c>
      <c r="N20" s="1">
        <v>2657</v>
      </c>
      <c r="O20" s="1">
        <v>3750</v>
      </c>
      <c r="P20" s="1">
        <v>2012</v>
      </c>
      <c r="Q20" s="1">
        <v>23</v>
      </c>
      <c r="R20" s="1"/>
      <c r="S20" s="1">
        <v>4</v>
      </c>
      <c r="T20" s="1"/>
      <c r="X20" s="1"/>
      <c r="Y20" s="1"/>
      <c r="Z20" s="1"/>
      <c r="AA20" s="1"/>
      <c r="AB20" s="1"/>
      <c r="AH20" t="str">
        <f t="shared" si="11"/>
        <v>Brookfield</v>
      </c>
      <c r="AI20" t="s">
        <v>238</v>
      </c>
      <c r="AJ20">
        <v>5</v>
      </c>
      <c r="AK20" s="7"/>
      <c r="AL20" s="127">
        <v>9</v>
      </c>
      <c r="AM20" s="130">
        <v>1</v>
      </c>
      <c r="AN20" s="130">
        <v>15</v>
      </c>
      <c r="AO20" s="132">
        <v>8980</v>
      </c>
      <c r="AP20" s="132">
        <f t="shared" si="9"/>
        <v>9001</v>
      </c>
      <c r="AQ20" t="s">
        <v>2231</v>
      </c>
    </row>
    <row r="21" spans="1:43" hidden="1" outlineLevel="1" x14ac:dyDescent="0.2">
      <c r="A21" t="s">
        <v>2933</v>
      </c>
      <c r="B21" s="10" t="s">
        <v>2760</v>
      </c>
      <c r="C21" s="1">
        <f t="shared" si="0"/>
        <v>3252</v>
      </c>
      <c r="D21" s="7">
        <f t="shared" si="1"/>
        <v>1</v>
      </c>
      <c r="E21" s="7">
        <f t="shared" si="2"/>
        <v>2</v>
      </c>
      <c r="F21" s="7">
        <f t="shared" si="3"/>
        <v>3</v>
      </c>
      <c r="G21" s="1">
        <f t="shared" si="10"/>
        <v>148</v>
      </c>
      <c r="H21" s="2">
        <f t="shared" si="4"/>
        <v>4.5510455104551047E-2</v>
      </c>
      <c r="I21" s="8"/>
      <c r="J21" s="2">
        <f t="shared" si="5"/>
        <v>0.3751537515375154</v>
      </c>
      <c r="K21" s="2">
        <f t="shared" si="6"/>
        <v>0.32964329643296431</v>
      </c>
      <c r="L21" s="2">
        <f t="shared" si="7"/>
        <v>0.28936039360393606</v>
      </c>
      <c r="M21" s="2">
        <f t="shared" si="8"/>
        <v>5.8425584255842322E-3</v>
      </c>
      <c r="N21" s="1">
        <v>1220</v>
      </c>
      <c r="O21" s="1">
        <v>1072</v>
      </c>
      <c r="P21" s="1">
        <v>941</v>
      </c>
      <c r="Q21" s="1">
        <v>17</v>
      </c>
      <c r="R21" s="1"/>
      <c r="S21" s="1">
        <v>2</v>
      </c>
      <c r="T21" s="1"/>
      <c r="X21" s="1"/>
      <c r="Y21" s="1"/>
      <c r="Z21" s="1"/>
      <c r="AA21" s="1"/>
      <c r="AB21" s="1"/>
      <c r="AH21" t="str">
        <f t="shared" si="11"/>
        <v>Brooklyn</v>
      </c>
      <c r="AI21" t="s">
        <v>2181</v>
      </c>
      <c r="AJ21">
        <v>2</v>
      </c>
      <c r="AK21" s="7"/>
      <c r="AL21" s="127">
        <v>9</v>
      </c>
      <c r="AM21" s="130">
        <v>15</v>
      </c>
      <c r="AN21" s="130">
        <v>10</v>
      </c>
      <c r="AO21" s="132">
        <v>9190</v>
      </c>
      <c r="AP21" s="132">
        <f t="shared" si="9"/>
        <v>9015</v>
      </c>
      <c r="AQ21" t="s">
        <v>2231</v>
      </c>
    </row>
    <row r="22" spans="1:43" hidden="1" outlineLevel="1" x14ac:dyDescent="0.2">
      <c r="A22" t="s">
        <v>2616</v>
      </c>
      <c r="B22" s="10" t="s">
        <v>2760</v>
      </c>
      <c r="C22" s="1">
        <f t="shared" si="0"/>
        <v>4081</v>
      </c>
      <c r="D22" s="7">
        <f t="shared" si="1"/>
        <v>1</v>
      </c>
      <c r="E22" s="7">
        <f t="shared" si="2"/>
        <v>2</v>
      </c>
      <c r="F22" s="7">
        <f t="shared" si="3"/>
        <v>3</v>
      </c>
      <c r="G22" s="1">
        <f t="shared" si="10"/>
        <v>53</v>
      </c>
      <c r="H22" s="2">
        <f t="shared" si="4"/>
        <v>1.2987012987012988E-2</v>
      </c>
      <c r="I22" s="8"/>
      <c r="J22" s="2">
        <f t="shared" si="5"/>
        <v>0.37025238912031366</v>
      </c>
      <c r="K22" s="2">
        <f t="shared" si="6"/>
        <v>0.35726537613330067</v>
      </c>
      <c r="L22" s="2">
        <f t="shared" si="7"/>
        <v>0.26831658907130607</v>
      </c>
      <c r="M22" s="2">
        <f t="shared" si="8"/>
        <v>4.1656456750795989E-3</v>
      </c>
      <c r="N22" s="1">
        <v>1511</v>
      </c>
      <c r="O22" s="1">
        <v>1458</v>
      </c>
      <c r="P22" s="1">
        <v>1095</v>
      </c>
      <c r="Q22" s="1">
        <v>17</v>
      </c>
      <c r="R22" s="1"/>
      <c r="S22" s="1">
        <v>0</v>
      </c>
      <c r="T22" s="1"/>
      <c r="X22" s="1"/>
      <c r="Y22" s="1"/>
      <c r="Z22" s="1"/>
      <c r="AA22" s="1"/>
      <c r="AB22" s="1"/>
      <c r="AH22" t="str">
        <f t="shared" si="11"/>
        <v>Burlington</v>
      </c>
      <c r="AI22" t="s">
        <v>1619</v>
      </c>
      <c r="AJ22">
        <v>6</v>
      </c>
      <c r="AK22" s="7"/>
      <c r="AL22" s="127">
        <v>9</v>
      </c>
      <c r="AM22" s="130">
        <v>3</v>
      </c>
      <c r="AN22" s="130">
        <v>25</v>
      </c>
      <c r="AO22" s="132">
        <v>10100</v>
      </c>
      <c r="AP22" s="132">
        <f t="shared" si="9"/>
        <v>9003</v>
      </c>
      <c r="AQ22" t="s">
        <v>2231</v>
      </c>
    </row>
    <row r="23" spans="1:43" hidden="1" outlineLevel="1" x14ac:dyDescent="0.2">
      <c r="A23" t="s">
        <v>2387</v>
      </c>
      <c r="B23" s="10" t="s">
        <v>2760</v>
      </c>
      <c r="C23" s="1">
        <f t="shared" si="0"/>
        <v>575</v>
      </c>
      <c r="D23" s="7">
        <f t="shared" si="1"/>
        <v>1</v>
      </c>
      <c r="E23" s="7">
        <f t="shared" si="2"/>
        <v>2</v>
      </c>
      <c r="F23" s="7">
        <f t="shared" si="3"/>
        <v>3</v>
      </c>
      <c r="G23" s="1">
        <f t="shared" si="10"/>
        <v>45</v>
      </c>
      <c r="H23" s="2">
        <f t="shared" si="4"/>
        <v>7.8260869565217397E-2</v>
      </c>
      <c r="I23" s="8"/>
      <c r="J23" s="2">
        <f t="shared" si="5"/>
        <v>0.41217391304347828</v>
      </c>
      <c r="K23" s="2">
        <f t="shared" si="6"/>
        <v>0.3339130434782609</v>
      </c>
      <c r="L23" s="2">
        <f t="shared" si="7"/>
        <v>0.24347826086956523</v>
      </c>
      <c r="M23" s="2">
        <f t="shared" si="8"/>
        <v>1.0434782608695597E-2</v>
      </c>
      <c r="N23" s="1">
        <v>237</v>
      </c>
      <c r="O23" s="1">
        <v>192</v>
      </c>
      <c r="P23" s="1">
        <v>140</v>
      </c>
      <c r="Q23" s="1">
        <v>6</v>
      </c>
      <c r="R23" s="1"/>
      <c r="S23" s="1">
        <v>0</v>
      </c>
      <c r="T23" s="1"/>
      <c r="X23" s="1"/>
      <c r="Y23" s="1"/>
      <c r="Z23" s="1"/>
      <c r="AA23" s="1"/>
      <c r="AB23" s="1"/>
      <c r="AH23" t="str">
        <f t="shared" si="11"/>
        <v>Canaan</v>
      </c>
      <c r="AI23" t="s">
        <v>1620</v>
      </c>
      <c r="AJ23">
        <v>6</v>
      </c>
      <c r="AK23" s="7"/>
      <c r="AL23" s="127">
        <v>9</v>
      </c>
      <c r="AM23" s="130">
        <v>5</v>
      </c>
      <c r="AN23" s="130">
        <v>20</v>
      </c>
      <c r="AO23" s="132">
        <v>10940</v>
      </c>
      <c r="AP23" s="132">
        <f t="shared" si="9"/>
        <v>9005</v>
      </c>
      <c r="AQ23" t="s">
        <v>2231</v>
      </c>
    </row>
    <row r="24" spans="1:43" hidden="1" outlineLevel="1" x14ac:dyDescent="0.2">
      <c r="A24" t="s">
        <v>2327</v>
      </c>
      <c r="B24" s="10" t="s">
        <v>2760</v>
      </c>
      <c r="C24" s="1">
        <f t="shared" si="0"/>
        <v>2336</v>
      </c>
      <c r="D24" s="7">
        <f t="shared" si="1"/>
        <v>2</v>
      </c>
      <c r="E24" s="7">
        <f t="shared" si="2"/>
        <v>3</v>
      </c>
      <c r="F24" s="7">
        <f t="shared" si="3"/>
        <v>1</v>
      </c>
      <c r="G24" s="1">
        <f t="shared" si="10"/>
        <v>79</v>
      </c>
      <c r="H24" s="2">
        <f t="shared" si="4"/>
        <v>3.3818493150684935E-2</v>
      </c>
      <c r="I24" s="8"/>
      <c r="J24" s="2">
        <f t="shared" si="5"/>
        <v>0.32277397260273971</v>
      </c>
      <c r="K24" s="2">
        <f t="shared" si="6"/>
        <v>0.31763698630136988</v>
      </c>
      <c r="L24" s="2">
        <f t="shared" si="7"/>
        <v>0.35659246575342468</v>
      </c>
      <c r="M24" s="2">
        <f t="shared" si="8"/>
        <v>2.9965753424657793E-3</v>
      </c>
      <c r="N24" s="1">
        <v>754</v>
      </c>
      <c r="O24" s="1">
        <v>742</v>
      </c>
      <c r="P24" s="1">
        <v>833</v>
      </c>
      <c r="Q24" s="1">
        <v>7</v>
      </c>
      <c r="R24" s="1"/>
      <c r="S24" s="1">
        <v>0</v>
      </c>
      <c r="T24" s="1"/>
      <c r="X24" s="1"/>
      <c r="Y24" s="1"/>
      <c r="Z24" s="1"/>
      <c r="AA24" s="1"/>
      <c r="AB24" s="1"/>
      <c r="AH24" t="str">
        <f t="shared" si="11"/>
        <v>Canterbury</v>
      </c>
      <c r="AI24" t="s">
        <v>2181</v>
      </c>
      <c r="AJ24">
        <v>2</v>
      </c>
      <c r="AK24" s="7"/>
      <c r="AL24" s="127">
        <v>9</v>
      </c>
      <c r="AM24" s="130">
        <v>15</v>
      </c>
      <c r="AN24" s="130">
        <v>15</v>
      </c>
      <c r="AO24" s="132">
        <v>12130</v>
      </c>
      <c r="AP24" s="132">
        <f t="shared" si="9"/>
        <v>9015</v>
      </c>
      <c r="AQ24" t="s">
        <v>2231</v>
      </c>
    </row>
    <row r="25" spans="1:43" hidden="1" outlineLevel="1" x14ac:dyDescent="0.2">
      <c r="A25" t="s">
        <v>2847</v>
      </c>
      <c r="B25" s="10" t="s">
        <v>2760</v>
      </c>
      <c r="C25" s="1">
        <f t="shared" si="0"/>
        <v>5109</v>
      </c>
      <c r="D25" s="7">
        <f t="shared" si="1"/>
        <v>1</v>
      </c>
      <c r="E25" s="7">
        <f t="shared" si="2"/>
        <v>2</v>
      </c>
      <c r="F25" s="7">
        <f t="shared" si="3"/>
        <v>3</v>
      </c>
      <c r="G25" s="1">
        <f t="shared" si="10"/>
        <v>294</v>
      </c>
      <c r="H25" s="2">
        <f t="shared" si="4"/>
        <v>5.7545507927187316E-2</v>
      </c>
      <c r="I25" s="8"/>
      <c r="J25" s="2">
        <f t="shared" si="5"/>
        <v>0.41456253669994125</v>
      </c>
      <c r="K25" s="2">
        <f t="shared" si="6"/>
        <v>0.35701702877275399</v>
      </c>
      <c r="L25" s="2">
        <f t="shared" si="7"/>
        <v>0.22411430808377372</v>
      </c>
      <c r="M25" s="2">
        <f t="shared" si="8"/>
        <v>4.3061264435310387E-3</v>
      </c>
      <c r="N25" s="1">
        <v>2118</v>
      </c>
      <c r="O25" s="1">
        <v>1824</v>
      </c>
      <c r="P25" s="1">
        <v>1145</v>
      </c>
      <c r="Q25" s="1">
        <v>19</v>
      </c>
      <c r="R25" s="1"/>
      <c r="S25" s="1">
        <v>3</v>
      </c>
      <c r="T25" s="1"/>
      <c r="X25" s="1"/>
      <c r="Y25" s="1"/>
      <c r="Z25" s="1"/>
      <c r="AA25" s="1"/>
      <c r="AB25" s="1"/>
      <c r="AH25" t="str">
        <f t="shared" si="11"/>
        <v>Canton</v>
      </c>
      <c r="AI25" t="s">
        <v>1619</v>
      </c>
      <c r="AJ25">
        <v>6</v>
      </c>
      <c r="AK25" s="7"/>
      <c r="AL25" s="127">
        <v>9</v>
      </c>
      <c r="AM25" s="130">
        <v>3</v>
      </c>
      <c r="AN25" s="130">
        <v>30</v>
      </c>
      <c r="AO25" s="132">
        <v>12270</v>
      </c>
      <c r="AP25" s="132">
        <f t="shared" si="9"/>
        <v>9003</v>
      </c>
      <c r="AQ25" t="s">
        <v>2231</v>
      </c>
    </row>
    <row r="26" spans="1:43" hidden="1" outlineLevel="1" x14ac:dyDescent="0.2">
      <c r="A26" t="s">
        <v>2934</v>
      </c>
      <c r="B26" s="10" t="s">
        <v>2760</v>
      </c>
      <c r="C26" s="1">
        <f t="shared" si="0"/>
        <v>1064</v>
      </c>
      <c r="D26" s="7">
        <f t="shared" si="1"/>
        <v>1</v>
      </c>
      <c r="E26" s="7">
        <f t="shared" si="2"/>
        <v>3</v>
      </c>
      <c r="F26" s="7">
        <f t="shared" si="3"/>
        <v>2</v>
      </c>
      <c r="G26" s="1">
        <f t="shared" si="10"/>
        <v>51</v>
      </c>
      <c r="H26" s="2">
        <f t="shared" si="4"/>
        <v>4.7932330827067667E-2</v>
      </c>
      <c r="I26" s="8"/>
      <c r="J26" s="2">
        <f t="shared" si="5"/>
        <v>0.39191729323308272</v>
      </c>
      <c r="K26" s="2">
        <f t="shared" si="6"/>
        <v>0.25939849624060152</v>
      </c>
      <c r="L26" s="2">
        <f t="shared" si="7"/>
        <v>0.34398496240601506</v>
      </c>
      <c r="M26" s="2">
        <f t="shared" si="8"/>
        <v>4.6992481203006475E-3</v>
      </c>
      <c r="N26" s="1">
        <v>417</v>
      </c>
      <c r="O26" s="1">
        <v>276</v>
      </c>
      <c r="P26" s="1">
        <v>366</v>
      </c>
      <c r="Q26" s="1">
        <v>5</v>
      </c>
      <c r="R26" s="1"/>
      <c r="S26" s="1">
        <v>0</v>
      </c>
      <c r="T26" s="1"/>
      <c r="X26" s="1"/>
      <c r="Y26" s="1"/>
      <c r="Z26" s="1"/>
      <c r="AA26" s="1"/>
      <c r="AB26" s="1"/>
      <c r="AH26" t="str">
        <f t="shared" si="11"/>
        <v>Chaplin</v>
      </c>
      <c r="AI26" t="s">
        <v>2181</v>
      </c>
      <c r="AJ26">
        <v>2</v>
      </c>
      <c r="AK26" s="7"/>
      <c r="AL26" s="127">
        <v>9</v>
      </c>
      <c r="AM26" s="130">
        <v>15</v>
      </c>
      <c r="AN26" s="130">
        <v>20</v>
      </c>
      <c r="AO26" s="132">
        <v>13810</v>
      </c>
      <c r="AP26" s="132">
        <f t="shared" si="9"/>
        <v>9015</v>
      </c>
      <c r="AQ26" t="s">
        <v>2231</v>
      </c>
    </row>
    <row r="27" spans="1:43" hidden="1" outlineLevel="1" x14ac:dyDescent="0.2">
      <c r="A27" t="s">
        <v>2737</v>
      </c>
      <c r="B27" s="10" t="s">
        <v>2760</v>
      </c>
      <c r="C27" s="1">
        <f t="shared" si="0"/>
        <v>14556</v>
      </c>
      <c r="D27" s="7">
        <f t="shared" si="1"/>
        <v>2</v>
      </c>
      <c r="E27" s="7">
        <f t="shared" si="2"/>
        <v>1</v>
      </c>
      <c r="F27" s="7">
        <f t="shared" si="3"/>
        <v>3</v>
      </c>
      <c r="G27" s="1">
        <f t="shared" si="10"/>
        <v>1388</v>
      </c>
      <c r="H27" s="2">
        <f t="shared" si="4"/>
        <v>9.5355866996427591E-2</v>
      </c>
      <c r="I27" s="8"/>
      <c r="J27" s="2">
        <f t="shared" si="5"/>
        <v>0.35009618026930478</v>
      </c>
      <c r="K27" s="2">
        <f t="shared" si="6"/>
        <v>0.44545204726573234</v>
      </c>
      <c r="L27" s="2">
        <f t="shared" si="7"/>
        <v>0.20163506457818081</v>
      </c>
      <c r="M27" s="2">
        <f t="shared" si="8"/>
        <v>2.8167078867820661E-3</v>
      </c>
      <c r="N27" s="1">
        <v>5096</v>
      </c>
      <c r="O27" s="1">
        <v>6484</v>
      </c>
      <c r="P27" s="1">
        <v>2935</v>
      </c>
      <c r="Q27" s="1">
        <v>33</v>
      </c>
      <c r="R27" s="1"/>
      <c r="S27" s="1">
        <v>8</v>
      </c>
      <c r="T27" s="1"/>
      <c r="X27" s="1"/>
      <c r="Y27" s="1"/>
      <c r="Z27" s="1"/>
      <c r="AA27" s="1"/>
      <c r="AB27" s="1"/>
      <c r="AH27" t="str">
        <f t="shared" si="11"/>
        <v>Cheshire</v>
      </c>
      <c r="AI27" t="s">
        <v>2243</v>
      </c>
      <c r="AJ27">
        <v>5</v>
      </c>
      <c r="AK27" s="7"/>
      <c r="AL27" s="127">
        <v>9</v>
      </c>
      <c r="AM27" s="130">
        <v>9</v>
      </c>
      <c r="AN27" s="130">
        <v>25</v>
      </c>
      <c r="AO27" s="132">
        <v>14160</v>
      </c>
      <c r="AP27" s="132">
        <f t="shared" si="9"/>
        <v>9009</v>
      </c>
      <c r="AQ27" t="s">
        <v>2231</v>
      </c>
    </row>
    <row r="28" spans="1:43" hidden="1" outlineLevel="1" x14ac:dyDescent="0.2">
      <c r="A28" t="s">
        <v>204</v>
      </c>
      <c r="B28" s="10" t="s">
        <v>2760</v>
      </c>
      <c r="C28" s="1">
        <f t="shared" si="0"/>
        <v>2050</v>
      </c>
      <c r="D28" s="7">
        <f t="shared" si="1"/>
        <v>1</v>
      </c>
      <c r="E28" s="7">
        <f t="shared" si="2"/>
        <v>3</v>
      </c>
      <c r="F28" s="7">
        <f t="shared" si="3"/>
        <v>2</v>
      </c>
      <c r="G28" s="1">
        <f t="shared" si="10"/>
        <v>341</v>
      </c>
      <c r="H28" s="2">
        <f t="shared" si="4"/>
        <v>0.16634146341463416</v>
      </c>
      <c r="I28" s="8"/>
      <c r="J28" s="2">
        <f t="shared" si="5"/>
        <v>0.45073170731707318</v>
      </c>
      <c r="K28" s="2">
        <f t="shared" si="6"/>
        <v>0.26</v>
      </c>
      <c r="L28" s="2">
        <f t="shared" si="7"/>
        <v>0.284390243902439</v>
      </c>
      <c r="M28" s="2">
        <f t="shared" si="8"/>
        <v>4.8780487804878647E-3</v>
      </c>
      <c r="N28" s="1">
        <v>924</v>
      </c>
      <c r="O28" s="1">
        <v>533</v>
      </c>
      <c r="P28" s="1">
        <v>583</v>
      </c>
      <c r="Q28" s="1">
        <v>7</v>
      </c>
      <c r="R28" s="1"/>
      <c r="S28" s="1">
        <v>3</v>
      </c>
      <c r="T28" s="1"/>
      <c r="X28" s="1"/>
      <c r="Y28" s="1"/>
      <c r="Z28" s="1"/>
      <c r="AA28" s="1"/>
      <c r="AB28" s="1"/>
      <c r="AH28" t="str">
        <f t="shared" si="11"/>
        <v>Chester</v>
      </c>
      <c r="AI28" t="s">
        <v>958</v>
      </c>
      <c r="AJ28">
        <v>2</v>
      </c>
      <c r="AK28" s="7"/>
      <c r="AL28" s="127">
        <v>9</v>
      </c>
      <c r="AM28" s="130">
        <v>7</v>
      </c>
      <c r="AN28" s="130">
        <v>5</v>
      </c>
      <c r="AO28" s="132">
        <v>14300</v>
      </c>
      <c r="AP28" s="132">
        <f t="shared" si="9"/>
        <v>9007</v>
      </c>
      <c r="AQ28" t="s">
        <v>2231</v>
      </c>
    </row>
    <row r="29" spans="1:43" hidden="1" outlineLevel="1" x14ac:dyDescent="0.2">
      <c r="A29" t="s">
        <v>1368</v>
      </c>
      <c r="B29" s="10" t="s">
        <v>2760</v>
      </c>
      <c r="C29" s="1">
        <f t="shared" si="0"/>
        <v>6968</v>
      </c>
      <c r="D29" s="7">
        <f t="shared" si="1"/>
        <v>1</v>
      </c>
      <c r="E29" s="7">
        <f t="shared" si="2"/>
        <v>2</v>
      </c>
      <c r="F29" s="7">
        <f t="shared" si="3"/>
        <v>3</v>
      </c>
      <c r="G29" s="1">
        <f t="shared" si="10"/>
        <v>32</v>
      </c>
      <c r="H29" s="2">
        <f t="shared" si="4"/>
        <v>4.5924225028702642E-3</v>
      </c>
      <c r="I29" s="8"/>
      <c r="J29" s="2">
        <f t="shared" si="5"/>
        <v>0.36782433983926521</v>
      </c>
      <c r="K29" s="2">
        <f t="shared" si="6"/>
        <v>0.36323191733639493</v>
      </c>
      <c r="L29" s="2">
        <f t="shared" si="7"/>
        <v>0.26549942594718712</v>
      </c>
      <c r="M29" s="2">
        <f t="shared" si="8"/>
        <v>3.4443168771527422E-3</v>
      </c>
      <c r="N29" s="1">
        <v>2563</v>
      </c>
      <c r="O29" s="1">
        <v>2531</v>
      </c>
      <c r="P29" s="1">
        <v>1850</v>
      </c>
      <c r="Q29" s="1">
        <v>24</v>
      </c>
      <c r="R29" s="1"/>
      <c r="S29" s="1">
        <v>0</v>
      </c>
      <c r="T29" s="1"/>
      <c r="X29" s="1"/>
      <c r="Y29" s="1"/>
      <c r="Z29" s="1"/>
      <c r="AA29" s="1"/>
      <c r="AB29" s="1"/>
      <c r="AH29" t="str">
        <f t="shared" si="11"/>
        <v>Clinton</v>
      </c>
      <c r="AI29" t="s">
        <v>958</v>
      </c>
      <c r="AJ29">
        <v>3</v>
      </c>
      <c r="AK29" s="7"/>
      <c r="AL29" s="127">
        <v>9</v>
      </c>
      <c r="AM29" s="130">
        <v>7</v>
      </c>
      <c r="AN29" s="130">
        <v>10</v>
      </c>
      <c r="AO29" s="132">
        <v>15350</v>
      </c>
      <c r="AP29" s="132">
        <f t="shared" si="9"/>
        <v>9007</v>
      </c>
      <c r="AQ29" t="s">
        <v>2231</v>
      </c>
    </row>
    <row r="30" spans="1:43" hidden="1" outlineLevel="1" x14ac:dyDescent="0.2">
      <c r="A30" t="s">
        <v>2352</v>
      </c>
      <c r="B30" s="10" t="s">
        <v>2760</v>
      </c>
      <c r="C30" s="1">
        <f t="shared" si="0"/>
        <v>6366</v>
      </c>
      <c r="D30" s="7">
        <f t="shared" si="1"/>
        <v>1</v>
      </c>
      <c r="E30" s="7">
        <f t="shared" si="2"/>
        <v>3</v>
      </c>
      <c r="F30" s="7">
        <f t="shared" si="3"/>
        <v>2</v>
      </c>
      <c r="G30" s="1">
        <f t="shared" si="10"/>
        <v>476</v>
      </c>
      <c r="H30" s="2">
        <f t="shared" si="4"/>
        <v>7.47722274583726E-2</v>
      </c>
      <c r="I30" s="8"/>
      <c r="J30" s="2">
        <f t="shared" si="5"/>
        <v>0.39396795475966068</v>
      </c>
      <c r="K30" s="2">
        <f t="shared" si="6"/>
        <v>0.28212378259503612</v>
      </c>
      <c r="L30" s="2">
        <f t="shared" si="7"/>
        <v>0.31919572730128809</v>
      </c>
      <c r="M30" s="2">
        <f t="shared" si="8"/>
        <v>4.7125353440151674E-3</v>
      </c>
      <c r="N30" s="1">
        <v>2508</v>
      </c>
      <c r="O30" s="1">
        <v>1796</v>
      </c>
      <c r="P30" s="1">
        <v>2032</v>
      </c>
      <c r="Q30" s="1">
        <v>24</v>
      </c>
      <c r="R30" s="1"/>
      <c r="S30" s="1">
        <v>6</v>
      </c>
      <c r="T30" s="1"/>
      <c r="X30" s="1"/>
      <c r="Y30" s="1"/>
      <c r="Z30" s="1"/>
      <c r="AA30" s="1"/>
      <c r="AB30" s="1"/>
      <c r="AH30" t="str">
        <f t="shared" si="11"/>
        <v>Colchester</v>
      </c>
      <c r="AI30" t="s">
        <v>2496</v>
      </c>
      <c r="AJ30">
        <v>2</v>
      </c>
      <c r="AK30" s="7"/>
      <c r="AL30" s="127">
        <v>9</v>
      </c>
      <c r="AM30" s="130">
        <v>11</v>
      </c>
      <c r="AN30" s="130">
        <v>10</v>
      </c>
      <c r="AO30" s="132">
        <v>15910</v>
      </c>
      <c r="AP30" s="132">
        <f t="shared" si="9"/>
        <v>9011</v>
      </c>
      <c r="AQ30" t="s">
        <v>2231</v>
      </c>
    </row>
    <row r="31" spans="1:43" hidden="1" outlineLevel="1" x14ac:dyDescent="0.2">
      <c r="A31" t="s">
        <v>877</v>
      </c>
      <c r="B31" s="10" t="s">
        <v>2760</v>
      </c>
      <c r="C31" s="1">
        <f t="shared" si="0"/>
        <v>853</v>
      </c>
      <c r="D31" s="7">
        <f t="shared" si="1"/>
        <v>1</v>
      </c>
      <c r="E31" s="7">
        <f t="shared" si="2"/>
        <v>2</v>
      </c>
      <c r="F31" s="7">
        <f t="shared" si="3"/>
        <v>3</v>
      </c>
      <c r="G31" s="1">
        <f t="shared" si="10"/>
        <v>120</v>
      </c>
      <c r="H31" s="2">
        <f t="shared" si="4"/>
        <v>0.1406799531066823</v>
      </c>
      <c r="I31" s="8"/>
      <c r="J31" s="2">
        <f t="shared" si="5"/>
        <v>0.44431418522860494</v>
      </c>
      <c r="K31" s="2">
        <f t="shared" si="6"/>
        <v>0.30363423212192264</v>
      </c>
      <c r="L31" s="2">
        <f t="shared" si="7"/>
        <v>0.24618991793669401</v>
      </c>
      <c r="M31" s="2">
        <f t="shared" si="8"/>
        <v>5.8616647127783528E-3</v>
      </c>
      <c r="N31" s="1">
        <v>379</v>
      </c>
      <c r="O31" s="1">
        <v>259</v>
      </c>
      <c r="P31" s="1">
        <v>210</v>
      </c>
      <c r="Q31" s="1">
        <v>5</v>
      </c>
      <c r="R31" s="1"/>
      <c r="S31" s="1">
        <v>0</v>
      </c>
      <c r="T31" s="1"/>
      <c r="X31" s="1"/>
      <c r="Y31" s="1"/>
      <c r="Z31" s="1"/>
      <c r="AA31" s="1"/>
      <c r="AB31" s="1"/>
      <c r="AH31" t="str">
        <f t="shared" si="11"/>
        <v>Colebrook</v>
      </c>
      <c r="AI31" t="s">
        <v>1620</v>
      </c>
      <c r="AJ31">
        <v>6</v>
      </c>
      <c r="AK31" s="7"/>
      <c r="AL31" s="127">
        <v>9</v>
      </c>
      <c r="AM31" s="130">
        <v>5</v>
      </c>
      <c r="AN31" s="130">
        <v>25</v>
      </c>
      <c r="AO31" s="132">
        <v>16050</v>
      </c>
      <c r="AP31" s="132">
        <f t="shared" si="9"/>
        <v>9005</v>
      </c>
      <c r="AQ31" t="s">
        <v>2231</v>
      </c>
    </row>
    <row r="32" spans="1:43" hidden="1" outlineLevel="1" x14ac:dyDescent="0.2">
      <c r="A32" t="s">
        <v>943</v>
      </c>
      <c r="B32" s="10" t="s">
        <v>2760</v>
      </c>
      <c r="C32" s="1">
        <f t="shared" si="0"/>
        <v>2852</v>
      </c>
      <c r="D32" s="7">
        <f t="shared" si="1"/>
        <v>1</v>
      </c>
      <c r="E32" s="7">
        <f t="shared" si="2"/>
        <v>3</v>
      </c>
      <c r="F32" s="7">
        <f t="shared" si="3"/>
        <v>2</v>
      </c>
      <c r="G32" s="1">
        <f t="shared" si="10"/>
        <v>311</v>
      </c>
      <c r="H32" s="2">
        <f t="shared" si="4"/>
        <v>0.10904628330995793</v>
      </c>
      <c r="I32" s="8"/>
      <c r="J32" s="2">
        <f t="shared" si="5"/>
        <v>0.40603085553997192</v>
      </c>
      <c r="K32" s="2">
        <f t="shared" si="6"/>
        <v>0.29417952314165496</v>
      </c>
      <c r="L32" s="2">
        <f t="shared" si="7"/>
        <v>0.29698457223001401</v>
      </c>
      <c r="M32" s="2">
        <f t="shared" si="8"/>
        <v>2.8050490883591572E-3</v>
      </c>
      <c r="N32" s="1">
        <v>1158</v>
      </c>
      <c r="O32" s="1">
        <v>839</v>
      </c>
      <c r="P32" s="1">
        <v>847</v>
      </c>
      <c r="Q32" s="1">
        <v>8</v>
      </c>
      <c r="R32" s="1"/>
      <c r="S32" s="1">
        <v>0</v>
      </c>
      <c r="T32" s="1"/>
      <c r="X32" s="1"/>
      <c r="Y32" s="1"/>
      <c r="Z32" s="1"/>
      <c r="AA32" s="1"/>
      <c r="AB32" s="1"/>
      <c r="AH32" t="str">
        <f t="shared" si="11"/>
        <v>Columbia</v>
      </c>
      <c r="AI32" t="s">
        <v>2497</v>
      </c>
      <c r="AJ32">
        <v>2</v>
      </c>
      <c r="AK32" s="7"/>
      <c r="AL32" s="127">
        <v>9</v>
      </c>
      <c r="AM32" s="130">
        <v>13</v>
      </c>
      <c r="AN32" s="130">
        <v>15</v>
      </c>
      <c r="AO32" s="132">
        <v>16400</v>
      </c>
      <c r="AP32" s="132">
        <f t="shared" si="9"/>
        <v>9013</v>
      </c>
      <c r="AQ32" t="s">
        <v>2231</v>
      </c>
    </row>
    <row r="33" spans="1:43" hidden="1" outlineLevel="1" x14ac:dyDescent="0.2">
      <c r="A33" t="s">
        <v>2365</v>
      </c>
      <c r="B33" s="10" t="s">
        <v>2760</v>
      </c>
      <c r="C33" s="1">
        <f t="shared" si="0"/>
        <v>889</v>
      </c>
      <c r="D33" s="7">
        <f t="shared" si="1"/>
        <v>1</v>
      </c>
      <c r="E33" s="7">
        <f t="shared" si="2"/>
        <v>2</v>
      </c>
      <c r="F33" s="7">
        <f t="shared" si="3"/>
        <v>3</v>
      </c>
      <c r="G33" s="1">
        <f t="shared" si="10"/>
        <v>218</v>
      </c>
      <c r="H33" s="2">
        <f t="shared" si="4"/>
        <v>0.24521934758155231</v>
      </c>
      <c r="I33" s="8"/>
      <c r="J33" s="2">
        <f t="shared" si="5"/>
        <v>0.53205849268841399</v>
      </c>
      <c r="K33" s="2">
        <f t="shared" si="6"/>
        <v>0.28683914510686165</v>
      </c>
      <c r="L33" s="2">
        <f t="shared" si="7"/>
        <v>0.16985376827896512</v>
      </c>
      <c r="M33" s="2">
        <f t="shared" si="8"/>
        <v>1.1248593925759248E-2</v>
      </c>
      <c r="N33" s="1">
        <v>473</v>
      </c>
      <c r="O33" s="1">
        <v>255</v>
      </c>
      <c r="P33" s="1">
        <v>151</v>
      </c>
      <c r="Q33" s="1">
        <v>10</v>
      </c>
      <c r="R33" s="1"/>
      <c r="S33" s="1">
        <v>0</v>
      </c>
      <c r="T33" s="1"/>
      <c r="X33" s="1"/>
      <c r="Y33" s="1"/>
      <c r="Z33" s="1"/>
      <c r="AA33" s="1"/>
      <c r="AB33" s="1"/>
      <c r="AH33" t="str">
        <f t="shared" si="11"/>
        <v>Cornwall</v>
      </c>
      <c r="AI33" t="s">
        <v>1620</v>
      </c>
      <c r="AJ33">
        <v>6</v>
      </c>
      <c r="AK33" s="7"/>
      <c r="AL33" s="127">
        <v>9</v>
      </c>
      <c r="AM33" s="130">
        <v>5</v>
      </c>
      <c r="AN33" s="130">
        <v>30</v>
      </c>
      <c r="AO33" s="132">
        <v>17240</v>
      </c>
      <c r="AP33" s="132">
        <f t="shared" si="9"/>
        <v>9005</v>
      </c>
      <c r="AQ33" t="s">
        <v>2231</v>
      </c>
    </row>
    <row r="34" spans="1:43" hidden="1" outlineLevel="1" x14ac:dyDescent="0.2">
      <c r="A34" t="s">
        <v>2492</v>
      </c>
      <c r="B34" s="10" t="s">
        <v>2760</v>
      </c>
      <c r="C34" s="1">
        <f t="shared" si="0"/>
        <v>5601</v>
      </c>
      <c r="D34" s="7">
        <f t="shared" si="1"/>
        <v>1</v>
      </c>
      <c r="E34" s="7">
        <f t="shared" si="2"/>
        <v>3</v>
      </c>
      <c r="F34" s="7">
        <f t="shared" si="3"/>
        <v>2</v>
      </c>
      <c r="G34" s="1">
        <f t="shared" si="10"/>
        <v>672</v>
      </c>
      <c r="H34" s="2">
        <f t="shared" si="4"/>
        <v>0.11997857525441885</v>
      </c>
      <c r="I34" s="8"/>
      <c r="J34" s="2">
        <f t="shared" si="5"/>
        <v>0.4272451347973576</v>
      </c>
      <c r="K34" s="2">
        <f t="shared" si="6"/>
        <v>0.2615604356364935</v>
      </c>
      <c r="L34" s="2">
        <f t="shared" si="7"/>
        <v>0.30726655954293874</v>
      </c>
      <c r="M34" s="2">
        <f t="shared" si="8"/>
        <v>3.927870023210156E-3</v>
      </c>
      <c r="N34" s="1">
        <v>2393</v>
      </c>
      <c r="O34" s="1">
        <v>1465</v>
      </c>
      <c r="P34" s="1">
        <v>1721</v>
      </c>
      <c r="Q34" s="1">
        <v>19</v>
      </c>
      <c r="R34" s="1"/>
      <c r="S34" s="1">
        <v>3</v>
      </c>
      <c r="T34" s="1"/>
      <c r="X34" s="1"/>
      <c r="Y34" s="1"/>
      <c r="Z34" s="1"/>
      <c r="AA34" s="1"/>
      <c r="AB34" s="1"/>
      <c r="AH34" t="str">
        <f t="shared" si="11"/>
        <v>Coventry</v>
      </c>
      <c r="AI34" t="s">
        <v>2497</v>
      </c>
      <c r="AJ34">
        <v>2</v>
      </c>
      <c r="AK34" s="7"/>
      <c r="AL34" s="127">
        <v>9</v>
      </c>
      <c r="AM34" s="130">
        <v>13</v>
      </c>
      <c r="AN34" s="130">
        <v>20</v>
      </c>
      <c r="AO34" s="132">
        <v>17800</v>
      </c>
      <c r="AP34" s="132">
        <f t="shared" si="9"/>
        <v>9013</v>
      </c>
      <c r="AQ34" t="s">
        <v>2231</v>
      </c>
    </row>
    <row r="35" spans="1:43" hidden="1" outlineLevel="1" x14ac:dyDescent="0.2">
      <c r="A35" t="s">
        <v>2348</v>
      </c>
      <c r="B35" s="10" t="s">
        <v>2760</v>
      </c>
      <c r="C35" s="1">
        <f t="shared" si="0"/>
        <v>7040</v>
      </c>
      <c r="D35" s="7">
        <f t="shared" si="1"/>
        <v>1</v>
      </c>
      <c r="E35" s="7">
        <f t="shared" si="2"/>
        <v>2</v>
      </c>
      <c r="F35" s="7">
        <f t="shared" si="3"/>
        <v>3</v>
      </c>
      <c r="G35" s="1">
        <f t="shared" si="10"/>
        <v>724</v>
      </c>
      <c r="H35" s="2">
        <f t="shared" si="4"/>
        <v>0.10284090909090909</v>
      </c>
      <c r="I35" s="8"/>
      <c r="J35" s="2">
        <f t="shared" si="5"/>
        <v>0.43039772727272729</v>
      </c>
      <c r="K35" s="2">
        <f t="shared" si="6"/>
        <v>0.3275568181818182</v>
      </c>
      <c r="L35" s="2">
        <f t="shared" si="7"/>
        <v>0.23806818181818182</v>
      </c>
      <c r="M35" s="2">
        <f t="shared" si="8"/>
        <v>3.9772727272726904E-3</v>
      </c>
      <c r="N35" s="1">
        <v>3030</v>
      </c>
      <c r="O35" s="1">
        <v>2306</v>
      </c>
      <c r="P35" s="1">
        <v>1676</v>
      </c>
      <c r="Q35" s="1">
        <v>26</v>
      </c>
      <c r="R35" s="1"/>
      <c r="S35" s="1">
        <v>2</v>
      </c>
      <c r="T35" s="1"/>
      <c r="X35" s="1"/>
      <c r="Y35" s="1"/>
      <c r="Z35" s="1"/>
      <c r="AA35" s="1"/>
      <c r="AB35" s="1"/>
      <c r="AH35" t="str">
        <f t="shared" si="11"/>
        <v>Cromwell</v>
      </c>
      <c r="AI35" t="s">
        <v>958</v>
      </c>
      <c r="AJ35">
        <v>1</v>
      </c>
      <c r="AK35" s="7"/>
      <c r="AL35" s="127">
        <v>9</v>
      </c>
      <c r="AM35" s="130">
        <v>7</v>
      </c>
      <c r="AN35" s="130">
        <v>15</v>
      </c>
      <c r="AO35" s="132">
        <v>18080</v>
      </c>
      <c r="AP35" s="132">
        <f t="shared" si="9"/>
        <v>9007</v>
      </c>
      <c r="AQ35" t="s">
        <v>2231</v>
      </c>
    </row>
    <row r="36" spans="1:43" hidden="1" outlineLevel="1" x14ac:dyDescent="0.2">
      <c r="A36" t="s">
        <v>2645</v>
      </c>
      <c r="B36" s="10" t="s">
        <v>2760</v>
      </c>
      <c r="C36" s="1">
        <f t="shared" si="0"/>
        <v>25840</v>
      </c>
      <c r="D36" s="7">
        <f t="shared" si="1"/>
        <v>2</v>
      </c>
      <c r="E36" s="7">
        <f t="shared" si="2"/>
        <v>1</v>
      </c>
      <c r="F36" s="7">
        <f t="shared" si="3"/>
        <v>3</v>
      </c>
      <c r="G36" s="1">
        <f t="shared" si="10"/>
        <v>401</v>
      </c>
      <c r="H36" s="2">
        <f t="shared" si="4"/>
        <v>1.5518575851393188E-2</v>
      </c>
      <c r="I36" s="8"/>
      <c r="J36" s="2">
        <f t="shared" si="5"/>
        <v>0.38347523219814239</v>
      </c>
      <c r="K36" s="2">
        <f t="shared" si="6"/>
        <v>0.3989938080495356</v>
      </c>
      <c r="L36" s="2">
        <f t="shared" si="7"/>
        <v>0.21350619195046439</v>
      </c>
      <c r="M36" s="2">
        <f t="shared" si="8"/>
        <v>4.0247678018576205E-3</v>
      </c>
      <c r="N36" s="1">
        <v>9909</v>
      </c>
      <c r="O36" s="1">
        <v>10310</v>
      </c>
      <c r="P36" s="1">
        <v>5517</v>
      </c>
      <c r="Q36" s="1">
        <v>92</v>
      </c>
      <c r="R36" s="1"/>
      <c r="S36" s="1">
        <v>12</v>
      </c>
      <c r="T36" s="1"/>
      <c r="X36" s="1"/>
      <c r="Y36" s="1"/>
      <c r="Z36" s="1"/>
      <c r="AA36" s="1"/>
      <c r="AB36" s="1"/>
      <c r="AH36" t="str">
        <f t="shared" si="11"/>
        <v>Danbury</v>
      </c>
      <c r="AI36" t="s">
        <v>238</v>
      </c>
      <c r="AJ36">
        <v>5</v>
      </c>
      <c r="AK36" s="7"/>
      <c r="AL36" s="127">
        <v>9</v>
      </c>
      <c r="AM36" s="130">
        <v>1</v>
      </c>
      <c r="AN36" s="130">
        <v>20</v>
      </c>
      <c r="AO36" s="132">
        <v>18500</v>
      </c>
      <c r="AP36" s="132">
        <f t="shared" si="9"/>
        <v>9001</v>
      </c>
      <c r="AQ36" t="s">
        <v>2231</v>
      </c>
    </row>
    <row r="37" spans="1:43" hidden="1" outlineLevel="1" x14ac:dyDescent="0.2">
      <c r="A37" t="s">
        <v>2349</v>
      </c>
      <c r="B37" s="10" t="s">
        <v>2760</v>
      </c>
      <c r="C37" s="1">
        <f t="shared" si="0"/>
        <v>10987</v>
      </c>
      <c r="D37" s="7">
        <f t="shared" si="1"/>
        <v>2</v>
      </c>
      <c r="E37" s="7">
        <f t="shared" si="2"/>
        <v>1</v>
      </c>
      <c r="F37" s="7">
        <f t="shared" si="3"/>
        <v>3</v>
      </c>
      <c r="G37" s="1">
        <f t="shared" si="10"/>
        <v>3307</v>
      </c>
      <c r="H37" s="2">
        <f t="shared" si="4"/>
        <v>0.30099208155092383</v>
      </c>
      <c r="I37" s="8"/>
      <c r="J37" s="2">
        <f t="shared" si="5"/>
        <v>0.28115045053244742</v>
      </c>
      <c r="K37" s="2">
        <f t="shared" si="6"/>
        <v>0.5821425320833713</v>
      </c>
      <c r="L37" s="2">
        <f t="shared" si="7"/>
        <v>0.13315736779830709</v>
      </c>
      <c r="M37" s="2">
        <f t="shared" si="8"/>
        <v>3.5496495858742538E-3</v>
      </c>
      <c r="N37" s="1">
        <v>3089</v>
      </c>
      <c r="O37" s="1">
        <v>6396</v>
      </c>
      <c r="P37" s="1">
        <v>1463</v>
      </c>
      <c r="Q37" s="1">
        <v>25</v>
      </c>
      <c r="R37" s="1"/>
      <c r="S37" s="1">
        <v>14</v>
      </c>
      <c r="T37" s="1"/>
      <c r="X37" s="1"/>
      <c r="Y37" s="1"/>
      <c r="Z37" s="1"/>
      <c r="AA37" s="1"/>
      <c r="AB37" s="1"/>
      <c r="AH37" t="str">
        <f t="shared" si="11"/>
        <v>Darien</v>
      </c>
      <c r="AI37" t="s">
        <v>238</v>
      </c>
      <c r="AJ37">
        <v>4</v>
      </c>
      <c r="AK37" s="7"/>
      <c r="AL37" s="127">
        <v>9</v>
      </c>
      <c r="AM37" s="130">
        <v>1</v>
      </c>
      <c r="AN37" s="130">
        <v>25</v>
      </c>
      <c r="AO37" s="132">
        <v>18850</v>
      </c>
      <c r="AP37" s="132">
        <f t="shared" si="9"/>
        <v>9001</v>
      </c>
      <c r="AQ37" t="s">
        <v>2231</v>
      </c>
    </row>
    <row r="38" spans="1:43" hidden="1" outlineLevel="1" x14ac:dyDescent="0.2">
      <c r="A38" t="s">
        <v>3169</v>
      </c>
      <c r="B38" s="10" t="s">
        <v>2760</v>
      </c>
      <c r="C38" s="1">
        <f t="shared" si="0"/>
        <v>2470</v>
      </c>
      <c r="D38" s="7">
        <f t="shared" si="1"/>
        <v>1</v>
      </c>
      <c r="E38" s="7">
        <f t="shared" si="2"/>
        <v>2</v>
      </c>
      <c r="F38" s="7">
        <f t="shared" si="3"/>
        <v>3</v>
      </c>
      <c r="G38" s="1">
        <f t="shared" si="10"/>
        <v>228</v>
      </c>
      <c r="H38" s="2">
        <f t="shared" si="4"/>
        <v>9.2307692307692313E-2</v>
      </c>
      <c r="I38" s="8"/>
      <c r="J38" s="2">
        <f t="shared" si="5"/>
        <v>0.39676113360323889</v>
      </c>
      <c r="K38" s="2">
        <f t="shared" si="6"/>
        <v>0.30445344129554658</v>
      </c>
      <c r="L38" s="2">
        <f t="shared" si="7"/>
        <v>0.29352226720647773</v>
      </c>
      <c r="M38" s="2">
        <f t="shared" si="8"/>
        <v>5.2631578947368585E-3</v>
      </c>
      <c r="N38" s="1">
        <v>980</v>
      </c>
      <c r="O38" s="1">
        <v>752</v>
      </c>
      <c r="P38" s="1">
        <v>725</v>
      </c>
      <c r="Q38" s="1">
        <v>12</v>
      </c>
      <c r="R38" s="1"/>
      <c r="S38" s="1">
        <v>1</v>
      </c>
      <c r="T38" s="1"/>
      <c r="X38" s="1"/>
      <c r="Y38" s="1"/>
      <c r="Z38" s="1"/>
      <c r="AA38" s="1"/>
      <c r="AB38" s="1"/>
      <c r="AH38" t="str">
        <f t="shared" si="11"/>
        <v>Deep River</v>
      </c>
      <c r="AI38" t="s">
        <v>958</v>
      </c>
      <c r="AJ38">
        <v>2</v>
      </c>
      <c r="AK38" s="7"/>
      <c r="AL38" s="127">
        <v>9</v>
      </c>
      <c r="AM38" s="130">
        <v>7</v>
      </c>
      <c r="AN38" s="130">
        <v>20</v>
      </c>
      <c r="AO38" s="132">
        <v>19130</v>
      </c>
      <c r="AP38" s="132">
        <f t="shared" si="9"/>
        <v>9007</v>
      </c>
      <c r="AQ38" t="s">
        <v>2231</v>
      </c>
    </row>
    <row r="39" spans="1:43" hidden="1" outlineLevel="1" x14ac:dyDescent="0.2">
      <c r="A39" t="s">
        <v>2013</v>
      </c>
      <c r="B39" s="10" t="s">
        <v>2760</v>
      </c>
      <c r="C39" s="1">
        <f t="shared" si="0"/>
        <v>5725</v>
      </c>
      <c r="D39" s="7">
        <f t="shared" si="1"/>
        <v>2</v>
      </c>
      <c r="E39" s="7">
        <f t="shared" si="2"/>
        <v>1</v>
      </c>
      <c r="F39" s="7">
        <f t="shared" si="3"/>
        <v>3</v>
      </c>
      <c r="G39" s="1">
        <f t="shared" si="10"/>
        <v>96</v>
      </c>
      <c r="H39" s="2">
        <f t="shared" si="4"/>
        <v>1.6768558951965065E-2</v>
      </c>
      <c r="I39" s="8"/>
      <c r="J39" s="2">
        <f t="shared" si="5"/>
        <v>0.37554585152838427</v>
      </c>
      <c r="K39" s="2">
        <f t="shared" si="6"/>
        <v>0.39231441048034932</v>
      </c>
      <c r="L39" s="2">
        <f t="shared" si="7"/>
        <v>0.2279475982532751</v>
      </c>
      <c r="M39" s="2">
        <f t="shared" si="8"/>
        <v>4.1921397379913183E-3</v>
      </c>
      <c r="N39" s="1">
        <v>2150</v>
      </c>
      <c r="O39" s="1">
        <v>2246</v>
      </c>
      <c r="P39" s="1">
        <v>1305</v>
      </c>
      <c r="Q39" s="1">
        <v>21</v>
      </c>
      <c r="R39" s="1"/>
      <c r="S39" s="1">
        <v>3</v>
      </c>
      <c r="T39" s="1"/>
      <c r="X39" s="1"/>
      <c r="Y39" s="1"/>
      <c r="Z39" s="1"/>
      <c r="AA39" s="1"/>
      <c r="AB39" s="1"/>
      <c r="AH39" t="str">
        <f t="shared" si="11"/>
        <v>Derby</v>
      </c>
      <c r="AI39" t="s">
        <v>2243</v>
      </c>
      <c r="AJ39">
        <v>5</v>
      </c>
      <c r="AK39" s="7"/>
      <c r="AL39" s="127">
        <v>9</v>
      </c>
      <c r="AM39" s="130">
        <v>9</v>
      </c>
      <c r="AN39" s="130">
        <v>30</v>
      </c>
      <c r="AO39" s="132">
        <v>19550</v>
      </c>
      <c r="AP39" s="132">
        <f t="shared" si="9"/>
        <v>9009</v>
      </c>
      <c r="AQ39" t="s">
        <v>2231</v>
      </c>
    </row>
    <row r="40" spans="1:43" hidden="1" outlineLevel="1" x14ac:dyDescent="0.2">
      <c r="A40" t="s">
        <v>2610</v>
      </c>
      <c r="B40" s="10" t="s">
        <v>2760</v>
      </c>
      <c r="C40" s="1">
        <f t="shared" si="0"/>
        <v>3484</v>
      </c>
      <c r="D40" s="7">
        <f t="shared" si="1"/>
        <v>1</v>
      </c>
      <c r="E40" s="7">
        <f t="shared" si="2"/>
        <v>2</v>
      </c>
      <c r="F40" s="7">
        <f t="shared" si="3"/>
        <v>3</v>
      </c>
      <c r="G40" s="1">
        <f t="shared" si="10"/>
        <v>37</v>
      </c>
      <c r="H40" s="2">
        <f t="shared" si="4"/>
        <v>1.0619977037887486E-2</v>
      </c>
      <c r="I40" s="8"/>
      <c r="J40" s="2">
        <f t="shared" si="5"/>
        <v>0.35935706084959818</v>
      </c>
      <c r="K40" s="2">
        <f t="shared" si="6"/>
        <v>0.3487370838117107</v>
      </c>
      <c r="L40" s="2">
        <f t="shared" si="7"/>
        <v>0.28702640642939148</v>
      </c>
      <c r="M40" s="2">
        <f t="shared" si="8"/>
        <v>4.879448909299644E-3</v>
      </c>
      <c r="N40" s="1">
        <v>1252</v>
      </c>
      <c r="O40" s="1">
        <v>1215</v>
      </c>
      <c r="P40" s="1">
        <v>1000</v>
      </c>
      <c r="Q40" s="1">
        <v>17</v>
      </c>
      <c r="R40" s="1"/>
      <c r="S40" s="1">
        <v>0</v>
      </c>
      <c r="T40" s="1"/>
      <c r="X40" s="1"/>
      <c r="Y40" s="1"/>
      <c r="Z40" s="1"/>
      <c r="AA40" s="1"/>
      <c r="AB40" s="1"/>
      <c r="AH40" t="str">
        <f t="shared" si="11"/>
        <v>Durham</v>
      </c>
      <c r="AI40" t="s">
        <v>958</v>
      </c>
      <c r="AJ40">
        <v>3</v>
      </c>
      <c r="AK40" s="7"/>
      <c r="AL40" s="127">
        <v>9</v>
      </c>
      <c r="AM40" s="130">
        <v>7</v>
      </c>
      <c r="AN40" s="130">
        <v>25</v>
      </c>
      <c r="AO40" s="132">
        <v>20810</v>
      </c>
      <c r="AP40" s="132">
        <f t="shared" si="9"/>
        <v>9007</v>
      </c>
      <c r="AQ40" t="s">
        <v>2231</v>
      </c>
    </row>
    <row r="41" spans="1:43" hidden="1" outlineLevel="1" x14ac:dyDescent="0.2">
      <c r="A41" t="s">
        <v>3019</v>
      </c>
      <c r="B41" s="10" t="s">
        <v>2760</v>
      </c>
      <c r="C41" s="1">
        <f t="shared" si="0"/>
        <v>2582</v>
      </c>
      <c r="D41" s="7">
        <f t="shared" si="1"/>
        <v>2</v>
      </c>
      <c r="E41" s="7">
        <f t="shared" si="2"/>
        <v>1</v>
      </c>
      <c r="F41" s="7">
        <f t="shared" si="3"/>
        <v>3</v>
      </c>
      <c r="G41" s="1">
        <f t="shared" si="10"/>
        <v>53</v>
      </c>
      <c r="H41" s="2">
        <f t="shared" si="4"/>
        <v>2.0526723470178157E-2</v>
      </c>
      <c r="I41" s="8"/>
      <c r="J41" s="2">
        <f t="shared" si="5"/>
        <v>0.36870642912470952</v>
      </c>
      <c r="K41" s="2">
        <f t="shared" si="6"/>
        <v>0.38923315259488767</v>
      </c>
      <c r="L41" s="2">
        <f t="shared" si="7"/>
        <v>0.23547637490317583</v>
      </c>
      <c r="M41" s="2">
        <f t="shared" si="8"/>
        <v>6.5840433772269835E-3</v>
      </c>
      <c r="N41" s="1">
        <v>952</v>
      </c>
      <c r="O41" s="1">
        <v>1005</v>
      </c>
      <c r="P41" s="1">
        <v>608</v>
      </c>
      <c r="Q41" s="1">
        <v>15</v>
      </c>
      <c r="R41" s="1"/>
      <c r="S41" s="1">
        <v>2</v>
      </c>
      <c r="T41" s="1"/>
      <c r="X41" s="1"/>
      <c r="Y41" s="1"/>
      <c r="Z41" s="1"/>
      <c r="AA41" s="1"/>
      <c r="AB41" s="1"/>
      <c r="AH41" t="str">
        <f t="shared" si="11"/>
        <v>East Granby</v>
      </c>
      <c r="AI41" t="s">
        <v>1619</v>
      </c>
      <c r="AJ41">
        <v>6</v>
      </c>
      <c r="AK41" s="7"/>
      <c r="AL41" s="127">
        <v>9</v>
      </c>
      <c r="AM41" s="130">
        <v>3</v>
      </c>
      <c r="AN41" s="130">
        <v>35</v>
      </c>
      <c r="AO41" s="132">
        <v>22070</v>
      </c>
      <c r="AP41" s="132">
        <f t="shared" si="9"/>
        <v>9003</v>
      </c>
      <c r="AQ41" t="s">
        <v>2231</v>
      </c>
    </row>
    <row r="42" spans="1:43" hidden="1" outlineLevel="1" x14ac:dyDescent="0.2">
      <c r="A42" t="s">
        <v>1694</v>
      </c>
      <c r="B42" s="10" t="s">
        <v>2760</v>
      </c>
      <c r="C42" s="1">
        <f t="shared" si="0"/>
        <v>3937</v>
      </c>
      <c r="D42" s="7">
        <f t="shared" si="1"/>
        <v>1</v>
      </c>
      <c r="E42" s="7">
        <f t="shared" si="2"/>
        <v>3</v>
      </c>
      <c r="F42" s="7">
        <f t="shared" si="3"/>
        <v>2</v>
      </c>
      <c r="G42" s="1">
        <f t="shared" si="10"/>
        <v>54</v>
      </c>
      <c r="H42" s="2">
        <f t="shared" si="4"/>
        <v>1.3716027432054865E-2</v>
      </c>
      <c r="I42" s="8"/>
      <c r="J42" s="2">
        <f t="shared" si="5"/>
        <v>0.37287274574549151</v>
      </c>
      <c r="K42" s="2">
        <f t="shared" si="6"/>
        <v>0.2646685293370587</v>
      </c>
      <c r="L42" s="2">
        <f t="shared" si="7"/>
        <v>0.35915671831343665</v>
      </c>
      <c r="M42" s="2">
        <f t="shared" si="8"/>
        <v>3.3020066040131968E-3</v>
      </c>
      <c r="N42" s="1">
        <v>1468</v>
      </c>
      <c r="O42" s="1">
        <v>1042</v>
      </c>
      <c r="P42" s="1">
        <v>1414</v>
      </c>
      <c r="Q42" s="1">
        <v>12</v>
      </c>
      <c r="R42" s="1"/>
      <c r="S42" s="1">
        <v>1</v>
      </c>
      <c r="T42" s="1"/>
      <c r="X42" s="1"/>
      <c r="Y42" s="1"/>
      <c r="Z42" s="1"/>
      <c r="AA42" s="1"/>
      <c r="AB42" s="1"/>
      <c r="AH42" t="str">
        <f t="shared" si="11"/>
        <v>East Haddam</v>
      </c>
      <c r="AI42" t="s">
        <v>958</v>
      </c>
      <c r="AJ42">
        <v>2</v>
      </c>
      <c r="AK42" s="7"/>
      <c r="AL42" s="127">
        <v>9</v>
      </c>
      <c r="AM42" s="130">
        <v>7</v>
      </c>
      <c r="AN42" s="130">
        <v>30</v>
      </c>
      <c r="AO42" s="132">
        <v>22280</v>
      </c>
      <c r="AP42" s="132">
        <f t="shared" si="9"/>
        <v>9007</v>
      </c>
      <c r="AQ42" t="s">
        <v>2231</v>
      </c>
    </row>
    <row r="43" spans="1:43" hidden="1" outlineLevel="1" x14ac:dyDescent="0.2">
      <c r="A43" t="s">
        <v>2659</v>
      </c>
      <c r="B43" s="10" t="s">
        <v>2760</v>
      </c>
      <c r="C43" s="1">
        <f t="shared" si="0"/>
        <v>5880</v>
      </c>
      <c r="D43" s="7">
        <f t="shared" si="1"/>
        <v>1</v>
      </c>
      <c r="E43" s="7">
        <f t="shared" si="2"/>
        <v>3</v>
      </c>
      <c r="F43" s="7">
        <f t="shared" si="3"/>
        <v>2</v>
      </c>
      <c r="G43" s="1">
        <f t="shared" si="10"/>
        <v>248</v>
      </c>
      <c r="H43" s="2">
        <f t="shared" si="4"/>
        <v>4.2176870748299317E-2</v>
      </c>
      <c r="I43" s="8"/>
      <c r="J43" s="2">
        <f t="shared" si="5"/>
        <v>0.36462585034013606</v>
      </c>
      <c r="K43" s="2">
        <f t="shared" si="6"/>
        <v>0.30102040816326531</v>
      </c>
      <c r="L43" s="2">
        <f t="shared" si="7"/>
        <v>0.32244897959183672</v>
      </c>
      <c r="M43" s="2">
        <f t="shared" si="8"/>
        <v>1.1904761904761918E-2</v>
      </c>
      <c r="N43" s="1">
        <v>2144</v>
      </c>
      <c r="O43" s="1">
        <v>1770</v>
      </c>
      <c r="P43" s="1">
        <v>1896</v>
      </c>
      <c r="Q43" s="1">
        <v>19</v>
      </c>
      <c r="R43" s="1"/>
      <c r="S43" s="1">
        <v>51</v>
      </c>
      <c r="T43" s="1"/>
      <c r="X43" s="1"/>
      <c r="Y43" s="1"/>
      <c r="Z43" s="1"/>
      <c r="AA43" s="1"/>
      <c r="AB43" s="1"/>
      <c r="AH43" t="str">
        <f t="shared" si="11"/>
        <v>East Hampton</v>
      </c>
      <c r="AI43" t="s">
        <v>958</v>
      </c>
      <c r="AJ43">
        <v>1</v>
      </c>
      <c r="AK43" s="7"/>
      <c r="AL43" s="127">
        <v>9</v>
      </c>
      <c r="AM43" s="130">
        <v>7</v>
      </c>
      <c r="AN43" s="130">
        <v>35</v>
      </c>
      <c r="AO43" s="132">
        <v>22490</v>
      </c>
      <c r="AP43" s="132">
        <f t="shared" si="9"/>
        <v>9007</v>
      </c>
      <c r="AQ43" t="s">
        <v>2231</v>
      </c>
    </row>
    <row r="44" spans="1:43" hidden="1" outlineLevel="1" x14ac:dyDescent="0.2">
      <c r="A44" t="s">
        <v>2699</v>
      </c>
      <c r="B44" s="10" t="s">
        <v>2760</v>
      </c>
      <c r="C44" s="1">
        <f t="shared" si="0"/>
        <v>23512</v>
      </c>
      <c r="D44" s="7">
        <f t="shared" si="1"/>
        <v>1</v>
      </c>
      <c r="E44" s="7">
        <f t="shared" si="2"/>
        <v>2</v>
      </c>
      <c r="F44" s="7">
        <f t="shared" si="3"/>
        <v>3</v>
      </c>
      <c r="G44" s="1">
        <f t="shared" si="10"/>
        <v>4978</v>
      </c>
      <c r="H44" s="2">
        <f t="shared" si="4"/>
        <v>0.21172167403878869</v>
      </c>
      <c r="I44" s="8"/>
      <c r="J44" s="2">
        <f t="shared" si="5"/>
        <v>0.48698536917318813</v>
      </c>
      <c r="K44" s="2">
        <f t="shared" si="6"/>
        <v>0.27526369513439947</v>
      </c>
      <c r="L44" s="2">
        <f t="shared" si="7"/>
        <v>0.2329874106839061</v>
      </c>
      <c r="M44" s="2">
        <f t="shared" si="8"/>
        <v>4.7635250085062975E-3</v>
      </c>
      <c r="N44" s="1">
        <v>11450</v>
      </c>
      <c r="O44" s="1">
        <v>6472</v>
      </c>
      <c r="P44" s="1">
        <v>5478</v>
      </c>
      <c r="Q44" s="1">
        <v>87</v>
      </c>
      <c r="R44" s="1"/>
      <c r="S44" s="1">
        <v>25</v>
      </c>
      <c r="T44" s="1"/>
      <c r="X44" s="1"/>
      <c r="Y44" s="1"/>
      <c r="Z44" s="1"/>
      <c r="AA44" s="1"/>
      <c r="AB44" s="1"/>
      <c r="AH44" t="str">
        <f t="shared" si="11"/>
        <v>East Hartford</v>
      </c>
      <c r="AI44" t="s">
        <v>1619</v>
      </c>
      <c r="AJ44">
        <v>1</v>
      </c>
      <c r="AK44" s="7"/>
      <c r="AL44" s="127">
        <v>9</v>
      </c>
      <c r="AM44" s="130">
        <v>3</v>
      </c>
      <c r="AN44" s="130">
        <v>40</v>
      </c>
      <c r="AO44" s="132">
        <v>22630</v>
      </c>
      <c r="AP44" s="132">
        <f t="shared" si="9"/>
        <v>9003</v>
      </c>
      <c r="AQ44" t="s">
        <v>2231</v>
      </c>
    </row>
    <row r="45" spans="1:43" hidden="1" outlineLevel="1" x14ac:dyDescent="0.2">
      <c r="A45" t="s">
        <v>2008</v>
      </c>
      <c r="B45" s="10" t="s">
        <v>2760</v>
      </c>
      <c r="C45" s="1">
        <f t="shared" si="0"/>
        <v>13640</v>
      </c>
      <c r="D45" s="7">
        <f t="shared" si="1"/>
        <v>1</v>
      </c>
      <c r="E45" s="7">
        <f t="shared" si="2"/>
        <v>2</v>
      </c>
      <c r="F45" s="7">
        <f t="shared" si="3"/>
        <v>3</v>
      </c>
      <c r="G45" s="1">
        <f t="shared" si="10"/>
        <v>898</v>
      </c>
      <c r="H45" s="2">
        <f t="shared" si="4"/>
        <v>6.5835777126099712E-2</v>
      </c>
      <c r="I45" s="8"/>
      <c r="J45" s="2">
        <f t="shared" si="5"/>
        <v>0.41385630498533726</v>
      </c>
      <c r="K45" s="2">
        <f t="shared" si="6"/>
        <v>0.34802052785923754</v>
      </c>
      <c r="L45" s="2">
        <f t="shared" si="7"/>
        <v>0.2343108504398827</v>
      </c>
      <c r="M45" s="2">
        <f t="shared" si="8"/>
        <v>3.8123167155425519E-3</v>
      </c>
      <c r="N45" s="1">
        <v>5645</v>
      </c>
      <c r="O45" s="1">
        <v>4747</v>
      </c>
      <c r="P45" s="1">
        <v>3196</v>
      </c>
      <c r="Q45" s="1">
        <v>43</v>
      </c>
      <c r="R45" s="1"/>
      <c r="S45" s="1">
        <v>9</v>
      </c>
      <c r="T45" s="1"/>
      <c r="X45" s="1"/>
      <c r="Y45" s="1"/>
      <c r="Z45" s="1"/>
      <c r="AA45" s="1"/>
      <c r="AB45" s="1"/>
      <c r="AH45" t="str">
        <f t="shared" si="11"/>
        <v>East Haven</v>
      </c>
      <c r="AI45" t="s">
        <v>2243</v>
      </c>
      <c r="AJ45">
        <v>3</v>
      </c>
      <c r="AK45" s="7"/>
      <c r="AL45" s="127">
        <v>9</v>
      </c>
      <c r="AM45" s="130">
        <v>9</v>
      </c>
      <c r="AN45" s="130">
        <v>35</v>
      </c>
      <c r="AO45" s="132">
        <v>22910</v>
      </c>
      <c r="AP45" s="132">
        <f t="shared" si="9"/>
        <v>9009</v>
      </c>
      <c r="AQ45" t="s">
        <v>2231</v>
      </c>
    </row>
    <row r="46" spans="1:43" hidden="1" outlineLevel="1" x14ac:dyDescent="0.2">
      <c r="A46" t="s">
        <v>2698</v>
      </c>
      <c r="B46" s="10" t="s">
        <v>2760</v>
      </c>
      <c r="C46" s="1">
        <f t="shared" si="0"/>
        <v>8356</v>
      </c>
      <c r="D46" s="7">
        <f t="shared" si="1"/>
        <v>1</v>
      </c>
      <c r="E46" s="7">
        <f t="shared" si="2"/>
        <v>2</v>
      </c>
      <c r="F46" s="7">
        <f t="shared" si="3"/>
        <v>3</v>
      </c>
      <c r="G46" s="1">
        <f t="shared" si="10"/>
        <v>708</v>
      </c>
      <c r="H46" s="2">
        <f t="shared" si="4"/>
        <v>8.4729535662996652E-2</v>
      </c>
      <c r="I46" s="8"/>
      <c r="J46" s="2">
        <f t="shared" si="5"/>
        <v>0.40988511249401627</v>
      </c>
      <c r="K46" s="2">
        <f t="shared" si="6"/>
        <v>0.32515557683101964</v>
      </c>
      <c r="L46" s="2">
        <f t="shared" si="7"/>
        <v>0.26005265677357586</v>
      </c>
      <c r="M46" s="2">
        <f t="shared" si="8"/>
        <v>4.9066539013882249E-3</v>
      </c>
      <c r="N46" s="1">
        <v>3425</v>
      </c>
      <c r="O46" s="1">
        <v>2717</v>
      </c>
      <c r="P46" s="1">
        <v>2173</v>
      </c>
      <c r="Q46" s="1">
        <v>36</v>
      </c>
      <c r="R46" s="1"/>
      <c r="S46" s="1">
        <v>5</v>
      </c>
      <c r="T46" s="1"/>
      <c r="X46" s="1"/>
      <c r="Y46" s="1"/>
      <c r="Z46" s="1"/>
      <c r="AA46" s="1"/>
      <c r="AB46" s="1"/>
      <c r="AH46" t="str">
        <f t="shared" si="11"/>
        <v>East Lyme</v>
      </c>
      <c r="AI46" t="s">
        <v>2496</v>
      </c>
      <c r="AJ46">
        <v>2</v>
      </c>
      <c r="AK46" s="7"/>
      <c r="AL46" s="127">
        <v>9</v>
      </c>
      <c r="AM46" s="130">
        <v>11</v>
      </c>
      <c r="AN46" s="130">
        <v>15</v>
      </c>
      <c r="AO46" s="132">
        <v>23400</v>
      </c>
      <c r="AP46" s="132">
        <f t="shared" si="9"/>
        <v>9011</v>
      </c>
      <c r="AQ46" t="s">
        <v>2231</v>
      </c>
    </row>
    <row r="47" spans="1:43" hidden="1" outlineLevel="1" x14ac:dyDescent="0.2">
      <c r="A47" t="s">
        <v>1975</v>
      </c>
      <c r="B47" s="10" t="s">
        <v>2760</v>
      </c>
      <c r="C47" s="1">
        <f t="shared" si="0"/>
        <v>4818</v>
      </c>
      <c r="D47" s="7">
        <f t="shared" si="1"/>
        <v>1</v>
      </c>
      <c r="E47" s="7">
        <f t="shared" si="2"/>
        <v>2</v>
      </c>
      <c r="F47" s="7">
        <f t="shared" si="3"/>
        <v>3</v>
      </c>
      <c r="G47" s="1">
        <f t="shared" si="10"/>
        <v>293</v>
      </c>
      <c r="H47" s="2">
        <f t="shared" si="4"/>
        <v>6.0813615608136154E-2</v>
      </c>
      <c r="I47" s="8"/>
      <c r="J47" s="2">
        <f t="shared" si="5"/>
        <v>0.39248650892486509</v>
      </c>
      <c r="K47" s="2">
        <f t="shared" si="6"/>
        <v>0.33167289331672895</v>
      </c>
      <c r="L47" s="2">
        <f t="shared" si="7"/>
        <v>0.27251971772519717</v>
      </c>
      <c r="M47" s="2">
        <f t="shared" si="8"/>
        <v>3.3208800332088506E-3</v>
      </c>
      <c r="N47" s="1">
        <v>1891</v>
      </c>
      <c r="O47" s="1">
        <v>1598</v>
      </c>
      <c r="P47" s="1">
        <v>1313</v>
      </c>
      <c r="Q47" s="1">
        <v>14</v>
      </c>
      <c r="R47" s="1"/>
      <c r="S47" s="1">
        <v>2</v>
      </c>
      <c r="T47" s="1"/>
      <c r="X47" s="1"/>
      <c r="Y47" s="1"/>
      <c r="Z47" s="1"/>
      <c r="AA47" s="1"/>
      <c r="AB47" s="1"/>
      <c r="AH47" t="str">
        <f t="shared" si="11"/>
        <v>East Windsor</v>
      </c>
      <c r="AI47" t="s">
        <v>1619</v>
      </c>
      <c r="AJ47">
        <v>1</v>
      </c>
      <c r="AK47" s="7"/>
      <c r="AL47" s="127">
        <v>9</v>
      </c>
      <c r="AM47" s="130">
        <v>3</v>
      </c>
      <c r="AN47" s="130">
        <v>45</v>
      </c>
      <c r="AO47" s="132">
        <v>24800</v>
      </c>
      <c r="AP47" s="132">
        <f t="shared" si="9"/>
        <v>9003</v>
      </c>
      <c r="AQ47" t="s">
        <v>2231</v>
      </c>
    </row>
    <row r="48" spans="1:43" hidden="1" outlineLevel="1" x14ac:dyDescent="0.2">
      <c r="A48" t="s">
        <v>1976</v>
      </c>
      <c r="B48" s="10" t="s">
        <v>2760</v>
      </c>
      <c r="C48" s="1">
        <f t="shared" si="0"/>
        <v>871</v>
      </c>
      <c r="D48" s="7">
        <f t="shared" si="1"/>
        <v>2</v>
      </c>
      <c r="E48" s="7">
        <f t="shared" si="2"/>
        <v>1</v>
      </c>
      <c r="F48" s="7">
        <f t="shared" si="3"/>
        <v>3</v>
      </c>
      <c r="G48" s="1">
        <f t="shared" si="10"/>
        <v>59</v>
      </c>
      <c r="H48" s="2">
        <f t="shared" si="4"/>
        <v>6.7738231917336397E-2</v>
      </c>
      <c r="I48" s="8"/>
      <c r="J48" s="2">
        <f t="shared" si="5"/>
        <v>0.32721010332950634</v>
      </c>
      <c r="K48" s="2">
        <f t="shared" si="6"/>
        <v>0.3949483352468427</v>
      </c>
      <c r="L48" s="2">
        <f t="shared" si="7"/>
        <v>0.27554535017221582</v>
      </c>
      <c r="M48" s="2">
        <f t="shared" si="8"/>
        <v>2.2962112514351984E-3</v>
      </c>
      <c r="N48" s="1">
        <v>285</v>
      </c>
      <c r="O48" s="1">
        <v>344</v>
      </c>
      <c r="P48" s="1">
        <v>240</v>
      </c>
      <c r="Q48" s="1">
        <v>1</v>
      </c>
      <c r="R48" s="1"/>
      <c r="S48" s="1">
        <v>1</v>
      </c>
      <c r="T48" s="1"/>
      <c r="X48" s="1"/>
      <c r="Y48" s="1"/>
      <c r="Z48" s="1"/>
      <c r="AA48" s="1"/>
      <c r="AB48" s="1"/>
      <c r="AH48" t="str">
        <f t="shared" si="11"/>
        <v>Eastford</v>
      </c>
      <c r="AI48" t="s">
        <v>2181</v>
      </c>
      <c r="AJ48">
        <v>2</v>
      </c>
      <c r="AK48" s="7"/>
      <c r="AL48" s="127">
        <v>9</v>
      </c>
      <c r="AM48" s="130">
        <v>15</v>
      </c>
      <c r="AN48" s="130">
        <v>25</v>
      </c>
      <c r="AO48" s="132">
        <v>21860</v>
      </c>
      <c r="AP48" s="132">
        <f t="shared" si="9"/>
        <v>9015</v>
      </c>
      <c r="AQ48" t="s">
        <v>2231</v>
      </c>
    </row>
    <row r="49" spans="1:43" hidden="1" outlineLevel="1" x14ac:dyDescent="0.2">
      <c r="A49" t="s">
        <v>1210</v>
      </c>
      <c r="B49" s="10" t="s">
        <v>2760</v>
      </c>
      <c r="C49" s="1">
        <f t="shared" si="0"/>
        <v>3994</v>
      </c>
      <c r="D49" s="7">
        <f t="shared" si="1"/>
        <v>2</v>
      </c>
      <c r="E49" s="7">
        <f t="shared" si="2"/>
        <v>1</v>
      </c>
      <c r="F49" s="7">
        <f t="shared" si="3"/>
        <v>3</v>
      </c>
      <c r="G49" s="1">
        <f t="shared" si="10"/>
        <v>677</v>
      </c>
      <c r="H49" s="2">
        <f t="shared" si="4"/>
        <v>0.16950425638457686</v>
      </c>
      <c r="I49" s="8"/>
      <c r="J49" s="2">
        <f t="shared" si="5"/>
        <v>0.30846269404106158</v>
      </c>
      <c r="K49" s="2">
        <f t="shared" si="6"/>
        <v>0.47796695042563847</v>
      </c>
      <c r="L49" s="2">
        <f t="shared" si="7"/>
        <v>0.20881321982974463</v>
      </c>
      <c r="M49" s="2">
        <f t="shared" si="8"/>
        <v>4.7571357035553763E-3</v>
      </c>
      <c r="N49" s="1">
        <v>1232</v>
      </c>
      <c r="O49" s="1">
        <v>1909</v>
      </c>
      <c r="P49" s="1">
        <v>834</v>
      </c>
      <c r="Q49" s="1">
        <v>19</v>
      </c>
      <c r="R49" s="1"/>
      <c r="S49" s="1">
        <v>0</v>
      </c>
      <c r="T49" s="1"/>
      <c r="X49" s="1"/>
      <c r="Y49" s="1"/>
      <c r="Z49" s="1"/>
      <c r="AA49" s="1"/>
      <c r="AB49" s="1"/>
      <c r="AH49" t="str">
        <f t="shared" si="11"/>
        <v>Easton</v>
      </c>
      <c r="AI49" t="s">
        <v>238</v>
      </c>
      <c r="AJ49">
        <v>5</v>
      </c>
      <c r="AK49" s="7"/>
      <c r="AL49" s="127">
        <v>9</v>
      </c>
      <c r="AM49" s="130">
        <v>1</v>
      </c>
      <c r="AN49" s="130">
        <v>30</v>
      </c>
      <c r="AO49" s="132">
        <v>23890</v>
      </c>
      <c r="AP49" s="132">
        <f t="shared" si="9"/>
        <v>9001</v>
      </c>
      <c r="AQ49" t="s">
        <v>2231</v>
      </c>
    </row>
    <row r="50" spans="1:43" hidden="1" outlineLevel="1" x14ac:dyDescent="0.2">
      <c r="A50" t="s">
        <v>1977</v>
      </c>
      <c r="B50" s="10" t="s">
        <v>2760</v>
      </c>
      <c r="C50" s="1">
        <f t="shared" si="0"/>
        <v>6236</v>
      </c>
      <c r="D50" s="7">
        <f t="shared" si="1"/>
        <v>2</v>
      </c>
      <c r="E50" s="7">
        <f t="shared" si="2"/>
        <v>1</v>
      </c>
      <c r="F50" s="7">
        <f t="shared" si="3"/>
        <v>3</v>
      </c>
      <c r="G50" s="1">
        <f t="shared" si="10"/>
        <v>32</v>
      </c>
      <c r="H50" s="2">
        <f t="shared" si="4"/>
        <v>5.1314945477870426E-3</v>
      </c>
      <c r="I50" s="8"/>
      <c r="J50" s="2">
        <f t="shared" si="5"/>
        <v>0.34846055163566386</v>
      </c>
      <c r="K50" s="2">
        <f t="shared" si="6"/>
        <v>0.35359204618345091</v>
      </c>
      <c r="L50" s="2">
        <f t="shared" si="7"/>
        <v>0.29457985888389993</v>
      </c>
      <c r="M50" s="2">
        <f t="shared" si="8"/>
        <v>3.3675432969853536E-3</v>
      </c>
      <c r="N50" s="1">
        <v>2173</v>
      </c>
      <c r="O50" s="1">
        <v>2205</v>
      </c>
      <c r="P50" s="1">
        <v>1837</v>
      </c>
      <c r="Q50" s="1">
        <v>14</v>
      </c>
      <c r="R50" s="1"/>
      <c r="S50" s="1">
        <v>7</v>
      </c>
      <c r="T50" s="1"/>
      <c r="X50" s="1"/>
      <c r="Y50" s="1"/>
      <c r="Z50" s="1"/>
      <c r="AA50" s="1"/>
      <c r="AB50" s="1"/>
      <c r="AH50" t="str">
        <f t="shared" si="11"/>
        <v>Ellington</v>
      </c>
      <c r="AI50" t="s">
        <v>2497</v>
      </c>
      <c r="AJ50">
        <v>2</v>
      </c>
      <c r="AK50" s="7"/>
      <c r="AL50" s="127">
        <v>9</v>
      </c>
      <c r="AM50" s="130">
        <v>13</v>
      </c>
      <c r="AN50" s="130">
        <v>25</v>
      </c>
      <c r="AO50" s="132">
        <v>25360</v>
      </c>
      <c r="AP50" s="132">
        <f t="shared" si="9"/>
        <v>9013</v>
      </c>
      <c r="AQ50" t="s">
        <v>2231</v>
      </c>
    </row>
    <row r="51" spans="1:43" hidden="1" outlineLevel="1" x14ac:dyDescent="0.2">
      <c r="A51" t="s">
        <v>1951</v>
      </c>
      <c r="B51" s="10" t="s">
        <v>2760</v>
      </c>
      <c r="C51" s="1">
        <f t="shared" si="0"/>
        <v>22036</v>
      </c>
      <c r="D51" s="7">
        <f t="shared" si="1"/>
        <v>1</v>
      </c>
      <c r="E51" s="7">
        <f t="shared" si="2"/>
        <v>2</v>
      </c>
      <c r="F51" s="7">
        <f t="shared" si="3"/>
        <v>3</v>
      </c>
      <c r="G51" s="1">
        <f t="shared" si="10"/>
        <v>2205</v>
      </c>
      <c r="H51" s="2">
        <f t="shared" si="4"/>
        <v>0.10006353240152478</v>
      </c>
      <c r="I51" s="8"/>
      <c r="J51" s="2">
        <f t="shared" si="5"/>
        <v>0.41967689235795969</v>
      </c>
      <c r="K51" s="2">
        <f t="shared" si="6"/>
        <v>0.31961335995643492</v>
      </c>
      <c r="L51" s="2">
        <f t="shared" si="7"/>
        <v>0.25621709929206754</v>
      </c>
      <c r="M51" s="2">
        <f t="shared" si="8"/>
        <v>4.4926483935378569E-3</v>
      </c>
      <c r="N51" s="1">
        <v>9248</v>
      </c>
      <c r="O51" s="1">
        <v>7043</v>
      </c>
      <c r="P51" s="1">
        <v>5646</v>
      </c>
      <c r="Q51" s="1">
        <v>89</v>
      </c>
      <c r="R51" s="1"/>
      <c r="S51" s="1">
        <v>10</v>
      </c>
      <c r="T51" s="1"/>
      <c r="X51" s="1"/>
      <c r="Y51" s="1"/>
      <c r="Z51" s="1"/>
      <c r="AA51" s="1"/>
      <c r="AB51" s="1"/>
      <c r="AH51" t="str">
        <f t="shared" si="11"/>
        <v>Enfield</v>
      </c>
      <c r="AI51" t="s">
        <v>1619</v>
      </c>
      <c r="AJ51">
        <v>6</v>
      </c>
      <c r="AK51" s="7"/>
      <c r="AL51" s="127">
        <v>9</v>
      </c>
      <c r="AM51" s="130">
        <v>3</v>
      </c>
      <c r="AN51" s="130">
        <v>50</v>
      </c>
      <c r="AO51" s="132">
        <v>25990</v>
      </c>
      <c r="AP51" s="132">
        <f t="shared" si="9"/>
        <v>9003</v>
      </c>
      <c r="AQ51" t="s">
        <v>2231</v>
      </c>
    </row>
    <row r="52" spans="1:43" hidden="1" outlineLevel="1" x14ac:dyDescent="0.2">
      <c r="A52" t="s">
        <v>1581</v>
      </c>
      <c r="B52" s="10" t="s">
        <v>2760</v>
      </c>
      <c r="C52" s="1">
        <f t="shared" si="0"/>
        <v>3764</v>
      </c>
      <c r="D52" s="7">
        <f t="shared" si="1"/>
        <v>1</v>
      </c>
      <c r="E52" s="7">
        <f t="shared" si="2"/>
        <v>2</v>
      </c>
      <c r="F52" s="7">
        <f t="shared" si="3"/>
        <v>3</v>
      </c>
      <c r="G52" s="1">
        <f t="shared" si="10"/>
        <v>112</v>
      </c>
      <c r="H52" s="2">
        <f t="shared" si="4"/>
        <v>2.975557917109458E-2</v>
      </c>
      <c r="I52" s="8"/>
      <c r="J52" s="2">
        <f t="shared" si="5"/>
        <v>0.39930924548352814</v>
      </c>
      <c r="K52" s="2">
        <f t="shared" si="6"/>
        <v>0.36955366631243358</v>
      </c>
      <c r="L52" s="2">
        <f t="shared" si="7"/>
        <v>0.22715196599362381</v>
      </c>
      <c r="M52" s="2">
        <f t="shared" si="8"/>
        <v>3.9851222104145267E-3</v>
      </c>
      <c r="N52" s="1">
        <v>1503</v>
      </c>
      <c r="O52" s="1">
        <v>1391</v>
      </c>
      <c r="P52" s="1">
        <v>855</v>
      </c>
      <c r="Q52" s="1">
        <v>13</v>
      </c>
      <c r="R52" s="1"/>
      <c r="S52" s="1">
        <v>2</v>
      </c>
      <c r="T52" s="1"/>
      <c r="X52" s="1"/>
      <c r="Y52" s="1"/>
      <c r="Z52" s="1"/>
      <c r="AA52" s="1"/>
      <c r="AB52" s="1"/>
      <c r="AH52" t="str">
        <f t="shared" si="11"/>
        <v>Essex</v>
      </c>
      <c r="AI52" t="s">
        <v>958</v>
      </c>
      <c r="AJ52">
        <v>2</v>
      </c>
      <c r="AK52" s="7"/>
      <c r="AL52" s="127">
        <v>9</v>
      </c>
      <c r="AM52" s="130">
        <v>7</v>
      </c>
      <c r="AN52" s="130">
        <v>40</v>
      </c>
      <c r="AO52" s="132">
        <v>26270</v>
      </c>
      <c r="AP52" s="132">
        <f t="shared" si="9"/>
        <v>9007</v>
      </c>
      <c r="AQ52" t="s">
        <v>2231</v>
      </c>
    </row>
    <row r="53" spans="1:43" hidden="1" outlineLevel="1" x14ac:dyDescent="0.2">
      <c r="A53" t="s">
        <v>238</v>
      </c>
      <c r="B53" s="10" t="s">
        <v>2760</v>
      </c>
      <c r="C53" s="1">
        <f t="shared" si="0"/>
        <v>32120</v>
      </c>
      <c r="D53" s="7">
        <f t="shared" si="1"/>
        <v>2</v>
      </c>
      <c r="E53" s="7">
        <f t="shared" si="2"/>
        <v>1</v>
      </c>
      <c r="F53" s="7">
        <f t="shared" si="3"/>
        <v>3</v>
      </c>
      <c r="G53" s="1">
        <f t="shared" si="10"/>
        <v>1869</v>
      </c>
      <c r="H53" s="2">
        <f t="shared" si="4"/>
        <v>5.8188044831880448E-2</v>
      </c>
      <c r="I53" s="8"/>
      <c r="J53" s="2">
        <f t="shared" si="5"/>
        <v>0.37668119551681195</v>
      </c>
      <c r="K53" s="2">
        <f t="shared" si="6"/>
        <v>0.4348692403486924</v>
      </c>
      <c r="L53" s="2">
        <f t="shared" si="7"/>
        <v>0.1849626400996264</v>
      </c>
      <c r="M53" s="2">
        <f t="shared" si="8"/>
        <v>3.4869240348693042E-3</v>
      </c>
      <c r="N53" s="1">
        <v>12099</v>
      </c>
      <c r="O53" s="1">
        <v>13968</v>
      </c>
      <c r="P53" s="1">
        <v>5941</v>
      </c>
      <c r="Q53" s="1">
        <v>93</v>
      </c>
      <c r="R53" s="1"/>
      <c r="S53" s="1">
        <v>19</v>
      </c>
      <c r="T53" s="1"/>
      <c r="X53" s="1"/>
      <c r="Y53" s="1"/>
      <c r="Z53" s="1"/>
      <c r="AA53" s="1"/>
      <c r="AB53" s="1"/>
      <c r="AH53" t="str">
        <f t="shared" si="11"/>
        <v>Fairfield</v>
      </c>
      <c r="AI53" t="s">
        <v>238</v>
      </c>
      <c r="AJ53">
        <v>4</v>
      </c>
      <c r="AK53" s="7"/>
      <c r="AL53" s="127">
        <v>9</v>
      </c>
      <c r="AM53" s="130">
        <v>1</v>
      </c>
      <c r="AN53" s="130">
        <v>35</v>
      </c>
      <c r="AO53" s="132">
        <v>26620</v>
      </c>
      <c r="AP53" s="132">
        <f t="shared" si="9"/>
        <v>9001</v>
      </c>
      <c r="AQ53" t="s">
        <v>2231</v>
      </c>
    </row>
    <row r="54" spans="1:43" hidden="1" outlineLevel="1" x14ac:dyDescent="0.2">
      <c r="A54" t="s">
        <v>635</v>
      </c>
      <c r="B54" s="10" t="s">
        <v>2760</v>
      </c>
      <c r="C54" s="1">
        <f t="shared" si="0"/>
        <v>12374</v>
      </c>
      <c r="D54" s="7">
        <f t="shared" si="1"/>
        <v>1</v>
      </c>
      <c r="E54" s="7">
        <f t="shared" si="2"/>
        <v>2</v>
      </c>
      <c r="F54" s="7">
        <f t="shared" si="3"/>
        <v>3</v>
      </c>
      <c r="G54" s="1">
        <f t="shared" si="10"/>
        <v>24</v>
      </c>
      <c r="H54" s="2">
        <f t="shared" si="4"/>
        <v>1.9395506707612737E-3</v>
      </c>
      <c r="I54" s="8"/>
      <c r="J54" s="2">
        <f t="shared" si="5"/>
        <v>0.39736544367221593</v>
      </c>
      <c r="K54" s="2">
        <f t="shared" si="6"/>
        <v>0.39542589300145464</v>
      </c>
      <c r="L54" s="2">
        <f t="shared" si="7"/>
        <v>0.20365282042993374</v>
      </c>
      <c r="M54" s="2">
        <f t="shared" si="8"/>
        <v>3.5558428963956834E-3</v>
      </c>
      <c r="N54" s="1">
        <v>4917</v>
      </c>
      <c r="O54" s="1">
        <v>4893</v>
      </c>
      <c r="P54" s="1">
        <v>2520</v>
      </c>
      <c r="Q54" s="1">
        <v>39</v>
      </c>
      <c r="R54" s="1"/>
      <c r="S54" s="1">
        <v>5</v>
      </c>
      <c r="T54" s="1"/>
      <c r="X54" s="1"/>
      <c r="Y54" s="1"/>
      <c r="Z54" s="1"/>
      <c r="AA54" s="1"/>
      <c r="AB54" s="1"/>
      <c r="AH54" t="str">
        <f t="shared" si="11"/>
        <v>Farmington</v>
      </c>
      <c r="AI54" t="s">
        <v>1619</v>
      </c>
      <c r="AJ54">
        <v>6</v>
      </c>
      <c r="AK54" s="7"/>
      <c r="AL54" s="127">
        <v>9</v>
      </c>
      <c r="AM54" s="130">
        <v>3</v>
      </c>
      <c r="AN54" s="130">
        <v>55</v>
      </c>
      <c r="AO54" s="132">
        <v>27600</v>
      </c>
      <c r="AP54" s="132">
        <f t="shared" si="9"/>
        <v>9003</v>
      </c>
      <c r="AQ54" t="s">
        <v>2231</v>
      </c>
    </row>
    <row r="55" spans="1:43" hidden="1" outlineLevel="1" x14ac:dyDescent="0.2">
      <c r="A55" t="s">
        <v>1494</v>
      </c>
      <c r="B55" s="10" t="s">
        <v>2760</v>
      </c>
      <c r="C55" s="1">
        <f t="shared" si="0"/>
        <v>1126</v>
      </c>
      <c r="D55" s="7">
        <f t="shared" si="1"/>
        <v>2</v>
      </c>
      <c r="E55" s="7">
        <f t="shared" si="2"/>
        <v>1</v>
      </c>
      <c r="F55" s="7">
        <f t="shared" si="3"/>
        <v>3</v>
      </c>
      <c r="G55" s="1">
        <f t="shared" si="10"/>
        <v>15</v>
      </c>
      <c r="H55" s="2">
        <f t="shared" si="4"/>
        <v>1.3321492007104795E-2</v>
      </c>
      <c r="I55" s="8"/>
      <c r="J55" s="2">
        <f t="shared" si="5"/>
        <v>0.34280639431616339</v>
      </c>
      <c r="K55" s="2">
        <f t="shared" si="6"/>
        <v>0.35612788632326819</v>
      </c>
      <c r="L55" s="2">
        <f t="shared" si="7"/>
        <v>0.29396092362344584</v>
      </c>
      <c r="M55" s="2">
        <f t="shared" si="8"/>
        <v>7.1047957371225268E-3</v>
      </c>
      <c r="N55" s="1">
        <v>386</v>
      </c>
      <c r="O55" s="1">
        <v>401</v>
      </c>
      <c r="P55" s="1">
        <v>331</v>
      </c>
      <c r="Q55" s="1">
        <v>8</v>
      </c>
      <c r="R55" s="1"/>
      <c r="S55" s="1">
        <v>0</v>
      </c>
      <c r="T55" s="1"/>
      <c r="X55" s="1"/>
      <c r="Y55" s="1"/>
      <c r="Z55" s="1"/>
      <c r="AA55" s="1"/>
      <c r="AB55" s="1"/>
      <c r="AH55" t="str">
        <f t="shared" si="11"/>
        <v>Franklin</v>
      </c>
      <c r="AI55" t="s">
        <v>2496</v>
      </c>
      <c r="AJ55">
        <v>2</v>
      </c>
      <c r="AK55" s="7"/>
      <c r="AL55" s="127">
        <v>9</v>
      </c>
      <c r="AM55" s="130">
        <v>11</v>
      </c>
      <c r="AN55" s="130">
        <v>20</v>
      </c>
      <c r="AO55" s="132">
        <v>29910</v>
      </c>
      <c r="AP55" s="132">
        <f t="shared" si="9"/>
        <v>9011</v>
      </c>
      <c r="AQ55" t="s">
        <v>2231</v>
      </c>
    </row>
    <row r="56" spans="1:43" hidden="1" outlineLevel="1" x14ac:dyDescent="0.2">
      <c r="A56" t="s">
        <v>2306</v>
      </c>
      <c r="B56" s="10" t="s">
        <v>2760</v>
      </c>
      <c r="C56" s="1">
        <f t="shared" si="0"/>
        <v>17586</v>
      </c>
      <c r="D56" s="7">
        <f t="shared" si="1"/>
        <v>1</v>
      </c>
      <c r="E56" s="7">
        <f t="shared" si="2"/>
        <v>2</v>
      </c>
      <c r="F56" s="7">
        <f t="shared" si="3"/>
        <v>3</v>
      </c>
      <c r="G56" s="1">
        <f t="shared" si="10"/>
        <v>136</v>
      </c>
      <c r="H56" s="2">
        <f t="shared" si="4"/>
        <v>7.7334243147958604E-3</v>
      </c>
      <c r="I56" s="8"/>
      <c r="J56" s="2">
        <f t="shared" si="5"/>
        <v>0.39667917661776414</v>
      </c>
      <c r="K56" s="2">
        <f t="shared" si="6"/>
        <v>0.3889457523029683</v>
      </c>
      <c r="L56" s="2">
        <f t="shared" si="7"/>
        <v>0.21079267599226659</v>
      </c>
      <c r="M56" s="2">
        <f t="shared" si="8"/>
        <v>3.5823950870009225E-3</v>
      </c>
      <c r="N56" s="1">
        <v>6976</v>
      </c>
      <c r="O56" s="1">
        <v>6840</v>
      </c>
      <c r="P56" s="1">
        <v>3707</v>
      </c>
      <c r="Q56" s="1">
        <v>53</v>
      </c>
      <c r="R56" s="1"/>
      <c r="S56" s="1">
        <v>10</v>
      </c>
      <c r="T56" s="1"/>
      <c r="X56" s="1"/>
      <c r="Y56" s="1"/>
      <c r="Z56" s="1"/>
      <c r="AA56" s="1"/>
      <c r="AB56" s="1"/>
      <c r="AH56" t="str">
        <f t="shared" si="11"/>
        <v>Glastonbury</v>
      </c>
      <c r="AI56" t="s">
        <v>1619</v>
      </c>
      <c r="AJ56">
        <v>1</v>
      </c>
      <c r="AK56" s="7"/>
      <c r="AL56" s="127">
        <v>9</v>
      </c>
      <c r="AM56" s="130">
        <v>3</v>
      </c>
      <c r="AN56" s="130">
        <v>60</v>
      </c>
      <c r="AO56" s="132">
        <v>31240</v>
      </c>
      <c r="AP56" s="132">
        <f t="shared" si="9"/>
        <v>9003</v>
      </c>
      <c r="AQ56" t="s">
        <v>2231</v>
      </c>
    </row>
    <row r="57" spans="1:43" hidden="1" outlineLevel="1" x14ac:dyDescent="0.2">
      <c r="A57" t="s">
        <v>1376</v>
      </c>
      <c r="B57" s="10" t="s">
        <v>2760</v>
      </c>
      <c r="C57" s="1">
        <f t="shared" si="0"/>
        <v>1442</v>
      </c>
      <c r="D57" s="7">
        <f t="shared" si="1"/>
        <v>2</v>
      </c>
      <c r="E57" s="7">
        <f t="shared" si="2"/>
        <v>1</v>
      </c>
      <c r="F57" s="7">
        <f t="shared" si="3"/>
        <v>3</v>
      </c>
      <c r="G57" s="1">
        <f t="shared" si="10"/>
        <v>144</v>
      </c>
      <c r="H57" s="2">
        <f t="shared" si="4"/>
        <v>9.9861303744798888E-2</v>
      </c>
      <c r="I57" s="8"/>
      <c r="J57" s="2">
        <f t="shared" si="5"/>
        <v>0.30998613037447986</v>
      </c>
      <c r="K57" s="2">
        <f t="shared" si="6"/>
        <v>0.40984743411927876</v>
      </c>
      <c r="L57" s="2">
        <f t="shared" si="7"/>
        <v>0.27323162274618584</v>
      </c>
      <c r="M57" s="2">
        <f t="shared" si="8"/>
        <v>6.9348127600555309E-3</v>
      </c>
      <c r="N57" s="1">
        <v>447</v>
      </c>
      <c r="O57" s="1">
        <v>591</v>
      </c>
      <c r="P57" s="1">
        <v>394</v>
      </c>
      <c r="Q57" s="1">
        <v>10</v>
      </c>
      <c r="R57" s="1"/>
      <c r="S57" s="1">
        <v>0</v>
      </c>
      <c r="T57" s="1"/>
      <c r="X57" s="1"/>
      <c r="Y57" s="1"/>
      <c r="Z57" s="1"/>
      <c r="AA57" s="1"/>
      <c r="AB57" s="1"/>
      <c r="AH57" t="str">
        <f t="shared" si="11"/>
        <v>Goshen</v>
      </c>
      <c r="AI57" t="s">
        <v>1620</v>
      </c>
      <c r="AJ57">
        <v>6</v>
      </c>
      <c r="AK57" s="7"/>
      <c r="AL57" s="127">
        <v>9</v>
      </c>
      <c r="AM57" s="130">
        <v>5</v>
      </c>
      <c r="AN57" s="130">
        <v>35</v>
      </c>
      <c r="AO57" s="132">
        <v>32290</v>
      </c>
      <c r="AP57" s="132">
        <f t="shared" si="9"/>
        <v>9005</v>
      </c>
      <c r="AQ57" t="s">
        <v>2231</v>
      </c>
    </row>
    <row r="58" spans="1:43" hidden="1" outlineLevel="1" x14ac:dyDescent="0.2">
      <c r="A58" t="s">
        <v>3251</v>
      </c>
      <c r="B58" s="10" t="s">
        <v>2760</v>
      </c>
      <c r="C58" s="1">
        <f t="shared" si="0"/>
        <v>5590</v>
      </c>
      <c r="D58" s="7">
        <f t="shared" si="1"/>
        <v>2</v>
      </c>
      <c r="E58" s="7">
        <f t="shared" si="2"/>
        <v>1</v>
      </c>
      <c r="F58" s="7">
        <f t="shared" si="3"/>
        <v>3</v>
      </c>
      <c r="G58" s="1">
        <f t="shared" si="10"/>
        <v>184</v>
      </c>
      <c r="H58" s="2">
        <f t="shared" si="4"/>
        <v>3.2915921288014315E-2</v>
      </c>
      <c r="I58" s="8"/>
      <c r="J58" s="2">
        <f t="shared" si="5"/>
        <v>0.35742397137745974</v>
      </c>
      <c r="K58" s="2">
        <f t="shared" si="6"/>
        <v>0.39033989266547409</v>
      </c>
      <c r="L58" s="2">
        <f t="shared" si="7"/>
        <v>0.24901610017889086</v>
      </c>
      <c r="M58" s="2">
        <f t="shared" si="8"/>
        <v>3.2200357781753119E-3</v>
      </c>
      <c r="N58" s="1">
        <v>1998</v>
      </c>
      <c r="O58" s="1">
        <v>2182</v>
      </c>
      <c r="P58" s="1">
        <v>1392</v>
      </c>
      <c r="Q58" s="1">
        <v>17</v>
      </c>
      <c r="R58" s="1"/>
      <c r="S58" s="1">
        <v>1</v>
      </c>
      <c r="T58" s="1"/>
      <c r="X58" s="1"/>
      <c r="Y58" s="1"/>
      <c r="Z58" s="1"/>
      <c r="AA58" s="1"/>
      <c r="AB58" s="1"/>
      <c r="AH58" t="str">
        <f t="shared" si="11"/>
        <v>Granby</v>
      </c>
      <c r="AI58" t="s">
        <v>1619</v>
      </c>
      <c r="AJ58">
        <v>6</v>
      </c>
      <c r="AK58" s="7"/>
      <c r="AL58" s="127">
        <v>9</v>
      </c>
      <c r="AM58" s="130">
        <v>3</v>
      </c>
      <c r="AN58" s="130">
        <v>65</v>
      </c>
      <c r="AO58" s="132">
        <v>32640</v>
      </c>
      <c r="AP58" s="132">
        <f t="shared" si="9"/>
        <v>9003</v>
      </c>
      <c r="AQ58" t="s">
        <v>2231</v>
      </c>
    </row>
    <row r="59" spans="1:43" hidden="1" outlineLevel="1" x14ac:dyDescent="0.2">
      <c r="A59" t="s">
        <v>1355</v>
      </c>
      <c r="B59" s="10" t="s">
        <v>2760</v>
      </c>
      <c r="C59" s="1">
        <f t="shared" si="0"/>
        <v>32476</v>
      </c>
      <c r="D59" s="7">
        <f t="shared" si="1"/>
        <v>2</v>
      </c>
      <c r="E59" s="7">
        <f t="shared" si="2"/>
        <v>1</v>
      </c>
      <c r="F59" s="7">
        <f t="shared" si="3"/>
        <v>3</v>
      </c>
      <c r="G59" s="1">
        <f t="shared" si="10"/>
        <v>3992</v>
      </c>
      <c r="H59" s="2">
        <f t="shared" si="4"/>
        <v>0.12292154206183027</v>
      </c>
      <c r="I59" s="8"/>
      <c r="J59" s="2">
        <f t="shared" si="5"/>
        <v>0.36620889272077845</v>
      </c>
      <c r="K59" s="2">
        <f t="shared" si="6"/>
        <v>0.4891304347826087</v>
      </c>
      <c r="L59" s="2">
        <f t="shared" si="7"/>
        <v>0.14115038797881513</v>
      </c>
      <c r="M59" s="2">
        <f t="shared" si="8"/>
        <v>3.5102845177976683E-3</v>
      </c>
      <c r="N59" s="1">
        <v>11893</v>
      </c>
      <c r="O59" s="1">
        <v>15885</v>
      </c>
      <c r="P59" s="1">
        <v>4584</v>
      </c>
      <c r="Q59" s="1">
        <v>99</v>
      </c>
      <c r="R59" s="1"/>
      <c r="S59" s="1">
        <v>15</v>
      </c>
      <c r="T59" s="1"/>
      <c r="X59" s="1"/>
      <c r="Y59" s="1"/>
      <c r="Z59" s="1"/>
      <c r="AA59" s="1"/>
      <c r="AB59" s="1"/>
      <c r="AH59" t="str">
        <f t="shared" si="11"/>
        <v>Greenwich</v>
      </c>
      <c r="AI59" t="s">
        <v>238</v>
      </c>
      <c r="AJ59">
        <v>4</v>
      </c>
      <c r="AK59" s="7"/>
      <c r="AL59" s="127">
        <v>9</v>
      </c>
      <c r="AM59" s="130">
        <v>1</v>
      </c>
      <c r="AN59" s="130">
        <v>40</v>
      </c>
      <c r="AO59" s="132">
        <v>33620</v>
      </c>
      <c r="AP59" s="132">
        <f t="shared" si="9"/>
        <v>9001</v>
      </c>
      <c r="AQ59" t="s">
        <v>2231</v>
      </c>
    </row>
    <row r="60" spans="1:43" hidden="1" outlineLevel="1" x14ac:dyDescent="0.2">
      <c r="A60" t="s">
        <v>1356</v>
      </c>
      <c r="B60" s="10" t="s">
        <v>2760</v>
      </c>
      <c r="C60" s="1">
        <f t="shared" si="0"/>
        <v>4325</v>
      </c>
      <c r="D60" s="7">
        <f t="shared" si="1"/>
        <v>1</v>
      </c>
      <c r="E60" s="7">
        <f t="shared" si="2"/>
        <v>3</v>
      </c>
      <c r="F60" s="7">
        <f t="shared" si="3"/>
        <v>2</v>
      </c>
      <c r="G60" s="1">
        <f t="shared" si="10"/>
        <v>346</v>
      </c>
      <c r="H60" s="2">
        <f t="shared" si="4"/>
        <v>0.08</v>
      </c>
      <c r="I60" s="8"/>
      <c r="J60" s="2">
        <f t="shared" si="5"/>
        <v>0.41965317919075146</v>
      </c>
      <c r="K60" s="2">
        <f t="shared" si="6"/>
        <v>0.23676300578034681</v>
      </c>
      <c r="L60" s="2">
        <f t="shared" si="7"/>
        <v>0.33965317919075144</v>
      </c>
      <c r="M60" s="2">
        <f t="shared" si="8"/>
        <v>3.9306358381503426E-3</v>
      </c>
      <c r="N60" s="1">
        <v>1815</v>
      </c>
      <c r="O60" s="1">
        <v>1024</v>
      </c>
      <c r="P60" s="1">
        <v>1469</v>
      </c>
      <c r="Q60" s="1">
        <v>16</v>
      </c>
      <c r="R60" s="1"/>
      <c r="S60" s="1">
        <v>1</v>
      </c>
      <c r="T60" s="1"/>
      <c r="X60" s="1"/>
      <c r="Y60" s="1"/>
      <c r="Z60" s="1"/>
      <c r="AA60" s="1"/>
      <c r="AB60" s="1"/>
      <c r="AH60" t="str">
        <f t="shared" si="11"/>
        <v>Griswold</v>
      </c>
      <c r="AI60" t="s">
        <v>2496</v>
      </c>
      <c r="AJ60">
        <v>2</v>
      </c>
      <c r="AK60" s="7"/>
      <c r="AL60" s="127">
        <v>9</v>
      </c>
      <c r="AM60" s="130">
        <v>11</v>
      </c>
      <c r="AN60" s="130">
        <v>25</v>
      </c>
      <c r="AO60" s="132">
        <v>33900</v>
      </c>
      <c r="AP60" s="132">
        <f t="shared" si="9"/>
        <v>9011</v>
      </c>
      <c r="AQ60" t="s">
        <v>2231</v>
      </c>
    </row>
    <row r="61" spans="1:43" hidden="1" outlineLevel="1" x14ac:dyDescent="0.2">
      <c r="A61" t="s">
        <v>2424</v>
      </c>
      <c r="B61" s="10" t="s">
        <v>2760</v>
      </c>
      <c r="C61" s="1">
        <f t="shared" si="0"/>
        <v>15202</v>
      </c>
      <c r="D61" s="7">
        <f t="shared" si="1"/>
        <v>1</v>
      </c>
      <c r="E61" s="7">
        <f t="shared" si="2"/>
        <v>2</v>
      </c>
      <c r="F61" s="7">
        <f t="shared" si="3"/>
        <v>3</v>
      </c>
      <c r="G61" s="1">
        <f t="shared" si="10"/>
        <v>1555</v>
      </c>
      <c r="H61" s="2">
        <f t="shared" si="4"/>
        <v>0.10228917247730562</v>
      </c>
      <c r="I61" s="8"/>
      <c r="J61" s="2">
        <f t="shared" si="5"/>
        <v>0.41770819628996186</v>
      </c>
      <c r="K61" s="2">
        <f t="shared" si="6"/>
        <v>0.31541902381265624</v>
      </c>
      <c r="L61" s="2">
        <f t="shared" si="7"/>
        <v>0.26082094461255095</v>
      </c>
      <c r="M61" s="2">
        <f t="shared" si="8"/>
        <v>6.0518352848309975E-3</v>
      </c>
      <c r="N61" s="1">
        <v>6350</v>
      </c>
      <c r="O61" s="1">
        <v>4795</v>
      </c>
      <c r="P61" s="1">
        <v>3965</v>
      </c>
      <c r="Q61" s="1">
        <v>80</v>
      </c>
      <c r="R61" s="1"/>
      <c r="S61" s="1">
        <v>12</v>
      </c>
      <c r="T61" s="1"/>
      <c r="X61" s="1"/>
      <c r="Y61" s="1"/>
      <c r="Z61" s="1"/>
      <c r="AA61" s="1"/>
      <c r="AB61" s="1"/>
      <c r="AH61" t="str">
        <f t="shared" si="11"/>
        <v>Groton</v>
      </c>
      <c r="AI61" t="s">
        <v>2496</v>
      </c>
      <c r="AJ61">
        <v>2</v>
      </c>
      <c r="AK61" s="7"/>
      <c r="AL61" s="127">
        <v>9</v>
      </c>
      <c r="AM61" s="130">
        <v>11</v>
      </c>
      <c r="AN61" s="130">
        <v>30</v>
      </c>
      <c r="AO61" s="132">
        <v>34250</v>
      </c>
      <c r="AP61" s="132">
        <f t="shared" si="9"/>
        <v>9011</v>
      </c>
      <c r="AQ61" t="s">
        <v>2231</v>
      </c>
    </row>
    <row r="62" spans="1:43" hidden="1" outlineLevel="1" x14ac:dyDescent="0.2">
      <c r="A62" t="s">
        <v>797</v>
      </c>
      <c r="B62" s="10" t="s">
        <v>2760</v>
      </c>
      <c r="C62" s="1">
        <f t="shared" si="0"/>
        <v>11714</v>
      </c>
      <c r="D62" s="7">
        <f t="shared" si="1"/>
        <v>1</v>
      </c>
      <c r="E62" s="7">
        <f t="shared" si="2"/>
        <v>2</v>
      </c>
      <c r="F62" s="7">
        <f t="shared" si="3"/>
        <v>3</v>
      </c>
      <c r="G62" s="1">
        <f t="shared" si="10"/>
        <v>769</v>
      </c>
      <c r="H62" s="2">
        <f t="shared" si="4"/>
        <v>6.5647942632747133E-2</v>
      </c>
      <c r="I62" s="8"/>
      <c r="J62" s="2">
        <f t="shared" si="5"/>
        <v>0.42112002731773945</v>
      </c>
      <c r="K62" s="2">
        <f t="shared" si="6"/>
        <v>0.35547208468499231</v>
      </c>
      <c r="L62" s="2">
        <f t="shared" si="7"/>
        <v>0.22059074611575893</v>
      </c>
      <c r="M62" s="2">
        <f t="shared" si="8"/>
        <v>2.8171418815093052E-3</v>
      </c>
      <c r="N62" s="1">
        <v>4933</v>
      </c>
      <c r="O62" s="1">
        <v>4164</v>
      </c>
      <c r="P62" s="1">
        <v>2584</v>
      </c>
      <c r="Q62" s="1">
        <v>27</v>
      </c>
      <c r="R62" s="1"/>
      <c r="S62" s="1">
        <v>6</v>
      </c>
      <c r="T62" s="1"/>
      <c r="X62" s="1"/>
      <c r="Y62" s="1"/>
      <c r="Z62" s="1"/>
      <c r="AA62" s="1"/>
      <c r="AB62" s="1"/>
      <c r="AH62" t="str">
        <f t="shared" si="11"/>
        <v>Guilford</v>
      </c>
      <c r="AI62" t="s">
        <v>2243</v>
      </c>
      <c r="AJ62">
        <v>3</v>
      </c>
      <c r="AK62" s="7"/>
      <c r="AL62" s="127">
        <v>9</v>
      </c>
      <c r="AM62" s="130">
        <v>9</v>
      </c>
      <c r="AN62" s="130">
        <v>40</v>
      </c>
      <c r="AO62" s="132">
        <v>34950</v>
      </c>
      <c r="AP62" s="132">
        <f t="shared" si="9"/>
        <v>9009</v>
      </c>
      <c r="AQ62" t="s">
        <v>2231</v>
      </c>
    </row>
    <row r="63" spans="1:43" hidden="1" outlineLevel="1" x14ac:dyDescent="0.2">
      <c r="A63" t="s">
        <v>2849</v>
      </c>
      <c r="B63" s="10" t="s">
        <v>2760</v>
      </c>
      <c r="C63" s="1">
        <f t="shared" si="0"/>
        <v>4317</v>
      </c>
      <c r="D63" s="7">
        <f t="shared" si="1"/>
        <v>1</v>
      </c>
      <c r="E63" s="7">
        <f t="shared" si="2"/>
        <v>3</v>
      </c>
      <c r="F63" s="7">
        <f t="shared" si="3"/>
        <v>2</v>
      </c>
      <c r="G63" s="1">
        <f t="shared" si="10"/>
        <v>294</v>
      </c>
      <c r="H63" s="2">
        <f t="shared" si="4"/>
        <v>6.8102849200833912E-2</v>
      </c>
      <c r="I63" s="8"/>
      <c r="J63" s="2">
        <f t="shared" si="5"/>
        <v>0.38591614547139219</v>
      </c>
      <c r="K63" s="2">
        <f t="shared" si="6"/>
        <v>0.29256428075052121</v>
      </c>
      <c r="L63" s="2">
        <f t="shared" si="7"/>
        <v>0.31781329627055827</v>
      </c>
      <c r="M63" s="2">
        <f t="shared" si="8"/>
        <v>3.7062775075283327E-3</v>
      </c>
      <c r="N63" s="1">
        <v>1666</v>
      </c>
      <c r="O63" s="1">
        <v>1263</v>
      </c>
      <c r="P63" s="1">
        <v>1372</v>
      </c>
      <c r="Q63" s="1">
        <v>12</v>
      </c>
      <c r="R63" s="1"/>
      <c r="S63" s="1">
        <v>4</v>
      </c>
      <c r="T63" s="1"/>
      <c r="X63" s="1"/>
      <c r="Y63" s="1"/>
      <c r="Z63" s="1"/>
      <c r="AA63" s="1"/>
      <c r="AB63" s="1"/>
      <c r="AH63" t="str">
        <f t="shared" si="11"/>
        <v>Haddam</v>
      </c>
      <c r="AI63" t="s">
        <v>958</v>
      </c>
      <c r="AJ63">
        <v>2</v>
      </c>
      <c r="AK63" s="7"/>
      <c r="AL63" s="127">
        <v>9</v>
      </c>
      <c r="AM63" s="130">
        <v>7</v>
      </c>
      <c r="AN63" s="130">
        <v>45</v>
      </c>
      <c r="AO63" s="132">
        <v>35230</v>
      </c>
      <c r="AP63" s="132">
        <f t="shared" si="9"/>
        <v>9007</v>
      </c>
      <c r="AQ63" t="s">
        <v>2231</v>
      </c>
    </row>
    <row r="64" spans="1:43" hidden="1" outlineLevel="1" x14ac:dyDescent="0.2">
      <c r="A64" t="s">
        <v>2850</v>
      </c>
      <c r="B64" s="10" t="s">
        <v>2760</v>
      </c>
      <c r="C64" s="1">
        <f t="shared" si="0"/>
        <v>28487</v>
      </c>
      <c r="D64" s="7">
        <f t="shared" si="1"/>
        <v>1</v>
      </c>
      <c r="E64" s="7">
        <f t="shared" si="2"/>
        <v>2</v>
      </c>
      <c r="F64" s="7">
        <f t="shared" si="3"/>
        <v>3</v>
      </c>
      <c r="G64" s="1">
        <f t="shared" si="10"/>
        <v>3211</v>
      </c>
      <c r="H64" s="2">
        <f t="shared" si="4"/>
        <v>0.11271808193210939</v>
      </c>
      <c r="I64" s="8"/>
      <c r="J64" s="2">
        <f t="shared" si="5"/>
        <v>0.47333871590550075</v>
      </c>
      <c r="K64" s="2">
        <f t="shared" si="6"/>
        <v>0.36062063397339139</v>
      </c>
      <c r="L64" s="2">
        <f t="shared" si="7"/>
        <v>0.16305683294134166</v>
      </c>
      <c r="M64" s="2">
        <f t="shared" si="8"/>
        <v>2.9838171797662572E-3</v>
      </c>
      <c r="N64" s="1">
        <v>13484</v>
      </c>
      <c r="O64" s="1">
        <v>10273</v>
      </c>
      <c r="P64" s="1">
        <v>4645</v>
      </c>
      <c r="Q64" s="1">
        <v>67</v>
      </c>
      <c r="R64" s="1"/>
      <c r="S64" s="1">
        <v>18</v>
      </c>
      <c r="T64" s="1"/>
      <c r="X64" s="1"/>
      <c r="Y64" s="1"/>
      <c r="Z64" s="1"/>
      <c r="AA64" s="1"/>
      <c r="AB64" s="1"/>
      <c r="AH64" t="str">
        <f t="shared" si="11"/>
        <v>Hamden</v>
      </c>
      <c r="AI64" t="s">
        <v>2243</v>
      </c>
      <c r="AJ64">
        <v>3</v>
      </c>
      <c r="AK64" s="7"/>
      <c r="AL64" s="127">
        <v>9</v>
      </c>
      <c r="AM64" s="130">
        <v>9</v>
      </c>
      <c r="AN64" s="130">
        <v>45</v>
      </c>
      <c r="AO64" s="132">
        <v>35650</v>
      </c>
      <c r="AP64" s="132">
        <f t="shared" si="9"/>
        <v>9009</v>
      </c>
      <c r="AQ64" t="s">
        <v>2231</v>
      </c>
    </row>
    <row r="65" spans="1:43" hidden="1" outlineLevel="1" x14ac:dyDescent="0.2">
      <c r="A65" t="s">
        <v>977</v>
      </c>
      <c r="B65" s="10" t="s">
        <v>2760</v>
      </c>
      <c r="C65" s="1">
        <f t="shared" si="0"/>
        <v>915</v>
      </c>
      <c r="D65" s="7">
        <f t="shared" si="1"/>
        <v>1</v>
      </c>
      <c r="E65" s="7">
        <f t="shared" si="2"/>
        <v>2</v>
      </c>
      <c r="F65" s="7">
        <f t="shared" si="3"/>
        <v>3</v>
      </c>
      <c r="G65" s="1">
        <f t="shared" si="10"/>
        <v>137</v>
      </c>
      <c r="H65" s="2">
        <f t="shared" si="4"/>
        <v>0.14972677595628414</v>
      </c>
      <c r="I65" s="8"/>
      <c r="J65" s="2">
        <f t="shared" si="5"/>
        <v>0.43934426229508194</v>
      </c>
      <c r="K65" s="2">
        <f t="shared" si="6"/>
        <v>0.2896174863387978</v>
      </c>
      <c r="L65" s="2">
        <f t="shared" si="7"/>
        <v>0.26229508196721313</v>
      </c>
      <c r="M65" s="2">
        <f t="shared" si="8"/>
        <v>8.7431693989071246E-3</v>
      </c>
      <c r="N65" s="1">
        <v>402</v>
      </c>
      <c r="O65" s="1">
        <v>265</v>
      </c>
      <c r="P65" s="1">
        <v>240</v>
      </c>
      <c r="Q65" s="1">
        <v>6</v>
      </c>
      <c r="R65" s="1"/>
      <c r="S65" s="1">
        <v>2</v>
      </c>
      <c r="T65" s="1"/>
      <c r="X65" s="1"/>
      <c r="Y65" s="1"/>
      <c r="Z65" s="1"/>
      <c r="AA65" s="1"/>
      <c r="AB65" s="1"/>
      <c r="AH65" t="str">
        <f t="shared" si="11"/>
        <v>Hampton</v>
      </c>
      <c r="AI65" t="s">
        <v>2181</v>
      </c>
      <c r="AJ65">
        <v>2</v>
      </c>
      <c r="AK65" s="7"/>
      <c r="AL65" s="127">
        <v>9</v>
      </c>
      <c r="AM65" s="130">
        <v>15</v>
      </c>
      <c r="AN65" s="130">
        <v>30</v>
      </c>
      <c r="AO65" s="132">
        <v>36000</v>
      </c>
      <c r="AP65" s="132">
        <f t="shared" si="9"/>
        <v>9015</v>
      </c>
      <c r="AQ65" t="s">
        <v>2231</v>
      </c>
    </row>
    <row r="66" spans="1:43" hidden="1" outlineLevel="1" x14ac:dyDescent="0.2">
      <c r="A66" t="s">
        <v>1619</v>
      </c>
      <c r="B66" s="10" t="s">
        <v>2760</v>
      </c>
      <c r="C66" s="1">
        <f t="shared" ref="C66:C129" si="12">SUM(N66:AF66)</f>
        <v>36797</v>
      </c>
      <c r="D66" s="7">
        <f t="shared" si="1"/>
        <v>1</v>
      </c>
      <c r="E66" s="7">
        <f t="shared" si="2"/>
        <v>2</v>
      </c>
      <c r="F66" s="7">
        <f t="shared" si="3"/>
        <v>3</v>
      </c>
      <c r="G66" s="1">
        <f t="shared" si="10"/>
        <v>20791</v>
      </c>
      <c r="H66" s="2">
        <f t="shared" si="4"/>
        <v>0.56501888740929962</v>
      </c>
      <c r="I66" s="8"/>
      <c r="J66" s="2">
        <f t="shared" ref="J66:J129" si="13">IF(C66=0,"-",N66/C66)</f>
        <v>0.732967361469685</v>
      </c>
      <c r="K66" s="2">
        <f t="shared" ref="K66:K129" si="14">IF(C66=0,"-",O66/C66)</f>
        <v>0.16794847406038535</v>
      </c>
      <c r="L66" s="2">
        <f t="shared" ref="L66:L129" si="15">IF(C66=0,"-",P66/C66)</f>
        <v>9.2127075576813322E-2</v>
      </c>
      <c r="M66" s="2">
        <f t="shared" ref="M66:M129" si="16">IF(C66=0,"-",(1-J66-K66-L66))</f>
        <v>6.9570888931163311E-3</v>
      </c>
      <c r="N66" s="1">
        <v>26971</v>
      </c>
      <c r="O66" s="1">
        <v>6180</v>
      </c>
      <c r="P66" s="1">
        <v>3390</v>
      </c>
      <c r="Q66" s="1">
        <v>99</v>
      </c>
      <c r="R66" s="1"/>
      <c r="S66" s="1">
        <v>157</v>
      </c>
      <c r="T66" s="1"/>
      <c r="X66" s="1"/>
      <c r="Y66" s="1"/>
      <c r="Z66" s="1"/>
      <c r="AA66" s="1"/>
      <c r="AB66" s="1"/>
      <c r="AH66" t="str">
        <f t="shared" si="11"/>
        <v>Hartford</v>
      </c>
      <c r="AI66" t="s">
        <v>1619</v>
      </c>
      <c r="AJ66">
        <v>1</v>
      </c>
      <c r="AK66" s="7"/>
      <c r="AL66" s="127">
        <v>9</v>
      </c>
      <c r="AM66" s="130">
        <v>3</v>
      </c>
      <c r="AN66" s="130">
        <v>70</v>
      </c>
      <c r="AO66" s="132">
        <v>37070</v>
      </c>
      <c r="AP66" s="132">
        <f t="shared" si="9"/>
        <v>9003</v>
      </c>
      <c r="AQ66" t="s">
        <v>2231</v>
      </c>
    </row>
    <row r="67" spans="1:43" hidden="1" outlineLevel="1" x14ac:dyDescent="0.2">
      <c r="A67" t="s">
        <v>2418</v>
      </c>
      <c r="B67" s="10" t="s">
        <v>2760</v>
      </c>
      <c r="C67" s="1">
        <f t="shared" si="12"/>
        <v>1066</v>
      </c>
      <c r="D67" s="7">
        <f t="shared" ref="D67:D130" si="17">RANK(N67,(N67:AF67))</f>
        <v>3</v>
      </c>
      <c r="E67" s="7">
        <f t="shared" ref="E67:E130" si="18">RANK(O67,(N67:AF67))</f>
        <v>1</v>
      </c>
      <c r="F67" s="7">
        <f t="shared" ref="F67:F130" si="19">RANK(P67,(N67:AF67))</f>
        <v>2</v>
      </c>
      <c r="G67" s="1">
        <f t="shared" si="10"/>
        <v>154</v>
      </c>
      <c r="H67" s="2">
        <f t="shared" ref="H67:H130" si="20">G67/C67</f>
        <v>0.14446529080675422</v>
      </c>
      <c r="I67" s="8"/>
      <c r="J67" s="2">
        <f t="shared" si="13"/>
        <v>0.28424015009380865</v>
      </c>
      <c r="K67" s="2">
        <f t="shared" si="14"/>
        <v>0.42964352720450283</v>
      </c>
      <c r="L67" s="2">
        <f t="shared" si="15"/>
        <v>0.28517823639774859</v>
      </c>
      <c r="M67" s="2">
        <f t="shared" si="16"/>
        <v>9.3808630393993342E-4</v>
      </c>
      <c r="N67" s="1">
        <v>303</v>
      </c>
      <c r="O67" s="1">
        <v>458</v>
      </c>
      <c r="P67" s="1">
        <v>304</v>
      </c>
      <c r="Q67" s="1">
        <v>0</v>
      </c>
      <c r="R67" s="1"/>
      <c r="S67" s="1">
        <v>1</v>
      </c>
      <c r="T67" s="1"/>
      <c r="X67" s="1"/>
      <c r="Y67" s="1"/>
      <c r="Z67" s="1"/>
      <c r="AA67" s="1"/>
      <c r="AB67" s="1"/>
      <c r="AH67" t="str">
        <f t="shared" si="11"/>
        <v>Hartland</v>
      </c>
      <c r="AI67" t="s">
        <v>1619</v>
      </c>
      <c r="AJ67">
        <v>6</v>
      </c>
      <c r="AK67" s="7"/>
      <c r="AL67" s="127">
        <v>9</v>
      </c>
      <c r="AM67" s="130">
        <v>3</v>
      </c>
      <c r="AN67" s="130">
        <v>75</v>
      </c>
      <c r="AO67" s="132">
        <v>37140</v>
      </c>
      <c r="AP67" s="132">
        <f t="shared" ref="AP67:AP130" si="21">AL67*1000+AM67</f>
        <v>9003</v>
      </c>
      <c r="AQ67" t="s">
        <v>2231</v>
      </c>
    </row>
    <row r="68" spans="1:43" hidden="1" outlineLevel="1" x14ac:dyDescent="0.2">
      <c r="A68" t="s">
        <v>2903</v>
      </c>
      <c r="B68" s="10" t="s">
        <v>2760</v>
      </c>
      <c r="C68" s="1">
        <f t="shared" si="12"/>
        <v>3043</v>
      </c>
      <c r="D68" s="7">
        <f t="shared" si="17"/>
        <v>2</v>
      </c>
      <c r="E68" s="7">
        <f t="shared" si="18"/>
        <v>1</v>
      </c>
      <c r="F68" s="7">
        <f t="shared" si="19"/>
        <v>3</v>
      </c>
      <c r="G68" s="1">
        <f t="shared" ref="G68:G131" si="22">MAX(N68:P68)-LARGE(N68:P68,2)</f>
        <v>119</v>
      </c>
      <c r="H68" s="2">
        <f t="shared" si="20"/>
        <v>3.9106145251396648E-2</v>
      </c>
      <c r="I68" s="8"/>
      <c r="J68" s="2">
        <f t="shared" si="13"/>
        <v>0.32730857706210975</v>
      </c>
      <c r="K68" s="2">
        <f t="shared" si="14"/>
        <v>0.36641472231350641</v>
      </c>
      <c r="L68" s="2">
        <f t="shared" si="15"/>
        <v>0.30463358527768647</v>
      </c>
      <c r="M68" s="2">
        <f t="shared" si="16"/>
        <v>1.6431153466973103E-3</v>
      </c>
      <c r="N68" s="1">
        <v>996</v>
      </c>
      <c r="O68" s="1">
        <v>1115</v>
      </c>
      <c r="P68" s="1">
        <v>927</v>
      </c>
      <c r="Q68" s="1">
        <v>5</v>
      </c>
      <c r="R68" s="1"/>
      <c r="S68" s="1">
        <v>0</v>
      </c>
      <c r="T68" s="1"/>
      <c r="X68" s="1"/>
      <c r="Y68" s="1"/>
      <c r="Z68" s="1"/>
      <c r="AA68" s="1"/>
      <c r="AB68" s="1"/>
      <c r="AH68" t="str">
        <f t="shared" ref="AH68:AH131" si="23">A68</f>
        <v>Harwinton</v>
      </c>
      <c r="AI68" t="s">
        <v>1620</v>
      </c>
      <c r="AJ68">
        <v>6</v>
      </c>
      <c r="AK68" s="7"/>
      <c r="AL68" s="127">
        <v>9</v>
      </c>
      <c r="AM68" s="130">
        <v>5</v>
      </c>
      <c r="AN68" s="130">
        <v>40</v>
      </c>
      <c r="AO68" s="132">
        <v>37280</v>
      </c>
      <c r="AP68" s="132">
        <f t="shared" si="21"/>
        <v>9005</v>
      </c>
      <c r="AQ68" t="s">
        <v>2231</v>
      </c>
    </row>
    <row r="69" spans="1:43" hidden="1" outlineLevel="1" x14ac:dyDescent="0.2">
      <c r="A69" t="s">
        <v>2149</v>
      </c>
      <c r="B69" s="10" t="s">
        <v>2760</v>
      </c>
      <c r="C69" s="1">
        <f t="shared" si="12"/>
        <v>4136</v>
      </c>
      <c r="D69" s="7">
        <f t="shared" si="17"/>
        <v>1</v>
      </c>
      <c r="E69" s="7">
        <f t="shared" si="18"/>
        <v>2</v>
      </c>
      <c r="F69" s="7">
        <f t="shared" si="19"/>
        <v>3</v>
      </c>
      <c r="G69" s="1">
        <f t="shared" si="22"/>
        <v>339</v>
      </c>
      <c r="H69" s="2">
        <f t="shared" si="20"/>
        <v>8.1963249516441003E-2</v>
      </c>
      <c r="I69" s="8"/>
      <c r="J69" s="2">
        <f t="shared" si="13"/>
        <v>0.39047388781431336</v>
      </c>
      <c r="K69" s="2">
        <f t="shared" si="14"/>
        <v>0.30851063829787234</v>
      </c>
      <c r="L69" s="2">
        <f t="shared" si="15"/>
        <v>0.29956479690522242</v>
      </c>
      <c r="M69" s="2">
        <f t="shared" si="16"/>
        <v>1.4506769825918808E-3</v>
      </c>
      <c r="N69" s="1">
        <v>1615</v>
      </c>
      <c r="O69" s="1">
        <v>1276</v>
      </c>
      <c r="P69" s="1">
        <v>1239</v>
      </c>
      <c r="Q69" s="1">
        <v>3</v>
      </c>
      <c r="R69" s="1"/>
      <c r="S69" s="1">
        <v>3</v>
      </c>
      <c r="T69" s="1"/>
      <c r="X69" s="1"/>
      <c r="Y69" s="1"/>
      <c r="Z69" s="1"/>
      <c r="AA69" s="1"/>
      <c r="AB69" s="1"/>
      <c r="AH69" t="str">
        <f t="shared" si="23"/>
        <v>Hebron</v>
      </c>
      <c r="AI69" t="s">
        <v>2497</v>
      </c>
      <c r="AJ69">
        <v>1</v>
      </c>
      <c r="AK69" s="7"/>
      <c r="AL69" s="127">
        <v>9</v>
      </c>
      <c r="AM69" s="130">
        <v>13</v>
      </c>
      <c r="AN69" s="130">
        <v>30</v>
      </c>
      <c r="AO69" s="132">
        <v>37910</v>
      </c>
      <c r="AP69" s="132">
        <f t="shared" si="21"/>
        <v>9013</v>
      </c>
      <c r="AQ69" t="s">
        <v>2231</v>
      </c>
    </row>
    <row r="70" spans="1:43" hidden="1" outlineLevel="1" x14ac:dyDescent="0.2">
      <c r="A70" t="s">
        <v>1639</v>
      </c>
      <c r="B70" s="10" t="s">
        <v>2760</v>
      </c>
      <c r="C70" s="1">
        <f t="shared" si="12"/>
        <v>1674</v>
      </c>
      <c r="D70" s="7">
        <f t="shared" si="17"/>
        <v>1</v>
      </c>
      <c r="E70" s="7">
        <f t="shared" si="18"/>
        <v>2</v>
      </c>
      <c r="F70" s="7">
        <f t="shared" si="19"/>
        <v>3</v>
      </c>
      <c r="G70" s="1">
        <f t="shared" si="22"/>
        <v>94</v>
      </c>
      <c r="H70" s="2">
        <f t="shared" si="20"/>
        <v>5.6152927120669056E-2</v>
      </c>
      <c r="I70" s="8"/>
      <c r="J70" s="2">
        <f t="shared" si="13"/>
        <v>0.40681003584229392</v>
      </c>
      <c r="K70" s="2">
        <f t="shared" si="14"/>
        <v>0.35065710872162487</v>
      </c>
      <c r="L70" s="2">
        <f t="shared" si="15"/>
        <v>0.23954599761051373</v>
      </c>
      <c r="M70" s="2">
        <f t="shared" si="16"/>
        <v>2.9868578255674849E-3</v>
      </c>
      <c r="N70" s="1">
        <v>681</v>
      </c>
      <c r="O70" s="1">
        <v>587</v>
      </c>
      <c r="P70" s="1">
        <v>401</v>
      </c>
      <c r="Q70" s="1">
        <v>5</v>
      </c>
      <c r="R70" s="1"/>
      <c r="S70" s="1">
        <v>0</v>
      </c>
      <c r="T70" s="1"/>
      <c r="X70" s="1"/>
      <c r="Y70" s="1"/>
      <c r="Z70" s="1"/>
      <c r="AA70" s="1"/>
      <c r="AB70" s="1"/>
      <c r="AH70" t="str">
        <f t="shared" si="23"/>
        <v>Kent</v>
      </c>
      <c r="AI70" t="s">
        <v>1620</v>
      </c>
      <c r="AJ70">
        <v>6</v>
      </c>
      <c r="AK70" s="7"/>
      <c r="AL70" s="127">
        <v>9</v>
      </c>
      <c r="AM70" s="130">
        <v>5</v>
      </c>
      <c r="AN70" s="130">
        <v>45</v>
      </c>
      <c r="AO70" s="132">
        <v>40290</v>
      </c>
      <c r="AP70" s="132">
        <f t="shared" si="21"/>
        <v>9005</v>
      </c>
      <c r="AQ70" t="s">
        <v>2231</v>
      </c>
    </row>
    <row r="71" spans="1:43" hidden="1" outlineLevel="1" x14ac:dyDescent="0.2">
      <c r="A71" t="s">
        <v>2623</v>
      </c>
      <c r="B71" s="10" t="s">
        <v>2760</v>
      </c>
      <c r="C71" s="1">
        <f t="shared" si="12"/>
        <v>6479</v>
      </c>
      <c r="D71" s="7">
        <f t="shared" si="17"/>
        <v>1</v>
      </c>
      <c r="E71" s="7">
        <f t="shared" si="18"/>
        <v>2</v>
      </c>
      <c r="F71" s="7">
        <f t="shared" si="19"/>
        <v>3</v>
      </c>
      <c r="G71" s="1">
        <f t="shared" si="22"/>
        <v>361</v>
      </c>
      <c r="H71" s="2">
        <f t="shared" si="20"/>
        <v>5.5718475073313782E-2</v>
      </c>
      <c r="I71" s="8"/>
      <c r="J71" s="2">
        <f t="shared" si="13"/>
        <v>0.38076863713536041</v>
      </c>
      <c r="K71" s="2">
        <f t="shared" si="14"/>
        <v>0.32505016206204662</v>
      </c>
      <c r="L71" s="2">
        <f t="shared" si="15"/>
        <v>0.29016823583886403</v>
      </c>
      <c r="M71" s="2">
        <f t="shared" si="16"/>
        <v>4.0129649637288822E-3</v>
      </c>
      <c r="N71" s="1">
        <v>2467</v>
      </c>
      <c r="O71" s="1">
        <v>2106</v>
      </c>
      <c r="P71" s="1">
        <v>1880</v>
      </c>
      <c r="Q71" s="1">
        <v>24</v>
      </c>
      <c r="R71" s="1"/>
      <c r="S71" s="1">
        <v>2</v>
      </c>
      <c r="T71" s="1"/>
      <c r="X71" s="1"/>
      <c r="Y71" s="1"/>
      <c r="Z71" s="1"/>
      <c r="AA71" s="1"/>
      <c r="AB71" s="1"/>
      <c r="AH71" t="str">
        <f t="shared" si="23"/>
        <v>Killingly</v>
      </c>
      <c r="AI71" t="s">
        <v>2181</v>
      </c>
      <c r="AJ71">
        <v>2</v>
      </c>
      <c r="AK71" s="7"/>
      <c r="AL71" s="127">
        <v>9</v>
      </c>
      <c r="AM71" s="130">
        <v>15</v>
      </c>
      <c r="AN71" s="130">
        <v>35</v>
      </c>
      <c r="AO71" s="132">
        <v>40500</v>
      </c>
      <c r="AP71" s="132">
        <f t="shared" si="21"/>
        <v>9015</v>
      </c>
      <c r="AQ71" t="s">
        <v>2231</v>
      </c>
    </row>
    <row r="72" spans="1:43" hidden="1" outlineLevel="1" x14ac:dyDescent="0.2">
      <c r="A72" t="s">
        <v>2624</v>
      </c>
      <c r="B72" s="10" t="s">
        <v>2760</v>
      </c>
      <c r="C72" s="1">
        <f t="shared" si="12"/>
        <v>3141</v>
      </c>
      <c r="D72" s="7">
        <f t="shared" si="17"/>
        <v>1</v>
      </c>
      <c r="E72" s="7">
        <f t="shared" si="18"/>
        <v>2</v>
      </c>
      <c r="F72" s="7">
        <f t="shared" si="19"/>
        <v>3</v>
      </c>
      <c r="G72" s="1">
        <f t="shared" si="22"/>
        <v>19</v>
      </c>
      <c r="H72" s="2">
        <f t="shared" si="20"/>
        <v>6.0490289716650745E-3</v>
      </c>
      <c r="I72" s="8"/>
      <c r="J72" s="2">
        <f t="shared" si="13"/>
        <v>0.36357847819165873</v>
      </c>
      <c r="K72" s="2">
        <f t="shared" si="14"/>
        <v>0.35752944921999363</v>
      </c>
      <c r="L72" s="2">
        <f t="shared" si="15"/>
        <v>0.27570837312957658</v>
      </c>
      <c r="M72" s="2">
        <f t="shared" si="16"/>
        <v>3.1836994587711165E-3</v>
      </c>
      <c r="N72" s="1">
        <v>1142</v>
      </c>
      <c r="O72" s="1">
        <v>1123</v>
      </c>
      <c r="P72" s="1">
        <v>866</v>
      </c>
      <c r="Q72" s="1">
        <v>7</v>
      </c>
      <c r="R72" s="1"/>
      <c r="S72" s="1">
        <v>3</v>
      </c>
      <c r="T72" s="1"/>
      <c r="X72" s="1"/>
      <c r="Y72" s="1"/>
      <c r="Z72" s="1"/>
      <c r="AA72" s="1"/>
      <c r="AB72" s="1"/>
      <c r="AH72" t="str">
        <f t="shared" si="23"/>
        <v>Killingworth</v>
      </c>
      <c r="AI72" t="s">
        <v>958</v>
      </c>
      <c r="AJ72">
        <v>3</v>
      </c>
      <c r="AK72" s="7"/>
      <c r="AL72" s="127">
        <v>9</v>
      </c>
      <c r="AM72" s="130">
        <v>7</v>
      </c>
      <c r="AN72" s="130">
        <v>50</v>
      </c>
      <c r="AO72" s="132">
        <v>40710</v>
      </c>
      <c r="AP72" s="132">
        <f t="shared" si="21"/>
        <v>9007</v>
      </c>
      <c r="AQ72" t="s">
        <v>2231</v>
      </c>
    </row>
    <row r="73" spans="1:43" hidden="1" outlineLevel="1" x14ac:dyDescent="0.2">
      <c r="A73" t="s">
        <v>1726</v>
      </c>
      <c r="B73" s="10" t="s">
        <v>2760</v>
      </c>
      <c r="C73" s="1">
        <f t="shared" si="12"/>
        <v>3511</v>
      </c>
      <c r="D73" s="7">
        <f t="shared" si="17"/>
        <v>1</v>
      </c>
      <c r="E73" s="7">
        <f t="shared" si="18"/>
        <v>3</v>
      </c>
      <c r="F73" s="7">
        <f t="shared" si="19"/>
        <v>2</v>
      </c>
      <c r="G73" s="1">
        <f t="shared" si="22"/>
        <v>26</v>
      </c>
      <c r="H73" s="2">
        <f t="shared" si="20"/>
        <v>7.4052976360011397E-3</v>
      </c>
      <c r="I73" s="8"/>
      <c r="J73" s="2">
        <f t="shared" si="13"/>
        <v>0.34719453147251494</v>
      </c>
      <c r="K73" s="2">
        <f t="shared" si="14"/>
        <v>0.30874394759327828</v>
      </c>
      <c r="L73" s="2">
        <f t="shared" si="15"/>
        <v>0.33978923383651383</v>
      </c>
      <c r="M73" s="2">
        <f t="shared" si="16"/>
        <v>4.2722870976930061E-3</v>
      </c>
      <c r="N73" s="1">
        <v>1219</v>
      </c>
      <c r="O73" s="1">
        <v>1084</v>
      </c>
      <c r="P73" s="1">
        <v>1193</v>
      </c>
      <c r="Q73" s="1">
        <v>14</v>
      </c>
      <c r="R73" s="1"/>
      <c r="S73" s="1">
        <v>1</v>
      </c>
      <c r="T73" s="1"/>
      <c r="X73" s="1"/>
      <c r="Y73" s="1"/>
      <c r="Z73" s="1"/>
      <c r="AA73" s="1"/>
      <c r="AB73" s="1"/>
      <c r="AH73" t="str">
        <f t="shared" si="23"/>
        <v>Lebanon</v>
      </c>
      <c r="AI73" t="s">
        <v>2496</v>
      </c>
      <c r="AJ73">
        <v>2</v>
      </c>
      <c r="AK73" s="7"/>
      <c r="AL73" s="127">
        <v>9</v>
      </c>
      <c r="AM73" s="130">
        <v>11</v>
      </c>
      <c r="AN73" s="130">
        <v>35</v>
      </c>
      <c r="AO73" s="132">
        <v>42390</v>
      </c>
      <c r="AP73" s="132">
        <f t="shared" si="21"/>
        <v>9011</v>
      </c>
      <c r="AQ73" t="s">
        <v>2231</v>
      </c>
    </row>
    <row r="74" spans="1:43" hidden="1" outlineLevel="1" x14ac:dyDescent="0.2">
      <c r="A74" t="s">
        <v>1698</v>
      </c>
      <c r="B74" s="10" t="s">
        <v>2760</v>
      </c>
      <c r="C74" s="1">
        <f t="shared" si="12"/>
        <v>7140</v>
      </c>
      <c r="D74" s="7">
        <f t="shared" si="17"/>
        <v>2</v>
      </c>
      <c r="E74" s="7">
        <f t="shared" si="18"/>
        <v>1</v>
      </c>
      <c r="F74" s="7">
        <f t="shared" si="19"/>
        <v>3</v>
      </c>
      <c r="G74" s="1">
        <f t="shared" si="22"/>
        <v>122</v>
      </c>
      <c r="H74" s="2">
        <f t="shared" si="20"/>
        <v>1.7086834733893556E-2</v>
      </c>
      <c r="I74" s="8"/>
      <c r="J74" s="2">
        <f t="shared" si="13"/>
        <v>0.35490196078431374</v>
      </c>
      <c r="K74" s="2">
        <f t="shared" si="14"/>
        <v>0.37198879551820729</v>
      </c>
      <c r="L74" s="2">
        <f t="shared" si="15"/>
        <v>0.26708683473389355</v>
      </c>
      <c r="M74" s="2">
        <f t="shared" si="16"/>
        <v>6.0224089635853573E-3</v>
      </c>
      <c r="N74" s="1">
        <v>2534</v>
      </c>
      <c r="O74" s="1">
        <v>2656</v>
      </c>
      <c r="P74" s="1">
        <v>1907</v>
      </c>
      <c r="Q74" s="1">
        <v>38</v>
      </c>
      <c r="R74" s="1"/>
      <c r="S74" s="1">
        <v>5</v>
      </c>
      <c r="T74" s="1"/>
      <c r="X74" s="1"/>
      <c r="Y74" s="1"/>
      <c r="Z74" s="1"/>
      <c r="AA74" s="1"/>
      <c r="AB74" s="1"/>
      <c r="AH74" t="str">
        <f t="shared" si="23"/>
        <v>Ledyard</v>
      </c>
      <c r="AI74" t="s">
        <v>2496</v>
      </c>
      <c r="AJ74">
        <v>2</v>
      </c>
      <c r="AK74" s="7"/>
      <c r="AL74" s="127">
        <v>9</v>
      </c>
      <c r="AM74" s="130">
        <v>11</v>
      </c>
      <c r="AN74" s="130">
        <v>40</v>
      </c>
      <c r="AO74" s="132">
        <v>42600</v>
      </c>
      <c r="AP74" s="132">
        <f t="shared" si="21"/>
        <v>9011</v>
      </c>
      <c r="AQ74" t="s">
        <v>2231</v>
      </c>
    </row>
    <row r="75" spans="1:43" hidden="1" outlineLevel="1" x14ac:dyDescent="0.2">
      <c r="A75" t="s">
        <v>2776</v>
      </c>
      <c r="B75" s="10" t="s">
        <v>2760</v>
      </c>
      <c r="C75" s="1">
        <f t="shared" si="12"/>
        <v>2044</v>
      </c>
      <c r="D75" s="7">
        <f t="shared" si="17"/>
        <v>1</v>
      </c>
      <c r="E75" s="7">
        <f t="shared" si="18"/>
        <v>3</v>
      </c>
      <c r="F75" s="7">
        <f t="shared" si="19"/>
        <v>2</v>
      </c>
      <c r="G75" s="1">
        <f t="shared" si="22"/>
        <v>99</v>
      </c>
      <c r="H75" s="2">
        <f t="shared" si="20"/>
        <v>4.8434442270058706E-2</v>
      </c>
      <c r="I75" s="8"/>
      <c r="J75" s="2">
        <f t="shared" si="13"/>
        <v>0.37475538160469668</v>
      </c>
      <c r="K75" s="2">
        <f t="shared" si="14"/>
        <v>0.29256360078277888</v>
      </c>
      <c r="L75" s="2">
        <f t="shared" si="15"/>
        <v>0.32632093933463796</v>
      </c>
      <c r="M75" s="2">
        <f t="shared" si="16"/>
        <v>6.3600782778864828E-3</v>
      </c>
      <c r="N75" s="1">
        <v>766</v>
      </c>
      <c r="O75" s="1">
        <v>598</v>
      </c>
      <c r="P75" s="1">
        <v>667</v>
      </c>
      <c r="Q75" s="1">
        <v>13</v>
      </c>
      <c r="R75" s="1"/>
      <c r="S75" s="1">
        <v>0</v>
      </c>
      <c r="T75" s="1"/>
      <c r="X75" s="1"/>
      <c r="Y75" s="1"/>
      <c r="Z75" s="1"/>
      <c r="AA75" s="1"/>
      <c r="AB75" s="1"/>
      <c r="AH75" t="str">
        <f t="shared" si="23"/>
        <v>Lisbon</v>
      </c>
      <c r="AI75" t="s">
        <v>2496</v>
      </c>
      <c r="AJ75">
        <v>2</v>
      </c>
      <c r="AK75" s="7"/>
      <c r="AL75" s="127">
        <v>9</v>
      </c>
      <c r="AM75" s="130">
        <v>11</v>
      </c>
      <c r="AN75" s="130">
        <v>45</v>
      </c>
      <c r="AO75" s="132">
        <v>43230</v>
      </c>
      <c r="AP75" s="132">
        <f t="shared" si="21"/>
        <v>9011</v>
      </c>
      <c r="AQ75" t="s">
        <v>2231</v>
      </c>
    </row>
    <row r="76" spans="1:43" hidden="1" outlineLevel="1" x14ac:dyDescent="0.2">
      <c r="A76" t="s">
        <v>1620</v>
      </c>
      <c r="B76" s="10" t="s">
        <v>2760</v>
      </c>
      <c r="C76" s="1">
        <f t="shared" si="12"/>
        <v>4615</v>
      </c>
      <c r="D76" s="7">
        <f t="shared" si="17"/>
        <v>2</v>
      </c>
      <c r="E76" s="7">
        <f t="shared" si="18"/>
        <v>1</v>
      </c>
      <c r="F76" s="7">
        <f t="shared" si="19"/>
        <v>3</v>
      </c>
      <c r="G76" s="1">
        <f t="shared" si="22"/>
        <v>251</v>
      </c>
      <c r="H76" s="2">
        <f t="shared" si="20"/>
        <v>5.4387865655471289E-2</v>
      </c>
      <c r="I76" s="8"/>
      <c r="J76" s="2">
        <f t="shared" si="13"/>
        <v>0.3512459371614301</v>
      </c>
      <c r="K76" s="2">
        <f t="shared" si="14"/>
        <v>0.40563380281690142</v>
      </c>
      <c r="L76" s="2">
        <f t="shared" si="15"/>
        <v>0.23618634886240519</v>
      </c>
      <c r="M76" s="2">
        <f t="shared" si="16"/>
        <v>6.9339111592633396E-3</v>
      </c>
      <c r="N76" s="1">
        <v>1621</v>
      </c>
      <c r="O76" s="1">
        <v>1872</v>
      </c>
      <c r="P76" s="1">
        <v>1090</v>
      </c>
      <c r="Q76" s="1">
        <v>27</v>
      </c>
      <c r="R76" s="1"/>
      <c r="S76" s="1">
        <v>5</v>
      </c>
      <c r="T76" s="1"/>
      <c r="X76" s="1"/>
      <c r="Y76" s="1"/>
      <c r="Z76" s="1"/>
      <c r="AA76" s="1"/>
      <c r="AB76" s="1"/>
      <c r="AH76" t="str">
        <f t="shared" si="23"/>
        <v>Litchfield</v>
      </c>
      <c r="AI76" t="s">
        <v>1620</v>
      </c>
      <c r="AJ76">
        <v>6</v>
      </c>
      <c r="AK76" s="7"/>
      <c r="AL76" s="127">
        <v>9</v>
      </c>
      <c r="AM76" s="130">
        <v>5</v>
      </c>
      <c r="AN76" s="130">
        <v>50</v>
      </c>
      <c r="AO76" s="132">
        <v>43370</v>
      </c>
      <c r="AP76" s="132">
        <f t="shared" si="21"/>
        <v>9005</v>
      </c>
      <c r="AQ76" t="s">
        <v>2231</v>
      </c>
    </row>
    <row r="77" spans="1:43" hidden="1" outlineLevel="1" x14ac:dyDescent="0.2">
      <c r="A77" t="s">
        <v>2234</v>
      </c>
      <c r="B77" s="10" t="s">
        <v>2760</v>
      </c>
      <c r="C77" s="1">
        <f t="shared" si="12"/>
        <v>1330</v>
      </c>
      <c r="D77" s="7">
        <f t="shared" si="17"/>
        <v>1</v>
      </c>
      <c r="E77" s="7">
        <f t="shared" si="18"/>
        <v>2</v>
      </c>
      <c r="F77" s="7">
        <f t="shared" si="19"/>
        <v>3</v>
      </c>
      <c r="G77" s="1">
        <f t="shared" si="22"/>
        <v>58</v>
      </c>
      <c r="H77" s="2">
        <f t="shared" si="20"/>
        <v>4.3609022556390979E-2</v>
      </c>
      <c r="I77" s="8"/>
      <c r="J77" s="2">
        <f t="shared" si="13"/>
        <v>0.37819548872180453</v>
      </c>
      <c r="K77" s="2">
        <f t="shared" si="14"/>
        <v>0.33458646616541354</v>
      </c>
      <c r="L77" s="2">
        <f t="shared" si="15"/>
        <v>0.28345864661654135</v>
      </c>
      <c r="M77" s="2">
        <f t="shared" si="16"/>
        <v>3.7593984962405735E-3</v>
      </c>
      <c r="N77" s="1">
        <v>503</v>
      </c>
      <c r="O77" s="1">
        <v>445</v>
      </c>
      <c r="P77" s="1">
        <v>377</v>
      </c>
      <c r="Q77" s="1">
        <v>5</v>
      </c>
      <c r="R77" s="1"/>
      <c r="S77" s="1">
        <v>0</v>
      </c>
      <c r="T77" s="1"/>
      <c r="X77" s="1"/>
      <c r="Y77" s="1"/>
      <c r="Z77" s="1"/>
      <c r="AA77" s="1"/>
      <c r="AB77" s="1"/>
      <c r="AH77" t="str">
        <f t="shared" si="23"/>
        <v>Lyme</v>
      </c>
      <c r="AI77" t="s">
        <v>2496</v>
      </c>
      <c r="AJ77">
        <v>2</v>
      </c>
      <c r="AK77" s="7"/>
      <c r="AL77" s="127">
        <v>9</v>
      </c>
      <c r="AM77" s="130">
        <v>11</v>
      </c>
      <c r="AN77" s="130">
        <v>50</v>
      </c>
      <c r="AO77" s="132">
        <v>44210</v>
      </c>
      <c r="AP77" s="132">
        <f t="shared" si="21"/>
        <v>9011</v>
      </c>
      <c r="AQ77" t="s">
        <v>2231</v>
      </c>
    </row>
    <row r="78" spans="1:43" hidden="1" outlineLevel="1" x14ac:dyDescent="0.2">
      <c r="A78" t="s">
        <v>1320</v>
      </c>
      <c r="B78" s="10" t="s">
        <v>2760</v>
      </c>
      <c r="C78" s="1">
        <f t="shared" si="12"/>
        <v>9999</v>
      </c>
      <c r="D78" s="7">
        <f t="shared" si="17"/>
        <v>2</v>
      </c>
      <c r="E78" s="7">
        <f t="shared" si="18"/>
        <v>1</v>
      </c>
      <c r="F78" s="7">
        <f t="shared" si="19"/>
        <v>3</v>
      </c>
      <c r="G78" s="1">
        <f t="shared" si="22"/>
        <v>1039</v>
      </c>
      <c r="H78" s="2">
        <f t="shared" si="20"/>
        <v>0.10391039103910391</v>
      </c>
      <c r="I78" s="8"/>
      <c r="J78" s="2">
        <f t="shared" si="13"/>
        <v>0.34373437343734375</v>
      </c>
      <c r="K78" s="2">
        <f t="shared" si="14"/>
        <v>0.44764476447644763</v>
      </c>
      <c r="L78" s="2">
        <f t="shared" si="15"/>
        <v>0.20622062206220623</v>
      </c>
      <c r="M78" s="2">
        <f t="shared" si="16"/>
        <v>2.4002400240024369E-3</v>
      </c>
      <c r="N78" s="1">
        <v>3437</v>
      </c>
      <c r="O78" s="1">
        <v>4476</v>
      </c>
      <c r="P78" s="1">
        <v>2062</v>
      </c>
      <c r="Q78" s="1">
        <v>21</v>
      </c>
      <c r="R78" s="1"/>
      <c r="S78" s="1">
        <v>3</v>
      </c>
      <c r="T78" s="1"/>
      <c r="X78" s="1"/>
      <c r="Y78" s="1"/>
      <c r="Z78" s="1"/>
      <c r="AA78" s="1"/>
      <c r="AB78" s="1"/>
      <c r="AH78" t="str">
        <f t="shared" si="23"/>
        <v>Madison</v>
      </c>
      <c r="AI78" t="s">
        <v>2243</v>
      </c>
      <c r="AJ78">
        <v>3</v>
      </c>
      <c r="AK78" s="7"/>
      <c r="AL78" s="127">
        <v>9</v>
      </c>
      <c r="AM78" s="130">
        <v>9</v>
      </c>
      <c r="AN78" s="130">
        <v>50</v>
      </c>
      <c r="AO78" s="132">
        <v>44560</v>
      </c>
      <c r="AP78" s="132">
        <f t="shared" si="21"/>
        <v>9009</v>
      </c>
      <c r="AQ78" t="s">
        <v>2231</v>
      </c>
    </row>
    <row r="79" spans="1:43" hidden="1" outlineLevel="1" x14ac:dyDescent="0.2">
      <c r="A79" t="s">
        <v>2990</v>
      </c>
      <c r="B79" s="10" t="s">
        <v>2760</v>
      </c>
      <c r="C79" s="1">
        <f t="shared" si="12"/>
        <v>28271</v>
      </c>
      <c r="D79" s="7">
        <f t="shared" si="17"/>
        <v>1</v>
      </c>
      <c r="E79" s="7">
        <f t="shared" si="18"/>
        <v>2</v>
      </c>
      <c r="F79" s="7">
        <f t="shared" si="19"/>
        <v>3</v>
      </c>
      <c r="G79" s="1">
        <f t="shared" si="22"/>
        <v>3134</v>
      </c>
      <c r="H79" s="2">
        <f t="shared" si="20"/>
        <v>0.1108556471295674</v>
      </c>
      <c r="I79" s="8"/>
      <c r="J79" s="2">
        <f t="shared" si="13"/>
        <v>0.43387216582363552</v>
      </c>
      <c r="K79" s="2">
        <f t="shared" si="14"/>
        <v>0.32301651869406811</v>
      </c>
      <c r="L79" s="2">
        <f t="shared" si="15"/>
        <v>0.23907891478900639</v>
      </c>
      <c r="M79" s="2">
        <f t="shared" si="16"/>
        <v>4.0324006932899725E-3</v>
      </c>
      <c r="N79" s="1">
        <v>12266</v>
      </c>
      <c r="O79" s="1">
        <v>9132</v>
      </c>
      <c r="P79" s="1">
        <v>6759</v>
      </c>
      <c r="Q79" s="1">
        <v>94</v>
      </c>
      <c r="R79" s="1"/>
      <c r="S79" s="1">
        <v>20</v>
      </c>
      <c r="T79" s="1"/>
      <c r="X79" s="1"/>
      <c r="Y79" s="1"/>
      <c r="Z79" s="1"/>
      <c r="AA79" s="1"/>
      <c r="AB79" s="1"/>
      <c r="AH79" t="str">
        <f t="shared" si="23"/>
        <v>Manchester</v>
      </c>
      <c r="AI79" t="s">
        <v>1619</v>
      </c>
      <c r="AJ79">
        <v>1</v>
      </c>
      <c r="AK79" s="7"/>
      <c r="AL79" s="127">
        <v>9</v>
      </c>
      <c r="AM79" s="130">
        <v>3</v>
      </c>
      <c r="AN79" s="130">
        <v>80</v>
      </c>
      <c r="AO79" s="132">
        <v>44700</v>
      </c>
      <c r="AP79" s="132">
        <f t="shared" si="21"/>
        <v>9003</v>
      </c>
      <c r="AQ79" t="s">
        <v>2231</v>
      </c>
    </row>
    <row r="80" spans="1:43" hidden="1" outlineLevel="1" x14ac:dyDescent="0.2">
      <c r="A80" t="s">
        <v>1313</v>
      </c>
      <c r="B80" s="10" t="s">
        <v>2760</v>
      </c>
      <c r="C80" s="1">
        <f t="shared" si="12"/>
        <v>7900</v>
      </c>
      <c r="D80" s="7">
        <f t="shared" si="17"/>
        <v>1</v>
      </c>
      <c r="E80" s="7">
        <f t="shared" si="18"/>
        <v>2</v>
      </c>
      <c r="F80" s="7">
        <f t="shared" si="19"/>
        <v>3</v>
      </c>
      <c r="G80" s="1">
        <f t="shared" si="22"/>
        <v>2923</v>
      </c>
      <c r="H80" s="2">
        <f t="shared" si="20"/>
        <v>0.37</v>
      </c>
      <c r="I80" s="8"/>
      <c r="J80" s="2">
        <f t="shared" si="13"/>
        <v>0.59202531645569623</v>
      </c>
      <c r="K80" s="2">
        <f t="shared" si="14"/>
        <v>0.2220253164556962</v>
      </c>
      <c r="L80" s="2">
        <f t="shared" si="15"/>
        <v>0.18227848101265823</v>
      </c>
      <c r="M80" s="2">
        <f t="shared" si="16"/>
        <v>3.6708860759493422E-3</v>
      </c>
      <c r="N80" s="1">
        <v>4677</v>
      </c>
      <c r="O80" s="1">
        <v>1754</v>
      </c>
      <c r="P80" s="1">
        <v>1440</v>
      </c>
      <c r="Q80" s="1">
        <v>22</v>
      </c>
      <c r="R80" s="1"/>
      <c r="S80" s="1">
        <v>7</v>
      </c>
      <c r="T80" s="1"/>
      <c r="X80" s="1"/>
      <c r="Y80" s="1"/>
      <c r="Z80" s="1"/>
      <c r="AA80" s="1"/>
      <c r="AB80" s="1"/>
      <c r="AH80" t="str">
        <f t="shared" si="23"/>
        <v>Mansfield</v>
      </c>
      <c r="AI80" t="s">
        <v>2497</v>
      </c>
      <c r="AJ80">
        <v>2</v>
      </c>
      <c r="AK80" s="7"/>
      <c r="AL80" s="127">
        <v>9</v>
      </c>
      <c r="AM80" s="130">
        <v>13</v>
      </c>
      <c r="AN80" s="130">
        <v>35</v>
      </c>
      <c r="AO80" s="132">
        <v>44910</v>
      </c>
      <c r="AP80" s="132">
        <f t="shared" si="21"/>
        <v>9013</v>
      </c>
      <c r="AQ80" t="s">
        <v>2231</v>
      </c>
    </row>
    <row r="81" spans="1:43" hidden="1" outlineLevel="1" x14ac:dyDescent="0.2">
      <c r="A81" t="s">
        <v>740</v>
      </c>
      <c r="B81" s="10" t="s">
        <v>2760</v>
      </c>
      <c r="C81" s="1">
        <f t="shared" si="12"/>
        <v>3206</v>
      </c>
      <c r="D81" s="7">
        <f t="shared" si="17"/>
        <v>1</v>
      </c>
      <c r="E81" s="7">
        <f t="shared" si="18"/>
        <v>2</v>
      </c>
      <c r="F81" s="7">
        <f t="shared" si="19"/>
        <v>3</v>
      </c>
      <c r="G81" s="1">
        <f t="shared" si="22"/>
        <v>129</v>
      </c>
      <c r="H81" s="2">
        <f t="shared" si="20"/>
        <v>4.0237055520898318E-2</v>
      </c>
      <c r="I81" s="8"/>
      <c r="J81" s="2">
        <f t="shared" si="13"/>
        <v>0.37024329382407983</v>
      </c>
      <c r="K81" s="2">
        <f t="shared" si="14"/>
        <v>0.33000623830318154</v>
      </c>
      <c r="L81" s="2">
        <f t="shared" si="15"/>
        <v>0.29475982532751094</v>
      </c>
      <c r="M81" s="2">
        <f t="shared" si="16"/>
        <v>4.9906425452276859E-3</v>
      </c>
      <c r="N81" s="1">
        <v>1187</v>
      </c>
      <c r="O81" s="1">
        <v>1058</v>
      </c>
      <c r="P81" s="1">
        <v>945</v>
      </c>
      <c r="Q81" s="1">
        <v>15</v>
      </c>
      <c r="R81" s="1"/>
      <c r="S81" s="1">
        <v>1</v>
      </c>
      <c r="T81" s="1"/>
      <c r="X81" s="1"/>
      <c r="Y81" s="1"/>
      <c r="Z81" s="1"/>
      <c r="AA81" s="1"/>
      <c r="AB81" s="1"/>
      <c r="AH81" t="str">
        <f t="shared" si="23"/>
        <v>Marlborough</v>
      </c>
      <c r="AI81" t="s">
        <v>1619</v>
      </c>
      <c r="AJ81">
        <v>1</v>
      </c>
      <c r="AK81" s="7"/>
      <c r="AL81" s="127">
        <v>9</v>
      </c>
      <c r="AM81" s="130">
        <v>3</v>
      </c>
      <c r="AN81" s="130">
        <v>85</v>
      </c>
      <c r="AO81" s="132">
        <v>45820</v>
      </c>
      <c r="AP81" s="132">
        <f t="shared" si="21"/>
        <v>9003</v>
      </c>
      <c r="AQ81" t="s">
        <v>2231</v>
      </c>
    </row>
    <row r="82" spans="1:43" hidden="1" outlineLevel="1" x14ac:dyDescent="0.2">
      <c r="A82" t="s">
        <v>3069</v>
      </c>
      <c r="B82" s="10" t="s">
        <v>2760</v>
      </c>
      <c r="C82" s="1">
        <f t="shared" si="12"/>
        <v>25979</v>
      </c>
      <c r="D82" s="7">
        <f t="shared" si="17"/>
        <v>1</v>
      </c>
      <c r="E82" s="7">
        <f t="shared" si="18"/>
        <v>2</v>
      </c>
      <c r="F82" s="7">
        <f t="shared" si="19"/>
        <v>3</v>
      </c>
      <c r="G82" s="1">
        <f t="shared" si="22"/>
        <v>3120</v>
      </c>
      <c r="H82" s="2">
        <f t="shared" si="20"/>
        <v>0.12009700142422726</v>
      </c>
      <c r="I82" s="8"/>
      <c r="J82" s="2">
        <f t="shared" si="13"/>
        <v>0.43565957119211673</v>
      </c>
      <c r="K82" s="2">
        <f t="shared" si="14"/>
        <v>0.31556256976788943</v>
      </c>
      <c r="L82" s="2">
        <f t="shared" si="15"/>
        <v>0.24319642788406021</v>
      </c>
      <c r="M82" s="2">
        <f t="shared" si="16"/>
        <v>5.5814311559336249E-3</v>
      </c>
      <c r="N82" s="1">
        <v>11318</v>
      </c>
      <c r="O82" s="1">
        <v>8198</v>
      </c>
      <c r="P82" s="1">
        <v>6318</v>
      </c>
      <c r="Q82" s="1">
        <v>126</v>
      </c>
      <c r="R82" s="1"/>
      <c r="S82" s="1">
        <v>19</v>
      </c>
      <c r="T82" s="1"/>
      <c r="X82" s="1"/>
      <c r="Y82" s="1"/>
      <c r="Z82" s="1"/>
      <c r="AA82" s="1"/>
      <c r="AB82" s="1"/>
      <c r="AH82" t="str">
        <f t="shared" si="23"/>
        <v>Meriden</v>
      </c>
      <c r="AI82" t="s">
        <v>2243</v>
      </c>
      <c r="AJ82">
        <v>5</v>
      </c>
      <c r="AK82" s="7"/>
      <c r="AL82" s="127">
        <v>9</v>
      </c>
      <c r="AM82" s="130">
        <v>9</v>
      </c>
      <c r="AN82" s="130">
        <v>55</v>
      </c>
      <c r="AO82" s="132">
        <v>46520</v>
      </c>
      <c r="AP82" s="132">
        <f t="shared" si="21"/>
        <v>9009</v>
      </c>
      <c r="AQ82" t="s">
        <v>2231</v>
      </c>
    </row>
    <row r="83" spans="1:43" hidden="1" outlineLevel="1" x14ac:dyDescent="0.2">
      <c r="A83" t="s">
        <v>3039</v>
      </c>
      <c r="B83" s="10" t="s">
        <v>2760</v>
      </c>
      <c r="C83" s="1">
        <f t="shared" si="12"/>
        <v>3798</v>
      </c>
      <c r="D83" s="7">
        <f t="shared" si="17"/>
        <v>2</v>
      </c>
      <c r="E83" s="7">
        <f t="shared" si="18"/>
        <v>1</v>
      </c>
      <c r="F83" s="7">
        <f t="shared" si="19"/>
        <v>3</v>
      </c>
      <c r="G83" s="1">
        <f t="shared" si="22"/>
        <v>887</v>
      </c>
      <c r="H83" s="2">
        <f t="shared" si="20"/>
        <v>0.23354397051079515</v>
      </c>
      <c r="I83" s="8"/>
      <c r="J83" s="2">
        <f t="shared" si="13"/>
        <v>0.2764612954186414</v>
      </c>
      <c r="K83" s="2">
        <f t="shared" si="14"/>
        <v>0.51000526592943651</v>
      </c>
      <c r="L83" s="2">
        <f t="shared" si="15"/>
        <v>0.2109004739336493</v>
      </c>
      <c r="M83" s="2">
        <f t="shared" si="16"/>
        <v>2.63296471827279E-3</v>
      </c>
      <c r="N83" s="1">
        <v>1050</v>
      </c>
      <c r="O83" s="1">
        <v>1937</v>
      </c>
      <c r="P83" s="1">
        <v>801</v>
      </c>
      <c r="Q83" s="1">
        <v>8</v>
      </c>
      <c r="R83" s="1"/>
      <c r="S83" s="1">
        <v>2</v>
      </c>
      <c r="T83" s="1"/>
      <c r="X83" s="1"/>
      <c r="Y83" s="1"/>
      <c r="Z83" s="1"/>
      <c r="AA83" s="1"/>
      <c r="AB83" s="1"/>
      <c r="AH83" t="str">
        <f t="shared" si="23"/>
        <v>Middlebury</v>
      </c>
      <c r="AI83" t="s">
        <v>2243</v>
      </c>
      <c r="AJ83">
        <v>5</v>
      </c>
      <c r="AK83" s="7"/>
      <c r="AL83" s="127">
        <v>9</v>
      </c>
      <c r="AM83" s="130">
        <v>9</v>
      </c>
      <c r="AN83" s="130">
        <v>60</v>
      </c>
      <c r="AO83" s="132">
        <v>46940</v>
      </c>
      <c r="AP83" s="132">
        <f t="shared" si="21"/>
        <v>9009</v>
      </c>
      <c r="AQ83" t="s">
        <v>2231</v>
      </c>
    </row>
    <row r="84" spans="1:43" hidden="1" outlineLevel="1" x14ac:dyDescent="0.2">
      <c r="A84" t="s">
        <v>2750</v>
      </c>
      <c r="B84" s="10" t="s">
        <v>2760</v>
      </c>
      <c r="C84" s="1">
        <f t="shared" si="12"/>
        <v>2491</v>
      </c>
      <c r="D84" s="7">
        <f t="shared" si="17"/>
        <v>1</v>
      </c>
      <c r="E84" s="7">
        <f t="shared" si="18"/>
        <v>2</v>
      </c>
      <c r="F84" s="7">
        <f t="shared" si="19"/>
        <v>3</v>
      </c>
      <c r="G84" s="1">
        <f t="shared" si="22"/>
        <v>296</v>
      </c>
      <c r="H84" s="2">
        <f t="shared" si="20"/>
        <v>0.1188277800080289</v>
      </c>
      <c r="I84" s="8"/>
      <c r="J84" s="2">
        <f t="shared" si="13"/>
        <v>0.41148133279807309</v>
      </c>
      <c r="K84" s="2">
        <f t="shared" si="14"/>
        <v>0.29265355279004418</v>
      </c>
      <c r="L84" s="2">
        <f t="shared" si="15"/>
        <v>0.29144921718185468</v>
      </c>
      <c r="M84" s="2">
        <f t="shared" si="16"/>
        <v>4.4158972300280541E-3</v>
      </c>
      <c r="N84" s="1">
        <v>1025</v>
      </c>
      <c r="O84" s="1">
        <v>729</v>
      </c>
      <c r="P84" s="1">
        <v>726</v>
      </c>
      <c r="Q84" s="1">
        <v>9</v>
      </c>
      <c r="R84" s="1"/>
      <c r="S84" s="1">
        <v>2</v>
      </c>
      <c r="T84" s="1"/>
      <c r="X84" s="1"/>
      <c r="Y84" s="1"/>
      <c r="Z84" s="1"/>
      <c r="AA84" s="1"/>
      <c r="AB84" s="1"/>
      <c r="AH84" t="str">
        <f t="shared" si="23"/>
        <v>Middlefield</v>
      </c>
      <c r="AI84" t="s">
        <v>958</v>
      </c>
      <c r="AJ84">
        <v>3</v>
      </c>
      <c r="AK84" s="7"/>
      <c r="AL84" s="127">
        <v>9</v>
      </c>
      <c r="AM84" s="130">
        <v>7</v>
      </c>
      <c r="AN84" s="130">
        <v>55</v>
      </c>
      <c r="AO84" s="132">
        <v>47080</v>
      </c>
      <c r="AP84" s="132">
        <f t="shared" si="21"/>
        <v>9007</v>
      </c>
      <c r="AQ84" t="s">
        <v>2231</v>
      </c>
    </row>
    <row r="85" spans="1:43" hidden="1" outlineLevel="1" x14ac:dyDescent="0.2">
      <c r="A85" t="s">
        <v>1031</v>
      </c>
      <c r="B85" s="10" t="s">
        <v>2760</v>
      </c>
      <c r="C85" s="1">
        <f t="shared" si="12"/>
        <v>21114</v>
      </c>
      <c r="D85" s="7">
        <f t="shared" si="17"/>
        <v>1</v>
      </c>
      <c r="E85" s="7">
        <f t="shared" si="18"/>
        <v>2</v>
      </c>
      <c r="F85" s="7">
        <f t="shared" si="19"/>
        <v>3</v>
      </c>
      <c r="G85" s="1">
        <f t="shared" si="22"/>
        <v>6246</v>
      </c>
      <c r="H85" s="2">
        <f t="shared" si="20"/>
        <v>0.29582267689684572</v>
      </c>
      <c r="I85" s="8"/>
      <c r="J85" s="2">
        <f t="shared" si="13"/>
        <v>0.53698967509709195</v>
      </c>
      <c r="K85" s="2">
        <f t="shared" si="14"/>
        <v>0.24116699820024629</v>
      </c>
      <c r="L85" s="2">
        <f t="shared" si="15"/>
        <v>0.21777019986738658</v>
      </c>
      <c r="M85" s="2">
        <f t="shared" si="16"/>
        <v>4.0731268352751926E-3</v>
      </c>
      <c r="N85" s="1">
        <v>11338</v>
      </c>
      <c r="O85" s="1">
        <v>5092</v>
      </c>
      <c r="P85" s="1">
        <v>4598</v>
      </c>
      <c r="Q85" s="1">
        <v>60</v>
      </c>
      <c r="R85" s="1"/>
      <c r="S85" s="1">
        <v>26</v>
      </c>
      <c r="T85" s="1"/>
      <c r="X85" s="1"/>
      <c r="Y85" s="1"/>
      <c r="Z85" s="1"/>
      <c r="AA85" s="1"/>
      <c r="AB85" s="1"/>
      <c r="AH85" t="str">
        <f t="shared" si="23"/>
        <v>Middletown</v>
      </c>
      <c r="AI85" t="s">
        <v>958</v>
      </c>
      <c r="AJ85">
        <v>2</v>
      </c>
      <c r="AK85" s="7"/>
      <c r="AL85" s="127">
        <v>9</v>
      </c>
      <c r="AM85" s="130">
        <v>7</v>
      </c>
      <c r="AN85" s="130">
        <v>60</v>
      </c>
      <c r="AO85" s="132">
        <v>47360</v>
      </c>
      <c r="AP85" s="132">
        <f t="shared" si="21"/>
        <v>9007</v>
      </c>
      <c r="AQ85" t="s">
        <v>2231</v>
      </c>
    </row>
    <row r="86" spans="1:43" hidden="1" outlineLevel="1" x14ac:dyDescent="0.2">
      <c r="A86" t="s">
        <v>1784</v>
      </c>
      <c r="B86" s="10" t="s">
        <v>2760</v>
      </c>
      <c r="C86" s="1">
        <f t="shared" si="12"/>
        <v>26708</v>
      </c>
      <c r="D86" s="7">
        <f t="shared" si="17"/>
        <v>2</v>
      </c>
      <c r="E86" s="7">
        <f t="shared" si="18"/>
        <v>1</v>
      </c>
      <c r="F86" s="7">
        <f t="shared" si="19"/>
        <v>3</v>
      </c>
      <c r="G86" s="1">
        <f t="shared" si="22"/>
        <v>1408</v>
      </c>
      <c r="H86" s="2">
        <f t="shared" si="20"/>
        <v>5.2718286655683691E-2</v>
      </c>
      <c r="I86" s="8"/>
      <c r="J86" s="2">
        <f t="shared" si="13"/>
        <v>0.34738655084618841</v>
      </c>
      <c r="K86" s="2">
        <f t="shared" si="14"/>
        <v>0.40010483750187209</v>
      </c>
      <c r="L86" s="2">
        <f t="shared" si="15"/>
        <v>0.2501497678598173</v>
      </c>
      <c r="M86" s="2">
        <f t="shared" si="16"/>
        <v>2.3588437921222005E-3</v>
      </c>
      <c r="N86" s="1">
        <v>9278</v>
      </c>
      <c r="O86" s="1">
        <v>10686</v>
      </c>
      <c r="P86" s="1">
        <v>6681</v>
      </c>
      <c r="Q86" s="1">
        <v>53</v>
      </c>
      <c r="R86" s="1"/>
      <c r="S86" s="1">
        <v>10</v>
      </c>
      <c r="T86" s="1"/>
      <c r="X86" s="1"/>
      <c r="Y86" s="1"/>
      <c r="Z86" s="1"/>
      <c r="AA86" s="1"/>
      <c r="AB86" s="1"/>
      <c r="AH86" t="str">
        <f t="shared" si="23"/>
        <v>Milford</v>
      </c>
      <c r="AI86" t="s">
        <v>2243</v>
      </c>
      <c r="AJ86">
        <v>3</v>
      </c>
      <c r="AK86" s="7"/>
      <c r="AL86" s="127">
        <v>9</v>
      </c>
      <c r="AM86" s="130">
        <v>9</v>
      </c>
      <c r="AN86" s="130">
        <v>65</v>
      </c>
      <c r="AO86" s="132">
        <v>47535</v>
      </c>
      <c r="AP86" s="132">
        <f t="shared" si="21"/>
        <v>9009</v>
      </c>
      <c r="AQ86" t="s">
        <v>2231</v>
      </c>
    </row>
    <row r="87" spans="1:43" hidden="1" outlineLevel="1" x14ac:dyDescent="0.2">
      <c r="A87" t="s">
        <v>1371</v>
      </c>
      <c r="B87" s="10" t="s">
        <v>2760</v>
      </c>
      <c r="C87" s="1">
        <f t="shared" si="12"/>
        <v>9643</v>
      </c>
      <c r="D87" s="7">
        <f t="shared" si="17"/>
        <v>2</v>
      </c>
      <c r="E87" s="7">
        <f t="shared" si="18"/>
        <v>1</v>
      </c>
      <c r="F87" s="7">
        <f t="shared" si="19"/>
        <v>3</v>
      </c>
      <c r="G87" s="1">
        <f t="shared" si="22"/>
        <v>1862</v>
      </c>
      <c r="H87" s="2">
        <f t="shared" si="20"/>
        <v>0.19309343565280515</v>
      </c>
      <c r="I87" s="8"/>
      <c r="J87" s="2">
        <f t="shared" si="13"/>
        <v>0.28466244944519342</v>
      </c>
      <c r="K87" s="2">
        <f t="shared" si="14"/>
        <v>0.47775588509799854</v>
      </c>
      <c r="L87" s="2">
        <f t="shared" si="15"/>
        <v>0.23498911127242558</v>
      </c>
      <c r="M87" s="2">
        <f t="shared" si="16"/>
        <v>2.5925541843823952E-3</v>
      </c>
      <c r="N87" s="1">
        <v>2745</v>
      </c>
      <c r="O87" s="1">
        <v>4607</v>
      </c>
      <c r="P87" s="1">
        <v>2266</v>
      </c>
      <c r="Q87" s="1">
        <v>22</v>
      </c>
      <c r="R87" s="1"/>
      <c r="S87" s="1">
        <v>3</v>
      </c>
      <c r="T87" s="1"/>
      <c r="X87" s="1"/>
      <c r="Y87" s="1"/>
      <c r="Z87" s="1"/>
      <c r="AA87" s="1"/>
      <c r="AB87" s="1"/>
      <c r="AH87" t="str">
        <f t="shared" si="23"/>
        <v>Monroe</v>
      </c>
      <c r="AI87" t="s">
        <v>238</v>
      </c>
      <c r="AJ87" t="s">
        <v>3230</v>
      </c>
      <c r="AK87" s="7"/>
      <c r="AL87" s="127">
        <v>9</v>
      </c>
      <c r="AM87" s="130">
        <v>1</v>
      </c>
      <c r="AN87" s="130">
        <v>45</v>
      </c>
      <c r="AO87" s="132">
        <v>48620</v>
      </c>
      <c r="AP87" s="132">
        <f t="shared" si="21"/>
        <v>9001</v>
      </c>
      <c r="AQ87" t="s">
        <v>2231</v>
      </c>
    </row>
    <row r="88" spans="1:43" hidden="1" outlineLevel="1" x14ac:dyDescent="0.2">
      <c r="A88" t="s">
        <v>1979</v>
      </c>
      <c r="B88" s="10" t="s">
        <v>2760</v>
      </c>
      <c r="C88" s="1">
        <f t="shared" si="12"/>
        <v>8198</v>
      </c>
      <c r="D88" s="7">
        <f t="shared" si="17"/>
        <v>1</v>
      </c>
      <c r="E88" s="7">
        <f t="shared" si="18"/>
        <v>3</v>
      </c>
      <c r="F88" s="7">
        <f t="shared" si="19"/>
        <v>2</v>
      </c>
      <c r="G88" s="1">
        <f t="shared" si="22"/>
        <v>674</v>
      </c>
      <c r="H88" s="2">
        <f t="shared" si="20"/>
        <v>8.2215174432788488E-2</v>
      </c>
      <c r="I88" s="8"/>
      <c r="J88" s="2">
        <f t="shared" si="13"/>
        <v>0.39948767992193218</v>
      </c>
      <c r="K88" s="2">
        <f t="shared" si="14"/>
        <v>0.27555501341790678</v>
      </c>
      <c r="L88" s="2">
        <f t="shared" si="15"/>
        <v>0.31727250548914371</v>
      </c>
      <c r="M88" s="2">
        <f t="shared" si="16"/>
        <v>7.6848011710172748E-3</v>
      </c>
      <c r="N88" s="1">
        <v>3275</v>
      </c>
      <c r="O88" s="1">
        <v>2259</v>
      </c>
      <c r="P88" s="1">
        <v>2601</v>
      </c>
      <c r="Q88" s="1">
        <v>60</v>
      </c>
      <c r="R88" s="1"/>
      <c r="S88" s="1">
        <v>3</v>
      </c>
      <c r="T88" s="1"/>
      <c r="X88" s="1"/>
      <c r="Y88" s="1"/>
      <c r="Z88" s="1"/>
      <c r="AA88" s="1"/>
      <c r="AB88" s="1"/>
      <c r="AH88" t="str">
        <f t="shared" si="23"/>
        <v>Montville</v>
      </c>
      <c r="AI88" t="s">
        <v>2496</v>
      </c>
      <c r="AJ88">
        <v>2</v>
      </c>
      <c r="AK88" s="7"/>
      <c r="AL88" s="127">
        <v>9</v>
      </c>
      <c r="AM88" s="130">
        <v>11</v>
      </c>
      <c r="AN88" s="130">
        <v>55</v>
      </c>
      <c r="AO88" s="132">
        <v>48900</v>
      </c>
      <c r="AP88" s="132">
        <f t="shared" si="21"/>
        <v>9011</v>
      </c>
      <c r="AQ88" t="s">
        <v>2231</v>
      </c>
    </row>
    <row r="89" spans="1:43" hidden="1" outlineLevel="1" x14ac:dyDescent="0.2">
      <c r="A89" t="s">
        <v>251</v>
      </c>
      <c r="B89" s="10" t="s">
        <v>2760</v>
      </c>
      <c r="C89" s="1">
        <f t="shared" si="12"/>
        <v>1253</v>
      </c>
      <c r="D89" s="7">
        <f t="shared" si="17"/>
        <v>2</v>
      </c>
      <c r="E89" s="7">
        <f t="shared" si="18"/>
        <v>1</v>
      </c>
      <c r="F89" s="7">
        <f t="shared" si="19"/>
        <v>3</v>
      </c>
      <c r="G89" s="1">
        <f t="shared" si="22"/>
        <v>122</v>
      </c>
      <c r="H89" s="2">
        <f t="shared" si="20"/>
        <v>9.7366320830007985E-2</v>
      </c>
      <c r="I89" s="8"/>
      <c r="J89" s="2">
        <f t="shared" si="13"/>
        <v>0.31125299281723862</v>
      </c>
      <c r="K89" s="2">
        <f t="shared" si="14"/>
        <v>0.40861931364724663</v>
      </c>
      <c r="L89" s="2">
        <f t="shared" si="15"/>
        <v>0.27294493216280924</v>
      </c>
      <c r="M89" s="2">
        <f t="shared" si="16"/>
        <v>7.1827613727055151E-3</v>
      </c>
      <c r="N89" s="1">
        <v>390</v>
      </c>
      <c r="O89" s="1">
        <v>512</v>
      </c>
      <c r="P89" s="1">
        <v>342</v>
      </c>
      <c r="Q89" s="1">
        <v>6</v>
      </c>
      <c r="R89" s="1"/>
      <c r="S89" s="1">
        <v>3</v>
      </c>
      <c r="T89" s="1"/>
      <c r="X89" s="1"/>
      <c r="Y89" s="1"/>
      <c r="Z89" s="1"/>
      <c r="AA89" s="1"/>
      <c r="AB89" s="1"/>
      <c r="AH89" t="str">
        <f t="shared" si="23"/>
        <v>Morris</v>
      </c>
      <c r="AI89" t="s">
        <v>1620</v>
      </c>
      <c r="AJ89">
        <v>6</v>
      </c>
      <c r="AK89" s="7"/>
      <c r="AL89" s="127">
        <v>9</v>
      </c>
      <c r="AM89" s="130">
        <v>5</v>
      </c>
      <c r="AN89" s="130">
        <v>55</v>
      </c>
      <c r="AO89" s="132">
        <v>49460</v>
      </c>
      <c r="AP89" s="132">
        <f t="shared" si="21"/>
        <v>9005</v>
      </c>
      <c r="AQ89" t="s">
        <v>2231</v>
      </c>
    </row>
    <row r="90" spans="1:43" hidden="1" outlineLevel="1" x14ac:dyDescent="0.2">
      <c r="A90" t="s">
        <v>3234</v>
      </c>
      <c r="B90" s="10" t="s">
        <v>2760</v>
      </c>
      <c r="C90" s="1">
        <f t="shared" si="12"/>
        <v>13883</v>
      </c>
      <c r="D90" s="7">
        <f t="shared" si="17"/>
        <v>2</v>
      </c>
      <c r="E90" s="7">
        <f t="shared" si="18"/>
        <v>1</v>
      </c>
      <c r="F90" s="7">
        <f t="shared" si="19"/>
        <v>3</v>
      </c>
      <c r="G90" s="1">
        <f t="shared" si="22"/>
        <v>961</v>
      </c>
      <c r="H90" s="2">
        <f t="shared" si="20"/>
        <v>6.9221349852337397E-2</v>
      </c>
      <c r="I90" s="8"/>
      <c r="J90" s="2">
        <f t="shared" si="13"/>
        <v>0.31765468558668875</v>
      </c>
      <c r="K90" s="2">
        <f t="shared" si="14"/>
        <v>0.38687603543902616</v>
      </c>
      <c r="L90" s="2">
        <f t="shared" si="15"/>
        <v>0.28963480515738671</v>
      </c>
      <c r="M90" s="2">
        <f t="shared" si="16"/>
        <v>5.834473816898389E-3</v>
      </c>
      <c r="N90" s="1">
        <v>4410</v>
      </c>
      <c r="O90" s="1">
        <v>5371</v>
      </c>
      <c r="P90" s="1">
        <v>4021</v>
      </c>
      <c r="Q90" s="1">
        <v>72</v>
      </c>
      <c r="R90" s="1"/>
      <c r="S90" s="1">
        <v>9</v>
      </c>
      <c r="T90" s="1"/>
      <c r="X90" s="1"/>
      <c r="Y90" s="1"/>
      <c r="Z90" s="1"/>
      <c r="AA90" s="1"/>
      <c r="AB90" s="1"/>
      <c r="AH90" t="str">
        <f t="shared" si="23"/>
        <v>Naugatuck</v>
      </c>
      <c r="AI90" t="s">
        <v>2243</v>
      </c>
      <c r="AJ90">
        <v>5</v>
      </c>
      <c r="AK90" s="7"/>
      <c r="AL90" s="127">
        <v>9</v>
      </c>
      <c r="AM90" s="130">
        <v>9</v>
      </c>
      <c r="AN90" s="130">
        <v>70</v>
      </c>
      <c r="AO90" s="132">
        <v>49950</v>
      </c>
      <c r="AP90" s="132">
        <f t="shared" si="21"/>
        <v>9009</v>
      </c>
      <c r="AQ90" t="s">
        <v>2231</v>
      </c>
    </row>
    <row r="91" spans="1:43" hidden="1" outlineLevel="1" x14ac:dyDescent="0.2">
      <c r="A91" t="s">
        <v>3266</v>
      </c>
      <c r="B91" s="10" t="s">
        <v>2760</v>
      </c>
      <c r="C91" s="1">
        <f t="shared" si="12"/>
        <v>26317</v>
      </c>
      <c r="D91" s="7">
        <f t="shared" si="17"/>
        <v>1</v>
      </c>
      <c r="E91" s="7">
        <f t="shared" si="18"/>
        <v>2</v>
      </c>
      <c r="F91" s="7">
        <f t="shared" si="19"/>
        <v>3</v>
      </c>
      <c r="G91" s="1">
        <f t="shared" si="22"/>
        <v>7119</v>
      </c>
      <c r="H91" s="2">
        <f t="shared" si="20"/>
        <v>0.27050955656039821</v>
      </c>
      <c r="I91" s="8"/>
      <c r="J91" s="2">
        <f t="shared" si="13"/>
        <v>0.5380172512064445</v>
      </c>
      <c r="K91" s="2">
        <f t="shared" si="14"/>
        <v>0.26750769464604629</v>
      </c>
      <c r="L91" s="2">
        <f t="shared" si="15"/>
        <v>0.18934529011665463</v>
      </c>
      <c r="M91" s="2">
        <f t="shared" si="16"/>
        <v>5.1297640308545778E-3</v>
      </c>
      <c r="N91" s="1">
        <v>14159</v>
      </c>
      <c r="O91" s="1">
        <v>7040</v>
      </c>
      <c r="P91" s="1">
        <v>4983</v>
      </c>
      <c r="Q91" s="1">
        <v>114</v>
      </c>
      <c r="R91" s="1"/>
      <c r="S91" s="1">
        <v>21</v>
      </c>
      <c r="T91" s="1"/>
      <c r="X91" s="1"/>
      <c r="Y91" s="1"/>
      <c r="Z91" s="1"/>
      <c r="AA91" s="1"/>
      <c r="AB91" s="1"/>
      <c r="AH91" t="str">
        <f t="shared" si="23"/>
        <v>New Britain</v>
      </c>
      <c r="AI91" t="s">
        <v>1619</v>
      </c>
      <c r="AJ91">
        <v>6</v>
      </c>
      <c r="AK91" s="7"/>
      <c r="AL91" s="127">
        <v>9</v>
      </c>
      <c r="AM91" s="130">
        <v>3</v>
      </c>
      <c r="AN91" s="130">
        <v>90</v>
      </c>
      <c r="AO91" s="132">
        <v>50440</v>
      </c>
      <c r="AP91" s="132">
        <f t="shared" si="21"/>
        <v>9003</v>
      </c>
      <c r="AQ91" t="s">
        <v>2231</v>
      </c>
    </row>
    <row r="92" spans="1:43" hidden="1" outlineLevel="1" x14ac:dyDescent="0.2">
      <c r="A92" t="s">
        <v>3267</v>
      </c>
      <c r="B92" s="10" t="s">
        <v>2760</v>
      </c>
      <c r="C92" s="1">
        <f t="shared" si="12"/>
        <v>11193</v>
      </c>
      <c r="D92" s="7">
        <f t="shared" si="17"/>
        <v>2</v>
      </c>
      <c r="E92" s="7">
        <f t="shared" si="18"/>
        <v>1</v>
      </c>
      <c r="F92" s="7">
        <f t="shared" si="19"/>
        <v>3</v>
      </c>
      <c r="G92" s="1">
        <f t="shared" si="22"/>
        <v>2854</v>
      </c>
      <c r="H92" s="2">
        <f t="shared" si="20"/>
        <v>0.25498079156615744</v>
      </c>
      <c r="I92" s="8"/>
      <c r="J92" s="2">
        <f t="shared" si="13"/>
        <v>0.3071562583757706</v>
      </c>
      <c r="K92" s="2">
        <f t="shared" si="14"/>
        <v>0.56213704994192804</v>
      </c>
      <c r="L92" s="2">
        <f t="shared" si="15"/>
        <v>0.12856249441615294</v>
      </c>
      <c r="M92" s="2">
        <f t="shared" si="16"/>
        <v>2.1441972661484787E-3</v>
      </c>
      <c r="N92" s="1">
        <v>3438</v>
      </c>
      <c r="O92" s="1">
        <v>6292</v>
      </c>
      <c r="P92" s="1">
        <v>1439</v>
      </c>
      <c r="Q92" s="1">
        <v>24</v>
      </c>
      <c r="R92" s="1"/>
      <c r="S92" s="1">
        <v>0</v>
      </c>
      <c r="T92" s="1"/>
      <c r="X92" s="1"/>
      <c r="Y92" s="1"/>
      <c r="Z92" s="1"/>
      <c r="AA92" s="1"/>
      <c r="AB92" s="1"/>
      <c r="AH92" t="str">
        <f t="shared" si="23"/>
        <v>New Canaan</v>
      </c>
      <c r="AI92" t="s">
        <v>238</v>
      </c>
      <c r="AJ92">
        <v>4</v>
      </c>
      <c r="AK92" s="7"/>
      <c r="AL92" s="127">
        <v>9</v>
      </c>
      <c r="AM92" s="130">
        <v>1</v>
      </c>
      <c r="AN92" s="130">
        <v>50</v>
      </c>
      <c r="AO92" s="132">
        <v>50580</v>
      </c>
      <c r="AP92" s="132">
        <f t="shared" si="21"/>
        <v>9001</v>
      </c>
      <c r="AQ92" t="s">
        <v>2231</v>
      </c>
    </row>
    <row r="93" spans="1:43" hidden="1" outlineLevel="1" x14ac:dyDescent="0.2">
      <c r="A93" t="s">
        <v>2915</v>
      </c>
      <c r="B93" s="10" t="s">
        <v>2760</v>
      </c>
      <c r="C93" s="1">
        <f t="shared" si="12"/>
        <v>7209</v>
      </c>
      <c r="D93" s="7">
        <f t="shared" si="17"/>
        <v>2</v>
      </c>
      <c r="E93" s="7">
        <f t="shared" si="18"/>
        <v>1</v>
      </c>
      <c r="F93" s="7">
        <f t="shared" si="19"/>
        <v>3</v>
      </c>
      <c r="G93" s="1">
        <f t="shared" si="22"/>
        <v>1379</v>
      </c>
      <c r="H93" s="2">
        <f t="shared" si="20"/>
        <v>0.19128866694409766</v>
      </c>
      <c r="I93" s="8"/>
      <c r="J93" s="2">
        <f t="shared" si="13"/>
        <v>0.2839506172839506</v>
      </c>
      <c r="K93" s="2">
        <f t="shared" si="14"/>
        <v>0.47523928422804829</v>
      </c>
      <c r="L93" s="2">
        <f t="shared" si="15"/>
        <v>0.23900679705923153</v>
      </c>
      <c r="M93" s="2">
        <f t="shared" si="16"/>
        <v>1.8033014287696381E-3</v>
      </c>
      <c r="N93" s="1">
        <v>2047</v>
      </c>
      <c r="O93" s="1">
        <v>3426</v>
      </c>
      <c r="P93" s="1">
        <v>1723</v>
      </c>
      <c r="Q93" s="1">
        <v>10</v>
      </c>
      <c r="R93" s="1"/>
      <c r="S93" s="1">
        <v>3</v>
      </c>
      <c r="T93" s="1"/>
      <c r="X93" s="1"/>
      <c r="Y93" s="1"/>
      <c r="Z93" s="1"/>
      <c r="AA93" s="1"/>
      <c r="AB93" s="1"/>
      <c r="AH93" t="str">
        <f t="shared" si="23"/>
        <v>New Fairfield</v>
      </c>
      <c r="AI93" t="s">
        <v>238</v>
      </c>
      <c r="AJ93">
        <v>5</v>
      </c>
      <c r="AK93" s="7"/>
      <c r="AL93" s="127">
        <v>9</v>
      </c>
      <c r="AM93" s="130">
        <v>1</v>
      </c>
      <c r="AN93" s="130">
        <v>55</v>
      </c>
      <c r="AO93" s="132">
        <v>50860</v>
      </c>
      <c r="AP93" s="132">
        <f t="shared" si="21"/>
        <v>9001</v>
      </c>
      <c r="AQ93" t="s">
        <v>2231</v>
      </c>
    </row>
    <row r="94" spans="1:43" hidden="1" outlineLevel="1" x14ac:dyDescent="0.2">
      <c r="A94" t="s">
        <v>2671</v>
      </c>
      <c r="B94" s="10" t="s">
        <v>2760</v>
      </c>
      <c r="C94" s="1">
        <f t="shared" si="12"/>
        <v>3450</v>
      </c>
      <c r="D94" s="7">
        <f t="shared" si="17"/>
        <v>1</v>
      </c>
      <c r="E94" s="7">
        <f t="shared" si="18"/>
        <v>2</v>
      </c>
      <c r="F94" s="7">
        <f t="shared" si="19"/>
        <v>3</v>
      </c>
      <c r="G94" s="1">
        <f t="shared" si="22"/>
        <v>151</v>
      </c>
      <c r="H94" s="2">
        <f t="shared" si="20"/>
        <v>4.3768115942028986E-2</v>
      </c>
      <c r="I94" s="8"/>
      <c r="J94" s="2">
        <f t="shared" si="13"/>
        <v>0.38840579710144929</v>
      </c>
      <c r="K94" s="2">
        <f t="shared" si="14"/>
        <v>0.34463768115942028</v>
      </c>
      <c r="L94" s="2">
        <f t="shared" si="15"/>
        <v>0.26289855072463769</v>
      </c>
      <c r="M94" s="2">
        <f t="shared" si="16"/>
        <v>4.0579710144927339E-3</v>
      </c>
      <c r="N94" s="1">
        <v>1340</v>
      </c>
      <c r="O94" s="1">
        <v>1189</v>
      </c>
      <c r="P94" s="1">
        <v>907</v>
      </c>
      <c r="Q94" s="1">
        <v>11</v>
      </c>
      <c r="R94" s="1"/>
      <c r="S94" s="1">
        <v>3</v>
      </c>
      <c r="T94" s="1"/>
      <c r="X94" s="1"/>
      <c r="Y94" s="1"/>
      <c r="Z94" s="1"/>
      <c r="AA94" s="1"/>
      <c r="AB94" s="1"/>
      <c r="AH94" t="str">
        <f t="shared" si="23"/>
        <v>New Hartford</v>
      </c>
      <c r="AI94" t="s">
        <v>1620</v>
      </c>
      <c r="AJ94">
        <v>6</v>
      </c>
      <c r="AK94" s="7"/>
      <c r="AL94" s="127">
        <v>9</v>
      </c>
      <c r="AM94" s="130">
        <v>5</v>
      </c>
      <c r="AN94" s="130">
        <v>60</v>
      </c>
      <c r="AO94" s="132">
        <v>51350</v>
      </c>
      <c r="AP94" s="132">
        <f t="shared" si="21"/>
        <v>9005</v>
      </c>
      <c r="AQ94" t="s">
        <v>2231</v>
      </c>
    </row>
    <row r="95" spans="1:43" hidden="1" outlineLevel="1" x14ac:dyDescent="0.2">
      <c r="A95" t="s">
        <v>2243</v>
      </c>
      <c r="B95" s="10" t="s">
        <v>2760</v>
      </c>
      <c r="C95" s="1">
        <f t="shared" si="12"/>
        <v>43261</v>
      </c>
      <c r="D95" s="7">
        <f t="shared" si="17"/>
        <v>1</v>
      </c>
      <c r="E95" s="7">
        <f t="shared" si="18"/>
        <v>2</v>
      </c>
      <c r="F95" s="7">
        <f t="shared" si="19"/>
        <v>3</v>
      </c>
      <c r="G95" s="1">
        <f t="shared" si="22"/>
        <v>20843</v>
      </c>
      <c r="H95" s="2">
        <f t="shared" si="20"/>
        <v>0.4817965372968725</v>
      </c>
      <c r="I95" s="8"/>
      <c r="J95" s="2">
        <f t="shared" si="13"/>
        <v>0.68824114098148448</v>
      </c>
      <c r="K95" s="2">
        <f t="shared" si="14"/>
        <v>0.20644460368461201</v>
      </c>
      <c r="L95" s="2">
        <f t="shared" si="15"/>
        <v>9.5467048843068808E-2</v>
      </c>
      <c r="M95" s="2">
        <f t="shared" si="16"/>
        <v>9.8472064908347035E-3</v>
      </c>
      <c r="N95" s="1">
        <v>29774</v>
      </c>
      <c r="O95" s="1">
        <v>8931</v>
      </c>
      <c r="P95" s="1">
        <v>4130</v>
      </c>
      <c r="Q95" s="1">
        <v>324</v>
      </c>
      <c r="R95" s="1"/>
      <c r="S95" s="1">
        <v>102</v>
      </c>
      <c r="T95" s="1"/>
      <c r="X95" s="1"/>
      <c r="Y95" s="1"/>
      <c r="Z95" s="1"/>
      <c r="AA95" s="1"/>
      <c r="AB95" s="1"/>
      <c r="AH95" t="str">
        <f t="shared" si="23"/>
        <v>New Haven</v>
      </c>
      <c r="AI95" t="s">
        <v>2243</v>
      </c>
      <c r="AJ95">
        <v>3</v>
      </c>
      <c r="AK95" s="7"/>
      <c r="AL95" s="127">
        <v>9</v>
      </c>
      <c r="AM95" s="130">
        <v>9</v>
      </c>
      <c r="AN95" s="130">
        <v>75</v>
      </c>
      <c r="AO95" s="132">
        <v>52070</v>
      </c>
      <c r="AP95" s="132">
        <f t="shared" si="21"/>
        <v>9009</v>
      </c>
      <c r="AQ95" t="s">
        <v>2231</v>
      </c>
    </row>
    <row r="96" spans="1:43" hidden="1" outlineLevel="1" x14ac:dyDescent="0.2">
      <c r="A96" t="s">
        <v>2496</v>
      </c>
      <c r="B96" s="10" t="s">
        <v>2760</v>
      </c>
      <c r="C96" s="1">
        <f t="shared" si="12"/>
        <v>9738</v>
      </c>
      <c r="D96" s="7">
        <f t="shared" si="17"/>
        <v>1</v>
      </c>
      <c r="E96" s="7">
        <f t="shared" si="18"/>
        <v>2</v>
      </c>
      <c r="F96" s="7">
        <f t="shared" si="19"/>
        <v>3</v>
      </c>
      <c r="G96" s="1">
        <f t="shared" si="22"/>
        <v>3152</v>
      </c>
      <c r="H96" s="2">
        <f t="shared" si="20"/>
        <v>0.323680427192442</v>
      </c>
      <c r="I96" s="8"/>
      <c r="J96" s="2">
        <f t="shared" si="13"/>
        <v>0.56685150955021568</v>
      </c>
      <c r="K96" s="2">
        <f t="shared" si="14"/>
        <v>0.24317108235777368</v>
      </c>
      <c r="L96" s="2">
        <f t="shared" si="15"/>
        <v>0.18443212158554118</v>
      </c>
      <c r="M96" s="2">
        <f t="shared" si="16"/>
        <v>5.5452865064694601E-3</v>
      </c>
      <c r="N96" s="1">
        <v>5520</v>
      </c>
      <c r="O96" s="1">
        <v>2368</v>
      </c>
      <c r="P96" s="1">
        <v>1796</v>
      </c>
      <c r="Q96" s="1">
        <v>38</v>
      </c>
      <c r="R96" s="1"/>
      <c r="S96" s="1">
        <v>16</v>
      </c>
      <c r="T96" s="1"/>
      <c r="X96" s="1"/>
      <c r="Y96" s="1"/>
      <c r="Z96" s="1"/>
      <c r="AA96" s="1"/>
      <c r="AB96" s="1"/>
      <c r="AH96" t="str">
        <f t="shared" si="23"/>
        <v>New London</v>
      </c>
      <c r="AI96" t="s">
        <v>2496</v>
      </c>
      <c r="AJ96">
        <v>2</v>
      </c>
      <c r="AK96" s="7"/>
      <c r="AL96" s="127">
        <v>9</v>
      </c>
      <c r="AM96" s="130">
        <v>11</v>
      </c>
      <c r="AN96" s="130">
        <v>60</v>
      </c>
      <c r="AO96" s="132">
        <v>52350</v>
      </c>
      <c r="AP96" s="132">
        <f t="shared" si="21"/>
        <v>9011</v>
      </c>
      <c r="AQ96" t="s">
        <v>2231</v>
      </c>
    </row>
    <row r="97" spans="1:43" hidden="1" outlineLevel="1" x14ac:dyDescent="0.2">
      <c r="A97" t="s">
        <v>2672</v>
      </c>
      <c r="B97" s="10" t="s">
        <v>2760</v>
      </c>
      <c r="C97" s="1">
        <f t="shared" si="12"/>
        <v>11760</v>
      </c>
      <c r="D97" s="7">
        <f t="shared" si="17"/>
        <v>2</v>
      </c>
      <c r="E97" s="7">
        <f t="shared" si="18"/>
        <v>1</v>
      </c>
      <c r="F97" s="7">
        <f t="shared" si="19"/>
        <v>3</v>
      </c>
      <c r="G97" s="1">
        <f t="shared" si="22"/>
        <v>843</v>
      </c>
      <c r="H97" s="2">
        <f t="shared" si="20"/>
        <v>7.1683673469387754E-2</v>
      </c>
      <c r="I97" s="8"/>
      <c r="J97" s="2">
        <f t="shared" si="13"/>
        <v>0.32372448979591839</v>
      </c>
      <c r="K97" s="2">
        <f t="shared" si="14"/>
        <v>0.39540816326530615</v>
      </c>
      <c r="L97" s="2">
        <f t="shared" si="15"/>
        <v>0.27806122448979592</v>
      </c>
      <c r="M97" s="2">
        <f t="shared" si="16"/>
        <v>2.8061224489795422E-3</v>
      </c>
      <c r="N97" s="1">
        <v>3807</v>
      </c>
      <c r="O97" s="1">
        <v>4650</v>
      </c>
      <c r="P97" s="1">
        <v>3270</v>
      </c>
      <c r="Q97" s="1">
        <v>30</v>
      </c>
      <c r="R97" s="1"/>
      <c r="S97" s="1">
        <v>3</v>
      </c>
      <c r="T97" s="1"/>
      <c r="X97" s="1"/>
      <c r="Y97" s="1"/>
      <c r="Z97" s="1"/>
      <c r="AA97" s="1"/>
      <c r="AB97" s="1"/>
      <c r="AH97" t="str">
        <f t="shared" si="23"/>
        <v>New Milford</v>
      </c>
      <c r="AI97" t="s">
        <v>1620</v>
      </c>
      <c r="AJ97">
        <v>6</v>
      </c>
      <c r="AK97" s="7"/>
      <c r="AL97" s="127">
        <v>9</v>
      </c>
      <c r="AM97" s="130">
        <v>5</v>
      </c>
      <c r="AN97" s="130">
        <v>65</v>
      </c>
      <c r="AO97" s="132">
        <v>52630</v>
      </c>
      <c r="AP97" s="132">
        <f t="shared" si="21"/>
        <v>9005</v>
      </c>
      <c r="AQ97" t="s">
        <v>2231</v>
      </c>
    </row>
    <row r="98" spans="1:43" hidden="1" outlineLevel="1" x14ac:dyDescent="0.2">
      <c r="A98" t="s">
        <v>1851</v>
      </c>
      <c r="B98" s="10" t="s">
        <v>2760</v>
      </c>
      <c r="C98" s="1">
        <f t="shared" si="12"/>
        <v>16823</v>
      </c>
      <c r="D98" s="7">
        <f t="shared" si="17"/>
        <v>1</v>
      </c>
      <c r="E98" s="7">
        <f t="shared" si="18"/>
        <v>2</v>
      </c>
      <c r="F98" s="7">
        <f t="shared" si="19"/>
        <v>3</v>
      </c>
      <c r="G98" s="1">
        <f t="shared" si="22"/>
        <v>2089</v>
      </c>
      <c r="H98" s="2">
        <f t="shared" si="20"/>
        <v>0.12417523628365927</v>
      </c>
      <c r="I98" s="8"/>
      <c r="J98" s="2">
        <f t="shared" si="13"/>
        <v>0.45693395946026272</v>
      </c>
      <c r="K98" s="2">
        <f t="shared" si="14"/>
        <v>0.33275872317660343</v>
      </c>
      <c r="L98" s="2">
        <f t="shared" si="15"/>
        <v>0.20697854128276763</v>
      </c>
      <c r="M98" s="2">
        <f t="shared" si="16"/>
        <v>3.3287760803662192E-3</v>
      </c>
      <c r="N98" s="1">
        <v>7687</v>
      </c>
      <c r="O98" s="1">
        <v>5598</v>
      </c>
      <c r="P98" s="1">
        <v>3482</v>
      </c>
      <c r="Q98" s="1">
        <v>51</v>
      </c>
      <c r="R98" s="1"/>
      <c r="S98" s="1">
        <v>5</v>
      </c>
      <c r="T98" s="1"/>
      <c r="X98" s="1"/>
      <c r="Y98" s="1"/>
      <c r="Z98" s="1"/>
      <c r="AA98" s="1"/>
      <c r="AB98" s="1"/>
      <c r="AH98" t="str">
        <f t="shared" si="23"/>
        <v>Newington</v>
      </c>
      <c r="AI98" t="s">
        <v>1619</v>
      </c>
      <c r="AJ98">
        <v>1</v>
      </c>
      <c r="AK98" s="7"/>
      <c r="AL98" s="127">
        <v>9</v>
      </c>
      <c r="AM98" s="130">
        <v>3</v>
      </c>
      <c r="AN98" s="130">
        <v>95</v>
      </c>
      <c r="AO98" s="132">
        <v>52140</v>
      </c>
      <c r="AP98" s="132">
        <f t="shared" si="21"/>
        <v>9003</v>
      </c>
      <c r="AQ98" t="s">
        <v>2231</v>
      </c>
    </row>
    <row r="99" spans="1:43" hidden="1" outlineLevel="1" x14ac:dyDescent="0.2">
      <c r="A99" t="s">
        <v>2673</v>
      </c>
      <c r="B99" s="10" t="s">
        <v>2760</v>
      </c>
      <c r="C99" s="1">
        <f t="shared" si="12"/>
        <v>11410</v>
      </c>
      <c r="D99" s="7">
        <f t="shared" si="17"/>
        <v>2</v>
      </c>
      <c r="E99" s="7">
        <f t="shared" si="18"/>
        <v>1</v>
      </c>
      <c r="F99" s="7">
        <f t="shared" si="19"/>
        <v>3</v>
      </c>
      <c r="G99" s="1">
        <f t="shared" si="22"/>
        <v>1157</v>
      </c>
      <c r="H99" s="2">
        <f t="shared" si="20"/>
        <v>0.1014022787028922</v>
      </c>
      <c r="I99" s="8"/>
      <c r="J99" s="2">
        <f t="shared" si="13"/>
        <v>0.33155127081507452</v>
      </c>
      <c r="K99" s="2">
        <f t="shared" si="14"/>
        <v>0.43295354951796672</v>
      </c>
      <c r="L99" s="2">
        <f t="shared" si="15"/>
        <v>0.23190184049079754</v>
      </c>
      <c r="M99" s="2">
        <f t="shared" si="16"/>
        <v>3.5933391761612254E-3</v>
      </c>
      <c r="N99" s="1">
        <v>3783</v>
      </c>
      <c r="O99" s="1">
        <v>4940</v>
      </c>
      <c r="P99" s="1">
        <v>2646</v>
      </c>
      <c r="Q99" s="1">
        <v>33</v>
      </c>
      <c r="R99" s="1"/>
      <c r="S99" s="1">
        <v>8</v>
      </c>
      <c r="T99" s="1"/>
      <c r="X99" s="1"/>
      <c r="Y99" s="1"/>
      <c r="Z99" s="1"/>
      <c r="AA99" s="1"/>
      <c r="AB99" s="1"/>
      <c r="AH99" t="str">
        <f t="shared" si="23"/>
        <v>Newtown</v>
      </c>
      <c r="AI99" t="s">
        <v>238</v>
      </c>
      <c r="AJ99">
        <v>5</v>
      </c>
      <c r="AK99" s="7"/>
      <c r="AL99" s="127">
        <v>9</v>
      </c>
      <c r="AM99" s="130">
        <v>1</v>
      </c>
      <c r="AN99" s="130">
        <v>60</v>
      </c>
      <c r="AO99" s="132">
        <v>52980</v>
      </c>
      <c r="AP99" s="132">
        <f t="shared" si="21"/>
        <v>9001</v>
      </c>
      <c r="AQ99" t="s">
        <v>2231</v>
      </c>
    </row>
    <row r="100" spans="1:43" hidden="1" outlineLevel="1" x14ac:dyDescent="0.2">
      <c r="A100" t="s">
        <v>1526</v>
      </c>
      <c r="B100" s="10" t="s">
        <v>2760</v>
      </c>
      <c r="C100" s="1">
        <f t="shared" si="12"/>
        <v>1051</v>
      </c>
      <c r="D100" s="7">
        <f t="shared" si="17"/>
        <v>1</v>
      </c>
      <c r="E100" s="7">
        <f t="shared" si="18"/>
        <v>2</v>
      </c>
      <c r="F100" s="7">
        <f t="shared" si="19"/>
        <v>3</v>
      </c>
      <c r="G100" s="1">
        <f t="shared" si="22"/>
        <v>165</v>
      </c>
      <c r="H100" s="2">
        <f t="shared" si="20"/>
        <v>0.15699333967649856</v>
      </c>
      <c r="I100" s="8"/>
      <c r="J100" s="2">
        <f t="shared" si="13"/>
        <v>0.47098001902949571</v>
      </c>
      <c r="K100" s="2">
        <f t="shared" si="14"/>
        <v>0.31398667935299712</v>
      </c>
      <c r="L100" s="2">
        <f t="shared" si="15"/>
        <v>0.20456707897240722</v>
      </c>
      <c r="M100" s="2">
        <f t="shared" si="16"/>
        <v>1.0466222645099943E-2</v>
      </c>
      <c r="N100" s="1">
        <v>495</v>
      </c>
      <c r="O100" s="1">
        <v>330</v>
      </c>
      <c r="P100" s="1">
        <v>215</v>
      </c>
      <c r="Q100" s="1">
        <v>8</v>
      </c>
      <c r="R100" s="1"/>
      <c r="S100" s="1">
        <v>3</v>
      </c>
      <c r="T100" s="1"/>
      <c r="X100" s="1"/>
      <c r="Y100" s="1"/>
      <c r="Z100" s="1"/>
      <c r="AA100" s="1"/>
      <c r="AB100" s="1"/>
      <c r="AH100" t="str">
        <f t="shared" si="23"/>
        <v>Norfolk</v>
      </c>
      <c r="AI100" t="s">
        <v>1620</v>
      </c>
      <c r="AJ100">
        <v>6</v>
      </c>
      <c r="AK100" s="7"/>
      <c r="AL100" s="127">
        <v>9</v>
      </c>
      <c r="AM100" s="130">
        <v>5</v>
      </c>
      <c r="AN100" s="130">
        <v>70</v>
      </c>
      <c r="AO100" s="132">
        <v>53470</v>
      </c>
      <c r="AP100" s="132">
        <f t="shared" si="21"/>
        <v>9005</v>
      </c>
      <c r="AQ100" t="s">
        <v>2231</v>
      </c>
    </row>
    <row r="101" spans="1:43" hidden="1" outlineLevel="1" x14ac:dyDescent="0.2">
      <c r="A101" t="s">
        <v>2674</v>
      </c>
      <c r="B101" s="10" t="s">
        <v>2760</v>
      </c>
      <c r="C101" s="1">
        <f t="shared" si="12"/>
        <v>7115</v>
      </c>
      <c r="D101" s="7">
        <f t="shared" si="17"/>
        <v>2</v>
      </c>
      <c r="E101" s="7">
        <f t="shared" si="18"/>
        <v>1</v>
      </c>
      <c r="F101" s="7">
        <f t="shared" si="19"/>
        <v>3</v>
      </c>
      <c r="G101" s="1">
        <f t="shared" si="22"/>
        <v>401</v>
      </c>
      <c r="H101" s="2">
        <f t="shared" si="20"/>
        <v>5.635980323260717E-2</v>
      </c>
      <c r="I101" s="8"/>
      <c r="J101" s="2">
        <f t="shared" si="13"/>
        <v>0.34504567814476456</v>
      </c>
      <c r="K101" s="2">
        <f t="shared" si="14"/>
        <v>0.40140548137737175</v>
      </c>
      <c r="L101" s="2">
        <f t="shared" si="15"/>
        <v>0.25115952213633169</v>
      </c>
      <c r="M101" s="2">
        <f t="shared" si="16"/>
        <v>2.389318341531943E-3</v>
      </c>
      <c r="N101" s="1">
        <v>2455</v>
      </c>
      <c r="O101" s="1">
        <v>2856</v>
      </c>
      <c r="P101" s="1">
        <v>1787</v>
      </c>
      <c r="Q101" s="1">
        <v>16</v>
      </c>
      <c r="R101" s="1"/>
      <c r="S101" s="1">
        <v>1</v>
      </c>
      <c r="T101" s="1"/>
      <c r="X101" s="1"/>
      <c r="Y101" s="1"/>
      <c r="Z101" s="1"/>
      <c r="AA101" s="1"/>
      <c r="AB101" s="1"/>
      <c r="AH101" t="str">
        <f t="shared" si="23"/>
        <v>North Branford</v>
      </c>
      <c r="AI101" t="s">
        <v>2243</v>
      </c>
      <c r="AJ101">
        <v>3</v>
      </c>
      <c r="AK101" s="7"/>
      <c r="AL101" s="127">
        <v>9</v>
      </c>
      <c r="AM101" s="130">
        <v>9</v>
      </c>
      <c r="AN101" s="130">
        <v>80</v>
      </c>
      <c r="AO101" s="132">
        <v>53890</v>
      </c>
      <c r="AP101" s="132">
        <f t="shared" si="21"/>
        <v>9009</v>
      </c>
      <c r="AQ101" t="s">
        <v>2231</v>
      </c>
    </row>
    <row r="102" spans="1:43" hidden="1" outlineLevel="1" x14ac:dyDescent="0.2">
      <c r="A102" t="s">
        <v>1657</v>
      </c>
      <c r="B102" s="10" t="s">
        <v>2760</v>
      </c>
      <c r="C102" s="1">
        <f t="shared" si="12"/>
        <v>1643</v>
      </c>
      <c r="D102" s="7">
        <f t="shared" si="17"/>
        <v>2</v>
      </c>
      <c r="E102" s="7">
        <f t="shared" si="18"/>
        <v>1</v>
      </c>
      <c r="F102" s="7">
        <f t="shared" si="19"/>
        <v>3</v>
      </c>
      <c r="G102" s="1">
        <f t="shared" si="22"/>
        <v>12</v>
      </c>
      <c r="H102" s="2">
        <f t="shared" si="20"/>
        <v>7.3037127206329886E-3</v>
      </c>
      <c r="I102" s="8"/>
      <c r="J102" s="2">
        <f t="shared" si="13"/>
        <v>0.37735849056603776</v>
      </c>
      <c r="K102" s="2">
        <f t="shared" si="14"/>
        <v>0.38466220328667072</v>
      </c>
      <c r="L102" s="2">
        <f t="shared" si="15"/>
        <v>0.23493609251369446</v>
      </c>
      <c r="M102" s="2">
        <f t="shared" si="16"/>
        <v>3.0432136335970528E-3</v>
      </c>
      <c r="N102" s="1">
        <v>620</v>
      </c>
      <c r="O102" s="1">
        <v>632</v>
      </c>
      <c r="P102" s="1">
        <v>386</v>
      </c>
      <c r="Q102" s="1">
        <v>2</v>
      </c>
      <c r="R102" s="1"/>
      <c r="S102" s="1">
        <v>3</v>
      </c>
      <c r="T102" s="1"/>
      <c r="X102" s="1"/>
      <c r="Y102" s="1"/>
      <c r="Z102" s="1"/>
      <c r="AA102" s="1"/>
      <c r="AB102" s="1"/>
      <c r="AH102" t="str">
        <f t="shared" si="23"/>
        <v>North Canaan</v>
      </c>
      <c r="AI102" t="s">
        <v>1620</v>
      </c>
      <c r="AJ102">
        <v>6</v>
      </c>
      <c r="AK102" s="7"/>
      <c r="AL102" s="127">
        <v>9</v>
      </c>
      <c r="AM102" s="130">
        <v>5</v>
      </c>
      <c r="AN102" s="130">
        <v>75</v>
      </c>
      <c r="AO102" s="132">
        <v>54030</v>
      </c>
      <c r="AP102" s="132">
        <f t="shared" si="21"/>
        <v>9005</v>
      </c>
      <c r="AQ102" t="s">
        <v>2231</v>
      </c>
    </row>
    <row r="103" spans="1:43" hidden="1" outlineLevel="1" x14ac:dyDescent="0.2">
      <c r="A103" t="s">
        <v>2660</v>
      </c>
      <c r="B103" s="10" t="s">
        <v>2760</v>
      </c>
      <c r="C103" s="1">
        <f t="shared" si="12"/>
        <v>13518</v>
      </c>
      <c r="D103" s="7">
        <f t="shared" si="17"/>
        <v>2</v>
      </c>
      <c r="E103" s="7">
        <f t="shared" si="18"/>
        <v>1</v>
      </c>
      <c r="F103" s="7">
        <f t="shared" si="19"/>
        <v>3</v>
      </c>
      <c r="G103" s="1">
        <f t="shared" si="22"/>
        <v>622</v>
      </c>
      <c r="H103" s="2">
        <f t="shared" si="20"/>
        <v>4.6012723775706463E-2</v>
      </c>
      <c r="I103" s="8"/>
      <c r="J103" s="2">
        <f t="shared" si="13"/>
        <v>0.37187453765349904</v>
      </c>
      <c r="K103" s="2">
        <f t="shared" si="14"/>
        <v>0.41788726142920551</v>
      </c>
      <c r="L103" s="2">
        <f t="shared" si="15"/>
        <v>0.20720520787098684</v>
      </c>
      <c r="M103" s="2">
        <f t="shared" si="16"/>
        <v>3.0329930463085519E-3</v>
      </c>
      <c r="N103" s="1">
        <v>5027</v>
      </c>
      <c r="O103" s="1">
        <v>5649</v>
      </c>
      <c r="P103" s="1">
        <v>2801</v>
      </c>
      <c r="Q103" s="1">
        <v>32</v>
      </c>
      <c r="R103" s="1"/>
      <c r="S103" s="1">
        <v>9</v>
      </c>
      <c r="T103" s="1"/>
      <c r="X103" s="1"/>
      <c r="Y103" s="1"/>
      <c r="Z103" s="1"/>
      <c r="AA103" s="1"/>
      <c r="AB103" s="1"/>
      <c r="AH103" t="str">
        <f t="shared" si="23"/>
        <v>North Haven</v>
      </c>
      <c r="AI103" t="s">
        <v>2243</v>
      </c>
      <c r="AJ103">
        <v>3</v>
      </c>
      <c r="AK103" s="7"/>
      <c r="AL103" s="127">
        <v>9</v>
      </c>
      <c r="AM103" s="130">
        <v>9</v>
      </c>
      <c r="AN103" s="130">
        <v>85</v>
      </c>
      <c r="AO103" s="132">
        <v>54870</v>
      </c>
      <c r="AP103" s="132">
        <f t="shared" si="21"/>
        <v>9009</v>
      </c>
      <c r="AQ103" t="s">
        <v>2231</v>
      </c>
    </row>
    <row r="104" spans="1:43" hidden="1" outlineLevel="1" x14ac:dyDescent="0.2">
      <c r="A104" t="s">
        <v>2906</v>
      </c>
      <c r="B104" s="10" t="s">
        <v>2760</v>
      </c>
      <c r="C104" s="1">
        <f t="shared" si="12"/>
        <v>2611</v>
      </c>
      <c r="D104" s="7">
        <f t="shared" si="17"/>
        <v>1</v>
      </c>
      <c r="E104" s="7">
        <f t="shared" si="18"/>
        <v>3</v>
      </c>
      <c r="F104" s="7">
        <f t="shared" si="19"/>
        <v>2</v>
      </c>
      <c r="G104" s="1">
        <f t="shared" si="22"/>
        <v>104</v>
      </c>
      <c r="H104" s="2">
        <f t="shared" si="20"/>
        <v>3.9831482190731522E-2</v>
      </c>
      <c r="I104" s="8"/>
      <c r="J104" s="2">
        <f t="shared" si="13"/>
        <v>0.36499425507468403</v>
      </c>
      <c r="K104" s="2">
        <f t="shared" si="14"/>
        <v>0.30294906166219837</v>
      </c>
      <c r="L104" s="2">
        <f t="shared" si="15"/>
        <v>0.32516277288395251</v>
      </c>
      <c r="M104" s="2">
        <f t="shared" si="16"/>
        <v>6.8939103791650358E-3</v>
      </c>
      <c r="N104" s="1">
        <v>953</v>
      </c>
      <c r="O104" s="1">
        <v>791</v>
      </c>
      <c r="P104" s="1">
        <v>849</v>
      </c>
      <c r="Q104" s="1">
        <v>17</v>
      </c>
      <c r="R104" s="1"/>
      <c r="S104" s="1">
        <v>1</v>
      </c>
      <c r="T104" s="1"/>
      <c r="X104" s="1"/>
      <c r="Y104" s="1"/>
      <c r="Z104" s="1"/>
      <c r="AA104" s="1"/>
      <c r="AB104" s="1"/>
      <c r="AH104" t="str">
        <f t="shared" si="23"/>
        <v>North Stonington</v>
      </c>
      <c r="AI104" t="s">
        <v>2496</v>
      </c>
      <c r="AJ104">
        <v>2</v>
      </c>
      <c r="AK104" s="7"/>
      <c r="AL104" s="127">
        <v>9</v>
      </c>
      <c r="AM104" s="130">
        <v>11</v>
      </c>
      <c r="AN104" s="130">
        <v>65</v>
      </c>
      <c r="AO104" s="132">
        <v>55500</v>
      </c>
      <c r="AP104" s="132">
        <f t="shared" si="21"/>
        <v>9011</v>
      </c>
      <c r="AQ104" t="s">
        <v>2231</v>
      </c>
    </row>
    <row r="105" spans="1:43" hidden="1" outlineLevel="1" x14ac:dyDescent="0.2">
      <c r="A105" t="s">
        <v>2907</v>
      </c>
      <c r="B105" s="10" t="s">
        <v>2760</v>
      </c>
      <c r="C105" s="1">
        <f t="shared" si="12"/>
        <v>37455</v>
      </c>
      <c r="D105" s="7">
        <f t="shared" si="17"/>
        <v>1</v>
      </c>
      <c r="E105" s="7">
        <f t="shared" si="18"/>
        <v>2</v>
      </c>
      <c r="F105" s="7">
        <f t="shared" si="19"/>
        <v>3</v>
      </c>
      <c r="G105" s="1">
        <f t="shared" si="22"/>
        <v>1745</v>
      </c>
      <c r="H105" s="2">
        <f t="shared" si="20"/>
        <v>4.658924042183954E-2</v>
      </c>
      <c r="I105" s="8"/>
      <c r="J105" s="2">
        <f t="shared" si="13"/>
        <v>0.44020824989987983</v>
      </c>
      <c r="K105" s="2">
        <f t="shared" si="14"/>
        <v>0.39361900947804029</v>
      </c>
      <c r="L105" s="2">
        <f t="shared" si="15"/>
        <v>0.16142037111200105</v>
      </c>
      <c r="M105" s="2">
        <f t="shared" si="16"/>
        <v>4.7523695100788188E-3</v>
      </c>
      <c r="N105" s="1">
        <v>16488</v>
      </c>
      <c r="O105" s="1">
        <v>14743</v>
      </c>
      <c r="P105" s="1">
        <v>6046</v>
      </c>
      <c r="Q105" s="1">
        <v>134</v>
      </c>
      <c r="R105" s="1"/>
      <c r="S105" s="1">
        <v>44</v>
      </c>
      <c r="T105" s="1"/>
      <c r="X105" s="1"/>
      <c r="Y105" s="1"/>
      <c r="Z105" s="1"/>
      <c r="AA105" s="1"/>
      <c r="AB105" s="1"/>
      <c r="AH105" t="str">
        <f t="shared" si="23"/>
        <v>Norwalk</v>
      </c>
      <c r="AI105" t="s">
        <v>238</v>
      </c>
      <c r="AJ105">
        <v>4</v>
      </c>
      <c r="AK105" s="7"/>
      <c r="AL105" s="127">
        <v>9</v>
      </c>
      <c r="AM105" s="130">
        <v>1</v>
      </c>
      <c r="AN105" s="130">
        <v>65</v>
      </c>
      <c r="AO105" s="132">
        <v>56060</v>
      </c>
      <c r="AP105" s="132">
        <f t="shared" si="21"/>
        <v>9001</v>
      </c>
      <c r="AQ105" t="s">
        <v>2231</v>
      </c>
    </row>
    <row r="106" spans="1:43" hidden="1" outlineLevel="1" x14ac:dyDescent="0.2">
      <c r="A106" t="s">
        <v>1545</v>
      </c>
      <c r="B106" s="10" t="s">
        <v>2760</v>
      </c>
      <c r="C106" s="1">
        <f t="shared" si="12"/>
        <v>15850</v>
      </c>
      <c r="D106" s="7">
        <f t="shared" si="17"/>
        <v>1</v>
      </c>
      <c r="E106" s="7">
        <f t="shared" si="18"/>
        <v>3</v>
      </c>
      <c r="F106" s="7">
        <f t="shared" si="19"/>
        <v>2</v>
      </c>
      <c r="G106" s="1">
        <f t="shared" si="22"/>
        <v>3125</v>
      </c>
      <c r="H106" s="2">
        <f t="shared" si="20"/>
        <v>0.19716088328075709</v>
      </c>
      <c r="I106" s="8"/>
      <c r="J106" s="2">
        <f t="shared" si="13"/>
        <v>0.4676340694006309</v>
      </c>
      <c r="K106" s="2">
        <f t="shared" si="14"/>
        <v>0.25747634069400632</v>
      </c>
      <c r="L106" s="2">
        <f t="shared" si="15"/>
        <v>0.27047318611987381</v>
      </c>
      <c r="M106" s="2">
        <f t="shared" si="16"/>
        <v>4.4164037854889648E-3</v>
      </c>
      <c r="N106" s="1">
        <v>7412</v>
      </c>
      <c r="O106" s="1">
        <v>4081</v>
      </c>
      <c r="P106" s="1">
        <v>4287</v>
      </c>
      <c r="Q106" s="1">
        <v>56</v>
      </c>
      <c r="R106" s="1"/>
      <c r="S106" s="1">
        <v>14</v>
      </c>
      <c r="T106" s="1"/>
      <c r="X106" s="1"/>
      <c r="Y106" s="1"/>
      <c r="Z106" s="1"/>
      <c r="AA106" s="1"/>
      <c r="AB106" s="1"/>
      <c r="AH106" t="str">
        <f t="shared" si="23"/>
        <v>Norwich</v>
      </c>
      <c r="AI106" t="s">
        <v>2496</v>
      </c>
      <c r="AJ106">
        <v>2</v>
      </c>
      <c r="AK106" s="7"/>
      <c r="AL106" s="127">
        <v>9</v>
      </c>
      <c r="AM106" s="130">
        <v>11</v>
      </c>
      <c r="AN106" s="130">
        <v>70</v>
      </c>
      <c r="AO106" s="132">
        <v>56270</v>
      </c>
      <c r="AP106" s="132">
        <f t="shared" si="21"/>
        <v>9011</v>
      </c>
      <c r="AQ106" t="s">
        <v>2231</v>
      </c>
    </row>
    <row r="107" spans="1:43" hidden="1" outlineLevel="1" x14ac:dyDescent="0.2">
      <c r="A107" t="s">
        <v>1158</v>
      </c>
      <c r="B107" s="10" t="s">
        <v>2760</v>
      </c>
      <c r="C107" s="1">
        <f t="shared" si="12"/>
        <v>4200</v>
      </c>
      <c r="D107" s="7">
        <f t="shared" si="17"/>
        <v>1</v>
      </c>
      <c r="E107" s="7">
        <f t="shared" si="18"/>
        <v>2</v>
      </c>
      <c r="F107" s="7">
        <f t="shared" si="19"/>
        <v>3</v>
      </c>
      <c r="G107" s="1">
        <f t="shared" si="22"/>
        <v>51</v>
      </c>
      <c r="H107" s="2">
        <f t="shared" si="20"/>
        <v>1.2142857142857143E-2</v>
      </c>
      <c r="I107" s="8"/>
      <c r="J107" s="2">
        <f t="shared" si="13"/>
        <v>0.37738095238095237</v>
      </c>
      <c r="K107" s="2">
        <f t="shared" si="14"/>
        <v>0.36523809523809525</v>
      </c>
      <c r="L107" s="2">
        <f t="shared" si="15"/>
        <v>0.24761904761904763</v>
      </c>
      <c r="M107" s="2">
        <f t="shared" si="16"/>
        <v>9.7619047619047494E-3</v>
      </c>
      <c r="N107" s="1">
        <v>1585</v>
      </c>
      <c r="O107" s="1">
        <v>1534</v>
      </c>
      <c r="P107" s="1">
        <v>1040</v>
      </c>
      <c r="Q107" s="1">
        <v>13</v>
      </c>
      <c r="R107" s="1"/>
      <c r="S107" s="1">
        <v>28</v>
      </c>
      <c r="T107" s="1"/>
      <c r="X107" s="1"/>
      <c r="Y107" s="1"/>
      <c r="Z107" s="1"/>
      <c r="AA107" s="1"/>
      <c r="AB107" s="1"/>
      <c r="AH107" t="str">
        <f t="shared" si="23"/>
        <v>Old Lyme</v>
      </c>
      <c r="AI107" t="s">
        <v>2496</v>
      </c>
      <c r="AJ107">
        <v>2</v>
      </c>
      <c r="AK107" s="7"/>
      <c r="AL107" s="127">
        <v>9</v>
      </c>
      <c r="AM107" s="130">
        <v>11</v>
      </c>
      <c r="AN107" s="130">
        <v>75</v>
      </c>
      <c r="AO107" s="132">
        <v>57040</v>
      </c>
      <c r="AP107" s="132">
        <f t="shared" si="21"/>
        <v>9011</v>
      </c>
      <c r="AQ107" t="s">
        <v>2231</v>
      </c>
    </row>
    <row r="108" spans="1:43" hidden="1" outlineLevel="1" x14ac:dyDescent="0.2">
      <c r="A108" t="s">
        <v>1432</v>
      </c>
      <c r="B108" s="10" t="s">
        <v>2760</v>
      </c>
      <c r="C108" s="1">
        <f t="shared" si="12"/>
        <v>6053</v>
      </c>
      <c r="D108" s="7">
        <f t="shared" si="17"/>
        <v>2</v>
      </c>
      <c r="E108" s="7">
        <f t="shared" si="18"/>
        <v>1</v>
      </c>
      <c r="F108" s="7">
        <f t="shared" si="19"/>
        <v>3</v>
      </c>
      <c r="G108" s="1">
        <f t="shared" si="22"/>
        <v>120</v>
      </c>
      <c r="H108" s="2">
        <f t="shared" si="20"/>
        <v>1.9824880224681977E-2</v>
      </c>
      <c r="I108" s="8"/>
      <c r="J108" s="2">
        <f t="shared" si="13"/>
        <v>0.36890797951429044</v>
      </c>
      <c r="K108" s="2">
        <f t="shared" si="14"/>
        <v>0.38873285973897242</v>
      </c>
      <c r="L108" s="2">
        <f t="shared" si="15"/>
        <v>0.2378985626961837</v>
      </c>
      <c r="M108" s="2">
        <f t="shared" si="16"/>
        <v>4.4605980505534326E-3</v>
      </c>
      <c r="N108" s="1">
        <v>2233</v>
      </c>
      <c r="O108" s="1">
        <v>2353</v>
      </c>
      <c r="P108" s="1">
        <v>1440</v>
      </c>
      <c r="Q108" s="1">
        <v>26</v>
      </c>
      <c r="R108" s="1"/>
      <c r="S108" s="1">
        <v>1</v>
      </c>
      <c r="T108" s="1"/>
      <c r="X108" s="1"/>
      <c r="Y108" s="1"/>
      <c r="Z108" s="1"/>
      <c r="AA108" s="1"/>
      <c r="AB108" s="1"/>
      <c r="AH108" t="str">
        <f t="shared" si="23"/>
        <v>Old Saybrook</v>
      </c>
      <c r="AI108" t="s">
        <v>958</v>
      </c>
      <c r="AJ108">
        <v>2</v>
      </c>
      <c r="AK108" s="7"/>
      <c r="AL108" s="127">
        <v>9</v>
      </c>
      <c r="AM108" s="130">
        <v>7</v>
      </c>
      <c r="AN108" s="130">
        <v>65</v>
      </c>
      <c r="AO108" s="132">
        <v>57320</v>
      </c>
      <c r="AP108" s="132">
        <f t="shared" si="21"/>
        <v>9007</v>
      </c>
      <c r="AQ108" t="s">
        <v>2231</v>
      </c>
    </row>
    <row r="109" spans="1:43" hidden="1" outlineLevel="1" x14ac:dyDescent="0.2">
      <c r="A109" t="s">
        <v>678</v>
      </c>
      <c r="B109" s="10" t="s">
        <v>2760</v>
      </c>
      <c r="C109" s="1">
        <f t="shared" si="12"/>
        <v>8290</v>
      </c>
      <c r="D109" s="7">
        <f t="shared" si="17"/>
        <v>2</v>
      </c>
      <c r="E109" s="7">
        <f t="shared" si="18"/>
        <v>1</v>
      </c>
      <c r="F109" s="7">
        <f t="shared" si="19"/>
        <v>3</v>
      </c>
      <c r="G109" s="1">
        <f t="shared" si="22"/>
        <v>940</v>
      </c>
      <c r="H109" s="2">
        <f t="shared" si="20"/>
        <v>0.11338962605548854</v>
      </c>
      <c r="I109" s="8"/>
      <c r="J109" s="2">
        <f t="shared" si="13"/>
        <v>0.35006031363088058</v>
      </c>
      <c r="K109" s="2">
        <f t="shared" si="14"/>
        <v>0.46344993968636911</v>
      </c>
      <c r="L109" s="2">
        <f t="shared" si="15"/>
        <v>0.18407720144752715</v>
      </c>
      <c r="M109" s="2">
        <f t="shared" si="16"/>
        <v>2.4125452352231069E-3</v>
      </c>
      <c r="N109" s="1">
        <v>2902</v>
      </c>
      <c r="O109" s="1">
        <v>3842</v>
      </c>
      <c r="P109" s="1">
        <v>1526</v>
      </c>
      <c r="Q109" s="1">
        <v>19</v>
      </c>
      <c r="R109" s="1"/>
      <c r="S109" s="1">
        <v>1</v>
      </c>
      <c r="T109" s="1"/>
      <c r="X109" s="1"/>
      <c r="Y109" s="1"/>
      <c r="Z109" s="1"/>
      <c r="AA109" s="1"/>
      <c r="AB109" s="1"/>
      <c r="AH109" t="str">
        <f t="shared" si="23"/>
        <v>Orange</v>
      </c>
      <c r="AI109" t="s">
        <v>2243</v>
      </c>
      <c r="AJ109">
        <v>3</v>
      </c>
      <c r="AK109" s="7"/>
      <c r="AL109" s="127">
        <v>9</v>
      </c>
      <c r="AM109" s="130">
        <v>9</v>
      </c>
      <c r="AN109" s="130">
        <v>90</v>
      </c>
      <c r="AO109" s="132">
        <v>57600</v>
      </c>
      <c r="AP109" s="132">
        <f t="shared" si="21"/>
        <v>9009</v>
      </c>
      <c r="AQ109" t="s">
        <v>2231</v>
      </c>
    </row>
    <row r="110" spans="1:43" hidden="1" outlineLevel="1" x14ac:dyDescent="0.2">
      <c r="A110" t="s">
        <v>1673</v>
      </c>
      <c r="B110" s="10" t="s">
        <v>2760</v>
      </c>
      <c r="C110" s="1">
        <f t="shared" si="12"/>
        <v>4718</v>
      </c>
      <c r="D110" s="7">
        <f t="shared" si="17"/>
        <v>3</v>
      </c>
      <c r="E110" s="7">
        <f t="shared" si="18"/>
        <v>1</v>
      </c>
      <c r="F110" s="7">
        <f t="shared" si="19"/>
        <v>2</v>
      </c>
      <c r="G110" s="1">
        <f t="shared" si="22"/>
        <v>796</v>
      </c>
      <c r="H110" s="2">
        <f t="shared" si="20"/>
        <v>0.16871555743959304</v>
      </c>
      <c r="I110" s="8"/>
      <c r="J110" s="2">
        <f t="shared" si="13"/>
        <v>0.25498092412038997</v>
      </c>
      <c r="K110" s="2">
        <f t="shared" si="14"/>
        <v>0.45548961424332346</v>
      </c>
      <c r="L110" s="2">
        <f t="shared" si="15"/>
        <v>0.28677405680373041</v>
      </c>
      <c r="M110" s="2">
        <f t="shared" si="16"/>
        <v>2.755404832556152E-3</v>
      </c>
      <c r="N110" s="1">
        <v>1203</v>
      </c>
      <c r="O110" s="1">
        <v>2149</v>
      </c>
      <c r="P110" s="1">
        <v>1353</v>
      </c>
      <c r="Q110" s="1">
        <v>11</v>
      </c>
      <c r="R110" s="1"/>
      <c r="S110" s="1">
        <v>2</v>
      </c>
      <c r="T110" s="1"/>
      <c r="X110" s="1"/>
      <c r="Y110" s="1"/>
      <c r="Z110" s="1"/>
      <c r="AA110" s="1"/>
      <c r="AB110" s="1"/>
      <c r="AH110" t="str">
        <f t="shared" si="23"/>
        <v>Oxford</v>
      </c>
      <c r="AI110" t="s">
        <v>2243</v>
      </c>
      <c r="AJ110">
        <v>5</v>
      </c>
      <c r="AK110" s="7"/>
      <c r="AL110" s="127">
        <v>9</v>
      </c>
      <c r="AM110" s="130">
        <v>9</v>
      </c>
      <c r="AN110" s="130">
        <v>95</v>
      </c>
      <c r="AO110" s="132">
        <v>58300</v>
      </c>
      <c r="AP110" s="132">
        <f t="shared" si="21"/>
        <v>9009</v>
      </c>
      <c r="AQ110" t="s">
        <v>2231</v>
      </c>
    </row>
    <row r="111" spans="1:43" hidden="1" outlineLevel="1" x14ac:dyDescent="0.2">
      <c r="A111" t="s">
        <v>2937</v>
      </c>
      <c r="B111" s="10" t="s">
        <v>2760</v>
      </c>
      <c r="C111" s="1">
        <f t="shared" si="12"/>
        <v>6010</v>
      </c>
      <c r="D111" s="7">
        <f t="shared" si="17"/>
        <v>1</v>
      </c>
      <c r="E111" s="7">
        <f t="shared" si="18"/>
        <v>3</v>
      </c>
      <c r="F111" s="7">
        <f t="shared" si="19"/>
        <v>2</v>
      </c>
      <c r="G111" s="1">
        <f t="shared" si="22"/>
        <v>445</v>
      </c>
      <c r="H111" s="2">
        <f t="shared" si="20"/>
        <v>7.4043261231281202E-2</v>
      </c>
      <c r="I111" s="8"/>
      <c r="J111" s="2">
        <f t="shared" si="13"/>
        <v>0.40133111480865225</v>
      </c>
      <c r="K111" s="2">
        <f t="shared" si="14"/>
        <v>0.26738768718801997</v>
      </c>
      <c r="L111" s="2">
        <f t="shared" si="15"/>
        <v>0.32728785357737106</v>
      </c>
      <c r="M111" s="2">
        <f t="shared" si="16"/>
        <v>3.9933444259567241E-3</v>
      </c>
      <c r="N111" s="1">
        <v>2412</v>
      </c>
      <c r="O111" s="1">
        <v>1607</v>
      </c>
      <c r="P111" s="1">
        <v>1967</v>
      </c>
      <c r="Q111" s="1">
        <v>22</v>
      </c>
      <c r="R111" s="1"/>
      <c r="S111" s="1">
        <v>2</v>
      </c>
      <c r="T111" s="1"/>
      <c r="X111" s="1"/>
      <c r="Y111" s="1"/>
      <c r="Z111" s="1"/>
      <c r="AA111" s="1"/>
      <c r="AB111" s="1"/>
      <c r="AH111" t="str">
        <f t="shared" si="23"/>
        <v>Plainfield</v>
      </c>
      <c r="AI111" t="s">
        <v>2181</v>
      </c>
      <c r="AJ111">
        <v>2</v>
      </c>
      <c r="AK111" s="7"/>
      <c r="AL111" s="127">
        <v>9</v>
      </c>
      <c r="AM111" s="130">
        <v>15</v>
      </c>
      <c r="AN111" s="130">
        <v>40</v>
      </c>
      <c r="AO111" s="132">
        <v>59980</v>
      </c>
      <c r="AP111" s="132">
        <f t="shared" si="21"/>
        <v>9015</v>
      </c>
      <c r="AQ111" t="s">
        <v>2231</v>
      </c>
    </row>
    <row r="112" spans="1:43" hidden="1" outlineLevel="1" x14ac:dyDescent="0.2">
      <c r="A112" t="s">
        <v>2017</v>
      </c>
      <c r="B112" s="10" t="s">
        <v>2760</v>
      </c>
      <c r="C112" s="1">
        <f t="shared" si="12"/>
        <v>8684</v>
      </c>
      <c r="D112" s="7">
        <f t="shared" si="17"/>
        <v>1</v>
      </c>
      <c r="E112" s="7">
        <f t="shared" si="18"/>
        <v>2</v>
      </c>
      <c r="F112" s="7">
        <f t="shared" si="19"/>
        <v>3</v>
      </c>
      <c r="G112" s="1">
        <f t="shared" si="22"/>
        <v>1094</v>
      </c>
      <c r="H112" s="2">
        <f t="shared" si="20"/>
        <v>0.12597881160755411</v>
      </c>
      <c r="I112" s="8"/>
      <c r="J112" s="2">
        <f t="shared" si="13"/>
        <v>0.43332565637954862</v>
      </c>
      <c r="K112" s="2">
        <f t="shared" si="14"/>
        <v>0.30734684477199448</v>
      </c>
      <c r="L112" s="2">
        <f t="shared" si="15"/>
        <v>0.2543758636573008</v>
      </c>
      <c r="M112" s="2">
        <f t="shared" si="16"/>
        <v>4.9516351911560452E-3</v>
      </c>
      <c r="N112" s="1">
        <v>3763</v>
      </c>
      <c r="O112" s="1">
        <v>2669</v>
      </c>
      <c r="P112" s="1">
        <v>2209</v>
      </c>
      <c r="Q112" s="1">
        <v>33</v>
      </c>
      <c r="R112" s="1"/>
      <c r="S112" s="1">
        <v>10</v>
      </c>
      <c r="T112" s="1"/>
      <c r="X112" s="1"/>
      <c r="Y112" s="1"/>
      <c r="Z112" s="1"/>
      <c r="AA112" s="1"/>
      <c r="AB112" s="1"/>
      <c r="AH112" t="str">
        <f t="shared" si="23"/>
        <v>Plainville</v>
      </c>
      <c r="AI112" t="s">
        <v>1619</v>
      </c>
      <c r="AJ112">
        <v>6</v>
      </c>
      <c r="AK112" s="7"/>
      <c r="AL112" s="127">
        <v>9</v>
      </c>
      <c r="AM112" s="130">
        <v>3</v>
      </c>
      <c r="AN112" s="130">
        <v>100</v>
      </c>
      <c r="AO112" s="132">
        <v>60120</v>
      </c>
      <c r="AP112" s="132">
        <f t="shared" si="21"/>
        <v>9003</v>
      </c>
      <c r="AQ112" t="s">
        <v>2231</v>
      </c>
    </row>
    <row r="113" spans="1:43" hidden="1" outlineLevel="1" x14ac:dyDescent="0.2">
      <c r="A113" t="s">
        <v>458</v>
      </c>
      <c r="B113" s="10" t="s">
        <v>2760</v>
      </c>
      <c r="C113" s="1">
        <f t="shared" si="12"/>
        <v>5445</v>
      </c>
      <c r="D113" s="7">
        <f t="shared" si="17"/>
        <v>1</v>
      </c>
      <c r="E113" s="7">
        <f t="shared" si="18"/>
        <v>3</v>
      </c>
      <c r="F113" s="7">
        <f t="shared" si="19"/>
        <v>2</v>
      </c>
      <c r="G113" s="1">
        <f t="shared" si="22"/>
        <v>155</v>
      </c>
      <c r="H113" s="2">
        <f t="shared" si="20"/>
        <v>2.8466483011937556E-2</v>
      </c>
      <c r="I113" s="8"/>
      <c r="J113" s="2">
        <f t="shared" si="13"/>
        <v>0.36051423324150594</v>
      </c>
      <c r="K113" s="2">
        <f t="shared" si="14"/>
        <v>0.30468319559228652</v>
      </c>
      <c r="L113" s="2">
        <f t="shared" si="15"/>
        <v>0.33204775022956839</v>
      </c>
      <c r="M113" s="2">
        <f t="shared" si="16"/>
        <v>2.7548209366392018E-3</v>
      </c>
      <c r="N113" s="1">
        <v>1963</v>
      </c>
      <c r="O113" s="1">
        <v>1659</v>
      </c>
      <c r="P113" s="1">
        <v>1808</v>
      </c>
      <c r="Q113" s="1">
        <v>12</v>
      </c>
      <c r="R113" s="1"/>
      <c r="S113" s="1">
        <v>3</v>
      </c>
      <c r="T113" s="1"/>
      <c r="X113" s="1"/>
      <c r="Y113" s="1"/>
      <c r="Z113" s="1"/>
      <c r="AA113" s="1"/>
      <c r="AB113" s="1"/>
      <c r="AH113" t="str">
        <f t="shared" si="23"/>
        <v>Plymouth</v>
      </c>
      <c r="AI113" t="s">
        <v>1620</v>
      </c>
      <c r="AJ113">
        <v>6</v>
      </c>
      <c r="AK113" s="7"/>
      <c r="AL113" s="127">
        <v>9</v>
      </c>
      <c r="AM113" s="130">
        <v>5</v>
      </c>
      <c r="AN113" s="130">
        <v>80</v>
      </c>
      <c r="AO113" s="132">
        <v>60750</v>
      </c>
      <c r="AP113" s="132">
        <f t="shared" si="21"/>
        <v>9005</v>
      </c>
      <c r="AQ113" t="s">
        <v>2231</v>
      </c>
    </row>
    <row r="114" spans="1:43" hidden="1" outlineLevel="1" x14ac:dyDescent="0.2">
      <c r="A114" t="s">
        <v>3000</v>
      </c>
      <c r="B114" s="10" t="s">
        <v>2760</v>
      </c>
      <c r="C114" s="1">
        <f t="shared" si="12"/>
        <v>1831</v>
      </c>
      <c r="D114" s="7">
        <f t="shared" si="17"/>
        <v>2</v>
      </c>
      <c r="E114" s="7">
        <f t="shared" si="18"/>
        <v>1</v>
      </c>
      <c r="F114" s="7">
        <f t="shared" si="19"/>
        <v>3</v>
      </c>
      <c r="G114" s="1">
        <f t="shared" si="22"/>
        <v>15</v>
      </c>
      <c r="H114" s="2">
        <f t="shared" si="20"/>
        <v>8.1922446750409619E-3</v>
      </c>
      <c r="I114" s="8"/>
      <c r="J114" s="2">
        <f t="shared" si="13"/>
        <v>0.35663571818678319</v>
      </c>
      <c r="K114" s="2">
        <f t="shared" si="14"/>
        <v>0.36482796286182412</v>
      </c>
      <c r="L114" s="2">
        <f t="shared" si="15"/>
        <v>0.27635172037138178</v>
      </c>
      <c r="M114" s="2">
        <f t="shared" si="16"/>
        <v>2.1845985800109102E-3</v>
      </c>
      <c r="N114" s="1">
        <v>653</v>
      </c>
      <c r="O114" s="1">
        <v>668</v>
      </c>
      <c r="P114" s="1">
        <v>506</v>
      </c>
      <c r="Q114" s="1">
        <v>4</v>
      </c>
      <c r="R114" s="1"/>
      <c r="S114" s="1">
        <v>0</v>
      </c>
      <c r="T114" s="1"/>
      <c r="X114" s="1"/>
      <c r="Y114" s="1"/>
      <c r="Z114" s="1"/>
      <c r="AA114" s="1"/>
      <c r="AB114" s="1"/>
      <c r="AH114" t="str">
        <f t="shared" si="23"/>
        <v>Pomfret</v>
      </c>
      <c r="AI114" t="s">
        <v>2181</v>
      </c>
      <c r="AJ114">
        <v>2</v>
      </c>
      <c r="AK114" s="7"/>
      <c r="AL114" s="127">
        <v>9</v>
      </c>
      <c r="AM114" s="130">
        <v>15</v>
      </c>
      <c r="AN114" s="130">
        <v>45</v>
      </c>
      <c r="AO114" s="132">
        <v>61030</v>
      </c>
      <c r="AP114" s="132">
        <f t="shared" si="21"/>
        <v>9015</v>
      </c>
      <c r="AQ114" t="s">
        <v>2231</v>
      </c>
    </row>
    <row r="115" spans="1:43" hidden="1" outlineLevel="1" x14ac:dyDescent="0.2">
      <c r="A115" t="s">
        <v>2475</v>
      </c>
      <c r="B115" s="10" t="s">
        <v>2760</v>
      </c>
      <c r="C115" s="1">
        <f t="shared" si="12"/>
        <v>5105</v>
      </c>
      <c r="D115" s="7">
        <f t="shared" si="17"/>
        <v>1</v>
      </c>
      <c r="E115" s="7">
        <f t="shared" si="18"/>
        <v>2</v>
      </c>
      <c r="F115" s="7">
        <f t="shared" si="19"/>
        <v>3</v>
      </c>
      <c r="G115" s="1">
        <f t="shared" si="22"/>
        <v>852</v>
      </c>
      <c r="H115" s="2">
        <f t="shared" si="20"/>
        <v>0.16689520078354556</v>
      </c>
      <c r="I115" s="8"/>
      <c r="J115" s="2">
        <f t="shared" si="13"/>
        <v>0.44446620959843292</v>
      </c>
      <c r="K115" s="2">
        <f t="shared" si="14"/>
        <v>0.27757100881488739</v>
      </c>
      <c r="L115" s="2">
        <f t="shared" si="15"/>
        <v>0.27424094025465229</v>
      </c>
      <c r="M115" s="2">
        <f t="shared" si="16"/>
        <v>3.7218413320274646E-3</v>
      </c>
      <c r="N115" s="1">
        <v>2269</v>
      </c>
      <c r="O115" s="1">
        <v>1417</v>
      </c>
      <c r="P115" s="1">
        <v>1400</v>
      </c>
      <c r="Q115" s="1">
        <v>14</v>
      </c>
      <c r="R115" s="1"/>
      <c r="S115" s="1">
        <v>5</v>
      </c>
      <c r="T115" s="1"/>
      <c r="X115" s="1"/>
      <c r="Y115" s="1"/>
      <c r="Z115" s="1"/>
      <c r="AA115" s="1"/>
      <c r="AB115" s="1"/>
      <c r="AH115" t="str">
        <f t="shared" si="23"/>
        <v>Portland</v>
      </c>
      <c r="AI115" t="s">
        <v>958</v>
      </c>
      <c r="AJ115">
        <v>1</v>
      </c>
      <c r="AK115" s="7"/>
      <c r="AL115" s="127">
        <v>9</v>
      </c>
      <c r="AM115" s="130">
        <v>7</v>
      </c>
      <c r="AN115" s="130">
        <v>70</v>
      </c>
      <c r="AO115" s="132">
        <v>61800</v>
      </c>
      <c r="AP115" s="132">
        <f t="shared" si="21"/>
        <v>9007</v>
      </c>
      <c r="AQ115" t="s">
        <v>2231</v>
      </c>
    </row>
    <row r="116" spans="1:43" hidden="1" outlineLevel="1" x14ac:dyDescent="0.2">
      <c r="A116" t="s">
        <v>664</v>
      </c>
      <c r="B116" s="10" t="s">
        <v>2760</v>
      </c>
      <c r="C116" s="1">
        <f t="shared" si="12"/>
        <v>2442</v>
      </c>
      <c r="D116" s="7">
        <f t="shared" si="17"/>
        <v>1</v>
      </c>
      <c r="E116" s="7">
        <f t="shared" si="18"/>
        <v>3</v>
      </c>
      <c r="F116" s="7">
        <f t="shared" si="19"/>
        <v>2</v>
      </c>
      <c r="G116" s="1">
        <f t="shared" si="22"/>
        <v>128</v>
      </c>
      <c r="H116" s="2">
        <f t="shared" si="20"/>
        <v>5.2416052416052419E-2</v>
      </c>
      <c r="I116" s="8"/>
      <c r="J116" s="2">
        <f t="shared" si="13"/>
        <v>0.36936936936936937</v>
      </c>
      <c r="K116" s="2">
        <f t="shared" si="14"/>
        <v>0.30712530712530711</v>
      </c>
      <c r="L116" s="2">
        <f t="shared" si="15"/>
        <v>0.31695331695331697</v>
      </c>
      <c r="M116" s="2">
        <f t="shared" si="16"/>
        <v>6.5520065520065507E-3</v>
      </c>
      <c r="N116" s="1">
        <v>902</v>
      </c>
      <c r="O116" s="1">
        <v>750</v>
      </c>
      <c r="P116" s="1">
        <v>774</v>
      </c>
      <c r="Q116" s="1">
        <v>15</v>
      </c>
      <c r="R116" s="1"/>
      <c r="S116" s="1">
        <v>1</v>
      </c>
      <c r="T116" s="1"/>
      <c r="X116" s="1"/>
      <c r="Y116" s="1"/>
      <c r="Z116" s="1"/>
      <c r="AA116" s="1"/>
      <c r="AB116" s="1"/>
      <c r="AH116" t="str">
        <f t="shared" si="23"/>
        <v>Preston</v>
      </c>
      <c r="AI116" t="s">
        <v>2496</v>
      </c>
      <c r="AJ116">
        <v>2</v>
      </c>
      <c r="AK116" s="7"/>
      <c r="AL116" s="127">
        <v>9</v>
      </c>
      <c r="AM116" s="130">
        <v>11</v>
      </c>
      <c r="AN116" s="130">
        <v>80</v>
      </c>
      <c r="AO116" s="132">
        <v>62150</v>
      </c>
      <c r="AP116" s="132">
        <f t="shared" si="21"/>
        <v>9011</v>
      </c>
      <c r="AQ116" t="s">
        <v>2231</v>
      </c>
    </row>
    <row r="117" spans="1:43" hidden="1" outlineLevel="1" x14ac:dyDescent="0.2">
      <c r="A117" t="s">
        <v>2483</v>
      </c>
      <c r="B117" s="10" t="s">
        <v>2760</v>
      </c>
      <c r="C117" s="1">
        <f t="shared" si="12"/>
        <v>4657</v>
      </c>
      <c r="D117" s="7">
        <f t="shared" si="17"/>
        <v>3</v>
      </c>
      <c r="E117" s="7">
        <f t="shared" si="18"/>
        <v>1</v>
      </c>
      <c r="F117" s="7">
        <f t="shared" si="19"/>
        <v>2</v>
      </c>
      <c r="G117" s="1">
        <f t="shared" si="22"/>
        <v>742</v>
      </c>
      <c r="H117" s="2">
        <f t="shared" si="20"/>
        <v>0.15933004079879751</v>
      </c>
      <c r="I117" s="8"/>
      <c r="J117" s="2">
        <f t="shared" si="13"/>
        <v>0.24608116813399183</v>
      </c>
      <c r="K117" s="2">
        <f t="shared" si="14"/>
        <v>0.45479922697015246</v>
      </c>
      <c r="L117" s="2">
        <f t="shared" si="15"/>
        <v>0.29546918617135493</v>
      </c>
      <c r="M117" s="2">
        <f t="shared" si="16"/>
        <v>3.6504187245007813E-3</v>
      </c>
      <c r="N117" s="1">
        <v>1146</v>
      </c>
      <c r="O117" s="1">
        <v>2118</v>
      </c>
      <c r="P117" s="1">
        <v>1376</v>
      </c>
      <c r="Q117" s="1">
        <v>16</v>
      </c>
      <c r="R117" s="1"/>
      <c r="S117" s="1">
        <v>1</v>
      </c>
      <c r="T117" s="1"/>
      <c r="X117" s="1"/>
      <c r="Y117" s="1"/>
      <c r="Z117" s="1"/>
      <c r="AA117" s="1"/>
      <c r="AB117" s="1"/>
      <c r="AH117" t="str">
        <f t="shared" si="23"/>
        <v>Prospect</v>
      </c>
      <c r="AI117" t="s">
        <v>2243</v>
      </c>
      <c r="AJ117">
        <v>5</v>
      </c>
      <c r="AK117" s="7"/>
      <c r="AL117" s="127">
        <v>9</v>
      </c>
      <c r="AM117" s="130">
        <v>9</v>
      </c>
      <c r="AN117" s="130">
        <v>100</v>
      </c>
      <c r="AO117" s="132">
        <v>62290</v>
      </c>
      <c r="AP117" s="132">
        <f t="shared" si="21"/>
        <v>9009</v>
      </c>
      <c r="AQ117" t="s">
        <v>2231</v>
      </c>
    </row>
    <row r="118" spans="1:43" hidden="1" outlineLevel="1" x14ac:dyDescent="0.2">
      <c r="A118" t="s">
        <v>1878</v>
      </c>
      <c r="B118" s="10" t="s">
        <v>2760</v>
      </c>
      <c r="C118" s="1">
        <f t="shared" si="12"/>
        <v>4168</v>
      </c>
      <c r="D118" s="7">
        <f t="shared" si="17"/>
        <v>1</v>
      </c>
      <c r="E118" s="7">
        <f t="shared" si="18"/>
        <v>2</v>
      </c>
      <c r="F118" s="7">
        <f t="shared" si="19"/>
        <v>3</v>
      </c>
      <c r="G118" s="1">
        <f t="shared" si="22"/>
        <v>273</v>
      </c>
      <c r="H118" s="2">
        <f t="shared" si="20"/>
        <v>6.5499040307101727E-2</v>
      </c>
      <c r="I118" s="8"/>
      <c r="J118" s="2">
        <f t="shared" si="13"/>
        <v>0.40427063339731284</v>
      </c>
      <c r="K118" s="2">
        <f t="shared" si="14"/>
        <v>0.33877159309021115</v>
      </c>
      <c r="L118" s="2">
        <f t="shared" si="15"/>
        <v>0.2519193857965451</v>
      </c>
      <c r="M118" s="2">
        <f t="shared" si="16"/>
        <v>5.0383877159309032E-3</v>
      </c>
      <c r="N118" s="1">
        <v>1685</v>
      </c>
      <c r="O118" s="1">
        <v>1412</v>
      </c>
      <c r="P118" s="1">
        <v>1050</v>
      </c>
      <c r="Q118" s="1">
        <v>18</v>
      </c>
      <c r="R118" s="1"/>
      <c r="S118" s="1">
        <v>3</v>
      </c>
      <c r="T118" s="1"/>
      <c r="X118" s="1"/>
      <c r="Y118" s="1"/>
      <c r="Z118" s="1"/>
      <c r="AA118" s="1"/>
      <c r="AB118" s="1"/>
      <c r="AH118" t="str">
        <f t="shared" si="23"/>
        <v>Putnam</v>
      </c>
      <c r="AI118" t="s">
        <v>2181</v>
      </c>
      <c r="AJ118">
        <v>2</v>
      </c>
      <c r="AK118" s="7"/>
      <c r="AL118" s="127">
        <v>9</v>
      </c>
      <c r="AM118" s="130">
        <v>15</v>
      </c>
      <c r="AN118" s="130">
        <v>50</v>
      </c>
      <c r="AO118" s="132">
        <v>62710</v>
      </c>
      <c r="AP118" s="132">
        <f t="shared" si="21"/>
        <v>9015</v>
      </c>
      <c r="AQ118" t="s">
        <v>2231</v>
      </c>
    </row>
    <row r="119" spans="1:43" hidden="1" outlineLevel="1" x14ac:dyDescent="0.2">
      <c r="A119" t="s">
        <v>379</v>
      </c>
      <c r="B119" s="10" t="s">
        <v>2760</v>
      </c>
      <c r="C119" s="1">
        <f t="shared" si="12"/>
        <v>4924</v>
      </c>
      <c r="D119" s="7">
        <f t="shared" si="17"/>
        <v>2</v>
      </c>
      <c r="E119" s="7">
        <f t="shared" si="18"/>
        <v>1</v>
      </c>
      <c r="F119" s="7">
        <f t="shared" si="19"/>
        <v>3</v>
      </c>
      <c r="G119" s="1">
        <f t="shared" si="22"/>
        <v>301</v>
      </c>
      <c r="H119" s="2">
        <f t="shared" si="20"/>
        <v>6.1129163281884648E-2</v>
      </c>
      <c r="I119" s="8"/>
      <c r="J119" s="2">
        <f t="shared" si="13"/>
        <v>0.36332250203086919</v>
      </c>
      <c r="K119" s="2">
        <f t="shared" si="14"/>
        <v>0.42445166531275386</v>
      </c>
      <c r="L119" s="2">
        <f t="shared" si="15"/>
        <v>0.20836718115353373</v>
      </c>
      <c r="M119" s="2">
        <f t="shared" si="16"/>
        <v>3.8586515028431745E-3</v>
      </c>
      <c r="N119" s="1">
        <v>1789</v>
      </c>
      <c r="O119" s="1">
        <v>2090</v>
      </c>
      <c r="P119" s="1">
        <v>1026</v>
      </c>
      <c r="Q119" s="1">
        <v>18</v>
      </c>
      <c r="R119" s="1"/>
      <c r="S119" s="1">
        <v>1</v>
      </c>
      <c r="T119" s="1"/>
      <c r="X119" s="1"/>
      <c r="Y119" s="1"/>
      <c r="Z119" s="1"/>
      <c r="AA119" s="1"/>
      <c r="AB119" s="1"/>
      <c r="AH119" t="str">
        <f t="shared" si="23"/>
        <v>Redding</v>
      </c>
      <c r="AI119" t="s">
        <v>238</v>
      </c>
      <c r="AJ119">
        <v>5</v>
      </c>
      <c r="AK119" s="7"/>
      <c r="AL119" s="127">
        <v>9</v>
      </c>
      <c r="AM119" s="130">
        <v>1</v>
      </c>
      <c r="AN119" s="130">
        <v>70</v>
      </c>
      <c r="AO119" s="132">
        <v>63480</v>
      </c>
      <c r="AP119" s="132">
        <f t="shared" si="21"/>
        <v>9001</v>
      </c>
      <c r="AQ119" t="s">
        <v>2231</v>
      </c>
    </row>
    <row r="120" spans="1:43" hidden="1" outlineLevel="1" x14ac:dyDescent="0.2">
      <c r="A120" t="s">
        <v>1131</v>
      </c>
      <c r="B120" s="10" t="s">
        <v>2760</v>
      </c>
      <c r="C120" s="1">
        <f t="shared" si="12"/>
        <v>13291</v>
      </c>
      <c r="D120" s="7">
        <f t="shared" si="17"/>
        <v>2</v>
      </c>
      <c r="E120" s="7">
        <f t="shared" si="18"/>
        <v>1</v>
      </c>
      <c r="F120" s="7">
        <f t="shared" si="19"/>
        <v>3</v>
      </c>
      <c r="G120" s="1">
        <f t="shared" si="22"/>
        <v>1437</v>
      </c>
      <c r="H120" s="2">
        <f t="shared" si="20"/>
        <v>0.10811827552479121</v>
      </c>
      <c r="I120" s="8"/>
      <c r="J120" s="2">
        <f t="shared" si="13"/>
        <v>0.35580467985855091</v>
      </c>
      <c r="K120" s="2">
        <f t="shared" si="14"/>
        <v>0.46392295538334211</v>
      </c>
      <c r="L120" s="2">
        <f t="shared" si="15"/>
        <v>0.17515612068316908</v>
      </c>
      <c r="M120" s="2">
        <f t="shared" si="16"/>
        <v>5.116244074937909E-3</v>
      </c>
      <c r="N120" s="1">
        <v>4729</v>
      </c>
      <c r="O120" s="1">
        <v>6166</v>
      </c>
      <c r="P120" s="1">
        <v>2328</v>
      </c>
      <c r="Q120" s="1">
        <v>63</v>
      </c>
      <c r="R120" s="1"/>
      <c r="S120" s="1">
        <v>5</v>
      </c>
      <c r="T120" s="1"/>
      <c r="X120" s="1"/>
      <c r="Y120" s="1"/>
      <c r="Z120" s="1"/>
      <c r="AA120" s="1"/>
      <c r="AB120" s="1"/>
      <c r="AH120" t="str">
        <f t="shared" si="23"/>
        <v>Ridgefield</v>
      </c>
      <c r="AI120" t="s">
        <v>238</v>
      </c>
      <c r="AJ120">
        <v>5</v>
      </c>
      <c r="AK120" s="7"/>
      <c r="AL120" s="127">
        <v>9</v>
      </c>
      <c r="AM120" s="130">
        <v>1</v>
      </c>
      <c r="AN120" s="130">
        <v>75</v>
      </c>
      <c r="AO120" s="132">
        <v>63970</v>
      </c>
      <c r="AP120" s="132">
        <f t="shared" si="21"/>
        <v>9001</v>
      </c>
      <c r="AQ120" t="s">
        <v>2231</v>
      </c>
    </row>
    <row r="121" spans="1:43" hidden="1" outlineLevel="1" x14ac:dyDescent="0.2">
      <c r="A121" t="s">
        <v>2059</v>
      </c>
      <c r="B121" s="10" t="s">
        <v>2760</v>
      </c>
      <c r="C121" s="1">
        <f t="shared" si="12"/>
        <v>9447</v>
      </c>
      <c r="D121" s="7">
        <f t="shared" si="17"/>
        <v>1</v>
      </c>
      <c r="E121" s="7">
        <f t="shared" si="18"/>
        <v>2</v>
      </c>
      <c r="F121" s="7">
        <f t="shared" si="19"/>
        <v>3</v>
      </c>
      <c r="G121" s="1">
        <f t="shared" si="22"/>
        <v>822</v>
      </c>
      <c r="H121" s="2">
        <f t="shared" si="20"/>
        <v>8.7011749761829155E-2</v>
      </c>
      <c r="I121" s="8"/>
      <c r="J121" s="2">
        <f t="shared" si="13"/>
        <v>0.43304752831586746</v>
      </c>
      <c r="K121" s="2">
        <f t="shared" si="14"/>
        <v>0.34603577855403833</v>
      </c>
      <c r="L121" s="2">
        <f t="shared" si="15"/>
        <v>0.21911718005716099</v>
      </c>
      <c r="M121" s="2">
        <f t="shared" si="16"/>
        <v>1.7995130729332176E-3</v>
      </c>
      <c r="N121" s="1">
        <v>4091</v>
      </c>
      <c r="O121" s="1">
        <v>3269</v>
      </c>
      <c r="P121" s="1">
        <v>2070</v>
      </c>
      <c r="Q121" s="1">
        <v>12</v>
      </c>
      <c r="R121" s="1"/>
      <c r="S121" s="1">
        <v>5</v>
      </c>
      <c r="T121" s="1"/>
      <c r="X121" s="1"/>
      <c r="Y121" s="1"/>
      <c r="Z121" s="1"/>
      <c r="AA121" s="1"/>
      <c r="AB121" s="1"/>
      <c r="AH121" t="str">
        <f t="shared" si="23"/>
        <v>Rocky Hill</v>
      </c>
      <c r="AI121" t="s">
        <v>1619</v>
      </c>
      <c r="AJ121">
        <v>1</v>
      </c>
      <c r="AK121" s="7"/>
      <c r="AL121" s="127">
        <v>9</v>
      </c>
      <c r="AM121" s="130">
        <v>3</v>
      </c>
      <c r="AN121" s="130">
        <v>105</v>
      </c>
      <c r="AO121" s="132">
        <v>65370</v>
      </c>
      <c r="AP121" s="132">
        <f t="shared" si="21"/>
        <v>9003</v>
      </c>
      <c r="AQ121" t="s">
        <v>2231</v>
      </c>
    </row>
    <row r="122" spans="1:43" hidden="1" outlineLevel="1" x14ac:dyDescent="0.2">
      <c r="A122" t="s">
        <v>2622</v>
      </c>
      <c r="B122" s="10" t="s">
        <v>2760</v>
      </c>
      <c r="C122" s="1">
        <f t="shared" si="12"/>
        <v>1191</v>
      </c>
      <c r="D122" s="7">
        <f t="shared" si="17"/>
        <v>2</v>
      </c>
      <c r="E122" s="7">
        <f t="shared" si="18"/>
        <v>1</v>
      </c>
      <c r="F122" s="7">
        <f t="shared" si="19"/>
        <v>3</v>
      </c>
      <c r="G122" s="1">
        <f t="shared" si="22"/>
        <v>30</v>
      </c>
      <c r="H122" s="2">
        <f t="shared" si="20"/>
        <v>2.5188916876574308E-2</v>
      </c>
      <c r="I122" s="8"/>
      <c r="J122" s="2">
        <f t="shared" si="13"/>
        <v>0.35600335852225024</v>
      </c>
      <c r="K122" s="2">
        <f t="shared" si="14"/>
        <v>0.3811922753988245</v>
      </c>
      <c r="L122" s="2">
        <f t="shared" si="15"/>
        <v>0.2611251049538203</v>
      </c>
      <c r="M122" s="2">
        <f t="shared" si="16"/>
        <v>1.6792611251050249E-3</v>
      </c>
      <c r="N122" s="1">
        <v>424</v>
      </c>
      <c r="O122" s="1">
        <v>454</v>
      </c>
      <c r="P122" s="1">
        <v>311</v>
      </c>
      <c r="Q122" s="1">
        <v>2</v>
      </c>
      <c r="R122" s="1"/>
      <c r="S122" s="1">
        <v>0</v>
      </c>
      <c r="T122" s="1"/>
      <c r="X122" s="1"/>
      <c r="Y122" s="1"/>
      <c r="Z122" s="1"/>
      <c r="AA122" s="1"/>
      <c r="AB122" s="1"/>
      <c r="AH122" t="str">
        <f t="shared" si="23"/>
        <v>Roxbury</v>
      </c>
      <c r="AI122" t="s">
        <v>1620</v>
      </c>
      <c r="AJ122">
        <v>6</v>
      </c>
      <c r="AK122" s="7"/>
      <c r="AL122" s="127">
        <v>9</v>
      </c>
      <c r="AM122" s="130">
        <v>5</v>
      </c>
      <c r="AN122" s="130">
        <v>85</v>
      </c>
      <c r="AO122" s="132">
        <v>65930</v>
      </c>
      <c r="AP122" s="132">
        <f t="shared" si="21"/>
        <v>9005</v>
      </c>
      <c r="AQ122" t="s">
        <v>2231</v>
      </c>
    </row>
    <row r="123" spans="1:43" hidden="1" outlineLevel="1" x14ac:dyDescent="0.2">
      <c r="A123" t="s">
        <v>1557</v>
      </c>
      <c r="B123" s="10" t="s">
        <v>2760</v>
      </c>
      <c r="C123" s="1">
        <f t="shared" si="12"/>
        <v>1945</v>
      </c>
      <c r="D123" s="7">
        <f t="shared" si="17"/>
        <v>1</v>
      </c>
      <c r="E123" s="7">
        <f t="shared" si="18"/>
        <v>3</v>
      </c>
      <c r="F123" s="7">
        <f t="shared" si="19"/>
        <v>2</v>
      </c>
      <c r="G123" s="1">
        <f t="shared" si="22"/>
        <v>37</v>
      </c>
      <c r="H123" s="2">
        <f t="shared" si="20"/>
        <v>1.9023136246786632E-2</v>
      </c>
      <c r="I123" s="8"/>
      <c r="J123" s="2">
        <f t="shared" si="13"/>
        <v>0.36246786632390743</v>
      </c>
      <c r="K123" s="2">
        <f t="shared" si="14"/>
        <v>0.29048843187660667</v>
      </c>
      <c r="L123" s="2">
        <f t="shared" si="15"/>
        <v>0.34344473007712084</v>
      </c>
      <c r="M123" s="2">
        <f t="shared" si="16"/>
        <v>3.5989717223651185E-3</v>
      </c>
      <c r="N123" s="1">
        <v>705</v>
      </c>
      <c r="O123" s="1">
        <v>565</v>
      </c>
      <c r="P123" s="1">
        <v>668</v>
      </c>
      <c r="Q123" s="1">
        <v>7</v>
      </c>
      <c r="R123" s="1"/>
      <c r="S123" s="1">
        <v>0</v>
      </c>
      <c r="T123" s="1"/>
      <c r="X123" s="1"/>
      <c r="Y123" s="1"/>
      <c r="Z123" s="1"/>
      <c r="AA123" s="1"/>
      <c r="AB123" s="1"/>
      <c r="AH123" t="str">
        <f t="shared" si="23"/>
        <v>Salem</v>
      </c>
      <c r="AI123" t="s">
        <v>2496</v>
      </c>
      <c r="AJ123">
        <v>2</v>
      </c>
      <c r="AK123" s="7"/>
      <c r="AL123" s="127">
        <v>9</v>
      </c>
      <c r="AM123" s="130">
        <v>11</v>
      </c>
      <c r="AN123" s="130">
        <v>85</v>
      </c>
      <c r="AO123" s="132">
        <v>66210</v>
      </c>
      <c r="AP123" s="132">
        <f t="shared" si="21"/>
        <v>9011</v>
      </c>
      <c r="AQ123" t="s">
        <v>2231</v>
      </c>
    </row>
    <row r="124" spans="1:43" hidden="1" outlineLevel="1" x14ac:dyDescent="0.2">
      <c r="A124" t="s">
        <v>1125</v>
      </c>
      <c r="B124" s="10" t="s">
        <v>2760</v>
      </c>
      <c r="C124" s="1">
        <f t="shared" si="12"/>
        <v>2417</v>
      </c>
      <c r="D124" s="7">
        <f t="shared" si="17"/>
        <v>1</v>
      </c>
      <c r="E124" s="7">
        <f t="shared" si="18"/>
        <v>2</v>
      </c>
      <c r="F124" s="7">
        <f t="shared" si="19"/>
        <v>3</v>
      </c>
      <c r="G124" s="1">
        <f t="shared" si="22"/>
        <v>322</v>
      </c>
      <c r="H124" s="2">
        <f t="shared" si="20"/>
        <v>0.13322300372362433</v>
      </c>
      <c r="I124" s="8"/>
      <c r="J124" s="2">
        <f t="shared" si="13"/>
        <v>0.47290028961522551</v>
      </c>
      <c r="K124" s="2">
        <f t="shared" si="14"/>
        <v>0.33967728589160118</v>
      </c>
      <c r="L124" s="2">
        <f t="shared" si="15"/>
        <v>0.1824575920562681</v>
      </c>
      <c r="M124" s="2">
        <f t="shared" si="16"/>
        <v>4.9648324369052643E-3</v>
      </c>
      <c r="N124" s="1">
        <v>1143</v>
      </c>
      <c r="O124" s="1">
        <v>821</v>
      </c>
      <c r="P124" s="1">
        <v>441</v>
      </c>
      <c r="Q124" s="1">
        <v>12</v>
      </c>
      <c r="R124" s="1"/>
      <c r="S124" s="1">
        <v>0</v>
      </c>
      <c r="T124" s="1"/>
      <c r="X124" s="1"/>
      <c r="Y124" s="1"/>
      <c r="Z124" s="1"/>
      <c r="AA124" s="1"/>
      <c r="AB124" s="1"/>
      <c r="AH124" t="str">
        <f t="shared" si="23"/>
        <v>Salisbury</v>
      </c>
      <c r="AI124" t="s">
        <v>1620</v>
      </c>
      <c r="AJ124">
        <v>6</v>
      </c>
      <c r="AK124" s="7"/>
      <c r="AL124" s="127">
        <v>9</v>
      </c>
      <c r="AM124" s="130">
        <v>5</v>
      </c>
      <c r="AN124" s="130">
        <v>90</v>
      </c>
      <c r="AO124" s="132">
        <v>66420</v>
      </c>
      <c r="AP124" s="132">
        <f t="shared" si="21"/>
        <v>9005</v>
      </c>
      <c r="AQ124" t="s">
        <v>2231</v>
      </c>
    </row>
    <row r="125" spans="1:43" hidden="1" outlineLevel="1" x14ac:dyDescent="0.2">
      <c r="A125" t="s">
        <v>2199</v>
      </c>
      <c r="B125" s="10" t="s">
        <v>2760</v>
      </c>
      <c r="C125" s="1">
        <f t="shared" si="12"/>
        <v>745</v>
      </c>
      <c r="D125" s="7">
        <f t="shared" si="17"/>
        <v>2</v>
      </c>
      <c r="E125" s="7">
        <f t="shared" si="18"/>
        <v>3</v>
      </c>
      <c r="F125" s="7">
        <f t="shared" si="19"/>
        <v>1</v>
      </c>
      <c r="G125" s="1">
        <f t="shared" si="22"/>
        <v>1</v>
      </c>
      <c r="H125" s="2">
        <f t="shared" si="20"/>
        <v>1.3422818791946308E-3</v>
      </c>
      <c r="I125" s="8"/>
      <c r="J125" s="2">
        <f t="shared" si="13"/>
        <v>0.35570469798657717</v>
      </c>
      <c r="K125" s="2">
        <f t="shared" si="14"/>
        <v>0.28187919463087246</v>
      </c>
      <c r="L125" s="2">
        <f t="shared" si="15"/>
        <v>0.35704697986577183</v>
      </c>
      <c r="M125" s="2">
        <f t="shared" si="16"/>
        <v>5.3691275167784824E-3</v>
      </c>
      <c r="N125" s="1">
        <v>265</v>
      </c>
      <c r="O125" s="1">
        <v>210</v>
      </c>
      <c r="P125" s="1">
        <v>266</v>
      </c>
      <c r="Q125" s="1">
        <v>4</v>
      </c>
      <c r="R125" s="1"/>
      <c r="S125" s="1">
        <v>0</v>
      </c>
      <c r="T125" s="1"/>
      <c r="X125" s="1"/>
      <c r="Y125" s="1"/>
      <c r="Z125" s="1"/>
      <c r="AA125" s="1"/>
      <c r="AB125" s="1"/>
      <c r="AH125" t="str">
        <f t="shared" si="23"/>
        <v>Scotland</v>
      </c>
      <c r="AI125" t="s">
        <v>2181</v>
      </c>
      <c r="AJ125">
        <v>2</v>
      </c>
      <c r="AK125" s="7"/>
      <c r="AL125" s="127">
        <v>9</v>
      </c>
      <c r="AM125" s="130">
        <v>15</v>
      </c>
      <c r="AN125" s="130">
        <v>55</v>
      </c>
      <c r="AO125" s="132">
        <v>67400</v>
      </c>
      <c r="AP125" s="132">
        <f t="shared" si="21"/>
        <v>9015</v>
      </c>
      <c r="AQ125" t="s">
        <v>2231</v>
      </c>
    </row>
    <row r="126" spans="1:43" hidden="1" outlineLevel="1" x14ac:dyDescent="0.2">
      <c r="A126" t="s">
        <v>897</v>
      </c>
      <c r="B126" s="10" t="s">
        <v>2760</v>
      </c>
      <c r="C126" s="1">
        <f t="shared" si="12"/>
        <v>7737</v>
      </c>
      <c r="D126" s="7">
        <f t="shared" si="17"/>
        <v>2</v>
      </c>
      <c r="E126" s="7">
        <f t="shared" si="18"/>
        <v>1</v>
      </c>
      <c r="F126" s="7">
        <f t="shared" si="19"/>
        <v>3</v>
      </c>
      <c r="G126" s="1">
        <f t="shared" si="22"/>
        <v>865</v>
      </c>
      <c r="H126" s="2">
        <f t="shared" si="20"/>
        <v>0.111800439446814</v>
      </c>
      <c r="I126" s="8"/>
      <c r="J126" s="2">
        <f t="shared" si="13"/>
        <v>0.30787126793330749</v>
      </c>
      <c r="K126" s="2">
        <f t="shared" si="14"/>
        <v>0.41967170738012149</v>
      </c>
      <c r="L126" s="2">
        <f t="shared" si="15"/>
        <v>0.26754556029468785</v>
      </c>
      <c r="M126" s="2">
        <f t="shared" si="16"/>
        <v>4.9114643918831136E-3</v>
      </c>
      <c r="N126" s="1">
        <v>2382</v>
      </c>
      <c r="O126" s="1">
        <v>3247</v>
      </c>
      <c r="P126" s="1">
        <v>2070</v>
      </c>
      <c r="Q126" s="1">
        <v>31</v>
      </c>
      <c r="R126" s="1"/>
      <c r="S126" s="1">
        <v>7</v>
      </c>
      <c r="T126" s="1"/>
      <c r="X126" s="1"/>
      <c r="Y126" s="1"/>
      <c r="Z126" s="1"/>
      <c r="AA126" s="1"/>
      <c r="AB126" s="1"/>
      <c r="AH126" t="str">
        <f t="shared" si="23"/>
        <v>Seymour</v>
      </c>
      <c r="AI126" t="s">
        <v>2243</v>
      </c>
      <c r="AJ126">
        <v>5</v>
      </c>
      <c r="AK126" s="7"/>
      <c r="AL126" s="127">
        <v>9</v>
      </c>
      <c r="AM126" s="130">
        <v>9</v>
      </c>
      <c r="AN126" s="130">
        <v>105</v>
      </c>
      <c r="AO126" s="132">
        <v>67610</v>
      </c>
      <c r="AP126" s="132">
        <f t="shared" si="21"/>
        <v>9009</v>
      </c>
      <c r="AQ126" t="s">
        <v>2231</v>
      </c>
    </row>
    <row r="127" spans="1:43" hidden="1" outlineLevel="1" x14ac:dyDescent="0.2">
      <c r="A127" t="s">
        <v>629</v>
      </c>
      <c r="B127" s="10" t="s">
        <v>2760</v>
      </c>
      <c r="C127" s="1">
        <f t="shared" si="12"/>
        <v>1655</v>
      </c>
      <c r="D127" s="7">
        <f t="shared" si="17"/>
        <v>1</v>
      </c>
      <c r="E127" s="7">
        <f t="shared" si="18"/>
        <v>2</v>
      </c>
      <c r="F127" s="7">
        <f t="shared" si="19"/>
        <v>3</v>
      </c>
      <c r="G127" s="1">
        <f t="shared" si="22"/>
        <v>133</v>
      </c>
      <c r="H127" s="2">
        <f t="shared" si="20"/>
        <v>8.0362537764350456E-2</v>
      </c>
      <c r="I127" s="8"/>
      <c r="J127" s="2">
        <f t="shared" si="13"/>
        <v>0.43685800604229608</v>
      </c>
      <c r="K127" s="2">
        <f t="shared" si="14"/>
        <v>0.35649546827794559</v>
      </c>
      <c r="L127" s="2">
        <f t="shared" si="15"/>
        <v>0.20483383685800605</v>
      </c>
      <c r="M127" s="2">
        <f t="shared" si="16"/>
        <v>1.8126888217522841E-3</v>
      </c>
      <c r="N127" s="1">
        <v>723</v>
      </c>
      <c r="O127" s="1">
        <v>590</v>
      </c>
      <c r="P127" s="1">
        <v>339</v>
      </c>
      <c r="Q127" s="1">
        <v>2</v>
      </c>
      <c r="R127" s="1"/>
      <c r="S127" s="1">
        <v>1</v>
      </c>
      <c r="T127" s="1"/>
      <c r="X127" s="1"/>
      <c r="Y127" s="1"/>
      <c r="Z127" s="1"/>
      <c r="AA127" s="1"/>
      <c r="AB127" s="1"/>
      <c r="AH127" t="str">
        <f t="shared" si="23"/>
        <v>Sharon</v>
      </c>
      <c r="AI127" t="s">
        <v>1620</v>
      </c>
      <c r="AJ127">
        <v>6</v>
      </c>
      <c r="AK127" s="7"/>
      <c r="AL127" s="127">
        <v>9</v>
      </c>
      <c r="AM127" s="130">
        <v>5</v>
      </c>
      <c r="AN127" s="130">
        <v>95</v>
      </c>
      <c r="AO127" s="132">
        <v>67960</v>
      </c>
      <c r="AP127" s="132">
        <f t="shared" si="21"/>
        <v>9005</v>
      </c>
      <c r="AQ127" t="s">
        <v>2231</v>
      </c>
    </row>
    <row r="128" spans="1:43" hidden="1" outlineLevel="1" x14ac:dyDescent="0.2">
      <c r="A128" t="s">
        <v>898</v>
      </c>
      <c r="B128" s="10" t="s">
        <v>2760</v>
      </c>
      <c r="C128" s="1">
        <f t="shared" si="12"/>
        <v>18899</v>
      </c>
      <c r="D128" s="7">
        <f t="shared" si="17"/>
        <v>2</v>
      </c>
      <c r="E128" s="7">
        <f t="shared" si="18"/>
        <v>1</v>
      </c>
      <c r="F128" s="7">
        <f t="shared" si="19"/>
        <v>3</v>
      </c>
      <c r="G128" s="1">
        <f t="shared" si="22"/>
        <v>3609</v>
      </c>
      <c r="H128" s="2">
        <f t="shared" si="20"/>
        <v>0.1909624847875549</v>
      </c>
      <c r="I128" s="8"/>
      <c r="J128" s="2">
        <f t="shared" si="13"/>
        <v>0.28329541245568551</v>
      </c>
      <c r="K128" s="2">
        <f t="shared" si="14"/>
        <v>0.47425789724324036</v>
      </c>
      <c r="L128" s="2">
        <f t="shared" si="15"/>
        <v>0.24054182760992646</v>
      </c>
      <c r="M128" s="2">
        <f t="shared" si="16"/>
        <v>1.9048626911477295E-3</v>
      </c>
      <c r="N128" s="1">
        <v>5354</v>
      </c>
      <c r="O128" s="1">
        <v>8963</v>
      </c>
      <c r="P128" s="1">
        <v>4546</v>
      </c>
      <c r="Q128" s="1">
        <v>28</v>
      </c>
      <c r="R128" s="1"/>
      <c r="S128" s="1">
        <v>8</v>
      </c>
      <c r="T128" s="1"/>
      <c r="X128" s="1"/>
      <c r="Y128" s="1"/>
      <c r="Z128" s="1"/>
      <c r="AA128" s="1"/>
      <c r="AB128" s="1"/>
      <c r="AH128" t="str">
        <f t="shared" si="23"/>
        <v>Shelton</v>
      </c>
      <c r="AI128" t="s">
        <v>238</v>
      </c>
      <c r="AJ128">
        <v>5</v>
      </c>
      <c r="AK128" s="7"/>
      <c r="AL128" s="127">
        <v>9</v>
      </c>
      <c r="AM128" s="130">
        <v>1</v>
      </c>
      <c r="AN128" s="130">
        <v>80</v>
      </c>
      <c r="AO128" s="132">
        <v>68170</v>
      </c>
      <c r="AP128" s="132">
        <f t="shared" si="21"/>
        <v>9001</v>
      </c>
      <c r="AQ128" t="s">
        <v>2231</v>
      </c>
    </row>
    <row r="129" spans="1:43" hidden="1" outlineLevel="1" x14ac:dyDescent="0.2">
      <c r="A129" t="s">
        <v>2252</v>
      </c>
      <c r="B129" s="10" t="s">
        <v>2760</v>
      </c>
      <c r="C129" s="1">
        <f t="shared" si="12"/>
        <v>1775</v>
      </c>
      <c r="D129" s="7">
        <f t="shared" si="17"/>
        <v>2</v>
      </c>
      <c r="E129" s="7">
        <f t="shared" si="18"/>
        <v>1</v>
      </c>
      <c r="F129" s="7">
        <f t="shared" si="19"/>
        <v>3</v>
      </c>
      <c r="G129" s="1">
        <f t="shared" si="22"/>
        <v>96</v>
      </c>
      <c r="H129" s="2">
        <f t="shared" si="20"/>
        <v>5.4084507042253524E-2</v>
      </c>
      <c r="I129" s="8"/>
      <c r="J129" s="2">
        <f t="shared" si="13"/>
        <v>0.3436619718309859</v>
      </c>
      <c r="K129" s="2">
        <f t="shared" si="14"/>
        <v>0.39774647887323944</v>
      </c>
      <c r="L129" s="2">
        <f t="shared" si="15"/>
        <v>0.25408450704225349</v>
      </c>
      <c r="M129" s="2">
        <f t="shared" si="16"/>
        <v>4.5070422535211652E-3</v>
      </c>
      <c r="N129" s="1">
        <v>610</v>
      </c>
      <c r="O129" s="1">
        <v>706</v>
      </c>
      <c r="P129" s="1">
        <v>451</v>
      </c>
      <c r="Q129" s="1">
        <v>8</v>
      </c>
      <c r="R129" s="1"/>
      <c r="S129" s="1">
        <v>0</v>
      </c>
      <c r="T129" s="1"/>
      <c r="X129" s="1"/>
      <c r="Y129" s="1"/>
      <c r="Z129" s="1"/>
      <c r="AA129" s="1"/>
      <c r="AB129" s="1"/>
      <c r="AH129" t="str">
        <f t="shared" si="23"/>
        <v>Sherman</v>
      </c>
      <c r="AI129" t="s">
        <v>238</v>
      </c>
      <c r="AJ129">
        <v>6</v>
      </c>
      <c r="AK129" s="7"/>
      <c r="AL129" s="127">
        <v>9</v>
      </c>
      <c r="AM129" s="130">
        <v>1</v>
      </c>
      <c r="AN129" s="130">
        <v>85</v>
      </c>
      <c r="AO129" s="132">
        <v>68310</v>
      </c>
      <c r="AP129" s="132">
        <f t="shared" si="21"/>
        <v>9001</v>
      </c>
      <c r="AQ129" t="s">
        <v>2231</v>
      </c>
    </row>
    <row r="130" spans="1:43" hidden="1" outlineLevel="1" x14ac:dyDescent="0.2">
      <c r="A130" t="s">
        <v>2905</v>
      </c>
      <c r="B130" s="10" t="s">
        <v>2760</v>
      </c>
      <c r="C130" s="1">
        <f t="shared" ref="C130:C193" si="24">SUM(N130:AF130)</f>
        <v>13776</v>
      </c>
      <c r="D130" s="7">
        <f t="shared" si="17"/>
        <v>2</v>
      </c>
      <c r="E130" s="7">
        <f t="shared" si="18"/>
        <v>1</v>
      </c>
      <c r="F130" s="7">
        <f t="shared" si="19"/>
        <v>3</v>
      </c>
      <c r="G130" s="1">
        <f t="shared" si="22"/>
        <v>348</v>
      </c>
      <c r="H130" s="2">
        <f t="shared" si="20"/>
        <v>2.5261324041811847E-2</v>
      </c>
      <c r="I130" s="8"/>
      <c r="J130" s="2">
        <f t="shared" ref="J130:J172" si="25">IF(C130=0,"-",N130/C130)</f>
        <v>0.39488966318234608</v>
      </c>
      <c r="K130" s="2">
        <f t="shared" ref="K130:K172" si="26">IF(C130=0,"-",O130/C130)</f>
        <v>0.42015098722415795</v>
      </c>
      <c r="L130" s="2">
        <f t="shared" ref="L130:L172" si="27">IF(C130=0,"-",P130/C130)</f>
        <v>0.18292682926829268</v>
      </c>
      <c r="M130" s="2">
        <f t="shared" ref="M130:M172" si="28">IF(C130=0,"-",(1-J130-K130-L130))</f>
        <v>2.0325203252032908E-3</v>
      </c>
      <c r="N130" s="1">
        <v>5440</v>
      </c>
      <c r="O130" s="1">
        <v>5788</v>
      </c>
      <c r="P130" s="1">
        <v>2520</v>
      </c>
      <c r="Q130" s="1">
        <v>24</v>
      </c>
      <c r="R130" s="1"/>
      <c r="S130" s="1">
        <v>4</v>
      </c>
      <c r="T130" s="1"/>
      <c r="X130" s="1"/>
      <c r="Y130" s="1"/>
      <c r="Z130" s="1"/>
      <c r="AA130" s="1"/>
      <c r="AB130" s="1"/>
      <c r="AH130" t="str">
        <f t="shared" si="23"/>
        <v>Simsbury</v>
      </c>
      <c r="AI130" t="s">
        <v>1619</v>
      </c>
      <c r="AJ130">
        <v>6</v>
      </c>
      <c r="AK130" s="7"/>
      <c r="AL130" s="127">
        <v>9</v>
      </c>
      <c r="AM130" s="130">
        <v>3</v>
      </c>
      <c r="AN130" s="130">
        <v>110</v>
      </c>
      <c r="AO130" s="132">
        <v>68940</v>
      </c>
      <c r="AP130" s="132">
        <f t="shared" si="21"/>
        <v>9003</v>
      </c>
      <c r="AQ130" t="s">
        <v>2231</v>
      </c>
    </row>
    <row r="131" spans="1:43" hidden="1" outlineLevel="1" x14ac:dyDescent="0.2">
      <c r="A131" t="s">
        <v>1978</v>
      </c>
      <c r="B131" s="10" t="s">
        <v>2760</v>
      </c>
      <c r="C131" s="1">
        <f t="shared" si="24"/>
        <v>4478</v>
      </c>
      <c r="D131" s="7">
        <f t="shared" ref="D131:D172" si="29">RANK(N131,(N131:AF131))</f>
        <v>2</v>
      </c>
      <c r="E131" s="7">
        <f t="shared" ref="E131:E172" si="30">RANK(O131,(N131:AF131))</f>
        <v>1</v>
      </c>
      <c r="F131" s="7">
        <f t="shared" ref="F131:F172" si="31">RANK(P131,(N131:AF131))</f>
        <v>3</v>
      </c>
      <c r="G131" s="1">
        <f t="shared" si="22"/>
        <v>518</v>
      </c>
      <c r="H131" s="2">
        <f t="shared" ref="H131:H194" si="32">G131/C131</f>
        <v>0.11567664135774899</v>
      </c>
      <c r="I131" s="8"/>
      <c r="J131" s="2">
        <f t="shared" si="25"/>
        <v>0.31196962929879413</v>
      </c>
      <c r="K131" s="2">
        <f t="shared" si="26"/>
        <v>0.42764627065654309</v>
      </c>
      <c r="L131" s="2">
        <f t="shared" si="27"/>
        <v>0.2570343903528361</v>
      </c>
      <c r="M131" s="2">
        <f t="shared" si="28"/>
        <v>3.3497096918266855E-3</v>
      </c>
      <c r="N131" s="1">
        <v>1397</v>
      </c>
      <c r="O131" s="1">
        <v>1915</v>
      </c>
      <c r="P131" s="1">
        <v>1151</v>
      </c>
      <c r="Q131" s="1">
        <v>14</v>
      </c>
      <c r="R131" s="1"/>
      <c r="S131" s="1">
        <v>1</v>
      </c>
      <c r="T131" s="1"/>
      <c r="X131" s="1"/>
      <c r="Y131" s="1"/>
      <c r="Z131" s="1"/>
      <c r="AA131" s="1"/>
      <c r="AB131" s="1"/>
      <c r="AH131" t="str">
        <f t="shared" si="23"/>
        <v>Somers</v>
      </c>
      <c r="AI131" t="s">
        <v>2497</v>
      </c>
      <c r="AJ131">
        <v>6</v>
      </c>
      <c r="AK131" s="7"/>
      <c r="AL131" s="127">
        <v>9</v>
      </c>
      <c r="AM131" s="130">
        <v>13</v>
      </c>
      <c r="AN131" s="130">
        <v>40</v>
      </c>
      <c r="AO131" s="132">
        <v>69220</v>
      </c>
      <c r="AP131" s="132">
        <f t="shared" ref="AP131:AP171" si="33">AL131*1000+AM131</f>
        <v>9013</v>
      </c>
      <c r="AQ131" t="s">
        <v>2231</v>
      </c>
    </row>
    <row r="132" spans="1:43" hidden="1" outlineLevel="1" x14ac:dyDescent="0.2">
      <c r="A132" t="s">
        <v>2362</v>
      </c>
      <c r="B132" s="10" t="s">
        <v>2760</v>
      </c>
      <c r="C132" s="1">
        <f t="shared" si="24"/>
        <v>13084</v>
      </c>
      <c r="D132" s="7">
        <f t="shared" si="29"/>
        <v>1</v>
      </c>
      <c r="E132" s="7">
        <f t="shared" si="30"/>
        <v>2</v>
      </c>
      <c r="F132" s="7">
        <f t="shared" si="31"/>
        <v>3</v>
      </c>
      <c r="G132" s="1">
        <f t="shared" ref="G132:G165" si="34">MAX(N132:P132)-LARGE(N132:P132,2)</f>
        <v>631</v>
      </c>
      <c r="H132" s="2">
        <f t="shared" si="32"/>
        <v>4.8226841944359521E-2</v>
      </c>
      <c r="I132" s="8"/>
      <c r="J132" s="2">
        <f t="shared" si="25"/>
        <v>0.407597065117701</v>
      </c>
      <c r="K132" s="2">
        <f t="shared" si="26"/>
        <v>0.3593702231733415</v>
      </c>
      <c r="L132" s="2">
        <f t="shared" si="27"/>
        <v>0.23020483032711708</v>
      </c>
      <c r="M132" s="2">
        <f t="shared" si="28"/>
        <v>2.8278813818404247E-3</v>
      </c>
      <c r="N132" s="1">
        <v>5333</v>
      </c>
      <c r="O132" s="1">
        <v>4702</v>
      </c>
      <c r="P132" s="1">
        <v>3012</v>
      </c>
      <c r="Q132" s="1">
        <v>28</v>
      </c>
      <c r="R132" s="1"/>
      <c r="S132" s="1">
        <v>9</v>
      </c>
      <c r="T132" s="1"/>
      <c r="X132" s="1"/>
      <c r="Y132" s="1"/>
      <c r="Z132" s="1"/>
      <c r="AA132" s="1"/>
      <c r="AB132" s="1"/>
      <c r="AH132" t="str">
        <f t="shared" ref="AH132:AH195" si="35">A132</f>
        <v>South Windsor</v>
      </c>
      <c r="AI132" t="s">
        <v>1619</v>
      </c>
      <c r="AJ132">
        <v>1</v>
      </c>
      <c r="AK132" s="7"/>
      <c r="AL132" s="127">
        <v>9</v>
      </c>
      <c r="AM132" s="130">
        <v>3</v>
      </c>
      <c r="AN132" s="130">
        <v>120</v>
      </c>
      <c r="AO132" s="132">
        <v>71390</v>
      </c>
      <c r="AP132" s="132">
        <f t="shared" si="33"/>
        <v>9003</v>
      </c>
      <c r="AQ132" t="s">
        <v>2231</v>
      </c>
    </row>
    <row r="133" spans="1:43" hidden="1" outlineLevel="1" x14ac:dyDescent="0.2">
      <c r="A133" t="s">
        <v>2363</v>
      </c>
      <c r="B133" s="10" t="s">
        <v>2760</v>
      </c>
      <c r="C133" s="1">
        <f t="shared" si="24"/>
        <v>9705</v>
      </c>
      <c r="D133" s="7">
        <f t="shared" si="29"/>
        <v>2</v>
      </c>
      <c r="E133" s="7">
        <f t="shared" si="30"/>
        <v>1</v>
      </c>
      <c r="F133" s="7">
        <f t="shared" si="31"/>
        <v>3</v>
      </c>
      <c r="G133" s="1">
        <f t="shared" si="34"/>
        <v>1580</v>
      </c>
      <c r="H133" s="2">
        <f t="shared" si="32"/>
        <v>0.16280267903142709</v>
      </c>
      <c r="I133" s="8"/>
      <c r="J133" s="2">
        <f t="shared" si="25"/>
        <v>0.31973209685729004</v>
      </c>
      <c r="K133" s="2">
        <f t="shared" si="26"/>
        <v>0.48253477588871718</v>
      </c>
      <c r="L133" s="2">
        <f t="shared" si="27"/>
        <v>0.19567233384853169</v>
      </c>
      <c r="M133" s="2">
        <f t="shared" si="28"/>
        <v>2.0607934054610311E-3</v>
      </c>
      <c r="N133" s="1">
        <v>3103</v>
      </c>
      <c r="O133" s="1">
        <v>4683</v>
      </c>
      <c r="P133" s="1">
        <v>1899</v>
      </c>
      <c r="Q133" s="1">
        <v>18</v>
      </c>
      <c r="R133" s="1"/>
      <c r="S133" s="1">
        <v>2</v>
      </c>
      <c r="T133" s="1"/>
      <c r="X133" s="1"/>
      <c r="Y133" s="1"/>
      <c r="Z133" s="1"/>
      <c r="AA133" s="1"/>
      <c r="AB133" s="1"/>
      <c r="AH133" t="str">
        <f t="shared" si="35"/>
        <v>Southbury</v>
      </c>
      <c r="AI133" t="s">
        <v>2243</v>
      </c>
      <c r="AJ133" t="s">
        <v>3230</v>
      </c>
      <c r="AK133" s="7"/>
      <c r="AL133" s="127">
        <v>9</v>
      </c>
      <c r="AM133" s="130">
        <v>9</v>
      </c>
      <c r="AN133" s="130">
        <v>110</v>
      </c>
      <c r="AO133" s="132">
        <v>69640</v>
      </c>
      <c r="AP133" s="132">
        <f t="shared" si="33"/>
        <v>9009</v>
      </c>
      <c r="AQ133" t="s">
        <v>2231</v>
      </c>
    </row>
    <row r="134" spans="1:43" hidden="1" outlineLevel="1" x14ac:dyDescent="0.2">
      <c r="A134" t="s">
        <v>2364</v>
      </c>
      <c r="B134" s="10" t="s">
        <v>2760</v>
      </c>
      <c r="C134" s="1">
        <f t="shared" si="24"/>
        <v>20210</v>
      </c>
      <c r="D134" s="7">
        <f t="shared" si="29"/>
        <v>1</v>
      </c>
      <c r="E134" s="7">
        <f t="shared" si="30"/>
        <v>2</v>
      </c>
      <c r="F134" s="7">
        <f t="shared" si="31"/>
        <v>3</v>
      </c>
      <c r="G134" s="1">
        <f t="shared" si="34"/>
        <v>394</v>
      </c>
      <c r="H134" s="2">
        <f t="shared" si="32"/>
        <v>1.9495299356754082E-2</v>
      </c>
      <c r="I134" s="8"/>
      <c r="J134" s="2">
        <f t="shared" si="25"/>
        <v>0.38297872340425532</v>
      </c>
      <c r="K134" s="2">
        <f t="shared" si="26"/>
        <v>0.36348342404750122</v>
      </c>
      <c r="L134" s="2">
        <f t="shared" si="27"/>
        <v>0.24928253339930728</v>
      </c>
      <c r="M134" s="2">
        <f t="shared" si="28"/>
        <v>4.2553191489361764E-3</v>
      </c>
      <c r="N134" s="1">
        <v>7740</v>
      </c>
      <c r="O134" s="1">
        <v>7346</v>
      </c>
      <c r="P134" s="1">
        <v>5038</v>
      </c>
      <c r="Q134" s="1">
        <v>81</v>
      </c>
      <c r="R134" s="1"/>
      <c r="S134" s="1">
        <v>5</v>
      </c>
      <c r="T134" s="1"/>
      <c r="X134" s="1"/>
      <c r="Y134" s="1"/>
      <c r="Z134" s="1"/>
      <c r="AA134" s="1"/>
      <c r="AB134" s="1"/>
      <c r="AH134" t="str">
        <f t="shared" si="35"/>
        <v>Southington</v>
      </c>
      <c r="AI134" t="s">
        <v>1619</v>
      </c>
      <c r="AJ134">
        <v>6</v>
      </c>
      <c r="AK134" s="7"/>
      <c r="AL134" s="127">
        <v>9</v>
      </c>
      <c r="AM134" s="130">
        <v>3</v>
      </c>
      <c r="AN134" s="130">
        <v>115</v>
      </c>
      <c r="AO134" s="132">
        <v>70550</v>
      </c>
      <c r="AP134" s="132">
        <f t="shared" si="33"/>
        <v>9003</v>
      </c>
      <c r="AQ134" t="s">
        <v>2231</v>
      </c>
    </row>
    <row r="135" spans="1:43" hidden="1" outlineLevel="1" x14ac:dyDescent="0.2">
      <c r="A135" t="s">
        <v>2316</v>
      </c>
      <c r="B135" s="10" t="s">
        <v>2760</v>
      </c>
      <c r="C135" s="1">
        <f t="shared" si="24"/>
        <v>1571</v>
      </c>
      <c r="D135" s="7">
        <f t="shared" si="29"/>
        <v>1</v>
      </c>
      <c r="E135" s="7">
        <f t="shared" si="30"/>
        <v>3</v>
      </c>
      <c r="F135" s="7">
        <f t="shared" si="31"/>
        <v>2</v>
      </c>
      <c r="G135" s="1">
        <f t="shared" si="34"/>
        <v>18</v>
      </c>
      <c r="H135" s="2">
        <f t="shared" si="32"/>
        <v>1.1457670273711012E-2</v>
      </c>
      <c r="I135" s="8"/>
      <c r="J135" s="2">
        <f t="shared" si="25"/>
        <v>0.37237428389560789</v>
      </c>
      <c r="K135" s="2">
        <f t="shared" si="26"/>
        <v>0.26098026734563973</v>
      </c>
      <c r="L135" s="2">
        <f t="shared" si="27"/>
        <v>0.36091661362189686</v>
      </c>
      <c r="M135" s="2">
        <f t="shared" si="28"/>
        <v>5.7288351368555146E-3</v>
      </c>
      <c r="N135" s="1">
        <v>585</v>
      </c>
      <c r="O135" s="1">
        <v>410</v>
      </c>
      <c r="P135" s="1">
        <v>567</v>
      </c>
      <c r="Q135" s="1">
        <v>9</v>
      </c>
      <c r="R135" s="1"/>
      <c r="S135" s="1">
        <v>0</v>
      </c>
      <c r="T135" s="1"/>
      <c r="X135" s="1"/>
      <c r="Y135" s="1"/>
      <c r="Z135" s="1"/>
      <c r="AA135" s="1"/>
      <c r="AB135" s="1"/>
      <c r="AH135" t="str">
        <f t="shared" si="35"/>
        <v>Sprague</v>
      </c>
      <c r="AI135" t="s">
        <v>2496</v>
      </c>
      <c r="AJ135">
        <v>2</v>
      </c>
      <c r="AK135" s="7"/>
      <c r="AL135" s="127">
        <v>9</v>
      </c>
      <c r="AM135" s="130">
        <v>11</v>
      </c>
      <c r="AN135" s="130">
        <v>90</v>
      </c>
      <c r="AO135" s="132">
        <v>71670</v>
      </c>
      <c r="AP135" s="132">
        <f t="shared" si="33"/>
        <v>9011</v>
      </c>
      <c r="AQ135" t="s">
        <v>2231</v>
      </c>
    </row>
    <row r="136" spans="1:43" hidden="1" outlineLevel="1" x14ac:dyDescent="0.2">
      <c r="A136" t="s">
        <v>2254</v>
      </c>
      <c r="B136" s="10" t="s">
        <v>2760</v>
      </c>
      <c r="C136" s="1">
        <f t="shared" si="24"/>
        <v>5969</v>
      </c>
      <c r="D136" s="7">
        <f t="shared" si="29"/>
        <v>1</v>
      </c>
      <c r="E136" s="7">
        <f t="shared" si="30"/>
        <v>3</v>
      </c>
      <c r="F136" s="7">
        <f t="shared" si="31"/>
        <v>2</v>
      </c>
      <c r="G136" s="1">
        <f t="shared" si="34"/>
        <v>315</v>
      </c>
      <c r="H136" s="2">
        <f t="shared" si="32"/>
        <v>5.2772658736806838E-2</v>
      </c>
      <c r="I136" s="8"/>
      <c r="J136" s="2">
        <f t="shared" si="25"/>
        <v>0.38431898140392023</v>
      </c>
      <c r="K136" s="2">
        <f t="shared" si="26"/>
        <v>0.27810353493047413</v>
      </c>
      <c r="L136" s="2">
        <f t="shared" si="27"/>
        <v>0.33154632266711342</v>
      </c>
      <c r="M136" s="2">
        <f t="shared" si="28"/>
        <v>6.0311609984921577E-3</v>
      </c>
      <c r="N136" s="1">
        <v>2294</v>
      </c>
      <c r="O136" s="1">
        <v>1660</v>
      </c>
      <c r="P136" s="1">
        <v>1979</v>
      </c>
      <c r="Q136" s="1">
        <v>32</v>
      </c>
      <c r="R136" s="1"/>
      <c r="S136" s="1">
        <v>4</v>
      </c>
      <c r="T136" s="1"/>
      <c r="X136" s="1"/>
      <c r="Y136" s="1"/>
      <c r="Z136" s="1"/>
      <c r="AA136" s="1"/>
      <c r="AB136" s="1"/>
      <c r="AH136" t="str">
        <f t="shared" si="35"/>
        <v>Stafford</v>
      </c>
      <c r="AI136" t="s">
        <v>2497</v>
      </c>
      <c r="AJ136">
        <v>2</v>
      </c>
      <c r="AK136" s="7"/>
      <c r="AL136" s="127">
        <v>9</v>
      </c>
      <c r="AM136" s="130">
        <v>13</v>
      </c>
      <c r="AN136" s="130">
        <v>45</v>
      </c>
      <c r="AO136" s="132">
        <v>72090</v>
      </c>
      <c r="AP136" s="132">
        <f t="shared" si="33"/>
        <v>9013</v>
      </c>
      <c r="AQ136" t="s">
        <v>2231</v>
      </c>
    </row>
    <row r="137" spans="1:43" hidden="1" outlineLevel="1" x14ac:dyDescent="0.2">
      <c r="A137" t="s">
        <v>896</v>
      </c>
      <c r="B137" s="10" t="s">
        <v>2760</v>
      </c>
      <c r="C137" s="1">
        <f t="shared" si="24"/>
        <v>49926</v>
      </c>
      <c r="D137" s="7">
        <f t="shared" si="29"/>
        <v>1</v>
      </c>
      <c r="E137" s="7">
        <f t="shared" si="30"/>
        <v>2</v>
      </c>
      <c r="F137" s="7">
        <f t="shared" si="31"/>
        <v>3</v>
      </c>
      <c r="G137" s="1">
        <f t="shared" si="34"/>
        <v>3376</v>
      </c>
      <c r="H137" s="2">
        <f t="shared" si="32"/>
        <v>6.7620077715018226E-2</v>
      </c>
      <c r="I137" s="8"/>
      <c r="J137" s="2">
        <f t="shared" si="25"/>
        <v>0.46438729319392702</v>
      </c>
      <c r="K137" s="2">
        <f t="shared" si="26"/>
        <v>0.39676721547890881</v>
      </c>
      <c r="L137" s="2">
        <f t="shared" si="27"/>
        <v>0.1354604815126387</v>
      </c>
      <c r="M137" s="2">
        <f t="shared" si="28"/>
        <v>3.3850098145254692E-3</v>
      </c>
      <c r="N137" s="1">
        <v>23185</v>
      </c>
      <c r="O137" s="1">
        <v>19809</v>
      </c>
      <c r="P137" s="1">
        <v>6763</v>
      </c>
      <c r="Q137" s="1">
        <v>117</v>
      </c>
      <c r="R137" s="1"/>
      <c r="S137" s="1">
        <v>52</v>
      </c>
      <c r="T137" s="1"/>
      <c r="X137" s="1"/>
      <c r="Y137" s="1"/>
      <c r="Z137" s="1"/>
      <c r="AA137" s="1"/>
      <c r="AB137" s="1"/>
      <c r="AH137" t="str">
        <f t="shared" si="35"/>
        <v>Stamford</v>
      </c>
      <c r="AI137" t="s">
        <v>238</v>
      </c>
      <c r="AJ137">
        <v>4</v>
      </c>
      <c r="AK137" s="7"/>
      <c r="AL137" s="127">
        <v>9</v>
      </c>
      <c r="AM137" s="130">
        <v>1</v>
      </c>
      <c r="AN137" s="130">
        <v>90</v>
      </c>
      <c r="AO137" s="132">
        <v>73070</v>
      </c>
      <c r="AP137" s="132">
        <f t="shared" si="33"/>
        <v>9001</v>
      </c>
      <c r="AQ137" t="s">
        <v>2231</v>
      </c>
    </row>
    <row r="138" spans="1:43" hidden="1" outlineLevel="1" x14ac:dyDescent="0.2">
      <c r="A138" t="s">
        <v>3220</v>
      </c>
      <c r="B138" s="10" t="s">
        <v>2760</v>
      </c>
      <c r="C138" s="1">
        <f t="shared" si="24"/>
        <v>1200</v>
      </c>
      <c r="D138" s="7">
        <f t="shared" si="29"/>
        <v>2</v>
      </c>
      <c r="E138" s="7">
        <f t="shared" si="30"/>
        <v>3</v>
      </c>
      <c r="F138" s="7">
        <f t="shared" si="31"/>
        <v>1</v>
      </c>
      <c r="G138" s="1">
        <f t="shared" si="34"/>
        <v>65</v>
      </c>
      <c r="H138" s="2">
        <f t="shared" si="32"/>
        <v>5.4166666666666669E-2</v>
      </c>
      <c r="I138" s="8"/>
      <c r="J138" s="2">
        <f t="shared" si="25"/>
        <v>0.32416666666666666</v>
      </c>
      <c r="K138" s="2">
        <f t="shared" si="26"/>
        <v>0.29249999999999998</v>
      </c>
      <c r="L138" s="2">
        <f t="shared" si="27"/>
        <v>0.37833333333333335</v>
      </c>
      <c r="M138" s="2">
        <f t="shared" si="28"/>
        <v>4.9999999999999489E-3</v>
      </c>
      <c r="N138" s="1">
        <v>389</v>
      </c>
      <c r="O138" s="1">
        <v>351</v>
      </c>
      <c r="P138" s="1">
        <v>454</v>
      </c>
      <c r="Q138" s="1">
        <v>4</v>
      </c>
      <c r="R138" s="1"/>
      <c r="S138" s="1">
        <v>2</v>
      </c>
      <c r="T138" s="1"/>
      <c r="X138" s="1"/>
      <c r="Y138" s="1"/>
      <c r="Z138" s="1"/>
      <c r="AA138" s="1"/>
      <c r="AB138" s="1"/>
      <c r="AH138" t="str">
        <f t="shared" si="35"/>
        <v>Sterling</v>
      </c>
      <c r="AI138" t="s">
        <v>2181</v>
      </c>
      <c r="AJ138">
        <v>2</v>
      </c>
      <c r="AK138" s="7"/>
      <c r="AL138" s="127">
        <v>9</v>
      </c>
      <c r="AM138" s="130">
        <v>15</v>
      </c>
      <c r="AN138" s="130">
        <v>60</v>
      </c>
      <c r="AO138" s="132">
        <v>73420</v>
      </c>
      <c r="AP138" s="132">
        <f t="shared" si="33"/>
        <v>9015</v>
      </c>
      <c r="AQ138" t="s">
        <v>2231</v>
      </c>
    </row>
    <row r="139" spans="1:43" hidden="1" outlineLevel="1" x14ac:dyDescent="0.2">
      <c r="A139" t="s">
        <v>3098</v>
      </c>
      <c r="B139" s="10" t="s">
        <v>2760</v>
      </c>
      <c r="C139" s="1">
        <f t="shared" si="24"/>
        <v>9534</v>
      </c>
      <c r="D139" s="7">
        <f t="shared" si="29"/>
        <v>1</v>
      </c>
      <c r="E139" s="7">
        <f t="shared" si="30"/>
        <v>2</v>
      </c>
      <c r="F139" s="7">
        <f t="shared" si="31"/>
        <v>3</v>
      </c>
      <c r="G139" s="1">
        <f t="shared" si="34"/>
        <v>1187</v>
      </c>
      <c r="H139" s="2">
        <f t="shared" si="32"/>
        <v>0.12450178309209146</v>
      </c>
      <c r="I139" s="8"/>
      <c r="J139" s="2">
        <f t="shared" si="25"/>
        <v>0.42427102999790223</v>
      </c>
      <c r="K139" s="2">
        <f t="shared" si="26"/>
        <v>0.2997692469058108</v>
      </c>
      <c r="L139" s="2">
        <f t="shared" si="27"/>
        <v>0.27061044682190055</v>
      </c>
      <c r="M139" s="2">
        <f t="shared" si="28"/>
        <v>5.3492762743864164E-3</v>
      </c>
      <c r="N139" s="1">
        <v>4045</v>
      </c>
      <c r="O139" s="1">
        <v>2858</v>
      </c>
      <c r="P139" s="1">
        <v>2580</v>
      </c>
      <c r="Q139" s="1">
        <v>44</v>
      </c>
      <c r="R139" s="1"/>
      <c r="S139" s="1">
        <v>7</v>
      </c>
      <c r="T139" s="1"/>
      <c r="X139" s="1"/>
      <c r="Y139" s="1"/>
      <c r="Z139" s="1"/>
      <c r="AA139" s="1"/>
      <c r="AB139" s="1"/>
      <c r="AH139" t="str">
        <f t="shared" si="35"/>
        <v>Stonington</v>
      </c>
      <c r="AI139" t="s">
        <v>2496</v>
      </c>
      <c r="AJ139">
        <v>2</v>
      </c>
      <c r="AK139" s="7"/>
      <c r="AL139" s="127">
        <v>9</v>
      </c>
      <c r="AM139" s="130">
        <v>11</v>
      </c>
      <c r="AN139" s="130">
        <v>95</v>
      </c>
      <c r="AO139" s="132">
        <v>73770</v>
      </c>
      <c r="AP139" s="132">
        <f t="shared" si="33"/>
        <v>9011</v>
      </c>
      <c r="AQ139" t="s">
        <v>2231</v>
      </c>
    </row>
    <row r="140" spans="1:43" hidden="1" outlineLevel="1" x14ac:dyDescent="0.2">
      <c r="A140" t="s">
        <v>3215</v>
      </c>
      <c r="B140" s="10" t="s">
        <v>2760</v>
      </c>
      <c r="C140" s="1">
        <f t="shared" si="24"/>
        <v>26769</v>
      </c>
      <c r="D140" s="7">
        <f t="shared" si="29"/>
        <v>2</v>
      </c>
      <c r="E140" s="7">
        <f t="shared" si="30"/>
        <v>1</v>
      </c>
      <c r="F140" s="7">
        <f t="shared" si="31"/>
        <v>3</v>
      </c>
      <c r="G140" s="1">
        <f t="shared" si="34"/>
        <v>1118</v>
      </c>
      <c r="H140" s="2">
        <f t="shared" si="32"/>
        <v>4.1764727856849343E-2</v>
      </c>
      <c r="I140" s="8"/>
      <c r="J140" s="2">
        <f t="shared" si="25"/>
        <v>0.36594568343979977</v>
      </c>
      <c r="K140" s="2">
        <f t="shared" si="26"/>
        <v>0.40771041129664909</v>
      </c>
      <c r="L140" s="2">
        <f t="shared" si="27"/>
        <v>0.2236168702603758</v>
      </c>
      <c r="M140" s="2">
        <f t="shared" si="28"/>
        <v>2.7270350031752821E-3</v>
      </c>
      <c r="N140" s="1">
        <v>9796</v>
      </c>
      <c r="O140" s="1">
        <v>10914</v>
      </c>
      <c r="P140" s="1">
        <v>5986</v>
      </c>
      <c r="Q140" s="1">
        <v>50</v>
      </c>
      <c r="R140" s="1"/>
      <c r="S140" s="1">
        <v>23</v>
      </c>
      <c r="T140" s="1"/>
      <c r="X140" s="1"/>
      <c r="Y140" s="1"/>
      <c r="Z140" s="1"/>
      <c r="AA140" s="1"/>
      <c r="AB140" s="1"/>
      <c r="AH140" t="str">
        <f t="shared" si="35"/>
        <v>Stratford</v>
      </c>
      <c r="AI140" t="s">
        <v>238</v>
      </c>
      <c r="AJ140">
        <v>3</v>
      </c>
      <c r="AK140" s="7"/>
      <c r="AL140" s="127">
        <v>9</v>
      </c>
      <c r="AM140" s="130">
        <v>1</v>
      </c>
      <c r="AN140" s="130">
        <v>95</v>
      </c>
      <c r="AO140" s="132">
        <v>74190</v>
      </c>
      <c r="AP140" s="132">
        <f t="shared" si="33"/>
        <v>9001</v>
      </c>
      <c r="AQ140" t="s">
        <v>2231</v>
      </c>
    </row>
    <row r="141" spans="1:43" hidden="1" outlineLevel="1" x14ac:dyDescent="0.2">
      <c r="A141" t="s">
        <v>2317</v>
      </c>
      <c r="B141" s="10" t="s">
        <v>2760</v>
      </c>
      <c r="C141" s="1">
        <f t="shared" si="24"/>
        <v>6225</v>
      </c>
      <c r="D141" s="7">
        <f t="shared" si="29"/>
        <v>2</v>
      </c>
      <c r="E141" s="7">
        <f t="shared" si="30"/>
        <v>1</v>
      </c>
      <c r="F141" s="7">
        <f t="shared" si="31"/>
        <v>3</v>
      </c>
      <c r="G141" s="1">
        <f t="shared" si="34"/>
        <v>353</v>
      </c>
      <c r="H141" s="2">
        <f t="shared" si="32"/>
        <v>5.670682730923695E-2</v>
      </c>
      <c r="I141" s="8"/>
      <c r="J141" s="2">
        <f t="shared" si="25"/>
        <v>0.34859437751004019</v>
      </c>
      <c r="K141" s="2">
        <f t="shared" si="26"/>
        <v>0.40530120481927712</v>
      </c>
      <c r="L141" s="2">
        <f t="shared" si="27"/>
        <v>0.24240963855421688</v>
      </c>
      <c r="M141" s="2">
        <f t="shared" si="28"/>
        <v>3.6947791164658184E-3</v>
      </c>
      <c r="N141" s="1">
        <v>2170</v>
      </c>
      <c r="O141" s="1">
        <v>2523</v>
      </c>
      <c r="P141" s="1">
        <v>1509</v>
      </c>
      <c r="Q141" s="1">
        <v>20</v>
      </c>
      <c r="R141" s="1"/>
      <c r="S141" s="1">
        <v>3</v>
      </c>
      <c r="T141" s="1"/>
      <c r="X141" s="1"/>
      <c r="Y141" s="1"/>
      <c r="Z141" s="1"/>
      <c r="AA141" s="1"/>
      <c r="AB141" s="1"/>
      <c r="AH141" t="str">
        <f t="shared" si="35"/>
        <v>Suffield</v>
      </c>
      <c r="AI141" t="s">
        <v>1619</v>
      </c>
      <c r="AJ141">
        <v>6</v>
      </c>
      <c r="AK141" s="7"/>
      <c r="AL141" s="127">
        <v>9</v>
      </c>
      <c r="AM141" s="130">
        <v>3</v>
      </c>
      <c r="AN141" s="130">
        <v>125</v>
      </c>
      <c r="AO141" s="132">
        <v>74540</v>
      </c>
      <c r="AP141" s="132">
        <f t="shared" si="33"/>
        <v>9003</v>
      </c>
      <c r="AQ141" t="s">
        <v>2231</v>
      </c>
    </row>
    <row r="142" spans="1:43" hidden="1" outlineLevel="1" x14ac:dyDescent="0.2">
      <c r="A142" t="s">
        <v>2685</v>
      </c>
      <c r="B142" s="10" t="s">
        <v>2760</v>
      </c>
      <c r="C142" s="1">
        <f t="shared" si="24"/>
        <v>3889</v>
      </c>
      <c r="D142" s="7">
        <f t="shared" si="29"/>
        <v>2</v>
      </c>
      <c r="E142" s="7">
        <f t="shared" si="30"/>
        <v>1</v>
      </c>
      <c r="F142" s="7">
        <f t="shared" si="31"/>
        <v>2</v>
      </c>
      <c r="G142" s="1">
        <f t="shared" si="34"/>
        <v>351</v>
      </c>
      <c r="H142" s="2">
        <f t="shared" si="32"/>
        <v>9.0254564155309844E-2</v>
      </c>
      <c r="I142" s="8"/>
      <c r="J142" s="2">
        <f t="shared" si="25"/>
        <v>0.30187708922602213</v>
      </c>
      <c r="K142" s="2">
        <f t="shared" si="26"/>
        <v>0.39213165338133193</v>
      </c>
      <c r="L142" s="2">
        <f t="shared" si="27"/>
        <v>0.30187708922602213</v>
      </c>
      <c r="M142" s="2">
        <f t="shared" si="28"/>
        <v>4.114168166623855E-3</v>
      </c>
      <c r="N142" s="1">
        <v>1174</v>
      </c>
      <c r="O142" s="1">
        <v>1525</v>
      </c>
      <c r="P142" s="1">
        <v>1174</v>
      </c>
      <c r="Q142" s="1">
        <v>14</v>
      </c>
      <c r="R142" s="1"/>
      <c r="S142" s="1">
        <v>2</v>
      </c>
      <c r="T142" s="1"/>
      <c r="X142" s="1"/>
      <c r="Y142" s="1"/>
      <c r="Z142" s="1"/>
      <c r="AA142" s="1"/>
      <c r="AB142" s="1"/>
      <c r="AH142" t="str">
        <f t="shared" si="35"/>
        <v>Thomaston</v>
      </c>
      <c r="AI142" t="s">
        <v>1620</v>
      </c>
      <c r="AJ142">
        <v>6</v>
      </c>
      <c r="AK142" s="7"/>
      <c r="AL142" s="127">
        <v>9</v>
      </c>
      <c r="AM142" s="130">
        <v>5</v>
      </c>
      <c r="AN142" s="130">
        <v>100</v>
      </c>
      <c r="AO142" s="132">
        <v>75730</v>
      </c>
      <c r="AP142" s="132">
        <f t="shared" si="33"/>
        <v>9005</v>
      </c>
      <c r="AQ142" t="s">
        <v>2231</v>
      </c>
    </row>
    <row r="143" spans="1:43" hidden="1" outlineLevel="1" x14ac:dyDescent="0.2">
      <c r="A143" t="s">
        <v>2318</v>
      </c>
      <c r="B143" s="10" t="s">
        <v>2760</v>
      </c>
      <c r="C143" s="1">
        <f t="shared" si="24"/>
        <v>4515</v>
      </c>
      <c r="D143" s="7">
        <f t="shared" si="29"/>
        <v>1</v>
      </c>
      <c r="E143" s="7">
        <f t="shared" si="30"/>
        <v>2</v>
      </c>
      <c r="F143" s="7">
        <f t="shared" si="31"/>
        <v>3</v>
      </c>
      <c r="G143" s="1">
        <f t="shared" si="34"/>
        <v>143</v>
      </c>
      <c r="H143" s="2">
        <f t="shared" si="32"/>
        <v>3.1672203765227024E-2</v>
      </c>
      <c r="I143" s="8"/>
      <c r="J143" s="2">
        <f t="shared" si="25"/>
        <v>0.38205980066445183</v>
      </c>
      <c r="K143" s="2">
        <f t="shared" si="26"/>
        <v>0.35038759689922483</v>
      </c>
      <c r="L143" s="2">
        <f t="shared" si="27"/>
        <v>0.26511627906976742</v>
      </c>
      <c r="M143" s="2">
        <f t="shared" si="28"/>
        <v>2.4363233665559703E-3</v>
      </c>
      <c r="N143" s="1">
        <v>1725</v>
      </c>
      <c r="O143" s="1">
        <v>1582</v>
      </c>
      <c r="P143" s="1">
        <v>1197</v>
      </c>
      <c r="Q143" s="1">
        <v>9</v>
      </c>
      <c r="R143" s="1"/>
      <c r="S143" s="1">
        <v>2</v>
      </c>
      <c r="T143" s="1"/>
      <c r="X143" s="1"/>
      <c r="Y143" s="1"/>
      <c r="Z143" s="1"/>
      <c r="AA143" s="1"/>
      <c r="AB143" s="1"/>
      <c r="AH143" t="str">
        <f t="shared" si="35"/>
        <v>Thompson</v>
      </c>
      <c r="AI143" t="s">
        <v>2181</v>
      </c>
      <c r="AJ143">
        <v>2</v>
      </c>
      <c r="AK143" s="7"/>
      <c r="AL143" s="127">
        <v>9</v>
      </c>
      <c r="AM143" s="130">
        <v>15</v>
      </c>
      <c r="AN143" s="130">
        <v>65</v>
      </c>
      <c r="AO143" s="132">
        <v>75870</v>
      </c>
      <c r="AP143" s="132">
        <f t="shared" si="33"/>
        <v>9015</v>
      </c>
      <c r="AQ143" t="s">
        <v>2231</v>
      </c>
    </row>
    <row r="144" spans="1:43" hidden="1" outlineLevel="1" x14ac:dyDescent="0.2">
      <c r="A144" t="s">
        <v>2497</v>
      </c>
      <c r="B144" s="10" t="s">
        <v>2760</v>
      </c>
      <c r="C144" s="1">
        <f t="shared" si="24"/>
        <v>6388</v>
      </c>
      <c r="D144" s="7">
        <f t="shared" si="29"/>
        <v>1</v>
      </c>
      <c r="E144" s="7">
        <f t="shared" si="30"/>
        <v>2</v>
      </c>
      <c r="F144" s="7">
        <f t="shared" si="31"/>
        <v>3</v>
      </c>
      <c r="G144" s="1">
        <f t="shared" si="34"/>
        <v>247</v>
      </c>
      <c r="H144" s="2">
        <f t="shared" si="32"/>
        <v>3.8666249217282407E-2</v>
      </c>
      <c r="I144" s="8"/>
      <c r="J144" s="2">
        <f t="shared" si="25"/>
        <v>0.3761740763932373</v>
      </c>
      <c r="K144" s="2">
        <f t="shared" si="26"/>
        <v>0.3375078271759549</v>
      </c>
      <c r="L144" s="2">
        <f t="shared" si="27"/>
        <v>0.28350031308703821</v>
      </c>
      <c r="M144" s="2">
        <f t="shared" si="28"/>
        <v>2.8177833437695865E-3</v>
      </c>
      <c r="N144" s="1">
        <v>2403</v>
      </c>
      <c r="O144" s="1">
        <v>2156</v>
      </c>
      <c r="P144" s="1">
        <v>1811</v>
      </c>
      <c r="Q144" s="1">
        <v>17</v>
      </c>
      <c r="R144" s="1"/>
      <c r="S144" s="1">
        <v>1</v>
      </c>
      <c r="T144" s="1"/>
      <c r="X144" s="1"/>
      <c r="Y144" s="1"/>
      <c r="Z144" s="1"/>
      <c r="AA144" s="1"/>
      <c r="AB144" s="1"/>
      <c r="AH144" t="str">
        <f t="shared" si="35"/>
        <v>Tolland</v>
      </c>
      <c r="AI144" t="s">
        <v>2497</v>
      </c>
      <c r="AJ144">
        <v>2</v>
      </c>
      <c r="AK144" s="7"/>
      <c r="AL144" s="127">
        <v>9</v>
      </c>
      <c r="AM144" s="130">
        <v>13</v>
      </c>
      <c r="AN144" s="130">
        <v>50</v>
      </c>
      <c r="AO144" s="132">
        <v>76290</v>
      </c>
      <c r="AP144" s="132">
        <f t="shared" si="33"/>
        <v>9013</v>
      </c>
      <c r="AQ144" t="s">
        <v>2231</v>
      </c>
    </row>
    <row r="145" spans="1:43" hidden="1" outlineLevel="1" x14ac:dyDescent="0.2">
      <c r="A145" t="s">
        <v>2319</v>
      </c>
      <c r="B145" s="10" t="s">
        <v>2760</v>
      </c>
      <c r="C145" s="1">
        <f t="shared" si="24"/>
        <v>16995</v>
      </c>
      <c r="D145" s="7">
        <f t="shared" si="29"/>
        <v>1</v>
      </c>
      <c r="E145" s="7">
        <f t="shared" si="30"/>
        <v>2</v>
      </c>
      <c r="F145" s="7">
        <f t="shared" si="31"/>
        <v>3</v>
      </c>
      <c r="G145" s="1">
        <f t="shared" si="34"/>
        <v>1374</v>
      </c>
      <c r="H145" s="2">
        <f t="shared" si="32"/>
        <v>8.0847308031774048E-2</v>
      </c>
      <c r="I145" s="8"/>
      <c r="J145" s="2">
        <f t="shared" si="25"/>
        <v>0.40494263018534865</v>
      </c>
      <c r="K145" s="2">
        <f t="shared" si="26"/>
        <v>0.32409532215357456</v>
      </c>
      <c r="L145" s="2">
        <f t="shared" si="27"/>
        <v>0.26643130332450721</v>
      </c>
      <c r="M145" s="2">
        <f t="shared" si="28"/>
        <v>4.5307443365695255E-3</v>
      </c>
      <c r="N145" s="1">
        <v>6882</v>
      </c>
      <c r="O145" s="1">
        <v>5508</v>
      </c>
      <c r="P145" s="1">
        <v>4528</v>
      </c>
      <c r="Q145" s="1">
        <v>68</v>
      </c>
      <c r="R145" s="1"/>
      <c r="S145" s="1">
        <v>9</v>
      </c>
      <c r="T145" s="1"/>
      <c r="X145" s="1"/>
      <c r="Y145" s="1"/>
      <c r="Z145" s="1"/>
      <c r="AA145" s="1"/>
      <c r="AB145" s="1"/>
      <c r="AH145" t="str">
        <f t="shared" si="35"/>
        <v>Torrington</v>
      </c>
      <c r="AI145" t="s">
        <v>1620</v>
      </c>
      <c r="AJ145">
        <v>6</v>
      </c>
      <c r="AK145" s="7"/>
      <c r="AL145" s="127">
        <v>9</v>
      </c>
      <c r="AM145" s="130">
        <v>5</v>
      </c>
      <c r="AN145" s="130">
        <v>105</v>
      </c>
      <c r="AO145" s="132">
        <v>76570</v>
      </c>
      <c r="AP145" s="132">
        <f t="shared" si="33"/>
        <v>9005</v>
      </c>
      <c r="AQ145" t="s">
        <v>2231</v>
      </c>
    </row>
    <row r="146" spans="1:43" hidden="1" outlineLevel="1" x14ac:dyDescent="0.2">
      <c r="A146" t="s">
        <v>165</v>
      </c>
      <c r="B146" s="10" t="s">
        <v>2760</v>
      </c>
      <c r="C146" s="1">
        <f t="shared" si="24"/>
        <v>19974</v>
      </c>
      <c r="D146" s="7">
        <f t="shared" si="29"/>
        <v>2</v>
      </c>
      <c r="E146" s="7">
        <f t="shared" si="30"/>
        <v>1</v>
      </c>
      <c r="F146" s="7">
        <f t="shared" si="31"/>
        <v>3</v>
      </c>
      <c r="G146" s="1">
        <f t="shared" si="34"/>
        <v>3133</v>
      </c>
      <c r="H146" s="2">
        <f t="shared" si="32"/>
        <v>0.15685391008310803</v>
      </c>
      <c r="I146" s="8"/>
      <c r="J146" s="2">
        <f t="shared" si="25"/>
        <v>0.31806348252728545</v>
      </c>
      <c r="K146" s="2">
        <f t="shared" si="26"/>
        <v>0.47491739261039351</v>
      </c>
      <c r="L146" s="2">
        <f t="shared" si="27"/>
        <v>0.2036146991088415</v>
      </c>
      <c r="M146" s="2">
        <f t="shared" si="28"/>
        <v>3.4044257534795452E-3</v>
      </c>
      <c r="N146" s="1">
        <v>6353</v>
      </c>
      <c r="O146" s="1">
        <v>9486</v>
      </c>
      <c r="P146" s="1">
        <v>4067</v>
      </c>
      <c r="Q146" s="1">
        <v>59</v>
      </c>
      <c r="R146" s="1"/>
      <c r="S146" s="1">
        <v>9</v>
      </c>
      <c r="T146" s="1"/>
      <c r="X146" s="1"/>
      <c r="Y146" s="1"/>
      <c r="Z146" s="1"/>
      <c r="AA146" s="1"/>
      <c r="AB146" s="1"/>
      <c r="AH146" t="str">
        <f t="shared" si="35"/>
        <v>Trumbull</v>
      </c>
      <c r="AI146" t="s">
        <v>238</v>
      </c>
      <c r="AJ146">
        <v>4</v>
      </c>
      <c r="AK146" s="7"/>
      <c r="AL146" s="127">
        <v>9</v>
      </c>
      <c r="AM146" s="130">
        <v>1</v>
      </c>
      <c r="AN146" s="130">
        <v>100</v>
      </c>
      <c r="AO146" s="132">
        <v>77200</v>
      </c>
      <c r="AP146" s="132">
        <f t="shared" si="33"/>
        <v>9001</v>
      </c>
      <c r="AQ146" t="s">
        <v>2231</v>
      </c>
    </row>
    <row r="147" spans="1:43" hidden="1" outlineLevel="1" x14ac:dyDescent="0.2">
      <c r="A147" t="s">
        <v>845</v>
      </c>
      <c r="B147" s="10" t="s">
        <v>2760</v>
      </c>
      <c r="C147" s="1">
        <f t="shared" si="24"/>
        <v>398</v>
      </c>
      <c r="D147" s="7">
        <f t="shared" si="29"/>
        <v>1</v>
      </c>
      <c r="E147" s="7">
        <f t="shared" si="30"/>
        <v>1</v>
      </c>
      <c r="F147" s="7">
        <f t="shared" si="31"/>
        <v>3</v>
      </c>
      <c r="G147" s="1">
        <f t="shared" si="34"/>
        <v>0</v>
      </c>
      <c r="H147" s="2">
        <f t="shared" si="32"/>
        <v>0</v>
      </c>
      <c r="I147" s="8"/>
      <c r="J147" s="2">
        <f t="shared" si="25"/>
        <v>0.34924623115577891</v>
      </c>
      <c r="K147" s="2">
        <f t="shared" si="26"/>
        <v>0.34924623115577891</v>
      </c>
      <c r="L147" s="2">
        <f t="shared" si="27"/>
        <v>0.29899497487437188</v>
      </c>
      <c r="M147" s="2">
        <f t="shared" si="28"/>
        <v>2.5125628140703071E-3</v>
      </c>
      <c r="N147" s="1">
        <v>139</v>
      </c>
      <c r="O147" s="1">
        <v>139</v>
      </c>
      <c r="P147" s="1">
        <v>119</v>
      </c>
      <c r="Q147" s="1">
        <v>1</v>
      </c>
      <c r="R147" s="1"/>
      <c r="S147" s="1">
        <v>0</v>
      </c>
      <c r="T147" s="1"/>
      <c r="X147" s="1"/>
      <c r="Y147" s="1"/>
      <c r="Z147" s="1"/>
      <c r="AA147" s="1"/>
      <c r="AB147" s="1"/>
      <c r="AH147" t="str">
        <f t="shared" si="35"/>
        <v>Union</v>
      </c>
      <c r="AI147" t="s">
        <v>2497</v>
      </c>
      <c r="AJ147">
        <v>2</v>
      </c>
      <c r="AK147" s="7"/>
      <c r="AL147" s="127">
        <v>9</v>
      </c>
      <c r="AM147" s="130">
        <v>13</v>
      </c>
      <c r="AN147" s="130">
        <v>55</v>
      </c>
      <c r="AO147" s="132">
        <v>77830</v>
      </c>
      <c r="AP147" s="132">
        <f t="shared" si="33"/>
        <v>9013</v>
      </c>
      <c r="AQ147" t="s">
        <v>2231</v>
      </c>
    </row>
    <row r="148" spans="1:43" hidden="1" outlineLevel="1" x14ac:dyDescent="0.2">
      <c r="A148" t="s">
        <v>2281</v>
      </c>
      <c r="B148" s="10" t="s">
        <v>2760</v>
      </c>
      <c r="C148" s="1">
        <f t="shared" si="24"/>
        <v>14893</v>
      </c>
      <c r="D148" s="7">
        <f t="shared" si="29"/>
        <v>1</v>
      </c>
      <c r="E148" s="7">
        <f t="shared" si="30"/>
        <v>2</v>
      </c>
      <c r="F148" s="7">
        <f t="shared" si="31"/>
        <v>3</v>
      </c>
      <c r="G148" s="1">
        <f t="shared" si="34"/>
        <v>1336</v>
      </c>
      <c r="H148" s="2">
        <f t="shared" si="32"/>
        <v>8.9706573558047412E-2</v>
      </c>
      <c r="I148" s="8"/>
      <c r="J148" s="2">
        <f t="shared" si="25"/>
        <v>0.41905593231719601</v>
      </c>
      <c r="K148" s="2">
        <f t="shared" si="26"/>
        <v>0.32934935875914861</v>
      </c>
      <c r="L148" s="2">
        <f t="shared" si="27"/>
        <v>0.24837171825689922</v>
      </c>
      <c r="M148" s="2">
        <f t="shared" si="28"/>
        <v>3.2229906667561037E-3</v>
      </c>
      <c r="N148" s="1">
        <v>6241</v>
      </c>
      <c r="O148" s="1">
        <v>4905</v>
      </c>
      <c r="P148" s="1">
        <v>3699</v>
      </c>
      <c r="Q148" s="1">
        <v>42</v>
      </c>
      <c r="R148" s="1"/>
      <c r="S148" s="1">
        <v>6</v>
      </c>
      <c r="T148" s="1"/>
      <c r="X148" s="1"/>
      <c r="Y148" s="1"/>
      <c r="Z148" s="1"/>
      <c r="AA148" s="1"/>
      <c r="AB148" s="1"/>
      <c r="AH148" t="str">
        <f t="shared" si="35"/>
        <v>Vernon</v>
      </c>
      <c r="AI148" t="s">
        <v>2497</v>
      </c>
      <c r="AJ148">
        <v>2</v>
      </c>
      <c r="AK148" s="7"/>
      <c r="AL148" s="127">
        <v>9</v>
      </c>
      <c r="AM148" s="130">
        <v>13</v>
      </c>
      <c r="AN148" s="130">
        <v>60</v>
      </c>
      <c r="AO148" s="132">
        <v>78250</v>
      </c>
      <c r="AP148" s="132">
        <f t="shared" si="33"/>
        <v>9013</v>
      </c>
      <c r="AQ148" t="s">
        <v>2231</v>
      </c>
    </row>
    <row r="149" spans="1:43" hidden="1" outlineLevel="1" x14ac:dyDescent="0.2">
      <c r="A149" t="s">
        <v>1692</v>
      </c>
      <c r="B149" s="10" t="s">
        <v>2760</v>
      </c>
      <c r="C149" s="1">
        <f t="shared" si="24"/>
        <v>1020</v>
      </c>
      <c r="D149" s="7">
        <f t="shared" si="29"/>
        <v>2</v>
      </c>
      <c r="E149" s="7">
        <f t="shared" si="30"/>
        <v>3</v>
      </c>
      <c r="F149" s="7">
        <f t="shared" si="31"/>
        <v>1</v>
      </c>
      <c r="G149" s="1">
        <f t="shared" si="34"/>
        <v>31</v>
      </c>
      <c r="H149" s="2">
        <f t="shared" si="32"/>
        <v>3.0392156862745098E-2</v>
      </c>
      <c r="I149" s="8"/>
      <c r="J149" s="2">
        <f t="shared" si="25"/>
        <v>0.35784313725490197</v>
      </c>
      <c r="K149" s="2">
        <f t="shared" si="26"/>
        <v>0.24215686274509804</v>
      </c>
      <c r="L149" s="2">
        <f t="shared" si="27"/>
        <v>0.38823529411764707</v>
      </c>
      <c r="M149" s="2">
        <f t="shared" si="28"/>
        <v>1.1764705882352844E-2</v>
      </c>
      <c r="N149" s="1">
        <v>365</v>
      </c>
      <c r="O149" s="1">
        <v>247</v>
      </c>
      <c r="P149" s="1">
        <v>396</v>
      </c>
      <c r="Q149" s="1">
        <v>10</v>
      </c>
      <c r="R149" s="1"/>
      <c r="S149" s="1">
        <v>2</v>
      </c>
      <c r="T149" s="1"/>
      <c r="X149" s="1"/>
      <c r="Y149" s="1"/>
      <c r="Z149" s="1"/>
      <c r="AA149" s="1"/>
      <c r="AB149" s="1"/>
      <c r="AH149" t="str">
        <f t="shared" si="35"/>
        <v>Voluntown</v>
      </c>
      <c r="AI149" t="s">
        <v>2496</v>
      </c>
      <c r="AJ149">
        <v>2</v>
      </c>
      <c r="AK149" s="7"/>
      <c r="AL149" s="127">
        <v>9</v>
      </c>
      <c r="AM149" s="130">
        <v>11</v>
      </c>
      <c r="AN149" s="130">
        <v>100</v>
      </c>
      <c r="AO149" s="132">
        <v>78600</v>
      </c>
      <c r="AP149" s="132">
        <f t="shared" si="33"/>
        <v>9011</v>
      </c>
      <c r="AQ149" t="s">
        <v>2231</v>
      </c>
    </row>
    <row r="150" spans="1:43" hidden="1" outlineLevel="1" x14ac:dyDescent="0.2">
      <c r="A150" t="s">
        <v>1868</v>
      </c>
      <c r="B150" s="10" t="s">
        <v>2760</v>
      </c>
      <c r="C150" s="1">
        <f t="shared" si="24"/>
        <v>22011</v>
      </c>
      <c r="D150" s="7">
        <f t="shared" si="29"/>
        <v>1</v>
      </c>
      <c r="E150" s="7">
        <f t="shared" si="30"/>
        <v>2</v>
      </c>
      <c r="F150" s="7">
        <f t="shared" si="31"/>
        <v>3</v>
      </c>
      <c r="G150" s="1">
        <f t="shared" si="34"/>
        <v>597</v>
      </c>
      <c r="H150" s="2">
        <f t="shared" si="32"/>
        <v>2.7122802235246015E-2</v>
      </c>
      <c r="I150" s="8"/>
      <c r="J150" s="2">
        <f t="shared" si="25"/>
        <v>0.38794239244014356</v>
      </c>
      <c r="K150" s="2">
        <f t="shared" si="26"/>
        <v>0.36081959020489757</v>
      </c>
      <c r="L150" s="2">
        <f t="shared" si="27"/>
        <v>0.24737631184407796</v>
      </c>
      <c r="M150" s="2">
        <f t="shared" si="28"/>
        <v>3.8617055108809695E-3</v>
      </c>
      <c r="N150" s="1">
        <v>8539</v>
      </c>
      <c r="O150" s="1">
        <v>7942</v>
      </c>
      <c r="P150" s="1">
        <v>5445</v>
      </c>
      <c r="Q150" s="1">
        <v>76</v>
      </c>
      <c r="R150" s="1"/>
      <c r="S150" s="1">
        <v>9</v>
      </c>
      <c r="T150" s="1"/>
      <c r="X150" s="1"/>
      <c r="Y150" s="1"/>
      <c r="Z150" s="1"/>
      <c r="AA150" s="1"/>
      <c r="AB150" s="1"/>
      <c r="AH150" t="str">
        <f t="shared" si="35"/>
        <v>Wallingford</v>
      </c>
      <c r="AI150" t="s">
        <v>2243</v>
      </c>
      <c r="AJ150">
        <v>3</v>
      </c>
      <c r="AK150" s="7"/>
      <c r="AL150" s="127">
        <v>9</v>
      </c>
      <c r="AM150" s="130">
        <v>9</v>
      </c>
      <c r="AN150" s="130">
        <v>115</v>
      </c>
      <c r="AO150" s="132">
        <v>78740</v>
      </c>
      <c r="AP150" s="132">
        <f t="shared" si="33"/>
        <v>9009</v>
      </c>
      <c r="AQ150" t="s">
        <v>2231</v>
      </c>
    </row>
    <row r="151" spans="1:43" hidden="1" outlineLevel="1" x14ac:dyDescent="0.2">
      <c r="A151" t="s">
        <v>821</v>
      </c>
      <c r="B151" s="10" t="s">
        <v>2760</v>
      </c>
      <c r="C151" s="1">
        <f t="shared" si="24"/>
        <v>685</v>
      </c>
      <c r="D151" s="7">
        <f t="shared" si="29"/>
        <v>2</v>
      </c>
      <c r="E151" s="7">
        <f t="shared" si="30"/>
        <v>1</v>
      </c>
      <c r="F151" s="7">
        <f t="shared" si="31"/>
        <v>3</v>
      </c>
      <c r="G151" s="1">
        <f t="shared" si="34"/>
        <v>67</v>
      </c>
      <c r="H151" s="2">
        <f t="shared" si="32"/>
        <v>9.7810218978102187E-2</v>
      </c>
      <c r="I151" s="8"/>
      <c r="J151" s="2">
        <f t="shared" si="25"/>
        <v>0.31094890510948903</v>
      </c>
      <c r="K151" s="2">
        <f t="shared" si="26"/>
        <v>0.40875912408759124</v>
      </c>
      <c r="L151" s="2">
        <f t="shared" si="27"/>
        <v>0.27591240875912409</v>
      </c>
      <c r="M151" s="2">
        <f t="shared" si="28"/>
        <v>4.3795620437956373E-3</v>
      </c>
      <c r="N151" s="1">
        <v>213</v>
      </c>
      <c r="O151" s="1">
        <v>280</v>
      </c>
      <c r="P151" s="1">
        <v>189</v>
      </c>
      <c r="Q151" s="1">
        <v>2</v>
      </c>
      <c r="R151" s="1"/>
      <c r="S151" s="1">
        <v>1</v>
      </c>
      <c r="T151" s="1"/>
      <c r="X151" s="1"/>
      <c r="Y151" s="1"/>
      <c r="Z151" s="1"/>
      <c r="AA151" s="1"/>
      <c r="AB151" s="1"/>
      <c r="AH151" t="str">
        <f t="shared" si="35"/>
        <v>Warren</v>
      </c>
      <c r="AI151" t="s">
        <v>1620</v>
      </c>
      <c r="AJ151">
        <v>6</v>
      </c>
      <c r="AK151" s="7"/>
      <c r="AL151" s="127">
        <v>9</v>
      </c>
      <c r="AM151" s="130">
        <v>5</v>
      </c>
      <c r="AN151" s="130">
        <v>110</v>
      </c>
      <c r="AO151" s="132">
        <v>79510</v>
      </c>
      <c r="AP151" s="132">
        <f t="shared" si="33"/>
        <v>9005</v>
      </c>
      <c r="AQ151" t="s">
        <v>2231</v>
      </c>
    </row>
    <row r="152" spans="1:43" hidden="1" outlineLevel="1" x14ac:dyDescent="0.2">
      <c r="A152" t="s">
        <v>563</v>
      </c>
      <c r="B152" s="10" t="s">
        <v>2760</v>
      </c>
      <c r="C152" s="1">
        <f t="shared" si="24"/>
        <v>2148</v>
      </c>
      <c r="D152" s="7">
        <f t="shared" si="29"/>
        <v>1</v>
      </c>
      <c r="E152" s="7">
        <f t="shared" si="30"/>
        <v>2</v>
      </c>
      <c r="F152" s="7">
        <f t="shared" si="31"/>
        <v>3</v>
      </c>
      <c r="G152" s="1">
        <f t="shared" si="34"/>
        <v>77</v>
      </c>
      <c r="H152" s="2">
        <f t="shared" si="32"/>
        <v>3.5847299813780258E-2</v>
      </c>
      <c r="I152" s="8"/>
      <c r="J152" s="2">
        <f t="shared" si="25"/>
        <v>0.40083798882681565</v>
      </c>
      <c r="K152" s="2">
        <f t="shared" si="26"/>
        <v>0.36499068901303539</v>
      </c>
      <c r="L152" s="2">
        <f t="shared" si="27"/>
        <v>0.23044692737430167</v>
      </c>
      <c r="M152" s="2">
        <f t="shared" si="28"/>
        <v>3.7243947858472959E-3</v>
      </c>
      <c r="N152" s="1">
        <v>861</v>
      </c>
      <c r="O152" s="1">
        <v>784</v>
      </c>
      <c r="P152" s="1">
        <v>495</v>
      </c>
      <c r="Q152" s="1">
        <v>6</v>
      </c>
      <c r="R152" s="1"/>
      <c r="S152" s="1">
        <v>2</v>
      </c>
      <c r="T152" s="1"/>
      <c r="X152" s="1"/>
      <c r="Y152" s="1"/>
      <c r="Z152" s="1"/>
      <c r="AA152" s="1"/>
      <c r="AB152" s="1"/>
      <c r="AH152" t="str">
        <f t="shared" si="35"/>
        <v>Washington</v>
      </c>
      <c r="AI152" t="s">
        <v>1620</v>
      </c>
      <c r="AJ152">
        <v>6</v>
      </c>
      <c r="AK152" s="7"/>
      <c r="AL152" s="127">
        <v>9</v>
      </c>
      <c r="AM152" s="130">
        <v>5</v>
      </c>
      <c r="AN152" s="130">
        <v>115</v>
      </c>
      <c r="AO152" s="132">
        <v>79720</v>
      </c>
      <c r="AP152" s="132">
        <f t="shared" si="33"/>
        <v>9005</v>
      </c>
      <c r="AQ152" t="s">
        <v>2231</v>
      </c>
    </row>
    <row r="153" spans="1:43" hidden="1" outlineLevel="1" x14ac:dyDescent="0.2">
      <c r="A153" t="s">
        <v>642</v>
      </c>
      <c r="B153" s="10" t="s">
        <v>2760</v>
      </c>
      <c r="C153" s="1">
        <f t="shared" si="24"/>
        <v>41896</v>
      </c>
      <c r="D153" s="7">
        <f t="shared" si="29"/>
        <v>1</v>
      </c>
      <c r="E153" s="7">
        <f t="shared" si="30"/>
        <v>2</v>
      </c>
      <c r="F153" s="7">
        <f t="shared" si="31"/>
        <v>3</v>
      </c>
      <c r="G153" s="1">
        <f t="shared" si="34"/>
        <v>211</v>
      </c>
      <c r="H153" s="2">
        <f t="shared" si="32"/>
        <v>5.0362803131563869E-3</v>
      </c>
      <c r="I153" s="8"/>
      <c r="J153" s="2">
        <f t="shared" si="25"/>
        <v>0.39063395073515372</v>
      </c>
      <c r="K153" s="2">
        <f t="shared" si="26"/>
        <v>0.38559767042199733</v>
      </c>
      <c r="L153" s="2">
        <f t="shared" si="27"/>
        <v>0.21930494557953026</v>
      </c>
      <c r="M153" s="2">
        <f t="shared" si="28"/>
        <v>4.4634332633186891E-3</v>
      </c>
      <c r="N153" s="1">
        <v>16366</v>
      </c>
      <c r="O153" s="1">
        <v>16155</v>
      </c>
      <c r="P153" s="1">
        <v>9188</v>
      </c>
      <c r="Q153" s="1">
        <v>140</v>
      </c>
      <c r="R153" s="1"/>
      <c r="S153" s="1">
        <v>47</v>
      </c>
      <c r="T153" s="1"/>
      <c r="X153" s="1"/>
      <c r="Y153" s="1"/>
      <c r="Z153" s="1"/>
      <c r="AA153" s="1"/>
      <c r="AB153" s="1"/>
      <c r="AH153" t="str">
        <f t="shared" si="35"/>
        <v>Waterbury</v>
      </c>
      <c r="AI153" t="s">
        <v>2243</v>
      </c>
      <c r="AJ153">
        <v>5</v>
      </c>
      <c r="AK153" s="7"/>
      <c r="AL153" s="127">
        <v>9</v>
      </c>
      <c r="AM153" s="130">
        <v>9</v>
      </c>
      <c r="AN153" s="130">
        <v>120</v>
      </c>
      <c r="AO153" s="132">
        <v>80070</v>
      </c>
      <c r="AP153" s="132">
        <f t="shared" si="33"/>
        <v>9009</v>
      </c>
      <c r="AQ153" t="s">
        <v>2231</v>
      </c>
    </row>
    <row r="154" spans="1:43" hidden="1" outlineLevel="1" x14ac:dyDescent="0.2">
      <c r="A154" t="s">
        <v>390</v>
      </c>
      <c r="B154" s="10" t="s">
        <v>2760</v>
      </c>
      <c r="C154" s="1">
        <f t="shared" si="24"/>
        <v>9944</v>
      </c>
      <c r="D154" s="7">
        <f t="shared" si="29"/>
        <v>1</v>
      </c>
      <c r="E154" s="7">
        <f t="shared" si="30"/>
        <v>2</v>
      </c>
      <c r="F154" s="7">
        <f t="shared" si="31"/>
        <v>3</v>
      </c>
      <c r="G154" s="1">
        <f t="shared" si="34"/>
        <v>1700</v>
      </c>
      <c r="H154" s="2">
        <f t="shared" si="32"/>
        <v>0.17095736122284794</v>
      </c>
      <c r="I154" s="8"/>
      <c r="J154" s="2">
        <f t="shared" si="25"/>
        <v>0.45092518101367657</v>
      </c>
      <c r="K154" s="2">
        <f t="shared" si="26"/>
        <v>0.27996781979082863</v>
      </c>
      <c r="L154" s="2">
        <f t="shared" si="27"/>
        <v>0.26448109412711185</v>
      </c>
      <c r="M154" s="2">
        <f t="shared" si="28"/>
        <v>4.6259050683830072E-3</v>
      </c>
      <c r="N154" s="1">
        <v>4484</v>
      </c>
      <c r="O154" s="1">
        <v>2784</v>
      </c>
      <c r="P154" s="1">
        <v>2630</v>
      </c>
      <c r="Q154" s="1">
        <v>44</v>
      </c>
      <c r="R154" s="1"/>
      <c r="S154" s="1">
        <v>2</v>
      </c>
      <c r="T154" s="1"/>
      <c r="X154" s="1"/>
      <c r="Y154" s="1"/>
      <c r="Z154" s="1"/>
      <c r="AA154" s="1"/>
      <c r="AB154" s="1"/>
      <c r="AH154" t="str">
        <f t="shared" si="35"/>
        <v>Waterford</v>
      </c>
      <c r="AI154" t="s">
        <v>2496</v>
      </c>
      <c r="AJ154">
        <v>2</v>
      </c>
      <c r="AK154" s="7"/>
      <c r="AL154" s="127">
        <v>9</v>
      </c>
      <c r="AM154" s="130">
        <v>11</v>
      </c>
      <c r="AN154" s="130">
        <v>105</v>
      </c>
      <c r="AO154" s="132">
        <v>80280</v>
      </c>
      <c r="AP154" s="132">
        <f t="shared" si="33"/>
        <v>9011</v>
      </c>
      <c r="AQ154" t="s">
        <v>2231</v>
      </c>
    </row>
    <row r="155" spans="1:43" hidden="1" outlineLevel="1" x14ac:dyDescent="0.2">
      <c r="A155" t="s">
        <v>2859</v>
      </c>
      <c r="B155" s="10" t="s">
        <v>2760</v>
      </c>
      <c r="C155" s="1">
        <f t="shared" si="24"/>
        <v>11088</v>
      </c>
      <c r="D155" s="7">
        <f t="shared" si="29"/>
        <v>2</v>
      </c>
      <c r="E155" s="7">
        <f t="shared" si="30"/>
        <v>1</v>
      </c>
      <c r="F155" s="7">
        <f t="shared" si="31"/>
        <v>3</v>
      </c>
      <c r="G155" s="1">
        <f t="shared" si="34"/>
        <v>1807</v>
      </c>
      <c r="H155" s="2">
        <f t="shared" si="32"/>
        <v>0.16296897546897546</v>
      </c>
      <c r="I155" s="8"/>
      <c r="J155" s="2">
        <f t="shared" si="25"/>
        <v>0.28228715728715731</v>
      </c>
      <c r="K155" s="2">
        <f t="shared" si="26"/>
        <v>0.44525613275613274</v>
      </c>
      <c r="L155" s="2">
        <f t="shared" si="27"/>
        <v>0.268488455988456</v>
      </c>
      <c r="M155" s="2">
        <f t="shared" si="28"/>
        <v>3.9682539682540097E-3</v>
      </c>
      <c r="N155" s="1">
        <v>3130</v>
      </c>
      <c r="O155" s="1">
        <v>4937</v>
      </c>
      <c r="P155" s="1">
        <v>2977</v>
      </c>
      <c r="Q155" s="1">
        <v>41</v>
      </c>
      <c r="R155" s="1"/>
      <c r="S155" s="1">
        <v>3</v>
      </c>
      <c r="T155" s="1"/>
      <c r="X155" s="1"/>
      <c r="Y155" s="1"/>
      <c r="Z155" s="1"/>
      <c r="AA155" s="1"/>
      <c r="AB155" s="1"/>
      <c r="AH155" t="str">
        <f t="shared" si="35"/>
        <v>Watertown</v>
      </c>
      <c r="AI155" t="s">
        <v>1620</v>
      </c>
      <c r="AJ155">
        <v>6</v>
      </c>
      <c r="AK155" s="7"/>
      <c r="AL155" s="127">
        <v>9</v>
      </c>
      <c r="AM155" s="130">
        <v>5</v>
      </c>
      <c r="AN155" s="130">
        <v>120</v>
      </c>
      <c r="AO155" s="132">
        <v>80490</v>
      </c>
      <c r="AP155" s="132">
        <f t="shared" si="33"/>
        <v>9005</v>
      </c>
      <c r="AQ155" t="s">
        <v>2231</v>
      </c>
    </row>
    <row r="156" spans="1:43" hidden="1" outlineLevel="1" x14ac:dyDescent="0.2">
      <c r="A156" t="s">
        <v>1693</v>
      </c>
      <c r="B156" s="10" t="s">
        <v>2760</v>
      </c>
      <c r="C156" s="1">
        <f t="shared" si="24"/>
        <v>37046</v>
      </c>
      <c r="D156" s="7">
        <f t="shared" si="29"/>
        <v>1</v>
      </c>
      <c r="E156" s="7">
        <f t="shared" si="30"/>
        <v>2</v>
      </c>
      <c r="F156" s="7">
        <f t="shared" si="31"/>
        <v>3</v>
      </c>
      <c r="G156" s="1">
        <f t="shared" si="34"/>
        <v>7357</v>
      </c>
      <c r="H156" s="2">
        <f t="shared" si="32"/>
        <v>0.19859094099227986</v>
      </c>
      <c r="I156" s="8"/>
      <c r="J156" s="2">
        <f t="shared" si="25"/>
        <v>0.52969281433893001</v>
      </c>
      <c r="K156" s="2">
        <f t="shared" si="26"/>
        <v>0.33110187334665009</v>
      </c>
      <c r="L156" s="2">
        <f t="shared" si="27"/>
        <v>0.13542622685310154</v>
      </c>
      <c r="M156" s="2">
        <f t="shared" si="28"/>
        <v>3.77908546131836E-3</v>
      </c>
      <c r="N156" s="1">
        <v>19623</v>
      </c>
      <c r="O156" s="1">
        <v>12266</v>
      </c>
      <c r="P156" s="1">
        <v>5017</v>
      </c>
      <c r="Q156" s="1">
        <v>118</v>
      </c>
      <c r="R156" s="1"/>
      <c r="S156" s="1">
        <v>22</v>
      </c>
      <c r="T156" s="1"/>
      <c r="X156" s="1"/>
      <c r="Y156" s="1"/>
      <c r="Z156" s="1"/>
      <c r="AA156" s="1"/>
      <c r="AB156" s="1"/>
      <c r="AH156" t="str">
        <f t="shared" si="35"/>
        <v>West Hartford</v>
      </c>
      <c r="AI156" t="s">
        <v>1619</v>
      </c>
      <c r="AJ156">
        <v>1</v>
      </c>
      <c r="AK156" s="7"/>
      <c r="AL156" s="127">
        <v>9</v>
      </c>
      <c r="AM156" s="130">
        <v>3</v>
      </c>
      <c r="AN156" s="130">
        <v>130</v>
      </c>
      <c r="AO156" s="132">
        <v>82590</v>
      </c>
      <c r="AP156" s="132">
        <f t="shared" si="33"/>
        <v>9003</v>
      </c>
      <c r="AQ156" t="s">
        <v>2231</v>
      </c>
    </row>
    <row r="157" spans="1:43" hidden="1" outlineLevel="1" x14ac:dyDescent="0.2">
      <c r="A157" t="s">
        <v>1546</v>
      </c>
      <c r="B157" s="10" t="s">
        <v>2760</v>
      </c>
      <c r="C157" s="1">
        <f t="shared" si="24"/>
        <v>25599</v>
      </c>
      <c r="D157" s="7">
        <f t="shared" si="29"/>
        <v>1</v>
      </c>
      <c r="E157" s="7">
        <f t="shared" si="30"/>
        <v>2</v>
      </c>
      <c r="F157" s="7">
        <f t="shared" si="31"/>
        <v>3</v>
      </c>
      <c r="G157" s="1">
        <f t="shared" si="34"/>
        <v>2781</v>
      </c>
      <c r="H157" s="2">
        <f t="shared" si="32"/>
        <v>0.10863705613500528</v>
      </c>
      <c r="I157" s="8"/>
      <c r="J157" s="2">
        <f t="shared" si="25"/>
        <v>0.45013477088948789</v>
      </c>
      <c r="K157" s="2">
        <f t="shared" si="26"/>
        <v>0.3414977147544826</v>
      </c>
      <c r="L157" s="2">
        <f t="shared" si="27"/>
        <v>0.20504707215125592</v>
      </c>
      <c r="M157" s="2">
        <f t="shared" si="28"/>
        <v>3.3204422047736493E-3</v>
      </c>
      <c r="N157" s="1">
        <v>11523</v>
      </c>
      <c r="O157" s="1">
        <v>8742</v>
      </c>
      <c r="P157" s="1">
        <v>5249</v>
      </c>
      <c r="Q157" s="1">
        <v>64</v>
      </c>
      <c r="R157" s="1"/>
      <c r="S157" s="1">
        <v>21</v>
      </c>
      <c r="T157" s="1"/>
      <c r="X157" s="1"/>
      <c r="Y157" s="1"/>
      <c r="Z157" s="1"/>
      <c r="AA157" s="1"/>
      <c r="AB157" s="1"/>
      <c r="AH157" t="str">
        <f t="shared" si="35"/>
        <v>West Haven</v>
      </c>
      <c r="AI157" t="s">
        <v>2243</v>
      </c>
      <c r="AJ157">
        <v>3</v>
      </c>
      <c r="AK157" s="7"/>
      <c r="AL157" s="127">
        <v>9</v>
      </c>
      <c r="AM157" s="130">
        <v>9</v>
      </c>
      <c r="AN157" s="130">
        <v>125</v>
      </c>
      <c r="AO157" s="132">
        <v>82870</v>
      </c>
      <c r="AP157" s="132">
        <f t="shared" si="33"/>
        <v>9009</v>
      </c>
      <c r="AQ157" t="s">
        <v>2231</v>
      </c>
    </row>
    <row r="158" spans="1:43" hidden="1" outlineLevel="1" x14ac:dyDescent="0.2">
      <c r="A158" t="s">
        <v>763</v>
      </c>
      <c r="B158" s="10" t="s">
        <v>2760</v>
      </c>
      <c r="C158" s="1">
        <f t="shared" si="24"/>
        <v>3213</v>
      </c>
      <c r="D158" s="7">
        <f t="shared" si="29"/>
        <v>1</v>
      </c>
      <c r="E158" s="7">
        <f t="shared" si="30"/>
        <v>2</v>
      </c>
      <c r="F158" s="7">
        <f t="shared" si="31"/>
        <v>3</v>
      </c>
      <c r="G158" s="1">
        <f t="shared" si="34"/>
        <v>41</v>
      </c>
      <c r="H158" s="2">
        <f t="shared" si="32"/>
        <v>1.2760659819483348E-2</v>
      </c>
      <c r="I158" s="8"/>
      <c r="J158" s="2">
        <f t="shared" si="25"/>
        <v>0.36414565826330531</v>
      </c>
      <c r="K158" s="2">
        <f t="shared" si="26"/>
        <v>0.35138499844382198</v>
      </c>
      <c r="L158" s="2">
        <f t="shared" si="27"/>
        <v>0.28166822284469345</v>
      </c>
      <c r="M158" s="2">
        <f t="shared" si="28"/>
        <v>2.8011204481792062E-3</v>
      </c>
      <c r="N158" s="1">
        <v>1170</v>
      </c>
      <c r="O158" s="1">
        <v>1129</v>
      </c>
      <c r="P158" s="1">
        <v>905</v>
      </c>
      <c r="Q158" s="1">
        <v>8</v>
      </c>
      <c r="R158" s="1"/>
      <c r="S158" s="1">
        <v>1</v>
      </c>
      <c r="T158" s="1"/>
      <c r="X158" s="1"/>
      <c r="Y158" s="1"/>
      <c r="Z158" s="1"/>
      <c r="AA158" s="1"/>
      <c r="AB158" s="1"/>
      <c r="AH158" t="str">
        <f t="shared" si="35"/>
        <v>Westbrook</v>
      </c>
      <c r="AI158" t="s">
        <v>958</v>
      </c>
      <c r="AJ158">
        <v>2</v>
      </c>
      <c r="AK158" s="7"/>
      <c r="AL158" s="127">
        <v>9</v>
      </c>
      <c r="AM158" s="130">
        <v>7</v>
      </c>
      <c r="AN158" s="130">
        <v>75</v>
      </c>
      <c r="AO158" s="132">
        <v>81680</v>
      </c>
      <c r="AP158" s="132">
        <f t="shared" si="33"/>
        <v>9007</v>
      </c>
      <c r="AQ158" t="s">
        <v>2231</v>
      </c>
    </row>
    <row r="159" spans="1:43" hidden="1" outlineLevel="1" x14ac:dyDescent="0.2">
      <c r="A159" t="s">
        <v>1653</v>
      </c>
      <c r="B159" s="10" t="s">
        <v>2760</v>
      </c>
      <c r="C159" s="1">
        <f t="shared" si="24"/>
        <v>5548</v>
      </c>
      <c r="D159" s="7">
        <f t="shared" si="29"/>
        <v>2</v>
      </c>
      <c r="E159" s="7">
        <f t="shared" si="30"/>
        <v>1</v>
      </c>
      <c r="F159" s="7">
        <f t="shared" si="31"/>
        <v>3</v>
      </c>
      <c r="G159" s="1">
        <f t="shared" si="34"/>
        <v>60</v>
      </c>
      <c r="H159" s="2">
        <f t="shared" si="32"/>
        <v>1.0814708002883922E-2</v>
      </c>
      <c r="I159" s="8"/>
      <c r="J159" s="2">
        <f t="shared" si="25"/>
        <v>0.41564527757750541</v>
      </c>
      <c r="K159" s="2">
        <f t="shared" si="26"/>
        <v>0.42645998558038933</v>
      </c>
      <c r="L159" s="2">
        <f t="shared" si="27"/>
        <v>0.14834174477289114</v>
      </c>
      <c r="M159" s="2">
        <f t="shared" si="28"/>
        <v>9.5529920692140613E-3</v>
      </c>
      <c r="N159" s="1">
        <v>2306</v>
      </c>
      <c r="O159" s="1">
        <v>2366</v>
      </c>
      <c r="P159" s="1">
        <v>823</v>
      </c>
      <c r="Q159" s="1">
        <v>30</v>
      </c>
      <c r="R159" s="1"/>
      <c r="S159" s="1">
        <v>23</v>
      </c>
      <c r="T159" s="1"/>
      <c r="X159" s="1"/>
      <c r="Y159" s="1"/>
      <c r="Z159" s="1"/>
      <c r="AA159" s="1"/>
      <c r="AB159" s="1"/>
      <c r="AH159" t="str">
        <f t="shared" si="35"/>
        <v>Weston</v>
      </c>
      <c r="AI159" t="s">
        <v>238</v>
      </c>
      <c r="AJ159">
        <v>5</v>
      </c>
      <c r="AK159" s="7"/>
      <c r="AL159" s="127">
        <v>9</v>
      </c>
      <c r="AM159" s="130">
        <v>1</v>
      </c>
      <c r="AN159" s="130">
        <v>105</v>
      </c>
      <c r="AO159" s="132">
        <v>83430</v>
      </c>
      <c r="AP159" s="132">
        <f t="shared" si="33"/>
        <v>9001</v>
      </c>
      <c r="AQ159" t="s">
        <v>2231</v>
      </c>
    </row>
    <row r="160" spans="1:43" hidden="1" outlineLevel="1" x14ac:dyDescent="0.2">
      <c r="A160" t="s">
        <v>2853</v>
      </c>
      <c r="B160" s="10" t="s">
        <v>2760</v>
      </c>
      <c r="C160" s="1">
        <f t="shared" si="24"/>
        <v>16216</v>
      </c>
      <c r="D160" s="7">
        <f t="shared" si="29"/>
        <v>1</v>
      </c>
      <c r="E160" s="7">
        <f t="shared" si="30"/>
        <v>2</v>
      </c>
      <c r="F160" s="7">
        <f t="shared" si="31"/>
        <v>3</v>
      </c>
      <c r="G160" s="1">
        <f t="shared" si="34"/>
        <v>1633</v>
      </c>
      <c r="H160" s="2">
        <f t="shared" si="32"/>
        <v>0.10070300937345832</v>
      </c>
      <c r="I160" s="8"/>
      <c r="J160" s="2">
        <f t="shared" si="25"/>
        <v>0.48094474592994574</v>
      </c>
      <c r="K160" s="2">
        <f t="shared" si="26"/>
        <v>0.38024173655648741</v>
      </c>
      <c r="L160" s="2">
        <f t="shared" si="27"/>
        <v>0.13542180562407499</v>
      </c>
      <c r="M160" s="2">
        <f t="shared" si="28"/>
        <v>3.3917118894918608E-3</v>
      </c>
      <c r="N160" s="1">
        <v>7799</v>
      </c>
      <c r="O160" s="1">
        <v>6166</v>
      </c>
      <c r="P160" s="1">
        <v>2196</v>
      </c>
      <c r="Q160" s="1">
        <v>47</v>
      </c>
      <c r="R160" s="1"/>
      <c r="S160" s="1">
        <v>8</v>
      </c>
      <c r="T160" s="1"/>
      <c r="X160" s="1"/>
      <c r="Y160" s="1"/>
      <c r="Z160" s="1"/>
      <c r="AA160" s="1"/>
      <c r="AB160" s="1"/>
      <c r="AH160" t="str">
        <f t="shared" si="35"/>
        <v>Westport</v>
      </c>
      <c r="AI160" t="s">
        <v>238</v>
      </c>
      <c r="AJ160">
        <v>4</v>
      </c>
      <c r="AK160" s="7"/>
      <c r="AL160" s="127">
        <v>9</v>
      </c>
      <c r="AM160" s="130">
        <v>1</v>
      </c>
      <c r="AN160" s="130">
        <v>110</v>
      </c>
      <c r="AO160" s="132">
        <v>83500</v>
      </c>
      <c r="AP160" s="132">
        <f t="shared" si="33"/>
        <v>9001</v>
      </c>
      <c r="AQ160" t="s">
        <v>2231</v>
      </c>
    </row>
    <row r="161" spans="1:43" hidden="1" outlineLevel="1" x14ac:dyDescent="0.2">
      <c r="A161" t="s">
        <v>1982</v>
      </c>
      <c r="B161" s="10" t="s">
        <v>2760</v>
      </c>
      <c r="C161" s="1">
        <f t="shared" si="24"/>
        <v>16305</v>
      </c>
      <c r="D161" s="7">
        <f t="shared" si="29"/>
        <v>1</v>
      </c>
      <c r="E161" s="7">
        <f t="shared" si="30"/>
        <v>2</v>
      </c>
      <c r="F161" s="7">
        <f t="shared" si="31"/>
        <v>3</v>
      </c>
      <c r="G161" s="1">
        <f t="shared" si="34"/>
        <v>848</v>
      </c>
      <c r="H161" s="2">
        <f t="shared" si="32"/>
        <v>5.2008586323213736E-2</v>
      </c>
      <c r="I161" s="8"/>
      <c r="J161" s="2">
        <f t="shared" si="25"/>
        <v>0.43146274149034036</v>
      </c>
      <c r="K161" s="2">
        <f t="shared" si="26"/>
        <v>0.37945415516712666</v>
      </c>
      <c r="L161" s="2">
        <f t="shared" si="27"/>
        <v>0.18613922109782274</v>
      </c>
      <c r="M161" s="2">
        <f t="shared" si="28"/>
        <v>2.9438822447102331E-3</v>
      </c>
      <c r="N161" s="1">
        <v>7035</v>
      </c>
      <c r="O161" s="1">
        <v>6187</v>
      </c>
      <c r="P161" s="1">
        <v>3035</v>
      </c>
      <c r="Q161" s="1">
        <v>43</v>
      </c>
      <c r="R161" s="1"/>
      <c r="S161" s="1">
        <v>5</v>
      </c>
      <c r="T161" s="1"/>
      <c r="X161" s="1"/>
      <c r="Y161" s="1"/>
      <c r="Z161" s="1"/>
      <c r="AA161" s="1"/>
      <c r="AB161" s="1"/>
      <c r="AH161" t="str">
        <f t="shared" si="35"/>
        <v>Wethersfield</v>
      </c>
      <c r="AI161" t="s">
        <v>1619</v>
      </c>
      <c r="AJ161">
        <v>1</v>
      </c>
      <c r="AK161" s="7"/>
      <c r="AL161" s="127">
        <v>9</v>
      </c>
      <c r="AM161" s="130">
        <v>3</v>
      </c>
      <c r="AN161" s="130">
        <v>135</v>
      </c>
      <c r="AO161" s="132">
        <v>84900</v>
      </c>
      <c r="AP161" s="132">
        <f t="shared" si="33"/>
        <v>9003</v>
      </c>
      <c r="AQ161" t="s">
        <v>2231</v>
      </c>
    </row>
    <row r="162" spans="1:43" hidden="1" outlineLevel="1" x14ac:dyDescent="0.2">
      <c r="A162" t="s">
        <v>1983</v>
      </c>
      <c r="B162" s="10" t="s">
        <v>2760</v>
      </c>
      <c r="C162" s="1">
        <f t="shared" si="24"/>
        <v>2987</v>
      </c>
      <c r="D162" s="7">
        <f t="shared" si="29"/>
        <v>1</v>
      </c>
      <c r="E162" s="7">
        <f t="shared" si="30"/>
        <v>2</v>
      </c>
      <c r="F162" s="7">
        <f t="shared" si="31"/>
        <v>3</v>
      </c>
      <c r="G162" s="1">
        <f t="shared" si="34"/>
        <v>416</v>
      </c>
      <c r="H162" s="2">
        <f t="shared" si="32"/>
        <v>0.13927017073987277</v>
      </c>
      <c r="I162" s="8"/>
      <c r="J162" s="2">
        <f t="shared" si="25"/>
        <v>0.42785403414797457</v>
      </c>
      <c r="K162" s="2">
        <f t="shared" si="26"/>
        <v>0.28858386340810177</v>
      </c>
      <c r="L162" s="2">
        <f t="shared" si="27"/>
        <v>0.28054904586541679</v>
      </c>
      <c r="M162" s="2">
        <f t="shared" si="28"/>
        <v>3.013056578506812E-3</v>
      </c>
      <c r="N162" s="1">
        <v>1278</v>
      </c>
      <c r="O162" s="1">
        <v>862</v>
      </c>
      <c r="P162" s="1">
        <v>838</v>
      </c>
      <c r="Q162" s="1">
        <v>8</v>
      </c>
      <c r="R162" s="1"/>
      <c r="S162" s="1">
        <v>1</v>
      </c>
      <c r="T162" s="1"/>
      <c r="X162" s="1"/>
      <c r="Y162" s="1"/>
      <c r="Z162" s="1"/>
      <c r="AA162" s="1"/>
      <c r="AB162" s="1"/>
      <c r="AH162" t="str">
        <f t="shared" si="35"/>
        <v>Willington</v>
      </c>
      <c r="AI162" t="s">
        <v>2497</v>
      </c>
      <c r="AJ162">
        <v>2</v>
      </c>
      <c r="AK162" s="7"/>
      <c r="AL162" s="127">
        <v>9</v>
      </c>
      <c r="AM162" s="130">
        <v>13</v>
      </c>
      <c r="AN162" s="130">
        <v>65</v>
      </c>
      <c r="AO162" s="132">
        <v>85950</v>
      </c>
      <c r="AP162" s="132">
        <f t="shared" si="33"/>
        <v>9013</v>
      </c>
      <c r="AQ162" t="s">
        <v>2231</v>
      </c>
    </row>
    <row r="163" spans="1:43" hidden="1" outlineLevel="1" x14ac:dyDescent="0.2">
      <c r="A163" t="s">
        <v>2184</v>
      </c>
      <c r="B163" s="10" t="s">
        <v>2760</v>
      </c>
      <c r="C163" s="1">
        <f t="shared" si="24"/>
        <v>10022</v>
      </c>
      <c r="D163" s="7">
        <f t="shared" si="29"/>
        <v>2</v>
      </c>
      <c r="E163" s="7">
        <f t="shared" si="30"/>
        <v>1</v>
      </c>
      <c r="F163" s="7">
        <f t="shared" si="31"/>
        <v>3</v>
      </c>
      <c r="G163" s="1">
        <f t="shared" si="34"/>
        <v>1741</v>
      </c>
      <c r="H163" s="2">
        <f t="shared" si="32"/>
        <v>0.17371782079425263</v>
      </c>
      <c r="I163" s="8"/>
      <c r="J163" s="2">
        <f t="shared" si="25"/>
        <v>0.33945320295350229</v>
      </c>
      <c r="K163" s="2">
        <f t="shared" si="26"/>
        <v>0.51317102374775492</v>
      </c>
      <c r="L163" s="2">
        <f t="shared" si="27"/>
        <v>0.14488126122530434</v>
      </c>
      <c r="M163" s="2">
        <f t="shared" si="28"/>
        <v>2.4945120734385096E-3</v>
      </c>
      <c r="N163" s="1">
        <v>3402</v>
      </c>
      <c r="O163" s="1">
        <v>5143</v>
      </c>
      <c r="P163" s="1">
        <v>1452</v>
      </c>
      <c r="Q163" s="1">
        <v>20</v>
      </c>
      <c r="R163" s="1"/>
      <c r="S163" s="1">
        <v>5</v>
      </c>
      <c r="T163" s="1"/>
      <c r="X163" s="1"/>
      <c r="Y163" s="1"/>
      <c r="Z163" s="1"/>
      <c r="AA163" s="1"/>
      <c r="AB163" s="1"/>
      <c r="AH163" t="str">
        <f t="shared" si="35"/>
        <v>Wilton</v>
      </c>
      <c r="AI163" t="s">
        <v>238</v>
      </c>
      <c r="AJ163">
        <v>5</v>
      </c>
      <c r="AK163" s="7"/>
      <c r="AL163" s="127">
        <v>9</v>
      </c>
      <c r="AM163" s="130">
        <v>1</v>
      </c>
      <c r="AN163" s="130">
        <v>115</v>
      </c>
      <c r="AO163" s="132">
        <v>86370</v>
      </c>
      <c r="AP163" s="132">
        <f t="shared" si="33"/>
        <v>9001</v>
      </c>
      <c r="AQ163" t="s">
        <v>2231</v>
      </c>
    </row>
    <row r="164" spans="1:43" hidden="1" outlineLevel="1" x14ac:dyDescent="0.2">
      <c r="A164" t="s">
        <v>1891</v>
      </c>
      <c r="B164" s="10" t="s">
        <v>2760</v>
      </c>
      <c r="C164" s="1">
        <f t="shared" si="24"/>
        <v>5500</v>
      </c>
      <c r="D164" s="7">
        <f t="shared" si="29"/>
        <v>1</v>
      </c>
      <c r="E164" s="7">
        <f t="shared" si="30"/>
        <v>2</v>
      </c>
      <c r="F164" s="7">
        <f t="shared" si="31"/>
        <v>3</v>
      </c>
      <c r="G164" s="1">
        <f t="shared" si="34"/>
        <v>601</v>
      </c>
      <c r="H164" s="2">
        <f t="shared" si="32"/>
        <v>0.10927272727272727</v>
      </c>
      <c r="I164" s="8"/>
      <c r="J164" s="2">
        <f t="shared" si="25"/>
        <v>0.41872727272727273</v>
      </c>
      <c r="K164" s="2">
        <f t="shared" si="26"/>
        <v>0.30945454545454548</v>
      </c>
      <c r="L164" s="2">
        <f t="shared" si="27"/>
        <v>0.26545454545454544</v>
      </c>
      <c r="M164" s="2">
        <f t="shared" si="28"/>
        <v>6.3636363636363491E-3</v>
      </c>
      <c r="N164" s="1">
        <v>2303</v>
      </c>
      <c r="O164" s="1">
        <v>1702</v>
      </c>
      <c r="P164" s="1">
        <v>1460</v>
      </c>
      <c r="Q164" s="1">
        <v>30</v>
      </c>
      <c r="R164" s="1"/>
      <c r="S164" s="1">
        <v>5</v>
      </c>
      <c r="T164" s="1"/>
      <c r="X164" s="1"/>
      <c r="Y164" s="1"/>
      <c r="Z164" s="1"/>
      <c r="AA164" s="1"/>
      <c r="AB164" s="1"/>
      <c r="AH164" t="str">
        <f t="shared" si="35"/>
        <v>Winchester</v>
      </c>
      <c r="AI164" t="s">
        <v>1620</v>
      </c>
      <c r="AJ164">
        <v>6</v>
      </c>
      <c r="AK164" s="7"/>
      <c r="AL164" s="127">
        <v>9</v>
      </c>
      <c r="AM164" s="130">
        <v>5</v>
      </c>
      <c r="AN164" s="130">
        <v>125</v>
      </c>
      <c r="AO164" s="132">
        <v>86440</v>
      </c>
      <c r="AP164" s="132">
        <f t="shared" si="33"/>
        <v>9005</v>
      </c>
      <c r="AQ164" t="s">
        <v>2231</v>
      </c>
    </row>
    <row r="165" spans="1:43" hidden="1" outlineLevel="1" x14ac:dyDescent="0.2">
      <c r="A165" t="s">
        <v>2181</v>
      </c>
      <c r="B165" s="10" t="s">
        <v>2760</v>
      </c>
      <c r="C165" s="1">
        <f t="shared" si="24"/>
        <v>9512</v>
      </c>
      <c r="D165" s="7">
        <f t="shared" si="29"/>
        <v>1</v>
      </c>
      <c r="E165" s="7">
        <f t="shared" si="30"/>
        <v>2</v>
      </c>
      <c r="F165" s="7">
        <f t="shared" si="31"/>
        <v>3</v>
      </c>
      <c r="G165" s="1">
        <f t="shared" si="34"/>
        <v>2238</v>
      </c>
      <c r="H165" s="2">
        <f t="shared" si="32"/>
        <v>0.23528174936921784</v>
      </c>
      <c r="I165" s="8"/>
      <c r="J165" s="2">
        <f t="shared" si="25"/>
        <v>0.49873843566021869</v>
      </c>
      <c r="K165" s="2">
        <f t="shared" si="26"/>
        <v>0.26345668629100083</v>
      </c>
      <c r="L165" s="2">
        <f t="shared" si="27"/>
        <v>0.23359966358284273</v>
      </c>
      <c r="M165" s="2">
        <f t="shared" si="28"/>
        <v>4.2052144659377455E-3</v>
      </c>
      <c r="N165" s="1">
        <v>4744</v>
      </c>
      <c r="O165" s="1">
        <v>2506</v>
      </c>
      <c r="P165" s="1">
        <v>2222</v>
      </c>
      <c r="Q165" s="1">
        <v>33</v>
      </c>
      <c r="R165" s="1"/>
      <c r="S165" s="1">
        <v>7</v>
      </c>
      <c r="T165" s="1"/>
      <c r="X165" s="1"/>
      <c r="Y165" s="1"/>
      <c r="Z165" s="1"/>
      <c r="AA165" s="1"/>
      <c r="AB165" s="1"/>
      <c r="AH165" t="str">
        <f t="shared" si="35"/>
        <v>Windham</v>
      </c>
      <c r="AI165" t="s">
        <v>2181</v>
      </c>
      <c r="AJ165">
        <v>2</v>
      </c>
      <c r="AK165" s="7"/>
      <c r="AL165" s="127">
        <v>9</v>
      </c>
      <c r="AM165" s="130">
        <v>15</v>
      </c>
      <c r="AN165" s="130">
        <v>70</v>
      </c>
      <c r="AO165" s="132">
        <v>86790</v>
      </c>
      <c r="AP165" s="132">
        <f t="shared" si="33"/>
        <v>9015</v>
      </c>
      <c r="AQ165" t="s">
        <v>2231</v>
      </c>
    </row>
    <row r="166" spans="1:43" hidden="1" outlineLevel="1" x14ac:dyDescent="0.2">
      <c r="A166" t="s">
        <v>2168</v>
      </c>
      <c r="B166" s="10" t="s">
        <v>2760</v>
      </c>
      <c r="C166" s="1">
        <f t="shared" si="24"/>
        <v>15046</v>
      </c>
      <c r="D166" s="7">
        <f t="shared" si="29"/>
        <v>1</v>
      </c>
      <c r="E166" s="7">
        <f t="shared" si="30"/>
        <v>2</v>
      </c>
      <c r="F166" s="7">
        <f t="shared" si="31"/>
        <v>3</v>
      </c>
      <c r="G166" s="1">
        <f>MAX(N166:P166)-LARGE(N166:P166,2)</f>
        <v>2823</v>
      </c>
      <c r="H166" s="2">
        <f t="shared" si="32"/>
        <v>0.18762461783862822</v>
      </c>
      <c r="I166" s="8"/>
      <c r="J166" s="2">
        <f t="shared" si="25"/>
        <v>0.49554698923301876</v>
      </c>
      <c r="K166" s="2">
        <f t="shared" si="26"/>
        <v>0.30792237139439055</v>
      </c>
      <c r="L166" s="2">
        <f t="shared" si="27"/>
        <v>0.19260933138375649</v>
      </c>
      <c r="M166" s="2">
        <f t="shared" si="28"/>
        <v>3.921307988834194E-3</v>
      </c>
      <c r="N166" s="1">
        <v>7456</v>
      </c>
      <c r="O166" s="1">
        <v>4633</v>
      </c>
      <c r="P166" s="1">
        <v>2898</v>
      </c>
      <c r="Q166" s="1">
        <v>48</v>
      </c>
      <c r="R166" s="1"/>
      <c r="S166" s="1">
        <v>11</v>
      </c>
      <c r="T166" s="1"/>
      <c r="X166" s="1"/>
      <c r="Y166" s="1"/>
      <c r="Z166" s="1"/>
      <c r="AA166" s="1"/>
      <c r="AB166" s="1"/>
      <c r="AH166" t="str">
        <f t="shared" si="35"/>
        <v>Windsor</v>
      </c>
      <c r="AI166" t="s">
        <v>1619</v>
      </c>
      <c r="AJ166">
        <v>1</v>
      </c>
      <c r="AK166" s="7"/>
      <c r="AL166" s="127">
        <v>9</v>
      </c>
      <c r="AM166" s="130">
        <v>3</v>
      </c>
      <c r="AN166" s="130">
        <v>150</v>
      </c>
      <c r="AO166" s="132">
        <v>87000</v>
      </c>
      <c r="AP166" s="132">
        <f t="shared" si="33"/>
        <v>9003</v>
      </c>
      <c r="AQ166" t="s">
        <v>2231</v>
      </c>
    </row>
    <row r="167" spans="1:43" hidden="1" outlineLevel="1" x14ac:dyDescent="0.2">
      <c r="A167" t="s">
        <v>1998</v>
      </c>
      <c r="B167" s="10" t="s">
        <v>2760</v>
      </c>
      <c r="C167" s="1">
        <f t="shared" si="24"/>
        <v>6695</v>
      </c>
      <c r="D167" s="7">
        <f t="shared" si="29"/>
        <v>1</v>
      </c>
      <c r="E167" s="7">
        <f t="shared" si="30"/>
        <v>2</v>
      </c>
      <c r="F167" s="7">
        <f t="shared" si="31"/>
        <v>3</v>
      </c>
      <c r="G167" s="1">
        <f t="shared" ref="G167:G230" si="36">MAX(N167:P167)-LARGE(N167:P167,2)</f>
        <v>786</v>
      </c>
      <c r="H167" s="2">
        <f t="shared" si="32"/>
        <v>0.11740104555638536</v>
      </c>
      <c r="I167" s="8"/>
      <c r="J167" s="2">
        <f t="shared" si="25"/>
        <v>0.42673637042569079</v>
      </c>
      <c r="K167" s="2">
        <f t="shared" si="26"/>
        <v>0.30933532486930543</v>
      </c>
      <c r="L167" s="2">
        <f t="shared" si="27"/>
        <v>0.25944734876773712</v>
      </c>
      <c r="M167" s="2">
        <f t="shared" si="28"/>
        <v>4.4809559372666619E-3</v>
      </c>
      <c r="N167" s="1">
        <v>2857</v>
      </c>
      <c r="O167" s="1">
        <v>2071</v>
      </c>
      <c r="P167" s="1">
        <v>1737</v>
      </c>
      <c r="Q167" s="1">
        <v>26</v>
      </c>
      <c r="R167" s="1"/>
      <c r="S167" s="1">
        <v>4</v>
      </c>
      <c r="T167" s="1"/>
      <c r="X167" s="1"/>
      <c r="Y167" s="1"/>
      <c r="Z167" s="1"/>
      <c r="AA167" s="1"/>
      <c r="AB167" s="1"/>
      <c r="AH167" t="str">
        <f t="shared" si="35"/>
        <v>Windsor Locks</v>
      </c>
      <c r="AI167" t="s">
        <v>1619</v>
      </c>
      <c r="AJ167">
        <v>6</v>
      </c>
      <c r="AK167" s="7"/>
      <c r="AL167" s="127">
        <v>9</v>
      </c>
      <c r="AM167" s="130">
        <v>3</v>
      </c>
      <c r="AN167" s="130">
        <v>155</v>
      </c>
      <c r="AO167" s="132">
        <v>87070</v>
      </c>
      <c r="AP167" s="132">
        <f t="shared" si="33"/>
        <v>9003</v>
      </c>
      <c r="AQ167" t="s">
        <v>2231</v>
      </c>
    </row>
    <row r="168" spans="1:43" hidden="1" outlineLevel="1" x14ac:dyDescent="0.2">
      <c r="A168" t="s">
        <v>3002</v>
      </c>
      <c r="B168" s="10" t="s">
        <v>2760</v>
      </c>
      <c r="C168" s="1">
        <f t="shared" si="24"/>
        <v>7872</v>
      </c>
      <c r="D168" s="7">
        <f t="shared" si="29"/>
        <v>3</v>
      </c>
      <c r="E168" s="7">
        <f t="shared" si="30"/>
        <v>1</v>
      </c>
      <c r="F168" s="7">
        <f t="shared" si="31"/>
        <v>2</v>
      </c>
      <c r="G168" s="1">
        <f t="shared" si="36"/>
        <v>953</v>
      </c>
      <c r="H168" s="2">
        <f t="shared" si="32"/>
        <v>0.1210619918699187</v>
      </c>
      <c r="I168" s="8"/>
      <c r="J168" s="2">
        <f t="shared" si="25"/>
        <v>0.27997967479674796</v>
      </c>
      <c r="K168" s="2">
        <f t="shared" si="26"/>
        <v>0.41831808943089432</v>
      </c>
      <c r="L168" s="2">
        <f t="shared" si="27"/>
        <v>0.2972560975609756</v>
      </c>
      <c r="M168" s="2">
        <f t="shared" si="28"/>
        <v>4.4461382113820669E-3</v>
      </c>
      <c r="N168" s="1">
        <v>2204</v>
      </c>
      <c r="O168" s="1">
        <v>3293</v>
      </c>
      <c r="P168" s="1">
        <v>2340</v>
      </c>
      <c r="Q168" s="1">
        <v>34</v>
      </c>
      <c r="R168" s="1"/>
      <c r="S168" s="1">
        <v>1</v>
      </c>
      <c r="T168" s="1"/>
      <c r="X168" s="1"/>
      <c r="Y168" s="1"/>
      <c r="Z168" s="1"/>
      <c r="AA168" s="1"/>
      <c r="AB168" s="1"/>
      <c r="AH168" t="str">
        <f t="shared" si="35"/>
        <v>Wolcott</v>
      </c>
      <c r="AI168" t="s">
        <v>2243</v>
      </c>
      <c r="AJ168">
        <v>5</v>
      </c>
      <c r="AK168" s="7"/>
      <c r="AL168" s="127">
        <v>9</v>
      </c>
      <c r="AM168" s="130">
        <v>9</v>
      </c>
      <c r="AN168" s="130">
        <v>130</v>
      </c>
      <c r="AO168" s="132">
        <v>87560</v>
      </c>
      <c r="AP168" s="132">
        <f t="shared" si="33"/>
        <v>9009</v>
      </c>
      <c r="AQ168" t="s">
        <v>2231</v>
      </c>
    </row>
    <row r="169" spans="1:43" hidden="1" outlineLevel="1" x14ac:dyDescent="0.2">
      <c r="A169" t="s">
        <v>2627</v>
      </c>
      <c r="B169" s="10" t="s">
        <v>2760</v>
      </c>
      <c r="C169" s="1">
        <f t="shared" si="24"/>
        <v>5092</v>
      </c>
      <c r="D169" s="7">
        <f t="shared" si="29"/>
        <v>1</v>
      </c>
      <c r="E169" s="7">
        <f t="shared" si="30"/>
        <v>2</v>
      </c>
      <c r="F169" s="7">
        <f t="shared" si="31"/>
        <v>3</v>
      </c>
      <c r="G169" s="1">
        <f t="shared" si="36"/>
        <v>245</v>
      </c>
      <c r="H169" s="2">
        <f t="shared" si="32"/>
        <v>4.8114689709347999E-2</v>
      </c>
      <c r="I169" s="8"/>
      <c r="J169" s="2">
        <f t="shared" si="25"/>
        <v>0.44874312647289866</v>
      </c>
      <c r="K169" s="2">
        <f t="shared" si="26"/>
        <v>0.40062843676355064</v>
      </c>
      <c r="L169" s="2">
        <f t="shared" si="27"/>
        <v>0.14650432050274942</v>
      </c>
      <c r="M169" s="2">
        <f t="shared" si="28"/>
        <v>4.124116260801225E-3</v>
      </c>
      <c r="N169" s="1">
        <v>2285</v>
      </c>
      <c r="O169" s="1">
        <v>2040</v>
      </c>
      <c r="P169" s="1">
        <v>746</v>
      </c>
      <c r="Q169" s="1">
        <v>16</v>
      </c>
      <c r="R169" s="1"/>
      <c r="S169" s="1">
        <v>5</v>
      </c>
      <c r="T169" s="1"/>
      <c r="X169" s="1"/>
      <c r="Y169" s="1"/>
      <c r="Z169" s="1"/>
      <c r="AA169" s="1"/>
      <c r="AB169" s="1"/>
      <c r="AH169" t="str">
        <f t="shared" si="35"/>
        <v>Woodbridge</v>
      </c>
      <c r="AI169" t="s">
        <v>2243</v>
      </c>
      <c r="AJ169" t="s">
        <v>3230</v>
      </c>
      <c r="AK169" s="7"/>
      <c r="AL169" s="127">
        <v>9</v>
      </c>
      <c r="AM169" s="130">
        <v>9</v>
      </c>
      <c r="AN169" s="130">
        <v>135</v>
      </c>
      <c r="AO169" s="132">
        <v>87700</v>
      </c>
      <c r="AP169" s="132">
        <f t="shared" si="33"/>
        <v>9009</v>
      </c>
      <c r="AQ169" t="s">
        <v>2231</v>
      </c>
    </row>
    <row r="170" spans="1:43" hidden="1" outlineLevel="1" x14ac:dyDescent="0.2">
      <c r="A170" t="s">
        <v>2731</v>
      </c>
      <c r="B170" s="10" t="s">
        <v>2760</v>
      </c>
      <c r="C170" s="1">
        <f t="shared" si="24"/>
        <v>4923</v>
      </c>
      <c r="D170" s="7">
        <f t="shared" si="29"/>
        <v>2</v>
      </c>
      <c r="E170" s="7">
        <f t="shared" si="30"/>
        <v>1</v>
      </c>
      <c r="F170" s="7">
        <f t="shared" si="31"/>
        <v>3</v>
      </c>
      <c r="G170" s="1">
        <f t="shared" si="36"/>
        <v>612</v>
      </c>
      <c r="H170" s="2">
        <f t="shared" si="32"/>
        <v>0.12431444241316271</v>
      </c>
      <c r="I170" s="8"/>
      <c r="J170" s="2">
        <f t="shared" si="25"/>
        <v>0.31972374568352629</v>
      </c>
      <c r="K170" s="2">
        <f t="shared" si="26"/>
        <v>0.44403818809668899</v>
      </c>
      <c r="L170" s="2">
        <f t="shared" si="27"/>
        <v>0.23359739995937437</v>
      </c>
      <c r="M170" s="2">
        <f t="shared" si="28"/>
        <v>2.6406662604104014E-3</v>
      </c>
      <c r="N170" s="1">
        <v>1574</v>
      </c>
      <c r="O170" s="1">
        <v>2186</v>
      </c>
      <c r="P170" s="1">
        <v>1150</v>
      </c>
      <c r="Q170" s="1">
        <v>11</v>
      </c>
      <c r="R170" s="1"/>
      <c r="S170" s="1">
        <v>2</v>
      </c>
      <c r="T170" s="1"/>
      <c r="X170" s="1"/>
      <c r="Y170" s="1"/>
      <c r="Z170" s="1"/>
      <c r="AA170" s="1"/>
      <c r="AB170" s="1"/>
      <c r="AH170" t="str">
        <f t="shared" si="35"/>
        <v>Woodbury</v>
      </c>
      <c r="AI170" t="s">
        <v>1620</v>
      </c>
      <c r="AJ170">
        <v>6</v>
      </c>
      <c r="AK170" s="7"/>
      <c r="AL170" s="127">
        <v>9</v>
      </c>
      <c r="AM170" s="130">
        <v>5</v>
      </c>
      <c r="AN170" s="130">
        <v>130</v>
      </c>
      <c r="AO170" s="132">
        <v>87910</v>
      </c>
      <c r="AP170" s="132">
        <f t="shared" si="33"/>
        <v>9005</v>
      </c>
      <c r="AQ170" t="s">
        <v>2231</v>
      </c>
    </row>
    <row r="171" spans="1:43" hidden="1" outlineLevel="1" x14ac:dyDescent="0.2">
      <c r="A171" t="s">
        <v>1221</v>
      </c>
      <c r="B171" s="10" t="s">
        <v>2760</v>
      </c>
      <c r="C171" s="1">
        <f t="shared" si="24"/>
        <v>3642</v>
      </c>
      <c r="D171" s="7">
        <f t="shared" si="29"/>
        <v>2</v>
      </c>
      <c r="E171" s="7">
        <f t="shared" si="30"/>
        <v>1</v>
      </c>
      <c r="F171" s="7">
        <f t="shared" si="31"/>
        <v>3</v>
      </c>
      <c r="G171" s="1">
        <f t="shared" si="36"/>
        <v>18</v>
      </c>
      <c r="H171" s="2">
        <f t="shared" si="32"/>
        <v>4.9423393739703456E-3</v>
      </c>
      <c r="I171" s="8"/>
      <c r="J171" s="2">
        <f t="shared" si="25"/>
        <v>0.3528281164195497</v>
      </c>
      <c r="K171" s="2">
        <f t="shared" si="26"/>
        <v>0.35777045579352007</v>
      </c>
      <c r="L171" s="2">
        <f t="shared" si="27"/>
        <v>0.28583196046128501</v>
      </c>
      <c r="M171" s="2">
        <f t="shared" si="28"/>
        <v>3.5694673256452258E-3</v>
      </c>
      <c r="N171" s="1">
        <v>1285</v>
      </c>
      <c r="O171" s="1">
        <v>1303</v>
      </c>
      <c r="P171" s="1">
        <v>1041</v>
      </c>
      <c r="Q171" s="1">
        <v>11</v>
      </c>
      <c r="R171" s="1"/>
      <c r="S171" s="1">
        <v>2</v>
      </c>
      <c r="T171" s="1"/>
      <c r="X171" s="1"/>
      <c r="Y171" s="1"/>
      <c r="Z171" s="1"/>
      <c r="AA171" s="1"/>
      <c r="AB171" s="1"/>
      <c r="AH171" t="str">
        <f t="shared" si="35"/>
        <v>Woodstock</v>
      </c>
      <c r="AI171" t="s">
        <v>2181</v>
      </c>
      <c r="AJ171">
        <v>2</v>
      </c>
      <c r="AK171" s="7"/>
      <c r="AL171" s="127">
        <v>9</v>
      </c>
      <c r="AM171" s="130">
        <v>15</v>
      </c>
      <c r="AN171" s="130">
        <v>75</v>
      </c>
      <c r="AO171" s="132">
        <v>88190</v>
      </c>
      <c r="AP171" s="132">
        <f t="shared" si="33"/>
        <v>9015</v>
      </c>
      <c r="AQ171" t="s">
        <v>2231</v>
      </c>
    </row>
    <row r="172" spans="1:43" collapsed="1" x14ac:dyDescent="0.2">
      <c r="A172" s="10" t="s">
        <v>2759</v>
      </c>
      <c r="B172" s="10" t="s">
        <v>566</v>
      </c>
      <c r="C172" s="1">
        <f t="shared" si="24"/>
        <v>1616156</v>
      </c>
      <c r="D172" s="7">
        <f t="shared" si="29"/>
        <v>1</v>
      </c>
      <c r="E172" s="7">
        <f t="shared" si="30"/>
        <v>2</v>
      </c>
      <c r="F172" s="7">
        <f t="shared" si="31"/>
        <v>3</v>
      </c>
      <c r="G172" s="1">
        <f t="shared" si="36"/>
        <v>104005</v>
      </c>
      <c r="H172" s="2">
        <f t="shared" si="32"/>
        <v>6.4353317377777886E-2</v>
      </c>
      <c r="I172" s="8"/>
      <c r="J172" s="2">
        <f t="shared" si="25"/>
        <v>0.42218572959541034</v>
      </c>
      <c r="K172" s="2">
        <f t="shared" si="26"/>
        <v>0.35783241221763246</v>
      </c>
      <c r="L172" s="2">
        <f t="shared" si="27"/>
        <v>0.21580280616475142</v>
      </c>
      <c r="M172" s="2">
        <f t="shared" si="28"/>
        <v>4.1790520222057814E-3</v>
      </c>
      <c r="N172" s="1">
        <f>SUM(N3:N171)</f>
        <v>682318</v>
      </c>
      <c r="O172" s="1">
        <f>SUM(O3:O171)</f>
        <v>578313</v>
      </c>
      <c r="P172" s="1">
        <f>SUM(P3:P171)</f>
        <v>348771</v>
      </c>
      <c r="Q172" s="1">
        <f>SUM(Q3:Q171)</f>
        <v>5391</v>
      </c>
      <c r="R172" s="1"/>
      <c r="S172" s="1">
        <f>SUM(S3:S171)</f>
        <v>1363</v>
      </c>
      <c r="T172" s="1"/>
      <c r="U172" s="1"/>
      <c r="V172" s="1"/>
      <c r="W172" s="1"/>
      <c r="X172" s="1"/>
      <c r="Y172" s="1"/>
      <c r="Z172" s="1"/>
      <c r="AA172" s="1"/>
      <c r="AB172" s="1"/>
      <c r="AH172" t="str">
        <f t="shared" si="35"/>
        <v>Connecticut</v>
      </c>
      <c r="AL172" s="127">
        <v>9</v>
      </c>
      <c r="AP172" s="127">
        <v>9</v>
      </c>
      <c r="AQ172" t="s">
        <v>2095</v>
      </c>
    </row>
    <row r="173" spans="1:43" x14ac:dyDescent="0.2">
      <c r="A173" s="10"/>
      <c r="B173" s="10"/>
      <c r="C173" s="1"/>
      <c r="D173" s="7"/>
      <c r="E173" s="7"/>
      <c r="F173" s="7"/>
      <c r="G173" s="1"/>
      <c r="I173" s="16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43" hidden="1" outlineLevel="1" x14ac:dyDescent="0.2">
      <c r="A174" t="s">
        <v>2880</v>
      </c>
      <c r="B174" s="10" t="s">
        <v>2728</v>
      </c>
      <c r="C174" s="1">
        <f t="shared" si="24"/>
        <v>390</v>
      </c>
      <c r="D174" s="7">
        <f t="shared" ref="D174:D237" si="37">RANK(N174,(N174:AF174))</f>
        <v>2</v>
      </c>
      <c r="E174" s="7">
        <f t="shared" ref="E174:E237" si="38">RANK(O174,(N174:AF174))</f>
        <v>3</v>
      </c>
      <c r="F174" s="7">
        <f t="shared" ref="F174:F237" si="39">RANK(P174,(N174:AF174))</f>
        <v>1</v>
      </c>
      <c r="G174" s="1">
        <f t="shared" si="36"/>
        <v>91</v>
      </c>
      <c r="H174" s="2">
        <f t="shared" si="32"/>
        <v>0.23333333333333334</v>
      </c>
      <c r="I174" s="8"/>
      <c r="J174" s="2">
        <f t="shared" ref="J174:J236" si="40">IF(C174=0,"-",N174/C174)</f>
        <v>0.26666666666666666</v>
      </c>
      <c r="K174" s="2">
        <f t="shared" ref="K174:K236" si="41">IF(C174=0,"-",O174/C174)</f>
        <v>0.2282051282051282</v>
      </c>
      <c r="L174" s="2">
        <f t="shared" ref="L174:L236" si="42">IF(C174=0,"-",P174/C174)</f>
        <v>0.5</v>
      </c>
      <c r="M174" s="2">
        <f t="shared" ref="M174:M236" si="43">IF(C174=0,"-",(1-J174-K174-L174))</f>
        <v>5.128205128205221E-3</v>
      </c>
      <c r="N174" s="68">
        <v>104</v>
      </c>
      <c r="O174" s="68">
        <v>89</v>
      </c>
      <c r="P174" s="68">
        <v>195</v>
      </c>
      <c r="Q174" s="68">
        <v>1</v>
      </c>
      <c r="R174" s="68"/>
      <c r="S174" s="68">
        <v>1</v>
      </c>
      <c r="T174" s="68">
        <v>0</v>
      </c>
      <c r="U174" s="68"/>
      <c r="V174" s="1"/>
      <c r="W174" s="1"/>
      <c r="X174" s="1"/>
      <c r="Y174" s="1">
        <v>0</v>
      </c>
      <c r="Z174" s="1"/>
      <c r="AA174" s="1"/>
      <c r="AB174" s="1"/>
      <c r="AH174" t="str">
        <f t="shared" si="35"/>
        <v>Abbot</v>
      </c>
      <c r="AI174" t="s">
        <v>799</v>
      </c>
      <c r="AJ174">
        <v>2</v>
      </c>
      <c r="AL174" s="127">
        <v>23</v>
      </c>
      <c r="AM174" s="130">
        <v>21</v>
      </c>
      <c r="AN174" s="130">
        <v>5</v>
      </c>
      <c r="AO174" s="132">
        <v>100</v>
      </c>
      <c r="AP174" s="132">
        <f t="shared" ref="AP174:AP237" si="44">AL174*1000+AM174</f>
        <v>23021</v>
      </c>
      <c r="AQ174" s="74" t="s">
        <v>2231</v>
      </c>
    </row>
    <row r="175" spans="1:43" hidden="1" outlineLevel="1" x14ac:dyDescent="0.2">
      <c r="A175" t="s">
        <v>1223</v>
      </c>
      <c r="B175" s="10" t="s">
        <v>2728</v>
      </c>
      <c r="C175" s="1">
        <f t="shared" si="24"/>
        <v>1017</v>
      </c>
      <c r="D175" s="7">
        <f t="shared" si="37"/>
        <v>3</v>
      </c>
      <c r="E175" s="7">
        <f t="shared" si="38"/>
        <v>1</v>
      </c>
      <c r="F175" s="7">
        <f t="shared" si="39"/>
        <v>2</v>
      </c>
      <c r="G175" s="1">
        <f t="shared" si="36"/>
        <v>8</v>
      </c>
      <c r="H175" s="2">
        <f t="shared" si="32"/>
        <v>7.8662733529990172E-3</v>
      </c>
      <c r="I175" s="8"/>
      <c r="J175" s="2">
        <f t="shared" si="40"/>
        <v>0.31170108161258603</v>
      </c>
      <c r="K175" s="2">
        <f t="shared" si="41"/>
        <v>0.34611602753195675</v>
      </c>
      <c r="L175" s="2">
        <f t="shared" si="42"/>
        <v>0.3382497541789577</v>
      </c>
      <c r="M175" s="2">
        <f t="shared" si="43"/>
        <v>3.9331366764995268E-3</v>
      </c>
      <c r="N175" s="68">
        <v>317</v>
      </c>
      <c r="O175" s="68">
        <v>352</v>
      </c>
      <c r="P175" s="68">
        <v>344</v>
      </c>
      <c r="Q175" s="68">
        <v>3</v>
      </c>
      <c r="R175" s="68"/>
      <c r="S175" s="68">
        <v>1</v>
      </c>
      <c r="T175" s="68">
        <v>0</v>
      </c>
      <c r="U175" s="68"/>
      <c r="V175" s="1"/>
      <c r="W175" s="1"/>
      <c r="X175" s="1"/>
      <c r="Y175" s="1">
        <v>0</v>
      </c>
      <c r="Z175" s="1"/>
      <c r="AA175" s="1"/>
      <c r="AB175" s="1"/>
      <c r="AH175" t="str">
        <f t="shared" si="35"/>
        <v>Acton</v>
      </c>
      <c r="AI175" t="s">
        <v>1624</v>
      </c>
      <c r="AJ175">
        <v>1</v>
      </c>
      <c r="AL175" s="127">
        <v>23</v>
      </c>
      <c r="AM175" s="130">
        <v>31</v>
      </c>
      <c r="AN175" s="130">
        <v>5</v>
      </c>
      <c r="AO175" s="132">
        <v>275</v>
      </c>
      <c r="AP175" s="132">
        <f t="shared" si="44"/>
        <v>23031</v>
      </c>
      <c r="AQ175" s="74" t="s">
        <v>2231</v>
      </c>
    </row>
    <row r="176" spans="1:43" hidden="1" outlineLevel="1" x14ac:dyDescent="0.2">
      <c r="A176" t="s">
        <v>1749</v>
      </c>
      <c r="B176" s="10" t="s">
        <v>2728</v>
      </c>
      <c r="C176" s="1">
        <f t="shared" si="24"/>
        <v>624</v>
      </c>
      <c r="D176" s="7">
        <f t="shared" si="37"/>
        <v>3</v>
      </c>
      <c r="E176" s="7">
        <f t="shared" si="38"/>
        <v>2</v>
      </c>
      <c r="F176" s="7">
        <f t="shared" si="39"/>
        <v>1</v>
      </c>
      <c r="G176" s="1">
        <f t="shared" si="36"/>
        <v>78</v>
      </c>
      <c r="H176" s="2">
        <f t="shared" si="32"/>
        <v>0.125</v>
      </c>
      <c r="I176" s="8"/>
      <c r="J176" s="2">
        <f t="shared" si="40"/>
        <v>0.26923076923076922</v>
      </c>
      <c r="K176" s="2">
        <f t="shared" si="41"/>
        <v>0.29967948717948717</v>
      </c>
      <c r="L176" s="2">
        <f t="shared" si="42"/>
        <v>0.42467948717948717</v>
      </c>
      <c r="M176" s="2">
        <f t="shared" si="43"/>
        <v>6.4102564102564985E-3</v>
      </c>
      <c r="N176" s="68">
        <v>168</v>
      </c>
      <c r="O176" s="68">
        <v>187</v>
      </c>
      <c r="P176" s="68">
        <v>265</v>
      </c>
      <c r="Q176" s="68">
        <v>3</v>
      </c>
      <c r="R176" s="68"/>
      <c r="S176" s="68">
        <v>1</v>
      </c>
      <c r="T176" s="68">
        <v>0</v>
      </c>
      <c r="U176" s="68"/>
      <c r="V176" s="1"/>
      <c r="W176" s="1"/>
      <c r="X176" s="1"/>
      <c r="Y176" s="1">
        <v>0</v>
      </c>
      <c r="Z176" s="1"/>
      <c r="AA176" s="1"/>
      <c r="AB176" s="1"/>
      <c r="AH176" t="str">
        <f t="shared" si="35"/>
        <v>Addison</v>
      </c>
      <c r="AI176" t="s">
        <v>563</v>
      </c>
      <c r="AJ176">
        <v>2</v>
      </c>
      <c r="AL176" s="127">
        <v>23</v>
      </c>
      <c r="AM176" s="130">
        <v>29</v>
      </c>
      <c r="AN176" s="130">
        <v>5</v>
      </c>
      <c r="AO176" s="132">
        <v>380</v>
      </c>
      <c r="AP176" s="132">
        <f t="shared" si="44"/>
        <v>23029</v>
      </c>
      <c r="AQ176" s="74" t="s">
        <v>2231</v>
      </c>
    </row>
    <row r="177" spans="1:43" hidden="1" outlineLevel="1" x14ac:dyDescent="0.2">
      <c r="A177" t="s">
        <v>594</v>
      </c>
      <c r="B177" s="10" t="s">
        <v>2728</v>
      </c>
      <c r="C177" s="1">
        <f t="shared" si="24"/>
        <v>191</v>
      </c>
      <c r="D177" s="7">
        <f t="shared" si="37"/>
        <v>1</v>
      </c>
      <c r="E177" s="7">
        <f t="shared" si="38"/>
        <v>3</v>
      </c>
      <c r="F177" s="7">
        <f t="shared" si="39"/>
        <v>2</v>
      </c>
      <c r="G177" s="1">
        <f t="shared" si="36"/>
        <v>23</v>
      </c>
      <c r="H177" s="2">
        <f t="shared" si="32"/>
        <v>0.12041884816753927</v>
      </c>
      <c r="I177" s="8"/>
      <c r="J177" s="2">
        <f t="shared" si="40"/>
        <v>0.4293193717277487</v>
      </c>
      <c r="K177" s="2">
        <f t="shared" si="41"/>
        <v>0.2513089005235602</v>
      </c>
      <c r="L177" s="2">
        <f t="shared" si="42"/>
        <v>0.30890052356020942</v>
      </c>
      <c r="M177" s="2">
        <f t="shared" si="43"/>
        <v>1.0471204188481686E-2</v>
      </c>
      <c r="N177" s="68">
        <v>82</v>
      </c>
      <c r="O177" s="68">
        <v>48</v>
      </c>
      <c r="P177" s="68">
        <v>59</v>
      </c>
      <c r="Q177" s="68">
        <v>2</v>
      </c>
      <c r="R177" s="68"/>
      <c r="S177" s="68">
        <v>0</v>
      </c>
      <c r="T177" s="68">
        <v>0</v>
      </c>
      <c r="U177" s="68"/>
      <c r="V177" s="1"/>
      <c r="W177" s="1"/>
      <c r="X177" s="1"/>
      <c r="Y177" s="1">
        <v>0</v>
      </c>
      <c r="Z177" s="1"/>
      <c r="AA177" s="1"/>
      <c r="AB177" s="1"/>
      <c r="AH177" t="str">
        <f>A177</f>
        <v>Albany</v>
      </c>
      <c r="AI177" t="s">
        <v>1673</v>
      </c>
      <c r="AJ177">
        <v>2</v>
      </c>
      <c r="AL177" s="127">
        <v>23</v>
      </c>
      <c r="AM177" s="130">
        <v>17</v>
      </c>
      <c r="AO177" s="132">
        <v>390</v>
      </c>
      <c r="AP177" s="132">
        <f t="shared" si="44"/>
        <v>23017</v>
      </c>
      <c r="AQ177" s="74" t="s">
        <v>1381</v>
      </c>
    </row>
    <row r="178" spans="1:43" hidden="1" outlineLevel="1" x14ac:dyDescent="0.2">
      <c r="A178" t="s">
        <v>2773</v>
      </c>
      <c r="B178" s="10" t="s">
        <v>2728</v>
      </c>
      <c r="C178" s="1">
        <f t="shared" si="24"/>
        <v>973</v>
      </c>
      <c r="D178" s="7">
        <f t="shared" si="37"/>
        <v>3</v>
      </c>
      <c r="E178" s="7">
        <f t="shared" si="38"/>
        <v>2</v>
      </c>
      <c r="F178" s="7">
        <f t="shared" si="39"/>
        <v>1</v>
      </c>
      <c r="G178" s="1">
        <f t="shared" si="36"/>
        <v>135</v>
      </c>
      <c r="H178" s="2">
        <f t="shared" si="32"/>
        <v>0.13874614594039056</v>
      </c>
      <c r="I178" s="8"/>
      <c r="J178" s="2">
        <f t="shared" si="40"/>
        <v>0.2805755395683453</v>
      </c>
      <c r="K178" s="2">
        <f t="shared" si="41"/>
        <v>0.28776978417266186</v>
      </c>
      <c r="L178" s="2">
        <f t="shared" si="42"/>
        <v>0.42651593011305239</v>
      </c>
      <c r="M178" s="2">
        <f t="shared" si="43"/>
        <v>5.1387461459403982E-3</v>
      </c>
      <c r="N178" s="68">
        <v>273</v>
      </c>
      <c r="O178" s="68">
        <v>280</v>
      </c>
      <c r="P178" s="68">
        <v>415</v>
      </c>
      <c r="Q178" s="68">
        <v>3</v>
      </c>
      <c r="R178" s="68"/>
      <c r="S178" s="68">
        <v>0</v>
      </c>
      <c r="T178" s="68">
        <v>2</v>
      </c>
      <c r="U178" s="68"/>
      <c r="V178" s="1"/>
      <c r="W178" s="1"/>
      <c r="X178" s="1"/>
      <c r="Y178" s="1">
        <v>0</v>
      </c>
      <c r="Z178" s="1"/>
      <c r="AA178" s="1"/>
      <c r="AB178" s="1"/>
      <c r="AH178" t="str">
        <f t="shared" si="35"/>
        <v>Albion</v>
      </c>
      <c r="AI178" t="s">
        <v>2091</v>
      </c>
      <c r="AJ178">
        <v>1</v>
      </c>
      <c r="AL178" s="127">
        <v>23</v>
      </c>
      <c r="AM178" s="130">
        <v>11</v>
      </c>
      <c r="AN178" s="130">
        <v>5</v>
      </c>
      <c r="AO178" s="132">
        <v>590</v>
      </c>
      <c r="AP178" s="132">
        <f t="shared" si="44"/>
        <v>23011</v>
      </c>
      <c r="AQ178" s="74" t="s">
        <v>2231</v>
      </c>
    </row>
    <row r="179" spans="1:43" hidden="1" outlineLevel="1" x14ac:dyDescent="0.2">
      <c r="A179" t="s">
        <v>913</v>
      </c>
      <c r="B179" s="10" t="s">
        <v>2728</v>
      </c>
      <c r="C179" s="1">
        <f t="shared" si="24"/>
        <v>259</v>
      </c>
      <c r="D179" s="7">
        <f t="shared" si="37"/>
        <v>2</v>
      </c>
      <c r="E179" s="7">
        <f t="shared" si="38"/>
        <v>3</v>
      </c>
      <c r="F179" s="7">
        <f t="shared" si="39"/>
        <v>1</v>
      </c>
      <c r="G179" s="1">
        <f t="shared" si="36"/>
        <v>14</v>
      </c>
      <c r="H179" s="2">
        <f t="shared" si="32"/>
        <v>5.4054054054054057E-2</v>
      </c>
      <c r="I179" s="8"/>
      <c r="J179" s="2">
        <f t="shared" si="40"/>
        <v>0.31660231660231658</v>
      </c>
      <c r="K179" s="2">
        <f t="shared" si="41"/>
        <v>0.31274131274131273</v>
      </c>
      <c r="L179" s="2">
        <f t="shared" si="42"/>
        <v>0.37065637065637064</v>
      </c>
      <c r="M179" s="2">
        <f t="shared" si="43"/>
        <v>0</v>
      </c>
      <c r="N179" s="68">
        <v>82</v>
      </c>
      <c r="O179" s="68">
        <v>81</v>
      </c>
      <c r="P179" s="68">
        <v>96</v>
      </c>
      <c r="Q179" s="68">
        <v>0</v>
      </c>
      <c r="R179" s="68"/>
      <c r="S179" s="68">
        <v>0</v>
      </c>
      <c r="T179" s="68">
        <v>0</v>
      </c>
      <c r="U179" s="68"/>
      <c r="V179" s="1"/>
      <c r="W179" s="1"/>
      <c r="X179" s="1"/>
      <c r="Y179" s="1">
        <v>0</v>
      </c>
      <c r="Z179" s="1"/>
      <c r="AA179" s="1"/>
      <c r="AB179" s="1"/>
      <c r="AH179" t="str">
        <f t="shared" si="35"/>
        <v>Alexander</v>
      </c>
      <c r="AI179" t="s">
        <v>563</v>
      </c>
      <c r="AJ179">
        <v>2</v>
      </c>
      <c r="AL179" s="127">
        <v>23</v>
      </c>
      <c r="AM179" s="130">
        <v>29</v>
      </c>
      <c r="AN179" s="130">
        <v>10</v>
      </c>
      <c r="AO179" s="132">
        <v>660</v>
      </c>
      <c r="AP179" s="132">
        <f t="shared" si="44"/>
        <v>23029</v>
      </c>
      <c r="AQ179" s="74" t="s">
        <v>2231</v>
      </c>
    </row>
    <row r="180" spans="1:43" hidden="1" outlineLevel="1" x14ac:dyDescent="0.2">
      <c r="A180" t="s">
        <v>2774</v>
      </c>
      <c r="B180" s="10" t="s">
        <v>2728</v>
      </c>
      <c r="C180" s="1">
        <f t="shared" si="24"/>
        <v>1354</v>
      </c>
      <c r="D180" s="7">
        <f t="shared" si="37"/>
        <v>3</v>
      </c>
      <c r="E180" s="7">
        <f t="shared" si="38"/>
        <v>1</v>
      </c>
      <c r="F180" s="7">
        <f t="shared" si="39"/>
        <v>2</v>
      </c>
      <c r="G180" s="1">
        <f t="shared" si="36"/>
        <v>56</v>
      </c>
      <c r="H180" s="2">
        <f t="shared" si="32"/>
        <v>4.1358936484490398E-2</v>
      </c>
      <c r="I180" s="8"/>
      <c r="J180" s="2">
        <f t="shared" si="40"/>
        <v>0.31536189069423931</v>
      </c>
      <c r="K180" s="2">
        <f t="shared" si="41"/>
        <v>0.35893648449039883</v>
      </c>
      <c r="L180" s="2">
        <f t="shared" si="42"/>
        <v>0.31757754800590843</v>
      </c>
      <c r="M180" s="2">
        <f t="shared" si="43"/>
        <v>8.1240768094534843E-3</v>
      </c>
      <c r="N180" s="68">
        <v>427</v>
      </c>
      <c r="O180" s="68">
        <v>486</v>
      </c>
      <c r="P180" s="68">
        <v>430</v>
      </c>
      <c r="Q180" s="68">
        <v>4</v>
      </c>
      <c r="R180" s="68"/>
      <c r="S180" s="68">
        <v>3</v>
      </c>
      <c r="T180" s="68">
        <v>3</v>
      </c>
      <c r="U180" s="68"/>
      <c r="V180" s="1"/>
      <c r="W180" s="1"/>
      <c r="X180" s="1"/>
      <c r="Y180" s="1">
        <v>1</v>
      </c>
      <c r="Z180" s="1"/>
      <c r="AA180" s="1"/>
      <c r="AB180" s="1"/>
      <c r="AH180" t="str">
        <f t="shared" si="35"/>
        <v>Alfred</v>
      </c>
      <c r="AI180" t="s">
        <v>1624</v>
      </c>
      <c r="AJ180">
        <v>1</v>
      </c>
      <c r="AL180" s="127">
        <v>23</v>
      </c>
      <c r="AM180" s="130">
        <v>31</v>
      </c>
      <c r="AN180" s="130">
        <v>10</v>
      </c>
      <c r="AO180" s="132">
        <v>730</v>
      </c>
      <c r="AP180" s="132">
        <f t="shared" si="44"/>
        <v>23031</v>
      </c>
      <c r="AQ180" s="74" t="s">
        <v>2231</v>
      </c>
    </row>
    <row r="181" spans="1:43" hidden="1" outlineLevel="1" x14ac:dyDescent="0.2">
      <c r="A181" t="s">
        <v>2713</v>
      </c>
      <c r="B181" s="10" t="s">
        <v>2728</v>
      </c>
      <c r="C181" s="1">
        <f t="shared" si="24"/>
        <v>170</v>
      </c>
      <c r="D181" s="7">
        <f t="shared" si="37"/>
        <v>2</v>
      </c>
      <c r="E181" s="7">
        <f t="shared" si="38"/>
        <v>1</v>
      </c>
      <c r="F181" s="7">
        <f t="shared" si="39"/>
        <v>3</v>
      </c>
      <c r="G181" s="1">
        <f t="shared" si="36"/>
        <v>6</v>
      </c>
      <c r="H181" s="2">
        <f t="shared" si="32"/>
        <v>3.5294117647058823E-2</v>
      </c>
      <c r="I181" s="8"/>
      <c r="J181" s="2">
        <f t="shared" si="40"/>
        <v>0.36470588235294116</v>
      </c>
      <c r="K181" s="2">
        <f t="shared" si="41"/>
        <v>0.4</v>
      </c>
      <c r="L181" s="2">
        <f t="shared" si="42"/>
        <v>0.23529411764705882</v>
      </c>
      <c r="M181" s="2">
        <f t="shared" si="43"/>
        <v>-5.5511151231257827E-17</v>
      </c>
      <c r="N181" s="68">
        <v>62</v>
      </c>
      <c r="O181" s="68">
        <v>68</v>
      </c>
      <c r="P181" s="68">
        <v>40</v>
      </c>
      <c r="Q181" s="68">
        <v>0</v>
      </c>
      <c r="R181" s="68"/>
      <c r="S181" s="68">
        <v>0</v>
      </c>
      <c r="T181" s="68">
        <v>0</v>
      </c>
      <c r="U181" s="68"/>
      <c r="V181" s="1"/>
      <c r="W181" s="1"/>
      <c r="X181" s="1"/>
      <c r="Y181" s="1">
        <v>0</v>
      </c>
      <c r="Z181" s="1"/>
      <c r="AA181" s="1"/>
      <c r="AB181" s="1"/>
      <c r="AH181" t="str">
        <f t="shared" si="35"/>
        <v>Allagash</v>
      </c>
      <c r="AI181" t="s">
        <v>3068</v>
      </c>
      <c r="AJ181">
        <v>2</v>
      </c>
      <c r="AL181" s="127">
        <v>23</v>
      </c>
      <c r="AM181" s="130">
        <v>3</v>
      </c>
      <c r="AN181" s="130">
        <v>5</v>
      </c>
      <c r="AO181" s="132">
        <v>800</v>
      </c>
      <c r="AP181" s="132">
        <f t="shared" si="44"/>
        <v>23003</v>
      </c>
      <c r="AQ181" s="74" t="s">
        <v>2231</v>
      </c>
    </row>
    <row r="182" spans="1:43" hidden="1" outlineLevel="1" x14ac:dyDescent="0.2">
      <c r="A182" t="s">
        <v>2443</v>
      </c>
      <c r="B182" s="10" t="s">
        <v>2728</v>
      </c>
      <c r="C182" s="1">
        <f t="shared" si="24"/>
        <v>409</v>
      </c>
      <c r="D182" s="7">
        <f t="shared" si="37"/>
        <v>2</v>
      </c>
      <c r="E182" s="7">
        <f t="shared" si="38"/>
        <v>3</v>
      </c>
      <c r="F182" s="7">
        <f t="shared" si="39"/>
        <v>1</v>
      </c>
      <c r="G182" s="1">
        <f t="shared" si="36"/>
        <v>11</v>
      </c>
      <c r="H182" s="2">
        <f t="shared" si="32"/>
        <v>2.6894865525672371E-2</v>
      </c>
      <c r="I182" s="8"/>
      <c r="J182" s="2">
        <f t="shared" si="40"/>
        <v>0.33740831295843521</v>
      </c>
      <c r="K182" s="2">
        <f t="shared" si="41"/>
        <v>0.29584352078239606</v>
      </c>
      <c r="L182" s="2">
        <f t="shared" si="42"/>
        <v>0.36430317848410759</v>
      </c>
      <c r="M182" s="2">
        <f t="shared" si="43"/>
        <v>2.444987775061136E-3</v>
      </c>
      <c r="N182" s="68">
        <v>138</v>
      </c>
      <c r="O182" s="68">
        <v>121</v>
      </c>
      <c r="P182" s="68">
        <v>149</v>
      </c>
      <c r="Q182" s="68">
        <v>0</v>
      </c>
      <c r="R182" s="68"/>
      <c r="S182" s="68">
        <v>1</v>
      </c>
      <c r="T182" s="68">
        <v>0</v>
      </c>
      <c r="U182" s="68"/>
      <c r="V182" s="1"/>
      <c r="W182" s="1"/>
      <c r="X182" s="1"/>
      <c r="Y182" s="1">
        <v>0</v>
      </c>
      <c r="Z182" s="1"/>
      <c r="AA182" s="1"/>
      <c r="AB182" s="1"/>
      <c r="AH182" t="str">
        <f t="shared" si="35"/>
        <v>Alna</v>
      </c>
      <c r="AI182" t="s">
        <v>1204</v>
      </c>
      <c r="AJ182">
        <v>1</v>
      </c>
      <c r="AL182" s="127">
        <v>23</v>
      </c>
      <c r="AM182" s="130">
        <v>15</v>
      </c>
      <c r="AN182" s="130">
        <v>5</v>
      </c>
      <c r="AO182" s="132">
        <v>1010</v>
      </c>
      <c r="AP182" s="132">
        <f t="shared" si="44"/>
        <v>23015</v>
      </c>
      <c r="AQ182" s="74" t="s">
        <v>2231</v>
      </c>
    </row>
    <row r="183" spans="1:43" hidden="1" outlineLevel="1" x14ac:dyDescent="0.2">
      <c r="A183" t="s">
        <v>2971</v>
      </c>
      <c r="B183" s="10" t="s">
        <v>2728</v>
      </c>
      <c r="C183" s="1">
        <f t="shared" si="24"/>
        <v>419</v>
      </c>
      <c r="D183" s="7">
        <f t="shared" si="37"/>
        <v>1</v>
      </c>
      <c r="E183" s="7">
        <f t="shared" si="38"/>
        <v>3</v>
      </c>
      <c r="F183" s="7">
        <f t="shared" si="39"/>
        <v>2</v>
      </c>
      <c r="G183" s="1">
        <f t="shared" si="36"/>
        <v>2</v>
      </c>
      <c r="H183" s="2">
        <f t="shared" si="32"/>
        <v>4.7732696897374704E-3</v>
      </c>
      <c r="I183" s="8"/>
      <c r="J183" s="2">
        <f t="shared" si="40"/>
        <v>0.34606205250596661</v>
      </c>
      <c r="K183" s="2">
        <f t="shared" si="41"/>
        <v>0.31026252983293556</v>
      </c>
      <c r="L183" s="2">
        <f t="shared" si="42"/>
        <v>0.3412887828162291</v>
      </c>
      <c r="M183" s="2">
        <f t="shared" si="43"/>
        <v>2.3866348448687846E-3</v>
      </c>
      <c r="N183" s="68">
        <v>145</v>
      </c>
      <c r="O183" s="68">
        <v>130</v>
      </c>
      <c r="P183" s="68">
        <v>143</v>
      </c>
      <c r="Q183" s="68">
        <v>1</v>
      </c>
      <c r="R183" s="68"/>
      <c r="S183" s="68">
        <v>0</v>
      </c>
      <c r="T183" s="68">
        <v>0</v>
      </c>
      <c r="U183" s="68"/>
      <c r="V183" s="1"/>
      <c r="W183" s="1"/>
      <c r="X183" s="1"/>
      <c r="Y183" s="1">
        <v>0</v>
      </c>
      <c r="Z183" s="1"/>
      <c r="AA183" s="1"/>
      <c r="AB183" s="1"/>
      <c r="AH183" t="str">
        <f t="shared" si="35"/>
        <v>Alton</v>
      </c>
      <c r="AI183" t="s">
        <v>1674</v>
      </c>
      <c r="AJ183">
        <v>2</v>
      </c>
      <c r="AL183" s="127">
        <v>23</v>
      </c>
      <c r="AM183" s="130">
        <v>19</v>
      </c>
      <c r="AN183" s="130">
        <v>5</v>
      </c>
      <c r="AO183" s="132">
        <v>1115</v>
      </c>
      <c r="AP183" s="132">
        <f t="shared" si="44"/>
        <v>23019</v>
      </c>
      <c r="AQ183" s="74" t="s">
        <v>2231</v>
      </c>
    </row>
    <row r="184" spans="1:43" hidden="1" outlineLevel="1" x14ac:dyDescent="0.2">
      <c r="A184" t="s">
        <v>1043</v>
      </c>
      <c r="B184" s="10" t="s">
        <v>2728</v>
      </c>
      <c r="C184" s="1">
        <f t="shared" si="24"/>
        <v>127</v>
      </c>
      <c r="D184" s="7">
        <f t="shared" si="37"/>
        <v>2</v>
      </c>
      <c r="E184" s="7">
        <f t="shared" si="38"/>
        <v>1</v>
      </c>
      <c r="F184" s="7">
        <f t="shared" si="39"/>
        <v>3</v>
      </c>
      <c r="G184" s="1">
        <f t="shared" si="36"/>
        <v>4</v>
      </c>
      <c r="H184" s="2">
        <f t="shared" si="32"/>
        <v>3.1496062992125984E-2</v>
      </c>
      <c r="I184" s="8"/>
      <c r="J184" s="2">
        <f t="shared" si="40"/>
        <v>0.33070866141732286</v>
      </c>
      <c r="K184" s="2">
        <f t="shared" si="41"/>
        <v>0.36220472440944884</v>
      </c>
      <c r="L184" s="2">
        <f t="shared" si="42"/>
        <v>0.30708661417322836</v>
      </c>
      <c r="M184" s="2">
        <f t="shared" si="43"/>
        <v>-1.1102230246251565E-16</v>
      </c>
      <c r="N184" s="68">
        <v>42</v>
      </c>
      <c r="O184" s="68">
        <v>46</v>
      </c>
      <c r="P184" s="68">
        <v>39</v>
      </c>
      <c r="Q184" s="68">
        <v>0</v>
      </c>
      <c r="R184" s="68"/>
      <c r="S184" s="68">
        <v>0</v>
      </c>
      <c r="T184" s="68">
        <v>0</v>
      </c>
      <c r="U184" s="68"/>
      <c r="V184" s="1"/>
      <c r="W184" s="1"/>
      <c r="X184" s="1"/>
      <c r="Y184" s="1">
        <v>0</v>
      </c>
      <c r="Z184" s="1"/>
      <c r="AA184" s="1"/>
      <c r="AB184" s="1"/>
      <c r="AH184" t="str">
        <f t="shared" si="35"/>
        <v>Amherst</v>
      </c>
      <c r="AI184" t="s">
        <v>1111</v>
      </c>
      <c r="AJ184">
        <v>2</v>
      </c>
      <c r="AL184" s="127">
        <v>23</v>
      </c>
      <c r="AM184" s="130">
        <v>9</v>
      </c>
      <c r="AN184" s="130">
        <v>5</v>
      </c>
      <c r="AO184" s="132">
        <v>1185</v>
      </c>
      <c r="AP184" s="132">
        <f t="shared" si="44"/>
        <v>23009</v>
      </c>
      <c r="AQ184" s="74" t="s">
        <v>2231</v>
      </c>
    </row>
    <row r="185" spans="1:43" hidden="1" outlineLevel="1" x14ac:dyDescent="0.2">
      <c r="A185" t="s">
        <v>2444</v>
      </c>
      <c r="B185" s="10" t="s">
        <v>2728</v>
      </c>
      <c r="C185" s="1">
        <f t="shared" si="24"/>
        <v>94</v>
      </c>
      <c r="D185" s="7">
        <f t="shared" si="37"/>
        <v>3</v>
      </c>
      <c r="E185" s="7">
        <f t="shared" si="38"/>
        <v>1</v>
      </c>
      <c r="F185" s="7">
        <f t="shared" si="39"/>
        <v>2</v>
      </c>
      <c r="G185" s="1">
        <f t="shared" si="36"/>
        <v>5</v>
      </c>
      <c r="H185" s="2">
        <f t="shared" si="32"/>
        <v>5.3191489361702128E-2</v>
      </c>
      <c r="I185" s="8"/>
      <c r="J185" s="2">
        <f t="shared" si="40"/>
        <v>0.26595744680851063</v>
      </c>
      <c r="K185" s="2">
        <f t="shared" si="41"/>
        <v>0.39361702127659576</v>
      </c>
      <c r="L185" s="2">
        <f t="shared" si="42"/>
        <v>0.34042553191489361</v>
      </c>
      <c r="M185" s="2">
        <f t="shared" si="43"/>
        <v>0</v>
      </c>
      <c r="N185" s="68">
        <v>25</v>
      </c>
      <c r="O185" s="68">
        <v>37</v>
      </c>
      <c r="P185" s="68">
        <v>32</v>
      </c>
      <c r="Q185" s="68">
        <v>0</v>
      </c>
      <c r="R185" s="68"/>
      <c r="S185" s="68">
        <v>0</v>
      </c>
      <c r="T185" s="68">
        <v>0</v>
      </c>
      <c r="U185" s="68"/>
      <c r="V185" s="1"/>
      <c r="W185" s="1"/>
      <c r="X185" s="1"/>
      <c r="Y185" s="1">
        <v>0</v>
      </c>
      <c r="Z185" s="1"/>
      <c r="AA185" s="1"/>
      <c r="AB185" s="1"/>
      <c r="AH185" t="str">
        <f t="shared" si="35"/>
        <v>Amity</v>
      </c>
      <c r="AI185" t="s">
        <v>3068</v>
      </c>
      <c r="AJ185">
        <v>2</v>
      </c>
      <c r="AL185" s="127">
        <v>23</v>
      </c>
      <c r="AM185" s="130">
        <v>3</v>
      </c>
      <c r="AN185" s="130">
        <v>10</v>
      </c>
      <c r="AO185" s="132">
        <v>1220</v>
      </c>
      <c r="AP185" s="132">
        <f t="shared" si="44"/>
        <v>23003</v>
      </c>
      <c r="AQ185" s="74" t="s">
        <v>2231</v>
      </c>
    </row>
    <row r="186" spans="1:43" hidden="1" outlineLevel="1" x14ac:dyDescent="0.2">
      <c r="A186" t="s">
        <v>1028</v>
      </c>
      <c r="B186" s="10" t="s">
        <v>2728</v>
      </c>
      <c r="C186" s="1">
        <f t="shared" si="24"/>
        <v>510</v>
      </c>
      <c r="D186" s="7">
        <f t="shared" si="37"/>
        <v>2</v>
      </c>
      <c r="E186" s="7">
        <f t="shared" si="38"/>
        <v>3</v>
      </c>
      <c r="F186" s="7">
        <f t="shared" si="39"/>
        <v>1</v>
      </c>
      <c r="G186" s="1">
        <f t="shared" si="36"/>
        <v>60</v>
      </c>
      <c r="H186" s="2">
        <f t="shared" si="32"/>
        <v>0.11764705882352941</v>
      </c>
      <c r="I186" s="8"/>
      <c r="J186" s="2">
        <f t="shared" si="40"/>
        <v>0.3235294117647059</v>
      </c>
      <c r="K186" s="2">
        <f t="shared" si="41"/>
        <v>0.22745098039215686</v>
      </c>
      <c r="L186" s="2">
        <f t="shared" si="42"/>
        <v>0.44117647058823528</v>
      </c>
      <c r="M186" s="2">
        <f t="shared" si="43"/>
        <v>7.8431372549020439E-3</v>
      </c>
      <c r="N186" s="68">
        <v>165</v>
      </c>
      <c r="O186" s="68">
        <v>116</v>
      </c>
      <c r="P186" s="68">
        <v>225</v>
      </c>
      <c r="Q186" s="68">
        <v>1</v>
      </c>
      <c r="R186" s="68"/>
      <c r="S186" s="68">
        <v>1</v>
      </c>
      <c r="T186" s="68">
        <v>2</v>
      </c>
      <c r="U186" s="68"/>
      <c r="V186" s="1"/>
      <c r="W186" s="1"/>
      <c r="X186" s="1"/>
      <c r="Y186" s="1">
        <v>0</v>
      </c>
      <c r="Z186" s="1"/>
      <c r="AA186" s="1"/>
      <c r="AB186" s="1"/>
      <c r="AH186" t="str">
        <f t="shared" si="35"/>
        <v>Andover</v>
      </c>
      <c r="AI186" t="s">
        <v>1673</v>
      </c>
      <c r="AJ186">
        <v>2</v>
      </c>
      <c r="AL186" s="127">
        <v>23</v>
      </c>
      <c r="AM186" s="130">
        <v>17</v>
      </c>
      <c r="AN186" s="130">
        <v>5</v>
      </c>
      <c r="AO186" s="132">
        <v>1325</v>
      </c>
      <c r="AP186" s="132">
        <f t="shared" si="44"/>
        <v>23017</v>
      </c>
      <c r="AQ186" s="74" t="s">
        <v>2231</v>
      </c>
    </row>
    <row r="187" spans="1:43" hidden="1" outlineLevel="1" x14ac:dyDescent="0.2">
      <c r="A187" t="s">
        <v>1187</v>
      </c>
      <c r="B187" s="10" t="s">
        <v>2728</v>
      </c>
      <c r="C187" s="1">
        <f t="shared" si="24"/>
        <v>1264</v>
      </c>
      <c r="D187" s="7">
        <f t="shared" si="37"/>
        <v>2</v>
      </c>
      <c r="E187" s="7">
        <f t="shared" si="38"/>
        <v>3</v>
      </c>
      <c r="F187" s="7">
        <f t="shared" si="39"/>
        <v>1</v>
      </c>
      <c r="G187" s="1">
        <f t="shared" si="36"/>
        <v>41</v>
      </c>
      <c r="H187" s="2">
        <f t="shared" si="32"/>
        <v>3.2436708860759493E-2</v>
      </c>
      <c r="I187" s="8"/>
      <c r="J187" s="2">
        <f t="shared" si="40"/>
        <v>0.35680379746835444</v>
      </c>
      <c r="K187" s="2">
        <f t="shared" si="41"/>
        <v>0.25316455696202533</v>
      </c>
      <c r="L187" s="2">
        <f t="shared" si="42"/>
        <v>0.38924050632911394</v>
      </c>
      <c r="M187" s="2">
        <f t="shared" si="43"/>
        <v>7.9113924050627782E-4</v>
      </c>
      <c r="N187" s="68">
        <v>451</v>
      </c>
      <c r="O187" s="68">
        <v>320</v>
      </c>
      <c r="P187" s="68">
        <v>492</v>
      </c>
      <c r="Q187" s="68">
        <v>1</v>
      </c>
      <c r="R187" s="68"/>
      <c r="S187" s="68">
        <v>0</v>
      </c>
      <c r="T187" s="68">
        <v>0</v>
      </c>
      <c r="U187" s="68"/>
      <c r="V187" s="1"/>
      <c r="W187" s="1"/>
      <c r="X187" s="1"/>
      <c r="Y187" s="1">
        <v>0</v>
      </c>
      <c r="Z187" s="1"/>
      <c r="AA187" s="1"/>
      <c r="AB187" s="1"/>
      <c r="AH187" t="str">
        <f t="shared" si="35"/>
        <v>Anson</v>
      </c>
      <c r="AI187" t="s">
        <v>748</v>
      </c>
      <c r="AJ187">
        <v>2</v>
      </c>
      <c r="AL187" s="127">
        <v>23</v>
      </c>
      <c r="AM187" s="130">
        <v>25</v>
      </c>
      <c r="AN187" s="130">
        <v>5</v>
      </c>
      <c r="AO187" s="132">
        <v>1395</v>
      </c>
      <c r="AP187" s="132">
        <f t="shared" si="44"/>
        <v>23025</v>
      </c>
      <c r="AQ187" s="74" t="s">
        <v>2231</v>
      </c>
    </row>
    <row r="188" spans="1:43" hidden="1" outlineLevel="1" x14ac:dyDescent="0.2">
      <c r="A188" t="s">
        <v>2445</v>
      </c>
      <c r="B188" s="10" t="s">
        <v>2728</v>
      </c>
      <c r="C188" s="1">
        <f t="shared" si="24"/>
        <v>517</v>
      </c>
      <c r="D188" s="7">
        <f t="shared" si="37"/>
        <v>1</v>
      </c>
      <c r="E188" s="7">
        <f t="shared" si="38"/>
        <v>3</v>
      </c>
      <c r="F188" s="7">
        <f t="shared" si="39"/>
        <v>2</v>
      </c>
      <c r="G188" s="1">
        <f t="shared" si="36"/>
        <v>22</v>
      </c>
      <c r="H188" s="2">
        <f t="shared" si="32"/>
        <v>4.2553191489361701E-2</v>
      </c>
      <c r="I188" s="8"/>
      <c r="J188" s="2">
        <f t="shared" si="40"/>
        <v>0.38297872340425532</v>
      </c>
      <c r="K188" s="2">
        <f t="shared" si="41"/>
        <v>0.27272727272727271</v>
      </c>
      <c r="L188" s="2">
        <f t="shared" si="42"/>
        <v>0.34042553191489361</v>
      </c>
      <c r="M188" s="2">
        <f t="shared" si="43"/>
        <v>3.8684719535783674E-3</v>
      </c>
      <c r="N188" s="68">
        <v>198</v>
      </c>
      <c r="O188" s="68">
        <v>141</v>
      </c>
      <c r="P188" s="68">
        <v>176</v>
      </c>
      <c r="Q188" s="68">
        <v>0</v>
      </c>
      <c r="R188" s="68"/>
      <c r="S188" s="68">
        <v>2</v>
      </c>
      <c r="T188" s="68">
        <v>0</v>
      </c>
      <c r="U188" s="68"/>
      <c r="V188" s="1"/>
      <c r="W188" s="1"/>
      <c r="X188" s="1"/>
      <c r="Y188" s="1">
        <v>0</v>
      </c>
      <c r="Z188" s="1"/>
      <c r="AA188" s="1"/>
      <c r="AB188" s="1"/>
      <c r="AH188" t="str">
        <f t="shared" si="35"/>
        <v>Appleton</v>
      </c>
      <c r="AI188" t="s">
        <v>857</v>
      </c>
      <c r="AJ188">
        <v>1</v>
      </c>
      <c r="AL188" s="127">
        <v>23</v>
      </c>
      <c r="AM188" s="130">
        <v>13</v>
      </c>
      <c r="AN188" s="130">
        <v>5</v>
      </c>
      <c r="AO188" s="132">
        <v>1465</v>
      </c>
      <c r="AP188" s="132">
        <f t="shared" si="44"/>
        <v>23013</v>
      </c>
      <c r="AQ188" s="74" t="s">
        <v>2231</v>
      </c>
    </row>
    <row r="189" spans="1:43" hidden="1" outlineLevel="1" x14ac:dyDescent="0.2">
      <c r="A189" t="s">
        <v>2446</v>
      </c>
      <c r="B189" s="10" t="s">
        <v>2728</v>
      </c>
      <c r="C189" s="1">
        <f t="shared" si="24"/>
        <v>322</v>
      </c>
      <c r="D189" s="7">
        <f t="shared" si="37"/>
        <v>1</v>
      </c>
      <c r="E189" s="7">
        <f t="shared" si="38"/>
        <v>3</v>
      </c>
      <c r="F189" s="7">
        <f t="shared" si="39"/>
        <v>2</v>
      </c>
      <c r="G189" s="1">
        <f t="shared" si="36"/>
        <v>96</v>
      </c>
      <c r="H189" s="2">
        <f t="shared" si="32"/>
        <v>0.29813664596273293</v>
      </c>
      <c r="I189" s="8"/>
      <c r="J189" s="2">
        <f t="shared" si="40"/>
        <v>0.53726708074534157</v>
      </c>
      <c r="K189" s="2">
        <f t="shared" si="41"/>
        <v>0.22049689440993789</v>
      </c>
      <c r="L189" s="2">
        <f t="shared" si="42"/>
        <v>0.2391304347826087</v>
      </c>
      <c r="M189" s="2">
        <f t="shared" si="43"/>
        <v>3.1055900621118349E-3</v>
      </c>
      <c r="N189" s="68">
        <v>173</v>
      </c>
      <c r="O189" s="68">
        <v>71</v>
      </c>
      <c r="P189" s="68">
        <v>77</v>
      </c>
      <c r="Q189" s="68">
        <v>1</v>
      </c>
      <c r="R189" s="68"/>
      <c r="S189" s="68">
        <v>0</v>
      </c>
      <c r="T189" s="68">
        <v>0</v>
      </c>
      <c r="U189" s="68"/>
      <c r="V189" s="1"/>
      <c r="W189" s="1"/>
      <c r="X189" s="1"/>
      <c r="Y189" s="1">
        <v>0</v>
      </c>
      <c r="Z189" s="1"/>
      <c r="AA189" s="1"/>
      <c r="AB189" s="1"/>
      <c r="AH189" t="str">
        <f t="shared" si="35"/>
        <v>Arrowsic</v>
      </c>
      <c r="AI189" t="s">
        <v>2525</v>
      </c>
      <c r="AJ189">
        <v>1</v>
      </c>
      <c r="AL189" s="127">
        <v>23</v>
      </c>
      <c r="AM189" s="130">
        <v>23</v>
      </c>
      <c r="AN189" s="130">
        <v>5</v>
      </c>
      <c r="AO189" s="132">
        <v>1570</v>
      </c>
      <c r="AP189" s="132">
        <f t="shared" si="44"/>
        <v>23023</v>
      </c>
      <c r="AQ189" s="74" t="s">
        <v>2231</v>
      </c>
    </row>
    <row r="190" spans="1:43" hidden="1" outlineLevel="1" x14ac:dyDescent="0.2">
      <c r="A190" t="s">
        <v>2447</v>
      </c>
      <c r="B190" s="10" t="s">
        <v>2728</v>
      </c>
      <c r="C190" s="1">
        <f t="shared" si="24"/>
        <v>1658</v>
      </c>
      <c r="D190" s="7">
        <f t="shared" si="37"/>
        <v>2</v>
      </c>
      <c r="E190" s="7">
        <f t="shared" si="38"/>
        <v>1</v>
      </c>
      <c r="F190" s="7">
        <f t="shared" si="39"/>
        <v>3</v>
      </c>
      <c r="G190" s="1">
        <f t="shared" si="36"/>
        <v>57</v>
      </c>
      <c r="H190" s="2">
        <f t="shared" si="32"/>
        <v>3.4378769601930037E-2</v>
      </c>
      <c r="I190" s="8"/>
      <c r="J190" s="2">
        <f t="shared" si="40"/>
        <v>0.33896260554885405</v>
      </c>
      <c r="K190" s="2">
        <f t="shared" si="41"/>
        <v>0.37334137515078408</v>
      </c>
      <c r="L190" s="2">
        <f t="shared" si="42"/>
        <v>0.2810615199034982</v>
      </c>
      <c r="M190" s="2">
        <f t="shared" si="43"/>
        <v>6.634499396863669E-3</v>
      </c>
      <c r="N190" s="68">
        <v>562</v>
      </c>
      <c r="O190" s="68">
        <v>619</v>
      </c>
      <c r="P190" s="68">
        <v>466</v>
      </c>
      <c r="Q190" s="68">
        <v>7</v>
      </c>
      <c r="R190" s="68"/>
      <c r="S190" s="68">
        <v>1</v>
      </c>
      <c r="T190" s="68">
        <v>3</v>
      </c>
      <c r="U190" s="68"/>
      <c r="V190" s="1"/>
      <c r="W190" s="1"/>
      <c r="X190" s="1"/>
      <c r="Y190" s="1">
        <v>0</v>
      </c>
      <c r="Z190" s="1"/>
      <c r="AA190" s="1"/>
      <c r="AB190" s="1"/>
      <c r="AH190" t="str">
        <f t="shared" si="35"/>
        <v>Arundel</v>
      </c>
      <c r="AI190" t="s">
        <v>1624</v>
      </c>
      <c r="AJ190">
        <v>1</v>
      </c>
      <c r="AL190" s="127">
        <v>23</v>
      </c>
      <c r="AM190" s="130">
        <v>31</v>
      </c>
      <c r="AN190" s="130">
        <v>15</v>
      </c>
      <c r="AO190" s="132">
        <v>1605</v>
      </c>
      <c r="AP190" s="132">
        <f t="shared" si="44"/>
        <v>23031</v>
      </c>
      <c r="AQ190" s="74" t="s">
        <v>2231</v>
      </c>
    </row>
    <row r="191" spans="1:43" hidden="1" outlineLevel="1" x14ac:dyDescent="0.2">
      <c r="A191" t="s">
        <v>368</v>
      </c>
      <c r="B191" s="10" t="s">
        <v>2728</v>
      </c>
      <c r="C191" s="1">
        <f t="shared" si="24"/>
        <v>787</v>
      </c>
      <c r="D191" s="7">
        <f t="shared" si="37"/>
        <v>1</v>
      </c>
      <c r="E191" s="7">
        <f t="shared" si="38"/>
        <v>2</v>
      </c>
      <c r="F191" s="7">
        <f t="shared" si="39"/>
        <v>3</v>
      </c>
      <c r="G191" s="1">
        <f t="shared" si="36"/>
        <v>86</v>
      </c>
      <c r="H191" s="2">
        <f t="shared" si="32"/>
        <v>0.10927573062261753</v>
      </c>
      <c r="I191" s="8"/>
      <c r="J191" s="2">
        <f t="shared" si="40"/>
        <v>0.40660736975857686</v>
      </c>
      <c r="K191" s="2">
        <f t="shared" si="41"/>
        <v>0.29733163913595934</v>
      </c>
      <c r="L191" s="2">
        <f t="shared" si="42"/>
        <v>0.29351969504447267</v>
      </c>
      <c r="M191" s="2">
        <f t="shared" si="43"/>
        <v>2.5412960609911828E-3</v>
      </c>
      <c r="N191" s="68">
        <v>320</v>
      </c>
      <c r="O191" s="68">
        <v>234</v>
      </c>
      <c r="P191" s="68">
        <v>231</v>
      </c>
      <c r="Q191" s="68">
        <v>1</v>
      </c>
      <c r="R191" s="68"/>
      <c r="S191" s="68">
        <v>1</v>
      </c>
      <c r="T191" s="68">
        <v>0</v>
      </c>
      <c r="U191" s="68"/>
      <c r="V191" s="1"/>
      <c r="W191" s="1"/>
      <c r="X191" s="1"/>
      <c r="Y191" s="1">
        <v>0</v>
      </c>
      <c r="Z191" s="1"/>
      <c r="AA191" s="1"/>
      <c r="AB191" s="1"/>
      <c r="AH191" t="str">
        <f t="shared" si="35"/>
        <v>Ashland</v>
      </c>
      <c r="AI191" t="s">
        <v>3068</v>
      </c>
      <c r="AJ191">
        <v>2</v>
      </c>
      <c r="AL191" s="127">
        <v>23</v>
      </c>
      <c r="AM191" s="130">
        <v>3</v>
      </c>
      <c r="AN191" s="130">
        <v>15</v>
      </c>
      <c r="AO191" s="132">
        <v>1710</v>
      </c>
      <c r="AP191" s="132">
        <f t="shared" si="44"/>
        <v>23003</v>
      </c>
      <c r="AQ191" s="74" t="s">
        <v>2231</v>
      </c>
    </row>
    <row r="192" spans="1:43" hidden="1" outlineLevel="1" x14ac:dyDescent="0.2">
      <c r="A192" t="s">
        <v>291</v>
      </c>
      <c r="B192" s="10" t="s">
        <v>2728</v>
      </c>
      <c r="C192" s="1">
        <f t="shared" si="24"/>
        <v>428</v>
      </c>
      <c r="D192" s="7">
        <f t="shared" si="37"/>
        <v>1</v>
      </c>
      <c r="E192" s="7">
        <f t="shared" si="38"/>
        <v>3</v>
      </c>
      <c r="F192" s="7">
        <f t="shared" si="39"/>
        <v>2</v>
      </c>
      <c r="G192" s="1">
        <f t="shared" si="36"/>
        <v>23</v>
      </c>
      <c r="H192" s="2">
        <f t="shared" si="32"/>
        <v>5.3738317757009345E-2</v>
      </c>
      <c r="I192" s="8"/>
      <c r="J192" s="2">
        <f t="shared" si="40"/>
        <v>0.40186915887850466</v>
      </c>
      <c r="K192" s="2">
        <f t="shared" si="41"/>
        <v>0.24299065420560748</v>
      </c>
      <c r="L192" s="2">
        <f t="shared" si="42"/>
        <v>0.34813084112149534</v>
      </c>
      <c r="M192" s="2">
        <f t="shared" si="43"/>
        <v>7.0093457943925519E-3</v>
      </c>
      <c r="N192" s="68">
        <v>172</v>
      </c>
      <c r="O192" s="68">
        <v>104</v>
      </c>
      <c r="P192" s="68">
        <v>149</v>
      </c>
      <c r="Q192" s="68">
        <v>0</v>
      </c>
      <c r="R192" s="68"/>
      <c r="S192" s="68">
        <v>3</v>
      </c>
      <c r="T192" s="68">
        <v>0</v>
      </c>
      <c r="U192" s="68"/>
      <c r="V192" s="1"/>
      <c r="W192" s="1"/>
      <c r="X192" s="1"/>
      <c r="Y192" s="1">
        <v>0</v>
      </c>
      <c r="Z192" s="1"/>
      <c r="AA192" s="1"/>
      <c r="AB192" s="1"/>
      <c r="AH192" t="str">
        <f t="shared" si="35"/>
        <v>Athens</v>
      </c>
      <c r="AI192" t="s">
        <v>748</v>
      </c>
      <c r="AJ192">
        <v>2</v>
      </c>
      <c r="AL192" s="127">
        <v>23</v>
      </c>
      <c r="AM192" s="130">
        <v>25</v>
      </c>
      <c r="AN192" s="130">
        <v>10</v>
      </c>
      <c r="AO192" s="132">
        <v>1885</v>
      </c>
      <c r="AP192" s="132">
        <f t="shared" si="44"/>
        <v>23025</v>
      </c>
      <c r="AQ192" s="74" t="s">
        <v>2231</v>
      </c>
    </row>
    <row r="193" spans="1:43" hidden="1" outlineLevel="1" x14ac:dyDescent="0.2">
      <c r="A193" t="s">
        <v>149</v>
      </c>
      <c r="B193" s="10" t="s">
        <v>2728</v>
      </c>
      <c r="C193" s="1">
        <f t="shared" si="24"/>
        <v>209</v>
      </c>
      <c r="D193" s="7">
        <f t="shared" si="37"/>
        <v>2</v>
      </c>
      <c r="E193" s="7">
        <f t="shared" si="38"/>
        <v>3</v>
      </c>
      <c r="F193" s="7">
        <f t="shared" si="39"/>
        <v>1</v>
      </c>
      <c r="G193" s="1">
        <f t="shared" si="36"/>
        <v>3</v>
      </c>
      <c r="H193" s="2">
        <f t="shared" si="32"/>
        <v>1.4354066985645933E-2</v>
      </c>
      <c r="I193" s="8"/>
      <c r="J193" s="2">
        <f t="shared" si="40"/>
        <v>0.34928229665071769</v>
      </c>
      <c r="K193" s="2">
        <f t="shared" si="41"/>
        <v>0.28708133971291866</v>
      </c>
      <c r="L193" s="2">
        <f t="shared" si="42"/>
        <v>0.36363636363636365</v>
      </c>
      <c r="M193" s="2">
        <f t="shared" si="43"/>
        <v>5.5511151231257827E-17</v>
      </c>
      <c r="N193" s="68">
        <v>73</v>
      </c>
      <c r="O193" s="68">
        <v>60</v>
      </c>
      <c r="P193" s="68">
        <v>76</v>
      </c>
      <c r="Q193" s="68">
        <v>0</v>
      </c>
      <c r="R193" s="68"/>
      <c r="S193" s="68">
        <v>0</v>
      </c>
      <c r="T193" s="68">
        <v>0</v>
      </c>
      <c r="U193" s="68"/>
      <c r="V193" s="1"/>
      <c r="W193" s="1"/>
      <c r="X193" s="1"/>
      <c r="Y193" s="1">
        <v>0</v>
      </c>
      <c r="Z193" s="1"/>
      <c r="AA193" s="1"/>
      <c r="AB193" s="1"/>
      <c r="AH193" t="str">
        <f t="shared" si="35"/>
        <v>Atkinson</v>
      </c>
      <c r="AI193" t="s">
        <v>799</v>
      </c>
      <c r="AJ193">
        <v>2</v>
      </c>
      <c r="AL193" s="127">
        <v>23</v>
      </c>
      <c r="AM193" s="130">
        <v>21</v>
      </c>
      <c r="AN193" s="130">
        <v>10</v>
      </c>
      <c r="AO193" s="132">
        <v>1920</v>
      </c>
      <c r="AP193" s="132">
        <f t="shared" si="44"/>
        <v>23021</v>
      </c>
      <c r="AQ193" s="74" t="s">
        <v>2231</v>
      </c>
    </row>
    <row r="194" spans="1:43" hidden="1" outlineLevel="1" x14ac:dyDescent="0.2">
      <c r="A194" t="s">
        <v>2796</v>
      </c>
      <c r="B194" s="10" t="s">
        <v>2728</v>
      </c>
      <c r="C194" s="1">
        <f t="shared" ref="C194:C257" si="45">SUM(N194:AF194)</f>
        <v>12693</v>
      </c>
      <c r="D194" s="7">
        <f t="shared" si="37"/>
        <v>1</v>
      </c>
      <c r="E194" s="7">
        <f t="shared" si="38"/>
        <v>3</v>
      </c>
      <c r="F194" s="7">
        <f t="shared" si="39"/>
        <v>2</v>
      </c>
      <c r="G194" s="1">
        <f t="shared" si="36"/>
        <v>1061</v>
      </c>
      <c r="H194" s="2">
        <f t="shared" si="32"/>
        <v>8.3589379973213584E-2</v>
      </c>
      <c r="I194" s="8"/>
      <c r="J194" s="2">
        <f t="shared" si="40"/>
        <v>0.39588749704561571</v>
      </c>
      <c r="K194" s="2">
        <f t="shared" si="41"/>
        <v>0.28779642322539983</v>
      </c>
      <c r="L194" s="2">
        <f t="shared" si="42"/>
        <v>0.31229811707240213</v>
      </c>
      <c r="M194" s="2">
        <f t="shared" si="43"/>
        <v>4.0179626565823856E-3</v>
      </c>
      <c r="N194" s="68">
        <v>5025</v>
      </c>
      <c r="O194" s="68">
        <v>3653</v>
      </c>
      <c r="P194" s="68">
        <v>3964</v>
      </c>
      <c r="Q194" s="68">
        <v>27</v>
      </c>
      <c r="R194" s="68"/>
      <c r="S194" s="68">
        <v>11</v>
      </c>
      <c r="T194" s="68">
        <v>13</v>
      </c>
      <c r="U194" s="68"/>
      <c r="V194" s="1"/>
      <c r="W194" s="1"/>
      <c r="X194" s="1"/>
      <c r="Y194" s="1">
        <v>0</v>
      </c>
      <c r="Z194" s="1"/>
      <c r="AA194" s="1"/>
      <c r="AB194" s="1"/>
      <c r="AH194" t="str">
        <f t="shared" si="35"/>
        <v>Auburn</v>
      </c>
      <c r="AI194" t="s">
        <v>1675</v>
      </c>
      <c r="AJ194">
        <v>2</v>
      </c>
      <c r="AL194" s="127">
        <v>23</v>
      </c>
      <c r="AM194" s="130">
        <v>1</v>
      </c>
      <c r="AN194" s="130">
        <v>5</v>
      </c>
      <c r="AO194" s="132">
        <v>2060</v>
      </c>
      <c r="AP194" s="132">
        <f t="shared" si="44"/>
        <v>23001</v>
      </c>
      <c r="AQ194" s="74" t="s">
        <v>146</v>
      </c>
    </row>
    <row r="195" spans="1:43" hidden="1" outlineLevel="1" x14ac:dyDescent="0.2">
      <c r="A195" t="s">
        <v>893</v>
      </c>
      <c r="B195" s="10" t="s">
        <v>2728</v>
      </c>
      <c r="C195" s="1">
        <f t="shared" si="45"/>
        <v>10702</v>
      </c>
      <c r="D195" s="7">
        <f t="shared" si="37"/>
        <v>1</v>
      </c>
      <c r="E195" s="7">
        <f t="shared" si="38"/>
        <v>2</v>
      </c>
      <c r="F195" s="7">
        <f t="shared" si="39"/>
        <v>3</v>
      </c>
      <c r="G195" s="1">
        <f t="shared" si="36"/>
        <v>1654</v>
      </c>
      <c r="H195" s="2">
        <f t="shared" ref="H195:H258" si="46">G195/C195</f>
        <v>0.15455055129882264</v>
      </c>
      <c r="I195" s="8"/>
      <c r="J195" s="2">
        <f t="shared" si="40"/>
        <v>0.43515230797981685</v>
      </c>
      <c r="K195" s="2">
        <f t="shared" si="41"/>
        <v>0.28060175668099419</v>
      </c>
      <c r="L195" s="2">
        <f t="shared" si="42"/>
        <v>0.28050831620257893</v>
      </c>
      <c r="M195" s="2">
        <f t="shared" si="43"/>
        <v>3.7376191366100264E-3</v>
      </c>
      <c r="N195" s="68">
        <v>4657</v>
      </c>
      <c r="O195" s="68">
        <v>3003</v>
      </c>
      <c r="P195" s="68">
        <v>3002</v>
      </c>
      <c r="Q195" s="68">
        <v>18</v>
      </c>
      <c r="R195" s="68"/>
      <c r="S195" s="68">
        <v>8</v>
      </c>
      <c r="T195" s="68">
        <v>13</v>
      </c>
      <c r="U195" s="68"/>
      <c r="V195" s="1"/>
      <c r="W195" s="1"/>
      <c r="X195" s="1"/>
      <c r="Y195" s="1">
        <v>1</v>
      </c>
      <c r="Z195" s="1"/>
      <c r="AA195" s="1"/>
      <c r="AB195" s="1"/>
      <c r="AH195" t="str">
        <f t="shared" si="35"/>
        <v>Augusta</v>
      </c>
      <c r="AI195" t="s">
        <v>2091</v>
      </c>
      <c r="AJ195">
        <v>1</v>
      </c>
      <c r="AL195" s="127">
        <v>23</v>
      </c>
      <c r="AM195" s="130">
        <v>11</v>
      </c>
      <c r="AN195" s="130">
        <v>10</v>
      </c>
      <c r="AO195" s="132">
        <v>2100</v>
      </c>
      <c r="AP195" s="132">
        <f t="shared" si="44"/>
        <v>23011</v>
      </c>
      <c r="AQ195" s="74" t="s">
        <v>146</v>
      </c>
    </row>
    <row r="196" spans="1:43" hidden="1" outlineLevel="1" x14ac:dyDescent="0.2">
      <c r="A196" t="s">
        <v>1169</v>
      </c>
      <c r="B196" s="10" t="s">
        <v>2728</v>
      </c>
      <c r="C196" s="1">
        <f t="shared" si="45"/>
        <v>71</v>
      </c>
      <c r="D196" s="7">
        <f t="shared" si="37"/>
        <v>3</v>
      </c>
      <c r="E196" s="7">
        <f t="shared" si="38"/>
        <v>2</v>
      </c>
      <c r="F196" s="7">
        <f t="shared" si="39"/>
        <v>1</v>
      </c>
      <c r="G196" s="1">
        <f t="shared" si="36"/>
        <v>1</v>
      </c>
      <c r="H196" s="2">
        <f t="shared" si="46"/>
        <v>1.4084507042253521E-2</v>
      </c>
      <c r="I196" s="8"/>
      <c r="J196" s="2">
        <f t="shared" si="40"/>
        <v>0.25352112676056338</v>
      </c>
      <c r="K196" s="2">
        <f t="shared" si="41"/>
        <v>0.36619718309859156</v>
      </c>
      <c r="L196" s="2">
        <f t="shared" si="42"/>
        <v>0.38028169014084506</v>
      </c>
      <c r="M196" s="2">
        <f t="shared" si="43"/>
        <v>0</v>
      </c>
      <c r="N196" s="68">
        <v>18</v>
      </c>
      <c r="O196" s="68">
        <v>26</v>
      </c>
      <c r="P196" s="68">
        <v>27</v>
      </c>
      <c r="Q196" s="68">
        <v>0</v>
      </c>
      <c r="R196" s="68"/>
      <c r="S196" s="68">
        <v>0</v>
      </c>
      <c r="T196" s="68">
        <v>0</v>
      </c>
      <c r="U196" s="68"/>
      <c r="V196" s="1"/>
      <c r="W196" s="1"/>
      <c r="X196" s="1"/>
      <c r="Y196" s="1">
        <v>0</v>
      </c>
      <c r="Z196" s="1"/>
      <c r="AA196" s="1"/>
      <c r="AB196" s="1"/>
      <c r="AH196" t="str">
        <f t="shared" ref="AH196:AH259" si="47">A196</f>
        <v>Aurora</v>
      </c>
      <c r="AI196" t="s">
        <v>1111</v>
      </c>
      <c r="AJ196">
        <v>2</v>
      </c>
      <c r="AL196" s="127">
        <v>23</v>
      </c>
      <c r="AM196" s="130">
        <v>9</v>
      </c>
      <c r="AN196" s="130">
        <v>10</v>
      </c>
      <c r="AO196" s="132">
        <v>2165</v>
      </c>
      <c r="AP196" s="132">
        <f t="shared" si="44"/>
        <v>23009</v>
      </c>
      <c r="AQ196" s="74" t="s">
        <v>2231</v>
      </c>
    </row>
    <row r="197" spans="1:43" hidden="1" outlineLevel="1" x14ac:dyDescent="0.2">
      <c r="A197" t="s">
        <v>2797</v>
      </c>
      <c r="B197" s="10" t="s">
        <v>2728</v>
      </c>
      <c r="C197" s="1">
        <f t="shared" si="45"/>
        <v>266</v>
      </c>
      <c r="D197" s="7">
        <f t="shared" si="37"/>
        <v>2</v>
      </c>
      <c r="E197" s="7">
        <f t="shared" si="38"/>
        <v>3</v>
      </c>
      <c r="F197" s="7">
        <f t="shared" si="39"/>
        <v>1</v>
      </c>
      <c r="G197" s="1">
        <f t="shared" si="36"/>
        <v>17</v>
      </c>
      <c r="H197" s="2">
        <f t="shared" si="46"/>
        <v>6.3909774436090222E-2</v>
      </c>
      <c r="I197" s="8"/>
      <c r="J197" s="2">
        <f t="shared" si="40"/>
        <v>0.33458646616541354</v>
      </c>
      <c r="K197" s="2">
        <f t="shared" si="41"/>
        <v>0.26691729323308272</v>
      </c>
      <c r="L197" s="2">
        <f t="shared" si="42"/>
        <v>0.39849624060150374</v>
      </c>
      <c r="M197" s="2">
        <f t="shared" si="43"/>
        <v>0</v>
      </c>
      <c r="N197" s="68">
        <v>89</v>
      </c>
      <c r="O197" s="68">
        <v>71</v>
      </c>
      <c r="P197" s="68">
        <v>106</v>
      </c>
      <c r="Q197" s="68">
        <v>0</v>
      </c>
      <c r="R197" s="68"/>
      <c r="S197" s="68">
        <v>0</v>
      </c>
      <c r="T197" s="68">
        <v>0</v>
      </c>
      <c r="U197" s="68"/>
      <c r="V197" s="1"/>
      <c r="W197" s="1"/>
      <c r="X197" s="1"/>
      <c r="Y197" s="1">
        <v>0</v>
      </c>
      <c r="Z197" s="1"/>
      <c r="AA197" s="1"/>
      <c r="AB197" s="1"/>
      <c r="AH197" t="str">
        <f t="shared" si="47"/>
        <v>Avon</v>
      </c>
      <c r="AI197" t="s">
        <v>1494</v>
      </c>
      <c r="AJ197">
        <v>2</v>
      </c>
      <c r="AL197" s="127">
        <v>23</v>
      </c>
      <c r="AM197" s="130">
        <v>7</v>
      </c>
      <c r="AN197" s="130">
        <v>5</v>
      </c>
      <c r="AO197" s="132">
        <v>2235</v>
      </c>
      <c r="AP197" s="132">
        <f t="shared" si="44"/>
        <v>23007</v>
      </c>
      <c r="AQ197" s="74" t="s">
        <v>2231</v>
      </c>
    </row>
    <row r="198" spans="1:43" hidden="1" outlineLevel="1" x14ac:dyDescent="0.2">
      <c r="A198" t="s">
        <v>2783</v>
      </c>
      <c r="B198" s="10" t="s">
        <v>2728</v>
      </c>
      <c r="C198" s="1">
        <f t="shared" si="45"/>
        <v>941</v>
      </c>
      <c r="D198" s="7">
        <f t="shared" si="37"/>
        <v>1</v>
      </c>
      <c r="E198" s="7">
        <f t="shared" si="38"/>
        <v>3</v>
      </c>
      <c r="F198" s="7">
        <f t="shared" si="39"/>
        <v>2</v>
      </c>
      <c r="G198" s="1">
        <f t="shared" si="36"/>
        <v>104</v>
      </c>
      <c r="H198" s="2">
        <f t="shared" si="46"/>
        <v>0.11052072263549416</v>
      </c>
      <c r="I198" s="8"/>
      <c r="J198" s="2">
        <f t="shared" si="40"/>
        <v>0.41976620616365568</v>
      </c>
      <c r="K198" s="2">
        <f t="shared" si="41"/>
        <v>0.26886291179596172</v>
      </c>
      <c r="L198" s="2">
        <f t="shared" si="42"/>
        <v>0.30924548352816156</v>
      </c>
      <c r="M198" s="2">
        <f t="shared" si="43"/>
        <v>2.1253985122210439E-3</v>
      </c>
      <c r="N198" s="68">
        <v>395</v>
      </c>
      <c r="O198" s="68">
        <v>253</v>
      </c>
      <c r="P198" s="68">
        <v>291</v>
      </c>
      <c r="Q198" s="68">
        <v>1</v>
      </c>
      <c r="R198" s="68"/>
      <c r="S198" s="68">
        <v>0</v>
      </c>
      <c r="T198" s="68">
        <v>0</v>
      </c>
      <c r="U198" s="68"/>
      <c r="V198" s="1"/>
      <c r="W198" s="1"/>
      <c r="X198" s="1"/>
      <c r="Y198" s="1">
        <v>1</v>
      </c>
      <c r="Z198" s="1"/>
      <c r="AA198" s="1"/>
      <c r="AB198" s="1"/>
      <c r="AH198" t="str">
        <f t="shared" si="47"/>
        <v>Baileyville</v>
      </c>
      <c r="AI198" t="s">
        <v>563</v>
      </c>
      <c r="AJ198">
        <v>2</v>
      </c>
      <c r="AL198" s="127">
        <v>23</v>
      </c>
      <c r="AM198" s="130">
        <v>29</v>
      </c>
      <c r="AN198" s="130">
        <v>15</v>
      </c>
      <c r="AO198" s="132">
        <v>2480</v>
      </c>
      <c r="AP198" s="132">
        <f t="shared" si="44"/>
        <v>23029</v>
      </c>
      <c r="AQ198" s="74" t="s">
        <v>2231</v>
      </c>
    </row>
    <row r="199" spans="1:43" hidden="1" outlineLevel="1" x14ac:dyDescent="0.2">
      <c r="A199" t="s">
        <v>2716</v>
      </c>
      <c r="B199" s="10" t="s">
        <v>2728</v>
      </c>
      <c r="C199" s="1">
        <f t="shared" si="45"/>
        <v>712</v>
      </c>
      <c r="D199" s="7">
        <f t="shared" si="37"/>
        <v>2</v>
      </c>
      <c r="E199" s="7">
        <f t="shared" si="38"/>
        <v>3</v>
      </c>
      <c r="F199" s="7">
        <f t="shared" si="39"/>
        <v>1</v>
      </c>
      <c r="G199" s="1">
        <f t="shared" si="36"/>
        <v>10</v>
      </c>
      <c r="H199" s="2">
        <f t="shared" si="46"/>
        <v>1.4044943820224719E-2</v>
      </c>
      <c r="I199" s="8"/>
      <c r="J199" s="2">
        <f t="shared" si="40"/>
        <v>0.3342696629213483</v>
      </c>
      <c r="K199" s="2">
        <f t="shared" si="41"/>
        <v>0.3160112359550562</v>
      </c>
      <c r="L199" s="2">
        <f t="shared" si="42"/>
        <v>0.34831460674157305</v>
      </c>
      <c r="M199" s="2">
        <f t="shared" si="43"/>
        <v>1.4044943820224476E-3</v>
      </c>
      <c r="N199" s="68">
        <v>238</v>
      </c>
      <c r="O199" s="68">
        <v>225</v>
      </c>
      <c r="P199" s="68">
        <v>248</v>
      </c>
      <c r="Q199" s="68">
        <v>1</v>
      </c>
      <c r="R199" s="68"/>
      <c r="S199" s="68">
        <v>0</v>
      </c>
      <c r="T199" s="68">
        <v>0</v>
      </c>
      <c r="U199" s="68"/>
      <c r="V199" s="1"/>
      <c r="W199" s="1"/>
      <c r="X199" s="1"/>
      <c r="Y199" s="1">
        <v>0</v>
      </c>
      <c r="Z199" s="1"/>
      <c r="AA199" s="1"/>
      <c r="AB199" s="1"/>
      <c r="AH199" t="str">
        <f t="shared" si="47"/>
        <v>Baldwin</v>
      </c>
      <c r="AI199" t="s">
        <v>1429</v>
      </c>
      <c r="AJ199">
        <v>1</v>
      </c>
      <c r="AL199" s="127">
        <v>23</v>
      </c>
      <c r="AM199" s="130">
        <v>5</v>
      </c>
      <c r="AN199" s="130">
        <v>5</v>
      </c>
      <c r="AO199" s="132">
        <v>2655</v>
      </c>
      <c r="AP199" s="132">
        <f t="shared" si="44"/>
        <v>23005</v>
      </c>
      <c r="AQ199" s="74" t="s">
        <v>2231</v>
      </c>
    </row>
    <row r="200" spans="1:43" hidden="1" outlineLevel="1" x14ac:dyDescent="0.2">
      <c r="A200" t="s">
        <v>2784</v>
      </c>
      <c r="B200" s="10" t="s">
        <v>2728</v>
      </c>
      <c r="C200" s="1">
        <f t="shared" si="45"/>
        <v>30</v>
      </c>
      <c r="D200" s="7">
        <f t="shared" si="37"/>
        <v>1</v>
      </c>
      <c r="E200" s="7">
        <f t="shared" si="38"/>
        <v>2</v>
      </c>
      <c r="F200" s="7">
        <f t="shared" si="39"/>
        <v>3</v>
      </c>
      <c r="G200" s="1">
        <f t="shared" si="36"/>
        <v>1</v>
      </c>
      <c r="H200" s="2">
        <f t="shared" si="46"/>
        <v>3.3333333333333333E-2</v>
      </c>
      <c r="I200" s="8"/>
      <c r="J200" s="2">
        <f t="shared" si="40"/>
        <v>0.36666666666666664</v>
      </c>
      <c r="K200" s="2">
        <f t="shared" si="41"/>
        <v>0.33333333333333331</v>
      </c>
      <c r="L200" s="2">
        <f t="shared" si="42"/>
        <v>0.3</v>
      </c>
      <c r="M200" s="2">
        <f t="shared" si="43"/>
        <v>0</v>
      </c>
      <c r="N200" s="68">
        <v>11</v>
      </c>
      <c r="O200" s="68">
        <v>10</v>
      </c>
      <c r="P200" s="68">
        <v>9</v>
      </c>
      <c r="Q200" s="68">
        <v>0</v>
      </c>
      <c r="R200" s="68"/>
      <c r="S200" s="68">
        <v>0</v>
      </c>
      <c r="T200" s="68">
        <v>0</v>
      </c>
      <c r="U200" s="68"/>
      <c r="V200" s="1"/>
      <c r="W200" s="1"/>
      <c r="X200" s="1"/>
      <c r="Y200" s="1">
        <v>0</v>
      </c>
      <c r="Z200" s="1"/>
      <c r="AA200" s="1"/>
      <c r="AB200" s="1"/>
      <c r="AH200" t="str">
        <f t="shared" si="47"/>
        <v>Bancroft</v>
      </c>
      <c r="AI200" t="s">
        <v>3068</v>
      </c>
      <c r="AJ200">
        <v>2</v>
      </c>
      <c r="AL200" s="127">
        <v>23</v>
      </c>
      <c r="AM200" s="130">
        <v>3</v>
      </c>
      <c r="AN200" s="130">
        <v>20</v>
      </c>
      <c r="AO200" s="132">
        <v>2760</v>
      </c>
      <c r="AP200" s="132">
        <f t="shared" si="44"/>
        <v>23003</v>
      </c>
      <c r="AQ200" s="74" t="s">
        <v>2231</v>
      </c>
    </row>
    <row r="201" spans="1:43" hidden="1" outlineLevel="1" x14ac:dyDescent="0.2">
      <c r="A201" t="s">
        <v>2785</v>
      </c>
      <c r="B201" s="10" t="s">
        <v>2728</v>
      </c>
      <c r="C201" s="1">
        <f t="shared" si="45"/>
        <v>16771</v>
      </c>
      <c r="D201" s="7">
        <f t="shared" si="37"/>
        <v>1</v>
      </c>
      <c r="E201" s="7">
        <f t="shared" si="38"/>
        <v>2</v>
      </c>
      <c r="F201" s="7">
        <f t="shared" si="39"/>
        <v>3</v>
      </c>
      <c r="G201" s="1">
        <f t="shared" si="36"/>
        <v>1641</v>
      </c>
      <c r="H201" s="2">
        <f t="shared" si="46"/>
        <v>9.7847474807703769E-2</v>
      </c>
      <c r="I201" s="8"/>
      <c r="J201" s="2">
        <f t="shared" si="40"/>
        <v>0.40701210422753564</v>
      </c>
      <c r="K201" s="2">
        <f t="shared" si="41"/>
        <v>0.30916462941983186</v>
      </c>
      <c r="L201" s="2">
        <f t="shared" si="42"/>
        <v>0.27958976805199454</v>
      </c>
      <c r="M201" s="2">
        <f t="shared" si="43"/>
        <v>4.2334983006379612E-3</v>
      </c>
      <c r="N201" s="68">
        <v>6826</v>
      </c>
      <c r="O201" s="68">
        <v>5185</v>
      </c>
      <c r="P201" s="68">
        <v>4689</v>
      </c>
      <c r="Q201" s="68">
        <v>33</v>
      </c>
      <c r="R201" s="68"/>
      <c r="S201" s="68">
        <v>12</v>
      </c>
      <c r="T201" s="68">
        <v>25</v>
      </c>
      <c r="U201" s="68"/>
      <c r="V201" s="1"/>
      <c r="W201" s="1"/>
      <c r="X201" s="1"/>
      <c r="Y201" s="1">
        <v>1</v>
      </c>
      <c r="Z201" s="1"/>
      <c r="AA201" s="1"/>
      <c r="AB201" s="1"/>
      <c r="AH201" t="str">
        <f t="shared" si="47"/>
        <v>Bangor</v>
      </c>
      <c r="AI201" t="s">
        <v>1674</v>
      </c>
      <c r="AJ201">
        <v>2</v>
      </c>
      <c r="AL201" s="127">
        <v>23</v>
      </c>
      <c r="AM201" s="130">
        <v>19</v>
      </c>
      <c r="AN201" s="130">
        <v>10</v>
      </c>
      <c r="AO201" s="132">
        <v>2795</v>
      </c>
      <c r="AP201" s="132">
        <f t="shared" si="44"/>
        <v>23019</v>
      </c>
      <c r="AQ201" s="74" t="s">
        <v>146</v>
      </c>
    </row>
    <row r="202" spans="1:43" hidden="1" outlineLevel="1" x14ac:dyDescent="0.2">
      <c r="A202" t="s">
        <v>2493</v>
      </c>
      <c r="B202" s="10" t="s">
        <v>2728</v>
      </c>
      <c r="C202" s="1">
        <f t="shared" si="45"/>
        <v>2850</v>
      </c>
      <c r="D202" s="7">
        <f t="shared" si="37"/>
        <v>1</v>
      </c>
      <c r="E202" s="7">
        <f t="shared" si="38"/>
        <v>2</v>
      </c>
      <c r="F202" s="7">
        <f t="shared" si="39"/>
        <v>3</v>
      </c>
      <c r="G202" s="1">
        <f t="shared" si="36"/>
        <v>512</v>
      </c>
      <c r="H202" s="2">
        <f t="shared" si="46"/>
        <v>0.17964912280701753</v>
      </c>
      <c r="I202" s="8"/>
      <c r="J202" s="2">
        <f t="shared" si="40"/>
        <v>0.45298245614035088</v>
      </c>
      <c r="K202" s="2">
        <f t="shared" si="41"/>
        <v>0.27333333333333332</v>
      </c>
      <c r="L202" s="2">
        <f t="shared" si="42"/>
        <v>0.26385964912280702</v>
      </c>
      <c r="M202" s="2">
        <f t="shared" si="43"/>
        <v>9.8245614035088469E-3</v>
      </c>
      <c r="N202" s="68">
        <v>1291</v>
      </c>
      <c r="O202" s="68">
        <v>779</v>
      </c>
      <c r="P202" s="68">
        <v>752</v>
      </c>
      <c r="Q202" s="68">
        <v>11</v>
      </c>
      <c r="R202" s="68"/>
      <c r="S202" s="68">
        <v>9</v>
      </c>
      <c r="T202" s="68">
        <v>4</v>
      </c>
      <c r="U202" s="68"/>
      <c r="V202" s="1"/>
      <c r="W202" s="1"/>
      <c r="X202" s="1"/>
      <c r="Y202" s="1">
        <v>4</v>
      </c>
      <c r="Z202" s="1"/>
      <c r="AA202" s="1"/>
      <c r="AB202" s="1"/>
      <c r="AH202" t="str">
        <f t="shared" si="47"/>
        <v>Bar Harbor</v>
      </c>
      <c r="AI202" t="s">
        <v>1111</v>
      </c>
      <c r="AJ202">
        <v>2</v>
      </c>
      <c r="AL202" s="127">
        <v>23</v>
      </c>
      <c r="AM202" s="130">
        <v>9</v>
      </c>
      <c r="AN202" s="130">
        <v>15</v>
      </c>
      <c r="AO202" s="132">
        <v>2865</v>
      </c>
      <c r="AP202" s="132">
        <f t="shared" si="44"/>
        <v>23009</v>
      </c>
      <c r="AQ202" s="74" t="s">
        <v>2231</v>
      </c>
    </row>
    <row r="203" spans="1:43" hidden="1" outlineLevel="1" x14ac:dyDescent="0.2">
      <c r="A203" t="s">
        <v>2787</v>
      </c>
      <c r="B203" s="10" t="s">
        <v>2728</v>
      </c>
      <c r="C203" s="1">
        <f t="shared" si="45"/>
        <v>140</v>
      </c>
      <c r="D203" s="7">
        <f t="shared" si="37"/>
        <v>1</v>
      </c>
      <c r="E203" s="7">
        <f t="shared" si="38"/>
        <v>3</v>
      </c>
      <c r="F203" s="7">
        <f t="shared" si="39"/>
        <v>2</v>
      </c>
      <c r="G203" s="1">
        <f t="shared" si="36"/>
        <v>19</v>
      </c>
      <c r="H203" s="2">
        <f t="shared" si="46"/>
        <v>0.1357142857142857</v>
      </c>
      <c r="I203" s="8"/>
      <c r="J203" s="2">
        <f t="shared" si="40"/>
        <v>0.4642857142857143</v>
      </c>
      <c r="K203" s="2">
        <f t="shared" si="41"/>
        <v>0.20714285714285716</v>
      </c>
      <c r="L203" s="2">
        <f t="shared" si="42"/>
        <v>0.32857142857142857</v>
      </c>
      <c r="M203" s="2">
        <f t="shared" si="43"/>
        <v>-5.5511151231257827E-17</v>
      </c>
      <c r="N203" s="68">
        <v>65</v>
      </c>
      <c r="O203" s="68">
        <v>29</v>
      </c>
      <c r="P203" s="68">
        <v>46</v>
      </c>
      <c r="Q203" s="68">
        <v>0</v>
      </c>
      <c r="R203" s="68"/>
      <c r="S203" s="68">
        <v>0</v>
      </c>
      <c r="T203" s="68">
        <v>0</v>
      </c>
      <c r="U203" s="68"/>
      <c r="V203" s="1"/>
      <c r="W203" s="1"/>
      <c r="X203" s="1"/>
      <c r="Y203" s="1">
        <v>0</v>
      </c>
      <c r="Z203" s="1"/>
      <c r="AA203" s="1"/>
      <c r="AB203" s="1"/>
      <c r="AH203" t="str">
        <f t="shared" si="47"/>
        <v>Baring</v>
      </c>
      <c r="AI203" t="s">
        <v>563</v>
      </c>
      <c r="AJ203">
        <v>2</v>
      </c>
      <c r="AL203" s="127">
        <v>23</v>
      </c>
      <c r="AM203" s="130">
        <v>29</v>
      </c>
      <c r="AN203" s="130">
        <v>17</v>
      </c>
      <c r="AO203" s="132">
        <v>2970</v>
      </c>
      <c r="AP203" s="132">
        <f t="shared" si="44"/>
        <v>23029</v>
      </c>
      <c r="AQ203" s="74" t="s">
        <v>3114</v>
      </c>
    </row>
    <row r="204" spans="1:43" hidden="1" outlineLevel="1" x14ac:dyDescent="0.2">
      <c r="A204" t="s">
        <v>2540</v>
      </c>
      <c r="B204" s="10" t="s">
        <v>2728</v>
      </c>
      <c r="C204" s="1">
        <f t="shared" si="45"/>
        <v>5093</v>
      </c>
      <c r="D204" s="7">
        <f t="shared" si="37"/>
        <v>1</v>
      </c>
      <c r="E204" s="7">
        <f t="shared" si="38"/>
        <v>2</v>
      </c>
      <c r="F204" s="7">
        <f t="shared" si="39"/>
        <v>3</v>
      </c>
      <c r="G204" s="1">
        <f t="shared" si="36"/>
        <v>358</v>
      </c>
      <c r="H204" s="2">
        <f t="shared" si="46"/>
        <v>7.0292558413508732E-2</v>
      </c>
      <c r="I204" s="8"/>
      <c r="J204" s="2">
        <f t="shared" si="40"/>
        <v>0.39033968191635576</v>
      </c>
      <c r="K204" s="2">
        <f t="shared" si="41"/>
        <v>0.32004712350284703</v>
      </c>
      <c r="L204" s="2">
        <f t="shared" si="42"/>
        <v>0.28627527979579814</v>
      </c>
      <c r="M204" s="2">
        <f t="shared" si="43"/>
        <v>3.3379147849990076E-3</v>
      </c>
      <c r="N204" s="68">
        <v>1988</v>
      </c>
      <c r="O204" s="68">
        <v>1630</v>
      </c>
      <c r="P204" s="68">
        <v>1458</v>
      </c>
      <c r="Q204" s="68">
        <v>12</v>
      </c>
      <c r="R204" s="68"/>
      <c r="S204" s="68">
        <v>5</v>
      </c>
      <c r="T204" s="68">
        <v>0</v>
      </c>
      <c r="U204" s="68"/>
      <c r="V204" s="1"/>
      <c r="W204" s="1"/>
      <c r="X204" s="1"/>
      <c r="Y204" s="1">
        <v>0</v>
      </c>
      <c r="Z204" s="1"/>
      <c r="AA204" s="1"/>
      <c r="AB204" s="1"/>
      <c r="AH204" t="str">
        <f t="shared" si="47"/>
        <v>Bath</v>
      </c>
      <c r="AI204" t="s">
        <v>2525</v>
      </c>
      <c r="AJ204">
        <v>1</v>
      </c>
      <c r="AL204" s="127">
        <v>23</v>
      </c>
      <c r="AM204" s="130">
        <v>23</v>
      </c>
      <c r="AN204" s="130">
        <v>10</v>
      </c>
      <c r="AO204" s="132">
        <v>3355</v>
      </c>
      <c r="AP204" s="132">
        <f t="shared" si="44"/>
        <v>23023</v>
      </c>
      <c r="AQ204" s="74" t="s">
        <v>146</v>
      </c>
    </row>
    <row r="205" spans="1:43" hidden="1" outlineLevel="1" x14ac:dyDescent="0.2">
      <c r="A205" t="s">
        <v>2788</v>
      </c>
      <c r="B205" s="10" t="s">
        <v>2728</v>
      </c>
      <c r="C205" s="1">
        <f t="shared" si="45"/>
        <v>310</v>
      </c>
      <c r="D205" s="7">
        <f t="shared" si="37"/>
        <v>1</v>
      </c>
      <c r="E205" s="7">
        <f t="shared" si="38"/>
        <v>3</v>
      </c>
      <c r="F205" s="7">
        <f t="shared" si="39"/>
        <v>2</v>
      </c>
      <c r="G205" s="1">
        <f t="shared" si="36"/>
        <v>3</v>
      </c>
      <c r="H205" s="2">
        <f t="shared" si="46"/>
        <v>9.6774193548387101E-3</v>
      </c>
      <c r="I205" s="8"/>
      <c r="J205" s="2">
        <f t="shared" si="40"/>
        <v>0.35806451612903228</v>
      </c>
      <c r="K205" s="2">
        <f t="shared" si="41"/>
        <v>0.29354838709677417</v>
      </c>
      <c r="L205" s="2">
        <f t="shared" si="42"/>
        <v>0.34838709677419355</v>
      </c>
      <c r="M205" s="2">
        <f t="shared" si="43"/>
        <v>-5.5511151231257827E-17</v>
      </c>
      <c r="N205" s="68">
        <v>111</v>
      </c>
      <c r="O205" s="68">
        <v>91</v>
      </c>
      <c r="P205" s="68">
        <v>108</v>
      </c>
      <c r="Q205" s="68">
        <v>0</v>
      </c>
      <c r="R205" s="68"/>
      <c r="S205" s="68">
        <v>0</v>
      </c>
      <c r="T205" s="68">
        <v>0</v>
      </c>
      <c r="U205" s="68"/>
      <c r="V205" s="1"/>
      <c r="W205" s="1"/>
      <c r="X205" s="1"/>
      <c r="Y205" s="1">
        <v>0</v>
      </c>
      <c r="Z205" s="1"/>
      <c r="AA205" s="1"/>
      <c r="AB205" s="1"/>
      <c r="AH205" t="str">
        <f t="shared" si="47"/>
        <v>Beals</v>
      </c>
      <c r="AI205" t="s">
        <v>563</v>
      </c>
      <c r="AJ205">
        <v>2</v>
      </c>
      <c r="AL205" s="127">
        <v>23</v>
      </c>
      <c r="AM205" s="130">
        <v>29</v>
      </c>
      <c r="AN205" s="130">
        <v>20</v>
      </c>
      <c r="AO205" s="132">
        <v>3670</v>
      </c>
      <c r="AP205" s="132">
        <f t="shared" si="44"/>
        <v>23029</v>
      </c>
      <c r="AQ205" s="74" t="s">
        <v>2231</v>
      </c>
    </row>
    <row r="206" spans="1:43" hidden="1" outlineLevel="1" x14ac:dyDescent="0.2">
      <c r="A206" t="s">
        <v>2772</v>
      </c>
      <c r="B206" s="10" t="s">
        <v>2728</v>
      </c>
      <c r="C206" s="1">
        <f t="shared" si="45"/>
        <v>92</v>
      </c>
      <c r="D206" s="7">
        <f t="shared" si="37"/>
        <v>2</v>
      </c>
      <c r="E206" s="7">
        <f t="shared" si="38"/>
        <v>1</v>
      </c>
      <c r="F206" s="7">
        <f t="shared" si="39"/>
        <v>3</v>
      </c>
      <c r="G206" s="1">
        <f t="shared" si="36"/>
        <v>9</v>
      </c>
      <c r="H206" s="2">
        <f t="shared" si="46"/>
        <v>9.7826086956521743E-2</v>
      </c>
      <c r="I206" s="8"/>
      <c r="J206" s="2">
        <f t="shared" si="40"/>
        <v>0.30434782608695654</v>
      </c>
      <c r="K206" s="2">
        <f t="shared" si="41"/>
        <v>0.40217391304347827</v>
      </c>
      <c r="L206" s="2">
        <f t="shared" si="42"/>
        <v>0.29347826086956524</v>
      </c>
      <c r="M206" s="2">
        <f t="shared" si="43"/>
        <v>-5.5511151231257827E-17</v>
      </c>
      <c r="N206" s="68">
        <v>28</v>
      </c>
      <c r="O206" s="68">
        <v>37</v>
      </c>
      <c r="P206" s="68">
        <v>27</v>
      </c>
      <c r="Q206" s="68">
        <v>0</v>
      </c>
      <c r="R206" s="68"/>
      <c r="S206" s="68">
        <v>0</v>
      </c>
      <c r="T206" s="68">
        <v>0</v>
      </c>
      <c r="U206" s="68"/>
      <c r="V206" s="1"/>
      <c r="W206" s="1"/>
      <c r="X206" s="1"/>
      <c r="Y206" s="1">
        <v>0</v>
      </c>
      <c r="Z206" s="1"/>
      <c r="AA206" s="1"/>
      <c r="AB206" s="1"/>
      <c r="AH206" t="str">
        <f t="shared" si="47"/>
        <v>Beaver Cove</v>
      </c>
      <c r="AI206" t="s">
        <v>799</v>
      </c>
      <c r="AJ206">
        <v>2</v>
      </c>
      <c r="AL206" s="127">
        <v>23</v>
      </c>
      <c r="AM206" s="130">
        <v>21</v>
      </c>
      <c r="AN206" s="130">
        <v>17</v>
      </c>
      <c r="AO206" s="132">
        <v>3740</v>
      </c>
      <c r="AP206" s="132">
        <f t="shared" si="44"/>
        <v>23021</v>
      </c>
      <c r="AQ206" s="74" t="s">
        <v>2231</v>
      </c>
    </row>
    <row r="207" spans="1:43" hidden="1" outlineLevel="1" x14ac:dyDescent="0.2">
      <c r="A207" t="s">
        <v>2547</v>
      </c>
      <c r="B207" s="10" t="s">
        <v>2728</v>
      </c>
      <c r="C207" s="1">
        <f t="shared" si="45"/>
        <v>30</v>
      </c>
      <c r="D207" s="7">
        <f t="shared" si="37"/>
        <v>1</v>
      </c>
      <c r="E207" s="7">
        <f t="shared" si="38"/>
        <v>3</v>
      </c>
      <c r="F207" s="7">
        <f t="shared" si="39"/>
        <v>1</v>
      </c>
      <c r="G207" s="1">
        <f t="shared" si="36"/>
        <v>0</v>
      </c>
      <c r="H207" s="2">
        <f t="shared" si="46"/>
        <v>0</v>
      </c>
      <c r="I207" s="8"/>
      <c r="J207" s="2">
        <f t="shared" si="40"/>
        <v>0.46666666666666667</v>
      </c>
      <c r="K207" s="2">
        <f t="shared" si="41"/>
        <v>6.6666666666666666E-2</v>
      </c>
      <c r="L207" s="2">
        <f t="shared" si="42"/>
        <v>0.46666666666666667</v>
      </c>
      <c r="M207" s="2">
        <f t="shared" si="43"/>
        <v>0</v>
      </c>
      <c r="N207" s="68">
        <v>14</v>
      </c>
      <c r="O207" s="68">
        <v>2</v>
      </c>
      <c r="P207" s="68">
        <v>14</v>
      </c>
      <c r="Q207" s="68">
        <v>0</v>
      </c>
      <c r="R207" s="68"/>
      <c r="S207" s="68">
        <v>0</v>
      </c>
      <c r="T207" s="68">
        <v>0</v>
      </c>
      <c r="U207" s="68"/>
      <c r="V207" s="1"/>
      <c r="W207" s="1"/>
      <c r="X207" s="1"/>
      <c r="Y207" s="1">
        <v>0</v>
      </c>
      <c r="Z207" s="1"/>
      <c r="AA207" s="1"/>
      <c r="AB207" s="1"/>
      <c r="AH207" t="str">
        <f t="shared" si="47"/>
        <v>Beddington</v>
      </c>
      <c r="AI207" t="s">
        <v>563</v>
      </c>
      <c r="AJ207">
        <v>2</v>
      </c>
      <c r="AL207" s="127">
        <v>23</v>
      </c>
      <c r="AM207" s="130">
        <v>29</v>
      </c>
      <c r="AN207" s="130">
        <v>25</v>
      </c>
      <c r="AO207" s="132">
        <v>3810</v>
      </c>
      <c r="AP207" s="132">
        <f t="shared" si="44"/>
        <v>23029</v>
      </c>
      <c r="AQ207" s="74" t="s">
        <v>2231</v>
      </c>
    </row>
    <row r="208" spans="1:43" hidden="1" outlineLevel="1" x14ac:dyDescent="0.2">
      <c r="A208" t="s">
        <v>2548</v>
      </c>
      <c r="B208" s="10" t="s">
        <v>2728</v>
      </c>
      <c r="C208" s="1">
        <f t="shared" si="45"/>
        <v>3214</v>
      </c>
      <c r="D208" s="7">
        <f t="shared" si="37"/>
        <v>1</v>
      </c>
      <c r="E208" s="7">
        <f t="shared" si="38"/>
        <v>3</v>
      </c>
      <c r="F208" s="7">
        <f t="shared" si="39"/>
        <v>2</v>
      </c>
      <c r="G208" s="1">
        <f t="shared" si="36"/>
        <v>156</v>
      </c>
      <c r="H208" s="2">
        <f t="shared" si="46"/>
        <v>4.8537647790914747E-2</v>
      </c>
      <c r="I208" s="8"/>
      <c r="J208" s="2">
        <f t="shared" si="40"/>
        <v>0.36714374611076539</v>
      </c>
      <c r="K208" s="2">
        <f t="shared" si="41"/>
        <v>0.30896079651524577</v>
      </c>
      <c r="L208" s="2">
        <f t="shared" si="42"/>
        <v>0.31860609831985065</v>
      </c>
      <c r="M208" s="2">
        <f t="shared" si="43"/>
        <v>5.2893590541381874E-3</v>
      </c>
      <c r="N208" s="68">
        <v>1180</v>
      </c>
      <c r="O208" s="68">
        <v>993</v>
      </c>
      <c r="P208" s="68">
        <v>1024</v>
      </c>
      <c r="Q208" s="68">
        <v>11</v>
      </c>
      <c r="R208" s="68"/>
      <c r="S208" s="68">
        <v>3</v>
      </c>
      <c r="T208" s="68">
        <v>3</v>
      </c>
      <c r="U208" s="68"/>
      <c r="V208" s="1"/>
      <c r="W208" s="1"/>
      <c r="X208" s="1"/>
      <c r="Y208" s="1">
        <v>0</v>
      </c>
      <c r="Z208" s="1"/>
      <c r="AA208" s="1"/>
      <c r="AB208" s="1"/>
      <c r="AH208" t="str">
        <f t="shared" si="47"/>
        <v>Belfast</v>
      </c>
      <c r="AI208" t="s">
        <v>1623</v>
      </c>
      <c r="AJ208">
        <v>2</v>
      </c>
      <c r="AL208" s="127">
        <v>23</v>
      </c>
      <c r="AM208" s="130">
        <v>27</v>
      </c>
      <c r="AN208" s="130">
        <v>5</v>
      </c>
      <c r="AO208" s="132">
        <v>3950</v>
      </c>
      <c r="AP208" s="132">
        <f t="shared" si="44"/>
        <v>23027</v>
      </c>
      <c r="AQ208" s="74" t="s">
        <v>146</v>
      </c>
    </row>
    <row r="209" spans="1:43" hidden="1" outlineLevel="1" x14ac:dyDescent="0.2">
      <c r="A209" t="s">
        <v>2817</v>
      </c>
      <c r="B209" s="10" t="s">
        <v>2728</v>
      </c>
      <c r="C209" s="1">
        <f t="shared" si="45"/>
        <v>1555</v>
      </c>
      <c r="D209" s="7">
        <f t="shared" si="37"/>
        <v>2</v>
      </c>
      <c r="E209" s="7">
        <f t="shared" si="38"/>
        <v>3</v>
      </c>
      <c r="F209" s="7">
        <f t="shared" si="39"/>
        <v>1</v>
      </c>
      <c r="G209" s="1">
        <f t="shared" si="36"/>
        <v>34</v>
      </c>
      <c r="H209" s="2">
        <f t="shared" si="46"/>
        <v>2.1864951768488745E-2</v>
      </c>
      <c r="I209" s="8"/>
      <c r="J209" s="2">
        <f t="shared" si="40"/>
        <v>0.34533762057877815</v>
      </c>
      <c r="K209" s="2">
        <f t="shared" si="41"/>
        <v>0.28553054662379423</v>
      </c>
      <c r="L209" s="2">
        <f t="shared" si="42"/>
        <v>0.36720257234726689</v>
      </c>
      <c r="M209" s="2">
        <f t="shared" si="43"/>
        <v>1.9292604501607302E-3</v>
      </c>
      <c r="N209" s="68">
        <v>537</v>
      </c>
      <c r="O209" s="68">
        <v>444</v>
      </c>
      <c r="P209" s="68">
        <v>571</v>
      </c>
      <c r="Q209" s="68">
        <v>2</v>
      </c>
      <c r="R209" s="68"/>
      <c r="S209" s="68">
        <v>1</v>
      </c>
      <c r="T209" s="68">
        <v>0</v>
      </c>
      <c r="U209" s="68"/>
      <c r="V209" s="1"/>
      <c r="W209" s="1"/>
      <c r="X209" s="1"/>
      <c r="Y209" s="1">
        <v>0</v>
      </c>
      <c r="Z209" s="1"/>
      <c r="AA209" s="1"/>
      <c r="AB209" s="1"/>
      <c r="AH209" t="str">
        <f t="shared" si="47"/>
        <v>Belgrade</v>
      </c>
      <c r="AI209" t="s">
        <v>2091</v>
      </c>
      <c r="AJ209">
        <v>1</v>
      </c>
      <c r="AL209" s="127">
        <v>23</v>
      </c>
      <c r="AM209" s="130">
        <v>11</v>
      </c>
      <c r="AN209" s="130">
        <v>15</v>
      </c>
      <c r="AO209" s="132">
        <v>4020</v>
      </c>
      <c r="AP209" s="132">
        <f t="shared" si="44"/>
        <v>23011</v>
      </c>
      <c r="AQ209" s="74" t="s">
        <v>2231</v>
      </c>
    </row>
    <row r="210" spans="1:43" hidden="1" outlineLevel="1" x14ac:dyDescent="0.2">
      <c r="A210" t="s">
        <v>286</v>
      </c>
      <c r="B210" s="10" t="s">
        <v>2728</v>
      </c>
      <c r="C210" s="1">
        <f t="shared" si="45"/>
        <v>373</v>
      </c>
      <c r="D210" s="7">
        <f t="shared" si="37"/>
        <v>3</v>
      </c>
      <c r="E210" s="7">
        <f t="shared" si="38"/>
        <v>2</v>
      </c>
      <c r="F210" s="7">
        <f t="shared" si="39"/>
        <v>1</v>
      </c>
      <c r="G210" s="1">
        <f t="shared" si="36"/>
        <v>37</v>
      </c>
      <c r="H210" s="2">
        <f t="shared" si="46"/>
        <v>9.9195710455764072E-2</v>
      </c>
      <c r="I210" s="8"/>
      <c r="J210" s="2">
        <f t="shared" si="40"/>
        <v>0.29490616621983912</v>
      </c>
      <c r="K210" s="2">
        <f t="shared" si="41"/>
        <v>0.30294906166219837</v>
      </c>
      <c r="L210" s="2">
        <f t="shared" si="42"/>
        <v>0.40214477211796246</v>
      </c>
      <c r="M210" s="2">
        <f t="shared" si="43"/>
        <v>5.5511151231257827E-17</v>
      </c>
      <c r="N210" s="68">
        <v>110</v>
      </c>
      <c r="O210" s="68">
        <v>113</v>
      </c>
      <c r="P210" s="68">
        <v>150</v>
      </c>
      <c r="Q210" s="68">
        <v>0</v>
      </c>
      <c r="R210" s="68"/>
      <c r="S210" s="68">
        <v>0</v>
      </c>
      <c r="T210" s="68">
        <v>0</v>
      </c>
      <c r="U210" s="68"/>
      <c r="V210" s="1"/>
      <c r="W210" s="1"/>
      <c r="X210" s="1"/>
      <c r="Y210" s="1">
        <v>0</v>
      </c>
      <c r="Z210" s="1"/>
      <c r="AA210" s="1"/>
      <c r="AB210" s="1"/>
      <c r="AH210" t="str">
        <f t="shared" si="47"/>
        <v>Belmont</v>
      </c>
      <c r="AI210" t="s">
        <v>1623</v>
      </c>
      <c r="AJ210">
        <v>2</v>
      </c>
      <c r="AL210" s="127">
        <v>23</v>
      </c>
      <c r="AM210" s="130">
        <v>27</v>
      </c>
      <c r="AN210" s="130">
        <v>10</v>
      </c>
      <c r="AO210" s="132">
        <v>4125</v>
      </c>
      <c r="AP210" s="132">
        <f t="shared" si="44"/>
        <v>23027</v>
      </c>
      <c r="AQ210" s="74" t="s">
        <v>2231</v>
      </c>
    </row>
    <row r="211" spans="1:43" hidden="1" outlineLevel="1" x14ac:dyDescent="0.2">
      <c r="A211" t="s">
        <v>3326</v>
      </c>
      <c r="B211" s="10" t="s">
        <v>2728</v>
      </c>
      <c r="C211" s="1">
        <f t="shared" si="45"/>
        <v>94</v>
      </c>
      <c r="D211" s="7">
        <f t="shared" si="37"/>
        <v>2</v>
      </c>
      <c r="E211" s="7">
        <f t="shared" si="38"/>
        <v>3</v>
      </c>
      <c r="F211" s="7">
        <f t="shared" si="39"/>
        <v>1</v>
      </c>
      <c r="G211" s="1">
        <f t="shared" si="36"/>
        <v>33</v>
      </c>
      <c r="H211" s="2">
        <f t="shared" si="46"/>
        <v>0.35106382978723405</v>
      </c>
      <c r="I211" s="8"/>
      <c r="J211" s="2">
        <f t="shared" si="40"/>
        <v>0.28723404255319152</v>
      </c>
      <c r="K211" s="2">
        <f t="shared" si="41"/>
        <v>7.4468085106382975E-2</v>
      </c>
      <c r="L211" s="2">
        <f t="shared" si="42"/>
        <v>0.63829787234042556</v>
      </c>
      <c r="M211" s="2">
        <f t="shared" si="43"/>
        <v>0</v>
      </c>
      <c r="N211" s="68">
        <v>27</v>
      </c>
      <c r="O211" s="68">
        <v>7</v>
      </c>
      <c r="P211" s="68">
        <v>60</v>
      </c>
      <c r="Q211" s="68">
        <v>0</v>
      </c>
      <c r="R211" s="68"/>
      <c r="S211" s="68">
        <v>0</v>
      </c>
      <c r="T211" s="68">
        <v>0</v>
      </c>
      <c r="U211" s="68"/>
      <c r="V211" s="1"/>
      <c r="W211" s="1"/>
      <c r="X211" s="1"/>
      <c r="Y211" s="1">
        <v>0</v>
      </c>
      <c r="Z211" s="1"/>
      <c r="AA211" s="1"/>
      <c r="AB211" s="1"/>
      <c r="AH211" t="str">
        <f>A211</f>
        <v>Benedicta</v>
      </c>
      <c r="AI211" t="s">
        <v>3068</v>
      </c>
      <c r="AJ211">
        <v>2</v>
      </c>
      <c r="AL211" s="127">
        <v>23</v>
      </c>
      <c r="AM211" s="130">
        <v>3</v>
      </c>
      <c r="AO211" s="132">
        <v>4145</v>
      </c>
      <c r="AP211" s="132">
        <f t="shared" si="44"/>
        <v>23003</v>
      </c>
      <c r="AQ211" s="74" t="s">
        <v>1381</v>
      </c>
    </row>
    <row r="212" spans="1:43" hidden="1" outlineLevel="1" x14ac:dyDescent="0.2">
      <c r="A212" t="s">
        <v>356</v>
      </c>
      <c r="B212" s="10" t="s">
        <v>2728</v>
      </c>
      <c r="C212" s="1">
        <f t="shared" si="45"/>
        <v>1427</v>
      </c>
      <c r="D212" s="7">
        <f t="shared" si="37"/>
        <v>2</v>
      </c>
      <c r="E212" s="7">
        <f t="shared" si="38"/>
        <v>3</v>
      </c>
      <c r="F212" s="7">
        <f t="shared" si="39"/>
        <v>1</v>
      </c>
      <c r="G212" s="1">
        <f t="shared" si="36"/>
        <v>265</v>
      </c>
      <c r="H212" s="2">
        <f t="shared" si="46"/>
        <v>0.18570427470217238</v>
      </c>
      <c r="I212" s="8"/>
      <c r="J212" s="2">
        <f t="shared" si="40"/>
        <v>0.30203223545900493</v>
      </c>
      <c r="K212" s="2">
        <f t="shared" si="41"/>
        <v>0.20742817098808689</v>
      </c>
      <c r="L212" s="2">
        <f t="shared" si="42"/>
        <v>0.48773651016117731</v>
      </c>
      <c r="M212" s="2">
        <f t="shared" si="43"/>
        <v>2.8030833917309095E-3</v>
      </c>
      <c r="N212" s="68">
        <v>431</v>
      </c>
      <c r="O212" s="68">
        <v>296</v>
      </c>
      <c r="P212" s="68">
        <v>696</v>
      </c>
      <c r="Q212" s="68">
        <v>4</v>
      </c>
      <c r="R212" s="68"/>
      <c r="S212" s="68">
        <v>0</v>
      </c>
      <c r="T212" s="68">
        <v>0</v>
      </c>
      <c r="U212" s="68"/>
      <c r="V212" s="1"/>
      <c r="W212" s="1"/>
      <c r="X212" s="1"/>
      <c r="Y212" s="1">
        <v>0</v>
      </c>
      <c r="Z212" s="1"/>
      <c r="AA212" s="1"/>
      <c r="AB212" s="1"/>
      <c r="AH212" t="str">
        <f t="shared" si="47"/>
        <v>Benton</v>
      </c>
      <c r="AI212" t="s">
        <v>2091</v>
      </c>
      <c r="AJ212">
        <v>1</v>
      </c>
      <c r="AL212" s="127">
        <v>23</v>
      </c>
      <c r="AM212" s="130">
        <v>11</v>
      </c>
      <c r="AN212" s="130">
        <v>20</v>
      </c>
      <c r="AO212" s="132">
        <v>4475</v>
      </c>
      <c r="AP212" s="132">
        <f t="shared" si="44"/>
        <v>23011</v>
      </c>
      <c r="AQ212" s="74" t="s">
        <v>2231</v>
      </c>
    </row>
    <row r="213" spans="1:43" hidden="1" outlineLevel="1" x14ac:dyDescent="0.2">
      <c r="A213" t="s">
        <v>2775</v>
      </c>
      <c r="B213" s="10" t="s">
        <v>2728</v>
      </c>
      <c r="C213" s="1">
        <f t="shared" si="45"/>
        <v>2746</v>
      </c>
      <c r="D213" s="7">
        <f t="shared" si="37"/>
        <v>2</v>
      </c>
      <c r="E213" s="7">
        <f t="shared" si="38"/>
        <v>1</v>
      </c>
      <c r="F213" s="7">
        <f t="shared" si="39"/>
        <v>3</v>
      </c>
      <c r="G213" s="1">
        <f t="shared" si="36"/>
        <v>141</v>
      </c>
      <c r="H213" s="2">
        <f t="shared" si="46"/>
        <v>5.1347414420975963E-2</v>
      </c>
      <c r="I213" s="8"/>
      <c r="J213" s="2">
        <f t="shared" si="40"/>
        <v>0.31500364166059724</v>
      </c>
      <c r="K213" s="2">
        <f t="shared" si="41"/>
        <v>0.3663510560815732</v>
      </c>
      <c r="L213" s="2">
        <f t="shared" si="42"/>
        <v>0.31354697742170429</v>
      </c>
      <c r="M213" s="2">
        <f t="shared" si="43"/>
        <v>5.0983248361252675E-3</v>
      </c>
      <c r="N213" s="68">
        <v>865</v>
      </c>
      <c r="O213" s="68">
        <v>1006</v>
      </c>
      <c r="P213" s="68">
        <v>861</v>
      </c>
      <c r="Q213" s="68">
        <v>9</v>
      </c>
      <c r="R213" s="68"/>
      <c r="S213" s="68">
        <v>3</v>
      </c>
      <c r="T213" s="68">
        <v>2</v>
      </c>
      <c r="U213" s="68"/>
      <c r="V213" s="1"/>
      <c r="W213" s="1"/>
      <c r="X213" s="1"/>
      <c r="Y213" s="1">
        <v>0</v>
      </c>
      <c r="Z213" s="1"/>
      <c r="AA213" s="1"/>
      <c r="AB213" s="1"/>
      <c r="AH213" t="str">
        <f t="shared" si="47"/>
        <v>Berwick</v>
      </c>
      <c r="AI213" t="s">
        <v>1624</v>
      </c>
      <c r="AJ213">
        <v>1</v>
      </c>
      <c r="AL213" s="127">
        <v>23</v>
      </c>
      <c r="AM213" s="130">
        <v>31</v>
      </c>
      <c r="AN213" s="130">
        <v>20</v>
      </c>
      <c r="AO213" s="132">
        <v>4720</v>
      </c>
      <c r="AP213" s="132">
        <f t="shared" si="44"/>
        <v>23031</v>
      </c>
      <c r="AQ213" s="74" t="s">
        <v>2231</v>
      </c>
    </row>
    <row r="214" spans="1:43" hidden="1" outlineLevel="1" x14ac:dyDescent="0.2">
      <c r="A214" t="s">
        <v>1021</v>
      </c>
      <c r="B214" s="10" t="s">
        <v>2728</v>
      </c>
      <c r="C214" s="1">
        <f t="shared" si="45"/>
        <v>1565</v>
      </c>
      <c r="D214" s="7">
        <f t="shared" si="37"/>
        <v>1</v>
      </c>
      <c r="E214" s="7">
        <f t="shared" si="38"/>
        <v>3</v>
      </c>
      <c r="F214" s="7">
        <f t="shared" si="39"/>
        <v>2</v>
      </c>
      <c r="G214" s="1">
        <f t="shared" si="36"/>
        <v>107</v>
      </c>
      <c r="H214" s="2">
        <f t="shared" si="46"/>
        <v>6.8370607028753999E-2</v>
      </c>
      <c r="I214" s="8"/>
      <c r="J214" s="2">
        <f t="shared" si="40"/>
        <v>0.38210862619808306</v>
      </c>
      <c r="K214" s="2">
        <f t="shared" si="41"/>
        <v>0.29968051118210864</v>
      </c>
      <c r="L214" s="2">
        <f t="shared" si="42"/>
        <v>0.31373801916932909</v>
      </c>
      <c r="M214" s="2">
        <f t="shared" si="43"/>
        <v>4.4728434504792136E-3</v>
      </c>
      <c r="N214" s="68">
        <v>598</v>
      </c>
      <c r="O214" s="68">
        <v>469</v>
      </c>
      <c r="P214" s="68">
        <v>491</v>
      </c>
      <c r="Q214" s="68">
        <v>4</v>
      </c>
      <c r="R214" s="68"/>
      <c r="S214" s="68">
        <v>1</v>
      </c>
      <c r="T214" s="68">
        <v>2</v>
      </c>
      <c r="U214" s="68"/>
      <c r="V214" s="1"/>
      <c r="W214" s="1"/>
      <c r="X214" s="1"/>
      <c r="Y214" s="1">
        <v>0</v>
      </c>
      <c r="Z214" s="1"/>
      <c r="AA214" s="1"/>
      <c r="AB214" s="1"/>
      <c r="AH214" t="str">
        <f t="shared" si="47"/>
        <v>Bethel</v>
      </c>
      <c r="AI214" t="s">
        <v>1673</v>
      </c>
      <c r="AJ214">
        <v>2</v>
      </c>
      <c r="AL214" s="127">
        <v>23</v>
      </c>
      <c r="AM214" s="130">
        <v>17</v>
      </c>
      <c r="AN214" s="130">
        <v>10</v>
      </c>
      <c r="AO214" s="132">
        <v>4825</v>
      </c>
      <c r="AP214" s="132">
        <f t="shared" si="44"/>
        <v>23017</v>
      </c>
      <c r="AQ214" s="74" t="s">
        <v>2231</v>
      </c>
    </row>
    <row r="215" spans="1:43" hidden="1" outlineLevel="1" x14ac:dyDescent="0.2">
      <c r="A215" t="s">
        <v>2107</v>
      </c>
      <c r="B215" s="10" t="s">
        <v>2728</v>
      </c>
      <c r="C215" s="1">
        <f t="shared" si="45"/>
        <v>10225</v>
      </c>
      <c r="D215" s="7">
        <f t="shared" si="37"/>
        <v>1</v>
      </c>
      <c r="E215" s="7">
        <f t="shared" si="38"/>
        <v>3</v>
      </c>
      <c r="F215" s="7">
        <f t="shared" si="39"/>
        <v>2</v>
      </c>
      <c r="G215" s="1">
        <f t="shared" si="36"/>
        <v>2228</v>
      </c>
      <c r="H215" s="2">
        <f t="shared" si="46"/>
        <v>0.21789731051344743</v>
      </c>
      <c r="I215" s="8"/>
      <c r="J215" s="2">
        <f t="shared" si="40"/>
        <v>0.48361858190709045</v>
      </c>
      <c r="K215" s="2">
        <f t="shared" si="41"/>
        <v>0.24772616136919315</v>
      </c>
      <c r="L215" s="2">
        <f t="shared" si="42"/>
        <v>0.26572127139364304</v>
      </c>
      <c r="M215" s="2">
        <f t="shared" si="43"/>
        <v>2.9339853300734409E-3</v>
      </c>
      <c r="N215" s="68">
        <v>4945</v>
      </c>
      <c r="O215" s="68">
        <v>2533</v>
      </c>
      <c r="P215" s="68">
        <v>2717</v>
      </c>
      <c r="Q215" s="68">
        <v>18</v>
      </c>
      <c r="R215" s="68"/>
      <c r="S215" s="68">
        <v>7</v>
      </c>
      <c r="T215" s="68">
        <v>5</v>
      </c>
      <c r="U215" s="68"/>
      <c r="V215" s="1"/>
      <c r="W215" s="1"/>
      <c r="X215" s="1"/>
      <c r="Y215" s="1">
        <v>0</v>
      </c>
      <c r="Z215" s="1"/>
      <c r="AA215" s="1"/>
      <c r="AB215" s="1"/>
      <c r="AH215" t="str">
        <f t="shared" si="47"/>
        <v>Biddeford</v>
      </c>
      <c r="AI215" t="s">
        <v>1624</v>
      </c>
      <c r="AJ215">
        <v>1</v>
      </c>
      <c r="AL215" s="127">
        <v>23</v>
      </c>
      <c r="AM215" s="130">
        <v>31</v>
      </c>
      <c r="AN215" s="130">
        <v>25</v>
      </c>
      <c r="AO215" s="132">
        <v>4860</v>
      </c>
      <c r="AP215" s="132">
        <f t="shared" si="44"/>
        <v>23031</v>
      </c>
      <c r="AQ215" s="74" t="s">
        <v>146</v>
      </c>
    </row>
    <row r="216" spans="1:43" hidden="1" outlineLevel="1" x14ac:dyDescent="0.2">
      <c r="A216" t="s">
        <v>1294</v>
      </c>
      <c r="B216" s="10" t="s">
        <v>2728</v>
      </c>
      <c r="C216" s="1">
        <f t="shared" si="45"/>
        <v>650</v>
      </c>
      <c r="D216" s="7">
        <f t="shared" si="37"/>
        <v>2</v>
      </c>
      <c r="E216" s="7">
        <f t="shared" si="38"/>
        <v>3</v>
      </c>
      <c r="F216" s="7">
        <f t="shared" si="39"/>
        <v>1</v>
      </c>
      <c r="G216" s="1">
        <f t="shared" si="36"/>
        <v>16</v>
      </c>
      <c r="H216" s="2">
        <f t="shared" si="46"/>
        <v>2.4615384615384615E-2</v>
      </c>
      <c r="I216" s="8"/>
      <c r="J216" s="2">
        <f t="shared" si="40"/>
        <v>0.32615384615384613</v>
      </c>
      <c r="K216" s="2">
        <f t="shared" si="41"/>
        <v>0.32153846153846155</v>
      </c>
      <c r="L216" s="2">
        <f t="shared" si="42"/>
        <v>0.35076923076923078</v>
      </c>
      <c r="M216" s="2">
        <f t="shared" si="43"/>
        <v>1.5384615384615441E-3</v>
      </c>
      <c r="N216" s="68">
        <v>212</v>
      </c>
      <c r="O216" s="68">
        <v>209</v>
      </c>
      <c r="P216" s="68">
        <v>228</v>
      </c>
      <c r="Q216" s="68">
        <v>0</v>
      </c>
      <c r="R216" s="68"/>
      <c r="S216" s="68">
        <v>0</v>
      </c>
      <c r="T216" s="68">
        <v>1</v>
      </c>
      <c r="U216" s="68"/>
      <c r="V216" s="1"/>
      <c r="W216" s="1"/>
      <c r="X216" s="1"/>
      <c r="Y216" s="1">
        <v>0</v>
      </c>
      <c r="Z216" s="1"/>
      <c r="AA216" s="1"/>
      <c r="AB216" s="1"/>
      <c r="AH216" t="str">
        <f t="shared" si="47"/>
        <v>Bingham</v>
      </c>
      <c r="AI216" t="s">
        <v>748</v>
      </c>
      <c r="AJ216">
        <v>2</v>
      </c>
      <c r="AL216" s="127">
        <v>23</v>
      </c>
      <c r="AM216" s="130">
        <v>25</v>
      </c>
      <c r="AN216" s="130">
        <v>15</v>
      </c>
      <c r="AO216" s="132">
        <v>5000</v>
      </c>
      <c r="AP216" s="132">
        <f t="shared" si="44"/>
        <v>23025</v>
      </c>
      <c r="AQ216" s="74" t="s">
        <v>2231</v>
      </c>
    </row>
    <row r="217" spans="1:43" hidden="1" outlineLevel="1" x14ac:dyDescent="0.2">
      <c r="A217" t="s">
        <v>1300</v>
      </c>
      <c r="B217" s="10" t="s">
        <v>2728</v>
      </c>
      <c r="C217" s="1">
        <f t="shared" si="45"/>
        <v>398</v>
      </c>
      <c r="D217" s="7">
        <f t="shared" si="37"/>
        <v>2</v>
      </c>
      <c r="E217" s="7">
        <f t="shared" si="38"/>
        <v>1</v>
      </c>
      <c r="F217" s="7">
        <f t="shared" si="39"/>
        <v>3</v>
      </c>
      <c r="G217" s="1">
        <f t="shared" si="36"/>
        <v>103</v>
      </c>
      <c r="H217" s="2">
        <f t="shared" si="46"/>
        <v>0.25879396984924624</v>
      </c>
      <c r="I217" s="8"/>
      <c r="J217" s="2">
        <f t="shared" si="40"/>
        <v>0.25628140703517588</v>
      </c>
      <c r="K217" s="2">
        <f t="shared" si="41"/>
        <v>0.51507537688442206</v>
      </c>
      <c r="L217" s="2">
        <f t="shared" si="42"/>
        <v>0.228643216080402</v>
      </c>
      <c r="M217" s="2">
        <f t="shared" si="43"/>
        <v>5.5511151231257827E-17</v>
      </c>
      <c r="N217" s="68">
        <v>102</v>
      </c>
      <c r="O217" s="68">
        <v>205</v>
      </c>
      <c r="P217" s="68">
        <v>91</v>
      </c>
      <c r="Q217" s="68">
        <v>0</v>
      </c>
      <c r="R217" s="68"/>
      <c r="S217" s="68">
        <v>0</v>
      </c>
      <c r="T217" s="68">
        <v>0</v>
      </c>
      <c r="U217" s="68"/>
      <c r="V217" s="1"/>
      <c r="W217" s="1"/>
      <c r="X217" s="1"/>
      <c r="Y217" s="1">
        <v>0</v>
      </c>
      <c r="Z217" s="1"/>
      <c r="AA217" s="1"/>
      <c r="AB217" s="1"/>
      <c r="AH217" t="str">
        <f t="shared" si="47"/>
        <v>Blaine</v>
      </c>
      <c r="AI217" t="s">
        <v>3068</v>
      </c>
      <c r="AJ217">
        <v>2</v>
      </c>
      <c r="AL217" s="127">
        <v>23</v>
      </c>
      <c r="AM217" s="130">
        <v>3</v>
      </c>
      <c r="AN217" s="130">
        <v>30</v>
      </c>
      <c r="AO217" s="132">
        <v>5385</v>
      </c>
      <c r="AP217" s="132">
        <f t="shared" si="44"/>
        <v>23003</v>
      </c>
      <c r="AQ217" s="74" t="s">
        <v>2231</v>
      </c>
    </row>
    <row r="218" spans="1:43" hidden="1" outlineLevel="1" x14ac:dyDescent="0.2">
      <c r="A218" t="s">
        <v>2108</v>
      </c>
      <c r="B218" s="10" t="s">
        <v>2728</v>
      </c>
      <c r="C218" s="1">
        <f t="shared" si="45"/>
        <v>1332</v>
      </c>
      <c r="D218" s="7">
        <f t="shared" si="37"/>
        <v>1</v>
      </c>
      <c r="E218" s="7">
        <f t="shared" si="38"/>
        <v>3</v>
      </c>
      <c r="F218" s="7">
        <f t="shared" si="39"/>
        <v>2</v>
      </c>
      <c r="G218" s="1">
        <f t="shared" si="36"/>
        <v>151</v>
      </c>
      <c r="H218" s="2">
        <f t="shared" si="46"/>
        <v>0.11336336336336336</v>
      </c>
      <c r="I218" s="8"/>
      <c r="J218" s="2">
        <f t="shared" si="40"/>
        <v>0.40765765765765766</v>
      </c>
      <c r="K218" s="2">
        <f t="shared" si="41"/>
        <v>0.2927927927927928</v>
      </c>
      <c r="L218" s="2">
        <f t="shared" si="42"/>
        <v>0.29429429429429427</v>
      </c>
      <c r="M218" s="2">
        <f t="shared" si="43"/>
        <v>5.2552552552553311E-3</v>
      </c>
      <c r="N218" s="68">
        <v>543</v>
      </c>
      <c r="O218" s="68">
        <v>390</v>
      </c>
      <c r="P218" s="68">
        <v>392</v>
      </c>
      <c r="Q218" s="68">
        <v>4</v>
      </c>
      <c r="R218" s="68"/>
      <c r="S218" s="68">
        <v>1</v>
      </c>
      <c r="T218" s="68">
        <v>1</v>
      </c>
      <c r="U218" s="68"/>
      <c r="V218" s="1"/>
      <c r="W218" s="1"/>
      <c r="X218" s="1"/>
      <c r="Y218" s="1">
        <v>1</v>
      </c>
      <c r="Z218" s="1"/>
      <c r="AA218" s="1"/>
      <c r="AB218" s="1"/>
      <c r="AH218" t="str">
        <f t="shared" si="47"/>
        <v>Blue Hill</v>
      </c>
      <c r="AI218" t="s">
        <v>1111</v>
      </c>
      <c r="AJ218">
        <v>2</v>
      </c>
      <c r="AL218" s="127">
        <v>23</v>
      </c>
      <c r="AM218" s="130">
        <v>9</v>
      </c>
      <c r="AN218" s="130">
        <v>20</v>
      </c>
      <c r="AO218" s="132">
        <v>5700</v>
      </c>
      <c r="AP218" s="132">
        <f t="shared" si="44"/>
        <v>23009</v>
      </c>
      <c r="AQ218" s="74" t="s">
        <v>2231</v>
      </c>
    </row>
    <row r="219" spans="1:43" hidden="1" outlineLevel="1" x14ac:dyDescent="0.2">
      <c r="A219" t="s">
        <v>2109</v>
      </c>
      <c r="B219" s="10" t="s">
        <v>2728</v>
      </c>
      <c r="C219" s="1">
        <f t="shared" si="45"/>
        <v>1694</v>
      </c>
      <c r="D219" s="7">
        <f t="shared" si="37"/>
        <v>2</v>
      </c>
      <c r="E219" s="7">
        <f t="shared" si="38"/>
        <v>1</v>
      </c>
      <c r="F219" s="7">
        <f t="shared" si="39"/>
        <v>3</v>
      </c>
      <c r="G219" s="1">
        <f t="shared" si="36"/>
        <v>65</v>
      </c>
      <c r="H219" s="2">
        <f t="shared" si="46"/>
        <v>3.8370720188902009E-2</v>
      </c>
      <c r="I219" s="8"/>
      <c r="J219" s="2">
        <f t="shared" si="40"/>
        <v>0.32998819362455728</v>
      </c>
      <c r="K219" s="2">
        <f t="shared" si="41"/>
        <v>0.36835891381345925</v>
      </c>
      <c r="L219" s="2">
        <f t="shared" si="42"/>
        <v>0.29811097992916175</v>
      </c>
      <c r="M219" s="2">
        <f t="shared" si="43"/>
        <v>3.5419126328217754E-3</v>
      </c>
      <c r="N219" s="68">
        <v>559</v>
      </c>
      <c r="O219" s="68">
        <v>624</v>
      </c>
      <c r="P219" s="68">
        <v>505</v>
      </c>
      <c r="Q219" s="68">
        <v>4</v>
      </c>
      <c r="R219" s="68"/>
      <c r="S219" s="68">
        <v>2</v>
      </c>
      <c r="T219" s="68">
        <v>0</v>
      </c>
      <c r="U219" s="68"/>
      <c r="V219" s="1"/>
      <c r="W219" s="1"/>
      <c r="X219" s="1"/>
      <c r="Y219" s="1">
        <v>0</v>
      </c>
      <c r="Z219" s="1"/>
      <c r="AA219" s="1"/>
      <c r="AB219" s="1"/>
      <c r="AH219" t="str">
        <f t="shared" si="47"/>
        <v>Boothbay</v>
      </c>
      <c r="AI219" t="s">
        <v>1204</v>
      </c>
      <c r="AJ219">
        <v>1</v>
      </c>
      <c r="AL219" s="127">
        <v>23</v>
      </c>
      <c r="AM219" s="130">
        <v>15</v>
      </c>
      <c r="AN219" s="130">
        <v>10</v>
      </c>
      <c r="AO219" s="132">
        <v>6050</v>
      </c>
      <c r="AP219" s="132">
        <f t="shared" si="44"/>
        <v>23015</v>
      </c>
      <c r="AQ219" s="74" t="s">
        <v>2231</v>
      </c>
    </row>
    <row r="220" spans="1:43" hidden="1" outlineLevel="1" x14ac:dyDescent="0.2">
      <c r="A220" t="s">
        <v>2110</v>
      </c>
      <c r="B220" s="10" t="s">
        <v>2728</v>
      </c>
      <c r="C220" s="1">
        <f t="shared" si="45"/>
        <v>1557</v>
      </c>
      <c r="D220" s="7">
        <f t="shared" si="37"/>
        <v>2</v>
      </c>
      <c r="E220" s="7">
        <f t="shared" si="38"/>
        <v>1</v>
      </c>
      <c r="F220" s="7">
        <f t="shared" si="39"/>
        <v>3</v>
      </c>
      <c r="G220" s="1">
        <f t="shared" si="36"/>
        <v>89</v>
      </c>
      <c r="H220" s="2">
        <f t="shared" si="46"/>
        <v>5.7161207450224794E-2</v>
      </c>
      <c r="I220" s="8"/>
      <c r="J220" s="2">
        <f t="shared" si="40"/>
        <v>0.33590237636480413</v>
      </c>
      <c r="K220" s="2">
        <f t="shared" si="41"/>
        <v>0.39306358381502893</v>
      </c>
      <c r="L220" s="2">
        <f t="shared" si="42"/>
        <v>0.26718047527296085</v>
      </c>
      <c r="M220" s="2">
        <f t="shared" si="43"/>
        <v>3.8535645472060898E-3</v>
      </c>
      <c r="N220" s="68">
        <v>523</v>
      </c>
      <c r="O220" s="68">
        <v>612</v>
      </c>
      <c r="P220" s="68">
        <v>416</v>
      </c>
      <c r="Q220" s="68">
        <v>4</v>
      </c>
      <c r="R220" s="68"/>
      <c r="S220" s="68">
        <v>1</v>
      </c>
      <c r="T220" s="68">
        <v>1</v>
      </c>
      <c r="U220" s="68"/>
      <c r="V220" s="1"/>
      <c r="W220" s="1"/>
      <c r="X220" s="1"/>
      <c r="Y220" s="1">
        <v>0</v>
      </c>
      <c r="Z220" s="1"/>
      <c r="AA220" s="1"/>
      <c r="AB220" s="1"/>
      <c r="AH220" t="str">
        <f t="shared" si="47"/>
        <v>Boothbay Harbor</v>
      </c>
      <c r="AI220" t="s">
        <v>1204</v>
      </c>
      <c r="AJ220">
        <v>1</v>
      </c>
      <c r="AL220" s="127">
        <v>23</v>
      </c>
      <c r="AM220" s="130">
        <v>15</v>
      </c>
      <c r="AN220" s="130">
        <v>15</v>
      </c>
      <c r="AO220" s="132">
        <v>6120</v>
      </c>
      <c r="AP220" s="132">
        <f t="shared" si="44"/>
        <v>23015</v>
      </c>
      <c r="AQ220" s="74" t="s">
        <v>2231</v>
      </c>
    </row>
    <row r="221" spans="1:43" hidden="1" outlineLevel="1" x14ac:dyDescent="0.2">
      <c r="A221" t="s">
        <v>2179</v>
      </c>
      <c r="B221" s="10" t="s">
        <v>2728</v>
      </c>
      <c r="C221" s="1">
        <f t="shared" si="45"/>
        <v>1156</v>
      </c>
      <c r="D221" s="7">
        <f t="shared" si="37"/>
        <v>3</v>
      </c>
      <c r="E221" s="7">
        <f t="shared" si="38"/>
        <v>2</v>
      </c>
      <c r="F221" s="7">
        <f t="shared" si="39"/>
        <v>1</v>
      </c>
      <c r="G221" s="1">
        <f t="shared" si="36"/>
        <v>28</v>
      </c>
      <c r="H221" s="2">
        <f t="shared" si="46"/>
        <v>2.4221453287197232E-2</v>
      </c>
      <c r="I221" s="8"/>
      <c r="J221" s="2">
        <f t="shared" si="40"/>
        <v>0.29671280276816608</v>
      </c>
      <c r="K221" s="2">
        <f t="shared" si="41"/>
        <v>0.33737024221453288</v>
      </c>
      <c r="L221" s="2">
        <f t="shared" si="42"/>
        <v>0.36159169550173009</v>
      </c>
      <c r="M221" s="2">
        <f t="shared" si="43"/>
        <v>4.3252595155710005E-3</v>
      </c>
      <c r="N221" s="68">
        <v>343</v>
      </c>
      <c r="O221" s="68">
        <v>390</v>
      </c>
      <c r="P221" s="68">
        <v>418</v>
      </c>
      <c r="Q221" s="68">
        <v>5</v>
      </c>
      <c r="R221" s="68"/>
      <c r="S221" s="68">
        <v>0</v>
      </c>
      <c r="T221" s="68">
        <v>0</v>
      </c>
      <c r="U221" s="68"/>
      <c r="V221" s="1"/>
      <c r="W221" s="1"/>
      <c r="X221" s="1"/>
      <c r="Y221" s="1">
        <v>0</v>
      </c>
      <c r="Z221" s="1"/>
      <c r="AA221" s="1"/>
      <c r="AB221" s="1"/>
      <c r="AH221" t="str">
        <f t="shared" si="47"/>
        <v>Bowdoin</v>
      </c>
      <c r="AI221" t="s">
        <v>2525</v>
      </c>
      <c r="AJ221">
        <v>1</v>
      </c>
      <c r="AL221" s="127">
        <v>23</v>
      </c>
      <c r="AM221" s="130">
        <v>23</v>
      </c>
      <c r="AN221" s="130">
        <v>15</v>
      </c>
      <c r="AO221" s="132">
        <v>6260</v>
      </c>
      <c r="AP221" s="132">
        <f t="shared" si="44"/>
        <v>23023</v>
      </c>
      <c r="AQ221" s="74" t="s">
        <v>2231</v>
      </c>
    </row>
    <row r="222" spans="1:43" hidden="1" outlineLevel="1" x14ac:dyDescent="0.2">
      <c r="A222" t="s">
        <v>2138</v>
      </c>
      <c r="B222" s="10" t="s">
        <v>2728</v>
      </c>
      <c r="C222" s="1">
        <f t="shared" si="45"/>
        <v>1383</v>
      </c>
      <c r="D222" s="7">
        <f t="shared" si="37"/>
        <v>1</v>
      </c>
      <c r="E222" s="7">
        <f t="shared" si="38"/>
        <v>2</v>
      </c>
      <c r="F222" s="7">
        <f t="shared" si="39"/>
        <v>3</v>
      </c>
      <c r="G222" s="1">
        <f t="shared" si="36"/>
        <v>143</v>
      </c>
      <c r="H222" s="2">
        <f t="shared" si="46"/>
        <v>0.10339840925524223</v>
      </c>
      <c r="I222" s="8"/>
      <c r="J222" s="2">
        <f t="shared" si="40"/>
        <v>0.40202458423716558</v>
      </c>
      <c r="K222" s="2">
        <f t="shared" si="41"/>
        <v>0.29862617498192334</v>
      </c>
      <c r="L222" s="2">
        <f t="shared" si="42"/>
        <v>0.29645697758496026</v>
      </c>
      <c r="M222" s="2">
        <f t="shared" si="43"/>
        <v>2.8922631959508172E-3</v>
      </c>
      <c r="N222" s="68">
        <v>556</v>
      </c>
      <c r="O222" s="68">
        <v>413</v>
      </c>
      <c r="P222" s="68">
        <v>410</v>
      </c>
      <c r="Q222" s="68">
        <v>1</v>
      </c>
      <c r="R222" s="68"/>
      <c r="S222" s="68">
        <v>2</v>
      </c>
      <c r="T222" s="68">
        <v>1</v>
      </c>
      <c r="U222" s="68"/>
      <c r="V222" s="1"/>
      <c r="W222" s="1"/>
      <c r="X222" s="1"/>
      <c r="Y222" s="1">
        <v>0</v>
      </c>
      <c r="Z222" s="1"/>
      <c r="AA222" s="1"/>
      <c r="AB222" s="1"/>
      <c r="AH222" t="str">
        <f t="shared" si="47"/>
        <v>Bowdoinham</v>
      </c>
      <c r="AI222" t="s">
        <v>2525</v>
      </c>
      <c r="AJ222">
        <v>1</v>
      </c>
      <c r="AL222" s="127">
        <v>23</v>
      </c>
      <c r="AM222" s="130">
        <v>23</v>
      </c>
      <c r="AN222" s="130">
        <v>20</v>
      </c>
      <c r="AO222" s="132">
        <v>6365</v>
      </c>
      <c r="AP222" s="132">
        <f t="shared" si="44"/>
        <v>23023</v>
      </c>
      <c r="AQ222" s="74" t="s">
        <v>2231</v>
      </c>
    </row>
    <row r="223" spans="1:43" hidden="1" outlineLevel="1" x14ac:dyDescent="0.2">
      <c r="A223" t="s">
        <v>2401</v>
      </c>
      <c r="B223" s="10" t="s">
        <v>2728</v>
      </c>
      <c r="C223" s="1">
        <f t="shared" si="45"/>
        <v>67</v>
      </c>
      <c r="D223" s="7">
        <f t="shared" si="37"/>
        <v>3</v>
      </c>
      <c r="E223" s="7">
        <f t="shared" si="38"/>
        <v>1</v>
      </c>
      <c r="F223" s="7">
        <f t="shared" si="39"/>
        <v>2</v>
      </c>
      <c r="G223" s="1">
        <f t="shared" si="36"/>
        <v>5</v>
      </c>
      <c r="H223" s="2">
        <f t="shared" si="46"/>
        <v>7.4626865671641784E-2</v>
      </c>
      <c r="I223" s="8"/>
      <c r="J223" s="2">
        <f t="shared" si="40"/>
        <v>0.2537313432835821</v>
      </c>
      <c r="K223" s="2">
        <f t="shared" si="41"/>
        <v>0.40298507462686567</v>
      </c>
      <c r="L223" s="2">
        <f t="shared" si="42"/>
        <v>0.32835820895522388</v>
      </c>
      <c r="M223" s="2">
        <f t="shared" si="43"/>
        <v>1.492537313432829E-2</v>
      </c>
      <c r="N223" s="68">
        <v>17</v>
      </c>
      <c r="O223" s="68">
        <v>27</v>
      </c>
      <c r="P223" s="68">
        <v>22</v>
      </c>
      <c r="Q223" s="68">
        <v>1</v>
      </c>
      <c r="R223" s="68"/>
      <c r="S223" s="68">
        <v>0</v>
      </c>
      <c r="T223" s="68">
        <v>0</v>
      </c>
      <c r="U223" s="68"/>
      <c r="V223" s="1"/>
      <c r="W223" s="1"/>
      <c r="X223" s="1"/>
      <c r="Y223" s="1">
        <v>0</v>
      </c>
      <c r="Z223" s="1"/>
      <c r="AA223" s="1"/>
      <c r="AB223" s="1"/>
      <c r="AH223" t="str">
        <f t="shared" si="47"/>
        <v>Bowerbank</v>
      </c>
      <c r="AI223" t="s">
        <v>799</v>
      </c>
      <c r="AJ223">
        <v>2</v>
      </c>
      <c r="AL223" s="127">
        <v>23</v>
      </c>
      <c r="AM223" s="130">
        <v>21</v>
      </c>
      <c r="AN223" s="130">
        <v>25</v>
      </c>
      <c r="AO223" s="132">
        <v>6400</v>
      </c>
      <c r="AP223" s="132">
        <f t="shared" si="44"/>
        <v>23021</v>
      </c>
      <c r="AQ223" s="74" t="s">
        <v>2231</v>
      </c>
    </row>
    <row r="224" spans="1:43" hidden="1" outlineLevel="1" x14ac:dyDescent="0.2">
      <c r="A224" t="s">
        <v>3200</v>
      </c>
      <c r="B224" s="10" t="s">
        <v>2728</v>
      </c>
      <c r="C224" s="1">
        <f t="shared" si="45"/>
        <v>569</v>
      </c>
      <c r="D224" s="7">
        <f t="shared" si="37"/>
        <v>1</v>
      </c>
      <c r="E224" s="7">
        <f t="shared" si="38"/>
        <v>3</v>
      </c>
      <c r="F224" s="7">
        <f t="shared" si="39"/>
        <v>2</v>
      </c>
      <c r="G224" s="1">
        <f t="shared" si="36"/>
        <v>7</v>
      </c>
      <c r="H224" s="2">
        <f t="shared" si="46"/>
        <v>1.2302284710017574E-2</v>
      </c>
      <c r="I224" s="8"/>
      <c r="J224" s="2">
        <f t="shared" si="40"/>
        <v>0.35149384885764501</v>
      </c>
      <c r="K224" s="2">
        <f t="shared" si="41"/>
        <v>0.30228471001757468</v>
      </c>
      <c r="L224" s="2">
        <f t="shared" si="42"/>
        <v>0.33919156414762741</v>
      </c>
      <c r="M224" s="2">
        <f t="shared" si="43"/>
        <v>7.0298769771529046E-3</v>
      </c>
      <c r="N224" s="68">
        <v>200</v>
      </c>
      <c r="O224" s="68">
        <v>172</v>
      </c>
      <c r="P224" s="68">
        <v>193</v>
      </c>
      <c r="Q224" s="68">
        <v>1</v>
      </c>
      <c r="R224" s="68"/>
      <c r="S224" s="68">
        <v>1</v>
      </c>
      <c r="T224" s="68">
        <v>2</v>
      </c>
      <c r="U224" s="68"/>
      <c r="V224" s="1"/>
      <c r="W224" s="1"/>
      <c r="X224" s="1"/>
      <c r="Y224" s="1">
        <v>0</v>
      </c>
      <c r="Z224" s="1"/>
      <c r="AA224" s="1"/>
      <c r="AB224" s="1"/>
      <c r="AH224" t="str">
        <f t="shared" si="47"/>
        <v>Bradford</v>
      </c>
      <c r="AI224" t="s">
        <v>1674</v>
      </c>
      <c r="AJ224">
        <v>2</v>
      </c>
      <c r="AL224" s="127">
        <v>23</v>
      </c>
      <c r="AM224" s="130">
        <v>19</v>
      </c>
      <c r="AN224" s="130">
        <v>15</v>
      </c>
      <c r="AO224" s="132">
        <v>6575</v>
      </c>
      <c r="AP224" s="132">
        <f t="shared" si="44"/>
        <v>23019</v>
      </c>
      <c r="AQ224" s="74" t="s">
        <v>2231</v>
      </c>
    </row>
    <row r="225" spans="1:43" hidden="1" outlineLevel="1" x14ac:dyDescent="0.2">
      <c r="A225" t="s">
        <v>515</v>
      </c>
      <c r="B225" s="10" t="s">
        <v>2728</v>
      </c>
      <c r="C225" s="1">
        <f t="shared" si="45"/>
        <v>692</v>
      </c>
      <c r="D225" s="7">
        <f t="shared" si="37"/>
        <v>1</v>
      </c>
      <c r="E225" s="7">
        <f t="shared" si="38"/>
        <v>3</v>
      </c>
      <c r="F225" s="7">
        <f t="shared" si="39"/>
        <v>2</v>
      </c>
      <c r="G225" s="1">
        <f t="shared" si="36"/>
        <v>122</v>
      </c>
      <c r="H225" s="2">
        <f t="shared" si="46"/>
        <v>0.17630057803468208</v>
      </c>
      <c r="I225" s="8"/>
      <c r="J225" s="2">
        <f t="shared" si="40"/>
        <v>0.49277456647398843</v>
      </c>
      <c r="K225" s="2">
        <f t="shared" si="41"/>
        <v>0.19075144508670519</v>
      </c>
      <c r="L225" s="2">
        <f t="shared" si="42"/>
        <v>0.31647398843930635</v>
      </c>
      <c r="M225" s="2">
        <f t="shared" si="43"/>
        <v>5.5511151231257827E-17</v>
      </c>
      <c r="N225" s="68">
        <v>341</v>
      </c>
      <c r="O225" s="68">
        <v>132</v>
      </c>
      <c r="P225" s="68">
        <v>219</v>
      </c>
      <c r="Q225" s="68">
        <v>0</v>
      </c>
      <c r="R225" s="68"/>
      <c r="S225" s="68">
        <v>0</v>
      </c>
      <c r="T225" s="68">
        <v>0</v>
      </c>
      <c r="U225" s="68"/>
      <c r="V225" s="1"/>
      <c r="W225" s="1"/>
      <c r="X225" s="1"/>
      <c r="Y225" s="1">
        <v>0</v>
      </c>
      <c r="Z225" s="1"/>
      <c r="AA225" s="1"/>
      <c r="AB225" s="1"/>
      <c r="AH225" t="str">
        <f t="shared" si="47"/>
        <v>Bradley</v>
      </c>
      <c r="AI225" t="s">
        <v>1674</v>
      </c>
      <c r="AJ225">
        <v>2</v>
      </c>
      <c r="AL225" s="127">
        <v>23</v>
      </c>
      <c r="AM225" s="130">
        <v>19</v>
      </c>
      <c r="AN225" s="130">
        <v>20</v>
      </c>
      <c r="AO225" s="132">
        <v>6680</v>
      </c>
      <c r="AP225" s="132">
        <f t="shared" si="44"/>
        <v>23019</v>
      </c>
      <c r="AQ225" s="74" t="s">
        <v>2231</v>
      </c>
    </row>
    <row r="226" spans="1:43" hidden="1" outlineLevel="1" x14ac:dyDescent="0.2">
      <c r="A226" t="s">
        <v>2081</v>
      </c>
      <c r="B226" s="10" t="s">
        <v>2728</v>
      </c>
      <c r="C226" s="1">
        <f t="shared" si="45"/>
        <v>431</v>
      </c>
      <c r="D226" s="7">
        <f t="shared" si="37"/>
        <v>1</v>
      </c>
      <c r="E226" s="7">
        <f t="shared" si="38"/>
        <v>2</v>
      </c>
      <c r="F226" s="7">
        <f t="shared" si="39"/>
        <v>3</v>
      </c>
      <c r="G226" s="1">
        <f t="shared" si="36"/>
        <v>9</v>
      </c>
      <c r="H226" s="2">
        <f t="shared" si="46"/>
        <v>2.0881670533642691E-2</v>
      </c>
      <c r="I226" s="8"/>
      <c r="J226" s="2">
        <f t="shared" si="40"/>
        <v>0.39211136890951276</v>
      </c>
      <c r="K226" s="2">
        <f t="shared" si="41"/>
        <v>0.37122969837587005</v>
      </c>
      <c r="L226" s="2">
        <f t="shared" si="42"/>
        <v>0.23433874709976799</v>
      </c>
      <c r="M226" s="2">
        <f t="shared" si="43"/>
        <v>2.3201856148491462E-3</v>
      </c>
      <c r="N226" s="68">
        <v>169</v>
      </c>
      <c r="O226" s="68">
        <v>160</v>
      </c>
      <c r="P226" s="68">
        <v>101</v>
      </c>
      <c r="Q226" s="68">
        <v>0</v>
      </c>
      <c r="R226" s="68"/>
      <c r="S226" s="68">
        <v>1</v>
      </c>
      <c r="T226" s="68">
        <v>0</v>
      </c>
      <c r="U226" s="68"/>
      <c r="V226" s="1"/>
      <c r="W226" s="1"/>
      <c r="X226" s="1"/>
      <c r="Y226" s="1">
        <v>0</v>
      </c>
      <c r="Z226" s="1"/>
      <c r="AA226" s="1"/>
      <c r="AB226" s="1"/>
      <c r="AH226" t="str">
        <f t="shared" si="47"/>
        <v>Bremen</v>
      </c>
      <c r="AI226" t="s">
        <v>1204</v>
      </c>
      <c r="AJ226">
        <v>1</v>
      </c>
      <c r="AL226" s="127">
        <v>23</v>
      </c>
      <c r="AM226" s="130">
        <v>15</v>
      </c>
      <c r="AN226" s="130">
        <v>20</v>
      </c>
      <c r="AO226" s="132">
        <v>6855</v>
      </c>
      <c r="AP226" s="132">
        <f t="shared" si="44"/>
        <v>23015</v>
      </c>
      <c r="AQ226" s="74" t="s">
        <v>2231</v>
      </c>
    </row>
    <row r="227" spans="1:43" hidden="1" outlineLevel="1" x14ac:dyDescent="0.2">
      <c r="A227" t="s">
        <v>2744</v>
      </c>
      <c r="B227" s="10" t="s">
        <v>2728</v>
      </c>
      <c r="C227" s="1">
        <f t="shared" si="45"/>
        <v>5349</v>
      </c>
      <c r="D227" s="7">
        <f t="shared" si="37"/>
        <v>2</v>
      </c>
      <c r="E227" s="7">
        <f t="shared" si="38"/>
        <v>1</v>
      </c>
      <c r="F227" s="7">
        <f t="shared" si="39"/>
        <v>3</v>
      </c>
      <c r="G227" s="1">
        <f t="shared" si="36"/>
        <v>119</v>
      </c>
      <c r="H227" s="2">
        <f t="shared" si="46"/>
        <v>2.224714899981305E-2</v>
      </c>
      <c r="I227" s="8"/>
      <c r="J227" s="2">
        <f t="shared" si="40"/>
        <v>0.33426808749298936</v>
      </c>
      <c r="K227" s="2">
        <f t="shared" si="41"/>
        <v>0.35651523649280237</v>
      </c>
      <c r="L227" s="2">
        <f t="shared" si="42"/>
        <v>0.30379510188820341</v>
      </c>
      <c r="M227" s="2">
        <f t="shared" si="43"/>
        <v>5.4215741260049133E-3</v>
      </c>
      <c r="N227" s="68">
        <v>1788</v>
      </c>
      <c r="O227" s="68">
        <v>1907</v>
      </c>
      <c r="P227" s="68">
        <v>1625</v>
      </c>
      <c r="Q227" s="68">
        <v>20</v>
      </c>
      <c r="R227" s="68"/>
      <c r="S227" s="68">
        <v>6</v>
      </c>
      <c r="T227" s="68">
        <v>3</v>
      </c>
      <c r="U227" s="68"/>
      <c r="V227" s="1"/>
      <c r="W227" s="1"/>
      <c r="X227" s="1"/>
      <c r="Y227" s="1">
        <v>0</v>
      </c>
      <c r="Z227" s="1"/>
      <c r="AA227" s="1"/>
      <c r="AB227" s="1"/>
      <c r="AH227" t="str">
        <f t="shared" si="47"/>
        <v>Brewer</v>
      </c>
      <c r="AI227" t="s">
        <v>1674</v>
      </c>
      <c r="AJ227">
        <v>2</v>
      </c>
      <c r="AL227" s="127">
        <v>23</v>
      </c>
      <c r="AM227" s="130">
        <v>19</v>
      </c>
      <c r="AN227" s="130">
        <v>25</v>
      </c>
      <c r="AO227" s="132">
        <v>6925</v>
      </c>
      <c r="AP227" s="132">
        <f t="shared" si="44"/>
        <v>23019</v>
      </c>
      <c r="AQ227" s="74" t="s">
        <v>146</v>
      </c>
    </row>
    <row r="228" spans="1:43" hidden="1" outlineLevel="1" x14ac:dyDescent="0.2">
      <c r="A228" t="s">
        <v>745</v>
      </c>
      <c r="B228" s="10" t="s">
        <v>2728</v>
      </c>
      <c r="C228" s="1">
        <f t="shared" si="45"/>
        <v>327</v>
      </c>
      <c r="D228" s="7">
        <f t="shared" si="37"/>
        <v>2</v>
      </c>
      <c r="E228" s="7">
        <f t="shared" si="38"/>
        <v>1</v>
      </c>
      <c r="F228" s="7">
        <f t="shared" si="39"/>
        <v>3</v>
      </c>
      <c r="G228" s="1">
        <f t="shared" si="36"/>
        <v>30</v>
      </c>
      <c r="H228" s="2">
        <f t="shared" si="46"/>
        <v>9.1743119266055051E-2</v>
      </c>
      <c r="I228" s="8"/>
      <c r="J228" s="2">
        <f t="shared" si="40"/>
        <v>0.327217125382263</v>
      </c>
      <c r="K228" s="2">
        <f t="shared" si="41"/>
        <v>0.41896024464831805</v>
      </c>
      <c r="L228" s="2">
        <f t="shared" si="42"/>
        <v>0.25382262996941896</v>
      </c>
      <c r="M228" s="2">
        <f t="shared" si="43"/>
        <v>0</v>
      </c>
      <c r="N228" s="68">
        <v>107</v>
      </c>
      <c r="O228" s="68">
        <v>137</v>
      </c>
      <c r="P228" s="68">
        <v>83</v>
      </c>
      <c r="Q228" s="68">
        <v>0</v>
      </c>
      <c r="R228" s="68"/>
      <c r="S228" s="68">
        <v>0</v>
      </c>
      <c r="T228" s="68">
        <v>0</v>
      </c>
      <c r="U228" s="68"/>
      <c r="V228" s="1"/>
      <c r="W228" s="1"/>
      <c r="X228" s="1"/>
      <c r="Y228" s="1">
        <v>0</v>
      </c>
      <c r="Z228" s="1"/>
      <c r="AA228" s="1"/>
      <c r="AB228" s="1"/>
      <c r="AH228" t="str">
        <f t="shared" si="47"/>
        <v>Bridgewater</v>
      </c>
      <c r="AI228" t="s">
        <v>3068</v>
      </c>
      <c r="AJ228">
        <v>2</v>
      </c>
      <c r="AL228" s="127">
        <v>23</v>
      </c>
      <c r="AM228" s="130">
        <v>3</v>
      </c>
      <c r="AN228" s="130">
        <v>35</v>
      </c>
      <c r="AO228" s="132">
        <v>7065</v>
      </c>
      <c r="AP228" s="132">
        <f t="shared" si="44"/>
        <v>23003</v>
      </c>
      <c r="AQ228" s="74" t="s">
        <v>2231</v>
      </c>
    </row>
    <row r="229" spans="1:43" hidden="1" outlineLevel="1" x14ac:dyDescent="0.2">
      <c r="A229" t="s">
        <v>2745</v>
      </c>
      <c r="B229" s="10" t="s">
        <v>2728</v>
      </c>
      <c r="C229" s="1">
        <f t="shared" si="45"/>
        <v>2560</v>
      </c>
      <c r="D229" s="7">
        <f t="shared" si="37"/>
        <v>2</v>
      </c>
      <c r="E229" s="7">
        <f t="shared" si="38"/>
        <v>1</v>
      </c>
      <c r="F229" s="7">
        <f t="shared" si="39"/>
        <v>3</v>
      </c>
      <c r="G229" s="1">
        <f t="shared" si="36"/>
        <v>22</v>
      </c>
      <c r="H229" s="2">
        <f t="shared" si="46"/>
        <v>8.5937500000000007E-3</v>
      </c>
      <c r="I229" s="8"/>
      <c r="J229" s="2">
        <f t="shared" si="40"/>
        <v>0.34492187499999999</v>
      </c>
      <c r="K229" s="2">
        <f t="shared" si="41"/>
        <v>0.353515625</v>
      </c>
      <c r="L229" s="2">
        <f t="shared" si="42"/>
        <v>0.29804687499999999</v>
      </c>
      <c r="M229" s="2">
        <f t="shared" si="43"/>
        <v>3.5156249999999667E-3</v>
      </c>
      <c r="N229" s="68">
        <v>883</v>
      </c>
      <c r="O229" s="68">
        <v>905</v>
      </c>
      <c r="P229" s="68">
        <v>763</v>
      </c>
      <c r="Q229" s="68">
        <v>3</v>
      </c>
      <c r="R229" s="68"/>
      <c r="S229" s="68">
        <v>3</v>
      </c>
      <c r="T229" s="68">
        <v>1</v>
      </c>
      <c r="U229" s="68"/>
      <c r="V229" s="1"/>
      <c r="W229" s="1"/>
      <c r="X229" s="1"/>
      <c r="Y229" s="1">
        <v>2</v>
      </c>
      <c r="Z229" s="1"/>
      <c r="AA229" s="1"/>
      <c r="AB229" s="1"/>
      <c r="AH229" t="str">
        <f t="shared" si="47"/>
        <v>Bridgton</v>
      </c>
      <c r="AI229" t="s">
        <v>1429</v>
      </c>
      <c r="AJ229">
        <v>1</v>
      </c>
      <c r="AL229" s="127">
        <v>23</v>
      </c>
      <c r="AM229" s="130">
        <v>5</v>
      </c>
      <c r="AN229" s="130">
        <v>10</v>
      </c>
      <c r="AO229" s="132">
        <v>7170</v>
      </c>
      <c r="AP229" s="132">
        <f t="shared" si="44"/>
        <v>23005</v>
      </c>
      <c r="AQ229" s="74" t="s">
        <v>2231</v>
      </c>
    </row>
    <row r="230" spans="1:43" hidden="1" outlineLevel="1" x14ac:dyDescent="0.2">
      <c r="A230" t="s">
        <v>514</v>
      </c>
      <c r="B230" s="10" t="s">
        <v>2728</v>
      </c>
      <c r="C230" s="1">
        <f t="shared" si="45"/>
        <v>49</v>
      </c>
      <c r="D230" s="7">
        <f t="shared" si="37"/>
        <v>1</v>
      </c>
      <c r="E230" s="7">
        <f t="shared" si="38"/>
        <v>3</v>
      </c>
      <c r="F230" s="7">
        <f t="shared" si="39"/>
        <v>2</v>
      </c>
      <c r="G230" s="1">
        <f t="shared" si="36"/>
        <v>8</v>
      </c>
      <c r="H230" s="2">
        <f t="shared" si="46"/>
        <v>0.16326530612244897</v>
      </c>
      <c r="I230" s="8"/>
      <c r="J230" s="2">
        <f t="shared" si="40"/>
        <v>0.53061224489795922</v>
      </c>
      <c r="K230" s="2">
        <f t="shared" si="41"/>
        <v>0.10204081632653061</v>
      </c>
      <c r="L230" s="2">
        <f t="shared" si="42"/>
        <v>0.36734693877551022</v>
      </c>
      <c r="M230" s="2">
        <f t="shared" si="43"/>
        <v>-5.5511151231257827E-17</v>
      </c>
      <c r="N230" s="68">
        <v>26</v>
      </c>
      <c r="O230" s="68">
        <v>5</v>
      </c>
      <c r="P230" s="68">
        <v>18</v>
      </c>
      <c r="Q230" s="68">
        <v>0</v>
      </c>
      <c r="R230" s="68"/>
      <c r="S230" s="68">
        <v>0</v>
      </c>
      <c r="T230" s="68">
        <v>0</v>
      </c>
      <c r="U230" s="68"/>
      <c r="V230" s="1"/>
      <c r="W230" s="1"/>
      <c r="X230" s="1"/>
      <c r="Y230" s="1">
        <v>0</v>
      </c>
      <c r="Z230" s="1"/>
      <c r="AA230" s="1"/>
      <c r="AB230" s="1"/>
      <c r="AH230" t="str">
        <f t="shared" si="47"/>
        <v>Brighton</v>
      </c>
      <c r="AI230" t="s">
        <v>748</v>
      </c>
      <c r="AJ230">
        <v>2</v>
      </c>
      <c r="AL230" s="127">
        <v>23</v>
      </c>
      <c r="AM230" s="130">
        <v>25</v>
      </c>
      <c r="AN230" s="130">
        <v>20</v>
      </c>
      <c r="AO230" s="132">
        <v>7380</v>
      </c>
      <c r="AP230" s="132">
        <f t="shared" si="44"/>
        <v>23025</v>
      </c>
      <c r="AQ230" s="74" t="s">
        <v>3114</v>
      </c>
    </row>
    <row r="231" spans="1:43" hidden="1" outlineLevel="1" x14ac:dyDescent="0.2">
      <c r="A231" t="s">
        <v>1057</v>
      </c>
      <c r="B231" s="10" t="s">
        <v>2728</v>
      </c>
      <c r="C231" s="1">
        <f t="shared" si="45"/>
        <v>1644</v>
      </c>
      <c r="D231" s="7">
        <f t="shared" si="37"/>
        <v>1</v>
      </c>
      <c r="E231" s="7">
        <f t="shared" si="38"/>
        <v>2</v>
      </c>
      <c r="F231" s="7">
        <f t="shared" si="39"/>
        <v>3</v>
      </c>
      <c r="G231" s="1">
        <f t="shared" ref="G231:G294" si="48">MAX(N231:P231)-LARGE(N231:P231,2)</f>
        <v>18</v>
      </c>
      <c r="H231" s="2">
        <f t="shared" si="46"/>
        <v>1.0948905109489052E-2</v>
      </c>
      <c r="I231" s="8"/>
      <c r="J231" s="2">
        <f t="shared" si="40"/>
        <v>0.35888077858880779</v>
      </c>
      <c r="K231" s="2">
        <f t="shared" si="41"/>
        <v>0.34793187347931875</v>
      </c>
      <c r="L231" s="2">
        <f t="shared" si="42"/>
        <v>0.28710462287104621</v>
      </c>
      <c r="M231" s="2">
        <f t="shared" si="43"/>
        <v>6.0827250608272987E-3</v>
      </c>
      <c r="N231" s="68">
        <v>590</v>
      </c>
      <c r="O231" s="68">
        <v>572</v>
      </c>
      <c r="P231" s="68">
        <v>472</v>
      </c>
      <c r="Q231" s="68">
        <v>8</v>
      </c>
      <c r="R231" s="68"/>
      <c r="S231" s="68">
        <v>0</v>
      </c>
      <c r="T231" s="68">
        <v>2</v>
      </c>
      <c r="U231" s="68"/>
      <c r="V231" s="1"/>
      <c r="W231" s="1"/>
      <c r="X231" s="1"/>
      <c r="Y231" s="1">
        <v>0</v>
      </c>
      <c r="Z231" s="1"/>
      <c r="AA231" s="1"/>
      <c r="AB231" s="1"/>
      <c r="AH231" t="str">
        <f t="shared" si="47"/>
        <v>Bristol</v>
      </c>
      <c r="AI231" t="s">
        <v>1204</v>
      </c>
      <c r="AJ231">
        <v>1</v>
      </c>
      <c r="AL231" s="127">
        <v>23</v>
      </c>
      <c r="AM231" s="130">
        <v>15</v>
      </c>
      <c r="AN231" s="130">
        <v>25</v>
      </c>
      <c r="AO231" s="132">
        <v>7485</v>
      </c>
      <c r="AP231" s="132">
        <f t="shared" si="44"/>
        <v>23015</v>
      </c>
      <c r="AQ231" s="74" t="s">
        <v>2231</v>
      </c>
    </row>
    <row r="232" spans="1:43" hidden="1" outlineLevel="1" x14ac:dyDescent="0.2">
      <c r="A232" t="s">
        <v>2753</v>
      </c>
      <c r="B232" s="10" t="s">
        <v>2728</v>
      </c>
      <c r="C232" s="1">
        <f t="shared" si="45"/>
        <v>545</v>
      </c>
      <c r="D232" s="7">
        <f t="shared" si="37"/>
        <v>1</v>
      </c>
      <c r="E232" s="7">
        <f t="shared" si="38"/>
        <v>3</v>
      </c>
      <c r="F232" s="7">
        <f t="shared" si="39"/>
        <v>2</v>
      </c>
      <c r="G232" s="1">
        <f t="shared" si="48"/>
        <v>47</v>
      </c>
      <c r="H232" s="2">
        <f t="shared" si="46"/>
        <v>8.6238532110091748E-2</v>
      </c>
      <c r="I232" s="8"/>
      <c r="J232" s="2">
        <f t="shared" si="40"/>
        <v>0.39266055045871562</v>
      </c>
      <c r="K232" s="2">
        <f t="shared" si="41"/>
        <v>0.29724770642201837</v>
      </c>
      <c r="L232" s="2">
        <f t="shared" si="42"/>
        <v>0.30642201834862387</v>
      </c>
      <c r="M232" s="2">
        <f t="shared" si="43"/>
        <v>3.6697247706421465E-3</v>
      </c>
      <c r="N232" s="68">
        <v>214</v>
      </c>
      <c r="O232" s="68">
        <v>162</v>
      </c>
      <c r="P232" s="68">
        <v>167</v>
      </c>
      <c r="Q232" s="68">
        <v>0</v>
      </c>
      <c r="R232" s="68"/>
      <c r="S232" s="68">
        <v>2</v>
      </c>
      <c r="T232" s="68">
        <v>0</v>
      </c>
      <c r="U232" s="68"/>
      <c r="V232" s="1"/>
      <c r="W232" s="1"/>
      <c r="X232" s="1"/>
      <c r="Y232" s="1">
        <v>0</v>
      </c>
      <c r="Z232" s="1"/>
      <c r="AA232" s="1"/>
      <c r="AB232" s="1"/>
      <c r="AH232" t="str">
        <f t="shared" si="47"/>
        <v>Brooklin</v>
      </c>
      <c r="AI232" t="s">
        <v>1111</v>
      </c>
      <c r="AJ232">
        <v>2</v>
      </c>
      <c r="AL232" s="127">
        <v>23</v>
      </c>
      <c r="AM232" s="130">
        <v>9</v>
      </c>
      <c r="AN232" s="130">
        <v>25</v>
      </c>
      <c r="AO232" s="132">
        <v>7800</v>
      </c>
      <c r="AP232" s="132">
        <f t="shared" si="44"/>
        <v>23009</v>
      </c>
      <c r="AQ232" s="74" t="s">
        <v>2231</v>
      </c>
    </row>
    <row r="233" spans="1:43" hidden="1" outlineLevel="1" x14ac:dyDescent="0.2">
      <c r="A233" t="s">
        <v>1406</v>
      </c>
      <c r="B233" s="10" t="s">
        <v>2728</v>
      </c>
      <c r="C233" s="1">
        <f t="shared" si="45"/>
        <v>530</v>
      </c>
      <c r="D233" s="7">
        <f t="shared" si="37"/>
        <v>3</v>
      </c>
      <c r="E233" s="7">
        <f t="shared" si="38"/>
        <v>2</v>
      </c>
      <c r="F233" s="7">
        <f t="shared" si="39"/>
        <v>1</v>
      </c>
      <c r="G233" s="1">
        <f t="shared" si="48"/>
        <v>2</v>
      </c>
      <c r="H233" s="2">
        <f t="shared" si="46"/>
        <v>3.7735849056603774E-3</v>
      </c>
      <c r="I233" s="8"/>
      <c r="J233" s="2">
        <f t="shared" si="40"/>
        <v>0.31698113207547168</v>
      </c>
      <c r="K233" s="2">
        <f t="shared" si="41"/>
        <v>0.33962264150943394</v>
      </c>
      <c r="L233" s="2">
        <f t="shared" si="42"/>
        <v>0.34339622641509432</v>
      </c>
      <c r="M233" s="2">
        <f t="shared" si="43"/>
        <v>1.1102230246251565E-16</v>
      </c>
      <c r="N233" s="68">
        <v>168</v>
      </c>
      <c r="O233" s="68">
        <v>180</v>
      </c>
      <c r="P233" s="68">
        <v>182</v>
      </c>
      <c r="Q233" s="68">
        <v>0</v>
      </c>
      <c r="R233" s="68"/>
      <c r="S233" s="68">
        <v>0</v>
      </c>
      <c r="T233" s="68">
        <v>0</v>
      </c>
      <c r="U233" s="68"/>
      <c r="V233" s="1"/>
      <c r="W233" s="1"/>
      <c r="X233" s="1"/>
      <c r="Y233" s="1">
        <v>0</v>
      </c>
      <c r="Z233" s="1"/>
      <c r="AA233" s="1"/>
      <c r="AB233" s="1"/>
      <c r="AH233" t="str">
        <f t="shared" si="47"/>
        <v>Brooks</v>
      </c>
      <c r="AI233" t="s">
        <v>1623</v>
      </c>
      <c r="AJ233">
        <v>2</v>
      </c>
      <c r="AL233" s="127">
        <v>23</v>
      </c>
      <c r="AM233" s="130">
        <v>27</v>
      </c>
      <c r="AN233" s="130">
        <v>15</v>
      </c>
      <c r="AO233" s="132">
        <v>7870</v>
      </c>
      <c r="AP233" s="132">
        <f t="shared" si="44"/>
        <v>23027</v>
      </c>
      <c r="AQ233" s="74" t="s">
        <v>2231</v>
      </c>
    </row>
    <row r="234" spans="1:43" hidden="1" outlineLevel="1" x14ac:dyDescent="0.2">
      <c r="A234" t="s">
        <v>2137</v>
      </c>
      <c r="B234" s="10" t="s">
        <v>2728</v>
      </c>
      <c r="C234" s="1">
        <f t="shared" si="45"/>
        <v>566</v>
      </c>
      <c r="D234" s="7">
        <f t="shared" si="37"/>
        <v>1</v>
      </c>
      <c r="E234" s="7">
        <f t="shared" si="38"/>
        <v>3</v>
      </c>
      <c r="F234" s="7">
        <f t="shared" si="39"/>
        <v>2</v>
      </c>
      <c r="G234" s="1">
        <f t="shared" si="48"/>
        <v>56</v>
      </c>
      <c r="H234" s="2">
        <f t="shared" si="46"/>
        <v>9.8939929328621903E-2</v>
      </c>
      <c r="I234" s="8"/>
      <c r="J234" s="2">
        <f t="shared" si="40"/>
        <v>0.42226148409893993</v>
      </c>
      <c r="K234" s="2">
        <f t="shared" si="41"/>
        <v>0.24381625441696114</v>
      </c>
      <c r="L234" s="2">
        <f t="shared" si="42"/>
        <v>0.32332155477031804</v>
      </c>
      <c r="M234" s="2">
        <f t="shared" si="43"/>
        <v>1.0600706713780883E-2</v>
      </c>
      <c r="N234" s="68">
        <v>239</v>
      </c>
      <c r="O234" s="68">
        <v>138</v>
      </c>
      <c r="P234" s="68">
        <v>183</v>
      </c>
      <c r="Q234" s="68">
        <v>3</v>
      </c>
      <c r="R234" s="68"/>
      <c r="S234" s="68">
        <v>1</v>
      </c>
      <c r="T234" s="68">
        <v>2</v>
      </c>
      <c r="U234" s="68"/>
      <c r="V234" s="1"/>
      <c r="W234" s="1"/>
      <c r="X234" s="1"/>
      <c r="Y234" s="1">
        <v>0</v>
      </c>
      <c r="Z234" s="1"/>
      <c r="AA234" s="1"/>
      <c r="AB234" s="1"/>
      <c r="AH234" t="str">
        <f t="shared" si="47"/>
        <v>Brooksville</v>
      </c>
      <c r="AI234" t="s">
        <v>1111</v>
      </c>
      <c r="AJ234">
        <v>2</v>
      </c>
      <c r="AL234" s="127">
        <v>23</v>
      </c>
      <c r="AM234" s="130">
        <v>9</v>
      </c>
      <c r="AN234" s="130">
        <v>30</v>
      </c>
      <c r="AO234" s="132">
        <v>7975</v>
      </c>
      <c r="AP234" s="132">
        <f t="shared" si="44"/>
        <v>23009</v>
      </c>
      <c r="AQ234" s="74" t="s">
        <v>2231</v>
      </c>
    </row>
    <row r="235" spans="1:43" hidden="1" outlineLevel="1" x14ac:dyDescent="0.2">
      <c r="A235" t="s">
        <v>3327</v>
      </c>
      <c r="B235" s="10" t="s">
        <v>2728</v>
      </c>
      <c r="C235" s="1">
        <f t="shared" si="45"/>
        <v>103</v>
      </c>
      <c r="D235" s="7">
        <f t="shared" si="37"/>
        <v>3</v>
      </c>
      <c r="E235" s="7">
        <f t="shared" si="38"/>
        <v>1</v>
      </c>
      <c r="F235" s="7">
        <f t="shared" si="39"/>
        <v>2</v>
      </c>
      <c r="G235" s="1">
        <f t="shared" si="48"/>
        <v>11</v>
      </c>
      <c r="H235" s="2">
        <f t="shared" si="46"/>
        <v>0.10679611650485436</v>
      </c>
      <c r="I235" s="8"/>
      <c r="J235" s="2">
        <f t="shared" si="40"/>
        <v>0.23300970873786409</v>
      </c>
      <c r="K235" s="2">
        <f t="shared" si="41"/>
        <v>0.43689320388349512</v>
      </c>
      <c r="L235" s="2">
        <f t="shared" si="42"/>
        <v>0.3300970873786408</v>
      </c>
      <c r="M235" s="2">
        <f t="shared" si="43"/>
        <v>0</v>
      </c>
      <c r="N235" s="68">
        <v>24</v>
      </c>
      <c r="O235" s="68">
        <v>45</v>
      </c>
      <c r="P235" s="68">
        <v>34</v>
      </c>
      <c r="Q235" s="68">
        <v>0</v>
      </c>
      <c r="R235" s="68"/>
      <c r="S235" s="68">
        <v>0</v>
      </c>
      <c r="T235" s="68">
        <v>0</v>
      </c>
      <c r="U235" s="68"/>
      <c r="V235" s="1"/>
      <c r="W235" s="1"/>
      <c r="X235" s="1"/>
      <c r="Y235" s="1">
        <v>0</v>
      </c>
      <c r="Z235" s="1"/>
      <c r="AA235" s="1"/>
      <c r="AB235" s="1"/>
      <c r="AH235" t="str">
        <f>A235</f>
        <v>Brookton</v>
      </c>
      <c r="AI235" t="s">
        <v>563</v>
      </c>
      <c r="AJ235">
        <v>2</v>
      </c>
      <c r="AL235" s="127">
        <v>23</v>
      </c>
      <c r="AM235" s="130">
        <v>29</v>
      </c>
      <c r="AO235" s="132">
        <v>7985</v>
      </c>
      <c r="AP235" s="132">
        <f t="shared" si="44"/>
        <v>23029</v>
      </c>
      <c r="AQ235" s="74" t="s">
        <v>1381</v>
      </c>
    </row>
    <row r="236" spans="1:43" hidden="1" outlineLevel="1" x14ac:dyDescent="0.2">
      <c r="A236" t="s">
        <v>996</v>
      </c>
      <c r="B236" s="10" t="s">
        <v>2728</v>
      </c>
      <c r="C236" s="1">
        <f t="shared" si="45"/>
        <v>643</v>
      </c>
      <c r="D236" s="7">
        <f t="shared" si="37"/>
        <v>1</v>
      </c>
      <c r="E236" s="7">
        <f t="shared" si="38"/>
        <v>3</v>
      </c>
      <c r="F236" s="7">
        <f t="shared" si="39"/>
        <v>2</v>
      </c>
      <c r="G236" s="1">
        <f t="shared" si="48"/>
        <v>36</v>
      </c>
      <c r="H236" s="2">
        <f t="shared" si="46"/>
        <v>5.5987558320373249E-2</v>
      </c>
      <c r="I236" s="8"/>
      <c r="J236" s="2">
        <f t="shared" si="40"/>
        <v>0.37636080870917576</v>
      </c>
      <c r="K236" s="2">
        <f t="shared" si="41"/>
        <v>0.27838258164852253</v>
      </c>
      <c r="L236" s="2">
        <f t="shared" si="42"/>
        <v>0.32037325038880249</v>
      </c>
      <c r="M236" s="2">
        <f t="shared" si="43"/>
        <v>2.4883359253499215E-2</v>
      </c>
      <c r="N236" s="68">
        <v>242</v>
      </c>
      <c r="O236" s="68">
        <v>179</v>
      </c>
      <c r="P236" s="68">
        <v>206</v>
      </c>
      <c r="Q236" s="68">
        <v>15</v>
      </c>
      <c r="R236" s="68"/>
      <c r="S236" s="68">
        <v>1</v>
      </c>
      <c r="T236" s="68">
        <v>0</v>
      </c>
      <c r="U236" s="68"/>
      <c r="V236" s="1"/>
      <c r="W236" s="1"/>
      <c r="X236" s="1"/>
      <c r="Y236" s="1">
        <v>0</v>
      </c>
      <c r="Z236" s="1"/>
      <c r="AA236" s="1"/>
      <c r="AB236" s="1"/>
      <c r="AH236" t="str">
        <f t="shared" si="47"/>
        <v>Brownfield</v>
      </c>
      <c r="AI236" t="s">
        <v>1673</v>
      </c>
      <c r="AJ236">
        <v>2</v>
      </c>
      <c r="AL236" s="127">
        <v>23</v>
      </c>
      <c r="AM236" s="130">
        <v>17</v>
      </c>
      <c r="AN236" s="130">
        <v>15</v>
      </c>
      <c r="AO236" s="132">
        <v>8150</v>
      </c>
      <c r="AP236" s="132">
        <f t="shared" si="44"/>
        <v>23017</v>
      </c>
      <c r="AQ236" s="74" t="s">
        <v>2231</v>
      </c>
    </row>
    <row r="237" spans="1:43" hidden="1" outlineLevel="1" x14ac:dyDescent="0.2">
      <c r="A237" t="s">
        <v>1029</v>
      </c>
      <c r="B237" s="10" t="s">
        <v>2728</v>
      </c>
      <c r="C237" s="1">
        <f t="shared" si="45"/>
        <v>866</v>
      </c>
      <c r="D237" s="7">
        <f t="shared" si="37"/>
        <v>1</v>
      </c>
      <c r="E237" s="7">
        <f t="shared" si="38"/>
        <v>3</v>
      </c>
      <c r="F237" s="7">
        <f t="shared" si="39"/>
        <v>2</v>
      </c>
      <c r="G237" s="1">
        <f t="shared" si="48"/>
        <v>22</v>
      </c>
      <c r="H237" s="2">
        <f t="shared" si="46"/>
        <v>2.5404157043879907E-2</v>
      </c>
      <c r="I237" s="8"/>
      <c r="J237" s="2">
        <f t="shared" ref="J237:J300" si="49">IF(C237=0,"-",N237/C237)</f>
        <v>0.39145496535796764</v>
      </c>
      <c r="K237" s="2">
        <f t="shared" ref="K237:K300" si="50">IF(C237=0,"-",O237/C237)</f>
        <v>0.24249422632794457</v>
      </c>
      <c r="L237" s="2">
        <f t="shared" ref="L237:L300" si="51">IF(C237=0,"-",P237/C237)</f>
        <v>0.36605080831408776</v>
      </c>
      <c r="M237" s="2">
        <f t="shared" ref="M237:M300" si="52">IF(C237=0,"-",(1-J237-K237-L237))</f>
        <v>0</v>
      </c>
      <c r="N237" s="68">
        <v>339</v>
      </c>
      <c r="O237" s="68">
        <v>210</v>
      </c>
      <c r="P237" s="68">
        <v>317</v>
      </c>
      <c r="Q237" s="68">
        <v>0</v>
      </c>
      <c r="R237" s="68"/>
      <c r="S237" s="68">
        <v>0</v>
      </c>
      <c r="T237" s="68">
        <v>0</v>
      </c>
      <c r="U237" s="68"/>
      <c r="V237" s="1"/>
      <c r="W237" s="1"/>
      <c r="X237" s="1"/>
      <c r="Y237" s="1">
        <v>0</v>
      </c>
      <c r="Z237" s="1"/>
      <c r="AA237" s="1"/>
      <c r="AB237" s="1"/>
      <c r="AH237" t="str">
        <f t="shared" si="47"/>
        <v>Brownville</v>
      </c>
      <c r="AI237" t="s">
        <v>799</v>
      </c>
      <c r="AJ237">
        <v>2</v>
      </c>
      <c r="AL237" s="127">
        <v>23</v>
      </c>
      <c r="AM237" s="130">
        <v>21</v>
      </c>
      <c r="AN237" s="130">
        <v>30</v>
      </c>
      <c r="AO237" s="132">
        <v>8325</v>
      </c>
      <c r="AP237" s="132">
        <f t="shared" si="44"/>
        <v>23021</v>
      </c>
      <c r="AQ237" s="74" t="s">
        <v>2231</v>
      </c>
    </row>
    <row r="238" spans="1:43" hidden="1" outlineLevel="1" x14ac:dyDescent="0.2">
      <c r="A238" t="s">
        <v>1907</v>
      </c>
      <c r="B238" s="10" t="s">
        <v>2728</v>
      </c>
      <c r="C238" s="1">
        <f t="shared" si="45"/>
        <v>10060</v>
      </c>
      <c r="D238" s="7">
        <f t="shared" ref="D238:D301" si="53">RANK(N238,(N238:AF238))</f>
        <v>1</v>
      </c>
      <c r="E238" s="7">
        <f t="shared" ref="E238:E301" si="54">RANK(O238,(N238:AF238))</f>
        <v>2</v>
      </c>
      <c r="F238" s="7">
        <f t="shared" ref="F238:F301" si="55">RANK(P238,(N238:AF238))</f>
        <v>3</v>
      </c>
      <c r="G238" s="1">
        <f t="shared" si="48"/>
        <v>1628</v>
      </c>
      <c r="H238" s="2">
        <f t="shared" si="46"/>
        <v>0.16182902584493042</v>
      </c>
      <c r="I238" s="8"/>
      <c r="J238" s="2">
        <f t="shared" si="49"/>
        <v>0.46580516898608348</v>
      </c>
      <c r="K238" s="2">
        <f t="shared" si="50"/>
        <v>0.30397614314115307</v>
      </c>
      <c r="L238" s="2">
        <f t="shared" si="51"/>
        <v>0.22683896620278329</v>
      </c>
      <c r="M238" s="2">
        <f t="shared" si="52"/>
        <v>3.3797216699801569E-3</v>
      </c>
      <c r="N238" s="68">
        <v>4686</v>
      </c>
      <c r="O238" s="68">
        <v>3058</v>
      </c>
      <c r="P238" s="68">
        <v>2282</v>
      </c>
      <c r="Q238" s="68">
        <v>22</v>
      </c>
      <c r="R238" s="68"/>
      <c r="S238" s="68">
        <v>8</v>
      </c>
      <c r="T238" s="68">
        <v>4</v>
      </c>
      <c r="U238" s="68"/>
      <c r="V238" s="1"/>
      <c r="W238" s="1"/>
      <c r="X238" s="1"/>
      <c r="Y238" s="1">
        <v>0</v>
      </c>
      <c r="Z238" s="1"/>
      <c r="AA238" s="1"/>
      <c r="AB238" s="1"/>
      <c r="AH238" t="str">
        <f t="shared" si="47"/>
        <v>Brunswick</v>
      </c>
      <c r="AI238" t="s">
        <v>1429</v>
      </c>
      <c r="AJ238">
        <v>1</v>
      </c>
      <c r="AL238" s="127">
        <v>23</v>
      </c>
      <c r="AM238" s="130">
        <v>5</v>
      </c>
      <c r="AN238" s="130">
        <v>15</v>
      </c>
      <c r="AO238" s="132">
        <v>8430</v>
      </c>
      <c r="AP238" s="132">
        <f t="shared" ref="AP238:AP301" si="56">AL238*1000+AM238</f>
        <v>23005</v>
      </c>
      <c r="AQ238" s="74" t="s">
        <v>2231</v>
      </c>
    </row>
    <row r="239" spans="1:43" hidden="1" outlineLevel="1" x14ac:dyDescent="0.2">
      <c r="A239" t="s">
        <v>747</v>
      </c>
      <c r="B239" s="10" t="s">
        <v>2728</v>
      </c>
      <c r="C239" s="1">
        <f t="shared" si="45"/>
        <v>885</v>
      </c>
      <c r="D239" s="7">
        <f t="shared" si="53"/>
        <v>2</v>
      </c>
      <c r="E239" s="7">
        <f t="shared" si="54"/>
        <v>3</v>
      </c>
      <c r="F239" s="7">
        <f t="shared" si="55"/>
        <v>1</v>
      </c>
      <c r="G239" s="1">
        <f t="shared" si="48"/>
        <v>47</v>
      </c>
      <c r="H239" s="2">
        <f t="shared" si="46"/>
        <v>5.3107344632768359E-2</v>
      </c>
      <c r="I239" s="8"/>
      <c r="J239" s="2">
        <f t="shared" si="49"/>
        <v>0.31638418079096048</v>
      </c>
      <c r="K239" s="2">
        <f t="shared" si="50"/>
        <v>0.30960451977401132</v>
      </c>
      <c r="L239" s="2">
        <f t="shared" si="51"/>
        <v>0.36949152542372882</v>
      </c>
      <c r="M239" s="2">
        <f t="shared" si="52"/>
        <v>4.5197740112994378E-3</v>
      </c>
      <c r="N239" s="68">
        <v>280</v>
      </c>
      <c r="O239" s="68">
        <v>274</v>
      </c>
      <c r="P239" s="68">
        <v>327</v>
      </c>
      <c r="Q239" s="68">
        <v>2</v>
      </c>
      <c r="R239" s="68"/>
      <c r="S239" s="68">
        <v>2</v>
      </c>
      <c r="T239" s="68">
        <v>0</v>
      </c>
      <c r="U239" s="68"/>
      <c r="V239" s="1"/>
      <c r="W239" s="1"/>
      <c r="X239" s="1"/>
      <c r="Y239" s="1">
        <v>0</v>
      </c>
      <c r="Z239" s="1"/>
      <c r="AA239" s="1"/>
      <c r="AB239" s="1"/>
      <c r="AH239" t="str">
        <f t="shared" si="47"/>
        <v>Buckfield</v>
      </c>
      <c r="AI239" t="s">
        <v>1673</v>
      </c>
      <c r="AJ239">
        <v>2</v>
      </c>
      <c r="AL239" s="127">
        <v>23</v>
      </c>
      <c r="AM239" s="130">
        <v>17</v>
      </c>
      <c r="AN239" s="130">
        <v>20</v>
      </c>
      <c r="AO239" s="132">
        <v>8710</v>
      </c>
      <c r="AP239" s="132">
        <f t="shared" si="56"/>
        <v>23017</v>
      </c>
      <c r="AQ239" s="74" t="s">
        <v>2231</v>
      </c>
    </row>
    <row r="240" spans="1:43" hidden="1" outlineLevel="1" x14ac:dyDescent="0.2">
      <c r="A240" t="s">
        <v>1618</v>
      </c>
      <c r="B240" s="10" t="s">
        <v>2728</v>
      </c>
      <c r="C240" s="1">
        <f t="shared" si="45"/>
        <v>2687</v>
      </c>
      <c r="D240" s="7">
        <f t="shared" si="53"/>
        <v>2</v>
      </c>
      <c r="E240" s="7">
        <f t="shared" si="54"/>
        <v>3</v>
      </c>
      <c r="F240" s="7">
        <f t="shared" si="55"/>
        <v>1</v>
      </c>
      <c r="G240" s="1">
        <f t="shared" si="48"/>
        <v>186</v>
      </c>
      <c r="H240" s="2">
        <f t="shared" si="46"/>
        <v>6.9222180870859698E-2</v>
      </c>
      <c r="I240" s="8"/>
      <c r="J240" s="2">
        <f t="shared" si="49"/>
        <v>0.33308522515816896</v>
      </c>
      <c r="K240" s="2">
        <f t="shared" si="50"/>
        <v>0.25939709713435055</v>
      </c>
      <c r="L240" s="2">
        <f t="shared" si="51"/>
        <v>0.40230740602902865</v>
      </c>
      <c r="M240" s="2">
        <f t="shared" si="52"/>
        <v>5.2102716784518388E-3</v>
      </c>
      <c r="N240" s="68">
        <v>895</v>
      </c>
      <c r="O240" s="68">
        <v>697</v>
      </c>
      <c r="P240" s="68">
        <v>1081</v>
      </c>
      <c r="Q240" s="68">
        <v>6</v>
      </c>
      <c r="R240" s="68"/>
      <c r="S240" s="68">
        <v>2</v>
      </c>
      <c r="T240" s="68">
        <v>5</v>
      </c>
      <c r="U240" s="68"/>
      <c r="V240" s="1"/>
      <c r="W240" s="1"/>
      <c r="X240" s="1"/>
      <c r="Y240" s="1">
        <v>1</v>
      </c>
      <c r="Z240" s="1"/>
      <c r="AA240" s="1"/>
      <c r="AB240" s="1"/>
      <c r="AH240" t="str">
        <f t="shared" si="47"/>
        <v>Bucksport</v>
      </c>
      <c r="AI240" t="s">
        <v>1111</v>
      </c>
      <c r="AJ240">
        <v>2</v>
      </c>
      <c r="AL240" s="127">
        <v>23</v>
      </c>
      <c r="AM240" s="130">
        <v>9</v>
      </c>
      <c r="AN240" s="130">
        <v>35</v>
      </c>
      <c r="AO240" s="132">
        <v>8815</v>
      </c>
      <c r="AP240" s="132">
        <f t="shared" si="56"/>
        <v>23009</v>
      </c>
      <c r="AQ240" s="74" t="s">
        <v>2231</v>
      </c>
    </row>
    <row r="241" spans="1:43" hidden="1" outlineLevel="1" x14ac:dyDescent="0.2">
      <c r="A241" t="s">
        <v>2616</v>
      </c>
      <c r="B241" s="10" t="s">
        <v>2728</v>
      </c>
      <c r="C241" s="1">
        <f t="shared" si="45"/>
        <v>193</v>
      </c>
      <c r="D241" s="7">
        <f t="shared" si="53"/>
        <v>1</v>
      </c>
      <c r="E241" s="7">
        <f t="shared" si="54"/>
        <v>2</v>
      </c>
      <c r="F241" s="7">
        <f t="shared" si="55"/>
        <v>3</v>
      </c>
      <c r="G241" s="1">
        <f t="shared" si="48"/>
        <v>22</v>
      </c>
      <c r="H241" s="2">
        <f t="shared" si="46"/>
        <v>0.11398963730569948</v>
      </c>
      <c r="I241" s="8"/>
      <c r="J241" s="2">
        <f t="shared" si="49"/>
        <v>0.40932642487046633</v>
      </c>
      <c r="K241" s="2">
        <f t="shared" si="50"/>
        <v>0.29533678756476683</v>
      </c>
      <c r="L241" s="2">
        <f t="shared" si="51"/>
        <v>0.27979274611398963</v>
      </c>
      <c r="M241" s="2">
        <f t="shared" si="52"/>
        <v>1.5544041450777202E-2</v>
      </c>
      <c r="N241" s="68">
        <v>79</v>
      </c>
      <c r="O241" s="68">
        <v>57</v>
      </c>
      <c r="P241" s="68">
        <v>54</v>
      </c>
      <c r="Q241" s="68">
        <v>1</v>
      </c>
      <c r="R241" s="68"/>
      <c r="S241" s="68">
        <v>1</v>
      </c>
      <c r="T241" s="68">
        <v>0</v>
      </c>
      <c r="U241" s="68"/>
      <c r="V241" s="1"/>
      <c r="W241" s="1"/>
      <c r="X241" s="1"/>
      <c r="Y241" s="1">
        <v>1</v>
      </c>
      <c r="Z241" s="1"/>
      <c r="AA241" s="1"/>
      <c r="AB241" s="1"/>
      <c r="AH241" t="str">
        <f t="shared" si="47"/>
        <v>Burlington</v>
      </c>
      <c r="AI241" t="s">
        <v>1674</v>
      </c>
      <c r="AJ241">
        <v>2</v>
      </c>
      <c r="AL241" s="127">
        <v>23</v>
      </c>
      <c r="AM241" s="130">
        <v>19</v>
      </c>
      <c r="AN241" s="130">
        <v>30</v>
      </c>
      <c r="AO241" s="132">
        <v>9200</v>
      </c>
      <c r="AP241" s="132">
        <f t="shared" si="56"/>
        <v>23019</v>
      </c>
      <c r="AQ241" s="74" t="s">
        <v>2231</v>
      </c>
    </row>
    <row r="242" spans="1:43" hidden="1" outlineLevel="1" x14ac:dyDescent="0.2">
      <c r="A242" t="s">
        <v>1597</v>
      </c>
      <c r="B242" s="10" t="s">
        <v>2728</v>
      </c>
      <c r="C242" s="1">
        <f t="shared" si="45"/>
        <v>602</v>
      </c>
      <c r="D242" s="7">
        <f t="shared" si="53"/>
        <v>2</v>
      </c>
      <c r="E242" s="7">
        <f t="shared" si="54"/>
        <v>3</v>
      </c>
      <c r="F242" s="7">
        <f t="shared" si="55"/>
        <v>1</v>
      </c>
      <c r="G242" s="1">
        <f t="shared" si="48"/>
        <v>21</v>
      </c>
      <c r="H242" s="2">
        <f t="shared" si="46"/>
        <v>3.4883720930232558E-2</v>
      </c>
      <c r="I242" s="8"/>
      <c r="J242" s="2">
        <f t="shared" si="49"/>
        <v>0.38039867109634551</v>
      </c>
      <c r="K242" s="2">
        <f t="shared" si="50"/>
        <v>0.2009966777408638</v>
      </c>
      <c r="L242" s="2">
        <f t="shared" si="51"/>
        <v>0.41528239202657807</v>
      </c>
      <c r="M242" s="2">
        <f t="shared" si="52"/>
        <v>3.3222591362125908E-3</v>
      </c>
      <c r="N242" s="68">
        <v>229</v>
      </c>
      <c r="O242" s="68">
        <v>121</v>
      </c>
      <c r="P242" s="68">
        <v>250</v>
      </c>
      <c r="Q242" s="68">
        <v>0</v>
      </c>
      <c r="R242" s="68"/>
      <c r="S242" s="68">
        <v>0</v>
      </c>
      <c r="T242" s="68">
        <v>2</v>
      </c>
      <c r="U242" s="68"/>
      <c r="V242" s="1"/>
      <c r="W242" s="1"/>
      <c r="X242" s="1"/>
      <c r="Y242" s="1">
        <v>0</v>
      </c>
      <c r="Z242" s="1"/>
      <c r="AA242" s="1"/>
      <c r="AB242" s="1"/>
      <c r="AH242" t="str">
        <f t="shared" si="47"/>
        <v>Burnham</v>
      </c>
      <c r="AI242" t="s">
        <v>1623</v>
      </c>
      <c r="AJ242">
        <v>1</v>
      </c>
      <c r="AL242" s="127">
        <v>23</v>
      </c>
      <c r="AM242" s="130">
        <v>27</v>
      </c>
      <c r="AN242" s="130">
        <v>20</v>
      </c>
      <c r="AO242" s="132">
        <v>9270</v>
      </c>
      <c r="AP242" s="132">
        <f t="shared" si="56"/>
        <v>23027</v>
      </c>
      <c r="AQ242" s="74" t="s">
        <v>2231</v>
      </c>
    </row>
    <row r="243" spans="1:43" hidden="1" outlineLevel="1" x14ac:dyDescent="0.2">
      <c r="A243" t="s">
        <v>2752</v>
      </c>
      <c r="B243" s="10" t="s">
        <v>2728</v>
      </c>
      <c r="C243" s="1">
        <f t="shared" si="45"/>
        <v>4028</v>
      </c>
      <c r="D243" s="7">
        <f t="shared" si="53"/>
        <v>1</v>
      </c>
      <c r="E243" s="7">
        <f t="shared" si="54"/>
        <v>3</v>
      </c>
      <c r="F243" s="7">
        <f t="shared" si="55"/>
        <v>2</v>
      </c>
      <c r="G243" s="1">
        <f t="shared" si="48"/>
        <v>45</v>
      </c>
      <c r="H243" s="2">
        <f t="shared" si="46"/>
        <v>1.1171797418073486E-2</v>
      </c>
      <c r="I243" s="8"/>
      <c r="J243" s="2">
        <f t="shared" si="49"/>
        <v>0.34781529294935454</v>
      </c>
      <c r="K243" s="2">
        <f t="shared" si="50"/>
        <v>0.31107249255213504</v>
      </c>
      <c r="L243" s="2">
        <f t="shared" si="51"/>
        <v>0.33664349553128103</v>
      </c>
      <c r="M243" s="2">
        <f t="shared" si="52"/>
        <v>4.4687189672293903E-3</v>
      </c>
      <c r="N243" s="68">
        <v>1401</v>
      </c>
      <c r="O243" s="68">
        <v>1253</v>
      </c>
      <c r="P243" s="68">
        <v>1356</v>
      </c>
      <c r="Q243" s="68">
        <v>10</v>
      </c>
      <c r="R243" s="68"/>
      <c r="S243" s="68">
        <v>6</v>
      </c>
      <c r="T243" s="68">
        <v>2</v>
      </c>
      <c r="U243" s="68"/>
      <c r="V243" s="1"/>
      <c r="W243" s="1"/>
      <c r="X243" s="1"/>
      <c r="Y243" s="1">
        <v>0</v>
      </c>
      <c r="Z243" s="1"/>
      <c r="AA243" s="1"/>
      <c r="AB243" s="1"/>
      <c r="AH243" t="str">
        <f t="shared" si="47"/>
        <v>Buxton</v>
      </c>
      <c r="AI243" t="s">
        <v>1624</v>
      </c>
      <c r="AJ243">
        <v>1</v>
      </c>
      <c r="AL243" s="127">
        <v>23</v>
      </c>
      <c r="AM243" s="130">
        <v>31</v>
      </c>
      <c r="AN243" s="130">
        <v>30</v>
      </c>
      <c r="AO243" s="132">
        <v>9410</v>
      </c>
      <c r="AP243" s="132">
        <f t="shared" si="56"/>
        <v>23031</v>
      </c>
      <c r="AQ243" s="74" t="s">
        <v>2231</v>
      </c>
    </row>
    <row r="244" spans="1:43" hidden="1" outlineLevel="1" x14ac:dyDescent="0.2">
      <c r="A244" t="s">
        <v>2111</v>
      </c>
      <c r="B244" s="10" t="s">
        <v>2728</v>
      </c>
      <c r="C244" s="1">
        <f t="shared" si="45"/>
        <v>73</v>
      </c>
      <c r="D244" s="7">
        <f t="shared" si="53"/>
        <v>2</v>
      </c>
      <c r="E244" s="7">
        <f t="shared" si="54"/>
        <v>3</v>
      </c>
      <c r="F244" s="7">
        <f t="shared" si="55"/>
        <v>1</v>
      </c>
      <c r="G244" s="1">
        <f t="shared" si="48"/>
        <v>17</v>
      </c>
      <c r="H244" s="2">
        <f t="shared" si="46"/>
        <v>0.23287671232876711</v>
      </c>
      <c r="I244" s="8"/>
      <c r="J244" s="2">
        <f t="shared" si="49"/>
        <v>0.32876712328767121</v>
      </c>
      <c r="K244" s="2">
        <f t="shared" si="50"/>
        <v>9.5890410958904104E-2</v>
      </c>
      <c r="L244" s="2">
        <f t="shared" si="51"/>
        <v>0.56164383561643838</v>
      </c>
      <c r="M244" s="2">
        <f t="shared" si="52"/>
        <v>1.3698630136986356E-2</v>
      </c>
      <c r="N244" s="68">
        <v>24</v>
      </c>
      <c r="O244" s="68">
        <v>7</v>
      </c>
      <c r="P244" s="68">
        <v>41</v>
      </c>
      <c r="Q244" s="68">
        <v>1</v>
      </c>
      <c r="R244" s="68"/>
      <c r="S244" s="68">
        <v>0</v>
      </c>
      <c r="T244" s="68">
        <v>0</v>
      </c>
      <c r="U244" s="68"/>
      <c r="V244" s="1"/>
      <c r="W244" s="1"/>
      <c r="X244" s="1"/>
      <c r="Y244" s="1">
        <v>0</v>
      </c>
      <c r="Z244" s="1"/>
      <c r="AA244" s="1"/>
      <c r="AB244" s="1"/>
      <c r="AH244" t="str">
        <f t="shared" si="47"/>
        <v>Byron</v>
      </c>
      <c r="AI244" t="s">
        <v>1673</v>
      </c>
      <c r="AJ244">
        <v>2</v>
      </c>
      <c r="AL244" s="127">
        <v>23</v>
      </c>
      <c r="AM244" s="130">
        <v>17</v>
      </c>
      <c r="AN244" s="130">
        <v>25</v>
      </c>
      <c r="AO244" s="132">
        <v>9550</v>
      </c>
      <c r="AP244" s="132">
        <f t="shared" si="56"/>
        <v>23017</v>
      </c>
      <c r="AQ244" s="74" t="s">
        <v>2231</v>
      </c>
    </row>
    <row r="245" spans="1:43" hidden="1" outlineLevel="1" x14ac:dyDescent="0.2">
      <c r="A245" t="s">
        <v>1679</v>
      </c>
      <c r="B245" s="10" t="s">
        <v>2728</v>
      </c>
      <c r="C245" s="1">
        <f t="shared" si="45"/>
        <v>1773</v>
      </c>
      <c r="D245" s="7">
        <f t="shared" si="53"/>
        <v>1</v>
      </c>
      <c r="E245" s="7">
        <f t="shared" si="54"/>
        <v>2</v>
      </c>
      <c r="F245" s="7">
        <f t="shared" si="55"/>
        <v>3</v>
      </c>
      <c r="G245" s="1">
        <f t="shared" si="48"/>
        <v>31</v>
      </c>
      <c r="H245" s="2">
        <f t="shared" si="46"/>
        <v>1.7484489565707841E-2</v>
      </c>
      <c r="I245" s="8"/>
      <c r="J245" s="2">
        <f t="shared" si="49"/>
        <v>0.3604060913705584</v>
      </c>
      <c r="K245" s="2">
        <f t="shared" si="50"/>
        <v>0.34292160180485054</v>
      </c>
      <c r="L245" s="2">
        <f t="shared" si="51"/>
        <v>0.29498025944726453</v>
      </c>
      <c r="M245" s="2">
        <f t="shared" si="52"/>
        <v>1.6920473773264777E-3</v>
      </c>
      <c r="N245" s="68">
        <v>639</v>
      </c>
      <c r="O245" s="68">
        <v>608</v>
      </c>
      <c r="P245" s="68">
        <v>523</v>
      </c>
      <c r="Q245" s="68">
        <v>2</v>
      </c>
      <c r="R245" s="68"/>
      <c r="S245" s="68">
        <v>1</v>
      </c>
      <c r="T245" s="68">
        <v>0</v>
      </c>
      <c r="U245" s="68"/>
      <c r="V245" s="1"/>
      <c r="W245" s="1"/>
      <c r="X245" s="1"/>
      <c r="Y245" s="1">
        <v>0</v>
      </c>
      <c r="Z245" s="1"/>
      <c r="AA245" s="1"/>
      <c r="AB245" s="1"/>
      <c r="AH245" t="str">
        <f t="shared" si="47"/>
        <v>Calais</v>
      </c>
      <c r="AI245" t="s">
        <v>563</v>
      </c>
      <c r="AJ245">
        <v>2</v>
      </c>
      <c r="AL245" s="127">
        <v>23</v>
      </c>
      <c r="AM245" s="130">
        <v>29</v>
      </c>
      <c r="AN245" s="130">
        <v>30</v>
      </c>
      <c r="AO245" s="132">
        <v>9585</v>
      </c>
      <c r="AP245" s="132">
        <f t="shared" si="56"/>
        <v>23029</v>
      </c>
      <c r="AQ245" s="74" t="s">
        <v>146</v>
      </c>
    </row>
    <row r="246" spans="1:43" hidden="1" outlineLevel="1" x14ac:dyDescent="0.2">
      <c r="A246" t="s">
        <v>2386</v>
      </c>
      <c r="B246" s="10" t="s">
        <v>2728</v>
      </c>
      <c r="C246" s="1">
        <f t="shared" si="45"/>
        <v>274</v>
      </c>
      <c r="D246" s="7">
        <f t="shared" si="53"/>
        <v>3</v>
      </c>
      <c r="E246" s="7">
        <f t="shared" si="54"/>
        <v>2</v>
      </c>
      <c r="F246" s="7">
        <f t="shared" si="55"/>
        <v>1</v>
      </c>
      <c r="G246" s="1">
        <f t="shared" si="48"/>
        <v>21</v>
      </c>
      <c r="H246" s="2">
        <f t="shared" si="46"/>
        <v>7.6642335766423361E-2</v>
      </c>
      <c r="I246" s="8"/>
      <c r="J246" s="2">
        <f t="shared" si="49"/>
        <v>0.22262773722627738</v>
      </c>
      <c r="K246" s="2">
        <f t="shared" si="50"/>
        <v>0.34306569343065696</v>
      </c>
      <c r="L246" s="2">
        <f t="shared" si="51"/>
        <v>0.41970802919708028</v>
      </c>
      <c r="M246" s="2">
        <f t="shared" si="52"/>
        <v>1.4598540145985384E-2</v>
      </c>
      <c r="N246" s="68">
        <v>61</v>
      </c>
      <c r="O246" s="68">
        <v>94</v>
      </c>
      <c r="P246" s="68">
        <v>115</v>
      </c>
      <c r="Q246" s="68">
        <v>1</v>
      </c>
      <c r="R246" s="68"/>
      <c r="S246" s="68">
        <v>1</v>
      </c>
      <c r="T246" s="68">
        <v>2</v>
      </c>
      <c r="U246" s="68"/>
      <c r="V246" s="1"/>
      <c r="W246" s="1"/>
      <c r="X246" s="1"/>
      <c r="Y246" s="1">
        <v>0</v>
      </c>
      <c r="Z246" s="1"/>
      <c r="AA246" s="1"/>
      <c r="AB246" s="1"/>
      <c r="AH246" t="str">
        <f t="shared" si="47"/>
        <v>Cambridge</v>
      </c>
      <c r="AI246" t="s">
        <v>748</v>
      </c>
      <c r="AJ246">
        <v>2</v>
      </c>
      <c r="AL246" s="127">
        <v>23</v>
      </c>
      <c r="AM246" s="130">
        <v>25</v>
      </c>
      <c r="AN246" s="130">
        <v>25</v>
      </c>
      <c r="AO246" s="132">
        <v>9655</v>
      </c>
      <c r="AP246" s="132">
        <f t="shared" si="56"/>
        <v>23025</v>
      </c>
      <c r="AQ246" s="74" t="s">
        <v>2231</v>
      </c>
    </row>
    <row r="247" spans="1:43" hidden="1" outlineLevel="1" x14ac:dyDescent="0.2">
      <c r="A247" t="s">
        <v>970</v>
      </c>
      <c r="B247" s="10" t="s">
        <v>2728</v>
      </c>
      <c r="C247" s="1">
        <f t="shared" si="45"/>
        <v>3239</v>
      </c>
      <c r="D247" s="7">
        <f t="shared" si="53"/>
        <v>1</v>
      </c>
      <c r="E247" s="7">
        <f t="shared" si="54"/>
        <v>2</v>
      </c>
      <c r="F247" s="7">
        <f t="shared" si="55"/>
        <v>3</v>
      </c>
      <c r="G247" s="1">
        <f t="shared" si="48"/>
        <v>666</v>
      </c>
      <c r="H247" s="2">
        <f t="shared" si="46"/>
        <v>0.20561901821549861</v>
      </c>
      <c r="I247" s="8"/>
      <c r="J247" s="2">
        <f t="shared" si="49"/>
        <v>0.47823402284655758</v>
      </c>
      <c r="K247" s="2">
        <f t="shared" si="50"/>
        <v>0.27261500463105898</v>
      </c>
      <c r="L247" s="2">
        <f t="shared" si="51"/>
        <v>0.24637233714109294</v>
      </c>
      <c r="M247" s="2">
        <f t="shared" si="52"/>
        <v>2.7786353812905007E-3</v>
      </c>
      <c r="N247" s="68">
        <v>1549</v>
      </c>
      <c r="O247" s="68">
        <v>883</v>
      </c>
      <c r="P247" s="68">
        <v>798</v>
      </c>
      <c r="Q247" s="68">
        <v>7</v>
      </c>
      <c r="R247" s="68"/>
      <c r="S247" s="68">
        <v>2</v>
      </c>
      <c r="T247" s="68">
        <v>0</v>
      </c>
      <c r="U247" s="68"/>
      <c r="V247" s="1"/>
      <c r="W247" s="1"/>
      <c r="X247" s="1"/>
      <c r="Y247" s="1">
        <v>0</v>
      </c>
      <c r="Z247" s="1"/>
      <c r="AA247" s="1"/>
      <c r="AB247" s="1"/>
      <c r="AH247" t="str">
        <f t="shared" si="47"/>
        <v>Camden</v>
      </c>
      <c r="AI247" t="s">
        <v>857</v>
      </c>
      <c r="AJ247">
        <v>1</v>
      </c>
      <c r="AL247" s="127">
        <v>23</v>
      </c>
      <c r="AM247" s="130">
        <v>13</v>
      </c>
      <c r="AN247" s="130">
        <v>10</v>
      </c>
      <c r="AO247" s="132">
        <v>9725</v>
      </c>
      <c r="AP247" s="132">
        <f t="shared" si="56"/>
        <v>23013</v>
      </c>
      <c r="AQ247" s="74" t="s">
        <v>2231</v>
      </c>
    </row>
    <row r="248" spans="1:43" hidden="1" outlineLevel="1" x14ac:dyDescent="0.2">
      <c r="A248" t="s">
        <v>2387</v>
      </c>
      <c r="B248" s="10" t="s">
        <v>2728</v>
      </c>
      <c r="C248" s="1">
        <f t="shared" si="45"/>
        <v>985</v>
      </c>
      <c r="D248" s="7">
        <f t="shared" si="53"/>
        <v>1</v>
      </c>
      <c r="E248" s="7">
        <f t="shared" si="54"/>
        <v>3</v>
      </c>
      <c r="F248" s="7">
        <f t="shared" si="55"/>
        <v>2</v>
      </c>
      <c r="G248" s="1">
        <f t="shared" si="48"/>
        <v>4</v>
      </c>
      <c r="H248" s="2">
        <f t="shared" si="46"/>
        <v>4.0609137055837565E-3</v>
      </c>
      <c r="I248" s="8"/>
      <c r="J248" s="2">
        <f t="shared" si="49"/>
        <v>0.40609137055837563</v>
      </c>
      <c r="K248" s="2">
        <f t="shared" si="50"/>
        <v>0.18984771573604062</v>
      </c>
      <c r="L248" s="2">
        <f t="shared" si="51"/>
        <v>0.40203045685279187</v>
      </c>
      <c r="M248" s="2">
        <f t="shared" si="52"/>
        <v>2.030456852791851E-3</v>
      </c>
      <c r="N248" s="68">
        <v>400</v>
      </c>
      <c r="O248" s="68">
        <v>187</v>
      </c>
      <c r="P248" s="68">
        <v>396</v>
      </c>
      <c r="Q248" s="68">
        <v>1</v>
      </c>
      <c r="R248" s="68"/>
      <c r="S248" s="68">
        <v>1</v>
      </c>
      <c r="T248" s="68">
        <v>0</v>
      </c>
      <c r="U248" s="68"/>
      <c r="V248" s="1"/>
      <c r="W248" s="1"/>
      <c r="X248" s="1"/>
      <c r="Y248" s="1">
        <v>0</v>
      </c>
      <c r="Z248" s="1"/>
      <c r="AA248" s="1"/>
      <c r="AB248" s="1"/>
      <c r="AH248" t="str">
        <f t="shared" si="47"/>
        <v>Canaan</v>
      </c>
      <c r="AI248" t="s">
        <v>748</v>
      </c>
      <c r="AJ248">
        <v>2</v>
      </c>
      <c r="AL248" s="127">
        <v>23</v>
      </c>
      <c r="AM248" s="130">
        <v>25</v>
      </c>
      <c r="AN248" s="130">
        <v>30</v>
      </c>
      <c r="AO248" s="132">
        <v>9935</v>
      </c>
      <c r="AP248" s="132">
        <f t="shared" si="56"/>
        <v>23025</v>
      </c>
      <c r="AQ248" s="74" t="s">
        <v>2231</v>
      </c>
    </row>
    <row r="249" spans="1:43" hidden="1" outlineLevel="1" x14ac:dyDescent="0.2">
      <c r="A249" t="s">
        <v>2847</v>
      </c>
      <c r="B249" s="10" t="s">
        <v>2728</v>
      </c>
      <c r="C249" s="1">
        <f t="shared" si="45"/>
        <v>529</v>
      </c>
      <c r="D249" s="7">
        <f t="shared" si="53"/>
        <v>1</v>
      </c>
      <c r="E249" s="7">
        <f t="shared" si="54"/>
        <v>3</v>
      </c>
      <c r="F249" s="7">
        <f t="shared" si="55"/>
        <v>2</v>
      </c>
      <c r="G249" s="1">
        <f t="shared" si="48"/>
        <v>63</v>
      </c>
      <c r="H249" s="2">
        <f t="shared" si="46"/>
        <v>0.11909262759924386</v>
      </c>
      <c r="I249" s="8"/>
      <c r="J249" s="2">
        <f t="shared" si="49"/>
        <v>0.41965973534971646</v>
      </c>
      <c r="K249" s="2">
        <f t="shared" si="50"/>
        <v>0.27788279773156899</v>
      </c>
      <c r="L249" s="2">
        <f t="shared" si="51"/>
        <v>0.30056710775047257</v>
      </c>
      <c r="M249" s="2">
        <f t="shared" si="52"/>
        <v>1.890359168241984E-3</v>
      </c>
      <c r="N249" s="68">
        <v>222</v>
      </c>
      <c r="O249" s="68">
        <v>147</v>
      </c>
      <c r="P249" s="68">
        <v>159</v>
      </c>
      <c r="Q249" s="68">
        <v>0</v>
      </c>
      <c r="R249" s="68"/>
      <c r="S249" s="68">
        <v>1</v>
      </c>
      <c r="T249" s="68">
        <v>0</v>
      </c>
      <c r="U249" s="68"/>
      <c r="V249" s="1"/>
      <c r="W249" s="1"/>
      <c r="X249" s="1"/>
      <c r="Y249" s="1">
        <v>0</v>
      </c>
      <c r="Z249" s="1"/>
      <c r="AA249" s="1"/>
      <c r="AB249" s="1"/>
      <c r="AH249" t="str">
        <f t="shared" si="47"/>
        <v>Canton</v>
      </c>
      <c r="AI249" t="s">
        <v>1673</v>
      </c>
      <c r="AJ249">
        <v>2</v>
      </c>
      <c r="AL249" s="127">
        <v>23</v>
      </c>
      <c r="AM249" s="130">
        <v>17</v>
      </c>
      <c r="AN249" s="130">
        <v>30</v>
      </c>
      <c r="AO249" s="132">
        <v>10005</v>
      </c>
      <c r="AP249" s="132">
        <f t="shared" si="56"/>
        <v>23017</v>
      </c>
      <c r="AQ249" s="74" t="s">
        <v>2231</v>
      </c>
    </row>
    <row r="250" spans="1:43" hidden="1" outlineLevel="1" x14ac:dyDescent="0.2">
      <c r="A250" t="s">
        <v>2806</v>
      </c>
      <c r="B250" s="10" t="s">
        <v>2728</v>
      </c>
      <c r="C250" s="1">
        <f t="shared" si="45"/>
        <v>5885</v>
      </c>
      <c r="D250" s="7">
        <f t="shared" si="53"/>
        <v>2</v>
      </c>
      <c r="E250" s="7">
        <f t="shared" si="54"/>
        <v>1</v>
      </c>
      <c r="F250" s="7">
        <f t="shared" si="55"/>
        <v>3</v>
      </c>
      <c r="G250" s="1">
        <f t="shared" si="48"/>
        <v>50</v>
      </c>
      <c r="H250" s="2">
        <f t="shared" si="46"/>
        <v>8.4961767204757861E-3</v>
      </c>
      <c r="I250" s="8"/>
      <c r="J250" s="2">
        <f t="shared" si="49"/>
        <v>0.40237892948173321</v>
      </c>
      <c r="K250" s="2">
        <f t="shared" si="50"/>
        <v>0.41087510620220902</v>
      </c>
      <c r="L250" s="2">
        <f t="shared" si="51"/>
        <v>0.183857264231096</v>
      </c>
      <c r="M250" s="2">
        <f t="shared" si="52"/>
        <v>2.8887000849617261E-3</v>
      </c>
      <c r="N250" s="68">
        <v>2368</v>
      </c>
      <c r="O250" s="68">
        <v>2418</v>
      </c>
      <c r="P250" s="68">
        <v>1082</v>
      </c>
      <c r="Q250" s="68">
        <v>14</v>
      </c>
      <c r="R250" s="68"/>
      <c r="S250" s="68">
        <v>1</v>
      </c>
      <c r="T250" s="68">
        <v>1</v>
      </c>
      <c r="U250" s="68"/>
      <c r="V250" s="1"/>
      <c r="W250" s="1"/>
      <c r="X250" s="1"/>
      <c r="Y250" s="1">
        <v>1</v>
      </c>
      <c r="Z250" s="1"/>
      <c r="AA250" s="1"/>
      <c r="AB250" s="1"/>
      <c r="AH250" t="str">
        <f t="shared" si="47"/>
        <v>Cape Elizabeth</v>
      </c>
      <c r="AI250" t="s">
        <v>1429</v>
      </c>
      <c r="AJ250">
        <v>1</v>
      </c>
      <c r="AL250" s="127">
        <v>23</v>
      </c>
      <c r="AM250" s="130">
        <v>5</v>
      </c>
      <c r="AN250" s="130">
        <v>20</v>
      </c>
      <c r="AO250" s="132">
        <v>10180</v>
      </c>
      <c r="AP250" s="132">
        <f t="shared" si="56"/>
        <v>23005</v>
      </c>
      <c r="AQ250" s="74" t="s">
        <v>2231</v>
      </c>
    </row>
    <row r="251" spans="1:43" hidden="1" outlineLevel="1" x14ac:dyDescent="0.2">
      <c r="A251" t="s">
        <v>1514</v>
      </c>
      <c r="B251" s="10" t="s">
        <v>2728</v>
      </c>
      <c r="C251" s="1">
        <f t="shared" si="45"/>
        <v>70</v>
      </c>
      <c r="D251" s="7">
        <f t="shared" si="53"/>
        <v>1</v>
      </c>
      <c r="E251" s="7">
        <f t="shared" si="54"/>
        <v>3</v>
      </c>
      <c r="F251" s="7">
        <f t="shared" si="55"/>
        <v>1</v>
      </c>
      <c r="G251" s="1">
        <f t="shared" si="48"/>
        <v>0</v>
      </c>
      <c r="H251" s="2">
        <f t="shared" si="46"/>
        <v>0</v>
      </c>
      <c r="I251" s="8"/>
      <c r="J251" s="2">
        <f t="shared" si="49"/>
        <v>0.35714285714285715</v>
      </c>
      <c r="K251" s="2">
        <f t="shared" si="50"/>
        <v>0.2857142857142857</v>
      </c>
      <c r="L251" s="2">
        <f t="shared" si="51"/>
        <v>0.35714285714285715</v>
      </c>
      <c r="M251" s="2">
        <f t="shared" si="52"/>
        <v>-5.5511151231257827E-17</v>
      </c>
      <c r="N251" s="68">
        <v>25</v>
      </c>
      <c r="O251" s="68">
        <v>20</v>
      </c>
      <c r="P251" s="68">
        <v>25</v>
      </c>
      <c r="Q251" s="68">
        <v>0</v>
      </c>
      <c r="R251" s="68"/>
      <c r="S251" s="68">
        <v>0</v>
      </c>
      <c r="T251" s="68">
        <v>0</v>
      </c>
      <c r="U251" s="68"/>
      <c r="V251" s="1"/>
      <c r="W251" s="1"/>
      <c r="X251" s="1"/>
      <c r="Y251" s="1">
        <v>0</v>
      </c>
      <c r="Z251" s="1"/>
      <c r="AA251" s="1"/>
      <c r="AB251" s="1"/>
      <c r="AH251" t="str">
        <f t="shared" si="47"/>
        <v>Caratunk</v>
      </c>
      <c r="AI251" t="s">
        <v>748</v>
      </c>
      <c r="AJ251">
        <v>2</v>
      </c>
      <c r="AL251" s="127">
        <v>23</v>
      </c>
      <c r="AM251" s="130">
        <v>25</v>
      </c>
      <c r="AN251" s="130">
        <v>35</v>
      </c>
      <c r="AO251" s="132">
        <v>10495</v>
      </c>
      <c r="AP251" s="132">
        <f t="shared" si="56"/>
        <v>23025</v>
      </c>
      <c r="AQ251" s="74" t="s">
        <v>2231</v>
      </c>
    </row>
    <row r="252" spans="1:43" hidden="1" outlineLevel="1" x14ac:dyDescent="0.2">
      <c r="A252" t="s">
        <v>3065</v>
      </c>
      <c r="B252" s="10" t="s">
        <v>2728</v>
      </c>
      <c r="C252" s="1">
        <f t="shared" si="45"/>
        <v>4025</v>
      </c>
      <c r="D252" s="7">
        <f t="shared" si="53"/>
        <v>1</v>
      </c>
      <c r="E252" s="7">
        <f t="shared" si="54"/>
        <v>2</v>
      </c>
      <c r="F252" s="7">
        <f t="shared" si="55"/>
        <v>3</v>
      </c>
      <c r="G252" s="1">
        <f t="shared" si="48"/>
        <v>321</v>
      </c>
      <c r="H252" s="2">
        <f t="shared" si="46"/>
        <v>7.9751552795031058E-2</v>
      </c>
      <c r="I252" s="8"/>
      <c r="J252" s="2">
        <f t="shared" si="49"/>
        <v>0.39180124223602486</v>
      </c>
      <c r="K252" s="2">
        <f t="shared" si="50"/>
        <v>0.31204968944099382</v>
      </c>
      <c r="L252" s="2">
        <f t="shared" si="51"/>
        <v>0.29440993788819875</v>
      </c>
      <c r="M252" s="2">
        <f t="shared" si="52"/>
        <v>1.7391304347825765E-3</v>
      </c>
      <c r="N252" s="68">
        <v>1577</v>
      </c>
      <c r="O252" s="68">
        <v>1256</v>
      </c>
      <c r="P252" s="68">
        <v>1185</v>
      </c>
      <c r="Q252" s="68">
        <v>3</v>
      </c>
      <c r="R252" s="68"/>
      <c r="S252" s="68">
        <v>3</v>
      </c>
      <c r="T252" s="68">
        <v>1</v>
      </c>
      <c r="U252" s="68"/>
      <c r="V252" s="1"/>
      <c r="W252" s="1"/>
      <c r="X252" s="1"/>
      <c r="Y252" s="1">
        <v>0</v>
      </c>
      <c r="Z252" s="1"/>
      <c r="AA252" s="1"/>
      <c r="AB252" s="1"/>
      <c r="AH252" t="str">
        <f t="shared" si="47"/>
        <v>Caribou</v>
      </c>
      <c r="AI252" t="s">
        <v>3068</v>
      </c>
      <c r="AJ252">
        <v>2</v>
      </c>
      <c r="AL252" s="127">
        <v>23</v>
      </c>
      <c r="AM252" s="130">
        <v>3</v>
      </c>
      <c r="AN252" s="130">
        <v>40</v>
      </c>
      <c r="AO252" s="132">
        <v>10565</v>
      </c>
      <c r="AP252" s="132">
        <f t="shared" si="56"/>
        <v>23003</v>
      </c>
      <c r="AQ252" s="74" t="s">
        <v>146</v>
      </c>
    </row>
    <row r="253" spans="1:43" hidden="1" outlineLevel="1" x14ac:dyDescent="0.2">
      <c r="A253" t="s">
        <v>1097</v>
      </c>
      <c r="B253" s="10" t="s">
        <v>2728</v>
      </c>
      <c r="C253" s="1">
        <f t="shared" si="45"/>
        <v>1133</v>
      </c>
      <c r="D253" s="7">
        <f t="shared" si="53"/>
        <v>2</v>
      </c>
      <c r="E253" s="7">
        <f t="shared" si="54"/>
        <v>3</v>
      </c>
      <c r="F253" s="7">
        <f t="shared" si="55"/>
        <v>1</v>
      </c>
      <c r="G253" s="1">
        <f t="shared" si="48"/>
        <v>150</v>
      </c>
      <c r="H253" s="2">
        <f t="shared" si="46"/>
        <v>0.13239187996469551</v>
      </c>
      <c r="I253" s="8"/>
      <c r="J253" s="2">
        <f t="shared" si="49"/>
        <v>0.30008826125330978</v>
      </c>
      <c r="K253" s="2">
        <f t="shared" si="50"/>
        <v>0.26743159752868489</v>
      </c>
      <c r="L253" s="2">
        <f t="shared" si="51"/>
        <v>0.43248014121800532</v>
      </c>
      <c r="M253" s="2">
        <f t="shared" si="52"/>
        <v>0</v>
      </c>
      <c r="N253" s="68">
        <v>340</v>
      </c>
      <c r="O253" s="68">
        <v>303</v>
      </c>
      <c r="P253" s="68">
        <v>490</v>
      </c>
      <c r="Q253" s="68">
        <v>0</v>
      </c>
      <c r="R253" s="68"/>
      <c r="S253" s="68">
        <v>0</v>
      </c>
      <c r="T253" s="68">
        <v>0</v>
      </c>
      <c r="U253" s="68"/>
      <c r="V253" s="1"/>
      <c r="W253" s="1"/>
      <c r="X253" s="1"/>
      <c r="Y253" s="1">
        <v>0</v>
      </c>
      <c r="Z253" s="1"/>
      <c r="AA253" s="1"/>
      <c r="AB253" s="1"/>
      <c r="AH253" t="str">
        <f t="shared" si="47"/>
        <v>Carmel</v>
      </c>
      <c r="AI253" t="s">
        <v>1674</v>
      </c>
      <c r="AJ253">
        <v>2</v>
      </c>
      <c r="AL253" s="127">
        <v>23</v>
      </c>
      <c r="AM253" s="130">
        <v>19</v>
      </c>
      <c r="AN253" s="130">
        <v>35</v>
      </c>
      <c r="AO253" s="132">
        <v>10670</v>
      </c>
      <c r="AP253" s="132">
        <f t="shared" si="56"/>
        <v>23019</v>
      </c>
      <c r="AQ253" s="74" t="s">
        <v>2231</v>
      </c>
    </row>
    <row r="254" spans="1:43" hidden="1" outlineLevel="1" x14ac:dyDescent="0.2">
      <c r="A254" t="s">
        <v>1413</v>
      </c>
      <c r="B254" s="10" t="s">
        <v>2728</v>
      </c>
      <c r="C254" s="1">
        <f t="shared" si="45"/>
        <v>299</v>
      </c>
      <c r="D254" s="7">
        <f t="shared" si="53"/>
        <v>2</v>
      </c>
      <c r="E254" s="7">
        <f t="shared" si="54"/>
        <v>1</v>
      </c>
      <c r="F254" s="7">
        <f t="shared" si="55"/>
        <v>3</v>
      </c>
      <c r="G254" s="1">
        <f t="shared" si="48"/>
        <v>5</v>
      </c>
      <c r="H254" s="2">
        <f t="shared" si="46"/>
        <v>1.6722408026755852E-2</v>
      </c>
      <c r="I254" s="8"/>
      <c r="J254" s="2">
        <f t="shared" si="49"/>
        <v>0.33444816053511706</v>
      </c>
      <c r="K254" s="2">
        <f t="shared" si="50"/>
        <v>0.3511705685618729</v>
      </c>
      <c r="L254" s="2">
        <f t="shared" si="51"/>
        <v>0.31103678929765888</v>
      </c>
      <c r="M254" s="2">
        <f t="shared" si="52"/>
        <v>3.3444816053511683E-3</v>
      </c>
      <c r="N254" s="68">
        <v>100</v>
      </c>
      <c r="O254" s="68">
        <v>105</v>
      </c>
      <c r="P254" s="68">
        <v>93</v>
      </c>
      <c r="Q254" s="68">
        <v>1</v>
      </c>
      <c r="R254" s="68"/>
      <c r="S254" s="68">
        <v>0</v>
      </c>
      <c r="T254" s="68">
        <v>0</v>
      </c>
      <c r="U254" s="68"/>
      <c r="V254" s="1"/>
      <c r="W254" s="1"/>
      <c r="X254" s="1"/>
      <c r="Y254" s="1">
        <v>0</v>
      </c>
      <c r="Z254" s="1"/>
      <c r="AA254" s="1"/>
      <c r="AB254" s="1"/>
      <c r="AH254" t="str">
        <f t="shared" si="47"/>
        <v>Carrabassett Valley</v>
      </c>
      <c r="AI254" t="s">
        <v>1494</v>
      </c>
      <c r="AJ254">
        <v>2</v>
      </c>
      <c r="AL254" s="127">
        <v>23</v>
      </c>
      <c r="AM254" s="130">
        <v>7</v>
      </c>
      <c r="AN254" s="130">
        <v>8</v>
      </c>
      <c r="AO254" s="132">
        <v>10740</v>
      </c>
      <c r="AP254" s="132">
        <f t="shared" si="56"/>
        <v>23007</v>
      </c>
      <c r="AQ254" s="74" t="s">
        <v>2231</v>
      </c>
    </row>
    <row r="255" spans="1:43" hidden="1" outlineLevel="1" x14ac:dyDescent="0.2">
      <c r="A255" t="s">
        <v>972</v>
      </c>
      <c r="B255" s="10" t="s">
        <v>2728</v>
      </c>
      <c r="C255" s="1">
        <f t="shared" si="45"/>
        <v>86</v>
      </c>
      <c r="D255" s="7">
        <f t="shared" si="53"/>
        <v>2</v>
      </c>
      <c r="E255" s="7">
        <f t="shared" si="54"/>
        <v>3</v>
      </c>
      <c r="F255" s="7">
        <f t="shared" si="55"/>
        <v>1</v>
      </c>
      <c r="G255" s="1">
        <f t="shared" si="48"/>
        <v>16</v>
      </c>
      <c r="H255" s="2">
        <f t="shared" si="46"/>
        <v>0.18604651162790697</v>
      </c>
      <c r="I255" s="8"/>
      <c r="J255" s="2">
        <f t="shared" si="49"/>
        <v>0.27906976744186046</v>
      </c>
      <c r="K255" s="2">
        <f t="shared" si="50"/>
        <v>0.23255813953488372</v>
      </c>
      <c r="L255" s="2">
        <f t="shared" si="51"/>
        <v>0.46511627906976744</v>
      </c>
      <c r="M255" s="2">
        <f t="shared" si="52"/>
        <v>2.3255813953488358E-2</v>
      </c>
      <c r="N255" s="68">
        <v>24</v>
      </c>
      <c r="O255" s="68">
        <v>20</v>
      </c>
      <c r="P255" s="68">
        <v>40</v>
      </c>
      <c r="Q255" s="68">
        <v>0</v>
      </c>
      <c r="R255" s="68"/>
      <c r="S255" s="68">
        <v>2</v>
      </c>
      <c r="T255" s="68">
        <v>0</v>
      </c>
      <c r="U255" s="68"/>
      <c r="V255" s="1"/>
      <c r="W255" s="1"/>
      <c r="X255" s="1"/>
      <c r="Y255" s="1">
        <v>0</v>
      </c>
      <c r="Z255" s="1"/>
      <c r="AA255" s="1"/>
      <c r="AB255" s="1"/>
      <c r="AH255" t="str">
        <f t="shared" si="47"/>
        <v>Carroll</v>
      </c>
      <c r="AI255" t="s">
        <v>1674</v>
      </c>
      <c r="AJ255">
        <v>2</v>
      </c>
      <c r="AL255" s="127">
        <v>23</v>
      </c>
      <c r="AM255" s="130">
        <v>19</v>
      </c>
      <c r="AN255" s="130">
        <v>40</v>
      </c>
      <c r="AO255" s="132">
        <v>10810</v>
      </c>
      <c r="AP255" s="132">
        <f t="shared" si="56"/>
        <v>23019</v>
      </c>
      <c r="AQ255" s="74" t="s">
        <v>3114</v>
      </c>
    </row>
    <row r="256" spans="1:43" hidden="1" outlineLevel="1" x14ac:dyDescent="0.2">
      <c r="A256" t="s">
        <v>2033</v>
      </c>
      <c r="B256" s="10" t="s">
        <v>2728</v>
      </c>
      <c r="C256" s="1">
        <f t="shared" si="45"/>
        <v>253</v>
      </c>
      <c r="D256" s="7">
        <f t="shared" si="53"/>
        <v>1</v>
      </c>
      <c r="E256" s="7">
        <f t="shared" si="54"/>
        <v>3</v>
      </c>
      <c r="F256" s="7">
        <f t="shared" si="55"/>
        <v>2</v>
      </c>
      <c r="G256" s="1">
        <f t="shared" si="48"/>
        <v>2</v>
      </c>
      <c r="H256" s="2">
        <f t="shared" si="46"/>
        <v>7.9051383399209481E-3</v>
      </c>
      <c r="I256" s="8"/>
      <c r="J256" s="2">
        <f t="shared" si="49"/>
        <v>0.40316205533596838</v>
      </c>
      <c r="K256" s="2">
        <f t="shared" si="50"/>
        <v>0.19762845849802371</v>
      </c>
      <c r="L256" s="2">
        <f t="shared" si="51"/>
        <v>0.39525691699604742</v>
      </c>
      <c r="M256" s="2">
        <f t="shared" si="52"/>
        <v>3.952569169960507E-3</v>
      </c>
      <c r="N256" s="68">
        <v>102</v>
      </c>
      <c r="O256" s="68">
        <v>50</v>
      </c>
      <c r="P256" s="68">
        <v>100</v>
      </c>
      <c r="Q256" s="68">
        <v>1</v>
      </c>
      <c r="R256" s="68"/>
      <c r="S256" s="68">
        <v>0</v>
      </c>
      <c r="T256" s="68">
        <v>0</v>
      </c>
      <c r="U256" s="68"/>
      <c r="V256" s="1"/>
      <c r="W256" s="1"/>
      <c r="X256" s="1"/>
      <c r="Y256" s="1">
        <v>0</v>
      </c>
      <c r="Z256" s="1"/>
      <c r="AA256" s="1"/>
      <c r="AB256" s="1"/>
      <c r="AH256" t="str">
        <f t="shared" si="47"/>
        <v>Carthage</v>
      </c>
      <c r="AI256" t="s">
        <v>1494</v>
      </c>
      <c r="AJ256">
        <v>2</v>
      </c>
      <c r="AL256" s="127">
        <v>23</v>
      </c>
      <c r="AM256" s="130">
        <v>7</v>
      </c>
      <c r="AN256" s="130">
        <v>10</v>
      </c>
      <c r="AO256" s="132">
        <v>10915</v>
      </c>
      <c r="AP256" s="132">
        <f t="shared" si="56"/>
        <v>23007</v>
      </c>
      <c r="AQ256" s="74" t="s">
        <v>2231</v>
      </c>
    </row>
    <row r="257" spans="1:43" hidden="1" outlineLevel="1" x14ac:dyDescent="0.2">
      <c r="A257" t="s">
        <v>3303</v>
      </c>
      <c r="B257" s="10" t="s">
        <v>2728</v>
      </c>
      <c r="C257" s="1">
        <f t="shared" si="45"/>
        <v>101</v>
      </c>
      <c r="D257" s="7">
        <f t="shared" si="53"/>
        <v>3</v>
      </c>
      <c r="E257" s="7">
        <f t="shared" si="54"/>
        <v>1</v>
      </c>
      <c r="F257" s="7">
        <f t="shared" si="55"/>
        <v>2</v>
      </c>
      <c r="G257" s="1">
        <f t="shared" si="48"/>
        <v>18</v>
      </c>
      <c r="H257" s="2">
        <f t="shared" si="46"/>
        <v>0.17821782178217821</v>
      </c>
      <c r="I257" s="8"/>
      <c r="J257" s="2">
        <f t="shared" si="49"/>
        <v>0.26732673267326734</v>
      </c>
      <c r="K257" s="2">
        <f t="shared" si="50"/>
        <v>0.45544554455445546</v>
      </c>
      <c r="L257" s="2">
        <f t="shared" si="51"/>
        <v>0.27722772277227725</v>
      </c>
      <c r="M257" s="2">
        <f t="shared" si="52"/>
        <v>-5.5511151231257827E-17</v>
      </c>
      <c r="N257" s="68">
        <v>27</v>
      </c>
      <c r="O257" s="68">
        <v>46</v>
      </c>
      <c r="P257" s="68">
        <v>28</v>
      </c>
      <c r="Q257" s="68">
        <v>0</v>
      </c>
      <c r="R257" s="68"/>
      <c r="S257" s="68">
        <v>0</v>
      </c>
      <c r="T257" s="68">
        <v>0</v>
      </c>
      <c r="U257" s="68"/>
      <c r="V257" s="1"/>
      <c r="W257" s="1"/>
      <c r="X257" s="1"/>
      <c r="Y257" s="1">
        <v>0</v>
      </c>
      <c r="Z257" s="1"/>
      <c r="AA257" s="1"/>
      <c r="AB257" s="1"/>
      <c r="AH257" t="str">
        <f t="shared" si="47"/>
        <v>Cary</v>
      </c>
      <c r="AI257" t="s">
        <v>3068</v>
      </c>
      <c r="AJ257">
        <v>2</v>
      </c>
      <c r="AL257" s="127">
        <v>23</v>
      </c>
      <c r="AM257" s="130">
        <v>3</v>
      </c>
      <c r="AN257" s="130">
        <v>45</v>
      </c>
      <c r="AO257" s="132">
        <v>11020</v>
      </c>
      <c r="AP257" s="132">
        <f t="shared" si="56"/>
        <v>23003</v>
      </c>
      <c r="AQ257" s="74" t="s">
        <v>3114</v>
      </c>
    </row>
    <row r="258" spans="1:43" hidden="1" outlineLevel="1" x14ac:dyDescent="0.2">
      <c r="A258" t="s">
        <v>2034</v>
      </c>
      <c r="B258" s="10" t="s">
        <v>2728</v>
      </c>
      <c r="C258" s="1">
        <f t="shared" ref="C258:C321" si="57">SUM(N258:AF258)</f>
        <v>1755</v>
      </c>
      <c r="D258" s="7">
        <f t="shared" si="53"/>
        <v>1</v>
      </c>
      <c r="E258" s="7">
        <f t="shared" si="54"/>
        <v>3</v>
      </c>
      <c r="F258" s="7">
        <f t="shared" si="55"/>
        <v>2</v>
      </c>
      <c r="G258" s="1">
        <f t="shared" si="48"/>
        <v>16</v>
      </c>
      <c r="H258" s="2">
        <f t="shared" si="46"/>
        <v>9.1168091168091162E-3</v>
      </c>
      <c r="I258" s="8"/>
      <c r="J258" s="2">
        <f t="shared" si="49"/>
        <v>0.35954415954415953</v>
      </c>
      <c r="K258" s="2">
        <f t="shared" si="50"/>
        <v>0.28774928774928776</v>
      </c>
      <c r="L258" s="2">
        <f t="shared" si="51"/>
        <v>0.3504273504273504</v>
      </c>
      <c r="M258" s="2">
        <f t="shared" si="52"/>
        <v>2.2792022792023081E-3</v>
      </c>
      <c r="N258" s="68">
        <v>631</v>
      </c>
      <c r="O258" s="68">
        <v>505</v>
      </c>
      <c r="P258" s="68">
        <v>615</v>
      </c>
      <c r="Q258" s="68">
        <v>4</v>
      </c>
      <c r="R258" s="68"/>
      <c r="S258" s="68">
        <v>0</v>
      </c>
      <c r="T258" s="68">
        <v>0</v>
      </c>
      <c r="U258" s="68"/>
      <c r="V258" s="1"/>
      <c r="W258" s="1"/>
      <c r="X258" s="1"/>
      <c r="Y258" s="1">
        <v>0</v>
      </c>
      <c r="Z258" s="1"/>
      <c r="AA258" s="1"/>
      <c r="AB258" s="1"/>
      <c r="AH258" t="str">
        <f t="shared" si="47"/>
        <v>Casco</v>
      </c>
      <c r="AI258" t="s">
        <v>1429</v>
      </c>
      <c r="AJ258">
        <v>1</v>
      </c>
      <c r="AL258" s="127">
        <v>23</v>
      </c>
      <c r="AM258" s="130">
        <v>5</v>
      </c>
      <c r="AN258" s="130">
        <v>25</v>
      </c>
      <c r="AO258" s="132">
        <v>11125</v>
      </c>
      <c r="AP258" s="132">
        <f t="shared" si="56"/>
        <v>23005</v>
      </c>
      <c r="AQ258" s="74" t="s">
        <v>2231</v>
      </c>
    </row>
    <row r="259" spans="1:43" hidden="1" outlineLevel="1" x14ac:dyDescent="0.2">
      <c r="A259" t="s">
        <v>2032</v>
      </c>
      <c r="B259" s="10" t="s">
        <v>2728</v>
      </c>
      <c r="C259" s="1">
        <f t="shared" si="57"/>
        <v>748</v>
      </c>
      <c r="D259" s="7">
        <f t="shared" si="53"/>
        <v>3</v>
      </c>
      <c r="E259" s="7">
        <f t="shared" si="54"/>
        <v>2</v>
      </c>
      <c r="F259" s="7">
        <f t="shared" si="55"/>
        <v>1</v>
      </c>
      <c r="G259" s="1">
        <f t="shared" si="48"/>
        <v>38</v>
      </c>
      <c r="H259" s="2">
        <f t="shared" ref="H259:H322" si="58">G259/C259</f>
        <v>5.0802139037433157E-2</v>
      </c>
      <c r="I259" s="8"/>
      <c r="J259" s="2">
        <f t="shared" si="49"/>
        <v>0.31016042780748665</v>
      </c>
      <c r="K259" s="2">
        <f t="shared" si="50"/>
        <v>0.31951871657754011</v>
      </c>
      <c r="L259" s="2">
        <f t="shared" si="51"/>
        <v>0.37032085561497324</v>
      </c>
      <c r="M259" s="2">
        <f t="shared" si="52"/>
        <v>0</v>
      </c>
      <c r="N259" s="68">
        <v>232</v>
      </c>
      <c r="O259" s="68">
        <v>239</v>
      </c>
      <c r="P259" s="68">
        <v>277</v>
      </c>
      <c r="Q259" s="68">
        <v>0</v>
      </c>
      <c r="R259" s="68"/>
      <c r="S259" s="68">
        <v>0</v>
      </c>
      <c r="T259" s="68">
        <v>0</v>
      </c>
      <c r="U259" s="68"/>
      <c r="V259" s="1"/>
      <c r="W259" s="1"/>
      <c r="X259" s="1"/>
      <c r="Y259" s="1">
        <v>0</v>
      </c>
      <c r="Z259" s="1"/>
      <c r="AA259" s="1"/>
      <c r="AB259" s="1"/>
      <c r="AH259" t="str">
        <f t="shared" si="47"/>
        <v>Castine</v>
      </c>
      <c r="AI259" t="s">
        <v>1111</v>
      </c>
      <c r="AJ259">
        <v>2</v>
      </c>
      <c r="AL259" s="127">
        <v>23</v>
      </c>
      <c r="AM259" s="130">
        <v>9</v>
      </c>
      <c r="AN259" s="130">
        <v>40</v>
      </c>
      <c r="AO259" s="132">
        <v>11265</v>
      </c>
      <c r="AP259" s="132">
        <f t="shared" si="56"/>
        <v>23009</v>
      </c>
      <c r="AQ259" s="74" t="s">
        <v>2231</v>
      </c>
    </row>
    <row r="260" spans="1:43" hidden="1" outlineLevel="1" x14ac:dyDescent="0.2">
      <c r="A260" t="s">
        <v>2360</v>
      </c>
      <c r="B260" s="10" t="s">
        <v>2728</v>
      </c>
      <c r="C260" s="1">
        <f t="shared" si="57"/>
        <v>251</v>
      </c>
      <c r="D260" s="7">
        <f t="shared" si="53"/>
        <v>2</v>
      </c>
      <c r="E260" s="7">
        <f t="shared" si="54"/>
        <v>1</v>
      </c>
      <c r="F260" s="7">
        <f t="shared" si="55"/>
        <v>3</v>
      </c>
      <c r="G260" s="1">
        <f t="shared" si="48"/>
        <v>41</v>
      </c>
      <c r="H260" s="2">
        <f t="shared" si="58"/>
        <v>0.16334661354581673</v>
      </c>
      <c r="I260" s="8"/>
      <c r="J260" s="2">
        <f t="shared" si="49"/>
        <v>0.28685258964143429</v>
      </c>
      <c r="K260" s="2">
        <f t="shared" si="50"/>
        <v>0.45019920318725098</v>
      </c>
      <c r="L260" s="2">
        <f t="shared" si="51"/>
        <v>0.25896414342629481</v>
      </c>
      <c r="M260" s="2">
        <f t="shared" si="52"/>
        <v>3.9840637450199723E-3</v>
      </c>
      <c r="N260" s="68">
        <v>72</v>
      </c>
      <c r="O260" s="68">
        <v>113</v>
      </c>
      <c r="P260" s="68">
        <v>65</v>
      </c>
      <c r="Q260" s="68">
        <v>1</v>
      </c>
      <c r="R260" s="68"/>
      <c r="S260" s="68">
        <v>0</v>
      </c>
      <c r="T260" s="68">
        <v>0</v>
      </c>
      <c r="U260" s="68"/>
      <c r="V260" s="1"/>
      <c r="W260" s="1"/>
      <c r="X260" s="1"/>
      <c r="Y260" s="1">
        <v>0</v>
      </c>
      <c r="Z260" s="1"/>
      <c r="AA260" s="1"/>
      <c r="AB260" s="1"/>
      <c r="AH260" t="str">
        <f t="shared" ref="AH260:AH323" si="59">A260</f>
        <v>Castle Hill</v>
      </c>
      <c r="AI260" t="s">
        <v>3068</v>
      </c>
      <c r="AJ260">
        <v>2</v>
      </c>
      <c r="AL260" s="127">
        <v>23</v>
      </c>
      <c r="AM260" s="130">
        <v>3</v>
      </c>
      <c r="AN260" s="130">
        <v>50</v>
      </c>
      <c r="AO260" s="132">
        <v>11300</v>
      </c>
      <c r="AP260" s="132">
        <f t="shared" si="56"/>
        <v>23003</v>
      </c>
      <c r="AQ260" s="74" t="s">
        <v>2231</v>
      </c>
    </row>
    <row r="261" spans="1:43" hidden="1" outlineLevel="1" x14ac:dyDescent="0.2">
      <c r="A261" t="s">
        <v>239</v>
      </c>
      <c r="B261" s="10" t="s">
        <v>2728</v>
      </c>
      <c r="C261" s="1">
        <f t="shared" si="57"/>
        <v>171</v>
      </c>
      <c r="D261" s="7">
        <f t="shared" si="53"/>
        <v>1</v>
      </c>
      <c r="E261" s="7">
        <f t="shared" si="54"/>
        <v>2</v>
      </c>
      <c r="F261" s="7">
        <f t="shared" si="55"/>
        <v>3</v>
      </c>
      <c r="G261" s="1">
        <f t="shared" si="48"/>
        <v>85</v>
      </c>
      <c r="H261" s="2">
        <f t="shared" si="58"/>
        <v>0.49707602339181284</v>
      </c>
      <c r="I261" s="8"/>
      <c r="J261" s="2">
        <f t="shared" si="49"/>
        <v>0.66666666666666663</v>
      </c>
      <c r="K261" s="2">
        <f t="shared" si="50"/>
        <v>0.16959064327485379</v>
      </c>
      <c r="L261" s="2">
        <f t="shared" si="51"/>
        <v>0.15789473684210525</v>
      </c>
      <c r="M261" s="2">
        <f t="shared" si="52"/>
        <v>5.8479532163743242E-3</v>
      </c>
      <c r="N261" s="68">
        <v>114</v>
      </c>
      <c r="O261" s="68">
        <v>29</v>
      </c>
      <c r="P261" s="68">
        <v>27</v>
      </c>
      <c r="Q261" s="68">
        <v>1</v>
      </c>
      <c r="R261" s="68"/>
      <c r="S261" s="68">
        <v>0</v>
      </c>
      <c r="T261" s="68">
        <v>0</v>
      </c>
      <c r="U261" s="68"/>
      <c r="V261" s="1"/>
      <c r="W261" s="1"/>
      <c r="X261" s="1"/>
      <c r="Y261" s="1">
        <v>0</v>
      </c>
      <c r="Z261" s="1"/>
      <c r="AA261" s="1"/>
      <c r="AB261" s="1"/>
      <c r="AH261" t="str">
        <f t="shared" si="59"/>
        <v>Caswell</v>
      </c>
      <c r="AI261" t="s">
        <v>3068</v>
      </c>
      <c r="AJ261">
        <v>2</v>
      </c>
      <c r="AL261" s="127">
        <v>23</v>
      </c>
      <c r="AM261" s="130">
        <v>3</v>
      </c>
      <c r="AN261" s="130">
        <v>55</v>
      </c>
      <c r="AO261" s="132">
        <v>11335</v>
      </c>
      <c r="AP261" s="132">
        <f t="shared" si="56"/>
        <v>23003</v>
      </c>
      <c r="AQ261" s="74" t="s">
        <v>2231</v>
      </c>
    </row>
    <row r="262" spans="1:43" hidden="1" outlineLevel="1" x14ac:dyDescent="0.2">
      <c r="A262" t="s">
        <v>1802</v>
      </c>
      <c r="B262" s="10" t="s">
        <v>2728</v>
      </c>
      <c r="C262" s="1">
        <f t="shared" si="57"/>
        <v>24</v>
      </c>
      <c r="D262" s="7">
        <f t="shared" si="53"/>
        <v>1</v>
      </c>
      <c r="E262" s="7">
        <f t="shared" si="54"/>
        <v>2</v>
      </c>
      <c r="F262" s="7">
        <f t="shared" si="55"/>
        <v>3</v>
      </c>
      <c r="G262" s="1">
        <f t="shared" si="48"/>
        <v>2</v>
      </c>
      <c r="H262" s="2">
        <f t="shared" si="58"/>
        <v>8.3333333333333329E-2</v>
      </c>
      <c r="I262" s="8"/>
      <c r="J262" s="2">
        <f t="shared" si="49"/>
        <v>0.41666666666666669</v>
      </c>
      <c r="K262" s="2">
        <f t="shared" si="50"/>
        <v>0.33333333333333331</v>
      </c>
      <c r="L262" s="2">
        <f t="shared" si="51"/>
        <v>0.25</v>
      </c>
      <c r="M262" s="2">
        <f t="shared" si="52"/>
        <v>-5.5511151231257827E-17</v>
      </c>
      <c r="N262" s="68">
        <v>10</v>
      </c>
      <c r="O262" s="68">
        <v>8</v>
      </c>
      <c r="P262" s="68">
        <v>6</v>
      </c>
      <c r="Q262" s="68">
        <v>0</v>
      </c>
      <c r="R262" s="68"/>
      <c r="S262" s="68">
        <v>0</v>
      </c>
      <c r="T262" s="68">
        <v>0</v>
      </c>
      <c r="U262" s="68"/>
      <c r="V262" s="1"/>
      <c r="W262" s="1"/>
      <c r="X262" s="1"/>
      <c r="Y262" s="1">
        <v>0</v>
      </c>
      <c r="Z262" s="1"/>
      <c r="AA262" s="1"/>
      <c r="AB262" s="1"/>
      <c r="AH262" t="str">
        <f t="shared" si="59"/>
        <v>Centerville</v>
      </c>
      <c r="AI262" t="s">
        <v>563</v>
      </c>
      <c r="AJ262">
        <v>2</v>
      </c>
      <c r="AL262" s="127">
        <v>23</v>
      </c>
      <c r="AM262" s="130">
        <v>29</v>
      </c>
      <c r="AN262" s="130">
        <v>35</v>
      </c>
      <c r="AO262" s="132">
        <v>11755</v>
      </c>
      <c r="AP262" s="132">
        <f t="shared" si="56"/>
        <v>23029</v>
      </c>
      <c r="AQ262" s="74" t="s">
        <v>2231</v>
      </c>
    </row>
    <row r="263" spans="1:43" hidden="1" outlineLevel="1" x14ac:dyDescent="0.2">
      <c r="A263" t="s">
        <v>1829</v>
      </c>
      <c r="B263" s="10" t="s">
        <v>2728</v>
      </c>
      <c r="C263" s="1">
        <f t="shared" si="57"/>
        <v>218</v>
      </c>
      <c r="D263" s="7">
        <f t="shared" si="53"/>
        <v>2</v>
      </c>
      <c r="E263" s="7">
        <f t="shared" si="54"/>
        <v>1</v>
      </c>
      <c r="F263" s="7">
        <f t="shared" si="55"/>
        <v>3</v>
      </c>
      <c r="G263" s="1">
        <f t="shared" si="48"/>
        <v>10</v>
      </c>
      <c r="H263" s="2">
        <f t="shared" si="58"/>
        <v>4.5871559633027525E-2</v>
      </c>
      <c r="I263" s="8"/>
      <c r="J263" s="2">
        <f t="shared" si="49"/>
        <v>0.3256880733944954</v>
      </c>
      <c r="K263" s="2">
        <f t="shared" si="50"/>
        <v>0.37155963302752293</v>
      </c>
      <c r="L263" s="2">
        <f t="shared" si="51"/>
        <v>0.29357798165137616</v>
      </c>
      <c r="M263" s="2">
        <f t="shared" si="52"/>
        <v>9.1743119266055606E-3</v>
      </c>
      <c r="N263" s="68">
        <v>71</v>
      </c>
      <c r="O263" s="68">
        <v>81</v>
      </c>
      <c r="P263" s="68">
        <v>64</v>
      </c>
      <c r="Q263" s="68">
        <v>2</v>
      </c>
      <c r="R263" s="68"/>
      <c r="S263" s="68">
        <v>0</v>
      </c>
      <c r="T263" s="68">
        <v>0</v>
      </c>
      <c r="U263" s="68"/>
      <c r="V263" s="1"/>
      <c r="W263" s="1"/>
      <c r="X263" s="1"/>
      <c r="Y263" s="1">
        <v>0</v>
      </c>
      <c r="Z263" s="1"/>
      <c r="AA263" s="1"/>
      <c r="AB263" s="1"/>
      <c r="AH263" t="str">
        <f t="shared" si="59"/>
        <v>Chapman</v>
      </c>
      <c r="AI263" t="s">
        <v>3068</v>
      </c>
      <c r="AJ263">
        <v>2</v>
      </c>
      <c r="AL263" s="127">
        <v>23</v>
      </c>
      <c r="AM263" s="130">
        <v>3</v>
      </c>
      <c r="AN263" s="130">
        <v>60</v>
      </c>
      <c r="AO263" s="132">
        <v>12000</v>
      </c>
      <c r="AP263" s="132">
        <f t="shared" si="56"/>
        <v>23003</v>
      </c>
      <c r="AQ263" s="74" t="s">
        <v>2231</v>
      </c>
    </row>
    <row r="264" spans="1:43" hidden="1" outlineLevel="1" x14ac:dyDescent="0.2">
      <c r="A264" t="s">
        <v>3081</v>
      </c>
      <c r="B264" s="10" t="s">
        <v>2728</v>
      </c>
      <c r="C264" s="1">
        <f t="shared" si="57"/>
        <v>686</v>
      </c>
      <c r="D264" s="7">
        <f t="shared" si="53"/>
        <v>3</v>
      </c>
      <c r="E264" s="7">
        <f t="shared" si="54"/>
        <v>1</v>
      </c>
      <c r="F264" s="7">
        <f t="shared" si="55"/>
        <v>2</v>
      </c>
      <c r="G264" s="1">
        <f t="shared" si="48"/>
        <v>61</v>
      </c>
      <c r="H264" s="2">
        <f t="shared" si="58"/>
        <v>8.8921282798833823E-2</v>
      </c>
      <c r="I264" s="8"/>
      <c r="J264" s="2">
        <f t="shared" si="49"/>
        <v>0.23177842565597667</v>
      </c>
      <c r="K264" s="2">
        <f t="shared" si="50"/>
        <v>0.42565597667638483</v>
      </c>
      <c r="L264" s="2">
        <f t="shared" si="51"/>
        <v>0.33673469387755101</v>
      </c>
      <c r="M264" s="2">
        <f t="shared" si="52"/>
        <v>5.8309037900874383E-3</v>
      </c>
      <c r="N264" s="68">
        <v>159</v>
      </c>
      <c r="O264" s="68">
        <v>292</v>
      </c>
      <c r="P264" s="68">
        <v>231</v>
      </c>
      <c r="Q264" s="68">
        <v>3</v>
      </c>
      <c r="R264" s="68"/>
      <c r="S264" s="68">
        <v>0</v>
      </c>
      <c r="T264" s="68">
        <v>1</v>
      </c>
      <c r="U264" s="68"/>
      <c r="V264" s="1"/>
      <c r="W264" s="1"/>
      <c r="X264" s="1"/>
      <c r="Y264" s="1">
        <v>0</v>
      </c>
      <c r="Z264" s="1"/>
      <c r="AA264" s="1"/>
      <c r="AB264" s="1"/>
      <c r="AH264" t="str">
        <f t="shared" si="59"/>
        <v>Charleston</v>
      </c>
      <c r="AI264" t="s">
        <v>1674</v>
      </c>
      <c r="AJ264">
        <v>2</v>
      </c>
      <c r="AL264" s="127">
        <v>23</v>
      </c>
      <c r="AM264" s="130">
        <v>19</v>
      </c>
      <c r="AN264" s="130">
        <v>45</v>
      </c>
      <c r="AO264" s="132">
        <v>12105</v>
      </c>
      <c r="AP264" s="132">
        <f t="shared" si="56"/>
        <v>23019</v>
      </c>
      <c r="AQ264" s="74" t="s">
        <v>2231</v>
      </c>
    </row>
    <row r="265" spans="1:43" hidden="1" outlineLevel="1" x14ac:dyDescent="0.2">
      <c r="A265" t="s">
        <v>2375</v>
      </c>
      <c r="B265" s="10" t="s">
        <v>2728</v>
      </c>
      <c r="C265" s="1">
        <f t="shared" si="57"/>
        <v>200</v>
      </c>
      <c r="D265" s="7">
        <f t="shared" si="53"/>
        <v>3</v>
      </c>
      <c r="E265" s="7">
        <f t="shared" si="54"/>
        <v>1</v>
      </c>
      <c r="F265" s="7">
        <f t="shared" si="55"/>
        <v>2</v>
      </c>
      <c r="G265" s="1">
        <f t="shared" si="48"/>
        <v>26</v>
      </c>
      <c r="H265" s="2">
        <f t="shared" si="58"/>
        <v>0.13</v>
      </c>
      <c r="I265" s="8"/>
      <c r="J265" s="2">
        <f t="shared" si="49"/>
        <v>0.255</v>
      </c>
      <c r="K265" s="2">
        <f t="shared" si="50"/>
        <v>0.435</v>
      </c>
      <c r="L265" s="2">
        <f t="shared" si="51"/>
        <v>0.30499999999999999</v>
      </c>
      <c r="M265" s="2">
        <f t="shared" si="52"/>
        <v>5.0000000000000044E-3</v>
      </c>
      <c r="N265" s="68">
        <v>51</v>
      </c>
      <c r="O265" s="68">
        <v>87</v>
      </c>
      <c r="P265" s="68">
        <v>61</v>
      </c>
      <c r="Q265" s="68">
        <v>1</v>
      </c>
      <c r="R265" s="68"/>
      <c r="S265" s="68">
        <v>0</v>
      </c>
      <c r="T265" s="68">
        <v>0</v>
      </c>
      <c r="U265" s="68"/>
      <c r="V265" s="1"/>
      <c r="W265" s="1"/>
      <c r="X265" s="1"/>
      <c r="Y265" s="1">
        <v>0</v>
      </c>
      <c r="Z265" s="1"/>
      <c r="AA265" s="1"/>
      <c r="AB265" s="1"/>
      <c r="AH265" t="str">
        <f t="shared" si="59"/>
        <v>Charlotte</v>
      </c>
      <c r="AI265" t="s">
        <v>563</v>
      </c>
      <c r="AJ265">
        <v>2</v>
      </c>
      <c r="AL265" s="127">
        <v>23</v>
      </c>
      <c r="AM265" s="130">
        <v>29</v>
      </c>
      <c r="AN265" s="130">
        <v>40</v>
      </c>
      <c r="AO265" s="132">
        <v>12175</v>
      </c>
      <c r="AP265" s="132">
        <f t="shared" si="56"/>
        <v>23029</v>
      </c>
      <c r="AQ265" s="74" t="s">
        <v>2231</v>
      </c>
    </row>
    <row r="266" spans="1:43" hidden="1" outlineLevel="1" x14ac:dyDescent="0.2">
      <c r="A266" t="s">
        <v>2390</v>
      </c>
      <c r="B266" s="10" t="s">
        <v>2728</v>
      </c>
      <c r="C266" s="1">
        <f t="shared" si="57"/>
        <v>1245</v>
      </c>
      <c r="D266" s="7">
        <f t="shared" si="53"/>
        <v>2</v>
      </c>
      <c r="E266" s="7">
        <f t="shared" si="54"/>
        <v>3</v>
      </c>
      <c r="F266" s="7">
        <f t="shared" si="55"/>
        <v>1</v>
      </c>
      <c r="G266" s="1">
        <f t="shared" si="48"/>
        <v>16</v>
      </c>
      <c r="H266" s="2">
        <f t="shared" si="58"/>
        <v>1.285140562248996E-2</v>
      </c>
      <c r="I266" s="8"/>
      <c r="J266" s="2">
        <f t="shared" si="49"/>
        <v>0.37349397590361444</v>
      </c>
      <c r="K266" s="2">
        <f t="shared" si="50"/>
        <v>0.23694779116465864</v>
      </c>
      <c r="L266" s="2">
        <f t="shared" si="51"/>
        <v>0.38634538152610443</v>
      </c>
      <c r="M266" s="2">
        <f t="shared" si="52"/>
        <v>3.2128514056224966E-3</v>
      </c>
      <c r="N266" s="68">
        <v>465</v>
      </c>
      <c r="O266" s="68">
        <v>295</v>
      </c>
      <c r="P266" s="68">
        <v>481</v>
      </c>
      <c r="Q266" s="68">
        <v>0</v>
      </c>
      <c r="R266" s="68"/>
      <c r="S266" s="68">
        <v>0</v>
      </c>
      <c r="T266" s="68">
        <v>4</v>
      </c>
      <c r="U266" s="68"/>
      <c r="V266" s="1"/>
      <c r="W266" s="1"/>
      <c r="X266" s="1"/>
      <c r="Y266" s="1">
        <v>0</v>
      </c>
      <c r="Z266" s="1"/>
      <c r="AA266" s="1"/>
      <c r="AB266" s="1"/>
      <c r="AH266" t="str">
        <f t="shared" si="59"/>
        <v>Chelsea</v>
      </c>
      <c r="AI266" t="s">
        <v>2091</v>
      </c>
      <c r="AJ266">
        <v>1</v>
      </c>
      <c r="AL266" s="127">
        <v>23</v>
      </c>
      <c r="AM266" s="130">
        <v>11</v>
      </c>
      <c r="AN266" s="130">
        <v>25</v>
      </c>
      <c r="AO266" s="132">
        <v>12350</v>
      </c>
      <c r="AP266" s="132">
        <f t="shared" si="56"/>
        <v>23011</v>
      </c>
      <c r="AQ266" s="74" t="s">
        <v>2231</v>
      </c>
    </row>
    <row r="267" spans="1:43" hidden="1" outlineLevel="1" x14ac:dyDescent="0.2">
      <c r="A267" t="s">
        <v>1828</v>
      </c>
      <c r="B267" s="10" t="s">
        <v>2728</v>
      </c>
      <c r="C267" s="1">
        <f t="shared" si="57"/>
        <v>655</v>
      </c>
      <c r="D267" s="7">
        <f t="shared" si="53"/>
        <v>3</v>
      </c>
      <c r="E267" s="7">
        <f t="shared" si="54"/>
        <v>2</v>
      </c>
      <c r="F267" s="7">
        <f t="shared" si="55"/>
        <v>1</v>
      </c>
      <c r="G267" s="1">
        <f t="shared" si="48"/>
        <v>4</v>
      </c>
      <c r="H267" s="2">
        <f t="shared" si="58"/>
        <v>6.1068702290076335E-3</v>
      </c>
      <c r="I267" s="8"/>
      <c r="J267" s="2">
        <f t="shared" si="49"/>
        <v>0.28549618320610687</v>
      </c>
      <c r="K267" s="2">
        <f t="shared" si="50"/>
        <v>0.35114503816793891</v>
      </c>
      <c r="L267" s="2">
        <f t="shared" si="51"/>
        <v>0.35725190839694654</v>
      </c>
      <c r="M267" s="2">
        <f t="shared" si="52"/>
        <v>6.1068702290076327E-3</v>
      </c>
      <c r="N267" s="68">
        <v>187</v>
      </c>
      <c r="O267" s="68">
        <v>230</v>
      </c>
      <c r="P267" s="68">
        <v>234</v>
      </c>
      <c r="Q267" s="68">
        <v>1</v>
      </c>
      <c r="R267" s="68"/>
      <c r="S267" s="68">
        <v>1</v>
      </c>
      <c r="T267" s="68">
        <v>2</v>
      </c>
      <c r="U267" s="68"/>
      <c r="V267" s="1"/>
      <c r="W267" s="1"/>
      <c r="X267" s="1"/>
      <c r="Y267" s="1">
        <v>0</v>
      </c>
      <c r="Z267" s="1"/>
      <c r="AA267" s="1"/>
      <c r="AB267" s="1"/>
      <c r="AH267" t="str">
        <f t="shared" si="59"/>
        <v>Cherryfield</v>
      </c>
      <c r="AI267" t="s">
        <v>563</v>
      </c>
      <c r="AJ267">
        <v>2</v>
      </c>
      <c r="AL267" s="127">
        <v>23</v>
      </c>
      <c r="AM267" s="130">
        <v>29</v>
      </c>
      <c r="AN267" s="130">
        <v>45</v>
      </c>
      <c r="AO267" s="132">
        <v>12455</v>
      </c>
      <c r="AP267" s="132">
        <f t="shared" si="56"/>
        <v>23029</v>
      </c>
      <c r="AQ267" s="74" t="s">
        <v>2231</v>
      </c>
    </row>
    <row r="268" spans="1:43" hidden="1" outlineLevel="1" x14ac:dyDescent="0.2">
      <c r="A268" t="s">
        <v>204</v>
      </c>
      <c r="B268" s="10" t="s">
        <v>2728</v>
      </c>
      <c r="C268" s="1">
        <f t="shared" si="57"/>
        <v>243</v>
      </c>
      <c r="D268" s="7">
        <f t="shared" si="53"/>
        <v>3</v>
      </c>
      <c r="E268" s="7">
        <f t="shared" si="54"/>
        <v>1</v>
      </c>
      <c r="F268" s="7">
        <f t="shared" si="55"/>
        <v>2</v>
      </c>
      <c r="G268" s="1">
        <f t="shared" si="48"/>
        <v>12</v>
      </c>
      <c r="H268" s="2">
        <f t="shared" si="58"/>
        <v>4.9382716049382713E-2</v>
      </c>
      <c r="I268" s="8"/>
      <c r="J268" s="2">
        <f t="shared" si="49"/>
        <v>0.25102880658436216</v>
      </c>
      <c r="K268" s="2">
        <f t="shared" si="50"/>
        <v>0.3991769547325103</v>
      </c>
      <c r="L268" s="2">
        <f t="shared" si="51"/>
        <v>0.34979423868312759</v>
      </c>
      <c r="M268" s="2">
        <f t="shared" si="52"/>
        <v>-1.1102230246251565E-16</v>
      </c>
      <c r="N268" s="68">
        <v>61</v>
      </c>
      <c r="O268" s="68">
        <v>97</v>
      </c>
      <c r="P268" s="68">
        <v>85</v>
      </c>
      <c r="Q268" s="68">
        <v>0</v>
      </c>
      <c r="R268" s="68"/>
      <c r="S268" s="68">
        <v>0</v>
      </c>
      <c r="T268" s="68">
        <v>0</v>
      </c>
      <c r="U268" s="68"/>
      <c r="V268" s="1"/>
      <c r="W268" s="1"/>
      <c r="X268" s="1"/>
      <c r="Y268" s="1">
        <v>0</v>
      </c>
      <c r="Z268" s="1"/>
      <c r="AA268" s="1"/>
      <c r="AB268" s="1"/>
      <c r="AH268" t="str">
        <f t="shared" si="59"/>
        <v>Chester</v>
      </c>
      <c r="AI268" t="s">
        <v>1674</v>
      </c>
      <c r="AJ268">
        <v>2</v>
      </c>
      <c r="AL268" s="127">
        <v>23</v>
      </c>
      <c r="AM268" s="130">
        <v>19</v>
      </c>
      <c r="AN268" s="130">
        <v>50</v>
      </c>
      <c r="AO268" s="132">
        <v>12525</v>
      </c>
      <c r="AP268" s="132">
        <f t="shared" si="56"/>
        <v>23019</v>
      </c>
      <c r="AQ268" s="74" t="s">
        <v>2231</v>
      </c>
    </row>
    <row r="269" spans="1:43" hidden="1" outlineLevel="1" x14ac:dyDescent="0.2">
      <c r="A269" t="s">
        <v>779</v>
      </c>
      <c r="B269" s="10" t="s">
        <v>2728</v>
      </c>
      <c r="C269" s="1">
        <f t="shared" si="57"/>
        <v>543</v>
      </c>
      <c r="D269" s="7">
        <f t="shared" si="53"/>
        <v>1</v>
      </c>
      <c r="E269" s="7">
        <f t="shared" si="54"/>
        <v>3</v>
      </c>
      <c r="F269" s="7">
        <f t="shared" si="55"/>
        <v>2</v>
      </c>
      <c r="G269" s="1">
        <f t="shared" si="48"/>
        <v>1</v>
      </c>
      <c r="H269" s="2">
        <f t="shared" si="58"/>
        <v>1.841620626151013E-3</v>
      </c>
      <c r="I269" s="8"/>
      <c r="J269" s="2">
        <f t="shared" si="49"/>
        <v>0.37384898710865561</v>
      </c>
      <c r="K269" s="2">
        <f t="shared" si="50"/>
        <v>0.24309392265193369</v>
      </c>
      <c r="L269" s="2">
        <f t="shared" si="51"/>
        <v>0.3720073664825046</v>
      </c>
      <c r="M269" s="2">
        <f t="shared" si="52"/>
        <v>1.1049723756906049E-2</v>
      </c>
      <c r="N269" s="68">
        <v>203</v>
      </c>
      <c r="O269" s="68">
        <v>132</v>
      </c>
      <c r="P269" s="68">
        <v>202</v>
      </c>
      <c r="Q269" s="68">
        <v>3</v>
      </c>
      <c r="R269" s="68"/>
      <c r="S269" s="68">
        <v>1</v>
      </c>
      <c r="T269" s="68">
        <v>2</v>
      </c>
      <c r="U269" s="68"/>
      <c r="V269" s="1"/>
      <c r="W269" s="1"/>
      <c r="X269" s="1"/>
      <c r="Y269" s="1">
        <v>0</v>
      </c>
      <c r="Z269" s="1"/>
      <c r="AA269" s="1"/>
      <c r="AB269" s="1"/>
      <c r="AH269" t="str">
        <f t="shared" si="59"/>
        <v>Chesterville</v>
      </c>
      <c r="AI269" t="s">
        <v>1494</v>
      </c>
      <c r="AJ269">
        <v>2</v>
      </c>
      <c r="AL269" s="127">
        <v>23</v>
      </c>
      <c r="AM269" s="130">
        <v>7</v>
      </c>
      <c r="AN269" s="130">
        <v>15</v>
      </c>
      <c r="AO269" s="132">
        <v>12595</v>
      </c>
      <c r="AP269" s="132">
        <f t="shared" si="56"/>
        <v>23007</v>
      </c>
      <c r="AQ269" s="74" t="s">
        <v>2231</v>
      </c>
    </row>
    <row r="270" spans="1:43" hidden="1" outlineLevel="1" x14ac:dyDescent="0.2">
      <c r="A270" t="s">
        <v>1479</v>
      </c>
      <c r="B270" s="10" t="s">
        <v>2728</v>
      </c>
      <c r="C270" s="1">
        <f t="shared" si="57"/>
        <v>2032</v>
      </c>
      <c r="D270" s="7">
        <f t="shared" si="53"/>
        <v>2</v>
      </c>
      <c r="E270" s="7">
        <f t="shared" si="54"/>
        <v>3</v>
      </c>
      <c r="F270" s="7">
        <f t="shared" si="55"/>
        <v>1</v>
      </c>
      <c r="G270" s="1">
        <f t="shared" si="48"/>
        <v>153</v>
      </c>
      <c r="H270" s="2">
        <f t="shared" si="58"/>
        <v>7.5295275590551186E-2</v>
      </c>
      <c r="I270" s="8"/>
      <c r="J270" s="2">
        <f t="shared" si="49"/>
        <v>0.31988188976377951</v>
      </c>
      <c r="K270" s="2">
        <f t="shared" si="50"/>
        <v>0.28297244094488189</v>
      </c>
      <c r="L270" s="2">
        <f t="shared" si="51"/>
        <v>0.39517716535433073</v>
      </c>
      <c r="M270" s="2">
        <f t="shared" si="52"/>
        <v>1.9685039370078705E-3</v>
      </c>
      <c r="N270" s="68">
        <v>650</v>
      </c>
      <c r="O270" s="68">
        <v>575</v>
      </c>
      <c r="P270" s="68">
        <v>803</v>
      </c>
      <c r="Q270" s="68">
        <v>3</v>
      </c>
      <c r="R270" s="68"/>
      <c r="S270" s="68">
        <v>0</v>
      </c>
      <c r="T270" s="68">
        <v>1</v>
      </c>
      <c r="U270" s="68"/>
      <c r="V270" s="1"/>
      <c r="W270" s="1"/>
      <c r="X270" s="1"/>
      <c r="Y270" s="1">
        <v>0</v>
      </c>
      <c r="Z270" s="1"/>
      <c r="AA270" s="1"/>
      <c r="AB270" s="1"/>
      <c r="AH270" t="str">
        <f t="shared" si="59"/>
        <v>China</v>
      </c>
      <c r="AI270" t="s">
        <v>2091</v>
      </c>
      <c r="AJ270">
        <v>1</v>
      </c>
      <c r="AL270" s="127">
        <v>23</v>
      </c>
      <c r="AM270" s="130">
        <v>11</v>
      </c>
      <c r="AN270" s="130">
        <v>30</v>
      </c>
      <c r="AO270" s="132">
        <v>12735</v>
      </c>
      <c r="AP270" s="132">
        <f t="shared" si="56"/>
        <v>23011</v>
      </c>
      <c r="AQ270" s="74" t="s">
        <v>2231</v>
      </c>
    </row>
    <row r="271" spans="1:43" hidden="1" outlineLevel="1" x14ac:dyDescent="0.2">
      <c r="A271" t="s">
        <v>1302</v>
      </c>
      <c r="B271" s="10" t="s">
        <v>2728</v>
      </c>
      <c r="C271" s="1">
        <f t="shared" si="57"/>
        <v>361</v>
      </c>
      <c r="D271" s="7">
        <f t="shared" si="53"/>
        <v>2</v>
      </c>
      <c r="E271" s="7">
        <f t="shared" si="54"/>
        <v>3</v>
      </c>
      <c r="F271" s="7">
        <f t="shared" si="55"/>
        <v>1</v>
      </c>
      <c r="G271" s="1">
        <f t="shared" si="48"/>
        <v>17</v>
      </c>
      <c r="H271" s="2">
        <f t="shared" si="58"/>
        <v>4.7091412742382273E-2</v>
      </c>
      <c r="I271" s="8"/>
      <c r="J271" s="2">
        <f t="shared" si="49"/>
        <v>0.35734072022160662</v>
      </c>
      <c r="K271" s="2">
        <f t="shared" si="50"/>
        <v>0.23822714681440443</v>
      </c>
      <c r="L271" s="2">
        <f t="shared" si="51"/>
        <v>0.40443213296398894</v>
      </c>
      <c r="M271" s="2">
        <f t="shared" si="52"/>
        <v>5.5511151231257827E-17</v>
      </c>
      <c r="N271" s="68">
        <v>129</v>
      </c>
      <c r="O271" s="68">
        <v>86</v>
      </c>
      <c r="P271" s="68">
        <v>146</v>
      </c>
      <c r="Q271" s="68">
        <v>0</v>
      </c>
      <c r="R271" s="68"/>
      <c r="S271" s="68">
        <v>0</v>
      </c>
      <c r="T271" s="68">
        <v>0</v>
      </c>
      <c r="U271" s="68"/>
      <c r="V271" s="1"/>
      <c r="W271" s="1"/>
      <c r="X271" s="1"/>
      <c r="Y271" s="1">
        <v>0</v>
      </c>
      <c r="Z271" s="1"/>
      <c r="AA271" s="1"/>
      <c r="AB271" s="1"/>
      <c r="AH271" t="str">
        <f t="shared" si="59"/>
        <v>Clifton</v>
      </c>
      <c r="AI271" t="s">
        <v>1674</v>
      </c>
      <c r="AJ271">
        <v>2</v>
      </c>
      <c r="AL271" s="127">
        <v>23</v>
      </c>
      <c r="AM271" s="130">
        <v>19</v>
      </c>
      <c r="AN271" s="130">
        <v>55</v>
      </c>
      <c r="AO271" s="132">
        <v>13365</v>
      </c>
      <c r="AP271" s="132">
        <f t="shared" si="56"/>
        <v>23019</v>
      </c>
      <c r="AQ271" s="74" t="s">
        <v>2231</v>
      </c>
    </row>
    <row r="272" spans="1:43" hidden="1" outlineLevel="1" x14ac:dyDescent="0.2">
      <c r="A272" t="s">
        <v>1368</v>
      </c>
      <c r="B272" s="10" t="s">
        <v>2728</v>
      </c>
      <c r="C272" s="1">
        <f t="shared" si="57"/>
        <v>1727</v>
      </c>
      <c r="D272" s="7">
        <f t="shared" si="53"/>
        <v>2</v>
      </c>
      <c r="E272" s="7">
        <f t="shared" si="54"/>
        <v>3</v>
      </c>
      <c r="F272" s="7">
        <f t="shared" si="55"/>
        <v>1</v>
      </c>
      <c r="G272" s="1">
        <f t="shared" si="48"/>
        <v>126</v>
      </c>
      <c r="H272" s="2">
        <f t="shared" si="58"/>
        <v>7.2958888245512443E-2</v>
      </c>
      <c r="I272" s="8"/>
      <c r="J272" s="2">
        <f t="shared" si="49"/>
        <v>0.33584250144759697</v>
      </c>
      <c r="K272" s="2">
        <f t="shared" si="50"/>
        <v>0.25535610885929355</v>
      </c>
      <c r="L272" s="2">
        <f t="shared" si="51"/>
        <v>0.40880138969310942</v>
      </c>
      <c r="M272" s="2">
        <f t="shared" si="52"/>
        <v>5.5511151231257827E-17</v>
      </c>
      <c r="N272" s="68">
        <v>580</v>
      </c>
      <c r="O272" s="68">
        <v>441</v>
      </c>
      <c r="P272" s="68">
        <v>706</v>
      </c>
      <c r="Q272" s="68">
        <v>0</v>
      </c>
      <c r="R272" s="68"/>
      <c r="S272" s="68">
        <v>0</v>
      </c>
      <c r="T272" s="68">
        <v>0</v>
      </c>
      <c r="U272" s="68"/>
      <c r="V272" s="1"/>
      <c r="W272" s="1"/>
      <c r="X272" s="1"/>
      <c r="Y272" s="1">
        <v>0</v>
      </c>
      <c r="Z272" s="1"/>
      <c r="AA272" s="1"/>
      <c r="AB272" s="1"/>
      <c r="AH272" t="str">
        <f t="shared" si="59"/>
        <v>Clinton</v>
      </c>
      <c r="AI272" t="s">
        <v>2091</v>
      </c>
      <c r="AJ272">
        <v>1</v>
      </c>
      <c r="AL272" s="127">
        <v>23</v>
      </c>
      <c r="AM272" s="130">
        <v>11</v>
      </c>
      <c r="AN272" s="130">
        <v>35</v>
      </c>
      <c r="AO272" s="132">
        <v>13470</v>
      </c>
      <c r="AP272" s="132">
        <f t="shared" si="56"/>
        <v>23011</v>
      </c>
      <c r="AQ272" s="74" t="s">
        <v>2231</v>
      </c>
    </row>
    <row r="273" spans="1:43" hidden="1" outlineLevel="1" x14ac:dyDescent="0.2">
      <c r="A273" t="s">
        <v>3304</v>
      </c>
      <c r="B273" s="10" t="s">
        <v>2728</v>
      </c>
      <c r="C273" s="1">
        <f t="shared" si="57"/>
        <v>6</v>
      </c>
      <c r="D273" s="7">
        <f t="shared" si="53"/>
        <v>1</v>
      </c>
      <c r="E273" s="7">
        <f t="shared" si="54"/>
        <v>3</v>
      </c>
      <c r="F273" s="7">
        <f t="shared" si="55"/>
        <v>1</v>
      </c>
      <c r="G273" s="1">
        <f t="shared" si="48"/>
        <v>0</v>
      </c>
      <c r="H273" s="2">
        <f t="shared" si="58"/>
        <v>0</v>
      </c>
      <c r="I273" s="8"/>
      <c r="J273" s="2">
        <f t="shared" si="49"/>
        <v>0.5</v>
      </c>
      <c r="K273" s="2">
        <f t="shared" si="50"/>
        <v>0</v>
      </c>
      <c r="L273" s="2">
        <f t="shared" si="51"/>
        <v>0.5</v>
      </c>
      <c r="M273" s="2">
        <f t="shared" si="52"/>
        <v>0</v>
      </c>
      <c r="N273" s="68">
        <v>3</v>
      </c>
      <c r="O273" s="68">
        <v>0</v>
      </c>
      <c r="P273" s="68">
        <v>3</v>
      </c>
      <c r="Q273" s="68">
        <v>0</v>
      </c>
      <c r="R273" s="68"/>
      <c r="S273" s="68">
        <v>0</v>
      </c>
      <c r="T273" s="68">
        <v>0</v>
      </c>
      <c r="U273" s="68"/>
      <c r="V273" s="1"/>
      <c r="W273" s="1"/>
      <c r="X273" s="1"/>
      <c r="Y273" s="1">
        <v>0</v>
      </c>
      <c r="Z273" s="1"/>
      <c r="AA273" s="1"/>
      <c r="AB273" s="1"/>
      <c r="AH273" t="str">
        <f t="shared" si="59"/>
        <v>Codyville</v>
      </c>
      <c r="AI273" t="s">
        <v>563</v>
      </c>
      <c r="AJ273">
        <v>2</v>
      </c>
      <c r="AL273" s="127">
        <v>23</v>
      </c>
      <c r="AM273" s="130">
        <v>29</v>
      </c>
      <c r="AN273" s="130">
        <v>50</v>
      </c>
      <c r="AO273" s="132">
        <v>13610</v>
      </c>
      <c r="AP273" s="132">
        <f t="shared" si="56"/>
        <v>23029</v>
      </c>
      <c r="AQ273" s="74" t="s">
        <v>3114</v>
      </c>
    </row>
    <row r="274" spans="1:43" hidden="1" outlineLevel="1" x14ac:dyDescent="0.2">
      <c r="A274" t="s">
        <v>943</v>
      </c>
      <c r="B274" s="10" t="s">
        <v>2728</v>
      </c>
      <c r="C274" s="1">
        <f t="shared" si="57"/>
        <v>231</v>
      </c>
      <c r="D274" s="7">
        <f t="shared" si="53"/>
        <v>3</v>
      </c>
      <c r="E274" s="7">
        <f t="shared" si="54"/>
        <v>2</v>
      </c>
      <c r="F274" s="7">
        <f t="shared" si="55"/>
        <v>1</v>
      </c>
      <c r="G274" s="1">
        <f t="shared" si="48"/>
        <v>55</v>
      </c>
      <c r="H274" s="2">
        <f t="shared" si="58"/>
        <v>0.23809523809523808</v>
      </c>
      <c r="I274" s="8"/>
      <c r="J274" s="2">
        <f t="shared" si="49"/>
        <v>0.24675324675324675</v>
      </c>
      <c r="K274" s="2">
        <f t="shared" si="50"/>
        <v>0.25541125541125542</v>
      </c>
      <c r="L274" s="2">
        <f t="shared" si="51"/>
        <v>0.4935064935064935</v>
      </c>
      <c r="M274" s="2">
        <f t="shared" si="52"/>
        <v>4.3290043290043489E-3</v>
      </c>
      <c r="N274" s="68">
        <v>57</v>
      </c>
      <c r="O274" s="68">
        <v>59</v>
      </c>
      <c r="P274" s="68">
        <v>114</v>
      </c>
      <c r="Q274" s="68">
        <v>1</v>
      </c>
      <c r="R274" s="68"/>
      <c r="S274" s="68">
        <v>0</v>
      </c>
      <c r="T274" s="68">
        <v>0</v>
      </c>
      <c r="U274" s="68"/>
      <c r="V274" s="1"/>
      <c r="W274" s="1"/>
      <c r="X274" s="1"/>
      <c r="Y274" s="1">
        <v>0</v>
      </c>
      <c r="Z274" s="1"/>
      <c r="AA274" s="1"/>
      <c r="AB274" s="1"/>
      <c r="AH274" t="str">
        <f t="shared" si="59"/>
        <v>Columbia</v>
      </c>
      <c r="AI274" t="s">
        <v>563</v>
      </c>
      <c r="AJ274">
        <v>2</v>
      </c>
      <c r="AL274" s="127">
        <v>23</v>
      </c>
      <c r="AM274" s="130">
        <v>29</v>
      </c>
      <c r="AN274" s="130">
        <v>55</v>
      </c>
      <c r="AO274" s="132">
        <v>13750</v>
      </c>
      <c r="AP274" s="132">
        <f t="shared" si="56"/>
        <v>23029</v>
      </c>
      <c r="AQ274" s="74" t="s">
        <v>2231</v>
      </c>
    </row>
    <row r="275" spans="1:43" hidden="1" outlineLevel="1" x14ac:dyDescent="0.2">
      <c r="A275" t="s">
        <v>1303</v>
      </c>
      <c r="B275" s="10" t="s">
        <v>2728</v>
      </c>
      <c r="C275" s="1">
        <f t="shared" si="57"/>
        <v>284</v>
      </c>
      <c r="D275" s="7">
        <f t="shared" si="53"/>
        <v>2</v>
      </c>
      <c r="E275" s="7">
        <f t="shared" si="54"/>
        <v>2</v>
      </c>
      <c r="F275" s="7">
        <f t="shared" si="55"/>
        <v>1</v>
      </c>
      <c r="G275" s="1">
        <f t="shared" si="48"/>
        <v>11</v>
      </c>
      <c r="H275" s="2">
        <f t="shared" si="58"/>
        <v>3.873239436619718E-2</v>
      </c>
      <c r="I275" s="8"/>
      <c r="J275" s="2">
        <f t="shared" si="49"/>
        <v>0.32042253521126762</v>
      </c>
      <c r="K275" s="2">
        <f t="shared" si="50"/>
        <v>0.32042253521126762</v>
      </c>
      <c r="L275" s="2">
        <f t="shared" si="51"/>
        <v>0.35915492957746481</v>
      </c>
      <c r="M275" s="2">
        <f t="shared" si="52"/>
        <v>-5.5511151231257827E-17</v>
      </c>
      <c r="N275" s="68">
        <v>91</v>
      </c>
      <c r="O275" s="68">
        <v>91</v>
      </c>
      <c r="P275" s="68">
        <v>102</v>
      </c>
      <c r="Q275" s="68">
        <v>0</v>
      </c>
      <c r="R275" s="68"/>
      <c r="S275" s="68">
        <v>0</v>
      </c>
      <c r="T275" s="68">
        <v>0</v>
      </c>
      <c r="U275" s="68"/>
      <c r="V275" s="1"/>
      <c r="W275" s="1"/>
      <c r="X275" s="1"/>
      <c r="Y275" s="1">
        <v>0</v>
      </c>
      <c r="Z275" s="1"/>
      <c r="AA275" s="1"/>
      <c r="AB275" s="1"/>
      <c r="AH275" t="str">
        <f t="shared" si="59"/>
        <v>Columbia Falls</v>
      </c>
      <c r="AI275" t="s">
        <v>563</v>
      </c>
      <c r="AJ275">
        <v>2</v>
      </c>
      <c r="AL275" s="127">
        <v>23</v>
      </c>
      <c r="AM275" s="130">
        <v>29</v>
      </c>
      <c r="AN275" s="130">
        <v>60</v>
      </c>
      <c r="AO275" s="132">
        <v>13820</v>
      </c>
      <c r="AP275" s="132">
        <f t="shared" si="56"/>
        <v>23029</v>
      </c>
      <c r="AQ275" s="74" t="s">
        <v>2231</v>
      </c>
    </row>
    <row r="276" spans="1:43" hidden="1" outlineLevel="1" x14ac:dyDescent="0.2">
      <c r="A276" t="s">
        <v>3328</v>
      </c>
      <c r="B276" s="10" t="s">
        <v>2728</v>
      </c>
      <c r="C276" s="1">
        <f t="shared" si="57"/>
        <v>245</v>
      </c>
      <c r="D276" s="7">
        <f t="shared" si="53"/>
        <v>1</v>
      </c>
      <c r="E276" s="7">
        <f t="shared" si="54"/>
        <v>3</v>
      </c>
      <c r="F276" s="7">
        <f t="shared" si="55"/>
        <v>2</v>
      </c>
      <c r="G276" s="1">
        <f t="shared" si="48"/>
        <v>11</v>
      </c>
      <c r="H276" s="2">
        <f t="shared" si="58"/>
        <v>4.4897959183673466E-2</v>
      </c>
      <c r="I276" s="8"/>
      <c r="J276" s="2">
        <f t="shared" si="49"/>
        <v>0.44489795918367347</v>
      </c>
      <c r="K276" s="2">
        <f t="shared" si="50"/>
        <v>0.15510204081632653</v>
      </c>
      <c r="L276" s="2">
        <f t="shared" si="51"/>
        <v>0.4</v>
      </c>
      <c r="M276" s="2">
        <f t="shared" si="52"/>
        <v>0</v>
      </c>
      <c r="N276" s="68">
        <v>109</v>
      </c>
      <c r="O276" s="68">
        <v>38</v>
      </c>
      <c r="P276" s="68">
        <v>98</v>
      </c>
      <c r="Q276" s="68">
        <v>0</v>
      </c>
      <c r="R276" s="68"/>
      <c r="S276" s="68">
        <v>0</v>
      </c>
      <c r="T276" s="68">
        <v>0</v>
      </c>
      <c r="U276" s="68"/>
      <c r="V276" s="1"/>
      <c r="W276" s="1"/>
      <c r="X276" s="1"/>
      <c r="Y276" s="1">
        <v>0</v>
      </c>
      <c r="Z276" s="1"/>
      <c r="AA276" s="1"/>
      <c r="AB276" s="1"/>
      <c r="AH276" t="str">
        <f>A276</f>
        <v>Connor</v>
      </c>
      <c r="AI276" t="s">
        <v>3068</v>
      </c>
      <c r="AJ276">
        <v>2</v>
      </c>
      <c r="AL276" s="127">
        <v>23</v>
      </c>
      <c r="AM276" s="130">
        <v>3</v>
      </c>
      <c r="AN276" s="130">
        <v>63</v>
      </c>
      <c r="AO276" s="132">
        <v>13900</v>
      </c>
      <c r="AP276" s="132">
        <f t="shared" si="56"/>
        <v>23003</v>
      </c>
      <c r="AQ276" s="74" t="s">
        <v>1381</v>
      </c>
    </row>
    <row r="277" spans="1:43" hidden="1" outlineLevel="1" x14ac:dyDescent="0.2">
      <c r="A277" t="s">
        <v>2870</v>
      </c>
      <c r="B277" s="10" t="s">
        <v>2728</v>
      </c>
      <c r="C277" s="1">
        <f t="shared" si="57"/>
        <v>89</v>
      </c>
      <c r="D277" s="7">
        <f t="shared" si="53"/>
        <v>1</v>
      </c>
      <c r="E277" s="7">
        <f t="shared" si="54"/>
        <v>2</v>
      </c>
      <c r="F277" s="7">
        <f t="shared" si="55"/>
        <v>3</v>
      </c>
      <c r="G277" s="1">
        <f t="shared" si="48"/>
        <v>29</v>
      </c>
      <c r="H277" s="2">
        <f t="shared" si="58"/>
        <v>0.3258426966292135</v>
      </c>
      <c r="I277" s="8"/>
      <c r="J277" s="2">
        <f t="shared" si="49"/>
        <v>0.5730337078651685</v>
      </c>
      <c r="K277" s="2">
        <f t="shared" si="50"/>
        <v>0.24719101123595505</v>
      </c>
      <c r="L277" s="2">
        <f t="shared" si="51"/>
        <v>0.14606741573033707</v>
      </c>
      <c r="M277" s="2">
        <f t="shared" si="52"/>
        <v>3.370786516853938E-2</v>
      </c>
      <c r="N277" s="68">
        <v>51</v>
      </c>
      <c r="O277" s="68">
        <v>22</v>
      </c>
      <c r="P277" s="68">
        <v>13</v>
      </c>
      <c r="Q277" s="68">
        <v>0</v>
      </c>
      <c r="R277" s="68"/>
      <c r="S277" s="68">
        <v>2</v>
      </c>
      <c r="T277" s="68">
        <v>1</v>
      </c>
      <c r="U277" s="68"/>
      <c r="V277" s="1"/>
      <c r="W277" s="1"/>
      <c r="X277" s="1"/>
      <c r="Y277" s="1">
        <v>0</v>
      </c>
      <c r="Z277" s="1"/>
      <c r="AA277" s="1"/>
      <c r="AB277" s="1"/>
      <c r="AH277" t="str">
        <f>A277</f>
        <v>Cooper</v>
      </c>
      <c r="AI277" t="s">
        <v>563</v>
      </c>
      <c r="AJ277">
        <v>2</v>
      </c>
      <c r="AL277" s="127">
        <v>23</v>
      </c>
      <c r="AM277" s="130">
        <v>29</v>
      </c>
      <c r="AN277" s="130">
        <v>65</v>
      </c>
      <c r="AO277" s="132">
        <v>14100</v>
      </c>
      <c r="AP277" s="132">
        <f t="shared" si="56"/>
        <v>23029</v>
      </c>
      <c r="AQ277" s="74" t="s">
        <v>2231</v>
      </c>
    </row>
    <row r="278" spans="1:43" hidden="1" outlineLevel="1" x14ac:dyDescent="0.2">
      <c r="A278" t="s">
        <v>3305</v>
      </c>
      <c r="B278" s="10" t="s">
        <v>2728</v>
      </c>
      <c r="C278" s="1">
        <f t="shared" si="57"/>
        <v>74</v>
      </c>
      <c r="D278" s="7">
        <f t="shared" si="53"/>
        <v>2</v>
      </c>
      <c r="E278" s="7">
        <f t="shared" si="54"/>
        <v>3</v>
      </c>
      <c r="F278" s="7">
        <f t="shared" si="55"/>
        <v>1</v>
      </c>
      <c r="G278" s="1">
        <f t="shared" si="48"/>
        <v>2</v>
      </c>
      <c r="H278" s="2">
        <f t="shared" si="58"/>
        <v>2.7027027027027029E-2</v>
      </c>
      <c r="I278" s="8"/>
      <c r="J278" s="2">
        <f t="shared" si="49"/>
        <v>0.36486486486486486</v>
      </c>
      <c r="K278" s="2">
        <f t="shared" si="50"/>
        <v>0.24324324324324326</v>
      </c>
      <c r="L278" s="2">
        <f t="shared" si="51"/>
        <v>0.39189189189189189</v>
      </c>
      <c r="M278" s="2">
        <f t="shared" si="52"/>
        <v>-5.5511151231257827E-17</v>
      </c>
      <c r="N278" s="68">
        <v>27</v>
      </c>
      <c r="O278" s="68">
        <v>18</v>
      </c>
      <c r="P278" s="68">
        <v>29</v>
      </c>
      <c r="Q278" s="68">
        <v>0</v>
      </c>
      <c r="R278" s="68"/>
      <c r="S278" s="68">
        <v>0</v>
      </c>
      <c r="T278" s="68">
        <v>0</v>
      </c>
      <c r="U278" s="68"/>
      <c r="V278" s="1"/>
      <c r="W278" s="1"/>
      <c r="X278" s="1"/>
      <c r="Y278" s="1">
        <v>0</v>
      </c>
      <c r="Z278" s="1"/>
      <c r="AA278" s="1"/>
      <c r="AB278" s="1"/>
      <c r="AH278" t="str">
        <f t="shared" si="59"/>
        <v>Coplin</v>
      </c>
      <c r="AI278" t="s">
        <v>1494</v>
      </c>
      <c r="AJ278">
        <v>2</v>
      </c>
      <c r="AL278" s="127">
        <v>23</v>
      </c>
      <c r="AM278" s="130">
        <v>7</v>
      </c>
      <c r="AN278" s="130">
        <v>20</v>
      </c>
      <c r="AO278" s="132">
        <v>14205</v>
      </c>
      <c r="AP278" s="132">
        <f t="shared" si="56"/>
        <v>23007</v>
      </c>
      <c r="AQ278" s="74" t="s">
        <v>3114</v>
      </c>
    </row>
    <row r="279" spans="1:43" hidden="1" outlineLevel="1" x14ac:dyDescent="0.2">
      <c r="A279" t="s">
        <v>926</v>
      </c>
      <c r="B279" s="10" t="s">
        <v>2728</v>
      </c>
      <c r="C279" s="1">
        <f t="shared" si="57"/>
        <v>1153</v>
      </c>
      <c r="D279" s="7">
        <f t="shared" si="53"/>
        <v>3</v>
      </c>
      <c r="E279" s="7">
        <f t="shared" si="54"/>
        <v>2</v>
      </c>
      <c r="F279" s="7">
        <f t="shared" si="55"/>
        <v>1</v>
      </c>
      <c r="G279" s="1">
        <f t="shared" si="48"/>
        <v>64</v>
      </c>
      <c r="H279" s="2">
        <f t="shared" si="58"/>
        <v>5.5507372072853424E-2</v>
      </c>
      <c r="I279" s="8"/>
      <c r="J279" s="2">
        <f t="shared" si="49"/>
        <v>0.29921942758022552</v>
      </c>
      <c r="K279" s="2">
        <f t="shared" si="50"/>
        <v>0.32176929748482219</v>
      </c>
      <c r="L279" s="2">
        <f t="shared" si="51"/>
        <v>0.37727666955767564</v>
      </c>
      <c r="M279" s="2">
        <f t="shared" si="52"/>
        <v>1.734605377276599E-3</v>
      </c>
      <c r="N279" s="68">
        <v>345</v>
      </c>
      <c r="O279" s="68">
        <v>371</v>
      </c>
      <c r="P279" s="68">
        <v>435</v>
      </c>
      <c r="Q279" s="68">
        <v>1</v>
      </c>
      <c r="R279" s="68"/>
      <c r="S279" s="68">
        <v>1</v>
      </c>
      <c r="T279" s="68">
        <v>0</v>
      </c>
      <c r="U279" s="68"/>
      <c r="V279" s="1"/>
      <c r="W279" s="1"/>
      <c r="X279" s="1"/>
      <c r="Y279" s="1">
        <v>0</v>
      </c>
      <c r="Z279" s="1"/>
      <c r="AA279" s="1"/>
      <c r="AB279" s="1"/>
      <c r="AH279" t="str">
        <f t="shared" si="59"/>
        <v>Corinna</v>
      </c>
      <c r="AI279" t="s">
        <v>1674</v>
      </c>
      <c r="AJ279">
        <v>2</v>
      </c>
      <c r="AL279" s="127">
        <v>23</v>
      </c>
      <c r="AM279" s="130">
        <v>19</v>
      </c>
      <c r="AN279" s="130">
        <v>60</v>
      </c>
      <c r="AO279" s="132">
        <v>14310</v>
      </c>
      <c r="AP279" s="132">
        <f t="shared" si="56"/>
        <v>23019</v>
      </c>
      <c r="AQ279" s="74" t="s">
        <v>2231</v>
      </c>
    </row>
    <row r="280" spans="1:43" hidden="1" outlineLevel="1" x14ac:dyDescent="0.2">
      <c r="A280" t="s">
        <v>2932</v>
      </c>
      <c r="B280" s="10" t="s">
        <v>2728</v>
      </c>
      <c r="C280" s="1">
        <f t="shared" si="57"/>
        <v>1211</v>
      </c>
      <c r="D280" s="7">
        <f t="shared" si="53"/>
        <v>3</v>
      </c>
      <c r="E280" s="7">
        <f t="shared" si="54"/>
        <v>1</v>
      </c>
      <c r="F280" s="7">
        <f t="shared" si="55"/>
        <v>2</v>
      </c>
      <c r="G280" s="1">
        <f t="shared" si="48"/>
        <v>87</v>
      </c>
      <c r="H280" s="2">
        <f t="shared" si="58"/>
        <v>7.1841453344343512E-2</v>
      </c>
      <c r="I280" s="8"/>
      <c r="J280" s="2">
        <f t="shared" si="49"/>
        <v>0.23699421965317918</v>
      </c>
      <c r="K280" s="2">
        <f t="shared" si="50"/>
        <v>0.41288191577208916</v>
      </c>
      <c r="L280" s="2">
        <f t="shared" si="51"/>
        <v>0.34104046242774566</v>
      </c>
      <c r="M280" s="2">
        <f t="shared" si="52"/>
        <v>9.0834021469860526E-3</v>
      </c>
      <c r="N280" s="68">
        <v>287</v>
      </c>
      <c r="O280" s="68">
        <v>500</v>
      </c>
      <c r="P280" s="68">
        <v>413</v>
      </c>
      <c r="Q280" s="68">
        <v>5</v>
      </c>
      <c r="R280" s="68"/>
      <c r="S280" s="68">
        <v>1</v>
      </c>
      <c r="T280" s="68">
        <v>5</v>
      </c>
      <c r="U280" s="68"/>
      <c r="V280" s="1"/>
      <c r="W280" s="1"/>
      <c r="X280" s="1"/>
      <c r="Y280" s="1">
        <v>0</v>
      </c>
      <c r="Z280" s="1"/>
      <c r="AA280" s="1"/>
      <c r="AB280" s="1"/>
      <c r="AH280" t="str">
        <f t="shared" si="59"/>
        <v>Corinth</v>
      </c>
      <c r="AI280" t="s">
        <v>1674</v>
      </c>
      <c r="AJ280">
        <v>2</v>
      </c>
      <c r="AL280" s="127">
        <v>23</v>
      </c>
      <c r="AM280" s="130">
        <v>19</v>
      </c>
      <c r="AN280" s="130">
        <v>65</v>
      </c>
      <c r="AO280" s="132">
        <v>14380</v>
      </c>
      <c r="AP280" s="132">
        <f t="shared" si="56"/>
        <v>23019</v>
      </c>
      <c r="AQ280" s="74" t="s">
        <v>2231</v>
      </c>
    </row>
    <row r="281" spans="1:43" hidden="1" outlineLevel="1" x14ac:dyDescent="0.2">
      <c r="A281" t="s">
        <v>2898</v>
      </c>
      <c r="B281" s="10" t="s">
        <v>2728</v>
      </c>
      <c r="C281" s="1">
        <f t="shared" si="57"/>
        <v>719</v>
      </c>
      <c r="D281" s="7">
        <f t="shared" si="53"/>
        <v>1</v>
      </c>
      <c r="E281" s="7">
        <f t="shared" si="54"/>
        <v>2</v>
      </c>
      <c r="F281" s="7">
        <f t="shared" si="55"/>
        <v>3</v>
      </c>
      <c r="G281" s="1">
        <f t="shared" si="48"/>
        <v>64</v>
      </c>
      <c r="H281" s="2">
        <f t="shared" si="58"/>
        <v>8.9012517385257298E-2</v>
      </c>
      <c r="I281" s="8"/>
      <c r="J281" s="2">
        <f t="shared" si="49"/>
        <v>0.39082058414464532</v>
      </c>
      <c r="K281" s="2">
        <f t="shared" si="50"/>
        <v>0.30180806675938804</v>
      </c>
      <c r="L281" s="2">
        <f t="shared" si="51"/>
        <v>0.29763560500695413</v>
      </c>
      <c r="M281" s="2">
        <f t="shared" si="52"/>
        <v>9.7357440890125657E-3</v>
      </c>
      <c r="N281" s="68">
        <v>281</v>
      </c>
      <c r="O281" s="68">
        <v>217</v>
      </c>
      <c r="P281" s="68">
        <v>214</v>
      </c>
      <c r="Q281" s="68">
        <v>6</v>
      </c>
      <c r="R281" s="68"/>
      <c r="S281" s="68">
        <v>0</v>
      </c>
      <c r="T281" s="68">
        <v>1</v>
      </c>
      <c r="U281" s="68"/>
      <c r="V281" s="1"/>
      <c r="W281" s="1"/>
      <c r="X281" s="1"/>
      <c r="Y281" s="1">
        <v>0</v>
      </c>
      <c r="Z281" s="1"/>
      <c r="AA281" s="1"/>
      <c r="AB281" s="1"/>
      <c r="AH281" t="str">
        <f t="shared" si="59"/>
        <v>Cornish</v>
      </c>
      <c r="AI281" t="s">
        <v>1624</v>
      </c>
      <c r="AJ281">
        <v>1</v>
      </c>
      <c r="AL281" s="127">
        <v>23</v>
      </c>
      <c r="AM281" s="130">
        <v>31</v>
      </c>
      <c r="AN281" s="130">
        <v>35</v>
      </c>
      <c r="AO281" s="132">
        <v>14485</v>
      </c>
      <c r="AP281" s="132">
        <f t="shared" si="56"/>
        <v>23031</v>
      </c>
      <c r="AQ281" s="74" t="s">
        <v>2231</v>
      </c>
    </row>
    <row r="282" spans="1:43" hidden="1" outlineLevel="1" x14ac:dyDescent="0.2">
      <c r="A282" t="s">
        <v>2661</v>
      </c>
      <c r="B282" s="10" t="s">
        <v>2728</v>
      </c>
      <c r="C282" s="1">
        <f t="shared" si="57"/>
        <v>596</v>
      </c>
      <c r="D282" s="7">
        <f t="shared" si="53"/>
        <v>2</v>
      </c>
      <c r="E282" s="7">
        <f t="shared" si="54"/>
        <v>3</v>
      </c>
      <c r="F282" s="7">
        <f t="shared" si="55"/>
        <v>1</v>
      </c>
      <c r="G282" s="1">
        <f t="shared" si="48"/>
        <v>11</v>
      </c>
      <c r="H282" s="2">
        <f t="shared" si="58"/>
        <v>1.8456375838926176E-2</v>
      </c>
      <c r="I282" s="8"/>
      <c r="J282" s="2">
        <f t="shared" si="49"/>
        <v>0.34731543624161076</v>
      </c>
      <c r="K282" s="2">
        <f t="shared" si="50"/>
        <v>0.28523489932885904</v>
      </c>
      <c r="L282" s="2">
        <f t="shared" si="51"/>
        <v>0.36577181208053694</v>
      </c>
      <c r="M282" s="2">
        <f t="shared" si="52"/>
        <v>1.6778523489932584E-3</v>
      </c>
      <c r="N282" s="68">
        <v>207</v>
      </c>
      <c r="O282" s="68">
        <v>170</v>
      </c>
      <c r="P282" s="68">
        <v>218</v>
      </c>
      <c r="Q282" s="68">
        <v>1</v>
      </c>
      <c r="R282" s="68"/>
      <c r="S282" s="68">
        <v>0</v>
      </c>
      <c r="T282" s="68">
        <v>0</v>
      </c>
      <c r="U282" s="68"/>
      <c r="V282" s="1"/>
      <c r="W282" s="1"/>
      <c r="X282" s="1"/>
      <c r="Y282" s="1">
        <v>0</v>
      </c>
      <c r="Z282" s="1"/>
      <c r="AA282" s="1"/>
      <c r="AB282" s="1"/>
      <c r="AH282" t="str">
        <f t="shared" si="59"/>
        <v>Cornville</v>
      </c>
      <c r="AI282" t="s">
        <v>748</v>
      </c>
      <c r="AJ282">
        <v>2</v>
      </c>
      <c r="AL282" s="127">
        <v>23</v>
      </c>
      <c r="AM282" s="130">
        <v>25</v>
      </c>
      <c r="AN282" s="130">
        <v>40</v>
      </c>
      <c r="AO282" s="132">
        <v>14555</v>
      </c>
      <c r="AP282" s="132">
        <f t="shared" si="56"/>
        <v>23025</v>
      </c>
      <c r="AQ282" s="74" t="s">
        <v>2231</v>
      </c>
    </row>
    <row r="283" spans="1:43" hidden="1" outlineLevel="1" x14ac:dyDescent="0.2">
      <c r="A283" t="s">
        <v>1680</v>
      </c>
      <c r="B283" s="10" t="s">
        <v>2728</v>
      </c>
      <c r="C283" s="1">
        <f t="shared" si="57"/>
        <v>160</v>
      </c>
      <c r="D283" s="7">
        <f t="shared" si="53"/>
        <v>1</v>
      </c>
      <c r="E283" s="7">
        <f t="shared" si="54"/>
        <v>2</v>
      </c>
      <c r="F283" s="7">
        <f t="shared" si="55"/>
        <v>3</v>
      </c>
      <c r="G283" s="1">
        <f t="shared" si="48"/>
        <v>31</v>
      </c>
      <c r="H283" s="2">
        <f t="shared" si="58"/>
        <v>0.19375000000000001</v>
      </c>
      <c r="I283" s="8"/>
      <c r="J283" s="2">
        <f t="shared" si="49"/>
        <v>0.48125000000000001</v>
      </c>
      <c r="K283" s="2">
        <f t="shared" si="50"/>
        <v>0.28749999999999998</v>
      </c>
      <c r="L283" s="2">
        <f t="shared" si="51"/>
        <v>0.22500000000000001</v>
      </c>
      <c r="M283" s="2">
        <f t="shared" si="52"/>
        <v>6.2500000000000611E-3</v>
      </c>
      <c r="N283" s="68">
        <v>77</v>
      </c>
      <c r="O283" s="68">
        <v>46</v>
      </c>
      <c r="P283" s="68">
        <v>36</v>
      </c>
      <c r="Q283" s="68">
        <v>1</v>
      </c>
      <c r="R283" s="68"/>
      <c r="S283" s="68">
        <v>0</v>
      </c>
      <c r="T283" s="68">
        <v>0</v>
      </c>
      <c r="U283" s="68"/>
      <c r="V283" s="1"/>
      <c r="W283" s="1"/>
      <c r="X283" s="1"/>
      <c r="Y283" s="1">
        <v>0</v>
      </c>
      <c r="Z283" s="1"/>
      <c r="AA283" s="1"/>
      <c r="AB283" s="1"/>
      <c r="AH283" t="str">
        <f t="shared" si="59"/>
        <v>Cranberry Isles</v>
      </c>
      <c r="AI283" t="s">
        <v>1111</v>
      </c>
      <c r="AJ283">
        <v>2</v>
      </c>
      <c r="AL283" s="127">
        <v>23</v>
      </c>
      <c r="AM283" s="130">
        <v>9</v>
      </c>
      <c r="AN283" s="130">
        <v>45</v>
      </c>
      <c r="AO283" s="132">
        <v>14905</v>
      </c>
      <c r="AP283" s="132">
        <f t="shared" si="56"/>
        <v>23009</v>
      </c>
      <c r="AQ283" s="74" t="s">
        <v>2231</v>
      </c>
    </row>
    <row r="284" spans="1:43" hidden="1" outlineLevel="1" x14ac:dyDescent="0.2">
      <c r="A284" t="s">
        <v>1437</v>
      </c>
      <c r="B284" s="10" t="s">
        <v>2728</v>
      </c>
      <c r="C284" s="1">
        <f t="shared" si="57"/>
        <v>48</v>
      </c>
      <c r="D284" s="7">
        <f t="shared" si="53"/>
        <v>3</v>
      </c>
      <c r="E284" s="7">
        <f t="shared" si="54"/>
        <v>2</v>
      </c>
      <c r="F284" s="7">
        <f t="shared" si="55"/>
        <v>1</v>
      </c>
      <c r="G284" s="1">
        <f t="shared" si="48"/>
        <v>8</v>
      </c>
      <c r="H284" s="2">
        <f t="shared" si="58"/>
        <v>0.16666666666666666</v>
      </c>
      <c r="I284" s="8"/>
      <c r="J284" s="2">
        <f t="shared" si="49"/>
        <v>0.25</v>
      </c>
      <c r="K284" s="2">
        <f t="shared" si="50"/>
        <v>0.29166666666666669</v>
      </c>
      <c r="L284" s="2">
        <f t="shared" si="51"/>
        <v>0.45833333333333331</v>
      </c>
      <c r="M284" s="2">
        <f t="shared" si="52"/>
        <v>0</v>
      </c>
      <c r="N284" s="68">
        <v>12</v>
      </c>
      <c r="O284" s="68">
        <v>14</v>
      </c>
      <c r="P284" s="68">
        <v>22</v>
      </c>
      <c r="Q284" s="68">
        <v>0</v>
      </c>
      <c r="R284" s="68"/>
      <c r="S284" s="68">
        <v>0</v>
      </c>
      <c r="T284" s="68">
        <v>0</v>
      </c>
      <c r="U284" s="68"/>
      <c r="V284" s="1"/>
      <c r="W284" s="1"/>
      <c r="X284" s="1"/>
      <c r="Y284" s="1">
        <v>0</v>
      </c>
      <c r="Z284" s="1"/>
      <c r="AA284" s="1"/>
      <c r="AB284" s="1"/>
      <c r="AH284" t="str">
        <f t="shared" si="59"/>
        <v>Crawford</v>
      </c>
      <c r="AI284" t="s">
        <v>563</v>
      </c>
      <c r="AJ284">
        <v>2</v>
      </c>
      <c r="AL284" s="127">
        <v>23</v>
      </c>
      <c r="AM284" s="130">
        <v>29</v>
      </c>
      <c r="AN284" s="130">
        <v>70</v>
      </c>
      <c r="AO284" s="132">
        <v>14940</v>
      </c>
      <c r="AP284" s="132">
        <f t="shared" si="56"/>
        <v>23029</v>
      </c>
      <c r="AQ284" s="74" t="s">
        <v>2231</v>
      </c>
    </row>
    <row r="285" spans="1:43" hidden="1" outlineLevel="1" x14ac:dyDescent="0.2">
      <c r="A285" t="s">
        <v>1681</v>
      </c>
      <c r="B285" s="10" t="s">
        <v>2728</v>
      </c>
      <c r="C285" s="1">
        <f t="shared" si="57"/>
        <v>141</v>
      </c>
      <c r="D285" s="7">
        <f t="shared" si="53"/>
        <v>3</v>
      </c>
      <c r="E285" s="7">
        <f t="shared" si="54"/>
        <v>1</v>
      </c>
      <c r="F285" s="7">
        <f t="shared" si="55"/>
        <v>2</v>
      </c>
      <c r="G285" s="1">
        <f t="shared" si="48"/>
        <v>10</v>
      </c>
      <c r="H285" s="2">
        <f t="shared" si="58"/>
        <v>7.0921985815602842E-2</v>
      </c>
      <c r="I285" s="8"/>
      <c r="J285" s="2">
        <f t="shared" si="49"/>
        <v>0.30496453900709219</v>
      </c>
      <c r="K285" s="2">
        <f t="shared" si="50"/>
        <v>0.38297872340425532</v>
      </c>
      <c r="L285" s="2">
        <f t="shared" si="51"/>
        <v>0.31205673758865249</v>
      </c>
      <c r="M285" s="2">
        <f t="shared" si="52"/>
        <v>0</v>
      </c>
      <c r="N285" s="68">
        <v>43</v>
      </c>
      <c r="O285" s="68">
        <v>54</v>
      </c>
      <c r="P285" s="68">
        <v>44</v>
      </c>
      <c r="Q285" s="68">
        <v>0</v>
      </c>
      <c r="R285" s="68"/>
      <c r="S285" s="68">
        <v>0</v>
      </c>
      <c r="T285" s="68">
        <v>0</v>
      </c>
      <c r="U285" s="68"/>
      <c r="V285" s="1"/>
      <c r="W285" s="1"/>
      <c r="X285" s="1"/>
      <c r="Y285" s="1">
        <v>0</v>
      </c>
      <c r="Z285" s="1"/>
      <c r="AA285" s="1"/>
      <c r="AB285" s="1"/>
      <c r="AH285" t="str">
        <f t="shared" si="59"/>
        <v>Crystal</v>
      </c>
      <c r="AI285" t="s">
        <v>3068</v>
      </c>
      <c r="AJ285">
        <v>2</v>
      </c>
      <c r="AL285" s="127">
        <v>23</v>
      </c>
      <c r="AM285" s="130">
        <v>3</v>
      </c>
      <c r="AN285" s="130">
        <v>65</v>
      </c>
      <c r="AO285" s="132">
        <v>15395</v>
      </c>
      <c r="AP285" s="132">
        <f t="shared" si="56"/>
        <v>23003</v>
      </c>
      <c r="AQ285" s="74" t="s">
        <v>2231</v>
      </c>
    </row>
    <row r="286" spans="1:43" hidden="1" outlineLevel="1" x14ac:dyDescent="0.2">
      <c r="A286" t="s">
        <v>1429</v>
      </c>
      <c r="B286" s="10" t="s">
        <v>2728</v>
      </c>
      <c r="C286" s="1">
        <f t="shared" si="57"/>
        <v>4140</v>
      </c>
      <c r="D286" s="7">
        <f t="shared" si="53"/>
        <v>2</v>
      </c>
      <c r="E286" s="7">
        <f t="shared" si="54"/>
        <v>1</v>
      </c>
      <c r="F286" s="7">
        <f t="shared" si="55"/>
        <v>3</v>
      </c>
      <c r="G286" s="1">
        <f t="shared" si="48"/>
        <v>290</v>
      </c>
      <c r="H286" s="2">
        <f t="shared" si="58"/>
        <v>7.0048309178743967E-2</v>
      </c>
      <c r="I286" s="8"/>
      <c r="J286" s="2">
        <f t="shared" si="49"/>
        <v>0.35579710144927534</v>
      </c>
      <c r="K286" s="2">
        <f t="shared" si="50"/>
        <v>0.42584541062801934</v>
      </c>
      <c r="L286" s="2">
        <f t="shared" si="51"/>
        <v>0.21352657004830919</v>
      </c>
      <c r="M286" s="2">
        <f t="shared" si="52"/>
        <v>4.830917874396129E-3</v>
      </c>
      <c r="N286" s="68">
        <v>1473</v>
      </c>
      <c r="O286" s="68">
        <v>1763</v>
      </c>
      <c r="P286" s="68">
        <v>884</v>
      </c>
      <c r="Q286" s="68">
        <v>15</v>
      </c>
      <c r="R286" s="68"/>
      <c r="S286" s="68">
        <v>1</v>
      </c>
      <c r="T286" s="68">
        <v>2</v>
      </c>
      <c r="U286" s="68"/>
      <c r="V286" s="1"/>
      <c r="W286" s="1"/>
      <c r="X286" s="1"/>
      <c r="Y286" s="1">
        <v>2</v>
      </c>
      <c r="Z286" s="1"/>
      <c r="AA286" s="1"/>
      <c r="AB286" s="1"/>
      <c r="AH286" t="str">
        <f t="shared" si="59"/>
        <v>Cumberland</v>
      </c>
      <c r="AI286" t="s">
        <v>1429</v>
      </c>
      <c r="AJ286">
        <v>1</v>
      </c>
      <c r="AL286" s="127">
        <v>23</v>
      </c>
      <c r="AM286" s="130">
        <v>5</v>
      </c>
      <c r="AN286" s="130">
        <v>30</v>
      </c>
      <c r="AO286" s="132">
        <v>15430</v>
      </c>
      <c r="AP286" s="132">
        <f t="shared" si="56"/>
        <v>23005</v>
      </c>
      <c r="AQ286" s="74" t="s">
        <v>2231</v>
      </c>
    </row>
    <row r="287" spans="1:43" hidden="1" outlineLevel="1" x14ac:dyDescent="0.2">
      <c r="A287" t="s">
        <v>2304</v>
      </c>
      <c r="B287" s="10" t="s">
        <v>2728</v>
      </c>
      <c r="C287" s="1">
        <f t="shared" si="57"/>
        <v>612</v>
      </c>
      <c r="D287" s="7">
        <f t="shared" si="53"/>
        <v>1</v>
      </c>
      <c r="E287" s="7">
        <f t="shared" si="54"/>
        <v>3</v>
      </c>
      <c r="F287" s="7">
        <f t="shared" si="55"/>
        <v>2</v>
      </c>
      <c r="G287" s="1">
        <f t="shared" si="48"/>
        <v>16</v>
      </c>
      <c r="H287" s="2">
        <f t="shared" si="58"/>
        <v>2.6143790849673203E-2</v>
      </c>
      <c r="I287" s="8"/>
      <c r="J287" s="2">
        <f t="shared" si="49"/>
        <v>0.35947712418300654</v>
      </c>
      <c r="K287" s="2">
        <f t="shared" si="50"/>
        <v>0.29738562091503268</v>
      </c>
      <c r="L287" s="2">
        <f t="shared" si="51"/>
        <v>0.33333333333333331</v>
      </c>
      <c r="M287" s="2">
        <f t="shared" si="52"/>
        <v>9.8039215686274161E-3</v>
      </c>
      <c r="N287" s="68">
        <v>220</v>
      </c>
      <c r="O287" s="68">
        <v>182</v>
      </c>
      <c r="P287" s="68">
        <v>204</v>
      </c>
      <c r="Q287" s="68">
        <v>2</v>
      </c>
      <c r="R287" s="68"/>
      <c r="S287" s="68">
        <v>3</v>
      </c>
      <c r="T287" s="68">
        <v>1</v>
      </c>
      <c r="U287" s="68"/>
      <c r="V287" s="1"/>
      <c r="W287" s="1"/>
      <c r="X287" s="1"/>
      <c r="Y287" s="1">
        <v>0</v>
      </c>
      <c r="Z287" s="1"/>
      <c r="AA287" s="1"/>
      <c r="AB287" s="1"/>
      <c r="AH287" t="str">
        <f t="shared" si="59"/>
        <v>Cushing</v>
      </c>
      <c r="AI287" t="s">
        <v>857</v>
      </c>
      <c r="AJ287">
        <v>1</v>
      </c>
      <c r="AL287" s="127">
        <v>23</v>
      </c>
      <c r="AM287" s="130">
        <v>13</v>
      </c>
      <c r="AN287" s="130">
        <v>15</v>
      </c>
      <c r="AO287" s="132">
        <v>15780</v>
      </c>
      <c r="AP287" s="132">
        <f t="shared" si="56"/>
        <v>23013</v>
      </c>
      <c r="AQ287" s="74" t="s">
        <v>2231</v>
      </c>
    </row>
    <row r="288" spans="1:43" hidden="1" outlineLevel="1" x14ac:dyDescent="0.2">
      <c r="A288" t="s">
        <v>1357</v>
      </c>
      <c r="B288" s="10" t="s">
        <v>2728</v>
      </c>
      <c r="C288" s="1">
        <f t="shared" si="57"/>
        <v>302</v>
      </c>
      <c r="D288" s="7">
        <f t="shared" si="53"/>
        <v>3</v>
      </c>
      <c r="E288" s="7">
        <f t="shared" si="54"/>
        <v>1</v>
      </c>
      <c r="F288" s="7">
        <f t="shared" si="55"/>
        <v>2</v>
      </c>
      <c r="G288" s="1">
        <f t="shared" si="48"/>
        <v>4</v>
      </c>
      <c r="H288" s="2">
        <f t="shared" si="58"/>
        <v>1.3245033112582781E-2</v>
      </c>
      <c r="I288" s="8"/>
      <c r="J288" s="2">
        <f t="shared" si="49"/>
        <v>0.17880794701986755</v>
      </c>
      <c r="K288" s="2">
        <f t="shared" si="50"/>
        <v>0.41390728476821192</v>
      </c>
      <c r="L288" s="2">
        <f t="shared" si="51"/>
        <v>0.40066225165562913</v>
      </c>
      <c r="M288" s="2">
        <f t="shared" si="52"/>
        <v>6.622516556291369E-3</v>
      </c>
      <c r="N288" s="68">
        <v>54</v>
      </c>
      <c r="O288" s="68">
        <v>125</v>
      </c>
      <c r="P288" s="68">
        <v>121</v>
      </c>
      <c r="Q288" s="68">
        <v>2</v>
      </c>
      <c r="R288" s="68"/>
      <c r="S288" s="68">
        <v>0</v>
      </c>
      <c r="T288" s="68">
        <v>0</v>
      </c>
      <c r="U288" s="68"/>
      <c r="V288" s="1"/>
      <c r="W288" s="1"/>
      <c r="X288" s="1"/>
      <c r="Y288" s="1">
        <v>0</v>
      </c>
      <c r="Z288" s="1"/>
      <c r="AA288" s="1"/>
      <c r="AB288" s="1"/>
      <c r="AH288" t="str">
        <f t="shared" si="59"/>
        <v>Cutler</v>
      </c>
      <c r="AI288" t="s">
        <v>563</v>
      </c>
      <c r="AJ288">
        <v>2</v>
      </c>
      <c r="AL288" s="127">
        <v>23</v>
      </c>
      <c r="AM288" s="130">
        <v>29</v>
      </c>
      <c r="AN288" s="130">
        <v>75</v>
      </c>
      <c r="AO288" s="132">
        <v>15920</v>
      </c>
      <c r="AP288" s="132">
        <f t="shared" si="56"/>
        <v>23029</v>
      </c>
      <c r="AQ288" s="74" t="s">
        <v>2231</v>
      </c>
    </row>
    <row r="289" spans="1:43" hidden="1" outlineLevel="1" x14ac:dyDescent="0.2">
      <c r="A289" t="s">
        <v>3306</v>
      </c>
      <c r="B289" s="10" t="s">
        <v>2728</v>
      </c>
      <c r="C289" s="1">
        <f t="shared" si="57"/>
        <v>53</v>
      </c>
      <c r="D289" s="7">
        <f t="shared" si="53"/>
        <v>1</v>
      </c>
      <c r="E289" s="7">
        <f t="shared" si="54"/>
        <v>3</v>
      </c>
      <c r="F289" s="7">
        <f t="shared" si="55"/>
        <v>2</v>
      </c>
      <c r="G289" s="1">
        <f t="shared" si="48"/>
        <v>19</v>
      </c>
      <c r="H289" s="2">
        <f t="shared" si="58"/>
        <v>0.35849056603773582</v>
      </c>
      <c r="I289" s="8"/>
      <c r="J289" s="2">
        <f t="shared" si="49"/>
        <v>0.660377358490566</v>
      </c>
      <c r="K289" s="2">
        <f t="shared" si="50"/>
        <v>3.7735849056603772E-2</v>
      </c>
      <c r="L289" s="2">
        <f t="shared" si="51"/>
        <v>0.30188679245283018</v>
      </c>
      <c r="M289" s="2">
        <f t="shared" si="52"/>
        <v>5.5511151231257827E-17</v>
      </c>
      <c r="N289" s="68">
        <v>35</v>
      </c>
      <c r="O289" s="68">
        <v>2</v>
      </c>
      <c r="P289" s="68">
        <v>16</v>
      </c>
      <c r="Q289" s="68">
        <v>0</v>
      </c>
      <c r="R289" s="68"/>
      <c r="S289" s="68">
        <v>0</v>
      </c>
      <c r="T289" s="68">
        <v>0</v>
      </c>
      <c r="U289" s="68"/>
      <c r="V289" s="1"/>
      <c r="W289" s="1"/>
      <c r="X289" s="1"/>
      <c r="Y289" s="1">
        <v>0</v>
      </c>
      <c r="Z289" s="1"/>
      <c r="AA289" s="1"/>
      <c r="AB289" s="1"/>
      <c r="AH289" t="str">
        <f t="shared" si="59"/>
        <v>Cyr</v>
      </c>
      <c r="AI289" t="s">
        <v>3068</v>
      </c>
      <c r="AJ289">
        <v>2</v>
      </c>
      <c r="AL289" s="127">
        <v>23</v>
      </c>
      <c r="AM289" s="130">
        <v>3</v>
      </c>
      <c r="AN289" s="130">
        <v>70</v>
      </c>
      <c r="AO289" s="132">
        <v>15990</v>
      </c>
      <c r="AP289" s="132">
        <f t="shared" si="56"/>
        <v>23003</v>
      </c>
      <c r="AQ289" s="74" t="s">
        <v>3114</v>
      </c>
    </row>
    <row r="290" spans="1:43" hidden="1" outlineLevel="1" x14ac:dyDescent="0.2">
      <c r="A290" t="s">
        <v>1736</v>
      </c>
      <c r="B290" s="10" t="s">
        <v>2728</v>
      </c>
      <c r="C290" s="1">
        <f t="shared" si="57"/>
        <v>140</v>
      </c>
      <c r="D290" s="7">
        <f t="shared" si="53"/>
        <v>3</v>
      </c>
      <c r="E290" s="7">
        <f t="shared" si="54"/>
        <v>2</v>
      </c>
      <c r="F290" s="7">
        <f t="shared" si="55"/>
        <v>1</v>
      </c>
      <c r="G290" s="1">
        <f t="shared" si="48"/>
        <v>1</v>
      </c>
      <c r="H290" s="2">
        <f t="shared" si="58"/>
        <v>7.1428571428571426E-3</v>
      </c>
      <c r="I290" s="8"/>
      <c r="J290" s="2">
        <f t="shared" si="49"/>
        <v>0.32142857142857145</v>
      </c>
      <c r="K290" s="2">
        <f t="shared" si="50"/>
        <v>0.33571428571428569</v>
      </c>
      <c r="L290" s="2">
        <f t="shared" si="51"/>
        <v>0.34285714285714286</v>
      </c>
      <c r="M290" s="2">
        <f t="shared" si="52"/>
        <v>5.5511151231257827E-17</v>
      </c>
      <c r="N290" s="68">
        <v>45</v>
      </c>
      <c r="O290" s="68">
        <v>47</v>
      </c>
      <c r="P290" s="68">
        <v>48</v>
      </c>
      <c r="Q290" s="68">
        <v>0</v>
      </c>
      <c r="R290" s="68"/>
      <c r="S290" s="68">
        <v>0</v>
      </c>
      <c r="T290" s="68">
        <v>0</v>
      </c>
      <c r="U290" s="68"/>
      <c r="V290" s="1"/>
      <c r="W290" s="1"/>
      <c r="X290" s="1"/>
      <c r="Y290" s="1">
        <v>0</v>
      </c>
      <c r="Z290" s="1"/>
      <c r="AA290" s="1"/>
      <c r="AB290" s="1"/>
      <c r="AH290" t="str">
        <f t="shared" si="59"/>
        <v>Dallas</v>
      </c>
      <c r="AI290" t="s">
        <v>1494</v>
      </c>
      <c r="AJ290">
        <v>2</v>
      </c>
      <c r="AL290" s="127">
        <v>23</v>
      </c>
      <c r="AM290" s="130">
        <v>7</v>
      </c>
      <c r="AN290" s="130">
        <v>25</v>
      </c>
      <c r="AO290" s="132">
        <v>16165</v>
      </c>
      <c r="AP290" s="132">
        <f t="shared" si="56"/>
        <v>23007</v>
      </c>
      <c r="AQ290" s="74" t="s">
        <v>3114</v>
      </c>
    </row>
    <row r="291" spans="1:43" hidden="1" outlineLevel="1" x14ac:dyDescent="0.2">
      <c r="A291" t="s">
        <v>1682</v>
      </c>
      <c r="B291" s="10" t="s">
        <v>2728</v>
      </c>
      <c r="C291" s="1">
        <f t="shared" si="57"/>
        <v>1182</v>
      </c>
      <c r="D291" s="7">
        <f t="shared" si="53"/>
        <v>2</v>
      </c>
      <c r="E291" s="7">
        <f t="shared" si="54"/>
        <v>1</v>
      </c>
      <c r="F291" s="7">
        <f t="shared" si="55"/>
        <v>3</v>
      </c>
      <c r="G291" s="1">
        <f t="shared" si="48"/>
        <v>75</v>
      </c>
      <c r="H291" s="2">
        <f t="shared" si="58"/>
        <v>6.3451776649746189E-2</v>
      </c>
      <c r="I291" s="8"/>
      <c r="J291" s="2">
        <f t="shared" si="49"/>
        <v>0.33925549915397629</v>
      </c>
      <c r="K291" s="2">
        <f t="shared" si="50"/>
        <v>0.40270727580372251</v>
      </c>
      <c r="L291" s="2">
        <f t="shared" si="51"/>
        <v>0.2512690355329949</v>
      </c>
      <c r="M291" s="2">
        <f t="shared" si="52"/>
        <v>6.7681895093063549E-3</v>
      </c>
      <c r="N291" s="68">
        <v>401</v>
      </c>
      <c r="O291" s="68">
        <v>476</v>
      </c>
      <c r="P291" s="68">
        <v>297</v>
      </c>
      <c r="Q291" s="68">
        <v>8</v>
      </c>
      <c r="R291" s="68"/>
      <c r="S291" s="68">
        <v>0</v>
      </c>
      <c r="T291" s="68">
        <v>0</v>
      </c>
      <c r="U291" s="68"/>
      <c r="V291" s="1"/>
      <c r="W291" s="1"/>
      <c r="X291" s="1"/>
      <c r="Y291" s="1">
        <v>0</v>
      </c>
      <c r="Z291" s="1"/>
      <c r="AA291" s="1"/>
      <c r="AB291" s="1"/>
      <c r="AH291" t="str">
        <f t="shared" si="59"/>
        <v>Damariscotta</v>
      </c>
      <c r="AI291" t="s">
        <v>1204</v>
      </c>
      <c r="AJ291">
        <v>1</v>
      </c>
      <c r="AL291" s="127">
        <v>23</v>
      </c>
      <c r="AM291" s="130">
        <v>15</v>
      </c>
      <c r="AN291" s="130">
        <v>30</v>
      </c>
      <c r="AO291" s="132">
        <v>16235</v>
      </c>
      <c r="AP291" s="132">
        <f t="shared" si="56"/>
        <v>23015</v>
      </c>
      <c r="AQ291" s="74" t="s">
        <v>2231</v>
      </c>
    </row>
    <row r="292" spans="1:43" hidden="1" outlineLevel="1" x14ac:dyDescent="0.2">
      <c r="A292" t="s">
        <v>2310</v>
      </c>
      <c r="B292" s="10" t="s">
        <v>2728</v>
      </c>
      <c r="C292" s="1">
        <f t="shared" si="57"/>
        <v>334</v>
      </c>
      <c r="D292" s="7">
        <f t="shared" si="53"/>
        <v>3</v>
      </c>
      <c r="E292" s="7">
        <f t="shared" si="54"/>
        <v>1</v>
      </c>
      <c r="F292" s="7">
        <f t="shared" si="55"/>
        <v>2</v>
      </c>
      <c r="G292" s="1">
        <f t="shared" si="48"/>
        <v>46</v>
      </c>
      <c r="H292" s="2">
        <f t="shared" si="58"/>
        <v>0.1377245508982036</v>
      </c>
      <c r="I292" s="8"/>
      <c r="J292" s="2">
        <f t="shared" si="49"/>
        <v>0.27844311377245506</v>
      </c>
      <c r="K292" s="2">
        <f t="shared" si="50"/>
        <v>0.42814371257485029</v>
      </c>
      <c r="L292" s="2">
        <f t="shared" si="51"/>
        <v>0.29041916167664672</v>
      </c>
      <c r="M292" s="2">
        <f t="shared" si="52"/>
        <v>2.9940119760479833E-3</v>
      </c>
      <c r="N292" s="68">
        <v>93</v>
      </c>
      <c r="O292" s="68">
        <v>143</v>
      </c>
      <c r="P292" s="68">
        <v>97</v>
      </c>
      <c r="Q292" s="68">
        <v>1</v>
      </c>
      <c r="R292" s="68"/>
      <c r="S292" s="68">
        <v>0</v>
      </c>
      <c r="T292" s="68">
        <v>0</v>
      </c>
      <c r="U292" s="68"/>
      <c r="V292" s="1"/>
      <c r="W292" s="1"/>
      <c r="X292" s="1"/>
      <c r="Y292" s="1">
        <v>0</v>
      </c>
      <c r="Z292" s="1"/>
      <c r="AA292" s="1"/>
      <c r="AB292" s="1"/>
      <c r="AH292" t="str">
        <f t="shared" si="59"/>
        <v>Danforth</v>
      </c>
      <c r="AI292" t="s">
        <v>563</v>
      </c>
      <c r="AJ292">
        <v>2</v>
      </c>
      <c r="AL292" s="127">
        <v>23</v>
      </c>
      <c r="AM292" s="130">
        <v>29</v>
      </c>
      <c r="AN292" s="130">
        <v>80</v>
      </c>
      <c r="AO292" s="132">
        <v>16410</v>
      </c>
      <c r="AP292" s="132">
        <f t="shared" si="56"/>
        <v>23029</v>
      </c>
      <c r="AQ292" s="74" t="s">
        <v>2231</v>
      </c>
    </row>
    <row r="293" spans="1:43" hidden="1" outlineLevel="1" x14ac:dyDescent="0.2">
      <c r="A293" t="s">
        <v>2311</v>
      </c>
      <c r="B293" s="10" t="s">
        <v>2728</v>
      </c>
      <c r="C293" s="1">
        <f t="shared" si="57"/>
        <v>826</v>
      </c>
      <c r="D293" s="7">
        <f t="shared" si="53"/>
        <v>3</v>
      </c>
      <c r="E293" s="7">
        <f t="shared" si="54"/>
        <v>1</v>
      </c>
      <c r="F293" s="7">
        <f t="shared" si="55"/>
        <v>2</v>
      </c>
      <c r="G293" s="1">
        <f t="shared" si="48"/>
        <v>28</v>
      </c>
      <c r="H293" s="2">
        <f t="shared" si="58"/>
        <v>3.3898305084745763E-2</v>
      </c>
      <c r="I293" s="8"/>
      <c r="J293" s="2">
        <f t="shared" si="49"/>
        <v>0.2990314769975787</v>
      </c>
      <c r="K293" s="2">
        <f t="shared" si="50"/>
        <v>0.36319612590799033</v>
      </c>
      <c r="L293" s="2">
        <f t="shared" si="51"/>
        <v>0.32929782082324455</v>
      </c>
      <c r="M293" s="2">
        <f t="shared" si="52"/>
        <v>8.4745762711864181E-3</v>
      </c>
      <c r="N293" s="68">
        <v>247</v>
      </c>
      <c r="O293" s="68">
        <v>300</v>
      </c>
      <c r="P293" s="68">
        <v>272</v>
      </c>
      <c r="Q293" s="68">
        <v>4</v>
      </c>
      <c r="R293" s="68"/>
      <c r="S293" s="68">
        <v>2</v>
      </c>
      <c r="T293" s="68">
        <v>1</v>
      </c>
      <c r="U293" s="68"/>
      <c r="V293" s="1"/>
      <c r="W293" s="1"/>
      <c r="X293" s="1"/>
      <c r="Y293" s="1">
        <v>0</v>
      </c>
      <c r="Z293" s="1"/>
      <c r="AA293" s="1"/>
      <c r="AB293" s="1"/>
      <c r="AH293" t="str">
        <f t="shared" si="59"/>
        <v>Dayton</v>
      </c>
      <c r="AI293" t="s">
        <v>1624</v>
      </c>
      <c r="AJ293">
        <v>1</v>
      </c>
      <c r="AL293" s="127">
        <v>23</v>
      </c>
      <c r="AM293" s="130">
        <v>31</v>
      </c>
      <c r="AN293" s="130">
        <v>40</v>
      </c>
      <c r="AO293" s="132">
        <v>16725</v>
      </c>
      <c r="AP293" s="132">
        <f t="shared" si="56"/>
        <v>23031</v>
      </c>
      <c r="AQ293" s="74" t="s">
        <v>2231</v>
      </c>
    </row>
    <row r="294" spans="1:43" hidden="1" outlineLevel="1" x14ac:dyDescent="0.2">
      <c r="A294" t="s">
        <v>2312</v>
      </c>
      <c r="B294" s="10" t="s">
        <v>2728</v>
      </c>
      <c r="C294" s="1">
        <f t="shared" si="57"/>
        <v>34</v>
      </c>
      <c r="D294" s="7">
        <f t="shared" si="53"/>
        <v>2</v>
      </c>
      <c r="E294" s="7">
        <f t="shared" si="54"/>
        <v>3</v>
      </c>
      <c r="F294" s="7">
        <f t="shared" si="55"/>
        <v>1</v>
      </c>
      <c r="G294" s="1">
        <f t="shared" si="48"/>
        <v>3</v>
      </c>
      <c r="H294" s="2">
        <f t="shared" si="58"/>
        <v>8.8235294117647065E-2</v>
      </c>
      <c r="I294" s="8"/>
      <c r="J294" s="2">
        <f t="shared" si="49"/>
        <v>0.35294117647058826</v>
      </c>
      <c r="K294" s="2">
        <f t="shared" si="50"/>
        <v>0.17647058823529413</v>
      </c>
      <c r="L294" s="2">
        <f t="shared" si="51"/>
        <v>0.44117647058823528</v>
      </c>
      <c r="M294" s="2">
        <f t="shared" si="52"/>
        <v>2.9411764705882248E-2</v>
      </c>
      <c r="N294" s="68">
        <v>12</v>
      </c>
      <c r="O294" s="68">
        <v>6</v>
      </c>
      <c r="P294" s="68">
        <v>15</v>
      </c>
      <c r="Q294" s="68">
        <v>0</v>
      </c>
      <c r="R294" s="68"/>
      <c r="S294" s="68">
        <v>0</v>
      </c>
      <c r="T294" s="68">
        <v>1</v>
      </c>
      <c r="U294" s="68"/>
      <c r="V294" s="1"/>
      <c r="W294" s="1"/>
      <c r="X294" s="1"/>
      <c r="Y294" s="1">
        <v>0</v>
      </c>
      <c r="Z294" s="1"/>
      <c r="AA294" s="1"/>
      <c r="AB294" s="1"/>
      <c r="AH294" t="str">
        <f t="shared" si="59"/>
        <v>Deblois</v>
      </c>
      <c r="AI294" t="s">
        <v>563</v>
      </c>
      <c r="AJ294">
        <v>2</v>
      </c>
      <c r="AL294" s="127">
        <v>23</v>
      </c>
      <c r="AM294" s="130">
        <v>29</v>
      </c>
      <c r="AN294" s="130">
        <v>85</v>
      </c>
      <c r="AO294" s="132">
        <v>16865</v>
      </c>
      <c r="AP294" s="132">
        <f t="shared" si="56"/>
        <v>23029</v>
      </c>
      <c r="AQ294" s="74" t="s">
        <v>2231</v>
      </c>
    </row>
    <row r="295" spans="1:43" hidden="1" outlineLevel="1" x14ac:dyDescent="0.2">
      <c r="A295" t="s">
        <v>2450</v>
      </c>
      <c r="B295" s="10" t="s">
        <v>2728</v>
      </c>
      <c r="C295" s="1">
        <f t="shared" si="57"/>
        <v>851</v>
      </c>
      <c r="D295" s="7">
        <f t="shared" si="53"/>
        <v>3</v>
      </c>
      <c r="E295" s="7">
        <f t="shared" si="54"/>
        <v>2</v>
      </c>
      <c r="F295" s="7">
        <f t="shared" si="55"/>
        <v>1</v>
      </c>
      <c r="G295" s="1">
        <f t="shared" ref="G295:G358" si="60">MAX(N295:P295)-LARGE(N295:P295,2)</f>
        <v>82</v>
      </c>
      <c r="H295" s="2">
        <f t="shared" si="58"/>
        <v>9.6357226792009407E-2</v>
      </c>
      <c r="I295" s="8"/>
      <c r="J295" s="2">
        <f t="shared" si="49"/>
        <v>0.29964747356051702</v>
      </c>
      <c r="K295" s="2">
        <f t="shared" si="50"/>
        <v>0.3008225616921269</v>
      </c>
      <c r="L295" s="2">
        <f t="shared" si="51"/>
        <v>0.39717978848413632</v>
      </c>
      <c r="M295" s="2">
        <f t="shared" si="52"/>
        <v>2.3501762632197609E-3</v>
      </c>
      <c r="N295" s="68">
        <v>255</v>
      </c>
      <c r="O295" s="68">
        <v>256</v>
      </c>
      <c r="P295" s="68">
        <v>338</v>
      </c>
      <c r="Q295" s="68">
        <v>2</v>
      </c>
      <c r="R295" s="68"/>
      <c r="S295" s="68">
        <v>0</v>
      </c>
      <c r="T295" s="68">
        <v>0</v>
      </c>
      <c r="U295" s="68"/>
      <c r="V295" s="1"/>
      <c r="W295" s="1"/>
      <c r="X295" s="1"/>
      <c r="Y295" s="1">
        <v>0</v>
      </c>
      <c r="Z295" s="1"/>
      <c r="AA295" s="1"/>
      <c r="AB295" s="1"/>
      <c r="AH295" t="str">
        <f t="shared" si="59"/>
        <v>Dedham</v>
      </c>
      <c r="AI295" t="s">
        <v>1111</v>
      </c>
      <c r="AJ295">
        <v>2</v>
      </c>
      <c r="AL295" s="127">
        <v>23</v>
      </c>
      <c r="AM295" s="130">
        <v>9</v>
      </c>
      <c r="AN295" s="130">
        <v>50</v>
      </c>
      <c r="AO295" s="132">
        <v>16935</v>
      </c>
      <c r="AP295" s="132">
        <f t="shared" si="56"/>
        <v>23009</v>
      </c>
      <c r="AQ295" s="74" t="s">
        <v>2231</v>
      </c>
    </row>
    <row r="296" spans="1:43" hidden="1" outlineLevel="1" x14ac:dyDescent="0.2">
      <c r="A296" t="s">
        <v>3268</v>
      </c>
      <c r="B296" s="10" t="s">
        <v>2728</v>
      </c>
      <c r="C296" s="1">
        <f t="shared" si="57"/>
        <v>1062</v>
      </c>
      <c r="D296" s="7">
        <f t="shared" si="53"/>
        <v>1</v>
      </c>
      <c r="E296" s="7">
        <f t="shared" si="54"/>
        <v>3</v>
      </c>
      <c r="F296" s="7">
        <f t="shared" si="55"/>
        <v>2</v>
      </c>
      <c r="G296" s="1">
        <f t="shared" si="60"/>
        <v>120</v>
      </c>
      <c r="H296" s="2">
        <f t="shared" si="58"/>
        <v>0.11299435028248588</v>
      </c>
      <c r="I296" s="8"/>
      <c r="J296" s="2">
        <f t="shared" si="49"/>
        <v>0.42278719397363468</v>
      </c>
      <c r="K296" s="2">
        <f t="shared" si="50"/>
        <v>0.26459510357815441</v>
      </c>
      <c r="L296" s="2">
        <f t="shared" si="51"/>
        <v>0.30979284369114879</v>
      </c>
      <c r="M296" s="2">
        <f t="shared" si="52"/>
        <v>2.8248587570620654E-3</v>
      </c>
      <c r="N296" s="68">
        <v>449</v>
      </c>
      <c r="O296" s="68">
        <v>281</v>
      </c>
      <c r="P296" s="68">
        <v>329</v>
      </c>
      <c r="Q296" s="68">
        <v>1</v>
      </c>
      <c r="R296" s="68"/>
      <c r="S296" s="68">
        <v>1</v>
      </c>
      <c r="T296" s="68">
        <v>1</v>
      </c>
      <c r="U296" s="68"/>
      <c r="V296" s="1"/>
      <c r="W296" s="1"/>
      <c r="X296" s="1"/>
      <c r="Y296" s="1">
        <v>0</v>
      </c>
      <c r="Z296" s="1"/>
      <c r="AA296" s="1"/>
      <c r="AB296" s="1"/>
      <c r="AH296" t="str">
        <f t="shared" si="59"/>
        <v>Deer Isle</v>
      </c>
      <c r="AI296" t="s">
        <v>1111</v>
      </c>
      <c r="AJ296">
        <v>2</v>
      </c>
      <c r="AL296" s="127">
        <v>23</v>
      </c>
      <c r="AM296" s="130">
        <v>9</v>
      </c>
      <c r="AN296" s="130">
        <v>55</v>
      </c>
      <c r="AO296" s="132">
        <v>17145</v>
      </c>
      <c r="AP296" s="132">
        <f t="shared" si="56"/>
        <v>23009</v>
      </c>
      <c r="AQ296" s="74" t="s">
        <v>2231</v>
      </c>
    </row>
    <row r="297" spans="1:43" hidden="1" outlineLevel="1" x14ac:dyDescent="0.2">
      <c r="A297" t="s">
        <v>3269</v>
      </c>
      <c r="B297" s="10" t="s">
        <v>2728</v>
      </c>
      <c r="C297" s="1">
        <f t="shared" si="57"/>
        <v>529</v>
      </c>
      <c r="D297" s="7">
        <f t="shared" si="53"/>
        <v>1</v>
      </c>
      <c r="E297" s="7">
        <f t="shared" si="54"/>
        <v>2</v>
      </c>
      <c r="F297" s="7">
        <f t="shared" si="55"/>
        <v>3</v>
      </c>
      <c r="G297" s="1">
        <f t="shared" si="60"/>
        <v>33</v>
      </c>
      <c r="H297" s="2">
        <f t="shared" si="58"/>
        <v>6.2381852551984876E-2</v>
      </c>
      <c r="I297" s="8"/>
      <c r="J297" s="2">
        <f t="shared" si="49"/>
        <v>0.3780718336483932</v>
      </c>
      <c r="K297" s="2">
        <f t="shared" si="50"/>
        <v>0.31568998109640833</v>
      </c>
      <c r="L297" s="2">
        <f t="shared" si="51"/>
        <v>0.30245746691871456</v>
      </c>
      <c r="M297" s="2">
        <f t="shared" si="52"/>
        <v>3.780718336483857E-3</v>
      </c>
      <c r="N297" s="68">
        <v>200</v>
      </c>
      <c r="O297" s="68">
        <v>167</v>
      </c>
      <c r="P297" s="68">
        <v>160</v>
      </c>
      <c r="Q297" s="68">
        <v>2</v>
      </c>
      <c r="R297" s="68"/>
      <c r="S297" s="68">
        <v>0</v>
      </c>
      <c r="T297" s="68">
        <v>0</v>
      </c>
      <c r="U297" s="68"/>
      <c r="V297" s="1"/>
      <c r="W297" s="1"/>
      <c r="X297" s="1"/>
      <c r="Y297" s="1">
        <v>0</v>
      </c>
      <c r="Z297" s="1"/>
      <c r="AA297" s="1"/>
      <c r="AB297" s="1"/>
      <c r="AH297" t="str">
        <f t="shared" si="59"/>
        <v>Denmark</v>
      </c>
      <c r="AI297" t="s">
        <v>1673</v>
      </c>
      <c r="AJ297">
        <v>2</v>
      </c>
      <c r="AL297" s="127">
        <v>23</v>
      </c>
      <c r="AM297" s="130">
        <v>17</v>
      </c>
      <c r="AN297" s="130">
        <v>35</v>
      </c>
      <c r="AO297" s="132">
        <v>17250</v>
      </c>
      <c r="AP297" s="132">
        <f t="shared" si="56"/>
        <v>23017</v>
      </c>
      <c r="AQ297" s="74" t="s">
        <v>2231</v>
      </c>
    </row>
    <row r="298" spans="1:43" hidden="1" outlineLevel="1" x14ac:dyDescent="0.2">
      <c r="A298" t="s">
        <v>3307</v>
      </c>
      <c r="B298" s="10" t="s">
        <v>2728</v>
      </c>
      <c r="C298" s="1">
        <f t="shared" si="57"/>
        <v>18</v>
      </c>
      <c r="D298" s="7">
        <f t="shared" si="53"/>
        <v>2</v>
      </c>
      <c r="E298" s="7">
        <f t="shared" si="54"/>
        <v>3</v>
      </c>
      <c r="F298" s="7">
        <f t="shared" si="55"/>
        <v>1</v>
      </c>
      <c r="G298" s="1">
        <f t="shared" si="60"/>
        <v>5</v>
      </c>
      <c r="H298" s="2">
        <f t="shared" si="58"/>
        <v>0.27777777777777779</v>
      </c>
      <c r="I298" s="8"/>
      <c r="J298" s="2">
        <f t="shared" si="49"/>
        <v>0.27777777777777779</v>
      </c>
      <c r="K298" s="2">
        <f t="shared" si="50"/>
        <v>0.16666666666666666</v>
      </c>
      <c r="L298" s="2">
        <f t="shared" si="51"/>
        <v>0.55555555555555558</v>
      </c>
      <c r="M298" s="2">
        <f t="shared" si="52"/>
        <v>0</v>
      </c>
      <c r="N298" s="68">
        <v>5</v>
      </c>
      <c r="O298" s="68">
        <v>3</v>
      </c>
      <c r="P298" s="68">
        <v>10</v>
      </c>
      <c r="Q298" s="68">
        <v>0</v>
      </c>
      <c r="R298" s="68"/>
      <c r="S298" s="68">
        <v>0</v>
      </c>
      <c r="T298" s="68">
        <v>0</v>
      </c>
      <c r="U298" s="68"/>
      <c r="V298" s="1"/>
      <c r="W298" s="1"/>
      <c r="X298" s="1"/>
      <c r="Y298" s="1">
        <v>0</v>
      </c>
      <c r="Z298" s="1"/>
      <c r="AA298" s="1"/>
      <c r="AB298" s="1"/>
      <c r="AH298" t="str">
        <f t="shared" si="59"/>
        <v>Dennistown</v>
      </c>
      <c r="AI298" t="s">
        <v>748</v>
      </c>
      <c r="AJ298">
        <v>2</v>
      </c>
      <c r="AL298" s="127">
        <v>23</v>
      </c>
      <c r="AM298" s="130">
        <v>25</v>
      </c>
      <c r="AN298" s="130">
        <v>45</v>
      </c>
      <c r="AO298" s="132">
        <v>17285</v>
      </c>
      <c r="AP298" s="132">
        <f t="shared" si="56"/>
        <v>23025</v>
      </c>
      <c r="AQ298" s="74" t="s">
        <v>3114</v>
      </c>
    </row>
    <row r="299" spans="1:43" hidden="1" outlineLevel="1" x14ac:dyDescent="0.2">
      <c r="A299" t="s">
        <v>2608</v>
      </c>
      <c r="B299" s="10" t="s">
        <v>2728</v>
      </c>
      <c r="C299" s="1">
        <f t="shared" si="57"/>
        <v>181</v>
      </c>
      <c r="D299" s="7">
        <f t="shared" si="53"/>
        <v>1</v>
      </c>
      <c r="E299" s="7">
        <f t="shared" si="54"/>
        <v>3</v>
      </c>
      <c r="F299" s="7">
        <f t="shared" si="55"/>
        <v>2</v>
      </c>
      <c r="G299" s="1">
        <f t="shared" si="60"/>
        <v>4</v>
      </c>
      <c r="H299" s="2">
        <f t="shared" si="58"/>
        <v>2.2099447513812154E-2</v>
      </c>
      <c r="I299" s="8"/>
      <c r="J299" s="2">
        <f t="shared" si="49"/>
        <v>0.37016574585635359</v>
      </c>
      <c r="K299" s="2">
        <f t="shared" si="50"/>
        <v>0.28176795580110497</v>
      </c>
      <c r="L299" s="2">
        <f t="shared" si="51"/>
        <v>0.34806629834254144</v>
      </c>
      <c r="M299" s="2">
        <f t="shared" si="52"/>
        <v>-5.5511151231257827E-17</v>
      </c>
      <c r="N299" s="68">
        <v>67</v>
      </c>
      <c r="O299" s="68">
        <v>51</v>
      </c>
      <c r="P299" s="68">
        <v>63</v>
      </c>
      <c r="Q299" s="68">
        <v>0</v>
      </c>
      <c r="R299" s="68"/>
      <c r="S299" s="68">
        <v>0</v>
      </c>
      <c r="T299" s="68">
        <v>0</v>
      </c>
      <c r="U299" s="68"/>
      <c r="V299" s="1"/>
      <c r="W299" s="1"/>
      <c r="X299" s="1"/>
      <c r="Y299" s="1">
        <v>0</v>
      </c>
      <c r="Z299" s="1"/>
      <c r="AA299" s="1"/>
      <c r="AB299" s="1"/>
      <c r="AH299" t="str">
        <f t="shared" si="59"/>
        <v>Dennysville</v>
      </c>
      <c r="AI299" t="s">
        <v>563</v>
      </c>
      <c r="AJ299">
        <v>2</v>
      </c>
      <c r="AL299" s="127">
        <v>23</v>
      </c>
      <c r="AM299" s="130">
        <v>29</v>
      </c>
      <c r="AN299" s="130">
        <v>90</v>
      </c>
      <c r="AO299" s="132">
        <v>17355</v>
      </c>
      <c r="AP299" s="132">
        <f t="shared" si="56"/>
        <v>23029</v>
      </c>
      <c r="AQ299" s="74" t="s">
        <v>2231</v>
      </c>
    </row>
    <row r="300" spans="1:43" hidden="1" outlineLevel="1" x14ac:dyDescent="0.2">
      <c r="A300" t="s">
        <v>1988</v>
      </c>
      <c r="B300" s="10" t="s">
        <v>2728</v>
      </c>
      <c r="C300" s="1">
        <f t="shared" si="57"/>
        <v>444</v>
      </c>
      <c r="D300" s="7">
        <f t="shared" si="53"/>
        <v>2</v>
      </c>
      <c r="E300" s="7">
        <f t="shared" si="54"/>
        <v>3</v>
      </c>
      <c r="F300" s="7">
        <f t="shared" si="55"/>
        <v>1</v>
      </c>
      <c r="G300" s="1">
        <f t="shared" si="60"/>
        <v>41</v>
      </c>
      <c r="H300" s="2">
        <f t="shared" si="58"/>
        <v>9.2342342342342343E-2</v>
      </c>
      <c r="I300" s="8"/>
      <c r="J300" s="2">
        <f t="shared" si="49"/>
        <v>0.35135135135135137</v>
      </c>
      <c r="K300" s="2">
        <f t="shared" si="50"/>
        <v>0.20495495495495494</v>
      </c>
      <c r="L300" s="2">
        <f t="shared" si="51"/>
        <v>0.44369369369369371</v>
      </c>
      <c r="M300" s="2">
        <f t="shared" si="52"/>
        <v>0</v>
      </c>
      <c r="N300" s="68">
        <v>156</v>
      </c>
      <c r="O300" s="68">
        <v>91</v>
      </c>
      <c r="P300" s="68">
        <v>197</v>
      </c>
      <c r="Q300" s="68">
        <v>0</v>
      </c>
      <c r="R300" s="68"/>
      <c r="S300" s="68">
        <v>0</v>
      </c>
      <c r="T300" s="68">
        <v>0</v>
      </c>
      <c r="U300" s="68"/>
      <c r="V300" s="1"/>
      <c r="W300" s="1"/>
      <c r="X300" s="1"/>
      <c r="Y300" s="1">
        <v>0</v>
      </c>
      <c r="Z300" s="1"/>
      <c r="AA300" s="1"/>
      <c r="AB300" s="1"/>
      <c r="AH300" t="str">
        <f t="shared" si="59"/>
        <v>Detroit</v>
      </c>
      <c r="AI300" t="s">
        <v>748</v>
      </c>
      <c r="AJ300">
        <v>2</v>
      </c>
      <c r="AL300" s="127">
        <v>23</v>
      </c>
      <c r="AM300" s="130">
        <v>25</v>
      </c>
      <c r="AN300" s="130">
        <v>50</v>
      </c>
      <c r="AO300" s="132">
        <v>17460</v>
      </c>
      <c r="AP300" s="132">
        <f t="shared" si="56"/>
        <v>23025</v>
      </c>
      <c r="AQ300" s="74" t="s">
        <v>2231</v>
      </c>
    </row>
    <row r="301" spans="1:43" hidden="1" outlineLevel="1" x14ac:dyDescent="0.2">
      <c r="A301" t="s">
        <v>2601</v>
      </c>
      <c r="B301" s="10" t="s">
        <v>2728</v>
      </c>
      <c r="C301" s="1">
        <f t="shared" si="57"/>
        <v>2305</v>
      </c>
      <c r="D301" s="7">
        <f t="shared" si="53"/>
        <v>3</v>
      </c>
      <c r="E301" s="7">
        <f t="shared" si="54"/>
        <v>2</v>
      </c>
      <c r="F301" s="7">
        <f t="shared" si="55"/>
        <v>1</v>
      </c>
      <c r="G301" s="1">
        <f t="shared" si="60"/>
        <v>58</v>
      </c>
      <c r="H301" s="2">
        <f t="shared" si="58"/>
        <v>2.5162689804772233E-2</v>
      </c>
      <c r="I301" s="8"/>
      <c r="J301" s="2">
        <f t="shared" ref="J301:J364" si="61">IF(C301=0,"-",N301/C301)</f>
        <v>0.31843817787418655</v>
      </c>
      <c r="K301" s="2">
        <f t="shared" ref="K301:K364" si="62">IF(C301=0,"-",O301/C301)</f>
        <v>0.32711496746203905</v>
      </c>
      <c r="L301" s="2">
        <f t="shared" ref="L301:L364" si="63">IF(C301=0,"-",P301/C301)</f>
        <v>0.35227765726681126</v>
      </c>
      <c r="M301" s="2">
        <f t="shared" ref="M301:M364" si="64">IF(C301=0,"-",(1-J301-K301-L301))</f>
        <v>2.1691973969631961E-3</v>
      </c>
      <c r="N301" s="68">
        <v>734</v>
      </c>
      <c r="O301" s="68">
        <v>754</v>
      </c>
      <c r="P301" s="68">
        <v>812</v>
      </c>
      <c r="Q301" s="68">
        <v>4</v>
      </c>
      <c r="R301" s="68"/>
      <c r="S301" s="68">
        <v>1</v>
      </c>
      <c r="T301" s="68">
        <v>0</v>
      </c>
      <c r="U301" s="68"/>
      <c r="V301" s="1"/>
      <c r="W301" s="1"/>
      <c r="X301" s="1"/>
      <c r="Y301" s="1">
        <v>0</v>
      </c>
      <c r="Z301" s="1"/>
      <c r="AA301" s="1"/>
      <c r="AB301" s="1"/>
      <c r="AH301" t="str">
        <f t="shared" si="59"/>
        <v>Dexter</v>
      </c>
      <c r="AI301" t="s">
        <v>1674</v>
      </c>
      <c r="AJ301">
        <v>2</v>
      </c>
      <c r="AL301" s="127">
        <v>23</v>
      </c>
      <c r="AM301" s="130">
        <v>19</v>
      </c>
      <c r="AN301" s="130">
        <v>70</v>
      </c>
      <c r="AO301" s="132">
        <v>17530</v>
      </c>
      <c r="AP301" s="132">
        <f t="shared" si="56"/>
        <v>23019</v>
      </c>
      <c r="AQ301" s="74" t="s">
        <v>2231</v>
      </c>
    </row>
    <row r="302" spans="1:43" hidden="1" outlineLevel="1" x14ac:dyDescent="0.2">
      <c r="A302" t="s">
        <v>2602</v>
      </c>
      <c r="B302" s="10" t="s">
        <v>2728</v>
      </c>
      <c r="C302" s="1">
        <f t="shared" si="57"/>
        <v>1386</v>
      </c>
      <c r="D302" s="7">
        <f t="shared" ref="D302:D365" si="65">RANK(N302,(N302:AF302))</f>
        <v>1</v>
      </c>
      <c r="E302" s="7">
        <f t="shared" ref="E302:E365" si="66">RANK(O302,(N302:AF302))</f>
        <v>3</v>
      </c>
      <c r="F302" s="7">
        <f t="shared" ref="F302:F365" si="67">RANK(P302,(N302:AF302))</f>
        <v>2</v>
      </c>
      <c r="G302" s="1">
        <f t="shared" si="60"/>
        <v>8</v>
      </c>
      <c r="H302" s="2">
        <f t="shared" si="58"/>
        <v>5.772005772005772E-3</v>
      </c>
      <c r="I302" s="8"/>
      <c r="J302" s="2">
        <f t="shared" si="61"/>
        <v>0.38744588744588743</v>
      </c>
      <c r="K302" s="2">
        <f t="shared" si="62"/>
        <v>0.23015873015873015</v>
      </c>
      <c r="L302" s="2">
        <f t="shared" si="63"/>
        <v>0.38167388167388167</v>
      </c>
      <c r="M302" s="2">
        <f t="shared" si="64"/>
        <v>7.2150072150073408E-4</v>
      </c>
      <c r="N302" s="68">
        <v>537</v>
      </c>
      <c r="O302" s="68">
        <v>319</v>
      </c>
      <c r="P302" s="68">
        <v>529</v>
      </c>
      <c r="Q302" s="68">
        <v>0</v>
      </c>
      <c r="R302" s="68"/>
      <c r="S302" s="68">
        <v>0</v>
      </c>
      <c r="T302" s="68">
        <v>1</v>
      </c>
      <c r="U302" s="68"/>
      <c r="V302" s="1"/>
      <c r="W302" s="1"/>
      <c r="X302" s="1"/>
      <c r="Y302" s="1">
        <v>0</v>
      </c>
      <c r="Z302" s="1"/>
      <c r="AA302" s="1"/>
      <c r="AB302" s="1"/>
      <c r="AH302" t="str">
        <f t="shared" si="59"/>
        <v>Dixfield</v>
      </c>
      <c r="AI302" t="s">
        <v>1673</v>
      </c>
      <c r="AJ302">
        <v>2</v>
      </c>
      <c r="AL302" s="127">
        <v>23</v>
      </c>
      <c r="AM302" s="130">
        <v>17</v>
      </c>
      <c r="AN302" s="130">
        <v>40</v>
      </c>
      <c r="AO302" s="132">
        <v>17740</v>
      </c>
      <c r="AP302" s="132">
        <f t="shared" ref="AP302:AP365" si="68">AL302*1000+AM302</f>
        <v>23017</v>
      </c>
      <c r="AQ302" s="74" t="s">
        <v>2231</v>
      </c>
    </row>
    <row r="303" spans="1:43" hidden="1" outlineLevel="1" x14ac:dyDescent="0.2">
      <c r="A303" t="s">
        <v>921</v>
      </c>
      <c r="B303" s="10" t="s">
        <v>2728</v>
      </c>
      <c r="C303" s="1">
        <f t="shared" si="57"/>
        <v>543</v>
      </c>
      <c r="D303" s="7">
        <f t="shared" si="65"/>
        <v>2</v>
      </c>
      <c r="E303" s="7">
        <f t="shared" si="66"/>
        <v>3</v>
      </c>
      <c r="F303" s="7">
        <f t="shared" si="67"/>
        <v>1</v>
      </c>
      <c r="G303" s="1">
        <f t="shared" si="60"/>
        <v>48</v>
      </c>
      <c r="H303" s="2">
        <f t="shared" si="58"/>
        <v>8.8397790055248615E-2</v>
      </c>
      <c r="I303" s="8"/>
      <c r="J303" s="2">
        <f t="shared" si="61"/>
        <v>0.33149171270718231</v>
      </c>
      <c r="K303" s="2">
        <f t="shared" si="62"/>
        <v>0.24309392265193369</v>
      </c>
      <c r="L303" s="2">
        <f t="shared" si="63"/>
        <v>0.41988950276243092</v>
      </c>
      <c r="M303" s="2">
        <f t="shared" si="64"/>
        <v>5.5248618784530246E-3</v>
      </c>
      <c r="N303" s="68">
        <v>180</v>
      </c>
      <c r="O303" s="68">
        <v>132</v>
      </c>
      <c r="P303" s="68">
        <v>228</v>
      </c>
      <c r="Q303" s="68">
        <v>3</v>
      </c>
      <c r="R303" s="68"/>
      <c r="S303" s="68">
        <v>0</v>
      </c>
      <c r="T303" s="68">
        <v>0</v>
      </c>
      <c r="U303" s="68"/>
      <c r="V303" s="1"/>
      <c r="W303" s="1"/>
      <c r="X303" s="1"/>
      <c r="Y303" s="1">
        <v>0</v>
      </c>
      <c r="Z303" s="1"/>
      <c r="AA303" s="1"/>
      <c r="AB303" s="1"/>
      <c r="AH303" t="str">
        <f t="shared" si="59"/>
        <v>Dixmont</v>
      </c>
      <c r="AI303" t="s">
        <v>1674</v>
      </c>
      <c r="AJ303">
        <v>2</v>
      </c>
      <c r="AL303" s="127">
        <v>23</v>
      </c>
      <c r="AM303" s="130">
        <v>19</v>
      </c>
      <c r="AN303" s="130">
        <v>75</v>
      </c>
      <c r="AO303" s="132">
        <v>17950</v>
      </c>
      <c r="AP303" s="132">
        <f t="shared" si="68"/>
        <v>23019</v>
      </c>
      <c r="AQ303" s="74" t="s">
        <v>2231</v>
      </c>
    </row>
    <row r="304" spans="1:43" hidden="1" outlineLevel="1" x14ac:dyDescent="0.2">
      <c r="A304" t="s">
        <v>2908</v>
      </c>
      <c r="B304" s="10" t="s">
        <v>2728</v>
      </c>
      <c r="C304" s="1">
        <f t="shared" si="57"/>
        <v>2440</v>
      </c>
      <c r="D304" s="7">
        <f t="shared" si="65"/>
        <v>3</v>
      </c>
      <c r="E304" s="7">
        <f t="shared" si="66"/>
        <v>2</v>
      </c>
      <c r="F304" s="7">
        <f t="shared" si="67"/>
        <v>1</v>
      </c>
      <c r="G304" s="1">
        <f t="shared" si="60"/>
        <v>56</v>
      </c>
      <c r="H304" s="2">
        <f t="shared" si="58"/>
        <v>2.2950819672131147E-2</v>
      </c>
      <c r="I304" s="8"/>
      <c r="J304" s="2">
        <f t="shared" si="61"/>
        <v>0.30532786885245899</v>
      </c>
      <c r="K304" s="2">
        <f t="shared" si="62"/>
        <v>0.33237704918032784</v>
      </c>
      <c r="L304" s="2">
        <f t="shared" si="63"/>
        <v>0.35532786885245904</v>
      </c>
      <c r="M304" s="2">
        <f t="shared" si="64"/>
        <v>6.9672131147541227E-3</v>
      </c>
      <c r="N304" s="68">
        <v>745</v>
      </c>
      <c r="O304" s="68">
        <v>811</v>
      </c>
      <c r="P304" s="68">
        <v>867</v>
      </c>
      <c r="Q304" s="68">
        <v>11</v>
      </c>
      <c r="R304" s="68"/>
      <c r="S304" s="68">
        <v>5</v>
      </c>
      <c r="T304" s="68">
        <v>1</v>
      </c>
      <c r="U304" s="68"/>
      <c r="V304" s="1"/>
      <c r="W304" s="1"/>
      <c r="X304" s="1"/>
      <c r="Y304" s="1">
        <v>0</v>
      </c>
      <c r="Z304" s="1"/>
      <c r="AA304" s="1"/>
      <c r="AB304" s="1"/>
      <c r="AH304" t="str">
        <f t="shared" si="59"/>
        <v>Dover-Foxcroft</v>
      </c>
      <c r="AI304" t="s">
        <v>799</v>
      </c>
      <c r="AJ304">
        <v>2</v>
      </c>
      <c r="AL304" s="127">
        <v>23</v>
      </c>
      <c r="AM304" s="130">
        <v>21</v>
      </c>
      <c r="AN304" s="130">
        <v>35</v>
      </c>
      <c r="AO304" s="132">
        <v>18195</v>
      </c>
      <c r="AP304" s="132">
        <f t="shared" si="68"/>
        <v>23021</v>
      </c>
      <c r="AQ304" s="74" t="s">
        <v>2231</v>
      </c>
    </row>
    <row r="305" spans="1:43" hidden="1" outlineLevel="1" x14ac:dyDescent="0.2">
      <c r="A305" t="s">
        <v>2909</v>
      </c>
      <c r="B305" s="10" t="s">
        <v>2728</v>
      </c>
      <c r="C305" s="1">
        <f t="shared" si="57"/>
        <v>857</v>
      </c>
      <c r="D305" s="7">
        <f t="shared" si="65"/>
        <v>1</v>
      </c>
      <c r="E305" s="7">
        <f t="shared" si="66"/>
        <v>3</v>
      </c>
      <c r="F305" s="7">
        <f t="shared" si="67"/>
        <v>2</v>
      </c>
      <c r="G305" s="1">
        <f t="shared" si="60"/>
        <v>14</v>
      </c>
      <c r="H305" s="2">
        <f t="shared" si="58"/>
        <v>1.6336056009334889E-2</v>
      </c>
      <c r="I305" s="8"/>
      <c r="J305" s="2">
        <f t="shared" si="61"/>
        <v>0.36289381563593931</v>
      </c>
      <c r="K305" s="2">
        <f t="shared" si="62"/>
        <v>0.28588098016336055</v>
      </c>
      <c r="L305" s="2">
        <f t="shared" si="63"/>
        <v>0.34655775962660446</v>
      </c>
      <c r="M305" s="2">
        <f t="shared" si="64"/>
        <v>4.667444574095625E-3</v>
      </c>
      <c r="N305" s="68">
        <v>311</v>
      </c>
      <c r="O305" s="68">
        <v>245</v>
      </c>
      <c r="P305" s="68">
        <v>297</v>
      </c>
      <c r="Q305" s="68">
        <v>1</v>
      </c>
      <c r="R305" s="68"/>
      <c r="S305" s="68">
        <v>2</v>
      </c>
      <c r="T305" s="68">
        <v>0</v>
      </c>
      <c r="U305" s="68"/>
      <c r="V305" s="1"/>
      <c r="W305" s="1"/>
      <c r="X305" s="1"/>
      <c r="Y305" s="1">
        <v>1</v>
      </c>
      <c r="Z305" s="1"/>
      <c r="AA305" s="1"/>
      <c r="AB305" s="1"/>
      <c r="AH305" t="str">
        <f t="shared" si="59"/>
        <v>Dresden</v>
      </c>
      <c r="AI305" t="s">
        <v>1204</v>
      </c>
      <c r="AJ305">
        <v>1</v>
      </c>
      <c r="AL305" s="127">
        <v>23</v>
      </c>
      <c r="AM305" s="130">
        <v>15</v>
      </c>
      <c r="AN305" s="130">
        <v>35</v>
      </c>
      <c r="AO305" s="132">
        <v>18475</v>
      </c>
      <c r="AP305" s="132">
        <f t="shared" si="68"/>
        <v>23015</v>
      </c>
      <c r="AQ305" s="74" t="s">
        <v>2231</v>
      </c>
    </row>
    <row r="306" spans="1:43" hidden="1" outlineLevel="1" x14ac:dyDescent="0.2">
      <c r="A306" t="s">
        <v>794</v>
      </c>
      <c r="B306" s="10" t="s">
        <v>2728</v>
      </c>
      <c r="C306" s="1">
        <f t="shared" si="57"/>
        <v>26</v>
      </c>
      <c r="D306" s="7">
        <f t="shared" si="65"/>
        <v>2</v>
      </c>
      <c r="E306" s="7">
        <f t="shared" si="66"/>
        <v>3</v>
      </c>
      <c r="F306" s="7">
        <f t="shared" si="67"/>
        <v>1</v>
      </c>
      <c r="G306" s="1">
        <f t="shared" si="60"/>
        <v>6</v>
      </c>
      <c r="H306" s="2">
        <f t="shared" si="58"/>
        <v>0.23076923076923078</v>
      </c>
      <c r="I306" s="8"/>
      <c r="J306" s="2">
        <f t="shared" si="61"/>
        <v>0.26923076923076922</v>
      </c>
      <c r="K306" s="2">
        <f t="shared" si="62"/>
        <v>0.23076923076923078</v>
      </c>
      <c r="L306" s="2">
        <f t="shared" si="63"/>
        <v>0.5</v>
      </c>
      <c r="M306" s="2">
        <f t="shared" si="64"/>
        <v>0</v>
      </c>
      <c r="N306" s="68">
        <v>7</v>
      </c>
      <c r="O306" s="68">
        <v>6</v>
      </c>
      <c r="P306" s="68">
        <v>13</v>
      </c>
      <c r="Q306" s="68">
        <v>0</v>
      </c>
      <c r="R306" s="68"/>
      <c r="S306" s="68">
        <v>0</v>
      </c>
      <c r="T306" s="68">
        <v>0</v>
      </c>
      <c r="U306" s="68"/>
      <c r="V306" s="1"/>
      <c r="W306" s="1"/>
      <c r="X306" s="1"/>
      <c r="Y306" s="1">
        <v>0</v>
      </c>
      <c r="Z306" s="1"/>
      <c r="AA306" s="1"/>
      <c r="AB306" s="1"/>
      <c r="AH306" t="str">
        <f t="shared" si="59"/>
        <v>Drew</v>
      </c>
      <c r="AI306" t="s">
        <v>1674</v>
      </c>
      <c r="AJ306">
        <v>2</v>
      </c>
      <c r="AL306" s="127">
        <v>23</v>
      </c>
      <c r="AM306" s="130">
        <v>19</v>
      </c>
      <c r="AN306" s="130">
        <v>80</v>
      </c>
      <c r="AO306" s="132">
        <v>18580</v>
      </c>
      <c r="AP306" s="132">
        <f t="shared" si="68"/>
        <v>23019</v>
      </c>
      <c r="AQ306" s="74" t="s">
        <v>3114</v>
      </c>
    </row>
    <row r="307" spans="1:43" hidden="1" outlineLevel="1" x14ac:dyDescent="0.2">
      <c r="A307" t="s">
        <v>2610</v>
      </c>
      <c r="B307" s="10" t="s">
        <v>2728</v>
      </c>
      <c r="C307" s="1">
        <f t="shared" si="57"/>
        <v>1692</v>
      </c>
      <c r="D307" s="7">
        <f t="shared" si="65"/>
        <v>1</v>
      </c>
      <c r="E307" s="7">
        <f t="shared" si="66"/>
        <v>3</v>
      </c>
      <c r="F307" s="7">
        <f t="shared" si="67"/>
        <v>2</v>
      </c>
      <c r="G307" s="1">
        <f t="shared" si="60"/>
        <v>40</v>
      </c>
      <c r="H307" s="2">
        <f t="shared" si="58"/>
        <v>2.3640661938534278E-2</v>
      </c>
      <c r="I307" s="8"/>
      <c r="J307" s="2">
        <f t="shared" si="61"/>
        <v>0.35106382978723405</v>
      </c>
      <c r="K307" s="2">
        <f t="shared" si="62"/>
        <v>0.31560283687943264</v>
      </c>
      <c r="L307" s="2">
        <f t="shared" si="63"/>
        <v>0.32742316784869974</v>
      </c>
      <c r="M307" s="2">
        <f t="shared" si="64"/>
        <v>5.9101654846335783E-3</v>
      </c>
      <c r="N307" s="68">
        <v>594</v>
      </c>
      <c r="O307" s="68">
        <v>534</v>
      </c>
      <c r="P307" s="68">
        <v>554</v>
      </c>
      <c r="Q307" s="68">
        <v>8</v>
      </c>
      <c r="R307" s="68"/>
      <c r="S307" s="68">
        <v>2</v>
      </c>
      <c r="T307" s="68">
        <v>0</v>
      </c>
      <c r="U307" s="68"/>
      <c r="V307" s="1"/>
      <c r="W307" s="1"/>
      <c r="X307" s="1"/>
      <c r="Y307" s="1">
        <v>0</v>
      </c>
      <c r="Z307" s="1"/>
      <c r="AA307" s="1"/>
      <c r="AB307" s="1"/>
      <c r="AH307" t="str">
        <f t="shared" si="59"/>
        <v>Durham</v>
      </c>
      <c r="AI307" t="s">
        <v>1675</v>
      </c>
      <c r="AJ307">
        <v>2</v>
      </c>
      <c r="AL307" s="127">
        <v>23</v>
      </c>
      <c r="AM307" s="130">
        <v>1</v>
      </c>
      <c r="AN307" s="130">
        <v>10</v>
      </c>
      <c r="AO307" s="132">
        <v>19105</v>
      </c>
      <c r="AP307" s="132">
        <f t="shared" si="68"/>
        <v>23001</v>
      </c>
      <c r="AQ307" s="74" t="s">
        <v>2231</v>
      </c>
    </row>
    <row r="308" spans="1:43" hidden="1" outlineLevel="1" x14ac:dyDescent="0.2">
      <c r="A308" t="s">
        <v>2625</v>
      </c>
      <c r="B308" s="10" t="s">
        <v>2728</v>
      </c>
      <c r="C308" s="1">
        <f t="shared" si="57"/>
        <v>115</v>
      </c>
      <c r="D308" s="7">
        <f t="shared" si="65"/>
        <v>2</v>
      </c>
      <c r="E308" s="7">
        <f t="shared" si="66"/>
        <v>1</v>
      </c>
      <c r="F308" s="7">
        <f t="shared" si="67"/>
        <v>3</v>
      </c>
      <c r="G308" s="1">
        <f t="shared" si="60"/>
        <v>16</v>
      </c>
      <c r="H308" s="2">
        <f t="shared" si="58"/>
        <v>0.1391304347826087</v>
      </c>
      <c r="I308" s="8"/>
      <c r="J308" s="2">
        <f t="shared" si="61"/>
        <v>0.31304347826086959</v>
      </c>
      <c r="K308" s="2">
        <f t="shared" si="62"/>
        <v>0.45217391304347826</v>
      </c>
      <c r="L308" s="2">
        <f t="shared" si="63"/>
        <v>0.23478260869565218</v>
      </c>
      <c r="M308" s="2">
        <f t="shared" si="64"/>
        <v>2.7755575615628914E-17</v>
      </c>
      <c r="N308" s="68">
        <v>36</v>
      </c>
      <c r="O308" s="68">
        <v>52</v>
      </c>
      <c r="P308" s="68">
        <v>27</v>
      </c>
      <c r="Q308" s="68">
        <v>0</v>
      </c>
      <c r="R308" s="68"/>
      <c r="S308" s="68">
        <v>0</v>
      </c>
      <c r="T308" s="68">
        <v>0</v>
      </c>
      <c r="U308" s="68"/>
      <c r="V308" s="1"/>
      <c r="W308" s="1"/>
      <c r="X308" s="1"/>
      <c r="Y308" s="1">
        <v>0</v>
      </c>
      <c r="Z308" s="1"/>
      <c r="AA308" s="1"/>
      <c r="AB308" s="1"/>
      <c r="AH308" t="str">
        <f t="shared" si="59"/>
        <v>Dyer Brook</v>
      </c>
      <c r="AI308" t="s">
        <v>3068</v>
      </c>
      <c r="AJ308">
        <v>2</v>
      </c>
      <c r="AL308" s="127">
        <v>23</v>
      </c>
      <c r="AM308" s="130">
        <v>3</v>
      </c>
      <c r="AN308" s="130">
        <v>75</v>
      </c>
      <c r="AO308" s="132">
        <v>19210</v>
      </c>
      <c r="AP308" s="132">
        <f t="shared" si="68"/>
        <v>23003</v>
      </c>
      <c r="AQ308" s="74" t="s">
        <v>2231</v>
      </c>
    </row>
    <row r="309" spans="1:43" hidden="1" outlineLevel="1" x14ac:dyDescent="0.2">
      <c r="A309" t="s">
        <v>872</v>
      </c>
      <c r="B309" s="10" t="s">
        <v>2728</v>
      </c>
      <c r="C309" s="1">
        <f t="shared" si="57"/>
        <v>570</v>
      </c>
      <c r="D309" s="7">
        <f t="shared" si="65"/>
        <v>1</v>
      </c>
      <c r="E309" s="7">
        <f t="shared" si="66"/>
        <v>3</v>
      </c>
      <c r="F309" s="7">
        <f t="shared" si="67"/>
        <v>2</v>
      </c>
      <c r="G309" s="1">
        <f t="shared" si="60"/>
        <v>208</v>
      </c>
      <c r="H309" s="2">
        <f t="shared" si="58"/>
        <v>0.36491228070175441</v>
      </c>
      <c r="I309" s="8"/>
      <c r="J309" s="2">
        <f t="shared" si="61"/>
        <v>0.61052631578947369</v>
      </c>
      <c r="K309" s="2">
        <f t="shared" si="62"/>
        <v>0.14210526315789473</v>
      </c>
      <c r="L309" s="2">
        <f t="shared" si="63"/>
        <v>0.24561403508771928</v>
      </c>
      <c r="M309" s="2">
        <f t="shared" si="64"/>
        <v>1.7543859649122862E-3</v>
      </c>
      <c r="N309" s="68">
        <v>348</v>
      </c>
      <c r="O309" s="68">
        <v>81</v>
      </c>
      <c r="P309" s="68">
        <v>140</v>
      </c>
      <c r="Q309" s="68">
        <v>0</v>
      </c>
      <c r="R309" s="68"/>
      <c r="S309" s="68">
        <v>0</v>
      </c>
      <c r="T309" s="68">
        <v>1</v>
      </c>
      <c r="U309" s="68"/>
      <c r="V309" s="1"/>
      <c r="W309" s="1"/>
      <c r="X309" s="1"/>
      <c r="Y309" s="1">
        <v>0</v>
      </c>
      <c r="Z309" s="1"/>
      <c r="AA309" s="1"/>
      <c r="AB309" s="1"/>
      <c r="AH309" t="str">
        <f t="shared" si="59"/>
        <v>Eagle Lake</v>
      </c>
      <c r="AI309" t="s">
        <v>3068</v>
      </c>
      <c r="AJ309">
        <v>2</v>
      </c>
      <c r="AL309" s="127">
        <v>23</v>
      </c>
      <c r="AM309" s="130">
        <v>3</v>
      </c>
      <c r="AN309" s="130">
        <v>85</v>
      </c>
      <c r="AO309" s="132">
        <v>19420</v>
      </c>
      <c r="AP309" s="132">
        <f t="shared" si="68"/>
        <v>23003</v>
      </c>
      <c r="AQ309" s="74" t="s">
        <v>2231</v>
      </c>
    </row>
    <row r="310" spans="1:43" hidden="1" outlineLevel="1" x14ac:dyDescent="0.2">
      <c r="A310" t="s">
        <v>873</v>
      </c>
      <c r="B310" s="10" t="s">
        <v>2728</v>
      </c>
      <c r="C310" s="1">
        <f t="shared" si="57"/>
        <v>710</v>
      </c>
      <c r="D310" s="7">
        <f t="shared" si="65"/>
        <v>3</v>
      </c>
      <c r="E310" s="7">
        <f t="shared" si="66"/>
        <v>1</v>
      </c>
      <c r="F310" s="7">
        <f t="shared" si="67"/>
        <v>2</v>
      </c>
      <c r="G310" s="1">
        <f t="shared" si="60"/>
        <v>38</v>
      </c>
      <c r="H310" s="2">
        <f t="shared" si="58"/>
        <v>5.3521126760563378E-2</v>
      </c>
      <c r="I310" s="8"/>
      <c r="J310" s="2">
        <f t="shared" si="61"/>
        <v>0.29436619718309859</v>
      </c>
      <c r="K310" s="2">
        <f t="shared" si="62"/>
        <v>0.37746478873239436</v>
      </c>
      <c r="L310" s="2">
        <f t="shared" si="63"/>
        <v>0.323943661971831</v>
      </c>
      <c r="M310" s="2">
        <f t="shared" si="64"/>
        <v>4.2253521126759952E-3</v>
      </c>
      <c r="N310" s="68">
        <v>209</v>
      </c>
      <c r="O310" s="68">
        <v>268</v>
      </c>
      <c r="P310" s="68">
        <v>230</v>
      </c>
      <c r="Q310" s="68">
        <v>1</v>
      </c>
      <c r="R310" s="68"/>
      <c r="S310" s="68">
        <v>2</v>
      </c>
      <c r="T310" s="68">
        <v>0</v>
      </c>
      <c r="U310" s="68"/>
      <c r="V310" s="1"/>
      <c r="W310" s="1"/>
      <c r="X310" s="1"/>
      <c r="Y310" s="1">
        <v>0</v>
      </c>
      <c r="Z310" s="1"/>
      <c r="AA310" s="1"/>
      <c r="AB310" s="1"/>
      <c r="AH310" t="str">
        <f t="shared" si="59"/>
        <v>East Machias</v>
      </c>
      <c r="AI310" t="s">
        <v>563</v>
      </c>
      <c r="AJ310">
        <v>2</v>
      </c>
      <c r="AL310" s="127">
        <v>23</v>
      </c>
      <c r="AM310" s="130">
        <v>29</v>
      </c>
      <c r="AN310" s="130">
        <v>95</v>
      </c>
      <c r="AO310" s="132">
        <v>20960</v>
      </c>
      <c r="AP310" s="132">
        <f t="shared" si="68"/>
        <v>23029</v>
      </c>
      <c r="AQ310" s="74" t="s">
        <v>2231</v>
      </c>
    </row>
    <row r="311" spans="1:43" hidden="1" outlineLevel="1" x14ac:dyDescent="0.2">
      <c r="A311" t="s">
        <v>874</v>
      </c>
      <c r="B311" s="10" t="s">
        <v>2728</v>
      </c>
      <c r="C311" s="1">
        <f t="shared" si="57"/>
        <v>1262</v>
      </c>
      <c r="D311" s="7">
        <f t="shared" si="65"/>
        <v>1</v>
      </c>
      <c r="E311" s="7">
        <f t="shared" si="66"/>
        <v>3</v>
      </c>
      <c r="F311" s="7">
        <f t="shared" si="67"/>
        <v>2</v>
      </c>
      <c r="G311" s="1">
        <f t="shared" si="60"/>
        <v>101</v>
      </c>
      <c r="H311" s="2">
        <f t="shared" si="58"/>
        <v>8.0031695721077656E-2</v>
      </c>
      <c r="I311" s="8"/>
      <c r="J311" s="2">
        <f t="shared" si="61"/>
        <v>0.40570522979397783</v>
      </c>
      <c r="K311" s="2">
        <f t="shared" si="62"/>
        <v>0.26465927099841524</v>
      </c>
      <c r="L311" s="2">
        <f t="shared" si="63"/>
        <v>0.32567353407290017</v>
      </c>
      <c r="M311" s="2">
        <f t="shared" si="64"/>
        <v>3.9619651347067575E-3</v>
      </c>
      <c r="N311" s="68">
        <v>512</v>
      </c>
      <c r="O311" s="68">
        <v>334</v>
      </c>
      <c r="P311" s="68">
        <v>411</v>
      </c>
      <c r="Q311" s="68">
        <v>5</v>
      </c>
      <c r="R311" s="68"/>
      <c r="S311" s="68">
        <v>0</v>
      </c>
      <c r="T311" s="68">
        <v>0</v>
      </c>
      <c r="U311" s="68"/>
      <c r="V311" s="1"/>
      <c r="W311" s="1"/>
      <c r="X311" s="1"/>
      <c r="Y311" s="1">
        <v>0</v>
      </c>
      <c r="Z311" s="1"/>
      <c r="AA311" s="1"/>
      <c r="AB311" s="1"/>
      <c r="AH311" t="str">
        <f t="shared" si="59"/>
        <v>East Millinocket</v>
      </c>
      <c r="AI311" t="s">
        <v>1674</v>
      </c>
      <c r="AJ311">
        <v>2</v>
      </c>
      <c r="AL311" s="127">
        <v>23</v>
      </c>
      <c r="AM311" s="130">
        <v>19</v>
      </c>
      <c r="AN311" s="130">
        <v>85</v>
      </c>
      <c r="AO311" s="132">
        <v>21030</v>
      </c>
      <c r="AP311" s="132">
        <f t="shared" si="68"/>
        <v>23019</v>
      </c>
      <c r="AQ311" s="74" t="s">
        <v>2231</v>
      </c>
    </row>
    <row r="312" spans="1:43" hidden="1" outlineLevel="1" x14ac:dyDescent="0.2">
      <c r="A312" t="s">
        <v>2626</v>
      </c>
      <c r="B312" s="10" t="s">
        <v>2728</v>
      </c>
      <c r="C312" s="1">
        <f t="shared" si="57"/>
        <v>186</v>
      </c>
      <c r="D312" s="7">
        <f t="shared" si="65"/>
        <v>3</v>
      </c>
      <c r="E312" s="7">
        <f t="shared" si="66"/>
        <v>2</v>
      </c>
      <c r="F312" s="7">
        <f t="shared" si="67"/>
        <v>1</v>
      </c>
      <c r="G312" s="1">
        <f t="shared" si="60"/>
        <v>27</v>
      </c>
      <c r="H312" s="2">
        <f t="shared" si="58"/>
        <v>0.14516129032258066</v>
      </c>
      <c r="I312" s="8"/>
      <c r="J312" s="2">
        <f t="shared" si="61"/>
        <v>0.26344086021505375</v>
      </c>
      <c r="K312" s="2">
        <f t="shared" si="62"/>
        <v>0.29569892473118281</v>
      </c>
      <c r="L312" s="2">
        <f t="shared" si="63"/>
        <v>0.44086021505376344</v>
      </c>
      <c r="M312" s="2">
        <f t="shared" si="64"/>
        <v>0</v>
      </c>
      <c r="N312" s="68">
        <v>49</v>
      </c>
      <c r="O312" s="68">
        <v>55</v>
      </c>
      <c r="P312" s="68">
        <v>82</v>
      </c>
      <c r="Q312" s="68">
        <v>0</v>
      </c>
      <c r="R312" s="68"/>
      <c r="S312" s="68">
        <v>0</v>
      </c>
      <c r="T312" s="68">
        <v>0</v>
      </c>
      <c r="U312" s="68"/>
      <c r="V312" s="1"/>
      <c r="W312" s="1"/>
      <c r="X312" s="1"/>
      <c r="Y312" s="1">
        <v>0</v>
      </c>
      <c r="Z312" s="1"/>
      <c r="AA312" s="1"/>
      <c r="AB312" s="1"/>
      <c r="AH312" t="str">
        <f t="shared" si="59"/>
        <v>Eastbrook</v>
      </c>
      <c r="AI312" t="s">
        <v>1111</v>
      </c>
      <c r="AJ312">
        <v>2</v>
      </c>
      <c r="AL312" s="127">
        <v>23</v>
      </c>
      <c r="AM312" s="130">
        <v>9</v>
      </c>
      <c r="AN312" s="130">
        <v>60</v>
      </c>
      <c r="AO312" s="132">
        <v>19770</v>
      </c>
      <c r="AP312" s="132">
        <f t="shared" si="68"/>
        <v>23009</v>
      </c>
      <c r="AQ312" s="74" t="s">
        <v>2231</v>
      </c>
    </row>
    <row r="313" spans="1:43" hidden="1" outlineLevel="1" x14ac:dyDescent="0.2">
      <c r="A313" t="s">
        <v>1210</v>
      </c>
      <c r="B313" s="10" t="s">
        <v>2728</v>
      </c>
      <c r="C313" s="1">
        <f t="shared" si="57"/>
        <v>721</v>
      </c>
      <c r="D313" s="7">
        <f t="shared" si="65"/>
        <v>2</v>
      </c>
      <c r="E313" s="7">
        <f t="shared" si="66"/>
        <v>1</v>
      </c>
      <c r="F313" s="7">
        <f t="shared" si="67"/>
        <v>3</v>
      </c>
      <c r="G313" s="1">
        <f t="shared" si="60"/>
        <v>50</v>
      </c>
      <c r="H313" s="2">
        <f t="shared" si="58"/>
        <v>6.9348127600554782E-2</v>
      </c>
      <c r="I313" s="8"/>
      <c r="J313" s="2">
        <f t="shared" si="61"/>
        <v>0.32732316227461861</v>
      </c>
      <c r="K313" s="2">
        <f t="shared" si="62"/>
        <v>0.39667128987517336</v>
      </c>
      <c r="L313" s="2">
        <f t="shared" si="63"/>
        <v>0.27323162274618584</v>
      </c>
      <c r="M313" s="2">
        <f t="shared" si="64"/>
        <v>2.7739251040221347E-3</v>
      </c>
      <c r="N313" s="68">
        <v>236</v>
      </c>
      <c r="O313" s="68">
        <v>286</v>
      </c>
      <c r="P313" s="68">
        <v>197</v>
      </c>
      <c r="Q313" s="68">
        <v>1</v>
      </c>
      <c r="R313" s="68"/>
      <c r="S313" s="68">
        <v>1</v>
      </c>
      <c r="T313" s="68">
        <v>0</v>
      </c>
      <c r="U313" s="68"/>
      <c r="V313" s="1"/>
      <c r="W313" s="1"/>
      <c r="X313" s="1"/>
      <c r="Y313" s="1">
        <v>0</v>
      </c>
      <c r="Z313" s="1"/>
      <c r="AA313" s="1"/>
      <c r="AB313" s="1"/>
      <c r="AH313" t="str">
        <f t="shared" si="59"/>
        <v>Easton</v>
      </c>
      <c r="AI313" t="s">
        <v>3068</v>
      </c>
      <c r="AJ313">
        <v>2</v>
      </c>
      <c r="AL313" s="127">
        <v>23</v>
      </c>
      <c r="AM313" s="130">
        <v>3</v>
      </c>
      <c r="AN313" s="130">
        <v>90</v>
      </c>
      <c r="AO313" s="132">
        <v>21380</v>
      </c>
      <c r="AP313" s="132">
        <f t="shared" si="68"/>
        <v>23003</v>
      </c>
      <c r="AQ313" s="74" t="s">
        <v>2231</v>
      </c>
    </row>
    <row r="314" spans="1:43" hidden="1" outlineLevel="1" x14ac:dyDescent="0.2">
      <c r="A314" t="s">
        <v>2643</v>
      </c>
      <c r="B314" s="10" t="s">
        <v>2728</v>
      </c>
      <c r="C314" s="1">
        <f t="shared" si="57"/>
        <v>1005</v>
      </c>
      <c r="D314" s="7">
        <f t="shared" si="65"/>
        <v>1</v>
      </c>
      <c r="E314" s="7">
        <f t="shared" si="66"/>
        <v>3</v>
      </c>
      <c r="F314" s="7">
        <f t="shared" si="67"/>
        <v>2</v>
      </c>
      <c r="G314" s="1">
        <f t="shared" si="60"/>
        <v>107</v>
      </c>
      <c r="H314" s="2">
        <f t="shared" si="58"/>
        <v>0.10646766169154229</v>
      </c>
      <c r="I314" s="8"/>
      <c r="J314" s="2">
        <f t="shared" si="61"/>
        <v>0.41293532338308458</v>
      </c>
      <c r="K314" s="2">
        <f t="shared" si="62"/>
        <v>0.27263681592039801</v>
      </c>
      <c r="L314" s="2">
        <f t="shared" si="63"/>
        <v>0.30646766169154227</v>
      </c>
      <c r="M314" s="2">
        <f t="shared" si="64"/>
        <v>7.9601990049751326E-3</v>
      </c>
      <c r="N314" s="68">
        <v>415</v>
      </c>
      <c r="O314" s="68">
        <v>274</v>
      </c>
      <c r="P314" s="68">
        <v>308</v>
      </c>
      <c r="Q314" s="68">
        <v>6</v>
      </c>
      <c r="R314" s="68"/>
      <c r="S314" s="68">
        <v>2</v>
      </c>
      <c r="T314" s="68">
        <v>0</v>
      </c>
      <c r="U314" s="68"/>
      <c r="V314" s="1"/>
      <c r="W314" s="1"/>
      <c r="X314" s="1"/>
      <c r="Y314" s="1">
        <v>0</v>
      </c>
      <c r="Z314" s="1"/>
      <c r="AA314" s="1"/>
      <c r="AB314" s="1"/>
      <c r="AH314" t="str">
        <f t="shared" si="59"/>
        <v>Eastport</v>
      </c>
      <c r="AI314" t="s">
        <v>563</v>
      </c>
      <c r="AJ314">
        <v>2</v>
      </c>
      <c r="AL314" s="127">
        <v>23</v>
      </c>
      <c r="AM314" s="130">
        <v>29</v>
      </c>
      <c r="AN314" s="130">
        <v>100</v>
      </c>
      <c r="AO314" s="132">
        <v>21730</v>
      </c>
      <c r="AP314" s="132">
        <f t="shared" si="68"/>
        <v>23029</v>
      </c>
      <c r="AQ314" s="74" t="s">
        <v>146</v>
      </c>
    </row>
    <row r="315" spans="1:43" hidden="1" outlineLevel="1" x14ac:dyDescent="0.2">
      <c r="A315" t="s">
        <v>2644</v>
      </c>
      <c r="B315" s="10" t="s">
        <v>2728</v>
      </c>
      <c r="C315" s="1">
        <f t="shared" si="57"/>
        <v>1171</v>
      </c>
      <c r="D315" s="7">
        <f t="shared" si="65"/>
        <v>3</v>
      </c>
      <c r="E315" s="7">
        <f t="shared" si="66"/>
        <v>2</v>
      </c>
      <c r="F315" s="7">
        <f t="shared" si="67"/>
        <v>1</v>
      </c>
      <c r="G315" s="1">
        <f t="shared" si="60"/>
        <v>93</v>
      </c>
      <c r="H315" s="2">
        <f t="shared" si="58"/>
        <v>7.9419299743808708E-2</v>
      </c>
      <c r="I315" s="8"/>
      <c r="J315" s="2">
        <f t="shared" si="61"/>
        <v>0.30145175064047824</v>
      </c>
      <c r="K315" s="2">
        <f t="shared" si="62"/>
        <v>0.30742954739538858</v>
      </c>
      <c r="L315" s="2">
        <f t="shared" si="63"/>
        <v>0.38684884713919726</v>
      </c>
      <c r="M315" s="2">
        <f t="shared" si="64"/>
        <v>4.2698548249359147E-3</v>
      </c>
      <c r="N315" s="68">
        <v>353</v>
      </c>
      <c r="O315" s="68">
        <v>360</v>
      </c>
      <c r="P315" s="68">
        <v>453</v>
      </c>
      <c r="Q315" s="68">
        <v>4</v>
      </c>
      <c r="R315" s="68"/>
      <c r="S315" s="68">
        <v>0</v>
      </c>
      <c r="T315" s="68">
        <v>1</v>
      </c>
      <c r="U315" s="68"/>
      <c r="V315" s="1"/>
      <c r="W315" s="1"/>
      <c r="X315" s="1"/>
      <c r="Y315" s="1">
        <v>0</v>
      </c>
      <c r="Z315" s="1"/>
      <c r="AA315" s="1"/>
      <c r="AB315" s="1"/>
      <c r="AH315" t="str">
        <f t="shared" si="59"/>
        <v>Eddington</v>
      </c>
      <c r="AI315" t="s">
        <v>1674</v>
      </c>
      <c r="AJ315">
        <v>2</v>
      </c>
      <c r="AL315" s="127">
        <v>23</v>
      </c>
      <c r="AM315" s="130">
        <v>19</v>
      </c>
      <c r="AN315" s="130">
        <v>90</v>
      </c>
      <c r="AO315" s="132">
        <v>22535</v>
      </c>
      <c r="AP315" s="132">
        <f t="shared" si="68"/>
        <v>23019</v>
      </c>
      <c r="AQ315" s="74" t="s">
        <v>2231</v>
      </c>
    </row>
    <row r="316" spans="1:43" hidden="1" outlineLevel="1" x14ac:dyDescent="0.2">
      <c r="A316" t="s">
        <v>1658</v>
      </c>
      <c r="B316" s="10" t="s">
        <v>2728</v>
      </c>
      <c r="C316" s="1">
        <f t="shared" si="57"/>
        <v>644</v>
      </c>
      <c r="D316" s="7">
        <f t="shared" si="65"/>
        <v>1</v>
      </c>
      <c r="E316" s="7">
        <f t="shared" si="66"/>
        <v>3</v>
      </c>
      <c r="F316" s="7">
        <f t="shared" si="67"/>
        <v>2</v>
      </c>
      <c r="G316" s="1">
        <f t="shared" si="60"/>
        <v>41</v>
      </c>
      <c r="H316" s="2">
        <f t="shared" si="58"/>
        <v>6.3664596273291921E-2</v>
      </c>
      <c r="I316" s="8"/>
      <c r="J316" s="2">
        <f t="shared" si="61"/>
        <v>0.38509316770186336</v>
      </c>
      <c r="K316" s="2">
        <f t="shared" si="62"/>
        <v>0.28726708074534163</v>
      </c>
      <c r="L316" s="2">
        <f t="shared" si="63"/>
        <v>0.32142857142857145</v>
      </c>
      <c r="M316" s="2">
        <f t="shared" si="64"/>
        <v>6.2111801242235032E-3</v>
      </c>
      <c r="N316" s="68">
        <v>248</v>
      </c>
      <c r="O316" s="68">
        <v>185</v>
      </c>
      <c r="P316" s="68">
        <v>207</v>
      </c>
      <c r="Q316" s="68">
        <v>4</v>
      </c>
      <c r="R316" s="68"/>
      <c r="S316" s="68">
        <v>0</v>
      </c>
      <c r="T316" s="68">
        <v>0</v>
      </c>
      <c r="U316" s="68"/>
      <c r="V316" s="1"/>
      <c r="W316" s="1"/>
      <c r="X316" s="1"/>
      <c r="Y316" s="1">
        <v>0</v>
      </c>
      <c r="Z316" s="1"/>
      <c r="AA316" s="1"/>
      <c r="AB316" s="1"/>
      <c r="AH316" t="str">
        <f t="shared" si="59"/>
        <v>Edgecomb</v>
      </c>
      <c r="AI316" t="s">
        <v>1204</v>
      </c>
      <c r="AJ316">
        <v>1</v>
      </c>
      <c r="AL316" s="127">
        <v>23</v>
      </c>
      <c r="AM316" s="130">
        <v>15</v>
      </c>
      <c r="AN316" s="130">
        <v>40</v>
      </c>
      <c r="AO316" s="132">
        <v>22675</v>
      </c>
      <c r="AP316" s="132">
        <f t="shared" si="68"/>
        <v>23015</v>
      </c>
      <c r="AQ316" s="74" t="s">
        <v>2231</v>
      </c>
    </row>
    <row r="317" spans="1:43" hidden="1" outlineLevel="1" x14ac:dyDescent="0.2">
      <c r="A317" t="s">
        <v>2904</v>
      </c>
      <c r="B317" s="10" t="s">
        <v>2728</v>
      </c>
      <c r="C317" s="1">
        <f t="shared" si="57"/>
        <v>115</v>
      </c>
      <c r="D317" s="7">
        <f t="shared" si="65"/>
        <v>1</v>
      </c>
      <c r="E317" s="7">
        <f t="shared" si="66"/>
        <v>2</v>
      </c>
      <c r="F317" s="7">
        <f t="shared" si="67"/>
        <v>3</v>
      </c>
      <c r="G317" s="1">
        <f t="shared" si="60"/>
        <v>27</v>
      </c>
      <c r="H317" s="2">
        <f t="shared" si="58"/>
        <v>0.23478260869565218</v>
      </c>
      <c r="I317" s="8"/>
      <c r="J317" s="2">
        <f t="shared" si="61"/>
        <v>0.4956521739130435</v>
      </c>
      <c r="K317" s="2">
        <f t="shared" si="62"/>
        <v>0.2608695652173913</v>
      </c>
      <c r="L317" s="2">
        <f t="shared" si="63"/>
        <v>0.24347826086956523</v>
      </c>
      <c r="M317" s="2">
        <f t="shared" si="64"/>
        <v>-2.7755575615628914E-17</v>
      </c>
      <c r="N317" s="68">
        <v>57</v>
      </c>
      <c r="O317" s="68">
        <v>30</v>
      </c>
      <c r="P317" s="68">
        <v>28</v>
      </c>
      <c r="Q317" s="68">
        <v>0</v>
      </c>
      <c r="R317" s="68"/>
      <c r="S317" s="68">
        <v>0</v>
      </c>
      <c r="T317" s="68">
        <v>0</v>
      </c>
      <c r="U317" s="68"/>
      <c r="V317" s="1"/>
      <c r="W317" s="1"/>
      <c r="X317" s="1"/>
      <c r="Y317" s="1">
        <v>0</v>
      </c>
      <c r="Z317" s="1"/>
      <c r="AA317" s="1"/>
      <c r="AB317" s="1"/>
      <c r="AH317" t="str">
        <f t="shared" si="59"/>
        <v>Edinburg</v>
      </c>
      <c r="AI317" t="s">
        <v>1674</v>
      </c>
      <c r="AJ317">
        <v>2</v>
      </c>
      <c r="AL317" s="127">
        <v>23</v>
      </c>
      <c r="AM317" s="130">
        <v>19</v>
      </c>
      <c r="AN317" s="130">
        <v>95</v>
      </c>
      <c r="AO317" s="132">
        <v>22710</v>
      </c>
      <c r="AP317" s="132">
        <f t="shared" si="68"/>
        <v>23019</v>
      </c>
      <c r="AQ317" s="74" t="s">
        <v>2231</v>
      </c>
    </row>
    <row r="318" spans="1:43" hidden="1" outlineLevel="1" x14ac:dyDescent="0.2">
      <c r="A318" t="s">
        <v>2223</v>
      </c>
      <c r="B318" s="10" t="s">
        <v>2728</v>
      </c>
      <c r="C318" s="1">
        <f t="shared" si="57"/>
        <v>168</v>
      </c>
      <c r="D318" s="7">
        <f t="shared" si="65"/>
        <v>2</v>
      </c>
      <c r="E318" s="7">
        <f t="shared" si="66"/>
        <v>3</v>
      </c>
      <c r="F318" s="7">
        <f t="shared" si="67"/>
        <v>1</v>
      </c>
      <c r="G318" s="1">
        <f t="shared" si="60"/>
        <v>10</v>
      </c>
      <c r="H318" s="2">
        <f t="shared" si="58"/>
        <v>5.9523809523809521E-2</v>
      </c>
      <c r="I318" s="8"/>
      <c r="J318" s="2">
        <f t="shared" si="61"/>
        <v>0.34523809523809523</v>
      </c>
      <c r="K318" s="2">
        <f t="shared" si="62"/>
        <v>0.24404761904761904</v>
      </c>
      <c r="L318" s="2">
        <f t="shared" si="63"/>
        <v>0.40476190476190477</v>
      </c>
      <c r="M318" s="2">
        <f t="shared" si="64"/>
        <v>5.9523809523809312E-3</v>
      </c>
      <c r="N318" s="68">
        <v>58</v>
      </c>
      <c r="O318" s="68">
        <v>41</v>
      </c>
      <c r="P318" s="68">
        <v>68</v>
      </c>
      <c r="Q318" s="68">
        <v>1</v>
      </c>
      <c r="R318" s="68"/>
      <c r="S318" s="68">
        <v>0</v>
      </c>
      <c r="T318" s="68">
        <v>0</v>
      </c>
      <c r="U318" s="68"/>
      <c r="V318" s="1"/>
      <c r="W318" s="1"/>
      <c r="X318" s="1"/>
      <c r="Y318" s="1">
        <v>0</v>
      </c>
      <c r="Z318" s="1"/>
      <c r="AA318" s="1"/>
      <c r="AB318" s="1"/>
      <c r="AH318" t="str">
        <f>A318</f>
        <v>Edmunds</v>
      </c>
      <c r="AI318" t="s">
        <v>563</v>
      </c>
      <c r="AJ318">
        <v>2</v>
      </c>
      <c r="AL318" s="127">
        <v>23</v>
      </c>
      <c r="AM318" s="130">
        <v>29</v>
      </c>
      <c r="AO318" s="132">
        <v>22800</v>
      </c>
      <c r="AP318" s="132">
        <f t="shared" si="68"/>
        <v>23029</v>
      </c>
      <c r="AQ318" s="74" t="s">
        <v>1381</v>
      </c>
    </row>
    <row r="319" spans="1:43" hidden="1" outlineLevel="1" x14ac:dyDescent="0.2">
      <c r="A319" t="s">
        <v>2632</v>
      </c>
      <c r="B319" s="10" t="s">
        <v>2728</v>
      </c>
      <c r="C319" s="1">
        <f t="shared" si="57"/>
        <v>3273</v>
      </c>
      <c r="D319" s="7">
        <f t="shared" si="65"/>
        <v>2</v>
      </c>
      <c r="E319" s="7">
        <f t="shared" si="66"/>
        <v>1</v>
      </c>
      <c r="F319" s="7">
        <f t="shared" si="67"/>
        <v>3</v>
      </c>
      <c r="G319" s="1">
        <f t="shared" si="60"/>
        <v>220</v>
      </c>
      <c r="H319" s="2">
        <f t="shared" si="58"/>
        <v>6.7216620837152463E-2</v>
      </c>
      <c r="I319" s="8"/>
      <c r="J319" s="2">
        <f t="shared" si="61"/>
        <v>0.34066605560647722</v>
      </c>
      <c r="K319" s="2">
        <f t="shared" si="62"/>
        <v>0.40788267644362969</v>
      </c>
      <c r="L319" s="2">
        <f t="shared" si="63"/>
        <v>0.24931255728689275</v>
      </c>
      <c r="M319" s="2">
        <f t="shared" si="64"/>
        <v>2.1387106630003372E-3</v>
      </c>
      <c r="N319" s="68">
        <v>1115</v>
      </c>
      <c r="O319" s="68">
        <v>1335</v>
      </c>
      <c r="P319" s="68">
        <v>816</v>
      </c>
      <c r="Q319" s="68">
        <v>2</v>
      </c>
      <c r="R319" s="68"/>
      <c r="S319" s="68">
        <v>3</v>
      </c>
      <c r="T319" s="68">
        <v>2</v>
      </c>
      <c r="U319" s="68"/>
      <c r="V319" s="1"/>
      <c r="W319" s="1"/>
      <c r="X319" s="1"/>
      <c r="Y319" s="1">
        <v>0</v>
      </c>
      <c r="Z319" s="1"/>
      <c r="AA319" s="1"/>
      <c r="AB319" s="1"/>
      <c r="AH319" t="str">
        <f t="shared" si="59"/>
        <v>Eliot</v>
      </c>
      <c r="AI319" t="s">
        <v>1624</v>
      </c>
      <c r="AJ319">
        <v>1</v>
      </c>
      <c r="AL319" s="127">
        <v>23</v>
      </c>
      <c r="AM319" s="130">
        <v>31</v>
      </c>
      <c r="AN319" s="130">
        <v>45</v>
      </c>
      <c r="AO319" s="132">
        <v>22955</v>
      </c>
      <c r="AP319" s="132">
        <f t="shared" si="68"/>
        <v>23031</v>
      </c>
      <c r="AQ319" s="74" t="s">
        <v>2231</v>
      </c>
    </row>
    <row r="320" spans="1:43" hidden="1" outlineLevel="1" x14ac:dyDescent="0.2">
      <c r="A320" t="s">
        <v>1082</v>
      </c>
      <c r="B320" s="10" t="s">
        <v>2728</v>
      </c>
      <c r="C320" s="1">
        <f t="shared" si="57"/>
        <v>3526</v>
      </c>
      <c r="D320" s="7">
        <f t="shared" si="65"/>
        <v>3</v>
      </c>
      <c r="E320" s="7">
        <f t="shared" si="66"/>
        <v>1</v>
      </c>
      <c r="F320" s="7">
        <f t="shared" si="67"/>
        <v>2</v>
      </c>
      <c r="G320" s="1">
        <f t="shared" si="60"/>
        <v>144</v>
      </c>
      <c r="H320" s="2">
        <f t="shared" si="58"/>
        <v>4.0839478162223483E-2</v>
      </c>
      <c r="I320" s="8"/>
      <c r="J320" s="2">
        <f t="shared" si="61"/>
        <v>0.29778786159954623</v>
      </c>
      <c r="K320" s="2">
        <f t="shared" si="62"/>
        <v>0.36954055587067497</v>
      </c>
      <c r="L320" s="2">
        <f t="shared" si="63"/>
        <v>0.32870107770845153</v>
      </c>
      <c r="M320" s="2">
        <f t="shared" si="64"/>
        <v>3.9705048213273253E-3</v>
      </c>
      <c r="N320" s="68">
        <v>1050</v>
      </c>
      <c r="O320" s="68">
        <v>1303</v>
      </c>
      <c r="P320" s="68">
        <v>1159</v>
      </c>
      <c r="Q320" s="68">
        <v>8</v>
      </c>
      <c r="R320" s="68"/>
      <c r="S320" s="68">
        <v>1</v>
      </c>
      <c r="T320" s="68">
        <v>5</v>
      </c>
      <c r="U320" s="68"/>
      <c r="V320" s="1"/>
      <c r="W320" s="1"/>
      <c r="X320" s="1"/>
      <c r="Y320" s="1">
        <v>0</v>
      </c>
      <c r="Z320" s="1"/>
      <c r="AA320" s="1"/>
      <c r="AB320" s="1"/>
      <c r="AH320" t="str">
        <f t="shared" si="59"/>
        <v>Ellsworth</v>
      </c>
      <c r="AI320" t="s">
        <v>1111</v>
      </c>
      <c r="AJ320">
        <v>2</v>
      </c>
      <c r="AL320" s="127">
        <v>23</v>
      </c>
      <c r="AM320" s="130">
        <v>9</v>
      </c>
      <c r="AN320" s="130">
        <v>65</v>
      </c>
      <c r="AO320" s="132">
        <v>23200</v>
      </c>
      <c r="AP320" s="132">
        <f t="shared" si="68"/>
        <v>23009</v>
      </c>
      <c r="AQ320" s="74" t="s">
        <v>146</v>
      </c>
    </row>
    <row r="321" spans="1:43" hidden="1" outlineLevel="1" x14ac:dyDescent="0.2">
      <c r="A321" t="s">
        <v>2633</v>
      </c>
      <c r="B321" s="10" t="s">
        <v>2728</v>
      </c>
      <c r="C321" s="1">
        <f t="shared" si="57"/>
        <v>411</v>
      </c>
      <c r="D321" s="7">
        <f t="shared" si="65"/>
        <v>2</v>
      </c>
      <c r="E321" s="7">
        <f t="shared" si="66"/>
        <v>3</v>
      </c>
      <c r="F321" s="7">
        <f t="shared" si="67"/>
        <v>1</v>
      </c>
      <c r="G321" s="1">
        <f t="shared" si="60"/>
        <v>27</v>
      </c>
      <c r="H321" s="2">
        <f t="shared" si="58"/>
        <v>6.569343065693431E-2</v>
      </c>
      <c r="I321" s="8"/>
      <c r="J321" s="2">
        <f t="shared" si="61"/>
        <v>0.34063260340632601</v>
      </c>
      <c r="K321" s="2">
        <f t="shared" si="62"/>
        <v>0.24574209245742093</v>
      </c>
      <c r="L321" s="2">
        <f t="shared" si="63"/>
        <v>0.40632603406326034</v>
      </c>
      <c r="M321" s="2">
        <f t="shared" si="64"/>
        <v>7.2992700729926363E-3</v>
      </c>
      <c r="N321" s="68">
        <v>140</v>
      </c>
      <c r="O321" s="68">
        <v>101</v>
      </c>
      <c r="P321" s="68">
        <v>167</v>
      </c>
      <c r="Q321" s="68">
        <v>1</v>
      </c>
      <c r="R321" s="68"/>
      <c r="S321" s="68">
        <v>2</v>
      </c>
      <c r="T321" s="68">
        <v>0</v>
      </c>
      <c r="U321" s="68"/>
      <c r="V321" s="1"/>
      <c r="W321" s="1"/>
      <c r="X321" s="1"/>
      <c r="Y321" s="1">
        <v>0</v>
      </c>
      <c r="Z321" s="1"/>
      <c r="AA321" s="1"/>
      <c r="AB321" s="1"/>
      <c r="AH321" t="str">
        <f t="shared" si="59"/>
        <v>Embden</v>
      </c>
      <c r="AI321" t="s">
        <v>748</v>
      </c>
      <c r="AJ321">
        <v>2</v>
      </c>
      <c r="AL321" s="127">
        <v>23</v>
      </c>
      <c r="AM321" s="130">
        <v>25</v>
      </c>
      <c r="AN321" s="130">
        <v>55</v>
      </c>
      <c r="AO321" s="132">
        <v>23410</v>
      </c>
      <c r="AP321" s="132">
        <f t="shared" si="68"/>
        <v>23025</v>
      </c>
      <c r="AQ321" s="74" t="s">
        <v>2231</v>
      </c>
    </row>
    <row r="322" spans="1:43" hidden="1" outlineLevel="1" x14ac:dyDescent="0.2">
      <c r="A322" t="s">
        <v>1951</v>
      </c>
      <c r="B322" s="10" t="s">
        <v>2728</v>
      </c>
      <c r="C322" s="1">
        <f t="shared" ref="C322:C383" si="69">SUM(N322:AF322)</f>
        <v>868</v>
      </c>
      <c r="D322" s="7">
        <f t="shared" si="65"/>
        <v>2</v>
      </c>
      <c r="E322" s="7">
        <f t="shared" si="66"/>
        <v>3</v>
      </c>
      <c r="F322" s="7">
        <f t="shared" si="67"/>
        <v>1</v>
      </c>
      <c r="G322" s="1">
        <f t="shared" si="60"/>
        <v>2</v>
      </c>
      <c r="H322" s="2">
        <f t="shared" si="58"/>
        <v>2.304147465437788E-3</v>
      </c>
      <c r="I322" s="8"/>
      <c r="J322" s="2">
        <f t="shared" si="61"/>
        <v>0.35368663594470046</v>
      </c>
      <c r="K322" s="2">
        <f t="shared" si="62"/>
        <v>0.28801843317972348</v>
      </c>
      <c r="L322" s="2">
        <f t="shared" si="63"/>
        <v>0.35599078341013823</v>
      </c>
      <c r="M322" s="2">
        <f t="shared" si="64"/>
        <v>2.3041474654378891E-3</v>
      </c>
      <c r="N322" s="68">
        <v>307</v>
      </c>
      <c r="O322" s="68">
        <v>250</v>
      </c>
      <c r="P322" s="68">
        <v>309</v>
      </c>
      <c r="Q322" s="68">
        <v>0</v>
      </c>
      <c r="R322" s="68"/>
      <c r="S322" s="68">
        <v>1</v>
      </c>
      <c r="T322" s="68">
        <v>1</v>
      </c>
      <c r="U322" s="68"/>
      <c r="V322" s="1"/>
      <c r="W322" s="1"/>
      <c r="X322" s="1"/>
      <c r="Y322" s="1">
        <v>0</v>
      </c>
      <c r="Z322" s="1"/>
      <c r="AA322" s="1"/>
      <c r="AB322" s="1"/>
      <c r="AH322" t="str">
        <f t="shared" si="59"/>
        <v>Enfield</v>
      </c>
      <c r="AI322" t="s">
        <v>1674</v>
      </c>
      <c r="AJ322">
        <v>2</v>
      </c>
      <c r="AL322" s="127">
        <v>23</v>
      </c>
      <c r="AM322" s="130">
        <v>19</v>
      </c>
      <c r="AN322" s="130">
        <v>100</v>
      </c>
      <c r="AO322" s="132">
        <v>23620</v>
      </c>
      <c r="AP322" s="132">
        <f t="shared" si="68"/>
        <v>23019</v>
      </c>
      <c r="AQ322" s="74" t="s">
        <v>2231</v>
      </c>
    </row>
    <row r="323" spans="1:43" hidden="1" outlineLevel="1" x14ac:dyDescent="0.2">
      <c r="A323" t="s">
        <v>2634</v>
      </c>
      <c r="B323" s="10" t="s">
        <v>2728</v>
      </c>
      <c r="C323" s="1">
        <f t="shared" si="69"/>
        <v>481</v>
      </c>
      <c r="D323" s="7">
        <f t="shared" si="65"/>
        <v>2</v>
      </c>
      <c r="E323" s="7">
        <f t="shared" si="66"/>
        <v>3</v>
      </c>
      <c r="F323" s="7">
        <f t="shared" si="67"/>
        <v>1</v>
      </c>
      <c r="G323" s="1">
        <f t="shared" si="60"/>
        <v>26</v>
      </c>
      <c r="H323" s="2">
        <f t="shared" ref="H323:H386" si="70">G323/C323</f>
        <v>5.4054054054054057E-2</v>
      </c>
      <c r="I323" s="8"/>
      <c r="J323" s="2">
        <f t="shared" si="61"/>
        <v>0.33679833679833682</v>
      </c>
      <c r="K323" s="2">
        <f t="shared" si="62"/>
        <v>0.26611226611226613</v>
      </c>
      <c r="L323" s="2">
        <f t="shared" si="63"/>
        <v>0.39085239085239087</v>
      </c>
      <c r="M323" s="2">
        <f t="shared" si="64"/>
        <v>6.2370062370061818E-3</v>
      </c>
      <c r="N323" s="68">
        <v>162</v>
      </c>
      <c r="O323" s="68">
        <v>128</v>
      </c>
      <c r="P323" s="68">
        <v>188</v>
      </c>
      <c r="Q323" s="68">
        <v>1</v>
      </c>
      <c r="R323" s="68"/>
      <c r="S323" s="68">
        <v>0</v>
      </c>
      <c r="T323" s="68">
        <v>1</v>
      </c>
      <c r="U323" s="68"/>
      <c r="V323" s="1"/>
      <c r="W323" s="1"/>
      <c r="X323" s="1"/>
      <c r="Y323" s="1">
        <v>1</v>
      </c>
      <c r="Z323" s="1"/>
      <c r="AA323" s="1"/>
      <c r="AB323" s="1"/>
      <c r="AH323" t="str">
        <f t="shared" si="59"/>
        <v>Etna</v>
      </c>
      <c r="AI323" t="s">
        <v>1674</v>
      </c>
      <c r="AJ323">
        <v>2</v>
      </c>
      <c r="AL323" s="127">
        <v>23</v>
      </c>
      <c r="AM323" s="130">
        <v>19</v>
      </c>
      <c r="AN323" s="130">
        <v>105</v>
      </c>
      <c r="AO323" s="132">
        <v>23865</v>
      </c>
      <c r="AP323" s="132">
        <f t="shared" si="68"/>
        <v>23019</v>
      </c>
      <c r="AQ323" s="74" t="s">
        <v>2231</v>
      </c>
    </row>
    <row r="324" spans="1:43" hidden="1" outlineLevel="1" x14ac:dyDescent="0.2">
      <c r="A324" t="s">
        <v>1076</v>
      </c>
      <c r="B324" s="10" t="s">
        <v>2728</v>
      </c>
      <c r="C324" s="1">
        <f t="shared" si="69"/>
        <v>422</v>
      </c>
      <c r="D324" s="7">
        <f t="shared" si="65"/>
        <v>1</v>
      </c>
      <c r="E324" s="7">
        <f t="shared" si="66"/>
        <v>3</v>
      </c>
      <c r="F324" s="7">
        <f t="shared" si="67"/>
        <v>2</v>
      </c>
      <c r="G324" s="1">
        <f t="shared" si="60"/>
        <v>4</v>
      </c>
      <c r="H324" s="2">
        <f t="shared" si="70"/>
        <v>9.4786729857819912E-3</v>
      </c>
      <c r="I324" s="8"/>
      <c r="J324" s="2">
        <f t="shared" si="61"/>
        <v>0.35545023696682465</v>
      </c>
      <c r="K324" s="2">
        <f t="shared" si="62"/>
        <v>0.29857819905213268</v>
      </c>
      <c r="L324" s="2">
        <f t="shared" si="63"/>
        <v>0.34597156398104267</v>
      </c>
      <c r="M324" s="2">
        <f t="shared" si="64"/>
        <v>0</v>
      </c>
      <c r="N324" s="68">
        <v>150</v>
      </c>
      <c r="O324" s="68">
        <v>126</v>
      </c>
      <c r="P324" s="68">
        <v>146</v>
      </c>
      <c r="Q324" s="68">
        <v>0</v>
      </c>
      <c r="R324" s="68"/>
      <c r="S324" s="68">
        <v>0</v>
      </c>
      <c r="T324" s="68">
        <v>0</v>
      </c>
      <c r="U324" s="68"/>
      <c r="V324" s="1"/>
      <c r="W324" s="1"/>
      <c r="X324" s="1"/>
      <c r="Y324" s="1">
        <v>0</v>
      </c>
      <c r="Z324" s="1"/>
      <c r="AA324" s="1"/>
      <c r="AB324" s="1"/>
      <c r="AH324" t="str">
        <f t="shared" ref="AH324:AH385" si="71">A324</f>
        <v>Eustis</v>
      </c>
      <c r="AI324" t="s">
        <v>1494</v>
      </c>
      <c r="AJ324">
        <v>2</v>
      </c>
      <c r="AL324" s="127">
        <v>23</v>
      </c>
      <c r="AM324" s="130">
        <v>7</v>
      </c>
      <c r="AN324" s="130">
        <v>30</v>
      </c>
      <c r="AO324" s="132">
        <v>24005</v>
      </c>
      <c r="AP324" s="132">
        <f t="shared" si="68"/>
        <v>23007</v>
      </c>
      <c r="AQ324" s="74" t="s">
        <v>2231</v>
      </c>
    </row>
    <row r="325" spans="1:43" hidden="1" outlineLevel="1" x14ac:dyDescent="0.2">
      <c r="A325" t="s">
        <v>2542</v>
      </c>
      <c r="B325" s="10" t="s">
        <v>2728</v>
      </c>
      <c r="C325" s="1">
        <f t="shared" si="69"/>
        <v>506</v>
      </c>
      <c r="D325" s="7">
        <f t="shared" si="65"/>
        <v>1</v>
      </c>
      <c r="E325" s="7">
        <f t="shared" si="66"/>
        <v>3</v>
      </c>
      <c r="F325" s="7">
        <f t="shared" si="67"/>
        <v>2</v>
      </c>
      <c r="G325" s="1">
        <f t="shared" si="60"/>
        <v>5</v>
      </c>
      <c r="H325" s="2">
        <f t="shared" si="70"/>
        <v>9.881422924901186E-3</v>
      </c>
      <c r="I325" s="8"/>
      <c r="J325" s="2">
        <f t="shared" si="61"/>
        <v>0.33992094861660077</v>
      </c>
      <c r="K325" s="2">
        <f t="shared" si="62"/>
        <v>0.31818181818181818</v>
      </c>
      <c r="L325" s="2">
        <f t="shared" si="63"/>
        <v>0.33003952569169959</v>
      </c>
      <c r="M325" s="2">
        <f t="shared" si="64"/>
        <v>1.185770750988141E-2</v>
      </c>
      <c r="N325" s="68">
        <v>172</v>
      </c>
      <c r="O325" s="68">
        <v>161</v>
      </c>
      <c r="P325" s="68">
        <v>167</v>
      </c>
      <c r="Q325" s="68">
        <v>3</v>
      </c>
      <c r="R325" s="68"/>
      <c r="S325" s="68">
        <v>0</v>
      </c>
      <c r="T325" s="68">
        <v>2</v>
      </c>
      <c r="U325" s="68"/>
      <c r="V325" s="1"/>
      <c r="W325" s="1"/>
      <c r="X325" s="1"/>
      <c r="Y325" s="1">
        <v>1</v>
      </c>
      <c r="Z325" s="1"/>
      <c r="AA325" s="1"/>
      <c r="AB325" s="1"/>
      <c r="AH325" t="str">
        <f t="shared" si="71"/>
        <v>Exeter</v>
      </c>
      <c r="AI325" t="s">
        <v>1674</v>
      </c>
      <c r="AJ325">
        <v>2</v>
      </c>
      <c r="AL325" s="127">
        <v>23</v>
      </c>
      <c r="AM325" s="130">
        <v>19</v>
      </c>
      <c r="AN325" s="130">
        <v>110</v>
      </c>
      <c r="AO325" s="132">
        <v>24110</v>
      </c>
      <c r="AP325" s="132">
        <f t="shared" si="68"/>
        <v>23019</v>
      </c>
      <c r="AQ325" s="74" t="s">
        <v>2231</v>
      </c>
    </row>
    <row r="326" spans="1:43" hidden="1" outlineLevel="1" x14ac:dyDescent="0.2">
      <c r="A326" t="s">
        <v>238</v>
      </c>
      <c r="B326" s="10" t="s">
        <v>2728</v>
      </c>
      <c r="C326" s="1">
        <f t="shared" si="69"/>
        <v>3578</v>
      </c>
      <c r="D326" s="7">
        <f t="shared" si="65"/>
        <v>2</v>
      </c>
      <c r="E326" s="7">
        <f t="shared" si="66"/>
        <v>3</v>
      </c>
      <c r="F326" s="7">
        <f t="shared" si="67"/>
        <v>1</v>
      </c>
      <c r="G326" s="1">
        <f t="shared" si="60"/>
        <v>313</v>
      </c>
      <c r="H326" s="2">
        <f t="shared" si="70"/>
        <v>8.7479038569032982E-2</v>
      </c>
      <c r="I326" s="8"/>
      <c r="J326" s="2">
        <f t="shared" si="61"/>
        <v>0.35215204024594748</v>
      </c>
      <c r="K326" s="2">
        <f t="shared" si="62"/>
        <v>0.2062604807154835</v>
      </c>
      <c r="L326" s="2">
        <f t="shared" si="63"/>
        <v>0.43963107881498042</v>
      </c>
      <c r="M326" s="2">
        <f t="shared" si="64"/>
        <v>1.9564002235885614E-3</v>
      </c>
      <c r="N326" s="68">
        <v>1260</v>
      </c>
      <c r="O326" s="68">
        <v>738</v>
      </c>
      <c r="P326" s="68">
        <v>1573</v>
      </c>
      <c r="Q326" s="68">
        <v>6</v>
      </c>
      <c r="R326" s="68"/>
      <c r="S326" s="68">
        <v>1</v>
      </c>
      <c r="T326" s="68">
        <v>0</v>
      </c>
      <c r="U326" s="68"/>
      <c r="V326" s="1"/>
      <c r="W326" s="1"/>
      <c r="X326" s="1"/>
      <c r="Y326" s="1">
        <v>0</v>
      </c>
      <c r="Z326" s="1"/>
      <c r="AA326" s="1"/>
      <c r="AB326" s="1"/>
      <c r="AH326" t="str">
        <f t="shared" si="71"/>
        <v>Fairfield</v>
      </c>
      <c r="AI326" t="s">
        <v>748</v>
      </c>
      <c r="AJ326">
        <v>2</v>
      </c>
      <c r="AL326" s="127">
        <v>23</v>
      </c>
      <c r="AM326" s="130">
        <v>25</v>
      </c>
      <c r="AN326" s="130">
        <v>60</v>
      </c>
      <c r="AO326" s="132">
        <v>24320</v>
      </c>
      <c r="AP326" s="132">
        <f t="shared" si="68"/>
        <v>23025</v>
      </c>
      <c r="AQ326" s="74" t="s">
        <v>2231</v>
      </c>
    </row>
    <row r="327" spans="1:43" hidden="1" outlineLevel="1" x14ac:dyDescent="0.2">
      <c r="A327" t="s">
        <v>3142</v>
      </c>
      <c r="B327" s="10" t="s">
        <v>2728</v>
      </c>
      <c r="C327" s="1">
        <f t="shared" si="69"/>
        <v>5321</v>
      </c>
      <c r="D327" s="7">
        <f t="shared" si="65"/>
        <v>2</v>
      </c>
      <c r="E327" s="7">
        <f t="shared" si="66"/>
        <v>1</v>
      </c>
      <c r="F327" s="7">
        <f t="shared" si="67"/>
        <v>3</v>
      </c>
      <c r="G327" s="1">
        <f t="shared" si="60"/>
        <v>238</v>
      </c>
      <c r="H327" s="2">
        <f t="shared" si="70"/>
        <v>4.472843450479233E-2</v>
      </c>
      <c r="I327" s="8"/>
      <c r="J327" s="2">
        <f t="shared" si="61"/>
        <v>0.37624506671678254</v>
      </c>
      <c r="K327" s="2">
        <f t="shared" si="62"/>
        <v>0.4209735012215749</v>
      </c>
      <c r="L327" s="2">
        <f t="shared" si="63"/>
        <v>0.20033828227776734</v>
      </c>
      <c r="M327" s="2">
        <f t="shared" si="64"/>
        <v>2.4431497838752758E-3</v>
      </c>
      <c r="N327" s="68">
        <v>2002</v>
      </c>
      <c r="O327" s="68">
        <v>2240</v>
      </c>
      <c r="P327" s="68">
        <v>1066</v>
      </c>
      <c r="Q327" s="68">
        <v>9</v>
      </c>
      <c r="R327" s="68"/>
      <c r="S327" s="68">
        <v>2</v>
      </c>
      <c r="T327" s="68">
        <v>2</v>
      </c>
      <c r="U327" s="68"/>
      <c r="V327" s="1"/>
      <c r="W327" s="1"/>
      <c r="X327" s="1"/>
      <c r="Y327" s="1">
        <v>0</v>
      </c>
      <c r="Z327" s="1"/>
      <c r="AA327" s="1"/>
      <c r="AB327" s="1"/>
      <c r="AH327" t="str">
        <f t="shared" si="71"/>
        <v>Falmouth</v>
      </c>
      <c r="AI327" t="s">
        <v>1429</v>
      </c>
      <c r="AJ327">
        <v>1</v>
      </c>
      <c r="AL327" s="127">
        <v>23</v>
      </c>
      <c r="AM327" s="130">
        <v>5</v>
      </c>
      <c r="AN327" s="130">
        <v>35</v>
      </c>
      <c r="AO327" s="132">
        <v>24495</v>
      </c>
      <c r="AP327" s="132">
        <f t="shared" si="68"/>
        <v>23005</v>
      </c>
      <c r="AQ327" s="74" t="s">
        <v>2231</v>
      </c>
    </row>
    <row r="328" spans="1:43" hidden="1" outlineLevel="1" x14ac:dyDescent="0.2">
      <c r="A328" t="s">
        <v>3209</v>
      </c>
      <c r="B328" s="10" t="s">
        <v>2728</v>
      </c>
      <c r="C328" s="1">
        <f t="shared" si="69"/>
        <v>1695</v>
      </c>
      <c r="D328" s="7">
        <f t="shared" si="65"/>
        <v>1</v>
      </c>
      <c r="E328" s="7">
        <f t="shared" si="66"/>
        <v>2</v>
      </c>
      <c r="F328" s="7">
        <f t="shared" si="67"/>
        <v>3</v>
      </c>
      <c r="G328" s="1">
        <f t="shared" si="60"/>
        <v>76</v>
      </c>
      <c r="H328" s="2">
        <f t="shared" si="70"/>
        <v>4.4837758112094395E-2</v>
      </c>
      <c r="I328" s="8"/>
      <c r="J328" s="2">
        <f t="shared" si="61"/>
        <v>0.36519174041297936</v>
      </c>
      <c r="K328" s="2">
        <f t="shared" si="62"/>
        <v>0.32035398230088497</v>
      </c>
      <c r="L328" s="2">
        <f t="shared" si="63"/>
        <v>0.31150442477876106</v>
      </c>
      <c r="M328" s="2">
        <f t="shared" si="64"/>
        <v>2.9498525073745618E-3</v>
      </c>
      <c r="N328" s="68">
        <v>619</v>
      </c>
      <c r="O328" s="68">
        <v>543</v>
      </c>
      <c r="P328" s="68">
        <v>528</v>
      </c>
      <c r="Q328" s="68">
        <v>3</v>
      </c>
      <c r="R328" s="68"/>
      <c r="S328" s="68">
        <v>2</v>
      </c>
      <c r="T328" s="68">
        <v>0</v>
      </c>
      <c r="U328" s="68"/>
      <c r="V328" s="1"/>
      <c r="W328" s="1"/>
      <c r="X328" s="1"/>
      <c r="Y328" s="1">
        <v>0</v>
      </c>
      <c r="Z328" s="1"/>
      <c r="AA328" s="1"/>
      <c r="AB328" s="1"/>
      <c r="AH328" t="str">
        <f t="shared" si="71"/>
        <v>Farmingdale</v>
      </c>
      <c r="AI328" t="s">
        <v>2091</v>
      </c>
      <c r="AJ328">
        <v>1</v>
      </c>
      <c r="AL328" s="127">
        <v>23</v>
      </c>
      <c r="AM328" s="130">
        <v>11</v>
      </c>
      <c r="AN328" s="130">
        <v>40</v>
      </c>
      <c r="AO328" s="132">
        <v>24670</v>
      </c>
      <c r="AP328" s="132">
        <f t="shared" si="68"/>
        <v>23011</v>
      </c>
      <c r="AQ328" s="74" t="s">
        <v>2231</v>
      </c>
    </row>
    <row r="329" spans="1:43" hidden="1" outlineLevel="1" x14ac:dyDescent="0.2">
      <c r="A329" t="s">
        <v>635</v>
      </c>
      <c r="B329" s="10" t="s">
        <v>2728</v>
      </c>
      <c r="C329" s="1">
        <f t="shared" si="69"/>
        <v>3707</v>
      </c>
      <c r="D329" s="7">
        <f t="shared" si="65"/>
        <v>1</v>
      </c>
      <c r="E329" s="7">
        <f t="shared" si="66"/>
        <v>2</v>
      </c>
      <c r="F329" s="7">
        <f t="shared" si="67"/>
        <v>3</v>
      </c>
      <c r="G329" s="1">
        <f t="shared" si="60"/>
        <v>366</v>
      </c>
      <c r="H329" s="2">
        <f t="shared" si="70"/>
        <v>9.8732128405718905E-2</v>
      </c>
      <c r="I329" s="8"/>
      <c r="J329" s="2">
        <f t="shared" si="61"/>
        <v>0.40248179120582683</v>
      </c>
      <c r="K329" s="2">
        <f t="shared" si="62"/>
        <v>0.3037496628001079</v>
      </c>
      <c r="L329" s="2">
        <f t="shared" si="63"/>
        <v>0.28945238737523604</v>
      </c>
      <c r="M329" s="2">
        <f t="shared" si="64"/>
        <v>4.3161586188292245E-3</v>
      </c>
      <c r="N329" s="68">
        <v>1492</v>
      </c>
      <c r="O329" s="68">
        <v>1126</v>
      </c>
      <c r="P329" s="68">
        <v>1073</v>
      </c>
      <c r="Q329" s="68">
        <v>11</v>
      </c>
      <c r="R329" s="68"/>
      <c r="S329" s="68">
        <v>1</v>
      </c>
      <c r="T329" s="68">
        <v>4</v>
      </c>
      <c r="U329" s="68"/>
      <c r="V329" s="1"/>
      <c r="W329" s="1"/>
      <c r="X329" s="1"/>
      <c r="Y329" s="1">
        <v>0</v>
      </c>
      <c r="Z329" s="1"/>
      <c r="AA329" s="1"/>
      <c r="AB329" s="1"/>
      <c r="AH329" t="str">
        <f t="shared" si="71"/>
        <v>Farmington</v>
      </c>
      <c r="AI329" t="s">
        <v>1494</v>
      </c>
      <c r="AJ329">
        <v>2</v>
      </c>
      <c r="AL329" s="127">
        <v>23</v>
      </c>
      <c r="AM329" s="130">
        <v>7</v>
      </c>
      <c r="AN329" s="130">
        <v>35</v>
      </c>
      <c r="AO329" s="132">
        <v>24775</v>
      </c>
      <c r="AP329" s="132">
        <f t="shared" si="68"/>
        <v>23007</v>
      </c>
      <c r="AQ329" s="74" t="s">
        <v>2231</v>
      </c>
    </row>
    <row r="330" spans="1:43" hidden="1" outlineLevel="1" x14ac:dyDescent="0.2">
      <c r="A330" t="s">
        <v>2070</v>
      </c>
      <c r="B330" s="10" t="s">
        <v>2728</v>
      </c>
      <c r="C330" s="1">
        <f t="shared" si="69"/>
        <v>598</v>
      </c>
      <c r="D330" s="7">
        <f t="shared" si="65"/>
        <v>1</v>
      </c>
      <c r="E330" s="7">
        <f t="shared" si="66"/>
        <v>3</v>
      </c>
      <c r="F330" s="7">
        <f t="shared" si="67"/>
        <v>2</v>
      </c>
      <c r="G330" s="1">
        <f t="shared" si="60"/>
        <v>85</v>
      </c>
      <c r="H330" s="2">
        <f t="shared" si="70"/>
        <v>0.14214046822742474</v>
      </c>
      <c r="I330" s="8"/>
      <c r="J330" s="2">
        <f t="shared" si="61"/>
        <v>0.45652173913043476</v>
      </c>
      <c r="K330" s="2">
        <f t="shared" si="62"/>
        <v>0.22240802675585283</v>
      </c>
      <c r="L330" s="2">
        <f t="shared" si="63"/>
        <v>0.31438127090301005</v>
      </c>
      <c r="M330" s="2">
        <f t="shared" si="64"/>
        <v>6.6889632107023367E-3</v>
      </c>
      <c r="N330" s="68">
        <v>273</v>
      </c>
      <c r="O330" s="68">
        <v>133</v>
      </c>
      <c r="P330" s="68">
        <v>188</v>
      </c>
      <c r="Q330" s="68">
        <v>4</v>
      </c>
      <c r="R330" s="68"/>
      <c r="S330" s="68">
        <v>0</v>
      </c>
      <c r="T330" s="68">
        <v>0</v>
      </c>
      <c r="U330" s="68"/>
      <c r="V330" s="1"/>
      <c r="W330" s="1"/>
      <c r="X330" s="1"/>
      <c r="Y330" s="1">
        <v>0</v>
      </c>
      <c r="Z330" s="1"/>
      <c r="AA330" s="1"/>
      <c r="AB330" s="1"/>
      <c r="AH330" t="str">
        <f t="shared" si="71"/>
        <v>Fayette</v>
      </c>
      <c r="AI330" t="s">
        <v>2091</v>
      </c>
      <c r="AJ330">
        <v>1</v>
      </c>
      <c r="AL330" s="127">
        <v>23</v>
      </c>
      <c r="AM330" s="130">
        <v>11</v>
      </c>
      <c r="AN330" s="130">
        <v>45</v>
      </c>
      <c r="AO330" s="132">
        <v>24950</v>
      </c>
      <c r="AP330" s="132">
        <f t="shared" si="68"/>
        <v>23011</v>
      </c>
      <c r="AQ330" s="74" t="s">
        <v>2231</v>
      </c>
    </row>
    <row r="331" spans="1:43" hidden="1" outlineLevel="1" x14ac:dyDescent="0.2">
      <c r="A331" t="s">
        <v>3210</v>
      </c>
      <c r="B331" s="10" t="s">
        <v>2728</v>
      </c>
      <c r="C331" s="1">
        <f t="shared" si="69"/>
        <v>2020</v>
      </c>
      <c r="D331" s="7">
        <f t="shared" si="65"/>
        <v>1</v>
      </c>
      <c r="E331" s="7">
        <f t="shared" si="66"/>
        <v>2</v>
      </c>
      <c r="F331" s="7">
        <f t="shared" si="67"/>
        <v>3</v>
      </c>
      <c r="G331" s="1">
        <f t="shared" si="60"/>
        <v>151</v>
      </c>
      <c r="H331" s="2">
        <f t="shared" si="70"/>
        <v>7.4752475247524749E-2</v>
      </c>
      <c r="I331" s="8"/>
      <c r="J331" s="2">
        <f t="shared" si="61"/>
        <v>0.41336633663366334</v>
      </c>
      <c r="K331" s="2">
        <f t="shared" si="62"/>
        <v>0.33861386138613864</v>
      </c>
      <c r="L331" s="2">
        <f t="shared" si="63"/>
        <v>0.24405940594059405</v>
      </c>
      <c r="M331" s="2">
        <f t="shared" si="64"/>
        <v>3.9603960396040194E-3</v>
      </c>
      <c r="N331" s="68">
        <v>835</v>
      </c>
      <c r="O331" s="68">
        <v>684</v>
      </c>
      <c r="P331" s="68">
        <v>493</v>
      </c>
      <c r="Q331" s="68">
        <v>5</v>
      </c>
      <c r="R331" s="68"/>
      <c r="S331" s="68">
        <v>1</v>
      </c>
      <c r="T331" s="68">
        <v>2</v>
      </c>
      <c r="U331" s="68"/>
      <c r="V331" s="1"/>
      <c r="W331" s="1"/>
      <c r="X331" s="1"/>
      <c r="Y331" s="1">
        <v>0</v>
      </c>
      <c r="Z331" s="1"/>
      <c r="AA331" s="1"/>
      <c r="AB331" s="1"/>
      <c r="AH331" t="str">
        <f t="shared" si="71"/>
        <v>Fort Fairfield</v>
      </c>
      <c r="AI331" t="s">
        <v>3068</v>
      </c>
      <c r="AJ331">
        <v>2</v>
      </c>
      <c r="AL331" s="127">
        <v>23</v>
      </c>
      <c r="AM331" s="130">
        <v>3</v>
      </c>
      <c r="AN331" s="130">
        <v>95</v>
      </c>
      <c r="AO331" s="132">
        <v>25615</v>
      </c>
      <c r="AP331" s="132">
        <f t="shared" si="68"/>
        <v>23003</v>
      </c>
      <c r="AQ331" s="74" t="s">
        <v>2231</v>
      </c>
    </row>
    <row r="332" spans="1:43" hidden="1" outlineLevel="1" x14ac:dyDescent="0.2">
      <c r="A332" t="s">
        <v>2513</v>
      </c>
      <c r="B332" s="10" t="s">
        <v>2728</v>
      </c>
      <c r="C332" s="1">
        <f t="shared" si="69"/>
        <v>2251</v>
      </c>
      <c r="D332" s="7">
        <f t="shared" si="65"/>
        <v>1</v>
      </c>
      <c r="E332" s="7">
        <f t="shared" si="66"/>
        <v>3</v>
      </c>
      <c r="F332" s="7">
        <f t="shared" si="67"/>
        <v>2</v>
      </c>
      <c r="G332" s="1">
        <f t="shared" si="60"/>
        <v>621</v>
      </c>
      <c r="H332" s="2">
        <f t="shared" si="70"/>
        <v>0.27587738782763216</v>
      </c>
      <c r="I332" s="8"/>
      <c r="J332" s="2">
        <f t="shared" si="61"/>
        <v>0.5415370946246113</v>
      </c>
      <c r="K332" s="2">
        <f t="shared" si="62"/>
        <v>0.19102621057307864</v>
      </c>
      <c r="L332" s="2">
        <f t="shared" si="63"/>
        <v>0.26565970679697914</v>
      </c>
      <c r="M332" s="2">
        <f t="shared" si="64"/>
        <v>1.7769880053308817E-3</v>
      </c>
      <c r="N332" s="68">
        <v>1219</v>
      </c>
      <c r="O332" s="68">
        <v>430</v>
      </c>
      <c r="P332" s="68">
        <v>598</v>
      </c>
      <c r="Q332" s="68">
        <v>1</v>
      </c>
      <c r="R332" s="68"/>
      <c r="S332" s="68">
        <v>2</v>
      </c>
      <c r="T332" s="68">
        <v>1</v>
      </c>
      <c r="U332" s="68"/>
      <c r="V332" s="1"/>
      <c r="W332" s="1"/>
      <c r="X332" s="1"/>
      <c r="Y332" s="1">
        <v>0</v>
      </c>
      <c r="Z332" s="1"/>
      <c r="AA332" s="1"/>
      <c r="AB332" s="1"/>
      <c r="AH332" t="str">
        <f t="shared" si="71"/>
        <v>Fort Kent</v>
      </c>
      <c r="AI332" t="s">
        <v>3068</v>
      </c>
      <c r="AJ332">
        <v>2</v>
      </c>
      <c r="AL332" s="127">
        <v>23</v>
      </c>
      <c r="AM332" s="130">
        <v>3</v>
      </c>
      <c r="AN332" s="130">
        <v>100</v>
      </c>
      <c r="AO332" s="132">
        <v>25755</v>
      </c>
      <c r="AP332" s="132">
        <f t="shared" si="68"/>
        <v>23003</v>
      </c>
      <c r="AQ332" s="74" t="s">
        <v>2231</v>
      </c>
    </row>
    <row r="333" spans="1:43" hidden="1" outlineLevel="1" x14ac:dyDescent="0.2">
      <c r="A333" t="s">
        <v>1077</v>
      </c>
      <c r="B333" s="10" t="s">
        <v>2728</v>
      </c>
      <c r="C333" s="1">
        <f t="shared" si="69"/>
        <v>527</v>
      </c>
      <c r="D333" s="7">
        <f t="shared" si="65"/>
        <v>2</v>
      </c>
      <c r="E333" s="7">
        <f t="shared" si="66"/>
        <v>3</v>
      </c>
      <c r="F333" s="7">
        <f t="shared" si="67"/>
        <v>1</v>
      </c>
      <c r="G333" s="1">
        <f t="shared" si="60"/>
        <v>1</v>
      </c>
      <c r="H333" s="2">
        <f t="shared" si="70"/>
        <v>1.8975332068311196E-3</v>
      </c>
      <c r="I333" s="8"/>
      <c r="J333" s="2">
        <f t="shared" si="61"/>
        <v>0.37950664136622392</v>
      </c>
      <c r="K333" s="2">
        <f t="shared" si="62"/>
        <v>0.23529411764705882</v>
      </c>
      <c r="L333" s="2">
        <f t="shared" si="63"/>
        <v>0.38140417457305503</v>
      </c>
      <c r="M333" s="2">
        <f t="shared" si="64"/>
        <v>3.7950664136622292E-3</v>
      </c>
      <c r="N333" s="68">
        <v>200</v>
      </c>
      <c r="O333" s="68">
        <v>124</v>
      </c>
      <c r="P333" s="68">
        <v>201</v>
      </c>
      <c r="Q333" s="68">
        <v>2</v>
      </c>
      <c r="R333" s="68"/>
      <c r="S333" s="68">
        <v>0</v>
      </c>
      <c r="T333" s="68">
        <v>0</v>
      </c>
      <c r="U333" s="68"/>
      <c r="V333" s="1"/>
      <c r="W333" s="1"/>
      <c r="X333" s="1"/>
      <c r="Y333" s="1">
        <v>0</v>
      </c>
      <c r="Z333" s="1"/>
      <c r="AA333" s="1"/>
      <c r="AB333" s="1"/>
      <c r="AH333" t="str">
        <f t="shared" si="71"/>
        <v>Frankfort</v>
      </c>
      <c r="AI333" t="s">
        <v>1623</v>
      </c>
      <c r="AJ333">
        <v>2</v>
      </c>
      <c r="AL333" s="127">
        <v>23</v>
      </c>
      <c r="AM333" s="130">
        <v>27</v>
      </c>
      <c r="AN333" s="130">
        <v>25</v>
      </c>
      <c r="AO333" s="132">
        <v>26280</v>
      </c>
      <c r="AP333" s="132">
        <f t="shared" si="68"/>
        <v>23027</v>
      </c>
      <c r="AQ333" s="74" t="s">
        <v>2231</v>
      </c>
    </row>
    <row r="334" spans="1:43" hidden="1" outlineLevel="1" x14ac:dyDescent="0.2">
      <c r="A334" t="s">
        <v>1494</v>
      </c>
      <c r="B334" s="10" t="s">
        <v>2728</v>
      </c>
      <c r="C334" s="1">
        <f t="shared" si="69"/>
        <v>703</v>
      </c>
      <c r="D334" s="7">
        <f t="shared" si="65"/>
        <v>3</v>
      </c>
      <c r="E334" s="7">
        <f t="shared" si="66"/>
        <v>2</v>
      </c>
      <c r="F334" s="7">
        <f t="shared" si="67"/>
        <v>1</v>
      </c>
      <c r="G334" s="1">
        <f t="shared" si="60"/>
        <v>5</v>
      </c>
      <c r="H334" s="2">
        <f t="shared" si="70"/>
        <v>7.1123755334281651E-3</v>
      </c>
      <c r="I334" s="8"/>
      <c r="J334" s="2">
        <f t="shared" si="61"/>
        <v>0.30440967283072545</v>
      </c>
      <c r="K334" s="2">
        <f t="shared" si="62"/>
        <v>0.33997155049786631</v>
      </c>
      <c r="L334" s="2">
        <f t="shared" si="63"/>
        <v>0.34708392603129445</v>
      </c>
      <c r="M334" s="2">
        <f t="shared" si="64"/>
        <v>8.5348506401137225E-3</v>
      </c>
      <c r="N334" s="68">
        <v>214</v>
      </c>
      <c r="O334" s="68">
        <v>239</v>
      </c>
      <c r="P334" s="68">
        <v>244</v>
      </c>
      <c r="Q334" s="68">
        <v>1</v>
      </c>
      <c r="R334" s="68"/>
      <c r="S334" s="68">
        <v>0</v>
      </c>
      <c r="T334" s="68">
        <v>5</v>
      </c>
      <c r="U334" s="68"/>
      <c r="V334" s="1"/>
      <c r="W334" s="1"/>
      <c r="X334" s="1"/>
      <c r="Y334" s="1">
        <v>0</v>
      </c>
      <c r="Z334" s="1"/>
      <c r="AA334" s="1"/>
      <c r="AB334" s="1"/>
      <c r="AH334" t="str">
        <f t="shared" si="71"/>
        <v>Franklin</v>
      </c>
      <c r="AI334" t="s">
        <v>1111</v>
      </c>
      <c r="AJ334">
        <v>2</v>
      </c>
      <c r="AL334" s="127">
        <v>23</v>
      </c>
      <c r="AM334" s="130">
        <v>9</v>
      </c>
      <c r="AN334" s="130">
        <v>70</v>
      </c>
      <c r="AO334" s="132">
        <v>26350</v>
      </c>
      <c r="AP334" s="132">
        <f t="shared" si="68"/>
        <v>23009</v>
      </c>
      <c r="AQ334" s="74" t="s">
        <v>2231</v>
      </c>
    </row>
    <row r="335" spans="1:43" hidden="1" outlineLevel="1" x14ac:dyDescent="0.2">
      <c r="A335" t="s">
        <v>2498</v>
      </c>
      <c r="B335" s="10" t="s">
        <v>2728</v>
      </c>
      <c r="C335" s="1">
        <f t="shared" si="69"/>
        <v>315</v>
      </c>
      <c r="D335" s="7">
        <f t="shared" si="65"/>
        <v>2</v>
      </c>
      <c r="E335" s="7">
        <f t="shared" si="66"/>
        <v>3</v>
      </c>
      <c r="F335" s="7">
        <f t="shared" si="67"/>
        <v>1</v>
      </c>
      <c r="G335" s="1">
        <f t="shared" si="60"/>
        <v>38</v>
      </c>
      <c r="H335" s="2">
        <f t="shared" si="70"/>
        <v>0.12063492063492064</v>
      </c>
      <c r="I335" s="8"/>
      <c r="J335" s="2">
        <f t="shared" si="61"/>
        <v>0.32380952380952382</v>
      </c>
      <c r="K335" s="2">
        <f t="shared" si="62"/>
        <v>0.2253968253968254</v>
      </c>
      <c r="L335" s="2">
        <f t="shared" si="63"/>
        <v>0.44444444444444442</v>
      </c>
      <c r="M335" s="2">
        <f t="shared" si="64"/>
        <v>6.3492063492064377E-3</v>
      </c>
      <c r="N335" s="68">
        <v>102</v>
      </c>
      <c r="O335" s="68">
        <v>71</v>
      </c>
      <c r="P335" s="68">
        <v>140</v>
      </c>
      <c r="Q335" s="68">
        <v>1</v>
      </c>
      <c r="R335" s="68"/>
      <c r="S335" s="68">
        <v>1</v>
      </c>
      <c r="T335" s="68">
        <v>0</v>
      </c>
      <c r="U335" s="68"/>
      <c r="V335" s="1"/>
      <c r="W335" s="1"/>
      <c r="X335" s="1"/>
      <c r="Y335" s="1">
        <v>0</v>
      </c>
      <c r="Z335" s="1"/>
      <c r="AA335" s="1"/>
      <c r="AB335" s="1"/>
      <c r="AH335" t="str">
        <f>A335</f>
        <v>Freedom</v>
      </c>
      <c r="AI335" t="s">
        <v>1623</v>
      </c>
      <c r="AJ335">
        <v>1</v>
      </c>
      <c r="AL335" s="127">
        <v>23</v>
      </c>
      <c r="AM335" s="130">
        <v>27</v>
      </c>
      <c r="AN335" s="130">
        <v>30</v>
      </c>
      <c r="AO335" s="132">
        <v>26420</v>
      </c>
      <c r="AP335" s="132">
        <f t="shared" si="68"/>
        <v>23027</v>
      </c>
      <c r="AQ335" s="74" t="s">
        <v>2231</v>
      </c>
    </row>
    <row r="336" spans="1:43" hidden="1" outlineLevel="1" x14ac:dyDescent="0.2">
      <c r="A336" t="s">
        <v>1078</v>
      </c>
      <c r="B336" s="10" t="s">
        <v>2728</v>
      </c>
      <c r="C336" s="1">
        <f t="shared" si="69"/>
        <v>4291</v>
      </c>
      <c r="D336" s="7">
        <f t="shared" si="65"/>
        <v>1</v>
      </c>
      <c r="E336" s="7">
        <f t="shared" si="66"/>
        <v>2</v>
      </c>
      <c r="F336" s="7">
        <f t="shared" si="67"/>
        <v>3</v>
      </c>
      <c r="G336" s="1">
        <f t="shared" si="60"/>
        <v>394</v>
      </c>
      <c r="H336" s="2">
        <f t="shared" si="70"/>
        <v>9.182008855744582E-2</v>
      </c>
      <c r="I336" s="8"/>
      <c r="J336" s="2">
        <f t="shared" si="61"/>
        <v>0.4085294803076206</v>
      </c>
      <c r="K336" s="2">
        <f t="shared" si="62"/>
        <v>0.31670939175017476</v>
      </c>
      <c r="L336" s="2">
        <f t="shared" si="63"/>
        <v>0.26893498019109763</v>
      </c>
      <c r="M336" s="2">
        <f t="shared" si="64"/>
        <v>5.8261477511070137E-3</v>
      </c>
      <c r="N336" s="68">
        <v>1753</v>
      </c>
      <c r="O336" s="68">
        <v>1359</v>
      </c>
      <c r="P336" s="68">
        <v>1154</v>
      </c>
      <c r="Q336" s="68">
        <v>22</v>
      </c>
      <c r="R336" s="68"/>
      <c r="S336" s="68">
        <v>1</v>
      </c>
      <c r="T336" s="68">
        <v>2</v>
      </c>
      <c r="U336" s="68"/>
      <c r="V336" s="1"/>
      <c r="W336" s="1"/>
      <c r="X336" s="1"/>
      <c r="Y336" s="1">
        <v>0</v>
      </c>
      <c r="Z336" s="1"/>
      <c r="AA336" s="1"/>
      <c r="AB336" s="1"/>
      <c r="AH336" t="str">
        <f t="shared" si="71"/>
        <v>Freeport</v>
      </c>
      <c r="AI336" t="s">
        <v>1429</v>
      </c>
      <c r="AJ336">
        <v>1</v>
      </c>
      <c r="AL336" s="127">
        <v>23</v>
      </c>
      <c r="AM336" s="130">
        <v>5</v>
      </c>
      <c r="AN336" s="130">
        <v>40</v>
      </c>
      <c r="AO336" s="132">
        <v>26525</v>
      </c>
      <c r="AP336" s="132">
        <f t="shared" si="68"/>
        <v>23005</v>
      </c>
      <c r="AQ336" s="74" t="s">
        <v>2231</v>
      </c>
    </row>
    <row r="337" spans="1:43" hidden="1" outlineLevel="1" x14ac:dyDescent="0.2">
      <c r="A337" t="s">
        <v>1611</v>
      </c>
      <c r="B337" s="10" t="s">
        <v>2728</v>
      </c>
      <c r="C337" s="1">
        <f t="shared" si="69"/>
        <v>28</v>
      </c>
      <c r="D337" s="7">
        <f t="shared" si="65"/>
        <v>2</v>
      </c>
      <c r="E337" s="7">
        <f t="shared" si="66"/>
        <v>3</v>
      </c>
      <c r="F337" s="7">
        <f t="shared" si="67"/>
        <v>1</v>
      </c>
      <c r="G337" s="1">
        <f t="shared" si="60"/>
        <v>3</v>
      </c>
      <c r="H337" s="2">
        <f t="shared" si="70"/>
        <v>0.10714285714285714</v>
      </c>
      <c r="I337" s="8"/>
      <c r="J337" s="2">
        <f t="shared" si="61"/>
        <v>0.35714285714285715</v>
      </c>
      <c r="K337" s="2">
        <f t="shared" si="62"/>
        <v>0.17857142857142858</v>
      </c>
      <c r="L337" s="2">
        <f t="shared" si="63"/>
        <v>0.4642857142857143</v>
      </c>
      <c r="M337" s="2">
        <f t="shared" si="64"/>
        <v>-1.1102230246251565E-16</v>
      </c>
      <c r="N337" s="68">
        <v>10</v>
      </c>
      <c r="O337" s="68">
        <v>5</v>
      </c>
      <c r="P337" s="68">
        <v>13</v>
      </c>
      <c r="Q337" s="68">
        <v>0</v>
      </c>
      <c r="R337" s="68"/>
      <c r="S337" s="68">
        <v>0</v>
      </c>
      <c r="T337" s="68">
        <v>0</v>
      </c>
      <c r="U337" s="68"/>
      <c r="V337" s="1"/>
      <c r="W337" s="1"/>
      <c r="X337" s="1"/>
      <c r="Y337" s="1">
        <v>0</v>
      </c>
      <c r="Z337" s="1"/>
      <c r="AA337" s="1"/>
      <c r="AB337" s="1"/>
      <c r="AH337" t="str">
        <f t="shared" si="71"/>
        <v>Frenchboro</v>
      </c>
      <c r="AI337" t="s">
        <v>1111</v>
      </c>
      <c r="AJ337">
        <v>2</v>
      </c>
      <c r="AL337" s="127">
        <v>23</v>
      </c>
      <c r="AM337" s="130">
        <v>9</v>
      </c>
      <c r="AN337" s="130">
        <v>73</v>
      </c>
      <c r="AO337" s="132">
        <v>26595</v>
      </c>
      <c r="AP337" s="132">
        <f t="shared" si="68"/>
        <v>23009</v>
      </c>
      <c r="AQ337" s="74" t="s">
        <v>2231</v>
      </c>
    </row>
    <row r="338" spans="1:43" hidden="1" outlineLevel="1" x14ac:dyDescent="0.2">
      <c r="A338" t="s">
        <v>1612</v>
      </c>
      <c r="B338" s="10" t="s">
        <v>2728</v>
      </c>
      <c r="C338" s="1">
        <f t="shared" si="69"/>
        <v>664</v>
      </c>
      <c r="D338" s="7">
        <f t="shared" si="65"/>
        <v>1</v>
      </c>
      <c r="E338" s="7">
        <f t="shared" si="66"/>
        <v>3</v>
      </c>
      <c r="F338" s="7">
        <f t="shared" si="67"/>
        <v>2</v>
      </c>
      <c r="G338" s="1">
        <f t="shared" si="60"/>
        <v>236</v>
      </c>
      <c r="H338" s="2">
        <f t="shared" si="70"/>
        <v>0.35542168674698793</v>
      </c>
      <c r="I338" s="8"/>
      <c r="J338" s="2">
        <f t="shared" si="61"/>
        <v>0.61596385542168675</v>
      </c>
      <c r="K338" s="2">
        <f t="shared" si="62"/>
        <v>0.11746987951807229</v>
      </c>
      <c r="L338" s="2">
        <f t="shared" si="63"/>
        <v>0.26054216867469882</v>
      </c>
      <c r="M338" s="2">
        <f t="shared" si="64"/>
        <v>6.0240963855421326E-3</v>
      </c>
      <c r="N338" s="68">
        <v>409</v>
      </c>
      <c r="O338" s="68">
        <v>78</v>
      </c>
      <c r="P338" s="68">
        <v>173</v>
      </c>
      <c r="Q338" s="68">
        <v>0</v>
      </c>
      <c r="R338" s="68"/>
      <c r="S338" s="68">
        <v>3</v>
      </c>
      <c r="T338" s="68">
        <v>1</v>
      </c>
      <c r="U338" s="68"/>
      <c r="V338" s="1"/>
      <c r="W338" s="1"/>
      <c r="X338" s="1"/>
      <c r="Y338" s="1">
        <v>0</v>
      </c>
      <c r="Z338" s="1"/>
      <c r="AA338" s="1"/>
      <c r="AB338" s="1"/>
      <c r="AH338" t="str">
        <f t="shared" si="71"/>
        <v>Frenchville</v>
      </c>
      <c r="AI338" t="s">
        <v>3068</v>
      </c>
      <c r="AJ338">
        <v>2</v>
      </c>
      <c r="AL338" s="127">
        <v>23</v>
      </c>
      <c r="AM338" s="130">
        <v>3</v>
      </c>
      <c r="AN338" s="130">
        <v>105</v>
      </c>
      <c r="AO338" s="132">
        <v>26735</v>
      </c>
      <c r="AP338" s="132">
        <f t="shared" si="68"/>
        <v>23003</v>
      </c>
      <c r="AQ338" s="74" t="s">
        <v>2231</v>
      </c>
    </row>
    <row r="339" spans="1:43" hidden="1" outlineLevel="1" x14ac:dyDescent="0.2">
      <c r="A339" t="s">
        <v>1584</v>
      </c>
      <c r="B339" s="10" t="s">
        <v>2728</v>
      </c>
      <c r="C339" s="1">
        <f t="shared" si="69"/>
        <v>717</v>
      </c>
      <c r="D339" s="7">
        <f t="shared" si="65"/>
        <v>3</v>
      </c>
      <c r="E339" s="7">
        <f t="shared" si="66"/>
        <v>1</v>
      </c>
      <c r="F339" s="7">
        <f t="shared" si="67"/>
        <v>2</v>
      </c>
      <c r="G339" s="1">
        <f t="shared" si="60"/>
        <v>118</v>
      </c>
      <c r="H339" s="2">
        <f t="shared" si="70"/>
        <v>0.16457461645746166</v>
      </c>
      <c r="I339" s="8"/>
      <c r="J339" s="2">
        <f t="shared" si="61"/>
        <v>0.25383542538354253</v>
      </c>
      <c r="K339" s="2">
        <f t="shared" si="62"/>
        <v>0.45467224546722457</v>
      </c>
      <c r="L339" s="2">
        <f t="shared" si="63"/>
        <v>0.29009762900976288</v>
      </c>
      <c r="M339" s="2">
        <f t="shared" si="64"/>
        <v>1.3947001394700176E-3</v>
      </c>
      <c r="N339" s="68">
        <v>182</v>
      </c>
      <c r="O339" s="68">
        <v>326</v>
      </c>
      <c r="P339" s="68">
        <v>208</v>
      </c>
      <c r="Q339" s="68">
        <v>1</v>
      </c>
      <c r="R339" s="68"/>
      <c r="S339" s="68">
        <v>0</v>
      </c>
      <c r="T339" s="68">
        <v>0</v>
      </c>
      <c r="U339" s="68"/>
      <c r="V339" s="1"/>
      <c r="W339" s="1"/>
      <c r="X339" s="1"/>
      <c r="Y339" s="1">
        <v>0</v>
      </c>
      <c r="Z339" s="1"/>
      <c r="AA339" s="1"/>
      <c r="AB339" s="1"/>
      <c r="AH339" t="str">
        <f t="shared" si="71"/>
        <v>Friendship</v>
      </c>
      <c r="AI339" t="s">
        <v>857</v>
      </c>
      <c r="AJ339">
        <v>1</v>
      </c>
      <c r="AL339" s="127">
        <v>23</v>
      </c>
      <c r="AM339" s="130">
        <v>13</v>
      </c>
      <c r="AN339" s="130">
        <v>20</v>
      </c>
      <c r="AO339" s="132">
        <v>26805</v>
      </c>
      <c r="AP339" s="132">
        <f t="shared" si="68"/>
        <v>23013</v>
      </c>
      <c r="AQ339" s="74" t="s">
        <v>2231</v>
      </c>
    </row>
    <row r="340" spans="1:43" hidden="1" outlineLevel="1" x14ac:dyDescent="0.2">
      <c r="A340" t="s">
        <v>1397</v>
      </c>
      <c r="B340" s="10" t="s">
        <v>2728</v>
      </c>
      <c r="C340" s="1">
        <f t="shared" si="69"/>
        <v>1538</v>
      </c>
      <c r="D340" s="7">
        <f t="shared" si="65"/>
        <v>2</v>
      </c>
      <c r="E340" s="7">
        <f t="shared" si="66"/>
        <v>1</v>
      </c>
      <c r="F340" s="7">
        <f t="shared" si="67"/>
        <v>3</v>
      </c>
      <c r="G340" s="1">
        <f t="shared" si="60"/>
        <v>23</v>
      </c>
      <c r="H340" s="2">
        <f t="shared" si="70"/>
        <v>1.495448634590377E-2</v>
      </c>
      <c r="I340" s="8"/>
      <c r="J340" s="2">
        <f t="shared" si="61"/>
        <v>0.34785435630689204</v>
      </c>
      <c r="K340" s="2">
        <f t="shared" si="62"/>
        <v>0.36280884265279584</v>
      </c>
      <c r="L340" s="2">
        <f t="shared" si="63"/>
        <v>0.28803641092327698</v>
      </c>
      <c r="M340" s="2">
        <f t="shared" si="64"/>
        <v>1.3003901170350884E-3</v>
      </c>
      <c r="N340" s="68">
        <v>535</v>
      </c>
      <c r="O340" s="68">
        <v>558</v>
      </c>
      <c r="P340" s="68">
        <v>443</v>
      </c>
      <c r="Q340" s="68">
        <v>0</v>
      </c>
      <c r="R340" s="68"/>
      <c r="S340" s="68">
        <v>1</v>
      </c>
      <c r="T340" s="68">
        <v>1</v>
      </c>
      <c r="U340" s="68"/>
      <c r="V340" s="1"/>
      <c r="W340" s="1"/>
      <c r="X340" s="1"/>
      <c r="Y340" s="1">
        <v>0</v>
      </c>
      <c r="Z340" s="1"/>
      <c r="AA340" s="1"/>
      <c r="AB340" s="1"/>
      <c r="AH340" t="str">
        <f t="shared" si="71"/>
        <v>Fryeburg</v>
      </c>
      <c r="AI340" t="s">
        <v>1673</v>
      </c>
      <c r="AJ340">
        <v>2</v>
      </c>
      <c r="AL340" s="127">
        <v>23</v>
      </c>
      <c r="AM340" s="130">
        <v>17</v>
      </c>
      <c r="AN340" s="130">
        <v>45</v>
      </c>
      <c r="AO340" s="132">
        <v>26910</v>
      </c>
      <c r="AP340" s="132">
        <f t="shared" si="68"/>
        <v>23017</v>
      </c>
      <c r="AQ340" s="74" t="s">
        <v>2231</v>
      </c>
    </row>
    <row r="341" spans="1:43" hidden="1" outlineLevel="1" x14ac:dyDescent="0.2">
      <c r="A341" t="s">
        <v>1398</v>
      </c>
      <c r="B341" s="10" t="s">
        <v>2728</v>
      </c>
      <c r="C341" s="1">
        <f t="shared" si="69"/>
        <v>3572</v>
      </c>
      <c r="D341" s="7">
        <f t="shared" si="65"/>
        <v>1</v>
      </c>
      <c r="E341" s="7">
        <f t="shared" si="66"/>
        <v>3</v>
      </c>
      <c r="F341" s="7">
        <f t="shared" si="67"/>
        <v>2</v>
      </c>
      <c r="G341" s="1">
        <f t="shared" si="60"/>
        <v>276</v>
      </c>
      <c r="H341" s="2">
        <f t="shared" si="70"/>
        <v>7.7267637178051518E-2</v>
      </c>
      <c r="I341" s="8"/>
      <c r="J341" s="2">
        <f t="shared" si="61"/>
        <v>0.38941769316909297</v>
      </c>
      <c r="K341" s="2">
        <f t="shared" si="62"/>
        <v>0.29507278835386336</v>
      </c>
      <c r="L341" s="2">
        <f t="shared" si="63"/>
        <v>0.31215005599104145</v>
      </c>
      <c r="M341" s="2">
        <f t="shared" si="64"/>
        <v>3.3594624860022737E-3</v>
      </c>
      <c r="N341" s="68">
        <v>1391</v>
      </c>
      <c r="O341" s="68">
        <v>1054</v>
      </c>
      <c r="P341" s="68">
        <v>1115</v>
      </c>
      <c r="Q341" s="68">
        <v>7</v>
      </c>
      <c r="R341" s="68"/>
      <c r="S341" s="68">
        <v>3</v>
      </c>
      <c r="T341" s="68">
        <v>2</v>
      </c>
      <c r="U341" s="68"/>
      <c r="V341" s="1"/>
      <c r="W341" s="1"/>
      <c r="X341" s="1"/>
      <c r="Y341" s="1">
        <v>0</v>
      </c>
      <c r="Z341" s="1"/>
      <c r="AA341" s="1"/>
      <c r="AB341" s="1"/>
      <c r="AH341" t="str">
        <f t="shared" si="71"/>
        <v>Gardiner</v>
      </c>
      <c r="AI341" t="s">
        <v>2091</v>
      </c>
      <c r="AJ341">
        <v>1</v>
      </c>
      <c r="AL341" s="127">
        <v>23</v>
      </c>
      <c r="AM341" s="130">
        <v>11</v>
      </c>
      <c r="AN341" s="130">
        <v>50</v>
      </c>
      <c r="AO341" s="132">
        <v>27085</v>
      </c>
      <c r="AP341" s="132">
        <f t="shared" si="68"/>
        <v>23011</v>
      </c>
      <c r="AQ341" s="74" t="s">
        <v>146</v>
      </c>
    </row>
    <row r="342" spans="1:43" hidden="1" outlineLevel="1" x14ac:dyDescent="0.2">
      <c r="A342" t="s">
        <v>2090</v>
      </c>
      <c r="B342" s="10" t="s">
        <v>2728</v>
      </c>
      <c r="C342" s="1">
        <f t="shared" si="69"/>
        <v>53</v>
      </c>
      <c r="D342" s="7">
        <f t="shared" si="65"/>
        <v>3</v>
      </c>
      <c r="E342" s="7">
        <f t="shared" si="66"/>
        <v>2</v>
      </c>
      <c r="F342" s="7">
        <f t="shared" si="67"/>
        <v>1</v>
      </c>
      <c r="G342" s="1">
        <f t="shared" si="60"/>
        <v>1</v>
      </c>
      <c r="H342" s="2">
        <f t="shared" si="70"/>
        <v>1.8867924528301886E-2</v>
      </c>
      <c r="I342" s="8"/>
      <c r="J342" s="2">
        <f t="shared" si="61"/>
        <v>0.18867924528301888</v>
      </c>
      <c r="K342" s="2">
        <f t="shared" si="62"/>
        <v>0.39622641509433965</v>
      </c>
      <c r="L342" s="2">
        <f t="shared" si="63"/>
        <v>0.41509433962264153</v>
      </c>
      <c r="M342" s="2">
        <f t="shared" si="64"/>
        <v>0</v>
      </c>
      <c r="N342" s="68">
        <v>10</v>
      </c>
      <c r="O342" s="68">
        <v>21</v>
      </c>
      <c r="P342" s="68">
        <v>22</v>
      </c>
      <c r="Q342" s="68">
        <v>0</v>
      </c>
      <c r="R342" s="68"/>
      <c r="S342" s="68">
        <v>0</v>
      </c>
      <c r="T342" s="68">
        <v>0</v>
      </c>
      <c r="U342" s="68"/>
      <c r="V342" s="1"/>
      <c r="W342" s="1"/>
      <c r="X342" s="1"/>
      <c r="Y342" s="1">
        <v>0</v>
      </c>
      <c r="Z342" s="1"/>
      <c r="AA342" s="1"/>
      <c r="AB342" s="1"/>
      <c r="AH342" t="str">
        <f t="shared" si="71"/>
        <v>Garfield</v>
      </c>
      <c r="AI342" t="s">
        <v>3068</v>
      </c>
      <c r="AJ342">
        <v>2</v>
      </c>
      <c r="AL342" s="127">
        <v>23</v>
      </c>
      <c r="AM342" s="130">
        <v>3</v>
      </c>
      <c r="AN342" s="130">
        <v>110</v>
      </c>
      <c r="AO342" s="132">
        <v>27120</v>
      </c>
      <c r="AP342" s="132">
        <f t="shared" si="68"/>
        <v>23003</v>
      </c>
      <c r="AQ342" s="74" t="s">
        <v>3114</v>
      </c>
    </row>
    <row r="343" spans="1:43" hidden="1" outlineLevel="1" x14ac:dyDescent="0.2">
      <c r="A343" t="s">
        <v>1334</v>
      </c>
      <c r="B343" s="10" t="s">
        <v>2728</v>
      </c>
      <c r="C343" s="1">
        <f t="shared" si="69"/>
        <v>505</v>
      </c>
      <c r="D343" s="7">
        <f t="shared" si="65"/>
        <v>3</v>
      </c>
      <c r="E343" s="7">
        <f t="shared" si="66"/>
        <v>2</v>
      </c>
      <c r="F343" s="7">
        <f t="shared" si="67"/>
        <v>1</v>
      </c>
      <c r="G343" s="1">
        <f t="shared" si="60"/>
        <v>13</v>
      </c>
      <c r="H343" s="2">
        <f t="shared" si="70"/>
        <v>2.5742574257425741E-2</v>
      </c>
      <c r="I343" s="8"/>
      <c r="J343" s="2">
        <f t="shared" si="61"/>
        <v>0.29108910891089107</v>
      </c>
      <c r="K343" s="2">
        <f t="shared" si="62"/>
        <v>0.34059405940594062</v>
      </c>
      <c r="L343" s="2">
        <f t="shared" si="63"/>
        <v>0.36633663366336633</v>
      </c>
      <c r="M343" s="2">
        <f t="shared" si="64"/>
        <v>1.9801980198019264E-3</v>
      </c>
      <c r="N343" s="68">
        <v>147</v>
      </c>
      <c r="O343" s="68">
        <v>172</v>
      </c>
      <c r="P343" s="68">
        <v>185</v>
      </c>
      <c r="Q343" s="68">
        <v>1</v>
      </c>
      <c r="R343" s="68"/>
      <c r="S343" s="68">
        <v>0</v>
      </c>
      <c r="T343" s="68">
        <v>0</v>
      </c>
      <c r="U343" s="68"/>
      <c r="V343" s="1"/>
      <c r="W343" s="1"/>
      <c r="X343" s="1"/>
      <c r="Y343" s="1">
        <v>0</v>
      </c>
      <c r="Z343" s="1"/>
      <c r="AA343" s="1"/>
      <c r="AB343" s="1"/>
      <c r="AH343" t="str">
        <f t="shared" si="71"/>
        <v>Garland</v>
      </c>
      <c r="AI343" t="s">
        <v>1674</v>
      </c>
      <c r="AJ343">
        <v>2</v>
      </c>
      <c r="AL343" s="127">
        <v>23</v>
      </c>
      <c r="AM343" s="130">
        <v>19</v>
      </c>
      <c r="AN343" s="130">
        <v>115</v>
      </c>
      <c r="AO343" s="132">
        <v>27190</v>
      </c>
      <c r="AP343" s="132">
        <f t="shared" si="68"/>
        <v>23019</v>
      </c>
      <c r="AQ343" s="74" t="s">
        <v>2231</v>
      </c>
    </row>
    <row r="344" spans="1:43" hidden="1" outlineLevel="1" x14ac:dyDescent="0.2">
      <c r="A344" t="s">
        <v>956</v>
      </c>
      <c r="B344" s="10" t="s">
        <v>2728</v>
      </c>
      <c r="C344" s="1">
        <f t="shared" si="69"/>
        <v>613</v>
      </c>
      <c r="D344" s="7">
        <f t="shared" si="65"/>
        <v>1</v>
      </c>
      <c r="E344" s="7">
        <f t="shared" si="66"/>
        <v>2</v>
      </c>
      <c r="F344" s="7">
        <f t="shared" si="67"/>
        <v>3</v>
      </c>
      <c r="G344" s="1">
        <f t="shared" si="60"/>
        <v>79</v>
      </c>
      <c r="H344" s="2">
        <f t="shared" si="70"/>
        <v>0.12887438825448613</v>
      </c>
      <c r="I344" s="8"/>
      <c r="J344" s="2">
        <f t="shared" si="61"/>
        <v>0.41761827079934749</v>
      </c>
      <c r="K344" s="2">
        <f t="shared" si="62"/>
        <v>0.28874388254486133</v>
      </c>
      <c r="L344" s="2">
        <f t="shared" si="63"/>
        <v>0.28384991843393148</v>
      </c>
      <c r="M344" s="2">
        <f t="shared" si="64"/>
        <v>9.7879282218597541E-3</v>
      </c>
      <c r="N344" s="68">
        <v>256</v>
      </c>
      <c r="O344" s="68">
        <v>177</v>
      </c>
      <c r="P344" s="68">
        <v>174</v>
      </c>
      <c r="Q344" s="68">
        <v>6</v>
      </c>
      <c r="R344" s="68"/>
      <c r="S344" s="68">
        <v>0</v>
      </c>
      <c r="T344" s="68">
        <v>0</v>
      </c>
      <c r="U344" s="68"/>
      <c r="V344" s="1"/>
      <c r="W344" s="1"/>
      <c r="X344" s="1"/>
      <c r="Y344" s="1">
        <v>0</v>
      </c>
      <c r="Z344" s="1"/>
      <c r="AA344" s="1"/>
      <c r="AB344" s="1"/>
      <c r="AH344" t="str">
        <f t="shared" si="71"/>
        <v>Georgetown</v>
      </c>
      <c r="AI344" t="s">
        <v>2525</v>
      </c>
      <c r="AJ344">
        <v>1</v>
      </c>
      <c r="AL344" s="127">
        <v>23</v>
      </c>
      <c r="AM344" s="130">
        <v>23</v>
      </c>
      <c r="AN344" s="130">
        <v>25</v>
      </c>
      <c r="AO344" s="132">
        <v>27295</v>
      </c>
      <c r="AP344" s="132">
        <f t="shared" si="68"/>
        <v>23023</v>
      </c>
      <c r="AQ344" s="74" t="s">
        <v>2231</v>
      </c>
    </row>
    <row r="345" spans="1:43" hidden="1" outlineLevel="1" x14ac:dyDescent="0.2">
      <c r="A345" t="s">
        <v>2739</v>
      </c>
      <c r="B345" s="10" t="s">
        <v>2728</v>
      </c>
      <c r="C345" s="1">
        <f t="shared" si="69"/>
        <v>101</v>
      </c>
      <c r="D345" s="7">
        <f t="shared" si="65"/>
        <v>2</v>
      </c>
      <c r="E345" s="7">
        <f t="shared" si="66"/>
        <v>3</v>
      </c>
      <c r="F345" s="7">
        <f t="shared" si="67"/>
        <v>1</v>
      </c>
      <c r="G345" s="1">
        <f t="shared" si="60"/>
        <v>11</v>
      </c>
      <c r="H345" s="2">
        <f t="shared" si="70"/>
        <v>0.10891089108910891</v>
      </c>
      <c r="I345" s="8"/>
      <c r="J345" s="2">
        <f t="shared" si="61"/>
        <v>0.32673267326732675</v>
      </c>
      <c r="K345" s="2">
        <f t="shared" si="62"/>
        <v>0.20792079207920791</v>
      </c>
      <c r="L345" s="2">
        <f t="shared" si="63"/>
        <v>0.43564356435643564</v>
      </c>
      <c r="M345" s="2">
        <f t="shared" si="64"/>
        <v>2.9702970297029674E-2</v>
      </c>
      <c r="N345" s="68">
        <v>33</v>
      </c>
      <c r="O345" s="68">
        <v>21</v>
      </c>
      <c r="P345" s="68">
        <v>44</v>
      </c>
      <c r="Q345" s="68">
        <v>1</v>
      </c>
      <c r="R345" s="68"/>
      <c r="S345" s="68">
        <v>2</v>
      </c>
      <c r="T345" s="68">
        <v>0</v>
      </c>
      <c r="U345" s="68"/>
      <c r="V345" s="1"/>
      <c r="W345" s="1"/>
      <c r="X345" s="1"/>
      <c r="Y345" s="1">
        <v>0</v>
      </c>
      <c r="Z345" s="1"/>
      <c r="AA345" s="1"/>
      <c r="AB345" s="1"/>
      <c r="AH345" t="str">
        <f t="shared" si="71"/>
        <v>Gilead</v>
      </c>
      <c r="AI345" t="s">
        <v>1673</v>
      </c>
      <c r="AJ345">
        <v>2</v>
      </c>
      <c r="AL345" s="127">
        <v>23</v>
      </c>
      <c r="AM345" s="130">
        <v>17</v>
      </c>
      <c r="AN345" s="130">
        <v>50</v>
      </c>
      <c r="AO345" s="132">
        <v>27505</v>
      </c>
      <c r="AP345" s="132">
        <f t="shared" si="68"/>
        <v>23017</v>
      </c>
      <c r="AQ345" s="74" t="s">
        <v>2231</v>
      </c>
    </row>
    <row r="346" spans="1:43" hidden="1" outlineLevel="1" x14ac:dyDescent="0.2">
      <c r="A346" t="s">
        <v>2778</v>
      </c>
      <c r="B346" s="10" t="s">
        <v>2728</v>
      </c>
      <c r="C346" s="1">
        <f t="shared" si="69"/>
        <v>1887</v>
      </c>
      <c r="D346" s="7">
        <f t="shared" si="65"/>
        <v>3</v>
      </c>
      <c r="E346" s="7">
        <f t="shared" si="66"/>
        <v>2</v>
      </c>
      <c r="F346" s="7">
        <f t="shared" si="67"/>
        <v>1</v>
      </c>
      <c r="G346" s="1">
        <f t="shared" si="60"/>
        <v>118</v>
      </c>
      <c r="H346" s="2">
        <f t="shared" si="70"/>
        <v>6.2533121356650762E-2</v>
      </c>
      <c r="I346" s="8"/>
      <c r="J346" s="2">
        <f t="shared" si="61"/>
        <v>0.27609962904080554</v>
      </c>
      <c r="K346" s="2">
        <f t="shared" si="62"/>
        <v>0.32962374138844724</v>
      </c>
      <c r="L346" s="2">
        <f t="shared" si="63"/>
        <v>0.39215686274509803</v>
      </c>
      <c r="M346" s="2">
        <f t="shared" si="64"/>
        <v>2.1197668256491831E-3</v>
      </c>
      <c r="N346" s="68">
        <v>521</v>
      </c>
      <c r="O346" s="68">
        <v>622</v>
      </c>
      <c r="P346" s="68">
        <v>740</v>
      </c>
      <c r="Q346" s="68">
        <v>1</v>
      </c>
      <c r="R346" s="68"/>
      <c r="S346" s="68">
        <v>1</v>
      </c>
      <c r="T346" s="68">
        <v>2</v>
      </c>
      <c r="U346" s="68"/>
      <c r="V346" s="1"/>
      <c r="W346" s="1"/>
      <c r="X346" s="1"/>
      <c r="Y346" s="1">
        <v>0</v>
      </c>
      <c r="Z346" s="1"/>
      <c r="AA346" s="1"/>
      <c r="AB346" s="1"/>
      <c r="AH346" t="str">
        <f t="shared" si="71"/>
        <v>Glenburn</v>
      </c>
      <c r="AI346" t="s">
        <v>1674</v>
      </c>
      <c r="AJ346">
        <v>2</v>
      </c>
      <c r="AL346" s="127">
        <v>23</v>
      </c>
      <c r="AM346" s="130">
        <v>19</v>
      </c>
      <c r="AN346" s="130">
        <v>120</v>
      </c>
      <c r="AO346" s="132">
        <v>27645</v>
      </c>
      <c r="AP346" s="132">
        <f t="shared" si="68"/>
        <v>23019</v>
      </c>
      <c r="AQ346" s="74" t="s">
        <v>2231</v>
      </c>
    </row>
    <row r="347" spans="1:43" hidden="1" outlineLevel="1" x14ac:dyDescent="0.2">
      <c r="A347" t="s">
        <v>3308</v>
      </c>
      <c r="B347" s="10" t="s">
        <v>2728</v>
      </c>
      <c r="C347" s="1">
        <f t="shared" si="69"/>
        <v>9</v>
      </c>
      <c r="D347" s="7">
        <f t="shared" si="65"/>
        <v>2</v>
      </c>
      <c r="E347" s="7">
        <f t="shared" si="66"/>
        <v>1</v>
      </c>
      <c r="F347" s="7">
        <f t="shared" si="67"/>
        <v>3</v>
      </c>
      <c r="G347" s="1">
        <f t="shared" si="60"/>
        <v>7</v>
      </c>
      <c r="H347" s="2">
        <f t="shared" si="70"/>
        <v>0.77777777777777779</v>
      </c>
      <c r="I347" s="8"/>
      <c r="J347" s="2">
        <f t="shared" si="61"/>
        <v>0.1111111111111111</v>
      </c>
      <c r="K347" s="2">
        <f t="shared" si="62"/>
        <v>0.88888888888888884</v>
      </c>
      <c r="L347" s="2">
        <f t="shared" si="63"/>
        <v>0</v>
      </c>
      <c r="M347" s="2">
        <f t="shared" si="64"/>
        <v>0</v>
      </c>
      <c r="N347" s="68">
        <v>1</v>
      </c>
      <c r="O347" s="68">
        <v>8</v>
      </c>
      <c r="P347" s="68">
        <v>0</v>
      </c>
      <c r="Q347" s="68">
        <v>0</v>
      </c>
      <c r="R347" s="68"/>
      <c r="S347" s="68">
        <v>0</v>
      </c>
      <c r="T347" s="68">
        <v>0</v>
      </c>
      <c r="U347" s="68"/>
      <c r="V347" s="1"/>
      <c r="W347" s="1"/>
      <c r="X347" s="1"/>
      <c r="Y347" s="1">
        <v>0</v>
      </c>
      <c r="Z347" s="1"/>
      <c r="AA347" s="1"/>
      <c r="AB347" s="1"/>
      <c r="AH347" t="str">
        <f t="shared" si="71"/>
        <v>Glenwood</v>
      </c>
      <c r="AI347" t="s">
        <v>3068</v>
      </c>
      <c r="AJ347">
        <v>2</v>
      </c>
      <c r="AL347" s="127">
        <v>23</v>
      </c>
      <c r="AM347" s="130">
        <v>3</v>
      </c>
      <c r="AN347" s="130">
        <v>115</v>
      </c>
      <c r="AO347" s="132">
        <v>27855</v>
      </c>
      <c r="AP347" s="132">
        <f t="shared" si="68"/>
        <v>23003</v>
      </c>
      <c r="AQ347" s="74" t="s">
        <v>3114</v>
      </c>
    </row>
    <row r="348" spans="1:43" hidden="1" outlineLevel="1" x14ac:dyDescent="0.2">
      <c r="A348" t="s">
        <v>1133</v>
      </c>
      <c r="B348" s="10" t="s">
        <v>2728</v>
      </c>
      <c r="C348" s="1">
        <f t="shared" si="69"/>
        <v>6972</v>
      </c>
      <c r="D348" s="7">
        <f t="shared" si="65"/>
        <v>1</v>
      </c>
      <c r="E348" s="7">
        <f t="shared" si="66"/>
        <v>2</v>
      </c>
      <c r="F348" s="7">
        <f t="shared" si="67"/>
        <v>3</v>
      </c>
      <c r="G348" s="1">
        <f t="shared" si="60"/>
        <v>94</v>
      </c>
      <c r="H348" s="2">
        <f t="shared" si="70"/>
        <v>1.3482501434308663E-2</v>
      </c>
      <c r="I348" s="8"/>
      <c r="J348" s="2">
        <f t="shared" si="61"/>
        <v>0.3608720596672404</v>
      </c>
      <c r="K348" s="2">
        <f t="shared" si="62"/>
        <v>0.34738955823293172</v>
      </c>
      <c r="L348" s="2">
        <f t="shared" si="63"/>
        <v>0.28901319563970168</v>
      </c>
      <c r="M348" s="2">
        <f t="shared" si="64"/>
        <v>2.725186460126261E-3</v>
      </c>
      <c r="N348" s="68">
        <v>2516</v>
      </c>
      <c r="O348" s="68">
        <v>2422</v>
      </c>
      <c r="P348" s="68">
        <v>2015</v>
      </c>
      <c r="Q348" s="68">
        <v>15</v>
      </c>
      <c r="R348" s="68"/>
      <c r="S348" s="68">
        <v>3</v>
      </c>
      <c r="T348" s="68">
        <v>1</v>
      </c>
      <c r="U348" s="68"/>
      <c r="V348" s="1"/>
      <c r="W348" s="1"/>
      <c r="X348" s="1"/>
      <c r="Y348" s="1">
        <v>0</v>
      </c>
      <c r="Z348" s="1"/>
      <c r="AA348" s="1"/>
      <c r="AB348" s="1"/>
      <c r="AH348" t="str">
        <f t="shared" si="71"/>
        <v>Gorham</v>
      </c>
      <c r="AI348" t="s">
        <v>1429</v>
      </c>
      <c r="AJ348">
        <v>1</v>
      </c>
      <c r="AL348" s="127">
        <v>23</v>
      </c>
      <c r="AM348" s="130">
        <v>5</v>
      </c>
      <c r="AN348" s="130">
        <v>45</v>
      </c>
      <c r="AO348" s="132">
        <v>28240</v>
      </c>
      <c r="AP348" s="132">
        <f t="shared" si="68"/>
        <v>23005</v>
      </c>
      <c r="AQ348" s="74" t="s">
        <v>2231</v>
      </c>
    </row>
    <row r="349" spans="1:43" hidden="1" outlineLevel="1" x14ac:dyDescent="0.2">
      <c r="A349" t="s">
        <v>1336</v>
      </c>
      <c r="B349" s="10" t="s">
        <v>2728</v>
      </c>
      <c r="C349" s="1">
        <f t="shared" si="69"/>
        <v>997</v>
      </c>
      <c r="D349" s="7">
        <f t="shared" si="65"/>
        <v>2</v>
      </c>
      <c r="E349" s="7">
        <f t="shared" si="66"/>
        <v>3</v>
      </c>
      <c r="F349" s="7">
        <f t="shared" si="67"/>
        <v>1</v>
      </c>
      <c r="G349" s="1">
        <f t="shared" si="60"/>
        <v>99</v>
      </c>
      <c r="H349" s="2">
        <f t="shared" si="70"/>
        <v>9.9297893681043123E-2</v>
      </c>
      <c r="I349" s="8"/>
      <c r="J349" s="2">
        <f t="shared" si="61"/>
        <v>0.30591775325977932</v>
      </c>
      <c r="K349" s="2">
        <f t="shared" si="62"/>
        <v>0.28786359077231694</v>
      </c>
      <c r="L349" s="2">
        <f t="shared" si="63"/>
        <v>0.40521564694082246</v>
      </c>
      <c r="M349" s="2">
        <f t="shared" si="64"/>
        <v>1.0030090270812808E-3</v>
      </c>
      <c r="N349" s="68">
        <v>305</v>
      </c>
      <c r="O349" s="68">
        <v>287</v>
      </c>
      <c r="P349" s="68">
        <v>404</v>
      </c>
      <c r="Q349" s="68">
        <v>0</v>
      </c>
      <c r="R349" s="68"/>
      <c r="S349" s="68">
        <v>0</v>
      </c>
      <c r="T349" s="68">
        <v>0</v>
      </c>
      <c r="U349" s="68"/>
      <c r="V349" s="1"/>
      <c r="W349" s="1"/>
      <c r="X349" s="1"/>
      <c r="Y349" s="1">
        <v>1</v>
      </c>
      <c r="Z349" s="1"/>
      <c r="AA349" s="1"/>
      <c r="AB349" s="1"/>
      <c r="AH349" t="str">
        <f t="shared" si="71"/>
        <v>Gouldsboro</v>
      </c>
      <c r="AI349" t="s">
        <v>1111</v>
      </c>
      <c r="AJ349">
        <v>2</v>
      </c>
      <c r="AL349" s="127">
        <v>23</v>
      </c>
      <c r="AM349" s="130">
        <v>9</v>
      </c>
      <c r="AN349" s="130">
        <v>75</v>
      </c>
      <c r="AO349" s="132">
        <v>28450</v>
      </c>
      <c r="AP349" s="132">
        <f t="shared" si="68"/>
        <v>23009</v>
      </c>
      <c r="AQ349" s="74" t="s">
        <v>2231</v>
      </c>
    </row>
    <row r="350" spans="1:43" hidden="1" outlineLevel="1" x14ac:dyDescent="0.2">
      <c r="A350" t="s">
        <v>2520</v>
      </c>
      <c r="B350" s="10" t="s">
        <v>2728</v>
      </c>
      <c r="C350" s="1">
        <f t="shared" si="69"/>
        <v>310</v>
      </c>
      <c r="D350" s="7">
        <f t="shared" si="65"/>
        <v>1</v>
      </c>
      <c r="E350" s="7">
        <f t="shared" si="66"/>
        <v>3</v>
      </c>
      <c r="F350" s="7">
        <f t="shared" si="67"/>
        <v>2</v>
      </c>
      <c r="G350" s="1">
        <f t="shared" si="60"/>
        <v>130</v>
      </c>
      <c r="H350" s="2">
        <f t="shared" si="70"/>
        <v>0.41935483870967744</v>
      </c>
      <c r="I350" s="8"/>
      <c r="J350" s="2">
        <f t="shared" si="61"/>
        <v>0.6806451612903226</v>
      </c>
      <c r="K350" s="2">
        <f t="shared" si="62"/>
        <v>5.4838709677419356E-2</v>
      </c>
      <c r="L350" s="2">
        <f t="shared" si="63"/>
        <v>0.26129032258064516</v>
      </c>
      <c r="M350" s="2">
        <f t="shared" si="64"/>
        <v>3.2258064516129115E-3</v>
      </c>
      <c r="N350" s="68">
        <v>211</v>
      </c>
      <c r="O350" s="68">
        <v>17</v>
      </c>
      <c r="P350" s="68">
        <v>81</v>
      </c>
      <c r="Q350" s="68">
        <v>0</v>
      </c>
      <c r="R350" s="68"/>
      <c r="S350" s="68">
        <v>0</v>
      </c>
      <c r="T350" s="68">
        <v>1</v>
      </c>
      <c r="U350" s="68"/>
      <c r="V350" s="1"/>
      <c r="W350" s="1"/>
      <c r="X350" s="1"/>
      <c r="Y350" s="1">
        <v>0</v>
      </c>
      <c r="Z350" s="1"/>
      <c r="AA350" s="1"/>
      <c r="AB350" s="1"/>
      <c r="AH350" t="str">
        <f t="shared" si="71"/>
        <v>Grand Isle</v>
      </c>
      <c r="AI350" t="s">
        <v>3068</v>
      </c>
      <c r="AJ350">
        <v>2</v>
      </c>
      <c r="AL350" s="127">
        <v>23</v>
      </c>
      <c r="AM350" s="130">
        <v>3</v>
      </c>
      <c r="AN350" s="130">
        <v>120</v>
      </c>
      <c r="AO350" s="132">
        <v>28590</v>
      </c>
      <c r="AP350" s="132">
        <f t="shared" si="68"/>
        <v>23003</v>
      </c>
      <c r="AQ350" s="74" t="s">
        <v>2231</v>
      </c>
    </row>
    <row r="351" spans="1:43" hidden="1" outlineLevel="1" x14ac:dyDescent="0.2">
      <c r="A351" t="s">
        <v>3309</v>
      </c>
      <c r="B351" s="10" t="s">
        <v>2728</v>
      </c>
      <c r="C351" s="1">
        <f t="shared" si="69"/>
        <v>130</v>
      </c>
      <c r="D351" s="7">
        <f t="shared" si="65"/>
        <v>1</v>
      </c>
      <c r="E351" s="7">
        <f t="shared" si="66"/>
        <v>3</v>
      </c>
      <c r="F351" s="7">
        <f t="shared" si="67"/>
        <v>2</v>
      </c>
      <c r="G351" s="1">
        <f t="shared" si="60"/>
        <v>6</v>
      </c>
      <c r="H351" s="2">
        <f t="shared" si="70"/>
        <v>4.6153846153846156E-2</v>
      </c>
      <c r="I351" s="8"/>
      <c r="J351" s="2">
        <f t="shared" si="61"/>
        <v>0.4</v>
      </c>
      <c r="K351" s="2">
        <f t="shared" si="62"/>
        <v>0.24615384615384617</v>
      </c>
      <c r="L351" s="2">
        <f t="shared" si="63"/>
        <v>0.35384615384615387</v>
      </c>
      <c r="M351" s="2">
        <f t="shared" si="64"/>
        <v>-5.5511151231257827E-17</v>
      </c>
      <c r="N351" s="68">
        <v>52</v>
      </c>
      <c r="O351" s="68">
        <v>32</v>
      </c>
      <c r="P351" s="68">
        <v>46</v>
      </c>
      <c r="Q351" s="68">
        <v>0</v>
      </c>
      <c r="R351" s="68"/>
      <c r="S351" s="68">
        <v>0</v>
      </c>
      <c r="T351" s="68">
        <v>0</v>
      </c>
      <c r="U351" s="68"/>
      <c r="V351" s="1"/>
      <c r="W351" s="1"/>
      <c r="X351" s="1"/>
      <c r="Y351" s="1">
        <v>0</v>
      </c>
      <c r="Z351" s="1"/>
      <c r="AA351" s="1"/>
      <c r="AB351" s="1"/>
      <c r="AH351" t="str">
        <f t="shared" si="71"/>
        <v>Grand Lake Stream</v>
      </c>
      <c r="AI351" t="s">
        <v>563</v>
      </c>
      <c r="AJ351">
        <v>2</v>
      </c>
      <c r="AL351" s="127">
        <v>23</v>
      </c>
      <c r="AM351" s="130">
        <v>29</v>
      </c>
      <c r="AN351" s="130">
        <v>105</v>
      </c>
      <c r="AO351" s="132">
        <v>28660</v>
      </c>
      <c r="AP351" s="132">
        <f t="shared" si="68"/>
        <v>23029</v>
      </c>
      <c r="AQ351" s="74" t="s">
        <v>3114</v>
      </c>
    </row>
    <row r="352" spans="1:43" hidden="1" outlineLevel="1" x14ac:dyDescent="0.2">
      <c r="A352" t="s">
        <v>2837</v>
      </c>
      <c r="B352" s="10" t="s">
        <v>2728</v>
      </c>
      <c r="C352" s="1">
        <f t="shared" si="69"/>
        <v>3549</v>
      </c>
      <c r="D352" s="7">
        <f t="shared" si="65"/>
        <v>2</v>
      </c>
      <c r="E352" s="7">
        <f t="shared" si="66"/>
        <v>1</v>
      </c>
      <c r="F352" s="7">
        <f t="shared" si="67"/>
        <v>3</v>
      </c>
      <c r="G352" s="1">
        <f t="shared" si="60"/>
        <v>41</v>
      </c>
      <c r="H352" s="2">
        <f t="shared" si="70"/>
        <v>1.1552550014088475E-2</v>
      </c>
      <c r="I352" s="8"/>
      <c r="J352" s="2">
        <f t="shared" si="61"/>
        <v>0.34009580163426317</v>
      </c>
      <c r="K352" s="2">
        <f t="shared" si="62"/>
        <v>0.35164835164835168</v>
      </c>
      <c r="L352" s="2">
        <f t="shared" si="63"/>
        <v>0.30487461256692028</v>
      </c>
      <c r="M352" s="2">
        <f t="shared" si="64"/>
        <v>3.381234150464818E-3</v>
      </c>
      <c r="N352" s="68">
        <v>1207</v>
      </c>
      <c r="O352" s="68">
        <v>1248</v>
      </c>
      <c r="P352" s="68">
        <v>1082</v>
      </c>
      <c r="Q352" s="68">
        <v>7</v>
      </c>
      <c r="R352" s="68"/>
      <c r="S352" s="68">
        <v>3</v>
      </c>
      <c r="T352" s="68">
        <v>2</v>
      </c>
      <c r="U352" s="68"/>
      <c r="V352" s="1"/>
      <c r="W352" s="1"/>
      <c r="X352" s="1"/>
      <c r="Y352" s="1">
        <v>0</v>
      </c>
      <c r="Z352" s="1"/>
      <c r="AA352" s="1"/>
      <c r="AB352" s="1"/>
      <c r="AH352" t="str">
        <f t="shared" si="71"/>
        <v>Gray</v>
      </c>
      <c r="AI352" t="s">
        <v>1429</v>
      </c>
      <c r="AJ352">
        <v>1</v>
      </c>
      <c r="AL352" s="127">
        <v>23</v>
      </c>
      <c r="AM352" s="130">
        <v>5</v>
      </c>
      <c r="AN352" s="130">
        <v>50</v>
      </c>
      <c r="AO352" s="132">
        <v>28870</v>
      </c>
      <c r="AP352" s="132">
        <f t="shared" si="68"/>
        <v>23005</v>
      </c>
      <c r="AQ352" s="74" t="s">
        <v>2231</v>
      </c>
    </row>
    <row r="353" spans="1:43" hidden="1" outlineLevel="1" x14ac:dyDescent="0.2">
      <c r="A353" t="s">
        <v>2562</v>
      </c>
      <c r="B353" s="10" t="s">
        <v>2728</v>
      </c>
      <c r="C353" s="1">
        <f t="shared" si="69"/>
        <v>34</v>
      </c>
      <c r="D353" s="7">
        <f t="shared" si="65"/>
        <v>3</v>
      </c>
      <c r="E353" s="7">
        <f t="shared" si="66"/>
        <v>2</v>
      </c>
      <c r="F353" s="7">
        <f t="shared" si="67"/>
        <v>1</v>
      </c>
      <c r="G353" s="1">
        <f t="shared" si="60"/>
        <v>8</v>
      </c>
      <c r="H353" s="2">
        <f t="shared" si="70"/>
        <v>0.23529411764705882</v>
      </c>
      <c r="I353" s="8"/>
      <c r="J353" s="2">
        <f t="shared" si="61"/>
        <v>0.17647058823529413</v>
      </c>
      <c r="K353" s="2">
        <f t="shared" si="62"/>
        <v>0.29411764705882354</v>
      </c>
      <c r="L353" s="2">
        <f t="shared" si="63"/>
        <v>0.52941176470588236</v>
      </c>
      <c r="M353" s="2">
        <f t="shared" si="64"/>
        <v>-1.1102230246251565E-16</v>
      </c>
      <c r="N353" s="68">
        <v>6</v>
      </c>
      <c r="O353" s="68">
        <v>10</v>
      </c>
      <c r="P353" s="68">
        <v>18</v>
      </c>
      <c r="Q353" s="68">
        <v>0</v>
      </c>
      <c r="R353" s="68"/>
      <c r="S353" s="68">
        <v>0</v>
      </c>
      <c r="T353" s="68">
        <v>0</v>
      </c>
      <c r="U353" s="68"/>
      <c r="V353" s="1"/>
      <c r="W353" s="1"/>
      <c r="X353" s="1"/>
      <c r="Y353" s="1">
        <v>0</v>
      </c>
      <c r="Z353" s="1"/>
      <c r="AA353" s="1"/>
      <c r="AB353" s="1"/>
      <c r="AH353" t="str">
        <f t="shared" si="71"/>
        <v>Great Pond</v>
      </c>
      <c r="AI353" t="s">
        <v>1111</v>
      </c>
      <c r="AJ353">
        <v>2</v>
      </c>
      <c r="AL353" s="127">
        <v>23</v>
      </c>
      <c r="AM353" s="130">
        <v>9</v>
      </c>
      <c r="AN353" s="130">
        <v>77</v>
      </c>
      <c r="AO353" s="132">
        <v>28975</v>
      </c>
      <c r="AP353" s="132">
        <f t="shared" si="68"/>
        <v>23009</v>
      </c>
      <c r="AQ353" s="74" t="s">
        <v>2231</v>
      </c>
    </row>
    <row r="354" spans="1:43" hidden="1" outlineLevel="1" x14ac:dyDescent="0.2">
      <c r="A354" t="s">
        <v>2242</v>
      </c>
      <c r="B354" s="10" t="s">
        <v>2728</v>
      </c>
      <c r="C354" s="1">
        <f t="shared" si="69"/>
        <v>648</v>
      </c>
      <c r="D354" s="7">
        <f t="shared" si="65"/>
        <v>2</v>
      </c>
      <c r="E354" s="7">
        <f t="shared" si="66"/>
        <v>3</v>
      </c>
      <c r="F354" s="7">
        <f t="shared" si="67"/>
        <v>1</v>
      </c>
      <c r="G354" s="1">
        <f t="shared" si="60"/>
        <v>9</v>
      </c>
      <c r="H354" s="2">
        <f t="shared" si="70"/>
        <v>1.3888888888888888E-2</v>
      </c>
      <c r="I354" s="8"/>
      <c r="J354" s="2">
        <f t="shared" si="61"/>
        <v>0.33950617283950618</v>
      </c>
      <c r="K354" s="2">
        <f t="shared" si="62"/>
        <v>0.30401234567901236</v>
      </c>
      <c r="L354" s="2">
        <f t="shared" si="63"/>
        <v>0.35339506172839508</v>
      </c>
      <c r="M354" s="2">
        <f t="shared" si="64"/>
        <v>3.0864197530864335E-3</v>
      </c>
      <c r="N354" s="68">
        <v>220</v>
      </c>
      <c r="O354" s="68">
        <v>197</v>
      </c>
      <c r="P354" s="68">
        <v>229</v>
      </c>
      <c r="Q354" s="68">
        <v>2</v>
      </c>
      <c r="R354" s="68"/>
      <c r="S354" s="68">
        <v>0</v>
      </c>
      <c r="T354" s="68">
        <v>0</v>
      </c>
      <c r="U354" s="68"/>
      <c r="V354" s="1"/>
      <c r="W354" s="1"/>
      <c r="X354" s="1"/>
      <c r="Y354" s="1">
        <v>0</v>
      </c>
      <c r="Z354" s="1"/>
      <c r="AA354" s="1"/>
      <c r="AB354" s="1"/>
      <c r="AH354" t="str">
        <f t="shared" si="71"/>
        <v>Greenbush</v>
      </c>
      <c r="AI354" t="s">
        <v>1674</v>
      </c>
      <c r="AJ354">
        <v>2</v>
      </c>
      <c r="AL354" s="127">
        <v>23</v>
      </c>
      <c r="AM354" s="130">
        <v>19</v>
      </c>
      <c r="AN354" s="130">
        <v>130</v>
      </c>
      <c r="AO354" s="132">
        <v>29185</v>
      </c>
      <c r="AP354" s="132">
        <f t="shared" si="68"/>
        <v>23019</v>
      </c>
      <c r="AQ354" s="74" t="s">
        <v>2231</v>
      </c>
    </row>
    <row r="355" spans="1:43" hidden="1" outlineLevel="1" x14ac:dyDescent="0.2">
      <c r="A355" t="s">
        <v>833</v>
      </c>
      <c r="B355" s="10" t="s">
        <v>2728</v>
      </c>
      <c r="C355" s="1">
        <f t="shared" si="69"/>
        <v>2112</v>
      </c>
      <c r="D355" s="7">
        <f t="shared" si="65"/>
        <v>2</v>
      </c>
      <c r="E355" s="7">
        <f t="shared" si="66"/>
        <v>3</v>
      </c>
      <c r="F355" s="7">
        <f t="shared" si="67"/>
        <v>1</v>
      </c>
      <c r="G355" s="1">
        <f t="shared" si="60"/>
        <v>128</v>
      </c>
      <c r="H355" s="2">
        <f t="shared" si="70"/>
        <v>6.0606060606060608E-2</v>
      </c>
      <c r="I355" s="8"/>
      <c r="J355" s="2">
        <f t="shared" si="61"/>
        <v>0.32339015151515149</v>
      </c>
      <c r="K355" s="2">
        <f t="shared" si="62"/>
        <v>0.2902462121212121</v>
      </c>
      <c r="L355" s="2">
        <f t="shared" si="63"/>
        <v>0.3839962121212121</v>
      </c>
      <c r="M355" s="2">
        <f t="shared" si="64"/>
        <v>2.3674242424243097E-3</v>
      </c>
      <c r="N355" s="68">
        <v>683</v>
      </c>
      <c r="O355" s="68">
        <v>613</v>
      </c>
      <c r="P355" s="68">
        <v>811</v>
      </c>
      <c r="Q355" s="68">
        <v>4</v>
      </c>
      <c r="R355" s="68"/>
      <c r="S355" s="68">
        <v>0</v>
      </c>
      <c r="T355" s="68">
        <v>1</v>
      </c>
      <c r="U355" s="68"/>
      <c r="V355" s="1"/>
      <c r="W355" s="1"/>
      <c r="X355" s="1"/>
      <c r="Y355" s="1">
        <v>0</v>
      </c>
      <c r="Z355" s="1"/>
      <c r="AA355" s="1"/>
      <c r="AB355" s="1"/>
      <c r="AH355" t="str">
        <f t="shared" si="71"/>
        <v>Greene</v>
      </c>
      <c r="AI355" t="s">
        <v>1675</v>
      </c>
      <c r="AJ355">
        <v>2</v>
      </c>
      <c r="AL355" s="127">
        <v>23</v>
      </c>
      <c r="AM355" s="130">
        <v>1</v>
      </c>
      <c r="AN355" s="130">
        <v>15</v>
      </c>
      <c r="AO355" s="132">
        <v>29255</v>
      </c>
      <c r="AP355" s="132">
        <f t="shared" si="68"/>
        <v>23001</v>
      </c>
      <c r="AQ355" s="74" t="s">
        <v>2231</v>
      </c>
    </row>
    <row r="356" spans="1:43" hidden="1" outlineLevel="1" x14ac:dyDescent="0.2">
      <c r="A356" s="37" t="s">
        <v>2161</v>
      </c>
      <c r="B356" s="10" t="s">
        <v>2728</v>
      </c>
      <c r="C356" s="1">
        <f>SUM(N356:AF356)</f>
        <v>138</v>
      </c>
      <c r="D356" s="7">
        <f>RANK(N356,(N356:AF356))</f>
        <v>1</v>
      </c>
      <c r="E356" s="7">
        <f>RANK(O356,(N356:AF356))</f>
        <v>3</v>
      </c>
      <c r="F356" s="7">
        <f>RANK(P356,(N356:AF356))</f>
        <v>2</v>
      </c>
      <c r="G356" s="1">
        <f>MAX(N356:P356)-LARGE(N356:P356,2)</f>
        <v>2</v>
      </c>
      <c r="H356" s="2">
        <f>G356/C356</f>
        <v>1.4492753623188406E-2</v>
      </c>
      <c r="I356" s="8"/>
      <c r="J356" s="2">
        <f>IF(C356=0,"-",N356/C356)</f>
        <v>0.39855072463768115</v>
      </c>
      <c r="K356" s="2">
        <f>IF(C356=0,"-",O356/C356)</f>
        <v>0.21739130434782608</v>
      </c>
      <c r="L356" s="2">
        <f>IF(C356=0,"-",P356/C356)</f>
        <v>0.38405797101449274</v>
      </c>
      <c r="M356" s="2">
        <f>IF(C356=0,"-",(1-J356-K356-L356))</f>
        <v>5.5511151231257827E-17</v>
      </c>
      <c r="N356" s="68">
        <v>55</v>
      </c>
      <c r="O356" s="68">
        <v>30</v>
      </c>
      <c r="P356" s="68">
        <v>53</v>
      </c>
      <c r="Q356" s="68">
        <v>0</v>
      </c>
      <c r="R356" s="68"/>
      <c r="S356" s="68">
        <v>0</v>
      </c>
      <c r="T356" s="68">
        <v>0</v>
      </c>
      <c r="U356" s="68"/>
      <c r="V356" s="1"/>
      <c r="W356" s="1"/>
      <c r="X356" s="1"/>
      <c r="Y356" s="1">
        <v>0</v>
      </c>
      <c r="Z356" s="1"/>
      <c r="AA356" s="1"/>
      <c r="AB356" s="1"/>
      <c r="AH356" t="str">
        <f>A356</f>
        <v>Greenfield</v>
      </c>
      <c r="AI356" t="s">
        <v>1674</v>
      </c>
      <c r="AJ356">
        <v>2</v>
      </c>
      <c r="AL356" s="127">
        <v>23</v>
      </c>
      <c r="AM356" s="130">
        <v>19</v>
      </c>
      <c r="AO356" s="132">
        <v>29300</v>
      </c>
      <c r="AP356" s="132">
        <f t="shared" si="68"/>
        <v>23019</v>
      </c>
      <c r="AQ356" s="74" t="s">
        <v>2231</v>
      </c>
    </row>
    <row r="357" spans="1:43" hidden="1" outlineLevel="1" x14ac:dyDescent="0.2">
      <c r="A357" t="s">
        <v>1855</v>
      </c>
      <c r="B357" s="10" t="s">
        <v>2728</v>
      </c>
      <c r="C357" s="1">
        <f t="shared" si="69"/>
        <v>1110</v>
      </c>
      <c r="D357" s="7">
        <f t="shared" si="65"/>
        <v>3</v>
      </c>
      <c r="E357" s="7">
        <f t="shared" si="66"/>
        <v>2</v>
      </c>
      <c r="F357" s="7">
        <f t="shared" si="67"/>
        <v>1</v>
      </c>
      <c r="G357" s="1">
        <f t="shared" si="60"/>
        <v>66</v>
      </c>
      <c r="H357" s="2">
        <f t="shared" si="70"/>
        <v>5.9459459459459463E-2</v>
      </c>
      <c r="I357" s="8"/>
      <c r="J357" s="2">
        <f t="shared" si="61"/>
        <v>0.27027027027027029</v>
      </c>
      <c r="K357" s="2">
        <f t="shared" si="62"/>
        <v>0.32882882882882886</v>
      </c>
      <c r="L357" s="2">
        <f t="shared" si="63"/>
        <v>0.38828828828828826</v>
      </c>
      <c r="M357" s="2">
        <f t="shared" si="64"/>
        <v>1.2612612612612595E-2</v>
      </c>
      <c r="N357" s="68">
        <v>300</v>
      </c>
      <c r="O357" s="68">
        <v>365</v>
      </c>
      <c r="P357" s="68">
        <v>431</v>
      </c>
      <c r="Q357" s="68">
        <v>12</v>
      </c>
      <c r="R357" s="68"/>
      <c r="S357" s="68">
        <v>1</v>
      </c>
      <c r="T357" s="68">
        <v>1</v>
      </c>
      <c r="U357" s="68"/>
      <c r="V357" s="1"/>
      <c r="W357" s="1"/>
      <c r="X357" s="1"/>
      <c r="Y357" s="1">
        <v>0</v>
      </c>
      <c r="Z357" s="1"/>
      <c r="AA357" s="1"/>
      <c r="AB357" s="1"/>
      <c r="AH357" t="str">
        <f t="shared" si="71"/>
        <v>Greenville</v>
      </c>
      <c r="AI357" t="s">
        <v>799</v>
      </c>
      <c r="AJ357">
        <v>2</v>
      </c>
      <c r="AL357" s="127">
        <v>23</v>
      </c>
      <c r="AM357" s="130">
        <v>21</v>
      </c>
      <c r="AN357" s="130">
        <v>45</v>
      </c>
      <c r="AO357" s="132">
        <v>29535</v>
      </c>
      <c r="AP357" s="132">
        <f>AL357*1000+AM357</f>
        <v>23021</v>
      </c>
      <c r="AQ357" s="74" t="s">
        <v>2231</v>
      </c>
    </row>
    <row r="358" spans="1:43" hidden="1" outlineLevel="1" x14ac:dyDescent="0.2">
      <c r="A358" t="s">
        <v>2718</v>
      </c>
      <c r="B358" s="10" t="s">
        <v>2728</v>
      </c>
      <c r="C358" s="1">
        <f t="shared" si="69"/>
        <v>419</v>
      </c>
      <c r="D358" s="7">
        <f t="shared" si="65"/>
        <v>1</v>
      </c>
      <c r="E358" s="7">
        <f t="shared" si="66"/>
        <v>2</v>
      </c>
      <c r="F358" s="7">
        <f t="shared" si="67"/>
        <v>3</v>
      </c>
      <c r="G358" s="1">
        <f t="shared" si="60"/>
        <v>24</v>
      </c>
      <c r="H358" s="2">
        <f t="shared" si="70"/>
        <v>5.7279236276849645E-2</v>
      </c>
      <c r="I358" s="8"/>
      <c r="J358" s="2">
        <f t="shared" si="61"/>
        <v>0.36992840095465396</v>
      </c>
      <c r="K358" s="2">
        <f t="shared" si="62"/>
        <v>0.31264916467780429</v>
      </c>
      <c r="L358" s="2">
        <f t="shared" si="63"/>
        <v>0.30071599045346065</v>
      </c>
      <c r="M358" s="2">
        <f t="shared" si="64"/>
        <v>1.6706443914081104E-2</v>
      </c>
      <c r="N358" s="68">
        <v>155</v>
      </c>
      <c r="O358" s="68">
        <v>131</v>
      </c>
      <c r="P358" s="68">
        <v>126</v>
      </c>
      <c r="Q358" s="68">
        <v>2</v>
      </c>
      <c r="R358" s="68"/>
      <c r="S358" s="68">
        <v>2</v>
      </c>
      <c r="T358" s="68">
        <v>3</v>
      </c>
      <c r="U358" s="68"/>
      <c r="V358" s="1"/>
      <c r="W358" s="1"/>
      <c r="X358" s="1"/>
      <c r="Y358" s="1">
        <v>0</v>
      </c>
      <c r="Z358" s="1"/>
      <c r="AA358" s="1"/>
      <c r="AB358" s="1"/>
      <c r="AH358" t="str">
        <f t="shared" si="71"/>
        <v>Greenwood</v>
      </c>
      <c r="AI358" t="s">
        <v>1673</v>
      </c>
      <c r="AJ358">
        <v>2</v>
      </c>
      <c r="AL358" s="127">
        <v>23</v>
      </c>
      <c r="AM358" s="130">
        <v>17</v>
      </c>
      <c r="AN358" s="130">
        <v>55</v>
      </c>
      <c r="AO358" s="132">
        <v>29710</v>
      </c>
      <c r="AP358" s="132">
        <f t="shared" si="68"/>
        <v>23017</v>
      </c>
      <c r="AQ358" s="74" t="s">
        <v>2231</v>
      </c>
    </row>
    <row r="359" spans="1:43" hidden="1" outlineLevel="1" x14ac:dyDescent="0.2">
      <c r="A359" t="s">
        <v>797</v>
      </c>
      <c r="B359" s="10" t="s">
        <v>2728</v>
      </c>
      <c r="C359" s="1">
        <f t="shared" si="69"/>
        <v>880</v>
      </c>
      <c r="D359" s="7">
        <f t="shared" si="65"/>
        <v>1</v>
      </c>
      <c r="E359" s="7">
        <f t="shared" si="66"/>
        <v>2</v>
      </c>
      <c r="F359" s="7">
        <f t="shared" si="67"/>
        <v>3</v>
      </c>
      <c r="G359" s="1">
        <f t="shared" ref="G359:G422" si="72">MAX(N359:P359)-LARGE(N359:P359,2)</f>
        <v>72</v>
      </c>
      <c r="H359" s="2">
        <f t="shared" si="70"/>
        <v>8.1818181818181818E-2</v>
      </c>
      <c r="I359" s="8"/>
      <c r="J359" s="2">
        <f t="shared" si="61"/>
        <v>0.39431818181818185</v>
      </c>
      <c r="K359" s="2">
        <f t="shared" si="62"/>
        <v>0.3125</v>
      </c>
      <c r="L359" s="2">
        <f t="shared" si="63"/>
        <v>0.29090909090909089</v>
      </c>
      <c r="M359" s="2">
        <f t="shared" si="64"/>
        <v>2.2727272727273151E-3</v>
      </c>
      <c r="N359" s="68">
        <v>347</v>
      </c>
      <c r="O359" s="68">
        <v>275</v>
      </c>
      <c r="P359" s="68">
        <v>256</v>
      </c>
      <c r="Q359" s="68">
        <v>1</v>
      </c>
      <c r="R359" s="68"/>
      <c r="S359" s="68">
        <v>1</v>
      </c>
      <c r="T359" s="68">
        <v>0</v>
      </c>
      <c r="U359" s="68"/>
      <c r="V359" s="1"/>
      <c r="W359" s="1"/>
      <c r="X359" s="1"/>
      <c r="Y359" s="1">
        <v>0</v>
      </c>
      <c r="Z359" s="1"/>
      <c r="AA359" s="1"/>
      <c r="AB359" s="1"/>
      <c r="AH359" t="str">
        <f t="shared" si="71"/>
        <v>Guilford</v>
      </c>
      <c r="AI359" t="s">
        <v>799</v>
      </c>
      <c r="AJ359">
        <v>2</v>
      </c>
      <c r="AL359" s="127">
        <v>23</v>
      </c>
      <c r="AM359" s="130">
        <v>21</v>
      </c>
      <c r="AN359" s="130">
        <v>50</v>
      </c>
      <c r="AO359" s="132">
        <v>30095</v>
      </c>
      <c r="AP359" s="132">
        <f t="shared" si="68"/>
        <v>23021</v>
      </c>
      <c r="AQ359" s="74" t="s">
        <v>2231</v>
      </c>
    </row>
    <row r="360" spans="1:43" hidden="1" outlineLevel="1" x14ac:dyDescent="0.2">
      <c r="A360" t="s">
        <v>2878</v>
      </c>
      <c r="B360" s="10" t="s">
        <v>2728</v>
      </c>
      <c r="C360" s="1">
        <f t="shared" si="69"/>
        <v>1617</v>
      </c>
      <c r="D360" s="7">
        <f t="shared" si="65"/>
        <v>1</v>
      </c>
      <c r="E360" s="7">
        <f t="shared" si="66"/>
        <v>2</v>
      </c>
      <c r="F360" s="7">
        <f t="shared" si="67"/>
        <v>3</v>
      </c>
      <c r="G360" s="1">
        <f t="shared" si="72"/>
        <v>400</v>
      </c>
      <c r="H360" s="2">
        <f t="shared" si="70"/>
        <v>0.24737167594310452</v>
      </c>
      <c r="I360" s="8"/>
      <c r="J360" s="2">
        <f t="shared" si="61"/>
        <v>0.50278293135435992</v>
      </c>
      <c r="K360" s="2">
        <f t="shared" si="62"/>
        <v>0.25541125541125542</v>
      </c>
      <c r="L360" s="2">
        <f t="shared" si="63"/>
        <v>0.23376623376623376</v>
      </c>
      <c r="M360" s="2">
        <f t="shared" si="64"/>
        <v>8.0395794681508981E-3</v>
      </c>
      <c r="N360" s="68">
        <v>813</v>
      </c>
      <c r="O360" s="68">
        <v>413</v>
      </c>
      <c r="P360" s="68">
        <v>378</v>
      </c>
      <c r="Q360" s="68">
        <v>4</v>
      </c>
      <c r="R360" s="68"/>
      <c r="S360" s="68">
        <v>3</v>
      </c>
      <c r="T360" s="68">
        <v>6</v>
      </c>
      <c r="U360" s="68"/>
      <c r="V360" s="1"/>
      <c r="W360" s="1"/>
      <c r="X360" s="1"/>
      <c r="Y360" s="1">
        <v>0</v>
      </c>
      <c r="Z360" s="1"/>
      <c r="AA360" s="1"/>
      <c r="AB360" s="1"/>
      <c r="AH360" t="str">
        <f t="shared" si="71"/>
        <v>Hallowell</v>
      </c>
      <c r="AI360" t="s">
        <v>2091</v>
      </c>
      <c r="AJ360">
        <v>1</v>
      </c>
      <c r="AL360" s="127">
        <v>23</v>
      </c>
      <c r="AM360" s="130">
        <v>11</v>
      </c>
      <c r="AN360" s="130">
        <v>55</v>
      </c>
      <c r="AO360" s="132">
        <v>30550</v>
      </c>
      <c r="AP360" s="132">
        <f t="shared" si="68"/>
        <v>23011</v>
      </c>
      <c r="AQ360" s="74" t="s">
        <v>146</v>
      </c>
    </row>
    <row r="361" spans="1:43" hidden="1" outlineLevel="1" x14ac:dyDescent="0.2">
      <c r="A361" t="s">
        <v>59</v>
      </c>
      <c r="B361" s="10" t="s">
        <v>2728</v>
      </c>
      <c r="C361" s="1">
        <f t="shared" si="69"/>
        <v>139</v>
      </c>
      <c r="D361" s="7">
        <f t="shared" si="65"/>
        <v>1</v>
      </c>
      <c r="E361" s="7">
        <f t="shared" si="66"/>
        <v>3</v>
      </c>
      <c r="F361" s="7">
        <f t="shared" si="67"/>
        <v>2</v>
      </c>
      <c r="G361" s="1">
        <f t="shared" si="72"/>
        <v>51</v>
      </c>
      <c r="H361" s="2">
        <f t="shared" si="70"/>
        <v>0.36690647482014388</v>
      </c>
      <c r="I361" s="8"/>
      <c r="J361" s="2">
        <f t="shared" si="61"/>
        <v>0.61151079136690645</v>
      </c>
      <c r="K361" s="2">
        <f t="shared" si="62"/>
        <v>0.14388489208633093</v>
      </c>
      <c r="L361" s="2">
        <f t="shared" si="63"/>
        <v>0.2446043165467626</v>
      </c>
      <c r="M361" s="2">
        <f t="shared" si="64"/>
        <v>2.7755575615628914E-17</v>
      </c>
      <c r="N361" s="68">
        <v>85</v>
      </c>
      <c r="O361" s="68">
        <v>20</v>
      </c>
      <c r="P361" s="68">
        <v>34</v>
      </c>
      <c r="Q361" s="68">
        <v>0</v>
      </c>
      <c r="R361" s="68"/>
      <c r="S361" s="68">
        <v>0</v>
      </c>
      <c r="T361" s="68">
        <v>0</v>
      </c>
      <c r="U361" s="68"/>
      <c r="V361" s="1"/>
      <c r="W361" s="1"/>
      <c r="X361" s="1"/>
      <c r="Y361" s="1">
        <v>0</v>
      </c>
      <c r="Z361" s="1"/>
      <c r="AA361" s="1"/>
      <c r="AB361" s="1"/>
      <c r="AH361" t="str">
        <f t="shared" si="71"/>
        <v>Hamlin</v>
      </c>
      <c r="AI361" t="s">
        <v>3068</v>
      </c>
      <c r="AJ361">
        <v>2</v>
      </c>
      <c r="AL361" s="127">
        <v>23</v>
      </c>
      <c r="AM361" s="130">
        <v>3</v>
      </c>
      <c r="AN361" s="130">
        <v>125</v>
      </c>
      <c r="AO361" s="132">
        <v>30690</v>
      </c>
      <c r="AP361" s="132">
        <f t="shared" si="68"/>
        <v>23003</v>
      </c>
      <c r="AQ361" s="74" t="s">
        <v>2231</v>
      </c>
    </row>
    <row r="362" spans="1:43" hidden="1" outlineLevel="1" x14ac:dyDescent="0.2">
      <c r="A362" t="s">
        <v>2991</v>
      </c>
      <c r="B362" s="10" t="s">
        <v>2728</v>
      </c>
      <c r="C362" s="1">
        <f t="shared" si="69"/>
        <v>44</v>
      </c>
      <c r="D362" s="7">
        <f t="shared" si="65"/>
        <v>3</v>
      </c>
      <c r="E362" s="7">
        <f t="shared" si="66"/>
        <v>1</v>
      </c>
      <c r="F362" s="7">
        <f t="shared" si="67"/>
        <v>2</v>
      </c>
      <c r="G362" s="1">
        <f t="shared" si="72"/>
        <v>3</v>
      </c>
      <c r="H362" s="2">
        <f t="shared" si="70"/>
        <v>6.8181818181818177E-2</v>
      </c>
      <c r="I362" s="8"/>
      <c r="J362" s="2">
        <f t="shared" si="61"/>
        <v>0.29545454545454547</v>
      </c>
      <c r="K362" s="2">
        <f t="shared" si="62"/>
        <v>0.38636363636363635</v>
      </c>
      <c r="L362" s="2">
        <f t="shared" si="63"/>
        <v>0.31818181818181818</v>
      </c>
      <c r="M362" s="2">
        <f t="shared" si="64"/>
        <v>5.5511151231257827E-17</v>
      </c>
      <c r="N362" s="68">
        <v>13</v>
      </c>
      <c r="O362" s="68">
        <v>17</v>
      </c>
      <c r="P362" s="68">
        <v>14</v>
      </c>
      <c r="Q362" s="68">
        <v>0</v>
      </c>
      <c r="R362" s="68"/>
      <c r="S362" s="68">
        <v>0</v>
      </c>
      <c r="T362" s="68">
        <v>0</v>
      </c>
      <c r="U362" s="68"/>
      <c r="V362" s="1"/>
      <c r="W362" s="1"/>
      <c r="X362" s="1"/>
      <c r="Y362" s="1">
        <v>0</v>
      </c>
      <c r="Z362" s="1"/>
      <c r="AA362" s="1"/>
      <c r="AB362" s="1"/>
      <c r="AH362" t="str">
        <f t="shared" si="71"/>
        <v>Hammond</v>
      </c>
      <c r="AI362" t="s">
        <v>3068</v>
      </c>
      <c r="AJ362">
        <v>2</v>
      </c>
      <c r="AL362" s="127">
        <v>23</v>
      </c>
      <c r="AM362" s="130">
        <v>3</v>
      </c>
      <c r="AN362" s="130">
        <v>130</v>
      </c>
      <c r="AO362" s="132">
        <v>30725</v>
      </c>
      <c r="AP362" s="132">
        <f t="shared" si="68"/>
        <v>23003</v>
      </c>
      <c r="AQ362" s="74" t="s">
        <v>2231</v>
      </c>
    </row>
    <row r="363" spans="1:43" hidden="1" outlineLevel="1" x14ac:dyDescent="0.2">
      <c r="A363" t="s">
        <v>1061</v>
      </c>
      <c r="B363" s="10" t="s">
        <v>2728</v>
      </c>
      <c r="C363" s="1">
        <f t="shared" si="69"/>
        <v>3782</v>
      </c>
      <c r="D363" s="7">
        <f t="shared" si="65"/>
        <v>3</v>
      </c>
      <c r="E363" s="7">
        <f t="shared" si="66"/>
        <v>1</v>
      </c>
      <c r="F363" s="7">
        <f t="shared" si="67"/>
        <v>1</v>
      </c>
      <c r="G363" s="1">
        <f t="shared" si="72"/>
        <v>0</v>
      </c>
      <c r="H363" s="2">
        <f t="shared" si="70"/>
        <v>0</v>
      </c>
      <c r="I363" s="8"/>
      <c r="J363" s="2">
        <f t="shared" si="61"/>
        <v>0.31887890005288205</v>
      </c>
      <c r="K363" s="2">
        <f t="shared" si="62"/>
        <v>0.33897408778424115</v>
      </c>
      <c r="L363" s="2">
        <f t="shared" si="63"/>
        <v>0.33897408778424115</v>
      </c>
      <c r="M363" s="2">
        <f t="shared" si="64"/>
        <v>3.1729243786356998E-3</v>
      </c>
      <c r="N363" s="68">
        <v>1206</v>
      </c>
      <c r="O363" s="68">
        <v>1282</v>
      </c>
      <c r="P363" s="68">
        <v>1282</v>
      </c>
      <c r="Q363" s="68">
        <v>8</v>
      </c>
      <c r="R363" s="68"/>
      <c r="S363" s="68">
        <v>2</v>
      </c>
      <c r="T363" s="68">
        <v>0</v>
      </c>
      <c r="U363" s="68"/>
      <c r="V363" s="1"/>
      <c r="W363" s="1"/>
      <c r="X363" s="1"/>
      <c r="Y363" s="1">
        <v>2</v>
      </c>
      <c r="Z363" s="1"/>
      <c r="AA363" s="1"/>
      <c r="AB363" s="1"/>
      <c r="AH363" t="str">
        <f t="shared" si="71"/>
        <v>Hampden</v>
      </c>
      <c r="AI363" t="s">
        <v>1674</v>
      </c>
      <c r="AJ363">
        <v>2</v>
      </c>
      <c r="AL363" s="127">
        <v>23</v>
      </c>
      <c r="AM363" s="130">
        <v>19</v>
      </c>
      <c r="AN363" s="130">
        <v>140</v>
      </c>
      <c r="AO363" s="132">
        <v>30795</v>
      </c>
      <c r="AP363" s="132">
        <f t="shared" si="68"/>
        <v>23019</v>
      </c>
      <c r="AQ363" s="74" t="s">
        <v>2231</v>
      </c>
    </row>
    <row r="364" spans="1:43" hidden="1" outlineLevel="1" x14ac:dyDescent="0.2">
      <c r="A364" t="s">
        <v>1111</v>
      </c>
      <c r="B364" s="10" t="s">
        <v>2728</v>
      </c>
      <c r="C364" s="1">
        <f t="shared" si="69"/>
        <v>969</v>
      </c>
      <c r="D364" s="7">
        <f t="shared" si="65"/>
        <v>3</v>
      </c>
      <c r="E364" s="7">
        <f t="shared" si="66"/>
        <v>1</v>
      </c>
      <c r="F364" s="7">
        <f t="shared" si="67"/>
        <v>2</v>
      </c>
      <c r="G364" s="1">
        <f t="shared" si="72"/>
        <v>15</v>
      </c>
      <c r="H364" s="2">
        <f t="shared" si="70"/>
        <v>1.5479876160990712E-2</v>
      </c>
      <c r="I364" s="8"/>
      <c r="J364" s="2">
        <f t="shared" si="61"/>
        <v>0.3106295149638803</v>
      </c>
      <c r="K364" s="2">
        <f t="shared" si="62"/>
        <v>0.35087719298245612</v>
      </c>
      <c r="L364" s="2">
        <f t="shared" si="63"/>
        <v>0.33539731682146545</v>
      </c>
      <c r="M364" s="2">
        <f t="shared" si="64"/>
        <v>3.0959752321981782E-3</v>
      </c>
      <c r="N364" s="68">
        <v>301</v>
      </c>
      <c r="O364" s="68">
        <v>340</v>
      </c>
      <c r="P364" s="68">
        <v>325</v>
      </c>
      <c r="Q364" s="68">
        <v>2</v>
      </c>
      <c r="R364" s="68"/>
      <c r="S364" s="68">
        <v>1</v>
      </c>
      <c r="T364" s="68">
        <v>0</v>
      </c>
      <c r="U364" s="68"/>
      <c r="V364" s="1"/>
      <c r="W364" s="1"/>
      <c r="X364" s="1"/>
      <c r="Y364" s="1">
        <v>0</v>
      </c>
      <c r="Z364" s="1"/>
      <c r="AA364" s="1"/>
      <c r="AB364" s="1"/>
      <c r="AH364" t="str">
        <f t="shared" si="71"/>
        <v>Hancock</v>
      </c>
      <c r="AI364" t="s">
        <v>1111</v>
      </c>
      <c r="AJ364">
        <v>2</v>
      </c>
      <c r="AL364" s="127">
        <v>23</v>
      </c>
      <c r="AM364" s="130">
        <v>9</v>
      </c>
      <c r="AN364" s="130">
        <v>80</v>
      </c>
      <c r="AO364" s="132">
        <v>30970</v>
      </c>
      <c r="AP364" s="132">
        <f t="shared" si="68"/>
        <v>23009</v>
      </c>
      <c r="AQ364" s="74" t="s">
        <v>2231</v>
      </c>
    </row>
    <row r="365" spans="1:43" hidden="1" outlineLevel="1" x14ac:dyDescent="0.2">
      <c r="A365" t="s">
        <v>1875</v>
      </c>
      <c r="B365" s="10" t="s">
        <v>2728</v>
      </c>
      <c r="C365" s="1">
        <f t="shared" si="69"/>
        <v>180</v>
      </c>
      <c r="D365" s="7">
        <f t="shared" si="65"/>
        <v>1</v>
      </c>
      <c r="E365" s="7">
        <f t="shared" si="66"/>
        <v>3</v>
      </c>
      <c r="F365" s="7">
        <f t="shared" si="67"/>
        <v>2</v>
      </c>
      <c r="G365" s="1">
        <f t="shared" si="72"/>
        <v>1</v>
      </c>
      <c r="H365" s="2">
        <f t="shared" si="70"/>
        <v>5.5555555555555558E-3</v>
      </c>
      <c r="I365" s="8"/>
      <c r="J365" s="2">
        <f t="shared" ref="J365:J428" si="73">IF(C365=0,"-",N365/C365)</f>
        <v>0.34444444444444444</v>
      </c>
      <c r="K365" s="2">
        <f t="shared" ref="K365:K428" si="74">IF(C365=0,"-",O365/C365)</f>
        <v>0.3</v>
      </c>
      <c r="L365" s="2">
        <f t="shared" ref="L365:L428" si="75">IF(C365=0,"-",P365/C365)</f>
        <v>0.33888888888888891</v>
      </c>
      <c r="M365" s="2">
        <f t="shared" ref="M365:M428" si="76">IF(C365=0,"-",(1-J365-K365-L365))</f>
        <v>1.6666666666666663E-2</v>
      </c>
      <c r="N365" s="68">
        <v>62</v>
      </c>
      <c r="O365" s="68">
        <v>54</v>
      </c>
      <c r="P365" s="68">
        <v>61</v>
      </c>
      <c r="Q365" s="68">
        <v>3</v>
      </c>
      <c r="R365" s="68"/>
      <c r="S365" s="68">
        <v>0</v>
      </c>
      <c r="T365" s="68">
        <v>0</v>
      </c>
      <c r="U365" s="68"/>
      <c r="V365" s="1"/>
      <c r="W365" s="1"/>
      <c r="X365" s="1"/>
      <c r="Y365" s="1">
        <v>0</v>
      </c>
      <c r="Z365" s="1"/>
      <c r="AA365" s="1"/>
      <c r="AB365" s="1"/>
      <c r="AH365" t="str">
        <f t="shared" si="71"/>
        <v>Hanover</v>
      </c>
      <c r="AI365" t="s">
        <v>1673</v>
      </c>
      <c r="AJ365">
        <v>2</v>
      </c>
      <c r="AL365" s="127">
        <v>23</v>
      </c>
      <c r="AM365" s="130">
        <v>17</v>
      </c>
      <c r="AN365" s="130">
        <v>60</v>
      </c>
      <c r="AO365" s="132">
        <v>31110</v>
      </c>
      <c r="AP365" s="132">
        <f t="shared" si="68"/>
        <v>23017</v>
      </c>
      <c r="AQ365" s="74" t="s">
        <v>2231</v>
      </c>
    </row>
    <row r="366" spans="1:43" hidden="1" outlineLevel="1" x14ac:dyDescent="0.2">
      <c r="A366" t="s">
        <v>2992</v>
      </c>
      <c r="B366" s="10" t="s">
        <v>2728</v>
      </c>
      <c r="C366" s="1">
        <f t="shared" si="69"/>
        <v>442</v>
      </c>
      <c r="D366" s="7">
        <f t="shared" ref="D366:D429" si="77">RANK(N366,(N366:AF366))</f>
        <v>2</v>
      </c>
      <c r="E366" s="7">
        <f t="shared" ref="E366:E429" si="78">RANK(O366,(N366:AF366))</f>
        <v>3</v>
      </c>
      <c r="F366" s="7">
        <f t="shared" ref="F366:F429" si="79">RANK(P366,(N366:AF366))</f>
        <v>1</v>
      </c>
      <c r="G366" s="1">
        <f t="shared" si="72"/>
        <v>34</v>
      </c>
      <c r="H366" s="2">
        <f t="shared" si="70"/>
        <v>7.6923076923076927E-2</v>
      </c>
      <c r="I366" s="8"/>
      <c r="J366" s="2">
        <f t="shared" si="73"/>
        <v>0.34841628959276016</v>
      </c>
      <c r="K366" s="2">
        <f t="shared" si="74"/>
        <v>0.2239819004524887</v>
      </c>
      <c r="L366" s="2">
        <f t="shared" si="75"/>
        <v>0.42533936651583709</v>
      </c>
      <c r="M366" s="2">
        <f t="shared" si="76"/>
        <v>2.2624434389140746E-3</v>
      </c>
      <c r="N366" s="68">
        <v>154</v>
      </c>
      <c r="O366" s="68">
        <v>99</v>
      </c>
      <c r="P366" s="68">
        <v>188</v>
      </c>
      <c r="Q366" s="68">
        <v>0</v>
      </c>
      <c r="R366" s="68"/>
      <c r="S366" s="68">
        <v>1</v>
      </c>
      <c r="T366" s="68">
        <v>0</v>
      </c>
      <c r="U366" s="68"/>
      <c r="V366" s="1"/>
      <c r="W366" s="1"/>
      <c r="X366" s="1"/>
      <c r="Y366" s="1">
        <v>0</v>
      </c>
      <c r="Z366" s="1"/>
      <c r="AA366" s="1"/>
      <c r="AB366" s="1"/>
      <c r="AH366" t="str">
        <f t="shared" si="71"/>
        <v>Harmony</v>
      </c>
      <c r="AI366" t="s">
        <v>748</v>
      </c>
      <c r="AJ366">
        <v>2</v>
      </c>
      <c r="AL366" s="127">
        <v>23</v>
      </c>
      <c r="AM366" s="130">
        <v>25</v>
      </c>
      <c r="AN366" s="130">
        <v>65</v>
      </c>
      <c r="AO366" s="132">
        <v>31355</v>
      </c>
      <c r="AP366" s="132">
        <f t="shared" ref="AP366:AP429" si="80">AL366*1000+AM366</f>
        <v>23025</v>
      </c>
      <c r="AQ366" s="74" t="s">
        <v>2231</v>
      </c>
    </row>
    <row r="367" spans="1:43" hidden="1" outlineLevel="1" x14ac:dyDescent="0.2">
      <c r="A367" t="s">
        <v>2512</v>
      </c>
      <c r="B367" s="10" t="s">
        <v>2728</v>
      </c>
      <c r="C367" s="1">
        <f t="shared" si="69"/>
        <v>3360</v>
      </c>
      <c r="D367" s="7">
        <f t="shared" si="77"/>
        <v>1</v>
      </c>
      <c r="E367" s="7">
        <f t="shared" si="78"/>
        <v>2</v>
      </c>
      <c r="F367" s="7">
        <f t="shared" si="79"/>
        <v>3</v>
      </c>
      <c r="G367" s="1">
        <f t="shared" si="72"/>
        <v>198</v>
      </c>
      <c r="H367" s="2">
        <f t="shared" si="70"/>
        <v>5.8928571428571427E-2</v>
      </c>
      <c r="I367" s="8"/>
      <c r="J367" s="2">
        <f t="shared" si="73"/>
        <v>0.38571428571428573</v>
      </c>
      <c r="K367" s="2">
        <f t="shared" si="74"/>
        <v>0.32678571428571429</v>
      </c>
      <c r="L367" s="2">
        <f t="shared" si="75"/>
        <v>0.28363095238095237</v>
      </c>
      <c r="M367" s="2">
        <f t="shared" si="76"/>
        <v>3.8690476190476608E-3</v>
      </c>
      <c r="N367" s="68">
        <v>1296</v>
      </c>
      <c r="O367" s="68">
        <v>1098</v>
      </c>
      <c r="P367" s="68">
        <v>953</v>
      </c>
      <c r="Q367" s="68">
        <v>11</v>
      </c>
      <c r="R367" s="68"/>
      <c r="S367" s="68">
        <v>1</v>
      </c>
      <c r="T367" s="68">
        <v>1</v>
      </c>
      <c r="U367" s="68"/>
      <c r="V367" s="1"/>
      <c r="W367" s="1"/>
      <c r="X367" s="1"/>
      <c r="Y367" s="1">
        <v>0</v>
      </c>
      <c r="Z367" s="1"/>
      <c r="AA367" s="1"/>
      <c r="AB367" s="1"/>
      <c r="AH367" t="str">
        <f t="shared" si="71"/>
        <v>Harpswell</v>
      </c>
      <c r="AI367" t="s">
        <v>1429</v>
      </c>
      <c r="AJ367">
        <v>1</v>
      </c>
      <c r="AL367" s="127">
        <v>23</v>
      </c>
      <c r="AM367" s="130">
        <v>5</v>
      </c>
      <c r="AN367" s="130">
        <v>55</v>
      </c>
      <c r="AO367" s="132">
        <v>31390</v>
      </c>
      <c r="AP367" s="132">
        <f t="shared" si="80"/>
        <v>23005</v>
      </c>
      <c r="AQ367" s="74" t="s">
        <v>2231</v>
      </c>
    </row>
    <row r="368" spans="1:43" hidden="1" outlineLevel="1" x14ac:dyDescent="0.2">
      <c r="A368" t="s">
        <v>1512</v>
      </c>
      <c r="B368" s="10" t="s">
        <v>2728</v>
      </c>
      <c r="C368" s="1">
        <f t="shared" si="69"/>
        <v>459</v>
      </c>
      <c r="D368" s="7">
        <f t="shared" si="77"/>
        <v>2</v>
      </c>
      <c r="E368" s="7">
        <f t="shared" si="78"/>
        <v>3</v>
      </c>
      <c r="F368" s="7">
        <f t="shared" si="79"/>
        <v>1</v>
      </c>
      <c r="G368" s="1">
        <f t="shared" si="72"/>
        <v>40</v>
      </c>
      <c r="H368" s="2">
        <f t="shared" si="70"/>
        <v>8.714596949891068E-2</v>
      </c>
      <c r="I368" s="8"/>
      <c r="J368" s="2">
        <f t="shared" si="73"/>
        <v>0.30283224400871461</v>
      </c>
      <c r="K368" s="2">
        <f t="shared" si="74"/>
        <v>0.30065359477124182</v>
      </c>
      <c r="L368" s="2">
        <f t="shared" si="75"/>
        <v>0.38997821350762529</v>
      </c>
      <c r="M368" s="2">
        <f t="shared" si="76"/>
        <v>6.5359477124183329E-3</v>
      </c>
      <c r="N368" s="68">
        <v>139</v>
      </c>
      <c r="O368" s="68">
        <v>138</v>
      </c>
      <c r="P368" s="68">
        <v>179</v>
      </c>
      <c r="Q368" s="68">
        <v>2</v>
      </c>
      <c r="R368" s="68"/>
      <c r="S368" s="68">
        <v>0</v>
      </c>
      <c r="T368" s="68">
        <v>0</v>
      </c>
      <c r="U368" s="68"/>
      <c r="V368" s="1"/>
      <c r="W368" s="1"/>
      <c r="X368" s="1"/>
      <c r="Y368" s="1">
        <v>1</v>
      </c>
      <c r="Z368" s="1"/>
      <c r="AA368" s="1"/>
      <c r="AB368" s="1"/>
      <c r="AH368" t="str">
        <f t="shared" si="71"/>
        <v>Harrington</v>
      </c>
      <c r="AI368" t="s">
        <v>563</v>
      </c>
      <c r="AJ368">
        <v>2</v>
      </c>
      <c r="AL368" s="127">
        <v>23</v>
      </c>
      <c r="AM368" s="130">
        <v>29</v>
      </c>
      <c r="AN368" s="130">
        <v>110</v>
      </c>
      <c r="AO368" s="132">
        <v>31530</v>
      </c>
      <c r="AP368" s="132">
        <f t="shared" si="80"/>
        <v>23029</v>
      </c>
      <c r="AQ368" s="74" t="s">
        <v>2231</v>
      </c>
    </row>
    <row r="369" spans="1:43" hidden="1" outlineLevel="1" x14ac:dyDescent="0.2">
      <c r="A369" t="s">
        <v>2320</v>
      </c>
      <c r="B369" s="10" t="s">
        <v>2728</v>
      </c>
      <c r="C369" s="1">
        <f t="shared" si="69"/>
        <v>1208</v>
      </c>
      <c r="D369" s="7">
        <f t="shared" si="77"/>
        <v>1</v>
      </c>
      <c r="E369" s="7">
        <f t="shared" si="78"/>
        <v>2</v>
      </c>
      <c r="F369" s="7">
        <f t="shared" si="79"/>
        <v>3</v>
      </c>
      <c r="G369" s="1">
        <f t="shared" si="72"/>
        <v>19</v>
      </c>
      <c r="H369" s="2">
        <f t="shared" si="70"/>
        <v>1.5728476821192054E-2</v>
      </c>
      <c r="I369" s="8"/>
      <c r="J369" s="2">
        <f t="shared" si="73"/>
        <v>0.34271523178807944</v>
      </c>
      <c r="K369" s="2">
        <f t="shared" si="74"/>
        <v>0.32698675496688739</v>
      </c>
      <c r="L369" s="2">
        <f t="shared" si="75"/>
        <v>0.32615894039735099</v>
      </c>
      <c r="M369" s="2">
        <f t="shared" si="76"/>
        <v>4.1390728476821126E-3</v>
      </c>
      <c r="N369" s="68">
        <v>414</v>
      </c>
      <c r="O369" s="68">
        <v>395</v>
      </c>
      <c r="P369" s="68">
        <v>394</v>
      </c>
      <c r="Q369" s="68">
        <v>1</v>
      </c>
      <c r="R369" s="68"/>
      <c r="S369" s="68">
        <v>1</v>
      </c>
      <c r="T369" s="68">
        <v>2</v>
      </c>
      <c r="U369" s="68"/>
      <c r="V369" s="1"/>
      <c r="W369" s="1"/>
      <c r="X369" s="1"/>
      <c r="Y369" s="1">
        <v>1</v>
      </c>
      <c r="Z369" s="1"/>
      <c r="AA369" s="1"/>
      <c r="AB369" s="1"/>
      <c r="AH369" t="str">
        <f t="shared" si="71"/>
        <v>Harrison</v>
      </c>
      <c r="AI369" t="s">
        <v>1429</v>
      </c>
      <c r="AJ369">
        <v>1</v>
      </c>
      <c r="AL369" s="127">
        <v>23</v>
      </c>
      <c r="AM369" s="130">
        <v>5</v>
      </c>
      <c r="AN369" s="130">
        <v>60</v>
      </c>
      <c r="AO369" s="132">
        <v>31600</v>
      </c>
      <c r="AP369" s="132">
        <f t="shared" si="80"/>
        <v>23005</v>
      </c>
      <c r="AQ369" s="74" t="s">
        <v>2231</v>
      </c>
    </row>
    <row r="370" spans="1:43" hidden="1" outlineLevel="1" x14ac:dyDescent="0.2">
      <c r="A370" t="s">
        <v>1619</v>
      </c>
      <c r="B370" s="10" t="s">
        <v>2728</v>
      </c>
      <c r="C370" s="1">
        <f t="shared" si="69"/>
        <v>423</v>
      </c>
      <c r="D370" s="7">
        <f t="shared" si="77"/>
        <v>2</v>
      </c>
      <c r="E370" s="7">
        <f t="shared" si="78"/>
        <v>3</v>
      </c>
      <c r="F370" s="7">
        <f t="shared" si="79"/>
        <v>1</v>
      </c>
      <c r="G370" s="1">
        <f t="shared" si="72"/>
        <v>26</v>
      </c>
      <c r="H370" s="2">
        <f t="shared" si="70"/>
        <v>6.1465721040189124E-2</v>
      </c>
      <c r="I370" s="8"/>
      <c r="J370" s="2">
        <f t="shared" si="73"/>
        <v>0.31678486997635935</v>
      </c>
      <c r="K370" s="2">
        <f t="shared" si="74"/>
        <v>0.30260047281323876</v>
      </c>
      <c r="L370" s="2">
        <f t="shared" si="75"/>
        <v>0.37825059101654845</v>
      </c>
      <c r="M370" s="2">
        <f t="shared" si="76"/>
        <v>2.3640661938534313E-3</v>
      </c>
      <c r="N370" s="68">
        <v>134</v>
      </c>
      <c r="O370" s="68">
        <v>128</v>
      </c>
      <c r="P370" s="68">
        <v>160</v>
      </c>
      <c r="Q370" s="68">
        <v>1</v>
      </c>
      <c r="R370" s="68"/>
      <c r="S370" s="68">
        <v>0</v>
      </c>
      <c r="T370" s="68">
        <v>0</v>
      </c>
      <c r="U370" s="68"/>
      <c r="V370" s="1"/>
      <c r="W370" s="1"/>
      <c r="X370" s="1"/>
      <c r="Y370" s="1">
        <v>0</v>
      </c>
      <c r="Z370" s="1"/>
      <c r="AA370" s="1"/>
      <c r="AB370" s="1"/>
      <c r="AH370" t="str">
        <f t="shared" si="71"/>
        <v>Hartford</v>
      </c>
      <c r="AI370" t="s">
        <v>1673</v>
      </c>
      <c r="AJ370">
        <v>2</v>
      </c>
      <c r="AL370" s="127">
        <v>23</v>
      </c>
      <c r="AM370" s="130">
        <v>17</v>
      </c>
      <c r="AN370" s="130">
        <v>65</v>
      </c>
      <c r="AO370" s="132">
        <v>31670</v>
      </c>
      <c r="AP370" s="132">
        <f t="shared" si="80"/>
        <v>23017</v>
      </c>
      <c r="AQ370" s="74" t="s">
        <v>2231</v>
      </c>
    </row>
    <row r="371" spans="1:43" hidden="1" outlineLevel="1" x14ac:dyDescent="0.2">
      <c r="A371" t="s">
        <v>2418</v>
      </c>
      <c r="B371" s="10" t="s">
        <v>2728</v>
      </c>
      <c r="C371" s="1">
        <f t="shared" si="69"/>
        <v>952</v>
      </c>
      <c r="D371" s="7">
        <f t="shared" si="77"/>
        <v>3</v>
      </c>
      <c r="E371" s="7">
        <f t="shared" si="78"/>
        <v>2</v>
      </c>
      <c r="F371" s="7">
        <f t="shared" si="79"/>
        <v>1</v>
      </c>
      <c r="G371" s="1">
        <f t="shared" si="72"/>
        <v>60</v>
      </c>
      <c r="H371" s="2">
        <f t="shared" si="70"/>
        <v>6.3025210084033612E-2</v>
      </c>
      <c r="I371" s="8"/>
      <c r="J371" s="2">
        <f t="shared" si="73"/>
        <v>0.26785714285714285</v>
      </c>
      <c r="K371" s="2">
        <f t="shared" si="74"/>
        <v>0.33298319327731091</v>
      </c>
      <c r="L371" s="2">
        <f t="shared" si="75"/>
        <v>0.39600840336134452</v>
      </c>
      <c r="M371" s="2">
        <f t="shared" si="76"/>
        <v>3.1512605042017805E-3</v>
      </c>
      <c r="N371" s="68">
        <v>255</v>
      </c>
      <c r="O371" s="68">
        <v>317</v>
      </c>
      <c r="P371" s="68">
        <v>377</v>
      </c>
      <c r="Q371" s="68">
        <v>2</v>
      </c>
      <c r="R371" s="68"/>
      <c r="S371" s="68">
        <v>0</v>
      </c>
      <c r="T371" s="68">
        <v>1</v>
      </c>
      <c r="U371" s="68"/>
      <c r="V371" s="1"/>
      <c r="W371" s="1"/>
      <c r="X371" s="1"/>
      <c r="Y371" s="1">
        <v>0</v>
      </c>
      <c r="Z371" s="1"/>
      <c r="AA371" s="1"/>
      <c r="AB371" s="1"/>
      <c r="AH371" t="str">
        <f t="shared" si="71"/>
        <v>Hartland</v>
      </c>
      <c r="AI371" t="s">
        <v>748</v>
      </c>
      <c r="AJ371">
        <v>2</v>
      </c>
      <c r="AL371" s="127">
        <v>23</v>
      </c>
      <c r="AM371" s="130">
        <v>25</v>
      </c>
      <c r="AN371" s="130">
        <v>70</v>
      </c>
      <c r="AO371" s="132">
        <v>31740</v>
      </c>
      <c r="AP371" s="132">
        <f t="shared" si="80"/>
        <v>23025</v>
      </c>
      <c r="AQ371" s="74" t="s">
        <v>2231</v>
      </c>
    </row>
    <row r="372" spans="1:43" hidden="1" outlineLevel="1" x14ac:dyDescent="0.2">
      <c r="A372" t="s">
        <v>1490</v>
      </c>
      <c r="B372" s="10" t="s">
        <v>2728</v>
      </c>
      <c r="C372" s="1">
        <f t="shared" si="69"/>
        <v>77</v>
      </c>
      <c r="D372" s="7">
        <f t="shared" si="77"/>
        <v>3</v>
      </c>
      <c r="E372" s="7">
        <f t="shared" si="78"/>
        <v>1</v>
      </c>
      <c r="F372" s="7">
        <f t="shared" si="79"/>
        <v>2</v>
      </c>
      <c r="G372" s="1">
        <f t="shared" si="72"/>
        <v>8</v>
      </c>
      <c r="H372" s="2">
        <f t="shared" si="70"/>
        <v>0.1038961038961039</v>
      </c>
      <c r="I372" s="8"/>
      <c r="J372" s="2">
        <f t="shared" si="73"/>
        <v>0.25974025974025972</v>
      </c>
      <c r="K372" s="2">
        <f t="shared" si="74"/>
        <v>0.41558441558441561</v>
      </c>
      <c r="L372" s="2">
        <f t="shared" si="75"/>
        <v>0.31168831168831168</v>
      </c>
      <c r="M372" s="2">
        <f t="shared" si="76"/>
        <v>1.2987012987012991E-2</v>
      </c>
      <c r="N372" s="68">
        <v>20</v>
      </c>
      <c r="O372" s="68">
        <v>32</v>
      </c>
      <c r="P372" s="68">
        <v>24</v>
      </c>
      <c r="Q372" s="68">
        <v>0</v>
      </c>
      <c r="R372" s="68"/>
      <c r="S372" s="68">
        <v>1</v>
      </c>
      <c r="T372" s="68">
        <v>0</v>
      </c>
      <c r="U372" s="68"/>
      <c r="V372" s="1"/>
      <c r="W372" s="1"/>
      <c r="X372" s="1"/>
      <c r="Y372" s="1">
        <v>0</v>
      </c>
      <c r="Z372" s="1"/>
      <c r="AA372" s="1"/>
      <c r="AB372" s="1"/>
      <c r="AH372" t="str">
        <f t="shared" si="71"/>
        <v>Haynesville</v>
      </c>
      <c r="AI372" t="s">
        <v>3068</v>
      </c>
      <c r="AJ372">
        <v>2</v>
      </c>
      <c r="AL372" s="127">
        <v>23</v>
      </c>
      <c r="AM372" s="130">
        <v>3</v>
      </c>
      <c r="AN372" s="130">
        <v>135</v>
      </c>
      <c r="AO372" s="132">
        <v>32195</v>
      </c>
      <c r="AP372" s="132">
        <f t="shared" si="80"/>
        <v>23003</v>
      </c>
      <c r="AQ372" s="74" t="s">
        <v>2231</v>
      </c>
    </row>
    <row r="373" spans="1:43" hidden="1" outlineLevel="1" x14ac:dyDescent="0.2">
      <c r="A373" t="s">
        <v>2149</v>
      </c>
      <c r="B373" s="10" t="s">
        <v>2728</v>
      </c>
      <c r="C373" s="1">
        <f t="shared" si="69"/>
        <v>526</v>
      </c>
      <c r="D373" s="7">
        <f t="shared" si="77"/>
        <v>2</v>
      </c>
      <c r="E373" s="7">
        <f t="shared" si="78"/>
        <v>3</v>
      </c>
      <c r="F373" s="7">
        <f t="shared" si="79"/>
        <v>1</v>
      </c>
      <c r="G373" s="1">
        <f t="shared" si="72"/>
        <v>60</v>
      </c>
      <c r="H373" s="2">
        <f t="shared" si="70"/>
        <v>0.11406844106463879</v>
      </c>
      <c r="I373" s="8"/>
      <c r="J373" s="2">
        <f t="shared" si="73"/>
        <v>0.29467680608365021</v>
      </c>
      <c r="K373" s="2">
        <f t="shared" si="74"/>
        <v>0.29277566539923955</v>
      </c>
      <c r="L373" s="2">
        <f t="shared" si="75"/>
        <v>0.40874524714828897</v>
      </c>
      <c r="M373" s="2">
        <f t="shared" si="76"/>
        <v>3.8022813688212698E-3</v>
      </c>
      <c r="N373" s="68">
        <v>155</v>
      </c>
      <c r="O373" s="68">
        <v>154</v>
      </c>
      <c r="P373" s="68">
        <v>215</v>
      </c>
      <c r="Q373" s="68">
        <v>0</v>
      </c>
      <c r="R373" s="68"/>
      <c r="S373" s="68">
        <v>2</v>
      </c>
      <c r="T373" s="68">
        <v>0</v>
      </c>
      <c r="U373" s="68"/>
      <c r="V373" s="1"/>
      <c r="W373" s="1"/>
      <c r="X373" s="1"/>
      <c r="Y373" s="1">
        <v>0</v>
      </c>
      <c r="Z373" s="1"/>
      <c r="AA373" s="1"/>
      <c r="AB373" s="1"/>
      <c r="AH373" t="str">
        <f t="shared" si="71"/>
        <v>Hebron</v>
      </c>
      <c r="AI373" t="s">
        <v>1673</v>
      </c>
      <c r="AJ373">
        <v>2</v>
      </c>
      <c r="AL373" s="127">
        <v>23</v>
      </c>
      <c r="AM373" s="130">
        <v>17</v>
      </c>
      <c r="AN373" s="130">
        <v>70</v>
      </c>
      <c r="AO373" s="132">
        <v>32370</v>
      </c>
      <c r="AP373" s="132">
        <f t="shared" si="80"/>
        <v>23017</v>
      </c>
      <c r="AQ373" s="74" t="s">
        <v>2231</v>
      </c>
    </row>
    <row r="374" spans="1:43" hidden="1" outlineLevel="1" x14ac:dyDescent="0.2">
      <c r="A374" t="s">
        <v>1515</v>
      </c>
      <c r="B374" s="10" t="s">
        <v>2728</v>
      </c>
      <c r="C374" s="1">
        <f t="shared" si="69"/>
        <v>2290</v>
      </c>
      <c r="D374" s="7">
        <f t="shared" si="77"/>
        <v>3</v>
      </c>
      <c r="E374" s="7">
        <f t="shared" si="78"/>
        <v>1</v>
      </c>
      <c r="F374" s="7">
        <f t="shared" si="79"/>
        <v>2</v>
      </c>
      <c r="G374" s="1">
        <f t="shared" si="72"/>
        <v>5</v>
      </c>
      <c r="H374" s="2">
        <f t="shared" si="70"/>
        <v>2.1834061135371178E-3</v>
      </c>
      <c r="I374" s="8"/>
      <c r="J374" s="2">
        <f t="shared" si="73"/>
        <v>0.27903930131004367</v>
      </c>
      <c r="K374" s="2">
        <f t="shared" si="74"/>
        <v>0.359825327510917</v>
      </c>
      <c r="L374" s="2">
        <f t="shared" si="75"/>
        <v>0.35764192139737994</v>
      </c>
      <c r="M374" s="2">
        <f t="shared" si="76"/>
        <v>3.4934497816594412E-3</v>
      </c>
      <c r="N374" s="68">
        <v>639</v>
      </c>
      <c r="O374" s="68">
        <v>824</v>
      </c>
      <c r="P374" s="68">
        <v>819</v>
      </c>
      <c r="Q374" s="68">
        <v>2</v>
      </c>
      <c r="R374" s="68"/>
      <c r="S374" s="68">
        <v>2</v>
      </c>
      <c r="T374" s="68">
        <v>4</v>
      </c>
      <c r="U374" s="68"/>
      <c r="V374" s="1"/>
      <c r="W374" s="1"/>
      <c r="X374" s="1"/>
      <c r="Y374" s="1">
        <v>0</v>
      </c>
      <c r="Z374" s="1"/>
      <c r="AA374" s="1"/>
      <c r="AB374" s="1"/>
      <c r="AH374" t="str">
        <f t="shared" si="71"/>
        <v>Hermon</v>
      </c>
      <c r="AI374" t="s">
        <v>1674</v>
      </c>
      <c r="AJ374">
        <v>2</v>
      </c>
      <c r="AL374" s="127">
        <v>23</v>
      </c>
      <c r="AM374" s="130">
        <v>19</v>
      </c>
      <c r="AN374" s="130">
        <v>145</v>
      </c>
      <c r="AO374" s="132">
        <v>32510</v>
      </c>
      <c r="AP374" s="132">
        <f t="shared" si="80"/>
        <v>23019</v>
      </c>
      <c r="AQ374" s="74" t="s">
        <v>2231</v>
      </c>
    </row>
    <row r="375" spans="1:43" hidden="1" outlineLevel="1" x14ac:dyDescent="0.2">
      <c r="A375" t="s">
        <v>1478</v>
      </c>
      <c r="B375" s="10" t="s">
        <v>2728</v>
      </c>
      <c r="C375" s="1">
        <f t="shared" si="69"/>
        <v>41</v>
      </c>
      <c r="D375" s="7">
        <f t="shared" si="77"/>
        <v>3</v>
      </c>
      <c r="E375" s="7">
        <f t="shared" si="78"/>
        <v>1</v>
      </c>
      <c r="F375" s="7">
        <f t="shared" si="79"/>
        <v>2</v>
      </c>
      <c r="G375" s="1">
        <f t="shared" si="72"/>
        <v>13</v>
      </c>
      <c r="H375" s="2">
        <f t="shared" si="70"/>
        <v>0.31707317073170732</v>
      </c>
      <c r="I375" s="8"/>
      <c r="J375" s="2">
        <f t="shared" si="73"/>
        <v>0.14634146341463414</v>
      </c>
      <c r="K375" s="2">
        <f t="shared" si="74"/>
        <v>0.58536585365853655</v>
      </c>
      <c r="L375" s="2">
        <f t="shared" si="75"/>
        <v>0.26829268292682928</v>
      </c>
      <c r="M375" s="2">
        <f t="shared" si="76"/>
        <v>0</v>
      </c>
      <c r="N375" s="68">
        <v>6</v>
      </c>
      <c r="O375" s="68">
        <v>24</v>
      </c>
      <c r="P375" s="68">
        <v>11</v>
      </c>
      <c r="Q375" s="68">
        <v>0</v>
      </c>
      <c r="R375" s="68"/>
      <c r="S375" s="68">
        <v>0</v>
      </c>
      <c r="T375" s="68">
        <v>0</v>
      </c>
      <c r="U375" s="68"/>
      <c r="V375" s="1"/>
      <c r="W375" s="1"/>
      <c r="X375" s="1"/>
      <c r="Y375" s="1">
        <v>0</v>
      </c>
      <c r="Z375" s="1"/>
      <c r="AA375" s="1"/>
      <c r="AB375" s="1"/>
      <c r="AH375" t="str">
        <f t="shared" si="71"/>
        <v>Hersey</v>
      </c>
      <c r="AI375" t="s">
        <v>3068</v>
      </c>
      <c r="AJ375">
        <v>2</v>
      </c>
      <c r="AL375" s="127">
        <v>23</v>
      </c>
      <c r="AM375" s="130">
        <v>3</v>
      </c>
      <c r="AN375" s="130">
        <v>140</v>
      </c>
      <c r="AO375" s="132">
        <v>32685</v>
      </c>
      <c r="AP375" s="132">
        <f t="shared" si="80"/>
        <v>23003</v>
      </c>
      <c r="AQ375" s="74" t="s">
        <v>2231</v>
      </c>
    </row>
    <row r="376" spans="1:43" hidden="1" outlineLevel="1" x14ac:dyDescent="0.2">
      <c r="A376" t="s">
        <v>725</v>
      </c>
      <c r="B376" s="10" t="s">
        <v>2728</v>
      </c>
      <c r="C376" s="1">
        <f t="shared" si="69"/>
        <v>141</v>
      </c>
      <c r="D376" s="7">
        <f t="shared" si="77"/>
        <v>2</v>
      </c>
      <c r="E376" s="7">
        <f t="shared" si="78"/>
        <v>3</v>
      </c>
      <c r="F376" s="7">
        <f t="shared" si="79"/>
        <v>1</v>
      </c>
      <c r="G376" s="1">
        <f t="shared" si="72"/>
        <v>26</v>
      </c>
      <c r="H376" s="2">
        <f t="shared" si="70"/>
        <v>0.18439716312056736</v>
      </c>
      <c r="I376" s="8"/>
      <c r="J376" s="2">
        <f t="shared" si="73"/>
        <v>0.32624113475177308</v>
      </c>
      <c r="K376" s="2">
        <f t="shared" si="74"/>
        <v>0.16312056737588654</v>
      </c>
      <c r="L376" s="2">
        <f t="shared" si="75"/>
        <v>0.51063829787234039</v>
      </c>
      <c r="M376" s="2">
        <f t="shared" si="76"/>
        <v>0</v>
      </c>
      <c r="N376" s="68">
        <v>46</v>
      </c>
      <c r="O376" s="68">
        <v>23</v>
      </c>
      <c r="P376" s="68">
        <v>72</v>
      </c>
      <c r="Q376" s="68">
        <v>0</v>
      </c>
      <c r="R376" s="68"/>
      <c r="S376" s="68">
        <v>0</v>
      </c>
      <c r="T376" s="68">
        <v>0</v>
      </c>
      <c r="U376" s="68"/>
      <c r="V376" s="1"/>
      <c r="W376" s="1"/>
      <c r="X376" s="1"/>
      <c r="Y376" s="1">
        <v>0</v>
      </c>
      <c r="Z376" s="1"/>
      <c r="AA376" s="1"/>
      <c r="AB376" s="1"/>
      <c r="AH376" t="str">
        <f t="shared" si="71"/>
        <v>Highland</v>
      </c>
      <c r="AI376" t="s">
        <v>748</v>
      </c>
      <c r="AJ376">
        <v>2</v>
      </c>
      <c r="AL376" s="127">
        <v>23</v>
      </c>
      <c r="AM376" s="130">
        <v>25</v>
      </c>
      <c r="AN376" s="130">
        <v>75</v>
      </c>
      <c r="AO376" s="132">
        <v>32895</v>
      </c>
      <c r="AP376" s="132">
        <f t="shared" si="80"/>
        <v>23025</v>
      </c>
      <c r="AQ376" s="74" t="s">
        <v>3114</v>
      </c>
    </row>
    <row r="377" spans="1:43" hidden="1" outlineLevel="1" x14ac:dyDescent="0.2">
      <c r="A377" t="s">
        <v>1446</v>
      </c>
      <c r="B377" s="10" t="s">
        <v>2728</v>
      </c>
      <c r="C377" s="1">
        <f t="shared" si="69"/>
        <v>695</v>
      </c>
      <c r="D377" s="7">
        <f t="shared" si="77"/>
        <v>1</v>
      </c>
      <c r="E377" s="7">
        <f t="shared" si="78"/>
        <v>2</v>
      </c>
      <c r="F377" s="7">
        <f t="shared" si="79"/>
        <v>3</v>
      </c>
      <c r="G377" s="1">
        <f t="shared" si="72"/>
        <v>6</v>
      </c>
      <c r="H377" s="2">
        <f t="shared" si="70"/>
        <v>8.6330935251798559E-3</v>
      </c>
      <c r="I377" s="8"/>
      <c r="J377" s="2">
        <f t="shared" si="73"/>
        <v>0.33956834532374103</v>
      </c>
      <c r="K377" s="2">
        <f t="shared" si="74"/>
        <v>0.33093525179856115</v>
      </c>
      <c r="L377" s="2">
        <f t="shared" si="75"/>
        <v>0.31798561151079136</v>
      </c>
      <c r="M377" s="2">
        <f t="shared" si="76"/>
        <v>1.151079136690647E-2</v>
      </c>
      <c r="N377" s="68">
        <v>236</v>
      </c>
      <c r="O377" s="68">
        <v>230</v>
      </c>
      <c r="P377" s="68">
        <v>221</v>
      </c>
      <c r="Q377" s="68">
        <v>7</v>
      </c>
      <c r="R377" s="68"/>
      <c r="S377" s="68">
        <v>1</v>
      </c>
      <c r="T377" s="68">
        <v>0</v>
      </c>
      <c r="U377" s="68"/>
      <c r="V377" s="1"/>
      <c r="W377" s="1"/>
      <c r="X377" s="1"/>
      <c r="Y377" s="1">
        <v>0</v>
      </c>
      <c r="Z377" s="1"/>
      <c r="AA377" s="1"/>
      <c r="AB377" s="1"/>
      <c r="AH377" t="str">
        <f t="shared" si="71"/>
        <v>Hiram</v>
      </c>
      <c r="AI377" t="s">
        <v>1673</v>
      </c>
      <c r="AJ377">
        <v>2</v>
      </c>
      <c r="AL377" s="127">
        <v>23</v>
      </c>
      <c r="AM377" s="130">
        <v>17</v>
      </c>
      <c r="AN377" s="130">
        <v>75</v>
      </c>
      <c r="AO377" s="132">
        <v>33315</v>
      </c>
      <c r="AP377" s="132">
        <f t="shared" si="80"/>
        <v>23017</v>
      </c>
      <c r="AQ377" s="74" t="s">
        <v>2231</v>
      </c>
    </row>
    <row r="378" spans="1:43" hidden="1" outlineLevel="1" x14ac:dyDescent="0.2">
      <c r="A378" t="s">
        <v>1473</v>
      </c>
      <c r="B378" s="10" t="s">
        <v>2728</v>
      </c>
      <c r="C378" s="1">
        <f t="shared" si="69"/>
        <v>623</v>
      </c>
      <c r="D378" s="7">
        <f t="shared" si="77"/>
        <v>3</v>
      </c>
      <c r="E378" s="7">
        <f t="shared" si="78"/>
        <v>1</v>
      </c>
      <c r="F378" s="7">
        <f t="shared" si="79"/>
        <v>2</v>
      </c>
      <c r="G378" s="1">
        <f t="shared" si="72"/>
        <v>144</v>
      </c>
      <c r="H378" s="2">
        <f t="shared" si="70"/>
        <v>0.23113964686998395</v>
      </c>
      <c r="I378" s="8"/>
      <c r="J378" s="2">
        <f t="shared" si="73"/>
        <v>0.24879614767255218</v>
      </c>
      <c r="K378" s="2">
        <f t="shared" si="74"/>
        <v>0.4911717495987159</v>
      </c>
      <c r="L378" s="2">
        <f t="shared" si="75"/>
        <v>0.26003210272873195</v>
      </c>
      <c r="M378" s="2">
        <f t="shared" si="76"/>
        <v>-5.5511151231257827E-17</v>
      </c>
      <c r="N378" s="68">
        <v>155</v>
      </c>
      <c r="O378" s="68">
        <v>306</v>
      </c>
      <c r="P378" s="68">
        <v>162</v>
      </c>
      <c r="Q378" s="68">
        <v>0</v>
      </c>
      <c r="R378" s="68"/>
      <c r="S378" s="68">
        <v>0</v>
      </c>
      <c r="T378" s="68">
        <v>0</v>
      </c>
      <c r="U378" s="68"/>
      <c r="V378" s="1"/>
      <c r="W378" s="1"/>
      <c r="X378" s="1"/>
      <c r="Y378" s="1">
        <v>0</v>
      </c>
      <c r="Z378" s="1"/>
      <c r="AA378" s="1"/>
      <c r="AB378" s="1"/>
      <c r="AH378" t="str">
        <f t="shared" si="71"/>
        <v>Hodgdon</v>
      </c>
      <c r="AI378" t="s">
        <v>3068</v>
      </c>
      <c r="AJ378">
        <v>2</v>
      </c>
      <c r="AL378" s="127">
        <v>23</v>
      </c>
      <c r="AM378" s="130">
        <v>3</v>
      </c>
      <c r="AN378" s="130">
        <v>145</v>
      </c>
      <c r="AO378" s="132">
        <v>33385</v>
      </c>
      <c r="AP378" s="132">
        <f t="shared" si="80"/>
        <v>23003</v>
      </c>
      <c r="AQ378" s="74" t="s">
        <v>2231</v>
      </c>
    </row>
    <row r="379" spans="1:43" hidden="1" outlineLevel="1" x14ac:dyDescent="0.2">
      <c r="A379" t="s">
        <v>3075</v>
      </c>
      <c r="B379" s="10" t="s">
        <v>2728</v>
      </c>
      <c r="C379" s="1">
        <f t="shared" si="69"/>
        <v>1856</v>
      </c>
      <c r="D379" s="7">
        <f t="shared" si="77"/>
        <v>3</v>
      </c>
      <c r="E379" s="7">
        <f t="shared" si="78"/>
        <v>2</v>
      </c>
      <c r="F379" s="7">
        <f t="shared" si="79"/>
        <v>1</v>
      </c>
      <c r="G379" s="1">
        <f t="shared" si="72"/>
        <v>27</v>
      </c>
      <c r="H379" s="2">
        <f t="shared" si="70"/>
        <v>1.4547413793103448E-2</v>
      </c>
      <c r="I379" s="8"/>
      <c r="J379" s="2">
        <f t="shared" si="73"/>
        <v>0.31734913793103448</v>
      </c>
      <c r="K379" s="2">
        <f t="shared" si="74"/>
        <v>0.33297413793103448</v>
      </c>
      <c r="L379" s="2">
        <f t="shared" si="75"/>
        <v>0.34752155172413796</v>
      </c>
      <c r="M379" s="2">
        <f t="shared" si="76"/>
        <v>2.1551724137930939E-3</v>
      </c>
      <c r="N379" s="68">
        <v>589</v>
      </c>
      <c r="O379" s="68">
        <v>618</v>
      </c>
      <c r="P379" s="68">
        <v>645</v>
      </c>
      <c r="Q379" s="68">
        <v>2</v>
      </c>
      <c r="R379" s="68"/>
      <c r="S379" s="68">
        <v>2</v>
      </c>
      <c r="T379" s="68">
        <v>0</v>
      </c>
      <c r="U379" s="68"/>
      <c r="V379" s="1"/>
      <c r="W379" s="1"/>
      <c r="X379" s="1"/>
      <c r="Y379" s="1">
        <v>0</v>
      </c>
      <c r="Z379" s="1"/>
      <c r="AA379" s="1"/>
      <c r="AB379" s="1"/>
      <c r="AH379" t="str">
        <f t="shared" si="71"/>
        <v>Holden</v>
      </c>
      <c r="AI379" t="s">
        <v>1674</v>
      </c>
      <c r="AJ379">
        <v>2</v>
      </c>
      <c r="AL379" s="127">
        <v>23</v>
      </c>
      <c r="AM379" s="130">
        <v>19</v>
      </c>
      <c r="AN379" s="130">
        <v>150</v>
      </c>
      <c r="AO379" s="132">
        <v>33490</v>
      </c>
      <c r="AP379" s="132">
        <f t="shared" si="80"/>
        <v>23019</v>
      </c>
      <c r="AQ379" s="74" t="s">
        <v>2231</v>
      </c>
    </row>
    <row r="380" spans="1:43" hidden="1" outlineLevel="1" x14ac:dyDescent="0.2">
      <c r="A380" t="s">
        <v>2572</v>
      </c>
      <c r="B380" s="10" t="s">
        <v>2728</v>
      </c>
      <c r="C380" s="1">
        <f t="shared" si="69"/>
        <v>2071</v>
      </c>
      <c r="D380" s="7">
        <f t="shared" si="77"/>
        <v>1</v>
      </c>
      <c r="E380" s="7">
        <f t="shared" si="78"/>
        <v>3</v>
      </c>
      <c r="F380" s="7">
        <f t="shared" si="79"/>
        <v>2</v>
      </c>
      <c r="G380" s="1">
        <f t="shared" si="72"/>
        <v>30</v>
      </c>
      <c r="H380" s="2">
        <f t="shared" si="70"/>
        <v>1.4485755673587638E-2</v>
      </c>
      <c r="I380" s="8"/>
      <c r="J380" s="2">
        <f t="shared" si="73"/>
        <v>0.3476581361661033</v>
      </c>
      <c r="K380" s="2">
        <f t="shared" si="74"/>
        <v>0.31385803959439884</v>
      </c>
      <c r="L380" s="2">
        <f t="shared" si="75"/>
        <v>0.33317238049251569</v>
      </c>
      <c r="M380" s="2">
        <f t="shared" si="76"/>
        <v>5.3114437469821696E-3</v>
      </c>
      <c r="N380" s="68">
        <v>720</v>
      </c>
      <c r="O380" s="68">
        <v>650</v>
      </c>
      <c r="P380" s="68">
        <v>690</v>
      </c>
      <c r="Q380" s="68">
        <v>8</v>
      </c>
      <c r="R380" s="68"/>
      <c r="S380" s="68">
        <v>1</v>
      </c>
      <c r="T380" s="68">
        <v>2</v>
      </c>
      <c r="U380" s="68"/>
      <c r="V380" s="1"/>
      <c r="W380" s="1"/>
      <c r="X380" s="1"/>
      <c r="Y380" s="1">
        <v>0</v>
      </c>
      <c r="Z380" s="1"/>
      <c r="AA380" s="1"/>
      <c r="AB380" s="1"/>
      <c r="AH380" t="str">
        <f t="shared" si="71"/>
        <v>Hollis</v>
      </c>
      <c r="AI380" t="s">
        <v>1624</v>
      </c>
      <c r="AJ380">
        <v>1</v>
      </c>
      <c r="AL380" s="127">
        <v>23</v>
      </c>
      <c r="AM380" s="130">
        <v>31</v>
      </c>
      <c r="AN380" s="130">
        <v>50</v>
      </c>
      <c r="AO380" s="132">
        <v>33665</v>
      </c>
      <c r="AP380" s="132">
        <f t="shared" si="80"/>
        <v>23031</v>
      </c>
      <c r="AQ380" s="74" t="s">
        <v>2231</v>
      </c>
    </row>
    <row r="381" spans="1:43" hidden="1" outlineLevel="1" x14ac:dyDescent="0.2">
      <c r="A381" t="s">
        <v>1474</v>
      </c>
      <c r="B381" s="10" t="s">
        <v>2728</v>
      </c>
      <c r="C381" s="1">
        <f t="shared" si="69"/>
        <v>660</v>
      </c>
      <c r="D381" s="7">
        <f t="shared" si="77"/>
        <v>2</v>
      </c>
      <c r="E381" s="7">
        <f t="shared" si="78"/>
        <v>3</v>
      </c>
      <c r="F381" s="7">
        <f t="shared" si="79"/>
        <v>1</v>
      </c>
      <c r="G381" s="1">
        <f t="shared" si="72"/>
        <v>6</v>
      </c>
      <c r="H381" s="2">
        <f t="shared" si="70"/>
        <v>9.0909090909090905E-3</v>
      </c>
      <c r="I381" s="8"/>
      <c r="J381" s="2">
        <f t="shared" si="73"/>
        <v>0.33030303030303032</v>
      </c>
      <c r="K381" s="2">
        <f t="shared" si="74"/>
        <v>0.32575757575757575</v>
      </c>
      <c r="L381" s="2">
        <f t="shared" si="75"/>
        <v>0.33939393939393941</v>
      </c>
      <c r="M381" s="2">
        <f t="shared" si="76"/>
        <v>4.5454545454545192E-3</v>
      </c>
      <c r="N381" s="68">
        <v>218</v>
      </c>
      <c r="O381" s="68">
        <v>215</v>
      </c>
      <c r="P381" s="68">
        <v>224</v>
      </c>
      <c r="Q381" s="68">
        <v>2</v>
      </c>
      <c r="R381" s="68"/>
      <c r="S381" s="68">
        <v>0</v>
      </c>
      <c r="T381" s="68">
        <v>1</v>
      </c>
      <c r="U381" s="68"/>
      <c r="V381" s="1"/>
      <c r="W381" s="1"/>
      <c r="X381" s="1"/>
      <c r="Y381" s="1">
        <v>0</v>
      </c>
      <c r="Z381" s="1"/>
      <c r="AA381" s="1"/>
      <c r="AB381" s="1"/>
      <c r="AH381" t="str">
        <f t="shared" si="71"/>
        <v>Hope</v>
      </c>
      <c r="AI381" t="s">
        <v>857</v>
      </c>
      <c r="AJ381">
        <v>1</v>
      </c>
      <c r="AL381" s="127">
        <v>23</v>
      </c>
      <c r="AM381" s="130">
        <v>13</v>
      </c>
      <c r="AN381" s="130">
        <v>25</v>
      </c>
      <c r="AO381" s="132">
        <v>33840</v>
      </c>
      <c r="AP381" s="132">
        <f t="shared" si="80"/>
        <v>23013</v>
      </c>
      <c r="AQ381" s="74" t="s">
        <v>2231</v>
      </c>
    </row>
    <row r="382" spans="1:43" hidden="1" outlineLevel="1" x14ac:dyDescent="0.2">
      <c r="A382" t="s">
        <v>1189</v>
      </c>
      <c r="B382" s="10" t="s">
        <v>2728</v>
      </c>
      <c r="C382" s="1">
        <f t="shared" si="69"/>
        <v>3006</v>
      </c>
      <c r="D382" s="7">
        <f t="shared" si="77"/>
        <v>2</v>
      </c>
      <c r="E382" s="7">
        <f t="shared" si="78"/>
        <v>1</v>
      </c>
      <c r="F382" s="7">
        <f t="shared" si="79"/>
        <v>3</v>
      </c>
      <c r="G382" s="1">
        <f t="shared" si="72"/>
        <v>554</v>
      </c>
      <c r="H382" s="2">
        <f t="shared" si="70"/>
        <v>0.18429807052561545</v>
      </c>
      <c r="I382" s="8"/>
      <c r="J382" s="2">
        <f t="shared" si="73"/>
        <v>0.28243512974051899</v>
      </c>
      <c r="K382" s="2">
        <f t="shared" si="74"/>
        <v>0.46673320026613441</v>
      </c>
      <c r="L382" s="2">
        <f t="shared" si="75"/>
        <v>0.2481703260146374</v>
      </c>
      <c r="M382" s="2">
        <f t="shared" si="76"/>
        <v>2.6613439787092075E-3</v>
      </c>
      <c r="N382" s="68">
        <v>849</v>
      </c>
      <c r="O382" s="68">
        <v>1403</v>
      </c>
      <c r="P382" s="68">
        <v>746</v>
      </c>
      <c r="Q382" s="68">
        <v>4</v>
      </c>
      <c r="R382" s="68"/>
      <c r="S382" s="68">
        <v>2</v>
      </c>
      <c r="T382" s="68">
        <v>2</v>
      </c>
      <c r="U382" s="68"/>
      <c r="V382" s="1"/>
      <c r="W382" s="1"/>
      <c r="X382" s="1"/>
      <c r="Y382" s="1">
        <v>0</v>
      </c>
      <c r="Z382" s="1"/>
      <c r="AA382" s="1"/>
      <c r="AB382" s="1"/>
      <c r="AH382" t="str">
        <f t="shared" si="71"/>
        <v>Houlton</v>
      </c>
      <c r="AI382" t="s">
        <v>3068</v>
      </c>
      <c r="AJ382">
        <v>2</v>
      </c>
      <c r="AL382" s="127">
        <v>23</v>
      </c>
      <c r="AM382" s="130">
        <v>3</v>
      </c>
      <c r="AN382" s="130">
        <v>150</v>
      </c>
      <c r="AO382" s="132">
        <v>33980</v>
      </c>
      <c r="AP382" s="132">
        <f t="shared" si="80"/>
        <v>23003</v>
      </c>
      <c r="AQ382" s="74" t="s">
        <v>2231</v>
      </c>
    </row>
    <row r="383" spans="1:43" hidden="1" outlineLevel="1" x14ac:dyDescent="0.2">
      <c r="A383" t="s">
        <v>1190</v>
      </c>
      <c r="B383" s="10" t="s">
        <v>2728</v>
      </c>
      <c r="C383" s="1">
        <f t="shared" si="69"/>
        <v>805</v>
      </c>
      <c r="D383" s="7">
        <f t="shared" si="77"/>
        <v>1</v>
      </c>
      <c r="E383" s="7">
        <f t="shared" si="78"/>
        <v>3</v>
      </c>
      <c r="F383" s="7">
        <f t="shared" si="79"/>
        <v>2</v>
      </c>
      <c r="G383" s="1">
        <f t="shared" si="72"/>
        <v>73</v>
      </c>
      <c r="H383" s="2">
        <f t="shared" si="70"/>
        <v>9.0683229813664598E-2</v>
      </c>
      <c r="I383" s="8"/>
      <c r="J383" s="2">
        <f t="shared" si="73"/>
        <v>0.41863354037267081</v>
      </c>
      <c r="K383" s="2">
        <f t="shared" si="74"/>
        <v>0.2484472049689441</v>
      </c>
      <c r="L383" s="2">
        <f t="shared" si="75"/>
        <v>0.3279503105590062</v>
      </c>
      <c r="M383" s="2">
        <f t="shared" si="76"/>
        <v>4.9689440993788137E-3</v>
      </c>
      <c r="N383" s="68">
        <v>337</v>
      </c>
      <c r="O383" s="68">
        <v>200</v>
      </c>
      <c r="P383" s="68">
        <v>264</v>
      </c>
      <c r="Q383" s="68">
        <v>1</v>
      </c>
      <c r="R383" s="68"/>
      <c r="S383" s="68">
        <v>0</v>
      </c>
      <c r="T383" s="68">
        <v>3</v>
      </c>
      <c r="U383" s="68"/>
      <c r="V383" s="1"/>
      <c r="W383" s="1"/>
      <c r="X383" s="1"/>
      <c r="Y383" s="1">
        <v>0</v>
      </c>
      <c r="Z383" s="1"/>
      <c r="AA383" s="1"/>
      <c r="AB383" s="1"/>
      <c r="AH383" t="str">
        <f t="shared" si="71"/>
        <v>Howland</v>
      </c>
      <c r="AI383" t="s">
        <v>1674</v>
      </c>
      <c r="AJ383">
        <v>2</v>
      </c>
      <c r="AL383" s="127">
        <v>23</v>
      </c>
      <c r="AM383" s="130">
        <v>19</v>
      </c>
      <c r="AN383" s="130">
        <v>155</v>
      </c>
      <c r="AO383" s="132">
        <v>34190</v>
      </c>
      <c r="AP383" s="132">
        <f t="shared" si="80"/>
        <v>23019</v>
      </c>
      <c r="AQ383" s="74" t="s">
        <v>2231</v>
      </c>
    </row>
    <row r="384" spans="1:43" hidden="1" outlineLevel="1" x14ac:dyDescent="0.2">
      <c r="A384" t="s">
        <v>3083</v>
      </c>
      <c r="B384" s="10" t="s">
        <v>2728</v>
      </c>
      <c r="C384" s="1">
        <f t="shared" ref="C384:C447" si="81">SUM(N384:AF384)</f>
        <v>591</v>
      </c>
      <c r="D384" s="7">
        <f t="shared" si="77"/>
        <v>3</v>
      </c>
      <c r="E384" s="7">
        <f t="shared" si="78"/>
        <v>2</v>
      </c>
      <c r="F384" s="7">
        <f t="shared" si="79"/>
        <v>1</v>
      </c>
      <c r="G384" s="1">
        <f t="shared" si="72"/>
        <v>25</v>
      </c>
      <c r="H384" s="2">
        <f t="shared" si="70"/>
        <v>4.2301184433164128E-2</v>
      </c>
      <c r="I384" s="8"/>
      <c r="J384" s="2">
        <f t="shared" si="73"/>
        <v>0.27411167512690354</v>
      </c>
      <c r="K384" s="2">
        <f t="shared" si="74"/>
        <v>0.34010152284263961</v>
      </c>
      <c r="L384" s="2">
        <f t="shared" si="75"/>
        <v>0.38240270727580372</v>
      </c>
      <c r="M384" s="2">
        <f t="shared" si="76"/>
        <v>3.3840947546531774E-3</v>
      </c>
      <c r="N384" s="68">
        <v>162</v>
      </c>
      <c r="O384" s="68">
        <v>201</v>
      </c>
      <c r="P384" s="68">
        <v>226</v>
      </c>
      <c r="Q384" s="68">
        <v>0</v>
      </c>
      <c r="R384" s="68"/>
      <c r="S384" s="68">
        <v>0</v>
      </c>
      <c r="T384" s="68">
        <v>1</v>
      </c>
      <c r="U384" s="68"/>
      <c r="V384" s="1"/>
      <c r="W384" s="1"/>
      <c r="X384" s="1"/>
      <c r="Y384" s="1">
        <v>1</v>
      </c>
      <c r="Z384" s="1"/>
      <c r="AA384" s="1"/>
      <c r="AB384" s="1"/>
      <c r="AH384" t="str">
        <f t="shared" si="71"/>
        <v>Hudson</v>
      </c>
      <c r="AI384" t="s">
        <v>1674</v>
      </c>
      <c r="AJ384">
        <v>2</v>
      </c>
      <c r="AL384" s="127">
        <v>23</v>
      </c>
      <c r="AM384" s="130">
        <v>19</v>
      </c>
      <c r="AN384" s="130">
        <v>160</v>
      </c>
      <c r="AO384" s="132">
        <v>34365</v>
      </c>
      <c r="AP384" s="132">
        <f t="shared" si="80"/>
        <v>23019</v>
      </c>
      <c r="AQ384" s="74" t="s">
        <v>2231</v>
      </c>
    </row>
    <row r="385" spans="1:43" hidden="1" outlineLevel="1" x14ac:dyDescent="0.2">
      <c r="A385" s="37" t="s">
        <v>695</v>
      </c>
      <c r="B385" s="10" t="s">
        <v>2728</v>
      </c>
      <c r="C385" s="1">
        <f t="shared" si="81"/>
        <v>258</v>
      </c>
      <c r="D385" s="7">
        <f t="shared" si="77"/>
        <v>1</v>
      </c>
      <c r="E385" s="7">
        <f t="shared" si="78"/>
        <v>3</v>
      </c>
      <c r="F385" s="7">
        <f t="shared" si="79"/>
        <v>2</v>
      </c>
      <c r="G385" s="1">
        <f t="shared" si="72"/>
        <v>46</v>
      </c>
      <c r="H385" s="2">
        <f t="shared" si="70"/>
        <v>0.17829457364341086</v>
      </c>
      <c r="I385" s="8"/>
      <c r="J385" s="2">
        <f t="shared" si="73"/>
        <v>0.5</v>
      </c>
      <c r="K385" s="2">
        <f t="shared" si="74"/>
        <v>0.17054263565891473</v>
      </c>
      <c r="L385" s="2">
        <f t="shared" si="75"/>
        <v>0.32170542635658916</v>
      </c>
      <c r="M385" s="2">
        <f t="shared" si="76"/>
        <v>7.7519379844961378E-3</v>
      </c>
      <c r="N385" s="68">
        <v>129</v>
      </c>
      <c r="O385" s="68">
        <v>44</v>
      </c>
      <c r="P385" s="68">
        <v>83</v>
      </c>
      <c r="Q385" s="68">
        <v>0</v>
      </c>
      <c r="R385" s="68"/>
      <c r="S385" s="68">
        <v>2</v>
      </c>
      <c r="T385" s="68">
        <v>0</v>
      </c>
      <c r="U385" s="68"/>
      <c r="V385" s="1"/>
      <c r="W385" s="1"/>
      <c r="X385" s="1"/>
      <c r="Y385" s="1">
        <v>0</v>
      </c>
      <c r="Z385" s="1"/>
      <c r="AA385" s="1"/>
      <c r="AB385" s="1"/>
      <c r="AH385" t="str">
        <f t="shared" si="71"/>
        <v>Indian Island</v>
      </c>
      <c r="AI385" t="s">
        <v>1674</v>
      </c>
      <c r="AJ385">
        <v>2</v>
      </c>
      <c r="AL385" s="127">
        <v>23</v>
      </c>
      <c r="AM385" s="130">
        <v>19</v>
      </c>
      <c r="AO385" s="132">
        <v>34400</v>
      </c>
      <c r="AP385" s="132">
        <f t="shared" si="80"/>
        <v>23019</v>
      </c>
      <c r="AQ385" s="74" t="s">
        <v>3345</v>
      </c>
    </row>
    <row r="386" spans="1:43" hidden="1" outlineLevel="1" x14ac:dyDescent="0.2">
      <c r="A386" t="s">
        <v>2993</v>
      </c>
      <c r="B386" s="10" t="s">
        <v>2728</v>
      </c>
      <c r="C386" s="1">
        <f t="shared" si="81"/>
        <v>239</v>
      </c>
      <c r="D386" s="7">
        <f t="shared" si="77"/>
        <v>1</v>
      </c>
      <c r="E386" s="7">
        <f t="shared" si="78"/>
        <v>3</v>
      </c>
      <c r="F386" s="7">
        <f t="shared" si="79"/>
        <v>2</v>
      </c>
      <c r="G386" s="1">
        <f t="shared" si="72"/>
        <v>68</v>
      </c>
      <c r="H386" s="2">
        <f t="shared" si="70"/>
        <v>0.28451882845188287</v>
      </c>
      <c r="I386" s="8"/>
      <c r="J386" s="2">
        <f t="shared" si="73"/>
        <v>0.58158995815899583</v>
      </c>
      <c r="K386" s="2">
        <f t="shared" si="74"/>
        <v>0.11715481171548117</v>
      </c>
      <c r="L386" s="2">
        <f t="shared" si="75"/>
        <v>0.29707112970711297</v>
      </c>
      <c r="M386" s="2">
        <f t="shared" si="76"/>
        <v>4.1841004184100528E-3</v>
      </c>
      <c r="N386" s="68">
        <v>139</v>
      </c>
      <c r="O386" s="68">
        <v>28</v>
      </c>
      <c r="P386" s="68">
        <v>71</v>
      </c>
      <c r="Q386" s="68">
        <v>0</v>
      </c>
      <c r="R386" s="68"/>
      <c r="S386" s="68">
        <v>1</v>
      </c>
      <c r="T386" s="68">
        <v>0</v>
      </c>
      <c r="U386" s="68"/>
      <c r="V386" s="1"/>
      <c r="W386" s="1"/>
      <c r="X386" s="1"/>
      <c r="Y386" s="1">
        <v>0</v>
      </c>
      <c r="Z386" s="1"/>
      <c r="AA386" s="1"/>
      <c r="AB386" s="1"/>
      <c r="AH386" t="str">
        <f t="shared" ref="AH386:AH448" si="82">A386</f>
        <v>Indian Township</v>
      </c>
      <c r="AI386" t="s">
        <v>563</v>
      </c>
      <c r="AJ386">
        <v>2</v>
      </c>
      <c r="AL386" s="127">
        <v>23</v>
      </c>
      <c r="AM386" s="130">
        <v>29</v>
      </c>
      <c r="AO386" s="132">
        <v>34500</v>
      </c>
      <c r="AP386" s="132">
        <f t="shared" si="80"/>
        <v>23029</v>
      </c>
      <c r="AQ386" s="74" t="s">
        <v>3345</v>
      </c>
    </row>
    <row r="387" spans="1:43" hidden="1" outlineLevel="1" x14ac:dyDescent="0.2">
      <c r="A387" t="s">
        <v>3212</v>
      </c>
      <c r="B387" s="10" t="s">
        <v>2728</v>
      </c>
      <c r="C387" s="1">
        <f t="shared" si="81"/>
        <v>499</v>
      </c>
      <c r="D387" s="7">
        <f t="shared" si="77"/>
        <v>1</v>
      </c>
      <c r="E387" s="7">
        <f t="shared" si="78"/>
        <v>3</v>
      </c>
      <c r="F387" s="7">
        <f t="shared" si="79"/>
        <v>2</v>
      </c>
      <c r="G387" s="1">
        <f t="shared" si="72"/>
        <v>11</v>
      </c>
      <c r="H387" s="2">
        <f t="shared" ref="H387:H451" si="83">G387/C387</f>
        <v>2.2044088176352707E-2</v>
      </c>
      <c r="I387" s="8"/>
      <c r="J387" s="2">
        <f t="shared" si="73"/>
        <v>0.4028056112224449</v>
      </c>
      <c r="K387" s="2">
        <f t="shared" si="74"/>
        <v>0.21442885771543085</v>
      </c>
      <c r="L387" s="2">
        <f t="shared" si="75"/>
        <v>0.38076152304609218</v>
      </c>
      <c r="M387" s="2">
        <f t="shared" si="76"/>
        <v>2.0040080160320106E-3</v>
      </c>
      <c r="N387" s="68">
        <v>201</v>
      </c>
      <c r="O387" s="68">
        <v>107</v>
      </c>
      <c r="P387" s="68">
        <v>190</v>
      </c>
      <c r="Q387" s="68">
        <v>0</v>
      </c>
      <c r="R387" s="68"/>
      <c r="S387" s="68">
        <v>0</v>
      </c>
      <c r="T387" s="68">
        <v>1</v>
      </c>
      <c r="U387" s="68"/>
      <c r="V387" s="1"/>
      <c r="W387" s="1"/>
      <c r="X387" s="1"/>
      <c r="Y387" s="1">
        <v>0</v>
      </c>
      <c r="Z387" s="1"/>
      <c r="AA387" s="1"/>
      <c r="AB387" s="1"/>
      <c r="AH387" t="str">
        <f t="shared" si="82"/>
        <v>Industry</v>
      </c>
      <c r="AI387" t="s">
        <v>1494</v>
      </c>
      <c r="AJ387">
        <v>2</v>
      </c>
      <c r="AL387" s="127">
        <v>23</v>
      </c>
      <c r="AM387" s="130">
        <v>7</v>
      </c>
      <c r="AN387" s="130">
        <v>40</v>
      </c>
      <c r="AO387" s="132">
        <v>34820</v>
      </c>
      <c r="AP387" s="132">
        <f t="shared" si="80"/>
        <v>23007</v>
      </c>
      <c r="AQ387" s="74" t="s">
        <v>2231</v>
      </c>
    </row>
    <row r="388" spans="1:43" hidden="1" outlineLevel="1" x14ac:dyDescent="0.2">
      <c r="A388" t="s">
        <v>3213</v>
      </c>
      <c r="B388" s="10" t="s">
        <v>2728</v>
      </c>
      <c r="C388" s="1">
        <f t="shared" si="81"/>
        <v>539</v>
      </c>
      <c r="D388" s="7">
        <f t="shared" si="77"/>
        <v>3</v>
      </c>
      <c r="E388" s="7">
        <f t="shared" si="78"/>
        <v>1</v>
      </c>
      <c r="F388" s="7">
        <f t="shared" si="79"/>
        <v>2</v>
      </c>
      <c r="G388" s="1">
        <f t="shared" si="72"/>
        <v>36</v>
      </c>
      <c r="H388" s="2">
        <f t="shared" si="83"/>
        <v>6.6790352504638217E-2</v>
      </c>
      <c r="I388" s="8"/>
      <c r="J388" s="2">
        <f t="shared" si="73"/>
        <v>0.30055658627087201</v>
      </c>
      <c r="K388" s="2">
        <f t="shared" si="74"/>
        <v>0.37662337662337664</v>
      </c>
      <c r="L388" s="2">
        <f t="shared" si="75"/>
        <v>0.30983302411873842</v>
      </c>
      <c r="M388" s="2">
        <f t="shared" si="76"/>
        <v>1.2987012987012936E-2</v>
      </c>
      <c r="N388" s="68">
        <v>162</v>
      </c>
      <c r="O388" s="68">
        <v>203</v>
      </c>
      <c r="P388" s="68">
        <v>167</v>
      </c>
      <c r="Q388" s="68">
        <v>3</v>
      </c>
      <c r="R388" s="68"/>
      <c r="S388" s="68">
        <v>1</v>
      </c>
      <c r="T388" s="68">
        <v>3</v>
      </c>
      <c r="U388" s="68"/>
      <c r="V388" s="1"/>
      <c r="W388" s="1"/>
      <c r="X388" s="1"/>
      <c r="Y388" s="1">
        <v>0</v>
      </c>
      <c r="Z388" s="1"/>
      <c r="AA388" s="1"/>
      <c r="AB388" s="1"/>
      <c r="AH388" t="str">
        <f t="shared" si="82"/>
        <v>Island Falls</v>
      </c>
      <c r="AI388" t="s">
        <v>3068</v>
      </c>
      <c r="AJ388">
        <v>2</v>
      </c>
      <c r="AL388" s="127">
        <v>23</v>
      </c>
      <c r="AM388" s="130">
        <v>3</v>
      </c>
      <c r="AN388" s="130">
        <v>155</v>
      </c>
      <c r="AO388" s="132">
        <v>35065</v>
      </c>
      <c r="AP388" s="132">
        <f t="shared" si="80"/>
        <v>23003</v>
      </c>
      <c r="AQ388" s="74" t="s">
        <v>2231</v>
      </c>
    </row>
    <row r="389" spans="1:43" hidden="1" outlineLevel="1" x14ac:dyDescent="0.2">
      <c r="A389" t="s">
        <v>1695</v>
      </c>
      <c r="B389" s="10" t="s">
        <v>2728</v>
      </c>
      <c r="C389" s="1">
        <f t="shared" si="81"/>
        <v>57</v>
      </c>
      <c r="D389" s="7">
        <f t="shared" si="77"/>
        <v>1</v>
      </c>
      <c r="E389" s="7">
        <f t="shared" si="78"/>
        <v>3</v>
      </c>
      <c r="F389" s="7">
        <f t="shared" si="79"/>
        <v>2</v>
      </c>
      <c r="G389" s="1">
        <f t="shared" si="72"/>
        <v>15</v>
      </c>
      <c r="H389" s="2">
        <f t="shared" si="83"/>
        <v>0.26315789473684209</v>
      </c>
      <c r="I389" s="8"/>
      <c r="J389" s="2">
        <f t="shared" si="73"/>
        <v>0.56140350877192979</v>
      </c>
      <c r="K389" s="2">
        <f t="shared" si="74"/>
        <v>0.14035087719298245</v>
      </c>
      <c r="L389" s="2">
        <f t="shared" si="75"/>
        <v>0.2982456140350877</v>
      </c>
      <c r="M389" s="2">
        <f t="shared" si="76"/>
        <v>5.5511151231257827E-17</v>
      </c>
      <c r="N389" s="68">
        <v>32</v>
      </c>
      <c r="O389" s="68">
        <v>8</v>
      </c>
      <c r="P389" s="68">
        <v>17</v>
      </c>
      <c r="Q389" s="68">
        <v>0</v>
      </c>
      <c r="R389" s="68"/>
      <c r="S389" s="68">
        <v>0</v>
      </c>
      <c r="T389" s="68">
        <v>0</v>
      </c>
      <c r="U389" s="68"/>
      <c r="V389" s="1"/>
      <c r="W389" s="1"/>
      <c r="X389" s="1"/>
      <c r="Y389" s="1">
        <v>0</v>
      </c>
      <c r="Z389" s="1"/>
      <c r="AA389" s="1"/>
      <c r="AB389" s="1"/>
      <c r="AH389" t="str">
        <f t="shared" si="82"/>
        <v>Isle Au Haut</v>
      </c>
      <c r="AI389" t="s">
        <v>857</v>
      </c>
      <c r="AJ389">
        <v>1</v>
      </c>
      <c r="AL389" s="127">
        <v>23</v>
      </c>
      <c r="AM389" s="130">
        <v>13</v>
      </c>
      <c r="AN389" s="130">
        <v>30</v>
      </c>
      <c r="AO389" s="132">
        <v>35135</v>
      </c>
      <c r="AP389" s="132">
        <f t="shared" si="80"/>
        <v>23013</v>
      </c>
      <c r="AQ389" s="74" t="s">
        <v>2231</v>
      </c>
    </row>
    <row r="390" spans="1:43" hidden="1" outlineLevel="1" x14ac:dyDescent="0.2">
      <c r="A390" t="s">
        <v>3161</v>
      </c>
      <c r="B390" s="10" t="s">
        <v>2728</v>
      </c>
      <c r="C390" s="1">
        <f t="shared" si="81"/>
        <v>419</v>
      </c>
      <c r="D390" s="7">
        <f t="shared" si="77"/>
        <v>1</v>
      </c>
      <c r="E390" s="7">
        <f t="shared" si="78"/>
        <v>3</v>
      </c>
      <c r="F390" s="7">
        <f t="shared" si="79"/>
        <v>2</v>
      </c>
      <c r="G390" s="1">
        <f t="shared" si="72"/>
        <v>41</v>
      </c>
      <c r="H390" s="2">
        <f t="shared" si="83"/>
        <v>9.7852028639618144E-2</v>
      </c>
      <c r="I390" s="8"/>
      <c r="J390" s="2">
        <f t="shared" si="73"/>
        <v>0.40572792362768495</v>
      </c>
      <c r="K390" s="2">
        <f t="shared" si="74"/>
        <v>0.28162291169451076</v>
      </c>
      <c r="L390" s="2">
        <f t="shared" si="75"/>
        <v>0.30787589498806683</v>
      </c>
      <c r="M390" s="2">
        <f t="shared" si="76"/>
        <v>4.7732696897374582E-3</v>
      </c>
      <c r="N390" s="68">
        <v>170</v>
      </c>
      <c r="O390" s="68">
        <v>118</v>
      </c>
      <c r="P390" s="68">
        <v>129</v>
      </c>
      <c r="Q390" s="68">
        <v>2</v>
      </c>
      <c r="R390" s="68"/>
      <c r="S390" s="68">
        <v>0</v>
      </c>
      <c r="T390" s="68">
        <v>0</v>
      </c>
      <c r="U390" s="68"/>
      <c r="V390" s="1"/>
      <c r="W390" s="1"/>
      <c r="X390" s="1"/>
      <c r="Y390" s="1">
        <v>0</v>
      </c>
      <c r="Z390" s="1"/>
      <c r="AA390" s="1"/>
      <c r="AB390" s="1"/>
      <c r="AH390" t="str">
        <f t="shared" si="82"/>
        <v>Islesboro</v>
      </c>
      <c r="AI390" t="s">
        <v>1623</v>
      </c>
      <c r="AJ390">
        <v>1</v>
      </c>
      <c r="AL390" s="127">
        <v>23</v>
      </c>
      <c r="AM390" s="130">
        <v>27</v>
      </c>
      <c r="AN390" s="130">
        <v>35</v>
      </c>
      <c r="AO390" s="132">
        <v>35240</v>
      </c>
      <c r="AP390" s="132">
        <f t="shared" si="80"/>
        <v>23027</v>
      </c>
      <c r="AQ390" s="74" t="s">
        <v>2231</v>
      </c>
    </row>
    <row r="391" spans="1:43" hidden="1" outlineLevel="1" x14ac:dyDescent="0.2">
      <c r="A391" t="s">
        <v>3162</v>
      </c>
      <c r="B391" s="10" t="s">
        <v>2728</v>
      </c>
      <c r="C391" s="1">
        <f t="shared" si="81"/>
        <v>511</v>
      </c>
      <c r="D391" s="7">
        <f t="shared" si="77"/>
        <v>2</v>
      </c>
      <c r="E391" s="7">
        <f t="shared" si="78"/>
        <v>3</v>
      </c>
      <c r="F391" s="7">
        <f t="shared" si="79"/>
        <v>1</v>
      </c>
      <c r="G391" s="1">
        <f t="shared" si="72"/>
        <v>36</v>
      </c>
      <c r="H391" s="2">
        <f t="shared" si="83"/>
        <v>7.0450097847358117E-2</v>
      </c>
      <c r="I391" s="8"/>
      <c r="J391" s="2">
        <f t="shared" si="73"/>
        <v>0.31702544031311153</v>
      </c>
      <c r="K391" s="2">
        <f t="shared" si="74"/>
        <v>0.28962818003913893</v>
      </c>
      <c r="L391" s="2">
        <f t="shared" si="75"/>
        <v>0.38747553816046965</v>
      </c>
      <c r="M391" s="2">
        <f t="shared" si="76"/>
        <v>5.8708414872798986E-3</v>
      </c>
      <c r="N391" s="68">
        <v>162</v>
      </c>
      <c r="O391" s="68">
        <v>148</v>
      </c>
      <c r="P391" s="68">
        <v>198</v>
      </c>
      <c r="Q391" s="68">
        <v>1</v>
      </c>
      <c r="R391" s="68"/>
      <c r="S391" s="68">
        <v>0</v>
      </c>
      <c r="T391" s="68">
        <v>2</v>
      </c>
      <c r="U391" s="68"/>
      <c r="V391" s="1"/>
      <c r="W391" s="1"/>
      <c r="X391" s="1"/>
      <c r="Y391" s="1">
        <v>0</v>
      </c>
      <c r="Z391" s="1"/>
      <c r="AA391" s="1"/>
      <c r="AB391" s="1"/>
      <c r="AH391" t="str">
        <f t="shared" si="82"/>
        <v>Jackman</v>
      </c>
      <c r="AI391" t="s">
        <v>748</v>
      </c>
      <c r="AJ391">
        <v>2</v>
      </c>
      <c r="AL391" s="127">
        <v>23</v>
      </c>
      <c r="AM391" s="130">
        <v>25</v>
      </c>
      <c r="AN391" s="130">
        <v>80</v>
      </c>
      <c r="AO391" s="132">
        <v>35345</v>
      </c>
      <c r="AP391" s="132">
        <f t="shared" si="80"/>
        <v>23025</v>
      </c>
      <c r="AQ391" s="74" t="s">
        <v>2231</v>
      </c>
    </row>
    <row r="392" spans="1:43" hidden="1" outlineLevel="1" x14ac:dyDescent="0.2">
      <c r="A392" t="s">
        <v>1768</v>
      </c>
      <c r="B392" s="10" t="s">
        <v>2728</v>
      </c>
      <c r="C392" s="1">
        <f t="shared" si="81"/>
        <v>255</v>
      </c>
      <c r="D392" s="7">
        <f t="shared" si="77"/>
        <v>2</v>
      </c>
      <c r="E392" s="7">
        <f t="shared" si="78"/>
        <v>3</v>
      </c>
      <c r="F392" s="7">
        <f t="shared" si="79"/>
        <v>1</v>
      </c>
      <c r="G392" s="1">
        <f t="shared" si="72"/>
        <v>6</v>
      </c>
      <c r="H392" s="2">
        <f t="shared" si="83"/>
        <v>2.3529411764705882E-2</v>
      </c>
      <c r="I392" s="8"/>
      <c r="J392" s="2">
        <f t="shared" si="73"/>
        <v>0.38823529411764707</v>
      </c>
      <c r="K392" s="2">
        <f t="shared" si="74"/>
        <v>0.1803921568627451</v>
      </c>
      <c r="L392" s="2">
        <f t="shared" si="75"/>
        <v>0.41176470588235292</v>
      </c>
      <c r="M392" s="2">
        <f t="shared" si="76"/>
        <v>1.9607843137254943E-2</v>
      </c>
      <c r="N392" s="68">
        <v>99</v>
      </c>
      <c r="O392" s="68">
        <v>46</v>
      </c>
      <c r="P392" s="68">
        <v>105</v>
      </c>
      <c r="Q392" s="68">
        <v>5</v>
      </c>
      <c r="R392" s="68"/>
      <c r="S392" s="68">
        <v>0</v>
      </c>
      <c r="T392" s="68">
        <v>0</v>
      </c>
      <c r="U392" s="68"/>
      <c r="V392" s="1"/>
      <c r="W392" s="1"/>
      <c r="X392" s="1"/>
      <c r="Y392" s="1">
        <v>0</v>
      </c>
      <c r="Z392" s="1"/>
      <c r="AA392" s="1"/>
      <c r="AB392" s="1"/>
      <c r="AH392" t="str">
        <f t="shared" si="82"/>
        <v>Jackson</v>
      </c>
      <c r="AI392" t="s">
        <v>1623</v>
      </c>
      <c r="AJ392">
        <v>2</v>
      </c>
      <c r="AL392" s="127">
        <v>23</v>
      </c>
      <c r="AM392" s="130">
        <v>27</v>
      </c>
      <c r="AN392" s="130">
        <v>40</v>
      </c>
      <c r="AO392" s="132">
        <v>35450</v>
      </c>
      <c r="AP392" s="132">
        <f t="shared" si="80"/>
        <v>23027</v>
      </c>
      <c r="AQ392" s="74" t="s">
        <v>2231</v>
      </c>
    </row>
    <row r="393" spans="1:43" hidden="1" outlineLevel="1" x14ac:dyDescent="0.2">
      <c r="A393" t="s">
        <v>540</v>
      </c>
      <c r="B393" s="10" t="s">
        <v>2728</v>
      </c>
      <c r="C393" s="1">
        <f t="shared" si="81"/>
        <v>2917</v>
      </c>
      <c r="D393" s="7">
        <f t="shared" si="77"/>
        <v>1</v>
      </c>
      <c r="E393" s="7">
        <f t="shared" si="78"/>
        <v>3</v>
      </c>
      <c r="F393" s="7">
        <f t="shared" si="79"/>
        <v>2</v>
      </c>
      <c r="G393" s="1">
        <f t="shared" si="72"/>
        <v>928</v>
      </c>
      <c r="H393" s="2">
        <f t="shared" si="83"/>
        <v>0.31813507027768256</v>
      </c>
      <c r="I393" s="8"/>
      <c r="J393" s="2">
        <f t="shared" si="73"/>
        <v>0.56359273225917039</v>
      </c>
      <c r="K393" s="2">
        <f t="shared" si="74"/>
        <v>0.18854988001371273</v>
      </c>
      <c r="L393" s="2">
        <f t="shared" si="75"/>
        <v>0.24545766198148783</v>
      </c>
      <c r="M393" s="2">
        <f t="shared" si="76"/>
        <v>2.3997257456290499E-3</v>
      </c>
      <c r="N393" s="68">
        <v>1644</v>
      </c>
      <c r="O393" s="68">
        <v>550</v>
      </c>
      <c r="P393" s="68">
        <v>716</v>
      </c>
      <c r="Q393" s="68">
        <v>2</v>
      </c>
      <c r="R393" s="68"/>
      <c r="S393" s="68">
        <v>2</v>
      </c>
      <c r="T393" s="68">
        <v>3</v>
      </c>
      <c r="U393" s="68"/>
      <c r="V393" s="1"/>
      <c r="W393" s="1"/>
      <c r="X393" s="1"/>
      <c r="Y393" s="1">
        <v>0</v>
      </c>
      <c r="Z393" s="1"/>
      <c r="AA393" s="1"/>
      <c r="AB393" s="1"/>
      <c r="AH393" t="str">
        <f t="shared" si="82"/>
        <v>Jay</v>
      </c>
      <c r="AI393" t="s">
        <v>1494</v>
      </c>
      <c r="AJ393">
        <v>2</v>
      </c>
      <c r="AL393" s="127">
        <v>23</v>
      </c>
      <c r="AM393" s="130">
        <v>7</v>
      </c>
      <c r="AN393" s="130">
        <v>45</v>
      </c>
      <c r="AO393" s="132">
        <v>35625</v>
      </c>
      <c r="AP393" s="132">
        <f t="shared" si="80"/>
        <v>23007</v>
      </c>
      <c r="AQ393" s="74" t="s">
        <v>2231</v>
      </c>
    </row>
    <row r="394" spans="1:43" hidden="1" outlineLevel="1" x14ac:dyDescent="0.2">
      <c r="A394" t="s">
        <v>1500</v>
      </c>
      <c r="B394" s="10" t="s">
        <v>2728</v>
      </c>
      <c r="C394" s="1">
        <f t="shared" si="81"/>
        <v>1251</v>
      </c>
      <c r="D394" s="7">
        <f t="shared" si="77"/>
        <v>3</v>
      </c>
      <c r="E394" s="7">
        <f t="shared" si="78"/>
        <v>2</v>
      </c>
      <c r="F394" s="7">
        <f t="shared" si="79"/>
        <v>1</v>
      </c>
      <c r="G394" s="1">
        <f t="shared" si="72"/>
        <v>35</v>
      </c>
      <c r="H394" s="2">
        <f t="shared" si="83"/>
        <v>2.7977617905675458E-2</v>
      </c>
      <c r="I394" s="8"/>
      <c r="J394" s="2">
        <f t="shared" si="73"/>
        <v>0.30855315747402079</v>
      </c>
      <c r="K394" s="2">
        <f t="shared" si="74"/>
        <v>0.32933653077537972</v>
      </c>
      <c r="L394" s="2">
        <f t="shared" si="75"/>
        <v>0.35731414868105515</v>
      </c>
      <c r="M394" s="2">
        <f t="shared" si="76"/>
        <v>4.7961630695443347E-3</v>
      </c>
      <c r="N394" s="68">
        <v>386</v>
      </c>
      <c r="O394" s="68">
        <v>412</v>
      </c>
      <c r="P394" s="68">
        <v>447</v>
      </c>
      <c r="Q394" s="68">
        <v>2</v>
      </c>
      <c r="R394" s="68"/>
      <c r="S394" s="68">
        <v>0</v>
      </c>
      <c r="T394" s="68">
        <v>4</v>
      </c>
      <c r="U394" s="68"/>
      <c r="V394" s="1"/>
      <c r="W394" s="1"/>
      <c r="X394" s="1"/>
      <c r="Y394" s="1">
        <v>0</v>
      </c>
      <c r="Z394" s="1"/>
      <c r="AA394" s="1"/>
      <c r="AB394" s="1"/>
      <c r="AH394" t="str">
        <f t="shared" si="82"/>
        <v>Jefferson</v>
      </c>
      <c r="AI394" t="s">
        <v>1204</v>
      </c>
      <c r="AJ394">
        <v>1</v>
      </c>
      <c r="AL394" s="127">
        <v>23</v>
      </c>
      <c r="AM394" s="130">
        <v>15</v>
      </c>
      <c r="AN394" s="130">
        <v>50</v>
      </c>
      <c r="AO394" s="132">
        <v>35695</v>
      </c>
      <c r="AP394" s="132">
        <f t="shared" si="80"/>
        <v>23015</v>
      </c>
      <c r="AQ394" s="74" t="s">
        <v>2231</v>
      </c>
    </row>
    <row r="395" spans="1:43" hidden="1" outlineLevel="1" x14ac:dyDescent="0.2">
      <c r="A395" t="s">
        <v>1696</v>
      </c>
      <c r="B395" s="10" t="s">
        <v>2728</v>
      </c>
      <c r="C395" s="1">
        <f t="shared" si="81"/>
        <v>338</v>
      </c>
      <c r="D395" s="7">
        <f t="shared" si="77"/>
        <v>2</v>
      </c>
      <c r="E395" s="7">
        <f t="shared" si="78"/>
        <v>3</v>
      </c>
      <c r="F395" s="7">
        <f t="shared" si="79"/>
        <v>1</v>
      </c>
      <c r="G395" s="1">
        <f t="shared" si="72"/>
        <v>8</v>
      </c>
      <c r="H395" s="2">
        <f t="shared" si="83"/>
        <v>2.3668639053254437E-2</v>
      </c>
      <c r="I395" s="8"/>
      <c r="J395" s="2">
        <f t="shared" si="73"/>
        <v>0.33136094674556216</v>
      </c>
      <c r="K395" s="2">
        <f t="shared" si="74"/>
        <v>0.31360946745562129</v>
      </c>
      <c r="L395" s="2">
        <f t="shared" si="75"/>
        <v>0.35502958579881655</v>
      </c>
      <c r="M395" s="2">
        <f t="shared" si="76"/>
        <v>0</v>
      </c>
      <c r="N395" s="68">
        <v>112</v>
      </c>
      <c r="O395" s="68">
        <v>106</v>
      </c>
      <c r="P395" s="68">
        <v>120</v>
      </c>
      <c r="Q395" s="68">
        <v>0</v>
      </c>
      <c r="R395" s="68"/>
      <c r="S395" s="68">
        <v>0</v>
      </c>
      <c r="T395" s="68">
        <v>0</v>
      </c>
      <c r="U395" s="68"/>
      <c r="V395" s="1"/>
      <c r="W395" s="1"/>
      <c r="X395" s="1"/>
      <c r="Y395" s="1">
        <v>0</v>
      </c>
      <c r="Z395" s="1"/>
      <c r="AA395" s="1"/>
      <c r="AB395" s="1"/>
      <c r="AH395" t="str">
        <f t="shared" si="82"/>
        <v>Jonesboro</v>
      </c>
      <c r="AI395" t="s">
        <v>563</v>
      </c>
      <c r="AJ395">
        <v>2</v>
      </c>
      <c r="AL395" s="127">
        <v>23</v>
      </c>
      <c r="AM395" s="130">
        <v>29</v>
      </c>
      <c r="AN395" s="130">
        <v>115</v>
      </c>
      <c r="AO395" s="132">
        <v>35905</v>
      </c>
      <c r="AP395" s="132">
        <f t="shared" si="80"/>
        <v>23029</v>
      </c>
      <c r="AQ395" s="74" t="s">
        <v>2231</v>
      </c>
    </row>
    <row r="396" spans="1:43" hidden="1" outlineLevel="1" x14ac:dyDescent="0.2">
      <c r="A396" t="s">
        <v>1373</v>
      </c>
      <c r="B396" s="10" t="s">
        <v>2728</v>
      </c>
      <c r="C396" s="1">
        <f t="shared" si="81"/>
        <v>738</v>
      </c>
      <c r="D396" s="7">
        <f t="shared" si="77"/>
        <v>2</v>
      </c>
      <c r="E396" s="7">
        <f t="shared" si="78"/>
        <v>3</v>
      </c>
      <c r="F396" s="7">
        <f t="shared" si="79"/>
        <v>1</v>
      </c>
      <c r="G396" s="1">
        <f t="shared" si="72"/>
        <v>9</v>
      </c>
      <c r="H396" s="2">
        <f t="shared" si="83"/>
        <v>1.2195121951219513E-2</v>
      </c>
      <c r="I396" s="8"/>
      <c r="J396" s="2">
        <f t="shared" si="73"/>
        <v>0.34010840108401086</v>
      </c>
      <c r="K396" s="2">
        <f t="shared" si="74"/>
        <v>0.30081300813008133</v>
      </c>
      <c r="L396" s="2">
        <f t="shared" si="75"/>
        <v>0.35230352303523033</v>
      </c>
      <c r="M396" s="2">
        <f t="shared" si="76"/>
        <v>6.7750677506774881E-3</v>
      </c>
      <c r="N396" s="68">
        <v>251</v>
      </c>
      <c r="O396" s="68">
        <v>222</v>
      </c>
      <c r="P396" s="68">
        <v>260</v>
      </c>
      <c r="Q396" s="68">
        <v>1</v>
      </c>
      <c r="R396" s="68"/>
      <c r="S396" s="68">
        <v>2</v>
      </c>
      <c r="T396" s="68">
        <v>1</v>
      </c>
      <c r="U396" s="68"/>
      <c r="V396" s="1"/>
      <c r="W396" s="1"/>
      <c r="X396" s="1"/>
      <c r="Y396" s="1">
        <v>1</v>
      </c>
      <c r="Z396" s="1"/>
      <c r="AA396" s="1"/>
      <c r="AB396" s="1"/>
      <c r="AH396" t="str">
        <f t="shared" si="82"/>
        <v>Jonesport</v>
      </c>
      <c r="AI396" t="s">
        <v>563</v>
      </c>
      <c r="AJ396">
        <v>2</v>
      </c>
      <c r="AL396" s="127">
        <v>23</v>
      </c>
      <c r="AM396" s="130">
        <v>29</v>
      </c>
      <c r="AN396" s="130">
        <v>120</v>
      </c>
      <c r="AO396" s="132">
        <v>36010</v>
      </c>
      <c r="AP396" s="132">
        <f t="shared" si="80"/>
        <v>23029</v>
      </c>
      <c r="AQ396" s="74" t="s">
        <v>2231</v>
      </c>
    </row>
    <row r="397" spans="1:43" hidden="1" outlineLevel="1" x14ac:dyDescent="0.2">
      <c r="A397" t="s">
        <v>1388</v>
      </c>
      <c r="B397" s="10" t="s">
        <v>2728</v>
      </c>
      <c r="C397" s="1">
        <f t="shared" si="81"/>
        <v>600</v>
      </c>
      <c r="D397" s="7">
        <f t="shared" si="77"/>
        <v>3</v>
      </c>
      <c r="E397" s="7">
        <f t="shared" si="78"/>
        <v>2</v>
      </c>
      <c r="F397" s="7">
        <f t="shared" si="79"/>
        <v>1</v>
      </c>
      <c r="G397" s="1">
        <f t="shared" si="72"/>
        <v>50</v>
      </c>
      <c r="H397" s="2">
        <f t="shared" si="83"/>
        <v>8.3333333333333329E-2</v>
      </c>
      <c r="I397" s="8"/>
      <c r="J397" s="2">
        <f t="shared" si="73"/>
        <v>0.30333333333333334</v>
      </c>
      <c r="K397" s="2">
        <f t="shared" si="74"/>
        <v>0.30666666666666664</v>
      </c>
      <c r="L397" s="2">
        <f t="shared" si="75"/>
        <v>0.39</v>
      </c>
      <c r="M397" s="2">
        <f t="shared" si="76"/>
        <v>0</v>
      </c>
      <c r="N397" s="68">
        <v>182</v>
      </c>
      <c r="O397" s="68">
        <v>184</v>
      </c>
      <c r="P397" s="68">
        <v>234</v>
      </c>
      <c r="Q397" s="68">
        <v>0</v>
      </c>
      <c r="R397" s="68"/>
      <c r="S397" s="68">
        <v>0</v>
      </c>
      <c r="T397" s="68">
        <v>0</v>
      </c>
      <c r="U397" s="68"/>
      <c r="V397" s="1"/>
      <c r="W397" s="1"/>
      <c r="X397" s="1"/>
      <c r="Y397" s="1">
        <v>0</v>
      </c>
      <c r="Z397" s="1"/>
      <c r="AA397" s="1"/>
      <c r="AB397" s="1"/>
      <c r="AH397" t="str">
        <f t="shared" si="82"/>
        <v>Kenduskeag</v>
      </c>
      <c r="AI397" t="s">
        <v>1674</v>
      </c>
      <c r="AJ397">
        <v>2</v>
      </c>
      <c r="AL397" s="127">
        <v>23</v>
      </c>
      <c r="AM397" s="130">
        <v>19</v>
      </c>
      <c r="AN397" s="130">
        <v>165</v>
      </c>
      <c r="AO397" s="132">
        <v>36325</v>
      </c>
      <c r="AP397" s="132">
        <f t="shared" si="80"/>
        <v>23019</v>
      </c>
      <c r="AQ397" s="74" t="s">
        <v>2231</v>
      </c>
    </row>
    <row r="398" spans="1:43" hidden="1" outlineLevel="1" x14ac:dyDescent="0.2">
      <c r="A398" t="s">
        <v>3270</v>
      </c>
      <c r="B398" s="10" t="s">
        <v>2728</v>
      </c>
      <c r="C398" s="1">
        <f t="shared" si="81"/>
        <v>5478</v>
      </c>
      <c r="D398" s="7">
        <f t="shared" si="77"/>
        <v>2</v>
      </c>
      <c r="E398" s="7">
        <f t="shared" si="78"/>
        <v>1</v>
      </c>
      <c r="F398" s="7">
        <f t="shared" si="79"/>
        <v>3</v>
      </c>
      <c r="G398" s="1">
        <f t="shared" si="72"/>
        <v>778</v>
      </c>
      <c r="H398" s="2">
        <f t="shared" si="83"/>
        <v>0.14202263599853962</v>
      </c>
      <c r="I398" s="8"/>
      <c r="J398" s="2">
        <f t="shared" si="73"/>
        <v>0.32803943044906902</v>
      </c>
      <c r="K398" s="2">
        <f t="shared" si="74"/>
        <v>0.47006206644760862</v>
      </c>
      <c r="L398" s="2">
        <f t="shared" si="75"/>
        <v>0.19788243884629428</v>
      </c>
      <c r="M398" s="2">
        <f t="shared" si="76"/>
        <v>4.0160642570280791E-3</v>
      </c>
      <c r="N398" s="68">
        <v>1797</v>
      </c>
      <c r="O398" s="68">
        <v>2575</v>
      </c>
      <c r="P398" s="68">
        <v>1084</v>
      </c>
      <c r="Q398" s="68">
        <v>16</v>
      </c>
      <c r="R398" s="68"/>
      <c r="S398" s="68">
        <v>4</v>
      </c>
      <c r="T398" s="68">
        <v>2</v>
      </c>
      <c r="U398" s="68"/>
      <c r="V398" s="1"/>
      <c r="W398" s="1"/>
      <c r="X398" s="1"/>
      <c r="Y398" s="1">
        <v>0</v>
      </c>
      <c r="Z398" s="1"/>
      <c r="AA398" s="1"/>
      <c r="AB398" s="1"/>
      <c r="AH398" t="str">
        <f t="shared" si="82"/>
        <v>Kennebunk</v>
      </c>
      <c r="AI398" t="s">
        <v>1624</v>
      </c>
      <c r="AJ398">
        <v>1</v>
      </c>
      <c r="AL398" s="127">
        <v>23</v>
      </c>
      <c r="AM398" s="130">
        <v>31</v>
      </c>
      <c r="AN398" s="130">
        <v>55</v>
      </c>
      <c r="AO398" s="132">
        <v>36535</v>
      </c>
      <c r="AP398" s="132">
        <f t="shared" si="80"/>
        <v>23031</v>
      </c>
      <c r="AQ398" s="74" t="s">
        <v>2231</v>
      </c>
    </row>
    <row r="399" spans="1:43" hidden="1" outlineLevel="1" x14ac:dyDescent="0.2">
      <c r="A399" t="s">
        <v>2308</v>
      </c>
      <c r="B399" s="10" t="s">
        <v>2728</v>
      </c>
      <c r="C399" s="1">
        <f t="shared" si="81"/>
        <v>2320</v>
      </c>
      <c r="D399" s="7">
        <f t="shared" si="77"/>
        <v>2</v>
      </c>
      <c r="E399" s="7">
        <f t="shared" si="78"/>
        <v>1</v>
      </c>
      <c r="F399" s="7">
        <f t="shared" si="79"/>
        <v>3</v>
      </c>
      <c r="G399" s="1">
        <f t="shared" si="72"/>
        <v>331</v>
      </c>
      <c r="H399" s="2">
        <f t="shared" si="83"/>
        <v>0.14267241379310344</v>
      </c>
      <c r="I399" s="8"/>
      <c r="J399" s="2">
        <f t="shared" si="73"/>
        <v>0.33965517241379312</v>
      </c>
      <c r="K399" s="2">
        <f t="shared" si="74"/>
        <v>0.48232758620689653</v>
      </c>
      <c r="L399" s="2">
        <f t="shared" si="75"/>
        <v>0.1728448275862069</v>
      </c>
      <c r="M399" s="2">
        <f t="shared" si="76"/>
        <v>5.1724137931035141E-3</v>
      </c>
      <c r="N399" s="68">
        <v>788</v>
      </c>
      <c r="O399" s="68">
        <v>1119</v>
      </c>
      <c r="P399" s="68">
        <v>401</v>
      </c>
      <c r="Q399" s="68">
        <v>9</v>
      </c>
      <c r="R399" s="68"/>
      <c r="S399" s="68">
        <v>1</v>
      </c>
      <c r="T399" s="68">
        <v>2</v>
      </c>
      <c r="U399" s="68"/>
      <c r="V399" s="1"/>
      <c r="W399" s="1"/>
      <c r="X399" s="1"/>
      <c r="Y399" s="1">
        <v>0</v>
      </c>
      <c r="Z399" s="1"/>
      <c r="AA399" s="1"/>
      <c r="AB399" s="1"/>
      <c r="AH399" t="str">
        <f t="shared" si="82"/>
        <v>Kennebunkport</v>
      </c>
      <c r="AI399" t="s">
        <v>1624</v>
      </c>
      <c r="AJ399">
        <v>1</v>
      </c>
      <c r="AL399" s="127">
        <v>23</v>
      </c>
      <c r="AM399" s="130">
        <v>31</v>
      </c>
      <c r="AN399" s="130">
        <v>60</v>
      </c>
      <c r="AO399" s="132">
        <v>36745</v>
      </c>
      <c r="AP399" s="132">
        <f t="shared" si="80"/>
        <v>23031</v>
      </c>
      <c r="AQ399" s="74" t="s">
        <v>2231</v>
      </c>
    </row>
    <row r="400" spans="1:43" hidden="1" outlineLevel="1" x14ac:dyDescent="0.2">
      <c r="A400" t="s">
        <v>2309</v>
      </c>
      <c r="B400" s="10" t="s">
        <v>2728</v>
      </c>
      <c r="C400" s="1">
        <f t="shared" si="81"/>
        <v>867</v>
      </c>
      <c r="D400" s="7">
        <f t="shared" si="77"/>
        <v>3</v>
      </c>
      <c r="E400" s="7">
        <f t="shared" si="78"/>
        <v>2</v>
      </c>
      <c r="F400" s="7">
        <f t="shared" si="79"/>
        <v>1</v>
      </c>
      <c r="G400" s="1">
        <f t="shared" si="72"/>
        <v>18</v>
      </c>
      <c r="H400" s="2">
        <f t="shared" si="83"/>
        <v>2.0761245674740483E-2</v>
      </c>
      <c r="I400" s="8"/>
      <c r="J400" s="2">
        <f t="shared" si="73"/>
        <v>0.29527104959630912</v>
      </c>
      <c r="K400" s="2">
        <f t="shared" si="74"/>
        <v>0.34140715109573239</v>
      </c>
      <c r="L400" s="2">
        <f t="shared" si="75"/>
        <v>0.36216839677047291</v>
      </c>
      <c r="M400" s="2">
        <f t="shared" si="76"/>
        <v>1.1534025374855816E-3</v>
      </c>
      <c r="N400" s="68">
        <v>256</v>
      </c>
      <c r="O400" s="68">
        <v>296</v>
      </c>
      <c r="P400" s="68">
        <v>314</v>
      </c>
      <c r="Q400" s="68">
        <v>0</v>
      </c>
      <c r="R400" s="68"/>
      <c r="S400" s="68">
        <v>1</v>
      </c>
      <c r="T400" s="68">
        <v>0</v>
      </c>
      <c r="U400" s="68"/>
      <c r="V400" s="1"/>
      <c r="W400" s="1"/>
      <c r="X400" s="1"/>
      <c r="Y400" s="1">
        <v>0</v>
      </c>
      <c r="Z400" s="1"/>
      <c r="AA400" s="1"/>
      <c r="AB400" s="1"/>
      <c r="AH400" t="str">
        <f t="shared" si="82"/>
        <v>Kingfield</v>
      </c>
      <c r="AI400" t="s">
        <v>1494</v>
      </c>
      <c r="AJ400">
        <v>2</v>
      </c>
      <c r="AL400" s="127">
        <v>23</v>
      </c>
      <c r="AM400" s="130">
        <v>7</v>
      </c>
      <c r="AN400" s="130">
        <v>50</v>
      </c>
      <c r="AO400" s="132">
        <v>37025</v>
      </c>
      <c r="AP400" s="132">
        <f t="shared" si="80"/>
        <v>23007</v>
      </c>
      <c r="AQ400" s="74" t="s">
        <v>2231</v>
      </c>
    </row>
    <row r="401" spans="1:43" hidden="1" outlineLevel="1" x14ac:dyDescent="0.2">
      <c r="A401" t="s">
        <v>467</v>
      </c>
      <c r="B401" s="10" t="s">
        <v>2728</v>
      </c>
      <c r="C401" s="1">
        <f t="shared" si="81"/>
        <v>191</v>
      </c>
      <c r="D401" s="7">
        <f t="shared" si="77"/>
        <v>1</v>
      </c>
      <c r="E401" s="7">
        <f t="shared" si="78"/>
        <v>3</v>
      </c>
      <c r="F401" s="7">
        <f t="shared" si="79"/>
        <v>2</v>
      </c>
      <c r="G401" s="1">
        <f t="shared" si="72"/>
        <v>11</v>
      </c>
      <c r="H401" s="2">
        <f t="shared" si="83"/>
        <v>5.7591623036649213E-2</v>
      </c>
      <c r="I401" s="8"/>
      <c r="J401" s="2">
        <f t="shared" si="73"/>
        <v>0.41361256544502617</v>
      </c>
      <c r="K401" s="2">
        <f t="shared" si="74"/>
        <v>0.22513089005235601</v>
      </c>
      <c r="L401" s="2">
        <f t="shared" si="75"/>
        <v>0.35602094240837695</v>
      </c>
      <c r="M401" s="2">
        <f t="shared" si="76"/>
        <v>5.2356020942408432E-3</v>
      </c>
      <c r="N401" s="68">
        <v>79</v>
      </c>
      <c r="O401" s="68">
        <v>43</v>
      </c>
      <c r="P401" s="68">
        <v>68</v>
      </c>
      <c r="Q401" s="68">
        <v>0</v>
      </c>
      <c r="R401" s="68"/>
      <c r="S401" s="68">
        <v>0</v>
      </c>
      <c r="T401" s="68">
        <v>1</v>
      </c>
      <c r="U401" s="68"/>
      <c r="V401" s="1"/>
      <c r="W401" s="1"/>
      <c r="X401" s="1"/>
      <c r="Y401" s="1">
        <v>0</v>
      </c>
      <c r="Z401" s="1"/>
      <c r="AA401" s="1"/>
      <c r="AB401" s="1"/>
      <c r="AH401" t="str">
        <f>A401</f>
        <v>Kingman</v>
      </c>
      <c r="AI401" t="s">
        <v>1674</v>
      </c>
      <c r="AJ401">
        <v>2</v>
      </c>
      <c r="AL401" s="127">
        <v>23</v>
      </c>
      <c r="AM401" s="130">
        <v>19</v>
      </c>
      <c r="AN401" s="130">
        <v>167</v>
      </c>
      <c r="AO401" s="132">
        <v>37075</v>
      </c>
      <c r="AP401" s="132">
        <f t="shared" si="80"/>
        <v>23019</v>
      </c>
      <c r="AQ401" s="74" t="s">
        <v>1381</v>
      </c>
    </row>
    <row r="402" spans="1:43" hidden="1" outlineLevel="1" x14ac:dyDescent="0.2">
      <c r="A402" t="s">
        <v>840</v>
      </c>
      <c r="B402" s="10" t="s">
        <v>2728</v>
      </c>
      <c r="C402" s="1">
        <f t="shared" si="81"/>
        <v>11</v>
      </c>
      <c r="D402" s="7">
        <f t="shared" si="77"/>
        <v>1</v>
      </c>
      <c r="E402" s="7">
        <f t="shared" si="78"/>
        <v>3</v>
      </c>
      <c r="F402" s="7">
        <f t="shared" si="79"/>
        <v>2</v>
      </c>
      <c r="G402" s="1">
        <f t="shared" si="72"/>
        <v>9</v>
      </c>
      <c r="H402" s="2">
        <f t="shared" si="83"/>
        <v>0.81818181818181823</v>
      </c>
      <c r="I402" s="8"/>
      <c r="J402" s="2">
        <f t="shared" si="73"/>
        <v>0.90909090909090906</v>
      </c>
      <c r="K402" s="2">
        <f t="shared" si="74"/>
        <v>0</v>
      </c>
      <c r="L402" s="2">
        <f t="shared" si="75"/>
        <v>9.0909090909090912E-2</v>
      </c>
      <c r="M402" s="2">
        <f t="shared" si="76"/>
        <v>2.7755575615628914E-17</v>
      </c>
      <c r="N402" s="68">
        <v>10</v>
      </c>
      <c r="O402" s="68">
        <v>0</v>
      </c>
      <c r="P402" s="68">
        <v>1</v>
      </c>
      <c r="Q402" s="68">
        <v>0</v>
      </c>
      <c r="R402" s="68"/>
      <c r="S402" s="68">
        <v>0</v>
      </c>
      <c r="T402" s="68">
        <v>0</v>
      </c>
      <c r="U402" s="68"/>
      <c r="V402" s="1"/>
      <c r="W402" s="1"/>
      <c r="X402" s="1"/>
      <c r="Y402" s="1">
        <v>0</v>
      </c>
      <c r="Z402" s="1"/>
      <c r="AA402" s="1"/>
      <c r="AB402" s="1"/>
      <c r="AH402" t="str">
        <f t="shared" si="82"/>
        <v>Kingsbury</v>
      </c>
      <c r="AI402" t="s">
        <v>799</v>
      </c>
      <c r="AJ402">
        <v>2</v>
      </c>
      <c r="AL402" s="127">
        <v>23</v>
      </c>
      <c r="AM402" s="130">
        <v>21</v>
      </c>
      <c r="AN402" s="130">
        <v>55</v>
      </c>
      <c r="AO402" s="132">
        <v>37095</v>
      </c>
      <c r="AP402" s="132">
        <f t="shared" si="80"/>
        <v>23021</v>
      </c>
      <c r="AQ402" s="74" t="s">
        <v>3114</v>
      </c>
    </row>
    <row r="403" spans="1:43" hidden="1" outlineLevel="1" x14ac:dyDescent="0.2">
      <c r="A403" t="s">
        <v>1389</v>
      </c>
      <c r="B403" s="10" t="s">
        <v>2728</v>
      </c>
      <c r="C403" s="1">
        <f t="shared" si="81"/>
        <v>5070</v>
      </c>
      <c r="D403" s="7">
        <f t="shared" si="77"/>
        <v>1</v>
      </c>
      <c r="E403" s="7">
        <f t="shared" si="78"/>
        <v>2</v>
      </c>
      <c r="F403" s="7">
        <f t="shared" si="79"/>
        <v>3</v>
      </c>
      <c r="G403" s="1">
        <f t="shared" si="72"/>
        <v>306</v>
      </c>
      <c r="H403" s="2">
        <f t="shared" si="83"/>
        <v>6.0355029585798817E-2</v>
      </c>
      <c r="I403" s="8"/>
      <c r="J403" s="2">
        <f t="shared" si="73"/>
        <v>0.41420118343195267</v>
      </c>
      <c r="K403" s="2">
        <f t="shared" si="74"/>
        <v>0.35384615384615387</v>
      </c>
      <c r="L403" s="2">
        <f t="shared" si="75"/>
        <v>0.22544378698224851</v>
      </c>
      <c r="M403" s="2">
        <f t="shared" si="76"/>
        <v>6.5088757396449537E-3</v>
      </c>
      <c r="N403" s="68">
        <v>2100</v>
      </c>
      <c r="O403" s="68">
        <v>1794</v>
      </c>
      <c r="P403" s="68">
        <v>1143</v>
      </c>
      <c r="Q403" s="68">
        <v>19</v>
      </c>
      <c r="R403" s="68"/>
      <c r="S403" s="68">
        <v>5</v>
      </c>
      <c r="T403" s="68">
        <v>3</v>
      </c>
      <c r="U403" s="68"/>
      <c r="V403" s="1"/>
      <c r="W403" s="1"/>
      <c r="X403" s="1"/>
      <c r="Y403" s="1">
        <v>6</v>
      </c>
      <c r="Z403" s="1"/>
      <c r="AA403" s="1"/>
      <c r="AB403" s="1"/>
      <c r="AH403" t="str">
        <f t="shared" si="82"/>
        <v>Kittery</v>
      </c>
      <c r="AI403" t="s">
        <v>1624</v>
      </c>
      <c r="AJ403">
        <v>1</v>
      </c>
      <c r="AL403" s="127">
        <v>23</v>
      </c>
      <c r="AM403" s="130">
        <v>31</v>
      </c>
      <c r="AN403" s="130">
        <v>65</v>
      </c>
      <c r="AO403" s="132">
        <v>37270</v>
      </c>
      <c r="AP403" s="132">
        <f t="shared" si="80"/>
        <v>23031</v>
      </c>
      <c r="AQ403" s="74" t="s">
        <v>2231</v>
      </c>
    </row>
    <row r="404" spans="1:43" hidden="1" outlineLevel="1" x14ac:dyDescent="0.2">
      <c r="A404" t="s">
        <v>857</v>
      </c>
      <c r="B404" s="10" t="s">
        <v>2728</v>
      </c>
      <c r="C404" s="1">
        <f t="shared" si="81"/>
        <v>348</v>
      </c>
      <c r="D404" s="7">
        <f t="shared" si="77"/>
        <v>3</v>
      </c>
      <c r="E404" s="7">
        <f t="shared" si="78"/>
        <v>2</v>
      </c>
      <c r="F404" s="7">
        <f t="shared" si="79"/>
        <v>1</v>
      </c>
      <c r="G404" s="1">
        <f t="shared" si="72"/>
        <v>23</v>
      </c>
      <c r="H404" s="2">
        <f t="shared" si="83"/>
        <v>6.6091954022988508E-2</v>
      </c>
      <c r="I404" s="8"/>
      <c r="J404" s="2">
        <f t="shared" si="73"/>
        <v>0.2614942528735632</v>
      </c>
      <c r="K404" s="2">
        <f t="shared" si="74"/>
        <v>0.33620689655172414</v>
      </c>
      <c r="L404" s="2">
        <f t="shared" si="75"/>
        <v>0.40229885057471265</v>
      </c>
      <c r="M404" s="2">
        <f t="shared" si="76"/>
        <v>0</v>
      </c>
      <c r="N404" s="68">
        <v>91</v>
      </c>
      <c r="O404" s="68">
        <v>117</v>
      </c>
      <c r="P404" s="68">
        <v>140</v>
      </c>
      <c r="Q404" s="68">
        <v>0</v>
      </c>
      <c r="R404" s="68"/>
      <c r="S404" s="68">
        <v>0</v>
      </c>
      <c r="T404" s="68">
        <v>0</v>
      </c>
      <c r="U404" s="68"/>
      <c r="V404" s="1"/>
      <c r="W404" s="1"/>
      <c r="X404" s="1"/>
      <c r="Y404" s="1">
        <v>0</v>
      </c>
      <c r="Z404" s="1"/>
      <c r="AA404" s="1"/>
      <c r="AB404" s="1"/>
      <c r="AH404" t="str">
        <f t="shared" si="82"/>
        <v>Knox</v>
      </c>
      <c r="AI404" t="s">
        <v>1623</v>
      </c>
      <c r="AJ404">
        <v>2</v>
      </c>
      <c r="AL404" s="127">
        <v>23</v>
      </c>
      <c r="AM404" s="130">
        <v>27</v>
      </c>
      <c r="AN404" s="130">
        <v>45</v>
      </c>
      <c r="AO404" s="132">
        <v>37585</v>
      </c>
      <c r="AP404" s="132">
        <f t="shared" si="80"/>
        <v>23027</v>
      </c>
      <c r="AQ404" s="74" t="s">
        <v>2231</v>
      </c>
    </row>
    <row r="405" spans="1:43" hidden="1" outlineLevel="1" x14ac:dyDescent="0.2">
      <c r="A405" t="s">
        <v>1390</v>
      </c>
      <c r="B405" s="10" t="s">
        <v>2728</v>
      </c>
      <c r="C405" s="1">
        <f t="shared" si="81"/>
        <v>340</v>
      </c>
      <c r="D405" s="7">
        <f t="shared" si="77"/>
        <v>2</v>
      </c>
      <c r="E405" s="7">
        <f t="shared" si="78"/>
        <v>3</v>
      </c>
      <c r="F405" s="7">
        <f t="shared" si="79"/>
        <v>1</v>
      </c>
      <c r="G405" s="1">
        <f t="shared" si="72"/>
        <v>22</v>
      </c>
      <c r="H405" s="2">
        <f t="shared" si="83"/>
        <v>6.4705882352941183E-2</v>
      </c>
      <c r="I405" s="8"/>
      <c r="J405" s="2">
        <f t="shared" si="73"/>
        <v>0.32058823529411767</v>
      </c>
      <c r="K405" s="2">
        <f t="shared" si="74"/>
        <v>0.28823529411764703</v>
      </c>
      <c r="L405" s="2">
        <f t="shared" si="75"/>
        <v>0.38529411764705884</v>
      </c>
      <c r="M405" s="2">
        <f t="shared" si="76"/>
        <v>5.8823529411765052E-3</v>
      </c>
      <c r="N405" s="68">
        <v>109</v>
      </c>
      <c r="O405" s="68">
        <v>98</v>
      </c>
      <c r="P405" s="68">
        <v>131</v>
      </c>
      <c r="Q405" s="68">
        <v>2</v>
      </c>
      <c r="R405" s="68"/>
      <c r="S405" s="68">
        <v>0</v>
      </c>
      <c r="T405" s="68">
        <v>0</v>
      </c>
      <c r="U405" s="68"/>
      <c r="V405" s="1"/>
      <c r="W405" s="1"/>
      <c r="X405" s="1"/>
      <c r="Y405" s="1">
        <v>0</v>
      </c>
      <c r="Z405" s="1"/>
      <c r="AA405" s="1"/>
      <c r="AB405" s="1"/>
      <c r="AH405" t="str">
        <f t="shared" si="82"/>
        <v>Lagrange</v>
      </c>
      <c r="AI405" t="s">
        <v>1674</v>
      </c>
      <c r="AJ405">
        <v>2</v>
      </c>
      <c r="AL405" s="127">
        <v>23</v>
      </c>
      <c r="AM405" s="130">
        <v>19</v>
      </c>
      <c r="AN405" s="130">
        <v>170</v>
      </c>
      <c r="AO405" s="132">
        <v>37760</v>
      </c>
      <c r="AP405" s="132">
        <f t="shared" si="80"/>
        <v>23019</v>
      </c>
      <c r="AQ405" s="74" t="s">
        <v>2231</v>
      </c>
    </row>
    <row r="406" spans="1:43" hidden="1" outlineLevel="1" x14ac:dyDescent="0.2">
      <c r="A406" t="s">
        <v>3310</v>
      </c>
      <c r="B406" s="10" t="s">
        <v>2728</v>
      </c>
      <c r="C406" s="1">
        <f t="shared" si="81"/>
        <v>37</v>
      </c>
      <c r="D406" s="7">
        <f t="shared" si="77"/>
        <v>3</v>
      </c>
      <c r="E406" s="7">
        <f t="shared" si="78"/>
        <v>2</v>
      </c>
      <c r="F406" s="7">
        <f t="shared" si="79"/>
        <v>1</v>
      </c>
      <c r="G406" s="1">
        <f t="shared" si="72"/>
        <v>4</v>
      </c>
      <c r="H406" s="2">
        <f t="shared" si="83"/>
        <v>0.10810810810810811</v>
      </c>
      <c r="I406" s="8"/>
      <c r="J406" s="2">
        <f t="shared" si="73"/>
        <v>0.24324324324324326</v>
      </c>
      <c r="K406" s="2">
        <f t="shared" si="74"/>
        <v>0.32432432432432434</v>
      </c>
      <c r="L406" s="2">
        <f t="shared" si="75"/>
        <v>0.43243243243243246</v>
      </c>
      <c r="M406" s="2">
        <f t="shared" si="76"/>
        <v>0</v>
      </c>
      <c r="N406" s="68">
        <v>9</v>
      </c>
      <c r="O406" s="68">
        <v>12</v>
      </c>
      <c r="P406" s="68">
        <v>16</v>
      </c>
      <c r="Q406" s="68">
        <v>0</v>
      </c>
      <c r="R406" s="68"/>
      <c r="S406" s="68">
        <v>0</v>
      </c>
      <c r="T406" s="68">
        <v>0</v>
      </c>
      <c r="U406" s="68"/>
      <c r="V406" s="1"/>
      <c r="W406" s="1"/>
      <c r="X406" s="1"/>
      <c r="Y406" s="1">
        <v>0</v>
      </c>
      <c r="Z406" s="1"/>
      <c r="AA406" s="1"/>
      <c r="AB406" s="1"/>
      <c r="AH406" t="str">
        <f t="shared" si="82"/>
        <v>Lake View</v>
      </c>
      <c r="AI406" t="s">
        <v>799</v>
      </c>
      <c r="AJ406">
        <v>2</v>
      </c>
      <c r="AL406" s="127">
        <v>23</v>
      </c>
      <c r="AM406" s="130">
        <v>21</v>
      </c>
      <c r="AN406" s="130">
        <v>60</v>
      </c>
      <c r="AO406" s="132">
        <v>37970</v>
      </c>
      <c r="AP406" s="132">
        <f t="shared" si="80"/>
        <v>23021</v>
      </c>
      <c r="AQ406" s="74" t="s">
        <v>3114</v>
      </c>
    </row>
    <row r="407" spans="1:43" hidden="1" outlineLevel="1" x14ac:dyDescent="0.2">
      <c r="A407" t="s">
        <v>2749</v>
      </c>
      <c r="B407" s="10" t="s">
        <v>2728</v>
      </c>
      <c r="C407" s="1">
        <f t="shared" si="81"/>
        <v>33</v>
      </c>
      <c r="D407" s="7">
        <f t="shared" si="77"/>
        <v>2</v>
      </c>
      <c r="E407" s="7">
        <f t="shared" si="78"/>
        <v>3</v>
      </c>
      <c r="F407" s="7">
        <f t="shared" si="79"/>
        <v>1</v>
      </c>
      <c r="G407" s="1">
        <f t="shared" si="72"/>
        <v>4</v>
      </c>
      <c r="H407" s="2">
        <f t="shared" si="83"/>
        <v>0.12121212121212122</v>
      </c>
      <c r="I407" s="8"/>
      <c r="J407" s="2">
        <f t="shared" si="73"/>
        <v>0.36363636363636365</v>
      </c>
      <c r="K407" s="2">
        <f t="shared" si="74"/>
        <v>0.12121212121212122</v>
      </c>
      <c r="L407" s="2">
        <f t="shared" si="75"/>
        <v>0.48484848484848486</v>
      </c>
      <c r="M407" s="2">
        <f t="shared" si="76"/>
        <v>3.0303030303030276E-2</v>
      </c>
      <c r="N407" s="68">
        <v>12</v>
      </c>
      <c r="O407" s="68">
        <v>4</v>
      </c>
      <c r="P407" s="68">
        <v>16</v>
      </c>
      <c r="Q407" s="68">
        <v>0</v>
      </c>
      <c r="R407" s="68"/>
      <c r="S407" s="68">
        <v>1</v>
      </c>
      <c r="T407" s="68">
        <v>0</v>
      </c>
      <c r="U407" s="68"/>
      <c r="V407" s="1"/>
      <c r="W407" s="1"/>
      <c r="X407" s="1"/>
      <c r="Y407" s="1">
        <v>0</v>
      </c>
      <c r="Z407" s="1"/>
      <c r="AA407" s="1"/>
      <c r="AB407" s="1"/>
      <c r="AH407" t="str">
        <f t="shared" si="82"/>
        <v>Lakeville</v>
      </c>
      <c r="AI407" t="s">
        <v>1674</v>
      </c>
      <c r="AJ407">
        <v>2</v>
      </c>
      <c r="AL407" s="127">
        <v>23</v>
      </c>
      <c r="AM407" s="130">
        <v>19</v>
      </c>
      <c r="AN407" s="130">
        <v>175</v>
      </c>
      <c r="AO407" s="132">
        <v>38005</v>
      </c>
      <c r="AP407" s="132">
        <f t="shared" si="80"/>
        <v>23019</v>
      </c>
      <c r="AQ407" s="74" t="s">
        <v>2231</v>
      </c>
    </row>
    <row r="408" spans="1:43" hidden="1" outlineLevel="1" x14ac:dyDescent="0.2">
      <c r="A408" t="s">
        <v>2926</v>
      </c>
      <c r="B408" s="10" t="s">
        <v>2728</v>
      </c>
      <c r="C408" s="1">
        <f t="shared" si="81"/>
        <v>820</v>
      </c>
      <c r="D408" s="7">
        <f t="shared" si="77"/>
        <v>2</v>
      </c>
      <c r="E408" s="7">
        <f t="shared" si="78"/>
        <v>3</v>
      </c>
      <c r="F408" s="7">
        <f t="shared" si="79"/>
        <v>1</v>
      </c>
      <c r="G408" s="1">
        <f t="shared" si="72"/>
        <v>30</v>
      </c>
      <c r="H408" s="2">
        <f t="shared" si="83"/>
        <v>3.6585365853658534E-2</v>
      </c>
      <c r="I408" s="8"/>
      <c r="J408" s="2">
        <f t="shared" si="73"/>
        <v>0.32926829268292684</v>
      </c>
      <c r="K408" s="2">
        <f t="shared" si="74"/>
        <v>0.29756097560975608</v>
      </c>
      <c r="L408" s="2">
        <f t="shared" si="75"/>
        <v>0.36585365853658536</v>
      </c>
      <c r="M408" s="2">
        <f t="shared" si="76"/>
        <v>7.3170731707316583E-3</v>
      </c>
      <c r="N408" s="68">
        <v>270</v>
      </c>
      <c r="O408" s="68">
        <v>244</v>
      </c>
      <c r="P408" s="68">
        <v>300</v>
      </c>
      <c r="Q408" s="68">
        <v>2</v>
      </c>
      <c r="R408" s="68"/>
      <c r="S408" s="68">
        <v>2</v>
      </c>
      <c r="T408" s="68">
        <v>2</v>
      </c>
      <c r="U408" s="68"/>
      <c r="V408" s="1"/>
      <c r="W408" s="1"/>
      <c r="X408" s="1"/>
      <c r="Y408" s="1">
        <v>0</v>
      </c>
      <c r="Z408" s="1"/>
      <c r="AA408" s="1"/>
      <c r="AB408" s="1"/>
      <c r="AH408" t="str">
        <f t="shared" si="82"/>
        <v>Lamoine</v>
      </c>
      <c r="AI408" t="s">
        <v>1111</v>
      </c>
      <c r="AJ408">
        <v>2</v>
      </c>
      <c r="AL408" s="127">
        <v>23</v>
      </c>
      <c r="AM408" s="130">
        <v>9</v>
      </c>
      <c r="AN408" s="130">
        <v>85</v>
      </c>
      <c r="AO408" s="132">
        <v>38180</v>
      </c>
      <c r="AP408" s="132">
        <f t="shared" si="80"/>
        <v>23009</v>
      </c>
      <c r="AQ408" s="74" t="s">
        <v>2231</v>
      </c>
    </row>
    <row r="409" spans="1:43" hidden="1" outlineLevel="1" x14ac:dyDescent="0.2">
      <c r="A409" t="s">
        <v>1726</v>
      </c>
      <c r="B409" s="10" t="s">
        <v>2728</v>
      </c>
      <c r="C409" s="1">
        <f t="shared" si="81"/>
        <v>2189</v>
      </c>
      <c r="D409" s="7">
        <f t="shared" si="77"/>
        <v>1</v>
      </c>
      <c r="E409" s="7">
        <f t="shared" si="78"/>
        <v>2</v>
      </c>
      <c r="F409" s="7">
        <f t="shared" si="79"/>
        <v>3</v>
      </c>
      <c r="G409" s="1">
        <f t="shared" si="72"/>
        <v>10</v>
      </c>
      <c r="H409" s="2">
        <f t="shared" si="83"/>
        <v>4.5682960255824575E-3</v>
      </c>
      <c r="I409" s="8"/>
      <c r="J409" s="2">
        <f t="shared" si="73"/>
        <v>0.33714024668798537</v>
      </c>
      <c r="K409" s="2">
        <f t="shared" si="74"/>
        <v>0.33257195066240292</v>
      </c>
      <c r="L409" s="2">
        <f t="shared" si="75"/>
        <v>0.3243490178163545</v>
      </c>
      <c r="M409" s="2">
        <f t="shared" si="76"/>
        <v>5.9387848332572157E-3</v>
      </c>
      <c r="N409" s="68">
        <v>738</v>
      </c>
      <c r="O409" s="68">
        <v>728</v>
      </c>
      <c r="P409" s="68">
        <v>710</v>
      </c>
      <c r="Q409" s="68">
        <v>12</v>
      </c>
      <c r="R409" s="68"/>
      <c r="S409" s="68">
        <v>1</v>
      </c>
      <c r="T409" s="68">
        <v>0</v>
      </c>
      <c r="U409" s="68"/>
      <c r="V409" s="1"/>
      <c r="W409" s="1"/>
      <c r="X409" s="1"/>
      <c r="Y409" s="1">
        <v>0</v>
      </c>
      <c r="Z409" s="1"/>
      <c r="AA409" s="1"/>
      <c r="AB409" s="1"/>
      <c r="AH409" t="str">
        <f t="shared" si="82"/>
        <v>Lebanon</v>
      </c>
      <c r="AI409" t="s">
        <v>1624</v>
      </c>
      <c r="AJ409">
        <v>1</v>
      </c>
      <c r="AL409" s="127">
        <v>23</v>
      </c>
      <c r="AM409" s="130">
        <v>31</v>
      </c>
      <c r="AN409" s="130">
        <v>70</v>
      </c>
      <c r="AO409" s="132">
        <v>38425</v>
      </c>
      <c r="AP409" s="132">
        <f t="shared" si="80"/>
        <v>23031</v>
      </c>
      <c r="AQ409" s="74" t="s">
        <v>2231</v>
      </c>
    </row>
    <row r="410" spans="1:43" hidden="1" outlineLevel="1" x14ac:dyDescent="0.2">
      <c r="A410" t="s">
        <v>940</v>
      </c>
      <c r="B410" s="10" t="s">
        <v>2728</v>
      </c>
      <c r="C410" s="1">
        <f t="shared" si="81"/>
        <v>492</v>
      </c>
      <c r="D410" s="7">
        <f t="shared" si="77"/>
        <v>2</v>
      </c>
      <c r="E410" s="7">
        <f t="shared" si="78"/>
        <v>3</v>
      </c>
      <c r="F410" s="7">
        <f t="shared" si="79"/>
        <v>1</v>
      </c>
      <c r="G410" s="1">
        <f t="shared" si="72"/>
        <v>46</v>
      </c>
      <c r="H410" s="2">
        <f t="shared" si="83"/>
        <v>9.3495934959349589E-2</v>
      </c>
      <c r="I410" s="8"/>
      <c r="J410" s="2">
        <f t="shared" si="73"/>
        <v>0.30284552845528456</v>
      </c>
      <c r="K410" s="2">
        <f t="shared" si="74"/>
        <v>0.29878048780487804</v>
      </c>
      <c r="L410" s="2">
        <f t="shared" si="75"/>
        <v>0.39634146341463417</v>
      </c>
      <c r="M410" s="2">
        <f t="shared" si="76"/>
        <v>2.0325203252032353E-3</v>
      </c>
      <c r="N410" s="68">
        <v>149</v>
      </c>
      <c r="O410" s="68">
        <v>147</v>
      </c>
      <c r="P410" s="68">
        <v>195</v>
      </c>
      <c r="Q410" s="68">
        <v>1</v>
      </c>
      <c r="R410" s="68"/>
      <c r="S410" s="68">
        <v>0</v>
      </c>
      <c r="T410" s="68">
        <v>0</v>
      </c>
      <c r="U410" s="68"/>
      <c r="V410" s="1"/>
      <c r="W410" s="1"/>
      <c r="X410" s="1"/>
      <c r="Y410" s="1">
        <v>0</v>
      </c>
      <c r="Z410" s="1"/>
      <c r="AA410" s="1"/>
      <c r="AB410" s="1"/>
      <c r="AH410" t="str">
        <f t="shared" si="82"/>
        <v>Lee</v>
      </c>
      <c r="AI410" t="s">
        <v>1674</v>
      </c>
      <c r="AJ410">
        <v>2</v>
      </c>
      <c r="AL410" s="127">
        <v>23</v>
      </c>
      <c r="AM410" s="130">
        <v>19</v>
      </c>
      <c r="AN410" s="130">
        <v>180</v>
      </c>
      <c r="AO410" s="132">
        <v>38530</v>
      </c>
      <c r="AP410" s="132">
        <f t="shared" si="80"/>
        <v>23019</v>
      </c>
      <c r="AQ410" s="74" t="s">
        <v>2231</v>
      </c>
    </row>
    <row r="411" spans="1:43" hidden="1" outlineLevel="1" x14ac:dyDescent="0.2">
      <c r="A411" t="s">
        <v>2927</v>
      </c>
      <c r="B411" s="10" t="s">
        <v>2728</v>
      </c>
      <c r="C411" s="1">
        <f t="shared" si="81"/>
        <v>903</v>
      </c>
      <c r="D411" s="7">
        <f t="shared" si="77"/>
        <v>2</v>
      </c>
      <c r="E411" s="7">
        <f t="shared" si="78"/>
        <v>3</v>
      </c>
      <c r="F411" s="7">
        <f t="shared" si="79"/>
        <v>1</v>
      </c>
      <c r="G411" s="1">
        <f t="shared" si="72"/>
        <v>48</v>
      </c>
      <c r="H411" s="2">
        <f t="shared" si="83"/>
        <v>5.3156146179401995E-2</v>
      </c>
      <c r="I411" s="8"/>
      <c r="J411" s="2">
        <f t="shared" si="73"/>
        <v>0.36212624584717606</v>
      </c>
      <c r="K411" s="2">
        <f t="shared" si="74"/>
        <v>0.2159468438538206</v>
      </c>
      <c r="L411" s="2">
        <f t="shared" si="75"/>
        <v>0.41528239202657807</v>
      </c>
      <c r="M411" s="2">
        <f t="shared" si="76"/>
        <v>6.6445182724252372E-3</v>
      </c>
      <c r="N411" s="68">
        <v>327</v>
      </c>
      <c r="O411" s="68">
        <v>195</v>
      </c>
      <c r="P411" s="68">
        <v>375</v>
      </c>
      <c r="Q411" s="68">
        <v>3</v>
      </c>
      <c r="R411" s="68"/>
      <c r="S411" s="68">
        <v>0</v>
      </c>
      <c r="T411" s="68">
        <v>3</v>
      </c>
      <c r="U411" s="68"/>
      <c r="V411" s="1"/>
      <c r="W411" s="1"/>
      <c r="X411" s="1"/>
      <c r="Y411" s="1">
        <v>0</v>
      </c>
      <c r="Z411" s="1"/>
      <c r="AA411" s="1"/>
      <c r="AB411" s="1"/>
      <c r="AH411" t="str">
        <f t="shared" si="82"/>
        <v>Leeds</v>
      </c>
      <c r="AI411" t="s">
        <v>1675</v>
      </c>
      <c r="AJ411">
        <v>2</v>
      </c>
      <c r="AL411" s="127">
        <v>23</v>
      </c>
      <c r="AM411" s="130">
        <v>1</v>
      </c>
      <c r="AN411" s="130">
        <v>20</v>
      </c>
      <c r="AO411" s="132">
        <v>38565</v>
      </c>
      <c r="AP411" s="132">
        <f t="shared" si="80"/>
        <v>23001</v>
      </c>
      <c r="AQ411" s="74" t="s">
        <v>2231</v>
      </c>
    </row>
    <row r="412" spans="1:43" hidden="1" outlineLevel="1" x14ac:dyDescent="0.2">
      <c r="A412" t="s">
        <v>2928</v>
      </c>
      <c r="B412" s="10" t="s">
        <v>2728</v>
      </c>
      <c r="C412" s="1">
        <f t="shared" si="81"/>
        <v>938</v>
      </c>
      <c r="D412" s="7">
        <f t="shared" si="77"/>
        <v>3</v>
      </c>
      <c r="E412" s="7">
        <f t="shared" si="78"/>
        <v>2</v>
      </c>
      <c r="F412" s="7">
        <f t="shared" si="79"/>
        <v>1</v>
      </c>
      <c r="G412" s="1">
        <f t="shared" si="72"/>
        <v>31</v>
      </c>
      <c r="H412" s="2">
        <f t="shared" si="83"/>
        <v>3.3049040511727079E-2</v>
      </c>
      <c r="I412" s="8"/>
      <c r="J412" s="2">
        <f t="shared" si="73"/>
        <v>0.25053304904051171</v>
      </c>
      <c r="K412" s="2">
        <f t="shared" si="74"/>
        <v>0.35714285714285715</v>
      </c>
      <c r="L412" s="2">
        <f t="shared" si="75"/>
        <v>0.39019189765458423</v>
      </c>
      <c r="M412" s="2">
        <f t="shared" si="76"/>
        <v>2.132196162046851E-3</v>
      </c>
      <c r="N412" s="68">
        <v>235</v>
      </c>
      <c r="O412" s="68">
        <v>335</v>
      </c>
      <c r="P412" s="68">
        <v>366</v>
      </c>
      <c r="Q412" s="68">
        <v>2</v>
      </c>
      <c r="R412" s="68"/>
      <c r="S412" s="68">
        <v>0</v>
      </c>
      <c r="T412" s="68">
        <v>0</v>
      </c>
      <c r="U412" s="68"/>
      <c r="V412" s="1"/>
      <c r="W412" s="1"/>
      <c r="X412" s="1"/>
      <c r="Y412" s="1">
        <v>0</v>
      </c>
      <c r="Z412" s="1"/>
      <c r="AA412" s="1"/>
      <c r="AB412" s="1"/>
      <c r="AH412" t="str">
        <f t="shared" si="82"/>
        <v>Levant</v>
      </c>
      <c r="AI412" t="s">
        <v>1674</v>
      </c>
      <c r="AJ412">
        <v>2</v>
      </c>
      <c r="AL412" s="127">
        <v>23</v>
      </c>
      <c r="AM412" s="130">
        <v>19</v>
      </c>
      <c r="AN412" s="130">
        <v>185</v>
      </c>
      <c r="AO412" s="132">
        <v>38705</v>
      </c>
      <c r="AP412" s="132">
        <f t="shared" si="80"/>
        <v>23019</v>
      </c>
      <c r="AQ412" s="74" t="s">
        <v>2231</v>
      </c>
    </row>
    <row r="413" spans="1:43" hidden="1" outlineLevel="1" x14ac:dyDescent="0.2">
      <c r="A413" t="s">
        <v>2929</v>
      </c>
      <c r="B413" s="10" t="s">
        <v>2728</v>
      </c>
      <c r="C413" s="1">
        <f t="shared" si="81"/>
        <v>19886</v>
      </c>
      <c r="D413" s="7">
        <f t="shared" si="77"/>
        <v>1</v>
      </c>
      <c r="E413" s="7">
        <f t="shared" si="78"/>
        <v>3</v>
      </c>
      <c r="F413" s="7">
        <f t="shared" si="79"/>
        <v>2</v>
      </c>
      <c r="G413" s="1">
        <f t="shared" si="72"/>
        <v>3085</v>
      </c>
      <c r="H413" s="2">
        <f t="shared" si="83"/>
        <v>0.15513426531228</v>
      </c>
      <c r="I413" s="8"/>
      <c r="J413" s="2">
        <f t="shared" si="73"/>
        <v>0.46590566227496732</v>
      </c>
      <c r="K413" s="2">
        <f t="shared" si="74"/>
        <v>0.21985316302926683</v>
      </c>
      <c r="L413" s="2">
        <f t="shared" si="75"/>
        <v>0.3107713969626873</v>
      </c>
      <c r="M413" s="2">
        <f t="shared" si="76"/>
        <v>3.4697777330785495E-3</v>
      </c>
      <c r="N413" s="68">
        <v>9265</v>
      </c>
      <c r="O413" s="68">
        <v>4372</v>
      </c>
      <c r="P413" s="68">
        <v>6180</v>
      </c>
      <c r="Q413" s="68">
        <v>30</v>
      </c>
      <c r="R413" s="68"/>
      <c r="S413" s="68">
        <v>11</v>
      </c>
      <c r="T413" s="68">
        <v>21</v>
      </c>
      <c r="U413" s="68"/>
      <c r="V413" s="1"/>
      <c r="W413" s="1"/>
      <c r="X413" s="1"/>
      <c r="Y413" s="1">
        <v>7</v>
      </c>
      <c r="Z413" s="1"/>
      <c r="AA413" s="1"/>
      <c r="AB413" s="1"/>
      <c r="AH413" t="str">
        <f t="shared" si="82"/>
        <v>Lewiston</v>
      </c>
      <c r="AI413" t="s">
        <v>1675</v>
      </c>
      <c r="AJ413">
        <v>2</v>
      </c>
      <c r="AL413" s="127">
        <v>23</v>
      </c>
      <c r="AM413" s="130">
        <v>1</v>
      </c>
      <c r="AN413" s="130">
        <v>25</v>
      </c>
      <c r="AO413" s="132">
        <v>38740</v>
      </c>
      <c r="AP413" s="132">
        <f t="shared" si="80"/>
        <v>23001</v>
      </c>
      <c r="AQ413" s="74" t="s">
        <v>146</v>
      </c>
    </row>
    <row r="414" spans="1:43" hidden="1" outlineLevel="1" x14ac:dyDescent="0.2">
      <c r="A414" t="s">
        <v>1810</v>
      </c>
      <c r="B414" s="10" t="s">
        <v>2728</v>
      </c>
      <c r="C414" s="1">
        <f t="shared" si="81"/>
        <v>443</v>
      </c>
      <c r="D414" s="7">
        <f t="shared" si="77"/>
        <v>1</v>
      </c>
      <c r="E414" s="7">
        <f t="shared" si="78"/>
        <v>3</v>
      </c>
      <c r="F414" s="7">
        <f t="shared" si="79"/>
        <v>2</v>
      </c>
      <c r="G414" s="1">
        <f t="shared" si="72"/>
        <v>7</v>
      </c>
      <c r="H414" s="2">
        <f t="shared" si="83"/>
        <v>1.580135440180587E-2</v>
      </c>
      <c r="I414" s="8"/>
      <c r="J414" s="2">
        <f t="shared" si="73"/>
        <v>0.34537246049661402</v>
      </c>
      <c r="K414" s="2">
        <f t="shared" si="74"/>
        <v>0.32054176072234764</v>
      </c>
      <c r="L414" s="2">
        <f t="shared" si="75"/>
        <v>0.32957110609480811</v>
      </c>
      <c r="M414" s="2">
        <f t="shared" si="76"/>
        <v>4.5146726862302922E-3</v>
      </c>
      <c r="N414" s="68">
        <v>153</v>
      </c>
      <c r="O414" s="68">
        <v>142</v>
      </c>
      <c r="P414" s="68">
        <v>146</v>
      </c>
      <c r="Q414" s="68">
        <v>2</v>
      </c>
      <c r="R414" s="68"/>
      <c r="S414" s="68">
        <v>0</v>
      </c>
      <c r="T414" s="68">
        <v>0</v>
      </c>
      <c r="U414" s="68"/>
      <c r="V414" s="1"/>
      <c r="W414" s="1"/>
      <c r="X414" s="1"/>
      <c r="Y414" s="1">
        <v>0</v>
      </c>
      <c r="Z414" s="1"/>
      <c r="AA414" s="1"/>
      <c r="AB414" s="1"/>
      <c r="AH414" t="str">
        <f t="shared" si="82"/>
        <v>Liberty</v>
      </c>
      <c r="AI414" t="s">
        <v>1623</v>
      </c>
      <c r="AJ414">
        <v>1</v>
      </c>
      <c r="AL414" s="127">
        <v>23</v>
      </c>
      <c r="AM414" s="130">
        <v>27</v>
      </c>
      <c r="AN414" s="130">
        <v>50</v>
      </c>
      <c r="AO414" s="132">
        <v>39055</v>
      </c>
      <c r="AP414" s="132">
        <f t="shared" si="80"/>
        <v>23027</v>
      </c>
      <c r="AQ414" s="74" t="s">
        <v>2231</v>
      </c>
    </row>
    <row r="415" spans="1:43" hidden="1" outlineLevel="1" x14ac:dyDescent="0.2">
      <c r="A415" t="s">
        <v>2930</v>
      </c>
      <c r="B415" s="10" t="s">
        <v>2728</v>
      </c>
      <c r="C415" s="1">
        <f t="shared" si="81"/>
        <v>1046</v>
      </c>
      <c r="D415" s="7">
        <f t="shared" si="77"/>
        <v>2</v>
      </c>
      <c r="E415" s="7">
        <f t="shared" si="78"/>
        <v>3</v>
      </c>
      <c r="F415" s="7">
        <f t="shared" si="79"/>
        <v>1</v>
      </c>
      <c r="G415" s="1">
        <f t="shared" si="72"/>
        <v>2</v>
      </c>
      <c r="H415" s="2">
        <f t="shared" si="83"/>
        <v>1.9120458891013384E-3</v>
      </c>
      <c r="I415" s="8"/>
      <c r="J415" s="2">
        <f t="shared" si="73"/>
        <v>0.33365200764818354</v>
      </c>
      <c r="K415" s="2">
        <f t="shared" si="74"/>
        <v>0.32409177820267687</v>
      </c>
      <c r="L415" s="2">
        <f t="shared" si="75"/>
        <v>0.33556405353728491</v>
      </c>
      <c r="M415" s="2">
        <f t="shared" si="76"/>
        <v>6.6921606118547361E-3</v>
      </c>
      <c r="N415" s="68">
        <v>349</v>
      </c>
      <c r="O415" s="68">
        <v>339</v>
      </c>
      <c r="P415" s="68">
        <v>351</v>
      </c>
      <c r="Q415" s="68">
        <v>6</v>
      </c>
      <c r="R415" s="68"/>
      <c r="S415" s="68">
        <v>0</v>
      </c>
      <c r="T415" s="68">
        <v>1</v>
      </c>
      <c r="U415" s="68"/>
      <c r="V415" s="1"/>
      <c r="W415" s="1"/>
      <c r="X415" s="1"/>
      <c r="Y415" s="1">
        <v>0</v>
      </c>
      <c r="Z415" s="1"/>
      <c r="AA415" s="1"/>
      <c r="AB415" s="1"/>
      <c r="AH415" t="str">
        <f t="shared" si="82"/>
        <v>Limerick</v>
      </c>
      <c r="AI415" t="s">
        <v>1624</v>
      </c>
      <c r="AJ415">
        <v>1</v>
      </c>
      <c r="AL415" s="127">
        <v>23</v>
      </c>
      <c r="AM415" s="130">
        <v>31</v>
      </c>
      <c r="AN415" s="130">
        <v>75</v>
      </c>
      <c r="AO415" s="132">
        <v>39195</v>
      </c>
      <c r="AP415" s="132">
        <f t="shared" si="80"/>
        <v>23031</v>
      </c>
      <c r="AQ415" s="74" t="s">
        <v>2231</v>
      </c>
    </row>
    <row r="416" spans="1:43" hidden="1" outlineLevel="1" x14ac:dyDescent="0.2">
      <c r="A416" t="s">
        <v>1315</v>
      </c>
      <c r="B416" s="10" t="s">
        <v>2728</v>
      </c>
      <c r="C416" s="1">
        <f t="shared" si="81"/>
        <v>1129</v>
      </c>
      <c r="D416" s="7">
        <f t="shared" si="77"/>
        <v>1</v>
      </c>
      <c r="E416" s="7">
        <f t="shared" si="78"/>
        <v>2</v>
      </c>
      <c r="F416" s="7">
        <f t="shared" si="79"/>
        <v>3</v>
      </c>
      <c r="G416" s="1">
        <f t="shared" si="72"/>
        <v>103</v>
      </c>
      <c r="H416" s="2">
        <f t="shared" si="83"/>
        <v>9.12311780336581E-2</v>
      </c>
      <c r="I416" s="8"/>
      <c r="J416" s="2">
        <f t="shared" si="73"/>
        <v>0.39415411868910538</v>
      </c>
      <c r="K416" s="2">
        <f t="shared" si="74"/>
        <v>0.30292294065544728</v>
      </c>
      <c r="L416" s="2">
        <f t="shared" si="75"/>
        <v>0.29760850310008857</v>
      </c>
      <c r="M416" s="2">
        <f t="shared" si="76"/>
        <v>5.3144375553588197E-3</v>
      </c>
      <c r="N416" s="68">
        <v>445</v>
      </c>
      <c r="O416" s="68">
        <v>342</v>
      </c>
      <c r="P416" s="68">
        <v>336</v>
      </c>
      <c r="Q416" s="68">
        <v>3</v>
      </c>
      <c r="R416" s="68"/>
      <c r="S416" s="68">
        <v>1</v>
      </c>
      <c r="T416" s="68">
        <v>2</v>
      </c>
      <c r="U416" s="68"/>
      <c r="V416" s="1"/>
      <c r="W416" s="1"/>
      <c r="X416" s="1"/>
      <c r="Y416" s="1">
        <v>0</v>
      </c>
      <c r="Z416" s="1"/>
      <c r="AA416" s="1"/>
      <c r="AB416" s="1"/>
      <c r="AH416" t="str">
        <f t="shared" si="82"/>
        <v>Limestone</v>
      </c>
      <c r="AI416" t="s">
        <v>3068</v>
      </c>
      <c r="AJ416">
        <v>2</v>
      </c>
      <c r="AL416" s="127">
        <v>23</v>
      </c>
      <c r="AM416" s="130">
        <v>3</v>
      </c>
      <c r="AN416" s="130">
        <v>160</v>
      </c>
      <c r="AO416" s="132">
        <v>39300</v>
      </c>
      <c r="AP416" s="132">
        <f t="shared" si="80"/>
        <v>23003</v>
      </c>
      <c r="AQ416" s="74" t="s">
        <v>2231</v>
      </c>
    </row>
    <row r="417" spans="1:43" hidden="1" outlineLevel="1" x14ac:dyDescent="0.2">
      <c r="A417" t="s">
        <v>2931</v>
      </c>
      <c r="B417" s="10" t="s">
        <v>2728</v>
      </c>
      <c r="C417" s="1">
        <f t="shared" si="81"/>
        <v>1485</v>
      </c>
      <c r="D417" s="7">
        <f t="shared" si="77"/>
        <v>2</v>
      </c>
      <c r="E417" s="7">
        <f t="shared" si="78"/>
        <v>1</v>
      </c>
      <c r="F417" s="7">
        <f t="shared" si="79"/>
        <v>3</v>
      </c>
      <c r="G417" s="1">
        <f t="shared" si="72"/>
        <v>10</v>
      </c>
      <c r="H417" s="2">
        <f t="shared" si="83"/>
        <v>6.7340067340067337E-3</v>
      </c>
      <c r="I417" s="8"/>
      <c r="J417" s="2">
        <f t="shared" si="73"/>
        <v>0.331986531986532</v>
      </c>
      <c r="K417" s="2">
        <f t="shared" si="74"/>
        <v>0.3387205387205387</v>
      </c>
      <c r="L417" s="2">
        <f t="shared" si="75"/>
        <v>0.32255892255892255</v>
      </c>
      <c r="M417" s="2">
        <f t="shared" si="76"/>
        <v>6.7340067340067034E-3</v>
      </c>
      <c r="N417" s="68">
        <v>493</v>
      </c>
      <c r="O417" s="68">
        <v>503</v>
      </c>
      <c r="P417" s="68">
        <v>479</v>
      </c>
      <c r="Q417" s="68">
        <v>8</v>
      </c>
      <c r="R417" s="68"/>
      <c r="S417" s="68">
        <v>2</v>
      </c>
      <c r="T417" s="68">
        <v>0</v>
      </c>
      <c r="U417" s="68"/>
      <c r="V417" s="1"/>
      <c r="W417" s="1"/>
      <c r="X417" s="1"/>
      <c r="Y417" s="1">
        <v>0</v>
      </c>
      <c r="Z417" s="1"/>
      <c r="AA417" s="1"/>
      <c r="AB417" s="1"/>
      <c r="AH417" t="str">
        <f t="shared" si="82"/>
        <v>Limington</v>
      </c>
      <c r="AI417" t="s">
        <v>1624</v>
      </c>
      <c r="AJ417">
        <v>1</v>
      </c>
      <c r="AL417" s="127">
        <v>23</v>
      </c>
      <c r="AM417" s="130">
        <v>31</v>
      </c>
      <c r="AN417" s="130">
        <v>80</v>
      </c>
      <c r="AO417" s="132">
        <v>39405</v>
      </c>
      <c r="AP417" s="132">
        <f t="shared" si="80"/>
        <v>23031</v>
      </c>
      <c r="AQ417" s="74" t="s">
        <v>2231</v>
      </c>
    </row>
    <row r="418" spans="1:43" hidden="1" outlineLevel="1" x14ac:dyDescent="0.2">
      <c r="A418" t="s">
        <v>1204</v>
      </c>
      <c r="B418" s="10" t="s">
        <v>2728</v>
      </c>
      <c r="C418" s="1">
        <f t="shared" si="81"/>
        <v>2827</v>
      </c>
      <c r="D418" s="7">
        <f t="shared" si="77"/>
        <v>3</v>
      </c>
      <c r="E418" s="7">
        <f t="shared" si="78"/>
        <v>1</v>
      </c>
      <c r="F418" s="7">
        <f t="shared" si="79"/>
        <v>2</v>
      </c>
      <c r="G418" s="1">
        <f t="shared" si="72"/>
        <v>43</v>
      </c>
      <c r="H418" s="2">
        <f t="shared" si="83"/>
        <v>1.5210470463388751E-2</v>
      </c>
      <c r="I418" s="8"/>
      <c r="J418" s="2">
        <f t="shared" si="73"/>
        <v>0.31941987973116376</v>
      </c>
      <c r="K418" s="2">
        <f t="shared" si="74"/>
        <v>0.34488857446055887</v>
      </c>
      <c r="L418" s="2">
        <f t="shared" si="75"/>
        <v>0.32967810399717012</v>
      </c>
      <c r="M418" s="2">
        <f t="shared" si="76"/>
        <v>6.0134418111071897E-3</v>
      </c>
      <c r="N418" s="68">
        <v>903</v>
      </c>
      <c r="O418" s="68">
        <v>975</v>
      </c>
      <c r="P418" s="68">
        <v>932</v>
      </c>
      <c r="Q418" s="68">
        <v>14</v>
      </c>
      <c r="R418" s="68"/>
      <c r="S418" s="68">
        <v>1</v>
      </c>
      <c r="T418" s="68">
        <v>2</v>
      </c>
      <c r="U418" s="68"/>
      <c r="V418" s="1"/>
      <c r="W418" s="1"/>
      <c r="X418" s="1"/>
      <c r="Y418" s="1">
        <v>0</v>
      </c>
      <c r="Z418" s="1"/>
      <c r="AA418" s="1"/>
      <c r="AB418" s="1"/>
      <c r="AH418" t="str">
        <f t="shared" si="82"/>
        <v>Lincoln</v>
      </c>
      <c r="AI418" t="s">
        <v>1674</v>
      </c>
      <c r="AJ418">
        <v>2</v>
      </c>
      <c r="AL418" s="127">
        <v>23</v>
      </c>
      <c r="AM418" s="130">
        <v>19</v>
      </c>
      <c r="AN418" s="130">
        <v>190</v>
      </c>
      <c r="AO418" s="132">
        <v>39475</v>
      </c>
      <c r="AP418" s="132">
        <f t="shared" si="80"/>
        <v>23019</v>
      </c>
      <c r="AQ418" s="74" t="s">
        <v>2231</v>
      </c>
    </row>
    <row r="419" spans="1:43" hidden="1" outlineLevel="1" x14ac:dyDescent="0.2">
      <c r="A419" t="s">
        <v>1204</v>
      </c>
      <c r="B419" s="10" t="s">
        <v>2728</v>
      </c>
      <c r="C419" s="1">
        <f t="shared" si="81"/>
        <v>25</v>
      </c>
      <c r="D419" s="7">
        <f t="shared" si="77"/>
        <v>2</v>
      </c>
      <c r="E419" s="7">
        <f t="shared" si="78"/>
        <v>1</v>
      </c>
      <c r="F419" s="7">
        <f t="shared" si="79"/>
        <v>3</v>
      </c>
      <c r="G419" s="1">
        <f t="shared" si="72"/>
        <v>1</v>
      </c>
      <c r="H419" s="2">
        <f t="shared" si="83"/>
        <v>0.04</v>
      </c>
      <c r="I419" s="8"/>
      <c r="J419" s="2">
        <f t="shared" si="73"/>
        <v>0.32</v>
      </c>
      <c r="K419" s="2">
        <f t="shared" si="74"/>
        <v>0.36</v>
      </c>
      <c r="L419" s="2">
        <f t="shared" si="75"/>
        <v>0.28000000000000003</v>
      </c>
      <c r="M419" s="2">
        <f t="shared" si="76"/>
        <v>3.9999999999999925E-2</v>
      </c>
      <c r="N419" s="68">
        <v>8</v>
      </c>
      <c r="O419" s="68">
        <v>9</v>
      </c>
      <c r="P419" s="68">
        <v>7</v>
      </c>
      <c r="Q419" s="68">
        <v>0</v>
      </c>
      <c r="R419" s="68"/>
      <c r="S419" s="68">
        <v>0</v>
      </c>
      <c r="T419" s="68">
        <v>0</v>
      </c>
      <c r="U419" s="68"/>
      <c r="V419" s="1"/>
      <c r="W419" s="1"/>
      <c r="X419" s="1"/>
      <c r="Y419" s="1">
        <v>1</v>
      </c>
      <c r="Z419" s="1"/>
      <c r="AA419" s="1"/>
      <c r="AB419" s="1"/>
      <c r="AH419" t="str">
        <f t="shared" si="82"/>
        <v>Lincoln</v>
      </c>
      <c r="AI419" t="s">
        <v>1673</v>
      </c>
      <c r="AJ419">
        <v>2</v>
      </c>
      <c r="AL419" s="127">
        <v>23</v>
      </c>
      <c r="AM419" s="130">
        <v>17</v>
      </c>
      <c r="AN419" s="130">
        <v>80</v>
      </c>
      <c r="AO419" s="132">
        <v>39422</v>
      </c>
      <c r="AP419" s="132">
        <f t="shared" si="80"/>
        <v>23017</v>
      </c>
      <c r="AQ419" s="74" t="s">
        <v>3114</v>
      </c>
    </row>
    <row r="420" spans="1:43" hidden="1" outlineLevel="1" x14ac:dyDescent="0.2">
      <c r="A420" t="s">
        <v>1664</v>
      </c>
      <c r="B420" s="10" t="s">
        <v>2728</v>
      </c>
      <c r="C420" s="1">
        <f t="shared" si="81"/>
        <v>1123</v>
      </c>
      <c r="D420" s="7">
        <f t="shared" si="77"/>
        <v>1</v>
      </c>
      <c r="E420" s="7">
        <f t="shared" si="78"/>
        <v>3</v>
      </c>
      <c r="F420" s="7">
        <f t="shared" si="79"/>
        <v>2</v>
      </c>
      <c r="G420" s="1">
        <f t="shared" si="72"/>
        <v>45</v>
      </c>
      <c r="H420" s="2">
        <f t="shared" si="83"/>
        <v>4.0071237756010687E-2</v>
      </c>
      <c r="I420" s="8"/>
      <c r="J420" s="2">
        <f t="shared" si="73"/>
        <v>0.39358860195903828</v>
      </c>
      <c r="K420" s="2">
        <f t="shared" si="74"/>
        <v>0.2439893143365984</v>
      </c>
      <c r="L420" s="2">
        <f t="shared" si="75"/>
        <v>0.3535173642030276</v>
      </c>
      <c r="M420" s="2">
        <f t="shared" si="76"/>
        <v>8.9047195013357561E-3</v>
      </c>
      <c r="N420" s="68">
        <v>442</v>
      </c>
      <c r="O420" s="68">
        <v>274</v>
      </c>
      <c r="P420" s="68">
        <v>397</v>
      </c>
      <c r="Q420" s="68">
        <v>7</v>
      </c>
      <c r="R420" s="68"/>
      <c r="S420" s="68">
        <v>1</v>
      </c>
      <c r="T420" s="68">
        <v>2</v>
      </c>
      <c r="U420" s="68"/>
      <c r="V420" s="1"/>
      <c r="W420" s="1"/>
      <c r="X420" s="1"/>
      <c r="Y420" s="1">
        <v>0</v>
      </c>
      <c r="Z420" s="1"/>
      <c r="AA420" s="1"/>
      <c r="AB420" s="1"/>
      <c r="AH420" t="str">
        <f t="shared" si="82"/>
        <v>Lincolnville</v>
      </c>
      <c r="AI420" t="s">
        <v>1623</v>
      </c>
      <c r="AJ420">
        <v>1</v>
      </c>
      <c r="AL420" s="127">
        <v>23</v>
      </c>
      <c r="AM420" s="130">
        <v>27</v>
      </c>
      <c r="AN420" s="130">
        <v>55</v>
      </c>
      <c r="AO420" s="132">
        <v>39755</v>
      </c>
      <c r="AP420" s="132">
        <f t="shared" si="80"/>
        <v>23027</v>
      </c>
      <c r="AQ420" s="74" t="s">
        <v>2231</v>
      </c>
    </row>
    <row r="421" spans="1:43" hidden="1" outlineLevel="1" x14ac:dyDescent="0.2">
      <c r="A421" t="s">
        <v>2303</v>
      </c>
      <c r="B421" s="10" t="s">
        <v>2728</v>
      </c>
      <c r="C421" s="1">
        <f t="shared" si="81"/>
        <v>394</v>
      </c>
      <c r="D421" s="7">
        <f t="shared" si="77"/>
        <v>2</v>
      </c>
      <c r="E421" s="7">
        <f t="shared" si="78"/>
        <v>1</v>
      </c>
      <c r="F421" s="7">
        <f t="shared" si="79"/>
        <v>3</v>
      </c>
      <c r="G421" s="1">
        <f t="shared" si="72"/>
        <v>107</v>
      </c>
      <c r="H421" s="2">
        <f t="shared" si="83"/>
        <v>0.27157360406091369</v>
      </c>
      <c r="I421" s="8"/>
      <c r="J421" s="2">
        <f t="shared" si="73"/>
        <v>0.25888324873096447</v>
      </c>
      <c r="K421" s="2">
        <f t="shared" si="74"/>
        <v>0.53045685279187815</v>
      </c>
      <c r="L421" s="2">
        <f t="shared" si="75"/>
        <v>0.19289340101522842</v>
      </c>
      <c r="M421" s="2">
        <f t="shared" si="76"/>
        <v>1.776649746192896E-2</v>
      </c>
      <c r="N421" s="68">
        <v>102</v>
      </c>
      <c r="O421" s="68">
        <v>209</v>
      </c>
      <c r="P421" s="68">
        <v>76</v>
      </c>
      <c r="Q421" s="68">
        <v>2</v>
      </c>
      <c r="R421" s="68"/>
      <c r="S421" s="68">
        <v>2</v>
      </c>
      <c r="T421" s="68">
        <v>2</v>
      </c>
      <c r="U421" s="68"/>
      <c r="V421" s="1"/>
      <c r="W421" s="1"/>
      <c r="X421" s="1"/>
      <c r="Y421" s="1">
        <v>1</v>
      </c>
      <c r="Z421" s="1"/>
      <c r="AA421" s="1"/>
      <c r="AB421" s="1"/>
      <c r="AH421" t="str">
        <f t="shared" si="82"/>
        <v>Linneus</v>
      </c>
      <c r="AI421" t="s">
        <v>3068</v>
      </c>
      <c r="AJ421">
        <v>2</v>
      </c>
      <c r="AL421" s="127">
        <v>23</v>
      </c>
      <c r="AM421" s="130">
        <v>3</v>
      </c>
      <c r="AN421" s="130">
        <v>165</v>
      </c>
      <c r="AO421" s="132">
        <v>39965</v>
      </c>
      <c r="AP421" s="132">
        <f t="shared" si="80"/>
        <v>23003</v>
      </c>
      <c r="AQ421" s="74" t="s">
        <v>2231</v>
      </c>
    </row>
    <row r="422" spans="1:43" hidden="1" outlineLevel="1" x14ac:dyDescent="0.2">
      <c r="A422" t="s">
        <v>2776</v>
      </c>
      <c r="B422" s="10" t="s">
        <v>2728</v>
      </c>
      <c r="C422" s="1">
        <f t="shared" si="81"/>
        <v>4880</v>
      </c>
      <c r="D422" s="7">
        <f t="shared" si="77"/>
        <v>2</v>
      </c>
      <c r="E422" s="7">
        <f t="shared" si="78"/>
        <v>3</v>
      </c>
      <c r="F422" s="7">
        <f t="shared" si="79"/>
        <v>1</v>
      </c>
      <c r="G422" s="1">
        <f t="shared" si="72"/>
        <v>224</v>
      </c>
      <c r="H422" s="2">
        <f t="shared" si="83"/>
        <v>4.5901639344262293E-2</v>
      </c>
      <c r="I422" s="8"/>
      <c r="J422" s="2">
        <f t="shared" si="73"/>
        <v>0.33381147540983608</v>
      </c>
      <c r="K422" s="2">
        <f t="shared" si="74"/>
        <v>0.2829918032786885</v>
      </c>
      <c r="L422" s="2">
        <f t="shared" si="75"/>
        <v>0.37971311475409836</v>
      </c>
      <c r="M422" s="2">
        <f t="shared" si="76"/>
        <v>3.4836065573771169E-3</v>
      </c>
      <c r="N422" s="68">
        <v>1629</v>
      </c>
      <c r="O422" s="68">
        <v>1381</v>
      </c>
      <c r="P422" s="68">
        <v>1853</v>
      </c>
      <c r="Q422" s="68">
        <v>14</v>
      </c>
      <c r="R422" s="68"/>
      <c r="S422" s="68">
        <v>0</v>
      </c>
      <c r="T422" s="68">
        <v>2</v>
      </c>
      <c r="U422" s="68"/>
      <c r="V422" s="1"/>
      <c r="W422" s="1"/>
      <c r="X422" s="1"/>
      <c r="Y422" s="1">
        <v>1</v>
      </c>
      <c r="Z422" s="1"/>
      <c r="AA422" s="1"/>
      <c r="AB422" s="1"/>
      <c r="AH422" t="str">
        <f t="shared" si="82"/>
        <v>Lisbon</v>
      </c>
      <c r="AI422" t="s">
        <v>1675</v>
      </c>
      <c r="AJ422">
        <v>2</v>
      </c>
      <c r="AL422" s="127">
        <v>23</v>
      </c>
      <c r="AM422" s="130">
        <v>1</v>
      </c>
      <c r="AN422" s="130">
        <v>30</v>
      </c>
      <c r="AO422" s="132">
        <v>40035</v>
      </c>
      <c r="AP422" s="132">
        <f t="shared" si="80"/>
        <v>23001</v>
      </c>
      <c r="AQ422" s="74" t="s">
        <v>2231</v>
      </c>
    </row>
    <row r="423" spans="1:43" hidden="1" outlineLevel="1" x14ac:dyDescent="0.2">
      <c r="A423" t="s">
        <v>1620</v>
      </c>
      <c r="B423" s="10" t="s">
        <v>2728</v>
      </c>
      <c r="C423" s="1">
        <f t="shared" si="81"/>
        <v>1536</v>
      </c>
      <c r="D423" s="7">
        <f t="shared" si="77"/>
        <v>2</v>
      </c>
      <c r="E423" s="7">
        <f t="shared" si="78"/>
        <v>3</v>
      </c>
      <c r="F423" s="7">
        <f t="shared" si="79"/>
        <v>1</v>
      </c>
      <c r="G423" s="1">
        <f t="shared" ref="G423:G487" si="84">MAX(N423:P423)-LARGE(N423:P423,2)</f>
        <v>58</v>
      </c>
      <c r="H423" s="2">
        <f t="shared" si="83"/>
        <v>3.7760416666666664E-2</v>
      </c>
      <c r="I423" s="8"/>
      <c r="J423" s="2">
        <f t="shared" si="73"/>
        <v>0.35091145833333331</v>
      </c>
      <c r="K423" s="2">
        <f t="shared" si="74"/>
        <v>0.255859375</v>
      </c>
      <c r="L423" s="2">
        <f t="shared" si="75"/>
        <v>0.388671875</v>
      </c>
      <c r="M423" s="2">
        <f t="shared" si="76"/>
        <v>4.5572916666667407E-3</v>
      </c>
      <c r="N423" s="68">
        <v>539</v>
      </c>
      <c r="O423" s="68">
        <v>393</v>
      </c>
      <c r="P423" s="68">
        <v>597</v>
      </c>
      <c r="Q423" s="68">
        <v>4</v>
      </c>
      <c r="R423" s="68"/>
      <c r="S423" s="68">
        <v>2</v>
      </c>
      <c r="T423" s="68">
        <v>1</v>
      </c>
      <c r="U423" s="68"/>
      <c r="V423" s="1"/>
      <c r="W423" s="1"/>
      <c r="X423" s="1"/>
      <c r="Y423" s="1">
        <v>0</v>
      </c>
      <c r="Z423" s="1"/>
      <c r="AA423" s="1"/>
      <c r="AB423" s="1"/>
      <c r="AH423" t="str">
        <f t="shared" si="82"/>
        <v>Litchfield</v>
      </c>
      <c r="AI423" t="s">
        <v>2091</v>
      </c>
      <c r="AJ423">
        <v>1</v>
      </c>
      <c r="AL423" s="127">
        <v>23</v>
      </c>
      <c r="AM423" s="130">
        <v>11</v>
      </c>
      <c r="AN423" s="130">
        <v>60</v>
      </c>
      <c r="AO423" s="132">
        <v>40175</v>
      </c>
      <c r="AP423" s="132">
        <f t="shared" si="80"/>
        <v>23011</v>
      </c>
      <c r="AQ423" s="74" t="s">
        <v>2231</v>
      </c>
    </row>
    <row r="424" spans="1:43" hidden="1" outlineLevel="1" x14ac:dyDescent="0.2">
      <c r="A424" t="s">
        <v>751</v>
      </c>
      <c r="B424" s="10" t="s">
        <v>2728</v>
      </c>
      <c r="C424" s="1">
        <f t="shared" si="81"/>
        <v>482</v>
      </c>
      <c r="D424" s="7">
        <f t="shared" si="77"/>
        <v>3</v>
      </c>
      <c r="E424" s="7">
        <f t="shared" si="78"/>
        <v>1</v>
      </c>
      <c r="F424" s="7">
        <f t="shared" si="79"/>
        <v>2</v>
      </c>
      <c r="G424" s="1">
        <f t="shared" si="84"/>
        <v>134</v>
      </c>
      <c r="H424" s="2">
        <f t="shared" si="83"/>
        <v>0.27800829875518673</v>
      </c>
      <c r="I424" s="8"/>
      <c r="J424" s="2">
        <f t="shared" si="73"/>
        <v>0.18879668049792531</v>
      </c>
      <c r="K424" s="2">
        <f t="shared" si="74"/>
        <v>0.54149377593360992</v>
      </c>
      <c r="L424" s="2">
        <f t="shared" si="75"/>
        <v>0.26348547717842324</v>
      </c>
      <c r="M424" s="2">
        <f t="shared" si="76"/>
        <v>6.2240663900415272E-3</v>
      </c>
      <c r="N424" s="68">
        <v>91</v>
      </c>
      <c r="O424" s="68">
        <v>261</v>
      </c>
      <c r="P424" s="68">
        <v>127</v>
      </c>
      <c r="Q424" s="68">
        <v>0</v>
      </c>
      <c r="R424" s="68"/>
      <c r="S424" s="68">
        <v>3</v>
      </c>
      <c r="T424" s="68">
        <v>0</v>
      </c>
      <c r="U424" s="68"/>
      <c r="V424" s="1"/>
      <c r="W424" s="1"/>
      <c r="X424" s="1"/>
      <c r="Y424" s="1">
        <v>0</v>
      </c>
      <c r="Z424" s="1"/>
      <c r="AA424" s="1"/>
      <c r="AB424" s="1"/>
      <c r="AH424" t="str">
        <f t="shared" si="82"/>
        <v>Littleton</v>
      </c>
      <c r="AI424" t="s">
        <v>3068</v>
      </c>
      <c r="AJ424">
        <v>2</v>
      </c>
      <c r="AL424" s="127">
        <v>23</v>
      </c>
      <c r="AM424" s="130">
        <v>3</v>
      </c>
      <c r="AN424" s="130">
        <v>170</v>
      </c>
      <c r="AO424" s="132">
        <v>40595</v>
      </c>
      <c r="AP424" s="132">
        <f t="shared" si="80"/>
        <v>23003</v>
      </c>
      <c r="AQ424" s="74" t="s">
        <v>2231</v>
      </c>
    </row>
    <row r="425" spans="1:43" hidden="1" outlineLevel="1" x14ac:dyDescent="0.2">
      <c r="A425" t="s">
        <v>1489</v>
      </c>
      <c r="B425" s="10" t="s">
        <v>2728</v>
      </c>
      <c r="C425" s="1">
        <f t="shared" si="81"/>
        <v>1289</v>
      </c>
      <c r="D425" s="7">
        <f t="shared" si="77"/>
        <v>1</v>
      </c>
      <c r="E425" s="7">
        <f t="shared" si="78"/>
        <v>3</v>
      </c>
      <c r="F425" s="7">
        <f t="shared" si="79"/>
        <v>2</v>
      </c>
      <c r="G425" s="1">
        <f t="shared" si="84"/>
        <v>219</v>
      </c>
      <c r="H425" s="2">
        <f t="shared" si="83"/>
        <v>0.16989914662529093</v>
      </c>
      <c r="I425" s="8"/>
      <c r="J425" s="2">
        <f t="shared" si="73"/>
        <v>0.460822342901474</v>
      </c>
      <c r="K425" s="2">
        <f t="shared" si="74"/>
        <v>0.24592707525213345</v>
      </c>
      <c r="L425" s="2">
        <f t="shared" si="75"/>
        <v>0.29092319627618307</v>
      </c>
      <c r="M425" s="2">
        <f t="shared" si="76"/>
        <v>2.3273855702095614E-3</v>
      </c>
      <c r="N425" s="68">
        <v>594</v>
      </c>
      <c r="O425" s="68">
        <v>317</v>
      </c>
      <c r="P425" s="68">
        <v>375</v>
      </c>
      <c r="Q425" s="68">
        <v>3</v>
      </c>
      <c r="R425" s="68"/>
      <c r="S425" s="68">
        <v>0</v>
      </c>
      <c r="T425" s="68">
        <v>0</v>
      </c>
      <c r="U425" s="68"/>
      <c r="V425" s="1"/>
      <c r="W425" s="1"/>
      <c r="X425" s="1"/>
      <c r="Y425" s="1">
        <v>0</v>
      </c>
      <c r="Z425" s="1"/>
      <c r="AA425" s="1"/>
      <c r="AB425" s="1"/>
      <c r="AH425" t="str">
        <f t="shared" si="82"/>
        <v>Livermore</v>
      </c>
      <c r="AI425" t="s">
        <v>1675</v>
      </c>
      <c r="AJ425">
        <v>2</v>
      </c>
      <c r="AL425" s="127">
        <v>23</v>
      </c>
      <c r="AM425" s="130">
        <v>1</v>
      </c>
      <c r="AN425" s="130">
        <v>35</v>
      </c>
      <c r="AO425" s="132">
        <v>40665</v>
      </c>
      <c r="AP425" s="132">
        <f t="shared" si="80"/>
        <v>23001</v>
      </c>
      <c r="AQ425" s="74" t="s">
        <v>2231</v>
      </c>
    </row>
    <row r="426" spans="1:43" hidden="1" outlineLevel="1" x14ac:dyDescent="0.2">
      <c r="A426" t="s">
        <v>2603</v>
      </c>
      <c r="B426" s="10" t="s">
        <v>2728</v>
      </c>
      <c r="C426" s="1">
        <f t="shared" si="81"/>
        <v>1710</v>
      </c>
      <c r="D426" s="7">
        <f t="shared" si="77"/>
        <v>1</v>
      </c>
      <c r="E426" s="7">
        <f t="shared" si="78"/>
        <v>3</v>
      </c>
      <c r="F426" s="7">
        <f t="shared" si="79"/>
        <v>2</v>
      </c>
      <c r="G426" s="1">
        <f t="shared" si="84"/>
        <v>440</v>
      </c>
      <c r="H426" s="2">
        <f t="shared" si="83"/>
        <v>0.25730994152046782</v>
      </c>
      <c r="I426" s="8"/>
      <c r="J426" s="2">
        <f t="shared" si="73"/>
        <v>0.53567251461988308</v>
      </c>
      <c r="K426" s="2">
        <f t="shared" si="74"/>
        <v>0.18187134502923977</v>
      </c>
      <c r="L426" s="2">
        <f t="shared" si="75"/>
        <v>0.2783625730994152</v>
      </c>
      <c r="M426" s="2">
        <f t="shared" si="76"/>
        <v>4.0935672514619825E-3</v>
      </c>
      <c r="N426" s="68">
        <v>916</v>
      </c>
      <c r="O426" s="68">
        <v>311</v>
      </c>
      <c r="P426" s="68">
        <v>476</v>
      </c>
      <c r="Q426" s="68">
        <v>1</v>
      </c>
      <c r="R426" s="68"/>
      <c r="S426" s="68">
        <v>3</v>
      </c>
      <c r="T426" s="68">
        <v>3</v>
      </c>
      <c r="U426" s="68"/>
      <c r="V426" s="1"/>
      <c r="W426" s="1"/>
      <c r="X426" s="1"/>
      <c r="Y426" s="1">
        <v>0</v>
      </c>
      <c r="Z426" s="1"/>
      <c r="AA426" s="1"/>
      <c r="AB426" s="1"/>
      <c r="AH426" t="str">
        <f t="shared" si="82"/>
        <v>Livermore Falls</v>
      </c>
      <c r="AI426" t="s">
        <v>1675</v>
      </c>
      <c r="AJ426">
        <v>2</v>
      </c>
      <c r="AL426" s="127">
        <v>23</v>
      </c>
      <c r="AM426" s="130">
        <v>1</v>
      </c>
      <c r="AN426" s="130">
        <v>40</v>
      </c>
      <c r="AO426" s="132">
        <v>40770</v>
      </c>
      <c r="AP426" s="132">
        <f t="shared" si="80"/>
        <v>23001</v>
      </c>
      <c r="AQ426" s="74" t="s">
        <v>2231</v>
      </c>
    </row>
    <row r="427" spans="1:43" hidden="1" outlineLevel="1" x14ac:dyDescent="0.2">
      <c r="A427" t="s">
        <v>2662</v>
      </c>
      <c r="B427" s="10" t="s">
        <v>2728</v>
      </c>
      <c r="C427" s="1">
        <f t="shared" si="81"/>
        <v>554</v>
      </c>
      <c r="D427" s="7">
        <f t="shared" si="77"/>
        <v>2</v>
      </c>
      <c r="E427" s="7">
        <f t="shared" si="78"/>
        <v>1</v>
      </c>
      <c r="F427" s="7">
        <f t="shared" si="79"/>
        <v>3</v>
      </c>
      <c r="G427" s="1">
        <f t="shared" si="84"/>
        <v>12</v>
      </c>
      <c r="H427" s="2">
        <f t="shared" si="83"/>
        <v>2.1660649819494584E-2</v>
      </c>
      <c r="I427" s="8"/>
      <c r="J427" s="2">
        <f t="shared" si="73"/>
        <v>0.32490974729241878</v>
      </c>
      <c r="K427" s="2">
        <f t="shared" si="74"/>
        <v>0.34657039711191334</v>
      </c>
      <c r="L427" s="2">
        <f t="shared" si="75"/>
        <v>0.3176895306859206</v>
      </c>
      <c r="M427" s="2">
        <f t="shared" si="76"/>
        <v>1.0830324909747335E-2</v>
      </c>
      <c r="N427" s="68">
        <v>180</v>
      </c>
      <c r="O427" s="68">
        <v>192</v>
      </c>
      <c r="P427" s="68">
        <v>176</v>
      </c>
      <c r="Q427" s="68">
        <v>5</v>
      </c>
      <c r="R427" s="68"/>
      <c r="S427" s="68">
        <v>0</v>
      </c>
      <c r="T427" s="68">
        <v>1</v>
      </c>
      <c r="U427" s="68"/>
      <c r="V427" s="1"/>
      <c r="W427" s="1"/>
      <c r="X427" s="1"/>
      <c r="Y427" s="1">
        <v>0</v>
      </c>
      <c r="Z427" s="1"/>
      <c r="AA427" s="1"/>
      <c r="AB427" s="1"/>
      <c r="AH427" t="str">
        <f t="shared" si="82"/>
        <v>Lovell</v>
      </c>
      <c r="AI427" t="s">
        <v>1673</v>
      </c>
      <c r="AJ427">
        <v>2</v>
      </c>
      <c r="AL427" s="127">
        <v>23</v>
      </c>
      <c r="AM427" s="130">
        <v>17</v>
      </c>
      <c r="AN427" s="130">
        <v>85</v>
      </c>
      <c r="AO427" s="132">
        <v>41365</v>
      </c>
      <c r="AP427" s="132">
        <f t="shared" si="80"/>
        <v>23017</v>
      </c>
      <c r="AQ427" s="74" t="s">
        <v>2231</v>
      </c>
    </row>
    <row r="428" spans="1:43" hidden="1" outlineLevel="1" x14ac:dyDescent="0.2">
      <c r="A428" t="s">
        <v>3059</v>
      </c>
      <c r="B428" s="10" t="s">
        <v>2728</v>
      </c>
      <c r="C428" s="1">
        <f t="shared" si="81"/>
        <v>158</v>
      </c>
      <c r="D428" s="7">
        <f t="shared" si="77"/>
        <v>2</v>
      </c>
      <c r="E428" s="7">
        <f t="shared" si="78"/>
        <v>3</v>
      </c>
      <c r="F428" s="7">
        <f t="shared" si="79"/>
        <v>1</v>
      </c>
      <c r="G428" s="1">
        <f t="shared" si="84"/>
        <v>15</v>
      </c>
      <c r="H428" s="2">
        <f t="shared" si="83"/>
        <v>9.49367088607595E-2</v>
      </c>
      <c r="I428" s="8"/>
      <c r="J428" s="2">
        <f t="shared" si="73"/>
        <v>0.310126582278481</v>
      </c>
      <c r="K428" s="2">
        <f t="shared" si="74"/>
        <v>0.2848101265822785</v>
      </c>
      <c r="L428" s="2">
        <f t="shared" si="75"/>
        <v>0.4050632911392405</v>
      </c>
      <c r="M428" s="2">
        <f t="shared" si="76"/>
        <v>0</v>
      </c>
      <c r="N428" s="68">
        <v>49</v>
      </c>
      <c r="O428" s="68">
        <v>45</v>
      </c>
      <c r="P428" s="68">
        <v>64</v>
      </c>
      <c r="Q428" s="68">
        <v>0</v>
      </c>
      <c r="R428" s="68"/>
      <c r="S428" s="68">
        <v>0</v>
      </c>
      <c r="T428" s="68">
        <v>0</v>
      </c>
      <c r="U428" s="68"/>
      <c r="V428" s="1"/>
      <c r="W428" s="1"/>
      <c r="X428" s="1"/>
      <c r="Y428" s="1">
        <v>0</v>
      </c>
      <c r="Z428" s="1"/>
      <c r="AA428" s="1"/>
      <c r="AB428" s="1"/>
      <c r="AH428" t="str">
        <f t="shared" si="82"/>
        <v>Lowell</v>
      </c>
      <c r="AI428" t="s">
        <v>1674</v>
      </c>
      <c r="AJ428">
        <v>2</v>
      </c>
      <c r="AL428" s="127">
        <v>23</v>
      </c>
      <c r="AM428" s="130">
        <v>19</v>
      </c>
      <c r="AN428" s="130">
        <v>195</v>
      </c>
      <c r="AO428" s="132">
        <v>41435</v>
      </c>
      <c r="AP428" s="132">
        <f t="shared" si="80"/>
        <v>23019</v>
      </c>
      <c r="AQ428" s="74" t="s">
        <v>2231</v>
      </c>
    </row>
    <row r="429" spans="1:43" hidden="1" outlineLevel="1" x14ac:dyDescent="0.2">
      <c r="A429" t="s">
        <v>2604</v>
      </c>
      <c r="B429" s="10" t="s">
        <v>2728</v>
      </c>
      <c r="C429" s="1">
        <f t="shared" si="81"/>
        <v>1038</v>
      </c>
      <c r="D429" s="7">
        <f t="shared" si="77"/>
        <v>1</v>
      </c>
      <c r="E429" s="7">
        <f t="shared" si="78"/>
        <v>3</v>
      </c>
      <c r="F429" s="7">
        <f t="shared" si="79"/>
        <v>2</v>
      </c>
      <c r="G429" s="1">
        <f t="shared" si="84"/>
        <v>87</v>
      </c>
      <c r="H429" s="2">
        <f t="shared" si="83"/>
        <v>8.3815028901734104E-2</v>
      </c>
      <c r="I429" s="8"/>
      <c r="J429" s="2">
        <f t="shared" ref="J429:J493" si="85">IF(C429=0,"-",N429/C429)</f>
        <v>0.42003853564547206</v>
      </c>
      <c r="K429" s="2">
        <f t="shared" ref="K429:K493" si="86">IF(C429=0,"-",O429/C429)</f>
        <v>0.23603082851637766</v>
      </c>
      <c r="L429" s="2">
        <f t="shared" ref="L429:L493" si="87">IF(C429=0,"-",P429/C429)</f>
        <v>0.33622350674373797</v>
      </c>
      <c r="M429" s="2">
        <f t="shared" ref="M429:M493" si="88">IF(C429=0,"-",(1-J429-K429-L429))</f>
        <v>7.707129094412235E-3</v>
      </c>
      <c r="N429" s="68">
        <v>436</v>
      </c>
      <c r="O429" s="68">
        <v>245</v>
      </c>
      <c r="P429" s="68">
        <v>349</v>
      </c>
      <c r="Q429" s="68">
        <v>6</v>
      </c>
      <c r="R429" s="68"/>
      <c r="S429" s="68">
        <v>0</v>
      </c>
      <c r="T429" s="68">
        <v>2</v>
      </c>
      <c r="U429" s="68"/>
      <c r="V429" s="1"/>
      <c r="W429" s="1"/>
      <c r="X429" s="1"/>
      <c r="Y429" s="1">
        <v>0</v>
      </c>
      <c r="Z429" s="1"/>
      <c r="AA429" s="1"/>
      <c r="AB429" s="1"/>
      <c r="AH429" t="str">
        <f t="shared" si="82"/>
        <v>Lubec</v>
      </c>
      <c r="AI429" t="s">
        <v>563</v>
      </c>
      <c r="AJ429">
        <v>2</v>
      </c>
      <c r="AL429" s="127">
        <v>23</v>
      </c>
      <c r="AM429" s="130">
        <v>29</v>
      </c>
      <c r="AN429" s="130">
        <v>125</v>
      </c>
      <c r="AO429" s="132">
        <v>41610</v>
      </c>
      <c r="AP429" s="132">
        <f t="shared" si="80"/>
        <v>23029</v>
      </c>
      <c r="AQ429" s="74" t="s">
        <v>2231</v>
      </c>
    </row>
    <row r="430" spans="1:43" hidden="1" outlineLevel="1" x14ac:dyDescent="0.2">
      <c r="A430" t="s">
        <v>3060</v>
      </c>
      <c r="B430" s="10" t="s">
        <v>2728</v>
      </c>
      <c r="C430" s="1">
        <f t="shared" si="81"/>
        <v>174</v>
      </c>
      <c r="D430" s="7">
        <f t="shared" ref="D430:D494" si="89">RANK(N430,(N430:AF430))</f>
        <v>2</v>
      </c>
      <c r="E430" s="7">
        <f t="shared" ref="E430:E494" si="90">RANK(O430,(N430:AF430))</f>
        <v>1</v>
      </c>
      <c r="F430" s="7">
        <f t="shared" ref="F430:F494" si="91">RANK(P430,(N430:AF430))</f>
        <v>3</v>
      </c>
      <c r="G430" s="1">
        <f t="shared" si="84"/>
        <v>28</v>
      </c>
      <c r="H430" s="2">
        <f t="shared" si="83"/>
        <v>0.16091954022988506</v>
      </c>
      <c r="I430" s="8"/>
      <c r="J430" s="2">
        <f t="shared" si="85"/>
        <v>0.29310344827586204</v>
      </c>
      <c r="K430" s="2">
        <f t="shared" si="86"/>
        <v>0.45402298850574713</v>
      </c>
      <c r="L430" s="2">
        <f t="shared" si="87"/>
        <v>0.25287356321839083</v>
      </c>
      <c r="M430" s="2">
        <f t="shared" si="88"/>
        <v>-5.5511151231257827E-17</v>
      </c>
      <c r="N430" s="68">
        <v>51</v>
      </c>
      <c r="O430" s="68">
        <v>79</v>
      </c>
      <c r="P430" s="68">
        <v>44</v>
      </c>
      <c r="Q430" s="68">
        <v>0</v>
      </c>
      <c r="R430" s="68"/>
      <c r="S430" s="68">
        <v>0</v>
      </c>
      <c r="T430" s="68">
        <v>0</v>
      </c>
      <c r="U430" s="68"/>
      <c r="V430" s="1"/>
      <c r="W430" s="1"/>
      <c r="X430" s="1"/>
      <c r="Y430" s="1">
        <v>0</v>
      </c>
      <c r="Z430" s="1"/>
      <c r="AA430" s="1"/>
      <c r="AB430" s="1"/>
      <c r="AH430" t="str">
        <f t="shared" si="82"/>
        <v>Ludlow</v>
      </c>
      <c r="AI430" t="s">
        <v>3068</v>
      </c>
      <c r="AJ430">
        <v>2</v>
      </c>
      <c r="AL430" s="127">
        <v>23</v>
      </c>
      <c r="AM430" s="130">
        <v>3</v>
      </c>
      <c r="AN430" s="130">
        <v>175</v>
      </c>
      <c r="AO430" s="132">
        <v>41715</v>
      </c>
      <c r="AP430" s="132">
        <f t="shared" ref="AP430:AP493" si="92">AL430*1000+AM430</f>
        <v>23003</v>
      </c>
      <c r="AQ430" s="74" t="s">
        <v>2231</v>
      </c>
    </row>
    <row r="431" spans="1:43" hidden="1" outlineLevel="1" x14ac:dyDescent="0.2">
      <c r="A431" t="s">
        <v>1323</v>
      </c>
      <c r="B431" s="10" t="s">
        <v>2728</v>
      </c>
      <c r="C431" s="1">
        <f t="shared" si="81"/>
        <v>1845</v>
      </c>
      <c r="D431" s="7">
        <f t="shared" si="89"/>
        <v>2</v>
      </c>
      <c r="E431" s="7">
        <f t="shared" si="90"/>
        <v>1</v>
      </c>
      <c r="F431" s="7">
        <f t="shared" si="91"/>
        <v>3</v>
      </c>
      <c r="G431" s="1">
        <f t="shared" si="84"/>
        <v>3</v>
      </c>
      <c r="H431" s="2">
        <f t="shared" si="83"/>
        <v>1.6260162601626016E-3</v>
      </c>
      <c r="I431" s="8"/>
      <c r="J431" s="2">
        <f t="shared" si="85"/>
        <v>0.33170731707317075</v>
      </c>
      <c r="K431" s="2">
        <f t="shared" si="86"/>
        <v>0.33333333333333331</v>
      </c>
      <c r="L431" s="2">
        <f t="shared" si="87"/>
        <v>0.33062330623306235</v>
      </c>
      <c r="M431" s="2">
        <f t="shared" si="88"/>
        <v>4.336043360433528E-3</v>
      </c>
      <c r="N431" s="68">
        <v>612</v>
      </c>
      <c r="O431" s="68">
        <v>615</v>
      </c>
      <c r="P431" s="68">
        <v>610</v>
      </c>
      <c r="Q431" s="68">
        <v>6</v>
      </c>
      <c r="R431" s="68"/>
      <c r="S431" s="68">
        <v>0</v>
      </c>
      <c r="T431" s="68">
        <v>1</v>
      </c>
      <c r="U431" s="68"/>
      <c r="V431" s="1"/>
      <c r="W431" s="1"/>
      <c r="X431" s="1"/>
      <c r="Y431" s="1">
        <v>1</v>
      </c>
      <c r="Z431" s="1"/>
      <c r="AA431" s="1"/>
      <c r="AB431" s="1"/>
      <c r="AH431" t="str">
        <f t="shared" si="82"/>
        <v>Lyman</v>
      </c>
      <c r="AI431" t="s">
        <v>1624</v>
      </c>
      <c r="AJ431">
        <v>1</v>
      </c>
      <c r="AL431" s="127">
        <v>23</v>
      </c>
      <c r="AM431" s="130">
        <v>31</v>
      </c>
      <c r="AN431" s="130">
        <v>85</v>
      </c>
      <c r="AO431" s="132">
        <v>41750</v>
      </c>
      <c r="AP431" s="132">
        <f t="shared" si="92"/>
        <v>23031</v>
      </c>
      <c r="AQ431" s="74" t="s">
        <v>2231</v>
      </c>
    </row>
    <row r="432" spans="1:43" hidden="1" outlineLevel="1" x14ac:dyDescent="0.2">
      <c r="A432" t="s">
        <v>2605</v>
      </c>
      <c r="B432" s="10" t="s">
        <v>2728</v>
      </c>
      <c r="C432" s="1">
        <f t="shared" si="81"/>
        <v>1259</v>
      </c>
      <c r="D432" s="7">
        <f t="shared" si="89"/>
        <v>1</v>
      </c>
      <c r="E432" s="7">
        <f t="shared" si="90"/>
        <v>2</v>
      </c>
      <c r="F432" s="7">
        <f t="shared" si="91"/>
        <v>3</v>
      </c>
      <c r="G432" s="1">
        <f t="shared" si="84"/>
        <v>21</v>
      </c>
      <c r="H432" s="2">
        <f t="shared" si="83"/>
        <v>1.6679904686258934E-2</v>
      </c>
      <c r="I432" s="8"/>
      <c r="J432" s="2">
        <f t="shared" si="85"/>
        <v>0.35742652899126293</v>
      </c>
      <c r="K432" s="2">
        <f t="shared" si="86"/>
        <v>0.34074662430500396</v>
      </c>
      <c r="L432" s="2">
        <f t="shared" si="87"/>
        <v>0.29150119142176328</v>
      </c>
      <c r="M432" s="2">
        <f t="shared" si="88"/>
        <v>1.0325655281969826E-2</v>
      </c>
      <c r="N432" s="68">
        <v>450</v>
      </c>
      <c r="O432" s="68">
        <v>429</v>
      </c>
      <c r="P432" s="68">
        <v>367</v>
      </c>
      <c r="Q432" s="68">
        <v>11</v>
      </c>
      <c r="R432" s="68"/>
      <c r="S432" s="68">
        <v>1</v>
      </c>
      <c r="T432" s="68">
        <v>1</v>
      </c>
      <c r="U432" s="68"/>
      <c r="V432" s="1"/>
      <c r="W432" s="1"/>
      <c r="X432" s="1"/>
      <c r="Y432" s="1">
        <v>0</v>
      </c>
      <c r="Z432" s="1"/>
      <c r="AA432" s="1"/>
      <c r="AB432" s="1"/>
      <c r="AH432" t="str">
        <f t="shared" si="82"/>
        <v>Machias</v>
      </c>
      <c r="AI432" t="s">
        <v>563</v>
      </c>
      <c r="AJ432">
        <v>2</v>
      </c>
      <c r="AL432" s="127">
        <v>23</v>
      </c>
      <c r="AM432" s="130">
        <v>29</v>
      </c>
      <c r="AN432" s="130">
        <v>130</v>
      </c>
      <c r="AO432" s="132">
        <v>41960</v>
      </c>
      <c r="AP432" s="132">
        <f t="shared" si="92"/>
        <v>23029</v>
      </c>
      <c r="AQ432" s="74" t="s">
        <v>2231</v>
      </c>
    </row>
    <row r="433" spans="1:43" hidden="1" outlineLevel="1" x14ac:dyDescent="0.2">
      <c r="A433" t="s">
        <v>2606</v>
      </c>
      <c r="B433" s="10" t="s">
        <v>2728</v>
      </c>
      <c r="C433" s="1">
        <f t="shared" si="81"/>
        <v>553</v>
      </c>
      <c r="D433" s="7">
        <f t="shared" si="89"/>
        <v>1</v>
      </c>
      <c r="E433" s="7">
        <f t="shared" si="90"/>
        <v>2</v>
      </c>
      <c r="F433" s="7">
        <f t="shared" si="91"/>
        <v>2</v>
      </c>
      <c r="G433" s="1">
        <f t="shared" si="84"/>
        <v>36</v>
      </c>
      <c r="H433" s="2">
        <f t="shared" si="83"/>
        <v>6.50994575045208E-2</v>
      </c>
      <c r="I433" s="8"/>
      <c r="J433" s="2">
        <f t="shared" si="85"/>
        <v>0.37432188065099459</v>
      </c>
      <c r="K433" s="2">
        <f t="shared" si="86"/>
        <v>0.3092224231464738</v>
      </c>
      <c r="L433" s="2">
        <f t="shared" si="87"/>
        <v>0.3092224231464738</v>
      </c>
      <c r="M433" s="2">
        <f t="shared" si="88"/>
        <v>7.2332730560578096E-3</v>
      </c>
      <c r="N433" s="68">
        <v>207</v>
      </c>
      <c r="O433" s="68">
        <v>171</v>
      </c>
      <c r="P433" s="68">
        <v>171</v>
      </c>
      <c r="Q433" s="68">
        <v>2</v>
      </c>
      <c r="R433" s="68"/>
      <c r="S433" s="68">
        <v>2</v>
      </c>
      <c r="T433" s="68">
        <v>0</v>
      </c>
      <c r="U433" s="68"/>
      <c r="V433" s="1"/>
      <c r="W433" s="1"/>
      <c r="X433" s="1"/>
      <c r="Y433" s="1">
        <v>0</v>
      </c>
      <c r="Z433" s="1"/>
      <c r="AA433" s="1"/>
      <c r="AB433" s="1"/>
      <c r="AH433" t="str">
        <f t="shared" si="82"/>
        <v>Machiasport</v>
      </c>
      <c r="AI433" t="s">
        <v>563</v>
      </c>
      <c r="AJ433">
        <v>2</v>
      </c>
      <c r="AL433" s="127">
        <v>23</v>
      </c>
      <c r="AM433" s="130">
        <v>29</v>
      </c>
      <c r="AN433" s="130">
        <v>135</v>
      </c>
      <c r="AO433" s="132">
        <v>42100</v>
      </c>
      <c r="AP433" s="132">
        <f t="shared" si="92"/>
        <v>23029</v>
      </c>
      <c r="AQ433" s="74" t="s">
        <v>2231</v>
      </c>
    </row>
    <row r="434" spans="1:43" hidden="1" outlineLevel="1" x14ac:dyDescent="0.2">
      <c r="A434" t="s">
        <v>3311</v>
      </c>
      <c r="B434" s="10" t="s">
        <v>2728</v>
      </c>
      <c r="C434" s="1">
        <f t="shared" si="81"/>
        <v>68</v>
      </c>
      <c r="D434" s="7">
        <f t="shared" si="89"/>
        <v>1</v>
      </c>
      <c r="E434" s="7">
        <f t="shared" si="90"/>
        <v>3</v>
      </c>
      <c r="F434" s="7">
        <f t="shared" si="91"/>
        <v>2</v>
      </c>
      <c r="G434" s="1">
        <f t="shared" si="84"/>
        <v>15</v>
      </c>
      <c r="H434" s="2">
        <f t="shared" si="83"/>
        <v>0.22058823529411764</v>
      </c>
      <c r="I434" s="8"/>
      <c r="J434" s="2">
        <f t="shared" si="85"/>
        <v>0.48529411764705882</v>
      </c>
      <c r="K434" s="2">
        <f t="shared" si="86"/>
        <v>0.25</v>
      </c>
      <c r="L434" s="2">
        <f t="shared" si="87"/>
        <v>0.26470588235294118</v>
      </c>
      <c r="M434" s="2">
        <f t="shared" si="88"/>
        <v>-5.5511151231257827E-17</v>
      </c>
      <c r="N434" s="68">
        <v>33</v>
      </c>
      <c r="O434" s="68">
        <v>17</v>
      </c>
      <c r="P434" s="68">
        <v>18</v>
      </c>
      <c r="Q434" s="68">
        <v>0</v>
      </c>
      <c r="R434" s="68"/>
      <c r="S434" s="68">
        <v>0</v>
      </c>
      <c r="T434" s="68">
        <v>0</v>
      </c>
      <c r="U434" s="68"/>
      <c r="V434" s="1"/>
      <c r="W434" s="1"/>
      <c r="X434" s="1"/>
      <c r="Y434" s="1">
        <v>0</v>
      </c>
      <c r="Z434" s="1"/>
      <c r="AA434" s="1"/>
      <c r="AB434" s="1"/>
      <c r="AH434" t="str">
        <f t="shared" si="82"/>
        <v>Macwahoc</v>
      </c>
      <c r="AI434" t="s">
        <v>3068</v>
      </c>
      <c r="AJ434">
        <v>2</v>
      </c>
      <c r="AL434" s="127">
        <v>23</v>
      </c>
      <c r="AM434" s="130">
        <v>3</v>
      </c>
      <c r="AN434" s="130">
        <v>180</v>
      </c>
      <c r="AO434" s="132">
        <v>42450</v>
      </c>
      <c r="AP434" s="132">
        <f t="shared" si="92"/>
        <v>23003</v>
      </c>
      <c r="AQ434" s="74" t="s">
        <v>3114</v>
      </c>
    </row>
    <row r="435" spans="1:43" hidden="1" outlineLevel="1" x14ac:dyDescent="0.2">
      <c r="A435" t="s">
        <v>1987</v>
      </c>
      <c r="B435" s="10" t="s">
        <v>2728</v>
      </c>
      <c r="C435" s="1">
        <f t="shared" si="81"/>
        <v>2403</v>
      </c>
      <c r="D435" s="7">
        <f t="shared" si="89"/>
        <v>1</v>
      </c>
      <c r="E435" s="7">
        <f t="shared" si="90"/>
        <v>3</v>
      </c>
      <c r="F435" s="7">
        <f t="shared" si="91"/>
        <v>2</v>
      </c>
      <c r="G435" s="1">
        <f t="shared" si="84"/>
        <v>765</v>
      </c>
      <c r="H435" s="2">
        <f t="shared" si="83"/>
        <v>0.31835205992509363</v>
      </c>
      <c r="I435" s="8"/>
      <c r="J435" s="2">
        <f t="shared" si="85"/>
        <v>0.58177278401997501</v>
      </c>
      <c r="K435" s="2">
        <f t="shared" si="86"/>
        <v>0.14939658759883478</v>
      </c>
      <c r="L435" s="2">
        <f t="shared" si="87"/>
        <v>0.26342072409488138</v>
      </c>
      <c r="M435" s="2">
        <f t="shared" si="88"/>
        <v>5.4099042863088309E-3</v>
      </c>
      <c r="N435" s="68">
        <v>1398</v>
      </c>
      <c r="O435" s="68">
        <v>359</v>
      </c>
      <c r="P435" s="68">
        <v>633</v>
      </c>
      <c r="Q435" s="68">
        <v>0</v>
      </c>
      <c r="R435" s="68"/>
      <c r="S435" s="68">
        <v>11</v>
      </c>
      <c r="T435" s="68">
        <v>2</v>
      </c>
      <c r="U435" s="68"/>
      <c r="V435" s="1"/>
      <c r="W435" s="1"/>
      <c r="X435" s="1"/>
      <c r="Y435" s="1">
        <v>0</v>
      </c>
      <c r="Z435" s="1"/>
      <c r="AA435" s="1"/>
      <c r="AB435" s="1"/>
      <c r="AH435" t="str">
        <f t="shared" si="82"/>
        <v>Madawaska</v>
      </c>
      <c r="AI435" t="s">
        <v>3068</v>
      </c>
      <c r="AJ435">
        <v>2</v>
      </c>
      <c r="AL435" s="127">
        <v>23</v>
      </c>
      <c r="AM435" s="130">
        <v>3</v>
      </c>
      <c r="AN435" s="130">
        <v>185</v>
      </c>
      <c r="AO435" s="132">
        <v>42520</v>
      </c>
      <c r="AP435" s="132">
        <f t="shared" si="92"/>
        <v>23003</v>
      </c>
      <c r="AQ435" s="74" t="s">
        <v>2231</v>
      </c>
    </row>
    <row r="436" spans="1:43" hidden="1" outlineLevel="1" x14ac:dyDescent="0.2">
      <c r="A436" t="s">
        <v>3332</v>
      </c>
      <c r="B436" s="10" t="s">
        <v>2728</v>
      </c>
      <c r="C436" s="1">
        <f t="shared" si="81"/>
        <v>90</v>
      </c>
      <c r="D436" s="7">
        <f t="shared" si="89"/>
        <v>2</v>
      </c>
      <c r="E436" s="7">
        <f t="shared" si="90"/>
        <v>1</v>
      </c>
      <c r="F436" s="7">
        <f t="shared" si="91"/>
        <v>3</v>
      </c>
      <c r="G436" s="1">
        <f t="shared" si="84"/>
        <v>9</v>
      </c>
      <c r="H436" s="2">
        <f t="shared" si="83"/>
        <v>0.1</v>
      </c>
      <c r="I436" s="8"/>
      <c r="J436" s="2">
        <f t="shared" si="85"/>
        <v>0.34444444444444444</v>
      </c>
      <c r="K436" s="2">
        <f t="shared" si="86"/>
        <v>0.44444444444444442</v>
      </c>
      <c r="L436" s="2">
        <f t="shared" si="87"/>
        <v>0.21111111111111111</v>
      </c>
      <c r="M436" s="2">
        <f t="shared" si="88"/>
        <v>2.7755575615628914E-17</v>
      </c>
      <c r="N436" s="68">
        <v>31</v>
      </c>
      <c r="O436" s="68">
        <v>40</v>
      </c>
      <c r="P436" s="68">
        <v>19</v>
      </c>
      <c r="Q436" s="68">
        <v>0</v>
      </c>
      <c r="R436" s="68"/>
      <c r="S436" s="68">
        <v>0</v>
      </c>
      <c r="T436" s="68">
        <v>0</v>
      </c>
      <c r="U436" s="68"/>
      <c r="V436" s="1"/>
      <c r="W436" s="1"/>
      <c r="X436" s="1"/>
      <c r="Y436" s="1">
        <v>0</v>
      </c>
      <c r="Z436" s="1"/>
      <c r="AA436" s="1"/>
      <c r="AB436" s="1"/>
      <c r="AH436" t="str">
        <f>A436</f>
        <v>Madawaska Lake</v>
      </c>
      <c r="AI436" t="s">
        <v>3068</v>
      </c>
      <c r="AJ436">
        <v>2</v>
      </c>
      <c r="AL436" s="127">
        <v>23</v>
      </c>
      <c r="AM436" s="130">
        <v>3</v>
      </c>
      <c r="AO436" s="132">
        <v>42550</v>
      </c>
      <c r="AP436" s="132">
        <f t="shared" si="92"/>
        <v>23003</v>
      </c>
      <c r="AQ436" s="74" t="s">
        <v>1381</v>
      </c>
    </row>
    <row r="437" spans="1:43" hidden="1" outlineLevel="1" x14ac:dyDescent="0.2">
      <c r="A437" t="s">
        <v>1320</v>
      </c>
      <c r="B437" s="10" t="s">
        <v>2728</v>
      </c>
      <c r="C437" s="1">
        <f t="shared" si="81"/>
        <v>2513</v>
      </c>
      <c r="D437" s="7">
        <f t="shared" si="89"/>
        <v>1</v>
      </c>
      <c r="E437" s="7">
        <f t="shared" si="90"/>
        <v>3</v>
      </c>
      <c r="F437" s="7">
        <f t="shared" si="91"/>
        <v>2</v>
      </c>
      <c r="G437" s="1">
        <f t="shared" si="84"/>
        <v>182</v>
      </c>
      <c r="H437" s="2">
        <f t="shared" si="83"/>
        <v>7.2423398328690811E-2</v>
      </c>
      <c r="I437" s="8"/>
      <c r="J437" s="2">
        <f t="shared" si="85"/>
        <v>0.42061281337047352</v>
      </c>
      <c r="K437" s="2">
        <f t="shared" si="86"/>
        <v>0.22841225626740946</v>
      </c>
      <c r="L437" s="2">
        <f t="shared" si="87"/>
        <v>0.34818941504178275</v>
      </c>
      <c r="M437" s="2">
        <f t="shared" si="88"/>
        <v>2.7855153203342753E-3</v>
      </c>
      <c r="N437" s="68">
        <v>1057</v>
      </c>
      <c r="O437" s="68">
        <v>574</v>
      </c>
      <c r="P437" s="68">
        <v>875</v>
      </c>
      <c r="Q437" s="68">
        <v>4</v>
      </c>
      <c r="R437" s="68"/>
      <c r="S437" s="68">
        <v>0</v>
      </c>
      <c r="T437" s="68">
        <v>3</v>
      </c>
      <c r="U437" s="68"/>
      <c r="V437" s="1"/>
      <c r="W437" s="1"/>
      <c r="X437" s="1"/>
      <c r="Y437" s="1">
        <v>0</v>
      </c>
      <c r="Z437" s="1"/>
      <c r="AA437" s="1"/>
      <c r="AB437" s="1"/>
      <c r="AH437" t="str">
        <f t="shared" si="82"/>
        <v>Madison</v>
      </c>
      <c r="AI437" t="s">
        <v>748</v>
      </c>
      <c r="AJ437">
        <v>2</v>
      </c>
      <c r="AL437" s="127">
        <v>23</v>
      </c>
      <c r="AM437" s="130">
        <v>25</v>
      </c>
      <c r="AN437" s="130">
        <v>85</v>
      </c>
      <c r="AO437" s="132">
        <v>42660</v>
      </c>
      <c r="AP437" s="132">
        <f t="shared" si="92"/>
        <v>23025</v>
      </c>
      <c r="AQ437" s="74" t="s">
        <v>2231</v>
      </c>
    </row>
    <row r="438" spans="1:43" hidden="1" outlineLevel="1" x14ac:dyDescent="0.2">
      <c r="A438" t="s">
        <v>2902</v>
      </c>
      <c r="B438" s="10" t="s">
        <v>2728</v>
      </c>
      <c r="C438" s="1">
        <f t="shared" si="81"/>
        <v>102</v>
      </c>
      <c r="D438" s="7">
        <f t="shared" si="89"/>
        <v>2</v>
      </c>
      <c r="E438" s="7">
        <f t="shared" si="90"/>
        <v>3</v>
      </c>
      <c r="F438" s="7">
        <f t="shared" si="91"/>
        <v>1</v>
      </c>
      <c r="G438" s="1">
        <f t="shared" si="84"/>
        <v>2</v>
      </c>
      <c r="H438" s="2">
        <f t="shared" si="83"/>
        <v>1.9607843137254902E-2</v>
      </c>
      <c r="I438" s="8"/>
      <c r="J438" s="2">
        <f t="shared" si="85"/>
        <v>0.34313725490196079</v>
      </c>
      <c r="K438" s="2">
        <f t="shared" si="86"/>
        <v>0.28431372549019607</v>
      </c>
      <c r="L438" s="2">
        <f t="shared" si="87"/>
        <v>0.36274509803921567</v>
      </c>
      <c r="M438" s="2">
        <f t="shared" si="88"/>
        <v>9.8039215686274717E-3</v>
      </c>
      <c r="N438" s="68">
        <v>35</v>
      </c>
      <c r="O438" s="68">
        <v>29</v>
      </c>
      <c r="P438" s="68">
        <v>37</v>
      </c>
      <c r="Q438" s="68">
        <v>1</v>
      </c>
      <c r="R438" s="68"/>
      <c r="S438" s="68">
        <v>0</v>
      </c>
      <c r="T438" s="68">
        <v>0</v>
      </c>
      <c r="U438" s="68"/>
      <c r="V438" s="1"/>
      <c r="W438" s="1"/>
      <c r="X438" s="1"/>
      <c r="Y438" s="1">
        <v>0</v>
      </c>
      <c r="Z438" s="1"/>
      <c r="AA438" s="1"/>
      <c r="AB438" s="1"/>
      <c r="AH438" t="str">
        <f t="shared" si="82"/>
        <v>Madrid</v>
      </c>
      <c r="AI438" t="s">
        <v>1494</v>
      </c>
      <c r="AJ438">
        <v>2</v>
      </c>
      <c r="AL438" s="127">
        <v>23</v>
      </c>
      <c r="AM438" s="130">
        <v>7</v>
      </c>
      <c r="AN438" s="130">
        <v>55</v>
      </c>
      <c r="AO438" s="132">
        <v>42765</v>
      </c>
      <c r="AP438" s="132">
        <f t="shared" si="92"/>
        <v>23007</v>
      </c>
      <c r="AQ438" s="74" t="s">
        <v>2231</v>
      </c>
    </row>
    <row r="439" spans="1:43" hidden="1" outlineLevel="1" x14ac:dyDescent="0.2">
      <c r="A439" t="s">
        <v>3312</v>
      </c>
      <c r="B439" s="10" t="s">
        <v>2728</v>
      </c>
      <c r="C439" s="1">
        <f t="shared" si="81"/>
        <v>23</v>
      </c>
      <c r="D439" s="7">
        <f t="shared" si="89"/>
        <v>2</v>
      </c>
      <c r="E439" s="7">
        <f t="shared" si="90"/>
        <v>1</v>
      </c>
      <c r="F439" s="7">
        <f t="shared" si="91"/>
        <v>2</v>
      </c>
      <c r="G439" s="1">
        <f t="shared" si="84"/>
        <v>5</v>
      </c>
      <c r="H439" s="2">
        <f t="shared" si="83"/>
        <v>0.21739130434782608</v>
      </c>
      <c r="I439" s="8"/>
      <c r="J439" s="2">
        <f t="shared" si="85"/>
        <v>0.2608695652173913</v>
      </c>
      <c r="K439" s="2">
        <f t="shared" si="86"/>
        <v>0.47826086956521741</v>
      </c>
      <c r="L439" s="2">
        <f t="shared" si="87"/>
        <v>0.2608695652173913</v>
      </c>
      <c r="M439" s="2">
        <f t="shared" si="88"/>
        <v>-5.5511151231257827E-17</v>
      </c>
      <c r="N439" s="68">
        <v>6</v>
      </c>
      <c r="O439" s="68">
        <v>11</v>
      </c>
      <c r="P439" s="68">
        <v>6</v>
      </c>
      <c r="Q439" s="68">
        <v>0</v>
      </c>
      <c r="R439" s="68"/>
      <c r="S439" s="68">
        <v>0</v>
      </c>
      <c r="T439" s="68">
        <v>0</v>
      </c>
      <c r="U439" s="68"/>
      <c r="V439" s="1"/>
      <c r="W439" s="1"/>
      <c r="X439" s="1"/>
      <c r="Y439" s="1">
        <v>0</v>
      </c>
      <c r="Z439" s="1"/>
      <c r="AA439" s="1"/>
      <c r="AB439" s="1"/>
      <c r="AH439" t="str">
        <f t="shared" si="82"/>
        <v>Magalloway</v>
      </c>
      <c r="AI439" t="s">
        <v>1673</v>
      </c>
      <c r="AJ439">
        <v>2</v>
      </c>
      <c r="AL439" s="127">
        <v>23</v>
      </c>
      <c r="AM439" s="130">
        <v>17</v>
      </c>
      <c r="AN439" s="130">
        <v>90</v>
      </c>
      <c r="AO439" s="132">
        <v>42835</v>
      </c>
      <c r="AP439" s="132">
        <f t="shared" si="92"/>
        <v>23017</v>
      </c>
      <c r="AQ439" s="74" t="s">
        <v>3114</v>
      </c>
    </row>
    <row r="440" spans="1:43" hidden="1" outlineLevel="1" x14ac:dyDescent="0.2">
      <c r="A440" t="s">
        <v>2990</v>
      </c>
      <c r="B440" s="10" t="s">
        <v>2728</v>
      </c>
      <c r="C440" s="1">
        <f t="shared" si="81"/>
        <v>1437</v>
      </c>
      <c r="D440" s="7">
        <f t="shared" si="89"/>
        <v>2</v>
      </c>
      <c r="E440" s="7">
        <f t="shared" si="90"/>
        <v>1</v>
      </c>
      <c r="F440" s="7">
        <f t="shared" si="91"/>
        <v>3</v>
      </c>
      <c r="G440" s="1">
        <f t="shared" si="84"/>
        <v>36</v>
      </c>
      <c r="H440" s="2">
        <f t="shared" si="83"/>
        <v>2.5052192066805846E-2</v>
      </c>
      <c r="I440" s="8"/>
      <c r="J440" s="2">
        <f t="shared" si="85"/>
        <v>0.34237995824634654</v>
      </c>
      <c r="K440" s="2">
        <f t="shared" si="86"/>
        <v>0.36743215031315241</v>
      </c>
      <c r="L440" s="2">
        <f t="shared" si="87"/>
        <v>0.28670842032011135</v>
      </c>
      <c r="M440" s="2">
        <f t="shared" si="88"/>
        <v>3.4794711203897655E-3</v>
      </c>
      <c r="N440" s="68">
        <v>492</v>
      </c>
      <c r="O440" s="68">
        <v>528</v>
      </c>
      <c r="P440" s="68">
        <v>412</v>
      </c>
      <c r="Q440" s="68">
        <v>4</v>
      </c>
      <c r="R440" s="68"/>
      <c r="S440" s="68">
        <v>1</v>
      </c>
      <c r="T440" s="68">
        <v>0</v>
      </c>
      <c r="U440" s="68"/>
      <c r="V440" s="1"/>
      <c r="W440" s="1"/>
      <c r="X440" s="1"/>
      <c r="Y440" s="1">
        <v>0</v>
      </c>
      <c r="Z440" s="1"/>
      <c r="AA440" s="1"/>
      <c r="AB440" s="1"/>
      <c r="AH440" t="str">
        <f t="shared" si="82"/>
        <v>Manchester</v>
      </c>
      <c r="AI440" t="s">
        <v>2091</v>
      </c>
      <c r="AJ440">
        <v>1</v>
      </c>
      <c r="AL440" s="127">
        <v>23</v>
      </c>
      <c r="AM440" s="130">
        <v>11</v>
      </c>
      <c r="AN440" s="130">
        <v>65</v>
      </c>
      <c r="AO440" s="132">
        <v>43080</v>
      </c>
      <c r="AP440" s="132">
        <f t="shared" si="92"/>
        <v>23011</v>
      </c>
      <c r="AQ440" s="74" t="s">
        <v>2231</v>
      </c>
    </row>
    <row r="441" spans="1:43" hidden="1" outlineLevel="1" x14ac:dyDescent="0.2">
      <c r="A441" t="s">
        <v>2914</v>
      </c>
      <c r="B441" s="10" t="s">
        <v>2728</v>
      </c>
      <c r="C441" s="1">
        <f t="shared" si="81"/>
        <v>968</v>
      </c>
      <c r="D441" s="7">
        <f t="shared" si="89"/>
        <v>2</v>
      </c>
      <c r="E441" s="7">
        <f t="shared" si="90"/>
        <v>1</v>
      </c>
      <c r="F441" s="7">
        <f t="shared" si="91"/>
        <v>3</v>
      </c>
      <c r="G441" s="1">
        <f t="shared" si="84"/>
        <v>59</v>
      </c>
      <c r="H441" s="2">
        <f t="shared" si="83"/>
        <v>6.0950413223140494E-2</v>
      </c>
      <c r="I441" s="8"/>
      <c r="J441" s="2">
        <f t="shared" si="85"/>
        <v>0.32231404958677684</v>
      </c>
      <c r="K441" s="2">
        <f t="shared" si="86"/>
        <v>0.38326446280991733</v>
      </c>
      <c r="L441" s="2">
        <f t="shared" si="87"/>
        <v>0.29235537190082644</v>
      </c>
      <c r="M441" s="2">
        <f t="shared" si="88"/>
        <v>2.066115702479332E-3</v>
      </c>
      <c r="N441" s="68">
        <v>312</v>
      </c>
      <c r="O441" s="68">
        <v>371</v>
      </c>
      <c r="P441" s="68">
        <v>283</v>
      </c>
      <c r="Q441" s="68">
        <v>0</v>
      </c>
      <c r="R441" s="68"/>
      <c r="S441" s="68">
        <v>1</v>
      </c>
      <c r="T441" s="68">
        <v>1</v>
      </c>
      <c r="U441" s="68"/>
      <c r="V441" s="1"/>
      <c r="W441" s="1"/>
      <c r="X441" s="1"/>
      <c r="Y441" s="1">
        <v>0</v>
      </c>
      <c r="Z441" s="1"/>
      <c r="AA441" s="1"/>
      <c r="AB441" s="1"/>
      <c r="AH441" t="str">
        <f t="shared" si="82"/>
        <v>Mapleton</v>
      </c>
      <c r="AI441" t="s">
        <v>3068</v>
      </c>
      <c r="AJ441">
        <v>2</v>
      </c>
      <c r="AL441" s="127">
        <v>23</v>
      </c>
      <c r="AM441" s="130">
        <v>3</v>
      </c>
      <c r="AN441" s="130">
        <v>190</v>
      </c>
      <c r="AO441" s="132">
        <v>43255</v>
      </c>
      <c r="AP441" s="132">
        <f t="shared" si="92"/>
        <v>23003</v>
      </c>
      <c r="AQ441" s="74" t="s">
        <v>2231</v>
      </c>
    </row>
    <row r="442" spans="1:43" hidden="1" outlineLevel="1" x14ac:dyDescent="0.2">
      <c r="A442" t="s">
        <v>2726</v>
      </c>
      <c r="B442" s="10" t="s">
        <v>2728</v>
      </c>
      <c r="C442" s="1">
        <f t="shared" si="81"/>
        <v>173</v>
      </c>
      <c r="D442" s="7">
        <f t="shared" si="89"/>
        <v>3</v>
      </c>
      <c r="E442" s="7">
        <f t="shared" si="90"/>
        <v>2</v>
      </c>
      <c r="F442" s="7">
        <f t="shared" si="91"/>
        <v>1</v>
      </c>
      <c r="G442" s="1">
        <f t="shared" si="84"/>
        <v>30</v>
      </c>
      <c r="H442" s="2">
        <f t="shared" si="83"/>
        <v>0.17341040462427745</v>
      </c>
      <c r="I442" s="8"/>
      <c r="J442" s="2">
        <f t="shared" si="85"/>
        <v>0.23699421965317918</v>
      </c>
      <c r="K442" s="2">
        <f t="shared" si="86"/>
        <v>0.2947976878612717</v>
      </c>
      <c r="L442" s="2">
        <f t="shared" si="87"/>
        <v>0.46820809248554912</v>
      </c>
      <c r="M442" s="2">
        <f t="shared" si="88"/>
        <v>5.5511151231257827E-17</v>
      </c>
      <c r="N442" s="68">
        <v>41</v>
      </c>
      <c r="O442" s="68">
        <v>51</v>
      </c>
      <c r="P442" s="68">
        <v>81</v>
      </c>
      <c r="Q442" s="68">
        <v>0</v>
      </c>
      <c r="R442" s="68"/>
      <c r="S442" s="68">
        <v>0</v>
      </c>
      <c r="T442" s="68">
        <v>0</v>
      </c>
      <c r="U442" s="68"/>
      <c r="V442" s="1"/>
      <c r="W442" s="1"/>
      <c r="X442" s="1"/>
      <c r="Y442" s="1">
        <v>0</v>
      </c>
      <c r="Z442" s="1"/>
      <c r="AA442" s="1"/>
      <c r="AB442" s="1"/>
      <c r="AH442" t="str">
        <f t="shared" si="82"/>
        <v>Mariaville</v>
      </c>
      <c r="AI442" t="s">
        <v>1111</v>
      </c>
      <c r="AJ442">
        <v>2</v>
      </c>
      <c r="AL442" s="127">
        <v>23</v>
      </c>
      <c r="AM442" s="130">
        <v>9</v>
      </c>
      <c r="AN442" s="130">
        <v>95</v>
      </c>
      <c r="AO442" s="132">
        <v>43430</v>
      </c>
      <c r="AP442" s="132">
        <f t="shared" si="92"/>
        <v>23009</v>
      </c>
      <c r="AQ442" s="74" t="s">
        <v>2231</v>
      </c>
    </row>
    <row r="443" spans="1:43" hidden="1" outlineLevel="1" x14ac:dyDescent="0.2">
      <c r="A443" t="s">
        <v>2727</v>
      </c>
      <c r="B443" s="10" t="s">
        <v>2728</v>
      </c>
      <c r="C443" s="1">
        <f t="shared" si="81"/>
        <v>864</v>
      </c>
      <c r="D443" s="7">
        <f t="shared" si="89"/>
        <v>2</v>
      </c>
      <c r="E443" s="7">
        <f t="shared" si="90"/>
        <v>1</v>
      </c>
      <c r="F443" s="7">
        <f t="shared" si="91"/>
        <v>3</v>
      </c>
      <c r="G443" s="1">
        <f t="shared" si="84"/>
        <v>282</v>
      </c>
      <c r="H443" s="2">
        <f t="shared" si="83"/>
        <v>0.3263888888888889</v>
      </c>
      <c r="I443" s="8"/>
      <c r="J443" s="2">
        <f t="shared" si="85"/>
        <v>0.22916666666666666</v>
      </c>
      <c r="K443" s="2">
        <f t="shared" si="86"/>
        <v>0.55555555555555558</v>
      </c>
      <c r="L443" s="2">
        <f t="shared" si="87"/>
        <v>0.21412037037037038</v>
      </c>
      <c r="M443" s="2">
        <f t="shared" si="88"/>
        <v>1.1574074074074125E-3</v>
      </c>
      <c r="N443" s="68">
        <v>198</v>
      </c>
      <c r="O443" s="68">
        <v>480</v>
      </c>
      <c r="P443" s="68">
        <v>185</v>
      </c>
      <c r="Q443" s="68">
        <v>1</v>
      </c>
      <c r="R443" s="68"/>
      <c r="S443" s="68">
        <v>0</v>
      </c>
      <c r="T443" s="68">
        <v>0</v>
      </c>
      <c r="U443" s="68"/>
      <c r="V443" s="1"/>
      <c r="W443" s="1"/>
      <c r="X443" s="1"/>
      <c r="Y443" s="1">
        <v>0</v>
      </c>
      <c r="Z443" s="1"/>
      <c r="AA443" s="1"/>
      <c r="AB443" s="1"/>
      <c r="AH443" t="str">
        <f t="shared" si="82"/>
        <v>Mars Hill</v>
      </c>
      <c r="AI443" t="s">
        <v>3068</v>
      </c>
      <c r="AJ443">
        <v>2</v>
      </c>
      <c r="AL443" s="127">
        <v>23</v>
      </c>
      <c r="AM443" s="130">
        <v>3</v>
      </c>
      <c r="AN443" s="130">
        <v>195</v>
      </c>
      <c r="AO443" s="132">
        <v>43710</v>
      </c>
      <c r="AP443" s="132">
        <f t="shared" si="92"/>
        <v>23003</v>
      </c>
      <c r="AQ443" s="74" t="s">
        <v>2231</v>
      </c>
    </row>
    <row r="444" spans="1:43" hidden="1" outlineLevel="1" x14ac:dyDescent="0.2">
      <c r="A444" t="s">
        <v>3037</v>
      </c>
      <c r="B444" s="10" t="s">
        <v>2728</v>
      </c>
      <c r="C444" s="1">
        <f t="shared" si="81"/>
        <v>244</v>
      </c>
      <c r="D444" s="7">
        <f t="shared" si="89"/>
        <v>3</v>
      </c>
      <c r="E444" s="7">
        <f t="shared" si="90"/>
        <v>1</v>
      </c>
      <c r="F444" s="7">
        <f t="shared" si="91"/>
        <v>2</v>
      </c>
      <c r="G444" s="1">
        <f t="shared" si="84"/>
        <v>27</v>
      </c>
      <c r="H444" s="2">
        <f t="shared" si="83"/>
        <v>0.11065573770491803</v>
      </c>
      <c r="I444" s="8"/>
      <c r="J444" s="2">
        <f t="shared" si="85"/>
        <v>0.29098360655737704</v>
      </c>
      <c r="K444" s="2">
        <f t="shared" si="86"/>
        <v>0.4098360655737705</v>
      </c>
      <c r="L444" s="2">
        <f t="shared" si="87"/>
        <v>0.29918032786885246</v>
      </c>
      <c r="M444" s="2">
        <f t="shared" si="88"/>
        <v>5.5511151231257827E-17</v>
      </c>
      <c r="N444" s="68">
        <v>71</v>
      </c>
      <c r="O444" s="68">
        <v>100</v>
      </c>
      <c r="P444" s="68">
        <v>73</v>
      </c>
      <c r="Q444" s="68">
        <v>0</v>
      </c>
      <c r="R444" s="68"/>
      <c r="S444" s="68">
        <v>0</v>
      </c>
      <c r="T444" s="68">
        <v>0</v>
      </c>
      <c r="U444" s="68"/>
      <c r="V444" s="1"/>
      <c r="W444" s="1"/>
      <c r="X444" s="1"/>
      <c r="Y444" s="1">
        <v>0</v>
      </c>
      <c r="Z444" s="1"/>
      <c r="AA444" s="1"/>
      <c r="AB444" s="1"/>
      <c r="AH444" t="str">
        <f t="shared" si="82"/>
        <v>Marshfield</v>
      </c>
      <c r="AI444" t="s">
        <v>563</v>
      </c>
      <c r="AJ444">
        <v>2</v>
      </c>
      <c r="AL444" s="127">
        <v>23</v>
      </c>
      <c r="AM444" s="130">
        <v>29</v>
      </c>
      <c r="AN444" s="130">
        <v>140</v>
      </c>
      <c r="AO444" s="132">
        <v>43640</v>
      </c>
      <c r="AP444" s="132">
        <f t="shared" si="92"/>
        <v>23029</v>
      </c>
      <c r="AQ444" s="74" t="s">
        <v>2231</v>
      </c>
    </row>
    <row r="445" spans="1:43" hidden="1" outlineLevel="1" x14ac:dyDescent="0.2">
      <c r="A445" t="s">
        <v>1989</v>
      </c>
      <c r="B445" s="10" t="s">
        <v>2728</v>
      </c>
      <c r="C445" s="1">
        <f t="shared" si="81"/>
        <v>152</v>
      </c>
      <c r="D445" s="7">
        <f t="shared" si="89"/>
        <v>1</v>
      </c>
      <c r="E445" s="7">
        <f t="shared" si="90"/>
        <v>2</v>
      </c>
      <c r="F445" s="7">
        <f t="shared" si="91"/>
        <v>3</v>
      </c>
      <c r="G445" s="1">
        <f t="shared" si="84"/>
        <v>11</v>
      </c>
      <c r="H445" s="2">
        <f t="shared" si="83"/>
        <v>7.2368421052631582E-2</v>
      </c>
      <c r="I445" s="8"/>
      <c r="J445" s="2">
        <f t="shared" si="85"/>
        <v>0.40131578947368424</v>
      </c>
      <c r="K445" s="2">
        <f t="shared" si="86"/>
        <v>0.32894736842105265</v>
      </c>
      <c r="L445" s="2">
        <f t="shared" si="87"/>
        <v>0.26315789473684209</v>
      </c>
      <c r="M445" s="2">
        <f t="shared" si="88"/>
        <v>6.5789473684209621E-3</v>
      </c>
      <c r="N445" s="68">
        <v>61</v>
      </c>
      <c r="O445" s="68">
        <v>50</v>
      </c>
      <c r="P445" s="68">
        <v>40</v>
      </c>
      <c r="Q445" s="68">
        <v>0</v>
      </c>
      <c r="R445" s="68"/>
      <c r="S445" s="68">
        <v>0</v>
      </c>
      <c r="T445" s="68">
        <v>0</v>
      </c>
      <c r="U445" s="68"/>
      <c r="V445" s="1"/>
      <c r="W445" s="1"/>
      <c r="X445" s="1"/>
      <c r="Y445" s="1">
        <v>1</v>
      </c>
      <c r="Z445" s="1"/>
      <c r="AA445" s="1"/>
      <c r="AB445" s="1"/>
      <c r="AH445" t="str">
        <f t="shared" si="82"/>
        <v>Masardis</v>
      </c>
      <c r="AI445" t="s">
        <v>3068</v>
      </c>
      <c r="AJ445">
        <v>2</v>
      </c>
      <c r="AL445" s="127">
        <v>23</v>
      </c>
      <c r="AM445" s="130">
        <v>3</v>
      </c>
      <c r="AN445" s="130">
        <v>200</v>
      </c>
      <c r="AO445" s="132">
        <v>43990</v>
      </c>
      <c r="AP445" s="132">
        <f t="shared" si="92"/>
        <v>23003</v>
      </c>
      <c r="AQ445" s="74" t="s">
        <v>2231</v>
      </c>
    </row>
    <row r="446" spans="1:43" hidden="1" outlineLevel="1" x14ac:dyDescent="0.2">
      <c r="A446" t="s">
        <v>1656</v>
      </c>
      <c r="B446" s="10" t="s">
        <v>2728</v>
      </c>
      <c r="C446" s="1">
        <f>SUM(N446:AF446)</f>
        <v>27</v>
      </c>
      <c r="D446" s="7">
        <f>RANK(N446,(N446:AF446))</f>
        <v>3</v>
      </c>
      <c r="E446" s="7">
        <f>RANK(O446,(N446:AF446))</f>
        <v>1</v>
      </c>
      <c r="F446" s="7">
        <f>RANK(P446,(N446:AF446))</f>
        <v>2</v>
      </c>
      <c r="G446" s="1">
        <f>MAX(N446:P446)-LARGE(N446:P446,2)</f>
        <v>6</v>
      </c>
      <c r="H446" s="2">
        <f>G446/C446</f>
        <v>0.22222222222222221</v>
      </c>
      <c r="I446" s="8"/>
      <c r="J446" s="2">
        <f>IF(C446=0,"-",N446/C446)</f>
        <v>7.407407407407407E-2</v>
      </c>
      <c r="K446" s="2">
        <f>IF(C446=0,"-",O446/C446)</f>
        <v>0.55555555555555558</v>
      </c>
      <c r="L446" s="2">
        <f>IF(C446=0,"-",P446/C446)</f>
        <v>0.33333333333333331</v>
      </c>
      <c r="M446" s="2">
        <f>IF(C446=0,"-",(1-J446-K446-L446))</f>
        <v>3.7037037037037035E-2</v>
      </c>
      <c r="N446" s="68">
        <v>2</v>
      </c>
      <c r="O446" s="68">
        <v>15</v>
      </c>
      <c r="P446" s="68">
        <v>9</v>
      </c>
      <c r="Q446" s="68">
        <v>1</v>
      </c>
      <c r="R446" s="68"/>
      <c r="S446" s="68">
        <v>0</v>
      </c>
      <c r="T446" s="68">
        <v>0</v>
      </c>
      <c r="U446" s="68"/>
      <c r="V446" s="1"/>
      <c r="W446" s="1"/>
      <c r="X446" s="1"/>
      <c r="Y446" s="1">
        <v>0</v>
      </c>
      <c r="Z446" s="1"/>
      <c r="AA446" s="1"/>
      <c r="AB446" s="1"/>
      <c r="AH446" t="str">
        <f>A446</f>
        <v>Mason</v>
      </c>
      <c r="AI446" t="s">
        <v>1673</v>
      </c>
      <c r="AJ446">
        <v>2</v>
      </c>
      <c r="AL446" s="127">
        <v>23</v>
      </c>
      <c r="AM446" s="130">
        <v>17</v>
      </c>
      <c r="AO446" s="132">
        <v>43500</v>
      </c>
      <c r="AP446" s="132">
        <f t="shared" si="92"/>
        <v>23017</v>
      </c>
      <c r="AQ446" s="74" t="s">
        <v>1381</v>
      </c>
    </row>
    <row r="447" spans="1:43" hidden="1" outlineLevel="1" x14ac:dyDescent="0.2">
      <c r="A447" t="s">
        <v>3313</v>
      </c>
      <c r="B447" s="10" t="s">
        <v>2728</v>
      </c>
      <c r="C447" s="1">
        <f t="shared" si="81"/>
        <v>54</v>
      </c>
      <c r="D447" s="7">
        <f t="shared" si="89"/>
        <v>1</v>
      </c>
      <c r="E447" s="7">
        <f t="shared" si="90"/>
        <v>3</v>
      </c>
      <c r="F447" s="7">
        <f t="shared" si="91"/>
        <v>2</v>
      </c>
      <c r="G447" s="1">
        <f t="shared" si="84"/>
        <v>7</v>
      </c>
      <c r="H447" s="2">
        <f t="shared" si="83"/>
        <v>0.12962962962962962</v>
      </c>
      <c r="I447" s="8"/>
      <c r="J447" s="2">
        <f t="shared" si="85"/>
        <v>0.42592592592592593</v>
      </c>
      <c r="K447" s="2">
        <f t="shared" si="86"/>
        <v>0.25925925925925924</v>
      </c>
      <c r="L447" s="2">
        <f t="shared" si="87"/>
        <v>0.29629629629629628</v>
      </c>
      <c r="M447" s="2">
        <f t="shared" si="88"/>
        <v>1.8518518518518545E-2</v>
      </c>
      <c r="N447" s="68">
        <v>23</v>
      </c>
      <c r="O447" s="68">
        <v>14</v>
      </c>
      <c r="P447" s="68">
        <v>16</v>
      </c>
      <c r="Q447" s="68">
        <v>1</v>
      </c>
      <c r="R447" s="68"/>
      <c r="S447" s="68">
        <v>0</v>
      </c>
      <c r="T447" s="68">
        <v>0</v>
      </c>
      <c r="U447" s="68"/>
      <c r="V447" s="1"/>
      <c r="W447" s="1"/>
      <c r="X447" s="1"/>
      <c r="Y447" s="1">
        <v>0</v>
      </c>
      <c r="Z447" s="1"/>
      <c r="AA447" s="1"/>
      <c r="AB447" s="1"/>
      <c r="AH447" t="str">
        <f t="shared" si="82"/>
        <v>Matinicus Isle</v>
      </c>
      <c r="AI447" t="s">
        <v>857</v>
      </c>
      <c r="AJ447">
        <v>1</v>
      </c>
      <c r="AL447" s="127">
        <v>23</v>
      </c>
      <c r="AM447" s="130">
        <v>13</v>
      </c>
      <c r="AN447" s="130">
        <v>35</v>
      </c>
      <c r="AO447" s="132">
        <v>44165</v>
      </c>
      <c r="AP447" s="132">
        <f t="shared" si="92"/>
        <v>23013</v>
      </c>
      <c r="AQ447" s="74" t="s">
        <v>3114</v>
      </c>
    </row>
    <row r="448" spans="1:43" hidden="1" outlineLevel="1" x14ac:dyDescent="0.2">
      <c r="A448" t="s">
        <v>2598</v>
      </c>
      <c r="B448" s="10" t="s">
        <v>2728</v>
      </c>
      <c r="C448" s="1">
        <f t="shared" ref="C448:C510" si="93">SUM(N448:AF448)</f>
        <v>484</v>
      </c>
      <c r="D448" s="7">
        <f t="shared" si="89"/>
        <v>1</v>
      </c>
      <c r="E448" s="7">
        <f t="shared" si="90"/>
        <v>3</v>
      </c>
      <c r="F448" s="7">
        <f t="shared" si="91"/>
        <v>2</v>
      </c>
      <c r="G448" s="1">
        <f t="shared" si="84"/>
        <v>29</v>
      </c>
      <c r="H448" s="2">
        <f t="shared" si="83"/>
        <v>5.9917355371900828E-2</v>
      </c>
      <c r="I448" s="8"/>
      <c r="J448" s="2">
        <f t="shared" si="85"/>
        <v>0.41115702479338845</v>
      </c>
      <c r="K448" s="2">
        <f t="shared" si="86"/>
        <v>0.23760330578512398</v>
      </c>
      <c r="L448" s="2">
        <f t="shared" si="87"/>
        <v>0.3512396694214876</v>
      </c>
      <c r="M448" s="2">
        <f t="shared" si="88"/>
        <v>-5.5511151231257827E-17</v>
      </c>
      <c r="N448" s="68">
        <v>199</v>
      </c>
      <c r="O448" s="68">
        <v>115</v>
      </c>
      <c r="P448" s="68">
        <v>170</v>
      </c>
      <c r="Q448" s="68">
        <v>0</v>
      </c>
      <c r="R448" s="68"/>
      <c r="S448" s="68">
        <v>0</v>
      </c>
      <c r="T448" s="68">
        <v>0</v>
      </c>
      <c r="U448" s="68"/>
      <c r="V448" s="1"/>
      <c r="W448" s="1"/>
      <c r="X448" s="1"/>
      <c r="Y448" s="1">
        <v>0</v>
      </c>
      <c r="Z448" s="1"/>
      <c r="AA448" s="1"/>
      <c r="AB448" s="1"/>
      <c r="AH448" t="str">
        <f t="shared" si="82"/>
        <v>Mattawamkeag</v>
      </c>
      <c r="AI448" t="s">
        <v>1674</v>
      </c>
      <c r="AJ448">
        <v>2</v>
      </c>
      <c r="AL448" s="127">
        <v>23</v>
      </c>
      <c r="AM448" s="130">
        <v>19</v>
      </c>
      <c r="AN448" s="130">
        <v>200</v>
      </c>
      <c r="AO448" s="132">
        <v>44270</v>
      </c>
      <c r="AP448" s="132">
        <f t="shared" si="92"/>
        <v>23019</v>
      </c>
      <c r="AQ448" s="74" t="s">
        <v>2231</v>
      </c>
    </row>
    <row r="449" spans="1:43" hidden="1" outlineLevel="1" x14ac:dyDescent="0.2">
      <c r="A449" t="s">
        <v>2599</v>
      </c>
      <c r="B449" s="10" t="s">
        <v>2728</v>
      </c>
      <c r="C449" s="1">
        <f t="shared" si="93"/>
        <v>46</v>
      </c>
      <c r="D449" s="7">
        <f t="shared" si="89"/>
        <v>3</v>
      </c>
      <c r="E449" s="7">
        <f t="shared" si="90"/>
        <v>1</v>
      </c>
      <c r="F449" s="7">
        <f t="shared" si="91"/>
        <v>2</v>
      </c>
      <c r="G449" s="1">
        <f t="shared" si="84"/>
        <v>4</v>
      </c>
      <c r="H449" s="2">
        <f t="shared" si="83"/>
        <v>8.6956521739130432E-2</v>
      </c>
      <c r="I449" s="8"/>
      <c r="J449" s="2">
        <f t="shared" si="85"/>
        <v>0.2391304347826087</v>
      </c>
      <c r="K449" s="2">
        <f t="shared" si="86"/>
        <v>0.41304347826086957</v>
      </c>
      <c r="L449" s="2">
        <f t="shared" si="87"/>
        <v>0.32608695652173914</v>
      </c>
      <c r="M449" s="2">
        <f t="shared" si="88"/>
        <v>2.173913043478265E-2</v>
      </c>
      <c r="N449" s="68">
        <v>11</v>
      </c>
      <c r="O449" s="68">
        <v>19</v>
      </c>
      <c r="P449" s="68">
        <v>15</v>
      </c>
      <c r="Q449" s="68">
        <v>0</v>
      </c>
      <c r="R449" s="68"/>
      <c r="S449" s="68">
        <v>0</v>
      </c>
      <c r="T449" s="68">
        <v>1</v>
      </c>
      <c r="U449" s="68"/>
      <c r="V449" s="1"/>
      <c r="W449" s="1"/>
      <c r="X449" s="1"/>
      <c r="Y449" s="1">
        <v>0</v>
      </c>
      <c r="Z449" s="1"/>
      <c r="AA449" s="1"/>
      <c r="AB449" s="1"/>
      <c r="AH449" t="str">
        <f t="shared" ref="AH449:AH513" si="94">A449</f>
        <v>Maxfield</v>
      </c>
      <c r="AI449" t="s">
        <v>1674</v>
      </c>
      <c r="AJ449">
        <v>2</v>
      </c>
      <c r="AL449" s="127">
        <v>23</v>
      </c>
      <c r="AM449" s="130">
        <v>19</v>
      </c>
      <c r="AN449" s="130">
        <v>205</v>
      </c>
      <c r="AO449" s="132">
        <v>44340</v>
      </c>
      <c r="AP449" s="132">
        <f t="shared" si="92"/>
        <v>23019</v>
      </c>
      <c r="AQ449" s="74" t="s">
        <v>2231</v>
      </c>
    </row>
    <row r="450" spans="1:43" hidden="1" outlineLevel="1" x14ac:dyDescent="0.2">
      <c r="A450" t="s">
        <v>2725</v>
      </c>
      <c r="B450" s="10" t="s">
        <v>2728</v>
      </c>
      <c r="C450" s="1">
        <f t="shared" si="93"/>
        <v>1521</v>
      </c>
      <c r="D450" s="7">
        <f t="shared" si="89"/>
        <v>2</v>
      </c>
      <c r="E450" s="7">
        <f t="shared" si="90"/>
        <v>3</v>
      </c>
      <c r="F450" s="7">
        <f t="shared" si="91"/>
        <v>1</v>
      </c>
      <c r="G450" s="1">
        <f t="shared" si="84"/>
        <v>138</v>
      </c>
      <c r="H450" s="2">
        <f t="shared" si="83"/>
        <v>9.0729783037475351E-2</v>
      </c>
      <c r="I450" s="8"/>
      <c r="J450" s="2">
        <f t="shared" si="85"/>
        <v>0.30374753451676528</v>
      </c>
      <c r="K450" s="2">
        <f t="shared" si="86"/>
        <v>0.29914529914529914</v>
      </c>
      <c r="L450" s="2">
        <f t="shared" si="87"/>
        <v>0.39447731755424065</v>
      </c>
      <c r="M450" s="2">
        <f t="shared" si="88"/>
        <v>2.6298487836949325E-3</v>
      </c>
      <c r="N450" s="68">
        <v>462</v>
      </c>
      <c r="O450" s="68">
        <v>455</v>
      </c>
      <c r="P450" s="68">
        <v>600</v>
      </c>
      <c r="Q450" s="68">
        <v>4</v>
      </c>
      <c r="R450" s="68"/>
      <c r="S450" s="68">
        <v>0</v>
      </c>
      <c r="T450" s="68">
        <v>0</v>
      </c>
      <c r="U450" s="68"/>
      <c r="V450" s="1"/>
      <c r="W450" s="1"/>
      <c r="X450" s="1"/>
      <c r="Y450" s="1">
        <v>0</v>
      </c>
      <c r="Z450" s="1"/>
      <c r="AA450" s="1"/>
      <c r="AB450" s="1"/>
      <c r="AH450" t="str">
        <f t="shared" si="94"/>
        <v>Mechanic Falls</v>
      </c>
      <c r="AI450" t="s">
        <v>1675</v>
      </c>
      <c r="AJ450">
        <v>2</v>
      </c>
      <c r="AL450" s="127">
        <v>23</v>
      </c>
      <c r="AM450" s="130">
        <v>1</v>
      </c>
      <c r="AN450" s="130">
        <v>45</v>
      </c>
      <c r="AO450" s="132">
        <v>44585</v>
      </c>
      <c r="AP450" s="132">
        <f t="shared" si="92"/>
        <v>23001</v>
      </c>
      <c r="AQ450" s="74" t="s">
        <v>2231</v>
      </c>
    </row>
    <row r="451" spans="1:43" hidden="1" outlineLevel="1" x14ac:dyDescent="0.2">
      <c r="A451" t="s">
        <v>2052</v>
      </c>
      <c r="B451" s="10" t="s">
        <v>2728</v>
      </c>
      <c r="C451" s="1">
        <f t="shared" si="93"/>
        <v>91</v>
      </c>
      <c r="D451" s="7">
        <f t="shared" si="89"/>
        <v>2</v>
      </c>
      <c r="E451" s="7">
        <f t="shared" si="90"/>
        <v>1</v>
      </c>
      <c r="F451" s="7">
        <f t="shared" si="91"/>
        <v>3</v>
      </c>
      <c r="G451" s="1">
        <f t="shared" si="84"/>
        <v>3</v>
      </c>
      <c r="H451" s="2">
        <f t="shared" si="83"/>
        <v>3.2967032967032968E-2</v>
      </c>
      <c r="I451" s="8"/>
      <c r="J451" s="2">
        <f t="shared" si="85"/>
        <v>0.32967032967032966</v>
      </c>
      <c r="K451" s="2">
        <f t="shared" si="86"/>
        <v>0.36263736263736263</v>
      </c>
      <c r="L451" s="2">
        <f t="shared" si="87"/>
        <v>0.30769230769230771</v>
      </c>
      <c r="M451" s="2">
        <f t="shared" si="88"/>
        <v>5.5511151231257827E-17</v>
      </c>
      <c r="N451" s="68">
        <v>30</v>
      </c>
      <c r="O451" s="68">
        <v>33</v>
      </c>
      <c r="P451" s="68">
        <v>28</v>
      </c>
      <c r="Q451" s="68">
        <v>0</v>
      </c>
      <c r="R451" s="68"/>
      <c r="S451" s="68">
        <v>0</v>
      </c>
      <c r="T451" s="68">
        <v>0</v>
      </c>
      <c r="U451" s="68"/>
      <c r="V451" s="1"/>
      <c r="W451" s="1"/>
      <c r="X451" s="1"/>
      <c r="Y451" s="1">
        <v>0</v>
      </c>
      <c r="Z451" s="1"/>
      <c r="AA451" s="1"/>
      <c r="AB451" s="1"/>
      <c r="AH451" t="str">
        <f t="shared" si="94"/>
        <v>Meddybemps</v>
      </c>
      <c r="AI451" t="s">
        <v>563</v>
      </c>
      <c r="AJ451">
        <v>2</v>
      </c>
      <c r="AL451" s="127">
        <v>23</v>
      </c>
      <c r="AM451" s="130">
        <v>29</v>
      </c>
      <c r="AN451" s="130">
        <v>145</v>
      </c>
      <c r="AO451" s="132">
        <v>44760</v>
      </c>
      <c r="AP451" s="132">
        <f t="shared" si="92"/>
        <v>23029</v>
      </c>
      <c r="AQ451" s="74" t="s">
        <v>2231</v>
      </c>
    </row>
    <row r="452" spans="1:43" hidden="1" outlineLevel="1" x14ac:dyDescent="0.2">
      <c r="A452" t="s">
        <v>2522</v>
      </c>
      <c r="B452" s="10" t="s">
        <v>2728</v>
      </c>
      <c r="C452" s="1">
        <f t="shared" si="93"/>
        <v>103</v>
      </c>
      <c r="D452" s="7">
        <f t="shared" si="89"/>
        <v>1</v>
      </c>
      <c r="E452" s="7">
        <f t="shared" si="90"/>
        <v>3</v>
      </c>
      <c r="F452" s="7">
        <f t="shared" si="91"/>
        <v>2</v>
      </c>
      <c r="G452" s="1">
        <f t="shared" si="84"/>
        <v>3</v>
      </c>
      <c r="H452" s="2">
        <f t="shared" ref="H452:H516" si="95">G452/C452</f>
        <v>2.9126213592233011E-2</v>
      </c>
      <c r="I452" s="8"/>
      <c r="J452" s="2">
        <f t="shared" si="85"/>
        <v>0.37864077669902912</v>
      </c>
      <c r="K452" s="2">
        <f t="shared" si="86"/>
        <v>0.27184466019417475</v>
      </c>
      <c r="L452" s="2">
        <f t="shared" si="87"/>
        <v>0.34951456310679613</v>
      </c>
      <c r="M452" s="2">
        <f t="shared" si="88"/>
        <v>-5.5511151231257827E-17</v>
      </c>
      <c r="N452" s="68">
        <v>39</v>
      </c>
      <c r="O452" s="68">
        <v>28</v>
      </c>
      <c r="P452" s="68">
        <v>36</v>
      </c>
      <c r="Q452" s="68">
        <v>0</v>
      </c>
      <c r="R452" s="68"/>
      <c r="S452" s="68">
        <v>0</v>
      </c>
      <c r="T452" s="68">
        <v>0</v>
      </c>
      <c r="U452" s="68"/>
      <c r="V452" s="1"/>
      <c r="W452" s="1"/>
      <c r="X452" s="1"/>
      <c r="Y452" s="1">
        <v>0</v>
      </c>
      <c r="Z452" s="1"/>
      <c r="AA452" s="1"/>
      <c r="AB452" s="1"/>
      <c r="AH452" t="str">
        <f t="shared" si="94"/>
        <v>Medford</v>
      </c>
      <c r="AI452" t="s">
        <v>799</v>
      </c>
      <c r="AJ452">
        <v>2</v>
      </c>
      <c r="AL452" s="127">
        <v>23</v>
      </c>
      <c r="AM452" s="130">
        <v>21</v>
      </c>
      <c r="AN452" s="130">
        <v>62</v>
      </c>
      <c r="AO452" s="132">
        <v>44830</v>
      </c>
      <c r="AP452" s="132">
        <f t="shared" si="92"/>
        <v>23021</v>
      </c>
      <c r="AQ452" s="74" t="s">
        <v>2231</v>
      </c>
    </row>
    <row r="453" spans="1:43" hidden="1" outlineLevel="1" x14ac:dyDescent="0.2">
      <c r="A453" t="s">
        <v>2523</v>
      </c>
      <c r="B453" s="10" t="s">
        <v>2728</v>
      </c>
      <c r="C453" s="1">
        <f t="shared" si="93"/>
        <v>863</v>
      </c>
      <c r="D453" s="7">
        <f t="shared" si="89"/>
        <v>2</v>
      </c>
      <c r="E453" s="7">
        <f t="shared" si="90"/>
        <v>3</v>
      </c>
      <c r="F453" s="7">
        <f t="shared" si="91"/>
        <v>1</v>
      </c>
      <c r="G453" s="1">
        <f t="shared" si="84"/>
        <v>60</v>
      </c>
      <c r="H453" s="2">
        <f t="shared" si="95"/>
        <v>6.9524913093858637E-2</v>
      </c>
      <c r="I453" s="8"/>
      <c r="J453" s="2">
        <f t="shared" si="85"/>
        <v>0.32676709154113559</v>
      </c>
      <c r="K453" s="2">
        <f t="shared" si="86"/>
        <v>0.27694090382387021</v>
      </c>
      <c r="L453" s="2">
        <f t="shared" si="87"/>
        <v>0.3962920046349942</v>
      </c>
      <c r="M453" s="2">
        <f t="shared" si="88"/>
        <v>0</v>
      </c>
      <c r="N453" s="68">
        <v>282</v>
      </c>
      <c r="O453" s="68">
        <v>239</v>
      </c>
      <c r="P453" s="68">
        <v>342</v>
      </c>
      <c r="Q453" s="68">
        <v>0</v>
      </c>
      <c r="R453" s="68"/>
      <c r="S453" s="68">
        <v>0</v>
      </c>
      <c r="T453" s="68">
        <v>0</v>
      </c>
      <c r="U453" s="68"/>
      <c r="V453" s="1"/>
      <c r="W453" s="1"/>
      <c r="X453" s="1"/>
      <c r="Y453" s="1">
        <v>0</v>
      </c>
      <c r="Z453" s="1"/>
      <c r="AA453" s="1"/>
      <c r="AB453" s="1"/>
      <c r="AH453" t="str">
        <f t="shared" si="94"/>
        <v>Medway</v>
      </c>
      <c r="AI453" t="s">
        <v>1674</v>
      </c>
      <c r="AJ453">
        <v>2</v>
      </c>
      <c r="AL453" s="127">
        <v>23</v>
      </c>
      <c r="AM453" s="130">
        <v>19</v>
      </c>
      <c r="AN453" s="130">
        <v>210</v>
      </c>
      <c r="AO453" s="132">
        <v>45005</v>
      </c>
      <c r="AP453" s="132">
        <f t="shared" si="92"/>
        <v>23019</v>
      </c>
      <c r="AQ453" s="74" t="s">
        <v>2231</v>
      </c>
    </row>
    <row r="454" spans="1:43" hidden="1" outlineLevel="1" x14ac:dyDescent="0.2">
      <c r="A454" t="s">
        <v>284</v>
      </c>
      <c r="B454" s="10" t="s">
        <v>2728</v>
      </c>
      <c r="C454" s="1">
        <f t="shared" si="93"/>
        <v>325</v>
      </c>
      <c r="D454" s="7">
        <f t="shared" si="89"/>
        <v>2</v>
      </c>
      <c r="E454" s="7">
        <f t="shared" si="90"/>
        <v>3</v>
      </c>
      <c r="F454" s="7">
        <f t="shared" si="91"/>
        <v>1</v>
      </c>
      <c r="G454" s="1">
        <f t="shared" si="84"/>
        <v>36</v>
      </c>
      <c r="H454" s="2">
        <f t="shared" si="95"/>
        <v>0.11076923076923077</v>
      </c>
      <c r="I454" s="8"/>
      <c r="J454" s="2">
        <f t="shared" si="85"/>
        <v>0.3323076923076923</v>
      </c>
      <c r="K454" s="2">
        <f t="shared" si="86"/>
        <v>0.2153846153846154</v>
      </c>
      <c r="L454" s="2">
        <f t="shared" si="87"/>
        <v>0.44307692307692309</v>
      </c>
      <c r="M454" s="2">
        <f t="shared" si="88"/>
        <v>9.2307692307692091E-3</v>
      </c>
      <c r="N454" s="68">
        <v>108</v>
      </c>
      <c r="O454" s="68">
        <v>70</v>
      </c>
      <c r="P454" s="68">
        <v>144</v>
      </c>
      <c r="Q454" s="68">
        <v>3</v>
      </c>
      <c r="R454" s="68"/>
      <c r="S454" s="68">
        <v>0</v>
      </c>
      <c r="T454" s="68">
        <v>0</v>
      </c>
      <c r="U454" s="68"/>
      <c r="V454" s="1"/>
      <c r="W454" s="1"/>
      <c r="X454" s="1"/>
      <c r="Y454" s="1">
        <v>0</v>
      </c>
      <c r="Z454" s="1"/>
      <c r="AA454" s="1"/>
      <c r="AB454" s="1"/>
      <c r="AH454" t="str">
        <f t="shared" si="94"/>
        <v>Mercer</v>
      </c>
      <c r="AI454" t="s">
        <v>748</v>
      </c>
      <c r="AJ454">
        <v>2</v>
      </c>
      <c r="AL454" s="127">
        <v>23</v>
      </c>
      <c r="AM454" s="130">
        <v>25</v>
      </c>
      <c r="AN454" s="130">
        <v>90</v>
      </c>
      <c r="AO454" s="132">
        <v>45110</v>
      </c>
      <c r="AP454" s="132">
        <f t="shared" si="92"/>
        <v>23025</v>
      </c>
      <c r="AQ454" s="74" t="s">
        <v>2231</v>
      </c>
    </row>
    <row r="455" spans="1:43" hidden="1" outlineLevel="1" x14ac:dyDescent="0.2">
      <c r="A455" t="s">
        <v>2053</v>
      </c>
      <c r="B455" s="10" t="s">
        <v>2728</v>
      </c>
      <c r="C455" s="1">
        <f t="shared" si="93"/>
        <v>117</v>
      </c>
      <c r="D455" s="7">
        <f t="shared" si="89"/>
        <v>1</v>
      </c>
      <c r="E455" s="7">
        <f t="shared" si="90"/>
        <v>2</v>
      </c>
      <c r="F455" s="7">
        <f t="shared" si="91"/>
        <v>3</v>
      </c>
      <c r="G455" s="1">
        <f t="shared" si="84"/>
        <v>2</v>
      </c>
      <c r="H455" s="2">
        <f t="shared" si="95"/>
        <v>1.7094017094017096E-2</v>
      </c>
      <c r="I455" s="8"/>
      <c r="J455" s="2">
        <f t="shared" si="85"/>
        <v>0.38461538461538464</v>
      </c>
      <c r="K455" s="2">
        <f t="shared" si="86"/>
        <v>0.36752136752136755</v>
      </c>
      <c r="L455" s="2">
        <f t="shared" si="87"/>
        <v>0.23076923076923078</v>
      </c>
      <c r="M455" s="2">
        <f t="shared" si="88"/>
        <v>1.7094017094017089E-2</v>
      </c>
      <c r="N455" s="68">
        <v>45</v>
      </c>
      <c r="O455" s="68">
        <v>43</v>
      </c>
      <c r="P455" s="68">
        <v>27</v>
      </c>
      <c r="Q455" s="68">
        <v>1</v>
      </c>
      <c r="R455" s="68"/>
      <c r="S455" s="68">
        <v>1</v>
      </c>
      <c r="T455" s="68">
        <v>0</v>
      </c>
      <c r="U455" s="68"/>
      <c r="V455" s="1"/>
      <c r="W455" s="1"/>
      <c r="X455" s="1"/>
      <c r="Y455" s="1">
        <v>0</v>
      </c>
      <c r="Z455" s="1"/>
      <c r="AA455" s="1"/>
      <c r="AB455" s="1"/>
      <c r="AH455" t="str">
        <f t="shared" si="94"/>
        <v>Merrill</v>
      </c>
      <c r="AI455" t="s">
        <v>3068</v>
      </c>
      <c r="AJ455">
        <v>2</v>
      </c>
      <c r="AL455" s="127">
        <v>23</v>
      </c>
      <c r="AM455" s="130">
        <v>3</v>
      </c>
      <c r="AN455" s="130">
        <v>205</v>
      </c>
      <c r="AO455" s="132">
        <v>45180</v>
      </c>
      <c r="AP455" s="132">
        <f t="shared" si="92"/>
        <v>23003</v>
      </c>
      <c r="AQ455" s="74" t="s">
        <v>2231</v>
      </c>
    </row>
    <row r="456" spans="1:43" hidden="1" outlineLevel="1" x14ac:dyDescent="0.2">
      <c r="A456" t="s">
        <v>889</v>
      </c>
      <c r="B456" s="10" t="s">
        <v>2728</v>
      </c>
      <c r="C456" s="1">
        <f t="shared" si="93"/>
        <v>1825</v>
      </c>
      <c r="D456" s="7">
        <f t="shared" si="89"/>
        <v>1</v>
      </c>
      <c r="E456" s="7">
        <f t="shared" si="90"/>
        <v>3</v>
      </c>
      <c r="F456" s="7">
        <f t="shared" si="91"/>
        <v>2</v>
      </c>
      <c r="G456" s="1">
        <f t="shared" si="84"/>
        <v>236</v>
      </c>
      <c r="H456" s="2">
        <f t="shared" si="95"/>
        <v>0.12931506849315069</v>
      </c>
      <c r="I456" s="8"/>
      <c r="J456" s="2">
        <f t="shared" si="85"/>
        <v>0.48493150684931507</v>
      </c>
      <c r="K456" s="2">
        <f t="shared" si="86"/>
        <v>0.15726027397260273</v>
      </c>
      <c r="L456" s="2">
        <f t="shared" si="87"/>
        <v>0.35561643835616441</v>
      </c>
      <c r="M456" s="2">
        <f t="shared" si="88"/>
        <v>2.1917808219177881E-3</v>
      </c>
      <c r="N456" s="68">
        <v>885</v>
      </c>
      <c r="O456" s="68">
        <v>287</v>
      </c>
      <c r="P456" s="68">
        <v>649</v>
      </c>
      <c r="Q456" s="68">
        <v>3</v>
      </c>
      <c r="R456" s="68"/>
      <c r="S456" s="68">
        <v>0</v>
      </c>
      <c r="T456" s="68">
        <v>1</v>
      </c>
      <c r="U456" s="68"/>
      <c r="V456" s="1"/>
      <c r="W456" s="1"/>
      <c r="X456" s="1"/>
      <c r="Y456" s="1">
        <v>0</v>
      </c>
      <c r="Z456" s="1"/>
      <c r="AA456" s="1"/>
      <c r="AB456" s="1"/>
      <c r="AH456" t="str">
        <f t="shared" si="94"/>
        <v>Mexico</v>
      </c>
      <c r="AI456" t="s">
        <v>1673</v>
      </c>
      <c r="AJ456">
        <v>2</v>
      </c>
      <c r="AL456" s="127">
        <v>23</v>
      </c>
      <c r="AM456" s="130">
        <v>17</v>
      </c>
      <c r="AN456" s="130">
        <v>95</v>
      </c>
      <c r="AO456" s="132">
        <v>45285</v>
      </c>
      <c r="AP456" s="132">
        <f t="shared" si="92"/>
        <v>23017</v>
      </c>
      <c r="AQ456" s="74" t="s">
        <v>2231</v>
      </c>
    </row>
    <row r="457" spans="1:43" hidden="1" outlineLevel="1" x14ac:dyDescent="0.2">
      <c r="A457" t="s">
        <v>890</v>
      </c>
      <c r="B457" s="10" t="s">
        <v>2728</v>
      </c>
      <c r="C457" s="1">
        <f t="shared" si="93"/>
        <v>723</v>
      </c>
      <c r="D457" s="7">
        <f t="shared" si="89"/>
        <v>3</v>
      </c>
      <c r="E457" s="7">
        <f t="shared" si="90"/>
        <v>2</v>
      </c>
      <c r="F457" s="7">
        <f t="shared" si="91"/>
        <v>1</v>
      </c>
      <c r="G457" s="1">
        <f t="shared" si="84"/>
        <v>5</v>
      </c>
      <c r="H457" s="2">
        <f t="shared" si="95"/>
        <v>6.9156293222683261E-3</v>
      </c>
      <c r="I457" s="8"/>
      <c r="J457" s="2">
        <f t="shared" si="85"/>
        <v>0.32918395573997233</v>
      </c>
      <c r="K457" s="2">
        <f t="shared" si="86"/>
        <v>0.33056708160442599</v>
      </c>
      <c r="L457" s="2">
        <f t="shared" si="87"/>
        <v>0.33748271092669435</v>
      </c>
      <c r="M457" s="2">
        <f t="shared" si="88"/>
        <v>2.7662517289073763E-3</v>
      </c>
      <c r="N457" s="68">
        <v>238</v>
      </c>
      <c r="O457" s="68">
        <v>239</v>
      </c>
      <c r="P457" s="68">
        <v>244</v>
      </c>
      <c r="Q457" s="68">
        <v>2</v>
      </c>
      <c r="R457" s="68"/>
      <c r="S457" s="68">
        <v>0</v>
      </c>
      <c r="T457" s="68">
        <v>0</v>
      </c>
      <c r="U457" s="68"/>
      <c r="V457" s="1"/>
      <c r="W457" s="1"/>
      <c r="X457" s="1"/>
      <c r="Y457" s="1">
        <v>0</v>
      </c>
      <c r="Z457" s="1"/>
      <c r="AA457" s="1"/>
      <c r="AB457" s="1"/>
      <c r="AH457" t="str">
        <f t="shared" si="94"/>
        <v>Milbridge</v>
      </c>
      <c r="AI457" t="s">
        <v>563</v>
      </c>
      <c r="AJ457">
        <v>2</v>
      </c>
      <c r="AL457" s="127">
        <v>23</v>
      </c>
      <c r="AM457" s="130">
        <v>29</v>
      </c>
      <c r="AN457" s="130">
        <v>150</v>
      </c>
      <c r="AO457" s="132">
        <v>45600</v>
      </c>
      <c r="AP457" s="132">
        <f t="shared" si="92"/>
        <v>23029</v>
      </c>
      <c r="AQ457" s="74" t="s">
        <v>2231</v>
      </c>
    </row>
    <row r="458" spans="1:43" hidden="1" outlineLevel="1" x14ac:dyDescent="0.2">
      <c r="A458" t="s">
        <v>1784</v>
      </c>
      <c r="B458" s="10" t="s">
        <v>2728</v>
      </c>
      <c r="C458" s="1">
        <f t="shared" si="93"/>
        <v>1542</v>
      </c>
      <c r="D458" s="7">
        <f t="shared" si="89"/>
        <v>2</v>
      </c>
      <c r="E458" s="7">
        <f t="shared" si="90"/>
        <v>3</v>
      </c>
      <c r="F458" s="7">
        <f t="shared" si="91"/>
        <v>1</v>
      </c>
      <c r="G458" s="1">
        <f t="shared" si="84"/>
        <v>13</v>
      </c>
      <c r="H458" s="2">
        <f t="shared" si="95"/>
        <v>8.4306095979247726E-3</v>
      </c>
      <c r="I458" s="8"/>
      <c r="J458" s="2">
        <f t="shared" si="85"/>
        <v>0.39429312581063553</v>
      </c>
      <c r="K458" s="2">
        <f t="shared" si="86"/>
        <v>0.20103761348897536</v>
      </c>
      <c r="L458" s="2">
        <f t="shared" si="87"/>
        <v>0.40272373540856032</v>
      </c>
      <c r="M458" s="2">
        <f t="shared" si="88"/>
        <v>1.9455252918288424E-3</v>
      </c>
      <c r="N458" s="68">
        <v>608</v>
      </c>
      <c r="O458" s="68">
        <v>310</v>
      </c>
      <c r="P458" s="68">
        <v>621</v>
      </c>
      <c r="Q458" s="68">
        <v>3</v>
      </c>
      <c r="R458" s="68"/>
      <c r="S458" s="68">
        <v>0</v>
      </c>
      <c r="T458" s="68">
        <v>0</v>
      </c>
      <c r="U458" s="68"/>
      <c r="V458" s="1"/>
      <c r="W458" s="1"/>
      <c r="X458" s="1"/>
      <c r="Y458" s="1">
        <v>0</v>
      </c>
      <c r="Z458" s="1"/>
      <c r="AA458" s="1"/>
      <c r="AB458" s="1"/>
      <c r="AH458" t="str">
        <f t="shared" si="94"/>
        <v>Milford</v>
      </c>
      <c r="AI458" t="s">
        <v>1674</v>
      </c>
      <c r="AJ458">
        <v>2</v>
      </c>
      <c r="AL458" s="127">
        <v>23</v>
      </c>
      <c r="AM458" s="130">
        <v>19</v>
      </c>
      <c r="AN458" s="130">
        <v>215</v>
      </c>
      <c r="AO458" s="132">
        <v>45670</v>
      </c>
      <c r="AP458" s="132">
        <f t="shared" si="92"/>
        <v>23019</v>
      </c>
      <c r="AQ458" s="74" t="s">
        <v>2231</v>
      </c>
    </row>
    <row r="459" spans="1:43" hidden="1" outlineLevel="1" x14ac:dyDescent="0.2">
      <c r="A459" t="s">
        <v>899</v>
      </c>
      <c r="B459" s="10" t="s">
        <v>2728</v>
      </c>
      <c r="C459" s="1">
        <f t="shared" si="93"/>
        <v>3874</v>
      </c>
      <c r="D459" s="7">
        <f t="shared" si="89"/>
        <v>1</v>
      </c>
      <c r="E459" s="7">
        <f t="shared" si="90"/>
        <v>3</v>
      </c>
      <c r="F459" s="7">
        <f t="shared" si="91"/>
        <v>2</v>
      </c>
      <c r="G459" s="1">
        <f t="shared" si="84"/>
        <v>156</v>
      </c>
      <c r="H459" s="2">
        <f t="shared" si="95"/>
        <v>4.0268456375838924E-2</v>
      </c>
      <c r="I459" s="8"/>
      <c r="J459" s="2">
        <f t="shared" si="85"/>
        <v>0.40474961280330407</v>
      </c>
      <c r="K459" s="2">
        <f t="shared" si="86"/>
        <v>0.22947857511615902</v>
      </c>
      <c r="L459" s="2">
        <f t="shared" si="87"/>
        <v>0.36448115642746515</v>
      </c>
      <c r="M459" s="2">
        <f t="shared" si="88"/>
        <v>1.2906556530717372E-3</v>
      </c>
      <c r="N459" s="68">
        <v>1568</v>
      </c>
      <c r="O459" s="68">
        <v>889</v>
      </c>
      <c r="P459" s="68">
        <v>1412</v>
      </c>
      <c r="Q459" s="68">
        <v>2</v>
      </c>
      <c r="R459" s="68"/>
      <c r="S459" s="68">
        <v>0</v>
      </c>
      <c r="T459" s="68">
        <v>3</v>
      </c>
      <c r="U459" s="68"/>
      <c r="V459" s="1"/>
      <c r="W459" s="1"/>
      <c r="X459" s="1"/>
      <c r="Y459" s="1">
        <v>0</v>
      </c>
      <c r="Z459" s="1"/>
      <c r="AA459" s="1"/>
      <c r="AB459" s="1"/>
      <c r="AH459" t="str">
        <f t="shared" si="94"/>
        <v>Millinocket</v>
      </c>
      <c r="AI459" t="s">
        <v>1674</v>
      </c>
      <c r="AJ459">
        <v>2</v>
      </c>
      <c r="AL459" s="127">
        <v>23</v>
      </c>
      <c r="AM459" s="130">
        <v>19</v>
      </c>
      <c r="AN459" s="130">
        <v>220</v>
      </c>
      <c r="AO459" s="132">
        <v>45810</v>
      </c>
      <c r="AP459" s="132">
        <f t="shared" si="92"/>
        <v>23019</v>
      </c>
      <c r="AQ459" s="74" t="s">
        <v>2231</v>
      </c>
    </row>
    <row r="460" spans="1:43" hidden="1" outlineLevel="1" x14ac:dyDescent="0.2">
      <c r="A460" t="s">
        <v>900</v>
      </c>
      <c r="B460" s="10" t="s">
        <v>2728</v>
      </c>
      <c r="C460" s="1">
        <f t="shared" si="93"/>
        <v>1430</v>
      </c>
      <c r="D460" s="7">
        <f t="shared" si="89"/>
        <v>1</v>
      </c>
      <c r="E460" s="7">
        <f t="shared" si="90"/>
        <v>3</v>
      </c>
      <c r="F460" s="7">
        <f t="shared" si="91"/>
        <v>2</v>
      </c>
      <c r="G460" s="1">
        <f t="shared" si="84"/>
        <v>30</v>
      </c>
      <c r="H460" s="2">
        <f t="shared" si="95"/>
        <v>2.097902097902098E-2</v>
      </c>
      <c r="I460" s="8"/>
      <c r="J460" s="2">
        <f t="shared" si="85"/>
        <v>0.36993006993006994</v>
      </c>
      <c r="K460" s="2">
        <f t="shared" si="86"/>
        <v>0.27972027972027974</v>
      </c>
      <c r="L460" s="2">
        <f t="shared" si="87"/>
        <v>0.34895104895104895</v>
      </c>
      <c r="M460" s="2">
        <f t="shared" si="88"/>
        <v>1.3986013986013734E-3</v>
      </c>
      <c r="N460" s="68">
        <v>529</v>
      </c>
      <c r="O460" s="68">
        <v>400</v>
      </c>
      <c r="P460" s="68">
        <v>499</v>
      </c>
      <c r="Q460" s="68">
        <v>2</v>
      </c>
      <c r="R460" s="68"/>
      <c r="S460" s="68">
        <v>0</v>
      </c>
      <c r="T460" s="68">
        <v>0</v>
      </c>
      <c r="U460" s="68"/>
      <c r="V460" s="1"/>
      <c r="W460" s="1"/>
      <c r="X460" s="1"/>
      <c r="Y460" s="1">
        <v>0</v>
      </c>
      <c r="Z460" s="1"/>
      <c r="AA460" s="1"/>
      <c r="AB460" s="1"/>
      <c r="AH460" t="str">
        <f t="shared" si="94"/>
        <v>Milo</v>
      </c>
      <c r="AI460" t="s">
        <v>799</v>
      </c>
      <c r="AJ460">
        <v>2</v>
      </c>
      <c r="AL460" s="127">
        <v>23</v>
      </c>
      <c r="AM460" s="130">
        <v>21</v>
      </c>
      <c r="AN460" s="130">
        <v>65</v>
      </c>
      <c r="AO460" s="132">
        <v>46020</v>
      </c>
      <c r="AP460" s="132">
        <f t="shared" si="92"/>
        <v>23021</v>
      </c>
      <c r="AQ460" s="74" t="s">
        <v>2231</v>
      </c>
    </row>
    <row r="461" spans="1:43" hidden="1" outlineLevel="1" x14ac:dyDescent="0.2">
      <c r="A461" t="s">
        <v>1054</v>
      </c>
      <c r="B461" s="10" t="s">
        <v>2728</v>
      </c>
      <c r="C461" s="1">
        <f t="shared" si="93"/>
        <v>48</v>
      </c>
      <c r="D461" s="7">
        <f t="shared" si="89"/>
        <v>1</v>
      </c>
      <c r="E461" s="7">
        <f t="shared" si="90"/>
        <v>3</v>
      </c>
      <c r="F461" s="7">
        <f t="shared" si="91"/>
        <v>2</v>
      </c>
      <c r="G461" s="1">
        <f t="shared" si="84"/>
        <v>2</v>
      </c>
      <c r="H461" s="2">
        <f t="shared" si="95"/>
        <v>4.1666666666666664E-2</v>
      </c>
      <c r="I461" s="8"/>
      <c r="J461" s="2">
        <f t="shared" si="85"/>
        <v>0.45833333333333331</v>
      </c>
      <c r="K461" s="2">
        <f t="shared" si="86"/>
        <v>0.10416666666666667</v>
      </c>
      <c r="L461" s="2">
        <f t="shared" si="87"/>
        <v>0.41666666666666669</v>
      </c>
      <c r="M461" s="2">
        <f t="shared" si="88"/>
        <v>2.083333333333337E-2</v>
      </c>
      <c r="N461" s="68">
        <v>22</v>
      </c>
      <c r="O461" s="68">
        <v>5</v>
      </c>
      <c r="P461" s="68">
        <v>20</v>
      </c>
      <c r="Q461" s="68">
        <v>0</v>
      </c>
      <c r="R461" s="68"/>
      <c r="S461" s="68">
        <v>1</v>
      </c>
      <c r="T461" s="68">
        <v>0</v>
      </c>
      <c r="U461" s="68"/>
      <c r="V461" s="1"/>
      <c r="W461" s="1"/>
      <c r="X461" s="1"/>
      <c r="Y461" s="1">
        <v>0</v>
      </c>
      <c r="Z461" s="1"/>
      <c r="AA461" s="1"/>
      <c r="AB461" s="1"/>
      <c r="AH461" t="str">
        <f>A461</f>
        <v>Milton</v>
      </c>
      <c r="AI461" t="s">
        <v>1673</v>
      </c>
      <c r="AJ461">
        <v>2</v>
      </c>
      <c r="AL461" s="127">
        <v>23</v>
      </c>
      <c r="AM461" s="130">
        <v>17</v>
      </c>
      <c r="AN461" s="130">
        <v>97</v>
      </c>
      <c r="AO461" s="132">
        <v>46105</v>
      </c>
      <c r="AP461" s="132">
        <f t="shared" si="92"/>
        <v>23017</v>
      </c>
      <c r="AQ461" s="74" t="s">
        <v>1381</v>
      </c>
    </row>
    <row r="462" spans="1:43" hidden="1" outlineLevel="1" x14ac:dyDescent="0.2">
      <c r="A462" t="s">
        <v>901</v>
      </c>
      <c r="B462" s="10" t="s">
        <v>2728</v>
      </c>
      <c r="C462" s="1">
        <f t="shared" si="93"/>
        <v>1020</v>
      </c>
      <c r="D462" s="7">
        <f t="shared" si="89"/>
        <v>3</v>
      </c>
      <c r="E462" s="7">
        <f t="shared" si="90"/>
        <v>2</v>
      </c>
      <c r="F462" s="7">
        <f t="shared" si="91"/>
        <v>1</v>
      </c>
      <c r="G462" s="1">
        <f t="shared" si="84"/>
        <v>54</v>
      </c>
      <c r="H462" s="2">
        <f t="shared" si="95"/>
        <v>5.2941176470588235E-2</v>
      </c>
      <c r="I462" s="8"/>
      <c r="J462" s="2">
        <f t="shared" si="85"/>
        <v>0.28627450980392155</v>
      </c>
      <c r="K462" s="2">
        <f t="shared" si="86"/>
        <v>0.32745098039215687</v>
      </c>
      <c r="L462" s="2">
        <f t="shared" si="87"/>
        <v>0.38039215686274508</v>
      </c>
      <c r="M462" s="2">
        <f t="shared" si="88"/>
        <v>5.8823529411765052E-3</v>
      </c>
      <c r="N462" s="68">
        <v>292</v>
      </c>
      <c r="O462" s="68">
        <v>334</v>
      </c>
      <c r="P462" s="68">
        <v>388</v>
      </c>
      <c r="Q462" s="68">
        <v>4</v>
      </c>
      <c r="R462" s="68"/>
      <c r="S462" s="68">
        <v>1</v>
      </c>
      <c r="T462" s="68">
        <v>1</v>
      </c>
      <c r="U462" s="68"/>
      <c r="V462" s="1"/>
      <c r="W462" s="1"/>
      <c r="X462" s="1"/>
      <c r="Y462" s="1">
        <v>0</v>
      </c>
      <c r="Z462" s="1"/>
      <c r="AA462" s="1"/>
      <c r="AB462" s="1"/>
      <c r="AH462" t="str">
        <f t="shared" si="94"/>
        <v>Minot</v>
      </c>
      <c r="AI462" t="s">
        <v>1675</v>
      </c>
      <c r="AJ462">
        <v>2</v>
      </c>
      <c r="AL462" s="127">
        <v>23</v>
      </c>
      <c r="AM462" s="130">
        <v>1</v>
      </c>
      <c r="AN462" s="130">
        <v>50</v>
      </c>
      <c r="AO462" s="132">
        <v>46160</v>
      </c>
      <c r="AP462" s="132">
        <f t="shared" si="92"/>
        <v>23001</v>
      </c>
      <c r="AQ462" s="74" t="s">
        <v>2231</v>
      </c>
    </row>
    <row r="463" spans="1:43" hidden="1" outlineLevel="1" x14ac:dyDescent="0.2">
      <c r="A463" t="s">
        <v>3314</v>
      </c>
      <c r="B463" s="10" t="s">
        <v>2728</v>
      </c>
      <c r="C463" s="1">
        <f t="shared" si="93"/>
        <v>81</v>
      </c>
      <c r="D463" s="7">
        <f t="shared" si="89"/>
        <v>1</v>
      </c>
      <c r="E463" s="7">
        <f t="shared" si="90"/>
        <v>2</v>
      </c>
      <c r="F463" s="7">
        <f t="shared" si="91"/>
        <v>2</v>
      </c>
      <c r="G463" s="1">
        <f t="shared" si="84"/>
        <v>20</v>
      </c>
      <c r="H463" s="2">
        <f t="shared" si="95"/>
        <v>0.24691358024691357</v>
      </c>
      <c r="I463" s="8"/>
      <c r="J463" s="2">
        <f t="shared" si="85"/>
        <v>0.49382716049382713</v>
      </c>
      <c r="K463" s="2">
        <f t="shared" si="86"/>
        <v>0.24691358024691357</v>
      </c>
      <c r="L463" s="2">
        <f t="shared" si="87"/>
        <v>0.24691358024691357</v>
      </c>
      <c r="M463" s="2">
        <f t="shared" si="88"/>
        <v>1.2345679012345734E-2</v>
      </c>
      <c r="N463" s="68">
        <v>40</v>
      </c>
      <c r="O463" s="68">
        <v>20</v>
      </c>
      <c r="P463" s="68">
        <v>20</v>
      </c>
      <c r="Q463" s="68">
        <v>0</v>
      </c>
      <c r="R463" s="68"/>
      <c r="S463" s="68">
        <v>1</v>
      </c>
      <c r="T463" s="68">
        <v>0</v>
      </c>
      <c r="U463" s="68"/>
      <c r="V463" s="1"/>
      <c r="W463" s="1"/>
      <c r="X463" s="1"/>
      <c r="Y463" s="1">
        <v>0</v>
      </c>
      <c r="Z463" s="1"/>
      <c r="AA463" s="1"/>
      <c r="AB463" s="1"/>
      <c r="AH463" t="str">
        <f t="shared" si="94"/>
        <v>Monhegan</v>
      </c>
      <c r="AI463" t="s">
        <v>1204</v>
      </c>
      <c r="AJ463">
        <v>1</v>
      </c>
      <c r="AL463" s="127">
        <v>23</v>
      </c>
      <c r="AM463" s="130">
        <v>15</v>
      </c>
      <c r="AN463" s="130">
        <v>55</v>
      </c>
      <c r="AO463" s="132">
        <v>46335</v>
      </c>
      <c r="AP463" s="132">
        <f t="shared" si="92"/>
        <v>23015</v>
      </c>
      <c r="AQ463" s="74" t="s">
        <v>3114</v>
      </c>
    </row>
    <row r="464" spans="1:43" hidden="1" outlineLevel="1" x14ac:dyDescent="0.2">
      <c r="A464" t="s">
        <v>1594</v>
      </c>
      <c r="B464" s="10" t="s">
        <v>2728</v>
      </c>
      <c r="C464" s="1">
        <f t="shared" si="93"/>
        <v>2017</v>
      </c>
      <c r="D464" s="7">
        <f t="shared" si="89"/>
        <v>2</v>
      </c>
      <c r="E464" s="7">
        <f t="shared" si="90"/>
        <v>3</v>
      </c>
      <c r="F464" s="7">
        <f t="shared" si="91"/>
        <v>1</v>
      </c>
      <c r="G464" s="1">
        <f t="shared" si="84"/>
        <v>89</v>
      </c>
      <c r="H464" s="2">
        <f t="shared" si="95"/>
        <v>4.4124938026772434E-2</v>
      </c>
      <c r="I464" s="8"/>
      <c r="J464" s="2">
        <f t="shared" si="85"/>
        <v>0.33118492811105604</v>
      </c>
      <c r="K464" s="2">
        <f t="shared" si="86"/>
        <v>0.29053049082796234</v>
      </c>
      <c r="L464" s="2">
        <f t="shared" si="87"/>
        <v>0.37530986613782846</v>
      </c>
      <c r="M464" s="2">
        <f t="shared" si="88"/>
        <v>2.9747149231531544E-3</v>
      </c>
      <c r="N464" s="68">
        <v>668</v>
      </c>
      <c r="O464" s="68">
        <v>586</v>
      </c>
      <c r="P464" s="68">
        <v>757</v>
      </c>
      <c r="Q464" s="68">
        <v>2</v>
      </c>
      <c r="R464" s="68"/>
      <c r="S464" s="68">
        <v>0</v>
      </c>
      <c r="T464" s="68">
        <v>4</v>
      </c>
      <c r="U464" s="68"/>
      <c r="V464" s="1"/>
      <c r="W464" s="1"/>
      <c r="X464" s="1"/>
      <c r="Y464" s="1">
        <v>0</v>
      </c>
      <c r="Z464" s="1"/>
      <c r="AA464" s="1"/>
      <c r="AB464" s="1"/>
      <c r="AH464" t="str">
        <f t="shared" si="94"/>
        <v>Monmouth</v>
      </c>
      <c r="AI464" t="s">
        <v>2091</v>
      </c>
      <c r="AJ464">
        <v>1</v>
      </c>
      <c r="AL464" s="127">
        <v>23</v>
      </c>
      <c r="AM464" s="130">
        <v>11</v>
      </c>
      <c r="AN464" s="130">
        <v>70</v>
      </c>
      <c r="AO464" s="132">
        <v>46405</v>
      </c>
      <c r="AP464" s="132">
        <f t="shared" si="92"/>
        <v>23011</v>
      </c>
      <c r="AQ464" s="74" t="s">
        <v>2231</v>
      </c>
    </row>
    <row r="465" spans="1:43" hidden="1" outlineLevel="1" x14ac:dyDescent="0.2">
      <c r="A465" t="s">
        <v>1371</v>
      </c>
      <c r="B465" s="10" t="s">
        <v>2728</v>
      </c>
      <c r="C465" s="1">
        <f t="shared" si="93"/>
        <v>496</v>
      </c>
      <c r="D465" s="7">
        <f t="shared" si="89"/>
        <v>1</v>
      </c>
      <c r="E465" s="7">
        <f t="shared" si="90"/>
        <v>3</v>
      </c>
      <c r="F465" s="7">
        <f t="shared" si="91"/>
        <v>2</v>
      </c>
      <c r="G465" s="1">
        <f t="shared" si="84"/>
        <v>16</v>
      </c>
      <c r="H465" s="2">
        <f t="shared" si="95"/>
        <v>3.2258064516129031E-2</v>
      </c>
      <c r="I465" s="8"/>
      <c r="J465" s="2">
        <f t="shared" si="85"/>
        <v>0.37298387096774194</v>
      </c>
      <c r="K465" s="2">
        <f t="shared" si="86"/>
        <v>0.28024193548387094</v>
      </c>
      <c r="L465" s="2">
        <f t="shared" si="87"/>
        <v>0.34072580645161288</v>
      </c>
      <c r="M465" s="2">
        <f t="shared" si="88"/>
        <v>6.0483870967741882E-3</v>
      </c>
      <c r="N465" s="68">
        <v>185</v>
      </c>
      <c r="O465" s="68">
        <v>139</v>
      </c>
      <c r="P465" s="68">
        <v>169</v>
      </c>
      <c r="Q465" s="68">
        <v>1</v>
      </c>
      <c r="R465" s="68"/>
      <c r="S465" s="68">
        <v>1</v>
      </c>
      <c r="T465" s="68">
        <v>1</v>
      </c>
      <c r="U465" s="68"/>
      <c r="V465" s="1"/>
      <c r="W465" s="1"/>
      <c r="X465" s="1"/>
      <c r="Y465" s="1">
        <v>0</v>
      </c>
      <c r="Z465" s="1"/>
      <c r="AA465" s="1"/>
      <c r="AB465" s="1"/>
      <c r="AH465" t="str">
        <f t="shared" si="94"/>
        <v>Monroe</v>
      </c>
      <c r="AI465" t="s">
        <v>1623</v>
      </c>
      <c r="AJ465">
        <v>2</v>
      </c>
      <c r="AL465" s="127">
        <v>23</v>
      </c>
      <c r="AM465" s="130">
        <v>27</v>
      </c>
      <c r="AN465" s="130">
        <v>60</v>
      </c>
      <c r="AO465" s="132">
        <v>46475</v>
      </c>
      <c r="AP465" s="132">
        <f t="shared" si="92"/>
        <v>23027</v>
      </c>
      <c r="AQ465" s="74" t="s">
        <v>2231</v>
      </c>
    </row>
    <row r="466" spans="1:43" hidden="1" outlineLevel="1" x14ac:dyDescent="0.2">
      <c r="A466" t="s">
        <v>1800</v>
      </c>
      <c r="B466" s="10" t="s">
        <v>2728</v>
      </c>
      <c r="C466" s="1">
        <f t="shared" si="93"/>
        <v>483</v>
      </c>
      <c r="D466" s="7">
        <f t="shared" si="89"/>
        <v>2</v>
      </c>
      <c r="E466" s="7">
        <f t="shared" si="90"/>
        <v>3</v>
      </c>
      <c r="F466" s="7">
        <f t="shared" si="91"/>
        <v>1</v>
      </c>
      <c r="G466" s="1">
        <f t="shared" si="84"/>
        <v>54</v>
      </c>
      <c r="H466" s="2">
        <f t="shared" si="95"/>
        <v>0.11180124223602485</v>
      </c>
      <c r="I466" s="8"/>
      <c r="J466" s="2">
        <f t="shared" si="85"/>
        <v>0.30641821946169773</v>
      </c>
      <c r="K466" s="2">
        <f t="shared" si="86"/>
        <v>0.27122153209109728</v>
      </c>
      <c r="L466" s="2">
        <f t="shared" si="87"/>
        <v>0.41821946169772256</v>
      </c>
      <c r="M466" s="2">
        <f t="shared" si="88"/>
        <v>4.1407867494823725E-3</v>
      </c>
      <c r="N466" s="68">
        <v>148</v>
      </c>
      <c r="O466" s="68">
        <v>131</v>
      </c>
      <c r="P466" s="68">
        <v>202</v>
      </c>
      <c r="Q466" s="68">
        <v>1</v>
      </c>
      <c r="R466" s="68"/>
      <c r="S466" s="68">
        <v>1</v>
      </c>
      <c r="T466" s="68">
        <v>0</v>
      </c>
      <c r="U466" s="68"/>
      <c r="V466" s="1"/>
      <c r="W466" s="1"/>
      <c r="X466" s="1"/>
      <c r="Y466" s="1">
        <v>0</v>
      </c>
      <c r="Z466" s="1"/>
      <c r="AA466" s="1"/>
      <c r="AB466" s="1"/>
      <c r="AH466" t="str">
        <f t="shared" si="94"/>
        <v>Monson</v>
      </c>
      <c r="AI466" t="s">
        <v>799</v>
      </c>
      <c r="AJ466">
        <v>2</v>
      </c>
      <c r="AL466" s="127">
        <v>23</v>
      </c>
      <c r="AM466" s="130">
        <v>21</v>
      </c>
      <c r="AN466" s="130">
        <v>70</v>
      </c>
      <c r="AO466" s="132">
        <v>46580</v>
      </c>
      <c r="AP466" s="132">
        <f t="shared" si="92"/>
        <v>23021</v>
      </c>
      <c r="AQ466" s="74" t="s">
        <v>2231</v>
      </c>
    </row>
    <row r="467" spans="1:43" hidden="1" outlineLevel="1" x14ac:dyDescent="0.2">
      <c r="A467" t="s">
        <v>902</v>
      </c>
      <c r="B467" s="10" t="s">
        <v>2728</v>
      </c>
      <c r="C467" s="1">
        <f t="shared" si="93"/>
        <v>412</v>
      </c>
      <c r="D467" s="7">
        <f t="shared" si="89"/>
        <v>3</v>
      </c>
      <c r="E467" s="7">
        <f t="shared" si="90"/>
        <v>1</v>
      </c>
      <c r="F467" s="7">
        <f t="shared" si="91"/>
        <v>2</v>
      </c>
      <c r="G467" s="1">
        <f t="shared" si="84"/>
        <v>96</v>
      </c>
      <c r="H467" s="2">
        <f t="shared" si="95"/>
        <v>0.23300970873786409</v>
      </c>
      <c r="I467" s="8"/>
      <c r="J467" s="2">
        <f t="shared" si="85"/>
        <v>0.25</v>
      </c>
      <c r="K467" s="2">
        <f t="shared" si="86"/>
        <v>0.49029126213592233</v>
      </c>
      <c r="L467" s="2">
        <f t="shared" si="87"/>
        <v>0.25728155339805825</v>
      </c>
      <c r="M467" s="2">
        <f t="shared" si="88"/>
        <v>2.4271844660194164E-3</v>
      </c>
      <c r="N467" s="68">
        <v>103</v>
      </c>
      <c r="O467" s="68">
        <v>202</v>
      </c>
      <c r="P467" s="68">
        <v>106</v>
      </c>
      <c r="Q467" s="68">
        <v>1</v>
      </c>
      <c r="R467" s="68"/>
      <c r="S467" s="68">
        <v>0</v>
      </c>
      <c r="T467" s="68">
        <v>0</v>
      </c>
      <c r="U467" s="68"/>
      <c r="V467" s="1"/>
      <c r="W467" s="1"/>
      <c r="X467" s="1"/>
      <c r="Y467" s="1">
        <v>0</v>
      </c>
      <c r="Z467" s="1"/>
      <c r="AA467" s="1"/>
      <c r="AB467" s="1"/>
      <c r="AH467" t="str">
        <f t="shared" si="94"/>
        <v>Monticello</v>
      </c>
      <c r="AI467" t="s">
        <v>3068</v>
      </c>
      <c r="AJ467">
        <v>2</v>
      </c>
      <c r="AL467" s="127">
        <v>23</v>
      </c>
      <c r="AM467" s="130">
        <v>3</v>
      </c>
      <c r="AN467" s="130">
        <v>210</v>
      </c>
      <c r="AO467" s="132">
        <v>46685</v>
      </c>
      <c r="AP467" s="132">
        <f t="shared" si="92"/>
        <v>23003</v>
      </c>
      <c r="AQ467" s="74" t="s">
        <v>2231</v>
      </c>
    </row>
    <row r="468" spans="1:43" hidden="1" outlineLevel="1" x14ac:dyDescent="0.2">
      <c r="A468" t="s">
        <v>1979</v>
      </c>
      <c r="B468" s="10" t="s">
        <v>2728</v>
      </c>
      <c r="C468" s="1">
        <f t="shared" si="93"/>
        <v>458</v>
      </c>
      <c r="D468" s="7">
        <f t="shared" si="89"/>
        <v>1</v>
      </c>
      <c r="E468" s="7">
        <f t="shared" si="90"/>
        <v>3</v>
      </c>
      <c r="F468" s="7">
        <f t="shared" si="91"/>
        <v>2</v>
      </c>
      <c r="G468" s="1">
        <f t="shared" si="84"/>
        <v>54</v>
      </c>
      <c r="H468" s="2">
        <f t="shared" si="95"/>
        <v>0.11790393013100436</v>
      </c>
      <c r="I468" s="8"/>
      <c r="J468" s="2">
        <f t="shared" si="85"/>
        <v>0.45196506550218341</v>
      </c>
      <c r="K468" s="2">
        <f t="shared" si="86"/>
        <v>0.20087336244541484</v>
      </c>
      <c r="L468" s="2">
        <f t="shared" si="87"/>
        <v>0.33406113537117904</v>
      </c>
      <c r="M468" s="2">
        <f t="shared" si="88"/>
        <v>1.3100436681222682E-2</v>
      </c>
      <c r="N468" s="68">
        <v>207</v>
      </c>
      <c r="O468" s="68">
        <v>92</v>
      </c>
      <c r="P468" s="68">
        <v>153</v>
      </c>
      <c r="Q468" s="68">
        <v>5</v>
      </c>
      <c r="R468" s="68"/>
      <c r="S468" s="68">
        <v>1</v>
      </c>
      <c r="T468" s="68">
        <v>0</v>
      </c>
      <c r="U468" s="68"/>
      <c r="V468" s="1"/>
      <c r="W468" s="1"/>
      <c r="X468" s="1"/>
      <c r="Y468" s="1">
        <v>0</v>
      </c>
      <c r="Z468" s="1"/>
      <c r="AA468" s="1"/>
      <c r="AB468" s="1"/>
      <c r="AH468" t="str">
        <f t="shared" si="94"/>
        <v>Montville</v>
      </c>
      <c r="AI468" t="s">
        <v>1623</v>
      </c>
      <c r="AJ468">
        <v>1</v>
      </c>
      <c r="AL468" s="127">
        <v>23</v>
      </c>
      <c r="AM468" s="130">
        <v>27</v>
      </c>
      <c r="AN468" s="130">
        <v>65</v>
      </c>
      <c r="AO468" s="132">
        <v>46790</v>
      </c>
      <c r="AP468" s="132">
        <f t="shared" si="92"/>
        <v>23027</v>
      </c>
      <c r="AQ468" s="74" t="s">
        <v>2231</v>
      </c>
    </row>
    <row r="469" spans="1:43" hidden="1" outlineLevel="1" x14ac:dyDescent="0.2">
      <c r="A469" t="s">
        <v>1980</v>
      </c>
      <c r="B469" s="10" t="s">
        <v>2728</v>
      </c>
      <c r="C469" s="1">
        <f t="shared" si="93"/>
        <v>123</v>
      </c>
      <c r="D469" s="7">
        <f t="shared" si="89"/>
        <v>3</v>
      </c>
      <c r="E469" s="7">
        <f t="shared" si="90"/>
        <v>2</v>
      </c>
      <c r="F469" s="7">
        <f t="shared" si="91"/>
        <v>1</v>
      </c>
      <c r="G469" s="1">
        <f t="shared" si="84"/>
        <v>33</v>
      </c>
      <c r="H469" s="2">
        <f t="shared" si="95"/>
        <v>0.26829268292682928</v>
      </c>
      <c r="I469" s="8"/>
      <c r="J469" s="2">
        <f t="shared" si="85"/>
        <v>0.23577235772357724</v>
      </c>
      <c r="K469" s="2">
        <f t="shared" si="86"/>
        <v>0.24390243902439024</v>
      </c>
      <c r="L469" s="2">
        <f t="shared" si="87"/>
        <v>0.51219512195121952</v>
      </c>
      <c r="M469" s="2">
        <f t="shared" si="88"/>
        <v>8.1300813008129413E-3</v>
      </c>
      <c r="N469" s="68">
        <v>29</v>
      </c>
      <c r="O469" s="68">
        <v>30</v>
      </c>
      <c r="P469" s="68">
        <v>63</v>
      </c>
      <c r="Q469" s="68">
        <v>1</v>
      </c>
      <c r="R469" s="68"/>
      <c r="S469" s="68">
        <v>0</v>
      </c>
      <c r="T469" s="68">
        <v>0</v>
      </c>
      <c r="U469" s="68"/>
      <c r="V469" s="1"/>
      <c r="W469" s="1"/>
      <c r="X469" s="1"/>
      <c r="Y469" s="1">
        <v>0</v>
      </c>
      <c r="Z469" s="1"/>
      <c r="AA469" s="1"/>
      <c r="AB469" s="1"/>
      <c r="AH469" t="str">
        <f t="shared" si="94"/>
        <v>Moose River</v>
      </c>
      <c r="AI469" t="s">
        <v>748</v>
      </c>
      <c r="AJ469">
        <v>2</v>
      </c>
      <c r="AL469" s="127">
        <v>23</v>
      </c>
      <c r="AM469" s="130">
        <v>25</v>
      </c>
      <c r="AN469" s="130">
        <v>95</v>
      </c>
      <c r="AO469" s="132">
        <v>47140</v>
      </c>
      <c r="AP469" s="132">
        <f t="shared" si="92"/>
        <v>23025</v>
      </c>
      <c r="AQ469" s="74" t="s">
        <v>2231</v>
      </c>
    </row>
    <row r="470" spans="1:43" hidden="1" outlineLevel="1" x14ac:dyDescent="0.2">
      <c r="A470" t="s">
        <v>3315</v>
      </c>
      <c r="B470" s="10" t="s">
        <v>2728</v>
      </c>
      <c r="C470" s="1">
        <f t="shared" si="93"/>
        <v>30</v>
      </c>
      <c r="D470" s="7">
        <f t="shared" si="89"/>
        <v>2</v>
      </c>
      <c r="E470" s="7">
        <f t="shared" si="90"/>
        <v>3</v>
      </c>
      <c r="F470" s="7">
        <f t="shared" si="91"/>
        <v>1</v>
      </c>
      <c r="G470" s="1">
        <f t="shared" si="84"/>
        <v>4</v>
      </c>
      <c r="H470" s="2">
        <f t="shared" si="95"/>
        <v>0.13333333333333333</v>
      </c>
      <c r="I470" s="8"/>
      <c r="J470" s="2">
        <f t="shared" si="85"/>
        <v>0.3</v>
      </c>
      <c r="K470" s="2">
        <f t="shared" si="86"/>
        <v>0.26666666666666666</v>
      </c>
      <c r="L470" s="2">
        <f t="shared" si="87"/>
        <v>0.43333333333333335</v>
      </c>
      <c r="M470" s="2">
        <f t="shared" si="88"/>
        <v>-5.5511151231257827E-17</v>
      </c>
      <c r="N470" s="68">
        <v>9</v>
      </c>
      <c r="O470" s="68">
        <v>8</v>
      </c>
      <c r="P470" s="68">
        <v>13</v>
      </c>
      <c r="Q470" s="68">
        <v>0</v>
      </c>
      <c r="R470" s="68"/>
      <c r="S470" s="68">
        <v>0</v>
      </c>
      <c r="T470" s="68">
        <v>0</v>
      </c>
      <c r="U470" s="68"/>
      <c r="V470" s="1"/>
      <c r="W470" s="1"/>
      <c r="X470" s="1"/>
      <c r="Y470" s="1">
        <v>0</v>
      </c>
      <c r="Z470" s="1"/>
      <c r="AA470" s="1"/>
      <c r="AB470" s="1"/>
      <c r="AH470" t="str">
        <f t="shared" si="94"/>
        <v>Moro</v>
      </c>
      <c r="AI470" t="s">
        <v>3068</v>
      </c>
      <c r="AJ470">
        <v>2</v>
      </c>
      <c r="AL470" s="127">
        <v>23</v>
      </c>
      <c r="AM470" s="130">
        <v>3</v>
      </c>
      <c r="AN470" s="130">
        <v>215</v>
      </c>
      <c r="AO470" s="132">
        <v>47175</v>
      </c>
      <c r="AP470" s="132">
        <f t="shared" si="92"/>
        <v>23003</v>
      </c>
      <c r="AQ470" s="74" t="s">
        <v>3114</v>
      </c>
    </row>
    <row r="471" spans="1:43" hidden="1" outlineLevel="1" x14ac:dyDescent="0.2">
      <c r="A471" t="s">
        <v>1470</v>
      </c>
      <c r="B471" s="10" t="s">
        <v>2728</v>
      </c>
      <c r="C471" s="1">
        <f t="shared" si="93"/>
        <v>374</v>
      </c>
      <c r="D471" s="7">
        <f t="shared" si="89"/>
        <v>3</v>
      </c>
      <c r="E471" s="7">
        <f t="shared" si="90"/>
        <v>2</v>
      </c>
      <c r="F471" s="7">
        <f t="shared" si="91"/>
        <v>1</v>
      </c>
      <c r="G471" s="1">
        <f t="shared" si="84"/>
        <v>13</v>
      </c>
      <c r="H471" s="2">
        <f t="shared" si="95"/>
        <v>3.4759358288770054E-2</v>
      </c>
      <c r="I471" s="8"/>
      <c r="J471" s="2">
        <f t="shared" si="85"/>
        <v>0.24866310160427807</v>
      </c>
      <c r="K471" s="2">
        <f t="shared" si="86"/>
        <v>0.35828877005347592</v>
      </c>
      <c r="L471" s="2">
        <f t="shared" si="87"/>
        <v>0.39304812834224601</v>
      </c>
      <c r="M471" s="2">
        <f t="shared" si="88"/>
        <v>0</v>
      </c>
      <c r="N471" s="68">
        <v>93</v>
      </c>
      <c r="O471" s="68">
        <v>134</v>
      </c>
      <c r="P471" s="68">
        <v>147</v>
      </c>
      <c r="Q471" s="68">
        <v>0</v>
      </c>
      <c r="R471" s="68"/>
      <c r="S471" s="68">
        <v>0</v>
      </c>
      <c r="T471" s="68">
        <v>0</v>
      </c>
      <c r="U471" s="68"/>
      <c r="V471" s="1"/>
      <c r="W471" s="1"/>
      <c r="X471" s="1"/>
      <c r="Y471" s="1">
        <v>0</v>
      </c>
      <c r="Z471" s="1"/>
      <c r="AA471" s="1"/>
      <c r="AB471" s="1"/>
      <c r="AH471" t="str">
        <f t="shared" si="94"/>
        <v>Morrill</v>
      </c>
      <c r="AI471" t="s">
        <v>1623</v>
      </c>
      <c r="AJ471">
        <v>1</v>
      </c>
      <c r="AL471" s="127">
        <v>23</v>
      </c>
      <c r="AM471" s="130">
        <v>27</v>
      </c>
      <c r="AN471" s="130">
        <v>70</v>
      </c>
      <c r="AO471" s="132">
        <v>47245</v>
      </c>
      <c r="AP471" s="132">
        <f t="shared" si="92"/>
        <v>23027</v>
      </c>
      <c r="AQ471" s="74" t="s">
        <v>2231</v>
      </c>
    </row>
    <row r="472" spans="1:43" hidden="1" outlineLevel="1" x14ac:dyDescent="0.2">
      <c r="A472" t="s">
        <v>2195</v>
      </c>
      <c r="B472" s="10" t="s">
        <v>2728</v>
      </c>
      <c r="C472" s="1">
        <f t="shared" si="93"/>
        <v>289</v>
      </c>
      <c r="D472" s="7">
        <f t="shared" si="89"/>
        <v>2</v>
      </c>
      <c r="E472" s="7">
        <f t="shared" si="90"/>
        <v>3</v>
      </c>
      <c r="F472" s="7">
        <f t="shared" si="91"/>
        <v>1</v>
      </c>
      <c r="G472" s="1">
        <f t="shared" si="84"/>
        <v>7</v>
      </c>
      <c r="H472" s="2">
        <f t="shared" si="95"/>
        <v>2.4221453287197232E-2</v>
      </c>
      <c r="I472" s="8"/>
      <c r="J472" s="2">
        <f t="shared" si="85"/>
        <v>0.34602076124567471</v>
      </c>
      <c r="K472" s="2">
        <f t="shared" si="86"/>
        <v>0.27681660899653981</v>
      </c>
      <c r="L472" s="2">
        <f t="shared" si="87"/>
        <v>0.37024221453287198</v>
      </c>
      <c r="M472" s="2">
        <f t="shared" si="88"/>
        <v>6.9204152249134898E-3</v>
      </c>
      <c r="N472" s="68">
        <v>100</v>
      </c>
      <c r="O472" s="68">
        <v>80</v>
      </c>
      <c r="P472" s="68">
        <v>107</v>
      </c>
      <c r="Q472" s="68">
        <v>1</v>
      </c>
      <c r="R472" s="68"/>
      <c r="S472" s="68">
        <v>1</v>
      </c>
      <c r="T472" s="68">
        <v>0</v>
      </c>
      <c r="U472" s="68"/>
      <c r="V472" s="1"/>
      <c r="W472" s="1"/>
      <c r="X472" s="1"/>
      <c r="Y472" s="1">
        <v>0</v>
      </c>
      <c r="Z472" s="1"/>
      <c r="AA472" s="1"/>
      <c r="AB472" s="1"/>
      <c r="AH472" t="str">
        <f t="shared" si="94"/>
        <v>Moscow</v>
      </c>
      <c r="AI472" t="s">
        <v>748</v>
      </c>
      <c r="AJ472">
        <v>2</v>
      </c>
      <c r="AL472" s="127">
        <v>23</v>
      </c>
      <c r="AM472" s="130">
        <v>25</v>
      </c>
      <c r="AN472" s="130">
        <v>100</v>
      </c>
      <c r="AO472" s="132">
        <v>47455</v>
      </c>
      <c r="AP472" s="132">
        <f t="shared" si="92"/>
        <v>23025</v>
      </c>
      <c r="AQ472" s="74" t="s">
        <v>2231</v>
      </c>
    </row>
    <row r="473" spans="1:43" hidden="1" outlineLevel="1" x14ac:dyDescent="0.2">
      <c r="A473" t="s">
        <v>1948</v>
      </c>
      <c r="B473" s="10" t="s">
        <v>2728</v>
      </c>
      <c r="C473" s="1">
        <f t="shared" si="93"/>
        <v>133</v>
      </c>
      <c r="D473" s="7">
        <f t="shared" si="89"/>
        <v>3</v>
      </c>
      <c r="E473" s="7">
        <f t="shared" si="90"/>
        <v>1</v>
      </c>
      <c r="F473" s="7">
        <f t="shared" si="91"/>
        <v>2</v>
      </c>
      <c r="G473" s="1">
        <f t="shared" si="84"/>
        <v>22</v>
      </c>
      <c r="H473" s="2">
        <f t="shared" si="95"/>
        <v>0.16541353383458646</v>
      </c>
      <c r="I473" s="8"/>
      <c r="J473" s="2">
        <f t="shared" si="85"/>
        <v>0.20300751879699247</v>
      </c>
      <c r="K473" s="2">
        <f t="shared" si="86"/>
        <v>0.48120300751879697</v>
      </c>
      <c r="L473" s="2">
        <f t="shared" si="87"/>
        <v>0.31578947368421051</v>
      </c>
      <c r="M473" s="2">
        <f t="shared" si="88"/>
        <v>1.1102230246251565E-16</v>
      </c>
      <c r="N473" s="68">
        <v>27</v>
      </c>
      <c r="O473" s="68">
        <v>64</v>
      </c>
      <c r="P473" s="68">
        <v>42</v>
      </c>
      <c r="Q473" s="68">
        <v>0</v>
      </c>
      <c r="R473" s="68"/>
      <c r="S473" s="68">
        <v>0</v>
      </c>
      <c r="T473" s="68">
        <v>0</v>
      </c>
      <c r="U473" s="68"/>
      <c r="V473" s="1"/>
      <c r="W473" s="1"/>
      <c r="X473" s="1"/>
      <c r="Y473" s="1">
        <v>0</v>
      </c>
      <c r="Z473" s="1"/>
      <c r="AA473" s="1"/>
      <c r="AB473" s="1"/>
      <c r="AH473" t="str">
        <f t="shared" si="94"/>
        <v>Mount Chase</v>
      </c>
      <c r="AI473" t="s">
        <v>1674</v>
      </c>
      <c r="AJ473">
        <v>2</v>
      </c>
      <c r="AL473" s="127">
        <v>23</v>
      </c>
      <c r="AM473" s="130">
        <v>19</v>
      </c>
      <c r="AN473" s="130">
        <v>225</v>
      </c>
      <c r="AO473" s="132">
        <v>47560</v>
      </c>
      <c r="AP473" s="132">
        <f t="shared" si="92"/>
        <v>23019</v>
      </c>
      <c r="AQ473" s="74" t="s">
        <v>2231</v>
      </c>
    </row>
    <row r="474" spans="1:43" hidden="1" outlineLevel="1" x14ac:dyDescent="0.2">
      <c r="A474" t="s">
        <v>1949</v>
      </c>
      <c r="B474" s="10" t="s">
        <v>2728</v>
      </c>
      <c r="C474" s="1">
        <f t="shared" si="93"/>
        <v>1397</v>
      </c>
      <c r="D474" s="7">
        <f t="shared" si="89"/>
        <v>1</v>
      </c>
      <c r="E474" s="7">
        <f t="shared" si="90"/>
        <v>2</v>
      </c>
      <c r="F474" s="7">
        <f t="shared" si="91"/>
        <v>3</v>
      </c>
      <c r="G474" s="1">
        <f t="shared" si="84"/>
        <v>113</v>
      </c>
      <c r="H474" s="2">
        <f t="shared" si="95"/>
        <v>8.0887616320687181E-2</v>
      </c>
      <c r="I474" s="8"/>
      <c r="J474" s="2">
        <f t="shared" si="85"/>
        <v>0.39871152469577664</v>
      </c>
      <c r="K474" s="2">
        <f t="shared" si="86"/>
        <v>0.3178239083750895</v>
      </c>
      <c r="L474" s="2">
        <f t="shared" si="87"/>
        <v>0.27845382963493198</v>
      </c>
      <c r="M474" s="2">
        <f t="shared" si="88"/>
        <v>5.0107372942018724E-3</v>
      </c>
      <c r="N474" s="68">
        <v>557</v>
      </c>
      <c r="O474" s="68">
        <v>444</v>
      </c>
      <c r="P474" s="68">
        <v>389</v>
      </c>
      <c r="Q474" s="68">
        <v>4</v>
      </c>
      <c r="R474" s="68"/>
      <c r="S474" s="68">
        <v>2</v>
      </c>
      <c r="T474" s="68">
        <v>1</v>
      </c>
      <c r="U474" s="68"/>
      <c r="V474" s="1"/>
      <c r="W474" s="1"/>
      <c r="X474" s="1"/>
      <c r="Y474" s="1">
        <v>0</v>
      </c>
      <c r="Z474" s="1"/>
      <c r="AA474" s="1"/>
      <c r="AB474" s="1"/>
      <c r="AH474" t="str">
        <f t="shared" si="94"/>
        <v>Mount Desert</v>
      </c>
      <c r="AI474" t="s">
        <v>1111</v>
      </c>
      <c r="AJ474">
        <v>2</v>
      </c>
      <c r="AL474" s="127">
        <v>23</v>
      </c>
      <c r="AM474" s="130">
        <v>9</v>
      </c>
      <c r="AN474" s="130">
        <v>100</v>
      </c>
      <c r="AO474" s="132">
        <v>47630</v>
      </c>
      <c r="AP474" s="132">
        <f t="shared" si="92"/>
        <v>23009</v>
      </c>
      <c r="AQ474" s="74" t="s">
        <v>2231</v>
      </c>
    </row>
    <row r="475" spans="1:43" hidden="1" outlineLevel="1" x14ac:dyDescent="0.2">
      <c r="A475" t="s">
        <v>2700</v>
      </c>
      <c r="B475" s="10" t="s">
        <v>2728</v>
      </c>
      <c r="C475" s="1">
        <f t="shared" si="93"/>
        <v>820</v>
      </c>
      <c r="D475" s="7">
        <f t="shared" si="89"/>
        <v>1</v>
      </c>
      <c r="E475" s="7">
        <f t="shared" si="90"/>
        <v>3</v>
      </c>
      <c r="F475" s="7">
        <f t="shared" si="91"/>
        <v>2</v>
      </c>
      <c r="G475" s="1">
        <f t="shared" si="84"/>
        <v>7</v>
      </c>
      <c r="H475" s="2">
        <f t="shared" si="95"/>
        <v>8.5365853658536592E-3</v>
      </c>
      <c r="I475" s="8"/>
      <c r="J475" s="2">
        <f t="shared" si="85"/>
        <v>0.38902439024390245</v>
      </c>
      <c r="K475" s="2">
        <f t="shared" si="86"/>
        <v>0.22439024390243903</v>
      </c>
      <c r="L475" s="2">
        <f t="shared" si="87"/>
        <v>0.38048780487804879</v>
      </c>
      <c r="M475" s="2">
        <f t="shared" si="88"/>
        <v>6.0975609756097615E-3</v>
      </c>
      <c r="N475" s="68">
        <v>319</v>
      </c>
      <c r="O475" s="68">
        <v>184</v>
      </c>
      <c r="P475" s="68">
        <v>312</v>
      </c>
      <c r="Q475" s="68">
        <v>4</v>
      </c>
      <c r="R475" s="68"/>
      <c r="S475" s="68">
        <v>1</v>
      </c>
      <c r="T475" s="68">
        <v>0</v>
      </c>
      <c r="U475" s="68"/>
      <c r="V475" s="1"/>
      <c r="W475" s="1"/>
      <c r="X475" s="1"/>
      <c r="Y475" s="1">
        <v>0</v>
      </c>
      <c r="Z475" s="1"/>
      <c r="AA475" s="1"/>
      <c r="AB475" s="1"/>
      <c r="AH475" t="str">
        <f t="shared" si="94"/>
        <v>Mount Vernon</v>
      </c>
      <c r="AI475" t="s">
        <v>2091</v>
      </c>
      <c r="AJ475">
        <v>1</v>
      </c>
      <c r="AL475" s="127">
        <v>23</v>
      </c>
      <c r="AM475" s="130">
        <v>11</v>
      </c>
      <c r="AN475" s="130">
        <v>75</v>
      </c>
      <c r="AO475" s="132">
        <v>47770</v>
      </c>
      <c r="AP475" s="132">
        <f t="shared" si="92"/>
        <v>23011</v>
      </c>
      <c r="AQ475" s="74" t="s">
        <v>2231</v>
      </c>
    </row>
    <row r="476" spans="1:43" hidden="1" outlineLevel="1" x14ac:dyDescent="0.2">
      <c r="A476" t="s">
        <v>2701</v>
      </c>
      <c r="B476" s="10" t="s">
        <v>2728</v>
      </c>
      <c r="C476" s="1">
        <f t="shared" si="93"/>
        <v>1762</v>
      </c>
      <c r="D476" s="7">
        <f t="shared" si="89"/>
        <v>2</v>
      </c>
      <c r="E476" s="7">
        <f t="shared" si="90"/>
        <v>1</v>
      </c>
      <c r="F476" s="7">
        <f t="shared" si="91"/>
        <v>3</v>
      </c>
      <c r="G476" s="1">
        <f t="shared" si="84"/>
        <v>4</v>
      </c>
      <c r="H476" s="2">
        <f t="shared" si="95"/>
        <v>2.2701475595913734E-3</v>
      </c>
      <c r="I476" s="8"/>
      <c r="J476" s="2">
        <f t="shared" si="85"/>
        <v>0.33200908059023837</v>
      </c>
      <c r="K476" s="2">
        <f t="shared" si="86"/>
        <v>0.33427922814982974</v>
      </c>
      <c r="L476" s="2">
        <f t="shared" si="87"/>
        <v>0.33144154370034051</v>
      </c>
      <c r="M476" s="2">
        <f t="shared" si="88"/>
        <v>2.2701475595913734E-3</v>
      </c>
      <c r="N476" s="68">
        <v>585</v>
      </c>
      <c r="O476" s="68">
        <v>589</v>
      </c>
      <c r="P476" s="68">
        <v>584</v>
      </c>
      <c r="Q476" s="68">
        <v>1</v>
      </c>
      <c r="R476" s="68"/>
      <c r="S476" s="68">
        <v>1</v>
      </c>
      <c r="T476" s="68">
        <v>0</v>
      </c>
      <c r="U476" s="68"/>
      <c r="V476" s="1"/>
      <c r="W476" s="1"/>
      <c r="X476" s="1"/>
      <c r="Y476" s="1">
        <v>2</v>
      </c>
      <c r="Z476" s="1"/>
      <c r="AA476" s="1"/>
      <c r="AB476" s="1"/>
      <c r="AH476" t="str">
        <f t="shared" si="94"/>
        <v>Naples</v>
      </c>
      <c r="AI476" t="s">
        <v>1429</v>
      </c>
      <c r="AJ476">
        <v>1</v>
      </c>
      <c r="AL476" s="127">
        <v>23</v>
      </c>
      <c r="AM476" s="130">
        <v>5</v>
      </c>
      <c r="AN476" s="130">
        <v>65</v>
      </c>
      <c r="AO476" s="132">
        <v>48085</v>
      </c>
      <c r="AP476" s="132">
        <f t="shared" si="92"/>
        <v>23005</v>
      </c>
      <c r="AQ476" s="74" t="s">
        <v>2231</v>
      </c>
    </row>
    <row r="477" spans="1:43" hidden="1" outlineLevel="1" x14ac:dyDescent="0.2">
      <c r="A477" t="s">
        <v>3316</v>
      </c>
      <c r="B477" s="10" t="s">
        <v>2728</v>
      </c>
      <c r="C477" s="1">
        <f t="shared" si="93"/>
        <v>21</v>
      </c>
      <c r="D477" s="7">
        <f t="shared" si="89"/>
        <v>1</v>
      </c>
      <c r="E477" s="7">
        <f t="shared" si="90"/>
        <v>3</v>
      </c>
      <c r="F477" s="7">
        <f t="shared" si="91"/>
        <v>2</v>
      </c>
      <c r="G477" s="1">
        <f t="shared" si="84"/>
        <v>5</v>
      </c>
      <c r="H477" s="2">
        <f t="shared" si="95"/>
        <v>0.23809523809523808</v>
      </c>
      <c r="I477" s="8"/>
      <c r="J477" s="2">
        <f t="shared" si="85"/>
        <v>0.5714285714285714</v>
      </c>
      <c r="K477" s="2">
        <f t="shared" si="86"/>
        <v>9.5238095238095233E-2</v>
      </c>
      <c r="L477" s="2">
        <f t="shared" si="87"/>
        <v>0.33333333333333331</v>
      </c>
      <c r="M477" s="2">
        <f t="shared" si="88"/>
        <v>5.5511151231257827E-17</v>
      </c>
      <c r="N477" s="68">
        <v>12</v>
      </c>
      <c r="O477" s="68">
        <v>2</v>
      </c>
      <c r="P477" s="68">
        <v>7</v>
      </c>
      <c r="Q477" s="68">
        <v>0</v>
      </c>
      <c r="R477" s="68"/>
      <c r="S477" s="68">
        <v>0</v>
      </c>
      <c r="T477" s="68">
        <v>0</v>
      </c>
      <c r="U477" s="68"/>
      <c r="V477" s="1"/>
      <c r="W477" s="1"/>
      <c r="X477" s="1"/>
      <c r="Y477" s="1">
        <v>0</v>
      </c>
      <c r="Z477" s="1"/>
      <c r="AA477" s="1"/>
      <c r="AB477" s="1"/>
      <c r="AH477" t="str">
        <f t="shared" si="94"/>
        <v>Nashville</v>
      </c>
      <c r="AI477" t="s">
        <v>3068</v>
      </c>
      <c r="AJ477">
        <v>2</v>
      </c>
      <c r="AL477" s="127">
        <v>23</v>
      </c>
      <c r="AM477" s="130">
        <v>3</v>
      </c>
      <c r="AN477" s="130">
        <v>220</v>
      </c>
      <c r="AO477" s="132">
        <v>48120</v>
      </c>
      <c r="AP477" s="132">
        <f t="shared" si="92"/>
        <v>23003</v>
      </c>
      <c r="AQ477" s="74" t="s">
        <v>3114</v>
      </c>
    </row>
    <row r="478" spans="1:43" hidden="1" outlineLevel="1" x14ac:dyDescent="0.2">
      <c r="A478" t="s">
        <v>2702</v>
      </c>
      <c r="B478" s="10" t="s">
        <v>2728</v>
      </c>
      <c r="C478" s="1">
        <f t="shared" si="93"/>
        <v>127</v>
      </c>
      <c r="D478" s="7">
        <f t="shared" si="89"/>
        <v>1</v>
      </c>
      <c r="E478" s="7">
        <f t="shared" si="90"/>
        <v>2</v>
      </c>
      <c r="F478" s="7">
        <f t="shared" si="91"/>
        <v>3</v>
      </c>
      <c r="G478" s="1">
        <f t="shared" si="84"/>
        <v>44</v>
      </c>
      <c r="H478" s="2">
        <f t="shared" si="95"/>
        <v>0.34645669291338582</v>
      </c>
      <c r="I478" s="8"/>
      <c r="J478" s="2">
        <f t="shared" si="85"/>
        <v>0.58267716535433067</v>
      </c>
      <c r="K478" s="2">
        <f t="shared" si="86"/>
        <v>0.23622047244094488</v>
      </c>
      <c r="L478" s="2">
        <f t="shared" si="87"/>
        <v>0.18110236220472442</v>
      </c>
      <c r="M478" s="2">
        <f t="shared" si="88"/>
        <v>2.7755575615628914E-17</v>
      </c>
      <c r="N478" s="68">
        <v>74</v>
      </c>
      <c r="O478" s="68">
        <v>30</v>
      </c>
      <c r="P478" s="68">
        <v>23</v>
      </c>
      <c r="Q478" s="68">
        <v>0</v>
      </c>
      <c r="R478" s="68"/>
      <c r="S478" s="68">
        <v>0</v>
      </c>
      <c r="T478" s="68">
        <v>0</v>
      </c>
      <c r="U478" s="68"/>
      <c r="V478" s="1"/>
      <c r="W478" s="1"/>
      <c r="X478" s="1"/>
      <c r="Y478" s="1">
        <v>0</v>
      </c>
      <c r="Z478" s="1"/>
      <c r="AA478" s="1"/>
      <c r="AB478" s="1"/>
      <c r="AH478" t="str">
        <f t="shared" si="94"/>
        <v>New Canada</v>
      </c>
      <c r="AI478" t="s">
        <v>3068</v>
      </c>
      <c r="AJ478">
        <v>2</v>
      </c>
      <c r="AL478" s="127">
        <v>23</v>
      </c>
      <c r="AM478" s="130">
        <v>3</v>
      </c>
      <c r="AN478" s="130">
        <v>225</v>
      </c>
      <c r="AO478" s="132">
        <v>48575</v>
      </c>
      <c r="AP478" s="132">
        <f t="shared" si="92"/>
        <v>23003</v>
      </c>
      <c r="AQ478" s="74" t="s">
        <v>2231</v>
      </c>
    </row>
    <row r="479" spans="1:43" hidden="1" outlineLevel="1" x14ac:dyDescent="0.2">
      <c r="A479" t="s">
        <v>2305</v>
      </c>
      <c r="B479" s="10" t="s">
        <v>2728</v>
      </c>
      <c r="C479" s="1">
        <f t="shared" si="93"/>
        <v>2237</v>
      </c>
      <c r="D479" s="7">
        <f t="shared" si="89"/>
        <v>2</v>
      </c>
      <c r="E479" s="7">
        <f t="shared" si="90"/>
        <v>1</v>
      </c>
      <c r="F479" s="7">
        <f t="shared" si="91"/>
        <v>3</v>
      </c>
      <c r="G479" s="1">
        <f t="shared" si="84"/>
        <v>2</v>
      </c>
      <c r="H479" s="2">
        <f t="shared" si="95"/>
        <v>8.9405453732677696E-4</v>
      </c>
      <c r="I479" s="8"/>
      <c r="J479" s="2">
        <f t="shared" si="85"/>
        <v>0.340634778721502</v>
      </c>
      <c r="K479" s="2">
        <f t="shared" si="86"/>
        <v>0.34152883325882877</v>
      </c>
      <c r="L479" s="2">
        <f t="shared" si="87"/>
        <v>0.31381314260169868</v>
      </c>
      <c r="M479" s="2">
        <f t="shared" si="88"/>
        <v>4.0232454179705002E-3</v>
      </c>
      <c r="N479" s="68">
        <v>762</v>
      </c>
      <c r="O479" s="68">
        <v>764</v>
      </c>
      <c r="P479" s="68">
        <v>702</v>
      </c>
      <c r="Q479" s="68">
        <v>2</v>
      </c>
      <c r="R479" s="68"/>
      <c r="S479" s="68">
        <v>0</v>
      </c>
      <c r="T479" s="68">
        <v>3</v>
      </c>
      <c r="U479" s="68"/>
      <c r="V479" s="1"/>
      <c r="W479" s="1"/>
      <c r="X479" s="1"/>
      <c r="Y479" s="1">
        <v>4</v>
      </c>
      <c r="Z479" s="1"/>
      <c r="AA479" s="1"/>
      <c r="AB479" s="1"/>
      <c r="AH479" t="str">
        <f t="shared" si="94"/>
        <v>New Gloucester</v>
      </c>
      <c r="AI479" t="s">
        <v>1429</v>
      </c>
      <c r="AJ479">
        <v>1</v>
      </c>
      <c r="AL479" s="127">
        <v>23</v>
      </c>
      <c r="AM479" s="130">
        <v>5</v>
      </c>
      <c r="AN479" s="130">
        <v>70</v>
      </c>
      <c r="AO479" s="132">
        <v>48820</v>
      </c>
      <c r="AP479" s="132">
        <f t="shared" si="92"/>
        <v>23005</v>
      </c>
      <c r="AQ479" s="74" t="s">
        <v>2231</v>
      </c>
    </row>
    <row r="480" spans="1:43" hidden="1" outlineLevel="1" x14ac:dyDescent="0.2">
      <c r="A480" t="s">
        <v>2629</v>
      </c>
      <c r="B480" s="10" t="s">
        <v>2728</v>
      </c>
      <c r="C480" s="1">
        <f t="shared" si="93"/>
        <v>300</v>
      </c>
      <c r="D480" s="7">
        <f t="shared" si="89"/>
        <v>2</v>
      </c>
      <c r="E480" s="7">
        <f t="shared" si="90"/>
        <v>1</v>
      </c>
      <c r="F480" s="7">
        <f t="shared" si="91"/>
        <v>3</v>
      </c>
      <c r="G480" s="1">
        <f t="shared" si="84"/>
        <v>28</v>
      </c>
      <c r="H480" s="2">
        <f t="shared" si="95"/>
        <v>9.3333333333333338E-2</v>
      </c>
      <c r="I480" s="8"/>
      <c r="J480" s="2">
        <f t="shared" si="85"/>
        <v>0.32333333333333331</v>
      </c>
      <c r="K480" s="2">
        <f t="shared" si="86"/>
        <v>0.41666666666666669</v>
      </c>
      <c r="L480" s="2">
        <f t="shared" si="87"/>
        <v>0.26</v>
      </c>
      <c r="M480" s="2">
        <f t="shared" si="88"/>
        <v>5.5511151231257827E-17</v>
      </c>
      <c r="N480" s="68">
        <v>97</v>
      </c>
      <c r="O480" s="68">
        <v>125</v>
      </c>
      <c r="P480" s="68">
        <v>78</v>
      </c>
      <c r="Q480" s="68">
        <v>0</v>
      </c>
      <c r="R480" s="68"/>
      <c r="S480" s="68">
        <v>0</v>
      </c>
      <c r="T480" s="68">
        <v>0</v>
      </c>
      <c r="U480" s="68"/>
      <c r="V480" s="1"/>
      <c r="W480" s="1"/>
      <c r="X480" s="1"/>
      <c r="Y480" s="1">
        <v>0</v>
      </c>
      <c r="Z480" s="1"/>
      <c r="AA480" s="1"/>
      <c r="AB480" s="1"/>
      <c r="AH480" t="str">
        <f t="shared" si="94"/>
        <v>New Limerick</v>
      </c>
      <c r="AI480" t="s">
        <v>3068</v>
      </c>
      <c r="AJ480">
        <v>2</v>
      </c>
      <c r="AL480" s="127">
        <v>23</v>
      </c>
      <c r="AM480" s="130">
        <v>3</v>
      </c>
      <c r="AN480" s="130">
        <v>230</v>
      </c>
      <c r="AO480" s="132">
        <v>48960</v>
      </c>
      <c r="AP480" s="132">
        <f t="shared" si="92"/>
        <v>23003</v>
      </c>
      <c r="AQ480" s="74" t="s">
        <v>2231</v>
      </c>
    </row>
    <row r="481" spans="1:43" hidden="1" outlineLevel="1" x14ac:dyDescent="0.2">
      <c r="A481" t="s">
        <v>2983</v>
      </c>
      <c r="B481" s="10" t="s">
        <v>2728</v>
      </c>
      <c r="C481" s="1">
        <f t="shared" si="93"/>
        <v>462</v>
      </c>
      <c r="D481" s="7">
        <f t="shared" si="89"/>
        <v>2</v>
      </c>
      <c r="E481" s="7">
        <f t="shared" si="90"/>
        <v>3</v>
      </c>
      <c r="F481" s="7">
        <f t="shared" si="91"/>
        <v>1</v>
      </c>
      <c r="G481" s="1">
        <f t="shared" si="84"/>
        <v>15</v>
      </c>
      <c r="H481" s="2">
        <f t="shared" si="95"/>
        <v>3.2467532467532464E-2</v>
      </c>
      <c r="I481" s="8"/>
      <c r="J481" s="2">
        <f t="shared" si="85"/>
        <v>0.32683982683982682</v>
      </c>
      <c r="K481" s="2">
        <f t="shared" si="86"/>
        <v>0.30735930735930733</v>
      </c>
      <c r="L481" s="2">
        <f t="shared" si="87"/>
        <v>0.3593073593073593</v>
      </c>
      <c r="M481" s="2">
        <f t="shared" si="88"/>
        <v>6.4935064935065512E-3</v>
      </c>
      <c r="N481" s="68">
        <v>151</v>
      </c>
      <c r="O481" s="68">
        <v>142</v>
      </c>
      <c r="P481" s="68">
        <v>166</v>
      </c>
      <c r="Q481" s="68">
        <v>3</v>
      </c>
      <c r="R481" s="68"/>
      <c r="S481" s="68">
        <v>0</v>
      </c>
      <c r="T481" s="68">
        <v>0</v>
      </c>
      <c r="U481" s="68"/>
      <c r="V481" s="1"/>
      <c r="W481" s="1"/>
      <c r="X481" s="1"/>
      <c r="Y481" s="1">
        <v>0</v>
      </c>
      <c r="Z481" s="1"/>
      <c r="AA481" s="1"/>
      <c r="AB481" s="1"/>
      <c r="AH481" t="str">
        <f t="shared" si="94"/>
        <v>New Portland</v>
      </c>
      <c r="AI481" t="s">
        <v>748</v>
      </c>
      <c r="AJ481">
        <v>2</v>
      </c>
      <c r="AL481" s="127">
        <v>23</v>
      </c>
      <c r="AM481" s="130">
        <v>25</v>
      </c>
      <c r="AN481" s="130">
        <v>105</v>
      </c>
      <c r="AO481" s="132">
        <v>49205</v>
      </c>
      <c r="AP481" s="132">
        <f t="shared" si="92"/>
        <v>23025</v>
      </c>
      <c r="AQ481" s="74" t="s">
        <v>2231</v>
      </c>
    </row>
    <row r="482" spans="1:43" hidden="1" outlineLevel="1" x14ac:dyDescent="0.2">
      <c r="A482" t="s">
        <v>2984</v>
      </c>
      <c r="B482" s="10" t="s">
        <v>2728</v>
      </c>
      <c r="C482" s="1">
        <f t="shared" si="93"/>
        <v>717</v>
      </c>
      <c r="D482" s="7">
        <f t="shared" si="89"/>
        <v>1</v>
      </c>
      <c r="E482" s="7">
        <f t="shared" si="90"/>
        <v>3</v>
      </c>
      <c r="F482" s="7">
        <f t="shared" si="91"/>
        <v>2</v>
      </c>
      <c r="G482" s="1">
        <f t="shared" si="84"/>
        <v>7</v>
      </c>
      <c r="H482" s="2">
        <f t="shared" si="95"/>
        <v>9.7629009762900971E-3</v>
      </c>
      <c r="I482" s="8"/>
      <c r="J482" s="2">
        <f t="shared" si="85"/>
        <v>0.34728033472803349</v>
      </c>
      <c r="K482" s="2">
        <f t="shared" si="86"/>
        <v>0.30962343096234307</v>
      </c>
      <c r="L482" s="2">
        <f t="shared" si="87"/>
        <v>0.33751743375174337</v>
      </c>
      <c r="M482" s="2">
        <f t="shared" si="88"/>
        <v>5.5788005578800148E-3</v>
      </c>
      <c r="N482" s="68">
        <v>249</v>
      </c>
      <c r="O482" s="68">
        <v>222</v>
      </c>
      <c r="P482" s="68">
        <v>242</v>
      </c>
      <c r="Q482" s="68">
        <v>4</v>
      </c>
      <c r="R482" s="68"/>
      <c r="S482" s="68">
        <v>0</v>
      </c>
      <c r="T482" s="68">
        <v>0</v>
      </c>
      <c r="U482" s="68"/>
      <c r="V482" s="1"/>
      <c r="W482" s="1"/>
      <c r="X482" s="1"/>
      <c r="Y482" s="1">
        <v>0</v>
      </c>
      <c r="Z482" s="1"/>
      <c r="AA482" s="1"/>
      <c r="AB482" s="1"/>
      <c r="AH482" t="str">
        <f t="shared" si="94"/>
        <v>New Sharon</v>
      </c>
      <c r="AI482" t="s">
        <v>1494</v>
      </c>
      <c r="AJ482">
        <v>2</v>
      </c>
      <c r="AL482" s="127">
        <v>23</v>
      </c>
      <c r="AM482" s="130">
        <v>7</v>
      </c>
      <c r="AN482" s="130">
        <v>60</v>
      </c>
      <c r="AO482" s="132">
        <v>49345</v>
      </c>
      <c r="AP482" s="132">
        <f t="shared" si="92"/>
        <v>23007</v>
      </c>
      <c r="AQ482" s="74" t="s">
        <v>2231</v>
      </c>
    </row>
    <row r="483" spans="1:43" hidden="1" outlineLevel="1" x14ac:dyDescent="0.2">
      <c r="A483" t="s">
        <v>1954</v>
      </c>
      <c r="B483" s="10" t="s">
        <v>2728</v>
      </c>
      <c r="C483" s="1">
        <f t="shared" si="93"/>
        <v>386</v>
      </c>
      <c r="D483" s="7">
        <f t="shared" si="89"/>
        <v>1</v>
      </c>
      <c r="E483" s="7">
        <f t="shared" si="90"/>
        <v>2</v>
      </c>
      <c r="F483" s="7">
        <f t="shared" si="91"/>
        <v>3</v>
      </c>
      <c r="G483" s="1">
        <f t="shared" si="84"/>
        <v>9</v>
      </c>
      <c r="H483" s="2">
        <f t="shared" si="95"/>
        <v>2.3316062176165803E-2</v>
      </c>
      <c r="I483" s="8"/>
      <c r="J483" s="2">
        <f t="shared" si="85"/>
        <v>0.3549222797927461</v>
      </c>
      <c r="K483" s="2">
        <f t="shared" si="86"/>
        <v>0.33160621761658032</v>
      </c>
      <c r="L483" s="2">
        <f t="shared" si="87"/>
        <v>0.30829015544041449</v>
      </c>
      <c r="M483" s="2">
        <f t="shared" si="88"/>
        <v>5.1813471502591413E-3</v>
      </c>
      <c r="N483" s="68">
        <v>137</v>
      </c>
      <c r="O483" s="68">
        <v>128</v>
      </c>
      <c r="P483" s="68">
        <v>119</v>
      </c>
      <c r="Q483" s="68">
        <v>0</v>
      </c>
      <c r="R483" s="68"/>
      <c r="S483" s="68">
        <v>1</v>
      </c>
      <c r="T483" s="68">
        <v>1</v>
      </c>
      <c r="U483" s="68"/>
      <c r="V483" s="1"/>
      <c r="W483" s="1"/>
      <c r="X483" s="1"/>
      <c r="Y483" s="1">
        <v>0</v>
      </c>
      <c r="Z483" s="1"/>
      <c r="AA483" s="1"/>
      <c r="AB483" s="1"/>
      <c r="AH483" t="str">
        <f t="shared" si="94"/>
        <v>New Sweden</v>
      </c>
      <c r="AI483" t="s">
        <v>3068</v>
      </c>
      <c r="AJ483">
        <v>2</v>
      </c>
      <c r="AL483" s="127">
        <v>23</v>
      </c>
      <c r="AM483" s="130">
        <v>3</v>
      </c>
      <c r="AN483" s="130">
        <v>235</v>
      </c>
      <c r="AO483" s="132">
        <v>49415</v>
      </c>
      <c r="AP483" s="132">
        <f t="shared" si="92"/>
        <v>23003</v>
      </c>
      <c r="AQ483" s="74" t="s">
        <v>2231</v>
      </c>
    </row>
    <row r="484" spans="1:43" hidden="1" outlineLevel="1" x14ac:dyDescent="0.2">
      <c r="A484" t="s">
        <v>1067</v>
      </c>
      <c r="B484" s="10" t="s">
        <v>2728</v>
      </c>
      <c r="C484" s="1">
        <f t="shared" si="93"/>
        <v>399</v>
      </c>
      <c r="D484" s="7">
        <f t="shared" si="89"/>
        <v>2</v>
      </c>
      <c r="E484" s="7">
        <f t="shared" si="90"/>
        <v>1</v>
      </c>
      <c r="F484" s="7">
        <f t="shared" si="91"/>
        <v>3</v>
      </c>
      <c r="G484" s="1">
        <f t="shared" si="84"/>
        <v>25</v>
      </c>
      <c r="H484" s="2">
        <f t="shared" si="95"/>
        <v>6.2656641604010022E-2</v>
      </c>
      <c r="I484" s="8"/>
      <c r="J484" s="2">
        <f t="shared" si="85"/>
        <v>0.31578947368421051</v>
      </c>
      <c r="K484" s="2">
        <f t="shared" si="86"/>
        <v>0.37844611528822053</v>
      </c>
      <c r="L484" s="2">
        <f t="shared" si="87"/>
        <v>0.2982456140350877</v>
      </c>
      <c r="M484" s="2">
        <f t="shared" si="88"/>
        <v>7.5187969924812581E-3</v>
      </c>
      <c r="N484" s="68">
        <v>126</v>
      </c>
      <c r="O484" s="68">
        <v>151</v>
      </c>
      <c r="P484" s="68">
        <v>119</v>
      </c>
      <c r="Q484" s="68">
        <v>3</v>
      </c>
      <c r="R484" s="68"/>
      <c r="S484" s="68">
        <v>0</v>
      </c>
      <c r="T484" s="68">
        <v>0</v>
      </c>
      <c r="U484" s="68"/>
      <c r="V484" s="1"/>
      <c r="W484" s="1"/>
      <c r="X484" s="1"/>
      <c r="Y484" s="1">
        <v>0</v>
      </c>
      <c r="Z484" s="1"/>
      <c r="AA484" s="1"/>
      <c r="AB484" s="1"/>
      <c r="AH484" t="str">
        <f t="shared" si="94"/>
        <v>New Vineyard</v>
      </c>
      <c r="AI484" t="s">
        <v>1494</v>
      </c>
      <c r="AJ484">
        <v>2</v>
      </c>
      <c r="AL484" s="127">
        <v>23</v>
      </c>
      <c r="AM484" s="130">
        <v>7</v>
      </c>
      <c r="AN484" s="130">
        <v>65</v>
      </c>
      <c r="AO484" s="132">
        <v>49520</v>
      </c>
      <c r="AP484" s="132">
        <f t="shared" si="92"/>
        <v>23007</v>
      </c>
      <c r="AQ484" s="74" t="s">
        <v>2231</v>
      </c>
    </row>
    <row r="485" spans="1:43" hidden="1" outlineLevel="1" x14ac:dyDescent="0.2">
      <c r="A485" t="s">
        <v>1181</v>
      </c>
      <c r="B485" s="10" t="s">
        <v>2728</v>
      </c>
      <c r="C485" s="1">
        <f t="shared" si="93"/>
        <v>759</v>
      </c>
      <c r="D485" s="7">
        <f t="shared" si="89"/>
        <v>2</v>
      </c>
      <c r="E485" s="7">
        <f t="shared" si="90"/>
        <v>3</v>
      </c>
      <c r="F485" s="7">
        <f t="shared" si="91"/>
        <v>1</v>
      </c>
      <c r="G485" s="1">
        <f t="shared" si="84"/>
        <v>30</v>
      </c>
      <c r="H485" s="2">
        <f t="shared" si="95"/>
        <v>3.9525691699604744E-2</v>
      </c>
      <c r="I485" s="8"/>
      <c r="J485" s="2">
        <f t="shared" si="85"/>
        <v>0.33728590250329382</v>
      </c>
      <c r="K485" s="2">
        <f t="shared" si="86"/>
        <v>0.28194993412384717</v>
      </c>
      <c r="L485" s="2">
        <f t="shared" si="87"/>
        <v>0.37681159420289856</v>
      </c>
      <c r="M485" s="2">
        <f t="shared" si="88"/>
        <v>3.9525691699604515E-3</v>
      </c>
      <c r="N485" s="68">
        <v>256</v>
      </c>
      <c r="O485" s="68">
        <v>214</v>
      </c>
      <c r="P485" s="68">
        <v>286</v>
      </c>
      <c r="Q485" s="68">
        <v>3</v>
      </c>
      <c r="R485" s="68"/>
      <c r="S485" s="68">
        <v>0</v>
      </c>
      <c r="T485" s="68">
        <v>0</v>
      </c>
      <c r="U485" s="68"/>
      <c r="V485" s="1"/>
      <c r="W485" s="1"/>
      <c r="X485" s="1"/>
      <c r="Y485" s="1">
        <v>0</v>
      </c>
      <c r="Z485" s="1"/>
      <c r="AA485" s="1"/>
      <c r="AB485" s="1"/>
      <c r="AH485" t="str">
        <f t="shared" si="94"/>
        <v>Newburgh</v>
      </c>
      <c r="AI485" t="s">
        <v>1674</v>
      </c>
      <c r="AJ485">
        <v>2</v>
      </c>
      <c r="AL485" s="127">
        <v>23</v>
      </c>
      <c r="AM485" s="130">
        <v>19</v>
      </c>
      <c r="AN485" s="130">
        <v>230</v>
      </c>
      <c r="AO485" s="132">
        <v>48505</v>
      </c>
      <c r="AP485" s="132">
        <f t="shared" si="92"/>
        <v>23019</v>
      </c>
      <c r="AQ485" s="74" t="s">
        <v>2231</v>
      </c>
    </row>
    <row r="486" spans="1:43" hidden="1" outlineLevel="1" x14ac:dyDescent="0.2">
      <c r="A486" t="s">
        <v>1198</v>
      </c>
      <c r="B486" s="10" t="s">
        <v>2728</v>
      </c>
      <c r="C486" s="1">
        <f t="shared" si="93"/>
        <v>1027</v>
      </c>
      <c r="D486" s="7">
        <f t="shared" si="89"/>
        <v>1</v>
      </c>
      <c r="E486" s="7">
        <f t="shared" si="90"/>
        <v>2</v>
      </c>
      <c r="F486" s="7">
        <f t="shared" si="91"/>
        <v>3</v>
      </c>
      <c r="G486" s="1">
        <f t="shared" si="84"/>
        <v>98</v>
      </c>
      <c r="H486" s="2">
        <f t="shared" si="95"/>
        <v>9.5423563777994158E-2</v>
      </c>
      <c r="I486" s="8"/>
      <c r="J486" s="2">
        <f t="shared" si="85"/>
        <v>0.41090555014605645</v>
      </c>
      <c r="K486" s="2">
        <f t="shared" si="86"/>
        <v>0.31548198636806229</v>
      </c>
      <c r="L486" s="2">
        <f t="shared" si="87"/>
        <v>0.26777020447906524</v>
      </c>
      <c r="M486" s="2">
        <f t="shared" si="88"/>
        <v>5.8422590068160085E-3</v>
      </c>
      <c r="N486" s="68">
        <v>422</v>
      </c>
      <c r="O486" s="68">
        <v>324</v>
      </c>
      <c r="P486" s="68">
        <v>275</v>
      </c>
      <c r="Q486" s="68">
        <v>4</v>
      </c>
      <c r="R486" s="68"/>
      <c r="S486" s="68">
        <v>1</v>
      </c>
      <c r="T486" s="68">
        <v>0</v>
      </c>
      <c r="U486" s="68"/>
      <c r="V486" s="1"/>
      <c r="W486" s="1"/>
      <c r="X486" s="1"/>
      <c r="Y486" s="1">
        <v>1</v>
      </c>
      <c r="Z486" s="1"/>
      <c r="AA486" s="1"/>
      <c r="AB486" s="1"/>
      <c r="AH486" t="str">
        <f t="shared" si="94"/>
        <v>Newcastle</v>
      </c>
      <c r="AI486" t="s">
        <v>1204</v>
      </c>
      <c r="AJ486">
        <v>1</v>
      </c>
      <c r="AL486" s="127">
        <v>23</v>
      </c>
      <c r="AM486" s="130">
        <v>15</v>
      </c>
      <c r="AN486" s="130">
        <v>60</v>
      </c>
      <c r="AO486" s="132">
        <v>48645</v>
      </c>
      <c r="AP486" s="132">
        <f t="shared" si="92"/>
        <v>23015</v>
      </c>
      <c r="AQ486" s="74" t="s">
        <v>2231</v>
      </c>
    </row>
    <row r="487" spans="1:43" hidden="1" outlineLevel="1" x14ac:dyDescent="0.2">
      <c r="A487" t="s">
        <v>1199</v>
      </c>
      <c r="B487" s="10" t="s">
        <v>2728</v>
      </c>
      <c r="C487" s="1">
        <f t="shared" si="93"/>
        <v>617</v>
      </c>
      <c r="D487" s="7">
        <f t="shared" si="89"/>
        <v>2</v>
      </c>
      <c r="E487" s="7">
        <f t="shared" si="90"/>
        <v>2</v>
      </c>
      <c r="F487" s="7">
        <f t="shared" si="91"/>
        <v>1</v>
      </c>
      <c r="G487" s="1">
        <f t="shared" si="84"/>
        <v>55</v>
      </c>
      <c r="H487" s="2">
        <f t="shared" si="95"/>
        <v>8.9141004862236625E-2</v>
      </c>
      <c r="I487" s="8"/>
      <c r="J487" s="2">
        <f t="shared" si="85"/>
        <v>0.30307941653160453</v>
      </c>
      <c r="K487" s="2">
        <f t="shared" si="86"/>
        <v>0.30307941653160453</v>
      </c>
      <c r="L487" s="2">
        <f t="shared" si="87"/>
        <v>0.39222042139384117</v>
      </c>
      <c r="M487" s="2">
        <f t="shared" si="88"/>
        <v>1.6207455429497752E-3</v>
      </c>
      <c r="N487" s="68">
        <v>187</v>
      </c>
      <c r="O487" s="68">
        <v>187</v>
      </c>
      <c r="P487" s="68">
        <v>242</v>
      </c>
      <c r="Q487" s="68">
        <v>0</v>
      </c>
      <c r="R487" s="68"/>
      <c r="S487" s="68">
        <v>1</v>
      </c>
      <c r="T487" s="68">
        <v>0</v>
      </c>
      <c r="U487" s="68"/>
      <c r="V487" s="1"/>
      <c r="W487" s="1"/>
      <c r="X487" s="1"/>
      <c r="Y487" s="1">
        <v>0</v>
      </c>
      <c r="Z487" s="1"/>
      <c r="AA487" s="1"/>
      <c r="AB487" s="1"/>
      <c r="AH487" t="str">
        <f t="shared" si="94"/>
        <v>Newfield</v>
      </c>
      <c r="AI487" t="s">
        <v>1624</v>
      </c>
      <c r="AJ487">
        <v>1</v>
      </c>
      <c r="AL487" s="127">
        <v>23</v>
      </c>
      <c r="AM487" s="130">
        <v>31</v>
      </c>
      <c r="AN487" s="130">
        <v>90</v>
      </c>
      <c r="AO487" s="132">
        <v>48750</v>
      </c>
      <c r="AP487" s="132">
        <f t="shared" si="92"/>
        <v>23031</v>
      </c>
      <c r="AQ487" s="74" t="s">
        <v>2231</v>
      </c>
    </row>
    <row r="488" spans="1:43" hidden="1" outlineLevel="1" x14ac:dyDescent="0.2">
      <c r="A488" t="s">
        <v>545</v>
      </c>
      <c r="B488" s="10" t="s">
        <v>2728</v>
      </c>
      <c r="C488" s="1">
        <f t="shared" si="93"/>
        <v>1653</v>
      </c>
      <c r="D488" s="7">
        <f t="shared" si="89"/>
        <v>3</v>
      </c>
      <c r="E488" s="7">
        <f t="shared" si="90"/>
        <v>2</v>
      </c>
      <c r="F488" s="7">
        <f t="shared" si="91"/>
        <v>1</v>
      </c>
      <c r="G488" s="1">
        <f t="shared" ref="G488:G552" si="96">MAX(N488:P488)-LARGE(N488:P488,2)</f>
        <v>61</v>
      </c>
      <c r="H488" s="2">
        <f t="shared" si="95"/>
        <v>3.6902601330913491E-2</v>
      </c>
      <c r="I488" s="8"/>
      <c r="J488" s="2">
        <f t="shared" si="85"/>
        <v>0.29340592861464004</v>
      </c>
      <c r="K488" s="2">
        <f t="shared" si="86"/>
        <v>0.33333333333333331</v>
      </c>
      <c r="L488" s="2">
        <f t="shared" si="87"/>
        <v>0.37023593466424681</v>
      </c>
      <c r="M488" s="2">
        <f t="shared" si="88"/>
        <v>3.0248033877798841E-3</v>
      </c>
      <c r="N488" s="68">
        <v>485</v>
      </c>
      <c r="O488" s="68">
        <v>551</v>
      </c>
      <c r="P488" s="68">
        <v>612</v>
      </c>
      <c r="Q488" s="68">
        <v>2</v>
      </c>
      <c r="R488" s="68"/>
      <c r="S488" s="68">
        <v>1</v>
      </c>
      <c r="T488" s="68">
        <v>2</v>
      </c>
      <c r="U488" s="68"/>
      <c r="V488" s="1"/>
      <c r="W488" s="1"/>
      <c r="X488" s="1"/>
      <c r="Y488" s="1">
        <v>0</v>
      </c>
      <c r="Z488" s="1"/>
      <c r="AA488" s="1"/>
      <c r="AB488" s="1"/>
      <c r="AH488" t="str">
        <f t="shared" si="94"/>
        <v>Newport</v>
      </c>
      <c r="AI488" t="s">
        <v>1674</v>
      </c>
      <c r="AJ488">
        <v>2</v>
      </c>
      <c r="AL488" s="127">
        <v>23</v>
      </c>
      <c r="AM488" s="130">
        <v>19</v>
      </c>
      <c r="AN488" s="130">
        <v>235</v>
      </c>
      <c r="AO488" s="132">
        <v>49065</v>
      </c>
      <c r="AP488" s="132">
        <f t="shared" si="92"/>
        <v>23019</v>
      </c>
      <c r="AQ488" s="74" t="s">
        <v>2231</v>
      </c>
    </row>
    <row r="489" spans="1:43" hidden="1" outlineLevel="1" x14ac:dyDescent="0.2">
      <c r="A489" t="s">
        <v>1177</v>
      </c>
      <c r="B489" s="10" t="s">
        <v>2728</v>
      </c>
      <c r="C489" s="1">
        <f t="shared" si="93"/>
        <v>222</v>
      </c>
      <c r="D489" s="7">
        <f t="shared" si="89"/>
        <v>2</v>
      </c>
      <c r="E489" s="7">
        <f t="shared" si="90"/>
        <v>3</v>
      </c>
      <c r="F489" s="7">
        <f t="shared" si="91"/>
        <v>1</v>
      </c>
      <c r="G489" s="1">
        <f t="shared" si="96"/>
        <v>21</v>
      </c>
      <c r="H489" s="2">
        <f t="shared" si="95"/>
        <v>9.45945945945946E-2</v>
      </c>
      <c r="I489" s="8"/>
      <c r="J489" s="2">
        <f t="shared" si="85"/>
        <v>0.30180180180180183</v>
      </c>
      <c r="K489" s="2">
        <f t="shared" si="86"/>
        <v>0.29729729729729731</v>
      </c>
      <c r="L489" s="2">
        <f t="shared" si="87"/>
        <v>0.3963963963963964</v>
      </c>
      <c r="M489" s="2">
        <f t="shared" si="88"/>
        <v>4.5045045045044585E-3</v>
      </c>
      <c r="N489" s="68">
        <v>67</v>
      </c>
      <c r="O489" s="68">
        <v>66</v>
      </c>
      <c r="P489" s="68">
        <v>88</v>
      </c>
      <c r="Q489" s="68">
        <v>1</v>
      </c>
      <c r="R489" s="68"/>
      <c r="S489" s="68">
        <v>0</v>
      </c>
      <c r="T489" s="68">
        <v>0</v>
      </c>
      <c r="U489" s="68"/>
      <c r="V489" s="1"/>
      <c r="W489" s="1"/>
      <c r="X489" s="1"/>
      <c r="Y489" s="1">
        <v>0</v>
      </c>
      <c r="Z489" s="1"/>
      <c r="AA489" s="1"/>
      <c r="AB489" s="1"/>
      <c r="AH489" t="str">
        <f t="shared" si="94"/>
        <v>Newry</v>
      </c>
      <c r="AI489" t="s">
        <v>1673</v>
      </c>
      <c r="AJ489">
        <v>2</v>
      </c>
      <c r="AL489" s="127">
        <v>23</v>
      </c>
      <c r="AM489" s="130">
        <v>17</v>
      </c>
      <c r="AN489" s="130">
        <v>100</v>
      </c>
      <c r="AO489" s="132">
        <v>49275</v>
      </c>
      <c r="AP489" s="132">
        <f t="shared" si="92"/>
        <v>23017</v>
      </c>
      <c r="AQ489" s="74" t="s">
        <v>2231</v>
      </c>
    </row>
    <row r="490" spans="1:43" hidden="1" outlineLevel="1" x14ac:dyDescent="0.2">
      <c r="A490" t="s">
        <v>1200</v>
      </c>
      <c r="B490" s="10" t="s">
        <v>2728</v>
      </c>
      <c r="C490" s="1">
        <f t="shared" si="93"/>
        <v>976</v>
      </c>
      <c r="D490" s="7">
        <f t="shared" si="89"/>
        <v>1</v>
      </c>
      <c r="E490" s="7">
        <f t="shared" si="90"/>
        <v>2</v>
      </c>
      <c r="F490" s="7">
        <f t="shared" si="91"/>
        <v>3</v>
      </c>
      <c r="G490" s="1">
        <f t="shared" si="96"/>
        <v>29</v>
      </c>
      <c r="H490" s="2">
        <f t="shared" si="95"/>
        <v>2.9713114754098359E-2</v>
      </c>
      <c r="I490" s="8"/>
      <c r="J490" s="2">
        <f t="shared" si="85"/>
        <v>0.36885245901639346</v>
      </c>
      <c r="K490" s="2">
        <f t="shared" si="86"/>
        <v>0.33913934426229508</v>
      </c>
      <c r="L490" s="2">
        <f t="shared" si="87"/>
        <v>0.28688524590163933</v>
      </c>
      <c r="M490" s="2">
        <f t="shared" si="88"/>
        <v>5.1229508196720674E-3</v>
      </c>
      <c r="N490" s="68">
        <v>360</v>
      </c>
      <c r="O490" s="68">
        <v>331</v>
      </c>
      <c r="P490" s="68">
        <v>280</v>
      </c>
      <c r="Q490" s="68">
        <v>5</v>
      </c>
      <c r="R490" s="68"/>
      <c r="S490" s="68">
        <v>0</v>
      </c>
      <c r="T490" s="68">
        <v>0</v>
      </c>
      <c r="U490" s="68"/>
      <c r="V490" s="1"/>
      <c r="W490" s="1"/>
      <c r="X490" s="1"/>
      <c r="Y490" s="1">
        <v>0</v>
      </c>
      <c r="Z490" s="1"/>
      <c r="AA490" s="1"/>
      <c r="AB490" s="1"/>
      <c r="AH490" t="str">
        <f t="shared" si="94"/>
        <v>Nobleboro</v>
      </c>
      <c r="AI490" t="s">
        <v>1204</v>
      </c>
      <c r="AJ490">
        <v>1</v>
      </c>
      <c r="AL490" s="127">
        <v>23</v>
      </c>
      <c r="AM490" s="130">
        <v>15</v>
      </c>
      <c r="AN490" s="130">
        <v>62</v>
      </c>
      <c r="AO490" s="132">
        <v>49660</v>
      </c>
      <c r="AP490" s="132">
        <f t="shared" si="92"/>
        <v>23015</v>
      </c>
      <c r="AQ490" s="74" t="s">
        <v>2231</v>
      </c>
    </row>
    <row r="491" spans="1:43" hidden="1" outlineLevel="1" x14ac:dyDescent="0.2">
      <c r="A491" t="s">
        <v>924</v>
      </c>
      <c r="B491" s="10" t="s">
        <v>2728</v>
      </c>
      <c r="C491" s="1">
        <f t="shared" si="93"/>
        <v>1521</v>
      </c>
      <c r="D491" s="7">
        <f t="shared" si="89"/>
        <v>2</v>
      </c>
      <c r="E491" s="7">
        <f t="shared" si="90"/>
        <v>3</v>
      </c>
      <c r="F491" s="7">
        <f t="shared" si="91"/>
        <v>1</v>
      </c>
      <c r="G491" s="1">
        <f t="shared" si="96"/>
        <v>135</v>
      </c>
      <c r="H491" s="2">
        <f t="shared" si="95"/>
        <v>8.8757396449704137E-2</v>
      </c>
      <c r="I491" s="8"/>
      <c r="J491" s="2">
        <f t="shared" si="85"/>
        <v>0.31426692965154501</v>
      </c>
      <c r="K491" s="2">
        <f t="shared" si="86"/>
        <v>0.27942143326758712</v>
      </c>
      <c r="L491" s="2">
        <f t="shared" si="87"/>
        <v>0.40302432610124916</v>
      </c>
      <c r="M491" s="2">
        <f t="shared" si="88"/>
        <v>3.2873109796187072E-3</v>
      </c>
      <c r="N491" s="68">
        <v>478</v>
      </c>
      <c r="O491" s="68">
        <v>425</v>
      </c>
      <c r="P491" s="68">
        <v>613</v>
      </c>
      <c r="Q491" s="68">
        <v>5</v>
      </c>
      <c r="R491" s="68"/>
      <c r="S491" s="68">
        <v>0</v>
      </c>
      <c r="T491" s="68">
        <v>0</v>
      </c>
      <c r="U491" s="68"/>
      <c r="V491" s="1"/>
      <c r="W491" s="1"/>
      <c r="X491" s="1"/>
      <c r="Y491" s="1">
        <v>0</v>
      </c>
      <c r="Z491" s="1"/>
      <c r="AA491" s="1"/>
      <c r="AB491" s="1"/>
      <c r="AH491" t="str">
        <f t="shared" si="94"/>
        <v>Norridgewock</v>
      </c>
      <c r="AI491" t="s">
        <v>748</v>
      </c>
      <c r="AJ491">
        <v>2</v>
      </c>
      <c r="AL491" s="127">
        <v>23</v>
      </c>
      <c r="AM491" s="130">
        <v>25</v>
      </c>
      <c r="AN491" s="130">
        <v>110</v>
      </c>
      <c r="AO491" s="132">
        <v>49835</v>
      </c>
      <c r="AP491" s="132">
        <f t="shared" si="92"/>
        <v>23025</v>
      </c>
      <c r="AQ491" s="74" t="s">
        <v>2231</v>
      </c>
    </row>
    <row r="492" spans="1:43" hidden="1" outlineLevel="1" x14ac:dyDescent="0.2">
      <c r="A492" t="s">
        <v>925</v>
      </c>
      <c r="B492" s="10" t="s">
        <v>2728</v>
      </c>
      <c r="C492" s="1">
        <f t="shared" si="93"/>
        <v>1922</v>
      </c>
      <c r="D492" s="7">
        <f t="shared" si="89"/>
        <v>3</v>
      </c>
      <c r="E492" s="7">
        <f t="shared" si="90"/>
        <v>1</v>
      </c>
      <c r="F492" s="7">
        <f t="shared" si="91"/>
        <v>2</v>
      </c>
      <c r="G492" s="1">
        <f t="shared" si="96"/>
        <v>57</v>
      </c>
      <c r="H492" s="2">
        <f t="shared" si="95"/>
        <v>2.9656607700312174E-2</v>
      </c>
      <c r="I492" s="8"/>
      <c r="J492" s="2">
        <f t="shared" si="85"/>
        <v>0.31789802289281999</v>
      </c>
      <c r="K492" s="2">
        <f t="shared" si="86"/>
        <v>0.35431841831425598</v>
      </c>
      <c r="L492" s="2">
        <f t="shared" si="87"/>
        <v>0.32466181061394384</v>
      </c>
      <c r="M492" s="2">
        <f t="shared" si="88"/>
        <v>3.1217481789801993E-3</v>
      </c>
      <c r="N492" s="68">
        <v>611</v>
      </c>
      <c r="O492" s="68">
        <v>681</v>
      </c>
      <c r="P492" s="68">
        <v>624</v>
      </c>
      <c r="Q492" s="68">
        <v>4</v>
      </c>
      <c r="R492" s="68"/>
      <c r="S492" s="68">
        <v>2</v>
      </c>
      <c r="T492" s="68">
        <v>0</v>
      </c>
      <c r="U492" s="68"/>
      <c r="V492" s="1"/>
      <c r="W492" s="1"/>
      <c r="X492" s="1"/>
      <c r="Y492" s="1">
        <v>0</v>
      </c>
      <c r="Z492" s="1"/>
      <c r="AA492" s="1"/>
      <c r="AB492" s="1"/>
      <c r="AH492" t="str">
        <f t="shared" si="94"/>
        <v>North Berwick</v>
      </c>
      <c r="AI492" t="s">
        <v>1624</v>
      </c>
      <c r="AJ492">
        <v>1</v>
      </c>
      <c r="AL492" s="127">
        <v>23</v>
      </c>
      <c r="AM492" s="130">
        <v>31</v>
      </c>
      <c r="AN492" s="130">
        <v>95</v>
      </c>
      <c r="AO492" s="132">
        <v>50325</v>
      </c>
      <c r="AP492" s="132">
        <f t="shared" si="92"/>
        <v>23031</v>
      </c>
      <c r="AQ492" s="74" t="s">
        <v>2231</v>
      </c>
    </row>
    <row r="493" spans="1:43" hidden="1" outlineLevel="1" x14ac:dyDescent="0.2">
      <c r="A493" t="s">
        <v>2660</v>
      </c>
      <c r="B493" s="10" t="s">
        <v>2728</v>
      </c>
      <c r="C493" s="1">
        <f t="shared" si="93"/>
        <v>253</v>
      </c>
      <c r="D493" s="7">
        <f t="shared" si="89"/>
        <v>1</v>
      </c>
      <c r="E493" s="7">
        <f t="shared" si="90"/>
        <v>3</v>
      </c>
      <c r="F493" s="7">
        <f t="shared" si="91"/>
        <v>2</v>
      </c>
      <c r="G493" s="1">
        <f t="shared" si="96"/>
        <v>14</v>
      </c>
      <c r="H493" s="2">
        <f t="shared" si="95"/>
        <v>5.533596837944664E-2</v>
      </c>
      <c r="I493" s="8"/>
      <c r="J493" s="2">
        <f t="shared" si="85"/>
        <v>0.37944664031620551</v>
      </c>
      <c r="K493" s="2">
        <f t="shared" si="86"/>
        <v>0.29249011857707508</v>
      </c>
      <c r="L493" s="2">
        <f t="shared" si="87"/>
        <v>0.32411067193675891</v>
      </c>
      <c r="M493" s="2">
        <f t="shared" si="88"/>
        <v>3.9525691699604515E-3</v>
      </c>
      <c r="N493" s="68">
        <v>96</v>
      </c>
      <c r="O493" s="68">
        <v>74</v>
      </c>
      <c r="P493" s="68">
        <v>82</v>
      </c>
      <c r="Q493" s="68">
        <v>1</v>
      </c>
      <c r="R493" s="68"/>
      <c r="S493" s="68">
        <v>0</v>
      </c>
      <c r="T493" s="68">
        <v>0</v>
      </c>
      <c r="U493" s="68"/>
      <c r="V493" s="1"/>
      <c r="W493" s="1"/>
      <c r="X493" s="1"/>
      <c r="Y493" s="1">
        <v>0</v>
      </c>
      <c r="Z493" s="1"/>
      <c r="AA493" s="1"/>
      <c r="AB493" s="1"/>
      <c r="AH493" t="str">
        <f t="shared" si="94"/>
        <v>North Haven</v>
      </c>
      <c r="AI493" t="s">
        <v>857</v>
      </c>
      <c r="AJ493">
        <v>1</v>
      </c>
      <c r="AL493" s="127">
        <v>23</v>
      </c>
      <c r="AM493" s="130">
        <v>13</v>
      </c>
      <c r="AN493" s="130">
        <v>40</v>
      </c>
      <c r="AO493" s="132">
        <v>51620</v>
      </c>
      <c r="AP493" s="132">
        <f t="shared" si="92"/>
        <v>23013</v>
      </c>
      <c r="AQ493" s="74" t="s">
        <v>2231</v>
      </c>
    </row>
    <row r="494" spans="1:43" hidden="1" outlineLevel="1" x14ac:dyDescent="0.2">
      <c r="A494" t="s">
        <v>3020</v>
      </c>
      <c r="B494" s="10" t="s">
        <v>2728</v>
      </c>
      <c r="C494" s="1">
        <f t="shared" si="93"/>
        <v>1647</v>
      </c>
      <c r="D494" s="7">
        <f t="shared" si="89"/>
        <v>1</v>
      </c>
      <c r="E494" s="7">
        <f t="shared" si="90"/>
        <v>2</v>
      </c>
      <c r="F494" s="7">
        <f t="shared" si="91"/>
        <v>3</v>
      </c>
      <c r="G494" s="1">
        <f t="shared" si="96"/>
        <v>7</v>
      </c>
      <c r="H494" s="2">
        <f t="shared" si="95"/>
        <v>4.2501517911353974E-3</v>
      </c>
      <c r="I494" s="8"/>
      <c r="J494" s="2">
        <f t="shared" ref="J494:J558" si="97">IF(C494=0,"-",N494/C494)</f>
        <v>0.35822707953855493</v>
      </c>
      <c r="K494" s="2">
        <f t="shared" ref="K494:K558" si="98">IF(C494=0,"-",O494/C494)</f>
        <v>0.35397692774741957</v>
      </c>
      <c r="L494" s="2">
        <f t="shared" ref="L494:L558" si="99">IF(C494=0,"-",P494/C494)</f>
        <v>0.28476017000607162</v>
      </c>
      <c r="M494" s="2">
        <f t="shared" ref="M494:M558" si="100">IF(C494=0,"-",(1-J494-K494-L494))</f>
        <v>3.0358227079538835E-3</v>
      </c>
      <c r="N494" s="68">
        <v>590</v>
      </c>
      <c r="O494" s="68">
        <v>583</v>
      </c>
      <c r="P494" s="68">
        <v>469</v>
      </c>
      <c r="Q494" s="68">
        <v>5</v>
      </c>
      <c r="R494" s="68"/>
      <c r="S494" s="68">
        <v>0</v>
      </c>
      <c r="T494" s="68">
        <v>0</v>
      </c>
      <c r="U494" s="68"/>
      <c r="V494" s="1"/>
      <c r="W494" s="1"/>
      <c r="X494" s="1"/>
      <c r="Y494" s="1">
        <v>0</v>
      </c>
      <c r="Z494" s="1"/>
      <c r="AA494" s="1"/>
      <c r="AB494" s="1"/>
      <c r="AH494" t="str">
        <f t="shared" si="94"/>
        <v>North Yarmouth</v>
      </c>
      <c r="AI494" t="s">
        <v>1429</v>
      </c>
      <c r="AJ494">
        <v>1</v>
      </c>
      <c r="AL494" s="127">
        <v>23</v>
      </c>
      <c r="AM494" s="130">
        <v>5</v>
      </c>
      <c r="AN494" s="130">
        <v>75</v>
      </c>
      <c r="AO494" s="132">
        <v>53860</v>
      </c>
      <c r="AP494" s="132">
        <f t="shared" ref="AP494:AP557" si="101">AL494*1000+AM494</f>
        <v>23005</v>
      </c>
      <c r="AQ494" s="74" t="s">
        <v>2231</v>
      </c>
    </row>
    <row r="495" spans="1:43" hidden="1" outlineLevel="1" x14ac:dyDescent="0.2">
      <c r="A495" t="s">
        <v>1544</v>
      </c>
      <c r="B495" s="10" t="s">
        <v>2728</v>
      </c>
      <c r="C495" s="1">
        <f t="shared" si="93"/>
        <v>64</v>
      </c>
      <c r="D495" s="7">
        <f t="shared" ref="D495:D559" si="102">RANK(N495,(N495:AF495))</f>
        <v>1</v>
      </c>
      <c r="E495" s="7">
        <f t="shared" ref="E495:E559" si="103">RANK(O495,(N495:AF495))</f>
        <v>3</v>
      </c>
      <c r="F495" s="7">
        <f t="shared" ref="F495:F559" si="104">RANK(P495,(N495:AF495))</f>
        <v>2</v>
      </c>
      <c r="G495" s="1">
        <f t="shared" si="96"/>
        <v>7</v>
      </c>
      <c r="H495" s="2">
        <f t="shared" si="95"/>
        <v>0.109375</v>
      </c>
      <c r="I495" s="8"/>
      <c r="J495" s="2">
        <f t="shared" si="97"/>
        <v>0.40625</v>
      </c>
      <c r="K495" s="2">
        <f t="shared" si="98"/>
        <v>0.265625</v>
      </c>
      <c r="L495" s="2">
        <f t="shared" si="99"/>
        <v>0.296875</v>
      </c>
      <c r="M495" s="2">
        <f t="shared" si="100"/>
        <v>3.125E-2</v>
      </c>
      <c r="N495" s="68">
        <v>26</v>
      </c>
      <c r="O495" s="68">
        <v>17</v>
      </c>
      <c r="P495" s="68">
        <v>19</v>
      </c>
      <c r="Q495" s="68">
        <v>2</v>
      </c>
      <c r="R495" s="68"/>
      <c r="S495" s="68">
        <v>0</v>
      </c>
      <c r="T495" s="68">
        <v>0</v>
      </c>
      <c r="U495" s="68"/>
      <c r="V495" s="1"/>
      <c r="W495" s="1"/>
      <c r="X495" s="1"/>
      <c r="Y495" s="1">
        <v>0</v>
      </c>
      <c r="Z495" s="1"/>
      <c r="AA495" s="1"/>
      <c r="AB495" s="1"/>
      <c r="AH495" t="str">
        <f t="shared" si="94"/>
        <v>Northfield</v>
      </c>
      <c r="AI495" t="s">
        <v>563</v>
      </c>
      <c r="AJ495">
        <v>2</v>
      </c>
      <c r="AL495" s="127">
        <v>23</v>
      </c>
      <c r="AM495" s="130">
        <v>29</v>
      </c>
      <c r="AN495" s="130">
        <v>155</v>
      </c>
      <c r="AO495" s="132">
        <v>51375</v>
      </c>
      <c r="AP495" s="132">
        <f t="shared" si="101"/>
        <v>23029</v>
      </c>
      <c r="AQ495" s="74" t="s">
        <v>2231</v>
      </c>
    </row>
    <row r="496" spans="1:43" hidden="1" outlineLevel="1" x14ac:dyDescent="0.2">
      <c r="A496" t="s">
        <v>3021</v>
      </c>
      <c r="B496" s="10" t="s">
        <v>2728</v>
      </c>
      <c r="C496" s="1">
        <f t="shared" si="93"/>
        <v>769</v>
      </c>
      <c r="D496" s="7">
        <f t="shared" si="102"/>
        <v>2</v>
      </c>
      <c r="E496" s="7">
        <f t="shared" si="103"/>
        <v>3</v>
      </c>
      <c r="F496" s="7">
        <f t="shared" si="104"/>
        <v>1</v>
      </c>
      <c r="G496" s="1">
        <f t="shared" si="96"/>
        <v>39</v>
      </c>
      <c r="H496" s="2">
        <f t="shared" si="95"/>
        <v>5.071521456436931E-2</v>
      </c>
      <c r="I496" s="8"/>
      <c r="J496" s="2">
        <f t="shared" si="97"/>
        <v>0.33029908972691807</v>
      </c>
      <c r="K496" s="2">
        <f t="shared" si="98"/>
        <v>0.28608582574772434</v>
      </c>
      <c r="L496" s="2">
        <f t="shared" si="99"/>
        <v>0.38101430429128741</v>
      </c>
      <c r="M496" s="2">
        <f t="shared" si="100"/>
        <v>2.6007802340702324E-3</v>
      </c>
      <c r="N496" s="68">
        <v>254</v>
      </c>
      <c r="O496" s="68">
        <v>220</v>
      </c>
      <c r="P496" s="68">
        <v>293</v>
      </c>
      <c r="Q496" s="68">
        <v>2</v>
      </c>
      <c r="R496" s="68"/>
      <c r="S496" s="68">
        <v>0</v>
      </c>
      <c r="T496" s="68">
        <v>0</v>
      </c>
      <c r="U496" s="68"/>
      <c r="V496" s="1"/>
      <c r="W496" s="1"/>
      <c r="X496" s="1"/>
      <c r="Y496" s="1">
        <v>0</v>
      </c>
      <c r="Z496" s="1"/>
      <c r="AA496" s="1"/>
      <c r="AB496" s="1"/>
      <c r="AH496" t="str">
        <f t="shared" si="94"/>
        <v>Northport</v>
      </c>
      <c r="AI496" t="s">
        <v>1623</v>
      </c>
      <c r="AJ496">
        <v>1</v>
      </c>
      <c r="AL496" s="127">
        <v>23</v>
      </c>
      <c r="AM496" s="130">
        <v>27</v>
      </c>
      <c r="AN496" s="130">
        <v>75</v>
      </c>
      <c r="AO496" s="132">
        <v>52845</v>
      </c>
      <c r="AP496" s="132">
        <f t="shared" si="101"/>
        <v>23027</v>
      </c>
      <c r="AQ496" s="74" t="s">
        <v>2231</v>
      </c>
    </row>
    <row r="497" spans="1:43" hidden="1" outlineLevel="1" x14ac:dyDescent="0.2">
      <c r="A497" t="s">
        <v>2779</v>
      </c>
      <c r="B497" s="10" t="s">
        <v>2728</v>
      </c>
      <c r="C497" s="1">
        <f t="shared" si="93"/>
        <v>2443</v>
      </c>
      <c r="D497" s="7">
        <f t="shared" si="102"/>
        <v>1</v>
      </c>
      <c r="E497" s="7">
        <f t="shared" si="103"/>
        <v>3</v>
      </c>
      <c r="F497" s="7">
        <f t="shared" si="104"/>
        <v>2</v>
      </c>
      <c r="G497" s="1">
        <f t="shared" si="96"/>
        <v>142</v>
      </c>
      <c r="H497" s="2">
        <f t="shared" si="95"/>
        <v>5.8125255832992224E-2</v>
      </c>
      <c r="I497" s="8"/>
      <c r="J497" s="2">
        <f t="shared" si="97"/>
        <v>0.37290216946377402</v>
      </c>
      <c r="K497" s="2">
        <f t="shared" si="98"/>
        <v>0.30699959066721244</v>
      </c>
      <c r="L497" s="2">
        <f t="shared" si="99"/>
        <v>0.31477691363078181</v>
      </c>
      <c r="M497" s="2">
        <f t="shared" si="100"/>
        <v>5.3213262382317827E-3</v>
      </c>
      <c r="N497" s="68">
        <v>911</v>
      </c>
      <c r="O497" s="68">
        <v>750</v>
      </c>
      <c r="P497" s="68">
        <v>769</v>
      </c>
      <c r="Q497" s="68">
        <v>4</v>
      </c>
      <c r="R497" s="68"/>
      <c r="S497" s="68">
        <v>5</v>
      </c>
      <c r="T497" s="68">
        <v>4</v>
      </c>
      <c r="U497" s="68"/>
      <c r="V497" s="1"/>
      <c r="W497" s="1"/>
      <c r="X497" s="1"/>
      <c r="Y497" s="1">
        <v>0</v>
      </c>
      <c r="Z497" s="1"/>
      <c r="AA497" s="1"/>
      <c r="AB497" s="1"/>
      <c r="AH497" t="str">
        <f t="shared" si="94"/>
        <v>Norway</v>
      </c>
      <c r="AI497" t="s">
        <v>1673</v>
      </c>
      <c r="AJ497">
        <v>2</v>
      </c>
      <c r="AL497" s="127">
        <v>23</v>
      </c>
      <c r="AM497" s="130">
        <v>17</v>
      </c>
      <c r="AN497" s="130">
        <v>105</v>
      </c>
      <c r="AO497" s="132">
        <v>54000</v>
      </c>
      <c r="AP497" s="132">
        <f t="shared" si="101"/>
        <v>23017</v>
      </c>
      <c r="AQ497" s="74" t="s">
        <v>2231</v>
      </c>
    </row>
    <row r="498" spans="1:43" hidden="1" outlineLevel="1" x14ac:dyDescent="0.2">
      <c r="A498" t="s">
        <v>3299</v>
      </c>
      <c r="B498" s="10" t="s">
        <v>2728</v>
      </c>
      <c r="C498" s="1">
        <f>SUM(N498:AF498)</f>
        <v>43</v>
      </c>
      <c r="D498" s="7">
        <f>RANK(N498,(N498:AF498))</f>
        <v>2</v>
      </c>
      <c r="E498" s="7">
        <f>RANK(O498,(N498:AF498))</f>
        <v>3</v>
      </c>
      <c r="F498" s="7">
        <f>RANK(P498,(N498:AF498))</f>
        <v>1</v>
      </c>
      <c r="G498" s="1">
        <f>MAX(N498:P498)-LARGE(N498:P498,2)</f>
        <v>2</v>
      </c>
      <c r="H498" s="2">
        <f>G498/C498</f>
        <v>4.6511627906976744E-2</v>
      </c>
      <c r="I498" s="8"/>
      <c r="J498" s="2">
        <f>IF(C498=0,"-",N498/C498)</f>
        <v>0.32558139534883723</v>
      </c>
      <c r="K498" s="2">
        <f>IF(C498=0,"-",O498/C498)</f>
        <v>0.18604651162790697</v>
      </c>
      <c r="L498" s="2">
        <f>IF(C498=0,"-",P498/C498)</f>
        <v>0.37209302325581395</v>
      </c>
      <c r="M498" s="2">
        <f>IF(C498=0,"-",(1-J498-K498-L498))</f>
        <v>0.11627906976744184</v>
      </c>
      <c r="N498" s="68">
        <v>14</v>
      </c>
      <c r="O498" s="68">
        <v>8</v>
      </c>
      <c r="P498" s="68">
        <v>16</v>
      </c>
      <c r="Q498" s="68">
        <v>1</v>
      </c>
      <c r="R498" s="68"/>
      <c r="S498" s="68">
        <v>1</v>
      </c>
      <c r="T498" s="68">
        <v>3</v>
      </c>
      <c r="U498" s="68"/>
      <c r="V498" s="1"/>
      <c r="W498" s="1"/>
      <c r="X498" s="1"/>
      <c r="Y498" s="1">
        <v>0</v>
      </c>
      <c r="Z498" s="1"/>
      <c r="AA498" s="1"/>
      <c r="AB498" s="1"/>
      <c r="AH498" t="str">
        <f>A498</f>
        <v>No. 8 S.D.</v>
      </c>
      <c r="AI498" t="s">
        <v>1111</v>
      </c>
      <c r="AJ498">
        <v>2</v>
      </c>
      <c r="AL498" s="127">
        <v>23</v>
      </c>
      <c r="AM498" s="130">
        <v>9</v>
      </c>
      <c r="AO498" s="132">
        <v>54050</v>
      </c>
      <c r="AP498" s="132">
        <f t="shared" si="101"/>
        <v>23009</v>
      </c>
      <c r="AQ498" s="74" t="s">
        <v>1381</v>
      </c>
    </row>
    <row r="499" spans="1:43" hidden="1" outlineLevel="1" x14ac:dyDescent="0.2">
      <c r="A499" t="s">
        <v>3329</v>
      </c>
      <c r="B499" s="10" t="s">
        <v>2728</v>
      </c>
      <c r="C499" s="1">
        <f t="shared" si="93"/>
        <v>44</v>
      </c>
      <c r="D499" s="7">
        <f t="shared" si="102"/>
        <v>2</v>
      </c>
      <c r="E499" s="7">
        <f t="shared" si="103"/>
        <v>1</v>
      </c>
      <c r="F499" s="7">
        <f t="shared" si="104"/>
        <v>3</v>
      </c>
      <c r="G499" s="1">
        <f t="shared" si="96"/>
        <v>7</v>
      </c>
      <c r="H499" s="2">
        <f t="shared" si="95"/>
        <v>0.15909090909090909</v>
      </c>
      <c r="I499" s="8"/>
      <c r="J499" s="2">
        <f t="shared" si="97"/>
        <v>0.29545454545454547</v>
      </c>
      <c r="K499" s="2">
        <f t="shared" si="98"/>
        <v>0.45454545454545453</v>
      </c>
      <c r="L499" s="2">
        <f t="shared" si="99"/>
        <v>0.25</v>
      </c>
      <c r="M499" s="2">
        <f t="shared" si="100"/>
        <v>5.5511151231257827E-17</v>
      </c>
      <c r="N499" s="68">
        <v>13</v>
      </c>
      <c r="O499" s="68">
        <v>20</v>
      </c>
      <c r="P499" s="68">
        <v>11</v>
      </c>
      <c r="Q499" s="68">
        <v>0</v>
      </c>
      <c r="R499" s="68"/>
      <c r="S499" s="68">
        <v>0</v>
      </c>
      <c r="T499" s="68">
        <v>0</v>
      </c>
      <c r="U499" s="68"/>
      <c r="V499" s="1"/>
      <c r="W499" s="1"/>
      <c r="X499" s="1"/>
      <c r="Y499" s="1">
        <v>0</v>
      </c>
      <c r="Z499" s="1"/>
      <c r="AA499" s="1"/>
      <c r="AB499" s="1"/>
      <c r="AH499" t="str">
        <f>A499</f>
        <v>No. 21</v>
      </c>
      <c r="AI499" t="s">
        <v>563</v>
      </c>
      <c r="AJ499">
        <v>2</v>
      </c>
      <c r="AL499" s="127">
        <v>23</v>
      </c>
      <c r="AM499" s="130">
        <v>29</v>
      </c>
      <c r="AO499" s="132">
        <v>54200</v>
      </c>
      <c r="AP499" s="132">
        <f t="shared" si="101"/>
        <v>23029</v>
      </c>
      <c r="AQ499" s="74" t="s">
        <v>1381</v>
      </c>
    </row>
    <row r="500" spans="1:43" hidden="1" outlineLevel="1" x14ac:dyDescent="0.2">
      <c r="A500" t="s">
        <v>2780</v>
      </c>
      <c r="B500" s="10" t="s">
        <v>2728</v>
      </c>
      <c r="C500" s="1">
        <f t="shared" si="93"/>
        <v>364</v>
      </c>
      <c r="D500" s="7">
        <f t="shared" si="102"/>
        <v>2</v>
      </c>
      <c r="E500" s="7">
        <f t="shared" si="103"/>
        <v>1</v>
      </c>
      <c r="F500" s="7">
        <f t="shared" si="104"/>
        <v>3</v>
      </c>
      <c r="G500" s="1">
        <f t="shared" si="96"/>
        <v>2</v>
      </c>
      <c r="H500" s="2">
        <f t="shared" si="95"/>
        <v>5.4945054945054949E-3</v>
      </c>
      <c r="I500" s="8"/>
      <c r="J500" s="2">
        <f t="shared" si="97"/>
        <v>0.36263736263736263</v>
      </c>
      <c r="K500" s="2">
        <f t="shared" si="98"/>
        <v>0.36813186813186816</v>
      </c>
      <c r="L500" s="2">
        <f t="shared" si="99"/>
        <v>0.26648351648351648</v>
      </c>
      <c r="M500" s="2">
        <f t="shared" si="100"/>
        <v>2.747252747252682E-3</v>
      </c>
      <c r="N500" s="68">
        <v>132</v>
      </c>
      <c r="O500" s="68">
        <v>134</v>
      </c>
      <c r="P500" s="68">
        <v>97</v>
      </c>
      <c r="Q500" s="68">
        <v>0</v>
      </c>
      <c r="R500" s="68"/>
      <c r="S500" s="68">
        <v>0</v>
      </c>
      <c r="T500" s="68">
        <v>1</v>
      </c>
      <c r="U500" s="68"/>
      <c r="V500" s="1"/>
      <c r="W500" s="1"/>
      <c r="X500" s="1"/>
      <c r="Y500" s="1">
        <v>0</v>
      </c>
      <c r="Z500" s="1"/>
      <c r="AA500" s="1"/>
      <c r="AB500" s="1"/>
      <c r="AH500" t="str">
        <f t="shared" si="94"/>
        <v>Oakfield</v>
      </c>
      <c r="AI500" t="s">
        <v>3068</v>
      </c>
      <c r="AJ500">
        <v>2</v>
      </c>
      <c r="AL500" s="127">
        <v>23</v>
      </c>
      <c r="AM500" s="130">
        <v>3</v>
      </c>
      <c r="AN500" s="130">
        <v>240</v>
      </c>
      <c r="AO500" s="132">
        <v>54385</v>
      </c>
      <c r="AP500" s="132">
        <f t="shared" si="101"/>
        <v>23003</v>
      </c>
      <c r="AQ500" s="74" t="s">
        <v>2231</v>
      </c>
    </row>
    <row r="501" spans="1:43" hidden="1" outlineLevel="1" x14ac:dyDescent="0.2">
      <c r="A501" t="s">
        <v>1080</v>
      </c>
      <c r="B501" s="10" t="s">
        <v>2728</v>
      </c>
      <c r="C501" s="1">
        <f t="shared" si="93"/>
        <v>2933</v>
      </c>
      <c r="D501" s="7">
        <f t="shared" si="102"/>
        <v>1</v>
      </c>
      <c r="E501" s="7">
        <f t="shared" si="103"/>
        <v>3</v>
      </c>
      <c r="F501" s="7">
        <f t="shared" si="104"/>
        <v>2</v>
      </c>
      <c r="G501" s="1">
        <f t="shared" si="96"/>
        <v>6</v>
      </c>
      <c r="H501" s="2">
        <f t="shared" si="95"/>
        <v>2.0456870098874871E-3</v>
      </c>
      <c r="I501" s="8"/>
      <c r="J501" s="2">
        <f t="shared" si="97"/>
        <v>0.36276849642004771</v>
      </c>
      <c r="K501" s="2">
        <f t="shared" si="98"/>
        <v>0.27378111148994205</v>
      </c>
      <c r="L501" s="2">
        <f t="shared" si="99"/>
        <v>0.36072280941016027</v>
      </c>
      <c r="M501" s="2">
        <f t="shared" si="100"/>
        <v>2.7275826798499603E-3</v>
      </c>
      <c r="N501" s="68">
        <v>1064</v>
      </c>
      <c r="O501" s="68">
        <v>803</v>
      </c>
      <c r="P501" s="68">
        <v>1058</v>
      </c>
      <c r="Q501" s="68">
        <v>4</v>
      </c>
      <c r="R501" s="68"/>
      <c r="S501" s="68">
        <v>1</v>
      </c>
      <c r="T501" s="68">
        <v>3</v>
      </c>
      <c r="U501" s="68"/>
      <c r="V501" s="1"/>
      <c r="W501" s="1"/>
      <c r="X501" s="1"/>
      <c r="Y501" s="1">
        <v>0</v>
      </c>
      <c r="Z501" s="1"/>
      <c r="AA501" s="1"/>
      <c r="AB501" s="1"/>
      <c r="AH501" t="str">
        <f t="shared" si="94"/>
        <v>Oakland</v>
      </c>
      <c r="AI501" t="s">
        <v>2091</v>
      </c>
      <c r="AJ501">
        <v>1</v>
      </c>
      <c r="AL501" s="127">
        <v>23</v>
      </c>
      <c r="AM501" s="130">
        <v>11</v>
      </c>
      <c r="AN501" s="130">
        <v>80</v>
      </c>
      <c r="AO501" s="132">
        <v>54560</v>
      </c>
      <c r="AP501" s="132">
        <f t="shared" si="101"/>
        <v>23011</v>
      </c>
      <c r="AQ501" s="74" t="s">
        <v>2231</v>
      </c>
    </row>
    <row r="502" spans="1:43" hidden="1" outlineLevel="1" x14ac:dyDescent="0.2">
      <c r="A502" t="s">
        <v>2781</v>
      </c>
      <c r="B502" s="10" t="s">
        <v>2728</v>
      </c>
      <c r="C502" s="1">
        <f t="shared" si="93"/>
        <v>862</v>
      </c>
      <c r="D502" s="7">
        <f t="shared" si="102"/>
        <v>1</v>
      </c>
      <c r="E502" s="7">
        <f t="shared" si="103"/>
        <v>2</v>
      </c>
      <c r="F502" s="7">
        <f t="shared" si="104"/>
        <v>3</v>
      </c>
      <c r="G502" s="1">
        <f t="shared" si="96"/>
        <v>15</v>
      </c>
      <c r="H502" s="2">
        <f t="shared" si="95"/>
        <v>1.7401392111368909E-2</v>
      </c>
      <c r="I502" s="8"/>
      <c r="J502" s="2">
        <f t="shared" si="97"/>
        <v>0.38399071925754058</v>
      </c>
      <c r="K502" s="2">
        <f t="shared" si="98"/>
        <v>0.36658932714617171</v>
      </c>
      <c r="L502" s="2">
        <f t="shared" si="99"/>
        <v>0.24941995359628771</v>
      </c>
      <c r="M502" s="2">
        <f t="shared" si="100"/>
        <v>0</v>
      </c>
      <c r="N502" s="68">
        <v>331</v>
      </c>
      <c r="O502" s="68">
        <v>316</v>
      </c>
      <c r="P502" s="68">
        <v>215</v>
      </c>
      <c r="Q502" s="68">
        <v>0</v>
      </c>
      <c r="R502" s="68"/>
      <c r="S502" s="68">
        <v>0</v>
      </c>
      <c r="T502" s="68">
        <v>0</v>
      </c>
      <c r="U502" s="68"/>
      <c r="V502" s="1"/>
      <c r="W502" s="1"/>
      <c r="X502" s="1"/>
      <c r="Y502" s="1">
        <v>0</v>
      </c>
      <c r="Z502" s="1"/>
      <c r="AA502" s="1"/>
      <c r="AB502" s="1"/>
      <c r="AH502" t="str">
        <f t="shared" si="94"/>
        <v>Ogunquit</v>
      </c>
      <c r="AI502" t="s">
        <v>1624</v>
      </c>
      <c r="AJ502">
        <v>1</v>
      </c>
      <c r="AL502" s="127">
        <v>23</v>
      </c>
      <c r="AM502" s="130">
        <v>31</v>
      </c>
      <c r="AN502" s="130">
        <v>97</v>
      </c>
      <c r="AO502" s="132">
        <v>54980</v>
      </c>
      <c r="AP502" s="132">
        <f t="shared" si="101"/>
        <v>23031</v>
      </c>
      <c r="AQ502" s="74" t="s">
        <v>2231</v>
      </c>
    </row>
    <row r="503" spans="1:43" hidden="1" outlineLevel="1" x14ac:dyDescent="0.2">
      <c r="A503" t="s">
        <v>3225</v>
      </c>
      <c r="B503" s="10" t="s">
        <v>2728</v>
      </c>
      <c r="C503" s="1">
        <f t="shared" si="93"/>
        <v>5047</v>
      </c>
      <c r="D503" s="7">
        <f t="shared" si="102"/>
        <v>1</v>
      </c>
      <c r="E503" s="7">
        <f t="shared" si="103"/>
        <v>2</v>
      </c>
      <c r="F503" s="7">
        <f t="shared" si="104"/>
        <v>3</v>
      </c>
      <c r="G503" s="1">
        <f t="shared" si="96"/>
        <v>659</v>
      </c>
      <c r="H503" s="2">
        <f t="shared" si="95"/>
        <v>0.13057261739647316</v>
      </c>
      <c r="I503" s="8"/>
      <c r="J503" s="2">
        <f t="shared" si="97"/>
        <v>0.42837329106399841</v>
      </c>
      <c r="K503" s="2">
        <f t="shared" si="98"/>
        <v>0.29780067366752527</v>
      </c>
      <c r="L503" s="2">
        <f t="shared" si="99"/>
        <v>0.27045769764216365</v>
      </c>
      <c r="M503" s="2">
        <f t="shared" si="100"/>
        <v>3.3683376263127229E-3</v>
      </c>
      <c r="N503" s="68">
        <v>2162</v>
      </c>
      <c r="O503" s="68">
        <v>1503</v>
      </c>
      <c r="P503" s="68">
        <v>1365</v>
      </c>
      <c r="Q503" s="68">
        <v>4</v>
      </c>
      <c r="R503" s="68"/>
      <c r="S503" s="68">
        <v>6</v>
      </c>
      <c r="T503" s="68">
        <v>4</v>
      </c>
      <c r="U503" s="68"/>
      <c r="V503" s="1"/>
      <c r="W503" s="1"/>
      <c r="X503" s="1"/>
      <c r="Y503" s="1">
        <v>3</v>
      </c>
      <c r="Z503" s="1"/>
      <c r="AA503" s="1"/>
      <c r="AB503" s="1"/>
      <c r="AH503" t="str">
        <f t="shared" si="94"/>
        <v>Old Orchard Beach</v>
      </c>
      <c r="AI503" t="s">
        <v>1624</v>
      </c>
      <c r="AJ503">
        <v>1</v>
      </c>
      <c r="AL503" s="127">
        <v>23</v>
      </c>
      <c r="AM503" s="130">
        <v>31</v>
      </c>
      <c r="AN503" s="130">
        <v>100</v>
      </c>
      <c r="AO503" s="132">
        <v>55085</v>
      </c>
      <c r="AP503" s="132">
        <f t="shared" si="101"/>
        <v>23031</v>
      </c>
      <c r="AQ503" s="74" t="s">
        <v>2231</v>
      </c>
    </row>
    <row r="504" spans="1:43" hidden="1" outlineLevel="1" x14ac:dyDescent="0.2">
      <c r="A504" t="s">
        <v>2856</v>
      </c>
      <c r="B504" s="10" t="s">
        <v>2728</v>
      </c>
      <c r="C504" s="1">
        <f t="shared" si="93"/>
        <v>4766</v>
      </c>
      <c r="D504" s="7">
        <f t="shared" si="102"/>
        <v>1</v>
      </c>
      <c r="E504" s="7">
        <f t="shared" si="103"/>
        <v>3</v>
      </c>
      <c r="F504" s="7">
        <f t="shared" si="104"/>
        <v>2</v>
      </c>
      <c r="G504" s="1">
        <f t="shared" si="96"/>
        <v>970</v>
      </c>
      <c r="H504" s="2">
        <f t="shared" si="95"/>
        <v>0.20352496852706672</v>
      </c>
      <c r="I504" s="8"/>
      <c r="J504" s="2">
        <f t="shared" si="97"/>
        <v>0.47671002937473772</v>
      </c>
      <c r="K504" s="2">
        <f t="shared" si="98"/>
        <v>0.24611833822912296</v>
      </c>
      <c r="L504" s="2">
        <f t="shared" si="99"/>
        <v>0.27318506084767102</v>
      </c>
      <c r="M504" s="2">
        <f t="shared" si="100"/>
        <v>3.9865715484682651E-3</v>
      </c>
      <c r="N504" s="68">
        <v>2272</v>
      </c>
      <c r="O504" s="68">
        <v>1173</v>
      </c>
      <c r="P504" s="68">
        <v>1302</v>
      </c>
      <c r="Q504" s="68">
        <v>14</v>
      </c>
      <c r="R504" s="68"/>
      <c r="S504" s="68">
        <v>4</v>
      </c>
      <c r="T504" s="68">
        <v>1</v>
      </c>
      <c r="U504" s="68"/>
      <c r="V504" s="1"/>
      <c r="W504" s="1"/>
      <c r="X504" s="1"/>
      <c r="Y504" s="1">
        <v>0</v>
      </c>
      <c r="Z504" s="1"/>
      <c r="AA504" s="1"/>
      <c r="AB504" s="1"/>
      <c r="AH504" t="str">
        <f t="shared" si="94"/>
        <v>Old Town</v>
      </c>
      <c r="AI504" t="s">
        <v>1674</v>
      </c>
      <c r="AJ504">
        <v>2</v>
      </c>
      <c r="AL504" s="127">
        <v>23</v>
      </c>
      <c r="AM504" s="130">
        <v>19</v>
      </c>
      <c r="AN504" s="130">
        <v>240</v>
      </c>
      <c r="AO504" s="132">
        <v>55225</v>
      </c>
      <c r="AP504" s="132">
        <f t="shared" si="101"/>
        <v>23019</v>
      </c>
      <c r="AQ504" s="74" t="s">
        <v>146</v>
      </c>
    </row>
    <row r="505" spans="1:43" hidden="1" outlineLevel="1" x14ac:dyDescent="0.2">
      <c r="A505" t="s">
        <v>3202</v>
      </c>
      <c r="B505" s="10" t="s">
        <v>2728</v>
      </c>
      <c r="C505" s="1">
        <f t="shared" si="93"/>
        <v>79</v>
      </c>
      <c r="D505" s="7">
        <f t="shared" si="102"/>
        <v>2</v>
      </c>
      <c r="E505" s="7">
        <f t="shared" si="103"/>
        <v>1</v>
      </c>
      <c r="F505" s="7">
        <f t="shared" si="104"/>
        <v>3</v>
      </c>
      <c r="G505" s="1">
        <f t="shared" si="96"/>
        <v>4</v>
      </c>
      <c r="H505" s="2">
        <f t="shared" si="95"/>
        <v>5.0632911392405063E-2</v>
      </c>
      <c r="I505" s="8"/>
      <c r="J505" s="2">
        <f t="shared" si="97"/>
        <v>0.32911392405063289</v>
      </c>
      <c r="K505" s="2">
        <f t="shared" si="98"/>
        <v>0.379746835443038</v>
      </c>
      <c r="L505" s="2">
        <f t="shared" si="99"/>
        <v>0.27848101265822783</v>
      </c>
      <c r="M505" s="2">
        <f t="shared" si="100"/>
        <v>1.2658227848101278E-2</v>
      </c>
      <c r="N505" s="68">
        <v>26</v>
      </c>
      <c r="O505" s="68">
        <v>30</v>
      </c>
      <c r="P505" s="68">
        <v>22</v>
      </c>
      <c r="Q505" s="68">
        <v>1</v>
      </c>
      <c r="R505" s="68"/>
      <c r="S505" s="68">
        <v>0</v>
      </c>
      <c r="T505" s="68">
        <v>0</v>
      </c>
      <c r="U505" s="68"/>
      <c r="V505" s="1"/>
      <c r="W505" s="1"/>
      <c r="X505" s="1"/>
      <c r="Y505" s="1">
        <v>0</v>
      </c>
      <c r="Z505" s="1"/>
      <c r="AA505" s="1"/>
      <c r="AB505" s="1"/>
      <c r="AH505" t="str">
        <f t="shared" si="94"/>
        <v>Orient</v>
      </c>
      <c r="AI505" t="s">
        <v>3068</v>
      </c>
      <c r="AJ505">
        <v>2</v>
      </c>
      <c r="AL505" s="127">
        <v>23</v>
      </c>
      <c r="AM505" s="130">
        <v>3</v>
      </c>
      <c r="AN505" s="130">
        <v>245</v>
      </c>
      <c r="AO505" s="132">
        <v>55435</v>
      </c>
      <c r="AP505" s="132">
        <f t="shared" si="101"/>
        <v>23003</v>
      </c>
      <c r="AQ505" s="74" t="s">
        <v>2231</v>
      </c>
    </row>
    <row r="506" spans="1:43" hidden="1" outlineLevel="1" x14ac:dyDescent="0.2">
      <c r="A506" t="s">
        <v>2226</v>
      </c>
      <c r="B506" s="10" t="s">
        <v>2728</v>
      </c>
      <c r="C506" s="1">
        <f t="shared" si="93"/>
        <v>1209</v>
      </c>
      <c r="D506" s="7">
        <f t="shared" si="102"/>
        <v>1</v>
      </c>
      <c r="E506" s="7">
        <f t="shared" si="103"/>
        <v>3</v>
      </c>
      <c r="F506" s="7">
        <f t="shared" si="104"/>
        <v>2</v>
      </c>
      <c r="G506" s="1">
        <f t="shared" si="96"/>
        <v>40</v>
      </c>
      <c r="H506" s="2">
        <f t="shared" si="95"/>
        <v>3.3085194375516956E-2</v>
      </c>
      <c r="I506" s="8"/>
      <c r="J506" s="2">
        <f t="shared" si="97"/>
        <v>0.39454094292803971</v>
      </c>
      <c r="K506" s="2">
        <f t="shared" si="98"/>
        <v>0.23986765922249792</v>
      </c>
      <c r="L506" s="2">
        <f t="shared" si="99"/>
        <v>0.36145574855252277</v>
      </c>
      <c r="M506" s="2">
        <f t="shared" si="100"/>
        <v>4.1356492969395475E-3</v>
      </c>
      <c r="N506" s="68">
        <v>477</v>
      </c>
      <c r="O506" s="68">
        <v>290</v>
      </c>
      <c r="P506" s="68">
        <v>437</v>
      </c>
      <c r="Q506" s="68">
        <v>2</v>
      </c>
      <c r="R506" s="68"/>
      <c r="S506" s="68">
        <v>0</v>
      </c>
      <c r="T506" s="68">
        <v>3</v>
      </c>
      <c r="U506" s="68"/>
      <c r="V506" s="1"/>
      <c r="W506" s="1"/>
      <c r="X506" s="1"/>
      <c r="Y506" s="1">
        <v>0</v>
      </c>
      <c r="Z506" s="1"/>
      <c r="AA506" s="1"/>
      <c r="AB506" s="1"/>
      <c r="AH506" t="str">
        <f t="shared" si="94"/>
        <v>Orland</v>
      </c>
      <c r="AI506" t="s">
        <v>1111</v>
      </c>
      <c r="AJ506">
        <v>2</v>
      </c>
      <c r="AL506" s="127">
        <v>23</v>
      </c>
      <c r="AM506" s="130">
        <v>9</v>
      </c>
      <c r="AN506" s="130">
        <v>105</v>
      </c>
      <c r="AO506" s="132">
        <v>55505</v>
      </c>
      <c r="AP506" s="132">
        <f t="shared" si="101"/>
        <v>23009</v>
      </c>
      <c r="AQ506" s="74" t="s">
        <v>2231</v>
      </c>
    </row>
    <row r="507" spans="1:43" hidden="1" outlineLevel="1" x14ac:dyDescent="0.2">
      <c r="A507" t="s">
        <v>2227</v>
      </c>
      <c r="B507" s="10" t="s">
        <v>2728</v>
      </c>
      <c r="C507" s="1">
        <f t="shared" si="93"/>
        <v>5671</v>
      </c>
      <c r="D507" s="7">
        <f t="shared" si="102"/>
        <v>1</v>
      </c>
      <c r="E507" s="7">
        <f t="shared" si="103"/>
        <v>3</v>
      </c>
      <c r="F507" s="7">
        <f t="shared" si="104"/>
        <v>2</v>
      </c>
      <c r="G507" s="1">
        <f t="shared" si="96"/>
        <v>1311</v>
      </c>
      <c r="H507" s="2">
        <f t="shared" si="95"/>
        <v>0.23117615940751191</v>
      </c>
      <c r="I507" s="8"/>
      <c r="J507" s="2">
        <f t="shared" si="97"/>
        <v>0.49603244577675892</v>
      </c>
      <c r="K507" s="2">
        <f t="shared" si="98"/>
        <v>0.23558455298889086</v>
      </c>
      <c r="L507" s="2">
        <f t="shared" si="99"/>
        <v>0.26485628636924707</v>
      </c>
      <c r="M507" s="2">
        <f t="shared" si="100"/>
        <v>3.5267148651031976E-3</v>
      </c>
      <c r="N507" s="68">
        <v>2813</v>
      </c>
      <c r="O507" s="68">
        <v>1336</v>
      </c>
      <c r="P507" s="68">
        <v>1502</v>
      </c>
      <c r="Q507" s="68">
        <v>15</v>
      </c>
      <c r="R507" s="68"/>
      <c r="S507" s="68">
        <v>2</v>
      </c>
      <c r="T507" s="68">
        <v>1</v>
      </c>
      <c r="U507" s="68"/>
      <c r="V507" s="1"/>
      <c r="W507" s="1"/>
      <c r="X507" s="1"/>
      <c r="Y507" s="1">
        <v>2</v>
      </c>
      <c r="Z507" s="1"/>
      <c r="AA507" s="1"/>
      <c r="AB507" s="1"/>
      <c r="AH507" t="str">
        <f t="shared" si="94"/>
        <v>Orono</v>
      </c>
      <c r="AI507" t="s">
        <v>1674</v>
      </c>
      <c r="AJ507">
        <v>2</v>
      </c>
      <c r="AL507" s="127">
        <v>23</v>
      </c>
      <c r="AM507" s="130">
        <v>19</v>
      </c>
      <c r="AN507" s="130">
        <v>245</v>
      </c>
      <c r="AO507" s="132">
        <v>55565</v>
      </c>
      <c r="AP507" s="132">
        <f t="shared" si="101"/>
        <v>23019</v>
      </c>
      <c r="AQ507" s="74" t="s">
        <v>2231</v>
      </c>
    </row>
    <row r="508" spans="1:43" hidden="1" outlineLevel="1" x14ac:dyDescent="0.2">
      <c r="A508" t="s">
        <v>1941</v>
      </c>
      <c r="B508" s="10" t="s">
        <v>2728</v>
      </c>
      <c r="C508" s="1">
        <f t="shared" si="93"/>
        <v>2140</v>
      </c>
      <c r="D508" s="7">
        <f t="shared" si="102"/>
        <v>2</v>
      </c>
      <c r="E508" s="7">
        <f t="shared" si="103"/>
        <v>3</v>
      </c>
      <c r="F508" s="7">
        <f t="shared" si="104"/>
        <v>1</v>
      </c>
      <c r="G508" s="1">
        <f t="shared" si="96"/>
        <v>124</v>
      </c>
      <c r="H508" s="2">
        <f t="shared" si="95"/>
        <v>5.7943925233644861E-2</v>
      </c>
      <c r="I508" s="8"/>
      <c r="J508" s="2">
        <f t="shared" si="97"/>
        <v>0.31682242990654208</v>
      </c>
      <c r="K508" s="2">
        <f t="shared" si="98"/>
        <v>0.30467289719626167</v>
      </c>
      <c r="L508" s="2">
        <f t="shared" si="99"/>
        <v>0.37476635514018691</v>
      </c>
      <c r="M508" s="2">
        <f t="shared" si="100"/>
        <v>3.7383177570093351E-3</v>
      </c>
      <c r="N508" s="68">
        <v>678</v>
      </c>
      <c r="O508" s="68">
        <v>652</v>
      </c>
      <c r="P508" s="68">
        <v>802</v>
      </c>
      <c r="Q508" s="68">
        <v>4</v>
      </c>
      <c r="R508" s="68"/>
      <c r="S508" s="68">
        <v>3</v>
      </c>
      <c r="T508" s="68">
        <v>1</v>
      </c>
      <c r="U508" s="68"/>
      <c r="V508" s="1"/>
      <c r="W508" s="1"/>
      <c r="X508" s="1"/>
      <c r="Y508" s="1">
        <v>0</v>
      </c>
      <c r="Z508" s="1"/>
      <c r="AA508" s="1"/>
      <c r="AB508" s="1"/>
      <c r="AH508" t="str">
        <f t="shared" si="94"/>
        <v>Orrington</v>
      </c>
      <c r="AI508" t="s">
        <v>1674</v>
      </c>
      <c r="AJ508">
        <v>2</v>
      </c>
      <c r="AL508" s="127">
        <v>23</v>
      </c>
      <c r="AM508" s="130">
        <v>19</v>
      </c>
      <c r="AN508" s="130">
        <v>250</v>
      </c>
      <c r="AO508" s="132">
        <v>55680</v>
      </c>
      <c r="AP508" s="132">
        <f t="shared" si="101"/>
        <v>23019</v>
      </c>
      <c r="AQ508" s="74" t="s">
        <v>2231</v>
      </c>
    </row>
    <row r="509" spans="1:43" hidden="1" outlineLevel="1" x14ac:dyDescent="0.2">
      <c r="A509" t="s">
        <v>2488</v>
      </c>
      <c r="B509" s="10" t="s">
        <v>2728</v>
      </c>
      <c r="C509" s="1">
        <f t="shared" si="93"/>
        <v>45</v>
      </c>
      <c r="D509" s="7">
        <f t="shared" si="102"/>
        <v>3</v>
      </c>
      <c r="E509" s="7">
        <f t="shared" si="103"/>
        <v>2</v>
      </c>
      <c r="F509" s="7">
        <f t="shared" si="104"/>
        <v>1</v>
      </c>
      <c r="G509" s="1">
        <f t="shared" si="96"/>
        <v>10</v>
      </c>
      <c r="H509" s="2">
        <f t="shared" si="95"/>
        <v>0.22222222222222221</v>
      </c>
      <c r="I509" s="8"/>
      <c r="J509" s="2">
        <f t="shared" si="97"/>
        <v>0.1111111111111111</v>
      </c>
      <c r="K509" s="2">
        <f t="shared" si="98"/>
        <v>0.33333333333333331</v>
      </c>
      <c r="L509" s="2">
        <f t="shared" si="99"/>
        <v>0.55555555555555558</v>
      </c>
      <c r="M509" s="2">
        <f t="shared" si="100"/>
        <v>0</v>
      </c>
      <c r="N509" s="68">
        <v>5</v>
      </c>
      <c r="O509" s="68">
        <v>15</v>
      </c>
      <c r="P509" s="68">
        <v>25</v>
      </c>
      <c r="Q509" s="68">
        <v>0</v>
      </c>
      <c r="R509" s="68"/>
      <c r="S509" s="68">
        <v>0</v>
      </c>
      <c r="T509" s="68">
        <v>0</v>
      </c>
      <c r="U509" s="68"/>
      <c r="V509" s="1"/>
      <c r="W509" s="1"/>
      <c r="X509" s="1"/>
      <c r="Y509" s="1">
        <v>0</v>
      </c>
      <c r="Z509" s="1"/>
      <c r="AA509" s="1"/>
      <c r="AB509" s="1"/>
      <c r="AH509" t="str">
        <f t="shared" si="94"/>
        <v>Osborn</v>
      </c>
      <c r="AI509" t="s">
        <v>1111</v>
      </c>
      <c r="AJ509">
        <v>2</v>
      </c>
      <c r="AL509" s="127">
        <v>23</v>
      </c>
      <c r="AM509" s="130">
        <v>9</v>
      </c>
      <c r="AN509" s="130">
        <v>110</v>
      </c>
      <c r="AO509" s="132">
        <v>55855</v>
      </c>
      <c r="AP509" s="132">
        <f t="shared" si="101"/>
        <v>23009</v>
      </c>
      <c r="AQ509" s="74" t="s">
        <v>2231</v>
      </c>
    </row>
    <row r="510" spans="1:43" hidden="1" outlineLevel="1" x14ac:dyDescent="0.2">
      <c r="A510" t="s">
        <v>2936</v>
      </c>
      <c r="B510" s="10" t="s">
        <v>2728</v>
      </c>
      <c r="C510" s="1">
        <f t="shared" si="93"/>
        <v>276</v>
      </c>
      <c r="D510" s="7">
        <f t="shared" si="102"/>
        <v>2</v>
      </c>
      <c r="E510" s="7">
        <f t="shared" si="103"/>
        <v>3</v>
      </c>
      <c r="F510" s="7">
        <f t="shared" si="104"/>
        <v>1</v>
      </c>
      <c r="G510" s="1">
        <f t="shared" si="96"/>
        <v>60</v>
      </c>
      <c r="H510" s="2">
        <f t="shared" si="95"/>
        <v>0.21739130434782608</v>
      </c>
      <c r="I510" s="8"/>
      <c r="J510" s="2">
        <f t="shared" si="97"/>
        <v>0.2608695652173913</v>
      </c>
      <c r="K510" s="2">
        <f t="shared" si="98"/>
        <v>0.24637681159420291</v>
      </c>
      <c r="L510" s="2">
        <f t="shared" si="99"/>
        <v>0.47826086956521741</v>
      </c>
      <c r="M510" s="2">
        <f t="shared" si="100"/>
        <v>1.4492753623188359E-2</v>
      </c>
      <c r="N510" s="68">
        <v>72</v>
      </c>
      <c r="O510" s="68">
        <v>68</v>
      </c>
      <c r="P510" s="68">
        <v>132</v>
      </c>
      <c r="Q510" s="68">
        <v>3</v>
      </c>
      <c r="R510" s="68"/>
      <c r="S510" s="68">
        <v>0</v>
      </c>
      <c r="T510" s="68">
        <v>1</v>
      </c>
      <c r="U510" s="68"/>
      <c r="V510" s="1"/>
      <c r="W510" s="1"/>
      <c r="X510" s="1"/>
      <c r="Y510" s="1">
        <v>0</v>
      </c>
      <c r="Z510" s="1"/>
      <c r="AA510" s="1"/>
      <c r="AB510" s="1"/>
      <c r="AH510" t="str">
        <f t="shared" si="94"/>
        <v>Otis</v>
      </c>
      <c r="AI510" t="s">
        <v>1111</v>
      </c>
      <c r="AJ510">
        <v>2</v>
      </c>
      <c r="AL510" s="127">
        <v>23</v>
      </c>
      <c r="AM510" s="130">
        <v>9</v>
      </c>
      <c r="AN510" s="130">
        <v>115</v>
      </c>
      <c r="AO510" s="132">
        <v>55890</v>
      </c>
      <c r="AP510" s="132">
        <f t="shared" si="101"/>
        <v>23009</v>
      </c>
      <c r="AQ510" s="74" t="s">
        <v>2231</v>
      </c>
    </row>
    <row r="511" spans="1:43" hidden="1" outlineLevel="1" x14ac:dyDescent="0.2">
      <c r="A511" t="s">
        <v>2153</v>
      </c>
      <c r="B511" s="10" t="s">
        <v>2728</v>
      </c>
      <c r="C511" s="1">
        <f t="shared" ref="C511:C572" si="105">SUM(N511:AF511)</f>
        <v>712</v>
      </c>
      <c r="D511" s="7">
        <f t="shared" si="102"/>
        <v>1</v>
      </c>
      <c r="E511" s="7">
        <f t="shared" si="103"/>
        <v>2</v>
      </c>
      <c r="F511" s="7">
        <f t="shared" si="104"/>
        <v>2</v>
      </c>
      <c r="G511" s="1">
        <f t="shared" si="96"/>
        <v>49</v>
      </c>
      <c r="H511" s="2">
        <f t="shared" si="95"/>
        <v>6.8820224719101125E-2</v>
      </c>
      <c r="I511" s="8"/>
      <c r="J511" s="2">
        <f t="shared" si="97"/>
        <v>0.37780898876404495</v>
      </c>
      <c r="K511" s="2">
        <f t="shared" si="98"/>
        <v>0.3089887640449438</v>
      </c>
      <c r="L511" s="2">
        <f t="shared" si="99"/>
        <v>0.3089887640449438</v>
      </c>
      <c r="M511" s="2">
        <f t="shared" si="100"/>
        <v>4.2134831460673983E-3</v>
      </c>
      <c r="N511" s="68">
        <v>269</v>
      </c>
      <c r="O511" s="68">
        <v>220</v>
      </c>
      <c r="P511" s="68">
        <v>220</v>
      </c>
      <c r="Q511" s="68">
        <v>3</v>
      </c>
      <c r="R511" s="68"/>
      <c r="S511" s="68">
        <v>0</v>
      </c>
      <c r="T511" s="68">
        <v>0</v>
      </c>
      <c r="U511" s="68"/>
      <c r="V511" s="1"/>
      <c r="W511" s="1"/>
      <c r="X511" s="1"/>
      <c r="Y511" s="1">
        <v>0</v>
      </c>
      <c r="Z511" s="1"/>
      <c r="AA511" s="1"/>
      <c r="AB511" s="1"/>
      <c r="AH511" t="str">
        <f t="shared" si="94"/>
        <v>Otisfield</v>
      </c>
      <c r="AI511" t="s">
        <v>1673</v>
      </c>
      <c r="AJ511">
        <v>2</v>
      </c>
      <c r="AL511" s="127">
        <v>23</v>
      </c>
      <c r="AM511" s="130">
        <v>17</v>
      </c>
      <c r="AN511" s="130">
        <v>108</v>
      </c>
      <c r="AO511" s="132">
        <v>55960</v>
      </c>
      <c r="AP511" s="132">
        <f t="shared" si="101"/>
        <v>23017</v>
      </c>
      <c r="AQ511" s="74" t="s">
        <v>2231</v>
      </c>
    </row>
    <row r="512" spans="1:43" hidden="1" outlineLevel="1" x14ac:dyDescent="0.2">
      <c r="A512" t="s">
        <v>2490</v>
      </c>
      <c r="B512" s="10" t="s">
        <v>2728</v>
      </c>
      <c r="C512" s="1">
        <f t="shared" si="105"/>
        <v>1007</v>
      </c>
      <c r="D512" s="7">
        <f t="shared" si="102"/>
        <v>2</v>
      </c>
      <c r="E512" s="7">
        <f t="shared" si="103"/>
        <v>1</v>
      </c>
      <c r="F512" s="7">
        <f t="shared" si="104"/>
        <v>3</v>
      </c>
      <c r="G512" s="1">
        <f t="shared" si="96"/>
        <v>99</v>
      </c>
      <c r="H512" s="2">
        <f t="shared" si="95"/>
        <v>9.831181727904667E-2</v>
      </c>
      <c r="I512" s="8"/>
      <c r="J512" s="2">
        <f t="shared" si="97"/>
        <v>0.30387288977159882</v>
      </c>
      <c r="K512" s="2">
        <f t="shared" si="98"/>
        <v>0.40218470705064546</v>
      </c>
      <c r="L512" s="2">
        <f t="shared" si="99"/>
        <v>0.28798411122144985</v>
      </c>
      <c r="M512" s="2">
        <f t="shared" si="100"/>
        <v>5.9582919563059278E-3</v>
      </c>
      <c r="N512" s="68">
        <v>306</v>
      </c>
      <c r="O512" s="68">
        <v>405</v>
      </c>
      <c r="P512" s="68">
        <v>290</v>
      </c>
      <c r="Q512" s="68">
        <v>5</v>
      </c>
      <c r="R512" s="68"/>
      <c r="S512" s="68">
        <v>0</v>
      </c>
      <c r="T512" s="68">
        <v>1</v>
      </c>
      <c r="U512" s="68"/>
      <c r="V512" s="1"/>
      <c r="W512" s="1"/>
      <c r="X512" s="1"/>
      <c r="Y512" s="1">
        <v>0</v>
      </c>
      <c r="Z512" s="1"/>
      <c r="AA512" s="1"/>
      <c r="AB512" s="1"/>
      <c r="AH512" t="str">
        <f t="shared" si="94"/>
        <v>Owls Head</v>
      </c>
      <c r="AI512" t="s">
        <v>857</v>
      </c>
      <c r="AJ512">
        <v>1</v>
      </c>
      <c r="AL512" s="127">
        <v>23</v>
      </c>
      <c r="AM512" s="130">
        <v>13</v>
      </c>
      <c r="AN512" s="130">
        <v>45</v>
      </c>
      <c r="AO512" s="132">
        <v>56135</v>
      </c>
      <c r="AP512" s="132">
        <f t="shared" si="101"/>
        <v>23013</v>
      </c>
      <c r="AQ512" s="74" t="s">
        <v>2231</v>
      </c>
    </row>
    <row r="513" spans="1:43" hidden="1" outlineLevel="1" x14ac:dyDescent="0.2">
      <c r="A513" t="s">
        <v>3317</v>
      </c>
      <c r="B513" s="10" t="s">
        <v>2728</v>
      </c>
      <c r="C513" s="1">
        <f t="shared" si="105"/>
        <v>48</v>
      </c>
      <c r="D513" s="7">
        <f t="shared" si="102"/>
        <v>1</v>
      </c>
      <c r="E513" s="7">
        <f t="shared" si="103"/>
        <v>2</v>
      </c>
      <c r="F513" s="7">
        <f t="shared" si="104"/>
        <v>3</v>
      </c>
      <c r="G513" s="1">
        <f t="shared" si="96"/>
        <v>11</v>
      </c>
      <c r="H513" s="2">
        <f t="shared" si="95"/>
        <v>0.22916666666666666</v>
      </c>
      <c r="I513" s="8"/>
      <c r="J513" s="2">
        <f t="shared" si="97"/>
        <v>0.5</v>
      </c>
      <c r="K513" s="2">
        <f t="shared" si="98"/>
        <v>0.27083333333333331</v>
      </c>
      <c r="L513" s="2">
        <f t="shared" si="99"/>
        <v>0.20833333333333334</v>
      </c>
      <c r="M513" s="2">
        <f t="shared" si="100"/>
        <v>2.0833333333333343E-2</v>
      </c>
      <c r="N513" s="68">
        <v>24</v>
      </c>
      <c r="O513" s="68">
        <v>13</v>
      </c>
      <c r="P513" s="68">
        <v>10</v>
      </c>
      <c r="Q513" s="68">
        <v>1</v>
      </c>
      <c r="R513" s="68"/>
      <c r="S513" s="68">
        <v>0</v>
      </c>
      <c r="T513" s="68">
        <v>0</v>
      </c>
      <c r="U513" s="68"/>
      <c r="V513" s="1"/>
      <c r="W513" s="1"/>
      <c r="X513" s="1"/>
      <c r="Y513" s="1">
        <v>0</v>
      </c>
      <c r="Z513" s="1"/>
      <c r="AA513" s="1"/>
      <c r="AB513" s="1"/>
      <c r="AH513" t="str">
        <f t="shared" si="94"/>
        <v>Oxbow</v>
      </c>
      <c r="AI513" t="s">
        <v>3068</v>
      </c>
      <c r="AJ513">
        <v>2</v>
      </c>
      <c r="AL513" s="127">
        <v>23</v>
      </c>
      <c r="AM513" s="130">
        <v>3</v>
      </c>
      <c r="AN513" s="130">
        <v>250</v>
      </c>
      <c r="AO513" s="132">
        <v>56205</v>
      </c>
      <c r="AP513" s="132">
        <f t="shared" si="101"/>
        <v>23003</v>
      </c>
      <c r="AQ513" s="74" t="s">
        <v>3114</v>
      </c>
    </row>
    <row r="514" spans="1:43" hidden="1" outlineLevel="1" x14ac:dyDescent="0.2">
      <c r="A514" t="s">
        <v>1673</v>
      </c>
      <c r="B514" s="10" t="s">
        <v>2728</v>
      </c>
      <c r="C514" s="1">
        <f t="shared" si="105"/>
        <v>1787</v>
      </c>
      <c r="D514" s="7">
        <f t="shared" si="102"/>
        <v>2</v>
      </c>
      <c r="E514" s="7">
        <f t="shared" si="103"/>
        <v>3</v>
      </c>
      <c r="F514" s="7">
        <f t="shared" si="104"/>
        <v>1</v>
      </c>
      <c r="G514" s="1">
        <f t="shared" si="96"/>
        <v>35</v>
      </c>
      <c r="H514" s="2">
        <f t="shared" si="95"/>
        <v>1.9585898153329603E-2</v>
      </c>
      <c r="I514" s="8"/>
      <c r="J514" s="2">
        <f t="shared" si="97"/>
        <v>0.34247341913822049</v>
      </c>
      <c r="K514" s="2">
        <f t="shared" si="98"/>
        <v>0.29378847229994404</v>
      </c>
      <c r="L514" s="2">
        <f t="shared" si="99"/>
        <v>0.36205931729155011</v>
      </c>
      <c r="M514" s="2">
        <f t="shared" si="100"/>
        <v>1.6787912702853625E-3</v>
      </c>
      <c r="N514" s="68">
        <v>612</v>
      </c>
      <c r="O514" s="68">
        <v>525</v>
      </c>
      <c r="P514" s="68">
        <v>647</v>
      </c>
      <c r="Q514" s="68">
        <v>3</v>
      </c>
      <c r="R514" s="68"/>
      <c r="S514" s="68">
        <v>0</v>
      </c>
      <c r="T514" s="68">
        <v>0</v>
      </c>
      <c r="U514" s="68"/>
      <c r="V514" s="1"/>
      <c r="W514" s="1"/>
      <c r="X514" s="1"/>
      <c r="Y514" s="1">
        <v>0</v>
      </c>
      <c r="Z514" s="1"/>
      <c r="AA514" s="1"/>
      <c r="AB514" s="1"/>
      <c r="AH514" t="str">
        <f t="shared" ref="AH514:AH575" si="106">A514</f>
        <v>Oxford</v>
      </c>
      <c r="AI514" t="s">
        <v>1673</v>
      </c>
      <c r="AJ514">
        <v>2</v>
      </c>
      <c r="AL514" s="127">
        <v>23</v>
      </c>
      <c r="AM514" s="130">
        <v>17</v>
      </c>
      <c r="AN514" s="130">
        <v>110</v>
      </c>
      <c r="AO514" s="132">
        <v>56310</v>
      </c>
      <c r="AP514" s="132">
        <f t="shared" si="101"/>
        <v>23017</v>
      </c>
      <c r="AQ514" s="74" t="s">
        <v>2231</v>
      </c>
    </row>
    <row r="515" spans="1:43" hidden="1" outlineLevel="1" x14ac:dyDescent="0.2">
      <c r="A515" t="s">
        <v>1787</v>
      </c>
      <c r="B515" s="10" t="s">
        <v>2728</v>
      </c>
      <c r="C515" s="1">
        <f t="shared" si="105"/>
        <v>576</v>
      </c>
      <c r="D515" s="7">
        <f t="shared" si="102"/>
        <v>1</v>
      </c>
      <c r="E515" s="7">
        <f t="shared" si="103"/>
        <v>3</v>
      </c>
      <c r="F515" s="7">
        <f t="shared" si="104"/>
        <v>2</v>
      </c>
      <c r="G515" s="1">
        <f t="shared" si="96"/>
        <v>2</v>
      </c>
      <c r="H515" s="2">
        <f t="shared" si="95"/>
        <v>3.472222222222222E-3</v>
      </c>
      <c r="I515" s="8"/>
      <c r="J515" s="2">
        <f t="shared" si="97"/>
        <v>0.33680555555555558</v>
      </c>
      <c r="K515" s="2">
        <f t="shared" si="98"/>
        <v>0.3263888888888889</v>
      </c>
      <c r="L515" s="2">
        <f t="shared" si="99"/>
        <v>0.33333333333333331</v>
      </c>
      <c r="M515" s="2">
        <f t="shared" si="100"/>
        <v>3.4722222222222099E-3</v>
      </c>
      <c r="N515" s="68">
        <v>194</v>
      </c>
      <c r="O515" s="68">
        <v>188</v>
      </c>
      <c r="P515" s="68">
        <v>192</v>
      </c>
      <c r="Q515" s="68">
        <v>1</v>
      </c>
      <c r="R515" s="68"/>
      <c r="S515" s="68">
        <v>1</v>
      </c>
      <c r="T515" s="68">
        <v>0</v>
      </c>
      <c r="U515" s="68"/>
      <c r="V515" s="1"/>
      <c r="W515" s="1"/>
      <c r="X515" s="1"/>
      <c r="Y515" s="1">
        <v>0</v>
      </c>
      <c r="Z515" s="1"/>
      <c r="AA515" s="1"/>
      <c r="AB515" s="1"/>
      <c r="AH515" t="str">
        <f t="shared" si="106"/>
        <v>Palermo</v>
      </c>
      <c r="AI515" t="s">
        <v>1623</v>
      </c>
      <c r="AJ515">
        <v>1</v>
      </c>
      <c r="AL515" s="127">
        <v>23</v>
      </c>
      <c r="AM515" s="130">
        <v>27</v>
      </c>
      <c r="AN515" s="130">
        <v>80</v>
      </c>
      <c r="AO515" s="132">
        <v>56450</v>
      </c>
      <c r="AP515" s="132">
        <f t="shared" si="101"/>
        <v>23027</v>
      </c>
      <c r="AQ515" s="74" t="s">
        <v>2231</v>
      </c>
    </row>
    <row r="516" spans="1:43" hidden="1" outlineLevel="1" x14ac:dyDescent="0.2">
      <c r="A516" t="s">
        <v>2133</v>
      </c>
      <c r="B516" s="10" t="s">
        <v>2728</v>
      </c>
      <c r="C516" s="1">
        <f t="shared" si="105"/>
        <v>981</v>
      </c>
      <c r="D516" s="7">
        <f t="shared" si="102"/>
        <v>2</v>
      </c>
      <c r="E516" s="7">
        <f t="shared" si="103"/>
        <v>3</v>
      </c>
      <c r="F516" s="7">
        <f t="shared" si="104"/>
        <v>1</v>
      </c>
      <c r="G516" s="1">
        <f t="shared" si="96"/>
        <v>148</v>
      </c>
      <c r="H516" s="2">
        <f t="shared" si="95"/>
        <v>0.15086646279306828</v>
      </c>
      <c r="I516" s="8"/>
      <c r="J516" s="2">
        <f t="shared" si="97"/>
        <v>0.29051987767584098</v>
      </c>
      <c r="K516" s="2">
        <f t="shared" si="98"/>
        <v>0.26605504587155965</v>
      </c>
      <c r="L516" s="2">
        <f t="shared" si="99"/>
        <v>0.44138634046890929</v>
      </c>
      <c r="M516" s="2">
        <f t="shared" si="100"/>
        <v>2.0387359836900876E-3</v>
      </c>
      <c r="N516" s="68">
        <v>285</v>
      </c>
      <c r="O516" s="68">
        <v>261</v>
      </c>
      <c r="P516" s="68">
        <v>433</v>
      </c>
      <c r="Q516" s="68">
        <v>2</v>
      </c>
      <c r="R516" s="68"/>
      <c r="S516" s="68">
        <v>0</v>
      </c>
      <c r="T516" s="68">
        <v>0</v>
      </c>
      <c r="U516" s="68"/>
      <c r="V516" s="1"/>
      <c r="W516" s="1"/>
      <c r="X516" s="1"/>
      <c r="Y516" s="1">
        <v>0</v>
      </c>
      <c r="Z516" s="1"/>
      <c r="AA516" s="1"/>
      <c r="AB516" s="1"/>
      <c r="AH516" t="str">
        <f t="shared" si="106"/>
        <v>Palmyra</v>
      </c>
      <c r="AI516" t="s">
        <v>748</v>
      </c>
      <c r="AJ516">
        <v>2</v>
      </c>
      <c r="AL516" s="127">
        <v>23</v>
      </c>
      <c r="AM516" s="130">
        <v>25</v>
      </c>
      <c r="AN516" s="130">
        <v>115</v>
      </c>
      <c r="AO516" s="132">
        <v>56520</v>
      </c>
      <c r="AP516" s="132">
        <f t="shared" si="101"/>
        <v>23025</v>
      </c>
      <c r="AQ516" s="74" t="s">
        <v>2231</v>
      </c>
    </row>
    <row r="517" spans="1:43" hidden="1" outlineLevel="1" x14ac:dyDescent="0.2">
      <c r="A517" t="s">
        <v>2757</v>
      </c>
      <c r="B517" s="10" t="s">
        <v>2728</v>
      </c>
      <c r="C517" s="1">
        <f t="shared" si="105"/>
        <v>2398</v>
      </c>
      <c r="D517" s="7">
        <f t="shared" si="102"/>
        <v>1</v>
      </c>
      <c r="E517" s="7">
        <f t="shared" si="103"/>
        <v>2</v>
      </c>
      <c r="F517" s="7">
        <f t="shared" si="104"/>
        <v>3</v>
      </c>
      <c r="G517" s="1">
        <f t="shared" si="96"/>
        <v>39</v>
      </c>
      <c r="H517" s="2">
        <f t="shared" ref="H517:H580" si="107">G517/C517</f>
        <v>1.6263552960800669E-2</v>
      </c>
      <c r="I517" s="8"/>
      <c r="J517" s="2">
        <f t="shared" si="97"/>
        <v>0.35946622185154298</v>
      </c>
      <c r="K517" s="2">
        <f t="shared" si="98"/>
        <v>0.3432026688907423</v>
      </c>
      <c r="L517" s="2">
        <f t="shared" si="99"/>
        <v>0.28899082568807338</v>
      </c>
      <c r="M517" s="2">
        <f t="shared" si="100"/>
        <v>8.340283569641338E-3</v>
      </c>
      <c r="N517" s="68">
        <v>862</v>
      </c>
      <c r="O517" s="68">
        <v>823</v>
      </c>
      <c r="P517" s="68">
        <v>693</v>
      </c>
      <c r="Q517" s="68">
        <v>15</v>
      </c>
      <c r="R517" s="68"/>
      <c r="S517" s="68">
        <v>4</v>
      </c>
      <c r="T517" s="68">
        <v>1</v>
      </c>
      <c r="U517" s="68"/>
      <c r="V517" s="1"/>
      <c r="W517" s="1"/>
      <c r="X517" s="1"/>
      <c r="Y517" s="1">
        <v>0</v>
      </c>
      <c r="Z517" s="1"/>
      <c r="AA517" s="1"/>
      <c r="AB517" s="1"/>
      <c r="AH517" t="str">
        <f t="shared" si="106"/>
        <v>Paris</v>
      </c>
      <c r="AI517" t="s">
        <v>1673</v>
      </c>
      <c r="AJ517">
        <v>2</v>
      </c>
      <c r="AL517" s="127">
        <v>23</v>
      </c>
      <c r="AM517" s="130">
        <v>17</v>
      </c>
      <c r="AN517" s="130">
        <v>115</v>
      </c>
      <c r="AO517" s="132">
        <v>56625</v>
      </c>
      <c r="AP517" s="132">
        <f t="shared" si="101"/>
        <v>23017</v>
      </c>
      <c r="AQ517" s="74" t="s">
        <v>2231</v>
      </c>
    </row>
    <row r="518" spans="1:43" hidden="1" outlineLevel="1" x14ac:dyDescent="0.2">
      <c r="A518" t="s">
        <v>2758</v>
      </c>
      <c r="B518" s="10" t="s">
        <v>2728</v>
      </c>
      <c r="C518" s="1">
        <f t="shared" si="105"/>
        <v>407</v>
      </c>
      <c r="D518" s="7">
        <f t="shared" si="102"/>
        <v>2</v>
      </c>
      <c r="E518" s="7">
        <f t="shared" si="103"/>
        <v>3</v>
      </c>
      <c r="F518" s="7">
        <f t="shared" si="104"/>
        <v>1</v>
      </c>
      <c r="G518" s="1">
        <f t="shared" si="96"/>
        <v>49</v>
      </c>
      <c r="H518" s="2">
        <f t="shared" si="107"/>
        <v>0.12039312039312039</v>
      </c>
      <c r="I518" s="8"/>
      <c r="J518" s="2">
        <f t="shared" si="97"/>
        <v>0.33660933660933662</v>
      </c>
      <c r="K518" s="2">
        <f t="shared" si="98"/>
        <v>0.20638820638820637</v>
      </c>
      <c r="L518" s="2">
        <f t="shared" si="99"/>
        <v>0.45700245700245701</v>
      </c>
      <c r="M518" s="2">
        <f t="shared" si="100"/>
        <v>5.5511151231257827E-17</v>
      </c>
      <c r="N518" s="68">
        <v>137</v>
      </c>
      <c r="O518" s="68">
        <v>84</v>
      </c>
      <c r="P518" s="68">
        <v>186</v>
      </c>
      <c r="Q518" s="68">
        <v>0</v>
      </c>
      <c r="R518" s="68"/>
      <c r="S518" s="68">
        <v>0</v>
      </c>
      <c r="T518" s="68">
        <v>0</v>
      </c>
      <c r="U518" s="68"/>
      <c r="V518" s="1"/>
      <c r="W518" s="1"/>
      <c r="X518" s="1"/>
      <c r="Y518" s="1">
        <v>0</v>
      </c>
      <c r="Z518" s="1"/>
      <c r="AA518" s="1"/>
      <c r="AB518" s="1"/>
      <c r="AH518" t="str">
        <f t="shared" si="106"/>
        <v>Parkman</v>
      </c>
      <c r="AI518" t="s">
        <v>799</v>
      </c>
      <c r="AJ518">
        <v>2</v>
      </c>
      <c r="AL518" s="127">
        <v>23</v>
      </c>
      <c r="AM518" s="130">
        <v>21</v>
      </c>
      <c r="AN518" s="130">
        <v>75</v>
      </c>
      <c r="AO518" s="132">
        <v>56765</v>
      </c>
      <c r="AP518" s="132">
        <f t="shared" si="101"/>
        <v>23021</v>
      </c>
      <c r="AQ518" s="74" t="s">
        <v>2231</v>
      </c>
    </row>
    <row r="519" spans="1:43" hidden="1" outlineLevel="1" x14ac:dyDescent="0.2">
      <c r="A519" t="s">
        <v>2088</v>
      </c>
      <c r="B519" s="10" t="s">
        <v>2728</v>
      </c>
      <c r="C519" s="1">
        <f t="shared" si="105"/>
        <v>831</v>
      </c>
      <c r="D519" s="7">
        <f t="shared" si="102"/>
        <v>1</v>
      </c>
      <c r="E519" s="7">
        <f t="shared" si="103"/>
        <v>2</v>
      </c>
      <c r="F519" s="7">
        <f t="shared" si="104"/>
        <v>3</v>
      </c>
      <c r="G519" s="1">
        <f t="shared" si="96"/>
        <v>5</v>
      </c>
      <c r="H519" s="2">
        <f t="shared" si="107"/>
        <v>6.0168471720818293E-3</v>
      </c>
      <c r="I519" s="8"/>
      <c r="J519" s="2">
        <f t="shared" si="97"/>
        <v>0.35499398315282793</v>
      </c>
      <c r="K519" s="2">
        <f t="shared" si="98"/>
        <v>0.34897713598074609</v>
      </c>
      <c r="L519" s="2">
        <f t="shared" si="99"/>
        <v>0.29241877256317689</v>
      </c>
      <c r="M519" s="2">
        <f t="shared" si="100"/>
        <v>3.6101083032490933E-3</v>
      </c>
      <c r="N519" s="68">
        <v>295</v>
      </c>
      <c r="O519" s="68">
        <v>290</v>
      </c>
      <c r="P519" s="68">
        <v>243</v>
      </c>
      <c r="Q519" s="68">
        <v>3</v>
      </c>
      <c r="R519" s="68"/>
      <c r="S519" s="68">
        <v>0</v>
      </c>
      <c r="T519" s="68">
        <v>0</v>
      </c>
      <c r="U519" s="68"/>
      <c r="V519" s="1"/>
      <c r="W519" s="1"/>
      <c r="X519" s="1"/>
      <c r="Y519" s="1">
        <v>0</v>
      </c>
      <c r="Z519" s="1"/>
      <c r="AA519" s="1"/>
      <c r="AB519" s="1"/>
      <c r="AH519" t="str">
        <f t="shared" si="106"/>
        <v>Parsonsfield</v>
      </c>
      <c r="AI519" t="s">
        <v>1624</v>
      </c>
      <c r="AJ519">
        <v>1</v>
      </c>
      <c r="AL519" s="127">
        <v>23</v>
      </c>
      <c r="AM519" s="130">
        <v>31</v>
      </c>
      <c r="AN519" s="130">
        <v>105</v>
      </c>
      <c r="AO519" s="132">
        <v>56870</v>
      </c>
      <c r="AP519" s="132">
        <f t="shared" si="101"/>
        <v>23031</v>
      </c>
      <c r="AQ519" s="74" t="s">
        <v>2231</v>
      </c>
    </row>
    <row r="520" spans="1:43" hidden="1" outlineLevel="1" x14ac:dyDescent="0.2">
      <c r="A520" t="s">
        <v>2771</v>
      </c>
      <c r="B520" s="10" t="s">
        <v>2728</v>
      </c>
      <c r="C520" s="1">
        <f t="shared" si="105"/>
        <v>221</v>
      </c>
      <c r="D520" s="7">
        <f t="shared" si="102"/>
        <v>1</v>
      </c>
      <c r="E520" s="7">
        <f t="shared" si="103"/>
        <v>3</v>
      </c>
      <c r="F520" s="7">
        <f t="shared" si="104"/>
        <v>2</v>
      </c>
      <c r="G520" s="1">
        <f t="shared" si="96"/>
        <v>16</v>
      </c>
      <c r="H520" s="2">
        <f t="shared" si="107"/>
        <v>7.2398190045248875E-2</v>
      </c>
      <c r="I520" s="8"/>
      <c r="J520" s="2">
        <f t="shared" si="97"/>
        <v>0.38461538461538464</v>
      </c>
      <c r="K520" s="2">
        <f t="shared" si="98"/>
        <v>0.29411764705882354</v>
      </c>
      <c r="L520" s="2">
        <f t="shared" si="99"/>
        <v>0.31221719457013575</v>
      </c>
      <c r="M520" s="2">
        <f t="shared" si="100"/>
        <v>9.049773755656132E-3</v>
      </c>
      <c r="N520" s="68">
        <v>85</v>
      </c>
      <c r="O520" s="68">
        <v>65</v>
      </c>
      <c r="P520" s="68">
        <v>69</v>
      </c>
      <c r="Q520" s="68">
        <v>1</v>
      </c>
      <c r="R520" s="68"/>
      <c r="S520" s="68">
        <v>0</v>
      </c>
      <c r="T520" s="68">
        <v>1</v>
      </c>
      <c r="U520" s="68"/>
      <c r="V520" s="1"/>
      <c r="W520" s="1"/>
      <c r="X520" s="1"/>
      <c r="Y520" s="1">
        <v>0</v>
      </c>
      <c r="Z520" s="1"/>
      <c r="AA520" s="1"/>
      <c r="AB520" s="1"/>
      <c r="AH520" t="str">
        <f t="shared" si="106"/>
        <v>Passadumkeag</v>
      </c>
      <c r="AI520" t="s">
        <v>1674</v>
      </c>
      <c r="AJ520">
        <v>2</v>
      </c>
      <c r="AL520" s="127">
        <v>23</v>
      </c>
      <c r="AM520" s="130">
        <v>19</v>
      </c>
      <c r="AN520" s="130">
        <v>255</v>
      </c>
      <c r="AO520" s="132">
        <v>57045</v>
      </c>
      <c r="AP520" s="132">
        <f t="shared" si="101"/>
        <v>23019</v>
      </c>
      <c r="AQ520" s="74" t="s">
        <v>2231</v>
      </c>
    </row>
    <row r="521" spans="1:43" hidden="1" outlineLevel="1" x14ac:dyDescent="0.2">
      <c r="A521" t="s">
        <v>2770</v>
      </c>
      <c r="B521" s="10" t="s">
        <v>2728</v>
      </c>
      <c r="C521" s="1">
        <f t="shared" si="105"/>
        <v>626</v>
      </c>
      <c r="D521" s="7">
        <f t="shared" si="102"/>
        <v>3</v>
      </c>
      <c r="E521" s="7">
        <f t="shared" si="103"/>
        <v>1</v>
      </c>
      <c r="F521" s="7">
        <f t="shared" si="104"/>
        <v>2</v>
      </c>
      <c r="G521" s="1">
        <f t="shared" si="96"/>
        <v>30</v>
      </c>
      <c r="H521" s="2">
        <f t="shared" si="107"/>
        <v>4.7923322683706068E-2</v>
      </c>
      <c r="I521" s="8"/>
      <c r="J521" s="2">
        <f t="shared" si="97"/>
        <v>0.28434504792332266</v>
      </c>
      <c r="K521" s="2">
        <f t="shared" si="98"/>
        <v>0.38178913738019171</v>
      </c>
      <c r="L521" s="2">
        <f t="shared" si="99"/>
        <v>0.33386581469648563</v>
      </c>
      <c r="M521" s="2">
        <f t="shared" si="100"/>
        <v>-5.5511151231257827E-17</v>
      </c>
      <c r="N521" s="68">
        <v>178</v>
      </c>
      <c r="O521" s="68">
        <v>239</v>
      </c>
      <c r="P521" s="68">
        <v>209</v>
      </c>
      <c r="Q521" s="68">
        <v>0</v>
      </c>
      <c r="R521" s="68"/>
      <c r="S521" s="68">
        <v>0</v>
      </c>
      <c r="T521" s="68">
        <v>0</v>
      </c>
      <c r="U521" s="68"/>
      <c r="V521" s="1"/>
      <c r="W521" s="1"/>
      <c r="X521" s="1"/>
      <c r="Y521" s="1">
        <v>0</v>
      </c>
      <c r="Z521" s="1"/>
      <c r="AA521" s="1"/>
      <c r="AB521" s="1"/>
      <c r="AH521" t="str">
        <f t="shared" si="106"/>
        <v>Patten</v>
      </c>
      <c r="AI521" t="s">
        <v>1674</v>
      </c>
      <c r="AJ521">
        <v>2</v>
      </c>
      <c r="AL521" s="127">
        <v>23</v>
      </c>
      <c r="AM521" s="130">
        <v>19</v>
      </c>
      <c r="AN521" s="130">
        <v>260</v>
      </c>
      <c r="AO521" s="132">
        <v>57150</v>
      </c>
      <c r="AP521" s="132">
        <f t="shared" si="101"/>
        <v>23019</v>
      </c>
      <c r="AQ521" s="74" t="s">
        <v>2231</v>
      </c>
    </row>
    <row r="522" spans="1:43" hidden="1" outlineLevel="1" x14ac:dyDescent="0.2">
      <c r="A522" t="s">
        <v>2658</v>
      </c>
      <c r="B522" s="10" t="s">
        <v>2728</v>
      </c>
      <c r="C522" s="1">
        <f t="shared" si="105"/>
        <v>485</v>
      </c>
      <c r="D522" s="7">
        <f t="shared" si="102"/>
        <v>1</v>
      </c>
      <c r="E522" s="7">
        <f t="shared" si="103"/>
        <v>3</v>
      </c>
      <c r="F522" s="7">
        <f t="shared" si="104"/>
        <v>2</v>
      </c>
      <c r="G522" s="1">
        <f t="shared" si="96"/>
        <v>11</v>
      </c>
      <c r="H522" s="2">
        <f t="shared" si="107"/>
        <v>2.268041237113402E-2</v>
      </c>
      <c r="I522" s="8"/>
      <c r="J522" s="2">
        <f t="shared" si="97"/>
        <v>0.36288659793814432</v>
      </c>
      <c r="K522" s="2">
        <f t="shared" si="98"/>
        <v>0.29278350515463919</v>
      </c>
      <c r="L522" s="2">
        <f t="shared" si="99"/>
        <v>0.34020618556701032</v>
      </c>
      <c r="M522" s="2">
        <f t="shared" si="100"/>
        <v>4.1237113402061154E-3</v>
      </c>
      <c r="N522" s="68">
        <v>176</v>
      </c>
      <c r="O522" s="68">
        <v>142</v>
      </c>
      <c r="P522" s="68">
        <v>165</v>
      </c>
      <c r="Q522" s="68">
        <v>0</v>
      </c>
      <c r="R522" s="68"/>
      <c r="S522" s="68">
        <v>2</v>
      </c>
      <c r="T522" s="68">
        <v>0</v>
      </c>
      <c r="U522" s="68"/>
      <c r="V522" s="1"/>
      <c r="W522" s="1"/>
      <c r="X522" s="1"/>
      <c r="Y522" s="1">
        <v>0</v>
      </c>
      <c r="Z522" s="1"/>
      <c r="AA522" s="1"/>
      <c r="AB522" s="1"/>
      <c r="AH522" t="str">
        <f t="shared" si="106"/>
        <v>Pembroke</v>
      </c>
      <c r="AI522" t="s">
        <v>563</v>
      </c>
      <c r="AJ522">
        <v>2</v>
      </c>
      <c r="AL522" s="127">
        <v>23</v>
      </c>
      <c r="AM522" s="130">
        <v>29</v>
      </c>
      <c r="AN522" s="130">
        <v>160</v>
      </c>
      <c r="AO522" s="132">
        <v>57780</v>
      </c>
      <c r="AP522" s="132">
        <f t="shared" si="101"/>
        <v>23029</v>
      </c>
      <c r="AQ522" s="74" t="s">
        <v>2231</v>
      </c>
    </row>
    <row r="523" spans="1:43" hidden="1" outlineLevel="1" x14ac:dyDescent="0.2">
      <c r="A523" t="s">
        <v>1674</v>
      </c>
      <c r="B523" s="10" t="s">
        <v>2728</v>
      </c>
      <c r="C523" s="1">
        <f t="shared" si="105"/>
        <v>727</v>
      </c>
      <c r="D523" s="7">
        <f t="shared" si="102"/>
        <v>1</v>
      </c>
      <c r="E523" s="7">
        <f t="shared" si="103"/>
        <v>3</v>
      </c>
      <c r="F523" s="7">
        <f t="shared" si="104"/>
        <v>2</v>
      </c>
      <c r="G523" s="1">
        <f t="shared" si="96"/>
        <v>26</v>
      </c>
      <c r="H523" s="2">
        <f t="shared" si="107"/>
        <v>3.5763411279229711E-2</v>
      </c>
      <c r="I523" s="8"/>
      <c r="J523" s="2">
        <f t="shared" si="97"/>
        <v>0.36176066024759285</v>
      </c>
      <c r="K523" s="2">
        <f t="shared" si="98"/>
        <v>0.30674002751031637</v>
      </c>
      <c r="L523" s="2">
        <f t="shared" si="99"/>
        <v>0.32599724896836313</v>
      </c>
      <c r="M523" s="2">
        <f t="shared" si="100"/>
        <v>5.5020632737275976E-3</v>
      </c>
      <c r="N523" s="68">
        <v>263</v>
      </c>
      <c r="O523" s="68">
        <v>223</v>
      </c>
      <c r="P523" s="68">
        <v>237</v>
      </c>
      <c r="Q523" s="68">
        <v>3</v>
      </c>
      <c r="R523" s="68"/>
      <c r="S523" s="68">
        <v>1</v>
      </c>
      <c r="T523" s="68">
        <v>0</v>
      </c>
      <c r="U523" s="68"/>
      <c r="V523" s="1"/>
      <c r="W523" s="1"/>
      <c r="X523" s="1"/>
      <c r="Y523" s="1">
        <v>0</v>
      </c>
      <c r="Z523" s="1"/>
      <c r="AA523" s="1"/>
      <c r="AB523" s="1"/>
      <c r="AH523" t="str">
        <f t="shared" si="106"/>
        <v>Penobscot</v>
      </c>
      <c r="AI523" t="s">
        <v>1111</v>
      </c>
      <c r="AJ523">
        <v>2</v>
      </c>
      <c r="AL523" s="127">
        <v>23</v>
      </c>
      <c r="AM523" s="130">
        <v>9</v>
      </c>
      <c r="AN523" s="130">
        <v>120</v>
      </c>
      <c r="AO523" s="132">
        <v>57920</v>
      </c>
      <c r="AP523" s="132">
        <f t="shared" si="101"/>
        <v>23009</v>
      </c>
      <c r="AQ523" s="74" t="s">
        <v>2231</v>
      </c>
    </row>
    <row r="524" spans="1:43" hidden="1" outlineLevel="1" x14ac:dyDescent="0.2">
      <c r="A524" t="s">
        <v>2746</v>
      </c>
      <c r="B524" s="10" t="s">
        <v>2728</v>
      </c>
      <c r="C524" s="1">
        <f t="shared" si="105"/>
        <v>196</v>
      </c>
      <c r="D524" s="7">
        <f t="shared" si="102"/>
        <v>2</v>
      </c>
      <c r="E524" s="7">
        <f t="shared" si="103"/>
        <v>1</v>
      </c>
      <c r="F524" s="7">
        <f t="shared" si="104"/>
        <v>3</v>
      </c>
      <c r="G524" s="1">
        <f t="shared" si="96"/>
        <v>22</v>
      </c>
      <c r="H524" s="2">
        <f t="shared" si="107"/>
        <v>0.11224489795918367</v>
      </c>
      <c r="I524" s="8"/>
      <c r="J524" s="2">
        <f t="shared" si="97"/>
        <v>0.32653061224489793</v>
      </c>
      <c r="K524" s="2">
        <f t="shared" si="98"/>
        <v>0.43877551020408162</v>
      </c>
      <c r="L524" s="2">
        <f t="shared" si="99"/>
        <v>0.23469387755102042</v>
      </c>
      <c r="M524" s="2">
        <f t="shared" si="100"/>
        <v>8.3266726846886741E-17</v>
      </c>
      <c r="N524" s="68">
        <v>64</v>
      </c>
      <c r="O524" s="68">
        <v>86</v>
      </c>
      <c r="P524" s="68">
        <v>46</v>
      </c>
      <c r="Q524" s="68">
        <v>0</v>
      </c>
      <c r="R524" s="68"/>
      <c r="S524" s="68">
        <v>0</v>
      </c>
      <c r="T524" s="68">
        <v>0</v>
      </c>
      <c r="U524" s="68"/>
      <c r="V524" s="1"/>
      <c r="W524" s="1"/>
      <c r="X524" s="1"/>
      <c r="Y524" s="1">
        <v>0</v>
      </c>
      <c r="Z524" s="1"/>
      <c r="AA524" s="1"/>
      <c r="AB524" s="1"/>
      <c r="AH524" t="str">
        <f t="shared" si="106"/>
        <v>Perham</v>
      </c>
      <c r="AI524" t="s">
        <v>3068</v>
      </c>
      <c r="AJ524">
        <v>2</v>
      </c>
      <c r="AL524" s="127">
        <v>23</v>
      </c>
      <c r="AM524" s="130">
        <v>3</v>
      </c>
      <c r="AN524" s="130">
        <v>255</v>
      </c>
      <c r="AO524" s="132">
        <v>58060</v>
      </c>
      <c r="AP524" s="132">
        <f t="shared" si="101"/>
        <v>23003</v>
      </c>
      <c r="AQ524" s="74" t="s">
        <v>2231</v>
      </c>
    </row>
    <row r="525" spans="1:43" hidden="1" outlineLevel="1" x14ac:dyDescent="0.2">
      <c r="A525" t="s">
        <v>838</v>
      </c>
      <c r="B525" s="10" t="s">
        <v>2728</v>
      </c>
      <c r="C525" s="1">
        <f t="shared" si="105"/>
        <v>7</v>
      </c>
      <c r="D525" s="7">
        <f t="shared" si="102"/>
        <v>2</v>
      </c>
      <c r="E525" s="7">
        <f t="shared" si="103"/>
        <v>3</v>
      </c>
      <c r="F525" s="7">
        <f t="shared" si="104"/>
        <v>1</v>
      </c>
      <c r="G525" s="1">
        <f t="shared" si="96"/>
        <v>3</v>
      </c>
      <c r="H525" s="2">
        <f t="shared" si="107"/>
        <v>0.42857142857142855</v>
      </c>
      <c r="I525" s="8"/>
      <c r="J525" s="2">
        <f t="shared" si="97"/>
        <v>0.2857142857142857</v>
      </c>
      <c r="K525" s="2">
        <f t="shared" si="98"/>
        <v>0</v>
      </c>
      <c r="L525" s="2">
        <f t="shared" si="99"/>
        <v>0.7142857142857143</v>
      </c>
      <c r="M525" s="2">
        <f t="shared" si="100"/>
        <v>0</v>
      </c>
      <c r="N525" s="68">
        <v>2</v>
      </c>
      <c r="O525" s="68">
        <v>0</v>
      </c>
      <c r="P525" s="68">
        <v>5</v>
      </c>
      <c r="Q525" s="68">
        <v>0</v>
      </c>
      <c r="R525" s="68"/>
      <c r="S525" s="68">
        <v>0</v>
      </c>
      <c r="T525" s="68">
        <v>0</v>
      </c>
      <c r="U525" s="68"/>
      <c r="V525" s="1"/>
      <c r="W525" s="1"/>
      <c r="X525" s="1"/>
      <c r="Y525" s="1">
        <v>0</v>
      </c>
      <c r="Z525" s="1"/>
      <c r="AA525" s="1"/>
      <c r="AB525" s="1"/>
      <c r="AH525" t="str">
        <f>A525</f>
        <v>Perkins</v>
      </c>
      <c r="AI525" t="s">
        <v>1494</v>
      </c>
      <c r="AJ525">
        <v>2</v>
      </c>
      <c r="AL525" s="127">
        <v>23</v>
      </c>
      <c r="AM525" s="130">
        <v>7</v>
      </c>
      <c r="AO525" s="132">
        <v>58100</v>
      </c>
      <c r="AP525" s="132">
        <f t="shared" si="101"/>
        <v>23007</v>
      </c>
      <c r="AQ525" s="74" t="s">
        <v>1381</v>
      </c>
    </row>
    <row r="526" spans="1:43" hidden="1" outlineLevel="1" x14ac:dyDescent="0.2">
      <c r="A526" t="s">
        <v>1579</v>
      </c>
      <c r="B526" s="10" t="s">
        <v>2728</v>
      </c>
      <c r="C526" s="1">
        <f t="shared" si="105"/>
        <v>344</v>
      </c>
      <c r="D526" s="7">
        <f t="shared" si="102"/>
        <v>2</v>
      </c>
      <c r="E526" s="7">
        <f t="shared" si="103"/>
        <v>1</v>
      </c>
      <c r="F526" s="7">
        <f t="shared" si="104"/>
        <v>3</v>
      </c>
      <c r="G526" s="1">
        <f t="shared" si="96"/>
        <v>8</v>
      </c>
      <c r="H526" s="2">
        <f t="shared" si="107"/>
        <v>2.3255813953488372E-2</v>
      </c>
      <c r="I526" s="8"/>
      <c r="J526" s="2">
        <f t="shared" si="97"/>
        <v>0.34302325581395349</v>
      </c>
      <c r="K526" s="2">
        <f t="shared" si="98"/>
        <v>0.36627906976744184</v>
      </c>
      <c r="L526" s="2">
        <f t="shared" si="99"/>
        <v>0.27906976744186046</v>
      </c>
      <c r="M526" s="2">
        <f t="shared" si="100"/>
        <v>1.1627906976744262E-2</v>
      </c>
      <c r="N526" s="68">
        <v>118</v>
      </c>
      <c r="O526" s="68">
        <v>126</v>
      </c>
      <c r="P526" s="68">
        <v>96</v>
      </c>
      <c r="Q526" s="68">
        <v>2</v>
      </c>
      <c r="R526" s="68"/>
      <c r="S526" s="68">
        <v>2</v>
      </c>
      <c r="T526" s="68">
        <v>0</v>
      </c>
      <c r="U526" s="68"/>
      <c r="V526" s="1"/>
      <c r="W526" s="1"/>
      <c r="X526" s="1"/>
      <c r="Y526" s="1">
        <v>0</v>
      </c>
      <c r="Z526" s="1"/>
      <c r="AA526" s="1"/>
      <c r="AB526" s="1"/>
      <c r="AH526" t="str">
        <f t="shared" si="106"/>
        <v>Perry</v>
      </c>
      <c r="AI526" t="s">
        <v>563</v>
      </c>
      <c r="AJ526">
        <v>2</v>
      </c>
      <c r="AL526" s="127">
        <v>23</v>
      </c>
      <c r="AM526" s="130">
        <v>29</v>
      </c>
      <c r="AN526" s="130">
        <v>165</v>
      </c>
      <c r="AO526" s="132">
        <v>58165</v>
      </c>
      <c r="AP526" s="132">
        <f t="shared" si="101"/>
        <v>23029</v>
      </c>
      <c r="AQ526" s="74" t="s">
        <v>2231</v>
      </c>
    </row>
    <row r="527" spans="1:43" hidden="1" outlineLevel="1" x14ac:dyDescent="0.2">
      <c r="A527" t="s">
        <v>3272</v>
      </c>
      <c r="B527" s="10" t="s">
        <v>2728</v>
      </c>
      <c r="C527" s="1">
        <f t="shared" si="105"/>
        <v>915</v>
      </c>
      <c r="D527" s="7">
        <f t="shared" si="102"/>
        <v>1</v>
      </c>
      <c r="E527" s="7">
        <f t="shared" si="103"/>
        <v>3</v>
      </c>
      <c r="F527" s="7">
        <f t="shared" si="104"/>
        <v>2</v>
      </c>
      <c r="G527" s="1">
        <f t="shared" si="96"/>
        <v>79</v>
      </c>
      <c r="H527" s="2">
        <f t="shared" si="107"/>
        <v>8.6338797814207655E-2</v>
      </c>
      <c r="I527" s="8"/>
      <c r="J527" s="2">
        <f t="shared" si="97"/>
        <v>0.43715846994535518</v>
      </c>
      <c r="K527" s="2">
        <f t="shared" si="98"/>
        <v>0.20983606557377049</v>
      </c>
      <c r="L527" s="2">
        <f t="shared" si="99"/>
        <v>0.35081967213114756</v>
      </c>
      <c r="M527" s="2">
        <f t="shared" si="100"/>
        <v>2.1857923497267118E-3</v>
      </c>
      <c r="N527" s="68">
        <v>400</v>
      </c>
      <c r="O527" s="68">
        <v>192</v>
      </c>
      <c r="P527" s="68">
        <v>321</v>
      </c>
      <c r="Q527" s="68">
        <v>0</v>
      </c>
      <c r="R527" s="68"/>
      <c r="S527" s="68">
        <v>2</v>
      </c>
      <c r="T527" s="68">
        <v>0</v>
      </c>
      <c r="U527" s="68"/>
      <c r="V527" s="1"/>
      <c r="W527" s="1"/>
      <c r="X527" s="1"/>
      <c r="Y527" s="1">
        <v>0</v>
      </c>
      <c r="Z527" s="1"/>
      <c r="AA527" s="1"/>
      <c r="AB527" s="1"/>
      <c r="AH527" t="str">
        <f t="shared" si="106"/>
        <v>Peru</v>
      </c>
      <c r="AI527" t="s">
        <v>1673</v>
      </c>
      <c r="AJ527">
        <v>2</v>
      </c>
      <c r="AL527" s="127">
        <v>23</v>
      </c>
      <c r="AM527" s="130">
        <v>17</v>
      </c>
      <c r="AN527" s="130">
        <v>120</v>
      </c>
      <c r="AO527" s="132">
        <v>58270</v>
      </c>
      <c r="AP527" s="132">
        <f t="shared" si="101"/>
        <v>23017</v>
      </c>
      <c r="AQ527" s="74" t="s">
        <v>2231</v>
      </c>
    </row>
    <row r="528" spans="1:43" hidden="1" outlineLevel="1" x14ac:dyDescent="0.2">
      <c r="A528" t="s">
        <v>1088</v>
      </c>
      <c r="B528" s="10" t="s">
        <v>2728</v>
      </c>
      <c r="C528" s="1">
        <f t="shared" si="105"/>
        <v>592</v>
      </c>
      <c r="D528" s="7">
        <f t="shared" si="102"/>
        <v>1</v>
      </c>
      <c r="E528" s="7">
        <f t="shared" si="103"/>
        <v>3</v>
      </c>
      <c r="F528" s="7">
        <f t="shared" si="104"/>
        <v>2</v>
      </c>
      <c r="G528" s="1">
        <f t="shared" si="96"/>
        <v>1</v>
      </c>
      <c r="H528" s="2">
        <f t="shared" si="107"/>
        <v>1.6891891891891893E-3</v>
      </c>
      <c r="I528" s="8"/>
      <c r="J528" s="2">
        <f t="shared" si="97"/>
        <v>0.35472972972972971</v>
      </c>
      <c r="K528" s="2">
        <f t="shared" si="98"/>
        <v>0.28716216216216217</v>
      </c>
      <c r="L528" s="2">
        <f t="shared" si="99"/>
        <v>0.35304054054054052</v>
      </c>
      <c r="M528" s="2">
        <f t="shared" si="100"/>
        <v>5.0675675675675991E-3</v>
      </c>
      <c r="N528" s="68">
        <v>210</v>
      </c>
      <c r="O528" s="68">
        <v>170</v>
      </c>
      <c r="P528" s="68">
        <v>209</v>
      </c>
      <c r="Q528" s="68">
        <v>0</v>
      </c>
      <c r="R528" s="68"/>
      <c r="S528" s="68">
        <v>2</v>
      </c>
      <c r="T528" s="68">
        <v>1</v>
      </c>
      <c r="U528" s="68"/>
      <c r="V528" s="1"/>
      <c r="W528" s="1"/>
      <c r="X528" s="1"/>
      <c r="Y528" s="1">
        <v>0</v>
      </c>
      <c r="Z528" s="1"/>
      <c r="AA528" s="1"/>
      <c r="AB528" s="1"/>
      <c r="AH528" t="str">
        <f t="shared" si="106"/>
        <v>Phillips</v>
      </c>
      <c r="AI528" t="s">
        <v>1494</v>
      </c>
      <c r="AJ528">
        <v>2</v>
      </c>
      <c r="AL528" s="127">
        <v>23</v>
      </c>
      <c r="AM528" s="130">
        <v>7</v>
      </c>
      <c r="AN528" s="130">
        <v>70</v>
      </c>
      <c r="AO528" s="132">
        <v>58445</v>
      </c>
      <c r="AP528" s="132">
        <f t="shared" si="101"/>
        <v>23007</v>
      </c>
      <c r="AQ528" s="74" t="s">
        <v>2231</v>
      </c>
    </row>
    <row r="529" spans="1:43" hidden="1" outlineLevel="1" x14ac:dyDescent="0.2">
      <c r="A529" t="s">
        <v>1004</v>
      </c>
      <c r="B529" s="10" t="s">
        <v>2728</v>
      </c>
      <c r="C529" s="1">
        <f t="shared" si="105"/>
        <v>1253</v>
      </c>
      <c r="D529" s="7">
        <f t="shared" si="102"/>
        <v>3</v>
      </c>
      <c r="E529" s="7">
        <f t="shared" si="103"/>
        <v>1</v>
      </c>
      <c r="F529" s="7">
        <f t="shared" si="104"/>
        <v>2</v>
      </c>
      <c r="G529" s="1">
        <f t="shared" si="96"/>
        <v>10</v>
      </c>
      <c r="H529" s="2">
        <f t="shared" si="107"/>
        <v>7.9808459696727851E-3</v>
      </c>
      <c r="I529" s="8"/>
      <c r="J529" s="2">
        <f t="shared" si="97"/>
        <v>0.31045490822027133</v>
      </c>
      <c r="K529" s="2">
        <f t="shared" si="98"/>
        <v>0.34716679968076614</v>
      </c>
      <c r="L529" s="2">
        <f t="shared" si="99"/>
        <v>0.33918595371109339</v>
      </c>
      <c r="M529" s="2">
        <f t="shared" si="100"/>
        <v>3.1923383878691425E-3</v>
      </c>
      <c r="N529" s="68">
        <v>389</v>
      </c>
      <c r="O529" s="68">
        <v>435</v>
      </c>
      <c r="P529" s="68">
        <v>425</v>
      </c>
      <c r="Q529" s="68">
        <v>2</v>
      </c>
      <c r="R529" s="68"/>
      <c r="S529" s="68">
        <v>2</v>
      </c>
      <c r="T529" s="68">
        <v>0</v>
      </c>
      <c r="U529" s="68"/>
      <c r="V529" s="1"/>
      <c r="W529" s="1"/>
      <c r="X529" s="1"/>
      <c r="Y529" s="1">
        <v>0</v>
      </c>
      <c r="Z529" s="1"/>
      <c r="AA529" s="1"/>
      <c r="AB529" s="1"/>
      <c r="AH529" t="str">
        <f t="shared" si="106"/>
        <v>Phippsburg</v>
      </c>
      <c r="AI529" t="s">
        <v>2525</v>
      </c>
      <c r="AJ529">
        <v>1</v>
      </c>
      <c r="AL529" s="127">
        <v>23</v>
      </c>
      <c r="AM529" s="130">
        <v>23</v>
      </c>
      <c r="AN529" s="130">
        <v>30</v>
      </c>
      <c r="AO529" s="132">
        <v>58515</v>
      </c>
      <c r="AP529" s="132">
        <f t="shared" si="101"/>
        <v>23023</v>
      </c>
      <c r="AQ529" s="74" t="s">
        <v>2231</v>
      </c>
    </row>
    <row r="530" spans="1:43" hidden="1" outlineLevel="1" x14ac:dyDescent="0.2">
      <c r="A530" t="s">
        <v>3091</v>
      </c>
      <c r="B530" s="10" t="s">
        <v>2728</v>
      </c>
      <c r="C530" s="1">
        <f t="shared" si="105"/>
        <v>2248</v>
      </c>
      <c r="D530" s="7">
        <f t="shared" si="102"/>
        <v>3</v>
      </c>
      <c r="E530" s="7">
        <f t="shared" si="103"/>
        <v>2</v>
      </c>
      <c r="F530" s="7">
        <f t="shared" si="104"/>
        <v>1</v>
      </c>
      <c r="G530" s="1">
        <f t="shared" si="96"/>
        <v>126</v>
      </c>
      <c r="H530" s="2">
        <f t="shared" si="107"/>
        <v>5.6049822064056939E-2</v>
      </c>
      <c r="I530" s="8"/>
      <c r="J530" s="2">
        <f t="shared" si="97"/>
        <v>0.30782918149466193</v>
      </c>
      <c r="K530" s="2">
        <f t="shared" si="98"/>
        <v>0.31672597864768681</v>
      </c>
      <c r="L530" s="2">
        <f t="shared" si="99"/>
        <v>0.37277580071174377</v>
      </c>
      <c r="M530" s="2">
        <f t="shared" si="100"/>
        <v>2.669039145907548E-3</v>
      </c>
      <c r="N530" s="68">
        <v>692</v>
      </c>
      <c r="O530" s="68">
        <v>712</v>
      </c>
      <c r="P530" s="68">
        <v>838</v>
      </c>
      <c r="Q530" s="68">
        <v>2</v>
      </c>
      <c r="R530" s="68"/>
      <c r="S530" s="68">
        <v>2</v>
      </c>
      <c r="T530" s="68">
        <v>2</v>
      </c>
      <c r="U530" s="68"/>
      <c r="V530" s="1"/>
      <c r="W530" s="1"/>
      <c r="X530" s="1"/>
      <c r="Y530" s="1">
        <v>0</v>
      </c>
      <c r="Z530" s="1"/>
      <c r="AA530" s="1"/>
      <c r="AB530" s="1"/>
      <c r="AH530" t="str">
        <f t="shared" si="106"/>
        <v>Pittsfield</v>
      </c>
      <c r="AI530" t="s">
        <v>748</v>
      </c>
      <c r="AJ530">
        <v>2</v>
      </c>
      <c r="AL530" s="127">
        <v>23</v>
      </c>
      <c r="AM530" s="130">
        <v>25</v>
      </c>
      <c r="AN530" s="130">
        <v>120</v>
      </c>
      <c r="AO530" s="132">
        <v>59005</v>
      </c>
      <c r="AP530" s="132">
        <f t="shared" si="101"/>
        <v>23025</v>
      </c>
      <c r="AQ530" s="74" t="s">
        <v>2231</v>
      </c>
    </row>
    <row r="531" spans="1:43" hidden="1" outlineLevel="1" x14ac:dyDescent="0.2">
      <c r="A531" t="s">
        <v>742</v>
      </c>
      <c r="B531" s="10" t="s">
        <v>2728</v>
      </c>
      <c r="C531" s="1">
        <f t="shared" si="105"/>
        <v>1470</v>
      </c>
      <c r="D531" s="7">
        <f t="shared" si="102"/>
        <v>1</v>
      </c>
      <c r="E531" s="7">
        <f t="shared" si="103"/>
        <v>3</v>
      </c>
      <c r="F531" s="7">
        <f t="shared" si="104"/>
        <v>2</v>
      </c>
      <c r="G531" s="1">
        <f t="shared" si="96"/>
        <v>16</v>
      </c>
      <c r="H531" s="2">
        <f t="shared" si="107"/>
        <v>1.0884353741496598E-2</v>
      </c>
      <c r="I531" s="8"/>
      <c r="J531" s="2">
        <f t="shared" si="97"/>
        <v>0.36054421768707484</v>
      </c>
      <c r="K531" s="2">
        <f t="shared" si="98"/>
        <v>0.28503401360544217</v>
      </c>
      <c r="L531" s="2">
        <f t="shared" si="99"/>
        <v>0.34965986394557824</v>
      </c>
      <c r="M531" s="2">
        <f t="shared" si="100"/>
        <v>4.7619047619048005E-3</v>
      </c>
      <c r="N531" s="68">
        <v>530</v>
      </c>
      <c r="O531" s="68">
        <v>419</v>
      </c>
      <c r="P531" s="68">
        <v>514</v>
      </c>
      <c r="Q531" s="68">
        <v>6</v>
      </c>
      <c r="R531" s="68"/>
      <c r="S531" s="68">
        <v>0</v>
      </c>
      <c r="T531" s="68">
        <v>1</v>
      </c>
      <c r="U531" s="68"/>
      <c r="V531" s="1"/>
      <c r="W531" s="1"/>
      <c r="X531" s="1"/>
      <c r="Y531" s="1">
        <v>0</v>
      </c>
      <c r="Z531" s="1"/>
      <c r="AA531" s="1"/>
      <c r="AB531" s="1"/>
      <c r="AH531" t="str">
        <f t="shared" si="106"/>
        <v>Pittston</v>
      </c>
      <c r="AI531" t="s">
        <v>2091</v>
      </c>
      <c r="AJ531">
        <v>1</v>
      </c>
      <c r="AL531" s="127">
        <v>23</v>
      </c>
      <c r="AM531" s="130">
        <v>11</v>
      </c>
      <c r="AN531" s="130">
        <v>85</v>
      </c>
      <c r="AO531" s="132">
        <v>59110</v>
      </c>
      <c r="AP531" s="132">
        <f t="shared" si="101"/>
        <v>23011</v>
      </c>
      <c r="AQ531" s="74" t="s">
        <v>2231</v>
      </c>
    </row>
    <row r="532" spans="1:43" hidden="1" outlineLevel="1" x14ac:dyDescent="0.2">
      <c r="A532" t="s">
        <v>3333</v>
      </c>
      <c r="B532" s="10" t="s">
        <v>2728</v>
      </c>
      <c r="C532" s="1">
        <f t="shared" si="105"/>
        <v>165</v>
      </c>
      <c r="D532" s="7">
        <f t="shared" si="102"/>
        <v>1</v>
      </c>
      <c r="E532" s="7">
        <f t="shared" si="103"/>
        <v>3</v>
      </c>
      <c r="F532" s="7">
        <f t="shared" si="104"/>
        <v>2</v>
      </c>
      <c r="G532" s="1">
        <f t="shared" si="96"/>
        <v>73</v>
      </c>
      <c r="H532" s="2">
        <f t="shared" si="107"/>
        <v>0.44242424242424244</v>
      </c>
      <c r="I532" s="8"/>
      <c r="J532" s="2">
        <f t="shared" si="97"/>
        <v>0.64242424242424245</v>
      </c>
      <c r="K532" s="2">
        <f t="shared" si="98"/>
        <v>0.15151515151515152</v>
      </c>
      <c r="L532" s="2">
        <f t="shared" si="99"/>
        <v>0.2</v>
      </c>
      <c r="M532" s="2">
        <f t="shared" si="100"/>
        <v>6.0606060606060164E-3</v>
      </c>
      <c r="N532" s="68">
        <v>106</v>
      </c>
      <c r="O532" s="68">
        <v>25</v>
      </c>
      <c r="P532" s="68">
        <v>33</v>
      </c>
      <c r="Q532" s="68">
        <v>0</v>
      </c>
      <c r="R532" s="68"/>
      <c r="S532" s="68">
        <v>0</v>
      </c>
      <c r="T532" s="68">
        <v>1</v>
      </c>
      <c r="U532" s="68"/>
      <c r="V532" s="1"/>
      <c r="W532" s="1"/>
      <c r="X532" s="1"/>
      <c r="Y532" s="1">
        <v>0</v>
      </c>
      <c r="Z532" s="1"/>
      <c r="AA532" s="1"/>
      <c r="AB532" s="1"/>
      <c r="AH532" t="str">
        <f t="shared" si="106"/>
        <v>Pleasant Point</v>
      </c>
      <c r="AI532" t="s">
        <v>563</v>
      </c>
      <c r="AJ532">
        <v>2</v>
      </c>
      <c r="AL532" s="127">
        <v>23</v>
      </c>
      <c r="AM532" s="130">
        <v>29</v>
      </c>
      <c r="AO532" s="132">
        <v>59600</v>
      </c>
      <c r="AP532" s="132">
        <f t="shared" si="101"/>
        <v>23029</v>
      </c>
      <c r="AQ532" s="74" t="s">
        <v>3345</v>
      </c>
    </row>
    <row r="533" spans="1:43" hidden="1" outlineLevel="1" x14ac:dyDescent="0.2">
      <c r="A533" t="s">
        <v>3318</v>
      </c>
      <c r="B533" s="10" t="s">
        <v>2728</v>
      </c>
      <c r="C533" s="1">
        <f t="shared" si="105"/>
        <v>60</v>
      </c>
      <c r="D533" s="7">
        <f t="shared" si="102"/>
        <v>3</v>
      </c>
      <c r="E533" s="7">
        <f t="shared" si="103"/>
        <v>2</v>
      </c>
      <c r="F533" s="7">
        <f t="shared" si="104"/>
        <v>1</v>
      </c>
      <c r="G533" s="1">
        <f t="shared" si="96"/>
        <v>15</v>
      </c>
      <c r="H533" s="2">
        <f t="shared" si="107"/>
        <v>0.25</v>
      </c>
      <c r="I533" s="8"/>
      <c r="J533" s="2">
        <f t="shared" si="97"/>
        <v>0.21666666666666667</v>
      </c>
      <c r="K533" s="2">
        <f t="shared" si="98"/>
        <v>0.26666666666666666</v>
      </c>
      <c r="L533" s="2">
        <f t="shared" si="99"/>
        <v>0.51666666666666672</v>
      </c>
      <c r="M533" s="2">
        <f t="shared" si="100"/>
        <v>-1.1102230246251565E-16</v>
      </c>
      <c r="N533" s="68">
        <v>13</v>
      </c>
      <c r="O533" s="68">
        <v>16</v>
      </c>
      <c r="P533" s="68">
        <v>31</v>
      </c>
      <c r="Q533" s="68">
        <v>0</v>
      </c>
      <c r="R533" s="68"/>
      <c r="S533" s="68">
        <v>0</v>
      </c>
      <c r="T533" s="68">
        <v>0</v>
      </c>
      <c r="U533" s="68"/>
      <c r="V533" s="1"/>
      <c r="W533" s="1"/>
      <c r="X533" s="1"/>
      <c r="Y533" s="1">
        <v>0</v>
      </c>
      <c r="Z533" s="1"/>
      <c r="AA533" s="1"/>
      <c r="AB533" s="1"/>
      <c r="AH533" t="str">
        <f t="shared" si="106"/>
        <v>Pleasant Ridge</v>
      </c>
      <c r="AI533" t="s">
        <v>748</v>
      </c>
      <c r="AJ533">
        <v>2</v>
      </c>
      <c r="AL533" s="127">
        <v>23</v>
      </c>
      <c r="AM533" s="130">
        <v>25</v>
      </c>
      <c r="AN533" s="130">
        <v>125</v>
      </c>
      <c r="AO533" s="132">
        <v>59705</v>
      </c>
      <c r="AP533" s="132">
        <f t="shared" si="101"/>
        <v>23025</v>
      </c>
      <c r="AQ533" s="74" t="s">
        <v>3114</v>
      </c>
    </row>
    <row r="534" spans="1:43" hidden="1" outlineLevel="1" x14ac:dyDescent="0.2">
      <c r="A534" t="s">
        <v>458</v>
      </c>
      <c r="B534" s="10" t="s">
        <v>2728</v>
      </c>
      <c r="C534" s="1">
        <f t="shared" si="105"/>
        <v>623</v>
      </c>
      <c r="D534" s="7">
        <f t="shared" si="102"/>
        <v>2</v>
      </c>
      <c r="E534" s="7">
        <f t="shared" si="103"/>
        <v>3</v>
      </c>
      <c r="F534" s="7">
        <f t="shared" si="104"/>
        <v>1</v>
      </c>
      <c r="G534" s="1">
        <f t="shared" si="96"/>
        <v>56</v>
      </c>
      <c r="H534" s="2">
        <f t="shared" si="107"/>
        <v>8.98876404494382E-2</v>
      </c>
      <c r="I534" s="8"/>
      <c r="J534" s="2">
        <f t="shared" si="97"/>
        <v>0.32423756019261635</v>
      </c>
      <c r="K534" s="2">
        <f t="shared" si="98"/>
        <v>0.2536115569823435</v>
      </c>
      <c r="L534" s="2">
        <f t="shared" si="99"/>
        <v>0.41412520064205455</v>
      </c>
      <c r="M534" s="2">
        <f t="shared" si="100"/>
        <v>8.0256821829855496E-3</v>
      </c>
      <c r="N534" s="68">
        <v>202</v>
      </c>
      <c r="O534" s="68">
        <v>158</v>
      </c>
      <c r="P534" s="68">
        <v>258</v>
      </c>
      <c r="Q534" s="68">
        <v>3</v>
      </c>
      <c r="R534" s="68"/>
      <c r="S534" s="68">
        <v>1</v>
      </c>
      <c r="T534" s="68">
        <v>1</v>
      </c>
      <c r="U534" s="68"/>
      <c r="V534" s="1"/>
      <c r="W534" s="1"/>
      <c r="X534" s="1"/>
      <c r="Y534" s="1">
        <v>0</v>
      </c>
      <c r="Z534" s="1"/>
      <c r="AA534" s="1"/>
      <c r="AB534" s="1"/>
      <c r="AH534" t="str">
        <f t="shared" si="106"/>
        <v>Plymouth</v>
      </c>
      <c r="AI534" t="s">
        <v>1674</v>
      </c>
      <c r="AJ534">
        <v>2</v>
      </c>
      <c r="AL534" s="127">
        <v>23</v>
      </c>
      <c r="AM534" s="130">
        <v>19</v>
      </c>
      <c r="AN534" s="130">
        <v>265</v>
      </c>
      <c r="AO534" s="132">
        <v>59950</v>
      </c>
      <c r="AP534" s="132">
        <f t="shared" si="101"/>
        <v>23019</v>
      </c>
      <c r="AQ534" s="74" t="s">
        <v>2231</v>
      </c>
    </row>
    <row r="535" spans="1:43" hidden="1" outlineLevel="1" x14ac:dyDescent="0.2">
      <c r="A535" t="s">
        <v>743</v>
      </c>
      <c r="B535" s="10" t="s">
        <v>2728</v>
      </c>
      <c r="C535" s="1">
        <f t="shared" si="105"/>
        <v>2398</v>
      </c>
      <c r="D535" s="7">
        <f t="shared" si="102"/>
        <v>2</v>
      </c>
      <c r="E535" s="7">
        <f t="shared" si="103"/>
        <v>3</v>
      </c>
      <c r="F535" s="7">
        <f t="shared" si="104"/>
        <v>1</v>
      </c>
      <c r="G535" s="1">
        <f t="shared" si="96"/>
        <v>173</v>
      </c>
      <c r="H535" s="2">
        <f t="shared" si="107"/>
        <v>7.2143452877397832E-2</v>
      </c>
      <c r="I535" s="8"/>
      <c r="J535" s="2">
        <f t="shared" si="97"/>
        <v>0.32610508757297746</v>
      </c>
      <c r="K535" s="2">
        <f t="shared" si="98"/>
        <v>0.27147623019182654</v>
      </c>
      <c r="L535" s="2">
        <f t="shared" si="99"/>
        <v>0.39824854045037533</v>
      </c>
      <c r="M535" s="2">
        <f t="shared" si="100"/>
        <v>4.1701417848207245E-3</v>
      </c>
      <c r="N535" s="68">
        <v>782</v>
      </c>
      <c r="O535" s="68">
        <v>651</v>
      </c>
      <c r="P535" s="68">
        <v>955</v>
      </c>
      <c r="Q535" s="68">
        <v>8</v>
      </c>
      <c r="R535" s="68"/>
      <c r="S535" s="68">
        <v>1</v>
      </c>
      <c r="T535" s="68">
        <v>1</v>
      </c>
      <c r="U535" s="68"/>
      <c r="V535" s="1"/>
      <c r="W535" s="1"/>
      <c r="X535" s="1"/>
      <c r="Y535" s="1">
        <v>0</v>
      </c>
      <c r="Z535" s="1"/>
      <c r="AA535" s="1"/>
      <c r="AB535" s="1"/>
      <c r="AH535" t="str">
        <f t="shared" si="106"/>
        <v>Poland</v>
      </c>
      <c r="AI535" t="s">
        <v>1675</v>
      </c>
      <c r="AJ535">
        <v>2</v>
      </c>
      <c r="AL535" s="127">
        <v>23</v>
      </c>
      <c r="AM535" s="130">
        <v>1</v>
      </c>
      <c r="AN535" s="130">
        <v>55</v>
      </c>
      <c r="AO535" s="132">
        <v>60020</v>
      </c>
      <c r="AP535" s="132">
        <f t="shared" si="101"/>
        <v>23001</v>
      </c>
      <c r="AQ535" s="74" t="s">
        <v>2231</v>
      </c>
    </row>
    <row r="536" spans="1:43" hidden="1" outlineLevel="1" x14ac:dyDescent="0.2">
      <c r="A536" t="s">
        <v>1853</v>
      </c>
      <c r="B536" s="10" t="s">
        <v>2728</v>
      </c>
      <c r="C536" s="1">
        <f t="shared" si="105"/>
        <v>286</v>
      </c>
      <c r="D536" s="7">
        <f t="shared" si="102"/>
        <v>1</v>
      </c>
      <c r="E536" s="7">
        <f t="shared" si="103"/>
        <v>2</v>
      </c>
      <c r="F536" s="7">
        <f t="shared" si="104"/>
        <v>3</v>
      </c>
      <c r="G536" s="1">
        <f t="shared" si="96"/>
        <v>53</v>
      </c>
      <c r="H536" s="2">
        <f t="shared" si="107"/>
        <v>0.18531468531468531</v>
      </c>
      <c r="I536" s="8"/>
      <c r="J536" s="2">
        <f t="shared" si="97"/>
        <v>0.45804195804195802</v>
      </c>
      <c r="K536" s="2">
        <f t="shared" si="98"/>
        <v>0.27272727272727271</v>
      </c>
      <c r="L536" s="2">
        <f t="shared" si="99"/>
        <v>0.24825174825174826</v>
      </c>
      <c r="M536" s="2">
        <f t="shared" si="100"/>
        <v>2.0979020979021018E-2</v>
      </c>
      <c r="N536" s="68">
        <v>131</v>
      </c>
      <c r="O536" s="68">
        <v>78</v>
      </c>
      <c r="P536" s="68">
        <v>71</v>
      </c>
      <c r="Q536" s="68">
        <v>6</v>
      </c>
      <c r="R536" s="68"/>
      <c r="S536" s="68">
        <v>0</v>
      </c>
      <c r="T536" s="68">
        <v>0</v>
      </c>
      <c r="U536" s="68"/>
      <c r="V536" s="1"/>
      <c r="W536" s="1"/>
      <c r="X536" s="1"/>
      <c r="Y536" s="1">
        <v>0</v>
      </c>
      <c r="Z536" s="1"/>
      <c r="AA536" s="1"/>
      <c r="AB536" s="1"/>
      <c r="AH536" t="str">
        <f t="shared" si="106"/>
        <v>Portage Lake</v>
      </c>
      <c r="AI536" t="s">
        <v>3068</v>
      </c>
      <c r="AJ536">
        <v>2</v>
      </c>
      <c r="AL536" s="127">
        <v>23</v>
      </c>
      <c r="AM536" s="130">
        <v>3</v>
      </c>
      <c r="AN536" s="130">
        <v>260</v>
      </c>
      <c r="AO536" s="132">
        <v>60300</v>
      </c>
      <c r="AP536" s="132">
        <f t="shared" si="101"/>
        <v>23003</v>
      </c>
      <c r="AQ536" s="74" t="s">
        <v>2231</v>
      </c>
    </row>
    <row r="537" spans="1:43" hidden="1" outlineLevel="1" x14ac:dyDescent="0.2">
      <c r="A537" t="s">
        <v>468</v>
      </c>
      <c r="B537" s="10" t="s">
        <v>2728</v>
      </c>
      <c r="C537" s="1">
        <f t="shared" si="105"/>
        <v>722</v>
      </c>
      <c r="D537" s="7">
        <f t="shared" si="102"/>
        <v>2</v>
      </c>
      <c r="E537" s="7">
        <f t="shared" si="103"/>
        <v>1</v>
      </c>
      <c r="F537" s="7">
        <f t="shared" si="104"/>
        <v>3</v>
      </c>
      <c r="G537" s="1">
        <f t="shared" si="96"/>
        <v>3</v>
      </c>
      <c r="H537" s="2">
        <f t="shared" si="107"/>
        <v>4.1551246537396124E-3</v>
      </c>
      <c r="I537" s="8"/>
      <c r="J537" s="2">
        <f t="shared" si="97"/>
        <v>0.35041551246537395</v>
      </c>
      <c r="K537" s="2">
        <f t="shared" si="98"/>
        <v>0.35457063711911357</v>
      </c>
      <c r="L537" s="2">
        <f t="shared" si="99"/>
        <v>0.29224376731301938</v>
      </c>
      <c r="M537" s="2">
        <f t="shared" si="100"/>
        <v>2.7700831024931039E-3</v>
      </c>
      <c r="N537" s="68">
        <v>253</v>
      </c>
      <c r="O537" s="68">
        <v>256</v>
      </c>
      <c r="P537" s="68">
        <v>211</v>
      </c>
      <c r="Q537" s="68">
        <v>1</v>
      </c>
      <c r="R537" s="68"/>
      <c r="S537" s="68">
        <v>1</v>
      </c>
      <c r="T537" s="68">
        <v>0</v>
      </c>
      <c r="U537" s="68"/>
      <c r="V537" s="1"/>
      <c r="W537" s="1"/>
      <c r="X537" s="1"/>
      <c r="Y537" s="1">
        <v>0</v>
      </c>
      <c r="Z537" s="1"/>
      <c r="AA537" s="1"/>
      <c r="AB537" s="1"/>
      <c r="AH537" t="str">
        <f t="shared" si="106"/>
        <v>Porter</v>
      </c>
      <c r="AI537" t="s">
        <v>1673</v>
      </c>
      <c r="AJ537">
        <v>2</v>
      </c>
      <c r="AL537" s="127">
        <v>23</v>
      </c>
      <c r="AM537" s="130">
        <v>17</v>
      </c>
      <c r="AN537" s="130">
        <v>125</v>
      </c>
      <c r="AO537" s="132">
        <v>60405</v>
      </c>
      <c r="AP537" s="132">
        <f t="shared" si="101"/>
        <v>23017</v>
      </c>
      <c r="AQ537" s="74" t="s">
        <v>2231</v>
      </c>
    </row>
    <row r="538" spans="1:43" hidden="1" outlineLevel="1" x14ac:dyDescent="0.2">
      <c r="A538" t="s">
        <v>2475</v>
      </c>
      <c r="B538" s="10" t="s">
        <v>2728</v>
      </c>
      <c r="C538" s="1">
        <f t="shared" si="105"/>
        <v>35274</v>
      </c>
      <c r="D538" s="7">
        <f t="shared" si="102"/>
        <v>1</v>
      </c>
      <c r="E538" s="7">
        <f t="shared" si="103"/>
        <v>2</v>
      </c>
      <c r="F538" s="7">
        <f t="shared" si="104"/>
        <v>3</v>
      </c>
      <c r="G538" s="1">
        <f t="shared" si="96"/>
        <v>10850</v>
      </c>
      <c r="H538" s="2">
        <f t="shared" si="107"/>
        <v>0.30759199410330557</v>
      </c>
      <c r="I538" s="8"/>
      <c r="J538" s="2">
        <f t="shared" si="97"/>
        <v>0.55309859953506835</v>
      </c>
      <c r="K538" s="2">
        <f t="shared" si="98"/>
        <v>0.24550660543176278</v>
      </c>
      <c r="L538" s="2">
        <f t="shared" si="99"/>
        <v>0.19589499347961672</v>
      </c>
      <c r="M538" s="2">
        <f t="shared" si="100"/>
        <v>5.4998015535521472E-3</v>
      </c>
      <c r="N538" s="68">
        <v>19510</v>
      </c>
      <c r="O538" s="68">
        <v>8660</v>
      </c>
      <c r="P538" s="68">
        <v>6910</v>
      </c>
      <c r="Q538" s="68">
        <v>136</v>
      </c>
      <c r="R538" s="68"/>
      <c r="S538" s="68">
        <v>36</v>
      </c>
      <c r="T538" s="68">
        <v>11</v>
      </c>
      <c r="U538" s="68"/>
      <c r="V538" s="1"/>
      <c r="W538" s="1"/>
      <c r="X538" s="1"/>
      <c r="Y538" s="1">
        <v>11</v>
      </c>
      <c r="Z538" s="1"/>
      <c r="AA538" s="1"/>
      <c r="AB538" s="1"/>
      <c r="AH538" t="str">
        <f t="shared" si="106"/>
        <v>Portland</v>
      </c>
      <c r="AI538" t="s">
        <v>1429</v>
      </c>
      <c r="AJ538">
        <v>1</v>
      </c>
      <c r="AL538" s="127">
        <v>23</v>
      </c>
      <c r="AM538" s="130">
        <v>5</v>
      </c>
      <c r="AN538" s="130">
        <v>85</v>
      </c>
      <c r="AO538" s="132">
        <v>60545</v>
      </c>
      <c r="AP538" s="132">
        <f t="shared" si="101"/>
        <v>23005</v>
      </c>
      <c r="AQ538" s="74" t="s">
        <v>146</v>
      </c>
    </row>
    <row r="539" spans="1:43" hidden="1" outlineLevel="1" x14ac:dyDescent="0.2">
      <c r="A539" t="s">
        <v>2323</v>
      </c>
      <c r="B539" s="10" t="s">
        <v>2728</v>
      </c>
      <c r="C539" s="1">
        <f t="shared" si="105"/>
        <v>848</v>
      </c>
      <c r="D539" s="7">
        <f t="shared" si="102"/>
        <v>1</v>
      </c>
      <c r="E539" s="7">
        <f t="shared" si="103"/>
        <v>2</v>
      </c>
      <c r="F539" s="7">
        <f t="shared" si="104"/>
        <v>3</v>
      </c>
      <c r="G539" s="1">
        <f t="shared" si="96"/>
        <v>25</v>
      </c>
      <c r="H539" s="2">
        <f t="shared" si="107"/>
        <v>2.9481132075471699E-2</v>
      </c>
      <c r="I539" s="8"/>
      <c r="J539" s="2">
        <f t="shared" si="97"/>
        <v>0.35141509433962265</v>
      </c>
      <c r="K539" s="2">
        <f t="shared" si="98"/>
        <v>0.32193396226415094</v>
      </c>
      <c r="L539" s="2">
        <f t="shared" si="99"/>
        <v>0.32075471698113206</v>
      </c>
      <c r="M539" s="2">
        <f t="shared" si="100"/>
        <v>5.8962264150944077E-3</v>
      </c>
      <c r="N539" s="68">
        <v>298</v>
      </c>
      <c r="O539" s="68">
        <v>273</v>
      </c>
      <c r="P539" s="68">
        <v>272</v>
      </c>
      <c r="Q539" s="68">
        <v>4</v>
      </c>
      <c r="R539" s="68"/>
      <c r="S539" s="68">
        <v>1</v>
      </c>
      <c r="T539" s="68">
        <v>0</v>
      </c>
      <c r="U539" s="68"/>
      <c r="V539" s="1"/>
      <c r="W539" s="1"/>
      <c r="X539" s="1"/>
      <c r="Y539" s="1">
        <v>0</v>
      </c>
      <c r="Z539" s="1"/>
      <c r="AA539" s="1"/>
      <c r="AB539" s="1"/>
      <c r="AH539" t="str">
        <f t="shared" si="106"/>
        <v>Pownal</v>
      </c>
      <c r="AI539" t="s">
        <v>1429</v>
      </c>
      <c r="AJ539">
        <v>1</v>
      </c>
      <c r="AL539" s="127">
        <v>23</v>
      </c>
      <c r="AM539" s="130">
        <v>5</v>
      </c>
      <c r="AN539" s="130">
        <v>90</v>
      </c>
      <c r="AO539" s="132">
        <v>60685</v>
      </c>
      <c r="AP539" s="132">
        <f t="shared" si="101"/>
        <v>23005</v>
      </c>
      <c r="AQ539" s="74" t="s">
        <v>2231</v>
      </c>
    </row>
    <row r="540" spans="1:43" hidden="1" outlineLevel="1" x14ac:dyDescent="0.2">
      <c r="A540" t="s">
        <v>513</v>
      </c>
      <c r="B540" s="10" t="s">
        <v>2728</v>
      </c>
      <c r="C540" s="1">
        <f t="shared" si="105"/>
        <v>4783</v>
      </c>
      <c r="D540" s="7">
        <f t="shared" si="102"/>
        <v>1</v>
      </c>
      <c r="E540" s="7">
        <f t="shared" si="103"/>
        <v>2</v>
      </c>
      <c r="F540" s="7">
        <f t="shared" si="104"/>
        <v>3</v>
      </c>
      <c r="G540" s="1">
        <f t="shared" si="96"/>
        <v>41</v>
      </c>
      <c r="H540" s="2">
        <f t="shared" si="107"/>
        <v>8.5720259251515791E-3</v>
      </c>
      <c r="I540" s="8"/>
      <c r="J540" s="2">
        <f t="shared" si="97"/>
        <v>0.36587915534183568</v>
      </c>
      <c r="K540" s="2">
        <f t="shared" si="98"/>
        <v>0.35730712941668408</v>
      </c>
      <c r="L540" s="2">
        <f t="shared" si="99"/>
        <v>0.27555927242316536</v>
      </c>
      <c r="M540" s="2">
        <f t="shared" si="100"/>
        <v>1.2544428183148826E-3</v>
      </c>
      <c r="N540" s="68">
        <v>1750</v>
      </c>
      <c r="O540" s="68">
        <v>1709</v>
      </c>
      <c r="P540" s="68">
        <v>1318</v>
      </c>
      <c r="Q540" s="68">
        <v>1</v>
      </c>
      <c r="R540" s="68"/>
      <c r="S540" s="68">
        <v>2</v>
      </c>
      <c r="T540" s="68">
        <v>3</v>
      </c>
      <c r="U540" s="68"/>
      <c r="V540" s="1"/>
      <c r="W540" s="1"/>
      <c r="X540" s="1"/>
      <c r="Y540" s="1">
        <v>0</v>
      </c>
      <c r="Z540" s="1"/>
      <c r="AA540" s="1"/>
      <c r="AB540" s="1"/>
      <c r="AH540" t="str">
        <f t="shared" si="106"/>
        <v>Presque Isle</v>
      </c>
      <c r="AI540" t="s">
        <v>3068</v>
      </c>
      <c r="AJ540">
        <v>2</v>
      </c>
      <c r="AL540" s="127">
        <v>23</v>
      </c>
      <c r="AM540" s="130">
        <v>3</v>
      </c>
      <c r="AN540" s="130">
        <v>265</v>
      </c>
      <c r="AO540" s="132">
        <v>60825</v>
      </c>
      <c r="AP540" s="132">
        <f t="shared" si="101"/>
        <v>23003</v>
      </c>
      <c r="AQ540" s="74" t="s">
        <v>146</v>
      </c>
    </row>
    <row r="541" spans="1:43" hidden="1" outlineLevel="1" x14ac:dyDescent="0.2">
      <c r="A541" t="s">
        <v>2019</v>
      </c>
      <c r="B541" s="10" t="s">
        <v>2728</v>
      </c>
      <c r="C541" s="1">
        <f t="shared" si="105"/>
        <v>545</v>
      </c>
      <c r="D541" s="7">
        <f t="shared" si="102"/>
        <v>2</v>
      </c>
      <c r="E541" s="7">
        <f t="shared" si="103"/>
        <v>3</v>
      </c>
      <c r="F541" s="7">
        <f t="shared" si="104"/>
        <v>1</v>
      </c>
      <c r="G541" s="1">
        <f t="shared" si="96"/>
        <v>15</v>
      </c>
      <c r="H541" s="2">
        <f t="shared" si="107"/>
        <v>2.7522935779816515E-2</v>
      </c>
      <c r="I541" s="8"/>
      <c r="J541" s="2">
        <f t="shared" si="97"/>
        <v>0.34128440366972479</v>
      </c>
      <c r="K541" s="2">
        <f t="shared" si="98"/>
        <v>0.28990825688073396</v>
      </c>
      <c r="L541" s="2">
        <f t="shared" si="99"/>
        <v>0.3688073394495413</v>
      </c>
      <c r="M541" s="2">
        <f t="shared" si="100"/>
        <v>-5.5511151231257827E-17</v>
      </c>
      <c r="N541" s="68">
        <v>186</v>
      </c>
      <c r="O541" s="68">
        <v>158</v>
      </c>
      <c r="P541" s="68">
        <v>201</v>
      </c>
      <c r="Q541" s="68">
        <v>0</v>
      </c>
      <c r="R541" s="68"/>
      <c r="S541" s="68">
        <v>0</v>
      </c>
      <c r="T541" s="68">
        <v>0</v>
      </c>
      <c r="U541" s="68"/>
      <c r="V541" s="1"/>
      <c r="W541" s="1"/>
      <c r="X541" s="1"/>
      <c r="Y541" s="1">
        <v>0</v>
      </c>
      <c r="Z541" s="1"/>
      <c r="AA541" s="1"/>
      <c r="AB541" s="1"/>
      <c r="AH541" t="str">
        <f t="shared" si="106"/>
        <v>Princeton</v>
      </c>
      <c r="AI541" t="s">
        <v>563</v>
      </c>
      <c r="AJ541">
        <v>2</v>
      </c>
      <c r="AL541" s="127">
        <v>23</v>
      </c>
      <c r="AM541" s="130">
        <v>29</v>
      </c>
      <c r="AN541" s="130">
        <v>180</v>
      </c>
      <c r="AO541" s="132">
        <v>61035</v>
      </c>
      <c r="AP541" s="132">
        <f t="shared" si="101"/>
        <v>23029</v>
      </c>
      <c r="AQ541" s="74" t="s">
        <v>2231</v>
      </c>
    </row>
    <row r="542" spans="1:43" hidden="1" outlineLevel="1" x14ac:dyDescent="0.2">
      <c r="A542" t="s">
        <v>2483</v>
      </c>
      <c r="B542" s="10" t="s">
        <v>2728</v>
      </c>
      <c r="C542" s="1">
        <f t="shared" si="105"/>
        <v>318</v>
      </c>
      <c r="D542" s="7">
        <f t="shared" si="102"/>
        <v>1</v>
      </c>
      <c r="E542" s="7">
        <f t="shared" si="103"/>
        <v>3</v>
      </c>
      <c r="F542" s="7">
        <f t="shared" si="104"/>
        <v>2</v>
      </c>
      <c r="G542" s="1">
        <f t="shared" si="96"/>
        <v>26</v>
      </c>
      <c r="H542" s="2">
        <f t="shared" si="107"/>
        <v>8.1761006289308172E-2</v>
      </c>
      <c r="I542" s="8"/>
      <c r="J542" s="2">
        <f t="shared" si="97"/>
        <v>0.40251572327044027</v>
      </c>
      <c r="K542" s="2">
        <f t="shared" si="98"/>
        <v>0.27044025157232704</v>
      </c>
      <c r="L542" s="2">
        <f t="shared" si="99"/>
        <v>0.32075471698113206</v>
      </c>
      <c r="M542" s="2">
        <f t="shared" si="100"/>
        <v>6.2893081761006275E-3</v>
      </c>
      <c r="N542" s="68">
        <v>128</v>
      </c>
      <c r="O542" s="68">
        <v>86</v>
      </c>
      <c r="P542" s="68">
        <v>102</v>
      </c>
      <c r="Q542" s="68">
        <v>2</v>
      </c>
      <c r="R542" s="68"/>
      <c r="S542" s="68">
        <v>0</v>
      </c>
      <c r="T542" s="68">
        <v>0</v>
      </c>
      <c r="U542" s="68"/>
      <c r="V542" s="1"/>
      <c r="W542" s="1"/>
      <c r="X542" s="1"/>
      <c r="Y542" s="1">
        <v>0</v>
      </c>
      <c r="Z542" s="1"/>
      <c r="AA542" s="1"/>
      <c r="AB542" s="1"/>
      <c r="AH542" t="str">
        <f t="shared" si="106"/>
        <v>Prospect</v>
      </c>
      <c r="AI542" t="s">
        <v>1623</v>
      </c>
      <c r="AJ542">
        <v>2</v>
      </c>
      <c r="AL542" s="127">
        <v>23</v>
      </c>
      <c r="AM542" s="130">
        <v>27</v>
      </c>
      <c r="AN542" s="130">
        <v>85</v>
      </c>
      <c r="AO542" s="132">
        <v>61210</v>
      </c>
      <c r="AP542" s="132">
        <f t="shared" si="101"/>
        <v>23027</v>
      </c>
      <c r="AQ542" s="74" t="s">
        <v>2231</v>
      </c>
    </row>
    <row r="543" spans="1:43" hidden="1" outlineLevel="1" x14ac:dyDescent="0.2">
      <c r="A543" t="s">
        <v>2150</v>
      </c>
      <c r="B543" s="10" t="s">
        <v>2728</v>
      </c>
      <c r="C543" s="1">
        <f t="shared" si="105"/>
        <v>1144</v>
      </c>
      <c r="D543" s="7">
        <f t="shared" si="102"/>
        <v>1</v>
      </c>
      <c r="E543" s="7">
        <f t="shared" si="103"/>
        <v>3</v>
      </c>
      <c r="F543" s="7">
        <f t="shared" si="104"/>
        <v>2</v>
      </c>
      <c r="G543" s="1">
        <f t="shared" si="96"/>
        <v>95</v>
      </c>
      <c r="H543" s="2">
        <f t="shared" si="107"/>
        <v>8.3041958041958047E-2</v>
      </c>
      <c r="I543" s="8"/>
      <c r="J543" s="2">
        <f t="shared" si="97"/>
        <v>0.41958041958041958</v>
      </c>
      <c r="K543" s="2">
        <f t="shared" si="98"/>
        <v>0.24038461538461539</v>
      </c>
      <c r="L543" s="2">
        <f t="shared" si="99"/>
        <v>0.33653846153846156</v>
      </c>
      <c r="M543" s="2">
        <f t="shared" si="100"/>
        <v>3.4965034965034336E-3</v>
      </c>
      <c r="N543" s="68">
        <v>480</v>
      </c>
      <c r="O543" s="68">
        <v>275</v>
      </c>
      <c r="P543" s="68">
        <v>385</v>
      </c>
      <c r="Q543" s="68">
        <v>3</v>
      </c>
      <c r="R543" s="68"/>
      <c r="S543" s="68">
        <v>1</v>
      </c>
      <c r="T543" s="68">
        <v>0</v>
      </c>
      <c r="U543" s="68"/>
      <c r="V543" s="1"/>
      <c r="W543" s="1"/>
      <c r="X543" s="1"/>
      <c r="Y543" s="1">
        <v>0</v>
      </c>
      <c r="Z543" s="1"/>
      <c r="AA543" s="1"/>
      <c r="AB543" s="1"/>
      <c r="AH543" t="str">
        <f t="shared" si="106"/>
        <v>Randolph</v>
      </c>
      <c r="AI543" t="s">
        <v>2091</v>
      </c>
      <c r="AJ543">
        <v>1</v>
      </c>
      <c r="AL543" s="127">
        <v>23</v>
      </c>
      <c r="AM543" s="130">
        <v>11</v>
      </c>
      <c r="AN543" s="130">
        <v>90</v>
      </c>
      <c r="AO543" s="132">
        <v>61700</v>
      </c>
      <c r="AP543" s="132">
        <f t="shared" si="101"/>
        <v>23011</v>
      </c>
      <c r="AQ543" s="74" t="s">
        <v>2231</v>
      </c>
    </row>
    <row r="544" spans="1:43" hidden="1" outlineLevel="1" x14ac:dyDescent="0.2">
      <c r="A544" t="s">
        <v>2451</v>
      </c>
      <c r="B544" s="10" t="s">
        <v>2728</v>
      </c>
      <c r="C544" s="1">
        <f t="shared" si="105"/>
        <v>731</v>
      </c>
      <c r="D544" s="7">
        <f t="shared" si="102"/>
        <v>3</v>
      </c>
      <c r="E544" s="7">
        <f t="shared" si="103"/>
        <v>1</v>
      </c>
      <c r="F544" s="7">
        <f t="shared" si="104"/>
        <v>2</v>
      </c>
      <c r="G544" s="1">
        <f t="shared" si="96"/>
        <v>9</v>
      </c>
      <c r="H544" s="2">
        <f t="shared" si="107"/>
        <v>1.2311901504787962E-2</v>
      </c>
      <c r="I544" s="8"/>
      <c r="J544" s="2">
        <f t="shared" si="97"/>
        <v>0.28317373461012313</v>
      </c>
      <c r="K544" s="2">
        <f t="shared" si="98"/>
        <v>0.36251709986320108</v>
      </c>
      <c r="L544" s="2">
        <f t="shared" si="99"/>
        <v>0.35020519835841313</v>
      </c>
      <c r="M544" s="2">
        <f t="shared" si="100"/>
        <v>4.1039671682627232E-3</v>
      </c>
      <c r="N544" s="68">
        <v>207</v>
      </c>
      <c r="O544" s="68">
        <v>265</v>
      </c>
      <c r="P544" s="68">
        <v>256</v>
      </c>
      <c r="Q544" s="68">
        <v>1</v>
      </c>
      <c r="R544" s="68"/>
      <c r="S544" s="68">
        <v>1</v>
      </c>
      <c r="T544" s="68">
        <v>1</v>
      </c>
      <c r="U544" s="68"/>
      <c r="V544" s="1"/>
      <c r="W544" s="1"/>
      <c r="X544" s="1"/>
      <c r="Y544" s="1">
        <v>0</v>
      </c>
      <c r="Z544" s="1"/>
      <c r="AA544" s="1"/>
      <c r="AB544" s="1"/>
      <c r="AH544" t="str">
        <f t="shared" si="106"/>
        <v>Rangeley</v>
      </c>
      <c r="AI544" t="s">
        <v>1494</v>
      </c>
      <c r="AJ544">
        <v>2</v>
      </c>
      <c r="AL544" s="127">
        <v>23</v>
      </c>
      <c r="AM544" s="130">
        <v>7</v>
      </c>
      <c r="AN544" s="130">
        <v>80</v>
      </c>
      <c r="AO544" s="132">
        <v>61840</v>
      </c>
      <c r="AP544" s="132">
        <f t="shared" si="101"/>
        <v>23007</v>
      </c>
      <c r="AQ544" s="74" t="s">
        <v>2231</v>
      </c>
    </row>
    <row r="545" spans="1:43" hidden="1" outlineLevel="1" x14ac:dyDescent="0.2">
      <c r="A545" t="s">
        <v>2451</v>
      </c>
      <c r="B545" s="10" t="s">
        <v>2728</v>
      </c>
      <c r="C545" s="1">
        <f t="shared" si="105"/>
        <v>69</v>
      </c>
      <c r="D545" s="7">
        <f t="shared" si="102"/>
        <v>2</v>
      </c>
      <c r="E545" s="7">
        <f t="shared" si="103"/>
        <v>1</v>
      </c>
      <c r="F545" s="7">
        <f t="shared" si="104"/>
        <v>2</v>
      </c>
      <c r="G545" s="1">
        <f t="shared" si="96"/>
        <v>17</v>
      </c>
      <c r="H545" s="2">
        <f t="shared" si="107"/>
        <v>0.24637681159420291</v>
      </c>
      <c r="I545" s="8"/>
      <c r="J545" s="2">
        <f t="shared" si="97"/>
        <v>0.24637681159420291</v>
      </c>
      <c r="K545" s="2">
        <f t="shared" si="98"/>
        <v>0.49275362318840582</v>
      </c>
      <c r="L545" s="2">
        <f t="shared" si="99"/>
        <v>0.24637681159420291</v>
      </c>
      <c r="M545" s="2">
        <f t="shared" si="100"/>
        <v>1.4492753623188387E-2</v>
      </c>
      <c r="N545" s="68">
        <v>17</v>
      </c>
      <c r="O545" s="68">
        <v>34</v>
      </c>
      <c r="P545" s="68">
        <v>17</v>
      </c>
      <c r="Q545" s="68">
        <v>1</v>
      </c>
      <c r="R545" s="68"/>
      <c r="S545" s="68">
        <v>0</v>
      </c>
      <c r="T545" s="68">
        <v>0</v>
      </c>
      <c r="U545" s="68"/>
      <c r="V545" s="1"/>
      <c r="W545" s="1"/>
      <c r="X545" s="1"/>
      <c r="Y545" s="1">
        <v>0</v>
      </c>
      <c r="Z545" s="1"/>
      <c r="AA545" s="1"/>
      <c r="AB545" s="1"/>
      <c r="AH545" t="str">
        <f t="shared" si="106"/>
        <v>Rangeley</v>
      </c>
      <c r="AI545" t="s">
        <v>1494</v>
      </c>
      <c r="AJ545">
        <v>2</v>
      </c>
      <c r="AL545" s="127">
        <v>23</v>
      </c>
      <c r="AM545" s="130">
        <v>7</v>
      </c>
      <c r="AN545" s="130">
        <v>75</v>
      </c>
      <c r="AO545" s="132">
        <v>61875</v>
      </c>
      <c r="AP545" s="132">
        <f t="shared" si="101"/>
        <v>23007</v>
      </c>
      <c r="AQ545" s="74" t="s">
        <v>3114</v>
      </c>
    </row>
    <row r="546" spans="1:43" hidden="1" outlineLevel="1" x14ac:dyDescent="0.2">
      <c r="A546" t="s">
        <v>3112</v>
      </c>
      <c r="B546" s="10" t="s">
        <v>2728</v>
      </c>
      <c r="C546" s="1">
        <f t="shared" si="105"/>
        <v>2165</v>
      </c>
      <c r="D546" s="7">
        <f t="shared" si="102"/>
        <v>1</v>
      </c>
      <c r="E546" s="7">
        <f t="shared" si="103"/>
        <v>2</v>
      </c>
      <c r="F546" s="7">
        <f t="shared" si="104"/>
        <v>3</v>
      </c>
      <c r="G546" s="1">
        <f t="shared" si="96"/>
        <v>16</v>
      </c>
      <c r="H546" s="2">
        <f t="shared" si="107"/>
        <v>7.3903002309468821E-3</v>
      </c>
      <c r="I546" s="8"/>
      <c r="J546" s="2">
        <f t="shared" si="97"/>
        <v>0.3491916859122402</v>
      </c>
      <c r="K546" s="2">
        <f t="shared" si="98"/>
        <v>0.34180138568129331</v>
      </c>
      <c r="L546" s="2">
        <f t="shared" si="99"/>
        <v>0.30808314087759814</v>
      </c>
      <c r="M546" s="2">
        <f t="shared" si="100"/>
        <v>9.2378752886840276E-4</v>
      </c>
      <c r="N546" s="68">
        <v>756</v>
      </c>
      <c r="O546" s="68">
        <v>740</v>
      </c>
      <c r="P546" s="68">
        <v>667</v>
      </c>
      <c r="Q546" s="68">
        <v>2</v>
      </c>
      <c r="R546" s="68"/>
      <c r="S546" s="68">
        <v>0</v>
      </c>
      <c r="T546" s="68">
        <v>0</v>
      </c>
      <c r="U546" s="68"/>
      <c r="V546" s="1"/>
      <c r="W546" s="1"/>
      <c r="X546" s="1"/>
      <c r="Y546" s="1">
        <v>0</v>
      </c>
      <c r="Z546" s="1"/>
      <c r="AA546" s="1"/>
      <c r="AB546" s="1"/>
      <c r="AH546" t="str">
        <f t="shared" si="106"/>
        <v>Raymond</v>
      </c>
      <c r="AI546" t="s">
        <v>1429</v>
      </c>
      <c r="AJ546">
        <v>1</v>
      </c>
      <c r="AL546" s="127">
        <v>23</v>
      </c>
      <c r="AM546" s="130">
        <v>5</v>
      </c>
      <c r="AN546" s="130">
        <v>95</v>
      </c>
      <c r="AO546" s="132">
        <v>61945</v>
      </c>
      <c r="AP546" s="132">
        <f t="shared" si="101"/>
        <v>23005</v>
      </c>
      <c r="AQ546" s="74" t="s">
        <v>2231</v>
      </c>
    </row>
    <row r="547" spans="1:43" hidden="1" outlineLevel="1" x14ac:dyDescent="0.2">
      <c r="A547" t="s">
        <v>2452</v>
      </c>
      <c r="B547" s="10" t="s">
        <v>2728</v>
      </c>
      <c r="C547" s="1">
        <f t="shared" si="105"/>
        <v>1375</v>
      </c>
      <c r="D547" s="7">
        <f t="shared" si="102"/>
        <v>1</v>
      </c>
      <c r="E547" s="7">
        <f t="shared" si="103"/>
        <v>3</v>
      </c>
      <c r="F547" s="7">
        <f t="shared" si="104"/>
        <v>2</v>
      </c>
      <c r="G547" s="1">
        <f t="shared" si="96"/>
        <v>131</v>
      </c>
      <c r="H547" s="2">
        <f t="shared" si="107"/>
        <v>9.5272727272727273E-2</v>
      </c>
      <c r="I547" s="8"/>
      <c r="J547" s="2">
        <f t="shared" si="97"/>
        <v>0.40945454545454546</v>
      </c>
      <c r="K547" s="2">
        <f t="shared" si="98"/>
        <v>0.27127272727272728</v>
      </c>
      <c r="L547" s="2">
        <f t="shared" si="99"/>
        <v>0.31418181818181817</v>
      </c>
      <c r="M547" s="2">
        <f t="shared" si="100"/>
        <v>5.0909090909090349E-3</v>
      </c>
      <c r="N547" s="68">
        <v>563</v>
      </c>
      <c r="O547" s="68">
        <v>373</v>
      </c>
      <c r="P547" s="68">
        <v>432</v>
      </c>
      <c r="Q547" s="68">
        <v>5</v>
      </c>
      <c r="R547" s="68"/>
      <c r="S547" s="68">
        <v>2</v>
      </c>
      <c r="T547" s="68">
        <v>0</v>
      </c>
      <c r="U547" s="68"/>
      <c r="V547" s="1"/>
      <c r="W547" s="1"/>
      <c r="X547" s="1"/>
      <c r="Y547" s="1">
        <v>0</v>
      </c>
      <c r="Z547" s="1"/>
      <c r="AA547" s="1"/>
      <c r="AB547" s="1"/>
      <c r="AH547" t="str">
        <f t="shared" si="106"/>
        <v>Readfield</v>
      </c>
      <c r="AI547" t="s">
        <v>2091</v>
      </c>
      <c r="AJ547">
        <v>1</v>
      </c>
      <c r="AL547" s="127">
        <v>23</v>
      </c>
      <c r="AM547" s="130">
        <v>11</v>
      </c>
      <c r="AN547" s="130">
        <v>95</v>
      </c>
      <c r="AO547" s="132">
        <v>62190</v>
      </c>
      <c r="AP547" s="132">
        <f t="shared" si="101"/>
        <v>23011</v>
      </c>
      <c r="AQ547" s="74" t="s">
        <v>2231</v>
      </c>
    </row>
    <row r="548" spans="1:43" hidden="1" outlineLevel="1" x14ac:dyDescent="0.2">
      <c r="A548" t="s">
        <v>3319</v>
      </c>
      <c r="B548" s="10" t="s">
        <v>2728</v>
      </c>
      <c r="C548" s="1">
        <f t="shared" si="105"/>
        <v>109</v>
      </c>
      <c r="D548" s="7">
        <f t="shared" si="102"/>
        <v>2</v>
      </c>
      <c r="E548" s="7">
        <f t="shared" si="103"/>
        <v>3</v>
      </c>
      <c r="F548" s="7">
        <f t="shared" si="104"/>
        <v>1</v>
      </c>
      <c r="G548" s="1">
        <f t="shared" si="96"/>
        <v>5</v>
      </c>
      <c r="H548" s="2">
        <f t="shared" si="107"/>
        <v>4.5871559633027525E-2</v>
      </c>
      <c r="I548" s="8"/>
      <c r="J548" s="2">
        <f t="shared" si="97"/>
        <v>0.32110091743119268</v>
      </c>
      <c r="K548" s="2">
        <f t="shared" si="98"/>
        <v>0.31192660550458717</v>
      </c>
      <c r="L548" s="2">
        <f t="shared" si="99"/>
        <v>0.3669724770642202</v>
      </c>
      <c r="M548" s="2">
        <f t="shared" si="100"/>
        <v>-1.1102230246251565E-16</v>
      </c>
      <c r="N548" s="68">
        <v>35</v>
      </c>
      <c r="O548" s="68">
        <v>34</v>
      </c>
      <c r="P548" s="68">
        <v>40</v>
      </c>
      <c r="Q548" s="68">
        <v>0</v>
      </c>
      <c r="R548" s="68"/>
      <c r="S548" s="68">
        <v>0</v>
      </c>
      <c r="T548" s="68">
        <v>0</v>
      </c>
      <c r="U548" s="68"/>
      <c r="V548" s="1"/>
      <c r="W548" s="1"/>
      <c r="X548" s="1"/>
      <c r="Y548" s="1">
        <v>0</v>
      </c>
      <c r="Z548" s="1"/>
      <c r="AA548" s="1"/>
      <c r="AB548" s="1"/>
      <c r="AH548" t="str">
        <f t="shared" si="106"/>
        <v>Reed</v>
      </c>
      <c r="AI548" t="s">
        <v>3068</v>
      </c>
      <c r="AJ548">
        <v>2</v>
      </c>
      <c r="AL548" s="127">
        <v>23</v>
      </c>
      <c r="AM548" s="130">
        <v>3</v>
      </c>
      <c r="AN548" s="130">
        <v>270</v>
      </c>
      <c r="AO548" s="132">
        <v>62400</v>
      </c>
      <c r="AP548" s="132">
        <f t="shared" si="101"/>
        <v>23003</v>
      </c>
      <c r="AQ548" s="74" t="s">
        <v>3114</v>
      </c>
    </row>
    <row r="549" spans="1:43" hidden="1" outlineLevel="1" x14ac:dyDescent="0.2">
      <c r="A549" t="s">
        <v>2887</v>
      </c>
      <c r="B549" s="10" t="s">
        <v>2728</v>
      </c>
      <c r="C549" s="1">
        <f t="shared" si="105"/>
        <v>1571</v>
      </c>
      <c r="D549" s="7">
        <f t="shared" si="102"/>
        <v>1</v>
      </c>
      <c r="E549" s="7">
        <f t="shared" si="103"/>
        <v>3</v>
      </c>
      <c r="F549" s="7">
        <f t="shared" si="104"/>
        <v>2</v>
      </c>
      <c r="G549" s="1">
        <f t="shared" si="96"/>
        <v>23</v>
      </c>
      <c r="H549" s="2">
        <f t="shared" si="107"/>
        <v>1.464035646085296E-2</v>
      </c>
      <c r="I549" s="8"/>
      <c r="J549" s="2">
        <f t="shared" si="97"/>
        <v>0.35646085295989816</v>
      </c>
      <c r="K549" s="2">
        <f t="shared" si="98"/>
        <v>0.29726288987905791</v>
      </c>
      <c r="L549" s="2">
        <f t="shared" si="99"/>
        <v>0.34182049649904517</v>
      </c>
      <c r="M549" s="2">
        <f t="shared" si="100"/>
        <v>4.4557606619987644E-3</v>
      </c>
      <c r="N549" s="68">
        <v>560</v>
      </c>
      <c r="O549" s="68">
        <v>467</v>
      </c>
      <c r="P549" s="68">
        <v>537</v>
      </c>
      <c r="Q549" s="68">
        <v>4</v>
      </c>
      <c r="R549" s="68"/>
      <c r="S549" s="68">
        <v>0</v>
      </c>
      <c r="T549" s="68">
        <v>3</v>
      </c>
      <c r="U549" s="68"/>
      <c r="V549" s="1"/>
      <c r="W549" s="1"/>
      <c r="X549" s="1"/>
      <c r="Y549" s="1">
        <v>0</v>
      </c>
      <c r="Z549" s="1"/>
      <c r="AA549" s="1"/>
      <c r="AB549" s="1"/>
      <c r="AH549" t="str">
        <f t="shared" si="106"/>
        <v>Richmond</v>
      </c>
      <c r="AI549" t="s">
        <v>2525</v>
      </c>
      <c r="AJ549">
        <v>1</v>
      </c>
      <c r="AL549" s="127">
        <v>23</v>
      </c>
      <c r="AM549" s="130">
        <v>23</v>
      </c>
      <c r="AN549" s="130">
        <v>35</v>
      </c>
      <c r="AO549" s="132">
        <v>62645</v>
      </c>
      <c r="AP549" s="132">
        <f t="shared" si="101"/>
        <v>23023</v>
      </c>
      <c r="AQ549" s="74" t="s">
        <v>2231</v>
      </c>
    </row>
    <row r="550" spans="1:43" hidden="1" outlineLevel="1" x14ac:dyDescent="0.2">
      <c r="A550" t="s">
        <v>3100</v>
      </c>
      <c r="B550" s="10" t="s">
        <v>2728</v>
      </c>
      <c r="C550" s="1">
        <f t="shared" si="105"/>
        <v>249</v>
      </c>
      <c r="D550" s="7">
        <f t="shared" si="102"/>
        <v>3</v>
      </c>
      <c r="E550" s="7">
        <f t="shared" si="103"/>
        <v>2</v>
      </c>
      <c r="F550" s="7">
        <f t="shared" si="104"/>
        <v>1</v>
      </c>
      <c r="G550" s="1">
        <f t="shared" si="96"/>
        <v>15</v>
      </c>
      <c r="H550" s="2">
        <f t="shared" si="107"/>
        <v>6.0240963855421686E-2</v>
      </c>
      <c r="I550" s="8"/>
      <c r="J550" s="2">
        <f t="shared" si="97"/>
        <v>0.25301204819277107</v>
      </c>
      <c r="K550" s="2">
        <f t="shared" si="98"/>
        <v>0.34136546184738958</v>
      </c>
      <c r="L550" s="2">
        <f t="shared" si="99"/>
        <v>0.40160642570281124</v>
      </c>
      <c r="M550" s="2">
        <f t="shared" si="100"/>
        <v>4.0160642570280514E-3</v>
      </c>
      <c r="N550" s="68">
        <v>63</v>
      </c>
      <c r="O550" s="68">
        <v>85</v>
      </c>
      <c r="P550" s="68">
        <v>100</v>
      </c>
      <c r="Q550" s="68">
        <v>0</v>
      </c>
      <c r="R550" s="68"/>
      <c r="S550" s="68">
        <v>1</v>
      </c>
      <c r="T550" s="68">
        <v>0</v>
      </c>
      <c r="U550" s="68"/>
      <c r="V550" s="1"/>
      <c r="W550" s="1"/>
      <c r="X550" s="1"/>
      <c r="Y550" s="1">
        <v>0</v>
      </c>
      <c r="Z550" s="1"/>
      <c r="AA550" s="1"/>
      <c r="AB550" s="1"/>
      <c r="AH550" t="str">
        <f t="shared" si="106"/>
        <v>Ripley</v>
      </c>
      <c r="AI550" t="s">
        <v>748</v>
      </c>
      <c r="AJ550">
        <v>2</v>
      </c>
      <c r="AL550" s="127">
        <v>23</v>
      </c>
      <c r="AM550" s="130">
        <v>25</v>
      </c>
      <c r="AN550" s="130">
        <v>130</v>
      </c>
      <c r="AO550" s="132">
        <v>62995</v>
      </c>
      <c r="AP550" s="132">
        <f t="shared" si="101"/>
        <v>23025</v>
      </c>
      <c r="AQ550" s="74" t="s">
        <v>2231</v>
      </c>
    </row>
    <row r="551" spans="1:43" hidden="1" outlineLevel="1" x14ac:dyDescent="0.2">
      <c r="A551" t="s">
        <v>2453</v>
      </c>
      <c r="B551" s="10" t="s">
        <v>2728</v>
      </c>
      <c r="C551" s="1">
        <f t="shared" si="105"/>
        <v>276</v>
      </c>
      <c r="D551" s="7">
        <f t="shared" si="102"/>
        <v>2</v>
      </c>
      <c r="E551" s="7">
        <f t="shared" si="103"/>
        <v>3</v>
      </c>
      <c r="F551" s="7">
        <f t="shared" si="104"/>
        <v>1</v>
      </c>
      <c r="G551" s="1">
        <f t="shared" si="96"/>
        <v>8</v>
      </c>
      <c r="H551" s="2">
        <f t="shared" si="107"/>
        <v>2.8985507246376812E-2</v>
      </c>
      <c r="I551" s="8"/>
      <c r="J551" s="2">
        <f t="shared" si="97"/>
        <v>0.33333333333333331</v>
      </c>
      <c r="K551" s="2">
        <f t="shared" si="98"/>
        <v>0.28260869565217389</v>
      </c>
      <c r="L551" s="2">
        <f t="shared" si="99"/>
        <v>0.36231884057971014</v>
      </c>
      <c r="M551" s="2">
        <f t="shared" si="100"/>
        <v>2.1739130434782705E-2</v>
      </c>
      <c r="N551" s="68">
        <v>92</v>
      </c>
      <c r="O551" s="68">
        <v>78</v>
      </c>
      <c r="P551" s="68">
        <v>100</v>
      </c>
      <c r="Q551" s="68">
        <v>6</v>
      </c>
      <c r="R551" s="68"/>
      <c r="S551" s="68">
        <v>0</v>
      </c>
      <c r="T551" s="68">
        <v>0</v>
      </c>
      <c r="U551" s="68"/>
      <c r="V551" s="1"/>
      <c r="W551" s="1"/>
      <c r="X551" s="1"/>
      <c r="Y551" s="1">
        <v>0</v>
      </c>
      <c r="Z551" s="1"/>
      <c r="AA551" s="1"/>
      <c r="AB551" s="1"/>
      <c r="AH551" t="str">
        <f t="shared" si="106"/>
        <v>Robbinston</v>
      </c>
      <c r="AI551" t="s">
        <v>563</v>
      </c>
      <c r="AJ551">
        <v>2</v>
      </c>
      <c r="AL551" s="127">
        <v>23</v>
      </c>
      <c r="AM551" s="130">
        <v>29</v>
      </c>
      <c r="AN551" s="130">
        <v>185</v>
      </c>
      <c r="AO551" s="132">
        <v>63275</v>
      </c>
      <c r="AP551" s="132">
        <f t="shared" si="101"/>
        <v>23029</v>
      </c>
      <c r="AQ551" s="74" t="s">
        <v>2231</v>
      </c>
    </row>
    <row r="552" spans="1:43" hidden="1" outlineLevel="1" x14ac:dyDescent="0.2">
      <c r="A552" t="s">
        <v>1967</v>
      </c>
      <c r="B552" s="10" t="s">
        <v>2728</v>
      </c>
      <c r="C552" s="1">
        <f t="shared" si="105"/>
        <v>3355</v>
      </c>
      <c r="D552" s="7">
        <f t="shared" si="102"/>
        <v>1</v>
      </c>
      <c r="E552" s="7">
        <f t="shared" si="103"/>
        <v>2</v>
      </c>
      <c r="F552" s="7">
        <f t="shared" si="104"/>
        <v>3</v>
      </c>
      <c r="G552" s="1">
        <f t="shared" si="96"/>
        <v>111</v>
      </c>
      <c r="H552" s="2">
        <f t="shared" si="107"/>
        <v>3.3084947839046197E-2</v>
      </c>
      <c r="I552" s="8"/>
      <c r="J552" s="2">
        <f t="shared" si="97"/>
        <v>0.35529061102831594</v>
      </c>
      <c r="K552" s="2">
        <f t="shared" si="98"/>
        <v>0.32220566318926974</v>
      </c>
      <c r="L552" s="2">
        <f t="shared" si="99"/>
        <v>0.31564828614008944</v>
      </c>
      <c r="M552" s="2">
        <f t="shared" si="100"/>
        <v>6.8554396423248787E-3</v>
      </c>
      <c r="N552" s="68">
        <v>1192</v>
      </c>
      <c r="O552" s="68">
        <v>1081</v>
      </c>
      <c r="P552" s="68">
        <v>1059</v>
      </c>
      <c r="Q552" s="68">
        <v>14</v>
      </c>
      <c r="R552" s="68"/>
      <c r="S552" s="68">
        <v>0</v>
      </c>
      <c r="T552" s="68">
        <v>9</v>
      </c>
      <c r="U552" s="68"/>
      <c r="V552" s="1"/>
      <c r="W552" s="1"/>
      <c r="X552" s="1"/>
      <c r="Y552" s="1">
        <v>0</v>
      </c>
      <c r="Z552" s="1"/>
      <c r="AA552" s="1"/>
      <c r="AB552" s="1"/>
      <c r="AH552" t="str">
        <f t="shared" si="106"/>
        <v>Rockland</v>
      </c>
      <c r="AI552" t="s">
        <v>857</v>
      </c>
      <c r="AJ552">
        <v>1</v>
      </c>
      <c r="AL552" s="127">
        <v>23</v>
      </c>
      <c r="AM552" s="130">
        <v>13</v>
      </c>
      <c r="AN552" s="130">
        <v>50</v>
      </c>
      <c r="AO552" s="132">
        <v>63590</v>
      </c>
      <c r="AP552" s="132">
        <f t="shared" si="101"/>
        <v>23013</v>
      </c>
      <c r="AQ552" s="74" t="s">
        <v>146</v>
      </c>
    </row>
    <row r="553" spans="1:43" hidden="1" outlineLevel="1" x14ac:dyDescent="0.2">
      <c r="A553" t="s">
        <v>2987</v>
      </c>
      <c r="B553" s="10" t="s">
        <v>2728</v>
      </c>
      <c r="C553" s="1">
        <f t="shared" si="105"/>
        <v>1901</v>
      </c>
      <c r="D553" s="7">
        <f t="shared" si="102"/>
        <v>1</v>
      </c>
      <c r="E553" s="7">
        <f t="shared" si="103"/>
        <v>2</v>
      </c>
      <c r="F553" s="7">
        <f t="shared" si="104"/>
        <v>3</v>
      </c>
      <c r="G553" s="1">
        <f t="shared" ref="G553:G621" si="108">MAX(N553:P553)-LARGE(N553:P553,2)</f>
        <v>144</v>
      </c>
      <c r="H553" s="2">
        <f t="shared" si="107"/>
        <v>7.5749605470804837E-2</v>
      </c>
      <c r="I553" s="8"/>
      <c r="J553" s="2">
        <f t="shared" si="97"/>
        <v>0.39873750657548657</v>
      </c>
      <c r="K553" s="2">
        <f t="shared" si="98"/>
        <v>0.32298790110468173</v>
      </c>
      <c r="L553" s="2">
        <f t="shared" si="99"/>
        <v>0.27406628090478696</v>
      </c>
      <c r="M553" s="2">
        <f t="shared" si="100"/>
        <v>4.2083114150447409E-3</v>
      </c>
      <c r="N553" s="68">
        <v>758</v>
      </c>
      <c r="O553" s="68">
        <v>614</v>
      </c>
      <c r="P553" s="68">
        <v>521</v>
      </c>
      <c r="Q553" s="68">
        <v>5</v>
      </c>
      <c r="R553" s="68"/>
      <c r="S553" s="68">
        <v>3</v>
      </c>
      <c r="T553" s="68">
        <v>0</v>
      </c>
      <c r="U553" s="68"/>
      <c r="V553" s="1"/>
      <c r="W553" s="1"/>
      <c r="X553" s="1"/>
      <c r="Y553" s="1">
        <v>0</v>
      </c>
      <c r="Z553" s="1"/>
      <c r="AA553" s="1"/>
      <c r="AB553" s="1"/>
      <c r="AH553" t="str">
        <f t="shared" si="106"/>
        <v>Rockport</v>
      </c>
      <c r="AI553" t="s">
        <v>857</v>
      </c>
      <c r="AJ553">
        <v>1</v>
      </c>
      <c r="AL553" s="127">
        <v>23</v>
      </c>
      <c r="AM553" s="130">
        <v>13</v>
      </c>
      <c r="AN553" s="130">
        <v>55</v>
      </c>
      <c r="AO553" s="132">
        <v>63660</v>
      </c>
      <c r="AP553" s="132">
        <f t="shared" si="101"/>
        <v>23013</v>
      </c>
      <c r="AQ553" s="74" t="s">
        <v>2231</v>
      </c>
    </row>
    <row r="554" spans="1:43" hidden="1" outlineLevel="1" x14ac:dyDescent="0.2">
      <c r="A554" t="s">
        <v>3330</v>
      </c>
      <c r="B554" s="10" t="s">
        <v>2728</v>
      </c>
      <c r="C554" s="1">
        <f t="shared" si="105"/>
        <v>175</v>
      </c>
      <c r="D554" s="7">
        <f t="shared" si="102"/>
        <v>3</v>
      </c>
      <c r="E554" s="7">
        <f t="shared" si="103"/>
        <v>1</v>
      </c>
      <c r="F554" s="7">
        <f t="shared" si="104"/>
        <v>2</v>
      </c>
      <c r="G554" s="1">
        <f t="shared" si="108"/>
        <v>7</v>
      </c>
      <c r="H554" s="2">
        <f t="shared" si="107"/>
        <v>0.04</v>
      </c>
      <c r="I554" s="8"/>
      <c r="J554" s="2">
        <f t="shared" si="97"/>
        <v>0.22857142857142856</v>
      </c>
      <c r="K554" s="2">
        <f t="shared" si="98"/>
        <v>0.40571428571428569</v>
      </c>
      <c r="L554" s="2">
        <f t="shared" si="99"/>
        <v>0.36571428571428571</v>
      </c>
      <c r="M554" s="2">
        <f t="shared" si="100"/>
        <v>5.5511151231257827E-17</v>
      </c>
      <c r="N554" s="68">
        <v>40</v>
      </c>
      <c r="O554" s="68">
        <v>71</v>
      </c>
      <c r="P554" s="68">
        <v>64</v>
      </c>
      <c r="Q554" s="68">
        <v>0</v>
      </c>
      <c r="R554" s="68"/>
      <c r="S554" s="68">
        <v>0</v>
      </c>
      <c r="T554" s="68">
        <v>0</v>
      </c>
      <c r="U554" s="68"/>
      <c r="V554" s="1"/>
      <c r="W554" s="1"/>
      <c r="X554" s="1"/>
      <c r="Y554" s="1">
        <v>0</v>
      </c>
      <c r="Z554" s="1"/>
      <c r="AA554" s="1"/>
      <c r="AB554" s="1"/>
      <c r="AH554" t="str">
        <f>A554</f>
        <v>Rockwood</v>
      </c>
      <c r="AI554" t="s">
        <v>748</v>
      </c>
      <c r="AJ554">
        <v>2</v>
      </c>
      <c r="AL554" s="127">
        <v>23</v>
      </c>
      <c r="AM554" s="130">
        <v>25</v>
      </c>
      <c r="AO554" s="132">
        <v>63700</v>
      </c>
      <c r="AP554" s="132">
        <f t="shared" si="101"/>
        <v>23025</v>
      </c>
      <c r="AQ554" s="74" t="s">
        <v>1381</v>
      </c>
    </row>
    <row r="555" spans="1:43" hidden="1" outlineLevel="1" x14ac:dyDescent="0.2">
      <c r="A555" t="s">
        <v>2454</v>
      </c>
      <c r="B555" s="10" t="s">
        <v>2728</v>
      </c>
      <c r="C555" s="1">
        <f t="shared" si="105"/>
        <v>494</v>
      </c>
      <c r="D555" s="7">
        <f t="shared" si="102"/>
        <v>1</v>
      </c>
      <c r="E555" s="7">
        <f t="shared" si="103"/>
        <v>3</v>
      </c>
      <c r="F555" s="7">
        <f t="shared" si="104"/>
        <v>2</v>
      </c>
      <c r="G555" s="1">
        <f t="shared" si="108"/>
        <v>29</v>
      </c>
      <c r="H555" s="2">
        <f t="shared" si="107"/>
        <v>5.8704453441295545E-2</v>
      </c>
      <c r="I555" s="8"/>
      <c r="J555" s="2">
        <f t="shared" si="97"/>
        <v>0.39473684210526316</v>
      </c>
      <c r="K555" s="2">
        <f t="shared" si="98"/>
        <v>0.26518218623481782</v>
      </c>
      <c r="L555" s="2">
        <f t="shared" si="99"/>
        <v>0.33603238866396762</v>
      </c>
      <c r="M555" s="2">
        <f t="shared" si="100"/>
        <v>4.0485829959513997E-3</v>
      </c>
      <c r="N555" s="68">
        <v>195</v>
      </c>
      <c r="O555" s="68">
        <v>131</v>
      </c>
      <c r="P555" s="68">
        <v>166</v>
      </c>
      <c r="Q555" s="68">
        <v>2</v>
      </c>
      <c r="R555" s="68"/>
      <c r="S555" s="68">
        <v>0</v>
      </c>
      <c r="T555" s="68">
        <v>0</v>
      </c>
      <c r="U555" s="68"/>
      <c r="V555" s="1"/>
      <c r="W555" s="1"/>
      <c r="X555" s="1"/>
      <c r="Y555" s="1">
        <v>0</v>
      </c>
      <c r="Z555" s="1"/>
      <c r="AA555" s="1"/>
      <c r="AB555" s="1"/>
      <c r="AH555" t="str">
        <f t="shared" si="106"/>
        <v>Rome</v>
      </c>
      <c r="AI555" t="s">
        <v>2091</v>
      </c>
      <c r="AJ555">
        <v>1</v>
      </c>
      <c r="AL555" s="127">
        <v>23</v>
      </c>
      <c r="AM555" s="130">
        <v>11</v>
      </c>
      <c r="AN555" s="130">
        <v>100</v>
      </c>
      <c r="AO555" s="132">
        <v>63835</v>
      </c>
      <c r="AP555" s="132">
        <f t="shared" si="101"/>
        <v>23011</v>
      </c>
      <c r="AQ555" s="74" t="s">
        <v>2231</v>
      </c>
    </row>
    <row r="556" spans="1:43" hidden="1" outlineLevel="1" x14ac:dyDescent="0.2">
      <c r="A556" t="s">
        <v>2507</v>
      </c>
      <c r="B556" s="10" t="s">
        <v>2728</v>
      </c>
      <c r="C556" s="1">
        <f t="shared" si="105"/>
        <v>144</v>
      </c>
      <c r="D556" s="7">
        <f t="shared" si="102"/>
        <v>1</v>
      </c>
      <c r="E556" s="7">
        <f t="shared" si="103"/>
        <v>3</v>
      </c>
      <c r="F556" s="7">
        <f t="shared" si="104"/>
        <v>2</v>
      </c>
      <c r="G556" s="1">
        <f t="shared" si="108"/>
        <v>3</v>
      </c>
      <c r="H556" s="2">
        <f t="shared" si="107"/>
        <v>2.0833333333333332E-2</v>
      </c>
      <c r="I556" s="8"/>
      <c r="J556" s="2">
        <f t="shared" si="97"/>
        <v>0.3888888888888889</v>
      </c>
      <c r="K556" s="2">
        <f t="shared" si="98"/>
        <v>0.2361111111111111</v>
      </c>
      <c r="L556" s="2">
        <f t="shared" si="99"/>
        <v>0.36805555555555558</v>
      </c>
      <c r="M556" s="2">
        <f t="shared" si="100"/>
        <v>6.9444444444444753E-3</v>
      </c>
      <c r="N556" s="68">
        <v>56</v>
      </c>
      <c r="O556" s="68">
        <v>34</v>
      </c>
      <c r="P556" s="68">
        <v>53</v>
      </c>
      <c r="Q556" s="68">
        <v>1</v>
      </c>
      <c r="R556" s="68"/>
      <c r="S556" s="68">
        <v>0</v>
      </c>
      <c r="T556" s="68">
        <v>0</v>
      </c>
      <c r="U556" s="68"/>
      <c r="V556" s="1"/>
      <c r="W556" s="1"/>
      <c r="X556" s="1"/>
      <c r="Y556" s="1">
        <v>0</v>
      </c>
      <c r="Z556" s="1"/>
      <c r="AA556" s="1"/>
      <c r="AB556" s="1"/>
      <c r="AH556" t="str">
        <f t="shared" si="106"/>
        <v>Roque Bluffs</v>
      </c>
      <c r="AI556" t="s">
        <v>563</v>
      </c>
      <c r="AJ556">
        <v>2</v>
      </c>
      <c r="AL556" s="127">
        <v>23</v>
      </c>
      <c r="AM556" s="130">
        <v>29</v>
      </c>
      <c r="AN556" s="130">
        <v>190</v>
      </c>
      <c r="AO556" s="132">
        <v>63940</v>
      </c>
      <c r="AP556" s="132">
        <f t="shared" si="101"/>
        <v>23029</v>
      </c>
      <c r="AQ556" s="74" t="s">
        <v>2231</v>
      </c>
    </row>
    <row r="557" spans="1:43" hidden="1" outlineLevel="1" x14ac:dyDescent="0.2">
      <c r="A557" t="s">
        <v>2622</v>
      </c>
      <c r="B557" s="10" t="s">
        <v>2728</v>
      </c>
      <c r="C557" s="1">
        <f t="shared" si="105"/>
        <v>234</v>
      </c>
      <c r="D557" s="7">
        <f t="shared" si="102"/>
        <v>1</v>
      </c>
      <c r="E557" s="7">
        <f t="shared" si="103"/>
        <v>3</v>
      </c>
      <c r="F557" s="7">
        <f t="shared" si="104"/>
        <v>2</v>
      </c>
      <c r="G557" s="1">
        <f t="shared" si="108"/>
        <v>23</v>
      </c>
      <c r="H557" s="2">
        <f t="shared" si="107"/>
        <v>9.8290598290598288E-2</v>
      </c>
      <c r="I557" s="8"/>
      <c r="J557" s="2">
        <f t="shared" si="97"/>
        <v>0.48717948717948717</v>
      </c>
      <c r="K557" s="2">
        <f t="shared" si="98"/>
        <v>0.12393162393162394</v>
      </c>
      <c r="L557" s="2">
        <f t="shared" si="99"/>
        <v>0.3888888888888889</v>
      </c>
      <c r="M557" s="2">
        <f t="shared" si="100"/>
        <v>-5.5511151231257827E-17</v>
      </c>
      <c r="N557" s="68">
        <v>114</v>
      </c>
      <c r="O557" s="68">
        <v>29</v>
      </c>
      <c r="P557" s="68">
        <v>91</v>
      </c>
      <c r="Q557" s="68">
        <v>0</v>
      </c>
      <c r="R557" s="68"/>
      <c r="S557" s="68">
        <v>0</v>
      </c>
      <c r="T557" s="68">
        <v>0</v>
      </c>
      <c r="U557" s="68"/>
      <c r="V557" s="1"/>
      <c r="W557" s="1"/>
      <c r="X557" s="1"/>
      <c r="Y557" s="1">
        <v>0</v>
      </c>
      <c r="Z557" s="1"/>
      <c r="AA557" s="1"/>
      <c r="AB557" s="1"/>
      <c r="AH557" t="str">
        <f t="shared" si="106"/>
        <v>Roxbury</v>
      </c>
      <c r="AI557" t="s">
        <v>1673</v>
      </c>
      <c r="AJ557">
        <v>2</v>
      </c>
      <c r="AL557" s="127">
        <v>23</v>
      </c>
      <c r="AM557" s="130">
        <v>17</v>
      </c>
      <c r="AN557" s="130">
        <v>130</v>
      </c>
      <c r="AO557" s="132">
        <v>64185</v>
      </c>
      <c r="AP557" s="132">
        <f t="shared" si="101"/>
        <v>23017</v>
      </c>
      <c r="AQ557" s="74" t="s">
        <v>2231</v>
      </c>
    </row>
    <row r="558" spans="1:43" hidden="1" outlineLevel="1" x14ac:dyDescent="0.2">
      <c r="A558" t="s">
        <v>2575</v>
      </c>
      <c r="B558" s="10" t="s">
        <v>2728</v>
      </c>
      <c r="C558" s="1">
        <f t="shared" si="105"/>
        <v>3947</v>
      </c>
      <c r="D558" s="7">
        <f t="shared" si="102"/>
        <v>1</v>
      </c>
      <c r="E558" s="7">
        <f t="shared" si="103"/>
        <v>3</v>
      </c>
      <c r="F558" s="7">
        <f t="shared" si="104"/>
        <v>2</v>
      </c>
      <c r="G558" s="1">
        <f t="shared" si="108"/>
        <v>595</v>
      </c>
      <c r="H558" s="2">
        <f t="shared" si="107"/>
        <v>0.15074740309095516</v>
      </c>
      <c r="I558" s="8"/>
      <c r="J558" s="2">
        <f t="shared" si="97"/>
        <v>0.48036483405117814</v>
      </c>
      <c r="K558" s="2">
        <f t="shared" si="98"/>
        <v>0.18647073726881175</v>
      </c>
      <c r="L558" s="2">
        <f t="shared" si="99"/>
        <v>0.32961743096022295</v>
      </c>
      <c r="M558" s="2">
        <f t="shared" si="100"/>
        <v>3.5469977197871705E-3</v>
      </c>
      <c r="N558" s="68">
        <v>1896</v>
      </c>
      <c r="O558" s="68">
        <v>736</v>
      </c>
      <c r="P558" s="68">
        <v>1301</v>
      </c>
      <c r="Q558" s="68">
        <v>5</v>
      </c>
      <c r="R558" s="68"/>
      <c r="S558" s="68">
        <v>5</v>
      </c>
      <c r="T558" s="68">
        <v>4</v>
      </c>
      <c r="U558" s="68"/>
      <c r="V558" s="1"/>
      <c r="W558" s="1"/>
      <c r="X558" s="1"/>
      <c r="Y558" s="1">
        <v>0</v>
      </c>
      <c r="Z558" s="1"/>
      <c r="AA558" s="1"/>
      <c r="AB558" s="1"/>
      <c r="AH558" t="str">
        <f t="shared" si="106"/>
        <v>Rumford</v>
      </c>
      <c r="AI558" t="s">
        <v>1673</v>
      </c>
      <c r="AJ558">
        <v>2</v>
      </c>
      <c r="AL558" s="127">
        <v>23</v>
      </c>
      <c r="AM558" s="130">
        <v>17</v>
      </c>
      <c r="AN558" s="130">
        <v>135</v>
      </c>
      <c r="AO558" s="132">
        <v>64290</v>
      </c>
      <c r="AP558" s="132">
        <f t="shared" ref="AP558:AP621" si="109">AL558*1000+AM558</f>
        <v>23017</v>
      </c>
      <c r="AQ558" s="74" t="s">
        <v>2231</v>
      </c>
    </row>
    <row r="559" spans="1:43" hidden="1" outlineLevel="1" x14ac:dyDescent="0.2">
      <c r="A559" t="s">
        <v>2576</v>
      </c>
      <c r="B559" s="10" t="s">
        <v>2728</v>
      </c>
      <c r="C559" s="1">
        <f t="shared" si="105"/>
        <v>2090</v>
      </c>
      <c r="D559" s="7">
        <f t="shared" si="102"/>
        <v>2</v>
      </c>
      <c r="E559" s="7">
        <f t="shared" si="103"/>
        <v>3</v>
      </c>
      <c r="F559" s="7">
        <f t="shared" si="104"/>
        <v>1</v>
      </c>
      <c r="G559" s="1">
        <f t="shared" si="108"/>
        <v>232</v>
      </c>
      <c r="H559" s="2">
        <f t="shared" si="107"/>
        <v>0.11100478468899522</v>
      </c>
      <c r="I559" s="8"/>
      <c r="J559" s="2">
        <f t="shared" ref="J559:J626" si="110">IF(C559=0,"-",N559/C559)</f>
        <v>0.33540669856459332</v>
      </c>
      <c r="K559" s="2">
        <f t="shared" ref="K559:K626" si="111">IF(C559=0,"-",O559/C559)</f>
        <v>0.21578947368421053</v>
      </c>
      <c r="L559" s="2">
        <f t="shared" ref="L559:L626" si="112">IF(C559=0,"-",P559/C559)</f>
        <v>0.44641148325358854</v>
      </c>
      <c r="M559" s="2">
        <f t="shared" ref="M559:M626" si="113">IF(C559=0,"-",(1-J559-K559-L559))</f>
        <v>2.392344497607557E-3</v>
      </c>
      <c r="N559" s="68">
        <v>701</v>
      </c>
      <c r="O559" s="68">
        <v>451</v>
      </c>
      <c r="P559" s="68">
        <v>933</v>
      </c>
      <c r="Q559" s="68">
        <v>3</v>
      </c>
      <c r="R559" s="68"/>
      <c r="S559" s="68">
        <v>0</v>
      </c>
      <c r="T559" s="68">
        <v>2</v>
      </c>
      <c r="U559" s="68"/>
      <c r="V559" s="1"/>
      <c r="W559" s="1"/>
      <c r="X559" s="1"/>
      <c r="Y559" s="1">
        <v>0</v>
      </c>
      <c r="Z559" s="1"/>
      <c r="AA559" s="1"/>
      <c r="AB559" s="1"/>
      <c r="AH559" t="str">
        <f t="shared" si="106"/>
        <v>Sabattus</v>
      </c>
      <c r="AI559" t="s">
        <v>1675</v>
      </c>
      <c r="AJ559">
        <v>2</v>
      </c>
      <c r="AL559" s="127">
        <v>23</v>
      </c>
      <c r="AM559" s="130">
        <v>1</v>
      </c>
      <c r="AN559" s="130">
        <v>57</v>
      </c>
      <c r="AO559" s="132">
        <v>64570</v>
      </c>
      <c r="AP559" s="132">
        <f t="shared" si="109"/>
        <v>23001</v>
      </c>
      <c r="AQ559" s="74" t="s">
        <v>2231</v>
      </c>
    </row>
    <row r="560" spans="1:43" hidden="1" outlineLevel="1" x14ac:dyDescent="0.2">
      <c r="A560" t="s">
        <v>2577</v>
      </c>
      <c r="B560" s="10" t="s">
        <v>2728</v>
      </c>
      <c r="C560" s="1">
        <f t="shared" si="105"/>
        <v>9095</v>
      </c>
      <c r="D560" s="7">
        <f t="shared" ref="D560:D626" si="114">RANK(N560,(N560:AF560))</f>
        <v>1</v>
      </c>
      <c r="E560" s="7">
        <f t="shared" ref="E560:E626" si="115">RANK(O560,(N560:AF560))</f>
        <v>2</v>
      </c>
      <c r="F560" s="7">
        <f t="shared" ref="F560:F626" si="116">RANK(P560,(N560:AF560))</f>
        <v>3</v>
      </c>
      <c r="G560" s="1">
        <f t="shared" si="108"/>
        <v>1231</v>
      </c>
      <c r="H560" s="2">
        <f t="shared" si="107"/>
        <v>0.1353490929081913</v>
      </c>
      <c r="I560" s="8"/>
      <c r="J560" s="2">
        <f t="shared" si="110"/>
        <v>0.43980208905992302</v>
      </c>
      <c r="K560" s="2">
        <f t="shared" si="111"/>
        <v>0.30445299615173171</v>
      </c>
      <c r="L560" s="2">
        <f t="shared" si="112"/>
        <v>0.2532160527762507</v>
      </c>
      <c r="M560" s="2">
        <f t="shared" si="113"/>
        <v>2.5288620120945682E-3</v>
      </c>
      <c r="N560" s="68">
        <v>4000</v>
      </c>
      <c r="O560" s="68">
        <v>2769</v>
      </c>
      <c r="P560" s="68">
        <v>2303</v>
      </c>
      <c r="Q560" s="68">
        <v>17</v>
      </c>
      <c r="R560" s="68"/>
      <c r="S560" s="68">
        <v>2</v>
      </c>
      <c r="T560" s="68">
        <v>4</v>
      </c>
      <c r="U560" s="68"/>
      <c r="V560" s="1"/>
      <c r="W560" s="1"/>
      <c r="X560" s="1"/>
      <c r="Y560" s="1">
        <v>0</v>
      </c>
      <c r="Z560" s="1"/>
      <c r="AA560" s="1"/>
      <c r="AB560" s="1"/>
      <c r="AH560" t="str">
        <f t="shared" si="106"/>
        <v>Saco</v>
      </c>
      <c r="AI560" t="s">
        <v>1624</v>
      </c>
      <c r="AJ560">
        <v>1</v>
      </c>
      <c r="AL560" s="127">
        <v>23</v>
      </c>
      <c r="AM560" s="130">
        <v>31</v>
      </c>
      <c r="AN560" s="130">
        <v>110</v>
      </c>
      <c r="AO560" s="132">
        <v>64675</v>
      </c>
      <c r="AP560" s="132">
        <f t="shared" si="109"/>
        <v>23031</v>
      </c>
      <c r="AQ560" s="74" t="s">
        <v>146</v>
      </c>
    </row>
    <row r="561" spans="1:43" hidden="1" outlineLevel="1" x14ac:dyDescent="0.2">
      <c r="A561" t="s">
        <v>2578</v>
      </c>
      <c r="B561" s="10" t="s">
        <v>2728</v>
      </c>
      <c r="C561" s="1">
        <f t="shared" si="105"/>
        <v>519</v>
      </c>
      <c r="D561" s="7">
        <f t="shared" si="114"/>
        <v>1</v>
      </c>
      <c r="E561" s="7">
        <f t="shared" si="115"/>
        <v>3</v>
      </c>
      <c r="F561" s="7">
        <f t="shared" si="116"/>
        <v>2</v>
      </c>
      <c r="G561" s="1">
        <f t="shared" si="108"/>
        <v>201</v>
      </c>
      <c r="H561" s="2">
        <f t="shared" si="107"/>
        <v>0.38728323699421963</v>
      </c>
      <c r="I561" s="8"/>
      <c r="J561" s="2">
        <f t="shared" si="110"/>
        <v>0.64161849710982655</v>
      </c>
      <c r="K561" s="2">
        <f t="shared" si="111"/>
        <v>0.10211946050096339</v>
      </c>
      <c r="L561" s="2">
        <f t="shared" si="112"/>
        <v>0.25433526011560692</v>
      </c>
      <c r="M561" s="2">
        <f t="shared" si="113"/>
        <v>1.9267822736031559E-3</v>
      </c>
      <c r="N561" s="68">
        <v>333</v>
      </c>
      <c r="O561" s="68">
        <v>53</v>
      </c>
      <c r="P561" s="68">
        <v>132</v>
      </c>
      <c r="Q561" s="68">
        <v>0</v>
      </c>
      <c r="R561" s="68"/>
      <c r="S561" s="68">
        <v>0</v>
      </c>
      <c r="T561" s="68">
        <v>1</v>
      </c>
      <c r="U561" s="68"/>
      <c r="V561" s="1"/>
      <c r="W561" s="1"/>
      <c r="X561" s="1"/>
      <c r="Y561" s="1">
        <v>0</v>
      </c>
      <c r="Z561" s="1"/>
      <c r="AA561" s="1"/>
      <c r="AB561" s="1"/>
      <c r="AH561" t="str">
        <f t="shared" si="106"/>
        <v>St. Agatha</v>
      </c>
      <c r="AI561" t="s">
        <v>3068</v>
      </c>
      <c r="AJ561">
        <v>2</v>
      </c>
      <c r="AL561" s="127">
        <v>23</v>
      </c>
      <c r="AM561" s="130">
        <v>3</v>
      </c>
      <c r="AN561" s="130">
        <v>275</v>
      </c>
      <c r="AO561" s="132">
        <v>64780</v>
      </c>
      <c r="AP561" s="132">
        <f t="shared" si="109"/>
        <v>23003</v>
      </c>
      <c r="AQ561" s="74" t="s">
        <v>2231</v>
      </c>
    </row>
    <row r="562" spans="1:43" hidden="1" outlineLevel="1" x14ac:dyDescent="0.2">
      <c r="A562" t="s">
        <v>2579</v>
      </c>
      <c r="B562" s="10" t="s">
        <v>2728</v>
      </c>
      <c r="C562" s="1">
        <f t="shared" si="105"/>
        <v>950</v>
      </c>
      <c r="D562" s="7">
        <f t="shared" si="114"/>
        <v>2</v>
      </c>
      <c r="E562" s="7">
        <f t="shared" si="115"/>
        <v>3</v>
      </c>
      <c r="F562" s="7">
        <f t="shared" si="116"/>
        <v>1</v>
      </c>
      <c r="G562" s="1">
        <f t="shared" si="108"/>
        <v>74</v>
      </c>
      <c r="H562" s="2">
        <f t="shared" si="107"/>
        <v>7.7894736842105267E-2</v>
      </c>
      <c r="I562" s="8"/>
      <c r="J562" s="2">
        <f t="shared" si="110"/>
        <v>0.30736842105263157</v>
      </c>
      <c r="K562" s="2">
        <f t="shared" si="111"/>
        <v>0.30315789473684213</v>
      </c>
      <c r="L562" s="2">
        <f t="shared" si="112"/>
        <v>0.38526315789473686</v>
      </c>
      <c r="M562" s="2">
        <f t="shared" si="113"/>
        <v>4.2105263157894979E-3</v>
      </c>
      <c r="N562" s="68">
        <v>292</v>
      </c>
      <c r="O562" s="68">
        <v>288</v>
      </c>
      <c r="P562" s="68">
        <v>366</v>
      </c>
      <c r="Q562" s="68">
        <v>1</v>
      </c>
      <c r="R562" s="68"/>
      <c r="S562" s="68">
        <v>0</v>
      </c>
      <c r="T562" s="68">
        <v>1</v>
      </c>
      <c r="U562" s="68"/>
      <c r="V562" s="1"/>
      <c r="W562" s="1"/>
      <c r="X562" s="1"/>
      <c r="Y562" s="1">
        <v>2</v>
      </c>
      <c r="Z562" s="1"/>
      <c r="AA562" s="1"/>
      <c r="AB562" s="1"/>
      <c r="AH562" t="str">
        <f t="shared" si="106"/>
        <v>St. Albans</v>
      </c>
      <c r="AI562" t="s">
        <v>748</v>
      </c>
      <c r="AJ562">
        <v>2</v>
      </c>
      <c r="AL562" s="127">
        <v>23</v>
      </c>
      <c r="AM562" s="130">
        <v>25</v>
      </c>
      <c r="AN562" s="130">
        <v>135</v>
      </c>
      <c r="AO562" s="132">
        <v>64850</v>
      </c>
      <c r="AP562" s="132">
        <f t="shared" si="109"/>
        <v>23025</v>
      </c>
      <c r="AQ562" s="74" t="s">
        <v>2231</v>
      </c>
    </row>
    <row r="563" spans="1:43" hidden="1" outlineLevel="1" x14ac:dyDescent="0.2">
      <c r="A563" t="s">
        <v>3093</v>
      </c>
      <c r="B563" s="10" t="s">
        <v>2728</v>
      </c>
      <c r="C563" s="1">
        <f t="shared" si="105"/>
        <v>341</v>
      </c>
      <c r="D563" s="7">
        <f t="shared" si="114"/>
        <v>1</v>
      </c>
      <c r="E563" s="7">
        <f t="shared" si="115"/>
        <v>3</v>
      </c>
      <c r="F563" s="7">
        <f t="shared" si="116"/>
        <v>2</v>
      </c>
      <c r="G563" s="1">
        <f t="shared" si="108"/>
        <v>142</v>
      </c>
      <c r="H563" s="2">
        <f t="shared" si="107"/>
        <v>0.41642228739002934</v>
      </c>
      <c r="I563" s="8"/>
      <c r="J563" s="2">
        <f t="shared" si="110"/>
        <v>0.61583577712609971</v>
      </c>
      <c r="K563" s="2">
        <f t="shared" si="111"/>
        <v>0.17595307917888564</v>
      </c>
      <c r="L563" s="2">
        <f t="shared" si="112"/>
        <v>0.19941348973607037</v>
      </c>
      <c r="M563" s="2">
        <f t="shared" si="113"/>
        <v>8.7976539589442737E-3</v>
      </c>
      <c r="N563" s="68">
        <v>210</v>
      </c>
      <c r="O563" s="68">
        <v>60</v>
      </c>
      <c r="P563" s="68">
        <v>68</v>
      </c>
      <c r="Q563" s="68">
        <v>2</v>
      </c>
      <c r="R563" s="68"/>
      <c r="S563" s="68">
        <v>1</v>
      </c>
      <c r="T563" s="68">
        <v>0</v>
      </c>
      <c r="U563" s="68"/>
      <c r="V563" s="1"/>
      <c r="W563" s="1"/>
      <c r="X563" s="1"/>
      <c r="Y563" s="1">
        <v>0</v>
      </c>
      <c r="Z563" s="1"/>
      <c r="AA563" s="1"/>
      <c r="AB563" s="1"/>
      <c r="AH563" t="str">
        <f t="shared" si="106"/>
        <v>St. Francis</v>
      </c>
      <c r="AI563" t="s">
        <v>3068</v>
      </c>
      <c r="AJ563">
        <v>2</v>
      </c>
      <c r="AL563" s="127">
        <v>23</v>
      </c>
      <c r="AM563" s="130">
        <v>3</v>
      </c>
      <c r="AN563" s="130">
        <v>280</v>
      </c>
      <c r="AO563" s="132">
        <v>65025</v>
      </c>
      <c r="AP563" s="132">
        <f t="shared" si="109"/>
        <v>23003</v>
      </c>
      <c r="AQ563" s="74" t="s">
        <v>2231</v>
      </c>
    </row>
    <row r="564" spans="1:43" hidden="1" outlineLevel="1" x14ac:dyDescent="0.2">
      <c r="A564" t="s">
        <v>894</v>
      </c>
      <c r="B564" s="10" t="s">
        <v>2728</v>
      </c>
      <c r="C564" s="1">
        <f t="shared" si="105"/>
        <v>1514</v>
      </c>
      <c r="D564" s="7">
        <f t="shared" si="114"/>
        <v>1</v>
      </c>
      <c r="E564" s="7">
        <f t="shared" si="115"/>
        <v>3</v>
      </c>
      <c r="F564" s="7">
        <f t="shared" si="116"/>
        <v>2</v>
      </c>
      <c r="G564" s="1">
        <f t="shared" si="108"/>
        <v>160</v>
      </c>
      <c r="H564" s="2">
        <f t="shared" si="107"/>
        <v>0.10568031704095113</v>
      </c>
      <c r="I564" s="8"/>
      <c r="J564" s="2">
        <f t="shared" si="110"/>
        <v>0.40819022457067372</v>
      </c>
      <c r="K564" s="2">
        <f t="shared" si="111"/>
        <v>0.28137384412153238</v>
      </c>
      <c r="L564" s="2">
        <f t="shared" si="112"/>
        <v>0.30250990752972257</v>
      </c>
      <c r="M564" s="2">
        <f t="shared" si="113"/>
        <v>7.9260237780713894E-3</v>
      </c>
      <c r="N564" s="68">
        <v>618</v>
      </c>
      <c r="O564" s="68">
        <v>426</v>
      </c>
      <c r="P564" s="68">
        <v>458</v>
      </c>
      <c r="Q564" s="68">
        <v>8</v>
      </c>
      <c r="R564" s="68"/>
      <c r="S564" s="68">
        <v>1</v>
      </c>
      <c r="T564" s="68">
        <v>3</v>
      </c>
      <c r="U564" s="68"/>
      <c r="V564" s="1"/>
      <c r="W564" s="1"/>
      <c r="X564" s="1"/>
      <c r="Y564" s="1">
        <v>0</v>
      </c>
      <c r="Z564" s="1"/>
      <c r="AA564" s="1"/>
      <c r="AB564" s="1"/>
      <c r="AH564" t="str">
        <f t="shared" si="106"/>
        <v>St. George</v>
      </c>
      <c r="AI564" t="s">
        <v>857</v>
      </c>
      <c r="AJ564">
        <v>1</v>
      </c>
      <c r="AL564" s="127">
        <v>23</v>
      </c>
      <c r="AM564" s="130">
        <v>13</v>
      </c>
      <c r="AN564" s="130">
        <v>60</v>
      </c>
      <c r="AO564" s="132">
        <v>65130</v>
      </c>
      <c r="AP564" s="132">
        <f t="shared" si="109"/>
        <v>23013</v>
      </c>
      <c r="AQ564" s="74" t="s">
        <v>2231</v>
      </c>
    </row>
    <row r="565" spans="1:43" hidden="1" outlineLevel="1" x14ac:dyDescent="0.2">
      <c r="A565" t="s">
        <v>3320</v>
      </c>
      <c r="B565" s="10" t="s">
        <v>2728</v>
      </c>
      <c r="C565" s="1">
        <f t="shared" si="105"/>
        <v>130</v>
      </c>
      <c r="D565" s="7">
        <f t="shared" si="114"/>
        <v>1</v>
      </c>
      <c r="E565" s="7">
        <f t="shared" si="115"/>
        <v>2</v>
      </c>
      <c r="F565" s="7">
        <f t="shared" si="116"/>
        <v>3</v>
      </c>
      <c r="G565" s="1">
        <f t="shared" si="108"/>
        <v>42</v>
      </c>
      <c r="H565" s="2">
        <f t="shared" si="107"/>
        <v>0.32307692307692309</v>
      </c>
      <c r="I565" s="8"/>
      <c r="J565" s="2">
        <f t="shared" si="110"/>
        <v>0.56153846153846154</v>
      </c>
      <c r="K565" s="2">
        <f t="shared" si="111"/>
        <v>0.23846153846153847</v>
      </c>
      <c r="L565" s="2">
        <f t="shared" si="112"/>
        <v>0.19230769230769232</v>
      </c>
      <c r="M565" s="2">
        <f t="shared" si="113"/>
        <v>7.692307692307665E-3</v>
      </c>
      <c r="N565" s="68">
        <v>73</v>
      </c>
      <c r="O565" s="68">
        <v>31</v>
      </c>
      <c r="P565" s="68">
        <v>25</v>
      </c>
      <c r="Q565" s="68">
        <v>0</v>
      </c>
      <c r="R565" s="68"/>
      <c r="S565" s="68">
        <v>1</v>
      </c>
      <c r="T565" s="68">
        <v>0</v>
      </c>
      <c r="U565" s="68"/>
      <c r="V565" s="1"/>
      <c r="W565" s="1"/>
      <c r="X565" s="1"/>
      <c r="Y565" s="1">
        <v>0</v>
      </c>
      <c r="Z565" s="1"/>
      <c r="AA565" s="1"/>
      <c r="AB565" s="1"/>
      <c r="AH565" t="str">
        <f t="shared" si="106"/>
        <v>St. John</v>
      </c>
      <c r="AI565" t="s">
        <v>3068</v>
      </c>
      <c r="AJ565">
        <v>2</v>
      </c>
      <c r="AL565" s="127">
        <v>23</v>
      </c>
      <c r="AM565" s="130">
        <v>3</v>
      </c>
      <c r="AN565" s="130">
        <v>285</v>
      </c>
      <c r="AO565" s="132">
        <v>65200</v>
      </c>
      <c r="AP565" s="132">
        <f t="shared" si="109"/>
        <v>23003</v>
      </c>
      <c r="AQ565" s="74" t="s">
        <v>3114</v>
      </c>
    </row>
    <row r="566" spans="1:43" hidden="1" outlineLevel="1" x14ac:dyDescent="0.2">
      <c r="A566" t="s">
        <v>3321</v>
      </c>
      <c r="B566" s="10" t="s">
        <v>2728</v>
      </c>
      <c r="C566" s="1">
        <f t="shared" si="105"/>
        <v>56</v>
      </c>
      <c r="D566" s="7">
        <f t="shared" si="114"/>
        <v>3</v>
      </c>
      <c r="E566" s="7">
        <f t="shared" si="115"/>
        <v>1</v>
      </c>
      <c r="F566" s="7">
        <f t="shared" si="116"/>
        <v>2</v>
      </c>
      <c r="G566" s="1">
        <f t="shared" si="108"/>
        <v>5</v>
      </c>
      <c r="H566" s="2">
        <f t="shared" si="107"/>
        <v>8.9285714285714288E-2</v>
      </c>
      <c r="I566" s="8"/>
      <c r="J566" s="2">
        <f t="shared" si="110"/>
        <v>0.25</v>
      </c>
      <c r="K566" s="2">
        <f t="shared" si="111"/>
        <v>0.4107142857142857</v>
      </c>
      <c r="L566" s="2">
        <f t="shared" si="112"/>
        <v>0.32142857142857145</v>
      </c>
      <c r="M566" s="2">
        <f t="shared" si="113"/>
        <v>1.7857142857142849E-2</v>
      </c>
      <c r="N566" s="68">
        <v>14</v>
      </c>
      <c r="O566" s="68">
        <v>23</v>
      </c>
      <c r="P566" s="68">
        <v>18</v>
      </c>
      <c r="Q566" s="68">
        <v>0</v>
      </c>
      <c r="R566" s="68"/>
      <c r="S566" s="68">
        <v>0</v>
      </c>
      <c r="T566" s="68">
        <v>1</v>
      </c>
      <c r="U566" s="68"/>
      <c r="V566" s="1"/>
      <c r="W566" s="1"/>
      <c r="X566" s="1"/>
      <c r="Y566" s="1">
        <v>0</v>
      </c>
      <c r="Z566" s="1"/>
      <c r="AA566" s="1"/>
      <c r="AB566" s="1"/>
      <c r="AH566" t="str">
        <f t="shared" si="106"/>
        <v>Sandy River</v>
      </c>
      <c r="AI566" t="s">
        <v>1494</v>
      </c>
      <c r="AJ566">
        <v>2</v>
      </c>
      <c r="AL566" s="127">
        <v>23</v>
      </c>
      <c r="AM566" s="130">
        <v>7</v>
      </c>
      <c r="AN566" s="130">
        <v>85</v>
      </c>
      <c r="AO566" s="132">
        <v>65655</v>
      </c>
      <c r="AP566" s="132">
        <f t="shared" si="109"/>
        <v>23007</v>
      </c>
      <c r="AQ566" s="74" t="s">
        <v>3114</v>
      </c>
    </row>
    <row r="567" spans="1:43" hidden="1" outlineLevel="1" x14ac:dyDescent="0.2">
      <c r="A567" t="s">
        <v>1477</v>
      </c>
      <c r="B567" s="10" t="s">
        <v>2728</v>
      </c>
      <c r="C567" s="1">
        <f t="shared" si="105"/>
        <v>10149</v>
      </c>
      <c r="D567" s="7">
        <f t="shared" si="114"/>
        <v>1</v>
      </c>
      <c r="E567" s="7">
        <f t="shared" si="115"/>
        <v>3</v>
      </c>
      <c r="F567" s="7">
        <f t="shared" si="116"/>
        <v>2</v>
      </c>
      <c r="G567" s="1">
        <f t="shared" si="108"/>
        <v>639</v>
      </c>
      <c r="H567" s="2">
        <f t="shared" si="107"/>
        <v>6.2961868164351162E-2</v>
      </c>
      <c r="I567" s="8"/>
      <c r="J567" s="2">
        <f t="shared" si="110"/>
        <v>0.37974184648733866</v>
      </c>
      <c r="K567" s="2">
        <f t="shared" si="111"/>
        <v>0.29855158143659472</v>
      </c>
      <c r="L567" s="2">
        <f t="shared" si="112"/>
        <v>0.31677997832298749</v>
      </c>
      <c r="M567" s="2">
        <f t="shared" si="113"/>
        <v>4.9265937530791337E-3</v>
      </c>
      <c r="N567" s="68">
        <v>3854</v>
      </c>
      <c r="O567" s="68">
        <v>3030</v>
      </c>
      <c r="P567" s="68">
        <v>3215</v>
      </c>
      <c r="Q567" s="68">
        <v>19</v>
      </c>
      <c r="R567" s="68"/>
      <c r="S567" s="68">
        <v>13</v>
      </c>
      <c r="T567" s="68">
        <v>18</v>
      </c>
      <c r="U567" s="68"/>
      <c r="V567" s="1"/>
      <c r="W567" s="1"/>
      <c r="X567" s="1"/>
      <c r="Y567" s="1">
        <v>0</v>
      </c>
      <c r="Z567" s="1"/>
      <c r="AA567" s="1"/>
      <c r="AB567" s="1"/>
      <c r="AH567" t="str">
        <f t="shared" si="106"/>
        <v>Sanford</v>
      </c>
      <c r="AI567" t="s">
        <v>1624</v>
      </c>
      <c r="AJ567">
        <v>1</v>
      </c>
      <c r="AL567" s="127">
        <v>23</v>
      </c>
      <c r="AM567" s="130">
        <v>31</v>
      </c>
      <c r="AN567" s="130">
        <v>115</v>
      </c>
      <c r="AO567" s="132">
        <v>65760</v>
      </c>
      <c r="AP567" s="132">
        <f t="shared" si="109"/>
        <v>23031</v>
      </c>
      <c r="AQ567" s="74" t="s">
        <v>2231</v>
      </c>
    </row>
    <row r="568" spans="1:43" hidden="1" outlineLevel="1" x14ac:dyDescent="0.2">
      <c r="A568" t="s">
        <v>1188</v>
      </c>
      <c r="B568" s="10" t="s">
        <v>2728</v>
      </c>
      <c r="C568" s="1">
        <f t="shared" si="105"/>
        <v>737</v>
      </c>
      <c r="D568" s="7">
        <f t="shared" si="114"/>
        <v>2</v>
      </c>
      <c r="E568" s="7">
        <f t="shared" si="115"/>
        <v>3</v>
      </c>
      <c r="F568" s="7">
        <f t="shared" si="116"/>
        <v>1</v>
      </c>
      <c r="G568" s="1">
        <f t="shared" si="108"/>
        <v>26</v>
      </c>
      <c r="H568" s="2">
        <f t="shared" si="107"/>
        <v>3.5278154681139755E-2</v>
      </c>
      <c r="I568" s="8"/>
      <c r="J568" s="2">
        <f t="shared" si="110"/>
        <v>0.33107191316146539</v>
      </c>
      <c r="K568" s="2">
        <f t="shared" si="111"/>
        <v>0.29715061058344638</v>
      </c>
      <c r="L568" s="2">
        <f t="shared" si="112"/>
        <v>0.36635006784260515</v>
      </c>
      <c r="M568" s="2">
        <f t="shared" si="113"/>
        <v>5.4274084124830146E-3</v>
      </c>
      <c r="N568" s="68">
        <v>244</v>
      </c>
      <c r="O568" s="68">
        <v>219</v>
      </c>
      <c r="P568" s="68">
        <v>270</v>
      </c>
      <c r="Q568" s="68">
        <v>3</v>
      </c>
      <c r="R568" s="68"/>
      <c r="S568" s="68">
        <v>0</v>
      </c>
      <c r="T568" s="68">
        <v>0</v>
      </c>
      <c r="U568" s="68"/>
      <c r="V568" s="1"/>
      <c r="W568" s="1"/>
      <c r="X568" s="1"/>
      <c r="Y568" s="1">
        <v>1</v>
      </c>
      <c r="Z568" s="1"/>
      <c r="AA568" s="1"/>
      <c r="AB568" s="1"/>
      <c r="AH568" t="str">
        <f t="shared" si="106"/>
        <v>Sangerville</v>
      </c>
      <c r="AI568" t="s">
        <v>799</v>
      </c>
      <c r="AJ568">
        <v>2</v>
      </c>
      <c r="AL568" s="127">
        <v>23</v>
      </c>
      <c r="AM568" s="130">
        <v>21</v>
      </c>
      <c r="AN568" s="130">
        <v>80</v>
      </c>
      <c r="AO568" s="132">
        <v>65865</v>
      </c>
      <c r="AP568" s="132">
        <f t="shared" si="109"/>
        <v>23021</v>
      </c>
      <c r="AQ568" s="74" t="s">
        <v>2231</v>
      </c>
    </row>
    <row r="569" spans="1:43" hidden="1" outlineLevel="1" x14ac:dyDescent="0.2">
      <c r="A569" t="s">
        <v>2466</v>
      </c>
      <c r="B569" s="10" t="s">
        <v>2728</v>
      </c>
      <c r="C569" s="1">
        <f t="shared" si="105"/>
        <v>8228</v>
      </c>
      <c r="D569" s="7">
        <f t="shared" si="114"/>
        <v>2</v>
      </c>
      <c r="E569" s="7">
        <f t="shared" si="115"/>
        <v>1</v>
      </c>
      <c r="F569" s="7">
        <f t="shared" si="116"/>
        <v>3</v>
      </c>
      <c r="G569" s="1">
        <f t="shared" si="108"/>
        <v>294</v>
      </c>
      <c r="H569" s="2">
        <f t="shared" si="107"/>
        <v>3.5731648031113269E-2</v>
      </c>
      <c r="I569" s="8"/>
      <c r="J569" s="2">
        <f t="shared" si="110"/>
        <v>0.3574380165289256</v>
      </c>
      <c r="K569" s="2">
        <f t="shared" si="111"/>
        <v>0.39316966456003888</v>
      </c>
      <c r="L569" s="2">
        <f t="shared" si="112"/>
        <v>0.24708313077297034</v>
      </c>
      <c r="M569" s="2">
        <f t="shared" si="113"/>
        <v>2.309188138065188E-3</v>
      </c>
      <c r="N569" s="68">
        <v>2941</v>
      </c>
      <c r="O569" s="68">
        <v>3235</v>
      </c>
      <c r="P569" s="68">
        <v>2033</v>
      </c>
      <c r="Q569" s="68">
        <v>12</v>
      </c>
      <c r="R569" s="68"/>
      <c r="S569" s="68">
        <v>5</v>
      </c>
      <c r="T569" s="68">
        <v>2</v>
      </c>
      <c r="U569" s="68"/>
      <c r="V569" s="1"/>
      <c r="W569" s="1"/>
      <c r="X569" s="1"/>
      <c r="Y569" s="1">
        <v>0</v>
      </c>
      <c r="Z569" s="1"/>
      <c r="AA569" s="1"/>
      <c r="AB569" s="1"/>
      <c r="AH569" t="str">
        <f t="shared" si="106"/>
        <v>Scarborough</v>
      </c>
      <c r="AI569" t="s">
        <v>1429</v>
      </c>
      <c r="AJ569">
        <v>1</v>
      </c>
      <c r="AL569" s="127">
        <v>23</v>
      </c>
      <c r="AM569" s="130">
        <v>5</v>
      </c>
      <c r="AN569" s="130">
        <v>100</v>
      </c>
      <c r="AO569" s="132">
        <v>66145</v>
      </c>
      <c r="AP569" s="132">
        <f t="shared" si="109"/>
        <v>23005</v>
      </c>
      <c r="AQ569" s="74" t="s">
        <v>2231</v>
      </c>
    </row>
    <row r="570" spans="1:43" hidden="1" outlineLevel="1" x14ac:dyDescent="0.2">
      <c r="A570" t="s">
        <v>1229</v>
      </c>
      <c r="B570" s="10" t="s">
        <v>2728</v>
      </c>
      <c r="C570" s="1">
        <f t="shared" si="105"/>
        <v>557</v>
      </c>
      <c r="D570" s="7">
        <f t="shared" si="114"/>
        <v>2</v>
      </c>
      <c r="E570" s="7">
        <f t="shared" si="115"/>
        <v>3</v>
      </c>
      <c r="F570" s="7">
        <f t="shared" si="116"/>
        <v>1</v>
      </c>
      <c r="G570" s="1">
        <f t="shared" si="108"/>
        <v>5</v>
      </c>
      <c r="H570" s="2">
        <f t="shared" si="107"/>
        <v>8.9766606822262122E-3</v>
      </c>
      <c r="I570" s="8"/>
      <c r="J570" s="2">
        <f t="shared" si="110"/>
        <v>0.37163375224416517</v>
      </c>
      <c r="K570" s="2">
        <f t="shared" si="111"/>
        <v>0.23518850987432674</v>
      </c>
      <c r="L570" s="2">
        <f t="shared" si="112"/>
        <v>0.38061041292639136</v>
      </c>
      <c r="M570" s="2">
        <f t="shared" si="113"/>
        <v>1.2567324955116754E-2</v>
      </c>
      <c r="N570" s="68">
        <v>207</v>
      </c>
      <c r="O570" s="68">
        <v>131</v>
      </c>
      <c r="P570" s="68">
        <v>212</v>
      </c>
      <c r="Q570" s="68">
        <v>2</v>
      </c>
      <c r="R570" s="68"/>
      <c r="S570" s="68">
        <v>2</v>
      </c>
      <c r="T570" s="68">
        <v>3</v>
      </c>
      <c r="U570" s="68"/>
      <c r="V570" s="1"/>
      <c r="W570" s="1"/>
      <c r="X570" s="1"/>
      <c r="Y570" s="1">
        <v>0</v>
      </c>
      <c r="Z570" s="1"/>
      <c r="AA570" s="1"/>
      <c r="AB570" s="1"/>
      <c r="AH570" t="str">
        <f t="shared" si="106"/>
        <v>Searsmont</v>
      </c>
      <c r="AI570" t="s">
        <v>1623</v>
      </c>
      <c r="AJ570">
        <v>1</v>
      </c>
      <c r="AL570" s="127">
        <v>23</v>
      </c>
      <c r="AM570" s="130">
        <v>27</v>
      </c>
      <c r="AN570" s="130">
        <v>90</v>
      </c>
      <c r="AO570" s="132">
        <v>66565</v>
      </c>
      <c r="AP570" s="132">
        <f t="shared" si="109"/>
        <v>23027</v>
      </c>
      <c r="AQ570" s="74" t="s">
        <v>2231</v>
      </c>
    </row>
    <row r="571" spans="1:43" hidden="1" outlineLevel="1" x14ac:dyDescent="0.2">
      <c r="A571" t="s">
        <v>2396</v>
      </c>
      <c r="B571" s="10" t="s">
        <v>2728</v>
      </c>
      <c r="C571" s="1">
        <f t="shared" si="105"/>
        <v>1470</v>
      </c>
      <c r="D571" s="7">
        <f t="shared" si="114"/>
        <v>3</v>
      </c>
      <c r="E571" s="7">
        <f t="shared" si="115"/>
        <v>2</v>
      </c>
      <c r="F571" s="7">
        <f t="shared" si="116"/>
        <v>1</v>
      </c>
      <c r="G571" s="1">
        <f t="shared" si="108"/>
        <v>56</v>
      </c>
      <c r="H571" s="2">
        <f t="shared" si="107"/>
        <v>3.8095238095238099E-2</v>
      </c>
      <c r="I571" s="8"/>
      <c r="J571" s="2">
        <f t="shared" si="110"/>
        <v>0.31292517006802723</v>
      </c>
      <c r="K571" s="2">
        <f t="shared" si="111"/>
        <v>0.32176870748299319</v>
      </c>
      <c r="L571" s="2">
        <f t="shared" si="112"/>
        <v>0.35986394557823131</v>
      </c>
      <c r="M571" s="2">
        <f t="shared" si="113"/>
        <v>5.4421768707482721E-3</v>
      </c>
      <c r="N571" s="68">
        <v>460</v>
      </c>
      <c r="O571" s="68">
        <v>473</v>
      </c>
      <c r="P571" s="68">
        <v>529</v>
      </c>
      <c r="Q571" s="68">
        <v>7</v>
      </c>
      <c r="R571" s="68"/>
      <c r="S571" s="68">
        <v>1</v>
      </c>
      <c r="T571" s="68">
        <v>0</v>
      </c>
      <c r="U571" s="68"/>
      <c r="V571" s="1"/>
      <c r="W571" s="1"/>
      <c r="X571" s="1"/>
      <c r="Y571" s="1">
        <v>0</v>
      </c>
      <c r="Z571" s="1"/>
      <c r="AA571" s="1"/>
      <c r="AB571" s="1"/>
      <c r="AH571" t="str">
        <f t="shared" si="106"/>
        <v>Searsport</v>
      </c>
      <c r="AI571" t="s">
        <v>1623</v>
      </c>
      <c r="AJ571">
        <v>2</v>
      </c>
      <c r="AL571" s="127">
        <v>23</v>
      </c>
      <c r="AM571" s="130">
        <v>27</v>
      </c>
      <c r="AN571" s="130">
        <v>95</v>
      </c>
      <c r="AO571" s="132">
        <v>66635</v>
      </c>
      <c r="AP571" s="132">
        <f t="shared" si="109"/>
        <v>23027</v>
      </c>
      <c r="AQ571" s="74" t="s">
        <v>2231</v>
      </c>
    </row>
    <row r="572" spans="1:43" hidden="1" outlineLevel="1" x14ac:dyDescent="0.2">
      <c r="A572" t="s">
        <v>2476</v>
      </c>
      <c r="B572" s="10" t="s">
        <v>2728</v>
      </c>
      <c r="C572" s="1">
        <f t="shared" si="105"/>
        <v>910</v>
      </c>
      <c r="D572" s="7">
        <f t="shared" si="114"/>
        <v>2</v>
      </c>
      <c r="E572" s="7">
        <f t="shared" si="115"/>
        <v>1</v>
      </c>
      <c r="F572" s="7">
        <f t="shared" si="116"/>
        <v>3</v>
      </c>
      <c r="G572" s="1">
        <f t="shared" si="108"/>
        <v>11</v>
      </c>
      <c r="H572" s="2">
        <f t="shared" si="107"/>
        <v>1.2087912087912088E-2</v>
      </c>
      <c r="I572" s="8"/>
      <c r="J572" s="2">
        <f t="shared" si="110"/>
        <v>0.34285714285714286</v>
      </c>
      <c r="K572" s="2">
        <f t="shared" si="111"/>
        <v>0.35494505494505496</v>
      </c>
      <c r="L572" s="2">
        <f t="shared" si="112"/>
        <v>0.30109890109890108</v>
      </c>
      <c r="M572" s="2">
        <f t="shared" si="113"/>
        <v>1.098901098901095E-3</v>
      </c>
      <c r="N572" s="68">
        <v>312</v>
      </c>
      <c r="O572" s="68">
        <v>323</v>
      </c>
      <c r="P572" s="68">
        <v>274</v>
      </c>
      <c r="Q572" s="68">
        <v>1</v>
      </c>
      <c r="R572" s="68"/>
      <c r="S572" s="68">
        <v>0</v>
      </c>
      <c r="T572" s="68">
        <v>0</v>
      </c>
      <c r="U572" s="68"/>
      <c r="V572" s="1"/>
      <c r="W572" s="1"/>
      <c r="X572" s="1"/>
      <c r="Y572" s="1">
        <v>0</v>
      </c>
      <c r="Z572" s="1"/>
      <c r="AA572" s="1"/>
      <c r="AB572" s="1"/>
      <c r="AH572" t="str">
        <f t="shared" si="106"/>
        <v>Sebago</v>
      </c>
      <c r="AI572" t="s">
        <v>1429</v>
      </c>
      <c r="AJ572">
        <v>1</v>
      </c>
      <c r="AL572" s="127">
        <v>23</v>
      </c>
      <c r="AM572" s="130">
        <v>5</v>
      </c>
      <c r="AN572" s="130">
        <v>105</v>
      </c>
      <c r="AO572" s="132">
        <v>66775</v>
      </c>
      <c r="AP572" s="132">
        <f t="shared" si="109"/>
        <v>23005</v>
      </c>
      <c r="AQ572" s="74" t="s">
        <v>2231</v>
      </c>
    </row>
    <row r="573" spans="1:43" hidden="1" outlineLevel="1" x14ac:dyDescent="0.2">
      <c r="A573" t="s">
        <v>2146</v>
      </c>
      <c r="B573" s="10" t="s">
        <v>2728</v>
      </c>
      <c r="C573" s="1">
        <f t="shared" ref="C573:C633" si="117">SUM(N573:AF573)</f>
        <v>321</v>
      </c>
      <c r="D573" s="7">
        <f t="shared" si="114"/>
        <v>2</v>
      </c>
      <c r="E573" s="7">
        <f t="shared" si="115"/>
        <v>3</v>
      </c>
      <c r="F573" s="7">
        <f t="shared" si="116"/>
        <v>1</v>
      </c>
      <c r="G573" s="1">
        <f t="shared" si="108"/>
        <v>5</v>
      </c>
      <c r="H573" s="2">
        <f t="shared" si="107"/>
        <v>1.5576323987538941E-2</v>
      </c>
      <c r="I573" s="8"/>
      <c r="J573" s="2">
        <f t="shared" si="110"/>
        <v>0.3364485981308411</v>
      </c>
      <c r="K573" s="2">
        <f t="shared" si="111"/>
        <v>0.3115264797507788</v>
      </c>
      <c r="L573" s="2">
        <f t="shared" si="112"/>
        <v>0.35202492211838005</v>
      </c>
      <c r="M573" s="2">
        <f t="shared" si="113"/>
        <v>0</v>
      </c>
      <c r="N573" s="68">
        <v>108</v>
      </c>
      <c r="O573" s="68">
        <v>100</v>
      </c>
      <c r="P573" s="68">
        <v>113</v>
      </c>
      <c r="Q573" s="68">
        <v>0</v>
      </c>
      <c r="R573" s="68"/>
      <c r="S573" s="68">
        <v>0</v>
      </c>
      <c r="T573" s="68">
        <v>0</v>
      </c>
      <c r="U573" s="68"/>
      <c r="V573" s="1"/>
      <c r="W573" s="1"/>
      <c r="X573" s="1"/>
      <c r="Y573" s="1">
        <v>0</v>
      </c>
      <c r="Z573" s="1"/>
      <c r="AA573" s="1"/>
      <c r="AB573" s="1"/>
      <c r="AH573" t="str">
        <f t="shared" si="106"/>
        <v>Sebec</v>
      </c>
      <c r="AI573" t="s">
        <v>799</v>
      </c>
      <c r="AJ573">
        <v>2</v>
      </c>
      <c r="AL573" s="127">
        <v>23</v>
      </c>
      <c r="AM573" s="130">
        <v>21</v>
      </c>
      <c r="AN573" s="130">
        <v>85</v>
      </c>
      <c r="AO573" s="132">
        <v>66950</v>
      </c>
      <c r="AP573" s="132">
        <f t="shared" si="109"/>
        <v>23021</v>
      </c>
      <c r="AQ573" s="74" t="s">
        <v>2231</v>
      </c>
    </row>
    <row r="574" spans="1:43" hidden="1" outlineLevel="1" x14ac:dyDescent="0.2">
      <c r="A574" t="s">
        <v>3322</v>
      </c>
      <c r="B574" s="10" t="s">
        <v>2728</v>
      </c>
      <c r="C574" s="1">
        <f t="shared" si="117"/>
        <v>27</v>
      </c>
      <c r="D574" s="7">
        <f t="shared" si="114"/>
        <v>1</v>
      </c>
      <c r="E574" s="7">
        <f t="shared" si="115"/>
        <v>3</v>
      </c>
      <c r="F574" s="7">
        <f t="shared" si="116"/>
        <v>2</v>
      </c>
      <c r="G574" s="1">
        <f t="shared" si="108"/>
        <v>4</v>
      </c>
      <c r="H574" s="2">
        <f t="shared" si="107"/>
        <v>0.14814814814814814</v>
      </c>
      <c r="I574" s="8"/>
      <c r="J574" s="2">
        <f t="shared" si="110"/>
        <v>0.48148148148148145</v>
      </c>
      <c r="K574" s="2">
        <f t="shared" si="111"/>
        <v>0.14814814814814814</v>
      </c>
      <c r="L574" s="2">
        <f t="shared" si="112"/>
        <v>0.33333333333333331</v>
      </c>
      <c r="M574" s="2">
        <f t="shared" si="113"/>
        <v>3.7037037037037146E-2</v>
      </c>
      <c r="N574" s="68">
        <v>13</v>
      </c>
      <c r="O574" s="68">
        <v>4</v>
      </c>
      <c r="P574" s="68">
        <v>9</v>
      </c>
      <c r="Q574" s="68">
        <v>0</v>
      </c>
      <c r="R574" s="68"/>
      <c r="S574" s="68">
        <v>0</v>
      </c>
      <c r="T574" s="68">
        <v>1</v>
      </c>
      <c r="U574" s="68"/>
      <c r="V574" s="1"/>
      <c r="W574" s="1"/>
      <c r="X574" s="1"/>
      <c r="Y574" s="1">
        <v>0</v>
      </c>
      <c r="Z574" s="1"/>
      <c r="AA574" s="1"/>
      <c r="AB574" s="1"/>
      <c r="AH574" t="str">
        <f t="shared" si="106"/>
        <v>Seboeis</v>
      </c>
      <c r="AI574" t="s">
        <v>1674</v>
      </c>
      <c r="AJ574">
        <v>2</v>
      </c>
      <c r="AL574" s="127">
        <v>23</v>
      </c>
      <c r="AM574" s="130">
        <v>19</v>
      </c>
      <c r="AN574" s="130">
        <v>275</v>
      </c>
      <c r="AO574" s="132">
        <v>67160</v>
      </c>
      <c r="AP574" s="132">
        <f t="shared" si="109"/>
        <v>23019</v>
      </c>
      <c r="AQ574" s="74" t="s">
        <v>3114</v>
      </c>
    </row>
    <row r="575" spans="1:43" hidden="1" outlineLevel="1" x14ac:dyDescent="0.2">
      <c r="A575" t="s">
        <v>2693</v>
      </c>
      <c r="B575" s="10" t="s">
        <v>2728</v>
      </c>
      <c r="C575" s="1">
        <f t="shared" si="117"/>
        <v>559</v>
      </c>
      <c r="D575" s="7">
        <f t="shared" si="114"/>
        <v>1</v>
      </c>
      <c r="E575" s="7">
        <f t="shared" si="115"/>
        <v>3</v>
      </c>
      <c r="F575" s="7">
        <f t="shared" si="116"/>
        <v>2</v>
      </c>
      <c r="G575" s="1">
        <f t="shared" si="108"/>
        <v>43</v>
      </c>
      <c r="H575" s="2">
        <f t="shared" si="107"/>
        <v>7.6923076923076927E-2</v>
      </c>
      <c r="I575" s="8"/>
      <c r="J575" s="2">
        <f t="shared" si="110"/>
        <v>0.39534883720930231</v>
      </c>
      <c r="K575" s="2">
        <f t="shared" si="111"/>
        <v>0.27370304114490163</v>
      </c>
      <c r="L575" s="2">
        <f t="shared" si="112"/>
        <v>0.31842576028622538</v>
      </c>
      <c r="M575" s="2">
        <f t="shared" si="113"/>
        <v>1.2522361359570633E-2</v>
      </c>
      <c r="N575" s="68">
        <v>221</v>
      </c>
      <c r="O575" s="68">
        <v>153</v>
      </c>
      <c r="P575" s="68">
        <v>178</v>
      </c>
      <c r="Q575" s="68">
        <v>3</v>
      </c>
      <c r="R575" s="68"/>
      <c r="S575" s="68">
        <v>1</v>
      </c>
      <c r="T575" s="68">
        <v>1</v>
      </c>
      <c r="U575" s="68"/>
      <c r="V575" s="1"/>
      <c r="W575" s="1"/>
      <c r="X575" s="1"/>
      <c r="Y575" s="1">
        <v>2</v>
      </c>
      <c r="Z575" s="1"/>
      <c r="AA575" s="1"/>
      <c r="AB575" s="1"/>
      <c r="AH575" t="str">
        <f t="shared" si="106"/>
        <v>Sedgwick</v>
      </c>
      <c r="AI575" t="s">
        <v>1111</v>
      </c>
      <c r="AJ575">
        <v>2</v>
      </c>
      <c r="AL575" s="127">
        <v>23</v>
      </c>
      <c r="AM575" s="130">
        <v>9</v>
      </c>
      <c r="AN575" s="130">
        <v>130</v>
      </c>
      <c r="AO575" s="132">
        <v>67300</v>
      </c>
      <c r="AP575" s="132">
        <f t="shared" si="109"/>
        <v>23009</v>
      </c>
      <c r="AQ575" s="74" t="s">
        <v>2231</v>
      </c>
    </row>
    <row r="576" spans="1:43" hidden="1" outlineLevel="1" x14ac:dyDescent="0.2">
      <c r="A576" t="s">
        <v>1844</v>
      </c>
      <c r="B576" s="10" t="s">
        <v>2728</v>
      </c>
      <c r="C576" s="1">
        <f t="shared" si="117"/>
        <v>1227</v>
      </c>
      <c r="D576" s="7">
        <f t="shared" si="114"/>
        <v>2</v>
      </c>
      <c r="E576" s="7">
        <f t="shared" si="115"/>
        <v>3</v>
      </c>
      <c r="F576" s="7">
        <f t="shared" si="116"/>
        <v>1</v>
      </c>
      <c r="G576" s="1">
        <f t="shared" si="108"/>
        <v>61</v>
      </c>
      <c r="H576" s="2">
        <f t="shared" si="107"/>
        <v>4.9714751426242869E-2</v>
      </c>
      <c r="I576" s="8"/>
      <c r="J576" s="2">
        <f t="shared" si="110"/>
        <v>0.32192339038304807</v>
      </c>
      <c r="K576" s="2">
        <f t="shared" si="111"/>
        <v>0.30073349633251834</v>
      </c>
      <c r="L576" s="2">
        <f t="shared" si="112"/>
        <v>0.37163814180929094</v>
      </c>
      <c r="M576" s="2">
        <f t="shared" si="113"/>
        <v>5.7049714751426506E-3</v>
      </c>
      <c r="N576" s="68">
        <v>395</v>
      </c>
      <c r="O576" s="68">
        <v>369</v>
      </c>
      <c r="P576" s="68">
        <v>456</v>
      </c>
      <c r="Q576" s="68">
        <v>6</v>
      </c>
      <c r="R576" s="68"/>
      <c r="S576" s="68">
        <v>1</v>
      </c>
      <c r="T576" s="68">
        <v>0</v>
      </c>
      <c r="U576" s="68"/>
      <c r="V576" s="1"/>
      <c r="W576" s="1"/>
      <c r="X576" s="1"/>
      <c r="Y576" s="1">
        <v>0</v>
      </c>
      <c r="Z576" s="1"/>
      <c r="AA576" s="1"/>
      <c r="AB576" s="1"/>
      <c r="AH576" t="str">
        <f t="shared" ref="AH576:AH634" si="118">A576</f>
        <v>Shapleigh</v>
      </c>
      <c r="AI576" t="s">
        <v>1624</v>
      </c>
      <c r="AJ576">
        <v>1</v>
      </c>
      <c r="AL576" s="127">
        <v>23</v>
      </c>
      <c r="AM576" s="130">
        <v>31</v>
      </c>
      <c r="AN576" s="130">
        <v>120</v>
      </c>
      <c r="AO576" s="132">
        <v>67475</v>
      </c>
      <c r="AP576" s="132">
        <f t="shared" si="109"/>
        <v>23031</v>
      </c>
      <c r="AQ576" s="74" t="s">
        <v>2231</v>
      </c>
    </row>
    <row r="577" spans="1:43" hidden="1" outlineLevel="1" x14ac:dyDescent="0.2">
      <c r="A577" t="s">
        <v>2252</v>
      </c>
      <c r="B577" s="10" t="s">
        <v>2728</v>
      </c>
      <c r="C577" s="1">
        <f t="shared" si="117"/>
        <v>636</v>
      </c>
      <c r="D577" s="7">
        <f t="shared" si="114"/>
        <v>3</v>
      </c>
      <c r="E577" s="7">
        <f t="shared" si="115"/>
        <v>1</v>
      </c>
      <c r="F577" s="7">
        <f t="shared" si="116"/>
        <v>2</v>
      </c>
      <c r="G577" s="1">
        <f t="shared" si="108"/>
        <v>22</v>
      </c>
      <c r="H577" s="2">
        <f t="shared" si="107"/>
        <v>3.4591194968553458E-2</v>
      </c>
      <c r="I577" s="8"/>
      <c r="J577" s="2">
        <f t="shared" si="110"/>
        <v>0.21383647798742139</v>
      </c>
      <c r="K577" s="2">
        <f t="shared" si="111"/>
        <v>0.41037735849056606</v>
      </c>
      <c r="L577" s="2">
        <f t="shared" si="112"/>
        <v>0.37578616352201261</v>
      </c>
      <c r="M577" s="2">
        <f t="shared" si="113"/>
        <v>0</v>
      </c>
      <c r="N577" s="68">
        <v>136</v>
      </c>
      <c r="O577" s="68">
        <v>261</v>
      </c>
      <c r="P577" s="68">
        <v>239</v>
      </c>
      <c r="Q577" s="68">
        <v>0</v>
      </c>
      <c r="R577" s="68"/>
      <c r="S577" s="68">
        <v>0</v>
      </c>
      <c r="T577" s="68">
        <v>0</v>
      </c>
      <c r="U577" s="68"/>
      <c r="V577" s="1"/>
      <c r="W577" s="1"/>
      <c r="X577" s="1"/>
      <c r="Y577" s="1">
        <v>0</v>
      </c>
      <c r="Z577" s="1"/>
      <c r="AA577" s="1"/>
      <c r="AB577" s="1"/>
      <c r="AH577" t="str">
        <f t="shared" si="118"/>
        <v>Sherman</v>
      </c>
      <c r="AI577" t="s">
        <v>3068</v>
      </c>
      <c r="AJ577">
        <v>2</v>
      </c>
      <c r="AL577" s="127">
        <v>23</v>
      </c>
      <c r="AM577" s="130">
        <v>3</v>
      </c>
      <c r="AN577" s="130">
        <v>290</v>
      </c>
      <c r="AO577" s="132">
        <v>67790</v>
      </c>
      <c r="AP577" s="132">
        <f t="shared" si="109"/>
        <v>23003</v>
      </c>
      <c r="AQ577" s="74" t="s">
        <v>2231</v>
      </c>
    </row>
    <row r="578" spans="1:43" hidden="1" outlineLevel="1" x14ac:dyDescent="0.2">
      <c r="A578" t="s">
        <v>2007</v>
      </c>
      <c r="B578" s="10" t="s">
        <v>2728</v>
      </c>
      <c r="C578" s="1">
        <f t="shared" si="117"/>
        <v>131</v>
      </c>
      <c r="D578" s="7">
        <f t="shared" si="114"/>
        <v>3</v>
      </c>
      <c r="E578" s="7">
        <f t="shared" si="115"/>
        <v>2</v>
      </c>
      <c r="F578" s="7">
        <f t="shared" si="116"/>
        <v>1</v>
      </c>
      <c r="G578" s="1">
        <f t="shared" si="108"/>
        <v>16</v>
      </c>
      <c r="H578" s="2">
        <f t="shared" si="107"/>
        <v>0.12213740458015267</v>
      </c>
      <c r="I578" s="8"/>
      <c r="J578" s="2">
        <f t="shared" si="110"/>
        <v>0.19083969465648856</v>
      </c>
      <c r="K578" s="2">
        <f t="shared" si="111"/>
        <v>0.3282442748091603</v>
      </c>
      <c r="L578" s="2">
        <f t="shared" si="112"/>
        <v>0.45038167938931295</v>
      </c>
      <c r="M578" s="2">
        <f t="shared" si="113"/>
        <v>3.0534351145038219E-2</v>
      </c>
      <c r="N578" s="68">
        <v>25</v>
      </c>
      <c r="O578" s="68">
        <v>43</v>
      </c>
      <c r="P578" s="68">
        <v>59</v>
      </c>
      <c r="Q578" s="68">
        <v>4</v>
      </c>
      <c r="R578" s="68"/>
      <c r="S578" s="68">
        <v>0</v>
      </c>
      <c r="T578" s="68">
        <v>0</v>
      </c>
      <c r="U578" s="68"/>
      <c r="V578" s="1"/>
      <c r="W578" s="1"/>
      <c r="X578" s="1"/>
      <c r="Y578" s="1">
        <v>0</v>
      </c>
      <c r="Z578" s="1"/>
      <c r="AA578" s="1"/>
      <c r="AB578" s="1"/>
      <c r="AH578" t="str">
        <f t="shared" si="118"/>
        <v>Shirley</v>
      </c>
      <c r="AI578" t="s">
        <v>799</v>
      </c>
      <c r="AJ578">
        <v>2</v>
      </c>
      <c r="AL578" s="127">
        <v>23</v>
      </c>
      <c r="AM578" s="130">
        <v>21</v>
      </c>
      <c r="AN578" s="130">
        <v>90</v>
      </c>
      <c r="AO578" s="132">
        <v>68140</v>
      </c>
      <c r="AP578" s="132">
        <f t="shared" si="109"/>
        <v>23021</v>
      </c>
      <c r="AQ578" s="74" t="s">
        <v>2231</v>
      </c>
    </row>
    <row r="579" spans="1:43" hidden="1" outlineLevel="1" x14ac:dyDescent="0.2">
      <c r="A579" t="s">
        <v>1510</v>
      </c>
      <c r="B579" s="10" t="s">
        <v>2728</v>
      </c>
      <c r="C579" s="1">
        <f t="shared" si="117"/>
        <v>1726</v>
      </c>
      <c r="D579" s="7">
        <f t="shared" si="114"/>
        <v>2</v>
      </c>
      <c r="E579" s="7">
        <f t="shared" si="115"/>
        <v>3</v>
      </c>
      <c r="F579" s="7">
        <f t="shared" si="116"/>
        <v>1</v>
      </c>
      <c r="G579" s="1">
        <f t="shared" si="108"/>
        <v>45</v>
      </c>
      <c r="H579" s="2">
        <f t="shared" si="107"/>
        <v>2.6071842410196989E-2</v>
      </c>
      <c r="I579" s="8"/>
      <c r="J579" s="2">
        <f t="shared" si="110"/>
        <v>0.33603707995365006</v>
      </c>
      <c r="K579" s="2">
        <f t="shared" si="111"/>
        <v>0.29721900347624564</v>
      </c>
      <c r="L579" s="2">
        <f t="shared" si="112"/>
        <v>0.36210892236384706</v>
      </c>
      <c r="M579" s="2">
        <f t="shared" si="113"/>
        <v>4.6349942062572369E-3</v>
      </c>
      <c r="N579" s="68">
        <v>580</v>
      </c>
      <c r="O579" s="68">
        <v>513</v>
      </c>
      <c r="P579" s="68">
        <v>625</v>
      </c>
      <c r="Q579" s="68">
        <v>6</v>
      </c>
      <c r="R579" s="68"/>
      <c r="S579" s="68">
        <v>1</v>
      </c>
      <c r="T579" s="68">
        <v>1</v>
      </c>
      <c r="U579" s="68"/>
      <c r="V579" s="1"/>
      <c r="W579" s="1"/>
      <c r="X579" s="1"/>
      <c r="Y579" s="1">
        <v>0</v>
      </c>
      <c r="Z579" s="1"/>
      <c r="AA579" s="1"/>
      <c r="AB579" s="1"/>
      <c r="AH579" t="str">
        <f t="shared" si="118"/>
        <v>Sidney</v>
      </c>
      <c r="AI579" t="s">
        <v>2091</v>
      </c>
      <c r="AJ579">
        <v>1</v>
      </c>
      <c r="AL579" s="127">
        <v>23</v>
      </c>
      <c r="AM579" s="130">
        <v>11</v>
      </c>
      <c r="AN579" s="130">
        <v>105</v>
      </c>
      <c r="AO579" s="132">
        <v>68385</v>
      </c>
      <c r="AP579" s="132">
        <f t="shared" si="109"/>
        <v>23011</v>
      </c>
      <c r="AQ579" s="74" t="s">
        <v>2231</v>
      </c>
    </row>
    <row r="580" spans="1:43" hidden="1" outlineLevel="1" x14ac:dyDescent="0.2">
      <c r="A580" t="s">
        <v>3331</v>
      </c>
      <c r="B580" s="10" t="s">
        <v>2728</v>
      </c>
      <c r="C580" s="1">
        <f t="shared" si="117"/>
        <v>140</v>
      </c>
      <c r="D580" s="7">
        <f t="shared" si="114"/>
        <v>1</v>
      </c>
      <c r="E580" s="7">
        <f t="shared" si="115"/>
        <v>3</v>
      </c>
      <c r="F580" s="7">
        <f t="shared" si="116"/>
        <v>2</v>
      </c>
      <c r="G580" s="1">
        <f t="shared" si="108"/>
        <v>59</v>
      </c>
      <c r="H580" s="2">
        <f t="shared" si="107"/>
        <v>0.42142857142857143</v>
      </c>
      <c r="I580" s="8"/>
      <c r="J580" s="2">
        <f t="shared" si="110"/>
        <v>0.6428571428571429</v>
      </c>
      <c r="K580" s="2">
        <f t="shared" si="111"/>
        <v>0.1357142857142857</v>
      </c>
      <c r="L580" s="2">
        <f t="shared" si="112"/>
        <v>0.22142857142857142</v>
      </c>
      <c r="M580" s="2">
        <f t="shared" si="113"/>
        <v>-2.7755575615628914E-17</v>
      </c>
      <c r="N580" s="68">
        <v>90</v>
      </c>
      <c r="O580" s="68">
        <v>19</v>
      </c>
      <c r="P580" s="68">
        <v>31</v>
      </c>
      <c r="Q580" s="68">
        <v>0</v>
      </c>
      <c r="R580" s="68"/>
      <c r="S580" s="68">
        <v>0</v>
      </c>
      <c r="T580" s="68">
        <v>0</v>
      </c>
      <c r="U580" s="68"/>
      <c r="V580" s="1"/>
      <c r="W580" s="1"/>
      <c r="X580" s="1"/>
      <c r="Y580" s="1">
        <v>0</v>
      </c>
      <c r="Z580" s="1"/>
      <c r="AA580" s="1"/>
      <c r="AB580" s="1"/>
      <c r="AH580" t="str">
        <f>A580</f>
        <v>Sinclair</v>
      </c>
      <c r="AI580" t="s">
        <v>3068</v>
      </c>
      <c r="AJ580">
        <v>2</v>
      </c>
      <c r="AL580" s="127">
        <v>23</v>
      </c>
      <c r="AM580" s="130">
        <v>3</v>
      </c>
      <c r="AO580" s="132">
        <v>68400</v>
      </c>
      <c r="AP580" s="132">
        <f t="shared" si="109"/>
        <v>23003</v>
      </c>
      <c r="AQ580" s="74" t="s">
        <v>1381</v>
      </c>
    </row>
    <row r="581" spans="1:43" hidden="1" outlineLevel="1" x14ac:dyDescent="0.2">
      <c r="A581" t="s">
        <v>1659</v>
      </c>
      <c r="B581" s="10" t="s">
        <v>2728</v>
      </c>
      <c r="C581" s="1">
        <f t="shared" si="117"/>
        <v>4260</v>
      </c>
      <c r="D581" s="7">
        <f t="shared" si="114"/>
        <v>1</v>
      </c>
      <c r="E581" s="7">
        <f t="shared" si="115"/>
        <v>3</v>
      </c>
      <c r="F581" s="7">
        <f t="shared" si="116"/>
        <v>2</v>
      </c>
      <c r="G581" s="1">
        <f t="shared" si="108"/>
        <v>259</v>
      </c>
      <c r="H581" s="2">
        <f t="shared" ref="H581:H642" si="119">G581/C581</f>
        <v>6.0798122065727697E-2</v>
      </c>
      <c r="I581" s="8"/>
      <c r="J581" s="2">
        <f t="shared" si="110"/>
        <v>0.40305164319248826</v>
      </c>
      <c r="K581" s="2">
        <f t="shared" si="111"/>
        <v>0.25305164319248824</v>
      </c>
      <c r="L581" s="2">
        <f t="shared" si="112"/>
        <v>0.34225352112676055</v>
      </c>
      <c r="M581" s="2">
        <f t="shared" si="113"/>
        <v>1.6431924882630011E-3</v>
      </c>
      <c r="N581" s="68">
        <v>1717</v>
      </c>
      <c r="O581" s="68">
        <v>1078</v>
      </c>
      <c r="P581" s="68">
        <v>1458</v>
      </c>
      <c r="Q581" s="68">
        <v>4</v>
      </c>
      <c r="R581" s="68"/>
      <c r="S581" s="68">
        <v>2</v>
      </c>
      <c r="T581" s="68">
        <v>1</v>
      </c>
      <c r="U581" s="68"/>
      <c r="V581" s="1"/>
      <c r="W581" s="1"/>
      <c r="X581" s="1"/>
      <c r="Y581" s="1">
        <v>0</v>
      </c>
      <c r="Z581" s="1"/>
      <c r="AA581" s="1"/>
      <c r="AB581" s="1"/>
      <c r="AH581" t="str">
        <f t="shared" si="118"/>
        <v>Skowhegan</v>
      </c>
      <c r="AI581" t="s">
        <v>748</v>
      </c>
      <c r="AJ581">
        <v>2</v>
      </c>
      <c r="AL581" s="127">
        <v>23</v>
      </c>
      <c r="AM581" s="130">
        <v>25</v>
      </c>
      <c r="AN581" s="130">
        <v>140</v>
      </c>
      <c r="AO581" s="132">
        <v>68910</v>
      </c>
      <c r="AP581" s="132">
        <f t="shared" si="109"/>
        <v>23025</v>
      </c>
      <c r="AQ581" s="74" t="s">
        <v>2231</v>
      </c>
    </row>
    <row r="582" spans="1:43" hidden="1" outlineLevel="1" x14ac:dyDescent="0.2">
      <c r="A582" t="s">
        <v>1596</v>
      </c>
      <c r="B582" s="10" t="s">
        <v>2728</v>
      </c>
      <c r="C582" s="1">
        <f t="shared" si="117"/>
        <v>491</v>
      </c>
      <c r="D582" s="7">
        <f t="shared" si="114"/>
        <v>2</v>
      </c>
      <c r="E582" s="7">
        <f t="shared" si="115"/>
        <v>3</v>
      </c>
      <c r="F582" s="7">
        <f t="shared" si="116"/>
        <v>1</v>
      </c>
      <c r="G582" s="1">
        <f t="shared" si="108"/>
        <v>63</v>
      </c>
      <c r="H582" s="2">
        <f t="shared" si="119"/>
        <v>0.12830957230142567</v>
      </c>
      <c r="I582" s="8"/>
      <c r="J582" s="2">
        <f t="shared" si="110"/>
        <v>0.3075356415478615</v>
      </c>
      <c r="K582" s="2">
        <f t="shared" si="111"/>
        <v>0.25254582484725052</v>
      </c>
      <c r="L582" s="2">
        <f t="shared" si="112"/>
        <v>0.43584521384928715</v>
      </c>
      <c r="M582" s="2">
        <f t="shared" si="113"/>
        <v>4.0733197556008238E-3</v>
      </c>
      <c r="N582" s="68">
        <v>151</v>
      </c>
      <c r="O582" s="68">
        <v>124</v>
      </c>
      <c r="P582" s="68">
        <v>214</v>
      </c>
      <c r="Q582" s="68">
        <v>1</v>
      </c>
      <c r="R582" s="68"/>
      <c r="S582" s="68">
        <v>0</v>
      </c>
      <c r="T582" s="68">
        <v>1</v>
      </c>
      <c r="U582" s="68"/>
      <c r="V582" s="1"/>
      <c r="W582" s="1"/>
      <c r="X582" s="1"/>
      <c r="Y582" s="1">
        <v>0</v>
      </c>
      <c r="Z582" s="1"/>
      <c r="AA582" s="1"/>
      <c r="AB582" s="1"/>
      <c r="AH582" t="str">
        <f t="shared" si="118"/>
        <v>Smithfield</v>
      </c>
      <c r="AI582" t="s">
        <v>748</v>
      </c>
      <c r="AJ582">
        <v>2</v>
      </c>
      <c r="AL582" s="127">
        <v>23</v>
      </c>
      <c r="AM582" s="130">
        <v>25</v>
      </c>
      <c r="AN582" s="130">
        <v>145</v>
      </c>
      <c r="AO582" s="132">
        <v>69155</v>
      </c>
      <c r="AP582" s="132">
        <f t="shared" si="109"/>
        <v>23025</v>
      </c>
      <c r="AQ582" s="74" t="s">
        <v>2231</v>
      </c>
    </row>
    <row r="583" spans="1:43" hidden="1" outlineLevel="1" x14ac:dyDescent="0.2">
      <c r="A583" t="s">
        <v>1660</v>
      </c>
      <c r="B583" s="10" t="s">
        <v>2728</v>
      </c>
      <c r="C583" s="1">
        <f t="shared" si="117"/>
        <v>176</v>
      </c>
      <c r="D583" s="7">
        <f t="shared" si="114"/>
        <v>1</v>
      </c>
      <c r="E583" s="7">
        <f t="shared" si="115"/>
        <v>2</v>
      </c>
      <c r="F583" s="7">
        <f t="shared" si="116"/>
        <v>3</v>
      </c>
      <c r="G583" s="1">
        <f t="shared" si="108"/>
        <v>7</v>
      </c>
      <c r="H583" s="2">
        <f t="shared" si="119"/>
        <v>3.9772727272727272E-2</v>
      </c>
      <c r="I583" s="8"/>
      <c r="J583" s="2">
        <f t="shared" si="110"/>
        <v>0.38636363636363635</v>
      </c>
      <c r="K583" s="2">
        <f t="shared" si="111"/>
        <v>0.34659090909090912</v>
      </c>
      <c r="L583" s="2">
        <f t="shared" si="112"/>
        <v>0.26704545454545453</v>
      </c>
      <c r="M583" s="2">
        <f t="shared" si="113"/>
        <v>0</v>
      </c>
      <c r="N583" s="68">
        <v>68</v>
      </c>
      <c r="O583" s="68">
        <v>61</v>
      </c>
      <c r="P583" s="68">
        <v>47</v>
      </c>
      <c r="Q583" s="68">
        <v>0</v>
      </c>
      <c r="R583" s="68"/>
      <c r="S583" s="68">
        <v>0</v>
      </c>
      <c r="T583" s="68">
        <v>0</v>
      </c>
      <c r="U583" s="68"/>
      <c r="V583" s="1"/>
      <c r="W583" s="1"/>
      <c r="X583" s="1"/>
      <c r="Y583" s="1">
        <v>0</v>
      </c>
      <c r="Z583" s="1"/>
      <c r="AA583" s="1"/>
      <c r="AB583" s="1"/>
      <c r="AH583" t="str">
        <f t="shared" si="118"/>
        <v>Smyrna</v>
      </c>
      <c r="AI583" t="s">
        <v>3068</v>
      </c>
      <c r="AJ583">
        <v>2</v>
      </c>
      <c r="AL583" s="127">
        <v>23</v>
      </c>
      <c r="AM583" s="130">
        <v>3</v>
      </c>
      <c r="AN583" s="130">
        <v>295</v>
      </c>
      <c r="AO583" s="132">
        <v>69260</v>
      </c>
      <c r="AP583" s="132">
        <f t="shared" si="109"/>
        <v>23003</v>
      </c>
      <c r="AQ583" s="74" t="s">
        <v>2231</v>
      </c>
    </row>
    <row r="584" spans="1:43" hidden="1" outlineLevel="1" x14ac:dyDescent="0.2">
      <c r="A584" t="s">
        <v>1661</v>
      </c>
      <c r="B584" s="10" t="s">
        <v>2728</v>
      </c>
      <c r="C584" s="1">
        <f t="shared" si="117"/>
        <v>565</v>
      </c>
      <c r="D584" s="7">
        <f t="shared" si="114"/>
        <v>1</v>
      </c>
      <c r="E584" s="7">
        <f t="shared" si="115"/>
        <v>3</v>
      </c>
      <c r="F584" s="7">
        <f t="shared" si="116"/>
        <v>2</v>
      </c>
      <c r="G584" s="1">
        <f t="shared" si="108"/>
        <v>14</v>
      </c>
      <c r="H584" s="2">
        <f t="shared" si="119"/>
        <v>2.4778761061946902E-2</v>
      </c>
      <c r="I584" s="8"/>
      <c r="J584" s="2">
        <f t="shared" si="110"/>
        <v>0.41061946902654867</v>
      </c>
      <c r="K584" s="2">
        <f t="shared" si="111"/>
        <v>0.2</v>
      </c>
      <c r="L584" s="2">
        <f t="shared" si="112"/>
        <v>0.38584070796460179</v>
      </c>
      <c r="M584" s="2">
        <f t="shared" si="113"/>
        <v>3.5398230088495297E-3</v>
      </c>
      <c r="N584" s="68">
        <v>232</v>
      </c>
      <c r="O584" s="68">
        <v>113</v>
      </c>
      <c r="P584" s="68">
        <v>218</v>
      </c>
      <c r="Q584" s="68">
        <v>1</v>
      </c>
      <c r="R584" s="68"/>
      <c r="S584" s="68">
        <v>1</v>
      </c>
      <c r="T584" s="68">
        <v>0</v>
      </c>
      <c r="U584" s="68"/>
      <c r="V584" s="1"/>
      <c r="W584" s="1"/>
      <c r="X584" s="1"/>
      <c r="Y584" s="1">
        <v>0</v>
      </c>
      <c r="Z584" s="1"/>
      <c r="AA584" s="1"/>
      <c r="AB584" s="1"/>
      <c r="AH584" t="str">
        <f t="shared" si="118"/>
        <v>Solon</v>
      </c>
      <c r="AI584" t="s">
        <v>748</v>
      </c>
      <c r="AJ584">
        <v>2</v>
      </c>
      <c r="AL584" s="127">
        <v>23</v>
      </c>
      <c r="AM584" s="130">
        <v>25</v>
      </c>
      <c r="AN584" s="130">
        <v>150</v>
      </c>
      <c r="AO584" s="132">
        <v>69505</v>
      </c>
      <c r="AP584" s="132">
        <f t="shared" si="109"/>
        <v>23025</v>
      </c>
      <c r="AQ584" s="74" t="s">
        <v>2231</v>
      </c>
    </row>
    <row r="585" spans="1:43" hidden="1" outlineLevel="1" x14ac:dyDescent="0.2">
      <c r="A585" t="s">
        <v>1353</v>
      </c>
      <c r="B585" s="10" t="s">
        <v>2728</v>
      </c>
      <c r="C585" s="1">
        <f t="shared" si="117"/>
        <v>244</v>
      </c>
      <c r="D585" s="7">
        <f t="shared" si="114"/>
        <v>1</v>
      </c>
      <c r="E585" s="7">
        <f t="shared" si="115"/>
        <v>3</v>
      </c>
      <c r="F585" s="7">
        <f t="shared" si="116"/>
        <v>2</v>
      </c>
      <c r="G585" s="1">
        <f t="shared" si="108"/>
        <v>8</v>
      </c>
      <c r="H585" s="2">
        <f t="shared" si="119"/>
        <v>3.2786885245901641E-2</v>
      </c>
      <c r="I585" s="8"/>
      <c r="J585" s="2">
        <f t="shared" si="110"/>
        <v>0.38524590163934425</v>
      </c>
      <c r="K585" s="2">
        <f t="shared" si="111"/>
        <v>0.25819672131147542</v>
      </c>
      <c r="L585" s="2">
        <f t="shared" si="112"/>
        <v>0.35245901639344263</v>
      </c>
      <c r="M585" s="2">
        <f t="shared" si="113"/>
        <v>4.0983606557377095E-3</v>
      </c>
      <c r="N585" s="68">
        <v>94</v>
      </c>
      <c r="O585" s="68">
        <v>63</v>
      </c>
      <c r="P585" s="68">
        <v>86</v>
      </c>
      <c r="Q585" s="68">
        <v>1</v>
      </c>
      <c r="R585" s="68"/>
      <c r="S585" s="68">
        <v>0</v>
      </c>
      <c r="T585" s="68">
        <v>0</v>
      </c>
      <c r="U585" s="68"/>
      <c r="V585" s="1"/>
      <c r="W585" s="1"/>
      <c r="X585" s="1"/>
      <c r="Y585" s="1">
        <v>0</v>
      </c>
      <c r="Z585" s="1"/>
      <c r="AA585" s="1"/>
      <c r="AB585" s="1"/>
      <c r="AH585" t="str">
        <f t="shared" si="118"/>
        <v>Somerville</v>
      </c>
      <c r="AI585" t="s">
        <v>1204</v>
      </c>
      <c r="AJ585">
        <v>1</v>
      </c>
      <c r="AL585" s="127">
        <v>23</v>
      </c>
      <c r="AM585" s="130">
        <v>15</v>
      </c>
      <c r="AN585" s="130">
        <v>70</v>
      </c>
      <c r="AO585" s="132">
        <v>69645</v>
      </c>
      <c r="AP585" s="132">
        <f t="shared" si="109"/>
        <v>23015</v>
      </c>
      <c r="AQ585" s="74" t="s">
        <v>2231</v>
      </c>
    </row>
    <row r="586" spans="1:43" hidden="1" outlineLevel="1" x14ac:dyDescent="0.2">
      <c r="A586" t="s">
        <v>2703</v>
      </c>
      <c r="B586" s="10" t="s">
        <v>2728</v>
      </c>
      <c r="C586" s="1">
        <f t="shared" si="117"/>
        <v>190</v>
      </c>
      <c r="D586" s="7">
        <f t="shared" si="114"/>
        <v>2</v>
      </c>
      <c r="E586" s="7">
        <f t="shared" si="115"/>
        <v>3</v>
      </c>
      <c r="F586" s="7">
        <f t="shared" si="116"/>
        <v>1</v>
      </c>
      <c r="G586" s="1">
        <f t="shared" si="108"/>
        <v>13</v>
      </c>
      <c r="H586" s="2">
        <f t="shared" si="119"/>
        <v>6.8421052631578952E-2</v>
      </c>
      <c r="I586" s="8"/>
      <c r="J586" s="2">
        <f t="shared" si="110"/>
        <v>0.33157894736842103</v>
      </c>
      <c r="K586" s="2">
        <f t="shared" si="111"/>
        <v>0.25789473684210529</v>
      </c>
      <c r="L586" s="2">
        <f t="shared" si="112"/>
        <v>0.4</v>
      </c>
      <c r="M586" s="2">
        <f t="shared" si="113"/>
        <v>1.0526315789473717E-2</v>
      </c>
      <c r="N586" s="68">
        <v>63</v>
      </c>
      <c r="O586" s="68">
        <v>49</v>
      </c>
      <c r="P586" s="68">
        <v>76</v>
      </c>
      <c r="Q586" s="68">
        <v>2</v>
      </c>
      <c r="R586" s="68"/>
      <c r="S586" s="68">
        <v>0</v>
      </c>
      <c r="T586" s="68">
        <v>0</v>
      </c>
      <c r="U586" s="68"/>
      <c r="V586" s="1"/>
      <c r="W586" s="1"/>
      <c r="X586" s="1"/>
      <c r="Y586" s="1">
        <v>0</v>
      </c>
      <c r="Z586" s="1"/>
      <c r="AA586" s="1"/>
      <c r="AB586" s="1"/>
      <c r="AH586" t="str">
        <f t="shared" si="118"/>
        <v>Sorrento</v>
      </c>
      <c r="AI586" t="s">
        <v>1111</v>
      </c>
      <c r="AJ586">
        <v>2</v>
      </c>
      <c r="AL586" s="127">
        <v>23</v>
      </c>
      <c r="AM586" s="130">
        <v>9</v>
      </c>
      <c r="AN586" s="130">
        <v>135</v>
      </c>
      <c r="AO586" s="132">
        <v>69750</v>
      </c>
      <c r="AP586" s="132">
        <f t="shared" si="109"/>
        <v>23009</v>
      </c>
      <c r="AQ586" s="74" t="s">
        <v>2231</v>
      </c>
    </row>
    <row r="587" spans="1:43" hidden="1" outlineLevel="1" x14ac:dyDescent="0.2">
      <c r="A587" t="s">
        <v>1072</v>
      </c>
      <c r="B587" s="10" t="s">
        <v>2728</v>
      </c>
      <c r="C587" s="1">
        <f t="shared" si="117"/>
        <v>3148</v>
      </c>
      <c r="D587" s="7">
        <f t="shared" si="114"/>
        <v>2</v>
      </c>
      <c r="E587" s="7">
        <f t="shared" si="115"/>
        <v>1</v>
      </c>
      <c r="F587" s="7">
        <f t="shared" si="116"/>
        <v>3</v>
      </c>
      <c r="G587" s="1">
        <f t="shared" si="108"/>
        <v>153</v>
      </c>
      <c r="H587" s="2">
        <f t="shared" si="119"/>
        <v>4.8602287166454892E-2</v>
      </c>
      <c r="I587" s="8"/>
      <c r="J587" s="2">
        <f t="shared" si="110"/>
        <v>0.33608640406607371</v>
      </c>
      <c r="K587" s="2">
        <f t="shared" si="111"/>
        <v>0.38468869123252858</v>
      </c>
      <c r="L587" s="2">
        <f t="shared" si="112"/>
        <v>0.27509529860228715</v>
      </c>
      <c r="M587" s="2">
        <f t="shared" si="113"/>
        <v>4.129606099110561E-3</v>
      </c>
      <c r="N587" s="68">
        <v>1058</v>
      </c>
      <c r="O587" s="68">
        <v>1211</v>
      </c>
      <c r="P587" s="68">
        <v>866</v>
      </c>
      <c r="Q587" s="68">
        <v>10</v>
      </c>
      <c r="R587" s="68"/>
      <c r="S587" s="68">
        <v>2</v>
      </c>
      <c r="T587" s="68">
        <v>1</v>
      </c>
      <c r="U587" s="68"/>
      <c r="V587" s="1"/>
      <c r="W587" s="1"/>
      <c r="X587" s="1"/>
      <c r="Y587" s="1">
        <v>0</v>
      </c>
      <c r="Z587" s="1"/>
      <c r="AA587" s="1"/>
      <c r="AB587" s="1"/>
      <c r="AH587" t="str">
        <f t="shared" si="118"/>
        <v>South Berwick</v>
      </c>
      <c r="AI587" t="s">
        <v>1624</v>
      </c>
      <c r="AJ587">
        <v>1</v>
      </c>
      <c r="AL587" s="127">
        <v>23</v>
      </c>
      <c r="AM587" s="130">
        <v>31</v>
      </c>
      <c r="AN587" s="130">
        <v>125</v>
      </c>
      <c r="AO587" s="132">
        <v>70030</v>
      </c>
      <c r="AP587" s="132">
        <f t="shared" si="109"/>
        <v>23031</v>
      </c>
      <c r="AQ587" s="74" t="s">
        <v>2231</v>
      </c>
    </row>
    <row r="588" spans="1:43" hidden="1" outlineLevel="1" x14ac:dyDescent="0.2">
      <c r="A588" t="s">
        <v>1073</v>
      </c>
      <c r="B588" s="10" t="s">
        <v>2728</v>
      </c>
      <c r="C588" s="1">
        <f t="shared" si="117"/>
        <v>567</v>
      </c>
      <c r="D588" s="7">
        <f t="shared" si="114"/>
        <v>1</v>
      </c>
      <c r="E588" s="7">
        <f t="shared" si="115"/>
        <v>2</v>
      </c>
      <c r="F588" s="7">
        <f t="shared" si="116"/>
        <v>3</v>
      </c>
      <c r="G588" s="1">
        <f t="shared" si="108"/>
        <v>10</v>
      </c>
      <c r="H588" s="2">
        <f t="shared" si="119"/>
        <v>1.7636684303350969E-2</v>
      </c>
      <c r="I588" s="8"/>
      <c r="J588" s="2">
        <f t="shared" si="110"/>
        <v>0.37037037037037035</v>
      </c>
      <c r="K588" s="2">
        <f t="shared" si="111"/>
        <v>0.35273368606701938</v>
      </c>
      <c r="L588" s="2">
        <f t="shared" si="112"/>
        <v>0.26984126984126983</v>
      </c>
      <c r="M588" s="2">
        <f t="shared" si="113"/>
        <v>7.0546737213404431E-3</v>
      </c>
      <c r="N588" s="68">
        <v>210</v>
      </c>
      <c r="O588" s="68">
        <v>200</v>
      </c>
      <c r="P588" s="68">
        <v>153</v>
      </c>
      <c r="Q588" s="68">
        <v>2</v>
      </c>
      <c r="R588" s="68"/>
      <c r="S588" s="68">
        <v>0</v>
      </c>
      <c r="T588" s="68">
        <v>2</v>
      </c>
      <c r="U588" s="68"/>
      <c r="V588" s="1"/>
      <c r="W588" s="1"/>
      <c r="X588" s="1"/>
      <c r="Y588" s="1">
        <v>0</v>
      </c>
      <c r="Z588" s="1"/>
      <c r="AA588" s="1"/>
      <c r="AB588" s="1"/>
      <c r="AH588" t="str">
        <f t="shared" si="118"/>
        <v>South Bristol</v>
      </c>
      <c r="AI588" t="s">
        <v>1204</v>
      </c>
      <c r="AJ588">
        <v>1</v>
      </c>
      <c r="AL588" s="127">
        <v>23</v>
      </c>
      <c r="AM588" s="130">
        <v>15</v>
      </c>
      <c r="AN588" s="130">
        <v>75</v>
      </c>
      <c r="AO588" s="132">
        <v>70240</v>
      </c>
      <c r="AP588" s="132">
        <f t="shared" si="109"/>
        <v>23015</v>
      </c>
      <c r="AQ588" s="74" t="s">
        <v>2231</v>
      </c>
    </row>
    <row r="589" spans="1:43" hidden="1" outlineLevel="1" x14ac:dyDescent="0.2">
      <c r="A589" t="s">
        <v>2808</v>
      </c>
      <c r="B589" s="10" t="s">
        <v>2728</v>
      </c>
      <c r="C589" s="1">
        <f t="shared" si="117"/>
        <v>12712</v>
      </c>
      <c r="D589" s="7">
        <f t="shared" si="114"/>
        <v>1</v>
      </c>
      <c r="E589" s="7">
        <f t="shared" si="115"/>
        <v>2</v>
      </c>
      <c r="F589" s="7">
        <f t="shared" si="116"/>
        <v>3</v>
      </c>
      <c r="G589" s="1">
        <f t="shared" si="108"/>
        <v>1934</v>
      </c>
      <c r="H589" s="2">
        <f t="shared" si="119"/>
        <v>0.15213971050975456</v>
      </c>
      <c r="I589" s="8"/>
      <c r="J589" s="2">
        <f t="shared" si="110"/>
        <v>0.46672435494021397</v>
      </c>
      <c r="K589" s="2">
        <f t="shared" si="111"/>
        <v>0.31458464443045941</v>
      </c>
      <c r="L589" s="2">
        <f t="shared" si="112"/>
        <v>0.21507237256135933</v>
      </c>
      <c r="M589" s="2">
        <f t="shared" si="113"/>
        <v>3.6186280679672278E-3</v>
      </c>
      <c r="N589" s="68">
        <v>5933</v>
      </c>
      <c r="O589" s="68">
        <v>3999</v>
      </c>
      <c r="P589" s="68">
        <v>2734</v>
      </c>
      <c r="Q589" s="68">
        <v>31</v>
      </c>
      <c r="R589" s="68"/>
      <c r="S589" s="68">
        <v>9</v>
      </c>
      <c r="T589" s="68">
        <v>5</v>
      </c>
      <c r="U589" s="68"/>
      <c r="V589" s="1"/>
      <c r="W589" s="1"/>
      <c r="X589" s="1"/>
      <c r="Y589" s="1">
        <v>1</v>
      </c>
      <c r="Z589" s="1"/>
      <c r="AA589" s="1"/>
      <c r="AB589" s="1"/>
      <c r="AH589" t="str">
        <f t="shared" si="118"/>
        <v>South Portland</v>
      </c>
      <c r="AI589" t="s">
        <v>1429</v>
      </c>
      <c r="AJ589">
        <v>1</v>
      </c>
      <c r="AL589" s="127">
        <v>23</v>
      </c>
      <c r="AM589" s="130">
        <v>5</v>
      </c>
      <c r="AN589" s="130">
        <v>110</v>
      </c>
      <c r="AO589" s="132">
        <v>71990</v>
      </c>
      <c r="AP589" s="132">
        <f t="shared" si="109"/>
        <v>23005</v>
      </c>
      <c r="AQ589" s="74" t="s">
        <v>146</v>
      </c>
    </row>
    <row r="590" spans="1:43" hidden="1" outlineLevel="1" x14ac:dyDescent="0.2">
      <c r="A590" t="s">
        <v>3071</v>
      </c>
      <c r="B590" s="10" t="s">
        <v>2728</v>
      </c>
      <c r="C590" s="1">
        <f t="shared" si="117"/>
        <v>756</v>
      </c>
      <c r="D590" s="7">
        <f t="shared" si="114"/>
        <v>2</v>
      </c>
      <c r="E590" s="7">
        <f t="shared" si="115"/>
        <v>3</v>
      </c>
      <c r="F590" s="7">
        <f t="shared" si="116"/>
        <v>1</v>
      </c>
      <c r="G590" s="1">
        <f t="shared" si="108"/>
        <v>3</v>
      </c>
      <c r="H590" s="2">
        <f t="shared" si="119"/>
        <v>3.968253968253968E-3</v>
      </c>
      <c r="I590" s="8"/>
      <c r="J590" s="2">
        <f t="shared" si="110"/>
        <v>0.33465608465608465</v>
      </c>
      <c r="K590" s="2">
        <f t="shared" si="111"/>
        <v>0.32275132275132273</v>
      </c>
      <c r="L590" s="2">
        <f t="shared" si="112"/>
        <v>0.33862433862433861</v>
      </c>
      <c r="M590" s="2">
        <f t="shared" si="113"/>
        <v>3.9682539682540097E-3</v>
      </c>
      <c r="N590" s="68">
        <v>253</v>
      </c>
      <c r="O590" s="68">
        <v>244</v>
      </c>
      <c r="P590" s="68">
        <v>256</v>
      </c>
      <c r="Q590" s="68">
        <v>0</v>
      </c>
      <c r="R590" s="68"/>
      <c r="S590" s="68">
        <v>1</v>
      </c>
      <c r="T590" s="68">
        <v>1</v>
      </c>
      <c r="U590" s="68"/>
      <c r="V590" s="1"/>
      <c r="W590" s="1"/>
      <c r="X590" s="1"/>
      <c r="Y590" s="1">
        <v>1</v>
      </c>
      <c r="Z590" s="1"/>
      <c r="AA590" s="1"/>
      <c r="AB590" s="1"/>
      <c r="AH590" t="str">
        <f t="shared" si="118"/>
        <v>South Thomaston</v>
      </c>
      <c r="AI590" t="s">
        <v>857</v>
      </c>
      <c r="AJ590">
        <v>1</v>
      </c>
      <c r="AL590" s="127">
        <v>23</v>
      </c>
      <c r="AM590" s="130">
        <v>13</v>
      </c>
      <c r="AN590" s="130">
        <v>65</v>
      </c>
      <c r="AO590" s="132">
        <v>72585</v>
      </c>
      <c r="AP590" s="132">
        <f t="shared" si="109"/>
        <v>23013</v>
      </c>
      <c r="AQ590" s="74" t="s">
        <v>2231</v>
      </c>
    </row>
    <row r="591" spans="1:43" hidden="1" outlineLevel="1" x14ac:dyDescent="0.2">
      <c r="A591" t="s">
        <v>1075</v>
      </c>
      <c r="B591" s="10" t="s">
        <v>2728</v>
      </c>
      <c r="C591" s="1">
        <f t="shared" si="117"/>
        <v>508</v>
      </c>
      <c r="D591" s="7">
        <f t="shared" si="114"/>
        <v>2</v>
      </c>
      <c r="E591" s="7">
        <f t="shared" si="115"/>
        <v>1</v>
      </c>
      <c r="F591" s="7">
        <f t="shared" si="116"/>
        <v>3</v>
      </c>
      <c r="G591" s="1">
        <f t="shared" si="108"/>
        <v>36</v>
      </c>
      <c r="H591" s="2">
        <f t="shared" si="119"/>
        <v>7.0866141732283464E-2</v>
      </c>
      <c r="I591" s="8"/>
      <c r="J591" s="2">
        <f t="shared" si="110"/>
        <v>0.33858267716535434</v>
      </c>
      <c r="K591" s="2">
        <f t="shared" si="111"/>
        <v>0.40944881889763779</v>
      </c>
      <c r="L591" s="2">
        <f t="shared" si="112"/>
        <v>0.24409448818897639</v>
      </c>
      <c r="M591" s="2">
        <f t="shared" si="113"/>
        <v>7.8740157480314266E-3</v>
      </c>
      <c r="N591" s="68">
        <v>172</v>
      </c>
      <c r="O591" s="68">
        <v>208</v>
      </c>
      <c r="P591" s="68">
        <v>124</v>
      </c>
      <c r="Q591" s="68">
        <v>3</v>
      </c>
      <c r="R591" s="68"/>
      <c r="S591" s="68">
        <v>1</v>
      </c>
      <c r="T591" s="68">
        <v>0</v>
      </c>
      <c r="U591" s="68"/>
      <c r="V591" s="1"/>
      <c r="W591" s="1"/>
      <c r="X591" s="1"/>
      <c r="Y591" s="1">
        <v>0</v>
      </c>
      <c r="Z591" s="1"/>
      <c r="AA591" s="1"/>
      <c r="AB591" s="1"/>
      <c r="AH591" t="str">
        <f t="shared" si="118"/>
        <v>Southport</v>
      </c>
      <c r="AI591" t="s">
        <v>1204</v>
      </c>
      <c r="AJ591">
        <v>1</v>
      </c>
      <c r="AL591" s="127">
        <v>23</v>
      </c>
      <c r="AM591" s="130">
        <v>15</v>
      </c>
      <c r="AN591" s="130">
        <v>80</v>
      </c>
      <c r="AO591" s="132">
        <v>71955</v>
      </c>
      <c r="AP591" s="132">
        <f t="shared" si="109"/>
        <v>23015</v>
      </c>
      <c r="AQ591" s="74" t="s">
        <v>2231</v>
      </c>
    </row>
    <row r="592" spans="1:43" hidden="1" outlineLevel="1" x14ac:dyDescent="0.2">
      <c r="A592" t="s">
        <v>1498</v>
      </c>
      <c r="B592" s="10" t="s">
        <v>2728</v>
      </c>
      <c r="C592" s="1">
        <f t="shared" si="117"/>
        <v>1235</v>
      </c>
      <c r="D592" s="7">
        <f t="shared" si="114"/>
        <v>1</v>
      </c>
      <c r="E592" s="7">
        <f t="shared" si="115"/>
        <v>3</v>
      </c>
      <c r="F592" s="7">
        <f t="shared" si="116"/>
        <v>2</v>
      </c>
      <c r="G592" s="1">
        <f t="shared" si="108"/>
        <v>20</v>
      </c>
      <c r="H592" s="2">
        <f t="shared" si="119"/>
        <v>1.6194331983805668E-2</v>
      </c>
      <c r="I592" s="8"/>
      <c r="J592" s="2">
        <f t="shared" si="110"/>
        <v>0.351417004048583</v>
      </c>
      <c r="K592" s="2">
        <f t="shared" si="111"/>
        <v>0.30931174089068825</v>
      </c>
      <c r="L592" s="2">
        <f t="shared" si="112"/>
        <v>0.33522267206477735</v>
      </c>
      <c r="M592" s="2">
        <f t="shared" si="113"/>
        <v>4.0485829959513997E-3</v>
      </c>
      <c r="N592" s="68">
        <v>434</v>
      </c>
      <c r="O592" s="68">
        <v>382</v>
      </c>
      <c r="P592" s="68">
        <v>414</v>
      </c>
      <c r="Q592" s="68">
        <v>3</v>
      </c>
      <c r="R592" s="68"/>
      <c r="S592" s="68">
        <v>1</v>
      </c>
      <c r="T592" s="68">
        <v>0</v>
      </c>
      <c r="U592" s="68"/>
      <c r="V592" s="1"/>
      <c r="W592" s="1"/>
      <c r="X592" s="1"/>
      <c r="Y592" s="1">
        <v>1</v>
      </c>
      <c r="Z592" s="1"/>
      <c r="AA592" s="1"/>
      <c r="AB592" s="1"/>
      <c r="AH592" t="str">
        <f t="shared" si="118"/>
        <v>Southwest Harbor</v>
      </c>
      <c r="AI592" t="s">
        <v>1111</v>
      </c>
      <c r="AJ592">
        <v>2</v>
      </c>
      <c r="AL592" s="127">
        <v>23</v>
      </c>
      <c r="AM592" s="130">
        <v>9</v>
      </c>
      <c r="AN592" s="130">
        <v>140</v>
      </c>
      <c r="AO592" s="132">
        <v>72865</v>
      </c>
      <c r="AP592" s="132">
        <f t="shared" si="109"/>
        <v>23009</v>
      </c>
      <c r="AQ592" s="74" t="s">
        <v>2231</v>
      </c>
    </row>
    <row r="593" spans="1:43" hidden="1" outlineLevel="1" x14ac:dyDescent="0.2">
      <c r="A593" t="s">
        <v>1160</v>
      </c>
      <c r="B593" s="10" t="s">
        <v>2728</v>
      </c>
      <c r="C593" s="1">
        <f t="shared" si="117"/>
        <v>183</v>
      </c>
      <c r="D593" s="7">
        <f t="shared" si="114"/>
        <v>2</v>
      </c>
      <c r="E593" s="7">
        <f t="shared" si="115"/>
        <v>3</v>
      </c>
      <c r="F593" s="7">
        <f t="shared" si="116"/>
        <v>1</v>
      </c>
      <c r="G593" s="1">
        <f t="shared" si="108"/>
        <v>1</v>
      </c>
      <c r="H593" s="2">
        <f t="shared" si="119"/>
        <v>5.4644808743169399E-3</v>
      </c>
      <c r="I593" s="8"/>
      <c r="J593" s="2">
        <f t="shared" si="110"/>
        <v>0.37704918032786883</v>
      </c>
      <c r="K593" s="2">
        <f t="shared" si="111"/>
        <v>0.22404371584699453</v>
      </c>
      <c r="L593" s="2">
        <f t="shared" si="112"/>
        <v>0.38251366120218577</v>
      </c>
      <c r="M593" s="2">
        <f t="shared" si="113"/>
        <v>1.6393442622950838E-2</v>
      </c>
      <c r="N593" s="68">
        <v>69</v>
      </c>
      <c r="O593" s="68">
        <v>41</v>
      </c>
      <c r="P593" s="68">
        <v>70</v>
      </c>
      <c r="Q593" s="68">
        <v>2</v>
      </c>
      <c r="R593" s="68"/>
      <c r="S593" s="68">
        <v>0</v>
      </c>
      <c r="T593" s="68">
        <v>1</v>
      </c>
      <c r="U593" s="68"/>
      <c r="V593" s="1"/>
      <c r="W593" s="1"/>
      <c r="X593" s="1"/>
      <c r="Y593" s="1">
        <v>0</v>
      </c>
      <c r="Z593" s="1"/>
      <c r="AA593" s="1"/>
      <c r="AB593" s="1"/>
      <c r="AH593" t="str">
        <f t="shared" si="118"/>
        <v>Springfield</v>
      </c>
      <c r="AI593" t="s">
        <v>1674</v>
      </c>
      <c r="AJ593">
        <v>2</v>
      </c>
      <c r="AL593" s="127">
        <v>23</v>
      </c>
      <c r="AM593" s="130">
        <v>19</v>
      </c>
      <c r="AN593" s="130">
        <v>280</v>
      </c>
      <c r="AO593" s="132">
        <v>73250</v>
      </c>
      <c r="AP593" s="132">
        <f t="shared" si="109"/>
        <v>23019</v>
      </c>
      <c r="AQ593" s="74" t="s">
        <v>2231</v>
      </c>
    </row>
    <row r="594" spans="1:43" hidden="1" outlineLevel="1" x14ac:dyDescent="0.2">
      <c r="A594" t="s">
        <v>3072</v>
      </c>
      <c r="B594" s="10" t="s">
        <v>2728</v>
      </c>
      <c r="C594" s="1">
        <f t="shared" si="117"/>
        <v>266</v>
      </c>
      <c r="D594" s="7">
        <f t="shared" si="114"/>
        <v>1</v>
      </c>
      <c r="E594" s="7">
        <f t="shared" si="115"/>
        <v>2</v>
      </c>
      <c r="F594" s="7">
        <f t="shared" si="116"/>
        <v>3</v>
      </c>
      <c r="G594" s="1">
        <f t="shared" si="108"/>
        <v>20</v>
      </c>
      <c r="H594" s="2">
        <f t="shared" si="119"/>
        <v>7.5187969924812026E-2</v>
      </c>
      <c r="I594" s="8"/>
      <c r="J594" s="2">
        <f t="shared" si="110"/>
        <v>0.40225563909774437</v>
      </c>
      <c r="K594" s="2">
        <f t="shared" si="111"/>
        <v>0.32706766917293234</v>
      </c>
      <c r="L594" s="2">
        <f t="shared" si="112"/>
        <v>0.26691729323308272</v>
      </c>
      <c r="M594" s="2">
        <f t="shared" si="113"/>
        <v>3.7593984962406291E-3</v>
      </c>
      <c r="N594" s="68">
        <v>107</v>
      </c>
      <c r="O594" s="68">
        <v>87</v>
      </c>
      <c r="P594" s="68">
        <v>71</v>
      </c>
      <c r="Q594" s="68">
        <v>0</v>
      </c>
      <c r="R594" s="68"/>
      <c r="S594" s="68">
        <v>0</v>
      </c>
      <c r="T594" s="68">
        <v>0</v>
      </c>
      <c r="U594" s="68"/>
      <c r="V594" s="1"/>
      <c r="W594" s="1"/>
      <c r="X594" s="1"/>
      <c r="Y594" s="1">
        <v>1</v>
      </c>
      <c r="Z594" s="1"/>
      <c r="AA594" s="1"/>
      <c r="AB594" s="1"/>
      <c r="AH594" t="str">
        <f t="shared" si="118"/>
        <v>Stacyville</v>
      </c>
      <c r="AI594" t="s">
        <v>1674</v>
      </c>
      <c r="AJ594">
        <v>2</v>
      </c>
      <c r="AL594" s="127">
        <v>23</v>
      </c>
      <c r="AM594" s="130">
        <v>19</v>
      </c>
      <c r="AN594" s="130">
        <v>285</v>
      </c>
      <c r="AO594" s="132">
        <v>73600</v>
      </c>
      <c r="AP594" s="132">
        <f t="shared" si="109"/>
        <v>23019</v>
      </c>
      <c r="AQ594" s="74" t="s">
        <v>2231</v>
      </c>
    </row>
    <row r="595" spans="1:43" hidden="1" outlineLevel="1" x14ac:dyDescent="0.2">
      <c r="A595" t="s">
        <v>2738</v>
      </c>
      <c r="B595" s="10" t="s">
        <v>2728</v>
      </c>
      <c r="C595" s="1">
        <f t="shared" si="117"/>
        <v>4181</v>
      </c>
      <c r="D595" s="7">
        <f t="shared" si="114"/>
        <v>1</v>
      </c>
      <c r="E595" s="7">
        <f t="shared" si="115"/>
        <v>2</v>
      </c>
      <c r="F595" s="7">
        <f t="shared" si="116"/>
        <v>3</v>
      </c>
      <c r="G595" s="1">
        <f t="shared" si="108"/>
        <v>24</v>
      </c>
      <c r="H595" s="2">
        <f t="shared" si="119"/>
        <v>5.7402535278641472E-3</v>
      </c>
      <c r="I595" s="8"/>
      <c r="J595" s="2">
        <f t="shared" si="110"/>
        <v>0.34441521167184885</v>
      </c>
      <c r="K595" s="2">
        <f t="shared" si="111"/>
        <v>0.33867495814398468</v>
      </c>
      <c r="L595" s="2">
        <f t="shared" si="112"/>
        <v>0.31260464003826838</v>
      </c>
      <c r="M595" s="2">
        <f t="shared" si="113"/>
        <v>4.3051901458980857E-3</v>
      </c>
      <c r="N595" s="68">
        <v>1440</v>
      </c>
      <c r="O595" s="68">
        <v>1416</v>
      </c>
      <c r="P595" s="68">
        <v>1307</v>
      </c>
      <c r="Q595" s="68">
        <v>11</v>
      </c>
      <c r="R595" s="68"/>
      <c r="S595" s="68">
        <v>3</v>
      </c>
      <c r="T595" s="68">
        <v>2</v>
      </c>
      <c r="U595" s="68"/>
      <c r="V595" s="1"/>
      <c r="W595" s="1"/>
      <c r="X595" s="1"/>
      <c r="Y595" s="1">
        <v>2</v>
      </c>
      <c r="Z595" s="1"/>
      <c r="AA595" s="1"/>
      <c r="AB595" s="1"/>
      <c r="AH595" t="str">
        <f t="shared" si="118"/>
        <v>Standish</v>
      </c>
      <c r="AI595" t="s">
        <v>1429</v>
      </c>
      <c r="AJ595">
        <v>1</v>
      </c>
      <c r="AL595" s="127">
        <v>23</v>
      </c>
      <c r="AM595" s="130">
        <v>5</v>
      </c>
      <c r="AN595" s="130">
        <v>115</v>
      </c>
      <c r="AO595" s="132">
        <v>73670</v>
      </c>
      <c r="AP595" s="132">
        <f t="shared" si="109"/>
        <v>23005</v>
      </c>
      <c r="AQ595" s="74" t="s">
        <v>2231</v>
      </c>
    </row>
    <row r="596" spans="1:43" hidden="1" outlineLevel="1" x14ac:dyDescent="0.2">
      <c r="A596" t="s">
        <v>2147</v>
      </c>
      <c r="B596" s="10" t="s">
        <v>2728</v>
      </c>
      <c r="C596" s="1">
        <f t="shared" si="117"/>
        <v>307</v>
      </c>
      <c r="D596" s="7">
        <f t="shared" si="114"/>
        <v>2</v>
      </c>
      <c r="E596" s="7">
        <f t="shared" si="115"/>
        <v>3</v>
      </c>
      <c r="F596" s="7">
        <f t="shared" si="116"/>
        <v>1</v>
      </c>
      <c r="G596" s="1">
        <f t="shared" si="108"/>
        <v>33</v>
      </c>
      <c r="H596" s="2">
        <f t="shared" si="119"/>
        <v>0.10749185667752444</v>
      </c>
      <c r="I596" s="8"/>
      <c r="J596" s="2">
        <f t="shared" si="110"/>
        <v>0.36156351791530944</v>
      </c>
      <c r="K596" s="2">
        <f t="shared" si="111"/>
        <v>0.15960912052117263</v>
      </c>
      <c r="L596" s="2">
        <f t="shared" si="112"/>
        <v>0.46905537459283386</v>
      </c>
      <c r="M596" s="2">
        <f t="shared" si="113"/>
        <v>9.7719869706841544E-3</v>
      </c>
      <c r="N596" s="68">
        <v>111</v>
      </c>
      <c r="O596" s="68">
        <v>49</v>
      </c>
      <c r="P596" s="68">
        <v>144</v>
      </c>
      <c r="Q596" s="68">
        <v>3</v>
      </c>
      <c r="R596" s="68"/>
      <c r="S596" s="68">
        <v>0</v>
      </c>
      <c r="T596" s="68">
        <v>0</v>
      </c>
      <c r="U596" s="68"/>
      <c r="V596" s="1"/>
      <c r="W596" s="1"/>
      <c r="X596" s="1"/>
      <c r="Y596" s="1">
        <v>0</v>
      </c>
      <c r="Z596" s="1"/>
      <c r="AA596" s="1"/>
      <c r="AB596" s="1"/>
      <c r="AH596" t="str">
        <f t="shared" si="118"/>
        <v>Starks</v>
      </c>
      <c r="AI596" t="s">
        <v>748</v>
      </c>
      <c r="AJ596">
        <v>2</v>
      </c>
      <c r="AL596" s="127">
        <v>23</v>
      </c>
      <c r="AM596" s="130">
        <v>25</v>
      </c>
      <c r="AN596" s="130">
        <v>155</v>
      </c>
      <c r="AO596" s="132">
        <v>73845</v>
      </c>
      <c r="AP596" s="132">
        <f t="shared" si="109"/>
        <v>23025</v>
      </c>
      <c r="AQ596" s="74" t="s">
        <v>2231</v>
      </c>
    </row>
    <row r="597" spans="1:43" hidden="1" outlineLevel="1" x14ac:dyDescent="0.2">
      <c r="A597" t="s">
        <v>3095</v>
      </c>
      <c r="B597" s="10" t="s">
        <v>2728</v>
      </c>
      <c r="C597" s="1">
        <f t="shared" si="117"/>
        <v>464</v>
      </c>
      <c r="D597" s="7">
        <f t="shared" si="114"/>
        <v>2</v>
      </c>
      <c r="E597" s="7">
        <f t="shared" si="115"/>
        <v>3</v>
      </c>
      <c r="F597" s="7">
        <f t="shared" si="116"/>
        <v>1</v>
      </c>
      <c r="G597" s="1">
        <f t="shared" si="108"/>
        <v>66</v>
      </c>
      <c r="H597" s="2">
        <f t="shared" si="119"/>
        <v>0.14224137931034483</v>
      </c>
      <c r="I597" s="8"/>
      <c r="J597" s="2">
        <f t="shared" si="110"/>
        <v>0.29094827586206895</v>
      </c>
      <c r="K597" s="2">
        <f t="shared" si="111"/>
        <v>0.27155172413793105</v>
      </c>
      <c r="L597" s="2">
        <f t="shared" si="112"/>
        <v>0.43318965517241381</v>
      </c>
      <c r="M597" s="2">
        <f t="shared" si="113"/>
        <v>4.3103448275861878E-3</v>
      </c>
      <c r="N597" s="68">
        <v>135</v>
      </c>
      <c r="O597" s="68">
        <v>126</v>
      </c>
      <c r="P597" s="68">
        <v>201</v>
      </c>
      <c r="Q597" s="68">
        <v>2</v>
      </c>
      <c r="R597" s="68"/>
      <c r="S597" s="68">
        <v>0</v>
      </c>
      <c r="T597" s="68">
        <v>0</v>
      </c>
      <c r="U597" s="68"/>
      <c r="V597" s="1"/>
      <c r="W597" s="1"/>
      <c r="X597" s="1"/>
      <c r="Y597" s="1">
        <v>0</v>
      </c>
      <c r="Z597" s="1"/>
      <c r="AA597" s="1"/>
      <c r="AB597" s="1"/>
      <c r="AH597" t="str">
        <f t="shared" si="118"/>
        <v>Stetson</v>
      </c>
      <c r="AI597" t="s">
        <v>1674</v>
      </c>
      <c r="AJ597">
        <v>2</v>
      </c>
      <c r="AL597" s="127">
        <v>23</v>
      </c>
      <c r="AM597" s="130">
        <v>19</v>
      </c>
      <c r="AN597" s="130">
        <v>290</v>
      </c>
      <c r="AO597" s="132">
        <v>74055</v>
      </c>
      <c r="AP597" s="132">
        <f t="shared" si="109"/>
        <v>23019</v>
      </c>
      <c r="AQ597" s="74" t="s">
        <v>2231</v>
      </c>
    </row>
    <row r="598" spans="1:43" hidden="1" outlineLevel="1" x14ac:dyDescent="0.2">
      <c r="A598" t="s">
        <v>617</v>
      </c>
      <c r="B598" s="10" t="s">
        <v>2728</v>
      </c>
      <c r="C598" s="1">
        <f t="shared" si="117"/>
        <v>571</v>
      </c>
      <c r="D598" s="7">
        <f t="shared" si="114"/>
        <v>2</v>
      </c>
      <c r="E598" s="7">
        <f t="shared" si="115"/>
        <v>3</v>
      </c>
      <c r="F598" s="7">
        <f t="shared" si="116"/>
        <v>1</v>
      </c>
      <c r="G598" s="1">
        <f t="shared" si="108"/>
        <v>21</v>
      </c>
      <c r="H598" s="2">
        <f t="shared" si="119"/>
        <v>3.6777583187390543E-2</v>
      </c>
      <c r="I598" s="8"/>
      <c r="J598" s="2">
        <f t="shared" si="110"/>
        <v>0.33274956217162871</v>
      </c>
      <c r="K598" s="2">
        <f t="shared" si="111"/>
        <v>0.29597197898423816</v>
      </c>
      <c r="L598" s="2">
        <f t="shared" si="112"/>
        <v>0.36952714535901926</v>
      </c>
      <c r="M598" s="2">
        <f t="shared" si="113"/>
        <v>1.7513134851138146E-3</v>
      </c>
      <c r="N598" s="68">
        <v>190</v>
      </c>
      <c r="O598" s="68">
        <v>169</v>
      </c>
      <c r="P598" s="68">
        <v>211</v>
      </c>
      <c r="Q598" s="68">
        <v>0</v>
      </c>
      <c r="R598" s="68"/>
      <c r="S598" s="68">
        <v>0</v>
      </c>
      <c r="T598" s="68">
        <v>1</v>
      </c>
      <c r="U598" s="68"/>
      <c r="V598" s="1"/>
      <c r="W598" s="1"/>
      <c r="X598" s="1"/>
      <c r="Y598" s="1">
        <v>0</v>
      </c>
      <c r="Z598" s="1"/>
      <c r="AA598" s="1"/>
      <c r="AB598" s="1"/>
      <c r="AH598" t="str">
        <f t="shared" si="118"/>
        <v>Steuben</v>
      </c>
      <c r="AI598" t="s">
        <v>563</v>
      </c>
      <c r="AJ598">
        <v>2</v>
      </c>
      <c r="AL598" s="127">
        <v>23</v>
      </c>
      <c r="AM598" s="130">
        <v>29</v>
      </c>
      <c r="AN598" s="130">
        <v>195</v>
      </c>
      <c r="AO598" s="132">
        <v>74125</v>
      </c>
      <c r="AP598" s="132">
        <f t="shared" si="109"/>
        <v>23029</v>
      </c>
      <c r="AQ598" s="74" t="s">
        <v>2231</v>
      </c>
    </row>
    <row r="599" spans="1:43" hidden="1" outlineLevel="1" x14ac:dyDescent="0.2">
      <c r="A599" t="s">
        <v>3096</v>
      </c>
      <c r="B599" s="10" t="s">
        <v>2728</v>
      </c>
      <c r="C599" s="1">
        <f t="shared" si="117"/>
        <v>197</v>
      </c>
      <c r="D599" s="7">
        <f t="shared" si="114"/>
        <v>1</v>
      </c>
      <c r="E599" s="7">
        <f t="shared" si="115"/>
        <v>3</v>
      </c>
      <c r="F599" s="7">
        <f t="shared" si="116"/>
        <v>2</v>
      </c>
      <c r="G599" s="1">
        <f t="shared" si="108"/>
        <v>55</v>
      </c>
      <c r="H599" s="2">
        <f t="shared" si="119"/>
        <v>0.27918781725888325</v>
      </c>
      <c r="I599" s="8"/>
      <c r="J599" s="2">
        <f t="shared" si="110"/>
        <v>0.52284263959390864</v>
      </c>
      <c r="K599" s="2">
        <f t="shared" si="111"/>
        <v>0.233502538071066</v>
      </c>
      <c r="L599" s="2">
        <f t="shared" si="112"/>
        <v>0.24365482233502539</v>
      </c>
      <c r="M599" s="2">
        <f t="shared" si="113"/>
        <v>-2.7755575615628914E-17</v>
      </c>
      <c r="N599" s="68">
        <v>103</v>
      </c>
      <c r="O599" s="68">
        <v>46</v>
      </c>
      <c r="P599" s="68">
        <v>48</v>
      </c>
      <c r="Q599" s="68">
        <v>0</v>
      </c>
      <c r="R599" s="68"/>
      <c r="S599" s="68">
        <v>0</v>
      </c>
      <c r="T599" s="68">
        <v>0</v>
      </c>
      <c r="U599" s="68"/>
      <c r="V599" s="1"/>
      <c r="W599" s="1"/>
      <c r="X599" s="1"/>
      <c r="Y599" s="1">
        <v>0</v>
      </c>
      <c r="Z599" s="1"/>
      <c r="AA599" s="1"/>
      <c r="AB599" s="1"/>
      <c r="AH599" t="str">
        <f t="shared" si="118"/>
        <v>Stockholm</v>
      </c>
      <c r="AI599" t="s">
        <v>3068</v>
      </c>
      <c r="AJ599">
        <v>2</v>
      </c>
      <c r="AL599" s="127">
        <v>23</v>
      </c>
      <c r="AM599" s="130">
        <v>3</v>
      </c>
      <c r="AN599" s="130">
        <v>300</v>
      </c>
      <c r="AO599" s="132">
        <v>74405</v>
      </c>
      <c r="AP599" s="132">
        <f t="shared" si="109"/>
        <v>23003</v>
      </c>
      <c r="AQ599" s="74" t="s">
        <v>2231</v>
      </c>
    </row>
    <row r="600" spans="1:43" hidden="1" outlineLevel="1" x14ac:dyDescent="0.2">
      <c r="A600" t="s">
        <v>3097</v>
      </c>
      <c r="B600" s="10" t="s">
        <v>2728</v>
      </c>
      <c r="C600" s="1">
        <f t="shared" si="117"/>
        <v>925</v>
      </c>
      <c r="D600" s="7">
        <f t="shared" si="114"/>
        <v>1</v>
      </c>
      <c r="E600" s="7">
        <f t="shared" si="115"/>
        <v>3</v>
      </c>
      <c r="F600" s="7">
        <f t="shared" si="116"/>
        <v>2</v>
      </c>
      <c r="G600" s="1">
        <f t="shared" si="108"/>
        <v>22</v>
      </c>
      <c r="H600" s="2">
        <f t="shared" si="119"/>
        <v>2.3783783783783784E-2</v>
      </c>
      <c r="I600" s="8"/>
      <c r="J600" s="2">
        <f t="shared" si="110"/>
        <v>0.3762162162162162</v>
      </c>
      <c r="K600" s="2">
        <f t="shared" si="111"/>
        <v>0.26378378378378381</v>
      </c>
      <c r="L600" s="2">
        <f t="shared" si="112"/>
        <v>0.35243243243243244</v>
      </c>
      <c r="M600" s="2">
        <f t="shared" si="113"/>
        <v>7.5675675675676013E-3</v>
      </c>
      <c r="N600" s="68">
        <v>348</v>
      </c>
      <c r="O600" s="68">
        <v>244</v>
      </c>
      <c r="P600" s="68">
        <v>326</v>
      </c>
      <c r="Q600" s="68">
        <v>6</v>
      </c>
      <c r="R600" s="68"/>
      <c r="S600" s="68">
        <v>1</v>
      </c>
      <c r="T600" s="68">
        <v>0</v>
      </c>
      <c r="U600" s="68"/>
      <c r="V600" s="1"/>
      <c r="W600" s="1"/>
      <c r="X600" s="1"/>
      <c r="Y600" s="1">
        <v>0</v>
      </c>
      <c r="Z600" s="1"/>
      <c r="AA600" s="1"/>
      <c r="AB600" s="1"/>
      <c r="AH600" t="str">
        <f t="shared" si="118"/>
        <v>Stockton Springs</v>
      </c>
      <c r="AI600" t="s">
        <v>1623</v>
      </c>
      <c r="AJ600">
        <v>2</v>
      </c>
      <c r="AL600" s="127">
        <v>23</v>
      </c>
      <c r="AM600" s="130">
        <v>27</v>
      </c>
      <c r="AN600" s="130">
        <v>100</v>
      </c>
      <c r="AO600" s="132">
        <v>74475</v>
      </c>
      <c r="AP600" s="132">
        <f t="shared" si="109"/>
        <v>23027</v>
      </c>
      <c r="AQ600" s="74" t="s">
        <v>2231</v>
      </c>
    </row>
    <row r="601" spans="1:43" hidden="1" outlineLevel="1" x14ac:dyDescent="0.2">
      <c r="A601" t="s">
        <v>3149</v>
      </c>
      <c r="B601" s="10" t="s">
        <v>2728</v>
      </c>
      <c r="C601" s="1">
        <f t="shared" si="117"/>
        <v>147</v>
      </c>
      <c r="D601" s="7">
        <f t="shared" si="114"/>
        <v>2</v>
      </c>
      <c r="E601" s="7">
        <f t="shared" si="115"/>
        <v>3</v>
      </c>
      <c r="F601" s="7">
        <f t="shared" si="116"/>
        <v>1</v>
      </c>
      <c r="G601" s="1">
        <f t="shared" si="108"/>
        <v>25</v>
      </c>
      <c r="H601" s="2">
        <f t="shared" si="119"/>
        <v>0.17006802721088435</v>
      </c>
      <c r="I601" s="8"/>
      <c r="J601" s="2">
        <f t="shared" si="110"/>
        <v>0.27891156462585032</v>
      </c>
      <c r="K601" s="2">
        <f t="shared" si="111"/>
        <v>0.27210884353741499</v>
      </c>
      <c r="L601" s="2">
        <f t="shared" si="112"/>
        <v>0.44897959183673469</v>
      </c>
      <c r="M601" s="2">
        <f t="shared" si="113"/>
        <v>0</v>
      </c>
      <c r="N601" s="68">
        <v>41</v>
      </c>
      <c r="O601" s="68">
        <v>40</v>
      </c>
      <c r="P601" s="68">
        <v>66</v>
      </c>
      <c r="Q601" s="68">
        <v>0</v>
      </c>
      <c r="R601" s="68"/>
      <c r="S601" s="68">
        <v>0</v>
      </c>
      <c r="T601" s="68">
        <v>0</v>
      </c>
      <c r="U601" s="68"/>
      <c r="V601" s="1"/>
      <c r="W601" s="1"/>
      <c r="X601" s="1"/>
      <c r="Y601" s="1">
        <v>0</v>
      </c>
      <c r="Z601" s="1"/>
      <c r="AA601" s="1"/>
      <c r="AB601" s="1"/>
      <c r="AH601" t="str">
        <f t="shared" si="118"/>
        <v>Stoneham</v>
      </c>
      <c r="AI601" t="s">
        <v>1673</v>
      </c>
      <c r="AJ601">
        <v>2</v>
      </c>
      <c r="AL601" s="127">
        <v>23</v>
      </c>
      <c r="AM601" s="130">
        <v>17</v>
      </c>
      <c r="AN601" s="130">
        <v>140</v>
      </c>
      <c r="AO601" s="132">
        <v>74510</v>
      </c>
      <c r="AP601" s="132">
        <f t="shared" si="109"/>
        <v>23017</v>
      </c>
      <c r="AQ601" s="74" t="s">
        <v>2231</v>
      </c>
    </row>
    <row r="602" spans="1:43" hidden="1" outlineLevel="1" x14ac:dyDescent="0.2">
      <c r="A602" t="s">
        <v>3098</v>
      </c>
      <c r="B602" s="10" t="s">
        <v>2728</v>
      </c>
      <c r="C602" s="1">
        <f t="shared" si="117"/>
        <v>630</v>
      </c>
      <c r="D602" s="7">
        <f t="shared" si="114"/>
        <v>1</v>
      </c>
      <c r="E602" s="7">
        <f t="shared" si="115"/>
        <v>3</v>
      </c>
      <c r="F602" s="7">
        <f t="shared" si="116"/>
        <v>2</v>
      </c>
      <c r="G602" s="1">
        <f t="shared" si="108"/>
        <v>37</v>
      </c>
      <c r="H602" s="2">
        <f t="shared" si="119"/>
        <v>5.873015873015873E-2</v>
      </c>
      <c r="I602" s="8"/>
      <c r="J602" s="2">
        <f t="shared" si="110"/>
        <v>0.41904761904761906</v>
      </c>
      <c r="K602" s="2">
        <f t="shared" si="111"/>
        <v>0.21587301587301588</v>
      </c>
      <c r="L602" s="2">
        <f t="shared" si="112"/>
        <v>0.36031746031746031</v>
      </c>
      <c r="M602" s="2">
        <f t="shared" si="113"/>
        <v>4.7619047619046895E-3</v>
      </c>
      <c r="N602" s="68">
        <v>264</v>
      </c>
      <c r="O602" s="68">
        <v>136</v>
      </c>
      <c r="P602" s="68">
        <v>227</v>
      </c>
      <c r="Q602" s="68">
        <v>2</v>
      </c>
      <c r="R602" s="68"/>
      <c r="S602" s="68">
        <v>1</v>
      </c>
      <c r="T602" s="68">
        <v>0</v>
      </c>
      <c r="U602" s="68"/>
      <c r="V602" s="1"/>
      <c r="W602" s="1"/>
      <c r="X602" s="1"/>
      <c r="Y602" s="1">
        <v>0</v>
      </c>
      <c r="Z602" s="1"/>
      <c r="AA602" s="1"/>
      <c r="AB602" s="1"/>
      <c r="AH602" t="str">
        <f t="shared" si="118"/>
        <v>Stonington</v>
      </c>
      <c r="AI602" t="s">
        <v>1111</v>
      </c>
      <c r="AJ602">
        <v>2</v>
      </c>
      <c r="AL602" s="127">
        <v>23</v>
      </c>
      <c r="AM602" s="130">
        <v>9</v>
      </c>
      <c r="AN602" s="130">
        <v>145</v>
      </c>
      <c r="AO602" s="132">
        <v>74580</v>
      </c>
      <c r="AP602" s="132">
        <f t="shared" si="109"/>
        <v>23009</v>
      </c>
      <c r="AQ602" s="74" t="s">
        <v>2231</v>
      </c>
    </row>
    <row r="603" spans="1:43" hidden="1" outlineLevel="1" x14ac:dyDescent="0.2">
      <c r="A603" t="s">
        <v>3151</v>
      </c>
      <c r="B603" s="10" t="s">
        <v>2728</v>
      </c>
      <c r="C603" s="1">
        <f t="shared" si="117"/>
        <v>150</v>
      </c>
      <c r="D603" s="7">
        <f t="shared" si="114"/>
        <v>1</v>
      </c>
      <c r="E603" s="7">
        <f t="shared" si="115"/>
        <v>2</v>
      </c>
      <c r="F603" s="7">
        <f t="shared" si="116"/>
        <v>3</v>
      </c>
      <c r="G603" s="1">
        <f t="shared" si="108"/>
        <v>6</v>
      </c>
      <c r="H603" s="2">
        <f t="shared" si="119"/>
        <v>0.04</v>
      </c>
      <c r="I603" s="8"/>
      <c r="J603" s="2">
        <f t="shared" si="110"/>
        <v>0.4</v>
      </c>
      <c r="K603" s="2">
        <f t="shared" si="111"/>
        <v>0.36</v>
      </c>
      <c r="L603" s="2">
        <f t="shared" si="112"/>
        <v>0.24</v>
      </c>
      <c r="M603" s="2">
        <f t="shared" si="113"/>
        <v>0</v>
      </c>
      <c r="N603" s="68">
        <v>60</v>
      </c>
      <c r="O603" s="68">
        <v>54</v>
      </c>
      <c r="P603" s="68">
        <v>36</v>
      </c>
      <c r="Q603" s="68">
        <v>0</v>
      </c>
      <c r="R603" s="68"/>
      <c r="S603" s="68">
        <v>0</v>
      </c>
      <c r="T603" s="68">
        <v>0</v>
      </c>
      <c r="U603" s="68"/>
      <c r="V603" s="1"/>
      <c r="W603" s="1"/>
      <c r="X603" s="1"/>
      <c r="Y603" s="1">
        <v>0</v>
      </c>
      <c r="Z603" s="1"/>
      <c r="AA603" s="1"/>
      <c r="AB603" s="1"/>
      <c r="AH603" t="str">
        <f t="shared" si="118"/>
        <v>Stow</v>
      </c>
      <c r="AI603" t="s">
        <v>1673</v>
      </c>
      <c r="AJ603">
        <v>2</v>
      </c>
      <c r="AL603" s="127">
        <v>23</v>
      </c>
      <c r="AM603" s="130">
        <v>17</v>
      </c>
      <c r="AN603" s="130">
        <v>145</v>
      </c>
      <c r="AO603" s="132">
        <v>74685</v>
      </c>
      <c r="AP603" s="132">
        <f t="shared" si="109"/>
        <v>23017</v>
      </c>
      <c r="AQ603" s="74" t="s">
        <v>2231</v>
      </c>
    </row>
    <row r="604" spans="1:43" hidden="1" outlineLevel="1" x14ac:dyDescent="0.2">
      <c r="A604" t="s">
        <v>3106</v>
      </c>
      <c r="B604" s="10" t="s">
        <v>2728</v>
      </c>
      <c r="C604" s="1">
        <f t="shared" si="117"/>
        <v>778</v>
      </c>
      <c r="D604" s="7">
        <f t="shared" si="114"/>
        <v>1</v>
      </c>
      <c r="E604" s="7">
        <f t="shared" si="115"/>
        <v>3</v>
      </c>
      <c r="F604" s="7">
        <f t="shared" si="116"/>
        <v>2</v>
      </c>
      <c r="G604" s="1">
        <f t="shared" si="108"/>
        <v>63</v>
      </c>
      <c r="H604" s="2">
        <f t="shared" si="119"/>
        <v>8.0976863753213363E-2</v>
      </c>
      <c r="I604" s="8"/>
      <c r="J604" s="2">
        <f t="shared" si="110"/>
        <v>0.38560411311053983</v>
      </c>
      <c r="K604" s="2">
        <f t="shared" si="111"/>
        <v>0.30205655526992287</v>
      </c>
      <c r="L604" s="2">
        <f t="shared" si="112"/>
        <v>0.30462724935732649</v>
      </c>
      <c r="M604" s="2">
        <f t="shared" si="113"/>
        <v>7.7120822622107621E-3</v>
      </c>
      <c r="N604" s="68">
        <v>300</v>
      </c>
      <c r="O604" s="68">
        <v>235</v>
      </c>
      <c r="P604" s="68">
        <v>237</v>
      </c>
      <c r="Q604" s="68">
        <v>4</v>
      </c>
      <c r="R604" s="68"/>
      <c r="S604" s="68">
        <v>1</v>
      </c>
      <c r="T604" s="68">
        <v>1</v>
      </c>
      <c r="U604" s="68"/>
      <c r="V604" s="1"/>
      <c r="W604" s="1"/>
      <c r="X604" s="1"/>
      <c r="Y604" s="1">
        <v>0</v>
      </c>
      <c r="Z604" s="1"/>
      <c r="AA604" s="1"/>
      <c r="AB604" s="1"/>
      <c r="AH604" t="str">
        <f t="shared" si="118"/>
        <v>Strong</v>
      </c>
      <c r="AI604" t="s">
        <v>1494</v>
      </c>
      <c r="AJ604">
        <v>2</v>
      </c>
      <c r="AL604" s="127">
        <v>23</v>
      </c>
      <c r="AM604" s="130">
        <v>7</v>
      </c>
      <c r="AN604" s="130">
        <v>90</v>
      </c>
      <c r="AO604" s="132">
        <v>74825</v>
      </c>
      <c r="AP604" s="132">
        <f t="shared" si="109"/>
        <v>23007</v>
      </c>
      <c r="AQ604" s="74" t="s">
        <v>2231</v>
      </c>
    </row>
    <row r="605" spans="1:43" hidden="1" outlineLevel="1" x14ac:dyDescent="0.2">
      <c r="A605" t="s">
        <v>618</v>
      </c>
      <c r="B605" s="10" t="s">
        <v>2728</v>
      </c>
      <c r="C605" s="1">
        <f t="shared" si="117"/>
        <v>647</v>
      </c>
      <c r="D605" s="7">
        <f t="shared" si="114"/>
        <v>2</v>
      </c>
      <c r="E605" s="7">
        <f t="shared" si="115"/>
        <v>3</v>
      </c>
      <c r="F605" s="7">
        <f t="shared" si="116"/>
        <v>1</v>
      </c>
      <c r="G605" s="1">
        <f t="shared" si="108"/>
        <v>107</v>
      </c>
      <c r="H605" s="2">
        <f t="shared" si="119"/>
        <v>0.16537867078825347</v>
      </c>
      <c r="I605" s="8"/>
      <c r="J605" s="2">
        <f t="shared" si="110"/>
        <v>0.27975270479134468</v>
      </c>
      <c r="K605" s="2">
        <f t="shared" si="111"/>
        <v>0.27047913446676969</v>
      </c>
      <c r="L605" s="2">
        <f t="shared" si="112"/>
        <v>0.44513137557959814</v>
      </c>
      <c r="M605" s="2">
        <f t="shared" si="113"/>
        <v>4.6367851622875489E-3</v>
      </c>
      <c r="N605" s="68">
        <v>181</v>
      </c>
      <c r="O605" s="68">
        <v>175</v>
      </c>
      <c r="P605" s="68">
        <v>288</v>
      </c>
      <c r="Q605" s="68">
        <v>0</v>
      </c>
      <c r="R605" s="68"/>
      <c r="S605" s="68">
        <v>2</v>
      </c>
      <c r="T605" s="68">
        <v>1</v>
      </c>
      <c r="U605" s="68"/>
      <c r="V605" s="1"/>
      <c r="W605" s="1"/>
      <c r="X605" s="1"/>
      <c r="Y605" s="1">
        <v>0</v>
      </c>
      <c r="Z605" s="1"/>
      <c r="AA605" s="1"/>
      <c r="AB605" s="1"/>
      <c r="AH605" t="str">
        <f t="shared" si="118"/>
        <v>Sullivan</v>
      </c>
      <c r="AI605" t="s">
        <v>1111</v>
      </c>
      <c r="AJ605">
        <v>2</v>
      </c>
      <c r="AL605" s="127">
        <v>23</v>
      </c>
      <c r="AM605" s="130">
        <v>9</v>
      </c>
      <c r="AN605" s="130">
        <v>150</v>
      </c>
      <c r="AO605" s="132">
        <v>74965</v>
      </c>
      <c r="AP605" s="132">
        <f t="shared" si="109"/>
        <v>23009</v>
      </c>
      <c r="AQ605" s="74" t="s">
        <v>2231</v>
      </c>
    </row>
    <row r="606" spans="1:43" hidden="1" outlineLevel="1" x14ac:dyDescent="0.2">
      <c r="A606" t="s">
        <v>2965</v>
      </c>
      <c r="B606" s="10" t="s">
        <v>2728</v>
      </c>
      <c r="C606" s="1">
        <f t="shared" si="117"/>
        <v>432</v>
      </c>
      <c r="D606" s="7">
        <f t="shared" si="114"/>
        <v>3</v>
      </c>
      <c r="E606" s="7">
        <f t="shared" si="115"/>
        <v>1</v>
      </c>
      <c r="F606" s="7">
        <f t="shared" si="116"/>
        <v>1</v>
      </c>
      <c r="G606" s="1">
        <f t="shared" si="108"/>
        <v>0</v>
      </c>
      <c r="H606" s="2">
        <f t="shared" si="119"/>
        <v>0</v>
      </c>
      <c r="I606" s="8"/>
      <c r="J606" s="2">
        <f t="shared" si="110"/>
        <v>0.30092592592592593</v>
      </c>
      <c r="K606" s="2">
        <f t="shared" si="111"/>
        <v>0.34722222222222221</v>
      </c>
      <c r="L606" s="2">
        <f t="shared" si="112"/>
        <v>0.34722222222222221</v>
      </c>
      <c r="M606" s="2">
        <f t="shared" si="113"/>
        <v>4.6296296296296502E-3</v>
      </c>
      <c r="N606" s="68">
        <v>130</v>
      </c>
      <c r="O606" s="68">
        <v>150</v>
      </c>
      <c r="P606" s="68">
        <v>150</v>
      </c>
      <c r="Q606" s="68">
        <v>2</v>
      </c>
      <c r="R606" s="68"/>
      <c r="S606" s="68">
        <v>0</v>
      </c>
      <c r="T606" s="68">
        <v>0</v>
      </c>
      <c r="U606" s="68"/>
      <c r="V606" s="1"/>
      <c r="W606" s="1"/>
      <c r="X606" s="1"/>
      <c r="Y606" s="1">
        <v>0</v>
      </c>
      <c r="Z606" s="1"/>
      <c r="AA606" s="1"/>
      <c r="AB606" s="1"/>
      <c r="AH606" t="str">
        <f t="shared" si="118"/>
        <v>Sumner</v>
      </c>
      <c r="AI606" t="s">
        <v>1673</v>
      </c>
      <c r="AJ606">
        <v>2</v>
      </c>
      <c r="AL606" s="127">
        <v>23</v>
      </c>
      <c r="AM606" s="130">
        <v>17</v>
      </c>
      <c r="AN606" s="130">
        <v>150</v>
      </c>
      <c r="AO606" s="132">
        <v>75035</v>
      </c>
      <c r="AP606" s="132">
        <f t="shared" si="109"/>
        <v>23017</v>
      </c>
      <c r="AQ606" s="74" t="s">
        <v>2231</v>
      </c>
    </row>
    <row r="607" spans="1:43" hidden="1" outlineLevel="1" x14ac:dyDescent="0.2">
      <c r="A607" t="s">
        <v>2537</v>
      </c>
      <c r="B607" s="10" t="s">
        <v>2728</v>
      </c>
      <c r="C607" s="1">
        <f t="shared" si="117"/>
        <v>747</v>
      </c>
      <c r="D607" s="7">
        <f t="shared" si="114"/>
        <v>1</v>
      </c>
      <c r="E607" s="7">
        <f t="shared" si="115"/>
        <v>2</v>
      </c>
      <c r="F607" s="7">
        <f t="shared" si="116"/>
        <v>3</v>
      </c>
      <c r="G607" s="1">
        <f t="shared" si="108"/>
        <v>17</v>
      </c>
      <c r="H607" s="2">
        <f t="shared" si="119"/>
        <v>2.2757697456492636E-2</v>
      </c>
      <c r="I607" s="8"/>
      <c r="J607" s="2">
        <f t="shared" si="110"/>
        <v>0.3493975903614458</v>
      </c>
      <c r="K607" s="2">
        <f t="shared" si="111"/>
        <v>0.32663989290495316</v>
      </c>
      <c r="L607" s="2">
        <f t="shared" si="112"/>
        <v>0.31726907630522089</v>
      </c>
      <c r="M607" s="2">
        <f t="shared" si="113"/>
        <v>6.6934404283801596E-3</v>
      </c>
      <c r="N607" s="68">
        <v>261</v>
      </c>
      <c r="O607" s="68">
        <v>244</v>
      </c>
      <c r="P607" s="68">
        <v>237</v>
      </c>
      <c r="Q607" s="68">
        <v>3</v>
      </c>
      <c r="R607" s="68"/>
      <c r="S607" s="68">
        <v>0</v>
      </c>
      <c r="T607" s="68">
        <v>1</v>
      </c>
      <c r="U607" s="68"/>
      <c r="V607" s="1"/>
      <c r="W607" s="1"/>
      <c r="X607" s="1"/>
      <c r="Y607" s="1">
        <v>1</v>
      </c>
      <c r="Z607" s="1"/>
      <c r="AA607" s="1"/>
      <c r="AB607" s="1"/>
      <c r="AH607" t="str">
        <f t="shared" si="118"/>
        <v>Surry</v>
      </c>
      <c r="AI607" t="s">
        <v>1111</v>
      </c>
      <c r="AJ607">
        <v>2</v>
      </c>
      <c r="AL607" s="127">
        <v>23</v>
      </c>
      <c r="AM607" s="130">
        <v>9</v>
      </c>
      <c r="AN607" s="130">
        <v>155</v>
      </c>
      <c r="AO607" s="132">
        <v>75280</v>
      </c>
      <c r="AP607" s="132">
        <f t="shared" si="109"/>
        <v>23009</v>
      </c>
      <c r="AQ607" s="74" t="s">
        <v>2231</v>
      </c>
    </row>
    <row r="608" spans="1:43" hidden="1" outlineLevel="1" x14ac:dyDescent="0.2">
      <c r="A608" t="s">
        <v>2675</v>
      </c>
      <c r="B608" s="10" t="s">
        <v>2728</v>
      </c>
      <c r="C608" s="1">
        <f t="shared" si="117"/>
        <v>228</v>
      </c>
      <c r="D608" s="7">
        <f t="shared" si="114"/>
        <v>2</v>
      </c>
      <c r="E608" s="7">
        <f t="shared" si="115"/>
        <v>1</v>
      </c>
      <c r="F608" s="7">
        <f t="shared" si="116"/>
        <v>3</v>
      </c>
      <c r="G608" s="1">
        <f t="shared" si="108"/>
        <v>59</v>
      </c>
      <c r="H608" s="2">
        <f t="shared" si="119"/>
        <v>0.25877192982456143</v>
      </c>
      <c r="I608" s="8"/>
      <c r="J608" s="2">
        <f t="shared" si="110"/>
        <v>0.25</v>
      </c>
      <c r="K608" s="2">
        <f t="shared" si="111"/>
        <v>0.50877192982456143</v>
      </c>
      <c r="L608" s="2">
        <f t="shared" si="112"/>
        <v>0.23684210526315788</v>
      </c>
      <c r="M608" s="2">
        <f t="shared" si="113"/>
        <v>4.3859649122806876E-3</v>
      </c>
      <c r="N608" s="68">
        <v>57</v>
      </c>
      <c r="O608" s="68">
        <v>116</v>
      </c>
      <c r="P608" s="68">
        <v>54</v>
      </c>
      <c r="Q608" s="68">
        <v>1</v>
      </c>
      <c r="R608" s="68"/>
      <c r="S608" s="68">
        <v>0</v>
      </c>
      <c r="T608" s="68">
        <v>0</v>
      </c>
      <c r="U608" s="68"/>
      <c r="V608" s="1"/>
      <c r="W608" s="1"/>
      <c r="X608" s="1"/>
      <c r="Y608" s="1">
        <v>0</v>
      </c>
      <c r="Z608" s="1"/>
      <c r="AA608" s="1"/>
      <c r="AB608" s="1"/>
      <c r="AH608" t="str">
        <f t="shared" si="118"/>
        <v>Swan's Island</v>
      </c>
      <c r="AI608" t="s">
        <v>1111</v>
      </c>
      <c r="AJ608">
        <v>2</v>
      </c>
      <c r="AL608" s="127">
        <v>23</v>
      </c>
      <c r="AM608" s="130">
        <v>9</v>
      </c>
      <c r="AN608" s="130">
        <v>160</v>
      </c>
      <c r="AO608" s="132">
        <v>75455</v>
      </c>
      <c r="AP608" s="132">
        <f t="shared" si="109"/>
        <v>23009</v>
      </c>
      <c r="AQ608" s="74" t="s">
        <v>2231</v>
      </c>
    </row>
    <row r="609" spans="1:43" hidden="1" outlineLevel="1" x14ac:dyDescent="0.2">
      <c r="A609" t="s">
        <v>2676</v>
      </c>
      <c r="B609" s="10" t="s">
        <v>2728</v>
      </c>
      <c r="C609" s="1">
        <f t="shared" si="117"/>
        <v>567</v>
      </c>
      <c r="D609" s="7">
        <f t="shared" si="114"/>
        <v>2</v>
      </c>
      <c r="E609" s="7">
        <f t="shared" si="115"/>
        <v>3</v>
      </c>
      <c r="F609" s="7">
        <f t="shared" si="116"/>
        <v>1</v>
      </c>
      <c r="G609" s="1">
        <f t="shared" si="108"/>
        <v>28</v>
      </c>
      <c r="H609" s="2">
        <f t="shared" si="119"/>
        <v>4.9382716049382713E-2</v>
      </c>
      <c r="I609" s="8"/>
      <c r="J609" s="2">
        <f t="shared" si="110"/>
        <v>0.3439153439153439</v>
      </c>
      <c r="K609" s="2">
        <f t="shared" si="111"/>
        <v>0.25220458553791886</v>
      </c>
      <c r="L609" s="2">
        <f t="shared" si="112"/>
        <v>0.39329805996472661</v>
      </c>
      <c r="M609" s="2">
        <f t="shared" si="113"/>
        <v>1.0582010582010581E-2</v>
      </c>
      <c r="N609" s="68">
        <v>195</v>
      </c>
      <c r="O609" s="68">
        <v>143</v>
      </c>
      <c r="P609" s="68">
        <v>223</v>
      </c>
      <c r="Q609" s="68">
        <v>4</v>
      </c>
      <c r="R609" s="68"/>
      <c r="S609" s="68">
        <v>1</v>
      </c>
      <c r="T609" s="68">
        <v>1</v>
      </c>
      <c r="U609" s="68"/>
      <c r="V609" s="1"/>
      <c r="W609" s="1"/>
      <c r="X609" s="1"/>
      <c r="Y609" s="1">
        <v>0</v>
      </c>
      <c r="Z609" s="1"/>
      <c r="AA609" s="1"/>
      <c r="AB609" s="1"/>
      <c r="AH609" t="str">
        <f t="shared" si="118"/>
        <v>Swanville</v>
      </c>
      <c r="AI609" t="s">
        <v>1623</v>
      </c>
      <c r="AJ609">
        <v>2</v>
      </c>
      <c r="AL609" s="127">
        <v>23</v>
      </c>
      <c r="AM609" s="130">
        <v>27</v>
      </c>
      <c r="AN609" s="130">
        <v>105</v>
      </c>
      <c r="AO609" s="132">
        <v>75525</v>
      </c>
      <c r="AP609" s="132">
        <f t="shared" si="109"/>
        <v>23027</v>
      </c>
      <c r="AQ609" s="74" t="s">
        <v>2231</v>
      </c>
    </row>
    <row r="610" spans="1:43" hidden="1" outlineLevel="1" x14ac:dyDescent="0.2">
      <c r="A610" t="s">
        <v>2677</v>
      </c>
      <c r="B610" s="10" t="s">
        <v>2728</v>
      </c>
      <c r="C610" s="1">
        <f t="shared" si="117"/>
        <v>155</v>
      </c>
      <c r="D610" s="7">
        <f t="shared" si="114"/>
        <v>3</v>
      </c>
      <c r="E610" s="7">
        <f t="shared" si="115"/>
        <v>1</v>
      </c>
      <c r="F610" s="7">
        <f t="shared" si="116"/>
        <v>2</v>
      </c>
      <c r="G610" s="1">
        <f t="shared" si="108"/>
        <v>7</v>
      </c>
      <c r="H610" s="2">
        <f t="shared" si="119"/>
        <v>4.5161290322580643E-2</v>
      </c>
      <c r="I610" s="8"/>
      <c r="J610" s="2">
        <f t="shared" si="110"/>
        <v>0.30967741935483872</v>
      </c>
      <c r="K610" s="2">
        <f t="shared" si="111"/>
        <v>0.36774193548387096</v>
      </c>
      <c r="L610" s="2">
        <f t="shared" si="112"/>
        <v>0.32258064516129031</v>
      </c>
      <c r="M610" s="2">
        <f t="shared" si="113"/>
        <v>0</v>
      </c>
      <c r="N610" s="68">
        <v>48</v>
      </c>
      <c r="O610" s="68">
        <v>57</v>
      </c>
      <c r="P610" s="68">
        <v>50</v>
      </c>
      <c r="Q610" s="68">
        <v>0</v>
      </c>
      <c r="R610" s="68"/>
      <c r="S610" s="68">
        <v>0</v>
      </c>
      <c r="T610" s="68">
        <v>0</v>
      </c>
      <c r="U610" s="68"/>
      <c r="V610" s="1"/>
      <c r="W610" s="1"/>
      <c r="X610" s="1"/>
      <c r="Y610" s="1">
        <v>0</v>
      </c>
      <c r="Z610" s="1"/>
      <c r="AA610" s="1"/>
      <c r="AB610" s="1"/>
      <c r="AH610" t="str">
        <f t="shared" si="118"/>
        <v>Sweden</v>
      </c>
      <c r="AI610" t="s">
        <v>1673</v>
      </c>
      <c r="AJ610">
        <v>2</v>
      </c>
      <c r="AL610" s="127">
        <v>23</v>
      </c>
      <c r="AM610" s="130">
        <v>17</v>
      </c>
      <c r="AN610" s="130">
        <v>155</v>
      </c>
      <c r="AO610" s="132">
        <v>75595</v>
      </c>
      <c r="AP610" s="132">
        <f t="shared" si="109"/>
        <v>23017</v>
      </c>
      <c r="AQ610" s="74" t="s">
        <v>2231</v>
      </c>
    </row>
    <row r="611" spans="1:43" hidden="1" outlineLevel="1" x14ac:dyDescent="0.2">
      <c r="A611" t="s">
        <v>3300</v>
      </c>
      <c r="B611" s="10" t="s">
        <v>2728</v>
      </c>
      <c r="C611" s="1">
        <f>SUM(N611:AF611)</f>
        <v>64</v>
      </c>
      <c r="D611" s="7">
        <f>RANK(N611,(N611:AF611))</f>
        <v>2</v>
      </c>
      <c r="E611" s="7">
        <f>RANK(O611,(N611:AF611))</f>
        <v>3</v>
      </c>
      <c r="F611" s="7">
        <f>RANK(P611,(N611:AF611))</f>
        <v>1</v>
      </c>
      <c r="G611" s="1">
        <f>MAX(N611:P611)-LARGE(N611:P611,2)</f>
        <v>13</v>
      </c>
      <c r="H611" s="2">
        <f>G611/C611</f>
        <v>0.203125</v>
      </c>
      <c r="I611" s="8"/>
      <c r="J611" s="2">
        <f>IF(C611=0,"-",N611/C611)</f>
        <v>0.296875</v>
      </c>
      <c r="K611" s="2">
        <f>IF(C611=0,"-",O611/C611)</f>
        <v>0.1875</v>
      </c>
      <c r="L611" s="2">
        <f>IF(C611=0,"-",P611/C611)</f>
        <v>0.5</v>
      </c>
      <c r="M611" s="2">
        <f>IF(C611=0,"-",(1-J611-K611-L611))</f>
        <v>1.5625E-2</v>
      </c>
      <c r="N611" s="68">
        <v>19</v>
      </c>
      <c r="O611" s="68">
        <v>12</v>
      </c>
      <c r="P611" s="68">
        <v>32</v>
      </c>
      <c r="Q611" s="68">
        <v>1</v>
      </c>
      <c r="R611" s="68"/>
      <c r="S611" s="68">
        <v>0</v>
      </c>
      <c r="T611" s="68">
        <v>0</v>
      </c>
      <c r="U611" s="68"/>
      <c r="V611" s="1"/>
      <c r="W611" s="1"/>
      <c r="X611" s="1"/>
      <c r="Y611" s="1">
        <v>0</v>
      </c>
      <c r="Z611" s="1"/>
      <c r="AA611" s="1"/>
      <c r="AB611" s="1"/>
      <c r="AH611" t="str">
        <f t="shared" ref="AH611:AH614" si="120">A611</f>
        <v>T1 R9</v>
      </c>
      <c r="AI611" t="s">
        <v>799</v>
      </c>
      <c r="AJ611">
        <v>2</v>
      </c>
      <c r="AL611" s="127">
        <v>23</v>
      </c>
      <c r="AM611" s="130">
        <v>21</v>
      </c>
      <c r="AO611" s="132">
        <v>75619</v>
      </c>
      <c r="AP611" s="132">
        <f t="shared" si="109"/>
        <v>23021</v>
      </c>
      <c r="AQ611" s="74" t="s">
        <v>1381</v>
      </c>
    </row>
    <row r="612" spans="1:43" hidden="1" outlineLevel="1" x14ac:dyDescent="0.2">
      <c r="A612" t="s">
        <v>3301</v>
      </c>
      <c r="B612" s="10" t="s">
        <v>2728</v>
      </c>
      <c r="C612" s="1">
        <f>SUM(N612:AF612)</f>
        <v>65</v>
      </c>
      <c r="D612" s="7">
        <f>RANK(N612,(N612:AF612))</f>
        <v>1</v>
      </c>
      <c r="E612" s="7">
        <f>RANK(O612,(N612:AF612))</f>
        <v>3</v>
      </c>
      <c r="F612" s="7">
        <f>RANK(P612,(N612:AF612))</f>
        <v>2</v>
      </c>
      <c r="G612" s="1">
        <f>MAX(N612:P612)-LARGE(N612:P612,2)</f>
        <v>17</v>
      </c>
      <c r="H612" s="2">
        <f>G612/C612</f>
        <v>0.26153846153846155</v>
      </c>
      <c r="I612" s="8"/>
      <c r="J612" s="2">
        <f>IF(C612=0,"-",N612/C612)</f>
        <v>0.53846153846153844</v>
      </c>
      <c r="K612" s="2">
        <f>IF(C612=0,"-",O612/C612)</f>
        <v>0.18461538461538463</v>
      </c>
      <c r="L612" s="2">
        <f>IF(C612=0,"-",P612/C612)</f>
        <v>0.27692307692307694</v>
      </c>
      <c r="M612" s="2">
        <f>IF(C612=0,"-",(1-J612-K612-L612))</f>
        <v>0</v>
      </c>
      <c r="N612" s="68">
        <v>35</v>
      </c>
      <c r="O612" s="68">
        <v>12</v>
      </c>
      <c r="P612" s="68">
        <v>18</v>
      </c>
      <c r="Q612" s="68">
        <v>0</v>
      </c>
      <c r="R612" s="68"/>
      <c r="S612" s="68">
        <v>0</v>
      </c>
      <c r="T612" s="68">
        <v>0</v>
      </c>
      <c r="U612" s="68"/>
      <c r="V612" s="1"/>
      <c r="W612" s="1"/>
      <c r="X612" s="1"/>
      <c r="Y612" s="1">
        <v>0</v>
      </c>
      <c r="Z612" s="1"/>
      <c r="AA612" s="1"/>
      <c r="AB612" s="1"/>
      <c r="AH612" t="str">
        <f t="shared" si="120"/>
        <v>T17 R5</v>
      </c>
      <c r="AI612" t="s">
        <v>3068</v>
      </c>
      <c r="AJ612">
        <v>2</v>
      </c>
      <c r="AL612" s="127">
        <v>23</v>
      </c>
      <c r="AM612" s="130">
        <v>3</v>
      </c>
      <c r="AO612" s="132">
        <v>75625</v>
      </c>
      <c r="AP612" s="132">
        <f t="shared" si="109"/>
        <v>23003</v>
      </c>
      <c r="AQ612" s="74" t="s">
        <v>1381</v>
      </c>
    </row>
    <row r="613" spans="1:43" hidden="1" outlineLevel="1" x14ac:dyDescent="0.2">
      <c r="A613" s="37" t="s">
        <v>3334</v>
      </c>
      <c r="B613" s="10" t="s">
        <v>2728</v>
      </c>
      <c r="C613" s="1">
        <f>SUM(N613:AF613)</f>
        <v>2</v>
      </c>
      <c r="D613" s="7">
        <f>RANK(N613,(N613:AF613))</f>
        <v>1</v>
      </c>
      <c r="E613" s="7">
        <f>RANK(O613,(N613:AF613))</f>
        <v>3</v>
      </c>
      <c r="F613" s="7">
        <f>RANK(P613,(N613:AF613))</f>
        <v>1</v>
      </c>
      <c r="G613" s="1">
        <f>MAX(N613:P613)-LARGE(N613:P613,2)</f>
        <v>0</v>
      </c>
      <c r="H613" s="2">
        <f>G613/C613</f>
        <v>0</v>
      </c>
      <c r="I613" s="8"/>
      <c r="J613" s="2">
        <f>IF(C613=0,"-",N613/C613)</f>
        <v>0.5</v>
      </c>
      <c r="K613" s="2">
        <f>IF(C613=0,"-",O613/C613)</f>
        <v>0</v>
      </c>
      <c r="L613" s="2">
        <f>IF(C613=0,"-",P613/C613)</f>
        <v>0.5</v>
      </c>
      <c r="M613" s="2">
        <f>IF(C613=0,"-",(1-J613-K613-L613))</f>
        <v>0</v>
      </c>
      <c r="N613" s="68">
        <v>1</v>
      </c>
      <c r="O613" s="68">
        <v>0</v>
      </c>
      <c r="P613" s="68">
        <v>1</v>
      </c>
      <c r="Q613" s="68">
        <v>0</v>
      </c>
      <c r="R613" s="68"/>
      <c r="S613" s="68">
        <v>0</v>
      </c>
      <c r="T613" s="68">
        <v>0</v>
      </c>
      <c r="U613" s="68"/>
      <c r="V613" s="1"/>
      <c r="W613" s="1"/>
      <c r="X613" s="1"/>
      <c r="Y613" s="1">
        <v>0</v>
      </c>
      <c r="Z613" s="1"/>
      <c r="AA613" s="1"/>
      <c r="AB613" s="1"/>
      <c r="AH613" t="str">
        <f t="shared" si="120"/>
        <v>T-3 R-3</v>
      </c>
      <c r="AI613" t="s">
        <v>3068</v>
      </c>
      <c r="AJ613">
        <v>2</v>
      </c>
      <c r="AL613" s="127">
        <v>23</v>
      </c>
      <c r="AM613" s="130">
        <v>3</v>
      </c>
      <c r="AO613" s="132">
        <v>75603</v>
      </c>
      <c r="AP613" s="132">
        <f t="shared" si="109"/>
        <v>23003</v>
      </c>
      <c r="AQ613" s="74" t="s">
        <v>1381</v>
      </c>
    </row>
    <row r="614" spans="1:43" hidden="1" outlineLevel="1" x14ac:dyDescent="0.2">
      <c r="A614" s="37" t="s">
        <v>3302</v>
      </c>
      <c r="B614" s="10" t="s">
        <v>2728</v>
      </c>
      <c r="C614" s="1">
        <f>SUM(N614:AF614)</f>
        <v>126</v>
      </c>
      <c r="D614" s="7">
        <f>RANK(N614,(N614:AF614))</f>
        <v>2</v>
      </c>
      <c r="E614" s="7">
        <f>RANK(O614,(N614:AF614))</f>
        <v>3</v>
      </c>
      <c r="F614" s="7">
        <f>RANK(P614,(N614:AF614))</f>
        <v>1</v>
      </c>
      <c r="G614" s="1">
        <f>MAX(N614:P614)-LARGE(N614:P614,2)</f>
        <v>16</v>
      </c>
      <c r="H614" s="2">
        <f>G614/C614</f>
        <v>0.12698412698412698</v>
      </c>
      <c r="I614" s="8"/>
      <c r="J614" s="2">
        <f>IF(C614=0,"-",N614/C614)</f>
        <v>0.35714285714285715</v>
      </c>
      <c r="K614" s="2">
        <f>IF(C614=0,"-",O614/C614)</f>
        <v>0.14285714285714285</v>
      </c>
      <c r="L614" s="2">
        <f>IF(C614=0,"-",P614/C614)</f>
        <v>0.48412698412698413</v>
      </c>
      <c r="M614" s="2">
        <f>IF(C614=0,"-",(1-J614-K614-L614))</f>
        <v>1.5873015873015817E-2</v>
      </c>
      <c r="N614" s="68">
        <v>45</v>
      </c>
      <c r="O614" s="68">
        <v>18</v>
      </c>
      <c r="P614" s="68">
        <v>61</v>
      </c>
      <c r="Q614" s="68">
        <v>1</v>
      </c>
      <c r="R614" s="68"/>
      <c r="S614" s="68">
        <v>0</v>
      </c>
      <c r="T614" s="68">
        <v>1</v>
      </c>
      <c r="U614" s="68"/>
      <c r="V614" s="1"/>
      <c r="W614" s="1"/>
      <c r="X614" s="1"/>
      <c r="Y614" s="1">
        <v>0</v>
      </c>
      <c r="Z614" s="1"/>
      <c r="AA614" s="1"/>
      <c r="AB614" s="1"/>
      <c r="AH614" t="str">
        <f t="shared" si="120"/>
        <v>T3 &amp; T4</v>
      </c>
      <c r="AI614" t="s">
        <v>1674</v>
      </c>
      <c r="AJ614">
        <v>2</v>
      </c>
      <c r="AL614" s="127">
        <v>23</v>
      </c>
      <c r="AM614" s="130">
        <v>19</v>
      </c>
      <c r="AO614" s="132">
        <v>75634</v>
      </c>
      <c r="AP614" s="132">
        <f t="shared" si="109"/>
        <v>23019</v>
      </c>
      <c r="AQ614" s="74" t="s">
        <v>1381</v>
      </c>
    </row>
    <row r="615" spans="1:43" hidden="1" outlineLevel="1" x14ac:dyDescent="0.2">
      <c r="A615" s="37" t="s">
        <v>3335</v>
      </c>
      <c r="B615" s="10" t="s">
        <v>2728</v>
      </c>
      <c r="C615" s="1">
        <f>SUM(N615:AF615)</f>
        <v>5</v>
      </c>
      <c r="D615" s="7">
        <f>RANK(N615,(N615:AF615))</f>
        <v>2</v>
      </c>
      <c r="E615" s="7">
        <f>RANK(O615,(N615:AF615))</f>
        <v>4</v>
      </c>
      <c r="F615" s="7">
        <f>RANK(P615,(N615:AF615))</f>
        <v>1</v>
      </c>
      <c r="G615" s="1">
        <f>MAX(N615:P615)-LARGE(N615:P615,2)</f>
        <v>2</v>
      </c>
      <c r="H615" s="2">
        <f>G615/C615</f>
        <v>0.4</v>
      </c>
      <c r="I615" s="8"/>
      <c r="J615" s="2">
        <f>IF(C615=0,"-",N615/C615)</f>
        <v>0.2</v>
      </c>
      <c r="K615" s="2">
        <f>IF(C615=0,"-",O615/C615)</f>
        <v>0</v>
      </c>
      <c r="L615" s="2">
        <f>IF(C615=0,"-",P615/C615)</f>
        <v>0.6</v>
      </c>
      <c r="M615" s="2">
        <f>IF(C615=0,"-",(1-J615-K615-L615))</f>
        <v>0.20000000000000007</v>
      </c>
      <c r="N615" s="68">
        <v>1</v>
      </c>
      <c r="O615" s="68">
        <v>0</v>
      </c>
      <c r="P615" s="68">
        <v>3</v>
      </c>
      <c r="Q615" s="68">
        <v>1</v>
      </c>
      <c r="R615" s="68"/>
      <c r="S615" s="68">
        <v>0</v>
      </c>
      <c r="T615" s="68">
        <v>0</v>
      </c>
      <c r="U615" s="68"/>
      <c r="V615" s="1"/>
      <c r="W615" s="1"/>
      <c r="X615" s="1"/>
      <c r="Y615" s="1">
        <v>0</v>
      </c>
      <c r="Z615" s="1"/>
      <c r="AA615" s="1"/>
      <c r="AB615" s="1"/>
      <c r="AH615" t="str">
        <f>A615</f>
        <v>T-A R-10/T-A R-12</v>
      </c>
      <c r="AI615" t="s">
        <v>799</v>
      </c>
      <c r="AJ615">
        <v>2</v>
      </c>
      <c r="AL615" s="127">
        <v>23</v>
      </c>
      <c r="AM615" s="130">
        <v>21</v>
      </c>
      <c r="AO615" s="132">
        <v>75610</v>
      </c>
      <c r="AP615" s="132">
        <f t="shared" si="109"/>
        <v>23021</v>
      </c>
      <c r="AQ615" s="74" t="s">
        <v>1381</v>
      </c>
    </row>
    <row r="616" spans="1:43" hidden="1" outlineLevel="1" x14ac:dyDescent="0.2">
      <c r="A616" t="s">
        <v>3044</v>
      </c>
      <c r="B616" s="10" t="s">
        <v>2728</v>
      </c>
      <c r="C616" s="1">
        <f t="shared" si="117"/>
        <v>39</v>
      </c>
      <c r="D616" s="7">
        <f t="shared" si="114"/>
        <v>3</v>
      </c>
      <c r="E616" s="7">
        <f t="shared" si="115"/>
        <v>1</v>
      </c>
      <c r="F616" s="7">
        <f t="shared" si="116"/>
        <v>2</v>
      </c>
      <c r="G616" s="1">
        <f t="shared" si="108"/>
        <v>11</v>
      </c>
      <c r="H616" s="2">
        <f t="shared" si="119"/>
        <v>0.28205128205128205</v>
      </c>
      <c r="I616" s="8"/>
      <c r="J616" s="2">
        <f t="shared" si="110"/>
        <v>0.15384615384615385</v>
      </c>
      <c r="K616" s="2">
        <f t="shared" si="111"/>
        <v>0.5641025641025641</v>
      </c>
      <c r="L616" s="2">
        <f t="shared" si="112"/>
        <v>0.28205128205128205</v>
      </c>
      <c r="M616" s="2">
        <f t="shared" si="113"/>
        <v>0</v>
      </c>
      <c r="N616" s="68">
        <v>6</v>
      </c>
      <c r="O616" s="68">
        <v>22</v>
      </c>
      <c r="P616" s="68">
        <v>11</v>
      </c>
      <c r="Q616" s="68">
        <v>0</v>
      </c>
      <c r="R616" s="68"/>
      <c r="S616" s="68">
        <v>0</v>
      </c>
      <c r="T616" s="68">
        <v>0</v>
      </c>
      <c r="U616" s="68"/>
      <c r="V616" s="1"/>
      <c r="W616" s="1"/>
      <c r="X616" s="1"/>
      <c r="Y616" s="1">
        <v>0</v>
      </c>
      <c r="Z616" s="1"/>
      <c r="AA616" s="1"/>
      <c r="AB616" s="1"/>
      <c r="AH616" t="str">
        <f t="shared" si="118"/>
        <v>Talmadge</v>
      </c>
      <c r="AI616" t="s">
        <v>563</v>
      </c>
      <c r="AJ616">
        <v>2</v>
      </c>
      <c r="AL616" s="127">
        <v>23</v>
      </c>
      <c r="AM616" s="130">
        <v>29</v>
      </c>
      <c r="AN616" s="130">
        <v>200</v>
      </c>
      <c r="AO616" s="132">
        <v>75770</v>
      </c>
      <c r="AP616" s="132">
        <f t="shared" si="109"/>
        <v>23029</v>
      </c>
      <c r="AQ616" s="74" t="s">
        <v>2231</v>
      </c>
    </row>
    <row r="617" spans="1:43" hidden="1" outlineLevel="1" x14ac:dyDescent="0.2">
      <c r="A617" t="s">
        <v>3229</v>
      </c>
      <c r="B617" s="10" t="s">
        <v>2728</v>
      </c>
      <c r="C617" s="1">
        <f t="shared" si="117"/>
        <v>346</v>
      </c>
      <c r="D617" s="7">
        <f t="shared" si="114"/>
        <v>1</v>
      </c>
      <c r="E617" s="7">
        <f t="shared" si="115"/>
        <v>3</v>
      </c>
      <c r="F617" s="7">
        <f t="shared" si="116"/>
        <v>2</v>
      </c>
      <c r="G617" s="1">
        <f t="shared" si="108"/>
        <v>34</v>
      </c>
      <c r="H617" s="2">
        <f t="shared" si="119"/>
        <v>9.8265895953757232E-2</v>
      </c>
      <c r="I617" s="8"/>
      <c r="J617" s="2">
        <f t="shared" si="110"/>
        <v>0.43930635838150289</v>
      </c>
      <c r="K617" s="2">
        <f t="shared" si="111"/>
        <v>0.21676300578034682</v>
      </c>
      <c r="L617" s="2">
        <f t="shared" si="112"/>
        <v>0.34104046242774566</v>
      </c>
      <c r="M617" s="2">
        <f t="shared" si="113"/>
        <v>2.8901734104046506E-3</v>
      </c>
      <c r="N617" s="68">
        <v>152</v>
      </c>
      <c r="O617" s="68">
        <v>75</v>
      </c>
      <c r="P617" s="68">
        <v>118</v>
      </c>
      <c r="Q617" s="68">
        <v>1</v>
      </c>
      <c r="R617" s="68"/>
      <c r="S617" s="68">
        <v>0</v>
      </c>
      <c r="T617" s="68">
        <v>0</v>
      </c>
      <c r="U617" s="68"/>
      <c r="V617" s="1"/>
      <c r="W617" s="1"/>
      <c r="X617" s="1"/>
      <c r="Y617" s="1">
        <v>0</v>
      </c>
      <c r="Z617" s="1"/>
      <c r="AA617" s="1"/>
      <c r="AB617" s="1"/>
      <c r="AH617" t="str">
        <f t="shared" si="118"/>
        <v>Temple</v>
      </c>
      <c r="AI617" t="s">
        <v>1494</v>
      </c>
      <c r="AJ617">
        <v>2</v>
      </c>
      <c r="AL617" s="127">
        <v>23</v>
      </c>
      <c r="AM617" s="130">
        <v>7</v>
      </c>
      <c r="AN617" s="130">
        <v>95</v>
      </c>
      <c r="AO617" s="132">
        <v>75980</v>
      </c>
      <c r="AP617" s="132">
        <f t="shared" si="109"/>
        <v>23007</v>
      </c>
      <c r="AQ617" s="74" t="s">
        <v>2231</v>
      </c>
    </row>
    <row r="618" spans="1:43" hidden="1" outlineLevel="1" x14ac:dyDescent="0.2">
      <c r="A618" t="s">
        <v>3323</v>
      </c>
      <c r="B618" s="10" t="s">
        <v>2728</v>
      </c>
      <c r="C618" s="1">
        <f t="shared" si="117"/>
        <v>40</v>
      </c>
      <c r="D618" s="7">
        <f t="shared" si="114"/>
        <v>3</v>
      </c>
      <c r="E618" s="7">
        <f t="shared" si="115"/>
        <v>2</v>
      </c>
      <c r="F618" s="7">
        <f t="shared" si="116"/>
        <v>1</v>
      </c>
      <c r="G618" s="1">
        <f t="shared" si="108"/>
        <v>12</v>
      </c>
      <c r="H618" s="2">
        <f t="shared" si="119"/>
        <v>0.3</v>
      </c>
      <c r="I618" s="8"/>
      <c r="J618" s="2">
        <f t="shared" si="110"/>
        <v>0.15</v>
      </c>
      <c r="K618" s="2">
        <f t="shared" si="111"/>
        <v>0.27500000000000002</v>
      </c>
      <c r="L618" s="2">
        <f t="shared" si="112"/>
        <v>0.57499999999999996</v>
      </c>
      <c r="M618" s="2">
        <f t="shared" si="113"/>
        <v>0</v>
      </c>
      <c r="N618" s="68">
        <v>6</v>
      </c>
      <c r="O618" s="68">
        <v>11</v>
      </c>
      <c r="P618" s="68">
        <v>23</v>
      </c>
      <c r="Q618" s="68">
        <v>0</v>
      </c>
      <c r="R618" s="68"/>
      <c r="S618" s="68">
        <v>0</v>
      </c>
      <c r="T618" s="68">
        <v>0</v>
      </c>
      <c r="U618" s="68"/>
      <c r="V618" s="1"/>
      <c r="W618" s="1"/>
      <c r="X618" s="1"/>
      <c r="Y618" s="1">
        <v>0</v>
      </c>
      <c r="Z618" s="1"/>
      <c r="AA618" s="1"/>
      <c r="AB618" s="1"/>
      <c r="AH618" t="str">
        <f t="shared" si="118"/>
        <v>The Forks</v>
      </c>
      <c r="AI618" t="s">
        <v>748</v>
      </c>
      <c r="AJ618">
        <v>2</v>
      </c>
      <c r="AL618" s="127">
        <v>23</v>
      </c>
      <c r="AM618" s="130">
        <v>25</v>
      </c>
      <c r="AN618" s="130">
        <v>160</v>
      </c>
      <c r="AO618" s="132">
        <v>76190</v>
      </c>
      <c r="AP618" s="132">
        <f t="shared" si="109"/>
        <v>23025</v>
      </c>
      <c r="AQ618" s="74" t="s">
        <v>3114</v>
      </c>
    </row>
    <row r="619" spans="1:43" hidden="1" outlineLevel="1" x14ac:dyDescent="0.2">
      <c r="A619" t="s">
        <v>2685</v>
      </c>
      <c r="B619" s="10" t="s">
        <v>2728</v>
      </c>
      <c r="C619" s="1">
        <f t="shared" si="117"/>
        <v>1491</v>
      </c>
      <c r="D619" s="7">
        <f t="shared" si="114"/>
        <v>1</v>
      </c>
      <c r="E619" s="7">
        <f t="shared" si="115"/>
        <v>2</v>
      </c>
      <c r="F619" s="7">
        <f t="shared" si="116"/>
        <v>3</v>
      </c>
      <c r="G619" s="1">
        <f t="shared" si="108"/>
        <v>9</v>
      </c>
      <c r="H619" s="2">
        <f t="shared" si="119"/>
        <v>6.0362173038229373E-3</v>
      </c>
      <c r="I619" s="8"/>
      <c r="J619" s="2">
        <f t="shared" si="110"/>
        <v>0.34607645875251508</v>
      </c>
      <c r="K619" s="2">
        <f t="shared" si="111"/>
        <v>0.34004024144869216</v>
      </c>
      <c r="L619" s="2">
        <f t="shared" si="112"/>
        <v>0.3118712273641851</v>
      </c>
      <c r="M619" s="2">
        <f t="shared" si="113"/>
        <v>2.0120724346076035E-3</v>
      </c>
      <c r="N619" s="68">
        <v>516</v>
      </c>
      <c r="O619" s="68">
        <v>507</v>
      </c>
      <c r="P619" s="68">
        <v>465</v>
      </c>
      <c r="Q619" s="68">
        <v>2</v>
      </c>
      <c r="R619" s="68"/>
      <c r="S619" s="68">
        <v>1</v>
      </c>
      <c r="T619" s="68">
        <v>0</v>
      </c>
      <c r="U619" s="68"/>
      <c r="V619" s="1"/>
      <c r="W619" s="1"/>
      <c r="X619" s="1"/>
      <c r="Y619" s="1">
        <v>0</v>
      </c>
      <c r="Z619" s="1"/>
      <c r="AA619" s="1"/>
      <c r="AB619" s="1"/>
      <c r="AH619" t="str">
        <f t="shared" si="118"/>
        <v>Thomaston</v>
      </c>
      <c r="AI619" t="s">
        <v>857</v>
      </c>
      <c r="AJ619">
        <v>1</v>
      </c>
      <c r="AL619" s="127">
        <v>23</v>
      </c>
      <c r="AM619" s="130">
        <v>13</v>
      </c>
      <c r="AN619" s="130">
        <v>70</v>
      </c>
      <c r="AO619" s="132">
        <v>76365</v>
      </c>
      <c r="AP619" s="132">
        <f t="shared" si="109"/>
        <v>23013</v>
      </c>
      <c r="AQ619" s="74" t="s">
        <v>2231</v>
      </c>
    </row>
    <row r="620" spans="1:43" hidden="1" outlineLevel="1" x14ac:dyDescent="0.2">
      <c r="A620" t="s">
        <v>3043</v>
      </c>
      <c r="B620" s="10" t="s">
        <v>2728</v>
      </c>
      <c r="C620" s="1">
        <f t="shared" si="117"/>
        <v>364</v>
      </c>
      <c r="D620" s="7">
        <f t="shared" si="114"/>
        <v>2</v>
      </c>
      <c r="E620" s="7">
        <f t="shared" si="115"/>
        <v>3</v>
      </c>
      <c r="F620" s="7">
        <f t="shared" si="116"/>
        <v>1</v>
      </c>
      <c r="G620" s="1">
        <f t="shared" si="108"/>
        <v>41</v>
      </c>
      <c r="H620" s="2">
        <f t="shared" si="119"/>
        <v>0.11263736263736264</v>
      </c>
      <c r="I620" s="8"/>
      <c r="J620" s="2">
        <f t="shared" si="110"/>
        <v>0.30494505494505497</v>
      </c>
      <c r="K620" s="2">
        <f t="shared" si="111"/>
        <v>0.26923076923076922</v>
      </c>
      <c r="L620" s="2">
        <f t="shared" si="112"/>
        <v>0.4175824175824176</v>
      </c>
      <c r="M620" s="2">
        <f t="shared" si="113"/>
        <v>8.2417582417582125E-3</v>
      </c>
      <c r="N620" s="68">
        <v>111</v>
      </c>
      <c r="O620" s="68">
        <v>98</v>
      </c>
      <c r="P620" s="68">
        <v>152</v>
      </c>
      <c r="Q620" s="68">
        <v>2</v>
      </c>
      <c r="R620" s="68"/>
      <c r="S620" s="68">
        <v>0</v>
      </c>
      <c r="T620" s="68">
        <v>1</v>
      </c>
      <c r="U620" s="68"/>
      <c r="V620" s="1"/>
      <c r="W620" s="1"/>
      <c r="X620" s="1"/>
      <c r="Y620" s="1">
        <v>0</v>
      </c>
      <c r="Z620" s="1"/>
      <c r="AA620" s="1"/>
      <c r="AB620" s="1"/>
      <c r="AH620" t="str">
        <f t="shared" si="118"/>
        <v>Thorndike</v>
      </c>
      <c r="AI620" t="s">
        <v>1623</v>
      </c>
      <c r="AJ620">
        <v>2</v>
      </c>
      <c r="AL620" s="127">
        <v>23</v>
      </c>
      <c r="AM620" s="130">
        <v>27</v>
      </c>
      <c r="AN620" s="130">
        <v>110</v>
      </c>
      <c r="AO620" s="132">
        <v>76610</v>
      </c>
      <c r="AP620" s="132">
        <f t="shared" si="109"/>
        <v>23027</v>
      </c>
      <c r="AQ620" s="74" t="s">
        <v>2231</v>
      </c>
    </row>
    <row r="621" spans="1:43" hidden="1" outlineLevel="1" x14ac:dyDescent="0.2">
      <c r="A621" t="s">
        <v>1511</v>
      </c>
      <c r="B621" s="10" t="s">
        <v>2728</v>
      </c>
      <c r="C621" s="1">
        <f t="shared" si="117"/>
        <v>123</v>
      </c>
      <c r="D621" s="7">
        <f t="shared" si="114"/>
        <v>1</v>
      </c>
      <c r="E621" s="7">
        <f t="shared" si="115"/>
        <v>2</v>
      </c>
      <c r="F621" s="7">
        <f t="shared" si="116"/>
        <v>2</v>
      </c>
      <c r="G621" s="1">
        <f t="shared" si="108"/>
        <v>15</v>
      </c>
      <c r="H621" s="2">
        <f t="shared" si="119"/>
        <v>0.12195121951219512</v>
      </c>
      <c r="I621" s="8"/>
      <c r="J621" s="2">
        <f t="shared" si="110"/>
        <v>0.41463414634146339</v>
      </c>
      <c r="K621" s="2">
        <f t="shared" si="111"/>
        <v>0.29268292682926828</v>
      </c>
      <c r="L621" s="2">
        <f t="shared" si="112"/>
        <v>0.29268292682926828</v>
      </c>
      <c r="M621" s="2">
        <f t="shared" si="113"/>
        <v>1.1102230246251565E-16</v>
      </c>
      <c r="N621" s="68">
        <v>51</v>
      </c>
      <c r="O621" s="68">
        <v>36</v>
      </c>
      <c r="P621" s="68">
        <v>36</v>
      </c>
      <c r="Q621" s="68">
        <v>0</v>
      </c>
      <c r="R621" s="68"/>
      <c r="S621" s="68">
        <v>0</v>
      </c>
      <c r="T621" s="68">
        <v>0</v>
      </c>
      <c r="U621" s="68"/>
      <c r="V621" s="1"/>
      <c r="W621" s="1"/>
      <c r="X621" s="1"/>
      <c r="Y621" s="1">
        <v>0</v>
      </c>
      <c r="Z621" s="1"/>
      <c r="AA621" s="1"/>
      <c r="AB621" s="1"/>
      <c r="AH621" t="str">
        <f t="shared" si="118"/>
        <v>Topsfield</v>
      </c>
      <c r="AI621" t="s">
        <v>563</v>
      </c>
      <c r="AJ621">
        <v>2</v>
      </c>
      <c r="AL621" s="127">
        <v>23</v>
      </c>
      <c r="AM621" s="130">
        <v>29</v>
      </c>
      <c r="AN621" s="130">
        <v>202</v>
      </c>
      <c r="AO621" s="132">
        <v>76895</v>
      </c>
      <c r="AP621" s="132">
        <f t="shared" si="109"/>
        <v>23029</v>
      </c>
      <c r="AQ621" s="74" t="s">
        <v>2231</v>
      </c>
    </row>
    <row r="622" spans="1:43" hidden="1" outlineLevel="1" x14ac:dyDescent="0.2">
      <c r="A622" t="s">
        <v>903</v>
      </c>
      <c r="B622" s="10" t="s">
        <v>2728</v>
      </c>
      <c r="C622" s="1">
        <f t="shared" si="117"/>
        <v>4485</v>
      </c>
      <c r="D622" s="7">
        <f t="shared" si="114"/>
        <v>1</v>
      </c>
      <c r="E622" s="7">
        <f t="shared" si="115"/>
        <v>2</v>
      </c>
      <c r="F622" s="7">
        <f t="shared" si="116"/>
        <v>3</v>
      </c>
      <c r="G622" s="1">
        <f t="shared" ref="G622:G678" si="121">MAX(N622:P622)-LARGE(N622:P622,2)</f>
        <v>172</v>
      </c>
      <c r="H622" s="2">
        <f t="shared" si="119"/>
        <v>3.8350055741360092E-2</v>
      </c>
      <c r="I622" s="8"/>
      <c r="J622" s="2">
        <f t="shared" si="110"/>
        <v>0.36677814938684505</v>
      </c>
      <c r="K622" s="2">
        <f t="shared" si="111"/>
        <v>0.32842809364548498</v>
      </c>
      <c r="L622" s="2">
        <f t="shared" si="112"/>
        <v>0.30278706800445931</v>
      </c>
      <c r="M622" s="2">
        <f t="shared" si="113"/>
        <v>2.0066889632106566E-3</v>
      </c>
      <c r="N622" s="68">
        <v>1645</v>
      </c>
      <c r="O622" s="68">
        <v>1473</v>
      </c>
      <c r="P622" s="68">
        <v>1358</v>
      </c>
      <c r="Q622" s="68">
        <v>3</v>
      </c>
      <c r="R622" s="68"/>
      <c r="S622" s="68">
        <v>3</v>
      </c>
      <c r="T622" s="68">
        <v>3</v>
      </c>
      <c r="U622" s="68"/>
      <c r="V622" s="1"/>
      <c r="W622" s="1"/>
      <c r="X622" s="1"/>
      <c r="Y622" s="1">
        <v>0</v>
      </c>
      <c r="Z622" s="1"/>
      <c r="AA622" s="1"/>
      <c r="AB622" s="1"/>
      <c r="AH622" t="str">
        <f t="shared" si="118"/>
        <v>Topsham</v>
      </c>
      <c r="AI622" t="s">
        <v>2525</v>
      </c>
      <c r="AJ622">
        <v>1</v>
      </c>
      <c r="AL622" s="127">
        <v>23</v>
      </c>
      <c r="AM622" s="130">
        <v>23</v>
      </c>
      <c r="AN622" s="130">
        <v>40</v>
      </c>
      <c r="AO622" s="132">
        <v>76960</v>
      </c>
      <c r="AP622" s="132">
        <f t="shared" ref="AP622:AP684" si="122">AL622*1000+AM622</f>
        <v>23023</v>
      </c>
      <c r="AQ622" s="74" t="s">
        <v>2231</v>
      </c>
    </row>
    <row r="623" spans="1:43" hidden="1" outlineLevel="1" x14ac:dyDescent="0.2">
      <c r="A623" t="s">
        <v>2152</v>
      </c>
      <c r="B623" s="10" t="s">
        <v>2728</v>
      </c>
      <c r="C623" s="1">
        <f t="shared" si="117"/>
        <v>900</v>
      </c>
      <c r="D623" s="7">
        <f t="shared" si="114"/>
        <v>2</v>
      </c>
      <c r="E623" s="7">
        <f t="shared" si="115"/>
        <v>3</v>
      </c>
      <c r="F623" s="7">
        <f t="shared" si="116"/>
        <v>1</v>
      </c>
      <c r="G623" s="1">
        <f t="shared" si="121"/>
        <v>5</v>
      </c>
      <c r="H623" s="2">
        <f t="shared" si="119"/>
        <v>5.5555555555555558E-3</v>
      </c>
      <c r="I623" s="8"/>
      <c r="J623" s="2">
        <f t="shared" si="110"/>
        <v>0.34888888888888892</v>
      </c>
      <c r="K623" s="2">
        <f t="shared" si="111"/>
        <v>0.28999999999999998</v>
      </c>
      <c r="L623" s="2">
        <f t="shared" si="112"/>
        <v>0.35444444444444445</v>
      </c>
      <c r="M623" s="2">
        <f t="shared" si="113"/>
        <v>6.6666666666666541E-3</v>
      </c>
      <c r="N623" s="68">
        <v>314</v>
      </c>
      <c r="O623" s="68">
        <v>261</v>
      </c>
      <c r="P623" s="68">
        <v>319</v>
      </c>
      <c r="Q623" s="68">
        <v>5</v>
      </c>
      <c r="R623" s="68"/>
      <c r="S623" s="68">
        <v>1</v>
      </c>
      <c r="T623" s="68">
        <v>0</v>
      </c>
      <c r="U623" s="68"/>
      <c r="V623" s="1"/>
      <c r="W623" s="1"/>
      <c r="X623" s="1"/>
      <c r="Y623" s="1">
        <v>0</v>
      </c>
      <c r="Z623" s="1"/>
      <c r="AA623" s="1"/>
      <c r="AB623" s="1"/>
      <c r="AH623" t="str">
        <f t="shared" si="118"/>
        <v>Tremont</v>
      </c>
      <c r="AI623" t="s">
        <v>1111</v>
      </c>
      <c r="AJ623">
        <v>2</v>
      </c>
      <c r="AL623" s="127">
        <v>23</v>
      </c>
      <c r="AM623" s="130">
        <v>9</v>
      </c>
      <c r="AN623" s="130">
        <v>165</v>
      </c>
      <c r="AO623" s="132">
        <v>77345</v>
      </c>
      <c r="AP623" s="132">
        <f t="shared" si="122"/>
        <v>23009</v>
      </c>
      <c r="AQ623" s="74" t="s">
        <v>2231</v>
      </c>
    </row>
    <row r="624" spans="1:43" hidden="1" outlineLevel="1" x14ac:dyDescent="0.2">
      <c r="A624" t="s">
        <v>3045</v>
      </c>
      <c r="B624" s="10" t="s">
        <v>2728</v>
      </c>
      <c r="C624" s="1">
        <f t="shared" si="117"/>
        <v>645</v>
      </c>
      <c r="D624" s="7">
        <f t="shared" si="114"/>
        <v>3</v>
      </c>
      <c r="E624" s="7">
        <f t="shared" si="115"/>
        <v>2</v>
      </c>
      <c r="F624" s="7">
        <f t="shared" si="116"/>
        <v>1</v>
      </c>
      <c r="G624" s="1">
        <f t="shared" si="121"/>
        <v>74</v>
      </c>
      <c r="H624" s="2">
        <f t="shared" si="119"/>
        <v>0.11472868217054263</v>
      </c>
      <c r="I624" s="8"/>
      <c r="J624" s="2">
        <f t="shared" si="110"/>
        <v>0.28527131782945736</v>
      </c>
      <c r="K624" s="2">
        <f t="shared" si="111"/>
        <v>0.2992248062015504</v>
      </c>
      <c r="L624" s="2">
        <f t="shared" si="112"/>
        <v>0.413953488372093</v>
      </c>
      <c r="M624" s="2">
        <f t="shared" si="113"/>
        <v>1.5503875968992387E-3</v>
      </c>
      <c r="N624" s="68">
        <v>184</v>
      </c>
      <c r="O624" s="68">
        <v>193</v>
      </c>
      <c r="P624" s="68">
        <v>267</v>
      </c>
      <c r="Q624" s="68">
        <v>1</v>
      </c>
      <c r="R624" s="68"/>
      <c r="S624" s="68">
        <v>0</v>
      </c>
      <c r="T624" s="68">
        <v>0</v>
      </c>
      <c r="U624" s="68"/>
      <c r="V624" s="1"/>
      <c r="W624" s="1"/>
      <c r="X624" s="1"/>
      <c r="Y624" s="1">
        <v>0</v>
      </c>
      <c r="Z624" s="1"/>
      <c r="AA624" s="1"/>
      <c r="AB624" s="1"/>
      <c r="AH624" t="str">
        <f t="shared" si="118"/>
        <v>Trenton</v>
      </c>
      <c r="AI624" t="s">
        <v>1111</v>
      </c>
      <c r="AJ624">
        <v>2</v>
      </c>
      <c r="AL624" s="127">
        <v>23</v>
      </c>
      <c r="AM624" s="130">
        <v>9</v>
      </c>
      <c r="AN624" s="130">
        <v>170</v>
      </c>
      <c r="AO624" s="132">
        <v>77415</v>
      </c>
      <c r="AP624" s="132">
        <f t="shared" si="122"/>
        <v>23009</v>
      </c>
      <c r="AQ624" s="74" t="s">
        <v>2231</v>
      </c>
    </row>
    <row r="625" spans="1:43" hidden="1" outlineLevel="1" x14ac:dyDescent="0.2">
      <c r="A625" t="s">
        <v>1207</v>
      </c>
      <c r="B625" s="10" t="s">
        <v>2728</v>
      </c>
      <c r="C625" s="1">
        <f t="shared" si="117"/>
        <v>486</v>
      </c>
      <c r="D625" s="7">
        <f t="shared" si="114"/>
        <v>2</v>
      </c>
      <c r="E625" s="7">
        <f t="shared" si="115"/>
        <v>3</v>
      </c>
      <c r="F625" s="7">
        <f t="shared" si="116"/>
        <v>1</v>
      </c>
      <c r="G625" s="1">
        <f t="shared" si="121"/>
        <v>7</v>
      </c>
      <c r="H625" s="2">
        <f t="shared" si="119"/>
        <v>1.4403292181069959E-2</v>
      </c>
      <c r="I625" s="8"/>
      <c r="J625" s="2">
        <f t="shared" si="110"/>
        <v>0.37242798353909468</v>
      </c>
      <c r="K625" s="2">
        <f t="shared" si="111"/>
        <v>0.23868312757201646</v>
      </c>
      <c r="L625" s="2">
        <f t="shared" si="112"/>
        <v>0.38683127572016462</v>
      </c>
      <c r="M625" s="2">
        <f t="shared" si="113"/>
        <v>2.057613168724215E-3</v>
      </c>
      <c r="N625" s="68">
        <v>181</v>
      </c>
      <c r="O625" s="68">
        <v>116</v>
      </c>
      <c r="P625" s="68">
        <v>188</v>
      </c>
      <c r="Q625" s="68">
        <v>1</v>
      </c>
      <c r="R625" s="68"/>
      <c r="S625" s="68">
        <v>0</v>
      </c>
      <c r="T625" s="68">
        <v>0</v>
      </c>
      <c r="U625" s="68"/>
      <c r="V625" s="1"/>
      <c r="W625" s="1"/>
      <c r="X625" s="1"/>
      <c r="Y625" s="1">
        <v>0</v>
      </c>
      <c r="Z625" s="1"/>
      <c r="AA625" s="1"/>
      <c r="AB625" s="1"/>
      <c r="AH625" t="str">
        <f t="shared" si="118"/>
        <v>Troy</v>
      </c>
      <c r="AI625" t="s">
        <v>1623</v>
      </c>
      <c r="AJ625">
        <v>1</v>
      </c>
      <c r="AL625" s="127">
        <v>23</v>
      </c>
      <c r="AM625" s="130">
        <v>27</v>
      </c>
      <c r="AN625" s="130">
        <v>115</v>
      </c>
      <c r="AO625" s="132">
        <v>77625</v>
      </c>
      <c r="AP625" s="132">
        <f t="shared" si="122"/>
        <v>23027</v>
      </c>
      <c r="AQ625" s="74" t="s">
        <v>2231</v>
      </c>
    </row>
    <row r="626" spans="1:43" hidden="1" outlineLevel="1" x14ac:dyDescent="0.2">
      <c r="A626" t="s">
        <v>916</v>
      </c>
      <c r="B626" s="10" t="s">
        <v>2728</v>
      </c>
      <c r="C626" s="1">
        <f t="shared" si="117"/>
        <v>2342</v>
      </c>
      <c r="D626" s="7">
        <f t="shared" si="114"/>
        <v>2</v>
      </c>
      <c r="E626" s="7">
        <f t="shared" si="115"/>
        <v>3</v>
      </c>
      <c r="F626" s="7">
        <f t="shared" si="116"/>
        <v>1</v>
      </c>
      <c r="G626" s="1">
        <f t="shared" si="121"/>
        <v>8</v>
      </c>
      <c r="H626" s="2">
        <f t="shared" si="119"/>
        <v>3.4158838599487617E-3</v>
      </c>
      <c r="I626" s="8"/>
      <c r="J626" s="2">
        <f t="shared" si="110"/>
        <v>0.34158838599487618</v>
      </c>
      <c r="K626" s="2">
        <f t="shared" si="111"/>
        <v>0.31041844577284372</v>
      </c>
      <c r="L626" s="2">
        <f t="shared" si="112"/>
        <v>0.34500426985482496</v>
      </c>
      <c r="M626" s="2">
        <f t="shared" si="113"/>
        <v>2.9888983774551403E-3</v>
      </c>
      <c r="N626" s="68">
        <v>800</v>
      </c>
      <c r="O626" s="68">
        <v>727</v>
      </c>
      <c r="P626" s="68">
        <v>808</v>
      </c>
      <c r="Q626" s="68">
        <v>2</v>
      </c>
      <c r="R626" s="68"/>
      <c r="S626" s="68">
        <v>2</v>
      </c>
      <c r="T626" s="68">
        <v>1</v>
      </c>
      <c r="U626" s="68"/>
      <c r="V626" s="1"/>
      <c r="W626" s="1"/>
      <c r="X626" s="1"/>
      <c r="Y626" s="1">
        <v>2</v>
      </c>
      <c r="Z626" s="1"/>
      <c r="AA626" s="1"/>
      <c r="AB626" s="1"/>
      <c r="AH626" t="str">
        <f t="shared" si="118"/>
        <v>Turner</v>
      </c>
      <c r="AI626" t="s">
        <v>1675</v>
      </c>
      <c r="AJ626">
        <v>2</v>
      </c>
      <c r="AL626" s="127">
        <v>23</v>
      </c>
      <c r="AM626" s="130">
        <v>1</v>
      </c>
      <c r="AN626" s="130">
        <v>60</v>
      </c>
      <c r="AO626" s="132">
        <v>77800</v>
      </c>
      <c r="AP626" s="132">
        <f t="shared" si="122"/>
        <v>23001</v>
      </c>
      <c r="AQ626" s="74" t="s">
        <v>2231</v>
      </c>
    </row>
    <row r="627" spans="1:43" hidden="1" outlineLevel="1" x14ac:dyDescent="0.2">
      <c r="A627" t="s">
        <v>845</v>
      </c>
      <c r="B627" s="10" t="s">
        <v>2728</v>
      </c>
      <c r="C627" s="1">
        <f t="shared" si="117"/>
        <v>1208</v>
      </c>
      <c r="D627" s="7">
        <f t="shared" ref="D627:D685" si="123">RANK(N627,(N627:AF627))</f>
        <v>3</v>
      </c>
      <c r="E627" s="7">
        <f t="shared" ref="E627:E685" si="124">RANK(O627,(N627:AF627))</f>
        <v>2</v>
      </c>
      <c r="F627" s="7">
        <f t="shared" ref="F627:F685" si="125">RANK(P627,(N627:AF627))</f>
        <v>1</v>
      </c>
      <c r="G627" s="1">
        <f t="shared" si="121"/>
        <v>74</v>
      </c>
      <c r="H627" s="2">
        <f t="shared" si="119"/>
        <v>6.1258278145695365E-2</v>
      </c>
      <c r="I627" s="8"/>
      <c r="J627" s="2">
        <f t="shared" ref="J627:J684" si="126">IF(C627=0,"-",N627/C627)</f>
        <v>0.30546357615894038</v>
      </c>
      <c r="K627" s="2">
        <f t="shared" ref="K627:K684" si="127">IF(C627=0,"-",O627/C627)</f>
        <v>0.31374172185430466</v>
      </c>
      <c r="L627" s="2">
        <f t="shared" ref="L627:L684" si="128">IF(C627=0,"-",P627/C627)</f>
        <v>0.375</v>
      </c>
      <c r="M627" s="2">
        <f t="shared" ref="M627:M684" si="129">IF(C627=0,"-",(1-J627-K627-L627))</f>
        <v>5.7947019867549687E-3</v>
      </c>
      <c r="N627" s="68">
        <v>369</v>
      </c>
      <c r="O627" s="68">
        <v>379</v>
      </c>
      <c r="P627" s="68">
        <v>453</v>
      </c>
      <c r="Q627" s="68">
        <v>6</v>
      </c>
      <c r="R627" s="68"/>
      <c r="S627" s="68">
        <v>1</v>
      </c>
      <c r="T627" s="68">
        <v>0</v>
      </c>
      <c r="U627" s="68"/>
      <c r="V627" s="1"/>
      <c r="W627" s="1"/>
      <c r="X627" s="1"/>
      <c r="Y627" s="1">
        <v>0</v>
      </c>
      <c r="Z627" s="1"/>
      <c r="AA627" s="1"/>
      <c r="AB627" s="1"/>
      <c r="AH627" t="str">
        <f t="shared" si="118"/>
        <v>Union</v>
      </c>
      <c r="AI627" t="s">
        <v>857</v>
      </c>
      <c r="AJ627">
        <v>1</v>
      </c>
      <c r="AL627" s="127">
        <v>23</v>
      </c>
      <c r="AM627" s="130">
        <v>13</v>
      </c>
      <c r="AN627" s="130">
        <v>75</v>
      </c>
      <c r="AO627" s="132">
        <v>78115</v>
      </c>
      <c r="AP627" s="132">
        <f t="shared" si="122"/>
        <v>23013</v>
      </c>
      <c r="AQ627" s="74" t="s">
        <v>2231</v>
      </c>
    </row>
    <row r="628" spans="1:43" hidden="1" outlineLevel="1" x14ac:dyDescent="0.2">
      <c r="A628" t="s">
        <v>3228</v>
      </c>
      <c r="B628" s="10" t="s">
        <v>2728</v>
      </c>
      <c r="C628" s="1">
        <f t="shared" si="117"/>
        <v>871</v>
      </c>
      <c r="D628" s="7">
        <f t="shared" si="123"/>
        <v>2</v>
      </c>
      <c r="E628" s="7">
        <f t="shared" si="124"/>
        <v>3</v>
      </c>
      <c r="F628" s="7">
        <f t="shared" si="125"/>
        <v>1</v>
      </c>
      <c r="G628" s="1">
        <f t="shared" si="121"/>
        <v>45</v>
      </c>
      <c r="H628" s="2">
        <f t="shared" si="119"/>
        <v>5.1664753157290473E-2</v>
      </c>
      <c r="I628" s="8"/>
      <c r="J628" s="2">
        <f t="shared" si="126"/>
        <v>0.31917336394948337</v>
      </c>
      <c r="K628" s="2">
        <f t="shared" si="127"/>
        <v>0.29621125143513205</v>
      </c>
      <c r="L628" s="2">
        <f t="shared" si="128"/>
        <v>0.37083811710677383</v>
      </c>
      <c r="M628" s="2">
        <f t="shared" si="129"/>
        <v>1.3777267508610747E-2</v>
      </c>
      <c r="N628" s="68">
        <v>278</v>
      </c>
      <c r="O628" s="68">
        <v>258</v>
      </c>
      <c r="P628" s="68">
        <v>323</v>
      </c>
      <c r="Q628" s="68">
        <v>3</v>
      </c>
      <c r="R628" s="68"/>
      <c r="S628" s="68">
        <v>3</v>
      </c>
      <c r="T628" s="68">
        <v>6</v>
      </c>
      <c r="U628" s="68"/>
      <c r="V628" s="1"/>
      <c r="W628" s="1"/>
      <c r="X628" s="1"/>
      <c r="Y628" s="1">
        <v>0</v>
      </c>
      <c r="Z628" s="1"/>
      <c r="AA628" s="1"/>
      <c r="AB628" s="1"/>
      <c r="AH628" t="str">
        <f t="shared" si="118"/>
        <v>Unity</v>
      </c>
      <c r="AI628" t="s">
        <v>1623</v>
      </c>
      <c r="AJ628">
        <v>1</v>
      </c>
      <c r="AL628" s="127">
        <v>23</v>
      </c>
      <c r="AM628" s="130">
        <v>27</v>
      </c>
      <c r="AN628" s="130">
        <v>120</v>
      </c>
      <c r="AO628" s="132">
        <v>78255</v>
      </c>
      <c r="AP628" s="132">
        <f t="shared" si="122"/>
        <v>23027</v>
      </c>
      <c r="AQ628" s="74" t="s">
        <v>2231</v>
      </c>
    </row>
    <row r="629" spans="1:43" hidden="1" outlineLevel="1" x14ac:dyDescent="0.2">
      <c r="A629" t="s">
        <v>2459</v>
      </c>
      <c r="B629" s="10" t="s">
        <v>2728</v>
      </c>
      <c r="C629" s="1">
        <f t="shared" si="117"/>
        <v>59</v>
      </c>
      <c r="D629" s="7">
        <f t="shared" si="123"/>
        <v>3</v>
      </c>
      <c r="E629" s="7">
        <f t="shared" si="124"/>
        <v>1</v>
      </c>
      <c r="F629" s="7">
        <f t="shared" si="125"/>
        <v>2</v>
      </c>
      <c r="G629" s="1">
        <f t="shared" si="121"/>
        <v>1</v>
      </c>
      <c r="H629" s="2">
        <f t="shared" si="119"/>
        <v>1.6949152542372881E-2</v>
      </c>
      <c r="I629" s="8"/>
      <c r="J629" s="2">
        <f t="shared" si="126"/>
        <v>0.23728813559322035</v>
      </c>
      <c r="K629" s="2">
        <f t="shared" si="127"/>
        <v>0.38983050847457629</v>
      </c>
      <c r="L629" s="2">
        <f t="shared" si="128"/>
        <v>0.3728813559322034</v>
      </c>
      <c r="M629" s="2">
        <f t="shared" si="129"/>
        <v>-5.5511151231257827E-17</v>
      </c>
      <c r="N629" s="68">
        <v>14</v>
      </c>
      <c r="O629" s="68">
        <v>23</v>
      </c>
      <c r="P629" s="68">
        <v>22</v>
      </c>
      <c r="Q629" s="68">
        <v>0</v>
      </c>
      <c r="R629" s="68"/>
      <c r="S629" s="68">
        <v>0</v>
      </c>
      <c r="T629" s="68">
        <v>0</v>
      </c>
      <c r="U629" s="68"/>
      <c r="V629" s="1"/>
      <c r="W629" s="1"/>
      <c r="X629" s="1"/>
      <c r="Y629" s="1">
        <v>0</v>
      </c>
      <c r="Z629" s="1"/>
      <c r="AA629" s="1"/>
      <c r="AB629" s="1"/>
      <c r="AH629" t="str">
        <f t="shared" si="118"/>
        <v>Upton</v>
      </c>
      <c r="AI629" t="s">
        <v>1673</v>
      </c>
      <c r="AJ629">
        <v>2</v>
      </c>
      <c r="AL629" s="127">
        <v>23</v>
      </c>
      <c r="AM629" s="130">
        <v>17</v>
      </c>
      <c r="AN629" s="130">
        <v>160</v>
      </c>
      <c r="AO629" s="132">
        <v>78465</v>
      </c>
      <c r="AP629" s="132">
        <f t="shared" si="122"/>
        <v>23017</v>
      </c>
      <c r="AQ629" s="74" t="s">
        <v>2231</v>
      </c>
    </row>
    <row r="630" spans="1:43" hidden="1" outlineLevel="1" x14ac:dyDescent="0.2">
      <c r="A630" t="s">
        <v>569</v>
      </c>
      <c r="B630" s="10" t="s">
        <v>2728</v>
      </c>
      <c r="C630" s="1">
        <f t="shared" si="117"/>
        <v>1473</v>
      </c>
      <c r="D630" s="7">
        <f t="shared" si="123"/>
        <v>1</v>
      </c>
      <c r="E630" s="7">
        <f t="shared" si="124"/>
        <v>3</v>
      </c>
      <c r="F630" s="7">
        <f t="shared" si="125"/>
        <v>2</v>
      </c>
      <c r="G630" s="1">
        <f t="shared" si="121"/>
        <v>661</v>
      </c>
      <c r="H630" s="2">
        <f t="shared" si="119"/>
        <v>0.44874405974202308</v>
      </c>
      <c r="I630" s="8"/>
      <c r="J630" s="2">
        <f t="shared" si="126"/>
        <v>0.67345553292600135</v>
      </c>
      <c r="K630" s="2">
        <f t="shared" si="127"/>
        <v>0.1011541072640869</v>
      </c>
      <c r="L630" s="2">
        <f t="shared" si="128"/>
        <v>0.22471147318397827</v>
      </c>
      <c r="M630" s="2">
        <f t="shared" si="129"/>
        <v>6.7888662593346139E-4</v>
      </c>
      <c r="N630" s="68">
        <v>992</v>
      </c>
      <c r="O630" s="68">
        <v>149</v>
      </c>
      <c r="P630" s="68">
        <v>331</v>
      </c>
      <c r="Q630" s="68">
        <v>1</v>
      </c>
      <c r="R630" s="68"/>
      <c r="S630" s="68">
        <v>0</v>
      </c>
      <c r="T630" s="68">
        <v>0</v>
      </c>
      <c r="U630" s="68"/>
      <c r="V630" s="1"/>
      <c r="W630" s="1"/>
      <c r="X630" s="1"/>
      <c r="Y630" s="1">
        <v>0</v>
      </c>
      <c r="Z630" s="1"/>
      <c r="AA630" s="1"/>
      <c r="AB630" s="1"/>
      <c r="AH630" t="str">
        <f t="shared" si="118"/>
        <v>Van Buren</v>
      </c>
      <c r="AI630" t="s">
        <v>3068</v>
      </c>
      <c r="AJ630">
        <v>2</v>
      </c>
      <c r="AL630" s="127">
        <v>23</v>
      </c>
      <c r="AM630" s="130">
        <v>3</v>
      </c>
      <c r="AN630" s="130">
        <v>305</v>
      </c>
      <c r="AO630" s="132">
        <v>78570</v>
      </c>
      <c r="AP630" s="132">
        <f t="shared" si="122"/>
        <v>23003</v>
      </c>
      <c r="AQ630" s="74" t="s">
        <v>2231</v>
      </c>
    </row>
    <row r="631" spans="1:43" hidden="1" outlineLevel="1" x14ac:dyDescent="0.2">
      <c r="A631" t="s">
        <v>2266</v>
      </c>
      <c r="B631" s="10" t="s">
        <v>2728</v>
      </c>
      <c r="C631" s="1">
        <f t="shared" si="117"/>
        <v>127</v>
      </c>
      <c r="D631" s="7">
        <f t="shared" si="123"/>
        <v>1</v>
      </c>
      <c r="E631" s="7">
        <f t="shared" si="124"/>
        <v>2</v>
      </c>
      <c r="F631" s="7">
        <f t="shared" si="125"/>
        <v>3</v>
      </c>
      <c r="G631" s="1">
        <f t="shared" si="121"/>
        <v>25</v>
      </c>
      <c r="H631" s="2">
        <f t="shared" si="119"/>
        <v>0.19685039370078741</v>
      </c>
      <c r="I631" s="8"/>
      <c r="J631" s="2">
        <f t="shared" si="126"/>
        <v>0.49606299212598426</v>
      </c>
      <c r="K631" s="2">
        <f t="shared" si="127"/>
        <v>0.29921259842519687</v>
      </c>
      <c r="L631" s="2">
        <f t="shared" si="128"/>
        <v>0.20472440944881889</v>
      </c>
      <c r="M631" s="2">
        <f t="shared" si="129"/>
        <v>-2.7755575615628914E-17</v>
      </c>
      <c r="N631" s="68">
        <v>63</v>
      </c>
      <c r="O631" s="68">
        <v>38</v>
      </c>
      <c r="P631" s="68">
        <v>26</v>
      </c>
      <c r="Q631" s="68">
        <v>0</v>
      </c>
      <c r="R631" s="68"/>
      <c r="S631" s="68">
        <v>0</v>
      </c>
      <c r="T631" s="68">
        <v>0</v>
      </c>
      <c r="U631" s="68"/>
      <c r="V631" s="1"/>
      <c r="W631" s="1"/>
      <c r="X631" s="1"/>
      <c r="Y631" s="1">
        <v>0</v>
      </c>
      <c r="Z631" s="1"/>
      <c r="AA631" s="1"/>
      <c r="AB631" s="1"/>
      <c r="AH631" t="str">
        <f t="shared" si="118"/>
        <v>Vanceboro</v>
      </c>
      <c r="AI631" t="s">
        <v>563</v>
      </c>
      <c r="AJ631">
        <v>2</v>
      </c>
      <c r="AL631" s="127">
        <v>23</v>
      </c>
      <c r="AM631" s="130">
        <v>29</v>
      </c>
      <c r="AN631" s="130">
        <v>205</v>
      </c>
      <c r="AO631" s="132">
        <v>78675</v>
      </c>
      <c r="AP631" s="132">
        <f t="shared" si="122"/>
        <v>23029</v>
      </c>
      <c r="AQ631" s="74" t="s">
        <v>2231</v>
      </c>
    </row>
    <row r="632" spans="1:43" hidden="1" outlineLevel="1" x14ac:dyDescent="0.2">
      <c r="A632" t="s">
        <v>2143</v>
      </c>
      <c r="B632" s="10" t="s">
        <v>2728</v>
      </c>
      <c r="C632" s="1">
        <f t="shared" si="117"/>
        <v>2145</v>
      </c>
      <c r="D632" s="7">
        <f t="shared" si="123"/>
        <v>2</v>
      </c>
      <c r="E632" s="7">
        <f t="shared" si="124"/>
        <v>3</v>
      </c>
      <c r="F632" s="7">
        <f t="shared" si="125"/>
        <v>1</v>
      </c>
      <c r="G632" s="1">
        <f t="shared" si="121"/>
        <v>86</v>
      </c>
      <c r="H632" s="2">
        <f t="shared" si="119"/>
        <v>4.0093240093240091E-2</v>
      </c>
      <c r="I632" s="8"/>
      <c r="J632" s="2">
        <f t="shared" si="126"/>
        <v>0.36083916083916084</v>
      </c>
      <c r="K632" s="2">
        <f t="shared" si="127"/>
        <v>0.23449883449883449</v>
      </c>
      <c r="L632" s="2">
        <f t="shared" si="128"/>
        <v>0.40093240093240096</v>
      </c>
      <c r="M632" s="2">
        <f t="shared" si="129"/>
        <v>3.7296037296037921E-3</v>
      </c>
      <c r="N632" s="68">
        <v>774</v>
      </c>
      <c r="O632" s="68">
        <v>503</v>
      </c>
      <c r="P632" s="68">
        <v>860</v>
      </c>
      <c r="Q632" s="68">
        <v>2</v>
      </c>
      <c r="R632" s="68"/>
      <c r="S632" s="68">
        <v>1</v>
      </c>
      <c r="T632" s="68">
        <v>4</v>
      </c>
      <c r="U632" s="68"/>
      <c r="V632" s="1"/>
      <c r="W632" s="1"/>
      <c r="X632" s="1"/>
      <c r="Y632" s="1">
        <v>1</v>
      </c>
      <c r="Z632" s="1"/>
      <c r="AA632" s="1"/>
      <c r="AB632" s="1"/>
      <c r="AH632" t="str">
        <f t="shared" si="118"/>
        <v>Vassalboro</v>
      </c>
      <c r="AI632" t="s">
        <v>2091</v>
      </c>
      <c r="AJ632">
        <v>1</v>
      </c>
      <c r="AL632" s="127">
        <v>23</v>
      </c>
      <c r="AM632" s="130">
        <v>11</v>
      </c>
      <c r="AN632" s="130">
        <v>110</v>
      </c>
      <c r="AO632" s="132">
        <v>78745</v>
      </c>
      <c r="AP632" s="132">
        <f t="shared" si="122"/>
        <v>23011</v>
      </c>
      <c r="AQ632" s="74" t="s">
        <v>2231</v>
      </c>
    </row>
    <row r="633" spans="1:43" hidden="1" outlineLevel="1" x14ac:dyDescent="0.2">
      <c r="A633" t="s">
        <v>2144</v>
      </c>
      <c r="B633" s="10" t="s">
        <v>2728</v>
      </c>
      <c r="C633" s="1">
        <f t="shared" si="117"/>
        <v>1092</v>
      </c>
      <c r="D633" s="7">
        <f t="shared" si="123"/>
        <v>1</v>
      </c>
      <c r="E633" s="7">
        <f t="shared" si="124"/>
        <v>2</v>
      </c>
      <c r="F633" s="7">
        <f t="shared" si="125"/>
        <v>3</v>
      </c>
      <c r="G633" s="1">
        <f t="shared" si="121"/>
        <v>20</v>
      </c>
      <c r="H633" s="2">
        <f t="shared" si="119"/>
        <v>1.8315018315018316E-2</v>
      </c>
      <c r="I633" s="8"/>
      <c r="J633" s="2">
        <f t="shared" si="126"/>
        <v>0.35805860805860806</v>
      </c>
      <c r="K633" s="2">
        <f t="shared" si="127"/>
        <v>0.33974358974358976</v>
      </c>
      <c r="L633" s="2">
        <f t="shared" si="128"/>
        <v>0.30036630036630035</v>
      </c>
      <c r="M633" s="2">
        <f t="shared" si="129"/>
        <v>1.8315018315017695E-3</v>
      </c>
      <c r="N633" s="68">
        <v>391</v>
      </c>
      <c r="O633" s="68">
        <v>371</v>
      </c>
      <c r="P633" s="68">
        <v>328</v>
      </c>
      <c r="Q633" s="68">
        <v>2</v>
      </c>
      <c r="R633" s="68"/>
      <c r="S633" s="68">
        <v>0</v>
      </c>
      <c r="T633" s="68">
        <v>0</v>
      </c>
      <c r="U633" s="68"/>
      <c r="V633" s="1"/>
      <c r="W633" s="1"/>
      <c r="X633" s="1"/>
      <c r="Y633" s="1">
        <v>0</v>
      </c>
      <c r="Z633" s="1"/>
      <c r="AA633" s="1"/>
      <c r="AB633" s="1"/>
      <c r="AH633" t="str">
        <f t="shared" si="118"/>
        <v>Veazie</v>
      </c>
      <c r="AI633" t="s">
        <v>1674</v>
      </c>
      <c r="AJ633">
        <v>2</v>
      </c>
      <c r="AL633" s="127">
        <v>23</v>
      </c>
      <c r="AM633" s="130">
        <v>19</v>
      </c>
      <c r="AN633" s="130">
        <v>295</v>
      </c>
      <c r="AO633" s="132">
        <v>78780</v>
      </c>
      <c r="AP633" s="132">
        <f t="shared" si="122"/>
        <v>23019</v>
      </c>
      <c r="AQ633" s="74" t="s">
        <v>2231</v>
      </c>
    </row>
    <row r="634" spans="1:43" hidden="1" outlineLevel="1" x14ac:dyDescent="0.2">
      <c r="A634" t="s">
        <v>2534</v>
      </c>
      <c r="B634" s="10" t="s">
        <v>2728</v>
      </c>
      <c r="C634" s="1">
        <f t="shared" ref="C634:C685" si="130">SUM(N634:AF634)</f>
        <v>309</v>
      </c>
      <c r="D634" s="7">
        <f t="shared" si="123"/>
        <v>1</v>
      </c>
      <c r="E634" s="7">
        <f t="shared" si="124"/>
        <v>3</v>
      </c>
      <c r="F634" s="7">
        <f t="shared" si="125"/>
        <v>2</v>
      </c>
      <c r="G634" s="1">
        <f t="shared" si="121"/>
        <v>6</v>
      </c>
      <c r="H634" s="2">
        <f t="shared" si="119"/>
        <v>1.9417475728155338E-2</v>
      </c>
      <c r="I634" s="8"/>
      <c r="J634" s="2">
        <f t="shared" si="126"/>
        <v>0.37540453074433655</v>
      </c>
      <c r="K634" s="2">
        <f t="shared" si="127"/>
        <v>0.26213592233009708</v>
      </c>
      <c r="L634" s="2">
        <f t="shared" si="128"/>
        <v>0.35598705501618122</v>
      </c>
      <c r="M634" s="2">
        <f t="shared" si="129"/>
        <v>6.4724919093851474E-3</v>
      </c>
      <c r="N634" s="68">
        <v>116</v>
      </c>
      <c r="O634" s="68">
        <v>81</v>
      </c>
      <c r="P634" s="68">
        <v>110</v>
      </c>
      <c r="Q634" s="68">
        <v>0</v>
      </c>
      <c r="R634" s="68"/>
      <c r="S634" s="68">
        <v>1</v>
      </c>
      <c r="T634" s="68">
        <v>0</v>
      </c>
      <c r="U634" s="68"/>
      <c r="V634" s="1"/>
      <c r="W634" s="1"/>
      <c r="X634" s="1"/>
      <c r="Y634" s="1">
        <v>1</v>
      </c>
      <c r="Z634" s="1"/>
      <c r="AA634" s="1"/>
      <c r="AB634" s="1"/>
      <c r="AH634" t="str">
        <f t="shared" si="118"/>
        <v>Verona</v>
      </c>
      <c r="AI634" t="s">
        <v>1111</v>
      </c>
      <c r="AJ634">
        <v>2</v>
      </c>
      <c r="AL634" s="127">
        <v>23</v>
      </c>
      <c r="AM634" s="130">
        <v>9</v>
      </c>
      <c r="AN634" s="130">
        <v>175</v>
      </c>
      <c r="AO634" s="132">
        <v>78920</v>
      </c>
      <c r="AP634" s="132">
        <f t="shared" si="122"/>
        <v>23009</v>
      </c>
      <c r="AQ634" s="74" t="s">
        <v>2231</v>
      </c>
    </row>
    <row r="635" spans="1:43" hidden="1" outlineLevel="1" x14ac:dyDescent="0.2">
      <c r="A635" t="s">
        <v>2535</v>
      </c>
      <c r="B635" s="10" t="s">
        <v>2728</v>
      </c>
      <c r="C635" s="1">
        <f t="shared" si="130"/>
        <v>316</v>
      </c>
      <c r="D635" s="7">
        <f t="shared" si="123"/>
        <v>1</v>
      </c>
      <c r="E635" s="7">
        <f t="shared" si="124"/>
        <v>3</v>
      </c>
      <c r="F635" s="7">
        <f t="shared" si="125"/>
        <v>2</v>
      </c>
      <c r="G635" s="1">
        <f t="shared" si="121"/>
        <v>13</v>
      </c>
      <c r="H635" s="2">
        <f t="shared" si="119"/>
        <v>4.1139240506329111E-2</v>
      </c>
      <c r="I635" s="8"/>
      <c r="J635" s="2">
        <f t="shared" si="126"/>
        <v>0.42088607594936711</v>
      </c>
      <c r="K635" s="2">
        <f t="shared" si="127"/>
        <v>0.19620253164556961</v>
      </c>
      <c r="L635" s="2">
        <f t="shared" si="128"/>
        <v>0.379746835443038</v>
      </c>
      <c r="M635" s="2">
        <f t="shared" si="129"/>
        <v>3.1645569620252778E-3</v>
      </c>
      <c r="N635" s="68">
        <v>133</v>
      </c>
      <c r="O635" s="68">
        <v>62</v>
      </c>
      <c r="P635" s="68">
        <v>120</v>
      </c>
      <c r="Q635" s="68">
        <v>0</v>
      </c>
      <c r="R635" s="68"/>
      <c r="S635" s="68">
        <v>1</v>
      </c>
      <c r="T635" s="68">
        <v>0</v>
      </c>
      <c r="U635" s="68"/>
      <c r="V635" s="1"/>
      <c r="W635" s="1"/>
      <c r="X635" s="1"/>
      <c r="Y635" s="1">
        <v>0</v>
      </c>
      <c r="Z635" s="1"/>
      <c r="AA635" s="1"/>
      <c r="AB635" s="1"/>
      <c r="AH635" t="str">
        <f t="shared" ref="AH635:AH698" si="131">A635</f>
        <v>Vienna</v>
      </c>
      <c r="AI635" t="s">
        <v>2091</v>
      </c>
      <c r="AJ635">
        <v>1</v>
      </c>
      <c r="AL635" s="127">
        <v>23</v>
      </c>
      <c r="AM635" s="130">
        <v>11</v>
      </c>
      <c r="AN635" s="130">
        <v>115</v>
      </c>
      <c r="AO635" s="132">
        <v>79025</v>
      </c>
      <c r="AP635" s="132">
        <f t="shared" si="122"/>
        <v>23011</v>
      </c>
      <c r="AQ635" s="74" t="s">
        <v>2231</v>
      </c>
    </row>
    <row r="636" spans="1:43" hidden="1" outlineLevel="1" x14ac:dyDescent="0.2">
      <c r="A636" t="s">
        <v>2530</v>
      </c>
      <c r="B636" s="10" t="s">
        <v>2728</v>
      </c>
      <c r="C636" s="1">
        <f t="shared" si="130"/>
        <v>736</v>
      </c>
      <c r="D636" s="7">
        <f t="shared" si="123"/>
        <v>1</v>
      </c>
      <c r="E636" s="7">
        <f t="shared" si="124"/>
        <v>3</v>
      </c>
      <c r="F636" s="7">
        <f t="shared" si="125"/>
        <v>2</v>
      </c>
      <c r="G636" s="1">
        <f t="shared" si="121"/>
        <v>74</v>
      </c>
      <c r="H636" s="2">
        <f t="shared" si="119"/>
        <v>0.10054347826086957</v>
      </c>
      <c r="I636" s="8"/>
      <c r="J636" s="2">
        <f t="shared" si="126"/>
        <v>0.4483695652173913</v>
      </c>
      <c r="K636" s="2">
        <f t="shared" si="127"/>
        <v>0.20244565217391305</v>
      </c>
      <c r="L636" s="2">
        <f t="shared" si="128"/>
        <v>0.34782608695652173</v>
      </c>
      <c r="M636" s="2">
        <f t="shared" si="129"/>
        <v>1.3586956521738358E-3</v>
      </c>
      <c r="N636" s="68">
        <v>330</v>
      </c>
      <c r="O636" s="68">
        <v>149</v>
      </c>
      <c r="P636" s="68">
        <v>256</v>
      </c>
      <c r="Q636" s="68">
        <v>1</v>
      </c>
      <c r="R636" s="68"/>
      <c r="S636" s="68">
        <v>0</v>
      </c>
      <c r="T636" s="68">
        <v>0</v>
      </c>
      <c r="U636" s="68"/>
      <c r="V636" s="1"/>
      <c r="W636" s="1"/>
      <c r="X636" s="1"/>
      <c r="Y636" s="1">
        <v>0</v>
      </c>
      <c r="Z636" s="1"/>
      <c r="AA636" s="1"/>
      <c r="AB636" s="1"/>
      <c r="AH636" t="str">
        <f t="shared" si="131"/>
        <v>Vinalhaven</v>
      </c>
      <c r="AI636" t="s">
        <v>857</v>
      </c>
      <c r="AJ636">
        <v>1</v>
      </c>
      <c r="AL636" s="127">
        <v>23</v>
      </c>
      <c r="AM636" s="130">
        <v>13</v>
      </c>
      <c r="AN636" s="130">
        <v>80</v>
      </c>
      <c r="AO636" s="132">
        <v>79130</v>
      </c>
      <c r="AP636" s="132">
        <f t="shared" si="122"/>
        <v>23013</v>
      </c>
      <c r="AQ636" s="74" t="s">
        <v>2231</v>
      </c>
    </row>
    <row r="637" spans="1:43" hidden="1" outlineLevel="1" x14ac:dyDescent="0.2">
      <c r="A637" t="s">
        <v>2754</v>
      </c>
      <c r="B637" s="10" t="s">
        <v>2728</v>
      </c>
      <c r="C637" s="1">
        <f t="shared" si="130"/>
        <v>123</v>
      </c>
      <c r="D637" s="7">
        <f t="shared" si="123"/>
        <v>2</v>
      </c>
      <c r="E637" s="7">
        <f t="shared" si="124"/>
        <v>1</v>
      </c>
      <c r="F637" s="7">
        <f t="shared" si="125"/>
        <v>3</v>
      </c>
      <c r="G637" s="1">
        <f t="shared" si="121"/>
        <v>16</v>
      </c>
      <c r="H637" s="2">
        <f t="shared" si="119"/>
        <v>0.13008130081300814</v>
      </c>
      <c r="I637" s="8"/>
      <c r="J637" s="2">
        <f t="shared" si="126"/>
        <v>0.30081300813008133</v>
      </c>
      <c r="K637" s="2">
        <f t="shared" si="127"/>
        <v>0.43089430894308944</v>
      </c>
      <c r="L637" s="2">
        <f t="shared" si="128"/>
        <v>0.26829268292682928</v>
      </c>
      <c r="M637" s="2">
        <f t="shared" si="129"/>
        <v>0</v>
      </c>
      <c r="N637" s="68">
        <v>37</v>
      </c>
      <c r="O637" s="68">
        <v>53</v>
      </c>
      <c r="P637" s="68">
        <v>33</v>
      </c>
      <c r="Q637" s="68">
        <v>0</v>
      </c>
      <c r="R637" s="68"/>
      <c r="S637" s="68">
        <v>0</v>
      </c>
      <c r="T637" s="68">
        <v>0</v>
      </c>
      <c r="U637" s="68"/>
      <c r="V637" s="1"/>
      <c r="W637" s="1"/>
      <c r="X637" s="1"/>
      <c r="Y637" s="1">
        <v>0</v>
      </c>
      <c r="Z637" s="1"/>
      <c r="AA637" s="1"/>
      <c r="AB637" s="1"/>
      <c r="AH637" t="str">
        <f t="shared" si="131"/>
        <v>Wade</v>
      </c>
      <c r="AI637" t="s">
        <v>3068</v>
      </c>
      <c r="AJ637">
        <v>2</v>
      </c>
      <c r="AL637" s="127">
        <v>23</v>
      </c>
      <c r="AM637" s="130">
        <v>3</v>
      </c>
      <c r="AN637" s="130">
        <v>310</v>
      </c>
      <c r="AO637" s="132">
        <v>79270</v>
      </c>
      <c r="AP637" s="132">
        <f t="shared" si="122"/>
        <v>23003</v>
      </c>
      <c r="AQ637" s="74" t="s">
        <v>2231</v>
      </c>
    </row>
    <row r="638" spans="1:43" hidden="1" outlineLevel="1" x14ac:dyDescent="0.2">
      <c r="A638" t="s">
        <v>1289</v>
      </c>
      <c r="B638" s="10" t="s">
        <v>2728</v>
      </c>
      <c r="C638" s="1">
        <f t="shared" si="130"/>
        <v>68</v>
      </c>
      <c r="D638" s="7">
        <f t="shared" si="123"/>
        <v>1</v>
      </c>
      <c r="E638" s="7">
        <f t="shared" si="124"/>
        <v>3</v>
      </c>
      <c r="F638" s="7">
        <f t="shared" si="125"/>
        <v>2</v>
      </c>
      <c r="G638" s="1">
        <f t="shared" si="121"/>
        <v>19</v>
      </c>
      <c r="H638" s="2">
        <f t="shared" si="119"/>
        <v>0.27941176470588236</v>
      </c>
      <c r="I638" s="8"/>
      <c r="J638" s="2">
        <f t="shared" si="126"/>
        <v>0.52941176470588236</v>
      </c>
      <c r="K638" s="2">
        <f t="shared" si="127"/>
        <v>0.22058823529411764</v>
      </c>
      <c r="L638" s="2">
        <f t="shared" si="128"/>
        <v>0.25</v>
      </c>
      <c r="M638" s="2">
        <f t="shared" si="129"/>
        <v>0</v>
      </c>
      <c r="N638" s="68">
        <v>36</v>
      </c>
      <c r="O638" s="68">
        <v>15</v>
      </c>
      <c r="P638" s="68">
        <v>17</v>
      </c>
      <c r="Q638" s="68">
        <v>0</v>
      </c>
      <c r="R638" s="68"/>
      <c r="S638" s="68">
        <v>0</v>
      </c>
      <c r="T638" s="68">
        <v>0</v>
      </c>
      <c r="U638" s="68"/>
      <c r="V638" s="1"/>
      <c r="W638" s="1"/>
      <c r="X638" s="1"/>
      <c r="Y638" s="1">
        <v>0</v>
      </c>
      <c r="Z638" s="1"/>
      <c r="AA638" s="1"/>
      <c r="AB638" s="1"/>
      <c r="AH638" t="str">
        <f t="shared" si="131"/>
        <v>Waite</v>
      </c>
      <c r="AI638" t="s">
        <v>563</v>
      </c>
      <c r="AJ638">
        <v>2</v>
      </c>
      <c r="AL638" s="127">
        <v>23</v>
      </c>
      <c r="AM638" s="130">
        <v>29</v>
      </c>
      <c r="AN638" s="130">
        <v>210</v>
      </c>
      <c r="AO638" s="132">
        <v>79375</v>
      </c>
      <c r="AP638" s="132">
        <f t="shared" si="122"/>
        <v>23029</v>
      </c>
      <c r="AQ638" s="74" t="s">
        <v>2231</v>
      </c>
    </row>
    <row r="639" spans="1:43" hidden="1" outlineLevel="1" x14ac:dyDescent="0.2">
      <c r="A639" t="s">
        <v>1623</v>
      </c>
      <c r="B639" s="10" t="s">
        <v>2728</v>
      </c>
      <c r="C639" s="1">
        <f t="shared" si="130"/>
        <v>314</v>
      </c>
      <c r="D639" s="7">
        <f t="shared" si="123"/>
        <v>2</v>
      </c>
      <c r="E639" s="7">
        <f t="shared" si="124"/>
        <v>3</v>
      </c>
      <c r="F639" s="7">
        <f t="shared" si="125"/>
        <v>1</v>
      </c>
      <c r="G639" s="1">
        <f t="shared" si="121"/>
        <v>46</v>
      </c>
      <c r="H639" s="2">
        <f t="shared" si="119"/>
        <v>0.1464968152866242</v>
      </c>
      <c r="I639" s="8"/>
      <c r="J639" s="2">
        <f t="shared" si="126"/>
        <v>0.30254777070063693</v>
      </c>
      <c r="K639" s="2">
        <f t="shared" si="127"/>
        <v>0.22929936305732485</v>
      </c>
      <c r="L639" s="2">
        <f t="shared" si="128"/>
        <v>0.44904458598726116</v>
      </c>
      <c r="M639" s="2">
        <f t="shared" si="129"/>
        <v>1.910828025477701E-2</v>
      </c>
      <c r="N639" s="68">
        <v>95</v>
      </c>
      <c r="O639" s="68">
        <v>72</v>
      </c>
      <c r="P639" s="68">
        <v>141</v>
      </c>
      <c r="Q639" s="68">
        <v>6</v>
      </c>
      <c r="R639" s="68"/>
      <c r="S639" s="68">
        <v>0</v>
      </c>
      <c r="T639" s="68">
        <v>0</v>
      </c>
      <c r="U639" s="68"/>
      <c r="V639" s="1"/>
      <c r="W639" s="1"/>
      <c r="X639" s="1"/>
      <c r="Y639" s="1">
        <v>0</v>
      </c>
      <c r="Z639" s="1"/>
      <c r="AA639" s="1"/>
      <c r="AB639" s="1"/>
      <c r="AH639" t="str">
        <f t="shared" si="131"/>
        <v>Waldo</v>
      </c>
      <c r="AI639" t="s">
        <v>1623</v>
      </c>
      <c r="AJ639">
        <v>1</v>
      </c>
      <c r="AL639" s="127">
        <v>23</v>
      </c>
      <c r="AM639" s="130">
        <v>27</v>
      </c>
      <c r="AN639" s="130">
        <v>125</v>
      </c>
      <c r="AO639" s="132">
        <v>79480</v>
      </c>
      <c r="AP639" s="132">
        <f t="shared" si="122"/>
        <v>23027</v>
      </c>
      <c r="AQ639" s="74" t="s">
        <v>2231</v>
      </c>
    </row>
    <row r="640" spans="1:43" hidden="1" outlineLevel="1" x14ac:dyDescent="0.2">
      <c r="A640" t="s">
        <v>1290</v>
      </c>
      <c r="B640" s="10" t="s">
        <v>2728</v>
      </c>
      <c r="C640" s="1">
        <f t="shared" si="130"/>
        <v>2437</v>
      </c>
      <c r="D640" s="7">
        <f t="shared" si="123"/>
        <v>1</v>
      </c>
      <c r="E640" s="7">
        <f t="shared" si="124"/>
        <v>3</v>
      </c>
      <c r="F640" s="7">
        <f t="shared" si="125"/>
        <v>2</v>
      </c>
      <c r="G640" s="1">
        <f t="shared" si="121"/>
        <v>51</v>
      </c>
      <c r="H640" s="2">
        <f t="shared" si="119"/>
        <v>2.0927369716864999E-2</v>
      </c>
      <c r="I640" s="8"/>
      <c r="J640" s="2">
        <f t="shared" si="126"/>
        <v>0.3528929011079196</v>
      </c>
      <c r="K640" s="2">
        <f t="shared" si="127"/>
        <v>0.3024210094378334</v>
      </c>
      <c r="L640" s="2">
        <f t="shared" si="128"/>
        <v>0.33196553139105456</v>
      </c>
      <c r="M640" s="2">
        <f t="shared" si="129"/>
        <v>1.2720558063192444E-2</v>
      </c>
      <c r="N640" s="68">
        <v>860</v>
      </c>
      <c r="O640" s="68">
        <v>737</v>
      </c>
      <c r="P640" s="68">
        <v>809</v>
      </c>
      <c r="Q640" s="68">
        <v>25</v>
      </c>
      <c r="R640" s="68"/>
      <c r="S640" s="68">
        <v>2</v>
      </c>
      <c r="T640" s="68">
        <v>4</v>
      </c>
      <c r="U640" s="68"/>
      <c r="V640" s="1"/>
      <c r="W640" s="1"/>
      <c r="X640" s="1"/>
      <c r="Y640" s="1">
        <v>0</v>
      </c>
      <c r="Z640" s="1"/>
      <c r="AA640" s="1"/>
      <c r="AB640" s="1"/>
      <c r="AH640" t="str">
        <f t="shared" si="131"/>
        <v>Waldoboro</v>
      </c>
      <c r="AI640" t="s">
        <v>1204</v>
      </c>
      <c r="AJ640">
        <v>1</v>
      </c>
      <c r="AL640" s="127">
        <v>23</v>
      </c>
      <c r="AM640" s="130">
        <v>15</v>
      </c>
      <c r="AN640" s="130">
        <v>85</v>
      </c>
      <c r="AO640" s="132">
        <v>79550</v>
      </c>
      <c r="AP640" s="132">
        <f t="shared" si="122"/>
        <v>23015</v>
      </c>
      <c r="AQ640" s="74" t="s">
        <v>2231</v>
      </c>
    </row>
    <row r="641" spans="1:43" hidden="1" outlineLevel="1" x14ac:dyDescent="0.2">
      <c r="A641" t="s">
        <v>3164</v>
      </c>
      <c r="B641" s="10" t="s">
        <v>2728</v>
      </c>
      <c r="C641" s="1">
        <f t="shared" si="130"/>
        <v>608</v>
      </c>
      <c r="D641" s="7">
        <f t="shared" si="123"/>
        <v>3</v>
      </c>
      <c r="E641" s="7">
        <f t="shared" si="124"/>
        <v>2</v>
      </c>
      <c r="F641" s="7">
        <f t="shared" si="125"/>
        <v>1</v>
      </c>
      <c r="G641" s="1">
        <f t="shared" si="121"/>
        <v>66</v>
      </c>
      <c r="H641" s="2">
        <f t="shared" si="119"/>
        <v>0.10855263157894737</v>
      </c>
      <c r="I641" s="8"/>
      <c r="J641" s="2">
        <f t="shared" si="126"/>
        <v>0.29111842105263158</v>
      </c>
      <c r="K641" s="2">
        <f t="shared" si="127"/>
        <v>0.29605263157894735</v>
      </c>
      <c r="L641" s="2">
        <f t="shared" si="128"/>
        <v>0.40460526315789475</v>
      </c>
      <c r="M641" s="2">
        <f t="shared" si="129"/>
        <v>8.223684210526272E-3</v>
      </c>
      <c r="N641" s="68">
        <v>177</v>
      </c>
      <c r="O641" s="68">
        <v>180</v>
      </c>
      <c r="P641" s="68">
        <v>246</v>
      </c>
      <c r="Q641" s="68">
        <v>3</v>
      </c>
      <c r="R641" s="68"/>
      <c r="S641" s="68">
        <v>2</v>
      </c>
      <c r="T641" s="68">
        <v>0</v>
      </c>
      <c r="U641" s="68"/>
      <c r="V641" s="1"/>
      <c r="W641" s="1"/>
      <c r="X641" s="1"/>
      <c r="Y641" s="1">
        <v>0</v>
      </c>
      <c r="Z641" s="1"/>
      <c r="AA641" s="1"/>
      <c r="AB641" s="1"/>
      <c r="AH641" t="str">
        <f t="shared" si="131"/>
        <v>Wales</v>
      </c>
      <c r="AI641" t="s">
        <v>1675</v>
      </c>
      <c r="AJ641">
        <v>2</v>
      </c>
      <c r="AL641" s="127">
        <v>23</v>
      </c>
      <c r="AM641" s="130">
        <v>1</v>
      </c>
      <c r="AN641" s="130">
        <v>65</v>
      </c>
      <c r="AO641" s="132">
        <v>79585</v>
      </c>
      <c r="AP641" s="132">
        <f t="shared" si="122"/>
        <v>23001</v>
      </c>
      <c r="AQ641" s="74" t="s">
        <v>2231</v>
      </c>
    </row>
    <row r="642" spans="1:43" hidden="1" outlineLevel="1" x14ac:dyDescent="0.2">
      <c r="A642" t="s">
        <v>1621</v>
      </c>
      <c r="B642" s="10" t="s">
        <v>2728</v>
      </c>
      <c r="C642" s="1">
        <f t="shared" si="130"/>
        <v>315</v>
      </c>
      <c r="D642" s="7">
        <f t="shared" si="123"/>
        <v>1</v>
      </c>
      <c r="E642" s="7">
        <f t="shared" si="124"/>
        <v>3</v>
      </c>
      <c r="F642" s="7">
        <f t="shared" si="125"/>
        <v>2</v>
      </c>
      <c r="G642" s="1">
        <f t="shared" si="121"/>
        <v>120</v>
      </c>
      <c r="H642" s="2">
        <f t="shared" si="119"/>
        <v>0.38095238095238093</v>
      </c>
      <c r="I642" s="8"/>
      <c r="J642" s="2">
        <f t="shared" si="126"/>
        <v>0.61269841269841274</v>
      </c>
      <c r="K642" s="2">
        <f t="shared" si="127"/>
        <v>0.15238095238095239</v>
      </c>
      <c r="L642" s="2">
        <f t="shared" si="128"/>
        <v>0.23174603174603176</v>
      </c>
      <c r="M642" s="2">
        <f t="shared" si="129"/>
        <v>3.1746031746031078E-3</v>
      </c>
      <c r="N642" s="68">
        <v>193</v>
      </c>
      <c r="O642" s="68">
        <v>48</v>
      </c>
      <c r="P642" s="68">
        <v>73</v>
      </c>
      <c r="Q642" s="68">
        <v>0</v>
      </c>
      <c r="R642" s="68"/>
      <c r="S642" s="68">
        <v>0</v>
      </c>
      <c r="T642" s="68">
        <v>0</v>
      </c>
      <c r="U642" s="68"/>
      <c r="V642" s="1"/>
      <c r="W642" s="1"/>
      <c r="X642" s="1"/>
      <c r="Y642" s="1">
        <v>1</v>
      </c>
      <c r="Z642" s="1"/>
      <c r="AA642" s="1"/>
      <c r="AB642" s="1"/>
      <c r="AH642" t="str">
        <f t="shared" si="131"/>
        <v>Wallagrass</v>
      </c>
      <c r="AI642" t="s">
        <v>3068</v>
      </c>
      <c r="AJ642">
        <v>2</v>
      </c>
      <c r="AL642" s="127">
        <v>23</v>
      </c>
      <c r="AM642" s="130">
        <v>3</v>
      </c>
      <c r="AN642" s="130">
        <v>315</v>
      </c>
      <c r="AO642" s="132">
        <v>79865</v>
      </c>
      <c r="AP642" s="132">
        <f t="shared" si="122"/>
        <v>23003</v>
      </c>
      <c r="AQ642" s="74" t="s">
        <v>2231</v>
      </c>
    </row>
    <row r="643" spans="1:43" hidden="1" outlineLevel="1" x14ac:dyDescent="0.2">
      <c r="A643" t="s">
        <v>640</v>
      </c>
      <c r="B643" s="10" t="s">
        <v>2728</v>
      </c>
      <c r="C643" s="1">
        <f t="shared" si="130"/>
        <v>166</v>
      </c>
      <c r="D643" s="7">
        <f t="shared" si="123"/>
        <v>3</v>
      </c>
      <c r="E643" s="7">
        <f t="shared" si="124"/>
        <v>1</v>
      </c>
      <c r="F643" s="7">
        <f t="shared" si="125"/>
        <v>2</v>
      </c>
      <c r="G643" s="1">
        <f t="shared" si="121"/>
        <v>7</v>
      </c>
      <c r="H643" s="2">
        <f t="shared" ref="H643:H685" si="132">G643/C643</f>
        <v>4.2168674698795178E-2</v>
      </c>
      <c r="I643" s="8"/>
      <c r="J643" s="2">
        <f t="shared" si="126"/>
        <v>0.2289156626506024</v>
      </c>
      <c r="K643" s="2">
        <f t="shared" si="127"/>
        <v>0.39759036144578314</v>
      </c>
      <c r="L643" s="2">
        <f t="shared" si="128"/>
        <v>0.35542168674698793</v>
      </c>
      <c r="M643" s="2">
        <f t="shared" si="129"/>
        <v>1.8072289156626564E-2</v>
      </c>
      <c r="N643" s="68">
        <v>38</v>
      </c>
      <c r="O643" s="68">
        <v>66</v>
      </c>
      <c r="P643" s="68">
        <v>59</v>
      </c>
      <c r="Q643" s="68">
        <v>1</v>
      </c>
      <c r="R643" s="68"/>
      <c r="S643" s="68">
        <v>0</v>
      </c>
      <c r="T643" s="68">
        <v>2</v>
      </c>
      <c r="U643" s="68"/>
      <c r="V643" s="1"/>
      <c r="W643" s="1"/>
      <c r="X643" s="1"/>
      <c r="Y643" s="1">
        <v>0</v>
      </c>
      <c r="Z643" s="1"/>
      <c r="AA643" s="1"/>
      <c r="AB643" s="1"/>
      <c r="AH643" t="str">
        <f t="shared" si="131"/>
        <v>Waltham</v>
      </c>
      <c r="AI643" t="s">
        <v>1111</v>
      </c>
      <c r="AJ643">
        <v>2</v>
      </c>
      <c r="AL643" s="127">
        <v>23</v>
      </c>
      <c r="AM643" s="130">
        <v>9</v>
      </c>
      <c r="AN643" s="130">
        <v>180</v>
      </c>
      <c r="AO643" s="132">
        <v>80040</v>
      </c>
      <c r="AP643" s="132">
        <f t="shared" si="122"/>
        <v>23009</v>
      </c>
      <c r="AQ643" s="74" t="s">
        <v>2231</v>
      </c>
    </row>
    <row r="644" spans="1:43" hidden="1" outlineLevel="1" x14ac:dyDescent="0.2">
      <c r="A644" t="s">
        <v>821</v>
      </c>
      <c r="B644" s="10" t="s">
        <v>2728</v>
      </c>
      <c r="C644" s="1">
        <f t="shared" si="130"/>
        <v>1558</v>
      </c>
      <c r="D644" s="7">
        <f t="shared" si="123"/>
        <v>2</v>
      </c>
      <c r="E644" s="7">
        <f t="shared" si="124"/>
        <v>3</v>
      </c>
      <c r="F644" s="7">
        <f t="shared" si="125"/>
        <v>1</v>
      </c>
      <c r="G644" s="1">
        <f t="shared" si="121"/>
        <v>102</v>
      </c>
      <c r="H644" s="2">
        <f t="shared" si="132"/>
        <v>6.5468549422336333E-2</v>
      </c>
      <c r="I644" s="8"/>
      <c r="J644" s="2">
        <f t="shared" si="126"/>
        <v>0.31258023106546856</v>
      </c>
      <c r="K644" s="2">
        <f t="shared" si="127"/>
        <v>0.30551989730423618</v>
      </c>
      <c r="L644" s="2">
        <f t="shared" si="128"/>
        <v>0.37804878048780488</v>
      </c>
      <c r="M644" s="2">
        <f t="shared" si="129"/>
        <v>3.851091142490326E-3</v>
      </c>
      <c r="N644" s="68">
        <v>487</v>
      </c>
      <c r="O644" s="68">
        <v>476</v>
      </c>
      <c r="P644" s="68">
        <v>589</v>
      </c>
      <c r="Q644" s="68">
        <v>6</v>
      </c>
      <c r="R644" s="68"/>
      <c r="S644" s="68">
        <v>0</v>
      </c>
      <c r="T644" s="68">
        <v>0</v>
      </c>
      <c r="U644" s="68"/>
      <c r="V644" s="1"/>
      <c r="W644" s="1"/>
      <c r="X644" s="1"/>
      <c r="Y644" s="1">
        <v>0</v>
      </c>
      <c r="Z644" s="1"/>
      <c r="AA644" s="1"/>
      <c r="AB644" s="1"/>
      <c r="AH644" t="str">
        <f t="shared" si="131"/>
        <v>Warren</v>
      </c>
      <c r="AI644" t="s">
        <v>857</v>
      </c>
      <c r="AJ644">
        <v>1</v>
      </c>
      <c r="AL644" s="127">
        <v>23</v>
      </c>
      <c r="AM644" s="130">
        <v>13</v>
      </c>
      <c r="AN644" s="130">
        <v>85</v>
      </c>
      <c r="AO644" s="132">
        <v>80215</v>
      </c>
      <c r="AP644" s="132">
        <f t="shared" si="122"/>
        <v>23013</v>
      </c>
      <c r="AQ644" s="74" t="s">
        <v>2231</v>
      </c>
    </row>
    <row r="645" spans="1:43" hidden="1" outlineLevel="1" x14ac:dyDescent="0.2">
      <c r="A645" t="s">
        <v>1123</v>
      </c>
      <c r="B645" s="10" t="s">
        <v>2728</v>
      </c>
      <c r="C645" s="1">
        <f t="shared" si="130"/>
        <v>951</v>
      </c>
      <c r="D645" s="7">
        <f t="shared" si="123"/>
        <v>2</v>
      </c>
      <c r="E645" s="7">
        <f t="shared" si="124"/>
        <v>1</v>
      </c>
      <c r="F645" s="7">
        <f t="shared" si="125"/>
        <v>3</v>
      </c>
      <c r="G645" s="1">
        <f t="shared" si="121"/>
        <v>31</v>
      </c>
      <c r="H645" s="2">
        <f t="shared" si="132"/>
        <v>3.2597266035751839E-2</v>
      </c>
      <c r="I645" s="8"/>
      <c r="J645" s="2">
        <f t="shared" si="126"/>
        <v>0.3470031545741325</v>
      </c>
      <c r="K645" s="2">
        <f t="shared" si="127"/>
        <v>0.37960042060988436</v>
      </c>
      <c r="L645" s="2">
        <f t="shared" si="128"/>
        <v>0.26498422712933756</v>
      </c>
      <c r="M645" s="2">
        <f t="shared" si="129"/>
        <v>8.4121976866455284E-3</v>
      </c>
      <c r="N645" s="68">
        <v>330</v>
      </c>
      <c r="O645" s="68">
        <v>361</v>
      </c>
      <c r="P645" s="68">
        <v>252</v>
      </c>
      <c r="Q645" s="68">
        <v>4</v>
      </c>
      <c r="R645" s="68"/>
      <c r="S645" s="68">
        <v>3</v>
      </c>
      <c r="T645" s="68">
        <v>1</v>
      </c>
      <c r="U645" s="68"/>
      <c r="V645" s="1"/>
      <c r="W645" s="1"/>
      <c r="X645" s="1"/>
      <c r="Y645" s="1">
        <v>0</v>
      </c>
      <c r="Z645" s="1"/>
      <c r="AA645" s="1"/>
      <c r="AB645" s="1"/>
      <c r="AH645" t="str">
        <f t="shared" si="131"/>
        <v>Washburn</v>
      </c>
      <c r="AI645" t="s">
        <v>3068</v>
      </c>
      <c r="AJ645">
        <v>2</v>
      </c>
      <c r="AL645" s="127">
        <v>23</v>
      </c>
      <c r="AM645" s="130">
        <v>3</v>
      </c>
      <c r="AN645" s="130">
        <v>320</v>
      </c>
      <c r="AO645" s="132">
        <v>80285</v>
      </c>
      <c r="AP645" s="132">
        <f t="shared" si="122"/>
        <v>23003</v>
      </c>
      <c r="AQ645" s="74" t="s">
        <v>2231</v>
      </c>
    </row>
    <row r="646" spans="1:43" hidden="1" outlineLevel="1" x14ac:dyDescent="0.2">
      <c r="A646" t="s">
        <v>563</v>
      </c>
      <c r="B646" s="10" t="s">
        <v>2728</v>
      </c>
      <c r="C646" s="1">
        <f t="shared" si="130"/>
        <v>703</v>
      </c>
      <c r="D646" s="7">
        <f t="shared" si="123"/>
        <v>1</v>
      </c>
      <c r="E646" s="7">
        <f t="shared" si="124"/>
        <v>3</v>
      </c>
      <c r="F646" s="7">
        <f t="shared" si="125"/>
        <v>2</v>
      </c>
      <c r="G646" s="1">
        <f t="shared" si="121"/>
        <v>53</v>
      </c>
      <c r="H646" s="2">
        <f t="shared" si="132"/>
        <v>7.5391180654338544E-2</v>
      </c>
      <c r="I646" s="8"/>
      <c r="J646" s="2">
        <f t="shared" si="126"/>
        <v>0.40398293029871979</v>
      </c>
      <c r="K646" s="2">
        <f t="shared" si="127"/>
        <v>0.26458036984352773</v>
      </c>
      <c r="L646" s="2">
        <f t="shared" si="128"/>
        <v>0.3285917496443812</v>
      </c>
      <c r="M646" s="2">
        <f t="shared" si="129"/>
        <v>2.8449502133712778E-3</v>
      </c>
      <c r="N646" s="68">
        <v>284</v>
      </c>
      <c r="O646" s="68">
        <v>186</v>
      </c>
      <c r="P646" s="68">
        <v>231</v>
      </c>
      <c r="Q646" s="68">
        <v>1</v>
      </c>
      <c r="R646" s="68"/>
      <c r="S646" s="68">
        <v>1</v>
      </c>
      <c r="T646" s="68">
        <v>0</v>
      </c>
      <c r="U646" s="68"/>
      <c r="V646" s="1"/>
      <c r="W646" s="1"/>
      <c r="X646" s="1"/>
      <c r="Y646" s="1">
        <v>0</v>
      </c>
      <c r="Z646" s="1"/>
      <c r="AA646" s="1"/>
      <c r="AB646" s="1"/>
      <c r="AH646" t="str">
        <f t="shared" si="131"/>
        <v>Washington</v>
      </c>
      <c r="AI646" t="s">
        <v>857</v>
      </c>
      <c r="AJ646">
        <v>1</v>
      </c>
      <c r="AL646" s="127">
        <v>23</v>
      </c>
      <c r="AM646" s="130">
        <v>13</v>
      </c>
      <c r="AN646" s="130">
        <v>90</v>
      </c>
      <c r="AO646" s="132">
        <v>80425</v>
      </c>
      <c r="AP646" s="132">
        <f t="shared" si="122"/>
        <v>23013</v>
      </c>
      <c r="AQ646" s="74" t="s">
        <v>2231</v>
      </c>
    </row>
    <row r="647" spans="1:43" hidden="1" outlineLevel="1" x14ac:dyDescent="0.2">
      <c r="A647" t="s">
        <v>1622</v>
      </c>
      <c r="B647" s="10" t="s">
        <v>2728</v>
      </c>
      <c r="C647" s="1">
        <f t="shared" si="130"/>
        <v>2673</v>
      </c>
      <c r="D647" s="7">
        <f t="shared" si="123"/>
        <v>2</v>
      </c>
      <c r="E647" s="7">
        <f t="shared" si="124"/>
        <v>3</v>
      </c>
      <c r="F647" s="7">
        <f t="shared" si="125"/>
        <v>1</v>
      </c>
      <c r="G647" s="1">
        <f t="shared" si="121"/>
        <v>102</v>
      </c>
      <c r="H647" s="2">
        <f t="shared" si="132"/>
        <v>3.8159371492704826E-2</v>
      </c>
      <c r="I647" s="8"/>
      <c r="J647" s="2">
        <f t="shared" si="126"/>
        <v>0.32285821174710061</v>
      </c>
      <c r="K647" s="2">
        <f t="shared" si="127"/>
        <v>0.31313131313131315</v>
      </c>
      <c r="L647" s="2">
        <f t="shared" si="128"/>
        <v>0.36101758323980548</v>
      </c>
      <c r="M647" s="2">
        <f t="shared" si="129"/>
        <v>2.992891881780757E-3</v>
      </c>
      <c r="N647" s="68">
        <v>863</v>
      </c>
      <c r="O647" s="68">
        <v>837</v>
      </c>
      <c r="P647" s="68">
        <v>965</v>
      </c>
      <c r="Q647" s="68">
        <v>6</v>
      </c>
      <c r="R647" s="68"/>
      <c r="S647" s="68">
        <v>2</v>
      </c>
      <c r="T647" s="68">
        <v>0</v>
      </c>
      <c r="U647" s="68"/>
      <c r="V647" s="1"/>
      <c r="W647" s="1"/>
      <c r="X647" s="1"/>
      <c r="Y647" s="1">
        <v>0</v>
      </c>
      <c r="Z647" s="1"/>
      <c r="AA647" s="1"/>
      <c r="AB647" s="1"/>
      <c r="AH647" t="str">
        <f t="shared" si="131"/>
        <v>Waterboro</v>
      </c>
      <c r="AI647" t="s">
        <v>1624</v>
      </c>
      <c r="AJ647">
        <v>1</v>
      </c>
      <c r="AL647" s="127">
        <v>23</v>
      </c>
      <c r="AM647" s="130">
        <v>31</v>
      </c>
      <c r="AN647" s="130">
        <v>130</v>
      </c>
      <c r="AO647" s="132">
        <v>80530</v>
      </c>
      <c r="AP647" s="132">
        <f t="shared" si="122"/>
        <v>23031</v>
      </c>
      <c r="AQ647" s="74" t="s">
        <v>2231</v>
      </c>
    </row>
    <row r="648" spans="1:43" hidden="1" outlineLevel="1" x14ac:dyDescent="0.2">
      <c r="A648" t="s">
        <v>390</v>
      </c>
      <c r="B648" s="10" t="s">
        <v>2728</v>
      </c>
      <c r="C648" s="1">
        <f t="shared" si="130"/>
        <v>805</v>
      </c>
      <c r="D648" s="7">
        <f t="shared" si="123"/>
        <v>3</v>
      </c>
      <c r="E648" s="7">
        <f t="shared" si="124"/>
        <v>2</v>
      </c>
      <c r="F648" s="7">
        <f t="shared" si="125"/>
        <v>1</v>
      </c>
      <c r="G648" s="1">
        <f t="shared" si="121"/>
        <v>7</v>
      </c>
      <c r="H648" s="2">
        <f t="shared" si="132"/>
        <v>8.6956521739130436E-3</v>
      </c>
      <c r="I648" s="8"/>
      <c r="J648" s="2">
        <f t="shared" si="126"/>
        <v>0.31925465838509315</v>
      </c>
      <c r="K648" s="2">
        <f t="shared" si="127"/>
        <v>0.33540372670807456</v>
      </c>
      <c r="L648" s="2">
        <f t="shared" si="128"/>
        <v>0.34409937888198761</v>
      </c>
      <c r="M648" s="2">
        <f t="shared" si="129"/>
        <v>1.2422360248446895E-3</v>
      </c>
      <c r="N648" s="68">
        <v>257</v>
      </c>
      <c r="O648" s="68">
        <v>270</v>
      </c>
      <c r="P648" s="68">
        <v>277</v>
      </c>
      <c r="Q648" s="68">
        <v>0</v>
      </c>
      <c r="R648" s="68"/>
      <c r="S648" s="68">
        <v>1</v>
      </c>
      <c r="T648" s="68">
        <v>0</v>
      </c>
      <c r="U648" s="68"/>
      <c r="V648" s="1"/>
      <c r="W648" s="1"/>
      <c r="X648" s="1"/>
      <c r="Y648" s="1">
        <v>0</v>
      </c>
      <c r="Z648" s="1"/>
      <c r="AA648" s="1"/>
      <c r="AB648" s="1"/>
      <c r="AH648" t="str">
        <f t="shared" si="131"/>
        <v>Waterford</v>
      </c>
      <c r="AI648" t="s">
        <v>1673</v>
      </c>
      <c r="AJ648">
        <v>2</v>
      </c>
      <c r="AL648" s="127">
        <v>23</v>
      </c>
      <c r="AM648" s="130">
        <v>17</v>
      </c>
      <c r="AN648" s="130">
        <v>165</v>
      </c>
      <c r="AO648" s="132">
        <v>80635</v>
      </c>
      <c r="AP648" s="132">
        <f t="shared" si="122"/>
        <v>23017</v>
      </c>
      <c r="AQ648" s="74" t="s">
        <v>2231</v>
      </c>
    </row>
    <row r="649" spans="1:43" hidden="1" outlineLevel="1" x14ac:dyDescent="0.2">
      <c r="A649" t="s">
        <v>391</v>
      </c>
      <c r="B649" s="10" t="s">
        <v>2728</v>
      </c>
      <c r="C649" s="1">
        <f t="shared" si="130"/>
        <v>7977</v>
      </c>
      <c r="D649" s="7">
        <f t="shared" si="123"/>
        <v>1</v>
      </c>
      <c r="E649" s="7">
        <f t="shared" si="124"/>
        <v>3</v>
      </c>
      <c r="F649" s="7">
        <f t="shared" si="125"/>
        <v>2</v>
      </c>
      <c r="G649" s="1">
        <f t="shared" si="121"/>
        <v>1611</v>
      </c>
      <c r="H649" s="2">
        <f t="shared" si="132"/>
        <v>0.20195562241444151</v>
      </c>
      <c r="I649" s="8"/>
      <c r="J649" s="2">
        <f t="shared" si="126"/>
        <v>0.48489407045255106</v>
      </c>
      <c r="K649" s="2">
        <f t="shared" si="127"/>
        <v>0.22966027328569638</v>
      </c>
      <c r="L649" s="2">
        <f t="shared" si="128"/>
        <v>0.28293844803810958</v>
      </c>
      <c r="M649" s="2">
        <f t="shared" si="129"/>
        <v>2.507208223642976E-3</v>
      </c>
      <c r="N649" s="68">
        <v>3868</v>
      </c>
      <c r="O649" s="68">
        <v>1832</v>
      </c>
      <c r="P649" s="68">
        <v>2257</v>
      </c>
      <c r="Q649" s="68">
        <v>10</v>
      </c>
      <c r="R649" s="68"/>
      <c r="S649" s="68">
        <v>5</v>
      </c>
      <c r="T649" s="68">
        <v>5</v>
      </c>
      <c r="U649" s="68"/>
      <c r="V649" s="1"/>
      <c r="W649" s="1"/>
      <c r="X649" s="1"/>
      <c r="Y649" s="1">
        <v>0</v>
      </c>
      <c r="Z649" s="1"/>
      <c r="AA649" s="1"/>
      <c r="AB649" s="1"/>
      <c r="AH649" t="str">
        <f t="shared" si="131"/>
        <v>Waterville</v>
      </c>
      <c r="AI649" t="s">
        <v>2091</v>
      </c>
      <c r="AJ649">
        <v>1</v>
      </c>
      <c r="AL649" s="127">
        <v>23</v>
      </c>
      <c r="AM649" s="130">
        <v>11</v>
      </c>
      <c r="AN649" s="130">
        <v>120</v>
      </c>
      <c r="AO649" s="132">
        <v>80740</v>
      </c>
      <c r="AP649" s="132">
        <f t="shared" si="122"/>
        <v>23011</v>
      </c>
      <c r="AQ649" s="74" t="s">
        <v>146</v>
      </c>
    </row>
    <row r="650" spans="1:43" hidden="1" outlineLevel="1" x14ac:dyDescent="0.2">
      <c r="A650" t="s">
        <v>822</v>
      </c>
      <c r="B650" s="10" t="s">
        <v>2728</v>
      </c>
      <c r="C650" s="1">
        <f t="shared" si="130"/>
        <v>712</v>
      </c>
      <c r="D650" s="7">
        <f t="shared" si="123"/>
        <v>1</v>
      </c>
      <c r="E650" s="7">
        <f t="shared" si="124"/>
        <v>2</v>
      </c>
      <c r="F650" s="7">
        <f t="shared" si="125"/>
        <v>3</v>
      </c>
      <c r="G650" s="1">
        <f t="shared" si="121"/>
        <v>72</v>
      </c>
      <c r="H650" s="2">
        <f t="shared" si="132"/>
        <v>0.10112359550561797</v>
      </c>
      <c r="I650" s="8"/>
      <c r="J650" s="2">
        <f t="shared" si="126"/>
        <v>0.40308988764044945</v>
      </c>
      <c r="K650" s="2">
        <f t="shared" si="127"/>
        <v>0.30196629213483145</v>
      </c>
      <c r="L650" s="2">
        <f t="shared" si="128"/>
        <v>0.29213483146067415</v>
      </c>
      <c r="M650" s="2">
        <f t="shared" si="129"/>
        <v>2.8089887640450062E-3</v>
      </c>
      <c r="N650" s="68">
        <v>287</v>
      </c>
      <c r="O650" s="68">
        <v>215</v>
      </c>
      <c r="P650" s="68">
        <v>208</v>
      </c>
      <c r="Q650" s="68">
        <v>1</v>
      </c>
      <c r="R650" s="68"/>
      <c r="S650" s="68">
        <v>1</v>
      </c>
      <c r="T650" s="68">
        <v>0</v>
      </c>
      <c r="U650" s="68"/>
      <c r="V650" s="1"/>
      <c r="W650" s="1"/>
      <c r="X650" s="1"/>
      <c r="Y650" s="1">
        <v>0</v>
      </c>
      <c r="Z650" s="1"/>
      <c r="AA650" s="1"/>
      <c r="AB650" s="1"/>
      <c r="AH650" t="str">
        <f t="shared" si="131"/>
        <v>Wayne</v>
      </c>
      <c r="AI650" t="s">
        <v>2091</v>
      </c>
      <c r="AJ650">
        <v>1</v>
      </c>
      <c r="AL650" s="127">
        <v>23</v>
      </c>
      <c r="AM650" s="130">
        <v>11</v>
      </c>
      <c r="AN650" s="130">
        <v>125</v>
      </c>
      <c r="AO650" s="132">
        <v>80880</v>
      </c>
      <c r="AP650" s="132">
        <f t="shared" si="122"/>
        <v>23011</v>
      </c>
      <c r="AQ650" s="74" t="s">
        <v>2231</v>
      </c>
    </row>
    <row r="651" spans="1:43" hidden="1" outlineLevel="1" x14ac:dyDescent="0.2">
      <c r="A651" t="s">
        <v>2361</v>
      </c>
      <c r="B651" s="10" t="s">
        <v>2728</v>
      </c>
      <c r="C651" s="1">
        <f t="shared" si="130"/>
        <v>36</v>
      </c>
      <c r="D651" s="7">
        <f t="shared" si="123"/>
        <v>2</v>
      </c>
      <c r="E651" s="7">
        <f t="shared" si="124"/>
        <v>3</v>
      </c>
      <c r="F651" s="7">
        <f t="shared" si="125"/>
        <v>1</v>
      </c>
      <c r="G651" s="1">
        <f t="shared" si="121"/>
        <v>5</v>
      </c>
      <c r="H651" s="2">
        <f t="shared" si="132"/>
        <v>0.1388888888888889</v>
      </c>
      <c r="I651" s="8"/>
      <c r="J651" s="2">
        <f t="shared" si="126"/>
        <v>0.33333333333333331</v>
      </c>
      <c r="K651" s="2">
        <f t="shared" si="127"/>
        <v>0.19444444444444445</v>
      </c>
      <c r="L651" s="2">
        <f t="shared" si="128"/>
        <v>0.47222222222222221</v>
      </c>
      <c r="M651" s="2">
        <f t="shared" si="129"/>
        <v>1.1102230246251565E-16</v>
      </c>
      <c r="N651" s="68">
        <v>12</v>
      </c>
      <c r="O651" s="68">
        <v>7</v>
      </c>
      <c r="P651" s="68">
        <v>17</v>
      </c>
      <c r="Q651" s="68">
        <v>0</v>
      </c>
      <c r="R651" s="68"/>
      <c r="S651" s="68">
        <v>0</v>
      </c>
      <c r="T651" s="68">
        <v>0</v>
      </c>
      <c r="U651" s="68"/>
      <c r="V651" s="1"/>
      <c r="W651" s="1"/>
      <c r="X651" s="1"/>
      <c r="Y651" s="1">
        <v>0</v>
      </c>
      <c r="Z651" s="1"/>
      <c r="AA651" s="1"/>
      <c r="AB651" s="1"/>
      <c r="AH651" t="str">
        <f t="shared" si="131"/>
        <v>Webster</v>
      </c>
      <c r="AI651" t="s">
        <v>1674</v>
      </c>
      <c r="AJ651">
        <v>2</v>
      </c>
      <c r="AL651" s="127">
        <v>23</v>
      </c>
      <c r="AM651" s="130">
        <v>19</v>
      </c>
      <c r="AN651" s="130">
        <v>300</v>
      </c>
      <c r="AO651" s="132">
        <v>81055</v>
      </c>
      <c r="AP651" s="132">
        <f t="shared" si="122"/>
        <v>23019</v>
      </c>
      <c r="AQ651" s="74" t="s">
        <v>3114</v>
      </c>
    </row>
    <row r="652" spans="1:43" hidden="1" outlineLevel="1" x14ac:dyDescent="0.2">
      <c r="A652" t="s">
        <v>2129</v>
      </c>
      <c r="B652" s="10" t="s">
        <v>2728</v>
      </c>
      <c r="C652" s="1">
        <f t="shared" si="130"/>
        <v>278</v>
      </c>
      <c r="D652" s="7">
        <f t="shared" si="123"/>
        <v>1</v>
      </c>
      <c r="E652" s="7">
        <f t="shared" si="124"/>
        <v>3</v>
      </c>
      <c r="F652" s="7">
        <f t="shared" si="125"/>
        <v>2</v>
      </c>
      <c r="G652" s="1">
        <f t="shared" si="121"/>
        <v>7</v>
      </c>
      <c r="H652" s="2">
        <f t="shared" si="132"/>
        <v>2.5179856115107913E-2</v>
      </c>
      <c r="I652" s="8"/>
      <c r="J652" s="2">
        <f t="shared" si="126"/>
        <v>0.37050359712230213</v>
      </c>
      <c r="K652" s="2">
        <f t="shared" si="127"/>
        <v>0.2805755395683453</v>
      </c>
      <c r="L652" s="2">
        <f t="shared" si="128"/>
        <v>0.34532374100719426</v>
      </c>
      <c r="M652" s="2">
        <f t="shared" si="129"/>
        <v>3.597122302158362E-3</v>
      </c>
      <c r="N652" s="68">
        <v>103</v>
      </c>
      <c r="O652" s="68">
        <v>78</v>
      </c>
      <c r="P652" s="68">
        <v>96</v>
      </c>
      <c r="Q652" s="68">
        <v>1</v>
      </c>
      <c r="R652" s="68"/>
      <c r="S652" s="68">
        <v>0</v>
      </c>
      <c r="T652" s="68">
        <v>0</v>
      </c>
      <c r="U652" s="68"/>
      <c r="V652" s="1"/>
      <c r="W652" s="1"/>
      <c r="X652" s="1"/>
      <c r="Y652" s="1">
        <v>0</v>
      </c>
      <c r="Z652" s="1"/>
      <c r="AA652" s="1"/>
      <c r="AB652" s="1"/>
      <c r="AH652" t="str">
        <f t="shared" si="131"/>
        <v>Weld</v>
      </c>
      <c r="AI652" t="s">
        <v>1494</v>
      </c>
      <c r="AJ652">
        <v>2</v>
      </c>
      <c r="AL652" s="127">
        <v>23</v>
      </c>
      <c r="AM652" s="130">
        <v>7</v>
      </c>
      <c r="AN652" s="130">
        <v>100</v>
      </c>
      <c r="AO652" s="132">
        <v>81300</v>
      </c>
      <c r="AP652" s="132">
        <f t="shared" si="122"/>
        <v>23007</v>
      </c>
      <c r="AQ652" s="74" t="s">
        <v>2231</v>
      </c>
    </row>
    <row r="653" spans="1:43" hidden="1" outlineLevel="1" x14ac:dyDescent="0.2">
      <c r="A653" t="s">
        <v>962</v>
      </c>
      <c r="B653" s="10" t="s">
        <v>2728</v>
      </c>
      <c r="C653" s="1">
        <f t="shared" si="130"/>
        <v>150</v>
      </c>
      <c r="D653" s="7">
        <f t="shared" si="123"/>
        <v>1</v>
      </c>
      <c r="E653" s="7">
        <f t="shared" si="124"/>
        <v>3</v>
      </c>
      <c r="F653" s="7">
        <f t="shared" si="125"/>
        <v>2</v>
      </c>
      <c r="G653" s="1">
        <f t="shared" si="121"/>
        <v>43</v>
      </c>
      <c r="H653" s="2">
        <f t="shared" si="132"/>
        <v>0.28666666666666668</v>
      </c>
      <c r="I653" s="8"/>
      <c r="J653" s="2">
        <f t="shared" si="126"/>
        <v>0.58666666666666667</v>
      </c>
      <c r="K653" s="2">
        <f t="shared" si="127"/>
        <v>0.11333333333333333</v>
      </c>
      <c r="L653" s="2">
        <f t="shared" si="128"/>
        <v>0.3</v>
      </c>
      <c r="M653" s="2">
        <f t="shared" si="129"/>
        <v>0</v>
      </c>
      <c r="N653" s="68">
        <v>88</v>
      </c>
      <c r="O653" s="68">
        <v>17</v>
      </c>
      <c r="P653" s="68">
        <v>45</v>
      </c>
      <c r="Q653" s="68">
        <v>0</v>
      </c>
      <c r="R653" s="68"/>
      <c r="S653" s="68">
        <v>0</v>
      </c>
      <c r="T653" s="68">
        <v>0</v>
      </c>
      <c r="U653" s="68"/>
      <c r="V653" s="1"/>
      <c r="W653" s="1"/>
      <c r="X653" s="1"/>
      <c r="Y653" s="1">
        <v>0</v>
      </c>
      <c r="Z653" s="1"/>
      <c r="AA653" s="1"/>
      <c r="AB653" s="1"/>
      <c r="AH653" t="str">
        <f t="shared" si="131"/>
        <v>Wellington</v>
      </c>
      <c r="AI653" t="s">
        <v>799</v>
      </c>
      <c r="AJ653">
        <v>2</v>
      </c>
      <c r="AL653" s="127">
        <v>23</v>
      </c>
      <c r="AM653" s="130">
        <v>21</v>
      </c>
      <c r="AN653" s="130">
        <v>95</v>
      </c>
      <c r="AO653" s="132">
        <v>81405</v>
      </c>
      <c r="AP653" s="132">
        <f t="shared" si="122"/>
        <v>23021</v>
      </c>
      <c r="AQ653" s="74" t="s">
        <v>2231</v>
      </c>
    </row>
    <row r="654" spans="1:43" hidden="1" outlineLevel="1" x14ac:dyDescent="0.2">
      <c r="A654" t="s">
        <v>837</v>
      </c>
      <c r="B654" s="10" t="s">
        <v>2728</v>
      </c>
      <c r="C654" s="1">
        <f t="shared" si="130"/>
        <v>4783</v>
      </c>
      <c r="D654" s="7">
        <f t="shared" si="123"/>
        <v>2</v>
      </c>
      <c r="E654" s="7">
        <f t="shared" si="124"/>
        <v>1</v>
      </c>
      <c r="F654" s="7">
        <f t="shared" si="125"/>
        <v>3</v>
      </c>
      <c r="G654" s="1">
        <f t="shared" si="121"/>
        <v>335</v>
      </c>
      <c r="H654" s="2">
        <f t="shared" si="132"/>
        <v>7.0039724022579977E-2</v>
      </c>
      <c r="I654" s="8"/>
      <c r="J654" s="2">
        <f t="shared" si="126"/>
        <v>0.32385532092828767</v>
      </c>
      <c r="K654" s="2">
        <f t="shared" si="127"/>
        <v>0.39389504495086763</v>
      </c>
      <c r="L654" s="2">
        <f t="shared" si="128"/>
        <v>0.27932260087810995</v>
      </c>
      <c r="M654" s="2">
        <f t="shared" si="129"/>
        <v>2.927033242734689E-3</v>
      </c>
      <c r="N654" s="68">
        <v>1549</v>
      </c>
      <c r="O654" s="68">
        <v>1884</v>
      </c>
      <c r="P654" s="68">
        <v>1336</v>
      </c>
      <c r="Q654" s="68">
        <v>10</v>
      </c>
      <c r="R654" s="68"/>
      <c r="S654" s="68">
        <v>2</v>
      </c>
      <c r="T654" s="68">
        <v>2</v>
      </c>
      <c r="U654" s="68"/>
      <c r="V654" s="1"/>
      <c r="W654" s="1"/>
      <c r="X654" s="1"/>
      <c r="Y654" s="1">
        <v>0</v>
      </c>
      <c r="Z654" s="1"/>
      <c r="AA654" s="1"/>
      <c r="AB654" s="1"/>
      <c r="AH654" t="str">
        <f t="shared" si="131"/>
        <v>Wells</v>
      </c>
      <c r="AI654" t="s">
        <v>1624</v>
      </c>
      <c r="AJ654">
        <v>1</v>
      </c>
      <c r="AL654" s="127">
        <v>23</v>
      </c>
      <c r="AM654" s="130">
        <v>31</v>
      </c>
      <c r="AN654" s="130">
        <v>135</v>
      </c>
      <c r="AO654" s="132">
        <v>81475</v>
      </c>
      <c r="AP654" s="132">
        <f t="shared" si="122"/>
        <v>23031</v>
      </c>
      <c r="AQ654" s="74" t="s">
        <v>2231</v>
      </c>
    </row>
    <row r="655" spans="1:43" hidden="1" outlineLevel="1" x14ac:dyDescent="0.2">
      <c r="A655" t="s">
        <v>963</v>
      </c>
      <c r="B655" s="10" t="s">
        <v>2728</v>
      </c>
      <c r="C655" s="1">
        <f t="shared" si="130"/>
        <v>90</v>
      </c>
      <c r="D655" s="7">
        <f t="shared" si="123"/>
        <v>1</v>
      </c>
      <c r="E655" s="7">
        <f t="shared" si="124"/>
        <v>2</v>
      </c>
      <c r="F655" s="7">
        <f t="shared" si="125"/>
        <v>3</v>
      </c>
      <c r="G655" s="1">
        <f t="shared" si="121"/>
        <v>10</v>
      </c>
      <c r="H655" s="2">
        <f t="shared" si="132"/>
        <v>0.1111111111111111</v>
      </c>
      <c r="I655" s="8"/>
      <c r="J655" s="2">
        <f t="shared" si="126"/>
        <v>0.41111111111111109</v>
      </c>
      <c r="K655" s="2">
        <f t="shared" si="127"/>
        <v>0.3</v>
      </c>
      <c r="L655" s="2">
        <f t="shared" si="128"/>
        <v>0.26666666666666666</v>
      </c>
      <c r="M655" s="2">
        <f t="shared" si="129"/>
        <v>2.2222222222222254E-2</v>
      </c>
      <c r="N655" s="68">
        <v>37</v>
      </c>
      <c r="O655" s="68">
        <v>27</v>
      </c>
      <c r="P655" s="68">
        <v>24</v>
      </c>
      <c r="Q655" s="68">
        <v>1</v>
      </c>
      <c r="R655" s="68"/>
      <c r="S655" s="68">
        <v>0</v>
      </c>
      <c r="T655" s="68">
        <v>1</v>
      </c>
      <c r="U655" s="68"/>
      <c r="V655" s="1"/>
      <c r="W655" s="1"/>
      <c r="X655" s="1"/>
      <c r="Y655" s="1">
        <v>0</v>
      </c>
      <c r="Z655" s="1"/>
      <c r="AA655" s="1"/>
      <c r="AB655" s="1"/>
      <c r="AH655" t="str">
        <f t="shared" si="131"/>
        <v>Wesley</v>
      </c>
      <c r="AI655" t="s">
        <v>563</v>
      </c>
      <c r="AJ655">
        <v>2</v>
      </c>
      <c r="AL655" s="127">
        <v>23</v>
      </c>
      <c r="AM655" s="130">
        <v>29</v>
      </c>
      <c r="AN655" s="130">
        <v>215</v>
      </c>
      <c r="AO655" s="132">
        <v>81685</v>
      </c>
      <c r="AP655" s="132">
        <f t="shared" si="122"/>
        <v>23029</v>
      </c>
      <c r="AQ655" s="74" t="s">
        <v>2231</v>
      </c>
    </row>
    <row r="656" spans="1:43" hidden="1" outlineLevel="1" x14ac:dyDescent="0.2">
      <c r="A656" t="s">
        <v>665</v>
      </c>
      <c r="B656" s="10" t="s">
        <v>2728</v>
      </c>
      <c r="C656" s="1">
        <f t="shared" si="130"/>
        <v>1018</v>
      </c>
      <c r="D656" s="7">
        <f t="shared" si="123"/>
        <v>1</v>
      </c>
      <c r="E656" s="7">
        <f t="shared" si="124"/>
        <v>2</v>
      </c>
      <c r="F656" s="7">
        <f t="shared" si="125"/>
        <v>3</v>
      </c>
      <c r="G656" s="1">
        <f t="shared" si="121"/>
        <v>28</v>
      </c>
      <c r="H656" s="2">
        <f t="shared" si="132"/>
        <v>2.75049115913556E-2</v>
      </c>
      <c r="I656" s="8"/>
      <c r="J656" s="2">
        <f t="shared" si="126"/>
        <v>0.3664047151277014</v>
      </c>
      <c r="K656" s="2">
        <f t="shared" si="127"/>
        <v>0.3388998035363458</v>
      </c>
      <c r="L656" s="2">
        <f t="shared" si="128"/>
        <v>0.29273084479371314</v>
      </c>
      <c r="M656" s="2">
        <f t="shared" si="129"/>
        <v>1.9646365422396062E-3</v>
      </c>
      <c r="N656" s="68">
        <v>373</v>
      </c>
      <c r="O656" s="68">
        <v>345</v>
      </c>
      <c r="P656" s="68">
        <v>298</v>
      </c>
      <c r="Q656" s="68">
        <v>1</v>
      </c>
      <c r="R656" s="68"/>
      <c r="S656" s="68">
        <v>1</v>
      </c>
      <c r="T656" s="68">
        <v>0</v>
      </c>
      <c r="U656" s="68"/>
      <c r="V656" s="1"/>
      <c r="W656" s="1"/>
      <c r="X656" s="1"/>
      <c r="Y656" s="1">
        <v>0</v>
      </c>
      <c r="Z656" s="1"/>
      <c r="AA656" s="1"/>
      <c r="AB656" s="1"/>
      <c r="AH656" t="str">
        <f t="shared" si="131"/>
        <v>West Bath</v>
      </c>
      <c r="AI656" t="s">
        <v>2525</v>
      </c>
      <c r="AJ656">
        <v>1</v>
      </c>
      <c r="AL656" s="127">
        <v>23</v>
      </c>
      <c r="AM656" s="130">
        <v>23</v>
      </c>
      <c r="AN656" s="130">
        <v>45</v>
      </c>
      <c r="AO656" s="132">
        <v>81930</v>
      </c>
      <c r="AP656" s="132">
        <f t="shared" si="122"/>
        <v>23023</v>
      </c>
      <c r="AQ656" s="74" t="s">
        <v>2231</v>
      </c>
    </row>
    <row r="657" spans="1:43" hidden="1" outlineLevel="1" x14ac:dyDescent="0.2">
      <c r="A657" t="s">
        <v>3324</v>
      </c>
      <c r="B657" s="10" t="s">
        <v>2728</v>
      </c>
      <c r="C657" s="1">
        <f t="shared" si="130"/>
        <v>52</v>
      </c>
      <c r="D657" s="7">
        <f t="shared" si="123"/>
        <v>2</v>
      </c>
      <c r="E657" s="7">
        <f t="shared" si="124"/>
        <v>1</v>
      </c>
      <c r="F657" s="7">
        <f t="shared" si="125"/>
        <v>3</v>
      </c>
      <c r="G657" s="1">
        <f t="shared" si="121"/>
        <v>5</v>
      </c>
      <c r="H657" s="2">
        <f t="shared" si="132"/>
        <v>9.6153846153846159E-2</v>
      </c>
      <c r="I657" s="8"/>
      <c r="J657" s="2">
        <f t="shared" si="126"/>
        <v>0.32692307692307693</v>
      </c>
      <c r="K657" s="2">
        <f t="shared" si="127"/>
        <v>0.42307692307692307</v>
      </c>
      <c r="L657" s="2">
        <f t="shared" si="128"/>
        <v>0.25</v>
      </c>
      <c r="M657" s="2">
        <f t="shared" si="129"/>
        <v>5.5511151231257827E-17</v>
      </c>
      <c r="N657" s="68">
        <v>17</v>
      </c>
      <c r="O657" s="68">
        <v>22</v>
      </c>
      <c r="P657" s="68">
        <v>13</v>
      </c>
      <c r="Q657" s="68">
        <v>0</v>
      </c>
      <c r="R657" s="68"/>
      <c r="S657" s="68">
        <v>0</v>
      </c>
      <c r="T657" s="68">
        <v>0</v>
      </c>
      <c r="U657" s="68"/>
      <c r="V657" s="1"/>
      <c r="W657" s="1"/>
      <c r="X657" s="1"/>
      <c r="Y657" s="1">
        <v>0</v>
      </c>
      <c r="Z657" s="1"/>
      <c r="AA657" s="1"/>
      <c r="AB657" s="1"/>
      <c r="AH657" t="str">
        <f t="shared" si="131"/>
        <v>West Forks</v>
      </c>
      <c r="AI657" t="s">
        <v>748</v>
      </c>
      <c r="AJ657">
        <v>2</v>
      </c>
      <c r="AL657" s="127">
        <v>23</v>
      </c>
      <c r="AM657" s="130">
        <v>25</v>
      </c>
      <c r="AN657" s="130">
        <v>165</v>
      </c>
      <c r="AO657" s="132">
        <v>82840</v>
      </c>
      <c r="AP657" s="132">
        <f t="shared" si="122"/>
        <v>23025</v>
      </c>
      <c r="AQ657" s="74" t="s">
        <v>3114</v>
      </c>
    </row>
    <row r="658" spans="1:43" hidden="1" outlineLevel="1" x14ac:dyDescent="0.2">
      <c r="A658" t="s">
        <v>2777</v>
      </c>
      <c r="B658" s="10" t="s">
        <v>2728</v>
      </c>
      <c r="C658" s="1">
        <f t="shared" si="130"/>
        <v>1502</v>
      </c>
      <c r="D658" s="7">
        <f t="shared" si="123"/>
        <v>2</v>
      </c>
      <c r="E658" s="7">
        <f t="shared" si="124"/>
        <v>3</v>
      </c>
      <c r="F658" s="7">
        <f t="shared" si="125"/>
        <v>1</v>
      </c>
      <c r="G658" s="1">
        <f t="shared" si="121"/>
        <v>120</v>
      </c>
      <c r="H658" s="2">
        <f t="shared" si="132"/>
        <v>7.9893475366178426E-2</v>
      </c>
      <c r="I658" s="8"/>
      <c r="J658" s="2">
        <f t="shared" si="126"/>
        <v>0.33222370173102528</v>
      </c>
      <c r="K658" s="2">
        <f t="shared" si="127"/>
        <v>0.25499334221038616</v>
      </c>
      <c r="L658" s="2">
        <f t="shared" si="128"/>
        <v>0.41211717709720375</v>
      </c>
      <c r="M658" s="2">
        <f t="shared" si="129"/>
        <v>6.6577896138486636E-4</v>
      </c>
      <c r="N658" s="68">
        <v>499</v>
      </c>
      <c r="O658" s="68">
        <v>383</v>
      </c>
      <c r="P658" s="68">
        <v>619</v>
      </c>
      <c r="Q658" s="68">
        <v>1</v>
      </c>
      <c r="R658" s="68"/>
      <c r="S658" s="68">
        <v>0</v>
      </c>
      <c r="T658" s="68">
        <v>0</v>
      </c>
      <c r="U658" s="68"/>
      <c r="V658" s="1"/>
      <c r="W658" s="1"/>
      <c r="X658" s="1"/>
      <c r="Y658" s="1">
        <v>0</v>
      </c>
      <c r="Z658" s="1"/>
      <c r="AA658" s="1"/>
      <c r="AB658" s="1"/>
      <c r="AH658" t="str">
        <f t="shared" si="131"/>
        <v>West Gardiner</v>
      </c>
      <c r="AI658" t="s">
        <v>2091</v>
      </c>
      <c r="AJ658">
        <v>1</v>
      </c>
      <c r="AL658" s="127">
        <v>23</v>
      </c>
      <c r="AM658" s="130">
        <v>11</v>
      </c>
      <c r="AN658" s="130">
        <v>130</v>
      </c>
      <c r="AO658" s="132">
        <v>82945</v>
      </c>
      <c r="AP658" s="132">
        <f t="shared" si="122"/>
        <v>23011</v>
      </c>
      <c r="AQ658" s="74" t="s">
        <v>2231</v>
      </c>
    </row>
    <row r="659" spans="1:43" hidden="1" outlineLevel="1" x14ac:dyDescent="0.2">
      <c r="A659" t="s">
        <v>2141</v>
      </c>
      <c r="B659" s="10" t="s">
        <v>2728</v>
      </c>
      <c r="C659" s="1">
        <f t="shared" si="130"/>
        <v>850</v>
      </c>
      <c r="D659" s="7">
        <f t="shared" si="123"/>
        <v>2</v>
      </c>
      <c r="E659" s="7">
        <f t="shared" si="124"/>
        <v>3</v>
      </c>
      <c r="F659" s="7">
        <f t="shared" si="125"/>
        <v>1</v>
      </c>
      <c r="G659" s="1">
        <f t="shared" si="121"/>
        <v>6</v>
      </c>
      <c r="H659" s="2">
        <f t="shared" si="132"/>
        <v>7.058823529411765E-3</v>
      </c>
      <c r="I659" s="8"/>
      <c r="J659" s="2">
        <f t="shared" si="126"/>
        <v>0.34235294117647058</v>
      </c>
      <c r="K659" s="2">
        <f t="shared" si="127"/>
        <v>0.3023529411764706</v>
      </c>
      <c r="L659" s="2">
        <f t="shared" si="128"/>
        <v>0.34941176470588237</v>
      </c>
      <c r="M659" s="2">
        <f t="shared" si="129"/>
        <v>5.8823529411765052E-3</v>
      </c>
      <c r="N659" s="68">
        <v>291</v>
      </c>
      <c r="O659" s="68">
        <v>257</v>
      </c>
      <c r="P659" s="68">
        <v>297</v>
      </c>
      <c r="Q659" s="68">
        <v>4</v>
      </c>
      <c r="R659" s="68"/>
      <c r="S659" s="68">
        <v>0</v>
      </c>
      <c r="T659" s="68">
        <v>1</v>
      </c>
      <c r="U659" s="68"/>
      <c r="V659" s="1"/>
      <c r="W659" s="1"/>
      <c r="X659" s="1"/>
      <c r="Y659" s="1">
        <v>0</v>
      </c>
      <c r="Z659" s="1"/>
      <c r="AA659" s="1"/>
      <c r="AB659" s="1"/>
      <c r="AH659" t="str">
        <f t="shared" si="131"/>
        <v>West Paris</v>
      </c>
      <c r="AI659" t="s">
        <v>1673</v>
      </c>
      <c r="AJ659">
        <v>2</v>
      </c>
      <c r="AL659" s="127">
        <v>23</v>
      </c>
      <c r="AM659" s="130">
        <v>17</v>
      </c>
      <c r="AN659" s="130">
        <v>170</v>
      </c>
      <c r="AO659" s="132">
        <v>83890</v>
      </c>
      <c r="AP659" s="132">
        <f t="shared" si="122"/>
        <v>23017</v>
      </c>
      <c r="AQ659" s="74" t="s">
        <v>2231</v>
      </c>
    </row>
    <row r="660" spans="1:43" hidden="1" outlineLevel="1" x14ac:dyDescent="0.2">
      <c r="A660" t="s">
        <v>763</v>
      </c>
      <c r="B660" s="10" t="s">
        <v>2728</v>
      </c>
      <c r="C660" s="1">
        <f t="shared" si="130"/>
        <v>9109</v>
      </c>
      <c r="D660" s="7">
        <f t="shared" si="123"/>
        <v>1</v>
      </c>
      <c r="E660" s="7">
        <f t="shared" si="124"/>
        <v>2</v>
      </c>
      <c r="F660" s="7">
        <f t="shared" si="125"/>
        <v>3</v>
      </c>
      <c r="G660" s="1">
        <f t="shared" si="121"/>
        <v>761</v>
      </c>
      <c r="H660" s="2">
        <f t="shared" si="132"/>
        <v>8.3543747941596219E-2</v>
      </c>
      <c r="I660" s="8"/>
      <c r="J660" s="2">
        <f t="shared" si="126"/>
        <v>0.40234932484356134</v>
      </c>
      <c r="K660" s="2">
        <f t="shared" si="127"/>
        <v>0.31880557690196509</v>
      </c>
      <c r="L660" s="2">
        <f t="shared" si="128"/>
        <v>0.27577121528158965</v>
      </c>
      <c r="M660" s="2">
        <f t="shared" si="129"/>
        <v>3.0738829728839123E-3</v>
      </c>
      <c r="N660" s="68">
        <v>3665</v>
      </c>
      <c r="O660" s="68">
        <v>2904</v>
      </c>
      <c r="P660" s="68">
        <v>2512</v>
      </c>
      <c r="Q660" s="68">
        <v>13</v>
      </c>
      <c r="R660" s="68"/>
      <c r="S660" s="68">
        <v>10</v>
      </c>
      <c r="T660" s="68">
        <v>4</v>
      </c>
      <c r="U660" s="68"/>
      <c r="V660" s="1"/>
      <c r="W660" s="1"/>
      <c r="X660" s="1"/>
      <c r="Y660" s="1">
        <v>1</v>
      </c>
      <c r="Z660" s="1"/>
      <c r="AA660" s="1"/>
      <c r="AB660" s="1"/>
      <c r="AH660" t="str">
        <f t="shared" si="131"/>
        <v>Westbrook</v>
      </c>
      <c r="AI660" t="s">
        <v>1429</v>
      </c>
      <c r="AJ660">
        <v>1</v>
      </c>
      <c r="AL660" s="127">
        <v>23</v>
      </c>
      <c r="AM660" s="130">
        <v>5</v>
      </c>
      <c r="AN660" s="130">
        <v>120</v>
      </c>
      <c r="AO660" s="132">
        <v>82105</v>
      </c>
      <c r="AP660" s="132">
        <f t="shared" si="122"/>
        <v>23005</v>
      </c>
      <c r="AQ660" s="74" t="s">
        <v>146</v>
      </c>
    </row>
    <row r="661" spans="1:43" hidden="1" outlineLevel="1" x14ac:dyDescent="0.2">
      <c r="A661" t="s">
        <v>2844</v>
      </c>
      <c r="B661" s="10" t="s">
        <v>2728</v>
      </c>
      <c r="C661" s="1">
        <f t="shared" si="130"/>
        <v>288</v>
      </c>
      <c r="D661" s="7">
        <f t="shared" si="123"/>
        <v>1</v>
      </c>
      <c r="E661" s="7">
        <f t="shared" si="124"/>
        <v>2</v>
      </c>
      <c r="F661" s="7">
        <f t="shared" si="125"/>
        <v>3</v>
      </c>
      <c r="G661" s="1">
        <f t="shared" si="121"/>
        <v>6</v>
      </c>
      <c r="H661" s="2">
        <f t="shared" si="132"/>
        <v>2.0833333333333332E-2</v>
      </c>
      <c r="I661" s="8"/>
      <c r="J661" s="2">
        <f t="shared" si="126"/>
        <v>0.40972222222222221</v>
      </c>
      <c r="K661" s="2">
        <f t="shared" si="127"/>
        <v>0.3888888888888889</v>
      </c>
      <c r="L661" s="2">
        <f t="shared" si="128"/>
        <v>0.2013888888888889</v>
      </c>
      <c r="M661" s="2">
        <f t="shared" si="129"/>
        <v>0</v>
      </c>
      <c r="N661" s="68">
        <v>118</v>
      </c>
      <c r="O661" s="68">
        <v>112</v>
      </c>
      <c r="P661" s="68">
        <v>58</v>
      </c>
      <c r="Q661" s="68">
        <v>0</v>
      </c>
      <c r="R661" s="68"/>
      <c r="S661" s="68">
        <v>0</v>
      </c>
      <c r="T661" s="68">
        <v>0</v>
      </c>
      <c r="U661" s="68"/>
      <c r="V661" s="1"/>
      <c r="W661" s="1"/>
      <c r="X661" s="1"/>
      <c r="Y661" s="1">
        <v>0</v>
      </c>
      <c r="Z661" s="1"/>
      <c r="AA661" s="1"/>
      <c r="AB661" s="1"/>
      <c r="AH661" t="str">
        <f t="shared" si="131"/>
        <v>Westfield</v>
      </c>
      <c r="AI661" t="s">
        <v>3068</v>
      </c>
      <c r="AJ661">
        <v>2</v>
      </c>
      <c r="AL661" s="127">
        <v>23</v>
      </c>
      <c r="AM661" s="130">
        <v>3</v>
      </c>
      <c r="AN661" s="130">
        <v>325</v>
      </c>
      <c r="AO661" s="132">
        <v>82770</v>
      </c>
      <c r="AP661" s="132">
        <f t="shared" si="122"/>
        <v>23003</v>
      </c>
      <c r="AQ661" s="74" t="s">
        <v>2231</v>
      </c>
    </row>
    <row r="662" spans="1:43" hidden="1" outlineLevel="1" x14ac:dyDescent="0.2">
      <c r="A662" t="s">
        <v>3109</v>
      </c>
      <c r="B662" s="10" t="s">
        <v>2728</v>
      </c>
      <c r="C662" s="1">
        <f t="shared" si="130"/>
        <v>42</v>
      </c>
      <c r="D662" s="7">
        <f t="shared" si="123"/>
        <v>2</v>
      </c>
      <c r="E662" s="7">
        <f t="shared" si="124"/>
        <v>1</v>
      </c>
      <c r="F662" s="7">
        <f t="shared" si="125"/>
        <v>3</v>
      </c>
      <c r="G662" s="1">
        <f t="shared" si="121"/>
        <v>2</v>
      </c>
      <c r="H662" s="2">
        <f t="shared" si="132"/>
        <v>4.7619047619047616E-2</v>
      </c>
      <c r="I662" s="8"/>
      <c r="J662" s="2">
        <f t="shared" si="126"/>
        <v>0.35714285714285715</v>
      </c>
      <c r="K662" s="2">
        <f t="shared" si="127"/>
        <v>0.40476190476190477</v>
      </c>
      <c r="L662" s="2">
        <f t="shared" si="128"/>
        <v>0.23809523809523808</v>
      </c>
      <c r="M662" s="2">
        <f t="shared" si="129"/>
        <v>-5.5511151231257827E-17</v>
      </c>
      <c r="N662" s="68">
        <v>15</v>
      </c>
      <c r="O662" s="68">
        <v>17</v>
      </c>
      <c r="P662" s="68">
        <v>10</v>
      </c>
      <c r="Q662" s="68">
        <v>0</v>
      </c>
      <c r="R662" s="68"/>
      <c r="S662" s="68">
        <v>0</v>
      </c>
      <c r="T662" s="68">
        <v>0</v>
      </c>
      <c r="U662" s="68"/>
      <c r="V662" s="1"/>
      <c r="W662" s="1"/>
      <c r="X662" s="1"/>
      <c r="Y662" s="1">
        <v>0</v>
      </c>
      <c r="Z662" s="1"/>
      <c r="AA662" s="1"/>
      <c r="AB662" s="1"/>
      <c r="AH662" t="str">
        <f t="shared" si="131"/>
        <v>Westmanland</v>
      </c>
      <c r="AI662" t="s">
        <v>3068</v>
      </c>
      <c r="AJ662">
        <v>2</v>
      </c>
      <c r="AL662" s="127">
        <v>23</v>
      </c>
      <c r="AM662" s="130">
        <v>3</v>
      </c>
      <c r="AN662" s="130">
        <v>330</v>
      </c>
      <c r="AO662" s="132">
        <v>83540</v>
      </c>
      <c r="AP662" s="132">
        <f t="shared" si="122"/>
        <v>23003</v>
      </c>
      <c r="AQ662" s="74" t="s">
        <v>2231</v>
      </c>
    </row>
    <row r="663" spans="1:43" hidden="1" outlineLevel="1" x14ac:dyDescent="0.2">
      <c r="A663" t="s">
        <v>1653</v>
      </c>
      <c r="B663" s="10" t="s">
        <v>2728</v>
      </c>
      <c r="C663" s="1">
        <f t="shared" si="130"/>
        <v>143</v>
      </c>
      <c r="D663" s="7">
        <f t="shared" si="123"/>
        <v>3</v>
      </c>
      <c r="E663" s="7">
        <f t="shared" si="124"/>
        <v>1</v>
      </c>
      <c r="F663" s="7">
        <f t="shared" si="125"/>
        <v>2</v>
      </c>
      <c r="G663" s="1">
        <f t="shared" si="121"/>
        <v>6</v>
      </c>
      <c r="H663" s="2">
        <f t="shared" si="132"/>
        <v>4.195804195804196E-2</v>
      </c>
      <c r="I663" s="8"/>
      <c r="J663" s="2">
        <f t="shared" si="126"/>
        <v>0.1888111888111888</v>
      </c>
      <c r="K663" s="2">
        <f t="shared" si="127"/>
        <v>0.42657342657342656</v>
      </c>
      <c r="L663" s="2">
        <f t="shared" si="128"/>
        <v>0.38461538461538464</v>
      </c>
      <c r="M663" s="2">
        <f t="shared" si="129"/>
        <v>5.5511151231257827E-17</v>
      </c>
      <c r="N663" s="68">
        <v>27</v>
      </c>
      <c r="O663" s="68">
        <v>61</v>
      </c>
      <c r="P663" s="68">
        <v>55</v>
      </c>
      <c r="Q663" s="68">
        <v>0</v>
      </c>
      <c r="R663" s="68"/>
      <c r="S663" s="68">
        <v>0</v>
      </c>
      <c r="T663" s="68">
        <v>0</v>
      </c>
      <c r="U663" s="68"/>
      <c r="V663" s="1"/>
      <c r="W663" s="1"/>
      <c r="X663" s="1"/>
      <c r="Y663" s="1">
        <v>0</v>
      </c>
      <c r="Z663" s="1"/>
      <c r="AA663" s="1"/>
      <c r="AB663" s="1"/>
      <c r="AH663" t="str">
        <f t="shared" si="131"/>
        <v>Weston</v>
      </c>
      <c r="AI663" t="s">
        <v>3068</v>
      </c>
      <c r="AJ663">
        <v>2</v>
      </c>
      <c r="AL663" s="127">
        <v>23</v>
      </c>
      <c r="AM663" s="130">
        <v>3</v>
      </c>
      <c r="AN663" s="130">
        <v>335</v>
      </c>
      <c r="AO663" s="132">
        <v>83785</v>
      </c>
      <c r="AP663" s="132">
        <f t="shared" si="122"/>
        <v>23003</v>
      </c>
      <c r="AQ663" s="74" t="s">
        <v>2231</v>
      </c>
    </row>
    <row r="664" spans="1:43" hidden="1" outlineLevel="1" x14ac:dyDescent="0.2">
      <c r="A664" t="s">
        <v>2853</v>
      </c>
      <c r="B664" s="10" t="s">
        <v>2728</v>
      </c>
      <c r="C664" s="1">
        <f t="shared" si="130"/>
        <v>479</v>
      </c>
      <c r="D664" s="7">
        <f t="shared" si="123"/>
        <v>3</v>
      </c>
      <c r="E664" s="7">
        <f t="shared" si="124"/>
        <v>1</v>
      </c>
      <c r="F664" s="7">
        <f t="shared" si="125"/>
        <v>2</v>
      </c>
      <c r="G664" s="1">
        <f t="shared" si="121"/>
        <v>33</v>
      </c>
      <c r="H664" s="2">
        <f t="shared" si="132"/>
        <v>6.889352818371608E-2</v>
      </c>
      <c r="I664" s="8"/>
      <c r="J664" s="2">
        <f t="shared" si="126"/>
        <v>0.29645093945720252</v>
      </c>
      <c r="K664" s="2">
        <f t="shared" si="127"/>
        <v>0.38204592901878914</v>
      </c>
      <c r="L664" s="2">
        <f t="shared" si="128"/>
        <v>0.31315240083507306</v>
      </c>
      <c r="M664" s="2">
        <f t="shared" si="129"/>
        <v>8.3507306889352151E-3</v>
      </c>
      <c r="N664" s="68">
        <v>142</v>
      </c>
      <c r="O664" s="68">
        <v>183</v>
      </c>
      <c r="P664" s="68">
        <v>150</v>
      </c>
      <c r="Q664" s="68">
        <v>3</v>
      </c>
      <c r="R664" s="68"/>
      <c r="S664" s="68">
        <v>0</v>
      </c>
      <c r="T664" s="68">
        <v>1</v>
      </c>
      <c r="U664" s="68"/>
      <c r="V664" s="1"/>
      <c r="W664" s="1"/>
      <c r="X664" s="1"/>
      <c r="Y664" s="1">
        <v>0</v>
      </c>
      <c r="Z664" s="1"/>
      <c r="AA664" s="1"/>
      <c r="AB664" s="1"/>
      <c r="AH664" t="str">
        <f t="shared" si="131"/>
        <v>Westport</v>
      </c>
      <c r="AI664" t="s">
        <v>1204</v>
      </c>
      <c r="AJ664">
        <v>1</v>
      </c>
      <c r="AL664" s="127">
        <v>23</v>
      </c>
      <c r="AM664" s="130">
        <v>15</v>
      </c>
      <c r="AN664" s="130">
        <v>92</v>
      </c>
      <c r="AO664" s="132">
        <v>84135</v>
      </c>
      <c r="AP664" s="132">
        <f t="shared" si="122"/>
        <v>23015</v>
      </c>
      <c r="AQ664" s="74" t="s">
        <v>2231</v>
      </c>
    </row>
    <row r="665" spans="1:43" hidden="1" outlineLevel="1" x14ac:dyDescent="0.2">
      <c r="A665" t="s">
        <v>2135</v>
      </c>
      <c r="B665" s="10" t="s">
        <v>2728</v>
      </c>
      <c r="C665" s="1">
        <f t="shared" si="130"/>
        <v>1083</v>
      </c>
      <c r="D665" s="7">
        <f t="shared" si="123"/>
        <v>1</v>
      </c>
      <c r="E665" s="7">
        <f t="shared" si="124"/>
        <v>3</v>
      </c>
      <c r="F665" s="7">
        <f t="shared" si="125"/>
        <v>2</v>
      </c>
      <c r="G665" s="1">
        <f t="shared" si="121"/>
        <v>39</v>
      </c>
      <c r="H665" s="2">
        <f t="shared" si="132"/>
        <v>3.6011080332409975E-2</v>
      </c>
      <c r="I665" s="8"/>
      <c r="J665" s="2">
        <f t="shared" si="126"/>
        <v>0.38688827331486614</v>
      </c>
      <c r="K665" s="2">
        <f t="shared" si="127"/>
        <v>0.25946445060018469</v>
      </c>
      <c r="L665" s="2">
        <f t="shared" si="128"/>
        <v>0.35087719298245612</v>
      </c>
      <c r="M665" s="2">
        <f t="shared" si="129"/>
        <v>2.7700831024929928E-3</v>
      </c>
      <c r="N665" s="68">
        <v>419</v>
      </c>
      <c r="O665" s="68">
        <v>281</v>
      </c>
      <c r="P665" s="68">
        <v>380</v>
      </c>
      <c r="Q665" s="68">
        <v>3</v>
      </c>
      <c r="R665" s="68"/>
      <c r="S665" s="68">
        <v>0</v>
      </c>
      <c r="T665" s="68">
        <v>0</v>
      </c>
      <c r="U665" s="68"/>
      <c r="V665" s="1"/>
      <c r="W665" s="1"/>
      <c r="X665" s="1"/>
      <c r="Y665" s="1">
        <v>0</v>
      </c>
      <c r="Z665" s="1"/>
      <c r="AA665" s="1"/>
      <c r="AB665" s="1"/>
      <c r="AH665" t="str">
        <f t="shared" si="131"/>
        <v>Whitefield</v>
      </c>
      <c r="AI665" t="s">
        <v>1204</v>
      </c>
      <c r="AJ665">
        <v>1</v>
      </c>
      <c r="AL665" s="127">
        <v>23</v>
      </c>
      <c r="AM665" s="130">
        <v>15</v>
      </c>
      <c r="AN665" s="130">
        <v>95</v>
      </c>
      <c r="AO665" s="132">
        <v>85010</v>
      </c>
      <c r="AP665" s="132">
        <f t="shared" si="122"/>
        <v>23015</v>
      </c>
      <c r="AQ665" s="74" t="s">
        <v>2231</v>
      </c>
    </row>
    <row r="666" spans="1:43" hidden="1" outlineLevel="1" x14ac:dyDescent="0.2">
      <c r="A666" t="s">
        <v>2866</v>
      </c>
      <c r="B666" s="10" t="s">
        <v>2728</v>
      </c>
      <c r="C666" s="1">
        <f t="shared" si="130"/>
        <v>272</v>
      </c>
      <c r="D666" s="7">
        <f t="shared" si="123"/>
        <v>2</v>
      </c>
      <c r="E666" s="7">
        <f t="shared" si="124"/>
        <v>3</v>
      </c>
      <c r="F666" s="7">
        <f t="shared" si="125"/>
        <v>1</v>
      </c>
      <c r="G666" s="1">
        <f t="shared" si="121"/>
        <v>15</v>
      </c>
      <c r="H666" s="2">
        <f t="shared" si="132"/>
        <v>5.514705882352941E-2</v>
      </c>
      <c r="I666" s="8"/>
      <c r="J666" s="2">
        <f t="shared" si="126"/>
        <v>0.31985294117647056</v>
      </c>
      <c r="K666" s="2">
        <f t="shared" si="127"/>
        <v>0.29411764705882354</v>
      </c>
      <c r="L666" s="2">
        <f t="shared" si="128"/>
        <v>0.375</v>
      </c>
      <c r="M666" s="2">
        <f t="shared" si="129"/>
        <v>1.1029411764705899E-2</v>
      </c>
      <c r="N666" s="68">
        <v>87</v>
      </c>
      <c r="O666" s="68">
        <v>80</v>
      </c>
      <c r="P666" s="68">
        <v>102</v>
      </c>
      <c r="Q666" s="68">
        <v>3</v>
      </c>
      <c r="R666" s="68"/>
      <c r="S666" s="68">
        <v>0</v>
      </c>
      <c r="T666" s="68">
        <v>0</v>
      </c>
      <c r="U666" s="68"/>
      <c r="V666" s="1"/>
      <c r="W666" s="1"/>
      <c r="X666" s="1"/>
      <c r="Y666" s="1">
        <v>0</v>
      </c>
      <c r="Z666" s="1"/>
      <c r="AA666" s="1"/>
      <c r="AB666" s="1"/>
      <c r="AH666" t="str">
        <f t="shared" si="131"/>
        <v>Whiting</v>
      </c>
      <c r="AI666" t="s">
        <v>563</v>
      </c>
      <c r="AJ666">
        <v>2</v>
      </c>
      <c r="AL666" s="127">
        <v>23</v>
      </c>
      <c r="AM666" s="130">
        <v>29</v>
      </c>
      <c r="AN666" s="130">
        <v>220</v>
      </c>
      <c r="AO666" s="132">
        <v>85185</v>
      </c>
      <c r="AP666" s="132">
        <f t="shared" si="122"/>
        <v>23029</v>
      </c>
      <c r="AQ666" s="74" t="s">
        <v>2231</v>
      </c>
    </row>
    <row r="667" spans="1:43" hidden="1" outlineLevel="1" x14ac:dyDescent="0.2">
      <c r="A667" t="s">
        <v>3110</v>
      </c>
      <c r="B667" s="10" t="s">
        <v>2728</v>
      </c>
      <c r="C667" s="1">
        <f t="shared" si="130"/>
        <v>145</v>
      </c>
      <c r="D667" s="7">
        <f t="shared" si="123"/>
        <v>1</v>
      </c>
      <c r="E667" s="7">
        <f t="shared" si="124"/>
        <v>1</v>
      </c>
      <c r="F667" s="7">
        <f t="shared" si="125"/>
        <v>3</v>
      </c>
      <c r="G667" s="1">
        <f t="shared" si="121"/>
        <v>0</v>
      </c>
      <c r="H667" s="2">
        <f t="shared" si="132"/>
        <v>0</v>
      </c>
      <c r="I667" s="8"/>
      <c r="J667" s="2">
        <f t="shared" si="126"/>
        <v>0.33103448275862069</v>
      </c>
      <c r="K667" s="2">
        <f t="shared" si="127"/>
        <v>0.33103448275862069</v>
      </c>
      <c r="L667" s="2">
        <f t="shared" si="128"/>
        <v>0.32413793103448274</v>
      </c>
      <c r="M667" s="2">
        <f t="shared" si="129"/>
        <v>1.379310344827589E-2</v>
      </c>
      <c r="N667" s="68">
        <v>48</v>
      </c>
      <c r="O667" s="68">
        <v>48</v>
      </c>
      <c r="P667" s="68">
        <v>47</v>
      </c>
      <c r="Q667" s="68">
        <v>1</v>
      </c>
      <c r="R667" s="68"/>
      <c r="S667" s="68">
        <v>1</v>
      </c>
      <c r="T667" s="68">
        <v>0</v>
      </c>
      <c r="U667" s="68"/>
      <c r="V667" s="1"/>
      <c r="W667" s="1"/>
      <c r="X667" s="1"/>
      <c r="Y667" s="1">
        <v>0</v>
      </c>
      <c r="Z667" s="1"/>
      <c r="AA667" s="1"/>
      <c r="AB667" s="1"/>
      <c r="AH667" t="str">
        <f t="shared" si="131"/>
        <v>Whitneyville</v>
      </c>
      <c r="AI667" t="s">
        <v>563</v>
      </c>
      <c r="AJ667">
        <v>2</v>
      </c>
      <c r="AL667" s="127">
        <v>23</v>
      </c>
      <c r="AM667" s="130">
        <v>29</v>
      </c>
      <c r="AN667" s="130">
        <v>225</v>
      </c>
      <c r="AO667" s="132">
        <v>85290</v>
      </c>
      <c r="AP667" s="132">
        <f t="shared" si="122"/>
        <v>23029</v>
      </c>
      <c r="AQ667" s="74" t="s">
        <v>2231</v>
      </c>
    </row>
    <row r="668" spans="1:43" hidden="1" outlineLevel="1" x14ac:dyDescent="0.2">
      <c r="A668" t="s">
        <v>2580</v>
      </c>
      <c r="B668" s="10" t="s">
        <v>2728</v>
      </c>
      <c r="C668" s="1">
        <f t="shared" si="130"/>
        <v>98</v>
      </c>
      <c r="D668" s="7">
        <f t="shared" si="123"/>
        <v>3</v>
      </c>
      <c r="E668" s="7">
        <f t="shared" si="124"/>
        <v>1</v>
      </c>
      <c r="F668" s="7">
        <f t="shared" si="125"/>
        <v>2</v>
      </c>
      <c r="G668" s="1">
        <f t="shared" si="121"/>
        <v>15</v>
      </c>
      <c r="H668" s="2">
        <f t="shared" si="132"/>
        <v>0.15306122448979592</v>
      </c>
      <c r="I668" s="8"/>
      <c r="J668" s="2">
        <f t="shared" si="126"/>
        <v>0.1326530612244898</v>
      </c>
      <c r="K668" s="2">
        <f t="shared" si="127"/>
        <v>0.51020408163265307</v>
      </c>
      <c r="L668" s="2">
        <f t="shared" si="128"/>
        <v>0.35714285714285715</v>
      </c>
      <c r="M668" s="2">
        <f t="shared" si="129"/>
        <v>-5.5511151231257827E-17</v>
      </c>
      <c r="N668" s="68">
        <v>13</v>
      </c>
      <c r="O668" s="68">
        <v>50</v>
      </c>
      <c r="P668" s="68">
        <v>35</v>
      </c>
      <c r="Q668" s="68">
        <v>0</v>
      </c>
      <c r="R668" s="68"/>
      <c r="S668" s="68">
        <v>0</v>
      </c>
      <c r="T668" s="68">
        <v>0</v>
      </c>
      <c r="U668" s="68"/>
      <c r="V668" s="1"/>
      <c r="W668" s="1"/>
      <c r="X668" s="1"/>
      <c r="Y668" s="1">
        <v>0</v>
      </c>
      <c r="Z668" s="1"/>
      <c r="AA668" s="1"/>
      <c r="AB668" s="1"/>
      <c r="AH668" t="str">
        <f t="shared" si="131"/>
        <v>Willimantic</v>
      </c>
      <c r="AI668" t="s">
        <v>799</v>
      </c>
      <c r="AJ668">
        <v>2</v>
      </c>
      <c r="AL668" s="127">
        <v>23</v>
      </c>
      <c r="AM668" s="130">
        <v>21</v>
      </c>
      <c r="AN668" s="130">
        <v>100</v>
      </c>
      <c r="AO668" s="132">
        <v>85710</v>
      </c>
      <c r="AP668" s="132">
        <f t="shared" si="122"/>
        <v>23021</v>
      </c>
      <c r="AQ668" s="74" t="s">
        <v>2231</v>
      </c>
    </row>
    <row r="669" spans="1:43" hidden="1" outlineLevel="1" x14ac:dyDescent="0.2">
      <c r="A669" t="s">
        <v>2184</v>
      </c>
      <c r="B669" s="10" t="s">
        <v>2728</v>
      </c>
      <c r="C669" s="1">
        <f t="shared" si="130"/>
        <v>2461</v>
      </c>
      <c r="D669" s="7">
        <f t="shared" si="123"/>
        <v>1</v>
      </c>
      <c r="E669" s="7">
        <f t="shared" si="124"/>
        <v>3</v>
      </c>
      <c r="F669" s="7">
        <f t="shared" si="125"/>
        <v>2</v>
      </c>
      <c r="G669" s="1">
        <f t="shared" si="121"/>
        <v>271</v>
      </c>
      <c r="H669" s="2">
        <f t="shared" si="132"/>
        <v>0.11011783827712313</v>
      </c>
      <c r="I669" s="8"/>
      <c r="J669" s="2">
        <f t="shared" si="126"/>
        <v>0.41243396993092241</v>
      </c>
      <c r="K669" s="2">
        <f t="shared" si="127"/>
        <v>0.28362454286875255</v>
      </c>
      <c r="L669" s="2">
        <f t="shared" si="128"/>
        <v>0.30231613165379928</v>
      </c>
      <c r="M669" s="2">
        <f t="shared" si="129"/>
        <v>1.6253555465257641E-3</v>
      </c>
      <c r="N669" s="68">
        <v>1015</v>
      </c>
      <c r="O669" s="68">
        <v>698</v>
      </c>
      <c r="P669" s="68">
        <v>744</v>
      </c>
      <c r="Q669" s="68">
        <v>3</v>
      </c>
      <c r="R669" s="68"/>
      <c r="S669" s="68">
        <v>0</v>
      </c>
      <c r="T669" s="68">
        <v>1</v>
      </c>
      <c r="U669" s="68"/>
      <c r="V669" s="1"/>
      <c r="W669" s="1"/>
      <c r="X669" s="1"/>
      <c r="Y669" s="1">
        <v>0</v>
      </c>
      <c r="Z669" s="1"/>
      <c r="AA669" s="1"/>
      <c r="AB669" s="1"/>
      <c r="AH669" t="str">
        <f t="shared" si="131"/>
        <v>Wilton</v>
      </c>
      <c r="AI669" t="s">
        <v>1494</v>
      </c>
      <c r="AJ669">
        <v>2</v>
      </c>
      <c r="AL669" s="127">
        <v>23</v>
      </c>
      <c r="AM669" s="130">
        <v>7</v>
      </c>
      <c r="AN669" s="130">
        <v>105</v>
      </c>
      <c r="AO669" s="132">
        <v>85850</v>
      </c>
      <c r="AP669" s="132">
        <f t="shared" si="122"/>
        <v>23007</v>
      </c>
      <c r="AQ669" s="74" t="s">
        <v>2231</v>
      </c>
    </row>
    <row r="670" spans="1:43" hidden="1" outlineLevel="1" x14ac:dyDescent="0.2">
      <c r="A670" t="s">
        <v>2181</v>
      </c>
      <c r="B670" s="10" t="s">
        <v>2728</v>
      </c>
      <c r="C670" s="1">
        <f t="shared" si="130"/>
        <v>7315</v>
      </c>
      <c r="D670" s="7">
        <f t="shared" si="123"/>
        <v>2</v>
      </c>
      <c r="E670" s="7">
        <f t="shared" si="124"/>
        <v>1</v>
      </c>
      <c r="F670" s="7">
        <f t="shared" si="125"/>
        <v>3</v>
      </c>
      <c r="G670" s="1">
        <f t="shared" si="121"/>
        <v>159</v>
      </c>
      <c r="H670" s="2">
        <f t="shared" si="132"/>
        <v>2.1736158578263842E-2</v>
      </c>
      <c r="I670" s="8"/>
      <c r="J670" s="2">
        <f t="shared" si="126"/>
        <v>0.33410799726589202</v>
      </c>
      <c r="K670" s="2">
        <f t="shared" si="127"/>
        <v>0.35584415584415585</v>
      </c>
      <c r="L670" s="2">
        <f t="shared" si="128"/>
        <v>0.30758714969241285</v>
      </c>
      <c r="M670" s="2">
        <f t="shared" si="129"/>
        <v>2.4606971975392744E-3</v>
      </c>
      <c r="N670" s="68">
        <v>2444</v>
      </c>
      <c r="O670" s="68">
        <v>2603</v>
      </c>
      <c r="P670" s="68">
        <v>2250</v>
      </c>
      <c r="Q670" s="68">
        <v>12</v>
      </c>
      <c r="R670" s="68"/>
      <c r="S670" s="68">
        <v>3</v>
      </c>
      <c r="T670" s="68">
        <v>2</v>
      </c>
      <c r="U670" s="68"/>
      <c r="V670" s="1"/>
      <c r="W670" s="1"/>
      <c r="X670" s="1"/>
      <c r="Y670" s="1">
        <v>1</v>
      </c>
      <c r="Z670" s="1"/>
      <c r="AA670" s="1"/>
      <c r="AB670" s="1"/>
      <c r="AH670" t="str">
        <f t="shared" si="131"/>
        <v>Windham</v>
      </c>
      <c r="AI670" t="s">
        <v>1429</v>
      </c>
      <c r="AJ670">
        <v>1</v>
      </c>
      <c r="AL670" s="127">
        <v>23</v>
      </c>
      <c r="AM670" s="130">
        <v>5</v>
      </c>
      <c r="AN670" s="130">
        <v>125</v>
      </c>
      <c r="AO670" s="132">
        <v>86025</v>
      </c>
      <c r="AP670" s="132">
        <f t="shared" si="122"/>
        <v>23005</v>
      </c>
      <c r="AQ670" s="74" t="s">
        <v>2231</v>
      </c>
    </row>
    <row r="671" spans="1:43" hidden="1" outlineLevel="1" x14ac:dyDescent="0.2">
      <c r="A671" t="s">
        <v>2168</v>
      </c>
      <c r="B671" s="10" t="s">
        <v>2728</v>
      </c>
      <c r="C671" s="1">
        <f t="shared" si="130"/>
        <v>1104</v>
      </c>
      <c r="D671" s="7">
        <f t="shared" si="123"/>
        <v>1</v>
      </c>
      <c r="E671" s="7">
        <f t="shared" si="124"/>
        <v>3</v>
      </c>
      <c r="F671" s="7">
        <f t="shared" si="125"/>
        <v>2</v>
      </c>
      <c r="G671" s="1">
        <f t="shared" si="121"/>
        <v>4</v>
      </c>
      <c r="H671" s="2">
        <f t="shared" si="132"/>
        <v>3.6231884057971015E-3</v>
      </c>
      <c r="I671" s="8"/>
      <c r="J671" s="2">
        <f t="shared" si="126"/>
        <v>0.34420289855072461</v>
      </c>
      <c r="K671" s="2">
        <f t="shared" si="127"/>
        <v>0.31068840579710144</v>
      </c>
      <c r="L671" s="2">
        <f t="shared" si="128"/>
        <v>0.34057971014492755</v>
      </c>
      <c r="M671" s="2">
        <f t="shared" si="129"/>
        <v>4.5289855072463969E-3</v>
      </c>
      <c r="N671" s="68">
        <v>380</v>
      </c>
      <c r="O671" s="68">
        <v>343</v>
      </c>
      <c r="P671" s="68">
        <v>376</v>
      </c>
      <c r="Q671" s="68">
        <v>4</v>
      </c>
      <c r="R671" s="68"/>
      <c r="S671" s="68">
        <v>0</v>
      </c>
      <c r="T671" s="68">
        <v>1</v>
      </c>
      <c r="U671" s="68"/>
      <c r="V671" s="1"/>
      <c r="W671" s="1"/>
      <c r="X671" s="1"/>
      <c r="Y671" s="1">
        <v>0</v>
      </c>
      <c r="Z671" s="1"/>
      <c r="AA671" s="1"/>
      <c r="AB671" s="1"/>
      <c r="AH671" t="str">
        <f t="shared" si="131"/>
        <v>Windsor</v>
      </c>
      <c r="AI671" t="s">
        <v>2091</v>
      </c>
      <c r="AJ671">
        <v>1</v>
      </c>
      <c r="AL671" s="127">
        <v>23</v>
      </c>
      <c r="AM671" s="130">
        <v>11</v>
      </c>
      <c r="AN671" s="130">
        <v>135</v>
      </c>
      <c r="AO671" s="132">
        <v>86165</v>
      </c>
      <c r="AP671" s="132">
        <f t="shared" si="122"/>
        <v>23011</v>
      </c>
      <c r="AQ671" s="74" t="s">
        <v>2231</v>
      </c>
    </row>
    <row r="672" spans="1:43" hidden="1" outlineLevel="1" x14ac:dyDescent="0.2">
      <c r="A672" t="s">
        <v>2651</v>
      </c>
      <c r="B672" s="10" t="s">
        <v>2728</v>
      </c>
      <c r="C672" s="1">
        <f t="shared" si="130"/>
        <v>251</v>
      </c>
      <c r="D672" s="7">
        <f t="shared" si="123"/>
        <v>3</v>
      </c>
      <c r="E672" s="7">
        <f t="shared" si="124"/>
        <v>1</v>
      </c>
      <c r="F672" s="7">
        <f t="shared" si="125"/>
        <v>2</v>
      </c>
      <c r="G672" s="1">
        <f t="shared" si="121"/>
        <v>3</v>
      </c>
      <c r="H672" s="2">
        <f t="shared" si="132"/>
        <v>1.1952191235059761E-2</v>
      </c>
      <c r="I672" s="8"/>
      <c r="J672" s="2">
        <f t="shared" si="126"/>
        <v>0.28685258964143429</v>
      </c>
      <c r="K672" s="2">
        <f t="shared" si="127"/>
        <v>0.35856573705179284</v>
      </c>
      <c r="L672" s="2">
        <f t="shared" si="128"/>
        <v>0.34661354581673309</v>
      </c>
      <c r="M672" s="2">
        <f t="shared" si="129"/>
        <v>7.9681274900398336E-3</v>
      </c>
      <c r="N672" s="68">
        <v>72</v>
      </c>
      <c r="O672" s="68">
        <v>90</v>
      </c>
      <c r="P672" s="68">
        <v>87</v>
      </c>
      <c r="Q672" s="68">
        <v>0</v>
      </c>
      <c r="R672" s="68"/>
      <c r="S672" s="68">
        <v>1</v>
      </c>
      <c r="T672" s="68">
        <v>1</v>
      </c>
      <c r="U672" s="68"/>
      <c r="V672" s="1"/>
      <c r="W672" s="1"/>
      <c r="X672" s="1"/>
      <c r="Y672" s="1">
        <v>0</v>
      </c>
      <c r="Z672" s="1"/>
      <c r="AA672" s="1"/>
      <c r="AB672" s="1"/>
      <c r="AH672" t="str">
        <f t="shared" si="131"/>
        <v>Winn</v>
      </c>
      <c r="AI672" t="s">
        <v>1674</v>
      </c>
      <c r="AJ672">
        <v>2</v>
      </c>
      <c r="AL672" s="127">
        <v>23</v>
      </c>
      <c r="AM672" s="130">
        <v>19</v>
      </c>
      <c r="AN672" s="130">
        <v>305</v>
      </c>
      <c r="AO672" s="132">
        <v>86305</v>
      </c>
      <c r="AP672" s="132">
        <f t="shared" si="122"/>
        <v>23019</v>
      </c>
      <c r="AQ672" s="74" t="s">
        <v>2231</v>
      </c>
    </row>
    <row r="673" spans="1:53" hidden="1" outlineLevel="1" x14ac:dyDescent="0.2">
      <c r="A673" t="s">
        <v>1849</v>
      </c>
      <c r="B673" s="10" t="s">
        <v>2728</v>
      </c>
      <c r="C673" s="1">
        <f t="shared" si="130"/>
        <v>4450</v>
      </c>
      <c r="D673" s="7">
        <f t="shared" si="123"/>
        <v>1</v>
      </c>
      <c r="E673" s="7">
        <f t="shared" si="124"/>
        <v>3</v>
      </c>
      <c r="F673" s="7">
        <f t="shared" si="125"/>
        <v>2</v>
      </c>
      <c r="G673" s="1">
        <f t="shared" si="121"/>
        <v>28</v>
      </c>
      <c r="H673" s="2">
        <f t="shared" si="132"/>
        <v>6.2921348314606742E-3</v>
      </c>
      <c r="I673" s="8"/>
      <c r="J673" s="2">
        <f t="shared" si="126"/>
        <v>0.38741573033707866</v>
      </c>
      <c r="K673" s="2">
        <f t="shared" si="127"/>
        <v>0.22898876404494381</v>
      </c>
      <c r="L673" s="2">
        <f t="shared" si="128"/>
        <v>0.38112359550561797</v>
      </c>
      <c r="M673" s="2">
        <f t="shared" si="129"/>
        <v>2.4719101123595322E-3</v>
      </c>
      <c r="N673" s="68">
        <v>1724</v>
      </c>
      <c r="O673" s="68">
        <v>1019</v>
      </c>
      <c r="P673" s="68">
        <v>1696</v>
      </c>
      <c r="Q673" s="68">
        <v>6</v>
      </c>
      <c r="R673" s="68"/>
      <c r="S673" s="68">
        <v>3</v>
      </c>
      <c r="T673" s="68">
        <v>2</v>
      </c>
      <c r="U673" s="68"/>
      <c r="V673" s="1"/>
      <c r="W673" s="1"/>
      <c r="X673" s="1"/>
      <c r="Y673" s="1">
        <v>0</v>
      </c>
      <c r="Z673" s="1"/>
      <c r="AA673" s="1"/>
      <c r="AB673" s="1"/>
      <c r="AH673" t="str">
        <f t="shared" si="131"/>
        <v>Winslow</v>
      </c>
      <c r="AI673" t="s">
        <v>2091</v>
      </c>
      <c r="AJ673">
        <v>1</v>
      </c>
      <c r="AL673" s="127">
        <v>23</v>
      </c>
      <c r="AM673" s="130">
        <v>11</v>
      </c>
      <c r="AN673" s="130">
        <v>140</v>
      </c>
      <c r="AO673" s="132">
        <v>86515</v>
      </c>
      <c r="AP673" s="132">
        <f t="shared" si="122"/>
        <v>23011</v>
      </c>
      <c r="AQ673" s="74" t="s">
        <v>2231</v>
      </c>
    </row>
    <row r="674" spans="1:53" hidden="1" outlineLevel="1" x14ac:dyDescent="0.2">
      <c r="A674" t="s">
        <v>1850</v>
      </c>
      <c r="B674" s="10" t="s">
        <v>2728</v>
      </c>
      <c r="C674" s="1">
        <f t="shared" si="130"/>
        <v>417</v>
      </c>
      <c r="D674" s="7">
        <f t="shared" si="123"/>
        <v>3</v>
      </c>
      <c r="E674" s="7">
        <f t="shared" si="124"/>
        <v>1</v>
      </c>
      <c r="F674" s="7">
        <f t="shared" si="125"/>
        <v>2</v>
      </c>
      <c r="G674" s="1">
        <f t="shared" si="121"/>
        <v>6</v>
      </c>
      <c r="H674" s="2">
        <f t="shared" si="132"/>
        <v>1.4388489208633094E-2</v>
      </c>
      <c r="I674" s="8"/>
      <c r="J674" s="2">
        <f t="shared" si="126"/>
        <v>0.24940047961630696</v>
      </c>
      <c r="K674" s="2">
        <f t="shared" si="127"/>
        <v>0.38129496402877699</v>
      </c>
      <c r="L674" s="2">
        <f t="shared" si="128"/>
        <v>0.36690647482014388</v>
      </c>
      <c r="M674" s="2">
        <f t="shared" si="129"/>
        <v>2.3980815347721673E-3</v>
      </c>
      <c r="N674" s="68">
        <v>104</v>
      </c>
      <c r="O674" s="68">
        <v>159</v>
      </c>
      <c r="P674" s="68">
        <v>153</v>
      </c>
      <c r="Q674" s="68">
        <v>0</v>
      </c>
      <c r="R674" s="68"/>
      <c r="S674" s="68">
        <v>0</v>
      </c>
      <c r="T674" s="68">
        <v>1</v>
      </c>
      <c r="U674" s="68"/>
      <c r="V674" s="1"/>
      <c r="W674" s="1"/>
      <c r="X674" s="1"/>
      <c r="Y674" s="1">
        <v>0</v>
      </c>
      <c r="Z674" s="1"/>
      <c r="AA674" s="1"/>
      <c r="AB674" s="1"/>
      <c r="AH674" t="str">
        <f t="shared" si="131"/>
        <v>Winter Harbor</v>
      </c>
      <c r="AI674" t="s">
        <v>1111</v>
      </c>
      <c r="AJ674">
        <v>2</v>
      </c>
      <c r="AL674" s="127">
        <v>23</v>
      </c>
      <c r="AM674" s="130">
        <v>9</v>
      </c>
      <c r="AN674" s="130">
        <v>185</v>
      </c>
      <c r="AO674" s="132">
        <v>86655</v>
      </c>
      <c r="AP674" s="132">
        <f t="shared" si="122"/>
        <v>23009</v>
      </c>
      <c r="AQ674" s="74" t="s">
        <v>2231</v>
      </c>
    </row>
    <row r="675" spans="1:53" hidden="1" outlineLevel="1" x14ac:dyDescent="0.2">
      <c r="A675" t="s">
        <v>2471</v>
      </c>
      <c r="B675" s="10" t="s">
        <v>2728</v>
      </c>
      <c r="C675" s="1">
        <f t="shared" si="130"/>
        <v>1835</v>
      </c>
      <c r="D675" s="7">
        <f t="shared" si="123"/>
        <v>2</v>
      </c>
      <c r="E675" s="7">
        <f t="shared" si="124"/>
        <v>3</v>
      </c>
      <c r="F675" s="7">
        <f t="shared" si="125"/>
        <v>1</v>
      </c>
      <c r="G675" s="1">
        <f t="shared" si="121"/>
        <v>96</v>
      </c>
      <c r="H675" s="2">
        <f t="shared" si="132"/>
        <v>5.2316076294277931E-2</v>
      </c>
      <c r="I675" s="8"/>
      <c r="J675" s="2">
        <f t="shared" si="126"/>
        <v>0.32261580381471389</v>
      </c>
      <c r="K675" s="2">
        <f t="shared" si="127"/>
        <v>0.29863760217983654</v>
      </c>
      <c r="L675" s="2">
        <f t="shared" si="128"/>
        <v>0.37493188010899181</v>
      </c>
      <c r="M675" s="2">
        <f t="shared" si="129"/>
        <v>3.8147138964577665E-3</v>
      </c>
      <c r="N675" s="68">
        <v>592</v>
      </c>
      <c r="O675" s="68">
        <v>548</v>
      </c>
      <c r="P675" s="68">
        <v>688</v>
      </c>
      <c r="Q675" s="68">
        <v>5</v>
      </c>
      <c r="R675" s="68"/>
      <c r="S675" s="68">
        <v>2</v>
      </c>
      <c r="T675" s="68">
        <v>0</v>
      </c>
      <c r="U675" s="68"/>
      <c r="V675" s="1"/>
      <c r="W675" s="1"/>
      <c r="X675" s="1"/>
      <c r="Y675" s="1">
        <v>0</v>
      </c>
      <c r="Z675" s="1"/>
      <c r="AA675" s="1"/>
      <c r="AB675" s="1"/>
      <c r="AH675" t="str">
        <f t="shared" si="131"/>
        <v>Winterport</v>
      </c>
      <c r="AI675" t="s">
        <v>1623</v>
      </c>
      <c r="AJ675">
        <v>2</v>
      </c>
      <c r="AL675" s="127">
        <v>23</v>
      </c>
      <c r="AM675" s="130">
        <v>27</v>
      </c>
      <c r="AN675" s="130">
        <v>130</v>
      </c>
      <c r="AO675" s="132">
        <v>86760</v>
      </c>
      <c r="AP675" s="132">
        <f t="shared" si="122"/>
        <v>23027</v>
      </c>
      <c r="AQ675" s="74" t="s">
        <v>2231</v>
      </c>
    </row>
    <row r="676" spans="1:53" hidden="1" outlineLevel="1" x14ac:dyDescent="0.2">
      <c r="A676" t="s">
        <v>3325</v>
      </c>
      <c r="B676" s="10" t="s">
        <v>2728</v>
      </c>
      <c r="C676" s="1">
        <f t="shared" si="130"/>
        <v>137</v>
      </c>
      <c r="D676" s="7">
        <f t="shared" si="123"/>
        <v>1</v>
      </c>
      <c r="E676" s="7">
        <f t="shared" si="124"/>
        <v>3</v>
      </c>
      <c r="F676" s="7">
        <f t="shared" si="125"/>
        <v>2</v>
      </c>
      <c r="G676" s="1">
        <f t="shared" si="121"/>
        <v>49</v>
      </c>
      <c r="H676" s="2">
        <f t="shared" si="132"/>
        <v>0.35766423357664234</v>
      </c>
      <c r="I676" s="8"/>
      <c r="J676" s="2">
        <f t="shared" si="126"/>
        <v>0.61313868613138689</v>
      </c>
      <c r="K676" s="2">
        <f t="shared" si="127"/>
        <v>0.12408759124087591</v>
      </c>
      <c r="L676" s="2">
        <f t="shared" si="128"/>
        <v>0.25547445255474455</v>
      </c>
      <c r="M676" s="2">
        <f t="shared" si="129"/>
        <v>7.2992700729926363E-3</v>
      </c>
      <c r="N676" s="68">
        <v>84</v>
      </c>
      <c r="O676" s="68">
        <v>17</v>
      </c>
      <c r="P676" s="68">
        <v>35</v>
      </c>
      <c r="Q676" s="68">
        <v>0</v>
      </c>
      <c r="R676" s="68"/>
      <c r="S676" s="68">
        <v>1</v>
      </c>
      <c r="T676" s="68">
        <v>0</v>
      </c>
      <c r="U676" s="68"/>
      <c r="V676" s="1"/>
      <c r="W676" s="1"/>
      <c r="X676" s="1"/>
      <c r="Y676" s="1">
        <v>0</v>
      </c>
      <c r="Z676" s="1"/>
      <c r="AA676" s="1"/>
      <c r="AB676" s="1"/>
      <c r="AH676" t="str">
        <f t="shared" si="131"/>
        <v>Winterville</v>
      </c>
      <c r="AI676" t="s">
        <v>3068</v>
      </c>
      <c r="AJ676">
        <v>2</v>
      </c>
      <c r="AL676" s="127">
        <v>23</v>
      </c>
      <c r="AM676" s="130">
        <v>3</v>
      </c>
      <c r="AN676" s="130">
        <v>340</v>
      </c>
      <c r="AO676" s="132">
        <v>86865</v>
      </c>
      <c r="AP676" s="132">
        <f t="shared" si="122"/>
        <v>23003</v>
      </c>
      <c r="AQ676" s="74" t="s">
        <v>3114</v>
      </c>
    </row>
    <row r="677" spans="1:53" hidden="1" outlineLevel="1" x14ac:dyDescent="0.2">
      <c r="A677" t="s">
        <v>2011</v>
      </c>
      <c r="B677" s="10" t="s">
        <v>2728</v>
      </c>
      <c r="C677" s="1">
        <f t="shared" si="130"/>
        <v>3620</v>
      </c>
      <c r="D677" s="7">
        <f t="shared" si="123"/>
        <v>1</v>
      </c>
      <c r="E677" s="7">
        <f t="shared" si="124"/>
        <v>3</v>
      </c>
      <c r="F677" s="7">
        <f t="shared" si="125"/>
        <v>2</v>
      </c>
      <c r="G677" s="1">
        <f t="shared" si="121"/>
        <v>182</v>
      </c>
      <c r="H677" s="2">
        <f t="shared" si="132"/>
        <v>5.0276243093922653E-2</v>
      </c>
      <c r="I677" s="8"/>
      <c r="J677" s="2">
        <f t="shared" si="126"/>
        <v>0.37044198895027625</v>
      </c>
      <c r="K677" s="2">
        <f t="shared" si="127"/>
        <v>0.3027624309392265</v>
      </c>
      <c r="L677" s="2">
        <f t="shared" si="128"/>
        <v>0.3201657458563536</v>
      </c>
      <c r="M677" s="2">
        <f t="shared" si="129"/>
        <v>6.6298342541436517E-3</v>
      </c>
      <c r="N677" s="68">
        <v>1341</v>
      </c>
      <c r="O677" s="68">
        <v>1096</v>
      </c>
      <c r="P677" s="68">
        <v>1159</v>
      </c>
      <c r="Q677" s="68">
        <v>14</v>
      </c>
      <c r="R677" s="68"/>
      <c r="S677" s="68">
        <v>8</v>
      </c>
      <c r="T677" s="68">
        <v>1</v>
      </c>
      <c r="U677" s="68"/>
      <c r="V677" s="1"/>
      <c r="W677" s="1"/>
      <c r="X677" s="1"/>
      <c r="Y677" s="1">
        <v>1</v>
      </c>
      <c r="Z677" s="1"/>
      <c r="AA677" s="1"/>
      <c r="AB677" s="1"/>
      <c r="AH677" t="str">
        <f t="shared" si="131"/>
        <v>Winthrop</v>
      </c>
      <c r="AI677" t="s">
        <v>2091</v>
      </c>
      <c r="AJ677">
        <v>1</v>
      </c>
      <c r="AL677" s="127">
        <v>23</v>
      </c>
      <c r="AM677" s="130">
        <v>11</v>
      </c>
      <c r="AN677" s="130">
        <v>145</v>
      </c>
      <c r="AO677" s="132">
        <v>86970</v>
      </c>
      <c r="AP677" s="132">
        <f t="shared" si="122"/>
        <v>23011</v>
      </c>
      <c r="AQ677" s="74" t="s">
        <v>2231</v>
      </c>
    </row>
    <row r="678" spans="1:53" hidden="1" outlineLevel="1" x14ac:dyDescent="0.2">
      <c r="A678" t="s">
        <v>2472</v>
      </c>
      <c r="B678" s="10" t="s">
        <v>2728</v>
      </c>
      <c r="C678" s="1">
        <f t="shared" si="130"/>
        <v>1965</v>
      </c>
      <c r="D678" s="7">
        <f t="shared" si="123"/>
        <v>1</v>
      </c>
      <c r="E678" s="7">
        <f t="shared" si="124"/>
        <v>2</v>
      </c>
      <c r="F678" s="7">
        <f t="shared" si="125"/>
        <v>3</v>
      </c>
      <c r="G678" s="1">
        <f t="shared" si="121"/>
        <v>19</v>
      </c>
      <c r="H678" s="2">
        <f t="shared" si="132"/>
        <v>9.6692111959287529E-3</v>
      </c>
      <c r="I678" s="8"/>
      <c r="J678" s="2">
        <f t="shared" si="126"/>
        <v>0.34096692111959287</v>
      </c>
      <c r="K678" s="2">
        <f t="shared" si="127"/>
        <v>0.33129770992366414</v>
      </c>
      <c r="L678" s="2">
        <f t="shared" si="128"/>
        <v>0.32569974554707382</v>
      </c>
      <c r="M678" s="2">
        <f t="shared" si="129"/>
        <v>2.0356234096691184E-3</v>
      </c>
      <c r="N678" s="68">
        <v>670</v>
      </c>
      <c r="O678" s="68">
        <v>651</v>
      </c>
      <c r="P678" s="68">
        <v>640</v>
      </c>
      <c r="Q678" s="68">
        <v>1</v>
      </c>
      <c r="R678" s="68"/>
      <c r="S678" s="68">
        <v>2</v>
      </c>
      <c r="T678" s="68">
        <v>1</v>
      </c>
      <c r="U678" s="68"/>
      <c r="V678" s="1"/>
      <c r="W678" s="1"/>
      <c r="X678" s="1"/>
      <c r="Y678" s="1">
        <v>0</v>
      </c>
      <c r="Z678" s="1"/>
      <c r="AA678" s="1"/>
      <c r="AB678" s="1"/>
      <c r="AH678" t="str">
        <f t="shared" si="131"/>
        <v>Wiscasset</v>
      </c>
      <c r="AI678" t="s">
        <v>1204</v>
      </c>
      <c r="AJ678">
        <v>1</v>
      </c>
      <c r="AL678" s="127">
        <v>23</v>
      </c>
      <c r="AM678" s="130">
        <v>15</v>
      </c>
      <c r="AN678" s="130">
        <v>100</v>
      </c>
      <c r="AO678" s="132">
        <v>87075</v>
      </c>
      <c r="AP678" s="132">
        <f t="shared" si="122"/>
        <v>23015</v>
      </c>
      <c r="AQ678" s="74" t="s">
        <v>2231</v>
      </c>
    </row>
    <row r="679" spans="1:53" hidden="1" outlineLevel="1" x14ac:dyDescent="0.2">
      <c r="A679" t="s">
        <v>2805</v>
      </c>
      <c r="B679" s="10" t="s">
        <v>2728</v>
      </c>
      <c r="C679" s="1">
        <f t="shared" si="130"/>
        <v>638</v>
      </c>
      <c r="D679" s="7">
        <f t="shared" si="123"/>
        <v>3</v>
      </c>
      <c r="E679" s="7">
        <f t="shared" si="124"/>
        <v>1</v>
      </c>
      <c r="F679" s="7">
        <f t="shared" si="125"/>
        <v>2</v>
      </c>
      <c r="G679" s="1">
        <f t="shared" ref="G679:G685" si="133">MAX(N679:P679)-LARGE(N679:P679,2)</f>
        <v>19</v>
      </c>
      <c r="H679" s="2">
        <f t="shared" si="132"/>
        <v>2.9780564263322883E-2</v>
      </c>
      <c r="I679" s="8"/>
      <c r="J679" s="2">
        <f t="shared" si="126"/>
        <v>0.28056426332288403</v>
      </c>
      <c r="K679" s="2">
        <f t="shared" si="127"/>
        <v>0.37460815047021945</v>
      </c>
      <c r="L679" s="2">
        <f t="shared" si="128"/>
        <v>0.34482758620689657</v>
      </c>
      <c r="M679" s="2">
        <f t="shared" si="129"/>
        <v>0</v>
      </c>
      <c r="N679" s="68">
        <v>179</v>
      </c>
      <c r="O679" s="68">
        <v>239</v>
      </c>
      <c r="P679" s="68">
        <v>220</v>
      </c>
      <c r="Q679" s="68">
        <v>0</v>
      </c>
      <c r="R679" s="68"/>
      <c r="S679" s="68">
        <v>0</v>
      </c>
      <c r="T679" s="68">
        <v>0</v>
      </c>
      <c r="U679" s="68"/>
      <c r="V679" s="1"/>
      <c r="W679" s="1"/>
      <c r="X679" s="1"/>
      <c r="Y679" s="1">
        <v>0</v>
      </c>
      <c r="Z679" s="1"/>
      <c r="AA679" s="1"/>
      <c r="AB679" s="1"/>
      <c r="AH679" t="str">
        <f t="shared" si="131"/>
        <v>Woodland</v>
      </c>
      <c r="AI679" t="s">
        <v>3068</v>
      </c>
      <c r="AJ679">
        <v>2</v>
      </c>
      <c r="AL679" s="127">
        <v>23</v>
      </c>
      <c r="AM679" s="130">
        <v>3</v>
      </c>
      <c r="AN679" s="130">
        <v>345</v>
      </c>
      <c r="AO679" s="132">
        <v>87215</v>
      </c>
      <c r="AP679" s="132">
        <f t="shared" si="122"/>
        <v>23003</v>
      </c>
      <c r="AQ679" s="74" t="s">
        <v>2231</v>
      </c>
    </row>
    <row r="680" spans="1:53" hidden="1" outlineLevel="1" x14ac:dyDescent="0.2">
      <c r="A680" t="s">
        <v>1221</v>
      </c>
      <c r="B680" s="10" t="s">
        <v>2728</v>
      </c>
      <c r="C680" s="1">
        <f t="shared" si="130"/>
        <v>683</v>
      </c>
      <c r="D680" s="7">
        <f t="shared" si="123"/>
        <v>3</v>
      </c>
      <c r="E680" s="7">
        <f t="shared" si="124"/>
        <v>2</v>
      </c>
      <c r="F680" s="7">
        <f t="shared" si="125"/>
        <v>1</v>
      </c>
      <c r="G680" s="1">
        <f t="shared" si="133"/>
        <v>17</v>
      </c>
      <c r="H680" s="2">
        <f t="shared" si="132"/>
        <v>2.4890190336749635E-2</v>
      </c>
      <c r="I680" s="8"/>
      <c r="J680" s="2">
        <f t="shared" si="126"/>
        <v>0.31332357247437775</v>
      </c>
      <c r="K680" s="2">
        <f t="shared" si="127"/>
        <v>0.32942898975109808</v>
      </c>
      <c r="L680" s="2">
        <f t="shared" si="128"/>
        <v>0.35431918008784774</v>
      </c>
      <c r="M680" s="2">
        <f t="shared" si="129"/>
        <v>2.9282576866764831E-3</v>
      </c>
      <c r="N680" s="68">
        <v>214</v>
      </c>
      <c r="O680" s="68">
        <v>225</v>
      </c>
      <c r="P680" s="68">
        <v>242</v>
      </c>
      <c r="Q680" s="68">
        <v>1</v>
      </c>
      <c r="R680" s="68"/>
      <c r="S680" s="68">
        <v>0</v>
      </c>
      <c r="T680" s="68">
        <v>1</v>
      </c>
      <c r="U680" s="68"/>
      <c r="V680" s="1"/>
      <c r="W680" s="1"/>
      <c r="X680" s="1"/>
      <c r="Y680" s="1">
        <v>0</v>
      </c>
      <c r="Z680" s="1"/>
      <c r="AA680" s="1"/>
      <c r="AB680" s="1"/>
      <c r="AH680" t="str">
        <f t="shared" si="131"/>
        <v>Woodstock</v>
      </c>
      <c r="AI680" t="s">
        <v>1673</v>
      </c>
      <c r="AJ680">
        <v>2</v>
      </c>
      <c r="AL680" s="127">
        <v>23</v>
      </c>
      <c r="AM680" s="130">
        <v>17</v>
      </c>
      <c r="AN680" s="130">
        <v>175</v>
      </c>
      <c r="AO680" s="132">
        <v>87355</v>
      </c>
      <c r="AP680" s="132">
        <f t="shared" si="122"/>
        <v>23017</v>
      </c>
      <c r="AQ680" s="74" t="s">
        <v>2231</v>
      </c>
    </row>
    <row r="681" spans="1:53" hidden="1" outlineLevel="1" x14ac:dyDescent="0.2">
      <c r="A681" t="s">
        <v>2000</v>
      </c>
      <c r="B681" s="10" t="s">
        <v>2728</v>
      </c>
      <c r="C681" s="1">
        <f t="shared" si="130"/>
        <v>116</v>
      </c>
      <c r="D681" s="7">
        <f t="shared" si="123"/>
        <v>2</v>
      </c>
      <c r="E681" s="7">
        <f t="shared" si="124"/>
        <v>3</v>
      </c>
      <c r="F681" s="7">
        <f t="shared" si="125"/>
        <v>1</v>
      </c>
      <c r="G681" s="1">
        <f t="shared" si="133"/>
        <v>1</v>
      </c>
      <c r="H681" s="2">
        <f t="shared" si="132"/>
        <v>8.6206896551724137E-3</v>
      </c>
      <c r="I681" s="8"/>
      <c r="J681" s="2">
        <f t="shared" si="126"/>
        <v>0.39655172413793105</v>
      </c>
      <c r="K681" s="2">
        <f t="shared" si="127"/>
        <v>0.18965517241379309</v>
      </c>
      <c r="L681" s="2">
        <f t="shared" si="128"/>
        <v>0.40517241379310343</v>
      </c>
      <c r="M681" s="2">
        <f t="shared" si="129"/>
        <v>8.620689655172431E-3</v>
      </c>
      <c r="N681" s="68">
        <v>46</v>
      </c>
      <c r="O681" s="68">
        <v>22</v>
      </c>
      <c r="P681" s="68">
        <v>47</v>
      </c>
      <c r="Q681" s="68">
        <v>0</v>
      </c>
      <c r="R681" s="68"/>
      <c r="S681" s="68">
        <v>0</v>
      </c>
      <c r="T681" s="68">
        <v>1</v>
      </c>
      <c r="U681" s="68"/>
      <c r="V681" s="1"/>
      <c r="W681" s="1"/>
      <c r="X681" s="1"/>
      <c r="Y681" s="1">
        <v>0</v>
      </c>
      <c r="Z681" s="1"/>
      <c r="AA681" s="1"/>
      <c r="AB681" s="1"/>
      <c r="AH681" t="str">
        <f t="shared" si="131"/>
        <v>Woodville</v>
      </c>
      <c r="AI681" t="s">
        <v>1674</v>
      </c>
      <c r="AJ681">
        <v>2</v>
      </c>
      <c r="AL681" s="127">
        <v>23</v>
      </c>
      <c r="AM681" s="130">
        <v>19</v>
      </c>
      <c r="AN681" s="130">
        <v>310</v>
      </c>
      <c r="AO681" s="132">
        <v>87390</v>
      </c>
      <c r="AP681" s="132">
        <f t="shared" si="122"/>
        <v>23019</v>
      </c>
      <c r="AQ681" s="74" t="s">
        <v>2231</v>
      </c>
    </row>
    <row r="682" spans="1:53" hidden="1" outlineLevel="1" x14ac:dyDescent="0.2">
      <c r="A682" t="s">
        <v>2001</v>
      </c>
      <c r="B682" s="10" t="s">
        <v>2728</v>
      </c>
      <c r="C682" s="1">
        <f t="shared" si="130"/>
        <v>1619</v>
      </c>
      <c r="D682" s="7">
        <f t="shared" si="123"/>
        <v>2</v>
      </c>
      <c r="E682" s="7">
        <f t="shared" si="124"/>
        <v>3</v>
      </c>
      <c r="F682" s="7">
        <f t="shared" si="125"/>
        <v>1</v>
      </c>
      <c r="G682" s="1">
        <f t="shared" si="133"/>
        <v>5</v>
      </c>
      <c r="H682" s="2">
        <f t="shared" si="132"/>
        <v>3.0883261272390363E-3</v>
      </c>
      <c r="I682" s="8"/>
      <c r="J682" s="2">
        <f t="shared" si="126"/>
        <v>0.33662754786905497</v>
      </c>
      <c r="K682" s="2">
        <f t="shared" si="127"/>
        <v>0.31871525633106856</v>
      </c>
      <c r="L682" s="2">
        <f t="shared" si="128"/>
        <v>0.33971587399629399</v>
      </c>
      <c r="M682" s="2">
        <f t="shared" si="129"/>
        <v>4.9413218035824213E-3</v>
      </c>
      <c r="N682" s="68">
        <v>545</v>
      </c>
      <c r="O682" s="68">
        <v>516</v>
      </c>
      <c r="P682" s="68">
        <v>550</v>
      </c>
      <c r="Q682" s="68">
        <v>6</v>
      </c>
      <c r="R682" s="68"/>
      <c r="S682" s="68">
        <v>1</v>
      </c>
      <c r="T682" s="68">
        <v>1</v>
      </c>
      <c r="U682" s="68"/>
      <c r="V682" s="1"/>
      <c r="W682" s="1"/>
      <c r="X682" s="1"/>
      <c r="Y682" s="1">
        <v>0</v>
      </c>
      <c r="Z682" s="1"/>
      <c r="AA682" s="1"/>
      <c r="AB682" s="1"/>
      <c r="AH682" t="str">
        <f t="shared" si="131"/>
        <v>Woolwich</v>
      </c>
      <c r="AI682" t="s">
        <v>2525</v>
      </c>
      <c r="AJ682">
        <v>1</v>
      </c>
      <c r="AL682" s="127">
        <v>23</v>
      </c>
      <c r="AM682" s="130">
        <v>23</v>
      </c>
      <c r="AN682" s="130">
        <v>50</v>
      </c>
      <c r="AO682" s="132">
        <v>87460</v>
      </c>
      <c r="AP682" s="132">
        <f t="shared" si="122"/>
        <v>23023</v>
      </c>
      <c r="AQ682" s="74" t="s">
        <v>2231</v>
      </c>
    </row>
    <row r="683" spans="1:53" hidden="1" outlineLevel="1" x14ac:dyDescent="0.2">
      <c r="A683" t="s">
        <v>2647</v>
      </c>
      <c r="B683" s="10" t="s">
        <v>2728</v>
      </c>
      <c r="C683" s="1">
        <f t="shared" si="130"/>
        <v>5321</v>
      </c>
      <c r="D683" s="7">
        <f t="shared" si="123"/>
        <v>1</v>
      </c>
      <c r="E683" s="7">
        <f t="shared" si="124"/>
        <v>2</v>
      </c>
      <c r="F683" s="7">
        <f t="shared" si="125"/>
        <v>3</v>
      </c>
      <c r="G683" s="1">
        <f t="shared" si="133"/>
        <v>51</v>
      </c>
      <c r="H683" s="2">
        <f t="shared" si="132"/>
        <v>9.5846645367412137E-3</v>
      </c>
      <c r="I683" s="8"/>
      <c r="J683" s="2">
        <f t="shared" si="126"/>
        <v>0.39052809622251455</v>
      </c>
      <c r="K683" s="2">
        <f t="shared" si="127"/>
        <v>0.38094343168577333</v>
      </c>
      <c r="L683" s="2">
        <f t="shared" si="128"/>
        <v>0.22383010712272131</v>
      </c>
      <c r="M683" s="2">
        <f t="shared" si="129"/>
        <v>4.6983649689907592E-3</v>
      </c>
      <c r="N683" s="68">
        <v>2078</v>
      </c>
      <c r="O683" s="68">
        <v>2027</v>
      </c>
      <c r="P683" s="68">
        <v>1191</v>
      </c>
      <c r="Q683" s="68">
        <v>19</v>
      </c>
      <c r="R683" s="68"/>
      <c r="S683" s="68">
        <v>4</v>
      </c>
      <c r="T683" s="68">
        <v>0</v>
      </c>
      <c r="U683" s="68"/>
      <c r="V683" s="1"/>
      <c r="W683" s="1"/>
      <c r="X683" s="1"/>
      <c r="Y683" s="1">
        <v>2</v>
      </c>
      <c r="Z683" s="1"/>
      <c r="AA683" s="1"/>
      <c r="AB683" s="1"/>
      <c r="AH683" t="str">
        <f t="shared" si="131"/>
        <v>Yarmouth</v>
      </c>
      <c r="AI683" t="s">
        <v>1429</v>
      </c>
      <c r="AJ683">
        <v>1</v>
      </c>
      <c r="AL683" s="127">
        <v>23</v>
      </c>
      <c r="AM683" s="130">
        <v>5</v>
      </c>
      <c r="AN683" s="130">
        <v>130</v>
      </c>
      <c r="AO683" s="132">
        <v>87845</v>
      </c>
      <c r="AP683" s="132">
        <f t="shared" si="122"/>
        <v>23005</v>
      </c>
      <c r="AQ683" s="74" t="s">
        <v>2231</v>
      </c>
    </row>
    <row r="684" spans="1:53" hidden="1" outlineLevel="1" x14ac:dyDescent="0.2">
      <c r="A684" t="s">
        <v>1624</v>
      </c>
      <c r="B684" s="10" t="s">
        <v>2728</v>
      </c>
      <c r="C684" s="1">
        <f t="shared" si="130"/>
        <v>6859</v>
      </c>
      <c r="D684" s="7">
        <f t="shared" si="123"/>
        <v>2</v>
      </c>
      <c r="E684" s="7">
        <f t="shared" si="124"/>
        <v>1</v>
      </c>
      <c r="F684" s="7">
        <f t="shared" si="125"/>
        <v>3</v>
      </c>
      <c r="G684" s="1">
        <f t="shared" si="133"/>
        <v>295</v>
      </c>
      <c r="H684" s="2">
        <f t="shared" si="132"/>
        <v>4.3009185012392474E-2</v>
      </c>
      <c r="I684" s="8"/>
      <c r="J684" s="2">
        <f t="shared" si="126"/>
        <v>0.35646595713660884</v>
      </c>
      <c r="K684" s="2">
        <f t="shared" si="127"/>
        <v>0.39947514214900132</v>
      </c>
      <c r="L684" s="2">
        <f t="shared" si="128"/>
        <v>0.24026826067939933</v>
      </c>
      <c r="M684" s="2">
        <f t="shared" si="129"/>
        <v>3.7906400349904668E-3</v>
      </c>
      <c r="N684" s="68">
        <v>2445</v>
      </c>
      <c r="O684" s="68">
        <v>2740</v>
      </c>
      <c r="P684" s="68">
        <v>1648</v>
      </c>
      <c r="Q684" s="68">
        <v>19</v>
      </c>
      <c r="R684" s="68"/>
      <c r="S684" s="68">
        <v>3</v>
      </c>
      <c r="T684" s="68">
        <v>2</v>
      </c>
      <c r="U684" s="68"/>
      <c r="V684" s="1"/>
      <c r="W684" s="1"/>
      <c r="X684" s="1"/>
      <c r="Y684" s="1">
        <v>2</v>
      </c>
      <c r="Z684" s="1"/>
      <c r="AA684" s="1"/>
      <c r="AB684" s="1"/>
      <c r="AH684" t="str">
        <f t="shared" si="131"/>
        <v>York</v>
      </c>
      <c r="AI684" t="s">
        <v>1624</v>
      </c>
      <c r="AJ684">
        <v>1</v>
      </c>
      <c r="AL684" s="127">
        <v>23</v>
      </c>
      <c r="AM684" s="130">
        <v>31</v>
      </c>
      <c r="AN684" s="130">
        <v>140</v>
      </c>
      <c r="AO684" s="132">
        <v>87985</v>
      </c>
      <c r="AP684" s="132">
        <f t="shared" si="122"/>
        <v>23031</v>
      </c>
      <c r="AQ684" s="74" t="s">
        <v>2231</v>
      </c>
    </row>
    <row r="685" spans="1:53" collapsed="1" x14ac:dyDescent="0.2">
      <c r="A685" s="10" t="s">
        <v>2882</v>
      </c>
      <c r="B685" s="10" t="s">
        <v>566</v>
      </c>
      <c r="C685" s="1">
        <f t="shared" si="130"/>
        <v>679499</v>
      </c>
      <c r="D685" s="7">
        <f t="shared" si="123"/>
        <v>1</v>
      </c>
      <c r="E685" s="7">
        <f t="shared" si="124"/>
        <v>3</v>
      </c>
      <c r="F685" s="7">
        <f t="shared" si="125"/>
        <v>2</v>
      </c>
      <c r="G685" s="1">
        <f t="shared" si="133"/>
        <v>56600</v>
      </c>
      <c r="H685" s="2">
        <f t="shared" si="132"/>
        <v>8.3296664159917821E-2</v>
      </c>
      <c r="I685" s="8"/>
      <c r="J685" s="2">
        <f t="shared" ref="J685:J748" si="134">IF(C685=0,"-",N685/C685)</f>
        <v>0.38766797302129952</v>
      </c>
      <c r="K685" s="2">
        <f t="shared" ref="K685:K748" si="135">IF(C685=0,"-",O685/C685)</f>
        <v>0.30390626034769735</v>
      </c>
      <c r="L685" s="2">
        <f t="shared" ref="L685:L748" si="136">IF(C685=0,"-",P685/C685)</f>
        <v>0.3043713088613817</v>
      </c>
      <c r="M685" s="2">
        <f t="shared" ref="M685:M748" si="137">IF(C685=0,"-",(1-J685-K685-L685))</f>
        <v>4.0544577696214334E-3</v>
      </c>
      <c r="N685" s="1">
        <f>SUM(N174:N684)</f>
        <v>263420</v>
      </c>
      <c r="O685" s="1">
        <f>SUM(O174:O684)</f>
        <v>206504</v>
      </c>
      <c r="P685" s="1">
        <f>SUM(P174:P684)</f>
        <v>206820</v>
      </c>
      <c r="Q685" s="1">
        <f>SUM(Q174:Q684)</f>
        <v>1681</v>
      </c>
      <c r="R685" s="1"/>
      <c r="S685" s="1">
        <f>SUM(S174:S684)</f>
        <v>519</v>
      </c>
      <c r="T685" s="1">
        <f>SUM(T174:T684)</f>
        <v>464</v>
      </c>
      <c r="U685" s="1"/>
      <c r="V685" s="1"/>
      <c r="W685" s="1"/>
      <c r="X685" s="1"/>
      <c r="Y685" s="1">
        <f>SUM(Y174:Y684)</f>
        <v>91</v>
      </c>
      <c r="Z685" s="1"/>
      <c r="AA685" s="1"/>
      <c r="AB685" s="1"/>
      <c r="AH685" t="str">
        <f t="shared" si="131"/>
        <v>Maine</v>
      </c>
      <c r="AL685" s="127">
        <v>23</v>
      </c>
      <c r="AP685" s="127">
        <v>23</v>
      </c>
      <c r="AQ685" s="74" t="s">
        <v>2095</v>
      </c>
    </row>
    <row r="686" spans="1:53" s="70" customFormat="1" x14ac:dyDescent="0.2">
      <c r="A686" s="10"/>
      <c r="B686" s="10"/>
      <c r="C686" s="1"/>
      <c r="D686" s="7"/>
      <c r="E686" s="7"/>
      <c r="F686" s="7"/>
      <c r="G686" s="1"/>
      <c r="H686" s="2"/>
      <c r="I686" s="16"/>
      <c r="J686" s="2"/>
      <c r="K686" s="2"/>
      <c r="L686" s="2"/>
      <c r="M686" s="2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H686"/>
      <c r="AL686" s="127"/>
      <c r="AM686" s="130"/>
      <c r="AN686" s="130"/>
      <c r="AO686" s="132"/>
      <c r="AP686" s="132"/>
      <c r="AQ686" s="74"/>
      <c r="AR686"/>
      <c r="AS686"/>
      <c r="AT686"/>
      <c r="AU686"/>
      <c r="AV686"/>
      <c r="AW686"/>
      <c r="AX686"/>
      <c r="AY686"/>
      <c r="AZ686"/>
      <c r="BA686"/>
    </row>
    <row r="687" spans="1:53" hidden="1" outlineLevel="1" x14ac:dyDescent="0.2">
      <c r="A687" s="69" t="s">
        <v>1222</v>
      </c>
      <c r="B687" s="10" t="s">
        <v>1385</v>
      </c>
      <c r="C687" s="1">
        <f>SUM(N687:AG687)</f>
        <v>6924</v>
      </c>
      <c r="D687" s="7">
        <f t="shared" ref="D687:D750" si="138">RANK(N687,(N687:AF687))</f>
        <v>1</v>
      </c>
      <c r="E687" s="7">
        <f t="shared" ref="E687:E750" si="139">RANK(O687,(N687:AF687))</f>
        <v>2</v>
      </c>
      <c r="F687" s="7">
        <f t="shared" ref="F687:F750" si="140">RANK(P687,(N687:AF687))</f>
        <v>3</v>
      </c>
      <c r="G687" s="1">
        <f t="shared" ref="G687:G750" si="141">MAX(N687:P687)-LARGE(N687:P687,2)</f>
        <v>118</v>
      </c>
      <c r="H687" s="2">
        <f t="shared" ref="H687:H750" si="142">G687/C687</f>
        <v>1.7042172154823801E-2</v>
      </c>
      <c r="I687" s="8"/>
      <c r="J687" s="2">
        <f t="shared" si="134"/>
        <v>0.3711727325245523</v>
      </c>
      <c r="K687" s="2">
        <f t="shared" si="135"/>
        <v>0.35413056036972845</v>
      </c>
      <c r="L687" s="2">
        <f t="shared" si="136"/>
        <v>0.27007510109763144</v>
      </c>
      <c r="M687" s="2">
        <f t="shared" si="137"/>
        <v>4.6216060080878085E-3</v>
      </c>
      <c r="N687" s="1">
        <v>2570</v>
      </c>
      <c r="O687" s="1">
        <v>2452</v>
      </c>
      <c r="P687" s="1">
        <v>1870</v>
      </c>
      <c r="Q687" s="1">
        <v>16</v>
      </c>
      <c r="R687" s="1"/>
      <c r="S687" s="1">
        <v>6</v>
      </c>
      <c r="T687" s="1">
        <v>5</v>
      </c>
      <c r="U687" s="1">
        <v>2</v>
      </c>
      <c r="V687" s="1"/>
      <c r="W687" s="1">
        <v>2</v>
      </c>
      <c r="X687" s="1"/>
      <c r="Y687" s="1">
        <v>1</v>
      </c>
      <c r="Z687" s="1"/>
      <c r="AA687" s="1"/>
      <c r="AB687" s="1"/>
      <c r="AH687" t="str">
        <f t="shared" si="131"/>
        <v>Abington</v>
      </c>
      <c r="AI687" t="s">
        <v>458</v>
      </c>
      <c r="AJ687">
        <v>10</v>
      </c>
      <c r="AK687" s="7"/>
      <c r="AL687" s="127">
        <v>25</v>
      </c>
      <c r="AM687" s="130">
        <v>23</v>
      </c>
      <c r="AN687" s="130">
        <v>5</v>
      </c>
      <c r="AO687" s="132">
        <v>170</v>
      </c>
      <c r="AP687" s="132">
        <f t="shared" ref="AP687:AP750" si="143">AL687*1000+AM687</f>
        <v>25023</v>
      </c>
      <c r="AQ687" t="s">
        <v>2231</v>
      </c>
    </row>
    <row r="688" spans="1:53" hidden="1" outlineLevel="1" x14ac:dyDescent="0.2">
      <c r="A688" s="69" t="s">
        <v>1223</v>
      </c>
      <c r="B688" s="10" t="s">
        <v>1385</v>
      </c>
      <c r="C688" s="1">
        <f t="shared" ref="C688:C751" si="144">SUM(N688:AG688)</f>
        <v>10338</v>
      </c>
      <c r="D688" s="7">
        <f t="shared" si="138"/>
        <v>1</v>
      </c>
      <c r="E688" s="7">
        <f t="shared" si="139"/>
        <v>2</v>
      </c>
      <c r="F688" s="7">
        <f t="shared" si="140"/>
        <v>3</v>
      </c>
      <c r="G688" s="1">
        <f t="shared" si="141"/>
        <v>1844</v>
      </c>
      <c r="H688" s="2">
        <f t="shared" si="142"/>
        <v>0.1783710582317663</v>
      </c>
      <c r="I688" s="8"/>
      <c r="J688" s="2">
        <f t="shared" si="134"/>
        <v>0.48171793383633199</v>
      </c>
      <c r="K688" s="2">
        <f t="shared" si="135"/>
        <v>0.30334687560456569</v>
      </c>
      <c r="L688" s="2">
        <f t="shared" si="136"/>
        <v>0.20719674985490424</v>
      </c>
      <c r="M688" s="2">
        <f t="shared" si="137"/>
        <v>7.7384407041980741E-3</v>
      </c>
      <c r="N688" s="1">
        <v>4980</v>
      </c>
      <c r="O688" s="1">
        <v>3136</v>
      </c>
      <c r="P688" s="1">
        <v>2142</v>
      </c>
      <c r="Q688" s="1">
        <v>32</v>
      </c>
      <c r="R688" s="1"/>
      <c r="S688" s="1">
        <v>5</v>
      </c>
      <c r="T688" s="1">
        <v>6</v>
      </c>
      <c r="U688" s="1">
        <v>8</v>
      </c>
      <c r="V688" s="1"/>
      <c r="W688" s="1">
        <v>0</v>
      </c>
      <c r="X688" s="1"/>
      <c r="Y688" s="1">
        <v>29</v>
      </c>
      <c r="Z688" s="1"/>
      <c r="AA688" s="1"/>
      <c r="AB688" s="1"/>
      <c r="AH688" t="str">
        <f t="shared" si="131"/>
        <v>Acton</v>
      </c>
      <c r="AI688" t="s">
        <v>958</v>
      </c>
      <c r="AJ688">
        <v>5</v>
      </c>
      <c r="AK688" s="7"/>
      <c r="AL688" s="127">
        <v>25</v>
      </c>
      <c r="AM688" s="130">
        <v>17</v>
      </c>
      <c r="AN688" s="130">
        <v>5</v>
      </c>
      <c r="AO688" s="132">
        <v>380</v>
      </c>
      <c r="AP688" s="132">
        <f t="shared" si="143"/>
        <v>25017</v>
      </c>
      <c r="AQ688" t="s">
        <v>2231</v>
      </c>
    </row>
    <row r="689" spans="1:43" hidden="1" outlineLevel="1" x14ac:dyDescent="0.2">
      <c r="A689" s="69" t="s">
        <v>3003</v>
      </c>
      <c r="B689" s="10" t="s">
        <v>1385</v>
      </c>
      <c r="C689" s="1">
        <f t="shared" si="144"/>
        <v>4863</v>
      </c>
      <c r="D689" s="7">
        <f t="shared" si="138"/>
        <v>1</v>
      </c>
      <c r="E689" s="7">
        <f t="shared" si="139"/>
        <v>3</v>
      </c>
      <c r="F689" s="7">
        <f t="shared" si="140"/>
        <v>2</v>
      </c>
      <c r="G689" s="1">
        <f t="shared" si="141"/>
        <v>1120</v>
      </c>
      <c r="H689" s="2">
        <f t="shared" si="142"/>
        <v>0.2303105079169237</v>
      </c>
      <c r="I689" s="8"/>
      <c r="J689" s="2">
        <f t="shared" si="134"/>
        <v>0.52806909315237505</v>
      </c>
      <c r="K689" s="2">
        <f t="shared" si="135"/>
        <v>0.16985399958873124</v>
      </c>
      <c r="L689" s="2">
        <f t="shared" si="136"/>
        <v>0.29775858523545135</v>
      </c>
      <c r="M689" s="2">
        <f t="shared" si="137"/>
        <v>4.3183220234423447E-3</v>
      </c>
      <c r="N689" s="1">
        <v>2568</v>
      </c>
      <c r="O689" s="1">
        <v>826</v>
      </c>
      <c r="P689" s="1">
        <v>1448</v>
      </c>
      <c r="Q689" s="1">
        <v>3</v>
      </c>
      <c r="R689" s="1"/>
      <c r="S689" s="1">
        <v>5</v>
      </c>
      <c r="T689" s="1">
        <v>4</v>
      </c>
      <c r="U689" s="1">
        <v>4</v>
      </c>
      <c r="V689" s="1"/>
      <c r="W689" s="1">
        <v>0</v>
      </c>
      <c r="X689" s="1"/>
      <c r="Y689" s="1">
        <v>5</v>
      </c>
      <c r="Z689" s="1"/>
      <c r="AA689" s="1"/>
      <c r="AB689" s="1"/>
      <c r="AH689" t="str">
        <f t="shared" si="131"/>
        <v>Acushnet</v>
      </c>
      <c r="AI689" t="s">
        <v>1057</v>
      </c>
      <c r="AJ689">
        <v>4</v>
      </c>
      <c r="AK689" s="7"/>
      <c r="AL689" s="127">
        <v>25</v>
      </c>
      <c r="AM689" s="130">
        <v>5</v>
      </c>
      <c r="AN689" s="130">
        <v>5</v>
      </c>
      <c r="AO689" s="132">
        <v>520</v>
      </c>
      <c r="AP689" s="132">
        <f t="shared" si="143"/>
        <v>25005</v>
      </c>
      <c r="AQ689" t="s">
        <v>2231</v>
      </c>
    </row>
    <row r="690" spans="1:43" hidden="1" outlineLevel="1" x14ac:dyDescent="0.2">
      <c r="A690" s="69" t="s">
        <v>1179</v>
      </c>
      <c r="B690" s="10" t="s">
        <v>1385</v>
      </c>
      <c r="C690" s="1">
        <f t="shared" si="144"/>
        <v>4726</v>
      </c>
      <c r="D690" s="7">
        <f t="shared" si="138"/>
        <v>1</v>
      </c>
      <c r="E690" s="7">
        <f t="shared" si="139"/>
        <v>3</v>
      </c>
      <c r="F690" s="7">
        <f t="shared" si="140"/>
        <v>2</v>
      </c>
      <c r="G690" s="1">
        <f t="shared" si="141"/>
        <v>1380</v>
      </c>
      <c r="H690" s="2">
        <f t="shared" si="142"/>
        <v>0.29200169276343629</v>
      </c>
      <c r="I690" s="8"/>
      <c r="J690" s="2">
        <f t="shared" si="134"/>
        <v>0.5539568345323741</v>
      </c>
      <c r="K690" s="2">
        <f t="shared" si="135"/>
        <v>0.17943292424883622</v>
      </c>
      <c r="L690" s="2">
        <f t="shared" si="136"/>
        <v>0.2619551417689378</v>
      </c>
      <c r="M690" s="2">
        <f t="shared" si="137"/>
        <v>4.6550994498518738E-3</v>
      </c>
      <c r="N690" s="1">
        <v>2618</v>
      </c>
      <c r="O690" s="1">
        <v>848</v>
      </c>
      <c r="P690" s="1">
        <v>1238</v>
      </c>
      <c r="Q690" s="1">
        <v>13</v>
      </c>
      <c r="R690" s="1"/>
      <c r="S690" s="1">
        <v>1</v>
      </c>
      <c r="T690" s="1">
        <v>2</v>
      </c>
      <c r="U690" s="1">
        <v>1</v>
      </c>
      <c r="V690" s="1"/>
      <c r="W690" s="1">
        <v>2</v>
      </c>
      <c r="X690" s="1"/>
      <c r="Y690" s="1">
        <v>3</v>
      </c>
      <c r="Z690" s="1"/>
      <c r="AA690" s="1"/>
      <c r="AB690" s="1"/>
      <c r="AH690" t="str">
        <f t="shared" si="131"/>
        <v>Adams</v>
      </c>
      <c r="AI690" t="s">
        <v>2258</v>
      </c>
      <c r="AJ690">
        <v>1</v>
      </c>
      <c r="AK690" s="7"/>
      <c r="AL690" s="127">
        <v>25</v>
      </c>
      <c r="AM690" s="130">
        <v>3</v>
      </c>
      <c r="AN690" s="130">
        <v>5</v>
      </c>
      <c r="AO690" s="132">
        <v>555</v>
      </c>
      <c r="AP690" s="132">
        <f t="shared" si="143"/>
        <v>25003</v>
      </c>
      <c r="AQ690" t="s">
        <v>2231</v>
      </c>
    </row>
    <row r="691" spans="1:43" hidden="1" outlineLevel="1" x14ac:dyDescent="0.2">
      <c r="A691" s="69" t="s">
        <v>2398</v>
      </c>
      <c r="B691" s="10" t="s">
        <v>1385</v>
      </c>
      <c r="C691" s="1">
        <f t="shared" si="144"/>
        <v>13498</v>
      </c>
      <c r="D691" s="7">
        <f t="shared" si="138"/>
        <v>1</v>
      </c>
      <c r="E691" s="7">
        <f t="shared" si="139"/>
        <v>2</v>
      </c>
      <c r="F691" s="7">
        <f t="shared" si="140"/>
        <v>3</v>
      </c>
      <c r="G691" s="1">
        <f t="shared" si="141"/>
        <v>1240</v>
      </c>
      <c r="H691" s="2">
        <f t="shared" si="142"/>
        <v>9.1865461549859237E-2</v>
      </c>
      <c r="I691" s="8"/>
      <c r="J691" s="2">
        <f t="shared" si="134"/>
        <v>0.40591198696103126</v>
      </c>
      <c r="K691" s="2">
        <f t="shared" si="135"/>
        <v>0.31404652541117201</v>
      </c>
      <c r="L691" s="2">
        <f t="shared" si="136"/>
        <v>0.27722625574159132</v>
      </c>
      <c r="M691" s="2">
        <f t="shared" si="137"/>
        <v>2.815231886205416E-3</v>
      </c>
      <c r="N691" s="1">
        <v>5479</v>
      </c>
      <c r="O691" s="1">
        <v>4239</v>
      </c>
      <c r="P691" s="1">
        <v>3742</v>
      </c>
      <c r="Q691" s="1">
        <v>15</v>
      </c>
      <c r="R691" s="1"/>
      <c r="S691" s="1">
        <v>9</v>
      </c>
      <c r="T691" s="1">
        <v>0</v>
      </c>
      <c r="U691" s="1">
        <v>5</v>
      </c>
      <c r="V691" s="1"/>
      <c r="W691" s="1">
        <v>7</v>
      </c>
      <c r="X691" s="1"/>
      <c r="Y691" s="1">
        <v>1</v>
      </c>
      <c r="Z691" s="1"/>
      <c r="AA691" s="1"/>
      <c r="AB691" s="1">
        <v>1</v>
      </c>
      <c r="AH691" t="str">
        <f t="shared" si="131"/>
        <v>Agawam</v>
      </c>
      <c r="AI691" t="s">
        <v>1061</v>
      </c>
      <c r="AJ691">
        <v>2</v>
      </c>
      <c r="AK691" s="7"/>
      <c r="AL691" s="127">
        <v>25</v>
      </c>
      <c r="AM691" s="130">
        <v>13</v>
      </c>
      <c r="AN691" s="130">
        <v>5</v>
      </c>
      <c r="AO691" s="132">
        <v>765</v>
      </c>
      <c r="AP691" s="132">
        <f t="shared" si="143"/>
        <v>25013</v>
      </c>
      <c r="AQ691" t="s">
        <v>146</v>
      </c>
    </row>
    <row r="692" spans="1:43" hidden="1" outlineLevel="1" x14ac:dyDescent="0.2">
      <c r="A692" s="69" t="s">
        <v>2399</v>
      </c>
      <c r="B692" s="10" t="s">
        <v>1385</v>
      </c>
      <c r="C692" s="1">
        <f t="shared" si="144"/>
        <v>258</v>
      </c>
      <c r="D692" s="7">
        <f t="shared" si="138"/>
        <v>1</v>
      </c>
      <c r="E692" s="7">
        <f t="shared" si="139"/>
        <v>3</v>
      </c>
      <c r="F692" s="7">
        <f t="shared" si="140"/>
        <v>2</v>
      </c>
      <c r="G692" s="1">
        <f t="shared" si="141"/>
        <v>47</v>
      </c>
      <c r="H692" s="2">
        <f t="shared" si="142"/>
        <v>0.18217054263565891</v>
      </c>
      <c r="I692" s="8"/>
      <c r="J692" s="2">
        <f t="shared" si="134"/>
        <v>0.46511627906976744</v>
      </c>
      <c r="K692" s="2">
        <f t="shared" si="135"/>
        <v>0.25193798449612403</v>
      </c>
      <c r="L692" s="2">
        <f t="shared" si="136"/>
        <v>0.28294573643410853</v>
      </c>
      <c r="M692" s="2">
        <f t="shared" si="137"/>
        <v>5.5511151231257827E-17</v>
      </c>
      <c r="N692" s="1">
        <v>120</v>
      </c>
      <c r="O692" s="1">
        <v>65</v>
      </c>
      <c r="P692" s="1">
        <v>73</v>
      </c>
      <c r="Q692" s="1">
        <v>0</v>
      </c>
      <c r="R692" s="1"/>
      <c r="S692" s="1">
        <v>0</v>
      </c>
      <c r="T692" s="1">
        <v>0</v>
      </c>
      <c r="U692" s="1">
        <v>0</v>
      </c>
      <c r="V692" s="1"/>
      <c r="W692" s="1">
        <v>0</v>
      </c>
      <c r="X692" s="1"/>
      <c r="Y692" s="1">
        <v>0</v>
      </c>
      <c r="Z692" s="1"/>
      <c r="AA692" s="1"/>
      <c r="AB692" s="1"/>
      <c r="AH692" t="str">
        <f t="shared" si="131"/>
        <v>Alford</v>
      </c>
      <c r="AI692" t="s">
        <v>2258</v>
      </c>
      <c r="AJ692">
        <v>1</v>
      </c>
      <c r="AK692" s="7"/>
      <c r="AL692" s="127">
        <v>25</v>
      </c>
      <c r="AM692" s="130">
        <v>3</v>
      </c>
      <c r="AN692" s="130">
        <v>10</v>
      </c>
      <c r="AO692" s="132">
        <v>975</v>
      </c>
      <c r="AP692" s="132">
        <f t="shared" si="143"/>
        <v>25003</v>
      </c>
      <c r="AQ692" t="s">
        <v>2231</v>
      </c>
    </row>
    <row r="693" spans="1:43" hidden="1" outlineLevel="1" x14ac:dyDescent="0.2">
      <c r="A693" s="69" t="s">
        <v>3004</v>
      </c>
      <c r="B693" s="10" t="s">
        <v>1385</v>
      </c>
      <c r="C693" s="1">
        <f t="shared" si="144"/>
        <v>6966</v>
      </c>
      <c r="D693" s="7">
        <f t="shared" si="138"/>
        <v>1</v>
      </c>
      <c r="E693" s="7">
        <f t="shared" si="139"/>
        <v>3</v>
      </c>
      <c r="F693" s="7">
        <f t="shared" si="140"/>
        <v>2</v>
      </c>
      <c r="G693" s="1">
        <f t="shared" si="141"/>
        <v>754</v>
      </c>
      <c r="H693" s="2">
        <f t="shared" si="142"/>
        <v>0.10824002296870514</v>
      </c>
      <c r="I693" s="8"/>
      <c r="J693" s="2">
        <f t="shared" si="134"/>
        <v>0.41013494114269305</v>
      </c>
      <c r="K693" s="2">
        <f t="shared" si="135"/>
        <v>0.2839506172839506</v>
      </c>
      <c r="L693" s="2">
        <f t="shared" si="136"/>
        <v>0.30189491817398795</v>
      </c>
      <c r="M693" s="2">
        <f t="shared" si="137"/>
        <v>4.019523399368341E-3</v>
      </c>
      <c r="N693" s="1">
        <v>2857</v>
      </c>
      <c r="O693" s="1">
        <v>1978</v>
      </c>
      <c r="P693" s="1">
        <v>2103</v>
      </c>
      <c r="Q693" s="1">
        <v>12</v>
      </c>
      <c r="R693" s="1"/>
      <c r="S693" s="1">
        <v>4</v>
      </c>
      <c r="T693" s="1">
        <v>4</v>
      </c>
      <c r="U693" s="1">
        <v>5</v>
      </c>
      <c r="V693" s="1"/>
      <c r="W693" s="1">
        <v>1</v>
      </c>
      <c r="X693" s="1"/>
      <c r="Y693" s="1">
        <v>2</v>
      </c>
      <c r="Z693" s="1"/>
      <c r="AA693" s="1"/>
      <c r="AB693" s="1"/>
      <c r="AH693" t="str">
        <f t="shared" si="131"/>
        <v>Amesbury</v>
      </c>
      <c r="AI693" t="s">
        <v>1581</v>
      </c>
      <c r="AJ693">
        <v>6</v>
      </c>
      <c r="AK693" s="7"/>
      <c r="AL693" s="127">
        <v>25</v>
      </c>
      <c r="AM693" s="130">
        <v>9</v>
      </c>
      <c r="AN693" s="130">
        <v>5</v>
      </c>
      <c r="AO693" s="132">
        <v>1185</v>
      </c>
      <c r="AP693" s="132">
        <f t="shared" si="143"/>
        <v>25009</v>
      </c>
      <c r="AQ693" t="s">
        <v>2231</v>
      </c>
    </row>
    <row r="694" spans="1:43" hidden="1" outlineLevel="1" x14ac:dyDescent="0.2">
      <c r="A694" s="69" t="s">
        <v>1043</v>
      </c>
      <c r="B694" s="10" t="s">
        <v>1385</v>
      </c>
      <c r="C694" s="1">
        <f t="shared" si="144"/>
        <v>11775</v>
      </c>
      <c r="D694" s="7">
        <f t="shared" si="138"/>
        <v>1</v>
      </c>
      <c r="E694" s="7">
        <f t="shared" si="139"/>
        <v>2</v>
      </c>
      <c r="F694" s="7">
        <f t="shared" si="140"/>
        <v>3</v>
      </c>
      <c r="G694" s="1">
        <f t="shared" si="141"/>
        <v>6917</v>
      </c>
      <c r="H694" s="2">
        <f t="shared" si="142"/>
        <v>0.58743099787685771</v>
      </c>
      <c r="I694" s="8"/>
      <c r="J694" s="2">
        <f t="shared" si="134"/>
        <v>0.72721868365180464</v>
      </c>
      <c r="K694" s="2">
        <f t="shared" si="135"/>
        <v>0.13978768577494693</v>
      </c>
      <c r="L694" s="2">
        <f t="shared" si="136"/>
        <v>0.12195329087048833</v>
      </c>
      <c r="M694" s="2">
        <f t="shared" si="137"/>
        <v>1.1040339702760096E-2</v>
      </c>
      <c r="N694" s="1">
        <v>8563</v>
      </c>
      <c r="O694" s="1">
        <v>1646</v>
      </c>
      <c r="P694" s="1">
        <v>1436</v>
      </c>
      <c r="Q694" s="1">
        <v>50</v>
      </c>
      <c r="R694" s="1"/>
      <c r="S694" s="1">
        <v>50</v>
      </c>
      <c r="T694" s="1">
        <v>4</v>
      </c>
      <c r="U694" s="1">
        <v>7</v>
      </c>
      <c r="V694" s="1"/>
      <c r="W694" s="1">
        <v>2</v>
      </c>
      <c r="X694" s="1"/>
      <c r="Y694" s="1">
        <v>13</v>
      </c>
      <c r="Z694" s="1"/>
      <c r="AA694" s="1"/>
      <c r="AB694" s="1">
        <v>4</v>
      </c>
      <c r="AH694" t="str">
        <f t="shared" si="131"/>
        <v>Amherst</v>
      </c>
      <c r="AI694" t="s">
        <v>1910</v>
      </c>
      <c r="AJ694">
        <v>1</v>
      </c>
      <c r="AK694" s="7"/>
      <c r="AL694" s="127">
        <v>25</v>
      </c>
      <c r="AM694" s="130">
        <v>15</v>
      </c>
      <c r="AN694" s="130">
        <v>5</v>
      </c>
      <c r="AO694" s="132">
        <v>1325</v>
      </c>
      <c r="AP694" s="132">
        <f t="shared" si="143"/>
        <v>25015</v>
      </c>
      <c r="AQ694" t="s">
        <v>2231</v>
      </c>
    </row>
    <row r="695" spans="1:43" hidden="1" outlineLevel="1" x14ac:dyDescent="0.2">
      <c r="A695" s="69" t="s">
        <v>1028</v>
      </c>
      <c r="B695" s="10" t="s">
        <v>1385</v>
      </c>
      <c r="C695" s="1">
        <f t="shared" si="144"/>
        <v>16836</v>
      </c>
      <c r="D695" s="7">
        <f t="shared" si="138"/>
        <v>1</v>
      </c>
      <c r="E695" s="7">
        <f t="shared" si="139"/>
        <v>2</v>
      </c>
      <c r="F695" s="7">
        <f t="shared" si="140"/>
        <v>3</v>
      </c>
      <c r="G695" s="1">
        <f t="shared" si="141"/>
        <v>162</v>
      </c>
      <c r="H695" s="2">
        <f t="shared" si="142"/>
        <v>9.6222380612972207E-3</v>
      </c>
      <c r="I695" s="8"/>
      <c r="J695" s="2">
        <f t="shared" si="134"/>
        <v>0.39492753623188404</v>
      </c>
      <c r="K695" s="2">
        <f t="shared" si="135"/>
        <v>0.38530529817058684</v>
      </c>
      <c r="L695" s="2">
        <f t="shared" si="136"/>
        <v>0.2132335471608458</v>
      </c>
      <c r="M695" s="2">
        <f t="shared" si="137"/>
        <v>6.5336184366833194E-3</v>
      </c>
      <c r="N695" s="1">
        <v>6649</v>
      </c>
      <c r="O695" s="1">
        <v>6487</v>
      </c>
      <c r="P695" s="1">
        <v>3590</v>
      </c>
      <c r="Q695" s="1">
        <v>71</v>
      </c>
      <c r="R695" s="1"/>
      <c r="S695" s="1">
        <v>3</v>
      </c>
      <c r="T695" s="1">
        <v>8</v>
      </c>
      <c r="U695" s="1">
        <v>15</v>
      </c>
      <c r="V695" s="1"/>
      <c r="W695" s="1">
        <v>6</v>
      </c>
      <c r="X695" s="1"/>
      <c r="Y695" s="1">
        <v>7</v>
      </c>
      <c r="Z695" s="1"/>
      <c r="AA695" s="1"/>
      <c r="AB695" s="1"/>
      <c r="AH695" t="str">
        <f t="shared" si="131"/>
        <v>Andover</v>
      </c>
      <c r="AI695" t="s">
        <v>1581</v>
      </c>
      <c r="AJ695">
        <v>5</v>
      </c>
      <c r="AK695" s="7"/>
      <c r="AL695" s="127">
        <v>25</v>
      </c>
      <c r="AM695" s="130">
        <v>9</v>
      </c>
      <c r="AN695" s="130">
        <v>10</v>
      </c>
      <c r="AO695" s="132">
        <v>1465</v>
      </c>
      <c r="AP695" s="132">
        <f t="shared" si="143"/>
        <v>25009</v>
      </c>
      <c r="AQ695" t="s">
        <v>2231</v>
      </c>
    </row>
    <row r="696" spans="1:43" hidden="1" outlineLevel="1" x14ac:dyDescent="0.2">
      <c r="A696" s="69" t="s">
        <v>1045</v>
      </c>
      <c r="B696" s="10" t="s">
        <v>1385</v>
      </c>
      <c r="C696" s="1">
        <f t="shared" si="144"/>
        <v>25685</v>
      </c>
      <c r="D696" s="7">
        <f t="shared" si="138"/>
        <v>1</v>
      </c>
      <c r="E696" s="7">
        <f t="shared" si="139"/>
        <v>2</v>
      </c>
      <c r="F696" s="7">
        <f t="shared" si="140"/>
        <v>3</v>
      </c>
      <c r="G696" s="1">
        <f t="shared" si="141"/>
        <v>7807</v>
      </c>
      <c r="H696" s="2">
        <f t="shared" si="142"/>
        <v>0.30395172279540589</v>
      </c>
      <c r="I696" s="8"/>
      <c r="J696" s="2">
        <f t="shared" si="134"/>
        <v>0.56270196612809031</v>
      </c>
      <c r="K696" s="2">
        <f t="shared" si="135"/>
        <v>0.25875024333268443</v>
      </c>
      <c r="L696" s="2">
        <f t="shared" si="136"/>
        <v>0.17068327817792486</v>
      </c>
      <c r="M696" s="2">
        <f t="shared" si="137"/>
        <v>7.8645123613003964E-3</v>
      </c>
      <c r="N696" s="1">
        <v>14453</v>
      </c>
      <c r="O696" s="1">
        <v>6646</v>
      </c>
      <c r="P696" s="1">
        <v>4384</v>
      </c>
      <c r="Q696" s="1">
        <v>105</v>
      </c>
      <c r="R696" s="1"/>
      <c r="S696" s="1">
        <v>29</v>
      </c>
      <c r="T696" s="1">
        <v>19</v>
      </c>
      <c r="U696" s="1">
        <v>15</v>
      </c>
      <c r="V696" s="1"/>
      <c r="W696" s="1">
        <v>10</v>
      </c>
      <c r="X696" s="1"/>
      <c r="Y696" s="1">
        <v>24</v>
      </c>
      <c r="Z696" s="1"/>
      <c r="AA696" s="1"/>
      <c r="AB696" s="1"/>
      <c r="AH696" t="str">
        <f t="shared" si="131"/>
        <v>Arlington</v>
      </c>
      <c r="AI696" t="s">
        <v>958</v>
      </c>
      <c r="AJ696">
        <v>7</v>
      </c>
      <c r="AK696" s="7"/>
      <c r="AL696" s="127">
        <v>25</v>
      </c>
      <c r="AM696" s="130">
        <v>17</v>
      </c>
      <c r="AN696" s="130">
        <v>10</v>
      </c>
      <c r="AO696" s="132">
        <v>1605</v>
      </c>
      <c r="AP696" s="132">
        <f t="shared" si="143"/>
        <v>25017</v>
      </c>
      <c r="AQ696" t="s">
        <v>2231</v>
      </c>
    </row>
    <row r="697" spans="1:43" hidden="1" outlineLevel="1" x14ac:dyDescent="0.2">
      <c r="A697" s="69" t="s">
        <v>3005</v>
      </c>
      <c r="B697" s="10" t="s">
        <v>1385</v>
      </c>
      <c r="C697" s="1">
        <f t="shared" si="144"/>
        <v>2578</v>
      </c>
      <c r="D697" s="7">
        <f t="shared" si="138"/>
        <v>1</v>
      </c>
      <c r="E697" s="7">
        <f t="shared" si="139"/>
        <v>2</v>
      </c>
      <c r="F697" s="7">
        <f t="shared" si="140"/>
        <v>3</v>
      </c>
      <c r="G697" s="1">
        <f t="shared" si="141"/>
        <v>234</v>
      </c>
      <c r="H697" s="2">
        <f t="shared" si="142"/>
        <v>9.0768037238169119E-2</v>
      </c>
      <c r="I697" s="8"/>
      <c r="J697" s="2">
        <f t="shared" si="134"/>
        <v>0.40535298681148174</v>
      </c>
      <c r="K697" s="2">
        <f t="shared" si="135"/>
        <v>0.31458494957331262</v>
      </c>
      <c r="L697" s="2">
        <f t="shared" si="136"/>
        <v>0.26881303335919315</v>
      </c>
      <c r="M697" s="2">
        <f t="shared" si="137"/>
        <v>1.1249030256012427E-2</v>
      </c>
      <c r="N697" s="1">
        <v>1045</v>
      </c>
      <c r="O697" s="1">
        <v>811</v>
      </c>
      <c r="P697" s="1">
        <v>693</v>
      </c>
      <c r="Q697" s="1">
        <v>4</v>
      </c>
      <c r="R697" s="1"/>
      <c r="S697" s="1">
        <v>4</v>
      </c>
      <c r="T697" s="1">
        <v>4</v>
      </c>
      <c r="U697" s="1">
        <v>8</v>
      </c>
      <c r="V697" s="1"/>
      <c r="W697" s="1">
        <v>1</v>
      </c>
      <c r="X697" s="1"/>
      <c r="Y697" s="1">
        <v>8</v>
      </c>
      <c r="Z697" s="1"/>
      <c r="AA697" s="1"/>
      <c r="AB697" s="1"/>
      <c r="AH697" t="str">
        <f t="shared" si="131"/>
        <v>Ashburnham</v>
      </c>
      <c r="AI697" s="10" t="s">
        <v>2646</v>
      </c>
      <c r="AJ697" s="10">
        <v>1</v>
      </c>
      <c r="AK697" s="7"/>
      <c r="AL697" s="127">
        <v>25</v>
      </c>
      <c r="AM697" s="130">
        <v>27</v>
      </c>
      <c r="AN697" s="130">
        <v>5</v>
      </c>
      <c r="AO697" s="132">
        <v>1885</v>
      </c>
      <c r="AP697" s="132">
        <f t="shared" si="143"/>
        <v>25027</v>
      </c>
      <c r="AQ697" t="s">
        <v>2231</v>
      </c>
    </row>
    <row r="698" spans="1:43" hidden="1" outlineLevel="1" x14ac:dyDescent="0.2">
      <c r="A698" s="69" t="s">
        <v>3006</v>
      </c>
      <c r="B698" s="10" t="s">
        <v>1385</v>
      </c>
      <c r="C698" s="1">
        <f t="shared" si="144"/>
        <v>1413</v>
      </c>
      <c r="D698" s="7">
        <f t="shared" si="138"/>
        <v>2</v>
      </c>
      <c r="E698" s="7">
        <f t="shared" si="139"/>
        <v>1</v>
      </c>
      <c r="F698" s="7">
        <f t="shared" si="140"/>
        <v>3</v>
      </c>
      <c r="G698" s="1">
        <f t="shared" si="141"/>
        <v>27</v>
      </c>
      <c r="H698" s="2">
        <f t="shared" si="142"/>
        <v>1.9108280254777069E-2</v>
      </c>
      <c r="I698" s="8"/>
      <c r="J698" s="2">
        <f t="shared" si="134"/>
        <v>0.34607218683651803</v>
      </c>
      <c r="K698" s="2">
        <f t="shared" si="135"/>
        <v>0.36518046709129509</v>
      </c>
      <c r="L698" s="2">
        <f t="shared" si="136"/>
        <v>0.28167020523708419</v>
      </c>
      <c r="M698" s="2">
        <f t="shared" si="137"/>
        <v>7.0771408351027465E-3</v>
      </c>
      <c r="N698" s="1">
        <v>489</v>
      </c>
      <c r="O698" s="1">
        <v>516</v>
      </c>
      <c r="P698" s="1">
        <v>398</v>
      </c>
      <c r="Q698" s="1">
        <v>3</v>
      </c>
      <c r="R698" s="1"/>
      <c r="S698" s="1">
        <v>4</v>
      </c>
      <c r="T698" s="1">
        <v>0</v>
      </c>
      <c r="U698" s="1">
        <v>0</v>
      </c>
      <c r="V698" s="1"/>
      <c r="W698" s="1">
        <v>0</v>
      </c>
      <c r="X698" s="1"/>
      <c r="Y698" s="1">
        <v>3</v>
      </c>
      <c r="Z698" s="1"/>
      <c r="AA698" s="1"/>
      <c r="AB698" s="1"/>
      <c r="AH698" t="str">
        <f t="shared" si="131"/>
        <v>Ashby</v>
      </c>
      <c r="AI698" t="s">
        <v>958</v>
      </c>
      <c r="AJ698">
        <v>1</v>
      </c>
      <c r="AK698" s="7"/>
      <c r="AL698" s="127">
        <v>25</v>
      </c>
      <c r="AM698" s="130">
        <v>17</v>
      </c>
      <c r="AN698" s="130">
        <v>15</v>
      </c>
      <c r="AO698" s="132">
        <v>1955</v>
      </c>
      <c r="AP698" s="132">
        <f t="shared" si="143"/>
        <v>25017</v>
      </c>
      <c r="AQ698" t="s">
        <v>2231</v>
      </c>
    </row>
    <row r="699" spans="1:43" hidden="1" outlineLevel="1" x14ac:dyDescent="0.2">
      <c r="A699" s="69" t="s">
        <v>2857</v>
      </c>
      <c r="B699" s="10" t="s">
        <v>1385</v>
      </c>
      <c r="C699" s="1">
        <f t="shared" si="144"/>
        <v>984</v>
      </c>
      <c r="D699" s="7">
        <f t="shared" si="138"/>
        <v>1</v>
      </c>
      <c r="E699" s="7">
        <f t="shared" si="139"/>
        <v>3</v>
      </c>
      <c r="F699" s="7">
        <f t="shared" si="140"/>
        <v>2</v>
      </c>
      <c r="G699" s="1">
        <f t="shared" si="141"/>
        <v>295</v>
      </c>
      <c r="H699" s="2">
        <f t="shared" si="142"/>
        <v>0.29979674796747968</v>
      </c>
      <c r="I699" s="8"/>
      <c r="J699" s="2">
        <f t="shared" si="134"/>
        <v>0.53353658536585369</v>
      </c>
      <c r="K699" s="2">
        <f t="shared" si="135"/>
        <v>0.21951219512195122</v>
      </c>
      <c r="L699" s="2">
        <f t="shared" si="136"/>
        <v>0.23373983739837398</v>
      </c>
      <c r="M699" s="2">
        <f t="shared" si="137"/>
        <v>1.3211382113821113E-2</v>
      </c>
      <c r="N699" s="1">
        <v>525</v>
      </c>
      <c r="O699" s="1">
        <v>216</v>
      </c>
      <c r="P699" s="1">
        <v>230</v>
      </c>
      <c r="Q699" s="1">
        <v>4</v>
      </c>
      <c r="R699" s="1"/>
      <c r="S699" s="1">
        <v>4</v>
      </c>
      <c r="T699" s="1">
        <v>1</v>
      </c>
      <c r="U699" s="1">
        <v>2</v>
      </c>
      <c r="V699" s="1"/>
      <c r="W699" s="1">
        <v>0</v>
      </c>
      <c r="X699" s="1"/>
      <c r="Y699" s="1">
        <v>2</v>
      </c>
      <c r="Z699" s="1"/>
      <c r="AA699" s="1"/>
      <c r="AB699" s="1"/>
      <c r="AH699" t="str">
        <f t="shared" ref="AH699:AH762" si="145">A699</f>
        <v>Ashfield</v>
      </c>
      <c r="AI699" t="s">
        <v>1494</v>
      </c>
      <c r="AJ699">
        <v>1</v>
      </c>
      <c r="AK699" s="7"/>
      <c r="AL699" s="127">
        <v>25</v>
      </c>
      <c r="AM699" s="130">
        <v>11</v>
      </c>
      <c r="AN699" s="130">
        <v>5</v>
      </c>
      <c r="AO699" s="132">
        <v>2095</v>
      </c>
      <c r="AP699" s="132">
        <f t="shared" si="143"/>
        <v>25011</v>
      </c>
      <c r="AQ699" t="s">
        <v>2231</v>
      </c>
    </row>
    <row r="700" spans="1:43" hidden="1" outlineLevel="1" x14ac:dyDescent="0.2">
      <c r="A700" s="69" t="s">
        <v>368</v>
      </c>
      <c r="B700" s="10" t="s">
        <v>1385</v>
      </c>
      <c r="C700" s="1">
        <f t="shared" si="144"/>
        <v>6495</v>
      </c>
      <c r="D700" s="7">
        <f t="shared" si="138"/>
        <v>1</v>
      </c>
      <c r="E700" s="7">
        <f t="shared" si="139"/>
        <v>2</v>
      </c>
      <c r="F700" s="7">
        <f t="shared" si="140"/>
        <v>3</v>
      </c>
      <c r="G700" s="1">
        <f t="shared" si="141"/>
        <v>1031</v>
      </c>
      <c r="H700" s="2">
        <f t="shared" si="142"/>
        <v>0.15873749037721324</v>
      </c>
      <c r="I700" s="8"/>
      <c r="J700" s="2">
        <f t="shared" si="134"/>
        <v>0.45604311008468051</v>
      </c>
      <c r="K700" s="2">
        <f t="shared" si="135"/>
        <v>0.29730561970746727</v>
      </c>
      <c r="L700" s="2">
        <f t="shared" si="136"/>
        <v>0.24110854503464202</v>
      </c>
      <c r="M700" s="2">
        <f t="shared" si="137"/>
        <v>5.54272517321025E-3</v>
      </c>
      <c r="N700" s="1">
        <v>2962</v>
      </c>
      <c r="O700" s="1">
        <v>1931</v>
      </c>
      <c r="P700" s="1">
        <v>1566</v>
      </c>
      <c r="Q700" s="1">
        <v>22</v>
      </c>
      <c r="R700" s="1"/>
      <c r="S700" s="1">
        <v>5</v>
      </c>
      <c r="T700" s="1">
        <v>3</v>
      </c>
      <c r="U700" s="1">
        <v>4</v>
      </c>
      <c r="V700" s="1"/>
      <c r="W700" s="1">
        <v>1</v>
      </c>
      <c r="X700" s="1"/>
      <c r="Y700" s="1">
        <v>1</v>
      </c>
      <c r="Z700" s="1"/>
      <c r="AA700" s="1"/>
      <c r="AB700" s="1"/>
      <c r="AH700" t="str">
        <f t="shared" si="145"/>
        <v>Ashland</v>
      </c>
      <c r="AI700" t="s">
        <v>958</v>
      </c>
      <c r="AJ700">
        <v>5</v>
      </c>
      <c r="AK700" s="7"/>
      <c r="AL700" s="127">
        <v>25</v>
      </c>
      <c r="AM700" s="130">
        <v>17</v>
      </c>
      <c r="AN700" s="130">
        <v>20</v>
      </c>
      <c r="AO700" s="132">
        <v>2130</v>
      </c>
      <c r="AP700" s="132">
        <f t="shared" si="143"/>
        <v>25017</v>
      </c>
      <c r="AQ700" t="s">
        <v>2231</v>
      </c>
    </row>
    <row r="701" spans="1:43" hidden="1" outlineLevel="1" x14ac:dyDescent="0.2">
      <c r="A701" s="69" t="s">
        <v>2858</v>
      </c>
      <c r="B701" s="10" t="s">
        <v>1385</v>
      </c>
      <c r="C701" s="1">
        <f t="shared" si="144"/>
        <v>4751</v>
      </c>
      <c r="D701" s="7">
        <f t="shared" si="138"/>
        <v>1</v>
      </c>
      <c r="E701" s="7">
        <f t="shared" si="139"/>
        <v>3</v>
      </c>
      <c r="F701" s="7">
        <f t="shared" si="140"/>
        <v>2</v>
      </c>
      <c r="G701" s="1">
        <f t="shared" si="141"/>
        <v>358</v>
      </c>
      <c r="H701" s="2">
        <f t="shared" si="142"/>
        <v>7.5352557356346037E-2</v>
      </c>
      <c r="I701" s="8"/>
      <c r="J701" s="2">
        <f t="shared" si="134"/>
        <v>0.38118290886129236</v>
      </c>
      <c r="K701" s="2">
        <f t="shared" si="135"/>
        <v>0.3024626394443275</v>
      </c>
      <c r="L701" s="2">
        <f t="shared" si="136"/>
        <v>0.30583035150494631</v>
      </c>
      <c r="M701" s="2">
        <f t="shared" si="137"/>
        <v>1.0524100189433838E-2</v>
      </c>
      <c r="N701" s="1">
        <v>1811</v>
      </c>
      <c r="O701" s="1">
        <v>1437</v>
      </c>
      <c r="P701" s="1">
        <v>1453</v>
      </c>
      <c r="Q701" s="1">
        <v>3</v>
      </c>
      <c r="R701" s="1"/>
      <c r="S701" s="1">
        <v>5</v>
      </c>
      <c r="T701" s="1">
        <v>6</v>
      </c>
      <c r="U701" s="1">
        <v>0</v>
      </c>
      <c r="V701" s="1"/>
      <c r="W701" s="1">
        <v>0</v>
      </c>
      <c r="X701" s="1"/>
      <c r="Y701" s="1">
        <v>36</v>
      </c>
      <c r="Z701" s="1"/>
      <c r="AA701" s="1"/>
      <c r="AB701" s="1"/>
      <c r="AH701" t="str">
        <f t="shared" si="145"/>
        <v>Athol</v>
      </c>
      <c r="AI701" s="10" t="s">
        <v>2646</v>
      </c>
      <c r="AJ701" s="10">
        <v>1</v>
      </c>
      <c r="AK701" s="7"/>
      <c r="AL701" s="127">
        <v>25</v>
      </c>
      <c r="AM701" s="130">
        <v>27</v>
      </c>
      <c r="AN701" s="130">
        <v>10</v>
      </c>
      <c r="AO701" s="132">
        <v>2480</v>
      </c>
      <c r="AP701" s="132">
        <f t="shared" si="143"/>
        <v>25027</v>
      </c>
      <c r="AQ701" t="s">
        <v>2231</v>
      </c>
    </row>
    <row r="702" spans="1:43" hidden="1" outlineLevel="1" x14ac:dyDescent="0.2">
      <c r="A702" s="69" t="s">
        <v>1846</v>
      </c>
      <c r="B702" s="10" t="s">
        <v>1385</v>
      </c>
      <c r="C702" s="1">
        <f t="shared" si="144"/>
        <v>15114</v>
      </c>
      <c r="D702" s="7">
        <f t="shared" si="138"/>
        <v>1</v>
      </c>
      <c r="E702" s="7">
        <f t="shared" si="139"/>
        <v>2</v>
      </c>
      <c r="F702" s="7">
        <f t="shared" si="140"/>
        <v>3</v>
      </c>
      <c r="G702" s="1">
        <f t="shared" si="141"/>
        <v>1052</v>
      </c>
      <c r="H702" s="2">
        <f t="shared" si="142"/>
        <v>6.9604340346698421E-2</v>
      </c>
      <c r="I702" s="8"/>
      <c r="J702" s="2">
        <f t="shared" si="134"/>
        <v>0.38580124387984649</v>
      </c>
      <c r="K702" s="2">
        <f t="shared" si="135"/>
        <v>0.31619690353314805</v>
      </c>
      <c r="L702" s="2">
        <f t="shared" si="136"/>
        <v>0.29198094481937276</v>
      </c>
      <c r="M702" s="2">
        <f t="shared" si="137"/>
        <v>6.0209077676326994E-3</v>
      </c>
      <c r="N702" s="1">
        <v>5831</v>
      </c>
      <c r="O702" s="1">
        <v>4779</v>
      </c>
      <c r="P702" s="1">
        <v>4413</v>
      </c>
      <c r="Q702" s="1">
        <v>37</v>
      </c>
      <c r="R702" s="1"/>
      <c r="S702" s="1">
        <v>17</v>
      </c>
      <c r="T702" s="1">
        <v>18</v>
      </c>
      <c r="U702" s="1">
        <v>11</v>
      </c>
      <c r="V702" s="1"/>
      <c r="W702" s="1">
        <v>2</v>
      </c>
      <c r="X702" s="1"/>
      <c r="Y702" s="1">
        <v>6</v>
      </c>
      <c r="Z702" s="1"/>
      <c r="AA702" s="1"/>
      <c r="AB702" s="1"/>
      <c r="AH702" t="str">
        <f t="shared" si="145"/>
        <v>Attleboro</v>
      </c>
      <c r="AI702" t="s">
        <v>1057</v>
      </c>
      <c r="AJ702">
        <v>3</v>
      </c>
      <c r="AK702" s="7"/>
      <c r="AL702" s="127">
        <v>25</v>
      </c>
      <c r="AM702" s="130">
        <v>5</v>
      </c>
      <c r="AN702" s="130">
        <v>10</v>
      </c>
      <c r="AO702" s="132">
        <v>2690</v>
      </c>
      <c r="AP702" s="132">
        <f t="shared" si="143"/>
        <v>25005</v>
      </c>
      <c r="AQ702" t="s">
        <v>146</v>
      </c>
    </row>
    <row r="703" spans="1:43" hidden="1" outlineLevel="1" x14ac:dyDescent="0.2">
      <c r="A703" s="69" t="s">
        <v>2796</v>
      </c>
      <c r="B703" s="10" t="s">
        <v>1385</v>
      </c>
      <c r="C703" s="1">
        <f t="shared" si="144"/>
        <v>8215</v>
      </c>
      <c r="D703" s="7">
        <f t="shared" si="138"/>
        <v>1</v>
      </c>
      <c r="E703" s="7">
        <f t="shared" si="139"/>
        <v>2</v>
      </c>
      <c r="F703" s="7">
        <f t="shared" si="140"/>
        <v>3</v>
      </c>
      <c r="G703" s="1">
        <f t="shared" si="141"/>
        <v>609</v>
      </c>
      <c r="H703" s="2">
        <f t="shared" si="142"/>
        <v>7.4132684114424835E-2</v>
      </c>
      <c r="I703" s="8"/>
      <c r="J703" s="2">
        <f t="shared" si="134"/>
        <v>0.4245891661594644</v>
      </c>
      <c r="K703" s="2">
        <f t="shared" si="135"/>
        <v>0.35045648204503954</v>
      </c>
      <c r="L703" s="2">
        <f t="shared" si="136"/>
        <v>0.22081558125380402</v>
      </c>
      <c r="M703" s="2">
        <f t="shared" si="137"/>
        <v>4.1387705416920384E-3</v>
      </c>
      <c r="N703" s="1">
        <v>3488</v>
      </c>
      <c r="O703" s="1">
        <v>2879</v>
      </c>
      <c r="P703" s="1">
        <v>1814</v>
      </c>
      <c r="Q703" s="1">
        <v>17</v>
      </c>
      <c r="R703" s="1"/>
      <c r="S703" s="1">
        <v>4</v>
      </c>
      <c r="T703" s="1">
        <v>3</v>
      </c>
      <c r="U703" s="1">
        <v>7</v>
      </c>
      <c r="V703" s="1"/>
      <c r="W703" s="1">
        <v>3</v>
      </c>
      <c r="X703" s="1"/>
      <c r="Y703" s="1">
        <v>0</v>
      </c>
      <c r="Z703" s="1"/>
      <c r="AA703" s="1"/>
      <c r="AB703" s="1"/>
      <c r="AH703" t="str">
        <f t="shared" si="145"/>
        <v>Auburn</v>
      </c>
      <c r="AI703" s="10" t="s">
        <v>2646</v>
      </c>
      <c r="AJ703" s="10" t="s">
        <v>3230</v>
      </c>
      <c r="AK703" s="7"/>
      <c r="AL703" s="127">
        <v>25</v>
      </c>
      <c r="AM703" s="130">
        <v>27</v>
      </c>
      <c r="AN703" s="130">
        <v>15</v>
      </c>
      <c r="AO703" s="132">
        <v>2760</v>
      </c>
      <c r="AP703" s="132">
        <f t="shared" si="143"/>
        <v>25027</v>
      </c>
      <c r="AQ703" t="s">
        <v>2231</v>
      </c>
    </row>
    <row r="704" spans="1:43" hidden="1" outlineLevel="1" x14ac:dyDescent="0.2">
      <c r="A704" s="69" t="s">
        <v>2797</v>
      </c>
      <c r="B704" s="10" t="s">
        <v>1385</v>
      </c>
      <c r="C704" s="1">
        <f t="shared" si="144"/>
        <v>2671</v>
      </c>
      <c r="D704" s="7">
        <f t="shared" si="138"/>
        <v>1</v>
      </c>
      <c r="E704" s="7">
        <f t="shared" si="139"/>
        <v>2</v>
      </c>
      <c r="F704" s="7">
        <f t="shared" si="140"/>
        <v>3</v>
      </c>
      <c r="G704" s="1">
        <f t="shared" si="141"/>
        <v>176</v>
      </c>
      <c r="H704" s="2">
        <f t="shared" si="142"/>
        <v>6.589292399850244E-2</v>
      </c>
      <c r="I704" s="8"/>
      <c r="J704" s="2">
        <f t="shared" si="134"/>
        <v>0.376263571695994</v>
      </c>
      <c r="K704" s="2">
        <f t="shared" si="135"/>
        <v>0.31037064769749156</v>
      </c>
      <c r="L704" s="2">
        <f t="shared" si="136"/>
        <v>0.30662673156121301</v>
      </c>
      <c r="M704" s="2">
        <f t="shared" si="137"/>
        <v>6.7390490453014262E-3</v>
      </c>
      <c r="N704" s="1">
        <v>1005</v>
      </c>
      <c r="O704" s="1">
        <v>829</v>
      </c>
      <c r="P704" s="1">
        <v>819</v>
      </c>
      <c r="Q704" s="1">
        <v>6</v>
      </c>
      <c r="R704" s="1"/>
      <c r="S704" s="1">
        <v>1</v>
      </c>
      <c r="T704" s="1">
        <v>2</v>
      </c>
      <c r="U704" s="1">
        <v>1</v>
      </c>
      <c r="V704" s="1"/>
      <c r="W704" s="1">
        <v>1</v>
      </c>
      <c r="X704" s="1"/>
      <c r="Y704" s="1">
        <v>7</v>
      </c>
      <c r="Z704" s="1"/>
      <c r="AA704" s="1"/>
      <c r="AB704" s="1"/>
      <c r="AH704" t="str">
        <f t="shared" si="145"/>
        <v>Avon</v>
      </c>
      <c r="AI704" t="s">
        <v>1526</v>
      </c>
      <c r="AJ704">
        <v>10</v>
      </c>
      <c r="AK704" s="7"/>
      <c r="AL704" s="127">
        <v>25</v>
      </c>
      <c r="AM704" s="130">
        <v>21</v>
      </c>
      <c r="AN704" s="130">
        <v>5</v>
      </c>
      <c r="AO704" s="132">
        <v>2935</v>
      </c>
      <c r="AP704" s="132">
        <f t="shared" si="143"/>
        <v>25021</v>
      </c>
      <c r="AQ704" t="s">
        <v>2231</v>
      </c>
    </row>
    <row r="705" spans="1:43" hidden="1" outlineLevel="1" x14ac:dyDescent="0.2">
      <c r="A705" s="69" t="s">
        <v>1754</v>
      </c>
      <c r="B705" s="10" t="s">
        <v>1385</v>
      </c>
      <c r="C705" s="1">
        <f t="shared" si="144"/>
        <v>2472</v>
      </c>
      <c r="D705" s="7">
        <f t="shared" si="138"/>
        <v>1</v>
      </c>
      <c r="E705" s="7">
        <f t="shared" si="139"/>
        <v>2</v>
      </c>
      <c r="F705" s="7">
        <f t="shared" si="140"/>
        <v>3</v>
      </c>
      <c r="G705" s="1">
        <f t="shared" si="141"/>
        <v>333</v>
      </c>
      <c r="H705" s="2">
        <f t="shared" si="142"/>
        <v>0.13470873786407767</v>
      </c>
      <c r="I705" s="8"/>
      <c r="J705" s="2">
        <f t="shared" si="134"/>
        <v>0.43001618122977348</v>
      </c>
      <c r="K705" s="2">
        <f t="shared" si="135"/>
        <v>0.29530744336569581</v>
      </c>
      <c r="L705" s="2">
        <f t="shared" si="136"/>
        <v>0.2645631067961165</v>
      </c>
      <c r="M705" s="2">
        <f t="shared" si="137"/>
        <v>1.0113268608414216E-2</v>
      </c>
      <c r="N705" s="1">
        <v>1063</v>
      </c>
      <c r="O705" s="1">
        <v>730</v>
      </c>
      <c r="P705" s="1">
        <v>654</v>
      </c>
      <c r="Q705" s="1">
        <v>13</v>
      </c>
      <c r="R705" s="1"/>
      <c r="S705" s="1">
        <v>2</v>
      </c>
      <c r="T705" s="1">
        <v>6</v>
      </c>
      <c r="U705" s="1">
        <v>4</v>
      </c>
      <c r="V705" s="1"/>
      <c r="W705" s="1">
        <v>0</v>
      </c>
      <c r="X705" s="1"/>
      <c r="Y705" s="1">
        <v>0</v>
      </c>
      <c r="Z705" s="1"/>
      <c r="AA705" s="1"/>
      <c r="AB705" s="1"/>
      <c r="AH705" t="str">
        <f t="shared" si="145"/>
        <v>Ayer</v>
      </c>
      <c r="AI705" t="s">
        <v>958</v>
      </c>
      <c r="AJ705">
        <v>5</v>
      </c>
      <c r="AK705" s="7"/>
      <c r="AL705" s="127">
        <v>25</v>
      </c>
      <c r="AM705" s="130">
        <v>17</v>
      </c>
      <c r="AN705" s="130">
        <v>25</v>
      </c>
      <c r="AO705" s="132">
        <v>3005</v>
      </c>
      <c r="AP705" s="132">
        <f t="shared" si="143"/>
        <v>25017</v>
      </c>
      <c r="AQ705" t="s">
        <v>2231</v>
      </c>
    </row>
    <row r="706" spans="1:43" hidden="1" outlineLevel="1" x14ac:dyDescent="0.2">
      <c r="A706" s="69" t="s">
        <v>2650</v>
      </c>
      <c r="B706" s="10" t="s">
        <v>1385</v>
      </c>
      <c r="C706" s="1">
        <f t="shared" si="144"/>
        <v>21584</v>
      </c>
      <c r="D706" s="7">
        <f t="shared" si="138"/>
        <v>1</v>
      </c>
      <c r="E706" s="7">
        <f t="shared" si="139"/>
        <v>2</v>
      </c>
      <c r="F706" s="7">
        <f t="shared" si="140"/>
        <v>3</v>
      </c>
      <c r="G706" s="1">
        <f t="shared" si="141"/>
        <v>2414</v>
      </c>
      <c r="H706" s="2">
        <f t="shared" si="142"/>
        <v>0.1118421052631579</v>
      </c>
      <c r="I706" s="8"/>
      <c r="J706" s="2">
        <f t="shared" si="134"/>
        <v>0.41567828020756115</v>
      </c>
      <c r="K706" s="2">
        <f t="shared" si="135"/>
        <v>0.30383617494440324</v>
      </c>
      <c r="L706" s="2">
        <f t="shared" si="136"/>
        <v>0.27427724240177909</v>
      </c>
      <c r="M706" s="2">
        <f t="shared" si="137"/>
        <v>6.2083024462565306E-3</v>
      </c>
      <c r="N706" s="1">
        <v>8972</v>
      </c>
      <c r="O706" s="1">
        <v>6558</v>
      </c>
      <c r="P706" s="1">
        <v>5920</v>
      </c>
      <c r="Q706" s="1">
        <v>60</v>
      </c>
      <c r="R706" s="1"/>
      <c r="S706" s="1">
        <v>18</v>
      </c>
      <c r="T706" s="1">
        <v>14</v>
      </c>
      <c r="U706" s="1">
        <v>18</v>
      </c>
      <c r="V706" s="1"/>
      <c r="W706" s="1">
        <v>11</v>
      </c>
      <c r="X706" s="1"/>
      <c r="Y706" s="1">
        <v>13</v>
      </c>
      <c r="Z706" s="1"/>
      <c r="AA706" s="1"/>
      <c r="AB706" s="1"/>
      <c r="AH706" t="str">
        <f t="shared" si="145"/>
        <v>Barnstable</v>
      </c>
      <c r="AI706" t="s">
        <v>2650</v>
      </c>
      <c r="AJ706">
        <v>10</v>
      </c>
      <c r="AK706" s="7"/>
      <c r="AL706" s="127">
        <v>25</v>
      </c>
      <c r="AM706" s="130">
        <v>1</v>
      </c>
      <c r="AN706" s="130">
        <v>5</v>
      </c>
      <c r="AO706" s="132">
        <v>3600</v>
      </c>
      <c r="AP706" s="132">
        <f t="shared" si="143"/>
        <v>25001</v>
      </c>
      <c r="AQ706" t="s">
        <v>146</v>
      </c>
    </row>
    <row r="707" spans="1:43" hidden="1" outlineLevel="1" x14ac:dyDescent="0.2">
      <c r="A707" s="69" t="s">
        <v>1755</v>
      </c>
      <c r="B707" s="10" t="s">
        <v>1385</v>
      </c>
      <c r="C707" s="1">
        <f t="shared" si="144"/>
        <v>2424</v>
      </c>
      <c r="D707" s="7">
        <f t="shared" si="138"/>
        <v>1</v>
      </c>
      <c r="E707" s="7">
        <f t="shared" si="139"/>
        <v>2</v>
      </c>
      <c r="F707" s="7">
        <f t="shared" si="140"/>
        <v>3</v>
      </c>
      <c r="G707" s="1">
        <f t="shared" si="141"/>
        <v>317</v>
      </c>
      <c r="H707" s="2">
        <f t="shared" si="142"/>
        <v>0.13077557755775576</v>
      </c>
      <c r="I707" s="8"/>
      <c r="J707" s="2">
        <f t="shared" si="134"/>
        <v>0.43605610561056107</v>
      </c>
      <c r="K707" s="2">
        <f t="shared" si="135"/>
        <v>0.30528052805280526</v>
      </c>
      <c r="L707" s="2">
        <f t="shared" si="136"/>
        <v>0.24876237623762376</v>
      </c>
      <c r="M707" s="2">
        <f t="shared" si="137"/>
        <v>9.9009900990099098E-3</v>
      </c>
      <c r="N707" s="1">
        <v>1057</v>
      </c>
      <c r="O707" s="1">
        <v>740</v>
      </c>
      <c r="P707" s="1">
        <v>603</v>
      </c>
      <c r="Q707" s="1">
        <v>7</v>
      </c>
      <c r="R707" s="1"/>
      <c r="S707" s="1">
        <v>5</v>
      </c>
      <c r="T707" s="1">
        <v>6</v>
      </c>
      <c r="U707" s="1">
        <v>5</v>
      </c>
      <c r="V707" s="1"/>
      <c r="W707" s="1">
        <v>1</v>
      </c>
      <c r="X707" s="1"/>
      <c r="Y707" s="1">
        <v>0</v>
      </c>
      <c r="Z707" s="1"/>
      <c r="AA707" s="1"/>
      <c r="AB707" s="1"/>
      <c r="AH707" t="str">
        <f t="shared" si="145"/>
        <v>Barre</v>
      </c>
      <c r="AI707" s="10" t="s">
        <v>2646</v>
      </c>
      <c r="AJ707" s="10">
        <v>1</v>
      </c>
      <c r="AK707" s="7"/>
      <c r="AL707" s="127">
        <v>25</v>
      </c>
      <c r="AM707" s="130">
        <v>27</v>
      </c>
      <c r="AN707" s="130">
        <v>20</v>
      </c>
      <c r="AO707" s="132">
        <v>3740</v>
      </c>
      <c r="AP707" s="132">
        <f t="shared" si="143"/>
        <v>25027</v>
      </c>
      <c r="AQ707" t="s">
        <v>2231</v>
      </c>
    </row>
    <row r="708" spans="1:43" hidden="1" outlineLevel="1" x14ac:dyDescent="0.2">
      <c r="A708" s="69" t="s">
        <v>1516</v>
      </c>
      <c r="B708" s="10" t="s">
        <v>1385</v>
      </c>
      <c r="C708" s="1">
        <f t="shared" si="144"/>
        <v>730</v>
      </c>
      <c r="D708" s="7">
        <f t="shared" si="138"/>
        <v>1</v>
      </c>
      <c r="E708" s="7">
        <f t="shared" si="139"/>
        <v>3</v>
      </c>
      <c r="F708" s="7">
        <f t="shared" si="140"/>
        <v>2</v>
      </c>
      <c r="G708" s="1">
        <f t="shared" si="141"/>
        <v>119</v>
      </c>
      <c r="H708" s="2">
        <f t="shared" si="142"/>
        <v>0.16301369863013698</v>
      </c>
      <c r="I708" s="8"/>
      <c r="J708" s="2">
        <f t="shared" si="134"/>
        <v>0.4671232876712329</v>
      </c>
      <c r="K708" s="2">
        <f t="shared" si="135"/>
        <v>0.22465753424657534</v>
      </c>
      <c r="L708" s="2">
        <f t="shared" si="136"/>
        <v>0.30410958904109592</v>
      </c>
      <c r="M708" s="2">
        <f t="shared" si="137"/>
        <v>4.1095890410958735E-3</v>
      </c>
      <c r="N708" s="1">
        <v>341</v>
      </c>
      <c r="O708" s="1">
        <v>164</v>
      </c>
      <c r="P708" s="1">
        <v>222</v>
      </c>
      <c r="Q708" s="1">
        <v>2</v>
      </c>
      <c r="R708" s="1"/>
      <c r="S708" s="1">
        <v>0</v>
      </c>
      <c r="T708" s="1">
        <v>1</v>
      </c>
      <c r="U708" s="1">
        <v>0</v>
      </c>
      <c r="V708" s="1"/>
      <c r="W708" s="1">
        <v>0</v>
      </c>
      <c r="X708" s="1"/>
      <c r="Y708" s="1">
        <v>0</v>
      </c>
      <c r="Z708" s="1"/>
      <c r="AA708" s="1"/>
      <c r="AB708" s="1"/>
      <c r="AH708" t="str">
        <f t="shared" si="145"/>
        <v>Becket</v>
      </c>
      <c r="AI708" t="s">
        <v>2258</v>
      </c>
      <c r="AJ708">
        <v>1</v>
      </c>
      <c r="AK708" s="7"/>
      <c r="AL708" s="127">
        <v>25</v>
      </c>
      <c r="AM708" s="130">
        <v>3</v>
      </c>
      <c r="AN708" s="130">
        <v>15</v>
      </c>
      <c r="AO708" s="132">
        <v>4545</v>
      </c>
      <c r="AP708" s="132">
        <f t="shared" si="143"/>
        <v>25003</v>
      </c>
      <c r="AQ708" t="s">
        <v>2231</v>
      </c>
    </row>
    <row r="709" spans="1:43" hidden="1" outlineLevel="1" x14ac:dyDescent="0.2">
      <c r="A709" s="69" t="s">
        <v>1870</v>
      </c>
      <c r="B709" s="10" t="s">
        <v>1385</v>
      </c>
      <c r="C709" s="1">
        <f t="shared" si="144"/>
        <v>6747</v>
      </c>
      <c r="D709" s="7">
        <f t="shared" si="138"/>
        <v>1</v>
      </c>
      <c r="E709" s="7">
        <f t="shared" si="139"/>
        <v>2</v>
      </c>
      <c r="F709" s="7">
        <f t="shared" si="140"/>
        <v>3</v>
      </c>
      <c r="G709" s="1">
        <f t="shared" si="141"/>
        <v>797</v>
      </c>
      <c r="H709" s="2">
        <f t="shared" si="142"/>
        <v>0.11812657477397362</v>
      </c>
      <c r="I709" s="8"/>
      <c r="J709" s="2">
        <f t="shared" si="134"/>
        <v>0.44864384170742549</v>
      </c>
      <c r="K709" s="2">
        <f t="shared" si="135"/>
        <v>0.3305172669334519</v>
      </c>
      <c r="L709" s="2">
        <f t="shared" si="136"/>
        <v>0.21357640432784941</v>
      </c>
      <c r="M709" s="2">
        <f t="shared" si="137"/>
        <v>7.2624870312732459E-3</v>
      </c>
      <c r="N709" s="1">
        <v>3027</v>
      </c>
      <c r="O709" s="1">
        <v>2230</v>
      </c>
      <c r="P709" s="1">
        <v>1441</v>
      </c>
      <c r="Q709" s="1">
        <v>34</v>
      </c>
      <c r="R709" s="1"/>
      <c r="S709" s="1">
        <v>0</v>
      </c>
      <c r="T709" s="1">
        <v>4</v>
      </c>
      <c r="U709" s="1">
        <v>7</v>
      </c>
      <c r="V709" s="1"/>
      <c r="W709" s="1">
        <v>1</v>
      </c>
      <c r="X709" s="1"/>
      <c r="Y709" s="1">
        <v>3</v>
      </c>
      <c r="Z709" s="1"/>
      <c r="AA709" s="1"/>
      <c r="AB709" s="1"/>
      <c r="AH709" t="str">
        <f t="shared" si="145"/>
        <v>Bedford</v>
      </c>
      <c r="AI709" t="s">
        <v>958</v>
      </c>
      <c r="AJ709">
        <v>6</v>
      </c>
      <c r="AK709" s="7"/>
      <c r="AL709" s="127">
        <v>25</v>
      </c>
      <c r="AM709" s="130">
        <v>17</v>
      </c>
      <c r="AN709" s="130">
        <v>30</v>
      </c>
      <c r="AO709" s="132">
        <v>4615</v>
      </c>
      <c r="AP709" s="132">
        <f t="shared" si="143"/>
        <v>25017</v>
      </c>
      <c r="AQ709" t="s">
        <v>2231</v>
      </c>
    </row>
    <row r="710" spans="1:43" hidden="1" outlineLevel="1" x14ac:dyDescent="0.2">
      <c r="A710" s="69" t="s">
        <v>2463</v>
      </c>
      <c r="B710" s="10" t="s">
        <v>1385</v>
      </c>
      <c r="C710" s="1">
        <f t="shared" si="144"/>
        <v>5306</v>
      </c>
      <c r="D710" s="7">
        <f t="shared" si="138"/>
        <v>1</v>
      </c>
      <c r="E710" s="7">
        <f t="shared" si="139"/>
        <v>3</v>
      </c>
      <c r="F710" s="7">
        <f t="shared" si="140"/>
        <v>2</v>
      </c>
      <c r="G710" s="1">
        <f t="shared" si="141"/>
        <v>750</v>
      </c>
      <c r="H710" s="2">
        <f t="shared" si="142"/>
        <v>0.14134941575574822</v>
      </c>
      <c r="I710" s="8"/>
      <c r="J710" s="2">
        <f t="shared" si="134"/>
        <v>0.44704108556351302</v>
      </c>
      <c r="K710" s="2">
        <f t="shared" si="135"/>
        <v>0.24255559743686392</v>
      </c>
      <c r="L710" s="2">
        <f t="shared" si="136"/>
        <v>0.3056916698077648</v>
      </c>
      <c r="M710" s="2">
        <f t="shared" si="137"/>
        <v>4.7116471918582925E-3</v>
      </c>
      <c r="N710" s="1">
        <v>2372</v>
      </c>
      <c r="O710" s="1">
        <v>1287</v>
      </c>
      <c r="P710" s="1">
        <v>1622</v>
      </c>
      <c r="Q710" s="1">
        <v>8</v>
      </c>
      <c r="R710" s="1"/>
      <c r="S710" s="1">
        <v>12</v>
      </c>
      <c r="T710" s="1">
        <v>4</v>
      </c>
      <c r="U710" s="1">
        <v>0</v>
      </c>
      <c r="V710" s="1"/>
      <c r="W710" s="1">
        <v>1</v>
      </c>
      <c r="X710" s="1"/>
      <c r="Y710" s="1">
        <v>0</v>
      </c>
      <c r="Z710" s="1"/>
      <c r="AA710" s="1"/>
      <c r="AB710" s="1"/>
      <c r="AH710" t="str">
        <f t="shared" si="145"/>
        <v>Belchertown</v>
      </c>
      <c r="AI710" t="s">
        <v>1910</v>
      </c>
      <c r="AJ710">
        <v>1</v>
      </c>
      <c r="AK710" s="7"/>
      <c r="AL710" s="127">
        <v>25</v>
      </c>
      <c r="AM710" s="130">
        <v>15</v>
      </c>
      <c r="AN710" s="130">
        <v>10</v>
      </c>
      <c r="AO710" s="132">
        <v>4825</v>
      </c>
      <c r="AP710" s="132">
        <f t="shared" si="143"/>
        <v>25015</v>
      </c>
      <c r="AQ710" t="s">
        <v>2231</v>
      </c>
    </row>
    <row r="711" spans="1:43" hidden="1" outlineLevel="1" x14ac:dyDescent="0.2">
      <c r="A711" s="69" t="s">
        <v>1445</v>
      </c>
      <c r="B711" s="10" t="s">
        <v>1385</v>
      </c>
      <c r="C711" s="1">
        <f t="shared" si="144"/>
        <v>7140</v>
      </c>
      <c r="D711" s="7">
        <f t="shared" si="138"/>
        <v>1</v>
      </c>
      <c r="E711" s="7">
        <f t="shared" si="139"/>
        <v>3</v>
      </c>
      <c r="F711" s="7">
        <f t="shared" si="140"/>
        <v>2</v>
      </c>
      <c r="G711" s="1">
        <f t="shared" si="141"/>
        <v>795</v>
      </c>
      <c r="H711" s="2">
        <f t="shared" si="142"/>
        <v>0.11134453781512606</v>
      </c>
      <c r="I711" s="8"/>
      <c r="J711" s="2">
        <f t="shared" si="134"/>
        <v>0.40924369747899159</v>
      </c>
      <c r="K711" s="2">
        <f t="shared" si="135"/>
        <v>0.28879551820728289</v>
      </c>
      <c r="L711" s="2">
        <f t="shared" si="136"/>
        <v>0.29789915966386554</v>
      </c>
      <c r="M711" s="2">
        <f t="shared" si="137"/>
        <v>4.0616246498599851E-3</v>
      </c>
      <c r="N711" s="1">
        <v>2922</v>
      </c>
      <c r="O711" s="1">
        <v>2062</v>
      </c>
      <c r="P711" s="1">
        <v>2127</v>
      </c>
      <c r="Q711" s="1">
        <v>10</v>
      </c>
      <c r="R711" s="1"/>
      <c r="S711" s="1">
        <v>7</v>
      </c>
      <c r="T711" s="1">
        <v>3</v>
      </c>
      <c r="U711" s="1">
        <v>6</v>
      </c>
      <c r="V711" s="1"/>
      <c r="W711" s="1">
        <v>1</v>
      </c>
      <c r="X711" s="1"/>
      <c r="Y711" s="1">
        <v>2</v>
      </c>
      <c r="Z711" s="1"/>
      <c r="AA711" s="1"/>
      <c r="AB711" s="1"/>
      <c r="AH711" t="str">
        <f t="shared" si="145"/>
        <v>Bellingham</v>
      </c>
      <c r="AI711" t="s">
        <v>1526</v>
      </c>
      <c r="AJ711">
        <v>2</v>
      </c>
      <c r="AK711" s="7"/>
      <c r="AL711" s="127">
        <v>25</v>
      </c>
      <c r="AM711" s="130">
        <v>21</v>
      </c>
      <c r="AN711" s="130">
        <v>10</v>
      </c>
      <c r="AO711" s="132">
        <v>4930</v>
      </c>
      <c r="AP711" s="132">
        <f t="shared" si="143"/>
        <v>25021</v>
      </c>
      <c r="AQ711" t="s">
        <v>2231</v>
      </c>
    </row>
    <row r="712" spans="1:43" hidden="1" outlineLevel="1" x14ac:dyDescent="0.2">
      <c r="A712" s="69" t="s">
        <v>286</v>
      </c>
      <c r="B712" s="10" t="s">
        <v>1385</v>
      </c>
      <c r="C712" s="1">
        <f t="shared" si="144"/>
        <v>14656</v>
      </c>
      <c r="D712" s="7">
        <f t="shared" si="138"/>
        <v>1</v>
      </c>
      <c r="E712" s="7">
        <f t="shared" si="139"/>
        <v>2</v>
      </c>
      <c r="F712" s="7">
        <f t="shared" si="140"/>
        <v>3</v>
      </c>
      <c r="G712" s="1">
        <f t="shared" si="141"/>
        <v>2904</v>
      </c>
      <c r="H712" s="2">
        <f t="shared" si="142"/>
        <v>0.19814410480349345</v>
      </c>
      <c r="I712" s="8"/>
      <c r="J712" s="2">
        <f t="shared" si="134"/>
        <v>0.51774017467248912</v>
      </c>
      <c r="K712" s="2">
        <f t="shared" si="135"/>
        <v>0.31959606986899564</v>
      </c>
      <c r="L712" s="2">
        <f t="shared" si="136"/>
        <v>0.15652292576419213</v>
      </c>
      <c r="M712" s="2">
        <f t="shared" si="137"/>
        <v>6.1408296943231133E-3</v>
      </c>
      <c r="N712" s="1">
        <v>7588</v>
      </c>
      <c r="O712" s="1">
        <v>4684</v>
      </c>
      <c r="P712" s="1">
        <v>2294</v>
      </c>
      <c r="Q712" s="1">
        <v>49</v>
      </c>
      <c r="R712" s="1"/>
      <c r="S712" s="1">
        <v>18</v>
      </c>
      <c r="T712" s="1">
        <v>3</v>
      </c>
      <c r="U712" s="1">
        <v>9</v>
      </c>
      <c r="V712" s="1"/>
      <c r="W712" s="1">
        <v>4</v>
      </c>
      <c r="X712" s="1"/>
      <c r="Y712" s="1">
        <v>7</v>
      </c>
      <c r="Z712" s="1"/>
      <c r="AA712" s="1"/>
      <c r="AB712" s="1"/>
      <c r="AH712" t="str">
        <f t="shared" si="145"/>
        <v>Belmont</v>
      </c>
      <c r="AI712" t="s">
        <v>958</v>
      </c>
      <c r="AJ712">
        <v>8</v>
      </c>
      <c r="AK712" s="7"/>
      <c r="AL712" s="127">
        <v>25</v>
      </c>
      <c r="AM712" s="130">
        <v>17</v>
      </c>
      <c r="AN712" s="130">
        <v>35</v>
      </c>
      <c r="AO712" s="132">
        <v>5070</v>
      </c>
      <c r="AP712" s="132">
        <f t="shared" si="143"/>
        <v>25017</v>
      </c>
      <c r="AQ712" t="s">
        <v>2231</v>
      </c>
    </row>
    <row r="713" spans="1:43" hidden="1" outlineLevel="1" x14ac:dyDescent="0.2">
      <c r="A713" s="69" t="s">
        <v>1476</v>
      </c>
      <c r="B713" s="10" t="s">
        <v>1385</v>
      </c>
      <c r="C713" s="1">
        <f t="shared" si="144"/>
        <v>2107</v>
      </c>
      <c r="D713" s="7">
        <f t="shared" si="138"/>
        <v>2</v>
      </c>
      <c r="E713" s="7">
        <f t="shared" si="139"/>
        <v>3</v>
      </c>
      <c r="F713" s="7">
        <f t="shared" si="140"/>
        <v>1</v>
      </c>
      <c r="G713" s="1">
        <f t="shared" si="141"/>
        <v>74</v>
      </c>
      <c r="H713" s="2">
        <f t="shared" si="142"/>
        <v>3.5121025154247747E-2</v>
      </c>
      <c r="I713" s="8"/>
      <c r="J713" s="2">
        <f t="shared" si="134"/>
        <v>0.35405790223065969</v>
      </c>
      <c r="K713" s="2">
        <f t="shared" si="135"/>
        <v>0.2515424774560987</v>
      </c>
      <c r="L713" s="2">
        <f t="shared" si="136"/>
        <v>0.38917892738490745</v>
      </c>
      <c r="M713" s="2">
        <f t="shared" si="137"/>
        <v>5.2206929283341585E-3</v>
      </c>
      <c r="N713" s="1">
        <v>746</v>
      </c>
      <c r="O713" s="1">
        <v>530</v>
      </c>
      <c r="P713" s="1">
        <v>820</v>
      </c>
      <c r="Q713" s="1">
        <v>7</v>
      </c>
      <c r="R713" s="1"/>
      <c r="S713" s="1">
        <v>1</v>
      </c>
      <c r="T713" s="1">
        <v>3</v>
      </c>
      <c r="U713" s="1">
        <v>0</v>
      </c>
      <c r="V713" s="1"/>
      <c r="W713" s="1">
        <v>0</v>
      </c>
      <c r="X713" s="1"/>
      <c r="Y713" s="1">
        <v>0</v>
      </c>
      <c r="Z713" s="1"/>
      <c r="AA713" s="1"/>
      <c r="AB713" s="1"/>
      <c r="AH713" t="str">
        <f t="shared" si="145"/>
        <v>Berkley</v>
      </c>
      <c r="AI713" t="s">
        <v>1057</v>
      </c>
      <c r="AJ713">
        <v>4</v>
      </c>
      <c r="AK713" s="7"/>
      <c r="AL713" s="127">
        <v>25</v>
      </c>
      <c r="AM713" s="130">
        <v>5</v>
      </c>
      <c r="AN713" s="130">
        <v>15</v>
      </c>
      <c r="AO713" s="132">
        <v>5280</v>
      </c>
      <c r="AP713" s="132">
        <f t="shared" si="143"/>
        <v>25005</v>
      </c>
      <c r="AQ713" t="s">
        <v>2231</v>
      </c>
    </row>
    <row r="714" spans="1:43" hidden="1" outlineLevel="1" x14ac:dyDescent="0.2">
      <c r="A714" s="69" t="s">
        <v>1020</v>
      </c>
      <c r="B714" s="10" t="s">
        <v>1385</v>
      </c>
      <c r="C714" s="1">
        <f t="shared" si="144"/>
        <v>1293</v>
      </c>
      <c r="D714" s="7">
        <f t="shared" si="138"/>
        <v>2</v>
      </c>
      <c r="E714" s="7">
        <f t="shared" si="139"/>
        <v>1</v>
      </c>
      <c r="F714" s="7">
        <f t="shared" si="140"/>
        <v>3</v>
      </c>
      <c r="G714" s="1">
        <f t="shared" si="141"/>
        <v>13</v>
      </c>
      <c r="H714" s="2">
        <f t="shared" si="142"/>
        <v>1.0054137664346482E-2</v>
      </c>
      <c r="I714" s="8"/>
      <c r="J714" s="2">
        <f t="shared" si="134"/>
        <v>0.35808197989172469</v>
      </c>
      <c r="K714" s="2">
        <f t="shared" si="135"/>
        <v>0.36813611755607117</v>
      </c>
      <c r="L714" s="2">
        <f t="shared" si="136"/>
        <v>0.26682134570765659</v>
      </c>
      <c r="M714" s="2">
        <f t="shared" si="137"/>
        <v>6.9605568445474941E-3</v>
      </c>
      <c r="N714" s="1">
        <v>463</v>
      </c>
      <c r="O714" s="1">
        <v>476</v>
      </c>
      <c r="P714" s="1">
        <v>345</v>
      </c>
      <c r="Q714" s="1">
        <v>7</v>
      </c>
      <c r="R714" s="1"/>
      <c r="S714" s="1">
        <v>1</v>
      </c>
      <c r="T714" s="1">
        <v>1</v>
      </c>
      <c r="U714" s="1">
        <v>0</v>
      </c>
      <c r="V714" s="1"/>
      <c r="W714" s="1">
        <v>0</v>
      </c>
      <c r="X714" s="1"/>
      <c r="Y714" s="1">
        <v>0</v>
      </c>
      <c r="Z714" s="1"/>
      <c r="AA714" s="1"/>
      <c r="AB714" s="1"/>
      <c r="AH714" t="str">
        <f t="shared" si="145"/>
        <v>Berlin</v>
      </c>
      <c r="AI714" s="10" t="s">
        <v>2646</v>
      </c>
      <c r="AJ714" s="10">
        <v>3</v>
      </c>
      <c r="AK714" s="7"/>
      <c r="AL714" s="127">
        <v>25</v>
      </c>
      <c r="AM714" s="130">
        <v>27</v>
      </c>
      <c r="AN714" s="130">
        <v>25</v>
      </c>
      <c r="AO714" s="132">
        <v>5490</v>
      </c>
      <c r="AP714" s="132">
        <f t="shared" si="143"/>
        <v>25027</v>
      </c>
      <c r="AQ714" t="s">
        <v>2231</v>
      </c>
    </row>
    <row r="715" spans="1:43" hidden="1" outlineLevel="1" x14ac:dyDescent="0.2">
      <c r="A715" s="69" t="s">
        <v>1519</v>
      </c>
      <c r="B715" s="10" t="s">
        <v>1385</v>
      </c>
      <c r="C715" s="1">
        <f t="shared" si="144"/>
        <v>1068</v>
      </c>
      <c r="D715" s="7">
        <f t="shared" si="138"/>
        <v>1</v>
      </c>
      <c r="E715" s="7">
        <f t="shared" si="139"/>
        <v>2</v>
      </c>
      <c r="F715" s="7">
        <f t="shared" si="140"/>
        <v>3</v>
      </c>
      <c r="G715" s="1">
        <f t="shared" si="141"/>
        <v>41</v>
      </c>
      <c r="H715" s="2">
        <f t="shared" si="142"/>
        <v>3.8389513108614229E-2</v>
      </c>
      <c r="I715" s="8"/>
      <c r="J715" s="2">
        <f t="shared" si="134"/>
        <v>0.36048689138576778</v>
      </c>
      <c r="K715" s="2">
        <f t="shared" si="135"/>
        <v>0.32209737827715357</v>
      </c>
      <c r="L715" s="2">
        <f t="shared" si="136"/>
        <v>0.31179775280898875</v>
      </c>
      <c r="M715" s="2">
        <f t="shared" si="137"/>
        <v>5.6179775280899569E-3</v>
      </c>
      <c r="N715" s="1">
        <v>385</v>
      </c>
      <c r="O715" s="1">
        <v>344</v>
      </c>
      <c r="P715" s="1">
        <v>333</v>
      </c>
      <c r="Q715" s="1">
        <v>4</v>
      </c>
      <c r="R715" s="1"/>
      <c r="S715" s="1">
        <v>0</v>
      </c>
      <c r="T715" s="1">
        <v>1</v>
      </c>
      <c r="U715" s="1">
        <v>1</v>
      </c>
      <c r="V715" s="1"/>
      <c r="W715" s="1">
        <v>0</v>
      </c>
      <c r="X715" s="1"/>
      <c r="Y715" s="1">
        <v>0</v>
      </c>
      <c r="Z715" s="1"/>
      <c r="AA715" s="1"/>
      <c r="AB715" s="1"/>
      <c r="AH715" t="str">
        <f t="shared" si="145"/>
        <v>Bernardston</v>
      </c>
      <c r="AI715" t="s">
        <v>1494</v>
      </c>
      <c r="AJ715">
        <v>1</v>
      </c>
      <c r="AK715" s="7"/>
      <c r="AL715" s="127">
        <v>25</v>
      </c>
      <c r="AM715" s="130">
        <v>11</v>
      </c>
      <c r="AN715" s="130">
        <v>10</v>
      </c>
      <c r="AO715" s="132">
        <v>5560</v>
      </c>
      <c r="AP715" s="132">
        <f t="shared" si="143"/>
        <v>25011</v>
      </c>
      <c r="AQ715" t="s">
        <v>2231</v>
      </c>
    </row>
    <row r="716" spans="1:43" hidden="1" outlineLevel="1" x14ac:dyDescent="0.2">
      <c r="A716" s="69" t="s">
        <v>1854</v>
      </c>
      <c r="B716" s="10" t="s">
        <v>1385</v>
      </c>
      <c r="C716" s="1">
        <f t="shared" si="144"/>
        <v>19791</v>
      </c>
      <c r="D716" s="7">
        <f t="shared" si="138"/>
        <v>1</v>
      </c>
      <c r="E716" s="7">
        <f t="shared" si="139"/>
        <v>2</v>
      </c>
      <c r="F716" s="7">
        <f t="shared" si="140"/>
        <v>3</v>
      </c>
      <c r="G716" s="1">
        <f t="shared" si="141"/>
        <v>2333</v>
      </c>
      <c r="H716" s="2">
        <f t="shared" si="142"/>
        <v>0.11788186549441665</v>
      </c>
      <c r="I716" s="8"/>
      <c r="J716" s="2">
        <f t="shared" si="134"/>
        <v>0.42984184730433023</v>
      </c>
      <c r="K716" s="2">
        <f t="shared" si="135"/>
        <v>0.31195998180991358</v>
      </c>
      <c r="L716" s="2">
        <f t="shared" si="136"/>
        <v>0.25157900055580817</v>
      </c>
      <c r="M716" s="2">
        <f t="shared" si="137"/>
        <v>6.6191703299480764E-3</v>
      </c>
      <c r="N716" s="1">
        <v>8507</v>
      </c>
      <c r="O716" s="1">
        <v>6174</v>
      </c>
      <c r="P716" s="1">
        <v>4979</v>
      </c>
      <c r="Q716" s="1">
        <v>55</v>
      </c>
      <c r="R716" s="1"/>
      <c r="S716" s="1">
        <v>21</v>
      </c>
      <c r="T716" s="1">
        <v>27</v>
      </c>
      <c r="U716" s="1">
        <v>12</v>
      </c>
      <c r="V716" s="1"/>
      <c r="W716" s="1">
        <v>5</v>
      </c>
      <c r="X716" s="1"/>
      <c r="Y716" s="1">
        <v>11</v>
      </c>
      <c r="Z716" s="1"/>
      <c r="AA716" s="1"/>
      <c r="AB716" s="1"/>
      <c r="AH716" t="str">
        <f t="shared" si="145"/>
        <v>Beverly</v>
      </c>
      <c r="AI716" t="s">
        <v>1581</v>
      </c>
      <c r="AJ716">
        <v>6</v>
      </c>
      <c r="AK716" s="7"/>
      <c r="AL716" s="127">
        <v>25</v>
      </c>
      <c r="AM716" s="130">
        <v>9</v>
      </c>
      <c r="AN716" s="130">
        <v>15</v>
      </c>
      <c r="AO716" s="132">
        <v>5595</v>
      </c>
      <c r="AP716" s="132">
        <f t="shared" si="143"/>
        <v>25009</v>
      </c>
      <c r="AQ716" t="s">
        <v>146</v>
      </c>
    </row>
    <row r="717" spans="1:43" hidden="1" outlineLevel="1" x14ac:dyDescent="0.2">
      <c r="A717" s="69" t="s">
        <v>2462</v>
      </c>
      <c r="B717" s="10" t="s">
        <v>1385</v>
      </c>
      <c r="C717" s="1">
        <f t="shared" si="144"/>
        <v>17042</v>
      </c>
      <c r="D717" s="7">
        <f t="shared" si="138"/>
        <v>1</v>
      </c>
      <c r="E717" s="7">
        <f t="shared" si="139"/>
        <v>3</v>
      </c>
      <c r="F717" s="7">
        <f t="shared" si="140"/>
        <v>2</v>
      </c>
      <c r="G717" s="1">
        <f t="shared" si="141"/>
        <v>1072</v>
      </c>
      <c r="H717" s="2">
        <f t="shared" si="142"/>
        <v>6.2903415092125339E-2</v>
      </c>
      <c r="I717" s="8"/>
      <c r="J717" s="2">
        <f t="shared" si="134"/>
        <v>0.38146931111371907</v>
      </c>
      <c r="K717" s="2">
        <f t="shared" si="135"/>
        <v>0.29092829480107968</v>
      </c>
      <c r="L717" s="2">
        <f t="shared" si="136"/>
        <v>0.31856589602159369</v>
      </c>
      <c r="M717" s="2">
        <f t="shared" si="137"/>
        <v>9.0364980636075676E-3</v>
      </c>
      <c r="N717" s="1">
        <v>6501</v>
      </c>
      <c r="O717" s="1">
        <v>4958</v>
      </c>
      <c r="P717" s="1">
        <v>5429</v>
      </c>
      <c r="Q717" s="1">
        <v>50</v>
      </c>
      <c r="R717" s="1"/>
      <c r="S717" s="1">
        <v>11</v>
      </c>
      <c r="T717" s="1">
        <v>19</v>
      </c>
      <c r="U717" s="1">
        <v>56</v>
      </c>
      <c r="V717" s="1"/>
      <c r="W717" s="1">
        <v>9</v>
      </c>
      <c r="X717" s="1"/>
      <c r="Y717" s="1">
        <v>9</v>
      </c>
      <c r="Z717" s="1"/>
      <c r="AA717" s="1"/>
      <c r="AB717" s="1"/>
      <c r="AH717" t="str">
        <f t="shared" si="145"/>
        <v>Billerica</v>
      </c>
      <c r="AI717" t="s">
        <v>958</v>
      </c>
      <c r="AJ717">
        <v>5</v>
      </c>
      <c r="AK717" s="7"/>
      <c r="AL717" s="127">
        <v>25</v>
      </c>
      <c r="AM717" s="130">
        <v>17</v>
      </c>
      <c r="AN717" s="130">
        <v>40</v>
      </c>
      <c r="AO717" s="132">
        <v>5805</v>
      </c>
      <c r="AP717" s="132">
        <f t="shared" si="143"/>
        <v>25017</v>
      </c>
      <c r="AQ717" t="s">
        <v>2231</v>
      </c>
    </row>
    <row r="718" spans="1:43" hidden="1" outlineLevel="1" x14ac:dyDescent="0.2">
      <c r="A718" s="69" t="s">
        <v>1191</v>
      </c>
      <c r="B718" s="10" t="s">
        <v>1385</v>
      </c>
      <c r="C718" s="1">
        <f t="shared" si="144"/>
        <v>3630</v>
      </c>
      <c r="D718" s="7">
        <f t="shared" si="138"/>
        <v>1</v>
      </c>
      <c r="E718" s="7">
        <f t="shared" si="139"/>
        <v>3</v>
      </c>
      <c r="F718" s="7">
        <f t="shared" si="140"/>
        <v>2</v>
      </c>
      <c r="G718" s="1">
        <f t="shared" si="141"/>
        <v>242</v>
      </c>
      <c r="H718" s="2">
        <f t="shared" si="142"/>
        <v>6.6666666666666666E-2</v>
      </c>
      <c r="I718" s="8"/>
      <c r="J718" s="2">
        <f t="shared" si="134"/>
        <v>0.38870523415977959</v>
      </c>
      <c r="K718" s="2">
        <f t="shared" si="135"/>
        <v>0.28292011019283747</v>
      </c>
      <c r="L718" s="2">
        <f t="shared" si="136"/>
        <v>0.32203856749311294</v>
      </c>
      <c r="M718" s="2">
        <f t="shared" si="137"/>
        <v>6.3360881542699476E-3</v>
      </c>
      <c r="N718" s="1">
        <v>1411</v>
      </c>
      <c r="O718" s="1">
        <v>1027</v>
      </c>
      <c r="P718" s="1">
        <v>1169</v>
      </c>
      <c r="Q718" s="1">
        <v>6</v>
      </c>
      <c r="R718" s="1"/>
      <c r="S718" s="1">
        <v>6</v>
      </c>
      <c r="T718" s="1">
        <v>5</v>
      </c>
      <c r="U718" s="1">
        <v>3</v>
      </c>
      <c r="V718" s="1"/>
      <c r="W718" s="1">
        <v>1</v>
      </c>
      <c r="X718" s="1"/>
      <c r="Y718" s="1">
        <v>2</v>
      </c>
      <c r="Z718" s="1"/>
      <c r="AA718" s="1"/>
      <c r="AB718" s="1"/>
      <c r="AH718" t="str">
        <f t="shared" si="145"/>
        <v>Blackstone</v>
      </c>
      <c r="AI718" s="10" t="s">
        <v>2646</v>
      </c>
      <c r="AJ718" s="10">
        <v>2</v>
      </c>
      <c r="AK718" s="7"/>
      <c r="AL718" s="127">
        <v>25</v>
      </c>
      <c r="AM718" s="130">
        <v>27</v>
      </c>
      <c r="AN718" s="130">
        <v>30</v>
      </c>
      <c r="AO718" s="132">
        <v>6015</v>
      </c>
      <c r="AP718" s="132">
        <f t="shared" si="143"/>
        <v>25027</v>
      </c>
      <c r="AQ718" t="s">
        <v>2231</v>
      </c>
    </row>
    <row r="719" spans="1:43" hidden="1" outlineLevel="1" x14ac:dyDescent="0.2">
      <c r="A719" s="69" t="s">
        <v>1224</v>
      </c>
      <c r="B719" s="10" t="s">
        <v>1385</v>
      </c>
      <c r="C719" s="1">
        <f t="shared" si="144"/>
        <v>620</v>
      </c>
      <c r="D719" s="7">
        <f t="shared" si="138"/>
        <v>2</v>
      </c>
      <c r="E719" s="7">
        <f t="shared" si="139"/>
        <v>1</v>
      </c>
      <c r="F719" s="7">
        <f t="shared" si="140"/>
        <v>3</v>
      </c>
      <c r="G719" s="1">
        <f t="shared" si="141"/>
        <v>23</v>
      </c>
      <c r="H719" s="2">
        <f t="shared" si="142"/>
        <v>3.7096774193548385E-2</v>
      </c>
      <c r="I719" s="8"/>
      <c r="J719" s="2">
        <f t="shared" si="134"/>
        <v>0.32258064516129031</v>
      </c>
      <c r="K719" s="2">
        <f t="shared" si="135"/>
        <v>0.35967741935483871</v>
      </c>
      <c r="L719" s="2">
        <f t="shared" si="136"/>
        <v>0.31290322580645163</v>
      </c>
      <c r="M719" s="2">
        <f t="shared" si="137"/>
        <v>4.8387096774193949E-3</v>
      </c>
      <c r="N719" s="1">
        <v>200</v>
      </c>
      <c r="O719" s="1">
        <v>223</v>
      </c>
      <c r="P719" s="1">
        <v>194</v>
      </c>
      <c r="Q719" s="1">
        <v>2</v>
      </c>
      <c r="R719" s="1"/>
      <c r="S719" s="1">
        <v>0</v>
      </c>
      <c r="T719" s="1">
        <v>1</v>
      </c>
      <c r="U719" s="1">
        <v>0</v>
      </c>
      <c r="V719" s="1"/>
      <c r="W719" s="1">
        <v>0</v>
      </c>
      <c r="X719" s="1"/>
      <c r="Y719" s="1">
        <v>0</v>
      </c>
      <c r="Z719" s="1"/>
      <c r="AA719" s="1"/>
      <c r="AB719" s="1"/>
      <c r="AH719" t="str">
        <f t="shared" si="145"/>
        <v>Blandford</v>
      </c>
      <c r="AI719" t="s">
        <v>1061</v>
      </c>
      <c r="AJ719">
        <v>1</v>
      </c>
      <c r="AK719" s="7"/>
      <c r="AL719" s="127">
        <v>25</v>
      </c>
      <c r="AM719" s="130">
        <v>13</v>
      </c>
      <c r="AN719" s="130">
        <v>10</v>
      </c>
      <c r="AO719" s="132">
        <v>6085</v>
      </c>
      <c r="AP719" s="132">
        <f t="shared" si="143"/>
        <v>25013</v>
      </c>
      <c r="AQ719" t="s">
        <v>2231</v>
      </c>
    </row>
    <row r="720" spans="1:43" hidden="1" outlineLevel="1" x14ac:dyDescent="0.2">
      <c r="A720" s="69" t="s">
        <v>1023</v>
      </c>
      <c r="B720" s="10" t="s">
        <v>1385</v>
      </c>
      <c r="C720" s="1">
        <f t="shared" si="144"/>
        <v>1935</v>
      </c>
      <c r="D720" s="7">
        <f t="shared" si="138"/>
        <v>1</v>
      </c>
      <c r="E720" s="7">
        <f t="shared" si="139"/>
        <v>2</v>
      </c>
      <c r="F720" s="7">
        <f t="shared" si="140"/>
        <v>3</v>
      </c>
      <c r="G720" s="1">
        <f t="shared" si="141"/>
        <v>75</v>
      </c>
      <c r="H720" s="2">
        <f t="shared" si="142"/>
        <v>3.875968992248062E-2</v>
      </c>
      <c r="I720" s="8"/>
      <c r="J720" s="2">
        <f t="shared" si="134"/>
        <v>0.38501291989664083</v>
      </c>
      <c r="K720" s="2">
        <f t="shared" si="135"/>
        <v>0.34625322997416019</v>
      </c>
      <c r="L720" s="2">
        <f t="shared" si="136"/>
        <v>0.26511627906976742</v>
      </c>
      <c r="M720" s="2">
        <f t="shared" si="137"/>
        <v>3.6175710594316124E-3</v>
      </c>
      <c r="N720" s="1">
        <v>745</v>
      </c>
      <c r="O720" s="1">
        <v>670</v>
      </c>
      <c r="P720" s="1">
        <v>513</v>
      </c>
      <c r="Q720" s="1">
        <v>6</v>
      </c>
      <c r="R720" s="1"/>
      <c r="S720" s="1">
        <v>0</v>
      </c>
      <c r="T720" s="1">
        <v>0</v>
      </c>
      <c r="U720" s="1">
        <v>1</v>
      </c>
      <c r="V720" s="1"/>
      <c r="W720" s="1">
        <v>0</v>
      </c>
      <c r="X720" s="1"/>
      <c r="Y720" s="1">
        <v>0</v>
      </c>
      <c r="Z720" s="1"/>
      <c r="AA720" s="1"/>
      <c r="AB720" s="1"/>
      <c r="AH720" t="str">
        <f t="shared" si="145"/>
        <v>Bolton</v>
      </c>
      <c r="AI720" s="10" t="s">
        <v>2646</v>
      </c>
      <c r="AJ720" s="10">
        <v>5</v>
      </c>
      <c r="AK720" s="7"/>
      <c r="AL720" s="127">
        <v>25</v>
      </c>
      <c r="AM720" s="130">
        <v>27</v>
      </c>
      <c r="AN720" s="130">
        <v>35</v>
      </c>
      <c r="AO720" s="132">
        <v>6365</v>
      </c>
      <c r="AP720" s="132">
        <f t="shared" si="143"/>
        <v>25027</v>
      </c>
      <c r="AQ720" t="s">
        <v>2231</v>
      </c>
    </row>
    <row r="721" spans="1:43" hidden="1" outlineLevel="1" x14ac:dyDescent="0.2">
      <c r="A721" s="69" t="s">
        <v>1225</v>
      </c>
      <c r="B721" s="10" t="s">
        <v>1385</v>
      </c>
      <c r="C721" s="1">
        <f t="shared" si="144"/>
        <v>183131</v>
      </c>
      <c r="D721" s="7">
        <f t="shared" si="138"/>
        <v>1</v>
      </c>
      <c r="E721" s="7">
        <f t="shared" si="139"/>
        <v>2</v>
      </c>
      <c r="F721" s="7">
        <f t="shared" si="140"/>
        <v>3</v>
      </c>
      <c r="G721" s="1">
        <f t="shared" si="141"/>
        <v>72392</v>
      </c>
      <c r="H721" s="2">
        <f t="shared" si="142"/>
        <v>0.39530172390256157</v>
      </c>
      <c r="I721" s="8"/>
      <c r="J721" s="2">
        <f t="shared" si="134"/>
        <v>0.6239249498992524</v>
      </c>
      <c r="K721" s="2">
        <f t="shared" si="135"/>
        <v>0.22862322599669088</v>
      </c>
      <c r="L721" s="2">
        <f t="shared" si="136"/>
        <v>0.13754634660434334</v>
      </c>
      <c r="M721" s="2">
        <f t="shared" si="137"/>
        <v>9.9054774997133777E-3</v>
      </c>
      <c r="N721" s="1">
        <v>114260</v>
      </c>
      <c r="O721" s="1">
        <v>41868</v>
      </c>
      <c r="P721" s="1">
        <v>25189</v>
      </c>
      <c r="Q721" s="1">
        <v>691</v>
      </c>
      <c r="R721" s="1"/>
      <c r="S721" s="1">
        <v>533</v>
      </c>
      <c r="T721" s="1">
        <v>271</v>
      </c>
      <c r="U721" s="1">
        <v>144</v>
      </c>
      <c r="V721" s="1"/>
      <c r="W721" s="1">
        <v>141</v>
      </c>
      <c r="X721" s="1"/>
      <c r="Y721" s="1">
        <v>34</v>
      </c>
      <c r="Z721" s="1"/>
      <c r="AA721" s="1"/>
      <c r="AB721" s="1"/>
      <c r="AH721" t="str">
        <f t="shared" si="145"/>
        <v>Boston</v>
      </c>
      <c r="AI721" t="s">
        <v>1329</v>
      </c>
      <c r="AJ721" t="s">
        <v>3230</v>
      </c>
      <c r="AK721" s="7"/>
      <c r="AL721" s="127">
        <v>25</v>
      </c>
      <c r="AM721" s="130">
        <v>25</v>
      </c>
      <c r="AN721" s="130">
        <v>5</v>
      </c>
      <c r="AO721" s="132">
        <v>7000</v>
      </c>
      <c r="AP721" s="132">
        <f t="shared" si="143"/>
        <v>25025</v>
      </c>
      <c r="AQ721" t="s">
        <v>146</v>
      </c>
    </row>
    <row r="722" spans="1:43" hidden="1" outlineLevel="1" x14ac:dyDescent="0.2">
      <c r="A722" s="69" t="s">
        <v>1226</v>
      </c>
      <c r="B722" s="10" t="s">
        <v>1385</v>
      </c>
      <c r="C722" s="1">
        <f t="shared" si="144"/>
        <v>7760</v>
      </c>
      <c r="D722" s="7">
        <f t="shared" si="138"/>
        <v>1</v>
      </c>
      <c r="E722" s="7">
        <f t="shared" si="139"/>
        <v>2</v>
      </c>
      <c r="F722" s="7">
        <f t="shared" si="140"/>
        <v>3</v>
      </c>
      <c r="G722" s="1">
        <f t="shared" si="141"/>
        <v>389</v>
      </c>
      <c r="H722" s="2">
        <f t="shared" si="142"/>
        <v>5.0128865979381446E-2</v>
      </c>
      <c r="I722" s="8"/>
      <c r="J722" s="2">
        <f t="shared" si="134"/>
        <v>0.38453608247422683</v>
      </c>
      <c r="K722" s="2">
        <f t="shared" si="135"/>
        <v>0.33440721649484534</v>
      </c>
      <c r="L722" s="2">
        <f t="shared" si="136"/>
        <v>0.27538659793814435</v>
      </c>
      <c r="M722" s="2">
        <f t="shared" si="137"/>
        <v>5.6701030927835405E-3</v>
      </c>
      <c r="N722" s="1">
        <v>2984</v>
      </c>
      <c r="O722" s="1">
        <v>2595</v>
      </c>
      <c r="P722" s="1">
        <v>2137</v>
      </c>
      <c r="Q722" s="1">
        <v>17</v>
      </c>
      <c r="R722" s="1"/>
      <c r="S722" s="1">
        <v>11</v>
      </c>
      <c r="T722" s="1">
        <v>7</v>
      </c>
      <c r="U722" s="1">
        <v>4</v>
      </c>
      <c r="V722" s="1"/>
      <c r="W722" s="1">
        <v>1</v>
      </c>
      <c r="X722" s="1"/>
      <c r="Y722" s="1">
        <v>4</v>
      </c>
      <c r="Z722" s="1"/>
      <c r="AA722" s="1"/>
      <c r="AB722" s="1"/>
      <c r="AH722" t="str">
        <f t="shared" si="145"/>
        <v>Bourne</v>
      </c>
      <c r="AI722" t="s">
        <v>2650</v>
      </c>
      <c r="AJ722">
        <v>10</v>
      </c>
      <c r="AK722" s="7"/>
      <c r="AL722" s="127">
        <v>25</v>
      </c>
      <c r="AM722" s="130">
        <v>1</v>
      </c>
      <c r="AN722" s="130">
        <v>10</v>
      </c>
      <c r="AO722" s="132">
        <v>7175</v>
      </c>
      <c r="AP722" s="132">
        <f t="shared" si="143"/>
        <v>25001</v>
      </c>
      <c r="AQ722" t="s">
        <v>2231</v>
      </c>
    </row>
    <row r="723" spans="1:43" hidden="1" outlineLevel="1" x14ac:dyDescent="0.2">
      <c r="A723" s="69" t="s">
        <v>1227</v>
      </c>
      <c r="B723" s="10" t="s">
        <v>1385</v>
      </c>
      <c r="C723" s="1">
        <f t="shared" si="144"/>
        <v>1944</v>
      </c>
      <c r="D723" s="7">
        <f t="shared" si="138"/>
        <v>1</v>
      </c>
      <c r="E723" s="7">
        <f t="shared" si="139"/>
        <v>2</v>
      </c>
      <c r="F723" s="7">
        <f t="shared" si="140"/>
        <v>3</v>
      </c>
      <c r="G723" s="1">
        <f t="shared" si="141"/>
        <v>234</v>
      </c>
      <c r="H723" s="2">
        <f t="shared" si="142"/>
        <v>0.12037037037037036</v>
      </c>
      <c r="I723" s="8"/>
      <c r="J723" s="2">
        <f t="shared" si="134"/>
        <v>0.41666666666666669</v>
      </c>
      <c r="K723" s="2">
        <f t="shared" si="135"/>
        <v>0.29629629629629628</v>
      </c>
      <c r="L723" s="2">
        <f t="shared" si="136"/>
        <v>0.27623456790123457</v>
      </c>
      <c r="M723" s="2">
        <f t="shared" si="137"/>
        <v>1.0802469135802406E-2</v>
      </c>
      <c r="N723" s="1">
        <v>810</v>
      </c>
      <c r="O723" s="1">
        <v>576</v>
      </c>
      <c r="P723" s="1">
        <v>537</v>
      </c>
      <c r="Q723" s="1">
        <v>15</v>
      </c>
      <c r="R723" s="1"/>
      <c r="S723" s="1">
        <v>4</v>
      </c>
      <c r="T723" s="1">
        <v>1</v>
      </c>
      <c r="U723" s="1">
        <v>0</v>
      </c>
      <c r="V723" s="1"/>
      <c r="W723" s="1">
        <v>0</v>
      </c>
      <c r="X723" s="1"/>
      <c r="Y723" s="1">
        <v>1</v>
      </c>
      <c r="Z723" s="1"/>
      <c r="AA723" s="1"/>
      <c r="AB723" s="1"/>
      <c r="AH723" t="str">
        <f t="shared" si="145"/>
        <v>Boxborough</v>
      </c>
      <c r="AI723" t="s">
        <v>958</v>
      </c>
      <c r="AJ723">
        <v>5</v>
      </c>
      <c r="AK723" s="7"/>
      <c r="AL723" s="127">
        <v>25</v>
      </c>
      <c r="AM723" s="130">
        <v>17</v>
      </c>
      <c r="AN723" s="130">
        <v>45</v>
      </c>
      <c r="AO723" s="132">
        <v>7350</v>
      </c>
      <c r="AP723" s="132">
        <f t="shared" si="143"/>
        <v>25017</v>
      </c>
      <c r="AQ723" t="s">
        <v>2231</v>
      </c>
    </row>
    <row r="724" spans="1:43" hidden="1" outlineLevel="1" x14ac:dyDescent="0.2">
      <c r="A724" s="69" t="s">
        <v>1228</v>
      </c>
      <c r="B724" s="10" t="s">
        <v>1385</v>
      </c>
      <c r="C724" s="1">
        <f t="shared" si="144"/>
        <v>3912</v>
      </c>
      <c r="D724" s="7">
        <f t="shared" si="138"/>
        <v>2</v>
      </c>
      <c r="E724" s="7">
        <f t="shared" si="139"/>
        <v>1</v>
      </c>
      <c r="F724" s="7">
        <f t="shared" si="140"/>
        <v>3</v>
      </c>
      <c r="G724" s="1">
        <f t="shared" si="141"/>
        <v>585</v>
      </c>
      <c r="H724" s="2">
        <f t="shared" si="142"/>
        <v>0.14953987730061349</v>
      </c>
      <c r="I724" s="8"/>
      <c r="J724" s="2">
        <f t="shared" si="134"/>
        <v>0.29473415132924335</v>
      </c>
      <c r="K724" s="2">
        <f t="shared" si="135"/>
        <v>0.44427402862985688</v>
      </c>
      <c r="L724" s="2">
        <f t="shared" si="136"/>
        <v>0.25153374233128833</v>
      </c>
      <c r="M724" s="2">
        <f t="shared" si="137"/>
        <v>9.4580777096113788E-3</v>
      </c>
      <c r="N724" s="1">
        <v>1153</v>
      </c>
      <c r="O724" s="1">
        <v>1738</v>
      </c>
      <c r="P724" s="1">
        <v>984</v>
      </c>
      <c r="Q724" s="1">
        <v>22</v>
      </c>
      <c r="R724" s="1"/>
      <c r="S724" s="1">
        <v>1</v>
      </c>
      <c r="T724" s="1">
        <v>1</v>
      </c>
      <c r="U724" s="1">
        <v>1</v>
      </c>
      <c r="V724" s="1"/>
      <c r="W724" s="1">
        <v>0</v>
      </c>
      <c r="X724" s="1"/>
      <c r="Y724" s="1">
        <v>12</v>
      </c>
      <c r="Z724" s="1"/>
      <c r="AA724" s="1"/>
      <c r="AB724" s="1"/>
      <c r="AH724" t="str">
        <f t="shared" si="145"/>
        <v>Boxford</v>
      </c>
      <c r="AI724" t="s">
        <v>1581</v>
      </c>
      <c r="AJ724">
        <v>6</v>
      </c>
      <c r="AK724" s="7"/>
      <c r="AL724" s="127">
        <v>25</v>
      </c>
      <c r="AM724" s="130">
        <v>9</v>
      </c>
      <c r="AN724" s="130">
        <v>20</v>
      </c>
      <c r="AO724" s="132">
        <v>7420</v>
      </c>
      <c r="AP724" s="132">
        <f t="shared" si="143"/>
        <v>25009</v>
      </c>
      <c r="AQ724" t="s">
        <v>2231</v>
      </c>
    </row>
    <row r="725" spans="1:43" hidden="1" outlineLevel="1" x14ac:dyDescent="0.2">
      <c r="A725" s="69" t="s">
        <v>2935</v>
      </c>
      <c r="B725" s="10" t="s">
        <v>1385</v>
      </c>
      <c r="C725" s="1">
        <f t="shared" si="144"/>
        <v>2192</v>
      </c>
      <c r="D725" s="7">
        <f t="shared" si="138"/>
        <v>2</v>
      </c>
      <c r="E725" s="7">
        <f t="shared" si="139"/>
        <v>1</v>
      </c>
      <c r="F725" s="7">
        <f t="shared" si="140"/>
        <v>3</v>
      </c>
      <c r="G725" s="1">
        <f t="shared" si="141"/>
        <v>19</v>
      </c>
      <c r="H725" s="2">
        <f t="shared" si="142"/>
        <v>8.6678832116788319E-3</v>
      </c>
      <c r="I725" s="8"/>
      <c r="J725" s="2">
        <f t="shared" si="134"/>
        <v>0.37910583941605841</v>
      </c>
      <c r="K725" s="2">
        <f t="shared" si="135"/>
        <v>0.38777372262773724</v>
      </c>
      <c r="L725" s="2">
        <f t="shared" si="136"/>
        <v>0.22947080291970803</v>
      </c>
      <c r="M725" s="2">
        <f t="shared" si="137"/>
        <v>3.6496350364962626E-3</v>
      </c>
      <c r="N725" s="1">
        <v>831</v>
      </c>
      <c r="O725" s="1">
        <v>850</v>
      </c>
      <c r="P725" s="1">
        <v>503</v>
      </c>
      <c r="Q725" s="1">
        <v>1</v>
      </c>
      <c r="R725" s="1"/>
      <c r="S725" s="1">
        <v>0</v>
      </c>
      <c r="T725" s="1">
        <v>1</v>
      </c>
      <c r="U725" s="1">
        <v>0</v>
      </c>
      <c r="V725" s="1"/>
      <c r="W725" s="1">
        <v>6</v>
      </c>
      <c r="X725" s="1"/>
      <c r="Y725" s="1">
        <v>0</v>
      </c>
      <c r="Z725" s="1"/>
      <c r="AA725" s="1"/>
      <c r="AB725" s="1"/>
      <c r="AH725" t="str">
        <f t="shared" si="145"/>
        <v>Boylston</v>
      </c>
      <c r="AI725" s="10" t="s">
        <v>2646</v>
      </c>
      <c r="AJ725" s="10">
        <v>3</v>
      </c>
      <c r="AK725" s="7"/>
      <c r="AL725" s="127">
        <v>25</v>
      </c>
      <c r="AM725" s="130">
        <v>27</v>
      </c>
      <c r="AN725" s="130">
        <v>40</v>
      </c>
      <c r="AO725" s="132">
        <v>7525</v>
      </c>
      <c r="AP725" s="132">
        <f t="shared" si="143"/>
        <v>25027</v>
      </c>
      <c r="AQ725" t="s">
        <v>2231</v>
      </c>
    </row>
    <row r="726" spans="1:43" hidden="1" outlineLevel="1" x14ac:dyDescent="0.2">
      <c r="A726" s="69" t="s">
        <v>1024</v>
      </c>
      <c r="B726" s="10" t="s">
        <v>1385</v>
      </c>
      <c r="C726" s="1">
        <f t="shared" si="144"/>
        <v>18730</v>
      </c>
      <c r="D726" s="7">
        <f t="shared" si="138"/>
        <v>1</v>
      </c>
      <c r="E726" s="7">
        <f t="shared" si="139"/>
        <v>2</v>
      </c>
      <c r="F726" s="7">
        <f t="shared" si="140"/>
        <v>3</v>
      </c>
      <c r="G726" s="1">
        <f t="shared" si="141"/>
        <v>1104</v>
      </c>
      <c r="H726" s="2">
        <f t="shared" si="142"/>
        <v>5.8942872397223706E-2</v>
      </c>
      <c r="I726" s="8"/>
      <c r="J726" s="2">
        <f t="shared" si="134"/>
        <v>0.41121195942338495</v>
      </c>
      <c r="K726" s="2">
        <f t="shared" si="135"/>
        <v>0.35226908702616122</v>
      </c>
      <c r="L726" s="2">
        <f t="shared" si="136"/>
        <v>0.23224773091297385</v>
      </c>
      <c r="M726" s="2">
        <f t="shared" si="137"/>
        <v>4.2712226374799767E-3</v>
      </c>
      <c r="N726" s="1">
        <v>7702</v>
      </c>
      <c r="O726" s="1">
        <v>6598</v>
      </c>
      <c r="P726" s="1">
        <v>4350</v>
      </c>
      <c r="Q726" s="1">
        <v>25</v>
      </c>
      <c r="R726" s="1"/>
      <c r="S726" s="1">
        <v>4</v>
      </c>
      <c r="T726" s="1">
        <v>11</v>
      </c>
      <c r="U726" s="1">
        <v>6</v>
      </c>
      <c r="V726" s="1"/>
      <c r="W726" s="1">
        <v>5</v>
      </c>
      <c r="X726" s="1"/>
      <c r="Y726" s="1">
        <v>29</v>
      </c>
      <c r="Z726" s="1"/>
      <c r="AA726" s="1"/>
      <c r="AB726" s="1"/>
      <c r="AH726" t="str">
        <f t="shared" si="145"/>
        <v>Braintree</v>
      </c>
      <c r="AI726" t="s">
        <v>1526</v>
      </c>
      <c r="AJ726">
        <v>9</v>
      </c>
      <c r="AK726" s="7"/>
      <c r="AL726" s="127">
        <v>25</v>
      </c>
      <c r="AM726" s="130">
        <v>21</v>
      </c>
      <c r="AN726" s="130">
        <v>15</v>
      </c>
      <c r="AO726" s="132">
        <v>7665</v>
      </c>
      <c r="AP726" s="132">
        <f t="shared" si="143"/>
        <v>25021</v>
      </c>
      <c r="AQ726" t="s">
        <v>2231</v>
      </c>
    </row>
    <row r="727" spans="1:43" hidden="1" outlineLevel="1" x14ac:dyDescent="0.2">
      <c r="A727" s="69" t="s">
        <v>1458</v>
      </c>
      <c r="B727" s="10" t="s">
        <v>1385</v>
      </c>
      <c r="C727" s="1">
        <f t="shared" si="144"/>
        <v>5438</v>
      </c>
      <c r="D727" s="7">
        <f t="shared" si="138"/>
        <v>1</v>
      </c>
      <c r="E727" s="7">
        <f t="shared" si="139"/>
        <v>2</v>
      </c>
      <c r="F727" s="7">
        <f t="shared" si="140"/>
        <v>3</v>
      </c>
      <c r="G727" s="1">
        <f t="shared" si="141"/>
        <v>698</v>
      </c>
      <c r="H727" s="2">
        <f t="shared" si="142"/>
        <v>0.12835601324016183</v>
      </c>
      <c r="I727" s="8"/>
      <c r="J727" s="2">
        <f t="shared" si="134"/>
        <v>0.42019124678190511</v>
      </c>
      <c r="K727" s="2">
        <f t="shared" si="135"/>
        <v>0.29183523354174329</v>
      </c>
      <c r="L727" s="2">
        <f t="shared" si="136"/>
        <v>0.2776756160353071</v>
      </c>
      <c r="M727" s="2">
        <f t="shared" si="137"/>
        <v>1.0297903641044492E-2</v>
      </c>
      <c r="N727" s="1">
        <v>2285</v>
      </c>
      <c r="O727" s="1">
        <v>1587</v>
      </c>
      <c r="P727" s="1">
        <v>1510</v>
      </c>
      <c r="Q727" s="1">
        <v>31</v>
      </c>
      <c r="R727" s="1"/>
      <c r="S727" s="1">
        <v>3</v>
      </c>
      <c r="T727" s="1">
        <v>2</v>
      </c>
      <c r="U727" s="1">
        <v>7</v>
      </c>
      <c r="V727" s="1"/>
      <c r="W727" s="1">
        <v>1</v>
      </c>
      <c r="X727" s="1"/>
      <c r="Y727" s="1">
        <v>12</v>
      </c>
      <c r="Z727" s="1"/>
      <c r="AA727" s="1"/>
      <c r="AB727" s="1"/>
      <c r="AH727" t="str">
        <f t="shared" si="145"/>
        <v>Brewster</v>
      </c>
      <c r="AI727" t="s">
        <v>2650</v>
      </c>
      <c r="AJ727">
        <v>10</v>
      </c>
      <c r="AK727" s="7"/>
      <c r="AL727" s="127">
        <v>25</v>
      </c>
      <c r="AM727" s="130">
        <v>1</v>
      </c>
      <c r="AN727" s="130">
        <v>15</v>
      </c>
      <c r="AO727" s="132">
        <v>7980</v>
      </c>
      <c r="AP727" s="132">
        <f t="shared" si="143"/>
        <v>25001</v>
      </c>
      <c r="AQ727" t="s">
        <v>2231</v>
      </c>
    </row>
    <row r="728" spans="1:43" hidden="1" outlineLevel="1" x14ac:dyDescent="0.2">
      <c r="A728" s="69" t="s">
        <v>745</v>
      </c>
      <c r="B728" s="10" t="s">
        <v>1385</v>
      </c>
      <c r="C728" s="1">
        <f t="shared" si="144"/>
        <v>8221</v>
      </c>
      <c r="D728" s="7">
        <f t="shared" si="138"/>
        <v>1</v>
      </c>
      <c r="E728" s="7">
        <f t="shared" si="139"/>
        <v>2</v>
      </c>
      <c r="F728" s="7">
        <f t="shared" si="140"/>
        <v>3</v>
      </c>
      <c r="G728" s="1">
        <f t="shared" si="141"/>
        <v>193</v>
      </c>
      <c r="H728" s="2">
        <f t="shared" si="142"/>
        <v>2.3476462717430969E-2</v>
      </c>
      <c r="I728" s="8"/>
      <c r="J728" s="2">
        <f t="shared" si="134"/>
        <v>0.35883712443741639</v>
      </c>
      <c r="K728" s="2">
        <f t="shared" si="135"/>
        <v>0.33536066171998541</v>
      </c>
      <c r="L728" s="2">
        <f t="shared" si="136"/>
        <v>0.29521955966427443</v>
      </c>
      <c r="M728" s="2">
        <f t="shared" si="137"/>
        <v>1.0582654178323714E-2</v>
      </c>
      <c r="N728" s="1">
        <v>2950</v>
      </c>
      <c r="O728" s="1">
        <v>2757</v>
      </c>
      <c r="P728" s="1">
        <v>2427</v>
      </c>
      <c r="Q728" s="1">
        <v>27</v>
      </c>
      <c r="R728" s="1"/>
      <c r="S728" s="1">
        <v>8</v>
      </c>
      <c r="T728" s="1">
        <v>10</v>
      </c>
      <c r="U728" s="1">
        <v>7</v>
      </c>
      <c r="V728" s="1"/>
      <c r="W728" s="1">
        <v>2</v>
      </c>
      <c r="X728" s="1"/>
      <c r="Y728" s="1">
        <v>33</v>
      </c>
      <c r="Z728" s="1"/>
      <c r="AA728" s="1"/>
      <c r="AB728" s="1"/>
      <c r="AH728" t="str">
        <f t="shared" si="145"/>
        <v>Bridgewater</v>
      </c>
      <c r="AI728" t="s">
        <v>458</v>
      </c>
      <c r="AJ728">
        <v>4</v>
      </c>
      <c r="AK728" s="7"/>
      <c r="AL728" s="127">
        <v>25</v>
      </c>
      <c r="AM728" s="130">
        <v>23</v>
      </c>
      <c r="AN728" s="130">
        <v>10</v>
      </c>
      <c r="AO728" s="132">
        <v>8085</v>
      </c>
      <c r="AP728" s="132">
        <f t="shared" si="143"/>
        <v>25023</v>
      </c>
      <c r="AQ728" t="s">
        <v>2231</v>
      </c>
    </row>
    <row r="729" spans="1:43" hidden="1" outlineLevel="1" x14ac:dyDescent="0.2">
      <c r="A729" s="69" t="s">
        <v>2397</v>
      </c>
      <c r="B729" s="10" t="s">
        <v>1385</v>
      </c>
      <c r="C729" s="1">
        <f t="shared" si="144"/>
        <v>1573</v>
      </c>
      <c r="D729" s="7">
        <f t="shared" si="138"/>
        <v>1</v>
      </c>
      <c r="E729" s="7">
        <f t="shared" si="139"/>
        <v>3</v>
      </c>
      <c r="F729" s="7">
        <f t="shared" si="140"/>
        <v>1</v>
      </c>
      <c r="G729" s="1">
        <f t="shared" si="141"/>
        <v>0</v>
      </c>
      <c r="H729" s="2">
        <f t="shared" si="142"/>
        <v>0</v>
      </c>
      <c r="I729" s="8"/>
      <c r="J729" s="2">
        <f t="shared" si="134"/>
        <v>0.34202161474888748</v>
      </c>
      <c r="K729" s="2">
        <f t="shared" si="135"/>
        <v>0.30705657978385253</v>
      </c>
      <c r="L729" s="2">
        <f t="shared" si="136"/>
        <v>0.34202161474888748</v>
      </c>
      <c r="M729" s="2">
        <f t="shared" si="137"/>
        <v>8.9001907183725026E-3</v>
      </c>
      <c r="N729" s="1">
        <v>538</v>
      </c>
      <c r="O729" s="1">
        <v>483</v>
      </c>
      <c r="P729" s="1">
        <v>538</v>
      </c>
      <c r="Q729" s="1">
        <v>6</v>
      </c>
      <c r="R729" s="1"/>
      <c r="S729" s="1">
        <v>2</v>
      </c>
      <c r="T729" s="1">
        <v>4</v>
      </c>
      <c r="U729" s="1">
        <v>1</v>
      </c>
      <c r="V729" s="1"/>
      <c r="W729" s="1">
        <v>1</v>
      </c>
      <c r="X729" s="1"/>
      <c r="Y729" s="1">
        <v>0</v>
      </c>
      <c r="Z729" s="1"/>
      <c r="AA729" s="1"/>
      <c r="AB729" s="1"/>
      <c r="AH729" t="str">
        <f t="shared" si="145"/>
        <v>Brimfield</v>
      </c>
      <c r="AI729" t="s">
        <v>1061</v>
      </c>
      <c r="AJ729">
        <v>2</v>
      </c>
      <c r="AK729" s="7"/>
      <c r="AL729" s="127">
        <v>25</v>
      </c>
      <c r="AM729" s="130">
        <v>13</v>
      </c>
      <c r="AN729" s="130">
        <v>15</v>
      </c>
      <c r="AO729" s="132">
        <v>8470</v>
      </c>
      <c r="AP729" s="132">
        <f t="shared" si="143"/>
        <v>25013</v>
      </c>
      <c r="AQ729" t="s">
        <v>2231</v>
      </c>
    </row>
    <row r="730" spans="1:43" hidden="1" outlineLevel="1" x14ac:dyDescent="0.2">
      <c r="A730" s="69" t="s">
        <v>2845</v>
      </c>
      <c r="B730" s="10" t="s">
        <v>1385</v>
      </c>
      <c r="C730" s="1">
        <f t="shared" si="144"/>
        <v>29799</v>
      </c>
      <c r="D730" s="7">
        <f t="shared" si="138"/>
        <v>1</v>
      </c>
      <c r="E730" s="7">
        <f t="shared" si="139"/>
        <v>2</v>
      </c>
      <c r="F730" s="7">
        <f t="shared" si="140"/>
        <v>3</v>
      </c>
      <c r="G730" s="1">
        <f t="shared" si="141"/>
        <v>4346</v>
      </c>
      <c r="H730" s="2">
        <f t="shared" si="142"/>
        <v>0.1458438202624249</v>
      </c>
      <c r="I730" s="8"/>
      <c r="J730" s="2">
        <f t="shared" si="134"/>
        <v>0.44326990838618746</v>
      </c>
      <c r="K730" s="2">
        <f t="shared" si="135"/>
        <v>0.29742608812376253</v>
      </c>
      <c r="L730" s="2">
        <f t="shared" si="136"/>
        <v>0.25433739387227761</v>
      </c>
      <c r="M730" s="2">
        <f t="shared" si="137"/>
        <v>4.966609617772344E-3</v>
      </c>
      <c r="N730" s="1">
        <v>13209</v>
      </c>
      <c r="O730" s="1">
        <v>8863</v>
      </c>
      <c r="P730" s="1">
        <v>7579</v>
      </c>
      <c r="Q730" s="1">
        <v>57</v>
      </c>
      <c r="R730" s="1"/>
      <c r="S730" s="1">
        <v>26</v>
      </c>
      <c r="T730" s="1">
        <v>26</v>
      </c>
      <c r="U730" s="1">
        <v>19</v>
      </c>
      <c r="V730" s="1"/>
      <c r="W730" s="1">
        <v>11</v>
      </c>
      <c r="X730" s="1"/>
      <c r="Y730" s="1">
        <v>9</v>
      </c>
      <c r="Z730" s="1"/>
      <c r="AA730" s="1"/>
      <c r="AB730" s="1"/>
      <c r="AH730" t="str">
        <f t="shared" si="145"/>
        <v>Brockton</v>
      </c>
      <c r="AI730" t="s">
        <v>458</v>
      </c>
      <c r="AJ730" t="s">
        <v>3230</v>
      </c>
      <c r="AK730" s="7"/>
      <c r="AL730" s="127">
        <v>25</v>
      </c>
      <c r="AM730" s="130">
        <v>23</v>
      </c>
      <c r="AN730" s="130">
        <v>15</v>
      </c>
      <c r="AO730" s="132">
        <v>9000</v>
      </c>
      <c r="AP730" s="132">
        <f t="shared" si="143"/>
        <v>25023</v>
      </c>
      <c r="AQ730" t="s">
        <v>146</v>
      </c>
    </row>
    <row r="731" spans="1:43" hidden="1" outlineLevel="1" x14ac:dyDescent="0.2">
      <c r="A731" s="69" t="s">
        <v>493</v>
      </c>
      <c r="B731" s="10" t="s">
        <v>1385</v>
      </c>
      <c r="C731" s="1">
        <f t="shared" si="144"/>
        <v>1425</v>
      </c>
      <c r="D731" s="7">
        <f t="shared" si="138"/>
        <v>1</v>
      </c>
      <c r="E731" s="7">
        <f t="shared" si="139"/>
        <v>2</v>
      </c>
      <c r="F731" s="7">
        <f t="shared" si="140"/>
        <v>3</v>
      </c>
      <c r="G731" s="1">
        <f t="shared" si="141"/>
        <v>18</v>
      </c>
      <c r="H731" s="2">
        <f t="shared" si="142"/>
        <v>1.2631578947368421E-2</v>
      </c>
      <c r="I731" s="8"/>
      <c r="J731" s="2">
        <f t="shared" si="134"/>
        <v>0.36842105263157893</v>
      </c>
      <c r="K731" s="2">
        <f t="shared" si="135"/>
        <v>0.35578947368421054</v>
      </c>
      <c r="L731" s="2">
        <f t="shared" si="136"/>
        <v>0.26877192982456138</v>
      </c>
      <c r="M731" s="2">
        <f t="shared" si="137"/>
        <v>7.0175438596490891E-3</v>
      </c>
      <c r="N731" s="1">
        <v>525</v>
      </c>
      <c r="O731" s="1">
        <v>507</v>
      </c>
      <c r="P731" s="1">
        <v>383</v>
      </c>
      <c r="Q731" s="1">
        <v>5</v>
      </c>
      <c r="R731" s="1"/>
      <c r="S731" s="1">
        <v>2</v>
      </c>
      <c r="T731" s="1">
        <v>0</v>
      </c>
      <c r="U731" s="1">
        <v>0</v>
      </c>
      <c r="V731" s="1"/>
      <c r="W731" s="1">
        <v>1</v>
      </c>
      <c r="X731" s="1"/>
      <c r="Y731" s="1">
        <v>2</v>
      </c>
      <c r="Z731" s="1"/>
      <c r="AA731" s="1"/>
      <c r="AB731" s="1"/>
      <c r="AH731" t="str">
        <f t="shared" si="145"/>
        <v>Brookfield</v>
      </c>
      <c r="AI731" s="10" t="s">
        <v>2646</v>
      </c>
      <c r="AJ731" s="10">
        <v>2</v>
      </c>
      <c r="AK731" s="7"/>
      <c r="AL731" s="127">
        <v>25</v>
      </c>
      <c r="AM731" s="130">
        <v>27</v>
      </c>
      <c r="AN731" s="130">
        <v>45</v>
      </c>
      <c r="AO731" s="132">
        <v>9105</v>
      </c>
      <c r="AP731" s="132">
        <f t="shared" si="143"/>
        <v>25027</v>
      </c>
      <c r="AQ731" t="s">
        <v>2231</v>
      </c>
    </row>
    <row r="732" spans="1:43" hidden="1" outlineLevel="1" x14ac:dyDescent="0.2">
      <c r="A732" s="69" t="s">
        <v>3010</v>
      </c>
      <c r="B732" s="10" t="s">
        <v>1385</v>
      </c>
      <c r="C732" s="1">
        <f t="shared" si="144"/>
        <v>27547</v>
      </c>
      <c r="D732" s="7">
        <f t="shared" si="138"/>
        <v>1</v>
      </c>
      <c r="E732" s="7">
        <f t="shared" si="139"/>
        <v>2</v>
      </c>
      <c r="F732" s="7">
        <f t="shared" si="140"/>
        <v>3</v>
      </c>
      <c r="G732" s="1">
        <f t="shared" si="141"/>
        <v>14956</v>
      </c>
      <c r="H732" s="2">
        <f t="shared" si="142"/>
        <v>0.5429266344792536</v>
      </c>
      <c r="I732" s="8"/>
      <c r="J732" s="2">
        <f t="shared" si="134"/>
        <v>0.72051403056594188</v>
      </c>
      <c r="K732" s="2">
        <f t="shared" si="135"/>
        <v>0.17758739608668819</v>
      </c>
      <c r="L732" s="2">
        <f t="shared" si="136"/>
        <v>9.5436889679456932E-2</v>
      </c>
      <c r="M732" s="2">
        <f t="shared" si="137"/>
        <v>6.4616836679129985E-3</v>
      </c>
      <c r="N732" s="1">
        <v>19848</v>
      </c>
      <c r="O732" s="1">
        <v>4892</v>
      </c>
      <c r="P732" s="1">
        <v>2629</v>
      </c>
      <c r="Q732" s="1">
        <v>94</v>
      </c>
      <c r="R732" s="1"/>
      <c r="S732" s="1">
        <v>42</v>
      </c>
      <c r="T732" s="1">
        <v>10</v>
      </c>
      <c r="U732" s="1">
        <v>15</v>
      </c>
      <c r="V732" s="1"/>
      <c r="W732" s="1">
        <v>7</v>
      </c>
      <c r="X732" s="1"/>
      <c r="Y732" s="1">
        <v>10</v>
      </c>
      <c r="Z732" s="1"/>
      <c r="AA732" s="1"/>
      <c r="AB732" s="1"/>
      <c r="AH732" t="str">
        <f t="shared" si="145"/>
        <v>Brookline</v>
      </c>
      <c r="AI732" t="s">
        <v>1526</v>
      </c>
      <c r="AJ732">
        <v>4</v>
      </c>
      <c r="AK732" s="7"/>
      <c r="AL732" s="127">
        <v>25</v>
      </c>
      <c r="AM732" s="130">
        <v>21</v>
      </c>
      <c r="AN732" s="130">
        <v>20</v>
      </c>
      <c r="AO732" s="132">
        <v>9175</v>
      </c>
      <c r="AP732" s="132">
        <f t="shared" si="143"/>
        <v>25021</v>
      </c>
      <c r="AQ732" t="s">
        <v>2231</v>
      </c>
    </row>
    <row r="733" spans="1:43" hidden="1" outlineLevel="1" x14ac:dyDescent="0.2">
      <c r="A733" s="69" t="s">
        <v>2846</v>
      </c>
      <c r="B733" s="10" t="s">
        <v>1385</v>
      </c>
      <c r="C733" s="1">
        <f t="shared" si="144"/>
        <v>1043</v>
      </c>
      <c r="D733" s="7">
        <f t="shared" si="138"/>
        <v>1</v>
      </c>
      <c r="E733" s="7">
        <f t="shared" si="139"/>
        <v>2</v>
      </c>
      <c r="F733" s="7">
        <f t="shared" si="140"/>
        <v>3</v>
      </c>
      <c r="G733" s="1">
        <f t="shared" si="141"/>
        <v>128</v>
      </c>
      <c r="H733" s="2">
        <f t="shared" si="142"/>
        <v>0.12272291466922339</v>
      </c>
      <c r="I733" s="8"/>
      <c r="J733" s="2">
        <f t="shared" si="134"/>
        <v>0.41994247363374881</v>
      </c>
      <c r="K733" s="2">
        <f t="shared" si="135"/>
        <v>0.2972195589645254</v>
      </c>
      <c r="L733" s="2">
        <f t="shared" si="136"/>
        <v>0.274209012464046</v>
      </c>
      <c r="M733" s="2">
        <f t="shared" si="137"/>
        <v>8.6289549376797892E-3</v>
      </c>
      <c r="N733" s="1">
        <v>438</v>
      </c>
      <c r="O733" s="1">
        <v>310</v>
      </c>
      <c r="P733" s="1">
        <v>286</v>
      </c>
      <c r="Q733" s="1">
        <v>6</v>
      </c>
      <c r="R733" s="1"/>
      <c r="S733" s="1">
        <v>1</v>
      </c>
      <c r="T733" s="1">
        <v>1</v>
      </c>
      <c r="U733" s="1">
        <v>0</v>
      </c>
      <c r="V733" s="1"/>
      <c r="W733" s="1">
        <v>0</v>
      </c>
      <c r="X733" s="1"/>
      <c r="Y733" s="1">
        <v>1</v>
      </c>
      <c r="Z733" s="1"/>
      <c r="AA733" s="1"/>
      <c r="AB733" s="1"/>
      <c r="AH733" t="str">
        <f t="shared" si="145"/>
        <v>Buckland</v>
      </c>
      <c r="AI733" t="s">
        <v>1494</v>
      </c>
      <c r="AJ733">
        <v>1</v>
      </c>
      <c r="AK733" s="7"/>
      <c r="AL733" s="127">
        <v>25</v>
      </c>
      <c r="AM733" s="130">
        <v>11</v>
      </c>
      <c r="AN733" s="130">
        <v>15</v>
      </c>
      <c r="AO733" s="132">
        <v>9595</v>
      </c>
      <c r="AP733" s="132">
        <f t="shared" si="143"/>
        <v>25011</v>
      </c>
      <c r="AQ733" t="s">
        <v>2231</v>
      </c>
    </row>
    <row r="734" spans="1:43" hidden="1" outlineLevel="1" x14ac:dyDescent="0.2">
      <c r="A734" s="69" t="s">
        <v>2616</v>
      </c>
      <c r="B734" s="10" t="s">
        <v>1385</v>
      </c>
      <c r="C734" s="1">
        <f t="shared" si="144"/>
        <v>12697</v>
      </c>
      <c r="D734" s="7">
        <f t="shared" si="138"/>
        <v>1</v>
      </c>
      <c r="E734" s="7">
        <f t="shared" si="139"/>
        <v>2</v>
      </c>
      <c r="F734" s="7">
        <f t="shared" si="140"/>
        <v>3</v>
      </c>
      <c r="G734" s="1">
        <f t="shared" si="141"/>
        <v>953</v>
      </c>
      <c r="H734" s="2">
        <f t="shared" si="142"/>
        <v>7.5057100102386393E-2</v>
      </c>
      <c r="I734" s="8"/>
      <c r="J734" s="2">
        <f t="shared" si="134"/>
        <v>0.40521383003859179</v>
      </c>
      <c r="K734" s="2">
        <f t="shared" si="135"/>
        <v>0.33015672993620543</v>
      </c>
      <c r="L734" s="2">
        <f t="shared" si="136"/>
        <v>0.25817122154839728</v>
      </c>
      <c r="M734" s="2">
        <f t="shared" si="137"/>
        <v>6.4582184768054995E-3</v>
      </c>
      <c r="N734" s="1">
        <v>5145</v>
      </c>
      <c r="O734" s="1">
        <v>4192</v>
      </c>
      <c r="P734" s="1">
        <v>3278</v>
      </c>
      <c r="Q734" s="1">
        <v>43</v>
      </c>
      <c r="R734" s="1"/>
      <c r="S734" s="1">
        <v>5</v>
      </c>
      <c r="T734" s="1">
        <v>9</v>
      </c>
      <c r="U734" s="1">
        <v>7</v>
      </c>
      <c r="V734" s="1"/>
      <c r="W734" s="1">
        <v>4</v>
      </c>
      <c r="X734" s="1"/>
      <c r="Y734" s="1">
        <v>14</v>
      </c>
      <c r="Z734" s="1"/>
      <c r="AA734" s="1"/>
      <c r="AB734" s="1"/>
      <c r="AH734" t="str">
        <f t="shared" si="145"/>
        <v>Burlington</v>
      </c>
      <c r="AI734" t="s">
        <v>958</v>
      </c>
      <c r="AJ734">
        <v>6</v>
      </c>
      <c r="AK734" s="7"/>
      <c r="AL734" s="127">
        <v>25</v>
      </c>
      <c r="AM734" s="130">
        <v>17</v>
      </c>
      <c r="AN734" s="130">
        <v>50</v>
      </c>
      <c r="AO734" s="132">
        <v>9840</v>
      </c>
      <c r="AP734" s="132">
        <f t="shared" si="143"/>
        <v>25017</v>
      </c>
      <c r="AQ734" t="s">
        <v>2231</v>
      </c>
    </row>
    <row r="735" spans="1:43" hidden="1" outlineLevel="1" x14ac:dyDescent="0.2">
      <c r="A735" s="69" t="s">
        <v>2386</v>
      </c>
      <c r="B735" s="10" t="s">
        <v>1385</v>
      </c>
      <c r="C735" s="1">
        <f t="shared" si="144"/>
        <v>41158</v>
      </c>
      <c r="D735" s="7">
        <f t="shared" si="138"/>
        <v>1</v>
      </c>
      <c r="E735" s="7">
        <f t="shared" si="139"/>
        <v>2</v>
      </c>
      <c r="F735" s="7">
        <f t="shared" si="140"/>
        <v>3</v>
      </c>
      <c r="G735" s="1">
        <f t="shared" si="141"/>
        <v>24890</v>
      </c>
      <c r="H735" s="2">
        <f t="shared" si="142"/>
        <v>0.60474269886777787</v>
      </c>
      <c r="I735" s="8"/>
      <c r="J735" s="2">
        <f t="shared" si="134"/>
        <v>0.74680499538364353</v>
      </c>
      <c r="K735" s="2">
        <f t="shared" si="135"/>
        <v>0.14206229651586569</v>
      </c>
      <c r="L735" s="2">
        <f t="shared" si="136"/>
        <v>9.976189319208903E-2</v>
      </c>
      <c r="M735" s="2">
        <f t="shared" si="137"/>
        <v>1.137081490840175E-2</v>
      </c>
      <c r="N735" s="1">
        <v>30737</v>
      </c>
      <c r="O735" s="1">
        <v>5847</v>
      </c>
      <c r="P735" s="1">
        <v>4106</v>
      </c>
      <c r="Q735" s="1">
        <v>205</v>
      </c>
      <c r="R735" s="1"/>
      <c r="S735" s="1">
        <v>118</v>
      </c>
      <c r="T735" s="1">
        <v>22</v>
      </c>
      <c r="U735" s="1">
        <v>52</v>
      </c>
      <c r="V735" s="1"/>
      <c r="W735" s="1">
        <v>12</v>
      </c>
      <c r="X735" s="1"/>
      <c r="Y735" s="1">
        <v>55</v>
      </c>
      <c r="Z735" s="1"/>
      <c r="AA735" s="1"/>
      <c r="AB735" s="1">
        <v>4</v>
      </c>
      <c r="AH735" t="str">
        <f t="shared" si="145"/>
        <v>Cambridge</v>
      </c>
      <c r="AI735" t="s">
        <v>958</v>
      </c>
      <c r="AJ735">
        <v>8</v>
      </c>
      <c r="AK735" s="7"/>
      <c r="AL735" s="127">
        <v>25</v>
      </c>
      <c r="AM735" s="130">
        <v>17</v>
      </c>
      <c r="AN735" s="130">
        <v>55</v>
      </c>
      <c r="AO735" s="132">
        <v>11000</v>
      </c>
      <c r="AP735" s="132">
        <f t="shared" si="143"/>
        <v>25017</v>
      </c>
      <c r="AQ735" t="s">
        <v>146</v>
      </c>
    </row>
    <row r="736" spans="1:43" hidden="1" outlineLevel="1" x14ac:dyDescent="0.2">
      <c r="A736" s="69" t="s">
        <v>2847</v>
      </c>
      <c r="B736" s="10" t="s">
        <v>1385</v>
      </c>
      <c r="C736" s="1">
        <f t="shared" si="144"/>
        <v>10834</v>
      </c>
      <c r="D736" s="7">
        <f t="shared" si="138"/>
        <v>1</v>
      </c>
      <c r="E736" s="7">
        <f t="shared" si="139"/>
        <v>2</v>
      </c>
      <c r="F736" s="7">
        <f t="shared" si="140"/>
        <v>3</v>
      </c>
      <c r="G736" s="1">
        <f t="shared" si="141"/>
        <v>656</v>
      </c>
      <c r="H736" s="2">
        <f t="shared" si="142"/>
        <v>6.0550119992615836E-2</v>
      </c>
      <c r="I736" s="8"/>
      <c r="J736" s="2">
        <f t="shared" si="134"/>
        <v>0.4120361823887761</v>
      </c>
      <c r="K736" s="2">
        <f t="shared" si="135"/>
        <v>0.35148606239616026</v>
      </c>
      <c r="L736" s="2">
        <f t="shared" si="136"/>
        <v>0.23223186265460588</v>
      </c>
      <c r="M736" s="2">
        <f t="shared" si="137"/>
        <v>4.2458925604577091E-3</v>
      </c>
      <c r="N736" s="1">
        <v>4464</v>
      </c>
      <c r="O736" s="1">
        <v>3808</v>
      </c>
      <c r="P736" s="1">
        <v>2516</v>
      </c>
      <c r="Q736" s="1">
        <v>29</v>
      </c>
      <c r="R736" s="1"/>
      <c r="S736" s="1">
        <v>3</v>
      </c>
      <c r="T736" s="1">
        <v>8</v>
      </c>
      <c r="U736" s="1">
        <v>3</v>
      </c>
      <c r="V736" s="1"/>
      <c r="W736" s="1">
        <v>3</v>
      </c>
      <c r="X736" s="1"/>
      <c r="Y736" s="1">
        <v>0</v>
      </c>
      <c r="Z736" s="1"/>
      <c r="AA736" s="1"/>
      <c r="AB736" s="1"/>
      <c r="AH736" t="str">
        <f t="shared" si="145"/>
        <v>Canton</v>
      </c>
      <c r="AI736" t="s">
        <v>1526</v>
      </c>
      <c r="AJ736">
        <v>9</v>
      </c>
      <c r="AK736" s="7"/>
      <c r="AL736" s="127">
        <v>25</v>
      </c>
      <c r="AM736" s="130">
        <v>21</v>
      </c>
      <c r="AN736" s="130">
        <v>25</v>
      </c>
      <c r="AO736" s="132">
        <v>11315</v>
      </c>
      <c r="AP736" s="132">
        <f t="shared" si="143"/>
        <v>25021</v>
      </c>
      <c r="AQ736" t="s">
        <v>2231</v>
      </c>
    </row>
    <row r="737" spans="1:43" hidden="1" outlineLevel="1" x14ac:dyDescent="0.2">
      <c r="A737" s="69" t="s">
        <v>975</v>
      </c>
      <c r="B737" s="10" t="s">
        <v>1385</v>
      </c>
      <c r="C737" s="1">
        <f t="shared" si="144"/>
        <v>2754</v>
      </c>
      <c r="D737" s="7">
        <f t="shared" si="138"/>
        <v>1</v>
      </c>
      <c r="E737" s="7">
        <f t="shared" si="139"/>
        <v>2</v>
      </c>
      <c r="F737" s="7">
        <f t="shared" si="140"/>
        <v>3</v>
      </c>
      <c r="G737" s="1">
        <f t="shared" si="141"/>
        <v>414</v>
      </c>
      <c r="H737" s="2">
        <f t="shared" si="142"/>
        <v>0.15032679738562091</v>
      </c>
      <c r="I737" s="8"/>
      <c r="J737" s="2">
        <f t="shared" si="134"/>
        <v>0.45061728395061729</v>
      </c>
      <c r="K737" s="2">
        <f t="shared" si="135"/>
        <v>0.30029048656499635</v>
      </c>
      <c r="L737" s="2">
        <f t="shared" si="136"/>
        <v>0.24219317356572259</v>
      </c>
      <c r="M737" s="2">
        <f t="shared" si="137"/>
        <v>6.8990559186637712E-3</v>
      </c>
      <c r="N737" s="1">
        <v>1241</v>
      </c>
      <c r="O737" s="1">
        <v>827</v>
      </c>
      <c r="P737" s="1">
        <v>667</v>
      </c>
      <c r="Q737" s="1">
        <v>12</v>
      </c>
      <c r="R737" s="1"/>
      <c r="S737" s="1">
        <v>0</v>
      </c>
      <c r="T737" s="1">
        <v>0</v>
      </c>
      <c r="U737" s="1">
        <v>0</v>
      </c>
      <c r="V737" s="1"/>
      <c r="W737" s="1">
        <v>2</v>
      </c>
      <c r="X737" s="1"/>
      <c r="Y737" s="1">
        <v>5</v>
      </c>
      <c r="Z737" s="1"/>
      <c r="AA737" s="1"/>
      <c r="AB737" s="1"/>
      <c r="AH737" t="str">
        <f t="shared" si="145"/>
        <v>Carlisle</v>
      </c>
      <c r="AI737" t="s">
        <v>958</v>
      </c>
      <c r="AJ737">
        <v>5</v>
      </c>
      <c r="AK737" s="7"/>
      <c r="AL737" s="127">
        <v>25</v>
      </c>
      <c r="AM737" s="130">
        <v>17</v>
      </c>
      <c r="AN737" s="130">
        <v>60</v>
      </c>
      <c r="AO737" s="132">
        <v>11525</v>
      </c>
      <c r="AP737" s="132">
        <f t="shared" si="143"/>
        <v>25017</v>
      </c>
      <c r="AQ737" t="s">
        <v>2231</v>
      </c>
    </row>
    <row r="738" spans="1:43" hidden="1" outlineLevel="1" x14ac:dyDescent="0.2">
      <c r="A738" s="69" t="s">
        <v>1834</v>
      </c>
      <c r="B738" s="10" t="s">
        <v>1385</v>
      </c>
      <c r="C738" s="1">
        <f t="shared" si="144"/>
        <v>5176</v>
      </c>
      <c r="D738" s="7">
        <f t="shared" si="138"/>
        <v>1</v>
      </c>
      <c r="E738" s="7">
        <f t="shared" si="139"/>
        <v>3</v>
      </c>
      <c r="F738" s="7">
        <f t="shared" si="140"/>
        <v>2</v>
      </c>
      <c r="G738" s="1">
        <f t="shared" si="141"/>
        <v>232</v>
      </c>
      <c r="H738" s="2">
        <f t="shared" si="142"/>
        <v>4.482225656877898E-2</v>
      </c>
      <c r="I738" s="8"/>
      <c r="J738" s="2">
        <f t="shared" si="134"/>
        <v>0.36224884080370945</v>
      </c>
      <c r="K738" s="2">
        <f t="shared" si="135"/>
        <v>0.31472179289026275</v>
      </c>
      <c r="L738" s="2">
        <f t="shared" si="136"/>
        <v>0.31742658423493048</v>
      </c>
      <c r="M738" s="2">
        <f t="shared" si="137"/>
        <v>5.6027820710973231E-3</v>
      </c>
      <c r="N738" s="1">
        <v>1875</v>
      </c>
      <c r="O738" s="1">
        <v>1629</v>
      </c>
      <c r="P738" s="1">
        <v>1643</v>
      </c>
      <c r="Q738" s="1">
        <v>16</v>
      </c>
      <c r="R738" s="1"/>
      <c r="S738" s="1">
        <v>3</v>
      </c>
      <c r="T738" s="1">
        <v>1</v>
      </c>
      <c r="U738" s="1">
        <v>1</v>
      </c>
      <c r="V738" s="1"/>
      <c r="W738" s="1">
        <v>4</v>
      </c>
      <c r="X738" s="1"/>
      <c r="Y738" s="1">
        <v>4</v>
      </c>
      <c r="Z738" s="1"/>
      <c r="AA738" s="1"/>
      <c r="AB738" s="1"/>
      <c r="AH738" t="str">
        <f t="shared" si="145"/>
        <v>Carver</v>
      </c>
      <c r="AI738" t="s">
        <v>458</v>
      </c>
      <c r="AJ738">
        <v>4</v>
      </c>
      <c r="AK738" s="7"/>
      <c r="AL738" s="127">
        <v>25</v>
      </c>
      <c r="AM738" s="130">
        <v>23</v>
      </c>
      <c r="AN738" s="130">
        <v>20</v>
      </c>
      <c r="AO738" s="132">
        <v>11665</v>
      </c>
      <c r="AP738" s="132">
        <f t="shared" si="143"/>
        <v>25023</v>
      </c>
      <c r="AQ738" t="s">
        <v>2231</v>
      </c>
    </row>
    <row r="739" spans="1:43" hidden="1" outlineLevel="1" x14ac:dyDescent="0.2">
      <c r="A739" s="69" t="s">
        <v>3102</v>
      </c>
      <c r="B739" s="10" t="s">
        <v>1385</v>
      </c>
      <c r="C739" s="1">
        <f t="shared" si="144"/>
        <v>623</v>
      </c>
      <c r="D739" s="7">
        <f t="shared" si="138"/>
        <v>1</v>
      </c>
      <c r="E739" s="7">
        <f t="shared" si="139"/>
        <v>3</v>
      </c>
      <c r="F739" s="7">
        <f t="shared" si="140"/>
        <v>2</v>
      </c>
      <c r="G739" s="1">
        <f t="shared" si="141"/>
        <v>62</v>
      </c>
      <c r="H739" s="2">
        <f t="shared" si="142"/>
        <v>9.9518459069020862E-2</v>
      </c>
      <c r="I739" s="8"/>
      <c r="J739" s="2">
        <f t="shared" si="134"/>
        <v>0.4028892455858748</v>
      </c>
      <c r="K739" s="2">
        <f t="shared" si="135"/>
        <v>0.29213483146067415</v>
      </c>
      <c r="L739" s="2">
        <f t="shared" si="136"/>
        <v>0.30337078651685395</v>
      </c>
      <c r="M739" s="2">
        <f t="shared" si="137"/>
        <v>1.6051364365970988E-3</v>
      </c>
      <c r="N739" s="1">
        <v>251</v>
      </c>
      <c r="O739" s="1">
        <v>182</v>
      </c>
      <c r="P739" s="1">
        <v>189</v>
      </c>
      <c r="Q739" s="1">
        <v>0</v>
      </c>
      <c r="R739" s="1"/>
      <c r="S739" s="1">
        <v>1</v>
      </c>
      <c r="T739" s="1">
        <v>0</v>
      </c>
      <c r="U739" s="1">
        <v>0</v>
      </c>
      <c r="V739" s="1"/>
      <c r="W739" s="1">
        <v>0</v>
      </c>
      <c r="X739" s="1"/>
      <c r="Y739" s="1">
        <v>0</v>
      </c>
      <c r="Z739" s="1"/>
      <c r="AA739" s="1"/>
      <c r="AB739" s="1"/>
      <c r="AH739" t="str">
        <f t="shared" si="145"/>
        <v>Charlemont</v>
      </c>
      <c r="AI739" t="s">
        <v>1494</v>
      </c>
      <c r="AJ739">
        <v>1</v>
      </c>
      <c r="AK739" s="7"/>
      <c r="AL739" s="127">
        <v>25</v>
      </c>
      <c r="AM739" s="130">
        <v>11</v>
      </c>
      <c r="AN739" s="130">
        <v>20</v>
      </c>
      <c r="AO739" s="132">
        <v>12505</v>
      </c>
      <c r="AP739" s="132">
        <f t="shared" si="143"/>
        <v>25011</v>
      </c>
      <c r="AQ739" t="s">
        <v>2231</v>
      </c>
    </row>
    <row r="740" spans="1:43" hidden="1" outlineLevel="1" x14ac:dyDescent="0.2">
      <c r="A740" s="69" t="s">
        <v>444</v>
      </c>
      <c r="B740" s="10" t="s">
        <v>1385</v>
      </c>
      <c r="C740" s="1">
        <f t="shared" si="144"/>
        <v>4348</v>
      </c>
      <c r="D740" s="7">
        <f t="shared" si="138"/>
        <v>2</v>
      </c>
      <c r="E740" s="7">
        <f t="shared" si="139"/>
        <v>1</v>
      </c>
      <c r="F740" s="7">
        <f t="shared" si="140"/>
        <v>3</v>
      </c>
      <c r="G740" s="1">
        <f t="shared" si="141"/>
        <v>65</v>
      </c>
      <c r="H740" s="2">
        <f t="shared" si="142"/>
        <v>1.4949402023919043E-2</v>
      </c>
      <c r="I740" s="8"/>
      <c r="J740" s="2">
        <f t="shared" si="134"/>
        <v>0.33578656853725852</v>
      </c>
      <c r="K740" s="2">
        <f t="shared" si="135"/>
        <v>0.35073597056117756</v>
      </c>
      <c r="L740" s="2">
        <f t="shared" si="136"/>
        <v>0.30979760809567619</v>
      </c>
      <c r="M740" s="2">
        <f t="shared" si="137"/>
        <v>3.6798528058877289E-3</v>
      </c>
      <c r="N740" s="1">
        <v>1460</v>
      </c>
      <c r="O740" s="1">
        <v>1525</v>
      </c>
      <c r="P740" s="1">
        <v>1347</v>
      </c>
      <c r="Q740" s="1">
        <v>8</v>
      </c>
      <c r="R740" s="1"/>
      <c r="S740" s="1">
        <v>1</v>
      </c>
      <c r="T740" s="1">
        <v>1</v>
      </c>
      <c r="U740" s="1">
        <v>4</v>
      </c>
      <c r="V740" s="1"/>
      <c r="W740" s="1">
        <v>1</v>
      </c>
      <c r="X740" s="1"/>
      <c r="Y740" s="1">
        <v>1</v>
      </c>
      <c r="Z740" s="1"/>
      <c r="AA740" s="1"/>
      <c r="AB740" s="1"/>
      <c r="AH740" t="str">
        <f t="shared" si="145"/>
        <v>Charlton</v>
      </c>
      <c r="AI740" s="10" t="s">
        <v>2646</v>
      </c>
      <c r="AJ740" s="10">
        <v>2</v>
      </c>
      <c r="AK740" s="7"/>
      <c r="AL740" s="127">
        <v>25</v>
      </c>
      <c r="AM740" s="130">
        <v>27</v>
      </c>
      <c r="AN740" s="130">
        <v>50</v>
      </c>
      <c r="AO740" s="132">
        <v>12715</v>
      </c>
      <c r="AP740" s="132">
        <f t="shared" si="143"/>
        <v>25027</v>
      </c>
      <c r="AQ740" t="s">
        <v>2231</v>
      </c>
    </row>
    <row r="741" spans="1:43" hidden="1" outlineLevel="1" x14ac:dyDescent="0.2">
      <c r="A741" s="69" t="s">
        <v>445</v>
      </c>
      <c r="B741" s="10" t="s">
        <v>1385</v>
      </c>
      <c r="C741" s="1">
        <f t="shared" si="144"/>
        <v>4523</v>
      </c>
      <c r="D741" s="7">
        <f t="shared" si="138"/>
        <v>2</v>
      </c>
      <c r="E741" s="7">
        <f t="shared" si="139"/>
        <v>1</v>
      </c>
      <c r="F741" s="7">
        <f t="shared" si="140"/>
        <v>3</v>
      </c>
      <c r="G741" s="1">
        <f t="shared" si="141"/>
        <v>105</v>
      </c>
      <c r="H741" s="2">
        <f t="shared" si="142"/>
        <v>2.3214680521777581E-2</v>
      </c>
      <c r="I741" s="8"/>
      <c r="J741" s="2">
        <f t="shared" si="134"/>
        <v>0.36811850541675878</v>
      </c>
      <c r="K741" s="2">
        <f t="shared" si="135"/>
        <v>0.39133318593853639</v>
      </c>
      <c r="L741" s="2">
        <f t="shared" si="136"/>
        <v>0.23413663497678533</v>
      </c>
      <c r="M741" s="2">
        <f t="shared" si="137"/>
        <v>6.4116736679194486E-3</v>
      </c>
      <c r="N741" s="1">
        <v>1665</v>
      </c>
      <c r="O741" s="1">
        <v>1770</v>
      </c>
      <c r="P741" s="1">
        <v>1059</v>
      </c>
      <c r="Q741" s="1">
        <v>18</v>
      </c>
      <c r="R741" s="1"/>
      <c r="S741" s="1">
        <v>3</v>
      </c>
      <c r="T741" s="1">
        <v>2</v>
      </c>
      <c r="U741" s="1">
        <v>4</v>
      </c>
      <c r="V741" s="1"/>
      <c r="W741" s="1">
        <v>2</v>
      </c>
      <c r="X741" s="1"/>
      <c r="Y741" s="1">
        <v>0</v>
      </c>
      <c r="Z741" s="1"/>
      <c r="AA741" s="1"/>
      <c r="AB741" s="1"/>
      <c r="AH741" t="str">
        <f t="shared" si="145"/>
        <v>Chatham</v>
      </c>
      <c r="AI741" t="s">
        <v>2650</v>
      </c>
      <c r="AJ741">
        <v>10</v>
      </c>
      <c r="AK741" s="7"/>
      <c r="AL741" s="127">
        <v>25</v>
      </c>
      <c r="AM741" s="130">
        <v>1</v>
      </c>
      <c r="AN741" s="130">
        <v>20</v>
      </c>
      <c r="AO741" s="132">
        <v>12995</v>
      </c>
      <c r="AP741" s="132">
        <f t="shared" si="143"/>
        <v>25001</v>
      </c>
      <c r="AQ741" t="s">
        <v>2231</v>
      </c>
    </row>
    <row r="742" spans="1:43" hidden="1" outlineLevel="1" x14ac:dyDescent="0.2">
      <c r="A742" s="69" t="s">
        <v>3103</v>
      </c>
      <c r="B742" s="10" t="s">
        <v>1385</v>
      </c>
      <c r="C742" s="1">
        <f t="shared" si="144"/>
        <v>18302</v>
      </c>
      <c r="D742" s="7">
        <f t="shared" si="138"/>
        <v>1</v>
      </c>
      <c r="E742" s="7">
        <f t="shared" si="139"/>
        <v>2</v>
      </c>
      <c r="F742" s="7">
        <f t="shared" si="140"/>
        <v>3</v>
      </c>
      <c r="G742" s="1">
        <f t="shared" si="141"/>
        <v>681</v>
      </c>
      <c r="H742" s="2">
        <f t="shared" si="142"/>
        <v>3.7209048191454486E-2</v>
      </c>
      <c r="I742" s="8"/>
      <c r="J742" s="2">
        <f t="shared" si="134"/>
        <v>0.37329253633482679</v>
      </c>
      <c r="K742" s="2">
        <f t="shared" si="135"/>
        <v>0.3360834881433723</v>
      </c>
      <c r="L742" s="2">
        <f t="shared" si="136"/>
        <v>0.28275598295268278</v>
      </c>
      <c r="M742" s="2">
        <f t="shared" si="137"/>
        <v>7.8679925691181873E-3</v>
      </c>
      <c r="N742" s="1">
        <v>6832</v>
      </c>
      <c r="O742" s="1">
        <v>6151</v>
      </c>
      <c r="P742" s="1">
        <v>5175</v>
      </c>
      <c r="Q742" s="1">
        <v>73</v>
      </c>
      <c r="R742" s="1"/>
      <c r="S742" s="1">
        <v>8</v>
      </c>
      <c r="T742" s="1">
        <v>6</v>
      </c>
      <c r="U742" s="1">
        <v>3</v>
      </c>
      <c r="V742" s="1"/>
      <c r="W742" s="1">
        <v>1</v>
      </c>
      <c r="X742" s="1"/>
      <c r="Y742" s="1">
        <v>53</v>
      </c>
      <c r="Z742" s="1"/>
      <c r="AA742" s="1"/>
      <c r="AB742" s="1"/>
      <c r="AH742" t="str">
        <f t="shared" si="145"/>
        <v>Chelmsford</v>
      </c>
      <c r="AI742" t="s">
        <v>958</v>
      </c>
      <c r="AJ742">
        <v>5</v>
      </c>
      <c r="AK742" s="7"/>
      <c r="AL742" s="127">
        <v>25</v>
      </c>
      <c r="AM742" s="130">
        <v>17</v>
      </c>
      <c r="AN742" s="130">
        <v>65</v>
      </c>
      <c r="AO742" s="132">
        <v>13135</v>
      </c>
      <c r="AP742" s="132">
        <f t="shared" si="143"/>
        <v>25017</v>
      </c>
      <c r="AQ742" t="s">
        <v>2231</v>
      </c>
    </row>
    <row r="743" spans="1:43" hidden="1" outlineLevel="1" x14ac:dyDescent="0.2">
      <c r="A743" s="69" t="s">
        <v>2390</v>
      </c>
      <c r="B743" s="10" t="s">
        <v>1385</v>
      </c>
      <c r="C743" s="1">
        <f t="shared" si="144"/>
        <v>7847</v>
      </c>
      <c r="D743" s="7">
        <f t="shared" si="138"/>
        <v>1</v>
      </c>
      <c r="E743" s="7">
        <f t="shared" si="139"/>
        <v>2</v>
      </c>
      <c r="F743" s="7">
        <f t="shared" si="140"/>
        <v>3</v>
      </c>
      <c r="G743" s="1">
        <f t="shared" si="141"/>
        <v>2451</v>
      </c>
      <c r="H743" s="2">
        <f t="shared" si="142"/>
        <v>0.31234866828087166</v>
      </c>
      <c r="I743" s="8"/>
      <c r="J743" s="2">
        <f t="shared" si="134"/>
        <v>0.56174334140435833</v>
      </c>
      <c r="K743" s="2">
        <f t="shared" si="135"/>
        <v>0.24939467312348668</v>
      </c>
      <c r="L743" s="2">
        <f t="shared" si="136"/>
        <v>0.18363705874856634</v>
      </c>
      <c r="M743" s="2">
        <f t="shared" si="137"/>
        <v>5.2249267235886521E-3</v>
      </c>
      <c r="N743" s="1">
        <v>4408</v>
      </c>
      <c r="O743" s="1">
        <v>1957</v>
      </c>
      <c r="P743" s="1">
        <v>1441</v>
      </c>
      <c r="Q743" s="1">
        <v>16</v>
      </c>
      <c r="R743" s="1"/>
      <c r="S743" s="1">
        <v>6</v>
      </c>
      <c r="T743" s="1">
        <v>2</v>
      </c>
      <c r="U743" s="1">
        <v>7</v>
      </c>
      <c r="V743" s="1"/>
      <c r="W743" s="1">
        <v>3</v>
      </c>
      <c r="X743" s="1"/>
      <c r="Y743" s="1">
        <v>7</v>
      </c>
      <c r="Z743" s="1"/>
      <c r="AA743" s="1"/>
      <c r="AB743" s="1"/>
      <c r="AH743" t="str">
        <f t="shared" si="145"/>
        <v>Chelsea</v>
      </c>
      <c r="AI743" t="s">
        <v>1329</v>
      </c>
      <c r="AJ743">
        <v>8</v>
      </c>
      <c r="AK743" s="7"/>
      <c r="AL743" s="127">
        <v>25</v>
      </c>
      <c r="AM743" s="130">
        <v>25</v>
      </c>
      <c r="AN743" s="130">
        <v>10</v>
      </c>
      <c r="AO743" s="132">
        <v>13205</v>
      </c>
      <c r="AP743" s="132">
        <f t="shared" si="143"/>
        <v>25025</v>
      </c>
      <c r="AQ743" t="s">
        <v>146</v>
      </c>
    </row>
    <row r="744" spans="1:43" hidden="1" outlineLevel="1" x14ac:dyDescent="0.2">
      <c r="A744" s="69" t="s">
        <v>2737</v>
      </c>
      <c r="B744" s="10" t="s">
        <v>1385</v>
      </c>
      <c r="C744" s="1">
        <f t="shared" si="144"/>
        <v>1823</v>
      </c>
      <c r="D744" s="7">
        <f t="shared" si="138"/>
        <v>1</v>
      </c>
      <c r="E744" s="7">
        <f t="shared" si="139"/>
        <v>3</v>
      </c>
      <c r="F744" s="7">
        <f t="shared" si="140"/>
        <v>2</v>
      </c>
      <c r="G744" s="1">
        <f t="shared" si="141"/>
        <v>243</v>
      </c>
      <c r="H744" s="2">
        <f t="shared" si="142"/>
        <v>0.1332967635765222</v>
      </c>
      <c r="I744" s="8"/>
      <c r="J744" s="2">
        <f t="shared" si="134"/>
        <v>0.46407021393307735</v>
      </c>
      <c r="K744" s="2">
        <f t="shared" si="135"/>
        <v>0.20021941854086669</v>
      </c>
      <c r="L744" s="2">
        <f t="shared" si="136"/>
        <v>0.33077345035655514</v>
      </c>
      <c r="M744" s="2">
        <f t="shared" si="137"/>
        <v>4.9369171695008429E-3</v>
      </c>
      <c r="N744" s="1">
        <v>846</v>
      </c>
      <c r="O744" s="1">
        <v>365</v>
      </c>
      <c r="P744" s="1">
        <v>603</v>
      </c>
      <c r="Q744" s="1">
        <v>4</v>
      </c>
      <c r="R744" s="1"/>
      <c r="S744" s="1">
        <v>1</v>
      </c>
      <c r="T744" s="1">
        <v>0</v>
      </c>
      <c r="U744" s="1">
        <v>1</v>
      </c>
      <c r="V744" s="1"/>
      <c r="W744" s="1">
        <v>1</v>
      </c>
      <c r="X744" s="1"/>
      <c r="Y744" s="1">
        <v>2</v>
      </c>
      <c r="Z744" s="1"/>
      <c r="AA744" s="1"/>
      <c r="AB744" s="1"/>
      <c r="AH744" t="str">
        <f t="shared" si="145"/>
        <v>Cheshire</v>
      </c>
      <c r="AI744" t="s">
        <v>2258</v>
      </c>
      <c r="AJ744">
        <v>1</v>
      </c>
      <c r="AK744" s="7"/>
      <c r="AL744" s="127">
        <v>25</v>
      </c>
      <c r="AM744" s="130">
        <v>3</v>
      </c>
      <c r="AN744" s="130">
        <v>20</v>
      </c>
      <c r="AO744" s="132">
        <v>13345</v>
      </c>
      <c r="AP744" s="132">
        <f t="shared" si="143"/>
        <v>25003</v>
      </c>
      <c r="AQ744" t="s">
        <v>2231</v>
      </c>
    </row>
    <row r="745" spans="1:43" hidden="1" outlineLevel="1" x14ac:dyDescent="0.2">
      <c r="A745" s="69" t="s">
        <v>204</v>
      </c>
      <c r="B745" s="10" t="s">
        <v>1385</v>
      </c>
      <c r="C745" s="1">
        <f t="shared" si="144"/>
        <v>620</v>
      </c>
      <c r="D745" s="7">
        <f t="shared" si="138"/>
        <v>1</v>
      </c>
      <c r="E745" s="7">
        <f t="shared" si="139"/>
        <v>2</v>
      </c>
      <c r="F745" s="7">
        <f t="shared" si="140"/>
        <v>3</v>
      </c>
      <c r="G745" s="1">
        <f t="shared" si="141"/>
        <v>35</v>
      </c>
      <c r="H745" s="2">
        <f t="shared" si="142"/>
        <v>5.6451612903225805E-2</v>
      </c>
      <c r="I745" s="8"/>
      <c r="J745" s="2">
        <f t="shared" si="134"/>
        <v>0.37580645161290321</v>
      </c>
      <c r="K745" s="2">
        <f t="shared" si="135"/>
        <v>0.3193548387096774</v>
      </c>
      <c r="L745" s="2">
        <f t="shared" si="136"/>
        <v>0.3032258064516129</v>
      </c>
      <c r="M745" s="2">
        <f t="shared" si="137"/>
        <v>1.612903225806539E-3</v>
      </c>
      <c r="N745" s="1">
        <v>233</v>
      </c>
      <c r="O745" s="1">
        <v>198</v>
      </c>
      <c r="P745" s="1">
        <v>188</v>
      </c>
      <c r="Q745" s="1">
        <v>1</v>
      </c>
      <c r="R745" s="1"/>
      <c r="S745" s="1">
        <v>0</v>
      </c>
      <c r="T745" s="1">
        <v>0</v>
      </c>
      <c r="U745" s="1">
        <v>0</v>
      </c>
      <c r="V745" s="1"/>
      <c r="W745" s="1">
        <v>0</v>
      </c>
      <c r="X745" s="1"/>
      <c r="Y745" s="1">
        <v>0</v>
      </c>
      <c r="Z745" s="1"/>
      <c r="AA745" s="1"/>
      <c r="AB745" s="1"/>
      <c r="AH745" t="str">
        <f t="shared" si="145"/>
        <v>Chester</v>
      </c>
      <c r="AI745" t="s">
        <v>1061</v>
      </c>
      <c r="AJ745">
        <v>1</v>
      </c>
      <c r="AK745" s="7"/>
      <c r="AL745" s="127">
        <v>25</v>
      </c>
      <c r="AM745" s="130">
        <v>13</v>
      </c>
      <c r="AN745" s="130">
        <v>20</v>
      </c>
      <c r="AO745" s="132">
        <v>13485</v>
      </c>
      <c r="AP745" s="132">
        <f t="shared" si="143"/>
        <v>25013</v>
      </c>
      <c r="AQ745" t="s">
        <v>2231</v>
      </c>
    </row>
    <row r="746" spans="1:43" hidden="1" outlineLevel="1" x14ac:dyDescent="0.2">
      <c r="A746" s="69" t="s">
        <v>3036</v>
      </c>
      <c r="B746" s="10" t="s">
        <v>1385</v>
      </c>
      <c r="C746" s="1">
        <f t="shared" si="144"/>
        <v>565</v>
      </c>
      <c r="D746" s="7">
        <f t="shared" si="138"/>
        <v>2</v>
      </c>
      <c r="E746" s="7">
        <f t="shared" si="139"/>
        <v>3</v>
      </c>
      <c r="F746" s="7">
        <f t="shared" si="140"/>
        <v>1</v>
      </c>
      <c r="G746" s="1">
        <f t="shared" si="141"/>
        <v>5</v>
      </c>
      <c r="H746" s="2">
        <f t="shared" si="142"/>
        <v>8.8495575221238937E-3</v>
      </c>
      <c r="I746" s="8"/>
      <c r="J746" s="2">
        <f t="shared" si="134"/>
        <v>0.35398230088495575</v>
      </c>
      <c r="K746" s="2">
        <f t="shared" si="135"/>
        <v>0.28141592920353981</v>
      </c>
      <c r="L746" s="2">
        <f t="shared" si="136"/>
        <v>0.36283185840707965</v>
      </c>
      <c r="M746" s="2">
        <f t="shared" si="137"/>
        <v>1.7699115044247926E-3</v>
      </c>
      <c r="N746" s="1">
        <v>200</v>
      </c>
      <c r="O746" s="1">
        <v>159</v>
      </c>
      <c r="P746" s="1">
        <v>205</v>
      </c>
      <c r="Q746" s="1">
        <v>1</v>
      </c>
      <c r="R746" s="1"/>
      <c r="S746" s="1">
        <v>0</v>
      </c>
      <c r="T746" s="1">
        <v>0</v>
      </c>
      <c r="U746" s="1">
        <v>0</v>
      </c>
      <c r="V746" s="1"/>
      <c r="W746" s="1">
        <v>0</v>
      </c>
      <c r="X746" s="1"/>
      <c r="Y746" s="1">
        <v>0</v>
      </c>
      <c r="Z746" s="1"/>
      <c r="AA746" s="1"/>
      <c r="AB746" s="1"/>
      <c r="AH746" t="str">
        <f t="shared" si="145"/>
        <v>Chesterfield</v>
      </c>
      <c r="AI746" t="s">
        <v>1910</v>
      </c>
      <c r="AJ746">
        <v>1</v>
      </c>
      <c r="AK746" s="7"/>
      <c r="AL746" s="127">
        <v>25</v>
      </c>
      <c r="AM746" s="130">
        <v>15</v>
      </c>
      <c r="AN746" s="130">
        <v>15</v>
      </c>
      <c r="AO746" s="132">
        <v>13590</v>
      </c>
      <c r="AP746" s="132">
        <f t="shared" si="143"/>
        <v>25015</v>
      </c>
      <c r="AQ746" t="s">
        <v>2231</v>
      </c>
    </row>
    <row r="747" spans="1:43" hidden="1" outlineLevel="1" x14ac:dyDescent="0.2">
      <c r="A747" s="69" t="s">
        <v>3104</v>
      </c>
      <c r="B747" s="10" t="s">
        <v>1385</v>
      </c>
      <c r="C747" s="1">
        <f t="shared" si="144"/>
        <v>24129</v>
      </c>
      <c r="D747" s="7">
        <f t="shared" si="138"/>
        <v>1</v>
      </c>
      <c r="E747" s="7">
        <f t="shared" si="139"/>
        <v>3</v>
      </c>
      <c r="F747" s="7">
        <f t="shared" si="140"/>
        <v>2</v>
      </c>
      <c r="G747" s="1">
        <f t="shared" si="141"/>
        <v>4981</v>
      </c>
      <c r="H747" s="2">
        <f t="shared" si="142"/>
        <v>0.20643209416055369</v>
      </c>
      <c r="I747" s="8"/>
      <c r="J747" s="2">
        <f t="shared" si="134"/>
        <v>0.47382817356707696</v>
      </c>
      <c r="K747" s="2">
        <f t="shared" si="135"/>
        <v>0.25438269302499067</v>
      </c>
      <c r="L747" s="2">
        <f t="shared" si="136"/>
        <v>0.26739607940652327</v>
      </c>
      <c r="M747" s="2">
        <f t="shared" si="137"/>
        <v>4.3930540014091024E-3</v>
      </c>
      <c r="N747" s="1">
        <v>11433</v>
      </c>
      <c r="O747" s="1">
        <v>6138</v>
      </c>
      <c r="P747" s="1">
        <v>6452</v>
      </c>
      <c r="Q747" s="1">
        <v>34</v>
      </c>
      <c r="R747" s="1"/>
      <c r="S747" s="1">
        <v>18</v>
      </c>
      <c r="T747" s="1">
        <v>18</v>
      </c>
      <c r="U747" s="1">
        <v>6</v>
      </c>
      <c r="V747" s="1"/>
      <c r="W747" s="1">
        <v>10</v>
      </c>
      <c r="X747" s="1"/>
      <c r="Y747" s="1">
        <v>20</v>
      </c>
      <c r="Z747" s="1"/>
      <c r="AA747" s="1"/>
      <c r="AB747" s="1"/>
      <c r="AH747" t="str">
        <f t="shared" si="145"/>
        <v>Chicopee</v>
      </c>
      <c r="AI747" t="s">
        <v>1061</v>
      </c>
      <c r="AJ747">
        <v>2</v>
      </c>
      <c r="AK747" s="7"/>
      <c r="AL747" s="127">
        <v>25</v>
      </c>
      <c r="AM747" s="130">
        <v>13</v>
      </c>
      <c r="AN747" s="130">
        <v>25</v>
      </c>
      <c r="AO747" s="132">
        <v>13660</v>
      </c>
      <c r="AP747" s="132">
        <f t="shared" si="143"/>
        <v>25013</v>
      </c>
      <c r="AQ747" t="s">
        <v>146</v>
      </c>
    </row>
    <row r="748" spans="1:43" hidden="1" outlineLevel="1" x14ac:dyDescent="0.2">
      <c r="A748" s="69" t="s">
        <v>3105</v>
      </c>
      <c r="B748" s="10" t="s">
        <v>1385</v>
      </c>
      <c r="C748" s="1">
        <f t="shared" si="144"/>
        <v>488</v>
      </c>
      <c r="D748" s="7">
        <f t="shared" si="138"/>
        <v>1</v>
      </c>
      <c r="E748" s="7">
        <f t="shared" si="139"/>
        <v>2</v>
      </c>
      <c r="F748" s="7">
        <f t="shared" si="140"/>
        <v>3</v>
      </c>
      <c r="G748" s="1">
        <f t="shared" si="141"/>
        <v>227</v>
      </c>
      <c r="H748" s="2">
        <f t="shared" si="142"/>
        <v>0.4651639344262295</v>
      </c>
      <c r="I748" s="8"/>
      <c r="J748" s="2">
        <f t="shared" si="134"/>
        <v>0.64754098360655743</v>
      </c>
      <c r="K748" s="2">
        <f t="shared" si="135"/>
        <v>0.18237704918032788</v>
      </c>
      <c r="L748" s="2">
        <f t="shared" si="136"/>
        <v>0.16598360655737704</v>
      </c>
      <c r="M748" s="2">
        <f t="shared" si="137"/>
        <v>4.098360655737654E-3</v>
      </c>
      <c r="N748" s="1">
        <v>316</v>
      </c>
      <c r="O748" s="1">
        <v>89</v>
      </c>
      <c r="P748" s="1">
        <v>81</v>
      </c>
      <c r="Q748" s="1">
        <v>0</v>
      </c>
      <c r="R748" s="1"/>
      <c r="S748" s="1">
        <v>0</v>
      </c>
      <c r="T748" s="1">
        <v>0</v>
      </c>
      <c r="U748" s="1">
        <v>2</v>
      </c>
      <c r="V748" s="1"/>
      <c r="W748" s="1">
        <v>0</v>
      </c>
      <c r="X748" s="1"/>
      <c r="Y748" s="1">
        <v>0</v>
      </c>
      <c r="Z748" s="1"/>
      <c r="AA748" s="1"/>
      <c r="AB748" s="1"/>
      <c r="AH748" t="str">
        <f t="shared" si="145"/>
        <v>Chilmark</v>
      </c>
      <c r="AI748" t="s">
        <v>3231</v>
      </c>
      <c r="AJ748">
        <v>10</v>
      </c>
      <c r="AK748" s="7"/>
      <c r="AL748" s="127">
        <v>25</v>
      </c>
      <c r="AM748" s="130">
        <v>7</v>
      </c>
      <c r="AN748" s="130">
        <v>5</v>
      </c>
      <c r="AO748" s="132">
        <v>13800</v>
      </c>
      <c r="AP748" s="132">
        <f t="shared" si="143"/>
        <v>25007</v>
      </c>
      <c r="AQ748" t="s">
        <v>2231</v>
      </c>
    </row>
    <row r="749" spans="1:43" hidden="1" outlineLevel="1" x14ac:dyDescent="0.2">
      <c r="A749" s="69" t="s">
        <v>1551</v>
      </c>
      <c r="B749" s="10" t="s">
        <v>1385</v>
      </c>
      <c r="C749" s="1">
        <f t="shared" si="144"/>
        <v>929</v>
      </c>
      <c r="D749" s="7">
        <f t="shared" si="138"/>
        <v>1</v>
      </c>
      <c r="E749" s="7">
        <f t="shared" si="139"/>
        <v>3</v>
      </c>
      <c r="F749" s="7">
        <f t="shared" si="140"/>
        <v>2</v>
      </c>
      <c r="G749" s="1">
        <f t="shared" si="141"/>
        <v>173</v>
      </c>
      <c r="H749" s="2">
        <f t="shared" si="142"/>
        <v>0.18622174381054898</v>
      </c>
      <c r="I749" s="8"/>
      <c r="J749" s="2">
        <f t="shared" ref="J749:J812" si="146">IF(C749=0,"-",N749/C749)</f>
        <v>0.49300322927879442</v>
      </c>
      <c r="K749" s="2">
        <f t="shared" ref="K749:K812" si="147">IF(C749=0,"-",O749/C749)</f>
        <v>0.19806243272335844</v>
      </c>
      <c r="L749" s="2">
        <f t="shared" ref="L749:L812" si="148">IF(C749=0,"-",P749/C749)</f>
        <v>0.30678148546824541</v>
      </c>
      <c r="M749" s="2">
        <f t="shared" ref="M749:M812" si="149">IF(C749=0,"-",(1-J749-K749-L749))</f>
        <v>2.1528525296016787E-3</v>
      </c>
      <c r="N749" s="1">
        <v>458</v>
      </c>
      <c r="O749" s="1">
        <v>184</v>
      </c>
      <c r="P749" s="1">
        <v>285</v>
      </c>
      <c r="Q749" s="1">
        <v>0</v>
      </c>
      <c r="R749" s="1"/>
      <c r="S749" s="1">
        <v>0</v>
      </c>
      <c r="T749" s="1">
        <v>1</v>
      </c>
      <c r="U749" s="1">
        <v>1</v>
      </c>
      <c r="V749" s="1"/>
      <c r="W749" s="1">
        <v>0</v>
      </c>
      <c r="X749" s="1"/>
      <c r="Y749" s="1">
        <v>0</v>
      </c>
      <c r="Z749" s="1"/>
      <c r="AA749" s="1"/>
      <c r="AB749" s="1"/>
      <c r="AH749" t="str">
        <f t="shared" si="145"/>
        <v>Clarksburg</v>
      </c>
      <c r="AI749" t="s">
        <v>2258</v>
      </c>
      <c r="AJ749">
        <v>1</v>
      </c>
      <c r="AK749" s="7"/>
      <c r="AL749" s="127">
        <v>25</v>
      </c>
      <c r="AM749" s="130">
        <v>3</v>
      </c>
      <c r="AN749" s="130">
        <v>25</v>
      </c>
      <c r="AO749" s="132">
        <v>14010</v>
      </c>
      <c r="AP749" s="132">
        <f t="shared" si="143"/>
        <v>25003</v>
      </c>
      <c r="AQ749" t="s">
        <v>2231</v>
      </c>
    </row>
    <row r="750" spans="1:43" hidden="1" outlineLevel="1" x14ac:dyDescent="0.2">
      <c r="A750" s="69" t="s">
        <v>1368</v>
      </c>
      <c r="B750" s="10" t="s">
        <v>1385</v>
      </c>
      <c r="C750" s="1">
        <f t="shared" si="144"/>
        <v>6263</v>
      </c>
      <c r="D750" s="7">
        <f t="shared" si="138"/>
        <v>1</v>
      </c>
      <c r="E750" s="7">
        <f t="shared" si="139"/>
        <v>2</v>
      </c>
      <c r="F750" s="7">
        <f t="shared" si="140"/>
        <v>3</v>
      </c>
      <c r="G750" s="1">
        <f t="shared" si="141"/>
        <v>971</v>
      </c>
      <c r="H750" s="2">
        <f t="shared" si="142"/>
        <v>0.15503752195433498</v>
      </c>
      <c r="I750" s="8"/>
      <c r="J750" s="2">
        <f t="shared" si="146"/>
        <v>0.46383522273670763</v>
      </c>
      <c r="K750" s="2">
        <f t="shared" si="147"/>
        <v>0.30879770078237267</v>
      </c>
      <c r="L750" s="2">
        <f t="shared" si="148"/>
        <v>0.22321571132045345</v>
      </c>
      <c r="M750" s="2">
        <f t="shared" si="149"/>
        <v>4.1513651604662416E-3</v>
      </c>
      <c r="N750" s="1">
        <v>2905</v>
      </c>
      <c r="O750" s="1">
        <v>1934</v>
      </c>
      <c r="P750" s="1">
        <v>1398</v>
      </c>
      <c r="Q750" s="1">
        <v>9</v>
      </c>
      <c r="R750" s="1"/>
      <c r="S750" s="1">
        <v>4</v>
      </c>
      <c r="T750" s="1">
        <v>4</v>
      </c>
      <c r="U750" s="1">
        <v>7</v>
      </c>
      <c r="V750" s="1"/>
      <c r="W750" s="1">
        <v>2</v>
      </c>
      <c r="X750" s="1"/>
      <c r="Y750" s="1">
        <v>0</v>
      </c>
      <c r="Z750" s="1"/>
      <c r="AA750" s="1"/>
      <c r="AB750" s="1"/>
      <c r="AH750" t="str">
        <f t="shared" si="145"/>
        <v>Clinton</v>
      </c>
      <c r="AI750" s="10" t="s">
        <v>2646</v>
      </c>
      <c r="AJ750" s="10">
        <v>3</v>
      </c>
      <c r="AK750" s="7"/>
      <c r="AL750" s="127">
        <v>25</v>
      </c>
      <c r="AM750" s="130">
        <v>27</v>
      </c>
      <c r="AN750" s="130">
        <v>55</v>
      </c>
      <c r="AO750" s="132">
        <v>14395</v>
      </c>
      <c r="AP750" s="132">
        <f t="shared" si="143"/>
        <v>25027</v>
      </c>
      <c r="AQ750" t="s">
        <v>2231</v>
      </c>
    </row>
    <row r="751" spans="1:43" hidden="1" outlineLevel="1" x14ac:dyDescent="0.2">
      <c r="A751" s="69" t="s">
        <v>1230</v>
      </c>
      <c r="B751" s="10" t="s">
        <v>1385</v>
      </c>
      <c r="C751" s="1">
        <f t="shared" si="144"/>
        <v>4268</v>
      </c>
      <c r="D751" s="7">
        <f t="shared" ref="D751:D814" si="150">RANK(N751,(N751:AF751))</f>
        <v>2</v>
      </c>
      <c r="E751" s="7">
        <f t="shared" ref="E751:E814" si="151">RANK(O751,(N751:AF751))</f>
        <v>1</v>
      </c>
      <c r="F751" s="7">
        <f t="shared" ref="F751:F814" si="152">RANK(P751,(N751:AF751))</f>
        <v>3</v>
      </c>
      <c r="G751" s="1">
        <f t="shared" ref="G751:G814" si="153">MAX(N751:P751)-LARGE(N751:P751,2)</f>
        <v>181</v>
      </c>
      <c r="H751" s="2">
        <f t="shared" ref="H751:H814" si="154">G751/C751</f>
        <v>4.2408622305529525E-2</v>
      </c>
      <c r="I751" s="8"/>
      <c r="J751" s="2">
        <f t="shared" si="146"/>
        <v>0.36925960637300842</v>
      </c>
      <c r="K751" s="2">
        <f t="shared" si="147"/>
        <v>0.41166822867853797</v>
      </c>
      <c r="L751" s="2">
        <f t="shared" si="148"/>
        <v>0.21344892221180881</v>
      </c>
      <c r="M751" s="2">
        <f t="shared" si="149"/>
        <v>5.6232427366447457E-3</v>
      </c>
      <c r="N751" s="1">
        <v>1576</v>
      </c>
      <c r="O751" s="1">
        <v>1757</v>
      </c>
      <c r="P751" s="1">
        <v>911</v>
      </c>
      <c r="Q751" s="1">
        <v>15</v>
      </c>
      <c r="R751" s="1"/>
      <c r="S751" s="1">
        <v>2</v>
      </c>
      <c r="T751" s="1">
        <v>2</v>
      </c>
      <c r="U751" s="1">
        <v>2</v>
      </c>
      <c r="V751" s="1"/>
      <c r="W751" s="1">
        <v>3</v>
      </c>
      <c r="X751" s="1"/>
      <c r="Y751" s="1">
        <v>0</v>
      </c>
      <c r="Z751" s="1"/>
      <c r="AA751" s="1"/>
      <c r="AB751" s="1"/>
      <c r="AH751" t="str">
        <f t="shared" si="145"/>
        <v>Cohasset</v>
      </c>
      <c r="AI751" t="s">
        <v>1526</v>
      </c>
      <c r="AJ751">
        <v>10</v>
      </c>
      <c r="AK751" s="7"/>
      <c r="AL751" s="127">
        <v>25</v>
      </c>
      <c r="AM751" s="130">
        <v>21</v>
      </c>
      <c r="AN751" s="130">
        <v>30</v>
      </c>
      <c r="AO751" s="132">
        <v>14640</v>
      </c>
      <c r="AP751" s="132">
        <f t="shared" ref="AP751:AP814" si="155">AL751*1000+AM751</f>
        <v>25021</v>
      </c>
      <c r="AQ751" t="s">
        <v>2231</v>
      </c>
    </row>
    <row r="752" spans="1:43" hidden="1" outlineLevel="1" x14ac:dyDescent="0.2">
      <c r="A752" s="69" t="s">
        <v>2383</v>
      </c>
      <c r="B752" s="10" t="s">
        <v>1385</v>
      </c>
      <c r="C752" s="1">
        <f t="shared" ref="C752:C815" si="156">SUM(N752:AG752)</f>
        <v>880</v>
      </c>
      <c r="D752" s="7">
        <f t="shared" si="150"/>
        <v>1</v>
      </c>
      <c r="E752" s="7">
        <f t="shared" si="151"/>
        <v>3</v>
      </c>
      <c r="F752" s="7">
        <f t="shared" si="152"/>
        <v>2</v>
      </c>
      <c r="G752" s="1">
        <f t="shared" si="153"/>
        <v>111</v>
      </c>
      <c r="H752" s="2">
        <f t="shared" si="154"/>
        <v>0.12613636363636363</v>
      </c>
      <c r="I752" s="8"/>
      <c r="J752" s="2">
        <f t="shared" si="146"/>
        <v>0.42499999999999999</v>
      </c>
      <c r="K752" s="2">
        <f t="shared" si="147"/>
        <v>0.27272727272727271</v>
      </c>
      <c r="L752" s="2">
        <f t="shared" si="148"/>
        <v>0.29886363636363639</v>
      </c>
      <c r="M752" s="2">
        <f t="shared" si="149"/>
        <v>3.4090909090908617E-3</v>
      </c>
      <c r="N752" s="1">
        <v>374</v>
      </c>
      <c r="O752" s="1">
        <v>240</v>
      </c>
      <c r="P752" s="1">
        <v>263</v>
      </c>
      <c r="Q752" s="1">
        <v>2</v>
      </c>
      <c r="R752" s="1"/>
      <c r="S752" s="1">
        <v>0</v>
      </c>
      <c r="T752" s="1">
        <v>0</v>
      </c>
      <c r="U752" s="1">
        <v>1</v>
      </c>
      <c r="V752" s="1"/>
      <c r="W752" s="1">
        <v>0</v>
      </c>
      <c r="X752" s="1"/>
      <c r="Y752" s="1">
        <v>0</v>
      </c>
      <c r="Z752" s="1"/>
      <c r="AA752" s="1"/>
      <c r="AB752" s="1"/>
      <c r="AH752" t="str">
        <f t="shared" si="145"/>
        <v>Colrain</v>
      </c>
      <c r="AI752" t="s">
        <v>1494</v>
      </c>
      <c r="AJ752">
        <v>1</v>
      </c>
      <c r="AK752" s="7"/>
      <c r="AL752" s="127">
        <v>25</v>
      </c>
      <c r="AM752" s="130">
        <v>11</v>
      </c>
      <c r="AN752" s="130">
        <v>25</v>
      </c>
      <c r="AO752" s="132">
        <v>14885</v>
      </c>
      <c r="AP752" s="132">
        <f t="shared" si="155"/>
        <v>25011</v>
      </c>
      <c r="AQ752" t="s">
        <v>2231</v>
      </c>
    </row>
    <row r="753" spans="1:43" hidden="1" outlineLevel="1" x14ac:dyDescent="0.2">
      <c r="A753" s="69" t="s">
        <v>2092</v>
      </c>
      <c r="B753" s="10" t="s">
        <v>1385</v>
      </c>
      <c r="C753" s="1">
        <f t="shared" si="156"/>
        <v>9967</v>
      </c>
      <c r="D753" s="7">
        <f t="shared" si="150"/>
        <v>1</v>
      </c>
      <c r="E753" s="7">
        <f t="shared" si="151"/>
        <v>2</v>
      </c>
      <c r="F753" s="7">
        <f t="shared" si="152"/>
        <v>3</v>
      </c>
      <c r="G753" s="1">
        <f t="shared" si="153"/>
        <v>2008</v>
      </c>
      <c r="H753" s="2">
        <f t="shared" si="154"/>
        <v>0.20146483395204173</v>
      </c>
      <c r="I753" s="8"/>
      <c r="J753" s="2">
        <f t="shared" si="146"/>
        <v>0.51700612019664893</v>
      </c>
      <c r="K753" s="2">
        <f t="shared" si="147"/>
        <v>0.3155412862446072</v>
      </c>
      <c r="L753" s="2">
        <f t="shared" si="148"/>
        <v>0.16002809270592958</v>
      </c>
      <c r="M753" s="2">
        <f t="shared" si="149"/>
        <v>7.424500852814292E-3</v>
      </c>
      <c r="N753" s="1">
        <v>5153</v>
      </c>
      <c r="O753" s="1">
        <v>3145</v>
      </c>
      <c r="P753" s="1">
        <v>1595</v>
      </c>
      <c r="Q753" s="1">
        <v>34</v>
      </c>
      <c r="R753" s="1"/>
      <c r="S753" s="1">
        <v>8</v>
      </c>
      <c r="T753" s="1">
        <v>8</v>
      </c>
      <c r="U753" s="1">
        <v>12</v>
      </c>
      <c r="V753" s="1"/>
      <c r="W753" s="1">
        <v>2</v>
      </c>
      <c r="X753" s="1"/>
      <c r="Y753" s="1">
        <v>10</v>
      </c>
      <c r="Z753" s="1"/>
      <c r="AA753" s="1"/>
      <c r="AB753" s="1"/>
      <c r="AH753" t="str">
        <f t="shared" si="145"/>
        <v>Concord</v>
      </c>
      <c r="AI753" t="s">
        <v>958</v>
      </c>
      <c r="AJ753">
        <v>5</v>
      </c>
      <c r="AK753" s="7"/>
      <c r="AL753" s="127">
        <v>25</v>
      </c>
      <c r="AM753" s="130">
        <v>17</v>
      </c>
      <c r="AN753" s="130">
        <v>70</v>
      </c>
      <c r="AO753" s="132">
        <v>15060</v>
      </c>
      <c r="AP753" s="132">
        <f t="shared" si="155"/>
        <v>25017</v>
      </c>
      <c r="AQ753" t="s">
        <v>2231</v>
      </c>
    </row>
    <row r="754" spans="1:43" hidden="1" outlineLevel="1" x14ac:dyDescent="0.2">
      <c r="A754" s="69" t="s">
        <v>790</v>
      </c>
      <c r="B754" s="10" t="s">
        <v>1385</v>
      </c>
      <c r="C754" s="1">
        <f t="shared" si="156"/>
        <v>990</v>
      </c>
      <c r="D754" s="7">
        <f t="shared" si="150"/>
        <v>1</v>
      </c>
      <c r="E754" s="7">
        <f t="shared" si="151"/>
        <v>3</v>
      </c>
      <c r="F754" s="7">
        <f t="shared" si="152"/>
        <v>2</v>
      </c>
      <c r="G754" s="1">
        <f t="shared" si="153"/>
        <v>278</v>
      </c>
      <c r="H754" s="2">
        <f t="shared" si="154"/>
        <v>0.28080808080808078</v>
      </c>
      <c r="I754" s="8"/>
      <c r="J754" s="2">
        <f t="shared" si="146"/>
        <v>0.5505050505050505</v>
      </c>
      <c r="K754" s="2">
        <f t="shared" si="147"/>
        <v>0.17676767676767677</v>
      </c>
      <c r="L754" s="2">
        <f t="shared" si="148"/>
        <v>0.26969696969696971</v>
      </c>
      <c r="M754" s="2">
        <f t="shared" si="149"/>
        <v>3.0303030303029943E-3</v>
      </c>
      <c r="N754" s="1">
        <v>545</v>
      </c>
      <c r="O754" s="1">
        <v>175</v>
      </c>
      <c r="P754" s="1">
        <v>267</v>
      </c>
      <c r="Q754" s="1">
        <v>3</v>
      </c>
      <c r="R754" s="1"/>
      <c r="S754" s="1">
        <v>0</v>
      </c>
      <c r="T754" s="1">
        <v>0</v>
      </c>
      <c r="U754" s="1">
        <v>0</v>
      </c>
      <c r="V754" s="1"/>
      <c r="W754" s="1">
        <v>0</v>
      </c>
      <c r="X754" s="1"/>
      <c r="Y754" s="1">
        <v>0</v>
      </c>
      <c r="Z754" s="1"/>
      <c r="AA754" s="1"/>
      <c r="AB754" s="1"/>
      <c r="AH754" t="str">
        <f t="shared" si="145"/>
        <v>Conway</v>
      </c>
      <c r="AI754" t="s">
        <v>1494</v>
      </c>
      <c r="AJ754">
        <v>1</v>
      </c>
      <c r="AK754" s="7"/>
      <c r="AL754" s="127">
        <v>25</v>
      </c>
      <c r="AM754" s="130">
        <v>11</v>
      </c>
      <c r="AN754" s="130">
        <v>30</v>
      </c>
      <c r="AO754" s="132">
        <v>15200</v>
      </c>
      <c r="AP754" s="132">
        <f t="shared" si="155"/>
        <v>25011</v>
      </c>
      <c r="AQ754" t="s">
        <v>2231</v>
      </c>
    </row>
    <row r="755" spans="1:43" hidden="1" outlineLevel="1" x14ac:dyDescent="0.2">
      <c r="A755" s="69" t="s">
        <v>2799</v>
      </c>
      <c r="B755" s="10" t="s">
        <v>1385</v>
      </c>
      <c r="C755" s="1">
        <f t="shared" si="156"/>
        <v>454</v>
      </c>
      <c r="D755" s="7">
        <f t="shared" si="150"/>
        <v>1</v>
      </c>
      <c r="E755" s="7">
        <f t="shared" si="151"/>
        <v>3</v>
      </c>
      <c r="F755" s="7">
        <f t="shared" si="152"/>
        <v>2</v>
      </c>
      <c r="G755" s="1">
        <f t="shared" si="153"/>
        <v>107</v>
      </c>
      <c r="H755" s="2">
        <f t="shared" si="154"/>
        <v>0.23568281938325991</v>
      </c>
      <c r="I755" s="8"/>
      <c r="J755" s="2">
        <f t="shared" si="146"/>
        <v>0.49559471365638769</v>
      </c>
      <c r="K755" s="2">
        <f t="shared" si="147"/>
        <v>0.23568281938325991</v>
      </c>
      <c r="L755" s="2">
        <f t="shared" si="148"/>
        <v>0.25991189427312777</v>
      </c>
      <c r="M755" s="2">
        <f t="shared" si="149"/>
        <v>8.8105726872246826E-3</v>
      </c>
      <c r="N755" s="1">
        <v>225</v>
      </c>
      <c r="O755" s="1">
        <v>107</v>
      </c>
      <c r="P755" s="1">
        <v>118</v>
      </c>
      <c r="Q755" s="1">
        <v>2</v>
      </c>
      <c r="R755" s="1"/>
      <c r="S755" s="1">
        <v>0</v>
      </c>
      <c r="T755" s="1">
        <v>1</v>
      </c>
      <c r="U755" s="1">
        <v>1</v>
      </c>
      <c r="V755" s="1"/>
      <c r="W755" s="1">
        <v>0</v>
      </c>
      <c r="X755" s="1"/>
      <c r="Y755" s="1">
        <v>0</v>
      </c>
      <c r="Z755" s="1"/>
      <c r="AA755" s="1"/>
      <c r="AB755" s="1"/>
      <c r="AH755" t="str">
        <f t="shared" si="145"/>
        <v>Cummington</v>
      </c>
      <c r="AI755" t="s">
        <v>1910</v>
      </c>
      <c r="AJ755">
        <v>1</v>
      </c>
      <c r="AK755" s="7"/>
      <c r="AL755" s="127">
        <v>25</v>
      </c>
      <c r="AM755" s="130">
        <v>15</v>
      </c>
      <c r="AN755" s="130">
        <v>20</v>
      </c>
      <c r="AO755" s="132">
        <v>16040</v>
      </c>
      <c r="AP755" s="132">
        <f t="shared" si="155"/>
        <v>25015</v>
      </c>
      <c r="AQ755" t="s">
        <v>2231</v>
      </c>
    </row>
    <row r="756" spans="1:43" hidden="1" outlineLevel="1" x14ac:dyDescent="0.2">
      <c r="A756" s="69" t="s">
        <v>2800</v>
      </c>
      <c r="B756" s="10" t="s">
        <v>1385</v>
      </c>
      <c r="C756" s="1">
        <f t="shared" si="156"/>
        <v>3624</v>
      </c>
      <c r="D756" s="7">
        <f t="shared" si="150"/>
        <v>1</v>
      </c>
      <c r="E756" s="7">
        <f t="shared" si="151"/>
        <v>3</v>
      </c>
      <c r="F756" s="7">
        <f t="shared" si="152"/>
        <v>2</v>
      </c>
      <c r="G756" s="1">
        <f t="shared" si="153"/>
        <v>865</v>
      </c>
      <c r="H756" s="2">
        <f t="shared" si="154"/>
        <v>0.23868653421633554</v>
      </c>
      <c r="I756" s="8"/>
      <c r="J756" s="2">
        <f t="shared" si="146"/>
        <v>0.49862030905077265</v>
      </c>
      <c r="K756" s="2">
        <f t="shared" si="147"/>
        <v>0.23923841059602649</v>
      </c>
      <c r="L756" s="2">
        <f t="shared" si="148"/>
        <v>0.25993377483443708</v>
      </c>
      <c r="M756" s="2">
        <f t="shared" si="149"/>
        <v>2.2075055187638637E-3</v>
      </c>
      <c r="N756" s="1">
        <v>1807</v>
      </c>
      <c r="O756" s="1">
        <v>867</v>
      </c>
      <c r="P756" s="1">
        <v>942</v>
      </c>
      <c r="Q756" s="1">
        <v>3</v>
      </c>
      <c r="R756" s="1"/>
      <c r="S756" s="1">
        <v>1</v>
      </c>
      <c r="T756" s="1">
        <v>2</v>
      </c>
      <c r="U756" s="1">
        <v>0</v>
      </c>
      <c r="V756" s="1"/>
      <c r="W756" s="1">
        <v>0</v>
      </c>
      <c r="X756" s="1"/>
      <c r="Y756" s="1">
        <v>2</v>
      </c>
      <c r="Z756" s="1"/>
      <c r="AA756" s="1"/>
      <c r="AB756" s="1"/>
      <c r="AH756" t="str">
        <f t="shared" si="145"/>
        <v>Dalton</v>
      </c>
      <c r="AI756" t="s">
        <v>2258</v>
      </c>
      <c r="AJ756">
        <v>1</v>
      </c>
      <c r="AK756" s="7"/>
      <c r="AL756" s="127">
        <v>25</v>
      </c>
      <c r="AM756" s="130">
        <v>3</v>
      </c>
      <c r="AN756" s="130">
        <v>30</v>
      </c>
      <c r="AO756" s="132">
        <v>16180</v>
      </c>
      <c r="AP756" s="132">
        <f t="shared" si="155"/>
        <v>25003</v>
      </c>
      <c r="AQ756" t="s">
        <v>2231</v>
      </c>
    </row>
    <row r="757" spans="1:43" hidden="1" outlineLevel="1" x14ac:dyDescent="0.2">
      <c r="A757" s="69" t="s">
        <v>1513</v>
      </c>
      <c r="B757" s="10" t="s">
        <v>1385</v>
      </c>
      <c r="C757" s="1">
        <f t="shared" si="156"/>
        <v>13088</v>
      </c>
      <c r="D757" s="7">
        <f t="shared" si="150"/>
        <v>1</v>
      </c>
      <c r="E757" s="7">
        <f t="shared" si="151"/>
        <v>2</v>
      </c>
      <c r="F757" s="7">
        <f t="shared" si="152"/>
        <v>3</v>
      </c>
      <c r="G757" s="1">
        <f t="shared" si="153"/>
        <v>307</v>
      </c>
      <c r="H757" s="2">
        <f t="shared" si="154"/>
        <v>2.3456601466992664E-2</v>
      </c>
      <c r="I757" s="8"/>
      <c r="J757" s="2">
        <f t="shared" si="146"/>
        <v>0.37797982885085574</v>
      </c>
      <c r="K757" s="2">
        <f t="shared" si="147"/>
        <v>0.3545232273838631</v>
      </c>
      <c r="L757" s="2">
        <f t="shared" si="148"/>
        <v>0.26283618581907092</v>
      </c>
      <c r="M757" s="2">
        <f t="shared" si="149"/>
        <v>4.6607579462101811E-3</v>
      </c>
      <c r="N757" s="1">
        <v>4947</v>
      </c>
      <c r="O757" s="1">
        <v>4640</v>
      </c>
      <c r="P757" s="1">
        <v>3440</v>
      </c>
      <c r="Q757" s="1">
        <v>37</v>
      </c>
      <c r="R757" s="1"/>
      <c r="S757" s="1">
        <v>6</v>
      </c>
      <c r="T757" s="1">
        <v>7</v>
      </c>
      <c r="U757" s="1">
        <v>6</v>
      </c>
      <c r="V757" s="1"/>
      <c r="W757" s="1">
        <v>1</v>
      </c>
      <c r="X757" s="1"/>
      <c r="Y757" s="1">
        <v>4</v>
      </c>
      <c r="Z757" s="1"/>
      <c r="AA757" s="1"/>
      <c r="AB757" s="1"/>
      <c r="AH757" t="str">
        <f t="shared" si="145"/>
        <v>Danvers</v>
      </c>
      <c r="AI757" t="s">
        <v>1581</v>
      </c>
      <c r="AJ757">
        <v>6</v>
      </c>
      <c r="AK757" s="7"/>
      <c r="AL757" s="127">
        <v>25</v>
      </c>
      <c r="AM757" s="130">
        <v>9</v>
      </c>
      <c r="AN757" s="130">
        <v>25</v>
      </c>
      <c r="AO757" s="132">
        <v>16250</v>
      </c>
      <c r="AP757" s="132">
        <f t="shared" si="155"/>
        <v>25009</v>
      </c>
      <c r="AQ757" t="s">
        <v>2231</v>
      </c>
    </row>
    <row r="758" spans="1:43" hidden="1" outlineLevel="1" x14ac:dyDescent="0.2">
      <c r="A758" s="69" t="s">
        <v>2449</v>
      </c>
      <c r="B758" s="10" t="s">
        <v>1385</v>
      </c>
      <c r="C758" s="1">
        <f t="shared" si="156"/>
        <v>12934</v>
      </c>
      <c r="D758" s="7">
        <f t="shared" si="150"/>
        <v>1</v>
      </c>
      <c r="E758" s="7">
        <f t="shared" si="151"/>
        <v>3</v>
      </c>
      <c r="F758" s="7">
        <f t="shared" si="152"/>
        <v>2</v>
      </c>
      <c r="G758" s="1">
        <f t="shared" si="153"/>
        <v>3134</v>
      </c>
      <c r="H758" s="2">
        <f t="shared" si="154"/>
        <v>0.24230709757229008</v>
      </c>
      <c r="I758" s="8"/>
      <c r="J758" s="2">
        <f t="shared" si="146"/>
        <v>0.50804082263800832</v>
      </c>
      <c r="K758" s="2">
        <f t="shared" si="147"/>
        <v>0.22004020411319003</v>
      </c>
      <c r="L758" s="2">
        <f t="shared" si="148"/>
        <v>0.26573372506571824</v>
      </c>
      <c r="M758" s="2">
        <f t="shared" si="149"/>
        <v>6.1852481830834138E-3</v>
      </c>
      <c r="N758" s="1">
        <v>6571</v>
      </c>
      <c r="O758" s="1">
        <v>2846</v>
      </c>
      <c r="P758" s="1">
        <v>3437</v>
      </c>
      <c r="Q758" s="1">
        <v>34</v>
      </c>
      <c r="R758" s="1"/>
      <c r="S758" s="1">
        <v>8</v>
      </c>
      <c r="T758" s="1">
        <v>11</v>
      </c>
      <c r="U758" s="1">
        <v>18</v>
      </c>
      <c r="V758" s="1"/>
      <c r="W758" s="1">
        <v>8</v>
      </c>
      <c r="X758" s="1"/>
      <c r="Y758" s="1">
        <v>1</v>
      </c>
      <c r="Z758" s="1"/>
      <c r="AA758" s="1"/>
      <c r="AB758" s="1"/>
      <c r="AH758" t="str">
        <f t="shared" si="145"/>
        <v>Dartmouth</v>
      </c>
      <c r="AI758" t="s">
        <v>1057</v>
      </c>
      <c r="AJ758">
        <v>3</v>
      </c>
      <c r="AK758" s="7"/>
      <c r="AL758" s="127">
        <v>25</v>
      </c>
      <c r="AM758" s="130">
        <v>5</v>
      </c>
      <c r="AN758" s="130">
        <v>20</v>
      </c>
      <c r="AO758" s="132">
        <v>16425</v>
      </c>
      <c r="AP758" s="132">
        <f t="shared" si="155"/>
        <v>25005</v>
      </c>
      <c r="AQ758" t="s">
        <v>2231</v>
      </c>
    </row>
    <row r="759" spans="1:43" hidden="1" outlineLevel="1" x14ac:dyDescent="0.2">
      <c r="A759" s="69" t="s">
        <v>2450</v>
      </c>
      <c r="B759" s="10" t="s">
        <v>1385</v>
      </c>
      <c r="C759" s="1">
        <f t="shared" si="156"/>
        <v>13056</v>
      </c>
      <c r="D759" s="7">
        <f t="shared" si="150"/>
        <v>1</v>
      </c>
      <c r="E759" s="7">
        <f t="shared" si="151"/>
        <v>2</v>
      </c>
      <c r="F759" s="7">
        <f t="shared" si="152"/>
        <v>3</v>
      </c>
      <c r="G759" s="1">
        <f t="shared" si="153"/>
        <v>1266</v>
      </c>
      <c r="H759" s="2">
        <f t="shared" si="154"/>
        <v>9.6966911764705885E-2</v>
      </c>
      <c r="I759" s="8"/>
      <c r="J759" s="2">
        <f t="shared" si="146"/>
        <v>0.43466605392156865</v>
      </c>
      <c r="K759" s="2">
        <f t="shared" si="147"/>
        <v>0.33769914215686275</v>
      </c>
      <c r="L759" s="2">
        <f t="shared" si="148"/>
        <v>0.22265625</v>
      </c>
      <c r="M759" s="2">
        <f t="shared" si="149"/>
        <v>4.9785539215685959E-3</v>
      </c>
      <c r="N759" s="1">
        <v>5675</v>
      </c>
      <c r="O759" s="1">
        <v>4409</v>
      </c>
      <c r="P759" s="1">
        <v>2907</v>
      </c>
      <c r="Q759" s="1">
        <v>39</v>
      </c>
      <c r="R759" s="1"/>
      <c r="S759" s="1">
        <v>4</v>
      </c>
      <c r="T759" s="1">
        <v>11</v>
      </c>
      <c r="U759" s="1">
        <v>7</v>
      </c>
      <c r="V759" s="1"/>
      <c r="W759" s="1">
        <v>0</v>
      </c>
      <c r="X759" s="1"/>
      <c r="Y759" s="1">
        <v>4</v>
      </c>
      <c r="Z759" s="1"/>
      <c r="AA759" s="1"/>
      <c r="AB759" s="1"/>
      <c r="AH759" t="str">
        <f t="shared" si="145"/>
        <v>Dedham</v>
      </c>
      <c r="AI759" t="s">
        <v>1526</v>
      </c>
      <c r="AJ759">
        <v>9</v>
      </c>
      <c r="AK759" s="7"/>
      <c r="AL759" s="127">
        <v>25</v>
      </c>
      <c r="AM759" s="130">
        <v>21</v>
      </c>
      <c r="AN759" s="130">
        <v>35</v>
      </c>
      <c r="AO759" s="132">
        <v>16495</v>
      </c>
      <c r="AP759" s="132">
        <f t="shared" si="155"/>
        <v>25021</v>
      </c>
      <c r="AQ759" t="s">
        <v>2231</v>
      </c>
    </row>
    <row r="760" spans="1:43" hidden="1" outlineLevel="1" x14ac:dyDescent="0.2">
      <c r="A760" s="69" t="s">
        <v>2182</v>
      </c>
      <c r="B760" s="10" t="s">
        <v>1385</v>
      </c>
      <c r="C760" s="1">
        <f t="shared" si="156"/>
        <v>2995</v>
      </c>
      <c r="D760" s="7">
        <f t="shared" si="150"/>
        <v>1</v>
      </c>
      <c r="E760" s="7">
        <f t="shared" si="151"/>
        <v>3</v>
      </c>
      <c r="F760" s="7">
        <f t="shared" si="152"/>
        <v>2</v>
      </c>
      <c r="G760" s="1">
        <f t="shared" si="153"/>
        <v>607</v>
      </c>
      <c r="H760" s="2">
        <f t="shared" si="154"/>
        <v>0.20267111853088482</v>
      </c>
      <c r="I760" s="8"/>
      <c r="J760" s="2">
        <f t="shared" si="146"/>
        <v>0.49215358931552589</v>
      </c>
      <c r="K760" s="2">
        <f t="shared" si="147"/>
        <v>0.21535893155258765</v>
      </c>
      <c r="L760" s="2">
        <f t="shared" si="148"/>
        <v>0.28948247078464107</v>
      </c>
      <c r="M760" s="2">
        <f t="shared" si="149"/>
        <v>3.0050083472453748E-3</v>
      </c>
      <c r="N760" s="1">
        <v>1474</v>
      </c>
      <c r="O760" s="1">
        <v>645</v>
      </c>
      <c r="P760" s="1">
        <v>867</v>
      </c>
      <c r="Q760" s="1">
        <v>2</v>
      </c>
      <c r="R760" s="1"/>
      <c r="S760" s="1">
        <v>0</v>
      </c>
      <c r="T760" s="1">
        <v>1</v>
      </c>
      <c r="U760" s="1">
        <v>5</v>
      </c>
      <c r="V760" s="1"/>
      <c r="W760" s="1">
        <v>0</v>
      </c>
      <c r="X760" s="1"/>
      <c r="Y760" s="1">
        <v>1</v>
      </c>
      <c r="Z760" s="1"/>
      <c r="AA760" s="1"/>
      <c r="AB760" s="1"/>
      <c r="AH760" t="str">
        <f t="shared" si="145"/>
        <v>Deerfield</v>
      </c>
      <c r="AI760" t="s">
        <v>1494</v>
      </c>
      <c r="AJ760">
        <v>1</v>
      </c>
      <c r="AK760" s="7"/>
      <c r="AL760" s="127">
        <v>25</v>
      </c>
      <c r="AM760" s="130">
        <v>11</v>
      </c>
      <c r="AN760" s="130">
        <v>35</v>
      </c>
      <c r="AO760" s="132">
        <v>16670</v>
      </c>
      <c r="AP760" s="132">
        <f t="shared" si="155"/>
        <v>25011</v>
      </c>
      <c r="AQ760" t="s">
        <v>2231</v>
      </c>
    </row>
    <row r="761" spans="1:43" hidden="1" outlineLevel="1" x14ac:dyDescent="0.2">
      <c r="A761" s="69" t="s">
        <v>2706</v>
      </c>
      <c r="B761" s="10" t="s">
        <v>1385</v>
      </c>
      <c r="C761" s="1">
        <f t="shared" si="156"/>
        <v>8438</v>
      </c>
      <c r="D761" s="7">
        <f t="shared" si="150"/>
        <v>1</v>
      </c>
      <c r="E761" s="7">
        <f t="shared" si="151"/>
        <v>2</v>
      </c>
      <c r="F761" s="7">
        <f t="shared" si="152"/>
        <v>3</v>
      </c>
      <c r="G761" s="1">
        <f t="shared" si="153"/>
        <v>661</v>
      </c>
      <c r="H761" s="2">
        <f t="shared" si="154"/>
        <v>7.8336098601564347E-2</v>
      </c>
      <c r="I761" s="8"/>
      <c r="J761" s="2">
        <f t="shared" si="146"/>
        <v>0.41194595875799955</v>
      </c>
      <c r="K761" s="2">
        <f t="shared" si="147"/>
        <v>0.33360986015643518</v>
      </c>
      <c r="L761" s="2">
        <f t="shared" si="148"/>
        <v>0.24733349134866081</v>
      </c>
      <c r="M761" s="2">
        <f t="shared" si="149"/>
        <v>7.1106897369044575E-3</v>
      </c>
      <c r="N761" s="1">
        <v>3476</v>
      </c>
      <c r="O761" s="1">
        <v>2815</v>
      </c>
      <c r="P761" s="1">
        <v>2087</v>
      </c>
      <c r="Q761" s="1">
        <v>18</v>
      </c>
      <c r="R761" s="1"/>
      <c r="S761" s="1">
        <v>16</v>
      </c>
      <c r="T761" s="1">
        <v>12</v>
      </c>
      <c r="U761" s="1">
        <v>7</v>
      </c>
      <c r="V761" s="1"/>
      <c r="W761" s="1">
        <v>7</v>
      </c>
      <c r="X761" s="1"/>
      <c r="Y761" s="1">
        <v>0</v>
      </c>
      <c r="Z761" s="1"/>
      <c r="AA761" s="1"/>
      <c r="AB761" s="1"/>
      <c r="AH761" t="str">
        <f t="shared" si="145"/>
        <v>Dennis</v>
      </c>
      <c r="AI761" t="s">
        <v>2650</v>
      </c>
      <c r="AJ761">
        <v>10</v>
      </c>
      <c r="AK761" s="7"/>
      <c r="AL761" s="127">
        <v>25</v>
      </c>
      <c r="AM761" s="130">
        <v>1</v>
      </c>
      <c r="AN761" s="130">
        <v>25</v>
      </c>
      <c r="AO761" s="132">
        <v>16775</v>
      </c>
      <c r="AP761" s="132">
        <f t="shared" si="155"/>
        <v>25001</v>
      </c>
      <c r="AQ761" t="s">
        <v>2231</v>
      </c>
    </row>
    <row r="762" spans="1:43" hidden="1" outlineLevel="1" x14ac:dyDescent="0.2">
      <c r="A762" s="69" t="s">
        <v>2707</v>
      </c>
      <c r="B762" s="10" t="s">
        <v>1385</v>
      </c>
      <c r="C762" s="1">
        <f t="shared" si="156"/>
        <v>2831</v>
      </c>
      <c r="D762" s="7">
        <f t="shared" si="150"/>
        <v>1</v>
      </c>
      <c r="E762" s="7">
        <f t="shared" si="151"/>
        <v>2</v>
      </c>
      <c r="F762" s="7">
        <f t="shared" si="152"/>
        <v>3</v>
      </c>
      <c r="G762" s="1">
        <f t="shared" si="153"/>
        <v>222</v>
      </c>
      <c r="H762" s="2">
        <f t="shared" si="154"/>
        <v>7.841752031084423E-2</v>
      </c>
      <c r="I762" s="8"/>
      <c r="J762" s="2">
        <f t="shared" si="146"/>
        <v>0.39173436948074886</v>
      </c>
      <c r="K762" s="2">
        <f t="shared" si="147"/>
        <v>0.31331684916990465</v>
      </c>
      <c r="L762" s="2">
        <f t="shared" si="148"/>
        <v>0.2928293889085129</v>
      </c>
      <c r="M762" s="2">
        <f t="shared" si="149"/>
        <v>2.1193924408335341E-3</v>
      </c>
      <c r="N762" s="1">
        <v>1109</v>
      </c>
      <c r="O762" s="1">
        <v>887</v>
      </c>
      <c r="P762" s="1">
        <v>829</v>
      </c>
      <c r="Q762" s="1">
        <v>2</v>
      </c>
      <c r="R762" s="1"/>
      <c r="S762" s="1">
        <v>1</v>
      </c>
      <c r="T762" s="1">
        <v>1</v>
      </c>
      <c r="U762" s="1">
        <v>1</v>
      </c>
      <c r="V762" s="1"/>
      <c r="W762" s="1">
        <v>0</v>
      </c>
      <c r="X762" s="1"/>
      <c r="Y762" s="1">
        <v>1</v>
      </c>
      <c r="Z762" s="1"/>
      <c r="AA762" s="1"/>
      <c r="AB762" s="1"/>
      <c r="AH762" t="str">
        <f t="shared" si="145"/>
        <v>Dighton</v>
      </c>
      <c r="AI762" t="s">
        <v>1057</v>
      </c>
      <c r="AJ762">
        <v>4</v>
      </c>
      <c r="AK762" s="7"/>
      <c r="AL762" s="127">
        <v>25</v>
      </c>
      <c r="AM762" s="130">
        <v>5</v>
      </c>
      <c r="AN762" s="130">
        <v>25</v>
      </c>
      <c r="AO762" s="132">
        <v>16950</v>
      </c>
      <c r="AP762" s="132">
        <f t="shared" si="155"/>
        <v>25005</v>
      </c>
      <c r="AQ762" t="s">
        <v>2231</v>
      </c>
    </row>
    <row r="763" spans="1:43" hidden="1" outlineLevel="1" x14ac:dyDescent="0.2">
      <c r="A763" s="69" t="s">
        <v>616</v>
      </c>
      <c r="B763" s="10" t="s">
        <v>1385</v>
      </c>
      <c r="C763" s="1">
        <f t="shared" si="156"/>
        <v>2700</v>
      </c>
      <c r="D763" s="7">
        <f t="shared" si="150"/>
        <v>1</v>
      </c>
      <c r="E763" s="7">
        <f t="shared" si="151"/>
        <v>2</v>
      </c>
      <c r="F763" s="7">
        <f t="shared" si="152"/>
        <v>3</v>
      </c>
      <c r="G763" s="1">
        <f t="shared" si="153"/>
        <v>44</v>
      </c>
      <c r="H763" s="2">
        <f t="shared" si="154"/>
        <v>1.6296296296296295E-2</v>
      </c>
      <c r="I763" s="8"/>
      <c r="J763" s="2">
        <f t="shared" si="146"/>
        <v>0.3603703703703704</v>
      </c>
      <c r="K763" s="2">
        <f t="shared" si="147"/>
        <v>0.34407407407407409</v>
      </c>
      <c r="L763" s="2">
        <f t="shared" si="148"/>
        <v>0.29259259259259257</v>
      </c>
      <c r="M763" s="2">
        <f t="shared" si="149"/>
        <v>2.9629629629628895E-3</v>
      </c>
      <c r="N763" s="1">
        <v>973</v>
      </c>
      <c r="O763" s="1">
        <v>929</v>
      </c>
      <c r="P763" s="1">
        <v>790</v>
      </c>
      <c r="Q763" s="1">
        <v>2</v>
      </c>
      <c r="R763" s="1"/>
      <c r="S763" s="1">
        <v>3</v>
      </c>
      <c r="T763" s="1">
        <v>1</v>
      </c>
      <c r="U763" s="1">
        <v>2</v>
      </c>
      <c r="V763" s="1"/>
      <c r="W763" s="1">
        <v>0</v>
      </c>
      <c r="X763" s="1"/>
      <c r="Y763" s="1">
        <v>0</v>
      </c>
      <c r="Z763" s="1"/>
      <c r="AA763" s="1"/>
      <c r="AB763" s="1"/>
      <c r="AH763" t="str">
        <f t="shared" ref="AH763:AH826" si="157">A763</f>
        <v>Douglas</v>
      </c>
      <c r="AI763" s="10" t="s">
        <v>2646</v>
      </c>
      <c r="AJ763" s="10">
        <v>2</v>
      </c>
      <c r="AK763" s="7"/>
      <c r="AL763" s="127">
        <v>25</v>
      </c>
      <c r="AM763" s="130">
        <v>27</v>
      </c>
      <c r="AN763" s="130">
        <v>60</v>
      </c>
      <c r="AO763" s="132">
        <v>17300</v>
      </c>
      <c r="AP763" s="132">
        <f t="shared" si="155"/>
        <v>25027</v>
      </c>
      <c r="AQ763" t="s">
        <v>2231</v>
      </c>
    </row>
    <row r="764" spans="1:43" hidden="1" outlineLevel="1" x14ac:dyDescent="0.2">
      <c r="A764" s="69" t="s">
        <v>2330</v>
      </c>
      <c r="B764" s="10" t="s">
        <v>1385</v>
      </c>
      <c r="C764" s="1">
        <f t="shared" si="156"/>
        <v>3167</v>
      </c>
      <c r="D764" s="7">
        <f t="shared" si="150"/>
        <v>2</v>
      </c>
      <c r="E764" s="7">
        <f t="shared" si="151"/>
        <v>1</v>
      </c>
      <c r="F764" s="7">
        <f t="shared" si="152"/>
        <v>3</v>
      </c>
      <c r="G764" s="1">
        <f t="shared" si="153"/>
        <v>573</v>
      </c>
      <c r="H764" s="2">
        <f t="shared" si="154"/>
        <v>0.18092832333438585</v>
      </c>
      <c r="I764" s="8"/>
      <c r="J764" s="2">
        <f t="shared" si="146"/>
        <v>0.31828228607514997</v>
      </c>
      <c r="K764" s="2">
        <f t="shared" si="147"/>
        <v>0.49921060940953582</v>
      </c>
      <c r="L764" s="2">
        <f t="shared" si="148"/>
        <v>0.1752447110830439</v>
      </c>
      <c r="M764" s="2">
        <f t="shared" si="149"/>
        <v>7.2623934322703088E-3</v>
      </c>
      <c r="N764" s="1">
        <v>1008</v>
      </c>
      <c r="O764" s="1">
        <v>1581</v>
      </c>
      <c r="P764" s="1">
        <v>555</v>
      </c>
      <c r="Q764" s="1">
        <v>10</v>
      </c>
      <c r="R764" s="1"/>
      <c r="S764" s="1">
        <v>3</v>
      </c>
      <c r="T764" s="1">
        <v>2</v>
      </c>
      <c r="U764" s="1">
        <v>1</v>
      </c>
      <c r="V764" s="1"/>
      <c r="W764" s="1">
        <v>0</v>
      </c>
      <c r="X764" s="1"/>
      <c r="Y764" s="1">
        <v>7</v>
      </c>
      <c r="Z764" s="1"/>
      <c r="AA764" s="1"/>
      <c r="AB764" s="1"/>
      <c r="AH764" t="str">
        <f t="shared" si="157"/>
        <v>Dover</v>
      </c>
      <c r="AI764" t="s">
        <v>1526</v>
      </c>
      <c r="AJ764">
        <v>4</v>
      </c>
      <c r="AK764" s="7"/>
      <c r="AL764" s="127">
        <v>25</v>
      </c>
      <c r="AM764" s="130">
        <v>21</v>
      </c>
      <c r="AN764" s="130">
        <v>40</v>
      </c>
      <c r="AO764" s="132">
        <v>17405</v>
      </c>
      <c r="AP764" s="132">
        <f t="shared" si="155"/>
        <v>25021</v>
      </c>
      <c r="AQ764" t="s">
        <v>2231</v>
      </c>
    </row>
    <row r="765" spans="1:43" hidden="1" outlineLevel="1" x14ac:dyDescent="0.2">
      <c r="A765" s="69" t="s">
        <v>2708</v>
      </c>
      <c r="B765" s="10" t="s">
        <v>1385</v>
      </c>
      <c r="C765" s="1">
        <f t="shared" si="156"/>
        <v>12588</v>
      </c>
      <c r="D765" s="7">
        <f t="shared" si="150"/>
        <v>1</v>
      </c>
      <c r="E765" s="7">
        <f t="shared" si="151"/>
        <v>3</v>
      </c>
      <c r="F765" s="7">
        <f t="shared" si="152"/>
        <v>2</v>
      </c>
      <c r="G765" s="1">
        <f t="shared" si="153"/>
        <v>149</v>
      </c>
      <c r="H765" s="2">
        <f t="shared" si="154"/>
        <v>1.1836669844296155E-2</v>
      </c>
      <c r="I765" s="8"/>
      <c r="J765" s="2">
        <f t="shared" si="146"/>
        <v>0.35819828408007626</v>
      </c>
      <c r="K765" s="2">
        <f t="shared" si="147"/>
        <v>0.29130918334922146</v>
      </c>
      <c r="L765" s="2">
        <f t="shared" si="148"/>
        <v>0.3463616142357801</v>
      </c>
      <c r="M765" s="2">
        <f t="shared" si="149"/>
        <v>4.1309183349221845E-3</v>
      </c>
      <c r="N765" s="1">
        <v>4509</v>
      </c>
      <c r="O765" s="1">
        <v>3667</v>
      </c>
      <c r="P765" s="1">
        <v>4360</v>
      </c>
      <c r="Q765" s="1">
        <v>23</v>
      </c>
      <c r="R765" s="1"/>
      <c r="S765" s="1">
        <v>6</v>
      </c>
      <c r="T765" s="1">
        <v>9</v>
      </c>
      <c r="U765" s="1">
        <v>6</v>
      </c>
      <c r="V765" s="1"/>
      <c r="W765" s="1">
        <v>5</v>
      </c>
      <c r="X765" s="1"/>
      <c r="Y765" s="1">
        <v>3</v>
      </c>
      <c r="Z765" s="1"/>
      <c r="AA765" s="1"/>
      <c r="AB765" s="1"/>
      <c r="AH765" t="str">
        <f t="shared" si="157"/>
        <v>Dracut</v>
      </c>
      <c r="AI765" t="s">
        <v>958</v>
      </c>
      <c r="AJ765">
        <v>5</v>
      </c>
      <c r="AK765" s="7"/>
      <c r="AL765" s="127">
        <v>25</v>
      </c>
      <c r="AM765" s="130">
        <v>17</v>
      </c>
      <c r="AN765" s="130">
        <v>75</v>
      </c>
      <c r="AO765" s="132">
        <v>17475</v>
      </c>
      <c r="AP765" s="132">
        <f t="shared" si="155"/>
        <v>25017</v>
      </c>
      <c r="AQ765" t="s">
        <v>2231</v>
      </c>
    </row>
    <row r="766" spans="1:43" hidden="1" outlineLevel="1" x14ac:dyDescent="0.2">
      <c r="A766" s="69" t="s">
        <v>2709</v>
      </c>
      <c r="B766" s="10" t="s">
        <v>1385</v>
      </c>
      <c r="C766" s="1">
        <f t="shared" si="156"/>
        <v>4196</v>
      </c>
      <c r="D766" s="7">
        <f t="shared" si="150"/>
        <v>1</v>
      </c>
      <c r="E766" s="7">
        <f t="shared" si="151"/>
        <v>2</v>
      </c>
      <c r="F766" s="7">
        <f t="shared" si="152"/>
        <v>3</v>
      </c>
      <c r="G766" s="1">
        <f t="shared" si="153"/>
        <v>509</v>
      </c>
      <c r="H766" s="2">
        <f t="shared" si="154"/>
        <v>0.12130600571973307</v>
      </c>
      <c r="I766" s="8"/>
      <c r="J766" s="2">
        <f t="shared" si="146"/>
        <v>0.42469018112488083</v>
      </c>
      <c r="K766" s="2">
        <f t="shared" si="147"/>
        <v>0.30338417540514778</v>
      </c>
      <c r="L766" s="2">
        <f t="shared" si="148"/>
        <v>0.26620591039084845</v>
      </c>
      <c r="M766" s="2">
        <f t="shared" si="149"/>
        <v>5.7197330791228795E-3</v>
      </c>
      <c r="N766" s="1">
        <v>1782</v>
      </c>
      <c r="O766" s="1">
        <v>1273</v>
      </c>
      <c r="P766" s="1">
        <v>1117</v>
      </c>
      <c r="Q766" s="1">
        <v>6</v>
      </c>
      <c r="R766" s="1"/>
      <c r="S766" s="1">
        <v>4</v>
      </c>
      <c r="T766" s="1">
        <v>7</v>
      </c>
      <c r="U766" s="1">
        <v>3</v>
      </c>
      <c r="V766" s="1"/>
      <c r="W766" s="1">
        <v>3</v>
      </c>
      <c r="X766" s="1"/>
      <c r="Y766" s="1">
        <v>1</v>
      </c>
      <c r="Z766" s="1"/>
      <c r="AA766" s="1"/>
      <c r="AB766" s="1"/>
      <c r="AH766" t="str">
        <f t="shared" si="157"/>
        <v>Dudley</v>
      </c>
      <c r="AI766" s="10" t="s">
        <v>2646</v>
      </c>
      <c r="AJ766" s="10">
        <v>2</v>
      </c>
      <c r="AK766" s="7"/>
      <c r="AL766" s="127">
        <v>25</v>
      </c>
      <c r="AM766" s="130">
        <v>27</v>
      </c>
      <c r="AN766" s="130">
        <v>65</v>
      </c>
      <c r="AO766" s="132">
        <v>17685</v>
      </c>
      <c r="AP766" s="132">
        <f t="shared" si="155"/>
        <v>25027</v>
      </c>
      <c r="AQ766" t="s">
        <v>2231</v>
      </c>
    </row>
    <row r="767" spans="1:43" hidden="1" outlineLevel="1" x14ac:dyDescent="0.2">
      <c r="A767" s="69" t="s">
        <v>2710</v>
      </c>
      <c r="B767" s="10" t="s">
        <v>1385</v>
      </c>
      <c r="C767" s="1">
        <f t="shared" si="156"/>
        <v>1301</v>
      </c>
      <c r="D767" s="7">
        <f t="shared" si="150"/>
        <v>3</v>
      </c>
      <c r="E767" s="7">
        <f t="shared" si="151"/>
        <v>1</v>
      </c>
      <c r="F767" s="7">
        <f t="shared" si="152"/>
        <v>2</v>
      </c>
      <c r="G767" s="1">
        <f t="shared" si="153"/>
        <v>49</v>
      </c>
      <c r="H767" s="2">
        <f t="shared" si="154"/>
        <v>3.7663335895465028E-2</v>
      </c>
      <c r="I767" s="8"/>
      <c r="J767" s="2">
        <f t="shared" si="146"/>
        <v>0.31206764027671025</v>
      </c>
      <c r="K767" s="2">
        <f t="shared" si="147"/>
        <v>0.35972328977709456</v>
      </c>
      <c r="L767" s="2">
        <f t="shared" si="148"/>
        <v>0.3220599538816295</v>
      </c>
      <c r="M767" s="2">
        <f t="shared" si="149"/>
        <v>6.1491160645657517E-3</v>
      </c>
      <c r="N767" s="1">
        <v>406</v>
      </c>
      <c r="O767" s="1">
        <v>468</v>
      </c>
      <c r="P767" s="1">
        <v>419</v>
      </c>
      <c r="Q767" s="1">
        <v>2</v>
      </c>
      <c r="R767" s="1"/>
      <c r="S767" s="1">
        <v>0</v>
      </c>
      <c r="T767" s="1">
        <v>1</v>
      </c>
      <c r="U767" s="1">
        <v>1</v>
      </c>
      <c r="V767" s="1"/>
      <c r="W767" s="1">
        <v>0</v>
      </c>
      <c r="X767" s="1"/>
      <c r="Y767" s="1">
        <v>4</v>
      </c>
      <c r="Z767" s="1"/>
      <c r="AA767" s="1"/>
      <c r="AB767" s="1"/>
      <c r="AH767" t="str">
        <f t="shared" si="157"/>
        <v>Dunstable</v>
      </c>
      <c r="AI767" t="s">
        <v>958</v>
      </c>
      <c r="AJ767">
        <v>5</v>
      </c>
      <c r="AK767" s="7"/>
      <c r="AL767" s="127">
        <v>25</v>
      </c>
      <c r="AM767" s="130">
        <v>17</v>
      </c>
      <c r="AN767" s="130">
        <v>80</v>
      </c>
      <c r="AO767" s="132">
        <v>17825</v>
      </c>
      <c r="AP767" s="132">
        <f t="shared" si="155"/>
        <v>25017</v>
      </c>
      <c r="AQ767" t="s">
        <v>2231</v>
      </c>
    </row>
    <row r="768" spans="1:43" hidden="1" outlineLevel="1" x14ac:dyDescent="0.2">
      <c r="A768" s="69" t="s">
        <v>2332</v>
      </c>
      <c r="B768" s="10" t="s">
        <v>1385</v>
      </c>
      <c r="C768" s="1">
        <f t="shared" si="156"/>
        <v>8337</v>
      </c>
      <c r="D768" s="7">
        <f t="shared" si="150"/>
        <v>2</v>
      </c>
      <c r="E768" s="7">
        <f t="shared" si="151"/>
        <v>1</v>
      </c>
      <c r="F768" s="7">
        <f t="shared" si="152"/>
        <v>3</v>
      </c>
      <c r="G768" s="1">
        <f t="shared" si="153"/>
        <v>564</v>
      </c>
      <c r="H768" s="2">
        <f t="shared" si="154"/>
        <v>6.7650233897085285E-2</v>
      </c>
      <c r="I768" s="8"/>
      <c r="J768" s="2">
        <f t="shared" si="146"/>
        <v>0.34892647235216506</v>
      </c>
      <c r="K768" s="2">
        <f t="shared" si="147"/>
        <v>0.41657670624925031</v>
      </c>
      <c r="L768" s="2">
        <f t="shared" si="148"/>
        <v>0.22897924913038264</v>
      </c>
      <c r="M768" s="2">
        <f t="shared" si="149"/>
        <v>5.5175722682020423E-3</v>
      </c>
      <c r="N768" s="1">
        <v>2909</v>
      </c>
      <c r="O768" s="1">
        <v>3473</v>
      </c>
      <c r="P768" s="1">
        <v>1909</v>
      </c>
      <c r="Q768" s="1">
        <v>33</v>
      </c>
      <c r="R768" s="1"/>
      <c r="S768" s="1">
        <v>1</v>
      </c>
      <c r="T768" s="1">
        <v>3</v>
      </c>
      <c r="U768" s="1">
        <v>2</v>
      </c>
      <c r="V768" s="1"/>
      <c r="W768" s="1">
        <v>2</v>
      </c>
      <c r="X768" s="1"/>
      <c r="Y768" s="1">
        <v>5</v>
      </c>
      <c r="Z768" s="1"/>
      <c r="AA768" s="1"/>
      <c r="AB768" s="1"/>
      <c r="AH768" t="str">
        <f t="shared" si="157"/>
        <v>Duxbury</v>
      </c>
      <c r="AI768" t="s">
        <v>458</v>
      </c>
      <c r="AJ768">
        <v>10</v>
      </c>
      <c r="AK768" s="7"/>
      <c r="AL768" s="127">
        <v>25</v>
      </c>
      <c r="AM768" s="130">
        <v>23</v>
      </c>
      <c r="AN768" s="130">
        <v>25</v>
      </c>
      <c r="AO768" s="132">
        <v>17895</v>
      </c>
      <c r="AP768" s="132">
        <f t="shared" si="155"/>
        <v>25023</v>
      </c>
      <c r="AQ768" t="s">
        <v>2231</v>
      </c>
    </row>
    <row r="769" spans="1:43" hidden="1" outlineLevel="1" x14ac:dyDescent="0.2">
      <c r="A769" s="69" t="s">
        <v>2237</v>
      </c>
      <c r="B769" s="10" t="s">
        <v>1385</v>
      </c>
      <c r="C769" s="1">
        <f t="shared" si="156"/>
        <v>5624</v>
      </c>
      <c r="D769" s="7">
        <f t="shared" si="150"/>
        <v>2</v>
      </c>
      <c r="E769" s="7">
        <f t="shared" si="151"/>
        <v>1</v>
      </c>
      <c r="F769" s="7">
        <f t="shared" si="152"/>
        <v>3</v>
      </c>
      <c r="G769" s="1">
        <f t="shared" si="153"/>
        <v>327</v>
      </c>
      <c r="H769" s="2">
        <f t="shared" si="154"/>
        <v>5.8143669985775248E-2</v>
      </c>
      <c r="I769" s="8"/>
      <c r="J769" s="2">
        <f t="shared" si="146"/>
        <v>0.31934566145092463</v>
      </c>
      <c r="K769" s="2">
        <f t="shared" si="147"/>
        <v>0.37748933143669988</v>
      </c>
      <c r="L769" s="2">
        <f t="shared" si="148"/>
        <v>0.2964082503556188</v>
      </c>
      <c r="M769" s="2">
        <f t="shared" si="149"/>
        <v>6.7567567567566322E-3</v>
      </c>
      <c r="N769" s="1">
        <v>1796</v>
      </c>
      <c r="O769" s="1">
        <v>2123</v>
      </c>
      <c r="P769" s="1">
        <v>1667</v>
      </c>
      <c r="Q769" s="1">
        <v>16</v>
      </c>
      <c r="R769" s="1"/>
      <c r="S769" s="1">
        <v>11</v>
      </c>
      <c r="T769" s="1">
        <v>3</v>
      </c>
      <c r="U769" s="1">
        <v>4</v>
      </c>
      <c r="V769" s="1"/>
      <c r="W769" s="1">
        <v>1</v>
      </c>
      <c r="X769" s="1"/>
      <c r="Y769" s="1">
        <v>3</v>
      </c>
      <c r="Z769" s="1"/>
      <c r="AA769" s="1"/>
      <c r="AB769" s="1"/>
      <c r="AH769" t="str">
        <f t="shared" si="157"/>
        <v>East Bridgewater</v>
      </c>
      <c r="AI769" t="s">
        <v>458</v>
      </c>
      <c r="AJ769">
        <v>4</v>
      </c>
      <c r="AK769" s="7"/>
      <c r="AL769" s="127">
        <v>25</v>
      </c>
      <c r="AM769" s="130">
        <v>23</v>
      </c>
      <c r="AN769" s="130">
        <v>30</v>
      </c>
      <c r="AO769" s="132">
        <v>18455</v>
      </c>
      <c r="AP769" s="132">
        <f t="shared" si="155"/>
        <v>25023</v>
      </c>
      <c r="AQ769" t="s">
        <v>2231</v>
      </c>
    </row>
    <row r="770" spans="1:43" hidden="1" outlineLevel="1" x14ac:dyDescent="0.2">
      <c r="A770" s="69" t="s">
        <v>2832</v>
      </c>
      <c r="B770" s="10" t="s">
        <v>1385</v>
      </c>
      <c r="C770" s="1">
        <f t="shared" si="156"/>
        <v>1030</v>
      </c>
      <c r="D770" s="7">
        <f t="shared" si="150"/>
        <v>2</v>
      </c>
      <c r="E770" s="7">
        <f t="shared" si="151"/>
        <v>1</v>
      </c>
      <c r="F770" s="7">
        <f t="shared" si="152"/>
        <v>3</v>
      </c>
      <c r="G770" s="1">
        <f t="shared" si="153"/>
        <v>9</v>
      </c>
      <c r="H770" s="2">
        <f t="shared" si="154"/>
        <v>8.7378640776699032E-3</v>
      </c>
      <c r="I770" s="8"/>
      <c r="J770" s="2">
        <f t="shared" si="146"/>
        <v>0.36019417475728155</v>
      </c>
      <c r="K770" s="2">
        <f t="shared" si="147"/>
        <v>0.36893203883495146</v>
      </c>
      <c r="L770" s="2">
        <f t="shared" si="148"/>
        <v>0.26699029126213591</v>
      </c>
      <c r="M770" s="2">
        <f t="shared" si="149"/>
        <v>3.8834951456310773E-3</v>
      </c>
      <c r="N770" s="1">
        <v>371</v>
      </c>
      <c r="O770" s="1">
        <v>380</v>
      </c>
      <c r="P770" s="1">
        <v>275</v>
      </c>
      <c r="Q770" s="1">
        <v>2</v>
      </c>
      <c r="R770" s="1"/>
      <c r="S770" s="1">
        <v>0</v>
      </c>
      <c r="T770" s="1">
        <v>1</v>
      </c>
      <c r="U770" s="1">
        <v>1</v>
      </c>
      <c r="V770" s="1"/>
      <c r="W770" s="1">
        <v>0</v>
      </c>
      <c r="X770" s="1"/>
      <c r="Y770" s="1">
        <v>0</v>
      </c>
      <c r="Z770" s="1"/>
      <c r="AA770" s="1"/>
      <c r="AB770" s="1"/>
      <c r="AH770" t="str">
        <f t="shared" si="157"/>
        <v>East Brookfield</v>
      </c>
      <c r="AI770" s="10" t="s">
        <v>2646</v>
      </c>
      <c r="AJ770" s="10">
        <v>2</v>
      </c>
      <c r="AK770" s="7"/>
      <c r="AL770" s="127">
        <v>25</v>
      </c>
      <c r="AM770" s="130">
        <v>27</v>
      </c>
      <c r="AN770" s="130">
        <v>70</v>
      </c>
      <c r="AO770" s="132">
        <v>18560</v>
      </c>
      <c r="AP770" s="132">
        <f t="shared" si="155"/>
        <v>25027</v>
      </c>
      <c r="AQ770" t="s">
        <v>2231</v>
      </c>
    </row>
    <row r="771" spans="1:43" hidden="1" outlineLevel="1" x14ac:dyDescent="0.2">
      <c r="A771" s="69" t="s">
        <v>1534</v>
      </c>
      <c r="B771" s="10" t="s">
        <v>1385</v>
      </c>
      <c r="C771" s="1">
        <f t="shared" si="156"/>
        <v>7513</v>
      </c>
      <c r="D771" s="7">
        <f t="shared" si="150"/>
        <v>1</v>
      </c>
      <c r="E771" s="7">
        <f t="shared" si="151"/>
        <v>2</v>
      </c>
      <c r="F771" s="7">
        <f t="shared" si="152"/>
        <v>3</v>
      </c>
      <c r="G771" s="1">
        <f t="shared" si="153"/>
        <v>26</v>
      </c>
      <c r="H771" s="2">
        <f t="shared" si="154"/>
        <v>3.4606681751630508E-3</v>
      </c>
      <c r="I771" s="8"/>
      <c r="J771" s="2">
        <f t="shared" si="146"/>
        <v>0.3785438573139891</v>
      </c>
      <c r="K771" s="2">
        <f t="shared" si="147"/>
        <v>0.37508318913882605</v>
      </c>
      <c r="L771" s="2">
        <f t="shared" si="148"/>
        <v>0.24397710634899508</v>
      </c>
      <c r="M771" s="2">
        <f t="shared" si="149"/>
        <v>2.3958471981897767E-3</v>
      </c>
      <c r="N771" s="1">
        <v>2844</v>
      </c>
      <c r="O771" s="1">
        <v>2818</v>
      </c>
      <c r="P771" s="1">
        <v>1833</v>
      </c>
      <c r="Q771" s="1">
        <v>8</v>
      </c>
      <c r="R771" s="1"/>
      <c r="S771" s="1">
        <v>0</v>
      </c>
      <c r="T771" s="1">
        <v>3</v>
      </c>
      <c r="U771" s="1">
        <v>2</v>
      </c>
      <c r="V771" s="1"/>
      <c r="W771" s="1">
        <v>0</v>
      </c>
      <c r="X771" s="1"/>
      <c r="Y771" s="1">
        <v>5</v>
      </c>
      <c r="Z771" s="1"/>
      <c r="AA771" s="1"/>
      <c r="AB771" s="1"/>
      <c r="AH771" t="str">
        <f t="shared" si="157"/>
        <v>East Longmeadow</v>
      </c>
      <c r="AI771" t="s">
        <v>1061</v>
      </c>
      <c r="AJ771">
        <v>2</v>
      </c>
      <c r="AK771" s="7"/>
      <c r="AL771" s="127">
        <v>25</v>
      </c>
      <c r="AM771" s="130">
        <v>13</v>
      </c>
      <c r="AN771" s="130">
        <v>30</v>
      </c>
      <c r="AO771" s="132">
        <v>19645</v>
      </c>
      <c r="AP771" s="132">
        <f t="shared" si="155"/>
        <v>25013</v>
      </c>
      <c r="AQ771" t="s">
        <v>2231</v>
      </c>
    </row>
    <row r="772" spans="1:43" hidden="1" outlineLevel="1" x14ac:dyDescent="0.2">
      <c r="A772" s="69" t="s">
        <v>1209</v>
      </c>
      <c r="B772" s="10" t="s">
        <v>1385</v>
      </c>
      <c r="C772" s="1">
        <f t="shared" si="156"/>
        <v>2993</v>
      </c>
      <c r="D772" s="7">
        <f t="shared" si="150"/>
        <v>1</v>
      </c>
      <c r="E772" s="7">
        <f t="shared" si="151"/>
        <v>2</v>
      </c>
      <c r="F772" s="7">
        <f t="shared" si="152"/>
        <v>3</v>
      </c>
      <c r="G772" s="1">
        <f t="shared" si="153"/>
        <v>485</v>
      </c>
      <c r="H772" s="2">
        <f t="shared" si="154"/>
        <v>0.16204477113264285</v>
      </c>
      <c r="I772" s="8"/>
      <c r="J772" s="2">
        <f t="shared" si="146"/>
        <v>0.4440360841964584</v>
      </c>
      <c r="K772" s="2">
        <f t="shared" si="147"/>
        <v>0.28199131306381559</v>
      </c>
      <c r="L772" s="2">
        <f t="shared" si="148"/>
        <v>0.26628800534580688</v>
      </c>
      <c r="M772" s="2">
        <f t="shared" si="149"/>
        <v>7.6845973939191903E-3</v>
      </c>
      <c r="N772" s="1">
        <v>1329</v>
      </c>
      <c r="O772" s="1">
        <v>844</v>
      </c>
      <c r="P772" s="1">
        <v>797</v>
      </c>
      <c r="Q772" s="1">
        <v>17</v>
      </c>
      <c r="R772" s="1"/>
      <c r="S772" s="1">
        <v>1</v>
      </c>
      <c r="T772" s="1">
        <v>1</v>
      </c>
      <c r="U772" s="1">
        <v>2</v>
      </c>
      <c r="V772" s="1"/>
      <c r="W772" s="1">
        <v>2</v>
      </c>
      <c r="X772" s="1"/>
      <c r="Y772" s="1">
        <v>0</v>
      </c>
      <c r="Z772" s="1"/>
      <c r="AA772" s="1"/>
      <c r="AB772" s="1"/>
      <c r="AH772" t="str">
        <f t="shared" si="157"/>
        <v>Eastham</v>
      </c>
      <c r="AI772" t="s">
        <v>2650</v>
      </c>
      <c r="AJ772">
        <v>10</v>
      </c>
      <c r="AK772" s="7"/>
      <c r="AL772" s="127">
        <v>25</v>
      </c>
      <c r="AM772" s="130">
        <v>1</v>
      </c>
      <c r="AN772" s="130">
        <v>30</v>
      </c>
      <c r="AO772" s="132">
        <v>19295</v>
      </c>
      <c r="AP772" s="132">
        <f t="shared" si="155"/>
        <v>25001</v>
      </c>
      <c r="AQ772" t="s">
        <v>2231</v>
      </c>
    </row>
    <row r="773" spans="1:43" hidden="1" outlineLevel="1" x14ac:dyDescent="0.2">
      <c r="A773" s="69" t="s">
        <v>1533</v>
      </c>
      <c r="B773" s="10" t="s">
        <v>1385</v>
      </c>
      <c r="C773" s="1">
        <f t="shared" si="156"/>
        <v>7937</v>
      </c>
      <c r="D773" s="7">
        <f t="shared" si="150"/>
        <v>1</v>
      </c>
      <c r="E773" s="7">
        <f t="shared" si="151"/>
        <v>3</v>
      </c>
      <c r="F773" s="7">
        <f t="shared" si="152"/>
        <v>2</v>
      </c>
      <c r="G773" s="1">
        <f t="shared" si="153"/>
        <v>1362</v>
      </c>
      <c r="H773" s="2">
        <f t="shared" si="154"/>
        <v>0.17160136071563564</v>
      </c>
      <c r="I773" s="8"/>
      <c r="J773" s="2">
        <f t="shared" si="146"/>
        <v>0.46050144891016759</v>
      </c>
      <c r="K773" s="2">
        <f t="shared" si="147"/>
        <v>0.24568476754441224</v>
      </c>
      <c r="L773" s="2">
        <f t="shared" si="148"/>
        <v>0.28890008819453195</v>
      </c>
      <c r="M773" s="2">
        <f t="shared" si="149"/>
        <v>4.9136953508882586E-3</v>
      </c>
      <c r="N773" s="1">
        <v>3655</v>
      </c>
      <c r="O773" s="1">
        <v>1950</v>
      </c>
      <c r="P773" s="1">
        <v>2293</v>
      </c>
      <c r="Q773" s="1">
        <v>12</v>
      </c>
      <c r="R773" s="1"/>
      <c r="S773" s="1">
        <v>12</v>
      </c>
      <c r="T773" s="1">
        <v>2</v>
      </c>
      <c r="U773" s="1">
        <v>7</v>
      </c>
      <c r="V773" s="1"/>
      <c r="W773" s="1">
        <v>3</v>
      </c>
      <c r="X773" s="1"/>
      <c r="Y773" s="1">
        <v>3</v>
      </c>
      <c r="Z773" s="1"/>
      <c r="AA773" s="1"/>
      <c r="AB773" s="1"/>
      <c r="AH773" t="str">
        <f t="shared" si="157"/>
        <v>Easthampton</v>
      </c>
      <c r="AI773" t="s">
        <v>1910</v>
      </c>
      <c r="AJ773">
        <v>1</v>
      </c>
      <c r="AK773" s="7"/>
      <c r="AL773" s="127">
        <v>25</v>
      </c>
      <c r="AM773" s="130">
        <v>15</v>
      </c>
      <c r="AN773" s="130">
        <v>25</v>
      </c>
      <c r="AO773" s="132">
        <v>19330</v>
      </c>
      <c r="AP773" s="132">
        <f t="shared" si="155"/>
        <v>25015</v>
      </c>
      <c r="AQ773" t="s">
        <v>2231</v>
      </c>
    </row>
    <row r="774" spans="1:43" hidden="1" outlineLevel="1" x14ac:dyDescent="0.2">
      <c r="A774" s="69" t="s">
        <v>1210</v>
      </c>
      <c r="B774" s="10" t="s">
        <v>1385</v>
      </c>
      <c r="C774" s="1">
        <f t="shared" si="156"/>
        <v>10337</v>
      </c>
      <c r="D774" s="7">
        <f t="shared" si="150"/>
        <v>2</v>
      </c>
      <c r="E774" s="7">
        <f t="shared" si="151"/>
        <v>1</v>
      </c>
      <c r="F774" s="7">
        <f t="shared" si="152"/>
        <v>3</v>
      </c>
      <c r="G774" s="1">
        <f t="shared" si="153"/>
        <v>170</v>
      </c>
      <c r="H774" s="2">
        <f t="shared" si="154"/>
        <v>1.6445777304827318E-2</v>
      </c>
      <c r="I774" s="8"/>
      <c r="J774" s="2">
        <f t="shared" si="146"/>
        <v>0.36142014124020511</v>
      </c>
      <c r="K774" s="2">
        <f t="shared" si="147"/>
        <v>0.37786591854503243</v>
      </c>
      <c r="L774" s="2">
        <f t="shared" si="148"/>
        <v>0.25510302795782142</v>
      </c>
      <c r="M774" s="2">
        <f t="shared" si="149"/>
        <v>5.6109122569409919E-3</v>
      </c>
      <c r="N774" s="1">
        <v>3736</v>
      </c>
      <c r="O774" s="1">
        <v>3906</v>
      </c>
      <c r="P774" s="1">
        <v>2637</v>
      </c>
      <c r="Q774" s="1">
        <v>28</v>
      </c>
      <c r="R774" s="1"/>
      <c r="S774" s="1">
        <v>6</v>
      </c>
      <c r="T774" s="1">
        <v>9</v>
      </c>
      <c r="U774" s="1">
        <v>6</v>
      </c>
      <c r="V774" s="1"/>
      <c r="W774" s="1">
        <v>2</v>
      </c>
      <c r="X774" s="1"/>
      <c r="Y774" s="1">
        <v>7</v>
      </c>
      <c r="Z774" s="1"/>
      <c r="AA774" s="1"/>
      <c r="AB774" s="1"/>
      <c r="AH774" t="str">
        <f t="shared" si="157"/>
        <v>Easton</v>
      </c>
      <c r="AI774" t="s">
        <v>1057</v>
      </c>
      <c r="AJ774" t="s">
        <v>3230</v>
      </c>
      <c r="AK774" s="7"/>
      <c r="AL774" s="127">
        <v>25</v>
      </c>
      <c r="AM774" s="130">
        <v>5</v>
      </c>
      <c r="AN774" s="130">
        <v>30</v>
      </c>
      <c r="AO774" s="132">
        <v>20100</v>
      </c>
      <c r="AP774" s="132">
        <f t="shared" si="155"/>
        <v>25005</v>
      </c>
      <c r="AQ774" t="s">
        <v>2231</v>
      </c>
    </row>
    <row r="775" spans="1:43" hidden="1" outlineLevel="1" x14ac:dyDescent="0.2">
      <c r="A775" s="69" t="s">
        <v>1211</v>
      </c>
      <c r="B775" s="10" t="s">
        <v>1385</v>
      </c>
      <c r="C775" s="1">
        <f t="shared" si="156"/>
        <v>1979</v>
      </c>
      <c r="D775" s="7">
        <f t="shared" si="150"/>
        <v>1</v>
      </c>
      <c r="E775" s="7">
        <f t="shared" si="151"/>
        <v>2</v>
      </c>
      <c r="F775" s="7">
        <f t="shared" si="152"/>
        <v>3</v>
      </c>
      <c r="G775" s="1">
        <f t="shared" si="153"/>
        <v>392</v>
      </c>
      <c r="H775" s="2">
        <f t="shared" si="154"/>
        <v>0.19807983830217282</v>
      </c>
      <c r="I775" s="8"/>
      <c r="J775" s="2">
        <f t="shared" si="146"/>
        <v>0.4785245073269328</v>
      </c>
      <c r="K775" s="2">
        <f t="shared" si="147"/>
        <v>0.28044466902476001</v>
      </c>
      <c r="L775" s="2">
        <f t="shared" si="148"/>
        <v>0.23244062657908035</v>
      </c>
      <c r="M775" s="2">
        <f t="shared" si="149"/>
        <v>8.5901970692267848E-3</v>
      </c>
      <c r="N775" s="1">
        <v>947</v>
      </c>
      <c r="O775" s="1">
        <v>555</v>
      </c>
      <c r="P775" s="1">
        <v>460</v>
      </c>
      <c r="Q775" s="1">
        <v>6</v>
      </c>
      <c r="R775" s="1"/>
      <c r="S775" s="1">
        <v>0</v>
      </c>
      <c r="T775" s="1">
        <v>1</v>
      </c>
      <c r="U775" s="1">
        <v>0</v>
      </c>
      <c r="V775" s="1"/>
      <c r="W775" s="1">
        <v>1</v>
      </c>
      <c r="X775" s="1"/>
      <c r="Y775" s="1">
        <v>9</v>
      </c>
      <c r="Z775" s="1"/>
      <c r="AA775" s="1"/>
      <c r="AB775" s="1"/>
      <c r="AH775" t="str">
        <f t="shared" si="157"/>
        <v>Edgartown</v>
      </c>
      <c r="AI775" t="s">
        <v>3231</v>
      </c>
      <c r="AJ775">
        <v>10</v>
      </c>
      <c r="AK775" s="7"/>
      <c r="AL775" s="127">
        <v>25</v>
      </c>
      <c r="AM775" s="130">
        <v>7</v>
      </c>
      <c r="AN775" s="130">
        <v>10</v>
      </c>
      <c r="AO775" s="132">
        <v>21150</v>
      </c>
      <c r="AP775" s="132">
        <f t="shared" si="155"/>
        <v>25007</v>
      </c>
      <c r="AQ775" t="s">
        <v>2231</v>
      </c>
    </row>
    <row r="776" spans="1:43" hidden="1" outlineLevel="1" x14ac:dyDescent="0.2">
      <c r="A776" s="69" t="s">
        <v>1214</v>
      </c>
      <c r="B776" s="10" t="s">
        <v>1385</v>
      </c>
      <c r="C776" s="1">
        <f t="shared" si="156"/>
        <v>745</v>
      </c>
      <c r="D776" s="7">
        <f t="shared" si="150"/>
        <v>1</v>
      </c>
      <c r="E776" s="7">
        <f t="shared" si="151"/>
        <v>2</v>
      </c>
      <c r="F776" s="7">
        <f t="shared" si="152"/>
        <v>3</v>
      </c>
      <c r="G776" s="1">
        <f t="shared" si="153"/>
        <v>188</v>
      </c>
      <c r="H776" s="2">
        <f t="shared" si="154"/>
        <v>0.25234899328859062</v>
      </c>
      <c r="I776" s="8"/>
      <c r="J776" s="2">
        <f t="shared" si="146"/>
        <v>0.52080536912751674</v>
      </c>
      <c r="K776" s="2">
        <f t="shared" si="147"/>
        <v>0.26845637583892618</v>
      </c>
      <c r="L776" s="2">
        <f t="shared" si="148"/>
        <v>0.20536912751677852</v>
      </c>
      <c r="M776" s="2">
        <f t="shared" si="149"/>
        <v>5.3691275167785657E-3</v>
      </c>
      <c r="N776" s="1">
        <v>388</v>
      </c>
      <c r="O776" s="1">
        <v>200</v>
      </c>
      <c r="P776" s="1">
        <v>153</v>
      </c>
      <c r="Q776" s="1">
        <v>2</v>
      </c>
      <c r="R776" s="1"/>
      <c r="S776" s="1">
        <v>0</v>
      </c>
      <c r="T776" s="1">
        <v>0</v>
      </c>
      <c r="U776" s="1">
        <v>1</v>
      </c>
      <c r="V776" s="1"/>
      <c r="W776" s="1">
        <v>0</v>
      </c>
      <c r="X776" s="1"/>
      <c r="Y776" s="1">
        <v>1</v>
      </c>
      <c r="Z776" s="1"/>
      <c r="AA776" s="1"/>
      <c r="AB776" s="1"/>
      <c r="AH776" t="str">
        <f t="shared" si="157"/>
        <v>Egremont</v>
      </c>
      <c r="AI776" t="s">
        <v>2258</v>
      </c>
      <c r="AJ776">
        <v>1</v>
      </c>
      <c r="AK776" s="7"/>
      <c r="AL776" s="127">
        <v>25</v>
      </c>
      <c r="AM776" s="130">
        <v>3</v>
      </c>
      <c r="AN776" s="130">
        <v>35</v>
      </c>
      <c r="AO776" s="132">
        <v>21360</v>
      </c>
      <c r="AP776" s="132">
        <f t="shared" si="155"/>
        <v>25003</v>
      </c>
      <c r="AQ776" t="s">
        <v>2231</v>
      </c>
    </row>
    <row r="777" spans="1:43" hidden="1" outlineLevel="1" x14ac:dyDescent="0.2">
      <c r="A777" s="69" t="s">
        <v>1215</v>
      </c>
      <c r="B777" s="10" t="s">
        <v>1385</v>
      </c>
      <c r="C777" s="1">
        <f t="shared" si="156"/>
        <v>766</v>
      </c>
      <c r="D777" s="7">
        <f t="shared" si="150"/>
        <v>2</v>
      </c>
      <c r="E777" s="7">
        <f t="shared" si="151"/>
        <v>3</v>
      </c>
      <c r="F777" s="7">
        <f t="shared" si="152"/>
        <v>1</v>
      </c>
      <c r="G777" s="1">
        <f t="shared" si="153"/>
        <v>13</v>
      </c>
      <c r="H777" s="2">
        <f t="shared" si="154"/>
        <v>1.6971279373368148E-2</v>
      </c>
      <c r="I777" s="8"/>
      <c r="J777" s="2">
        <f t="shared" si="146"/>
        <v>0.34464751958224543</v>
      </c>
      <c r="K777" s="2">
        <f t="shared" si="147"/>
        <v>0.28590078328981722</v>
      </c>
      <c r="L777" s="2">
        <f t="shared" si="148"/>
        <v>0.36161879895561355</v>
      </c>
      <c r="M777" s="2">
        <f t="shared" si="149"/>
        <v>7.8328981723238544E-3</v>
      </c>
      <c r="N777" s="1">
        <v>264</v>
      </c>
      <c r="O777" s="1">
        <v>219</v>
      </c>
      <c r="P777" s="1">
        <v>277</v>
      </c>
      <c r="Q777" s="1">
        <v>3</v>
      </c>
      <c r="R777" s="1"/>
      <c r="S777" s="1">
        <v>0</v>
      </c>
      <c r="T777" s="1">
        <v>0</v>
      </c>
      <c r="U777" s="1">
        <v>2</v>
      </c>
      <c r="V777" s="1"/>
      <c r="W777" s="1">
        <v>0</v>
      </c>
      <c r="X777" s="1"/>
      <c r="Y777" s="1">
        <v>1</v>
      </c>
      <c r="Z777" s="1"/>
      <c r="AA777" s="1"/>
      <c r="AB777" s="1"/>
      <c r="AH777" t="str">
        <f t="shared" si="157"/>
        <v>Erving</v>
      </c>
      <c r="AI777" t="s">
        <v>1494</v>
      </c>
      <c r="AJ777">
        <v>1</v>
      </c>
      <c r="AK777" s="7"/>
      <c r="AL777" s="127">
        <v>25</v>
      </c>
      <c r="AM777" s="130">
        <v>11</v>
      </c>
      <c r="AN777" s="130">
        <v>40</v>
      </c>
      <c r="AO777" s="132">
        <v>21780</v>
      </c>
      <c r="AP777" s="132">
        <f t="shared" si="155"/>
        <v>25011</v>
      </c>
      <c r="AQ777" t="s">
        <v>2231</v>
      </c>
    </row>
    <row r="778" spans="1:43" hidden="1" outlineLevel="1" x14ac:dyDescent="0.2">
      <c r="A778" s="69" t="s">
        <v>1581</v>
      </c>
      <c r="B778" s="10" t="s">
        <v>1385</v>
      </c>
      <c r="C778" s="1">
        <f t="shared" si="156"/>
        <v>1885</v>
      </c>
      <c r="D778" s="7">
        <f t="shared" si="150"/>
        <v>1</v>
      </c>
      <c r="E778" s="7">
        <f t="shared" si="151"/>
        <v>2</v>
      </c>
      <c r="F778" s="7">
        <f t="shared" si="152"/>
        <v>3</v>
      </c>
      <c r="G778" s="1">
        <f t="shared" si="153"/>
        <v>22</v>
      </c>
      <c r="H778" s="2">
        <f t="shared" si="154"/>
        <v>1.1671087533156498E-2</v>
      </c>
      <c r="I778" s="8"/>
      <c r="J778" s="2">
        <f t="shared" si="146"/>
        <v>0.35596816976127321</v>
      </c>
      <c r="K778" s="2">
        <f t="shared" si="147"/>
        <v>0.34429708222811672</v>
      </c>
      <c r="L778" s="2">
        <f t="shared" si="148"/>
        <v>0.29389920424403182</v>
      </c>
      <c r="M778" s="2">
        <f t="shared" si="149"/>
        <v>5.8355437665782439E-3</v>
      </c>
      <c r="N778" s="1">
        <v>671</v>
      </c>
      <c r="O778" s="1">
        <v>649</v>
      </c>
      <c r="P778" s="1">
        <v>554</v>
      </c>
      <c r="Q778" s="1">
        <v>3</v>
      </c>
      <c r="R778" s="1"/>
      <c r="S778" s="1">
        <v>2</v>
      </c>
      <c r="T778" s="1">
        <v>0</v>
      </c>
      <c r="U778" s="1">
        <v>3</v>
      </c>
      <c r="V778" s="1"/>
      <c r="W778" s="1">
        <v>0</v>
      </c>
      <c r="X778" s="1"/>
      <c r="Y778" s="1">
        <v>3</v>
      </c>
      <c r="Z778" s="1"/>
      <c r="AA778" s="1"/>
      <c r="AB778" s="1"/>
      <c r="AH778" t="str">
        <f t="shared" si="157"/>
        <v>Essex</v>
      </c>
      <c r="AI778" t="s">
        <v>1581</v>
      </c>
      <c r="AJ778">
        <v>6</v>
      </c>
      <c r="AK778" s="7"/>
      <c r="AL778" s="127">
        <v>25</v>
      </c>
      <c r="AM778" s="130">
        <v>9</v>
      </c>
      <c r="AN778" s="130">
        <v>30</v>
      </c>
      <c r="AO778" s="132">
        <v>21850</v>
      </c>
      <c r="AP778" s="132">
        <f t="shared" si="155"/>
        <v>25009</v>
      </c>
      <c r="AQ778" t="s">
        <v>2231</v>
      </c>
    </row>
    <row r="779" spans="1:43" hidden="1" outlineLevel="1" x14ac:dyDescent="0.2">
      <c r="A779" s="69" t="s">
        <v>1180</v>
      </c>
      <c r="B779" s="10" t="s">
        <v>1385</v>
      </c>
      <c r="C779" s="1">
        <f t="shared" si="156"/>
        <v>15250</v>
      </c>
      <c r="D779" s="7">
        <f t="shared" si="150"/>
        <v>1</v>
      </c>
      <c r="E779" s="7">
        <f t="shared" si="151"/>
        <v>2</v>
      </c>
      <c r="F779" s="7">
        <f t="shared" si="152"/>
        <v>3</v>
      </c>
      <c r="G779" s="1">
        <f t="shared" si="153"/>
        <v>3974</v>
      </c>
      <c r="H779" s="2">
        <f t="shared" si="154"/>
        <v>0.26059016393442624</v>
      </c>
      <c r="I779" s="8"/>
      <c r="J779" s="2">
        <f t="shared" si="146"/>
        <v>0.52701639344262297</v>
      </c>
      <c r="K779" s="2">
        <f t="shared" si="147"/>
        <v>0.26642622950819672</v>
      </c>
      <c r="L779" s="2">
        <f t="shared" si="148"/>
        <v>0.20006557377049181</v>
      </c>
      <c r="M779" s="2">
        <f t="shared" si="149"/>
        <v>6.4918032786885072E-3</v>
      </c>
      <c r="N779" s="1">
        <v>8037</v>
      </c>
      <c r="O779" s="1">
        <v>4063</v>
      </c>
      <c r="P779" s="1">
        <v>3051</v>
      </c>
      <c r="Q779" s="1">
        <v>50</v>
      </c>
      <c r="R779" s="1"/>
      <c r="S779" s="1">
        <v>19</v>
      </c>
      <c r="T779" s="1">
        <v>11</v>
      </c>
      <c r="U779" s="1">
        <v>5</v>
      </c>
      <c r="V779" s="1"/>
      <c r="W779" s="1">
        <v>9</v>
      </c>
      <c r="X779" s="1"/>
      <c r="Y779" s="1">
        <v>5</v>
      </c>
      <c r="Z779" s="1"/>
      <c r="AA779" s="1"/>
      <c r="AB779" s="1"/>
      <c r="AH779" t="str">
        <f t="shared" si="157"/>
        <v>Everett</v>
      </c>
      <c r="AI779" t="s">
        <v>958</v>
      </c>
      <c r="AJ779">
        <v>7</v>
      </c>
      <c r="AK779" s="7"/>
      <c r="AL779" s="127">
        <v>25</v>
      </c>
      <c r="AM779" s="130">
        <v>17</v>
      </c>
      <c r="AN779" s="130">
        <v>85</v>
      </c>
      <c r="AO779" s="132">
        <v>21990</v>
      </c>
      <c r="AP779" s="132">
        <f t="shared" si="155"/>
        <v>25017</v>
      </c>
      <c r="AQ779" t="s">
        <v>146</v>
      </c>
    </row>
    <row r="780" spans="1:43" hidden="1" outlineLevel="1" x14ac:dyDescent="0.2">
      <c r="A780" s="69" t="s">
        <v>3141</v>
      </c>
      <c r="B780" s="10" t="s">
        <v>1385</v>
      </c>
      <c r="C780" s="1">
        <f t="shared" si="156"/>
        <v>7903</v>
      </c>
      <c r="D780" s="7">
        <f t="shared" si="150"/>
        <v>1</v>
      </c>
      <c r="E780" s="7">
        <f t="shared" si="151"/>
        <v>3</v>
      </c>
      <c r="F780" s="7">
        <f t="shared" si="152"/>
        <v>2</v>
      </c>
      <c r="G780" s="1">
        <f t="shared" si="153"/>
        <v>1839</v>
      </c>
      <c r="H780" s="2">
        <f t="shared" si="154"/>
        <v>0.232696444388207</v>
      </c>
      <c r="I780" s="8"/>
      <c r="J780" s="2">
        <f t="shared" si="146"/>
        <v>0.51385549791218521</v>
      </c>
      <c r="K780" s="2">
        <f t="shared" si="147"/>
        <v>0.20043021637352904</v>
      </c>
      <c r="L780" s="2">
        <f t="shared" si="148"/>
        <v>0.28115905352397824</v>
      </c>
      <c r="M780" s="2">
        <f t="shared" si="149"/>
        <v>4.5552321903075121E-3</v>
      </c>
      <c r="N780" s="1">
        <v>4061</v>
      </c>
      <c r="O780" s="1">
        <v>1584</v>
      </c>
      <c r="P780" s="1">
        <v>2222</v>
      </c>
      <c r="Q780" s="1">
        <v>10</v>
      </c>
      <c r="R780" s="1"/>
      <c r="S780" s="1">
        <v>9</v>
      </c>
      <c r="T780" s="1">
        <v>3</v>
      </c>
      <c r="U780" s="1">
        <v>5</v>
      </c>
      <c r="V780" s="1"/>
      <c r="W780" s="1">
        <v>9</v>
      </c>
      <c r="X780" s="1"/>
      <c r="Y780" s="1">
        <v>0</v>
      </c>
      <c r="Z780" s="1"/>
      <c r="AA780" s="1"/>
      <c r="AB780" s="1"/>
      <c r="AH780" t="str">
        <f t="shared" si="157"/>
        <v>Fairhaven</v>
      </c>
      <c r="AI780" t="s">
        <v>1057</v>
      </c>
      <c r="AJ780">
        <v>4</v>
      </c>
      <c r="AK780" s="7"/>
      <c r="AL780" s="127">
        <v>25</v>
      </c>
      <c r="AM780" s="130">
        <v>5</v>
      </c>
      <c r="AN780" s="130">
        <v>35</v>
      </c>
      <c r="AO780" s="132">
        <v>22130</v>
      </c>
      <c r="AP780" s="132">
        <f t="shared" si="155"/>
        <v>25005</v>
      </c>
      <c r="AQ780" t="s">
        <v>2231</v>
      </c>
    </row>
    <row r="781" spans="1:43" hidden="1" outlineLevel="1" x14ac:dyDescent="0.2">
      <c r="A781" s="69" t="s">
        <v>2925</v>
      </c>
      <c r="B781" s="10" t="s">
        <v>1385</v>
      </c>
      <c r="C781" s="1">
        <f t="shared" si="156"/>
        <v>31210</v>
      </c>
      <c r="D781" s="7">
        <f t="shared" si="150"/>
        <v>1</v>
      </c>
      <c r="E781" s="7">
        <f t="shared" si="151"/>
        <v>3</v>
      </c>
      <c r="F781" s="7">
        <f t="shared" si="152"/>
        <v>2</v>
      </c>
      <c r="G781" s="1">
        <f t="shared" si="153"/>
        <v>11730</v>
      </c>
      <c r="H781" s="2">
        <f t="shared" si="154"/>
        <v>0.37584107657801985</v>
      </c>
      <c r="I781" s="8"/>
      <c r="J781" s="2">
        <f t="shared" si="146"/>
        <v>0.59762896507529639</v>
      </c>
      <c r="K781" s="2">
        <f t="shared" si="147"/>
        <v>0.17481576417814804</v>
      </c>
      <c r="L781" s="2">
        <f t="shared" si="148"/>
        <v>0.22178788849727651</v>
      </c>
      <c r="M781" s="2">
        <f t="shared" si="149"/>
        <v>5.7673822492790572E-3</v>
      </c>
      <c r="N781" s="1">
        <v>18652</v>
      </c>
      <c r="O781" s="1">
        <v>5456</v>
      </c>
      <c r="P781" s="1">
        <v>6922</v>
      </c>
      <c r="Q781" s="1">
        <v>32</v>
      </c>
      <c r="R781" s="1"/>
      <c r="S781" s="1">
        <v>66</v>
      </c>
      <c r="T781" s="1">
        <v>47</v>
      </c>
      <c r="U781" s="1">
        <v>16</v>
      </c>
      <c r="V781" s="1"/>
      <c r="W781" s="1">
        <v>12</v>
      </c>
      <c r="X781" s="1"/>
      <c r="Y781" s="1">
        <v>7</v>
      </c>
      <c r="Z781" s="1"/>
      <c r="AA781" s="1"/>
      <c r="AB781" s="1"/>
      <c r="AH781" t="str">
        <f t="shared" si="157"/>
        <v>Fall River</v>
      </c>
      <c r="AI781" t="s">
        <v>1057</v>
      </c>
      <c r="AJ781" t="s">
        <v>3230</v>
      </c>
      <c r="AK781" s="7"/>
      <c r="AL781" s="127">
        <v>25</v>
      </c>
      <c r="AM781" s="130">
        <v>5</v>
      </c>
      <c r="AN781" s="130">
        <v>40</v>
      </c>
      <c r="AO781" s="132">
        <v>23000</v>
      </c>
      <c r="AP781" s="132">
        <f t="shared" si="155"/>
        <v>25005</v>
      </c>
      <c r="AQ781" t="s">
        <v>146</v>
      </c>
    </row>
    <row r="782" spans="1:43" hidden="1" outlineLevel="1" x14ac:dyDescent="0.2">
      <c r="A782" s="69" t="s">
        <v>3142</v>
      </c>
      <c r="B782" s="10" t="s">
        <v>1385</v>
      </c>
      <c r="C782" s="1">
        <f t="shared" si="156"/>
        <v>15996</v>
      </c>
      <c r="D782" s="7">
        <f t="shared" si="150"/>
        <v>1</v>
      </c>
      <c r="E782" s="7">
        <f t="shared" si="151"/>
        <v>2</v>
      </c>
      <c r="F782" s="7">
        <f t="shared" si="152"/>
        <v>3</v>
      </c>
      <c r="G782" s="1">
        <f t="shared" si="153"/>
        <v>3108</v>
      </c>
      <c r="H782" s="2">
        <f t="shared" si="154"/>
        <v>0.1942985746436609</v>
      </c>
      <c r="I782" s="8"/>
      <c r="J782" s="2">
        <f t="shared" si="146"/>
        <v>0.47649412353088272</v>
      </c>
      <c r="K782" s="2">
        <f t="shared" si="147"/>
        <v>0.28219554888722181</v>
      </c>
      <c r="L782" s="2">
        <f t="shared" si="148"/>
        <v>0.23574643660915229</v>
      </c>
      <c r="M782" s="2">
        <f t="shared" si="149"/>
        <v>5.5638909727431796E-3</v>
      </c>
      <c r="N782" s="1">
        <v>7622</v>
      </c>
      <c r="O782" s="1">
        <v>4514</v>
      </c>
      <c r="P782" s="1">
        <v>3771</v>
      </c>
      <c r="Q782" s="1">
        <v>41</v>
      </c>
      <c r="R782" s="1"/>
      <c r="S782" s="1">
        <v>11</v>
      </c>
      <c r="T782" s="1">
        <v>11</v>
      </c>
      <c r="U782" s="1">
        <v>13</v>
      </c>
      <c r="V782" s="1"/>
      <c r="W782" s="1">
        <v>5</v>
      </c>
      <c r="X782" s="1"/>
      <c r="Y782" s="1">
        <v>8</v>
      </c>
      <c r="Z782" s="1"/>
      <c r="AA782" s="1"/>
      <c r="AB782" s="1"/>
      <c r="AH782" t="str">
        <f t="shared" si="157"/>
        <v>Falmouth</v>
      </c>
      <c r="AI782" t="s">
        <v>2650</v>
      </c>
      <c r="AJ782">
        <v>10</v>
      </c>
      <c r="AK782" s="7"/>
      <c r="AL782" s="127">
        <v>25</v>
      </c>
      <c r="AM782" s="130">
        <v>1</v>
      </c>
      <c r="AN782" s="130">
        <v>35</v>
      </c>
      <c r="AO782" s="132">
        <v>23105</v>
      </c>
      <c r="AP782" s="132">
        <f t="shared" si="155"/>
        <v>25001</v>
      </c>
      <c r="AQ782" t="s">
        <v>2231</v>
      </c>
    </row>
    <row r="783" spans="1:43" hidden="1" outlineLevel="1" x14ac:dyDescent="0.2">
      <c r="A783" s="69" t="s">
        <v>3143</v>
      </c>
      <c r="B783" s="10" t="s">
        <v>1385</v>
      </c>
      <c r="C783" s="1">
        <f t="shared" si="156"/>
        <v>13731</v>
      </c>
      <c r="D783" s="7">
        <f t="shared" si="150"/>
        <v>1</v>
      </c>
      <c r="E783" s="7">
        <f t="shared" si="151"/>
        <v>2</v>
      </c>
      <c r="F783" s="7">
        <f t="shared" si="152"/>
        <v>3</v>
      </c>
      <c r="G783" s="1">
        <f t="shared" si="153"/>
        <v>2901</v>
      </c>
      <c r="H783" s="2">
        <f t="shared" si="154"/>
        <v>0.2112737601048722</v>
      </c>
      <c r="I783" s="8"/>
      <c r="J783" s="2">
        <f t="shared" si="146"/>
        <v>0.48889374408273251</v>
      </c>
      <c r="K783" s="2">
        <f t="shared" si="147"/>
        <v>0.27761998397786031</v>
      </c>
      <c r="L783" s="2">
        <f t="shared" si="148"/>
        <v>0.22634913698929429</v>
      </c>
      <c r="M783" s="2">
        <f t="shared" si="149"/>
        <v>7.1371349501128389E-3</v>
      </c>
      <c r="N783" s="1">
        <v>6713</v>
      </c>
      <c r="O783" s="1">
        <v>3812</v>
      </c>
      <c r="P783" s="1">
        <v>3108</v>
      </c>
      <c r="Q783" s="1">
        <v>34</v>
      </c>
      <c r="R783" s="1"/>
      <c r="S783" s="1">
        <v>24</v>
      </c>
      <c r="T783" s="1">
        <v>29</v>
      </c>
      <c r="U783" s="1">
        <v>7</v>
      </c>
      <c r="V783" s="1"/>
      <c r="W783" s="1">
        <v>1</v>
      </c>
      <c r="X783" s="1"/>
      <c r="Y783" s="1">
        <v>3</v>
      </c>
      <c r="Z783" s="1"/>
      <c r="AA783" s="1"/>
      <c r="AB783" s="1"/>
      <c r="AH783" t="str">
        <f t="shared" si="157"/>
        <v>Fitchburg</v>
      </c>
      <c r="AI783" s="10" t="s">
        <v>2646</v>
      </c>
      <c r="AJ783" s="10">
        <v>1</v>
      </c>
      <c r="AK783" s="7"/>
      <c r="AL783" s="127">
        <v>25</v>
      </c>
      <c r="AM783" s="130">
        <v>27</v>
      </c>
      <c r="AN783" s="130">
        <v>75</v>
      </c>
      <c r="AO783" s="132">
        <v>23875</v>
      </c>
      <c r="AP783" s="132">
        <f t="shared" si="155"/>
        <v>25027</v>
      </c>
      <c r="AQ783" t="s">
        <v>146</v>
      </c>
    </row>
    <row r="784" spans="1:43" hidden="1" outlineLevel="1" x14ac:dyDescent="0.2">
      <c r="A784" s="69" t="s">
        <v>1549</v>
      </c>
      <c r="B784" s="10" t="s">
        <v>1385</v>
      </c>
      <c r="C784" s="1">
        <f t="shared" si="156"/>
        <v>398</v>
      </c>
      <c r="D784" s="7">
        <f t="shared" si="150"/>
        <v>1</v>
      </c>
      <c r="E784" s="7">
        <f t="shared" si="151"/>
        <v>3</v>
      </c>
      <c r="F784" s="7">
        <f t="shared" si="152"/>
        <v>2</v>
      </c>
      <c r="G784" s="1">
        <f t="shared" si="153"/>
        <v>3</v>
      </c>
      <c r="H784" s="2">
        <f t="shared" si="154"/>
        <v>7.537688442211055E-3</v>
      </c>
      <c r="I784" s="8"/>
      <c r="J784" s="2">
        <f t="shared" si="146"/>
        <v>0.3693467336683417</v>
      </c>
      <c r="K784" s="2">
        <f t="shared" si="147"/>
        <v>0.26633165829145727</v>
      </c>
      <c r="L784" s="2">
        <f t="shared" si="148"/>
        <v>0.36180904522613067</v>
      </c>
      <c r="M784" s="2">
        <f t="shared" si="149"/>
        <v>2.5125628140703626E-3</v>
      </c>
      <c r="N784" s="1">
        <v>147</v>
      </c>
      <c r="O784" s="1">
        <v>106</v>
      </c>
      <c r="P784" s="1">
        <v>144</v>
      </c>
      <c r="Q784" s="1">
        <v>0</v>
      </c>
      <c r="R784" s="1"/>
      <c r="S784" s="1">
        <v>0</v>
      </c>
      <c r="T784" s="1">
        <v>1</v>
      </c>
      <c r="U784" s="1">
        <v>0</v>
      </c>
      <c r="V784" s="1"/>
      <c r="W784" s="1">
        <v>0</v>
      </c>
      <c r="X784" s="1"/>
      <c r="Y784" s="1">
        <v>0</v>
      </c>
      <c r="Z784" s="1"/>
      <c r="AA784" s="1"/>
      <c r="AB784" s="1"/>
      <c r="AH784" t="str">
        <f t="shared" si="157"/>
        <v>Florida</v>
      </c>
      <c r="AI784" t="s">
        <v>2258</v>
      </c>
      <c r="AJ784">
        <v>1</v>
      </c>
      <c r="AK784" s="7"/>
      <c r="AL784" s="127">
        <v>25</v>
      </c>
      <c r="AM784" s="130">
        <v>3</v>
      </c>
      <c r="AN784" s="130">
        <v>40</v>
      </c>
      <c r="AO784" s="132">
        <v>24120</v>
      </c>
      <c r="AP784" s="132">
        <f t="shared" si="155"/>
        <v>25003</v>
      </c>
      <c r="AQ784" t="s">
        <v>2231</v>
      </c>
    </row>
    <row r="785" spans="1:43" hidden="1" outlineLevel="1" x14ac:dyDescent="0.2">
      <c r="A785" s="69" t="s">
        <v>2479</v>
      </c>
      <c r="B785" s="10" t="s">
        <v>1385</v>
      </c>
      <c r="C785" s="1">
        <f t="shared" si="156"/>
        <v>8092</v>
      </c>
      <c r="D785" s="7">
        <f t="shared" si="150"/>
        <v>1</v>
      </c>
      <c r="E785" s="7">
        <f t="shared" si="151"/>
        <v>2</v>
      </c>
      <c r="F785" s="7">
        <f t="shared" si="152"/>
        <v>3</v>
      </c>
      <c r="G785" s="1">
        <f t="shared" si="153"/>
        <v>309</v>
      </c>
      <c r="H785" s="2">
        <f t="shared" si="154"/>
        <v>3.8185862580326246E-2</v>
      </c>
      <c r="I785" s="8"/>
      <c r="J785" s="2">
        <f t="shared" si="146"/>
        <v>0.38964409293129015</v>
      </c>
      <c r="K785" s="2">
        <f t="shared" si="147"/>
        <v>0.35145823035096391</v>
      </c>
      <c r="L785" s="2">
        <f t="shared" si="148"/>
        <v>0.25346020761245674</v>
      </c>
      <c r="M785" s="2">
        <f t="shared" si="149"/>
        <v>5.4374691052892499E-3</v>
      </c>
      <c r="N785" s="1">
        <v>3153</v>
      </c>
      <c r="O785" s="1">
        <v>2844</v>
      </c>
      <c r="P785" s="1">
        <v>2051</v>
      </c>
      <c r="Q785" s="1">
        <v>19</v>
      </c>
      <c r="R785" s="1"/>
      <c r="S785" s="1">
        <v>4</v>
      </c>
      <c r="T785" s="1">
        <v>6</v>
      </c>
      <c r="U785" s="1">
        <v>5</v>
      </c>
      <c r="V785" s="1"/>
      <c r="W785" s="1">
        <v>2</v>
      </c>
      <c r="X785" s="1"/>
      <c r="Y785" s="1">
        <v>8</v>
      </c>
      <c r="Z785" s="1"/>
      <c r="AA785" s="1"/>
      <c r="AB785" s="1"/>
      <c r="AH785" t="str">
        <f t="shared" si="157"/>
        <v>Foxborough</v>
      </c>
      <c r="AI785" t="s">
        <v>1526</v>
      </c>
      <c r="AJ785" t="s">
        <v>3230</v>
      </c>
      <c r="AK785" s="7"/>
      <c r="AL785" s="127">
        <v>25</v>
      </c>
      <c r="AM785" s="130">
        <v>21</v>
      </c>
      <c r="AN785" s="130">
        <v>45</v>
      </c>
      <c r="AO785" s="132">
        <v>24820</v>
      </c>
      <c r="AP785" s="132">
        <f t="shared" si="155"/>
        <v>25021</v>
      </c>
      <c r="AQ785" t="s">
        <v>2231</v>
      </c>
    </row>
    <row r="786" spans="1:43" hidden="1" outlineLevel="1" x14ac:dyDescent="0.2">
      <c r="A786" s="69" t="s">
        <v>2480</v>
      </c>
      <c r="B786" s="10" t="s">
        <v>1385</v>
      </c>
      <c r="C786" s="1">
        <f t="shared" si="156"/>
        <v>29542</v>
      </c>
      <c r="D786" s="7">
        <f t="shared" si="150"/>
        <v>1</v>
      </c>
      <c r="E786" s="7">
        <f t="shared" si="151"/>
        <v>2</v>
      </c>
      <c r="F786" s="7">
        <f t="shared" si="152"/>
        <v>3</v>
      </c>
      <c r="G786" s="1">
        <f t="shared" si="153"/>
        <v>7051</v>
      </c>
      <c r="H786" s="2">
        <f t="shared" si="154"/>
        <v>0.2386771376345542</v>
      </c>
      <c r="I786" s="8"/>
      <c r="J786" s="2">
        <f t="shared" si="146"/>
        <v>0.51333694401191521</v>
      </c>
      <c r="K786" s="2">
        <f t="shared" si="147"/>
        <v>0.27465980637736104</v>
      </c>
      <c r="L786" s="2">
        <f t="shared" si="148"/>
        <v>0.20611333017398958</v>
      </c>
      <c r="M786" s="2">
        <f t="shared" si="149"/>
        <v>5.8899194367341701E-3</v>
      </c>
      <c r="N786" s="1">
        <v>15165</v>
      </c>
      <c r="O786" s="1">
        <v>8114</v>
      </c>
      <c r="P786" s="1">
        <v>6089</v>
      </c>
      <c r="Q786" s="1">
        <v>74</v>
      </c>
      <c r="R786" s="1"/>
      <c r="S786" s="1">
        <v>32</v>
      </c>
      <c r="T786" s="1">
        <v>29</v>
      </c>
      <c r="U786" s="1">
        <v>20</v>
      </c>
      <c r="V786" s="1"/>
      <c r="W786" s="1">
        <v>9</v>
      </c>
      <c r="X786" s="1"/>
      <c r="Y786" s="1">
        <v>10</v>
      </c>
      <c r="Z786" s="1"/>
      <c r="AA786" s="1"/>
      <c r="AB786" s="1"/>
      <c r="AH786" t="str">
        <f t="shared" si="157"/>
        <v>Framingham</v>
      </c>
      <c r="AI786" t="s">
        <v>958</v>
      </c>
      <c r="AJ786">
        <v>7</v>
      </c>
      <c r="AK786" s="7"/>
      <c r="AL786" s="127">
        <v>25</v>
      </c>
      <c r="AM786" s="130">
        <v>17</v>
      </c>
      <c r="AN786" s="130">
        <v>90</v>
      </c>
      <c r="AO786" s="132">
        <v>24925</v>
      </c>
      <c r="AP786" s="132">
        <f t="shared" si="155"/>
        <v>25017</v>
      </c>
      <c r="AQ786" t="s">
        <v>2231</v>
      </c>
    </row>
    <row r="787" spans="1:43" hidden="1" outlineLevel="1" x14ac:dyDescent="0.2">
      <c r="A787" s="69" t="s">
        <v>1494</v>
      </c>
      <c r="B787" s="10" t="s">
        <v>1385</v>
      </c>
      <c r="C787" s="1">
        <f t="shared" si="156"/>
        <v>11487</v>
      </c>
      <c r="D787" s="7">
        <f t="shared" si="150"/>
        <v>1</v>
      </c>
      <c r="E787" s="7">
        <f t="shared" si="151"/>
        <v>2</v>
      </c>
      <c r="F787" s="7">
        <f t="shared" si="152"/>
        <v>3</v>
      </c>
      <c r="G787" s="1">
        <f t="shared" si="153"/>
        <v>1146</v>
      </c>
      <c r="H787" s="2">
        <f t="shared" si="154"/>
        <v>9.9764951684512923E-2</v>
      </c>
      <c r="I787" s="8"/>
      <c r="J787" s="2">
        <f t="shared" si="146"/>
        <v>0.42169408897014016</v>
      </c>
      <c r="K787" s="2">
        <f t="shared" si="147"/>
        <v>0.32192913728562722</v>
      </c>
      <c r="L787" s="2">
        <f t="shared" si="148"/>
        <v>0.24932532427962045</v>
      </c>
      <c r="M787" s="2">
        <f t="shared" si="149"/>
        <v>7.0514494646121695E-3</v>
      </c>
      <c r="N787" s="1">
        <v>4844</v>
      </c>
      <c r="O787" s="1">
        <v>3698</v>
      </c>
      <c r="P787" s="1">
        <v>2864</v>
      </c>
      <c r="Q787" s="1">
        <v>21</v>
      </c>
      <c r="R787" s="1"/>
      <c r="S787" s="1">
        <v>21</v>
      </c>
      <c r="T787" s="1">
        <v>28</v>
      </c>
      <c r="U787" s="1">
        <v>3</v>
      </c>
      <c r="V787" s="1"/>
      <c r="W787" s="1">
        <v>6</v>
      </c>
      <c r="X787" s="1"/>
      <c r="Y787" s="1">
        <v>2</v>
      </c>
      <c r="Z787" s="1"/>
      <c r="AA787" s="1"/>
      <c r="AB787" s="1"/>
      <c r="AH787" t="str">
        <f t="shared" si="157"/>
        <v>Franklin</v>
      </c>
      <c r="AI787" t="s">
        <v>1526</v>
      </c>
      <c r="AJ787">
        <v>3</v>
      </c>
      <c r="AK787" s="7"/>
      <c r="AL787" s="127">
        <v>25</v>
      </c>
      <c r="AM787" s="130">
        <v>21</v>
      </c>
      <c r="AN787" s="130">
        <v>50</v>
      </c>
      <c r="AO787" s="132">
        <v>25100</v>
      </c>
      <c r="AP787" s="132">
        <f t="shared" si="155"/>
        <v>25021</v>
      </c>
      <c r="AQ787" t="s">
        <v>146</v>
      </c>
    </row>
    <row r="788" spans="1:43" hidden="1" outlineLevel="1" x14ac:dyDescent="0.2">
      <c r="A788" s="69" t="s">
        <v>1791</v>
      </c>
      <c r="B788" s="10" t="s">
        <v>1385</v>
      </c>
      <c r="C788" s="1">
        <f t="shared" si="156"/>
        <v>4126</v>
      </c>
      <c r="D788" s="7">
        <f t="shared" si="150"/>
        <v>1</v>
      </c>
      <c r="E788" s="7">
        <f t="shared" si="151"/>
        <v>3</v>
      </c>
      <c r="F788" s="7">
        <f t="shared" si="152"/>
        <v>2</v>
      </c>
      <c r="G788" s="1">
        <f t="shared" si="153"/>
        <v>126</v>
      </c>
      <c r="H788" s="2">
        <f t="shared" si="154"/>
        <v>3.0538051381483276E-2</v>
      </c>
      <c r="I788" s="8"/>
      <c r="J788" s="2">
        <f t="shared" si="146"/>
        <v>0.3839069316529326</v>
      </c>
      <c r="K788" s="2">
        <f t="shared" si="147"/>
        <v>0.25739214735821619</v>
      </c>
      <c r="L788" s="2">
        <f t="shared" si="148"/>
        <v>0.35336888027144936</v>
      </c>
      <c r="M788" s="2">
        <f t="shared" si="149"/>
        <v>5.332040717401787E-3</v>
      </c>
      <c r="N788" s="1">
        <v>1584</v>
      </c>
      <c r="O788" s="1">
        <v>1062</v>
      </c>
      <c r="P788" s="1">
        <v>1458</v>
      </c>
      <c r="Q788" s="1">
        <v>6</v>
      </c>
      <c r="R788" s="1"/>
      <c r="S788" s="1">
        <v>2</v>
      </c>
      <c r="T788" s="1">
        <v>3</v>
      </c>
      <c r="U788" s="1">
        <v>3</v>
      </c>
      <c r="V788" s="1"/>
      <c r="W788" s="1">
        <v>0</v>
      </c>
      <c r="X788" s="1"/>
      <c r="Y788" s="1">
        <v>8</v>
      </c>
      <c r="Z788" s="1"/>
      <c r="AA788" s="1"/>
      <c r="AB788" s="1"/>
      <c r="AH788" t="str">
        <f t="shared" si="157"/>
        <v>Freetown</v>
      </c>
      <c r="AI788" t="s">
        <v>1057</v>
      </c>
      <c r="AJ788">
        <v>4</v>
      </c>
      <c r="AK788" s="7"/>
      <c r="AL788" s="127">
        <v>25</v>
      </c>
      <c r="AM788" s="130">
        <v>5</v>
      </c>
      <c r="AN788" s="130">
        <v>45</v>
      </c>
      <c r="AO788" s="132">
        <v>25240</v>
      </c>
      <c r="AP788" s="132">
        <f t="shared" si="155"/>
        <v>25005</v>
      </c>
      <c r="AQ788" t="s">
        <v>2231</v>
      </c>
    </row>
    <row r="789" spans="1:43" hidden="1" outlineLevel="1" x14ac:dyDescent="0.2">
      <c r="A789" s="69" t="s">
        <v>2448</v>
      </c>
      <c r="B789" s="10" t="s">
        <v>1385</v>
      </c>
      <c r="C789" s="1">
        <f t="shared" si="156"/>
        <v>8157</v>
      </c>
      <c r="D789" s="7">
        <f t="shared" si="150"/>
        <v>1</v>
      </c>
      <c r="E789" s="7">
        <f t="shared" si="151"/>
        <v>2</v>
      </c>
      <c r="F789" s="7">
        <f t="shared" si="152"/>
        <v>3</v>
      </c>
      <c r="G789" s="1">
        <f t="shared" si="153"/>
        <v>1742</v>
      </c>
      <c r="H789" s="2">
        <f t="shared" si="154"/>
        <v>0.2135589064607086</v>
      </c>
      <c r="I789" s="8"/>
      <c r="J789" s="2">
        <f t="shared" si="146"/>
        <v>0.48706632340321199</v>
      </c>
      <c r="K789" s="2">
        <f t="shared" si="147"/>
        <v>0.27350741694250336</v>
      </c>
      <c r="L789" s="2">
        <f t="shared" si="148"/>
        <v>0.23538065465244576</v>
      </c>
      <c r="M789" s="2">
        <f t="shared" si="149"/>
        <v>4.0456050018388978E-3</v>
      </c>
      <c r="N789" s="1">
        <v>3973</v>
      </c>
      <c r="O789" s="1">
        <v>2231</v>
      </c>
      <c r="P789" s="1">
        <v>1920</v>
      </c>
      <c r="Q789" s="1">
        <v>14</v>
      </c>
      <c r="R789" s="1"/>
      <c r="S789" s="1">
        <v>5</v>
      </c>
      <c r="T789" s="1">
        <v>7</v>
      </c>
      <c r="U789" s="1">
        <v>5</v>
      </c>
      <c r="V789" s="1"/>
      <c r="W789" s="1">
        <v>2</v>
      </c>
      <c r="X789" s="1"/>
      <c r="Y789" s="1">
        <v>0</v>
      </c>
      <c r="Z789" s="1"/>
      <c r="AA789" s="1"/>
      <c r="AB789" s="1"/>
      <c r="AH789" t="str">
        <f t="shared" si="157"/>
        <v>Gardner</v>
      </c>
      <c r="AI789" s="10" t="s">
        <v>2646</v>
      </c>
      <c r="AJ789" s="10">
        <v>1</v>
      </c>
      <c r="AK789" s="7"/>
      <c r="AL789" s="127">
        <v>25</v>
      </c>
      <c r="AM789" s="130">
        <v>27</v>
      </c>
      <c r="AN789" s="130">
        <v>80</v>
      </c>
      <c r="AO789" s="132">
        <v>25485</v>
      </c>
      <c r="AP789" s="132">
        <f t="shared" si="155"/>
        <v>25027</v>
      </c>
      <c r="AQ789" t="s">
        <v>146</v>
      </c>
    </row>
    <row r="790" spans="1:43" hidden="1" outlineLevel="1" x14ac:dyDescent="0.2">
      <c r="A790" s="69" t="s">
        <v>1448</v>
      </c>
      <c r="B790" s="10" t="s">
        <v>1385</v>
      </c>
      <c r="C790" s="1">
        <f t="shared" si="156"/>
        <v>158</v>
      </c>
      <c r="D790" s="7">
        <f t="shared" si="150"/>
        <v>1</v>
      </c>
      <c r="E790" s="7">
        <f t="shared" si="151"/>
        <v>2</v>
      </c>
      <c r="F790" s="7">
        <f t="shared" si="152"/>
        <v>2</v>
      </c>
      <c r="G790" s="1">
        <f t="shared" si="153"/>
        <v>104</v>
      </c>
      <c r="H790" s="2">
        <f t="shared" si="154"/>
        <v>0.65822784810126578</v>
      </c>
      <c r="I790" s="8"/>
      <c r="J790" s="2">
        <f t="shared" si="146"/>
        <v>0.77215189873417722</v>
      </c>
      <c r="K790" s="2">
        <f t="shared" si="147"/>
        <v>0.11392405063291139</v>
      </c>
      <c r="L790" s="2">
        <f t="shared" si="148"/>
        <v>0.11392405063291139</v>
      </c>
      <c r="M790" s="2">
        <f t="shared" si="149"/>
        <v>0</v>
      </c>
      <c r="N790" s="1">
        <v>122</v>
      </c>
      <c r="O790" s="1">
        <v>18</v>
      </c>
      <c r="P790" s="1">
        <v>18</v>
      </c>
      <c r="Q790" s="1">
        <v>0</v>
      </c>
      <c r="R790" s="1"/>
      <c r="S790" s="1">
        <v>0</v>
      </c>
      <c r="T790" s="1">
        <v>0</v>
      </c>
      <c r="U790" s="1">
        <v>0</v>
      </c>
      <c r="V790" s="1"/>
      <c r="W790" s="1">
        <v>0</v>
      </c>
      <c r="X790" s="1"/>
      <c r="Y790" s="1">
        <v>0</v>
      </c>
      <c r="Z790" s="1"/>
      <c r="AA790" s="1"/>
      <c r="AB790" s="1"/>
      <c r="AH790" t="str">
        <f t="shared" si="157"/>
        <v>Gay Head</v>
      </c>
      <c r="AI790" t="s">
        <v>3231</v>
      </c>
      <c r="AJ790">
        <v>10</v>
      </c>
      <c r="AK790" s="7"/>
      <c r="AL790" s="127">
        <v>25</v>
      </c>
      <c r="AM790" s="130">
        <v>7</v>
      </c>
      <c r="AN790" s="130">
        <v>3</v>
      </c>
      <c r="AO790" s="132">
        <v>1585</v>
      </c>
      <c r="AP790" s="132">
        <f t="shared" si="155"/>
        <v>25007</v>
      </c>
      <c r="AQ790" t="s">
        <v>2231</v>
      </c>
    </row>
    <row r="791" spans="1:43" hidden="1" outlineLevel="1" x14ac:dyDescent="0.2">
      <c r="A791" s="69" t="s">
        <v>956</v>
      </c>
      <c r="B791" s="10" t="s">
        <v>1385</v>
      </c>
      <c r="C791" s="1">
        <f t="shared" si="156"/>
        <v>3685</v>
      </c>
      <c r="D791" s="7">
        <f t="shared" si="150"/>
        <v>1</v>
      </c>
      <c r="E791" s="7">
        <f t="shared" si="151"/>
        <v>2</v>
      </c>
      <c r="F791" s="7">
        <f t="shared" si="152"/>
        <v>3</v>
      </c>
      <c r="G791" s="1">
        <f t="shared" si="153"/>
        <v>185</v>
      </c>
      <c r="H791" s="2">
        <f t="shared" si="154"/>
        <v>5.0203527815468114E-2</v>
      </c>
      <c r="I791" s="8"/>
      <c r="J791" s="2">
        <f t="shared" si="146"/>
        <v>0.38534599728629582</v>
      </c>
      <c r="K791" s="2">
        <f t="shared" si="147"/>
        <v>0.33514246947082765</v>
      </c>
      <c r="L791" s="2">
        <f t="shared" si="148"/>
        <v>0.27245590230664857</v>
      </c>
      <c r="M791" s="2">
        <f t="shared" si="149"/>
        <v>7.0556309362279634E-3</v>
      </c>
      <c r="N791" s="1">
        <v>1420</v>
      </c>
      <c r="O791" s="1">
        <v>1235</v>
      </c>
      <c r="P791" s="1">
        <v>1004</v>
      </c>
      <c r="Q791" s="1">
        <v>10</v>
      </c>
      <c r="R791" s="1"/>
      <c r="S791" s="1">
        <v>2</v>
      </c>
      <c r="T791" s="1">
        <v>1</v>
      </c>
      <c r="U791" s="1">
        <v>0</v>
      </c>
      <c r="V791" s="1"/>
      <c r="W791" s="1">
        <v>1</v>
      </c>
      <c r="X791" s="1"/>
      <c r="Y791" s="1">
        <v>12</v>
      </c>
      <c r="Z791" s="1"/>
      <c r="AA791" s="1"/>
      <c r="AB791" s="1"/>
      <c r="AH791" t="str">
        <f t="shared" si="157"/>
        <v>Georgetown</v>
      </c>
      <c r="AI791" t="s">
        <v>1581</v>
      </c>
      <c r="AJ791">
        <v>6</v>
      </c>
      <c r="AK791" s="7"/>
      <c r="AL791" s="127">
        <v>25</v>
      </c>
      <c r="AM791" s="130">
        <v>9</v>
      </c>
      <c r="AN791" s="130">
        <v>35</v>
      </c>
      <c r="AO791" s="132">
        <v>25625</v>
      </c>
      <c r="AP791" s="132">
        <f t="shared" si="155"/>
        <v>25009</v>
      </c>
      <c r="AQ791" t="s">
        <v>2231</v>
      </c>
    </row>
    <row r="792" spans="1:43" hidden="1" outlineLevel="1" x14ac:dyDescent="0.2">
      <c r="A792" s="69" t="s">
        <v>2158</v>
      </c>
      <c r="B792" s="10" t="s">
        <v>1385</v>
      </c>
      <c r="C792" s="1">
        <f t="shared" si="156"/>
        <v>780</v>
      </c>
      <c r="D792" s="7">
        <f t="shared" si="150"/>
        <v>1</v>
      </c>
      <c r="E792" s="7">
        <f t="shared" si="151"/>
        <v>3</v>
      </c>
      <c r="F792" s="7">
        <f t="shared" si="152"/>
        <v>2</v>
      </c>
      <c r="G792" s="1">
        <f t="shared" si="153"/>
        <v>171</v>
      </c>
      <c r="H792" s="2">
        <f t="shared" si="154"/>
        <v>0.21923076923076923</v>
      </c>
      <c r="I792" s="8"/>
      <c r="J792" s="2">
        <f t="shared" si="146"/>
        <v>0.49487179487179489</v>
      </c>
      <c r="K792" s="2">
        <f t="shared" si="147"/>
        <v>0.21410256410256409</v>
      </c>
      <c r="L792" s="2">
        <f t="shared" si="148"/>
        <v>0.27564102564102566</v>
      </c>
      <c r="M792" s="2">
        <f t="shared" si="149"/>
        <v>1.538461538461533E-2</v>
      </c>
      <c r="N792" s="1">
        <v>386</v>
      </c>
      <c r="O792" s="1">
        <v>167</v>
      </c>
      <c r="P792" s="1">
        <v>215</v>
      </c>
      <c r="Q792" s="1">
        <v>3</v>
      </c>
      <c r="R792" s="1"/>
      <c r="S792" s="1">
        <v>3</v>
      </c>
      <c r="T792" s="1">
        <v>1</v>
      </c>
      <c r="U792" s="1">
        <v>2</v>
      </c>
      <c r="V792" s="1"/>
      <c r="W792" s="1">
        <v>1</v>
      </c>
      <c r="X792" s="1"/>
      <c r="Y792" s="1">
        <v>2</v>
      </c>
      <c r="Z792" s="1"/>
      <c r="AA792" s="1"/>
      <c r="AB792" s="1"/>
      <c r="AH792" t="str">
        <f t="shared" si="157"/>
        <v>Gill</v>
      </c>
      <c r="AI792" t="s">
        <v>1494</v>
      </c>
      <c r="AJ792">
        <v>1</v>
      </c>
      <c r="AK792" s="7"/>
      <c r="AL792" s="127">
        <v>25</v>
      </c>
      <c r="AM792" s="130">
        <v>11</v>
      </c>
      <c r="AN792" s="130">
        <v>45</v>
      </c>
      <c r="AO792" s="132">
        <v>25730</v>
      </c>
      <c r="AP792" s="132">
        <f t="shared" si="155"/>
        <v>25011</v>
      </c>
      <c r="AQ792" t="s">
        <v>2231</v>
      </c>
    </row>
    <row r="793" spans="1:43" hidden="1" outlineLevel="1" x14ac:dyDescent="0.2">
      <c r="A793" s="69" t="s">
        <v>3082</v>
      </c>
      <c r="B793" s="10" t="s">
        <v>1385</v>
      </c>
      <c r="C793" s="1">
        <f t="shared" si="156"/>
        <v>14099</v>
      </c>
      <c r="D793" s="7">
        <f t="shared" si="150"/>
        <v>1</v>
      </c>
      <c r="E793" s="7">
        <f t="shared" si="151"/>
        <v>2</v>
      </c>
      <c r="F793" s="7">
        <f t="shared" si="152"/>
        <v>3</v>
      </c>
      <c r="G793" s="1">
        <f t="shared" si="153"/>
        <v>2826</v>
      </c>
      <c r="H793" s="2">
        <f t="shared" si="154"/>
        <v>0.20043974749982268</v>
      </c>
      <c r="I793" s="8"/>
      <c r="J793" s="2">
        <f t="shared" si="146"/>
        <v>0.4828711256117455</v>
      </c>
      <c r="K793" s="2">
        <f t="shared" si="147"/>
        <v>0.28243137811192282</v>
      </c>
      <c r="L793" s="2">
        <f t="shared" si="148"/>
        <v>0.22923611603659835</v>
      </c>
      <c r="M793" s="2">
        <f t="shared" si="149"/>
        <v>5.4613802397333322E-3</v>
      </c>
      <c r="N793" s="1">
        <v>6808</v>
      </c>
      <c r="O793" s="1">
        <v>3982</v>
      </c>
      <c r="P793" s="1">
        <v>3232</v>
      </c>
      <c r="Q793" s="1">
        <v>44</v>
      </c>
      <c r="R793" s="1"/>
      <c r="S793" s="1">
        <v>5</v>
      </c>
      <c r="T793" s="1">
        <v>10</v>
      </c>
      <c r="U793" s="1">
        <v>8</v>
      </c>
      <c r="V793" s="1"/>
      <c r="W793" s="1">
        <v>1</v>
      </c>
      <c r="X793" s="1"/>
      <c r="Y793" s="1">
        <v>9</v>
      </c>
      <c r="Z793" s="1"/>
      <c r="AA793" s="1"/>
      <c r="AB793" s="1"/>
      <c r="AH793" t="str">
        <f t="shared" si="157"/>
        <v>Gloucester</v>
      </c>
      <c r="AI793" t="s">
        <v>1581</v>
      </c>
      <c r="AJ793">
        <v>6</v>
      </c>
      <c r="AK793" s="7"/>
      <c r="AL793" s="127">
        <v>25</v>
      </c>
      <c r="AM793" s="130">
        <v>9</v>
      </c>
      <c r="AN793" s="130">
        <v>40</v>
      </c>
      <c r="AO793" s="132">
        <v>26150</v>
      </c>
      <c r="AP793" s="132">
        <f t="shared" si="155"/>
        <v>25009</v>
      </c>
      <c r="AQ793" t="s">
        <v>146</v>
      </c>
    </row>
    <row r="794" spans="1:43" hidden="1" outlineLevel="1" x14ac:dyDescent="0.2">
      <c r="A794" s="69" t="s">
        <v>1376</v>
      </c>
      <c r="B794" s="10" t="s">
        <v>1385</v>
      </c>
      <c r="C794" s="1">
        <f t="shared" si="156"/>
        <v>454</v>
      </c>
      <c r="D794" s="7">
        <f t="shared" si="150"/>
        <v>1</v>
      </c>
      <c r="E794" s="7">
        <f t="shared" si="151"/>
        <v>2</v>
      </c>
      <c r="F794" s="7">
        <f t="shared" si="152"/>
        <v>3</v>
      </c>
      <c r="G794" s="1">
        <f t="shared" si="153"/>
        <v>58</v>
      </c>
      <c r="H794" s="2">
        <f t="shared" si="154"/>
        <v>0.1277533039647577</v>
      </c>
      <c r="I794" s="8"/>
      <c r="J794" s="2">
        <f t="shared" si="146"/>
        <v>0.44052863436123346</v>
      </c>
      <c r="K794" s="2">
        <f t="shared" si="147"/>
        <v>0.31277533039647576</v>
      </c>
      <c r="L794" s="2">
        <f t="shared" si="148"/>
        <v>0.24449339207048459</v>
      </c>
      <c r="M794" s="2">
        <f t="shared" si="149"/>
        <v>2.2026431718061845E-3</v>
      </c>
      <c r="N794" s="1">
        <v>200</v>
      </c>
      <c r="O794" s="1">
        <v>142</v>
      </c>
      <c r="P794" s="1">
        <v>111</v>
      </c>
      <c r="Q794" s="1">
        <v>1</v>
      </c>
      <c r="R794" s="1"/>
      <c r="S794" s="1">
        <v>0</v>
      </c>
      <c r="T794" s="1">
        <v>0</v>
      </c>
      <c r="U794" s="1">
        <v>0</v>
      </c>
      <c r="V794" s="1"/>
      <c r="W794" s="1">
        <v>0</v>
      </c>
      <c r="X794" s="1"/>
      <c r="Y794" s="1">
        <v>0</v>
      </c>
      <c r="Z794" s="1"/>
      <c r="AA794" s="1"/>
      <c r="AB794" s="1"/>
      <c r="AH794" t="str">
        <f t="shared" si="157"/>
        <v>Goshen</v>
      </c>
      <c r="AI794" t="s">
        <v>1910</v>
      </c>
      <c r="AJ794">
        <v>1</v>
      </c>
      <c r="AK794" s="7"/>
      <c r="AL794" s="127">
        <v>25</v>
      </c>
      <c r="AM794" s="130">
        <v>15</v>
      </c>
      <c r="AN794" s="130">
        <v>30</v>
      </c>
      <c r="AO794" s="132">
        <v>26290</v>
      </c>
      <c r="AP794" s="132">
        <f t="shared" si="155"/>
        <v>25015</v>
      </c>
      <c r="AQ794" t="s">
        <v>2231</v>
      </c>
    </row>
    <row r="795" spans="1:43" hidden="1" outlineLevel="1" x14ac:dyDescent="0.2">
      <c r="A795" s="69" t="s">
        <v>2159</v>
      </c>
      <c r="B795" s="10" t="s">
        <v>1385</v>
      </c>
      <c r="C795" s="1">
        <f t="shared" si="156"/>
        <v>104</v>
      </c>
      <c r="D795" s="7">
        <f t="shared" si="150"/>
        <v>1</v>
      </c>
      <c r="E795" s="7">
        <f t="shared" si="151"/>
        <v>3</v>
      </c>
      <c r="F795" s="7">
        <f t="shared" si="152"/>
        <v>2</v>
      </c>
      <c r="G795" s="1">
        <f t="shared" si="153"/>
        <v>11</v>
      </c>
      <c r="H795" s="2">
        <f t="shared" si="154"/>
        <v>0.10576923076923077</v>
      </c>
      <c r="I795" s="8"/>
      <c r="J795" s="2">
        <f t="shared" si="146"/>
        <v>0.40384615384615385</v>
      </c>
      <c r="K795" s="2">
        <f t="shared" si="147"/>
        <v>0.28846153846153844</v>
      </c>
      <c r="L795" s="2">
        <f t="shared" si="148"/>
        <v>0.29807692307692307</v>
      </c>
      <c r="M795" s="2">
        <f t="shared" si="149"/>
        <v>9.6153846153846367E-3</v>
      </c>
      <c r="N795" s="1">
        <v>42</v>
      </c>
      <c r="O795" s="1">
        <v>30</v>
      </c>
      <c r="P795" s="1">
        <v>31</v>
      </c>
      <c r="Q795" s="1">
        <v>0</v>
      </c>
      <c r="R795" s="1"/>
      <c r="S795" s="1">
        <v>0</v>
      </c>
      <c r="T795" s="1">
        <v>0</v>
      </c>
      <c r="U795" s="1">
        <v>0</v>
      </c>
      <c r="V795" s="1"/>
      <c r="W795" s="1">
        <v>0</v>
      </c>
      <c r="X795" s="1"/>
      <c r="Y795" s="1">
        <v>1</v>
      </c>
      <c r="Z795" s="1"/>
      <c r="AA795" s="1"/>
      <c r="AB795" s="1"/>
      <c r="AH795" t="str">
        <f t="shared" si="157"/>
        <v>Gosnold</v>
      </c>
      <c r="AI795" t="s">
        <v>3231</v>
      </c>
      <c r="AJ795">
        <v>10</v>
      </c>
      <c r="AK795" s="7"/>
      <c r="AL795" s="127">
        <v>25</v>
      </c>
      <c r="AM795" s="130">
        <v>7</v>
      </c>
      <c r="AN795" s="130">
        <v>20</v>
      </c>
      <c r="AO795" s="132">
        <v>26325</v>
      </c>
      <c r="AP795" s="132">
        <f t="shared" si="155"/>
        <v>25007</v>
      </c>
      <c r="AQ795" t="s">
        <v>2231</v>
      </c>
    </row>
    <row r="796" spans="1:43" hidden="1" outlineLevel="1" x14ac:dyDescent="0.2">
      <c r="A796" s="69" t="s">
        <v>201</v>
      </c>
      <c r="B796" s="10" t="s">
        <v>1385</v>
      </c>
      <c r="C796" s="1">
        <f t="shared" si="156"/>
        <v>6779</v>
      </c>
      <c r="D796" s="7">
        <f t="shared" si="150"/>
        <v>1</v>
      </c>
      <c r="E796" s="7">
        <f t="shared" si="151"/>
        <v>2</v>
      </c>
      <c r="F796" s="7">
        <f t="shared" si="152"/>
        <v>3</v>
      </c>
      <c r="G796" s="1">
        <f t="shared" si="153"/>
        <v>497</v>
      </c>
      <c r="H796" s="2">
        <f t="shared" si="154"/>
        <v>7.331464817819737E-2</v>
      </c>
      <c r="I796" s="8"/>
      <c r="J796" s="2">
        <f t="shared" si="146"/>
        <v>0.41717067414072873</v>
      </c>
      <c r="K796" s="2">
        <f t="shared" si="147"/>
        <v>0.34385602596253134</v>
      </c>
      <c r="L796" s="2">
        <f t="shared" si="148"/>
        <v>0.23558046909573682</v>
      </c>
      <c r="M796" s="2">
        <f t="shared" si="149"/>
        <v>3.3928308010031105E-3</v>
      </c>
      <c r="N796" s="1">
        <v>2828</v>
      </c>
      <c r="O796" s="1">
        <v>2331</v>
      </c>
      <c r="P796" s="1">
        <v>1597</v>
      </c>
      <c r="Q796" s="1">
        <v>11</v>
      </c>
      <c r="R796" s="1"/>
      <c r="S796" s="1">
        <v>2</v>
      </c>
      <c r="T796" s="1">
        <v>3</v>
      </c>
      <c r="U796" s="1">
        <v>4</v>
      </c>
      <c r="V796" s="1"/>
      <c r="W796" s="1">
        <v>0</v>
      </c>
      <c r="X796" s="1"/>
      <c r="Y796" s="1">
        <v>3</v>
      </c>
      <c r="Z796" s="1"/>
      <c r="AA796" s="1"/>
      <c r="AB796" s="1"/>
      <c r="AH796" t="str">
        <f t="shared" si="157"/>
        <v>Grafton</v>
      </c>
      <c r="AI796" s="10" t="s">
        <v>2646</v>
      </c>
      <c r="AJ796" s="10">
        <v>3</v>
      </c>
      <c r="AK796" s="7"/>
      <c r="AL796" s="127">
        <v>25</v>
      </c>
      <c r="AM796" s="130">
        <v>27</v>
      </c>
      <c r="AN796" s="130">
        <v>85</v>
      </c>
      <c r="AO796" s="132">
        <v>26430</v>
      </c>
      <c r="AP796" s="132">
        <f t="shared" si="155"/>
        <v>25027</v>
      </c>
      <c r="AQ796" t="s">
        <v>2231</v>
      </c>
    </row>
    <row r="797" spans="1:43" hidden="1" outlineLevel="1" x14ac:dyDescent="0.2">
      <c r="A797" s="69" t="s">
        <v>3251</v>
      </c>
      <c r="B797" s="10" t="s">
        <v>1385</v>
      </c>
      <c r="C797" s="1">
        <f t="shared" si="156"/>
        <v>2975</v>
      </c>
      <c r="D797" s="7">
        <f t="shared" si="150"/>
        <v>1</v>
      </c>
      <c r="E797" s="7">
        <f t="shared" si="151"/>
        <v>3</v>
      </c>
      <c r="F797" s="7">
        <f t="shared" si="152"/>
        <v>2</v>
      </c>
      <c r="G797" s="1">
        <f t="shared" si="153"/>
        <v>201</v>
      </c>
      <c r="H797" s="2">
        <f t="shared" si="154"/>
        <v>6.7563025210084032E-2</v>
      </c>
      <c r="I797" s="8"/>
      <c r="J797" s="2">
        <f t="shared" si="146"/>
        <v>0.38050420168067228</v>
      </c>
      <c r="K797" s="2">
        <f t="shared" si="147"/>
        <v>0.30117647058823527</v>
      </c>
      <c r="L797" s="2">
        <f t="shared" si="148"/>
        <v>0.31294117647058822</v>
      </c>
      <c r="M797" s="2">
        <f t="shared" si="149"/>
        <v>5.3781512605041715E-3</v>
      </c>
      <c r="N797" s="1">
        <v>1132</v>
      </c>
      <c r="O797" s="1">
        <v>896</v>
      </c>
      <c r="P797" s="1">
        <v>931</v>
      </c>
      <c r="Q797" s="1">
        <v>3</v>
      </c>
      <c r="R797" s="1"/>
      <c r="S797" s="1">
        <v>4</v>
      </c>
      <c r="T797" s="1">
        <v>3</v>
      </c>
      <c r="U797" s="1">
        <v>3</v>
      </c>
      <c r="V797" s="1"/>
      <c r="W797" s="1">
        <v>1</v>
      </c>
      <c r="X797" s="1"/>
      <c r="Y797" s="1">
        <v>2</v>
      </c>
      <c r="Z797" s="1"/>
      <c r="AA797" s="1"/>
      <c r="AB797" s="1"/>
      <c r="AH797" t="str">
        <f t="shared" si="157"/>
        <v>Granby</v>
      </c>
      <c r="AI797" t="s">
        <v>1910</v>
      </c>
      <c r="AJ797">
        <v>1</v>
      </c>
      <c r="AK797" s="7"/>
      <c r="AL797" s="127">
        <v>25</v>
      </c>
      <c r="AM797" s="130">
        <v>15</v>
      </c>
      <c r="AN797" s="130">
        <v>35</v>
      </c>
      <c r="AO797" s="132">
        <v>26535</v>
      </c>
      <c r="AP797" s="132">
        <f t="shared" si="155"/>
        <v>25015</v>
      </c>
      <c r="AQ797" t="s">
        <v>2231</v>
      </c>
    </row>
    <row r="798" spans="1:43" hidden="1" outlineLevel="1" x14ac:dyDescent="0.2">
      <c r="A798" s="69" t="s">
        <v>796</v>
      </c>
      <c r="B798" s="10" t="s">
        <v>1385</v>
      </c>
      <c r="C798" s="1">
        <f t="shared" si="156"/>
        <v>756</v>
      </c>
      <c r="D798" s="7">
        <f t="shared" si="150"/>
        <v>3</v>
      </c>
      <c r="E798" s="7">
        <f t="shared" si="151"/>
        <v>1</v>
      </c>
      <c r="F798" s="7">
        <f t="shared" si="152"/>
        <v>2</v>
      </c>
      <c r="G798" s="1">
        <f t="shared" si="153"/>
        <v>71</v>
      </c>
      <c r="H798" s="2">
        <f t="shared" si="154"/>
        <v>9.391534391534391E-2</v>
      </c>
      <c r="I798" s="8"/>
      <c r="J798" s="2">
        <f t="shared" si="146"/>
        <v>0.25925925925925924</v>
      </c>
      <c r="K798" s="2">
        <f t="shared" si="147"/>
        <v>0.41137566137566139</v>
      </c>
      <c r="L798" s="2">
        <f t="shared" si="148"/>
        <v>0.31746031746031744</v>
      </c>
      <c r="M798" s="2">
        <f t="shared" si="149"/>
        <v>1.1904761904761862E-2</v>
      </c>
      <c r="N798" s="1">
        <v>196</v>
      </c>
      <c r="O798" s="1">
        <v>311</v>
      </c>
      <c r="P798" s="1">
        <v>240</v>
      </c>
      <c r="Q798" s="1">
        <v>4</v>
      </c>
      <c r="R798" s="1"/>
      <c r="S798" s="1">
        <v>1</v>
      </c>
      <c r="T798" s="1">
        <v>1</v>
      </c>
      <c r="U798" s="1">
        <v>0</v>
      </c>
      <c r="V798" s="1"/>
      <c r="W798" s="1">
        <v>2</v>
      </c>
      <c r="X798" s="1"/>
      <c r="Y798" s="1">
        <v>1</v>
      </c>
      <c r="Z798" s="1"/>
      <c r="AA798" s="1"/>
      <c r="AB798" s="1"/>
      <c r="AH798" t="str">
        <f t="shared" si="157"/>
        <v>Granville</v>
      </c>
      <c r="AI798" t="s">
        <v>1061</v>
      </c>
      <c r="AJ798">
        <v>1</v>
      </c>
      <c r="AK798" s="7"/>
      <c r="AL798" s="127">
        <v>25</v>
      </c>
      <c r="AM798" s="130">
        <v>13</v>
      </c>
      <c r="AN798" s="130">
        <v>35</v>
      </c>
      <c r="AO798" s="132">
        <v>26675</v>
      </c>
      <c r="AP798" s="132">
        <f t="shared" si="155"/>
        <v>25013</v>
      </c>
      <c r="AQ798" t="s">
        <v>2231</v>
      </c>
    </row>
    <row r="799" spans="1:43" hidden="1" outlineLevel="1" x14ac:dyDescent="0.2">
      <c r="A799" s="69" t="s">
        <v>2160</v>
      </c>
      <c r="B799" s="10" t="s">
        <v>1385</v>
      </c>
      <c r="C799" s="1">
        <f t="shared" si="156"/>
        <v>3452</v>
      </c>
      <c r="D799" s="7">
        <f t="shared" si="150"/>
        <v>1</v>
      </c>
      <c r="E799" s="7">
        <f t="shared" si="151"/>
        <v>2</v>
      </c>
      <c r="F799" s="7">
        <f t="shared" si="152"/>
        <v>3</v>
      </c>
      <c r="G799" s="1">
        <f t="shared" si="153"/>
        <v>1081</v>
      </c>
      <c r="H799" s="2">
        <f t="shared" si="154"/>
        <v>0.31315179606025495</v>
      </c>
      <c r="I799" s="8"/>
      <c r="J799" s="2">
        <f t="shared" si="146"/>
        <v>0.55243337195828501</v>
      </c>
      <c r="K799" s="2">
        <f t="shared" si="147"/>
        <v>0.23928157589803012</v>
      </c>
      <c r="L799" s="2">
        <f t="shared" si="148"/>
        <v>0.20191193511008113</v>
      </c>
      <c r="M799" s="2">
        <f t="shared" si="149"/>
        <v>6.3731170336037424E-3</v>
      </c>
      <c r="N799" s="1">
        <v>1907</v>
      </c>
      <c r="O799" s="1">
        <v>826</v>
      </c>
      <c r="P799" s="1">
        <v>697</v>
      </c>
      <c r="Q799" s="1">
        <v>13</v>
      </c>
      <c r="R799" s="1"/>
      <c r="S799" s="1">
        <v>1</v>
      </c>
      <c r="T799" s="1">
        <v>2</v>
      </c>
      <c r="U799" s="1">
        <v>3</v>
      </c>
      <c r="V799" s="1"/>
      <c r="W799" s="1">
        <v>0</v>
      </c>
      <c r="X799" s="1"/>
      <c r="Y799" s="1">
        <v>3</v>
      </c>
      <c r="Z799" s="1"/>
      <c r="AA799" s="1"/>
      <c r="AB799" s="1"/>
      <c r="AH799" t="str">
        <f t="shared" si="157"/>
        <v>Great Barrington</v>
      </c>
      <c r="AI799" t="s">
        <v>2258</v>
      </c>
      <c r="AJ799">
        <v>1</v>
      </c>
      <c r="AK799" s="7"/>
      <c r="AL799" s="127">
        <v>25</v>
      </c>
      <c r="AM799" s="130">
        <v>3</v>
      </c>
      <c r="AN799" s="130">
        <v>45</v>
      </c>
      <c r="AO799" s="132">
        <v>26815</v>
      </c>
      <c r="AP799" s="132">
        <f t="shared" si="155"/>
        <v>25003</v>
      </c>
      <c r="AQ799" t="s">
        <v>2231</v>
      </c>
    </row>
    <row r="800" spans="1:43" hidden="1" outlineLevel="1" x14ac:dyDescent="0.2">
      <c r="A800" s="69" t="s">
        <v>2161</v>
      </c>
      <c r="B800" s="10" t="s">
        <v>1385</v>
      </c>
      <c r="C800" s="1">
        <f t="shared" si="156"/>
        <v>8591</v>
      </c>
      <c r="D800" s="7">
        <f t="shared" si="150"/>
        <v>1</v>
      </c>
      <c r="E800" s="7">
        <f t="shared" si="151"/>
        <v>3</v>
      </c>
      <c r="F800" s="7">
        <f t="shared" si="152"/>
        <v>2</v>
      </c>
      <c r="G800" s="1">
        <f t="shared" si="153"/>
        <v>1804</v>
      </c>
      <c r="H800" s="2">
        <f t="shared" si="154"/>
        <v>0.20998719590268886</v>
      </c>
      <c r="I800" s="8"/>
      <c r="J800" s="2">
        <f t="shared" si="146"/>
        <v>0.48073565359096732</v>
      </c>
      <c r="K800" s="2">
        <f t="shared" si="147"/>
        <v>0.24129903387265744</v>
      </c>
      <c r="L800" s="2">
        <f t="shared" si="148"/>
        <v>0.27074845768827843</v>
      </c>
      <c r="M800" s="2">
        <f t="shared" si="149"/>
        <v>7.2168548480968653E-3</v>
      </c>
      <c r="N800" s="1">
        <v>4130</v>
      </c>
      <c r="O800" s="1">
        <v>2073</v>
      </c>
      <c r="P800" s="1">
        <v>2326</v>
      </c>
      <c r="Q800" s="1">
        <v>17</v>
      </c>
      <c r="R800" s="1"/>
      <c r="S800" s="1">
        <v>16</v>
      </c>
      <c r="T800" s="1">
        <v>6</v>
      </c>
      <c r="U800" s="1">
        <v>8</v>
      </c>
      <c r="V800" s="1"/>
      <c r="W800" s="1">
        <v>5</v>
      </c>
      <c r="X800" s="1"/>
      <c r="Y800" s="1">
        <v>10</v>
      </c>
      <c r="Z800" s="1"/>
      <c r="AA800" s="1"/>
      <c r="AB800" s="1"/>
      <c r="AH800" t="str">
        <f t="shared" si="157"/>
        <v>Greenfield</v>
      </c>
      <c r="AI800" t="s">
        <v>1494</v>
      </c>
      <c r="AJ800">
        <v>1</v>
      </c>
      <c r="AK800" s="7"/>
      <c r="AL800" s="127">
        <v>25</v>
      </c>
      <c r="AM800" s="130">
        <v>11</v>
      </c>
      <c r="AN800" s="130">
        <v>50</v>
      </c>
      <c r="AO800" s="132">
        <v>27025</v>
      </c>
      <c r="AP800" s="132">
        <f t="shared" si="155"/>
        <v>25011</v>
      </c>
      <c r="AQ800" t="s">
        <v>2231</v>
      </c>
    </row>
    <row r="801" spans="1:43" hidden="1" outlineLevel="1" x14ac:dyDescent="0.2">
      <c r="A801" s="69" t="s">
        <v>2424</v>
      </c>
      <c r="B801" s="10" t="s">
        <v>1385</v>
      </c>
      <c r="C801" s="1">
        <f t="shared" si="156"/>
        <v>4333</v>
      </c>
      <c r="D801" s="7">
        <f t="shared" si="150"/>
        <v>1</v>
      </c>
      <c r="E801" s="7">
        <f t="shared" si="151"/>
        <v>2</v>
      </c>
      <c r="F801" s="7">
        <f t="shared" si="152"/>
        <v>3</v>
      </c>
      <c r="G801" s="1">
        <f t="shared" si="153"/>
        <v>387</v>
      </c>
      <c r="H801" s="2">
        <f t="shared" si="154"/>
        <v>8.9314562658666052E-2</v>
      </c>
      <c r="I801" s="8"/>
      <c r="J801" s="2">
        <f t="shared" si="146"/>
        <v>0.40733902607892913</v>
      </c>
      <c r="K801" s="2">
        <f t="shared" si="147"/>
        <v>0.31802446342026308</v>
      </c>
      <c r="L801" s="2">
        <f t="shared" si="148"/>
        <v>0.2690976228940688</v>
      </c>
      <c r="M801" s="2">
        <f t="shared" si="149"/>
        <v>5.5388876067389847E-3</v>
      </c>
      <c r="N801" s="1">
        <v>1765</v>
      </c>
      <c r="O801" s="1">
        <v>1378</v>
      </c>
      <c r="P801" s="1">
        <v>1166</v>
      </c>
      <c r="Q801" s="1">
        <v>11</v>
      </c>
      <c r="R801" s="1"/>
      <c r="S801" s="1">
        <v>2</v>
      </c>
      <c r="T801" s="1">
        <v>1</v>
      </c>
      <c r="U801" s="1">
        <v>3</v>
      </c>
      <c r="V801" s="1"/>
      <c r="W801" s="1">
        <v>0</v>
      </c>
      <c r="X801" s="1"/>
      <c r="Y801" s="1">
        <v>7</v>
      </c>
      <c r="Z801" s="1"/>
      <c r="AA801" s="1"/>
      <c r="AB801" s="1"/>
      <c r="AH801" t="str">
        <f t="shared" si="157"/>
        <v>Groton</v>
      </c>
      <c r="AI801" t="s">
        <v>958</v>
      </c>
      <c r="AJ801">
        <v>5</v>
      </c>
      <c r="AK801" s="7"/>
      <c r="AL801" s="127">
        <v>25</v>
      </c>
      <c r="AM801" s="130">
        <v>17</v>
      </c>
      <c r="AN801" s="130">
        <v>95</v>
      </c>
      <c r="AO801" s="132">
        <v>27480</v>
      </c>
      <c r="AP801" s="132">
        <f t="shared" si="155"/>
        <v>25017</v>
      </c>
      <c r="AQ801" t="s">
        <v>2231</v>
      </c>
    </row>
    <row r="802" spans="1:43" hidden="1" outlineLevel="1" x14ac:dyDescent="0.2">
      <c r="A802" s="69" t="s">
        <v>2162</v>
      </c>
      <c r="B802" s="10" t="s">
        <v>1385</v>
      </c>
      <c r="C802" s="1">
        <f t="shared" si="156"/>
        <v>3028</v>
      </c>
      <c r="D802" s="7">
        <f t="shared" si="150"/>
        <v>1</v>
      </c>
      <c r="E802" s="7">
        <f t="shared" si="151"/>
        <v>2</v>
      </c>
      <c r="F802" s="7">
        <f t="shared" si="152"/>
        <v>3</v>
      </c>
      <c r="G802" s="1">
        <f t="shared" si="153"/>
        <v>106</v>
      </c>
      <c r="H802" s="2">
        <f t="shared" si="154"/>
        <v>3.5006605019815062E-2</v>
      </c>
      <c r="I802" s="8"/>
      <c r="J802" s="2">
        <f t="shared" si="146"/>
        <v>0.36955085865257598</v>
      </c>
      <c r="K802" s="2">
        <f t="shared" si="147"/>
        <v>0.33454425363276091</v>
      </c>
      <c r="L802" s="2">
        <f t="shared" si="148"/>
        <v>0.26882430647291944</v>
      </c>
      <c r="M802" s="2">
        <f t="shared" si="149"/>
        <v>2.7080581241743673E-2</v>
      </c>
      <c r="N802" s="1">
        <v>1119</v>
      </c>
      <c r="O802" s="1">
        <v>1013</v>
      </c>
      <c r="P802" s="1">
        <v>814</v>
      </c>
      <c r="Q802" s="1">
        <v>7</v>
      </c>
      <c r="R802" s="1"/>
      <c r="S802" s="1">
        <v>59</v>
      </c>
      <c r="T802" s="1">
        <v>1</v>
      </c>
      <c r="U802" s="1">
        <v>4</v>
      </c>
      <c r="V802" s="1"/>
      <c r="W802" s="1">
        <v>11</v>
      </c>
      <c r="X802" s="1"/>
      <c r="Y802" s="1">
        <v>0</v>
      </c>
      <c r="Z802" s="1"/>
      <c r="AA802" s="1"/>
      <c r="AB802" s="1"/>
      <c r="AH802" t="str">
        <f t="shared" si="157"/>
        <v>Groveland</v>
      </c>
      <c r="AI802" t="s">
        <v>1581</v>
      </c>
      <c r="AJ802">
        <v>6</v>
      </c>
      <c r="AK802" s="7"/>
      <c r="AL802" s="127">
        <v>25</v>
      </c>
      <c r="AM802" s="130">
        <v>9</v>
      </c>
      <c r="AN802" s="130">
        <v>45</v>
      </c>
      <c r="AO802" s="132">
        <v>27620</v>
      </c>
      <c r="AP802" s="132">
        <f t="shared" si="155"/>
        <v>25009</v>
      </c>
      <c r="AQ802" t="s">
        <v>2231</v>
      </c>
    </row>
    <row r="803" spans="1:43" hidden="1" outlineLevel="1" x14ac:dyDescent="0.2">
      <c r="A803" s="69" t="s">
        <v>2163</v>
      </c>
      <c r="B803" s="10" t="s">
        <v>1385</v>
      </c>
      <c r="C803" s="1">
        <f t="shared" si="156"/>
        <v>2815</v>
      </c>
      <c r="D803" s="7">
        <f t="shared" si="150"/>
        <v>1</v>
      </c>
      <c r="E803" s="7">
        <f t="shared" si="151"/>
        <v>3</v>
      </c>
      <c r="F803" s="7">
        <f t="shared" si="152"/>
        <v>2</v>
      </c>
      <c r="G803" s="1">
        <f t="shared" si="153"/>
        <v>804</v>
      </c>
      <c r="H803" s="2">
        <f t="shared" si="154"/>
        <v>0.28561278863232681</v>
      </c>
      <c r="I803" s="8"/>
      <c r="J803" s="2">
        <f t="shared" si="146"/>
        <v>0.52255772646536414</v>
      </c>
      <c r="K803" s="2">
        <f t="shared" si="147"/>
        <v>0.23658969804618118</v>
      </c>
      <c r="L803" s="2">
        <f t="shared" si="148"/>
        <v>0.2369449378330373</v>
      </c>
      <c r="M803" s="2">
        <f t="shared" si="149"/>
        <v>3.9076376554173786E-3</v>
      </c>
      <c r="N803" s="1">
        <v>1471</v>
      </c>
      <c r="O803" s="1">
        <v>666</v>
      </c>
      <c r="P803" s="1">
        <v>667</v>
      </c>
      <c r="Q803" s="1">
        <v>0</v>
      </c>
      <c r="R803" s="1"/>
      <c r="S803" s="1">
        <v>4</v>
      </c>
      <c r="T803" s="1">
        <v>1</v>
      </c>
      <c r="U803" s="1">
        <v>5</v>
      </c>
      <c r="V803" s="1"/>
      <c r="W803" s="1">
        <v>1</v>
      </c>
      <c r="X803" s="1"/>
      <c r="Y803" s="1">
        <v>0</v>
      </c>
      <c r="Z803" s="1"/>
      <c r="AA803" s="1"/>
      <c r="AB803" s="1"/>
      <c r="AH803" t="str">
        <f t="shared" si="157"/>
        <v>Hadley</v>
      </c>
      <c r="AI803" t="s">
        <v>1910</v>
      </c>
      <c r="AJ803">
        <v>2</v>
      </c>
      <c r="AK803" s="7"/>
      <c r="AL803" s="127">
        <v>25</v>
      </c>
      <c r="AM803" s="130">
        <v>15</v>
      </c>
      <c r="AN803" s="130">
        <v>40</v>
      </c>
      <c r="AO803" s="132">
        <v>27690</v>
      </c>
      <c r="AP803" s="132">
        <f t="shared" si="155"/>
        <v>25015</v>
      </c>
      <c r="AQ803" t="s">
        <v>2231</v>
      </c>
    </row>
    <row r="804" spans="1:43" hidden="1" outlineLevel="1" x14ac:dyDescent="0.2">
      <c r="A804" s="69" t="s">
        <v>2286</v>
      </c>
      <c r="B804" s="10" t="s">
        <v>1385</v>
      </c>
      <c r="C804" s="1">
        <f t="shared" si="156"/>
        <v>3473</v>
      </c>
      <c r="D804" s="7">
        <f t="shared" si="150"/>
        <v>2</v>
      </c>
      <c r="E804" s="7">
        <f t="shared" si="151"/>
        <v>1</v>
      </c>
      <c r="F804" s="7">
        <f t="shared" si="152"/>
        <v>3</v>
      </c>
      <c r="G804" s="1">
        <f t="shared" si="153"/>
        <v>168</v>
      </c>
      <c r="H804" s="2">
        <f t="shared" si="154"/>
        <v>4.8373164411171898E-2</v>
      </c>
      <c r="I804" s="8"/>
      <c r="J804" s="2">
        <f t="shared" si="146"/>
        <v>0.33054995680967464</v>
      </c>
      <c r="K804" s="2">
        <f t="shared" si="147"/>
        <v>0.37892312122084654</v>
      </c>
      <c r="L804" s="2">
        <f t="shared" si="148"/>
        <v>0.28707169594010939</v>
      </c>
      <c r="M804" s="2">
        <f t="shared" si="149"/>
        <v>3.4552260293694848E-3</v>
      </c>
      <c r="N804" s="1">
        <v>1148</v>
      </c>
      <c r="O804" s="1">
        <v>1316</v>
      </c>
      <c r="P804" s="1">
        <v>997</v>
      </c>
      <c r="Q804" s="1">
        <v>4</v>
      </c>
      <c r="R804" s="1"/>
      <c r="S804" s="1">
        <v>2</v>
      </c>
      <c r="T804" s="1">
        <v>2</v>
      </c>
      <c r="U804" s="1">
        <v>2</v>
      </c>
      <c r="V804" s="1"/>
      <c r="W804" s="1">
        <v>0</v>
      </c>
      <c r="X804" s="1"/>
      <c r="Y804" s="1">
        <v>2</v>
      </c>
      <c r="Z804" s="1"/>
      <c r="AA804" s="1"/>
      <c r="AB804" s="1"/>
      <c r="AH804" t="str">
        <f t="shared" si="157"/>
        <v>Halifax</v>
      </c>
      <c r="AI804" t="s">
        <v>458</v>
      </c>
      <c r="AJ804">
        <v>4</v>
      </c>
      <c r="AK804" s="7"/>
      <c r="AL804" s="127">
        <v>25</v>
      </c>
      <c r="AM804" s="130">
        <v>23</v>
      </c>
      <c r="AN804" s="130">
        <v>35</v>
      </c>
      <c r="AO804" s="132">
        <v>27795</v>
      </c>
      <c r="AP804" s="132">
        <f t="shared" si="155"/>
        <v>25023</v>
      </c>
      <c r="AQ804" t="s">
        <v>2231</v>
      </c>
    </row>
    <row r="805" spans="1:43" hidden="1" outlineLevel="1" x14ac:dyDescent="0.2">
      <c r="A805" s="69" t="s">
        <v>1471</v>
      </c>
      <c r="B805" s="10" t="s">
        <v>1385</v>
      </c>
      <c r="C805" s="1">
        <f t="shared" si="156"/>
        <v>4254</v>
      </c>
      <c r="D805" s="7">
        <f t="shared" si="150"/>
        <v>2</v>
      </c>
      <c r="E805" s="7">
        <f t="shared" si="151"/>
        <v>1</v>
      </c>
      <c r="F805" s="7">
        <f t="shared" si="152"/>
        <v>3</v>
      </c>
      <c r="G805" s="1">
        <f t="shared" si="153"/>
        <v>432</v>
      </c>
      <c r="H805" s="2">
        <f t="shared" si="154"/>
        <v>0.10155148095909731</v>
      </c>
      <c r="I805" s="8"/>
      <c r="J805" s="2">
        <f t="shared" si="146"/>
        <v>0.33568406205923834</v>
      </c>
      <c r="K805" s="2">
        <f t="shared" si="147"/>
        <v>0.43723554301833567</v>
      </c>
      <c r="L805" s="2">
        <f t="shared" si="148"/>
        <v>0.22120357310766336</v>
      </c>
      <c r="M805" s="2">
        <f t="shared" si="149"/>
        <v>5.8768218147626783E-3</v>
      </c>
      <c r="N805" s="1">
        <v>1428</v>
      </c>
      <c r="O805" s="1">
        <v>1860</v>
      </c>
      <c r="P805" s="1">
        <v>941</v>
      </c>
      <c r="Q805" s="1">
        <v>8</v>
      </c>
      <c r="R805" s="1"/>
      <c r="S805" s="1">
        <v>1</v>
      </c>
      <c r="T805" s="1">
        <v>3</v>
      </c>
      <c r="U805" s="1">
        <v>0</v>
      </c>
      <c r="V805" s="1"/>
      <c r="W805" s="1">
        <v>1</v>
      </c>
      <c r="X805" s="1"/>
      <c r="Y805" s="1">
        <v>12</v>
      </c>
      <c r="Z805" s="1"/>
      <c r="AA805" s="1"/>
      <c r="AB805" s="1"/>
      <c r="AH805" t="str">
        <f t="shared" si="157"/>
        <v>Hamilton</v>
      </c>
      <c r="AI805" t="s">
        <v>1581</v>
      </c>
      <c r="AJ805">
        <v>6</v>
      </c>
      <c r="AK805" s="7"/>
      <c r="AL805" s="127">
        <v>25</v>
      </c>
      <c r="AM805" s="130">
        <v>9</v>
      </c>
      <c r="AN805" s="130">
        <v>50</v>
      </c>
      <c r="AO805" s="132">
        <v>27900</v>
      </c>
      <c r="AP805" s="132">
        <f t="shared" si="155"/>
        <v>25009</v>
      </c>
      <c r="AQ805" t="s">
        <v>2231</v>
      </c>
    </row>
    <row r="806" spans="1:43" hidden="1" outlineLevel="1" x14ac:dyDescent="0.2">
      <c r="A806" s="69" t="s">
        <v>1061</v>
      </c>
      <c r="B806" s="10" t="s">
        <v>1385</v>
      </c>
      <c r="C806" s="1">
        <f t="shared" si="156"/>
        <v>2629</v>
      </c>
      <c r="D806" s="7">
        <f t="shared" si="150"/>
        <v>2</v>
      </c>
      <c r="E806" s="7">
        <f t="shared" si="151"/>
        <v>1</v>
      </c>
      <c r="F806" s="7">
        <f t="shared" si="152"/>
        <v>3</v>
      </c>
      <c r="G806" s="1">
        <f t="shared" si="153"/>
        <v>83</v>
      </c>
      <c r="H806" s="2">
        <f t="shared" si="154"/>
        <v>3.1570939520730312E-2</v>
      </c>
      <c r="I806" s="8"/>
      <c r="J806" s="2">
        <f t="shared" si="146"/>
        <v>0.32483834157474323</v>
      </c>
      <c r="K806" s="2">
        <f t="shared" si="147"/>
        <v>0.35640928109547354</v>
      </c>
      <c r="L806" s="2">
        <f t="shared" si="148"/>
        <v>0.31380753138075312</v>
      </c>
      <c r="M806" s="2">
        <f t="shared" si="149"/>
        <v>4.9448459490301078E-3</v>
      </c>
      <c r="N806" s="1">
        <v>854</v>
      </c>
      <c r="O806" s="1">
        <v>937</v>
      </c>
      <c r="P806" s="1">
        <v>825</v>
      </c>
      <c r="Q806" s="1">
        <v>3</v>
      </c>
      <c r="R806" s="1"/>
      <c r="S806" s="1">
        <v>2</v>
      </c>
      <c r="T806" s="1">
        <v>4</v>
      </c>
      <c r="U806" s="1">
        <v>1</v>
      </c>
      <c r="V806" s="1"/>
      <c r="W806" s="1">
        <v>1</v>
      </c>
      <c r="X806" s="1"/>
      <c r="Y806" s="1">
        <v>2</v>
      </c>
      <c r="Z806" s="1"/>
      <c r="AA806" s="1"/>
      <c r="AB806" s="1"/>
      <c r="AH806" t="str">
        <f t="shared" si="157"/>
        <v>Hampden</v>
      </c>
      <c r="AI806" t="s">
        <v>1061</v>
      </c>
      <c r="AJ806">
        <v>2</v>
      </c>
      <c r="AK806" s="7"/>
      <c r="AL806" s="127">
        <v>25</v>
      </c>
      <c r="AM806" s="130">
        <v>13</v>
      </c>
      <c r="AN806" s="130">
        <v>40</v>
      </c>
      <c r="AO806" s="132">
        <v>28075</v>
      </c>
      <c r="AP806" s="132">
        <f t="shared" si="155"/>
        <v>25013</v>
      </c>
      <c r="AQ806" t="s">
        <v>2231</v>
      </c>
    </row>
    <row r="807" spans="1:43" hidden="1" outlineLevel="1" x14ac:dyDescent="0.2">
      <c r="A807" s="69" t="s">
        <v>1111</v>
      </c>
      <c r="B807" s="10" t="s">
        <v>1385</v>
      </c>
      <c r="C807" s="1">
        <f t="shared" si="156"/>
        <v>383</v>
      </c>
      <c r="D807" s="7">
        <f t="shared" si="150"/>
        <v>1</v>
      </c>
      <c r="E807" s="7">
        <f t="shared" si="151"/>
        <v>3</v>
      </c>
      <c r="F807" s="7">
        <f t="shared" si="152"/>
        <v>2</v>
      </c>
      <c r="G807" s="1">
        <f t="shared" si="153"/>
        <v>54</v>
      </c>
      <c r="H807" s="2">
        <f t="shared" si="154"/>
        <v>0.14099216710182769</v>
      </c>
      <c r="I807" s="8"/>
      <c r="J807" s="2">
        <f t="shared" si="146"/>
        <v>0.43864229765013057</v>
      </c>
      <c r="K807" s="2">
        <f t="shared" si="147"/>
        <v>0.25587467362924282</v>
      </c>
      <c r="L807" s="2">
        <f t="shared" si="148"/>
        <v>0.29765013054830286</v>
      </c>
      <c r="M807" s="2">
        <f t="shared" si="149"/>
        <v>7.8328981723237989E-3</v>
      </c>
      <c r="N807" s="1">
        <v>168</v>
      </c>
      <c r="O807" s="1">
        <v>98</v>
      </c>
      <c r="P807" s="1">
        <v>114</v>
      </c>
      <c r="Q807" s="1">
        <v>1</v>
      </c>
      <c r="R807" s="1"/>
      <c r="S807" s="1">
        <v>0</v>
      </c>
      <c r="T807" s="1">
        <v>0</v>
      </c>
      <c r="U807" s="1">
        <v>1</v>
      </c>
      <c r="V807" s="1"/>
      <c r="W807" s="1">
        <v>0</v>
      </c>
      <c r="X807" s="1"/>
      <c r="Y807" s="1">
        <v>1</v>
      </c>
      <c r="Z807" s="1"/>
      <c r="AA807" s="1"/>
      <c r="AB807" s="1"/>
      <c r="AH807" t="str">
        <f t="shared" si="157"/>
        <v>Hancock</v>
      </c>
      <c r="AI807" t="s">
        <v>2258</v>
      </c>
      <c r="AJ807">
        <v>1</v>
      </c>
      <c r="AK807" s="7"/>
      <c r="AL807" s="127">
        <v>25</v>
      </c>
      <c r="AM807" s="130">
        <v>3</v>
      </c>
      <c r="AN807" s="130">
        <v>50</v>
      </c>
      <c r="AO807" s="132">
        <v>28180</v>
      </c>
      <c r="AP807" s="132">
        <f t="shared" si="155"/>
        <v>25003</v>
      </c>
      <c r="AQ807" t="s">
        <v>2231</v>
      </c>
    </row>
    <row r="808" spans="1:43" hidden="1" outlineLevel="1" x14ac:dyDescent="0.2">
      <c r="A808" s="69" t="s">
        <v>1875</v>
      </c>
      <c r="B808" s="10" t="s">
        <v>1385</v>
      </c>
      <c r="C808" s="1">
        <f t="shared" si="156"/>
        <v>6841</v>
      </c>
      <c r="D808" s="7">
        <f t="shared" si="150"/>
        <v>2</v>
      </c>
      <c r="E808" s="7">
        <f t="shared" si="151"/>
        <v>1</v>
      </c>
      <c r="F808" s="7">
        <f t="shared" si="152"/>
        <v>3</v>
      </c>
      <c r="G808" s="1">
        <f t="shared" si="153"/>
        <v>179</v>
      </c>
      <c r="H808" s="2">
        <f t="shared" si="154"/>
        <v>2.6165765239000147E-2</v>
      </c>
      <c r="I808" s="8"/>
      <c r="J808" s="2">
        <f t="shared" si="146"/>
        <v>0.34819470837596844</v>
      </c>
      <c r="K808" s="2">
        <f t="shared" si="147"/>
        <v>0.37436047361496855</v>
      </c>
      <c r="L808" s="2">
        <f t="shared" si="148"/>
        <v>0.27276713930711882</v>
      </c>
      <c r="M808" s="2">
        <f t="shared" si="149"/>
        <v>4.6776787019441879E-3</v>
      </c>
      <c r="N808" s="1">
        <v>2382</v>
      </c>
      <c r="O808" s="1">
        <v>2561</v>
      </c>
      <c r="P808" s="1">
        <v>1866</v>
      </c>
      <c r="Q808" s="1">
        <v>19</v>
      </c>
      <c r="R808" s="1"/>
      <c r="S808" s="1">
        <v>1</v>
      </c>
      <c r="T808" s="1">
        <v>4</v>
      </c>
      <c r="U808" s="1">
        <v>2</v>
      </c>
      <c r="V808" s="1"/>
      <c r="W808" s="1">
        <v>0</v>
      </c>
      <c r="X808" s="1"/>
      <c r="Y808" s="1">
        <v>6</v>
      </c>
      <c r="Z808" s="1"/>
      <c r="AA808" s="1"/>
      <c r="AB808" s="1"/>
      <c r="AH808" t="str">
        <f t="shared" si="157"/>
        <v>Hanover</v>
      </c>
      <c r="AI808" t="s">
        <v>458</v>
      </c>
      <c r="AJ808">
        <v>10</v>
      </c>
      <c r="AK808" s="7"/>
      <c r="AL808" s="127">
        <v>25</v>
      </c>
      <c r="AM808" s="130">
        <v>23</v>
      </c>
      <c r="AN808" s="130">
        <v>40</v>
      </c>
      <c r="AO808" s="132">
        <v>28285</v>
      </c>
      <c r="AP808" s="132">
        <f t="shared" si="155"/>
        <v>25023</v>
      </c>
      <c r="AQ808" t="s">
        <v>2231</v>
      </c>
    </row>
    <row r="809" spans="1:43" hidden="1" outlineLevel="1" x14ac:dyDescent="0.2">
      <c r="A809" s="69" t="s">
        <v>2956</v>
      </c>
      <c r="B809" s="10" t="s">
        <v>1385</v>
      </c>
      <c r="C809" s="1">
        <f t="shared" si="156"/>
        <v>4100</v>
      </c>
      <c r="D809" s="7">
        <f t="shared" si="150"/>
        <v>2</v>
      </c>
      <c r="E809" s="7">
        <f t="shared" si="151"/>
        <v>1</v>
      </c>
      <c r="F809" s="7">
        <f t="shared" si="152"/>
        <v>3</v>
      </c>
      <c r="G809" s="1">
        <f t="shared" si="153"/>
        <v>18</v>
      </c>
      <c r="H809" s="2">
        <f t="shared" si="154"/>
        <v>4.3902439024390248E-3</v>
      </c>
      <c r="I809" s="8"/>
      <c r="J809" s="2">
        <f t="shared" si="146"/>
        <v>0.3329268292682927</v>
      </c>
      <c r="K809" s="2">
        <f t="shared" si="147"/>
        <v>0.33731707317073173</v>
      </c>
      <c r="L809" s="2">
        <f t="shared" si="148"/>
        <v>0.32365853658536586</v>
      </c>
      <c r="M809" s="2">
        <f t="shared" si="149"/>
        <v>6.0975609756096505E-3</v>
      </c>
      <c r="N809" s="1">
        <v>1365</v>
      </c>
      <c r="O809" s="1">
        <v>1383</v>
      </c>
      <c r="P809" s="1">
        <v>1327</v>
      </c>
      <c r="Q809" s="1">
        <v>14</v>
      </c>
      <c r="R809" s="1"/>
      <c r="S809" s="1">
        <v>2</v>
      </c>
      <c r="T809" s="1">
        <v>2</v>
      </c>
      <c r="U809" s="1">
        <v>3</v>
      </c>
      <c r="V809" s="1"/>
      <c r="W809" s="1">
        <v>1</v>
      </c>
      <c r="X809" s="1"/>
      <c r="Y809" s="1">
        <v>3</v>
      </c>
      <c r="Z809" s="1"/>
      <c r="AA809" s="1"/>
      <c r="AB809" s="1"/>
      <c r="AH809" t="str">
        <f t="shared" si="157"/>
        <v>Hanson</v>
      </c>
      <c r="AI809" t="s">
        <v>458</v>
      </c>
      <c r="AJ809">
        <v>4</v>
      </c>
      <c r="AK809" s="7"/>
      <c r="AL809" s="127">
        <v>25</v>
      </c>
      <c r="AM809" s="130">
        <v>23</v>
      </c>
      <c r="AN809" s="130">
        <v>45</v>
      </c>
      <c r="AO809" s="132">
        <v>28495</v>
      </c>
      <c r="AP809" s="132">
        <f t="shared" si="155"/>
        <v>25023</v>
      </c>
      <c r="AQ809" t="s">
        <v>2231</v>
      </c>
    </row>
    <row r="810" spans="1:43" hidden="1" outlineLevel="1" x14ac:dyDescent="0.2">
      <c r="A810" s="69" t="s">
        <v>1219</v>
      </c>
      <c r="B810" s="10" t="s">
        <v>1385</v>
      </c>
      <c r="C810" s="1">
        <f t="shared" si="156"/>
        <v>1229</v>
      </c>
      <c r="D810" s="7">
        <f t="shared" si="150"/>
        <v>1</v>
      </c>
      <c r="E810" s="7">
        <f t="shared" si="151"/>
        <v>3</v>
      </c>
      <c r="F810" s="7">
        <f t="shared" si="152"/>
        <v>2</v>
      </c>
      <c r="G810" s="1">
        <f t="shared" si="153"/>
        <v>193</v>
      </c>
      <c r="H810" s="2">
        <f t="shared" si="154"/>
        <v>0.15703824247355574</v>
      </c>
      <c r="I810" s="8"/>
      <c r="J810" s="2">
        <f t="shared" si="146"/>
        <v>0.45158665581773799</v>
      </c>
      <c r="K810" s="2">
        <f t="shared" si="147"/>
        <v>0.25223759153783565</v>
      </c>
      <c r="L810" s="2">
        <f t="shared" si="148"/>
        <v>0.29454841334418225</v>
      </c>
      <c r="M810" s="2">
        <f t="shared" si="149"/>
        <v>1.6273393002441683E-3</v>
      </c>
      <c r="N810" s="1">
        <v>555</v>
      </c>
      <c r="O810" s="1">
        <v>310</v>
      </c>
      <c r="P810" s="1">
        <v>362</v>
      </c>
      <c r="Q810" s="1">
        <v>0</v>
      </c>
      <c r="R810" s="1"/>
      <c r="S810" s="1">
        <v>0</v>
      </c>
      <c r="T810" s="1">
        <v>1</v>
      </c>
      <c r="U810" s="1">
        <v>0</v>
      </c>
      <c r="V810" s="1"/>
      <c r="W810" s="1">
        <v>0</v>
      </c>
      <c r="X810" s="1"/>
      <c r="Y810" s="1">
        <v>1</v>
      </c>
      <c r="Z810" s="1"/>
      <c r="AA810" s="1"/>
      <c r="AB810" s="1"/>
      <c r="AH810" t="str">
        <f t="shared" si="157"/>
        <v>Hardwick</v>
      </c>
      <c r="AI810" s="10" t="s">
        <v>2646</v>
      </c>
      <c r="AJ810" s="10">
        <v>1</v>
      </c>
      <c r="AK810" s="7"/>
      <c r="AL810" s="127">
        <v>25</v>
      </c>
      <c r="AM810" s="130">
        <v>27</v>
      </c>
      <c r="AN810" s="130">
        <v>90</v>
      </c>
      <c r="AO810" s="132">
        <v>28740</v>
      </c>
      <c r="AP810" s="132">
        <f t="shared" si="155"/>
        <v>25027</v>
      </c>
      <c r="AQ810" t="s">
        <v>2231</v>
      </c>
    </row>
    <row r="811" spans="1:43" hidden="1" outlineLevel="1" x14ac:dyDescent="0.2">
      <c r="A811" s="69" t="s">
        <v>1788</v>
      </c>
      <c r="B811" s="10" t="s">
        <v>1385</v>
      </c>
      <c r="C811" s="1">
        <f t="shared" si="156"/>
        <v>3105</v>
      </c>
      <c r="D811" s="7">
        <f t="shared" si="150"/>
        <v>1</v>
      </c>
      <c r="E811" s="7">
        <f t="shared" si="151"/>
        <v>2</v>
      </c>
      <c r="F811" s="7">
        <f t="shared" si="152"/>
        <v>3</v>
      </c>
      <c r="G811" s="1">
        <f t="shared" si="153"/>
        <v>318</v>
      </c>
      <c r="H811" s="2">
        <f t="shared" si="154"/>
        <v>0.10241545893719807</v>
      </c>
      <c r="I811" s="8"/>
      <c r="J811" s="2">
        <f t="shared" si="146"/>
        <v>0.44605475040257647</v>
      </c>
      <c r="K811" s="2">
        <f t="shared" si="147"/>
        <v>0.34363929146537842</v>
      </c>
      <c r="L811" s="2">
        <f t="shared" si="148"/>
        <v>0.20289855072463769</v>
      </c>
      <c r="M811" s="2">
        <f t="shared" si="149"/>
        <v>7.4074074074074181E-3</v>
      </c>
      <c r="N811" s="1">
        <v>1385</v>
      </c>
      <c r="O811" s="1">
        <v>1067</v>
      </c>
      <c r="P811" s="1">
        <v>630</v>
      </c>
      <c r="Q811" s="1">
        <v>14</v>
      </c>
      <c r="R811" s="1"/>
      <c r="S811" s="1">
        <v>0</v>
      </c>
      <c r="T811" s="1">
        <v>0</v>
      </c>
      <c r="U811" s="1">
        <v>6</v>
      </c>
      <c r="V811" s="1"/>
      <c r="W811" s="1">
        <v>0</v>
      </c>
      <c r="X811" s="1"/>
      <c r="Y811" s="1">
        <v>3</v>
      </c>
      <c r="Z811" s="1"/>
      <c r="AA811" s="1"/>
      <c r="AB811" s="1"/>
      <c r="AH811" t="str">
        <f t="shared" si="157"/>
        <v>Harvard</v>
      </c>
      <c r="AI811" s="10" t="s">
        <v>2646</v>
      </c>
      <c r="AJ811" s="10">
        <v>5</v>
      </c>
      <c r="AK811" s="7"/>
      <c r="AL811" s="127">
        <v>25</v>
      </c>
      <c r="AM811" s="130">
        <v>27</v>
      </c>
      <c r="AN811" s="130">
        <v>95</v>
      </c>
      <c r="AO811" s="132">
        <v>28950</v>
      </c>
      <c r="AP811" s="132">
        <f t="shared" si="155"/>
        <v>25027</v>
      </c>
      <c r="AQ811" t="s">
        <v>2231</v>
      </c>
    </row>
    <row r="812" spans="1:43" hidden="1" outlineLevel="1" x14ac:dyDescent="0.2">
      <c r="A812" s="69" t="s">
        <v>2544</v>
      </c>
      <c r="B812" s="10" t="s">
        <v>1385</v>
      </c>
      <c r="C812" s="1">
        <f t="shared" si="156"/>
        <v>6557</v>
      </c>
      <c r="D812" s="7">
        <f t="shared" si="150"/>
        <v>1</v>
      </c>
      <c r="E812" s="7">
        <f t="shared" si="151"/>
        <v>2</v>
      </c>
      <c r="F812" s="7">
        <f t="shared" si="152"/>
        <v>3</v>
      </c>
      <c r="G812" s="1">
        <f t="shared" si="153"/>
        <v>532</v>
      </c>
      <c r="H812" s="2">
        <f t="shared" si="154"/>
        <v>8.1134665243251483E-2</v>
      </c>
      <c r="I812" s="8"/>
      <c r="J812" s="2">
        <f t="shared" si="146"/>
        <v>0.41421381729449441</v>
      </c>
      <c r="K812" s="2">
        <f t="shared" si="147"/>
        <v>0.33307915205124294</v>
      </c>
      <c r="L812" s="2">
        <f t="shared" si="148"/>
        <v>0.24477657465304256</v>
      </c>
      <c r="M812" s="2">
        <f t="shared" si="149"/>
        <v>7.9304560012200265E-3</v>
      </c>
      <c r="N812" s="1">
        <v>2716</v>
      </c>
      <c r="O812" s="1">
        <v>2184</v>
      </c>
      <c r="P812" s="1">
        <v>1605</v>
      </c>
      <c r="Q812" s="1">
        <v>28</v>
      </c>
      <c r="R812" s="1"/>
      <c r="S812" s="1">
        <v>8</v>
      </c>
      <c r="T812" s="1">
        <v>3</v>
      </c>
      <c r="U812" s="1">
        <v>6</v>
      </c>
      <c r="V812" s="1"/>
      <c r="W812" s="1">
        <v>0</v>
      </c>
      <c r="X812" s="1"/>
      <c r="Y812" s="1">
        <v>7</v>
      </c>
      <c r="Z812" s="1"/>
      <c r="AA812" s="1"/>
      <c r="AB812" s="1"/>
      <c r="AH812" t="str">
        <f t="shared" si="157"/>
        <v>Harwich</v>
      </c>
      <c r="AI812" t="s">
        <v>2650</v>
      </c>
      <c r="AJ812">
        <v>10</v>
      </c>
      <c r="AK812" s="7"/>
      <c r="AL812" s="127">
        <v>25</v>
      </c>
      <c r="AM812" s="130">
        <v>1</v>
      </c>
      <c r="AN812" s="130">
        <v>40</v>
      </c>
      <c r="AO812" s="132">
        <v>29020</v>
      </c>
      <c r="AP812" s="132">
        <f t="shared" si="155"/>
        <v>25001</v>
      </c>
      <c r="AQ812" t="s">
        <v>2231</v>
      </c>
    </row>
    <row r="813" spans="1:43" hidden="1" outlineLevel="1" x14ac:dyDescent="0.2">
      <c r="A813" s="69" t="s">
        <v>2545</v>
      </c>
      <c r="B813" s="10" t="s">
        <v>1385</v>
      </c>
      <c r="C813" s="1">
        <f t="shared" si="156"/>
        <v>1957</v>
      </c>
      <c r="D813" s="7">
        <f t="shared" si="150"/>
        <v>1</v>
      </c>
      <c r="E813" s="7">
        <f t="shared" si="151"/>
        <v>3</v>
      </c>
      <c r="F813" s="7">
        <f t="shared" si="152"/>
        <v>2</v>
      </c>
      <c r="G813" s="1">
        <f t="shared" si="153"/>
        <v>420</v>
      </c>
      <c r="H813" s="2">
        <f t="shared" si="154"/>
        <v>0.21461420541645376</v>
      </c>
      <c r="I813" s="8"/>
      <c r="J813" s="2">
        <f t="shared" ref="J813:J876" si="158">IF(C813=0,"-",N813/C813)</f>
        <v>0.48390393459376596</v>
      </c>
      <c r="K813" s="2">
        <f t="shared" ref="K813:K876" si="159">IF(C813=0,"-",O813/C813)</f>
        <v>0.24322943280531426</v>
      </c>
      <c r="L813" s="2">
        <f t="shared" ref="L813:L876" si="160">IF(C813=0,"-",P813/C813)</f>
        <v>0.2692897291773122</v>
      </c>
      <c r="M813" s="2">
        <f t="shared" ref="M813:M876" si="161">IF(C813=0,"-",(1-J813-K813-L813))</f>
        <v>3.5769034236076136E-3</v>
      </c>
      <c r="N813" s="1">
        <v>947</v>
      </c>
      <c r="O813" s="1">
        <v>476</v>
      </c>
      <c r="P813" s="1">
        <v>527</v>
      </c>
      <c r="Q813" s="1">
        <v>1</v>
      </c>
      <c r="R813" s="1"/>
      <c r="S813" s="1">
        <v>1</v>
      </c>
      <c r="T813" s="1">
        <v>1</v>
      </c>
      <c r="U813" s="1">
        <v>2</v>
      </c>
      <c r="V813" s="1"/>
      <c r="W813" s="1">
        <v>0</v>
      </c>
      <c r="X813" s="1"/>
      <c r="Y813" s="1">
        <v>2</v>
      </c>
      <c r="Z813" s="1"/>
      <c r="AA813" s="1"/>
      <c r="AB813" s="1"/>
      <c r="AH813" t="str">
        <f t="shared" si="157"/>
        <v>Hatfield</v>
      </c>
      <c r="AI813" t="s">
        <v>1910</v>
      </c>
      <c r="AJ813">
        <v>1</v>
      </c>
      <c r="AK813" s="7"/>
      <c r="AL813" s="127">
        <v>25</v>
      </c>
      <c r="AM813" s="130">
        <v>15</v>
      </c>
      <c r="AN813" s="130">
        <v>45</v>
      </c>
      <c r="AO813" s="132">
        <v>29265</v>
      </c>
      <c r="AP813" s="132">
        <f t="shared" si="155"/>
        <v>25015</v>
      </c>
      <c r="AQ813" t="s">
        <v>2231</v>
      </c>
    </row>
    <row r="814" spans="1:43" hidden="1" outlineLevel="1" x14ac:dyDescent="0.2">
      <c r="A814" s="69" t="s">
        <v>2764</v>
      </c>
      <c r="B814" s="10" t="s">
        <v>1385</v>
      </c>
      <c r="C814" s="1">
        <f t="shared" si="156"/>
        <v>22678</v>
      </c>
      <c r="D814" s="7">
        <f t="shared" si="150"/>
        <v>1</v>
      </c>
      <c r="E814" s="7">
        <f t="shared" si="151"/>
        <v>2</v>
      </c>
      <c r="F814" s="7">
        <f t="shared" si="152"/>
        <v>3</v>
      </c>
      <c r="G814" s="1">
        <f t="shared" si="153"/>
        <v>3362</v>
      </c>
      <c r="H814" s="2">
        <f t="shared" si="154"/>
        <v>0.14824940470941</v>
      </c>
      <c r="I814" s="8"/>
      <c r="J814" s="2">
        <f t="shared" si="158"/>
        <v>0.45048064203192523</v>
      </c>
      <c r="K814" s="2">
        <f t="shared" si="159"/>
        <v>0.30223123732251522</v>
      </c>
      <c r="L814" s="2">
        <f t="shared" si="160"/>
        <v>0.24032101596260694</v>
      </c>
      <c r="M814" s="2">
        <f t="shared" si="161"/>
        <v>6.9671046829526684E-3</v>
      </c>
      <c r="N814" s="1">
        <v>10216</v>
      </c>
      <c r="O814" s="1">
        <v>6854</v>
      </c>
      <c r="P814" s="1">
        <v>5450</v>
      </c>
      <c r="Q814" s="1">
        <v>83</v>
      </c>
      <c r="R814" s="1"/>
      <c r="S814" s="1">
        <v>11</v>
      </c>
      <c r="T814" s="1">
        <v>16</v>
      </c>
      <c r="U814" s="1">
        <v>12</v>
      </c>
      <c r="V814" s="1"/>
      <c r="W814" s="1">
        <v>12</v>
      </c>
      <c r="X814" s="1"/>
      <c r="Y814" s="1">
        <v>24</v>
      </c>
      <c r="Z814" s="1"/>
      <c r="AA814" s="1"/>
      <c r="AB814" s="1"/>
      <c r="AH814" t="str">
        <f t="shared" si="157"/>
        <v>Haverhill</v>
      </c>
      <c r="AI814" t="s">
        <v>1581</v>
      </c>
      <c r="AJ814">
        <v>6</v>
      </c>
      <c r="AK814" s="7"/>
      <c r="AL814" s="127">
        <v>25</v>
      </c>
      <c r="AM814" s="130">
        <v>9</v>
      </c>
      <c r="AN814" s="130">
        <v>55</v>
      </c>
      <c r="AO814" s="132">
        <v>29405</v>
      </c>
      <c r="AP814" s="132">
        <f t="shared" si="155"/>
        <v>25009</v>
      </c>
      <c r="AQ814" t="s">
        <v>146</v>
      </c>
    </row>
    <row r="815" spans="1:43" hidden="1" outlineLevel="1" x14ac:dyDescent="0.2">
      <c r="A815" s="69" t="s">
        <v>2765</v>
      </c>
      <c r="B815" s="10" t="s">
        <v>1385</v>
      </c>
      <c r="C815" s="1">
        <f t="shared" si="156"/>
        <v>159</v>
      </c>
      <c r="D815" s="7">
        <f t="shared" ref="D815:D878" si="162">RANK(N815,(N815:AF815))</f>
        <v>1</v>
      </c>
      <c r="E815" s="7">
        <f t="shared" ref="E815:E878" si="163">RANK(O815,(N815:AF815))</f>
        <v>2</v>
      </c>
      <c r="F815" s="7">
        <f t="shared" ref="F815:F878" si="164">RANK(P815,(N815:AF815))</f>
        <v>3</v>
      </c>
      <c r="G815" s="1">
        <f t="shared" ref="G815:G878" si="165">MAX(N815:P815)-LARGE(N815:P815,2)</f>
        <v>3</v>
      </c>
      <c r="H815" s="2">
        <f t="shared" ref="H815:H878" si="166">G815/C815</f>
        <v>1.8867924528301886E-2</v>
      </c>
      <c r="I815" s="8"/>
      <c r="J815" s="2">
        <f t="shared" si="158"/>
        <v>0.35849056603773582</v>
      </c>
      <c r="K815" s="2">
        <f t="shared" si="159"/>
        <v>0.33962264150943394</v>
      </c>
      <c r="L815" s="2">
        <f t="shared" si="160"/>
        <v>0.28930817610062892</v>
      </c>
      <c r="M815" s="2">
        <f t="shared" si="161"/>
        <v>1.2578616352201366E-2</v>
      </c>
      <c r="N815" s="1">
        <v>57</v>
      </c>
      <c r="O815" s="1">
        <v>54</v>
      </c>
      <c r="P815" s="1">
        <v>46</v>
      </c>
      <c r="Q815" s="1">
        <v>2</v>
      </c>
      <c r="R815" s="1"/>
      <c r="S815" s="1">
        <v>0</v>
      </c>
      <c r="T815" s="1">
        <v>0</v>
      </c>
      <c r="U815" s="1">
        <v>0</v>
      </c>
      <c r="V815" s="1"/>
      <c r="W815" s="1">
        <v>0</v>
      </c>
      <c r="X815" s="1"/>
      <c r="Y815" s="1">
        <v>0</v>
      </c>
      <c r="Z815" s="1"/>
      <c r="AA815" s="1"/>
      <c r="AB815" s="1"/>
      <c r="AH815" t="str">
        <f t="shared" si="157"/>
        <v>Hawley</v>
      </c>
      <c r="AI815" t="s">
        <v>1494</v>
      </c>
      <c r="AJ815">
        <v>1</v>
      </c>
      <c r="AK815" s="7"/>
      <c r="AL815" s="127">
        <v>25</v>
      </c>
      <c r="AM815" s="130">
        <v>11</v>
      </c>
      <c r="AN815" s="130">
        <v>55</v>
      </c>
      <c r="AO815" s="132">
        <v>29475</v>
      </c>
      <c r="AP815" s="132">
        <f t="shared" ref="AP815:AP878" si="167">AL815*1000+AM815</f>
        <v>25011</v>
      </c>
      <c r="AQ815" t="s">
        <v>2231</v>
      </c>
    </row>
    <row r="816" spans="1:43" hidden="1" outlineLevel="1" x14ac:dyDescent="0.2">
      <c r="A816" s="69" t="s">
        <v>2442</v>
      </c>
      <c r="B816" s="10" t="s">
        <v>1385</v>
      </c>
      <c r="C816" s="1">
        <f t="shared" ref="C816:C879" si="168">SUM(N816:AG816)</f>
        <v>360</v>
      </c>
      <c r="D816" s="7">
        <f t="shared" si="162"/>
        <v>1</v>
      </c>
      <c r="E816" s="7">
        <f t="shared" si="163"/>
        <v>2</v>
      </c>
      <c r="F816" s="7">
        <f t="shared" si="164"/>
        <v>3</v>
      </c>
      <c r="G816" s="1">
        <f t="shared" si="165"/>
        <v>56</v>
      </c>
      <c r="H816" s="2">
        <f t="shared" si="166"/>
        <v>0.15555555555555556</v>
      </c>
      <c r="I816" s="8"/>
      <c r="J816" s="2">
        <f t="shared" si="158"/>
        <v>0.45555555555555555</v>
      </c>
      <c r="K816" s="2">
        <f t="shared" si="159"/>
        <v>0.3</v>
      </c>
      <c r="L816" s="2">
        <f t="shared" si="160"/>
        <v>0.23333333333333334</v>
      </c>
      <c r="M816" s="2">
        <f t="shared" si="161"/>
        <v>1.1111111111111183E-2</v>
      </c>
      <c r="N816" s="1">
        <v>164</v>
      </c>
      <c r="O816" s="1">
        <v>108</v>
      </c>
      <c r="P816" s="1">
        <v>84</v>
      </c>
      <c r="Q816" s="1">
        <v>2</v>
      </c>
      <c r="R816" s="1"/>
      <c r="S816" s="1">
        <v>1</v>
      </c>
      <c r="T816" s="1">
        <v>1</v>
      </c>
      <c r="U816" s="1">
        <v>0</v>
      </c>
      <c r="V816" s="1"/>
      <c r="W816" s="1">
        <v>0</v>
      </c>
      <c r="X816" s="1"/>
      <c r="Y816" s="1">
        <v>0</v>
      </c>
      <c r="Z816" s="1"/>
      <c r="AA816" s="1"/>
      <c r="AB816" s="1"/>
      <c r="AH816" t="str">
        <f t="shared" si="157"/>
        <v>Heath</v>
      </c>
      <c r="AI816" t="s">
        <v>1494</v>
      </c>
      <c r="AJ816">
        <v>1</v>
      </c>
      <c r="AK816" s="7"/>
      <c r="AL816" s="127">
        <v>25</v>
      </c>
      <c r="AM816" s="130">
        <v>11</v>
      </c>
      <c r="AN816" s="130">
        <v>60</v>
      </c>
      <c r="AO816" s="132">
        <v>29650</v>
      </c>
      <c r="AP816" s="132">
        <f t="shared" si="167"/>
        <v>25011</v>
      </c>
      <c r="AQ816" t="s">
        <v>2231</v>
      </c>
    </row>
    <row r="817" spans="1:43" hidden="1" outlineLevel="1" x14ac:dyDescent="0.2">
      <c r="A817" s="69" t="s">
        <v>3032</v>
      </c>
      <c r="B817" s="10" t="s">
        <v>1385</v>
      </c>
      <c r="C817" s="1">
        <f t="shared" si="168"/>
        <v>12378</v>
      </c>
      <c r="D817" s="7">
        <f t="shared" si="162"/>
        <v>2</v>
      </c>
      <c r="E817" s="7">
        <f t="shared" si="163"/>
        <v>1</v>
      </c>
      <c r="F817" s="7">
        <f t="shared" si="164"/>
        <v>3</v>
      </c>
      <c r="G817" s="1">
        <f t="shared" si="165"/>
        <v>197</v>
      </c>
      <c r="H817" s="2">
        <f t="shared" si="166"/>
        <v>1.5915333656487316E-2</v>
      </c>
      <c r="I817" s="8"/>
      <c r="J817" s="2">
        <f t="shared" si="158"/>
        <v>0.37986750686702214</v>
      </c>
      <c r="K817" s="2">
        <f t="shared" si="159"/>
        <v>0.39578284052350943</v>
      </c>
      <c r="L817" s="2">
        <f t="shared" si="160"/>
        <v>0.2185328809177573</v>
      </c>
      <c r="M817" s="2">
        <f t="shared" si="161"/>
        <v>5.8167716917111867E-3</v>
      </c>
      <c r="N817" s="1">
        <v>4702</v>
      </c>
      <c r="O817" s="1">
        <v>4899</v>
      </c>
      <c r="P817" s="1">
        <v>2705</v>
      </c>
      <c r="Q817" s="1">
        <v>29</v>
      </c>
      <c r="R817" s="1"/>
      <c r="S817" s="1">
        <v>6</v>
      </c>
      <c r="T817" s="1">
        <v>7</v>
      </c>
      <c r="U817" s="1">
        <v>3</v>
      </c>
      <c r="V817" s="1"/>
      <c r="W817" s="1">
        <v>0</v>
      </c>
      <c r="X817" s="1"/>
      <c r="Y817" s="1">
        <v>27</v>
      </c>
      <c r="Z817" s="1"/>
      <c r="AA817" s="1"/>
      <c r="AB817" s="1"/>
      <c r="AH817" t="str">
        <f t="shared" si="157"/>
        <v>Hingham</v>
      </c>
      <c r="AI817" t="s">
        <v>458</v>
      </c>
      <c r="AJ817">
        <v>10</v>
      </c>
      <c r="AK817" s="7"/>
      <c r="AL817" s="127">
        <v>25</v>
      </c>
      <c r="AM817" s="130">
        <v>23</v>
      </c>
      <c r="AN817" s="130">
        <v>50</v>
      </c>
      <c r="AO817" s="132">
        <v>30210</v>
      </c>
      <c r="AP817" s="132">
        <f t="shared" si="167"/>
        <v>25023</v>
      </c>
      <c r="AQ817" t="s">
        <v>2231</v>
      </c>
    </row>
    <row r="818" spans="1:43" hidden="1" outlineLevel="1" x14ac:dyDescent="0.2">
      <c r="A818" s="69" t="s">
        <v>2640</v>
      </c>
      <c r="B818" s="10" t="s">
        <v>1385</v>
      </c>
      <c r="C818" s="1">
        <f t="shared" si="168"/>
        <v>935</v>
      </c>
      <c r="D818" s="7">
        <f t="shared" si="162"/>
        <v>1</v>
      </c>
      <c r="E818" s="7">
        <f t="shared" si="163"/>
        <v>3</v>
      </c>
      <c r="F818" s="7">
        <f t="shared" si="164"/>
        <v>2</v>
      </c>
      <c r="G818" s="1">
        <f t="shared" si="165"/>
        <v>101</v>
      </c>
      <c r="H818" s="2">
        <f t="shared" si="166"/>
        <v>0.10802139037433155</v>
      </c>
      <c r="I818" s="8"/>
      <c r="J818" s="2">
        <f t="shared" si="158"/>
        <v>0.43422459893048126</v>
      </c>
      <c r="K818" s="2">
        <f t="shared" si="159"/>
        <v>0.23315508021390374</v>
      </c>
      <c r="L818" s="2">
        <f t="shared" si="160"/>
        <v>0.32620320855614976</v>
      </c>
      <c r="M818" s="2">
        <f t="shared" si="161"/>
        <v>6.417112299465233E-3</v>
      </c>
      <c r="N818" s="1">
        <v>406</v>
      </c>
      <c r="O818" s="1">
        <v>218</v>
      </c>
      <c r="P818" s="1">
        <v>305</v>
      </c>
      <c r="Q818" s="1">
        <v>3</v>
      </c>
      <c r="R818" s="1"/>
      <c r="S818" s="1">
        <v>1</v>
      </c>
      <c r="T818" s="1">
        <v>1</v>
      </c>
      <c r="U818" s="1">
        <v>1</v>
      </c>
      <c r="V818" s="1"/>
      <c r="W818" s="1">
        <v>0</v>
      </c>
      <c r="X818" s="1"/>
      <c r="Y818" s="1">
        <v>0</v>
      </c>
      <c r="Z818" s="1"/>
      <c r="AA818" s="1"/>
      <c r="AB818" s="1"/>
      <c r="AH818" t="str">
        <f t="shared" si="157"/>
        <v>Hinsdale</v>
      </c>
      <c r="AI818" t="s">
        <v>2258</v>
      </c>
      <c r="AJ818">
        <v>1</v>
      </c>
      <c r="AK818" s="7"/>
      <c r="AL818" s="127">
        <v>25</v>
      </c>
      <c r="AM818" s="130">
        <v>3</v>
      </c>
      <c r="AN818" s="130">
        <v>55</v>
      </c>
      <c r="AO818" s="132">
        <v>30315</v>
      </c>
      <c r="AP818" s="132">
        <f t="shared" si="167"/>
        <v>25003</v>
      </c>
      <c r="AQ818" t="s">
        <v>2231</v>
      </c>
    </row>
    <row r="819" spans="1:43" hidden="1" outlineLevel="1" x14ac:dyDescent="0.2">
      <c r="A819" s="69" t="s">
        <v>2810</v>
      </c>
      <c r="B819" s="10" t="s">
        <v>1385</v>
      </c>
      <c r="C819" s="1">
        <f t="shared" si="168"/>
        <v>5670</v>
      </c>
      <c r="D819" s="7">
        <f t="shared" si="162"/>
        <v>1</v>
      </c>
      <c r="E819" s="7">
        <f t="shared" si="163"/>
        <v>2</v>
      </c>
      <c r="F819" s="7">
        <f t="shared" si="164"/>
        <v>3</v>
      </c>
      <c r="G819" s="1">
        <f t="shared" si="165"/>
        <v>515</v>
      </c>
      <c r="H819" s="2">
        <f t="shared" si="166"/>
        <v>9.0828924162257491E-2</v>
      </c>
      <c r="I819" s="8"/>
      <c r="J819" s="2">
        <f t="shared" si="158"/>
        <v>0.42116402116402119</v>
      </c>
      <c r="K819" s="2">
        <f t="shared" si="159"/>
        <v>0.33033509700176367</v>
      </c>
      <c r="L819" s="2">
        <f t="shared" si="160"/>
        <v>0.24444444444444444</v>
      </c>
      <c r="M819" s="2">
        <f t="shared" si="161"/>
        <v>4.0564373897707118E-3</v>
      </c>
      <c r="N819" s="1">
        <v>2388</v>
      </c>
      <c r="O819" s="1">
        <v>1873</v>
      </c>
      <c r="P819" s="1">
        <v>1386</v>
      </c>
      <c r="Q819" s="1">
        <v>13</v>
      </c>
      <c r="R819" s="1"/>
      <c r="S819" s="1">
        <v>1</v>
      </c>
      <c r="T819" s="1">
        <v>1</v>
      </c>
      <c r="U819" s="1">
        <v>3</v>
      </c>
      <c r="V819" s="1"/>
      <c r="W819" s="1">
        <v>2</v>
      </c>
      <c r="X819" s="1"/>
      <c r="Y819" s="1">
        <v>3</v>
      </c>
      <c r="Z819" s="1"/>
      <c r="AA819" s="1"/>
      <c r="AB819" s="1"/>
      <c r="AH819" t="str">
        <f t="shared" si="157"/>
        <v>Holbrook</v>
      </c>
      <c r="AI819" t="s">
        <v>1526</v>
      </c>
      <c r="AJ819">
        <v>10</v>
      </c>
      <c r="AK819" s="7"/>
      <c r="AL819" s="127">
        <v>25</v>
      </c>
      <c r="AM819" s="130">
        <v>21</v>
      </c>
      <c r="AN819" s="130">
        <v>55</v>
      </c>
      <c r="AO819" s="132">
        <v>30455</v>
      </c>
      <c r="AP819" s="132">
        <f t="shared" si="167"/>
        <v>25021</v>
      </c>
      <c r="AQ819" t="s">
        <v>2231</v>
      </c>
    </row>
    <row r="820" spans="1:43" hidden="1" outlineLevel="1" x14ac:dyDescent="0.2">
      <c r="A820" s="69" t="s">
        <v>3075</v>
      </c>
      <c r="B820" s="10" t="s">
        <v>1385</v>
      </c>
      <c r="C820" s="1">
        <f t="shared" si="168"/>
        <v>8559</v>
      </c>
      <c r="D820" s="7">
        <f t="shared" si="162"/>
        <v>2</v>
      </c>
      <c r="E820" s="7">
        <f t="shared" si="163"/>
        <v>1</v>
      </c>
      <c r="F820" s="7">
        <f t="shared" si="164"/>
        <v>3</v>
      </c>
      <c r="G820" s="1">
        <f t="shared" si="165"/>
        <v>609</v>
      </c>
      <c r="H820" s="2">
        <f t="shared" si="166"/>
        <v>7.1153172099544346E-2</v>
      </c>
      <c r="I820" s="8"/>
      <c r="J820" s="2">
        <f t="shared" si="158"/>
        <v>0.36534641897417924</v>
      </c>
      <c r="K820" s="2">
        <f t="shared" si="159"/>
        <v>0.43649959107372355</v>
      </c>
      <c r="L820" s="2">
        <f t="shared" si="160"/>
        <v>0.19581726837247343</v>
      </c>
      <c r="M820" s="2">
        <f t="shared" si="161"/>
        <v>2.336721579623724E-3</v>
      </c>
      <c r="N820" s="1">
        <v>3127</v>
      </c>
      <c r="O820" s="1">
        <v>3736</v>
      </c>
      <c r="P820" s="1">
        <v>1676</v>
      </c>
      <c r="Q820" s="1">
        <v>10</v>
      </c>
      <c r="R820" s="1"/>
      <c r="S820" s="1">
        <v>1</v>
      </c>
      <c r="T820" s="1">
        <v>1</v>
      </c>
      <c r="U820" s="1">
        <v>4</v>
      </c>
      <c r="V820" s="1"/>
      <c r="W820" s="1">
        <v>0</v>
      </c>
      <c r="X820" s="1"/>
      <c r="Y820" s="1">
        <v>4</v>
      </c>
      <c r="Z820" s="1"/>
      <c r="AA820" s="1"/>
      <c r="AB820" s="1"/>
      <c r="AH820" t="str">
        <f t="shared" si="157"/>
        <v>Holden</v>
      </c>
      <c r="AI820" s="10" t="s">
        <v>2646</v>
      </c>
      <c r="AJ820" s="10">
        <v>3</v>
      </c>
      <c r="AK820" s="7"/>
      <c r="AL820" s="127">
        <v>25</v>
      </c>
      <c r="AM820" s="130">
        <v>27</v>
      </c>
      <c r="AN820" s="130">
        <v>100</v>
      </c>
      <c r="AO820" s="132">
        <v>30560</v>
      </c>
      <c r="AP820" s="132">
        <f t="shared" si="167"/>
        <v>25027</v>
      </c>
      <c r="AQ820" t="s">
        <v>2231</v>
      </c>
    </row>
    <row r="821" spans="1:43" hidden="1" outlineLevel="1" x14ac:dyDescent="0.2">
      <c r="A821" s="69" t="s">
        <v>2373</v>
      </c>
      <c r="B821" s="10" t="s">
        <v>1385</v>
      </c>
      <c r="C821" s="1">
        <f t="shared" si="168"/>
        <v>1085</v>
      </c>
      <c r="D821" s="7">
        <f t="shared" si="162"/>
        <v>1</v>
      </c>
      <c r="E821" s="7">
        <f t="shared" si="163"/>
        <v>3</v>
      </c>
      <c r="F821" s="7">
        <f t="shared" si="164"/>
        <v>2</v>
      </c>
      <c r="G821" s="1">
        <f t="shared" si="165"/>
        <v>58</v>
      </c>
      <c r="H821" s="2">
        <f t="shared" si="166"/>
        <v>5.3456221198156684E-2</v>
      </c>
      <c r="I821" s="8"/>
      <c r="J821" s="2">
        <f t="shared" si="158"/>
        <v>0.38064516129032255</v>
      </c>
      <c r="K821" s="2">
        <f t="shared" si="159"/>
        <v>0.28847926267281104</v>
      </c>
      <c r="L821" s="2">
        <f t="shared" si="160"/>
        <v>0.32718894009216593</v>
      </c>
      <c r="M821" s="2">
        <f t="shared" si="161"/>
        <v>3.6866359447004782E-3</v>
      </c>
      <c r="N821" s="1">
        <v>413</v>
      </c>
      <c r="O821" s="1">
        <v>313</v>
      </c>
      <c r="P821" s="1">
        <v>355</v>
      </c>
      <c r="Q821" s="1">
        <v>3</v>
      </c>
      <c r="R821" s="1"/>
      <c r="S821" s="1">
        <v>0</v>
      </c>
      <c r="T821" s="1">
        <v>0</v>
      </c>
      <c r="U821" s="1">
        <v>0</v>
      </c>
      <c r="V821" s="1"/>
      <c r="W821" s="1">
        <v>1</v>
      </c>
      <c r="X821" s="1"/>
      <c r="Y821" s="1">
        <v>0</v>
      </c>
      <c r="Z821" s="1"/>
      <c r="AA821" s="1"/>
      <c r="AB821" s="1"/>
      <c r="AH821" t="str">
        <f t="shared" si="157"/>
        <v>Holland</v>
      </c>
      <c r="AI821" t="s">
        <v>1061</v>
      </c>
      <c r="AJ821">
        <v>2</v>
      </c>
      <c r="AK821" s="7"/>
      <c r="AL821" s="127">
        <v>25</v>
      </c>
      <c r="AM821" s="130">
        <v>13</v>
      </c>
      <c r="AN821" s="130">
        <v>45</v>
      </c>
      <c r="AO821" s="132">
        <v>30665</v>
      </c>
      <c r="AP821" s="132">
        <f t="shared" si="167"/>
        <v>25013</v>
      </c>
      <c r="AQ821" t="s">
        <v>2231</v>
      </c>
    </row>
    <row r="822" spans="1:43" hidden="1" outlineLevel="1" x14ac:dyDescent="0.2">
      <c r="A822" s="69" t="s">
        <v>3076</v>
      </c>
      <c r="B822" s="10" t="s">
        <v>1385</v>
      </c>
      <c r="C822" s="1">
        <f t="shared" si="168"/>
        <v>7534</v>
      </c>
      <c r="D822" s="7">
        <f t="shared" si="162"/>
        <v>1</v>
      </c>
      <c r="E822" s="7">
        <f t="shared" si="163"/>
        <v>2</v>
      </c>
      <c r="F822" s="7">
        <f t="shared" si="164"/>
        <v>3</v>
      </c>
      <c r="G822" s="1">
        <f t="shared" si="165"/>
        <v>844</v>
      </c>
      <c r="H822" s="2">
        <f t="shared" si="166"/>
        <v>0.11202548447040085</v>
      </c>
      <c r="I822" s="8"/>
      <c r="J822" s="2">
        <f t="shared" si="158"/>
        <v>0.42792673214759758</v>
      </c>
      <c r="K822" s="2">
        <f t="shared" si="159"/>
        <v>0.31590124767719668</v>
      </c>
      <c r="L822" s="2">
        <f t="shared" si="160"/>
        <v>0.25033182904167772</v>
      </c>
      <c r="M822" s="2">
        <f t="shared" si="161"/>
        <v>5.8401911335280166E-3</v>
      </c>
      <c r="N822" s="1">
        <v>3224</v>
      </c>
      <c r="O822" s="1">
        <v>2380</v>
      </c>
      <c r="P822" s="1">
        <v>1886</v>
      </c>
      <c r="Q822" s="1">
        <v>23</v>
      </c>
      <c r="R822" s="1"/>
      <c r="S822" s="1">
        <v>3</v>
      </c>
      <c r="T822" s="1">
        <v>5</v>
      </c>
      <c r="U822" s="1">
        <v>3</v>
      </c>
      <c r="V822" s="1"/>
      <c r="W822" s="1">
        <v>0</v>
      </c>
      <c r="X822" s="1"/>
      <c r="Y822" s="1">
        <v>10</v>
      </c>
      <c r="Z822" s="1"/>
      <c r="AA822" s="1"/>
      <c r="AB822" s="1"/>
      <c r="AH822" t="str">
        <f t="shared" si="157"/>
        <v>Holliston</v>
      </c>
      <c r="AI822" t="s">
        <v>958</v>
      </c>
      <c r="AJ822">
        <v>3</v>
      </c>
      <c r="AK822" s="7"/>
      <c r="AL822" s="127">
        <v>25</v>
      </c>
      <c r="AM822" s="130">
        <v>17</v>
      </c>
      <c r="AN822" s="130">
        <v>100</v>
      </c>
      <c r="AO822" s="132">
        <v>30700</v>
      </c>
      <c r="AP822" s="132">
        <f t="shared" si="167"/>
        <v>25017</v>
      </c>
      <c r="AQ822" t="s">
        <v>2231</v>
      </c>
    </row>
    <row r="823" spans="1:43" hidden="1" outlineLevel="1" x14ac:dyDescent="0.2">
      <c r="A823" s="69" t="s">
        <v>3077</v>
      </c>
      <c r="B823" s="10" t="s">
        <v>1385</v>
      </c>
      <c r="C823" s="1">
        <f t="shared" si="168"/>
        <v>15582</v>
      </c>
      <c r="D823" s="7">
        <f t="shared" si="162"/>
        <v>1</v>
      </c>
      <c r="E823" s="7">
        <f t="shared" si="163"/>
        <v>2</v>
      </c>
      <c r="F823" s="7">
        <f t="shared" si="164"/>
        <v>3</v>
      </c>
      <c r="G823" s="1">
        <f t="shared" si="165"/>
        <v>3336</v>
      </c>
      <c r="H823" s="2">
        <f t="shared" si="166"/>
        <v>0.21409318444358877</v>
      </c>
      <c r="I823" s="8"/>
      <c r="J823" s="2">
        <f t="shared" si="158"/>
        <v>0.50134770889487867</v>
      </c>
      <c r="K823" s="2">
        <f t="shared" si="159"/>
        <v>0.28725452445128996</v>
      </c>
      <c r="L823" s="2">
        <f t="shared" si="160"/>
        <v>0.205814401232191</v>
      </c>
      <c r="M823" s="2">
        <f t="shared" si="161"/>
        <v>5.5833654216403683E-3</v>
      </c>
      <c r="N823" s="1">
        <v>7812</v>
      </c>
      <c r="O823" s="1">
        <v>4476</v>
      </c>
      <c r="P823" s="1">
        <v>3207</v>
      </c>
      <c r="Q823" s="1">
        <v>32</v>
      </c>
      <c r="R823" s="1"/>
      <c r="S823" s="1">
        <v>18</v>
      </c>
      <c r="T823" s="1">
        <v>15</v>
      </c>
      <c r="U823" s="1">
        <v>12</v>
      </c>
      <c r="V823" s="1"/>
      <c r="W823" s="1">
        <v>6</v>
      </c>
      <c r="X823" s="1"/>
      <c r="Y823" s="1">
        <v>4</v>
      </c>
      <c r="Z823" s="1"/>
      <c r="AA823" s="1"/>
      <c r="AB823" s="1"/>
      <c r="AH823" t="str">
        <f t="shared" si="157"/>
        <v>Holyoke</v>
      </c>
      <c r="AI823" t="s">
        <v>1061</v>
      </c>
      <c r="AJ823">
        <v>1</v>
      </c>
      <c r="AK823" s="7"/>
      <c r="AL823" s="127">
        <v>25</v>
      </c>
      <c r="AM823" s="130">
        <v>13</v>
      </c>
      <c r="AN823" s="130">
        <v>50</v>
      </c>
      <c r="AO823" s="132">
        <v>30840</v>
      </c>
      <c r="AP823" s="132">
        <f t="shared" si="167"/>
        <v>25013</v>
      </c>
      <c r="AQ823" t="s">
        <v>146</v>
      </c>
    </row>
    <row r="824" spans="1:43" hidden="1" outlineLevel="1" x14ac:dyDescent="0.2">
      <c r="A824" s="69" t="s">
        <v>2551</v>
      </c>
      <c r="B824" s="10" t="s">
        <v>1385</v>
      </c>
      <c r="C824" s="1">
        <f t="shared" si="168"/>
        <v>3089</v>
      </c>
      <c r="D824" s="7">
        <f t="shared" si="162"/>
        <v>1</v>
      </c>
      <c r="E824" s="7">
        <f t="shared" si="163"/>
        <v>2</v>
      </c>
      <c r="F824" s="7">
        <f t="shared" si="164"/>
        <v>3</v>
      </c>
      <c r="G824" s="1">
        <f t="shared" si="165"/>
        <v>263</v>
      </c>
      <c r="H824" s="2">
        <f t="shared" si="166"/>
        <v>8.5140822272580116E-2</v>
      </c>
      <c r="I824" s="8"/>
      <c r="J824" s="2">
        <f t="shared" si="158"/>
        <v>0.41178374878601487</v>
      </c>
      <c r="K824" s="2">
        <f t="shared" si="159"/>
        <v>0.32664292651343479</v>
      </c>
      <c r="L824" s="2">
        <f t="shared" si="160"/>
        <v>0.25445127873098089</v>
      </c>
      <c r="M824" s="2">
        <f t="shared" si="161"/>
        <v>7.122045969569446E-3</v>
      </c>
      <c r="N824" s="1">
        <v>1272</v>
      </c>
      <c r="O824" s="1">
        <v>1009</v>
      </c>
      <c r="P824" s="1">
        <v>786</v>
      </c>
      <c r="Q824" s="1">
        <v>12</v>
      </c>
      <c r="R824" s="1"/>
      <c r="S824" s="1">
        <v>1</v>
      </c>
      <c r="T824" s="1">
        <v>1</v>
      </c>
      <c r="U824" s="1">
        <v>1</v>
      </c>
      <c r="V824" s="1"/>
      <c r="W824" s="1">
        <v>1</v>
      </c>
      <c r="X824" s="1"/>
      <c r="Y824" s="1">
        <v>6</v>
      </c>
      <c r="Z824" s="1"/>
      <c r="AA824" s="1"/>
      <c r="AB824" s="1"/>
      <c r="AH824" t="str">
        <f t="shared" si="157"/>
        <v>Hopedale</v>
      </c>
      <c r="AI824" s="10" t="s">
        <v>2646</v>
      </c>
      <c r="AJ824" s="10">
        <v>3</v>
      </c>
      <c r="AK824" s="7"/>
      <c r="AL824" s="127">
        <v>25</v>
      </c>
      <c r="AM824" s="130">
        <v>27</v>
      </c>
      <c r="AN824" s="130">
        <v>105</v>
      </c>
      <c r="AO824" s="132">
        <v>30945</v>
      </c>
      <c r="AP824" s="132">
        <f t="shared" si="167"/>
        <v>25027</v>
      </c>
      <c r="AQ824" t="s">
        <v>2231</v>
      </c>
    </row>
    <row r="825" spans="1:43" hidden="1" outlineLevel="1" x14ac:dyDescent="0.2">
      <c r="A825" s="69" t="s">
        <v>2538</v>
      </c>
      <c r="B825" s="10" t="s">
        <v>1385</v>
      </c>
      <c r="C825" s="1">
        <f t="shared" si="168"/>
        <v>5491</v>
      </c>
      <c r="D825" s="7">
        <f t="shared" si="162"/>
        <v>1</v>
      </c>
      <c r="E825" s="7">
        <f t="shared" si="163"/>
        <v>2</v>
      </c>
      <c r="F825" s="7">
        <f t="shared" si="164"/>
        <v>3</v>
      </c>
      <c r="G825" s="1">
        <f t="shared" si="165"/>
        <v>297</v>
      </c>
      <c r="H825" s="2">
        <f t="shared" si="166"/>
        <v>5.4088508468402838E-2</v>
      </c>
      <c r="I825" s="8"/>
      <c r="J825" s="2">
        <f t="shared" si="158"/>
        <v>0.40047350209433619</v>
      </c>
      <c r="K825" s="2">
        <f t="shared" si="159"/>
        <v>0.34638499362593334</v>
      </c>
      <c r="L825" s="2">
        <f t="shared" si="160"/>
        <v>0.24549262429429977</v>
      </c>
      <c r="M825" s="2">
        <f t="shared" si="161"/>
        <v>7.6488799854307066E-3</v>
      </c>
      <c r="N825" s="1">
        <v>2199</v>
      </c>
      <c r="O825" s="1">
        <v>1902</v>
      </c>
      <c r="P825" s="1">
        <v>1348</v>
      </c>
      <c r="Q825" s="1">
        <v>11</v>
      </c>
      <c r="R825" s="1"/>
      <c r="S825" s="1">
        <v>3</v>
      </c>
      <c r="T825" s="1">
        <v>6</v>
      </c>
      <c r="U825" s="1">
        <v>12</v>
      </c>
      <c r="V825" s="1"/>
      <c r="W825" s="1">
        <v>1</v>
      </c>
      <c r="X825" s="1"/>
      <c r="Y825" s="1">
        <v>9</v>
      </c>
      <c r="Z825" s="1"/>
      <c r="AA825" s="1"/>
      <c r="AB825" s="1"/>
      <c r="AH825" t="str">
        <f t="shared" si="157"/>
        <v>Hopkinton</v>
      </c>
      <c r="AI825" t="s">
        <v>958</v>
      </c>
      <c r="AJ825">
        <v>3</v>
      </c>
      <c r="AK825" s="7"/>
      <c r="AL825" s="127">
        <v>25</v>
      </c>
      <c r="AM825" s="130">
        <v>17</v>
      </c>
      <c r="AN825" s="130">
        <v>105</v>
      </c>
      <c r="AO825" s="132">
        <v>31085</v>
      </c>
      <c r="AP825" s="132">
        <f t="shared" si="167"/>
        <v>25017</v>
      </c>
      <c r="AQ825" t="s">
        <v>2231</v>
      </c>
    </row>
    <row r="826" spans="1:43" hidden="1" outlineLevel="1" x14ac:dyDescent="0.2">
      <c r="A826" s="69" t="s">
        <v>2842</v>
      </c>
      <c r="B826" s="10" t="s">
        <v>1385</v>
      </c>
      <c r="C826" s="1">
        <f t="shared" si="168"/>
        <v>1592</v>
      </c>
      <c r="D826" s="7">
        <f t="shared" si="162"/>
        <v>1</v>
      </c>
      <c r="E826" s="7">
        <f t="shared" si="163"/>
        <v>2</v>
      </c>
      <c r="F826" s="7">
        <f t="shared" si="164"/>
        <v>3</v>
      </c>
      <c r="G826" s="1">
        <f t="shared" si="165"/>
        <v>63</v>
      </c>
      <c r="H826" s="2">
        <f t="shared" si="166"/>
        <v>3.9572864321608038E-2</v>
      </c>
      <c r="I826" s="8"/>
      <c r="J826" s="2">
        <f t="shared" si="158"/>
        <v>0.36118090452261309</v>
      </c>
      <c r="K826" s="2">
        <f t="shared" si="159"/>
        <v>0.32160804020100503</v>
      </c>
      <c r="L826" s="2">
        <f t="shared" si="160"/>
        <v>0.31281407035175879</v>
      </c>
      <c r="M826" s="2">
        <f t="shared" si="161"/>
        <v>4.396984924623093E-3</v>
      </c>
      <c r="N826" s="1">
        <v>575</v>
      </c>
      <c r="O826" s="1">
        <v>512</v>
      </c>
      <c r="P826" s="1">
        <v>498</v>
      </c>
      <c r="Q826" s="1">
        <v>3</v>
      </c>
      <c r="R826" s="1"/>
      <c r="S826" s="1">
        <v>0</v>
      </c>
      <c r="T826" s="1">
        <v>1</v>
      </c>
      <c r="U826" s="1">
        <v>2</v>
      </c>
      <c r="V826" s="1"/>
      <c r="W826" s="1">
        <v>0</v>
      </c>
      <c r="X826" s="1"/>
      <c r="Y826" s="1">
        <v>1</v>
      </c>
      <c r="Z826" s="1"/>
      <c r="AA826" s="1"/>
      <c r="AB826" s="1"/>
      <c r="AH826" t="str">
        <f t="shared" si="157"/>
        <v>Hubbardston</v>
      </c>
      <c r="AI826" s="10" t="s">
        <v>2646</v>
      </c>
      <c r="AJ826" s="10">
        <v>1</v>
      </c>
      <c r="AK826" s="7"/>
      <c r="AL826" s="127">
        <v>25</v>
      </c>
      <c r="AM826" s="130">
        <v>27</v>
      </c>
      <c r="AN826" s="130">
        <v>110</v>
      </c>
      <c r="AO826" s="132">
        <v>31435</v>
      </c>
      <c r="AP826" s="132">
        <f t="shared" si="167"/>
        <v>25027</v>
      </c>
      <c r="AQ826" t="s">
        <v>2231</v>
      </c>
    </row>
    <row r="827" spans="1:43" hidden="1" outlineLevel="1" x14ac:dyDescent="0.2">
      <c r="A827" s="69" t="s">
        <v>3083</v>
      </c>
      <c r="B827" s="10" t="s">
        <v>1385</v>
      </c>
      <c r="C827" s="1">
        <f t="shared" si="168"/>
        <v>8389</v>
      </c>
      <c r="D827" s="7">
        <f t="shared" si="162"/>
        <v>1</v>
      </c>
      <c r="E827" s="7">
        <f t="shared" si="163"/>
        <v>2</v>
      </c>
      <c r="F827" s="7">
        <f t="shared" si="164"/>
        <v>3</v>
      </c>
      <c r="G827" s="1">
        <f t="shared" si="165"/>
        <v>880</v>
      </c>
      <c r="H827" s="2">
        <f t="shared" si="166"/>
        <v>0.10489927285731315</v>
      </c>
      <c r="I827" s="8"/>
      <c r="J827" s="2">
        <f t="shared" si="158"/>
        <v>0.41256407199904638</v>
      </c>
      <c r="K827" s="2">
        <f t="shared" si="159"/>
        <v>0.30766479914173323</v>
      </c>
      <c r="L827" s="2">
        <f t="shared" si="160"/>
        <v>0.27321492430563832</v>
      </c>
      <c r="M827" s="2">
        <f t="shared" si="161"/>
        <v>6.5562045535820235E-3</v>
      </c>
      <c r="N827" s="1">
        <v>3461</v>
      </c>
      <c r="O827" s="1">
        <v>2581</v>
      </c>
      <c r="P827" s="1">
        <v>2292</v>
      </c>
      <c r="Q827" s="1">
        <v>27</v>
      </c>
      <c r="R827" s="1"/>
      <c r="S827" s="1">
        <v>3</v>
      </c>
      <c r="T827" s="1">
        <v>4</v>
      </c>
      <c r="U827" s="1">
        <v>6</v>
      </c>
      <c r="V827" s="1"/>
      <c r="W827" s="1">
        <v>3</v>
      </c>
      <c r="X827" s="1"/>
      <c r="Y827" s="1">
        <v>12</v>
      </c>
      <c r="Z827" s="1"/>
      <c r="AA827" s="1"/>
      <c r="AB827" s="1"/>
      <c r="AH827" t="str">
        <f t="shared" ref="AH827:AH890" si="169">A827</f>
        <v>Hudson</v>
      </c>
      <c r="AI827" t="s">
        <v>958</v>
      </c>
      <c r="AJ827">
        <v>5</v>
      </c>
      <c r="AK827" s="7"/>
      <c r="AL827" s="127">
        <v>25</v>
      </c>
      <c r="AM827" s="130">
        <v>17</v>
      </c>
      <c r="AN827" s="130">
        <v>110</v>
      </c>
      <c r="AO827" s="132">
        <v>31540</v>
      </c>
      <c r="AP827" s="132">
        <f t="shared" si="167"/>
        <v>25017</v>
      </c>
      <c r="AQ827" t="s">
        <v>2231</v>
      </c>
    </row>
    <row r="828" spans="1:43" hidden="1" outlineLevel="1" x14ac:dyDescent="0.2">
      <c r="A828" s="69" t="s">
        <v>2843</v>
      </c>
      <c r="B828" s="10" t="s">
        <v>1385</v>
      </c>
      <c r="C828" s="1">
        <f t="shared" si="168"/>
        <v>5318</v>
      </c>
      <c r="D828" s="7">
        <f t="shared" si="162"/>
        <v>1</v>
      </c>
      <c r="E828" s="7">
        <f t="shared" si="163"/>
        <v>3</v>
      </c>
      <c r="F828" s="7">
        <f t="shared" si="164"/>
        <v>2</v>
      </c>
      <c r="G828" s="1">
        <f t="shared" si="165"/>
        <v>1217</v>
      </c>
      <c r="H828" s="2">
        <f t="shared" si="166"/>
        <v>0.22884543061301241</v>
      </c>
      <c r="I828" s="8"/>
      <c r="J828" s="2">
        <f t="shared" si="158"/>
        <v>0.49266641594584432</v>
      </c>
      <c r="K828" s="2">
        <f t="shared" si="159"/>
        <v>0.23674313651748777</v>
      </c>
      <c r="L828" s="2">
        <f t="shared" si="160"/>
        <v>0.26382098533283188</v>
      </c>
      <c r="M828" s="2">
        <f t="shared" si="161"/>
        <v>6.769462203836063E-3</v>
      </c>
      <c r="N828" s="1">
        <v>2620</v>
      </c>
      <c r="O828" s="1">
        <v>1259</v>
      </c>
      <c r="P828" s="1">
        <v>1403</v>
      </c>
      <c r="Q828" s="1">
        <v>18</v>
      </c>
      <c r="R828" s="1"/>
      <c r="S828" s="1">
        <v>2</v>
      </c>
      <c r="T828" s="1">
        <v>5</v>
      </c>
      <c r="U828" s="1">
        <v>6</v>
      </c>
      <c r="V828" s="1"/>
      <c r="W828" s="1">
        <v>5</v>
      </c>
      <c r="X828" s="1"/>
      <c r="Y828" s="1">
        <v>0</v>
      </c>
      <c r="Z828" s="1"/>
      <c r="AA828" s="1"/>
      <c r="AB828" s="1"/>
      <c r="AH828" t="str">
        <f t="shared" si="169"/>
        <v>Hull</v>
      </c>
      <c r="AI828" t="s">
        <v>458</v>
      </c>
      <c r="AJ828">
        <v>10</v>
      </c>
      <c r="AK828" s="7"/>
      <c r="AL828" s="127">
        <v>25</v>
      </c>
      <c r="AM828" s="130">
        <v>23</v>
      </c>
      <c r="AN828" s="130">
        <v>55</v>
      </c>
      <c r="AO828" s="132">
        <v>31645</v>
      </c>
      <c r="AP828" s="132">
        <f t="shared" si="167"/>
        <v>25023</v>
      </c>
      <c r="AQ828" t="s">
        <v>2231</v>
      </c>
    </row>
    <row r="829" spans="1:43" hidden="1" outlineLevel="1" x14ac:dyDescent="0.2">
      <c r="A829" s="69" t="s">
        <v>2873</v>
      </c>
      <c r="B829" s="10" t="s">
        <v>1385</v>
      </c>
      <c r="C829" s="1">
        <f t="shared" si="168"/>
        <v>918</v>
      </c>
      <c r="D829" s="7">
        <f t="shared" si="162"/>
        <v>1</v>
      </c>
      <c r="E829" s="7">
        <f t="shared" si="163"/>
        <v>2</v>
      </c>
      <c r="F829" s="7">
        <f t="shared" si="164"/>
        <v>3</v>
      </c>
      <c r="G829" s="1">
        <f t="shared" si="165"/>
        <v>63</v>
      </c>
      <c r="H829" s="2">
        <f t="shared" si="166"/>
        <v>6.8627450980392163E-2</v>
      </c>
      <c r="I829" s="8"/>
      <c r="J829" s="2">
        <f t="shared" si="158"/>
        <v>0.38017429193899782</v>
      </c>
      <c r="K829" s="2">
        <f t="shared" si="159"/>
        <v>0.31154684095860569</v>
      </c>
      <c r="L829" s="2">
        <f t="shared" si="160"/>
        <v>0.30392156862745096</v>
      </c>
      <c r="M829" s="2">
        <f t="shared" si="161"/>
        <v>4.3572984749454813E-3</v>
      </c>
      <c r="N829" s="1">
        <v>349</v>
      </c>
      <c r="O829" s="1">
        <v>286</v>
      </c>
      <c r="P829" s="1">
        <v>279</v>
      </c>
      <c r="Q829" s="1">
        <v>2</v>
      </c>
      <c r="R829" s="1"/>
      <c r="S829" s="1">
        <v>1</v>
      </c>
      <c r="T829" s="1">
        <v>1</v>
      </c>
      <c r="U829" s="1">
        <v>0</v>
      </c>
      <c r="V829" s="1"/>
      <c r="W829" s="1">
        <v>0</v>
      </c>
      <c r="X829" s="1"/>
      <c r="Y829" s="1">
        <v>0</v>
      </c>
      <c r="Z829" s="1"/>
      <c r="AA829" s="1"/>
      <c r="AB829" s="1"/>
      <c r="AH829" t="str">
        <f t="shared" si="169"/>
        <v>Huntington</v>
      </c>
      <c r="AI829" t="s">
        <v>1910</v>
      </c>
      <c r="AJ829">
        <v>1</v>
      </c>
      <c r="AK829" s="7"/>
      <c r="AL829" s="127">
        <v>25</v>
      </c>
      <c r="AM829" s="130">
        <v>15</v>
      </c>
      <c r="AN829" s="130">
        <v>50</v>
      </c>
      <c r="AO829" s="132">
        <v>31785</v>
      </c>
      <c r="AP829" s="132">
        <f t="shared" si="167"/>
        <v>25015</v>
      </c>
      <c r="AQ829" t="s">
        <v>2231</v>
      </c>
    </row>
    <row r="830" spans="1:43" hidden="1" outlineLevel="1" x14ac:dyDescent="0.2">
      <c r="A830" s="69" t="s">
        <v>2142</v>
      </c>
      <c r="B830" s="10" t="s">
        <v>1385</v>
      </c>
      <c r="C830" s="1">
        <f t="shared" si="168"/>
        <v>7137</v>
      </c>
      <c r="D830" s="7">
        <f t="shared" si="162"/>
        <v>1</v>
      </c>
      <c r="E830" s="7">
        <f t="shared" si="163"/>
        <v>2</v>
      </c>
      <c r="F830" s="7">
        <f t="shared" si="164"/>
        <v>3</v>
      </c>
      <c r="G830" s="1">
        <f t="shared" si="165"/>
        <v>348</v>
      </c>
      <c r="H830" s="2">
        <f t="shared" si="166"/>
        <v>4.8759983186212698E-2</v>
      </c>
      <c r="I830" s="8"/>
      <c r="J830" s="2">
        <f t="shared" si="158"/>
        <v>0.40100882723833542</v>
      </c>
      <c r="K830" s="2">
        <f t="shared" si="159"/>
        <v>0.35224884405212276</v>
      </c>
      <c r="L830" s="2">
        <f t="shared" si="160"/>
        <v>0.24043715846994534</v>
      </c>
      <c r="M830" s="2">
        <f t="shared" si="161"/>
        <v>6.3051702395964804E-3</v>
      </c>
      <c r="N830" s="1">
        <v>2862</v>
      </c>
      <c r="O830" s="1">
        <v>2514</v>
      </c>
      <c r="P830" s="1">
        <v>1716</v>
      </c>
      <c r="Q830" s="1">
        <v>28</v>
      </c>
      <c r="R830" s="1"/>
      <c r="S830" s="1">
        <v>3</v>
      </c>
      <c r="T830" s="1">
        <v>3</v>
      </c>
      <c r="U830" s="1">
        <v>2</v>
      </c>
      <c r="V830" s="1"/>
      <c r="W830" s="1">
        <v>1</v>
      </c>
      <c r="X830" s="1"/>
      <c r="Y830" s="1">
        <v>8</v>
      </c>
      <c r="Z830" s="1"/>
      <c r="AA830" s="1"/>
      <c r="AB830" s="1"/>
      <c r="AH830" t="str">
        <f t="shared" si="169"/>
        <v>Ipswich</v>
      </c>
      <c r="AI830" t="s">
        <v>1581</v>
      </c>
      <c r="AJ830">
        <v>6</v>
      </c>
      <c r="AK830" s="7"/>
      <c r="AL830" s="127">
        <v>25</v>
      </c>
      <c r="AM830" s="130">
        <v>9</v>
      </c>
      <c r="AN830" s="130">
        <v>60</v>
      </c>
      <c r="AO830" s="132">
        <v>32310</v>
      </c>
      <c r="AP830" s="132">
        <f t="shared" si="167"/>
        <v>25009</v>
      </c>
      <c r="AQ830" t="s">
        <v>2231</v>
      </c>
    </row>
    <row r="831" spans="1:43" hidden="1" outlineLevel="1" x14ac:dyDescent="0.2">
      <c r="A831" s="69" t="s">
        <v>2748</v>
      </c>
      <c r="B831" s="10" t="s">
        <v>1385</v>
      </c>
      <c r="C831" s="1">
        <f t="shared" si="168"/>
        <v>4981</v>
      </c>
      <c r="D831" s="7">
        <f t="shared" si="162"/>
        <v>1</v>
      </c>
      <c r="E831" s="7">
        <f t="shared" si="163"/>
        <v>2</v>
      </c>
      <c r="F831" s="7">
        <f t="shared" si="164"/>
        <v>3</v>
      </c>
      <c r="G831" s="1">
        <f t="shared" si="165"/>
        <v>58</v>
      </c>
      <c r="H831" s="2">
        <f t="shared" si="166"/>
        <v>1.1644248142943184E-2</v>
      </c>
      <c r="I831" s="8"/>
      <c r="J831" s="2">
        <f t="shared" si="158"/>
        <v>0.36579000200762901</v>
      </c>
      <c r="K831" s="2">
        <f t="shared" si="159"/>
        <v>0.35414575386468583</v>
      </c>
      <c r="L831" s="2">
        <f t="shared" si="160"/>
        <v>0.2764505119453925</v>
      </c>
      <c r="M831" s="2">
        <f t="shared" si="161"/>
        <v>3.6137321822926616E-3</v>
      </c>
      <c r="N831" s="1">
        <v>1822</v>
      </c>
      <c r="O831" s="1">
        <v>1764</v>
      </c>
      <c r="P831" s="1">
        <v>1377</v>
      </c>
      <c r="Q831" s="1">
        <v>10</v>
      </c>
      <c r="R831" s="1"/>
      <c r="S831" s="1">
        <v>1</v>
      </c>
      <c r="T831" s="1">
        <v>3</v>
      </c>
      <c r="U831" s="1">
        <v>1</v>
      </c>
      <c r="V831" s="1"/>
      <c r="W831" s="1">
        <v>3</v>
      </c>
      <c r="X831" s="1"/>
      <c r="Y831" s="1">
        <v>0</v>
      </c>
      <c r="Z831" s="1"/>
      <c r="AA831" s="1"/>
      <c r="AB831" s="1"/>
      <c r="AH831" t="str">
        <f t="shared" si="169"/>
        <v>Kingston</v>
      </c>
      <c r="AI831" t="s">
        <v>458</v>
      </c>
      <c r="AJ831">
        <v>10</v>
      </c>
      <c r="AK831" s="7"/>
      <c r="AL831" s="127">
        <v>25</v>
      </c>
      <c r="AM831" s="130">
        <v>23</v>
      </c>
      <c r="AN831" s="130">
        <v>60</v>
      </c>
      <c r="AO831" s="132">
        <v>33220</v>
      </c>
      <c r="AP831" s="132">
        <f t="shared" si="167"/>
        <v>25023</v>
      </c>
      <c r="AQ831" t="s">
        <v>2231</v>
      </c>
    </row>
    <row r="832" spans="1:43" hidden="1" outlineLevel="1" x14ac:dyDescent="0.2">
      <c r="A832" s="69" t="s">
        <v>2749</v>
      </c>
      <c r="B832" s="10" t="s">
        <v>1385</v>
      </c>
      <c r="C832" s="1">
        <f t="shared" si="168"/>
        <v>4241</v>
      </c>
      <c r="D832" s="7">
        <f t="shared" si="162"/>
        <v>3</v>
      </c>
      <c r="E832" s="7">
        <f t="shared" si="163"/>
        <v>1</v>
      </c>
      <c r="F832" s="7">
        <f t="shared" si="164"/>
        <v>2</v>
      </c>
      <c r="G832" s="1">
        <f t="shared" si="165"/>
        <v>32</v>
      </c>
      <c r="H832" s="2">
        <f t="shared" si="166"/>
        <v>7.5453902381513796E-3</v>
      </c>
      <c r="I832" s="8"/>
      <c r="J832" s="2">
        <f t="shared" si="158"/>
        <v>0.3173779768922424</v>
      </c>
      <c r="K832" s="2">
        <f t="shared" si="159"/>
        <v>0.34237208205611885</v>
      </c>
      <c r="L832" s="2">
        <f t="shared" si="160"/>
        <v>0.33482669181796748</v>
      </c>
      <c r="M832" s="2">
        <f t="shared" si="161"/>
        <v>5.4232492336712124E-3</v>
      </c>
      <c r="N832" s="1">
        <v>1346</v>
      </c>
      <c r="O832" s="1">
        <v>1452</v>
      </c>
      <c r="P832" s="1">
        <v>1420</v>
      </c>
      <c r="Q832" s="1">
        <v>7</v>
      </c>
      <c r="R832" s="1"/>
      <c r="S832" s="1">
        <v>5</v>
      </c>
      <c r="T832" s="1">
        <v>4</v>
      </c>
      <c r="U832" s="1">
        <v>4</v>
      </c>
      <c r="V832" s="1"/>
      <c r="W832" s="1">
        <v>3</v>
      </c>
      <c r="X832" s="1"/>
      <c r="Y832" s="1">
        <v>0</v>
      </c>
      <c r="Z832" s="1"/>
      <c r="AA832" s="1"/>
      <c r="AB832" s="1"/>
      <c r="AH832" t="str">
        <f t="shared" si="169"/>
        <v>Lakeville</v>
      </c>
      <c r="AI832" t="s">
        <v>458</v>
      </c>
      <c r="AJ832">
        <v>4</v>
      </c>
      <c r="AK832" s="7"/>
      <c r="AL832" s="127">
        <v>25</v>
      </c>
      <c r="AM832" s="130">
        <v>23</v>
      </c>
      <c r="AN832" s="130">
        <v>65</v>
      </c>
      <c r="AO832" s="132">
        <v>33920</v>
      </c>
      <c r="AP832" s="132">
        <f t="shared" si="167"/>
        <v>25023</v>
      </c>
      <c r="AQ832" t="s">
        <v>2231</v>
      </c>
    </row>
    <row r="833" spans="1:43" hidden="1" outlineLevel="1" x14ac:dyDescent="0.2">
      <c r="A833" s="69" t="s">
        <v>622</v>
      </c>
      <c r="B833" s="10" t="s">
        <v>1385</v>
      </c>
      <c r="C833" s="1">
        <f t="shared" si="168"/>
        <v>2953</v>
      </c>
      <c r="D833" s="7">
        <f t="shared" si="162"/>
        <v>1</v>
      </c>
      <c r="E833" s="7">
        <f t="shared" si="163"/>
        <v>2</v>
      </c>
      <c r="F833" s="7">
        <f t="shared" si="164"/>
        <v>3</v>
      </c>
      <c r="G833" s="1">
        <f t="shared" si="165"/>
        <v>1</v>
      </c>
      <c r="H833" s="2">
        <f t="shared" si="166"/>
        <v>3.3863867253640368E-4</v>
      </c>
      <c r="I833" s="8"/>
      <c r="J833" s="2">
        <f t="shared" si="158"/>
        <v>0.36369793430409753</v>
      </c>
      <c r="K833" s="2">
        <f t="shared" si="159"/>
        <v>0.36335929563156111</v>
      </c>
      <c r="L833" s="2">
        <f t="shared" si="160"/>
        <v>0.24957670165932949</v>
      </c>
      <c r="M833" s="2">
        <f t="shared" si="161"/>
        <v>2.3366068405011819E-2</v>
      </c>
      <c r="N833" s="1">
        <v>1074</v>
      </c>
      <c r="O833" s="1">
        <v>1073</v>
      </c>
      <c r="P833" s="1">
        <v>737</v>
      </c>
      <c r="Q833" s="1">
        <v>23</v>
      </c>
      <c r="R833" s="1"/>
      <c r="S833" s="1">
        <v>2</v>
      </c>
      <c r="T833" s="1">
        <v>6</v>
      </c>
      <c r="U833" s="1">
        <v>33</v>
      </c>
      <c r="V833" s="1"/>
      <c r="W833" s="1">
        <v>0</v>
      </c>
      <c r="X833" s="1"/>
      <c r="Y833" s="1">
        <v>5</v>
      </c>
      <c r="Z833" s="1"/>
      <c r="AA833" s="1"/>
      <c r="AB833" s="1"/>
      <c r="AH833" t="str">
        <f t="shared" si="169"/>
        <v>Lancaster</v>
      </c>
      <c r="AI833" s="10" t="s">
        <v>2646</v>
      </c>
      <c r="AJ833" s="10" t="s">
        <v>3230</v>
      </c>
      <c r="AK833" s="7"/>
      <c r="AL833" s="127">
        <v>25</v>
      </c>
      <c r="AM833" s="130">
        <v>27</v>
      </c>
      <c r="AN833" s="130">
        <v>115</v>
      </c>
      <c r="AO833" s="132">
        <v>34165</v>
      </c>
      <c r="AP833" s="132">
        <f t="shared" si="167"/>
        <v>25027</v>
      </c>
      <c r="AQ833" t="s">
        <v>2231</v>
      </c>
    </row>
    <row r="834" spans="1:43" hidden="1" outlineLevel="1" x14ac:dyDescent="0.2">
      <c r="A834" s="69" t="s">
        <v>760</v>
      </c>
      <c r="B834" s="10" t="s">
        <v>1385</v>
      </c>
      <c r="C834" s="1">
        <f t="shared" si="168"/>
        <v>1555</v>
      </c>
      <c r="D834" s="7">
        <f t="shared" si="162"/>
        <v>1</v>
      </c>
      <c r="E834" s="7">
        <f t="shared" si="163"/>
        <v>3</v>
      </c>
      <c r="F834" s="7">
        <f t="shared" si="164"/>
        <v>2</v>
      </c>
      <c r="G834" s="1">
        <f t="shared" si="165"/>
        <v>364</v>
      </c>
      <c r="H834" s="2">
        <f t="shared" si="166"/>
        <v>0.23408360128617364</v>
      </c>
      <c r="I834" s="8"/>
      <c r="J834" s="2">
        <f t="shared" si="158"/>
        <v>0.51511254019292607</v>
      </c>
      <c r="K834" s="2">
        <f t="shared" si="159"/>
        <v>0.20192926045016077</v>
      </c>
      <c r="L834" s="2">
        <f t="shared" si="160"/>
        <v>0.2810289389067524</v>
      </c>
      <c r="M834" s="2">
        <f t="shared" si="161"/>
        <v>1.9292604501607302E-3</v>
      </c>
      <c r="N834" s="1">
        <v>801</v>
      </c>
      <c r="O834" s="1">
        <v>314</v>
      </c>
      <c r="P834" s="1">
        <v>437</v>
      </c>
      <c r="Q834" s="1">
        <v>0</v>
      </c>
      <c r="R834" s="1"/>
      <c r="S834" s="1">
        <v>2</v>
      </c>
      <c r="T834" s="1">
        <v>1</v>
      </c>
      <c r="U834" s="1">
        <v>0</v>
      </c>
      <c r="V834" s="1"/>
      <c r="W834" s="1">
        <v>0</v>
      </c>
      <c r="X834" s="1"/>
      <c r="Y834" s="1">
        <v>0</v>
      </c>
      <c r="Z834" s="1"/>
      <c r="AA834" s="1"/>
      <c r="AB834" s="1"/>
      <c r="AH834" t="str">
        <f t="shared" si="169"/>
        <v>Lanesborough</v>
      </c>
      <c r="AI834" t="s">
        <v>2258</v>
      </c>
      <c r="AJ834">
        <v>1</v>
      </c>
      <c r="AK834" s="7"/>
      <c r="AL834" s="127">
        <v>25</v>
      </c>
      <c r="AM834" s="130">
        <v>3</v>
      </c>
      <c r="AN834" s="130">
        <v>60</v>
      </c>
      <c r="AO834" s="132">
        <v>34340</v>
      </c>
      <c r="AP834" s="132">
        <f t="shared" si="167"/>
        <v>25003</v>
      </c>
      <c r="AQ834" t="s">
        <v>2231</v>
      </c>
    </row>
    <row r="835" spans="1:43" hidden="1" outlineLevel="1" x14ac:dyDescent="0.2">
      <c r="A835" s="69" t="s">
        <v>939</v>
      </c>
      <c r="B835" s="10" t="s">
        <v>1385</v>
      </c>
      <c r="C835" s="1">
        <f t="shared" si="168"/>
        <v>16139</v>
      </c>
      <c r="D835" s="7">
        <f t="shared" si="162"/>
        <v>1</v>
      </c>
      <c r="E835" s="7">
        <f t="shared" si="163"/>
        <v>2</v>
      </c>
      <c r="F835" s="7">
        <f t="shared" si="164"/>
        <v>3</v>
      </c>
      <c r="G835" s="1">
        <f t="shared" si="165"/>
        <v>2619</v>
      </c>
      <c r="H835" s="2">
        <f t="shared" si="166"/>
        <v>0.16227771237375302</v>
      </c>
      <c r="I835" s="8"/>
      <c r="J835" s="2">
        <f t="shared" si="158"/>
        <v>0.47698122560257761</v>
      </c>
      <c r="K835" s="2">
        <f t="shared" si="159"/>
        <v>0.31470351322882456</v>
      </c>
      <c r="L835" s="2">
        <f t="shared" si="160"/>
        <v>0.2010657413718322</v>
      </c>
      <c r="M835" s="2">
        <f t="shared" si="161"/>
        <v>7.2495197967656355E-3</v>
      </c>
      <c r="N835" s="1">
        <v>7698</v>
      </c>
      <c r="O835" s="1">
        <v>5079</v>
      </c>
      <c r="P835" s="1">
        <v>3245</v>
      </c>
      <c r="Q835" s="1">
        <v>50</v>
      </c>
      <c r="R835" s="1"/>
      <c r="S835" s="1">
        <v>16</v>
      </c>
      <c r="T835" s="1">
        <v>15</v>
      </c>
      <c r="U835" s="1">
        <v>7</v>
      </c>
      <c r="V835" s="1"/>
      <c r="W835" s="1">
        <v>13</v>
      </c>
      <c r="X835" s="1"/>
      <c r="Y835" s="1">
        <v>16</v>
      </c>
      <c r="Z835" s="1"/>
      <c r="AA835" s="1"/>
      <c r="AB835" s="1"/>
      <c r="AH835" t="str">
        <f t="shared" si="169"/>
        <v>Lawrence</v>
      </c>
      <c r="AI835" t="s">
        <v>1581</v>
      </c>
      <c r="AJ835">
        <v>5</v>
      </c>
      <c r="AK835" s="7"/>
      <c r="AL835" s="127">
        <v>25</v>
      </c>
      <c r="AM835" s="130">
        <v>9</v>
      </c>
      <c r="AN835" s="130">
        <v>65</v>
      </c>
      <c r="AO835" s="132">
        <v>34550</v>
      </c>
      <c r="AP835" s="132">
        <f t="shared" si="167"/>
        <v>25009</v>
      </c>
      <c r="AQ835" t="s">
        <v>146</v>
      </c>
    </row>
    <row r="836" spans="1:43" hidden="1" outlineLevel="1" x14ac:dyDescent="0.2">
      <c r="A836" s="69" t="s">
        <v>940</v>
      </c>
      <c r="B836" s="10" t="s">
        <v>1385</v>
      </c>
      <c r="C836" s="1">
        <f t="shared" si="168"/>
        <v>2957</v>
      </c>
      <c r="D836" s="7">
        <f t="shared" si="162"/>
        <v>1</v>
      </c>
      <c r="E836" s="7">
        <f t="shared" si="163"/>
        <v>2</v>
      </c>
      <c r="F836" s="7">
        <f t="shared" si="164"/>
        <v>3</v>
      </c>
      <c r="G836" s="1">
        <f t="shared" si="165"/>
        <v>826</v>
      </c>
      <c r="H836" s="2">
        <f t="shared" si="166"/>
        <v>0.27933716604666892</v>
      </c>
      <c r="I836" s="8"/>
      <c r="J836" s="2">
        <f t="shared" si="158"/>
        <v>0.52553263442678388</v>
      </c>
      <c r="K836" s="2">
        <f t="shared" si="159"/>
        <v>0.24619546838011497</v>
      </c>
      <c r="L836" s="2">
        <f t="shared" si="160"/>
        <v>0.2225228271897193</v>
      </c>
      <c r="M836" s="2">
        <f t="shared" si="161"/>
        <v>5.7490700033818454E-3</v>
      </c>
      <c r="N836" s="1">
        <v>1554</v>
      </c>
      <c r="O836" s="1">
        <v>728</v>
      </c>
      <c r="P836" s="1">
        <v>658</v>
      </c>
      <c r="Q836" s="1">
        <v>7</v>
      </c>
      <c r="R836" s="1"/>
      <c r="S836" s="1">
        <v>3</v>
      </c>
      <c r="T836" s="1">
        <v>3</v>
      </c>
      <c r="U836" s="1">
        <v>4</v>
      </c>
      <c r="V836" s="1"/>
      <c r="W836" s="1">
        <v>0</v>
      </c>
      <c r="X836" s="1"/>
      <c r="Y836" s="1">
        <v>0</v>
      </c>
      <c r="Z836" s="1"/>
      <c r="AA836" s="1"/>
      <c r="AB836" s="1"/>
      <c r="AH836" t="str">
        <f t="shared" si="169"/>
        <v>Lee</v>
      </c>
      <c r="AI836" t="s">
        <v>2258</v>
      </c>
      <c r="AJ836">
        <v>1</v>
      </c>
      <c r="AK836" s="7"/>
      <c r="AL836" s="127">
        <v>25</v>
      </c>
      <c r="AM836" s="130">
        <v>3</v>
      </c>
      <c r="AN836" s="130">
        <v>65</v>
      </c>
      <c r="AO836" s="132">
        <v>34655</v>
      </c>
      <c r="AP836" s="132">
        <f t="shared" si="167"/>
        <v>25003</v>
      </c>
      <c r="AQ836" t="s">
        <v>2231</v>
      </c>
    </row>
    <row r="837" spans="1:43" hidden="1" outlineLevel="1" x14ac:dyDescent="0.2">
      <c r="A837" s="69" t="s">
        <v>2679</v>
      </c>
      <c r="B837" s="10" t="s">
        <v>1385</v>
      </c>
      <c r="C837" s="1">
        <f t="shared" si="168"/>
        <v>5043</v>
      </c>
      <c r="D837" s="7">
        <f t="shared" si="162"/>
        <v>1</v>
      </c>
      <c r="E837" s="7">
        <f t="shared" si="163"/>
        <v>2</v>
      </c>
      <c r="F837" s="7">
        <f t="shared" si="164"/>
        <v>3</v>
      </c>
      <c r="G837" s="1">
        <f t="shared" si="165"/>
        <v>434</v>
      </c>
      <c r="H837" s="2">
        <f t="shared" si="166"/>
        <v>8.6059884989093796E-2</v>
      </c>
      <c r="I837" s="8"/>
      <c r="J837" s="2">
        <f t="shared" si="158"/>
        <v>0.40928019036287921</v>
      </c>
      <c r="K837" s="2">
        <f t="shared" si="159"/>
        <v>0.32322030537378543</v>
      </c>
      <c r="L837" s="2">
        <f t="shared" si="160"/>
        <v>0.26452508427523297</v>
      </c>
      <c r="M837" s="2">
        <f t="shared" si="161"/>
        <v>2.9744199881023836E-3</v>
      </c>
      <c r="N837" s="1">
        <v>2064</v>
      </c>
      <c r="O837" s="1">
        <v>1630</v>
      </c>
      <c r="P837" s="1">
        <v>1334</v>
      </c>
      <c r="Q837" s="1">
        <v>4</v>
      </c>
      <c r="R837" s="1"/>
      <c r="S837" s="1">
        <v>6</v>
      </c>
      <c r="T837" s="1">
        <v>2</v>
      </c>
      <c r="U837" s="1">
        <v>3</v>
      </c>
      <c r="V837" s="1"/>
      <c r="W837" s="1">
        <v>0</v>
      </c>
      <c r="X837" s="1"/>
      <c r="Y837" s="1">
        <v>0</v>
      </c>
      <c r="Z837" s="1"/>
      <c r="AA837" s="1"/>
      <c r="AB837" s="1"/>
      <c r="AH837" t="str">
        <f t="shared" si="169"/>
        <v>Leicester</v>
      </c>
      <c r="AI837" s="10" t="s">
        <v>2646</v>
      </c>
      <c r="AJ837" s="10">
        <v>2</v>
      </c>
      <c r="AK837" s="7"/>
      <c r="AL837" s="127">
        <v>25</v>
      </c>
      <c r="AM837" s="130">
        <v>27</v>
      </c>
      <c r="AN837" s="130">
        <v>120</v>
      </c>
      <c r="AO837" s="132">
        <v>34795</v>
      </c>
      <c r="AP837" s="132">
        <f t="shared" si="167"/>
        <v>25027</v>
      </c>
      <c r="AQ837" t="s">
        <v>2231</v>
      </c>
    </row>
    <row r="838" spans="1:43" hidden="1" outlineLevel="1" x14ac:dyDescent="0.2">
      <c r="A838" s="69" t="s">
        <v>761</v>
      </c>
      <c r="B838" s="10" t="s">
        <v>1385</v>
      </c>
      <c r="C838" s="1">
        <f t="shared" si="168"/>
        <v>3061</v>
      </c>
      <c r="D838" s="7">
        <f t="shared" si="162"/>
        <v>1</v>
      </c>
      <c r="E838" s="7">
        <f t="shared" si="163"/>
        <v>2</v>
      </c>
      <c r="F838" s="7">
        <f t="shared" si="164"/>
        <v>3</v>
      </c>
      <c r="G838" s="1">
        <f t="shared" si="165"/>
        <v>788</v>
      </c>
      <c r="H838" s="2">
        <f t="shared" si="166"/>
        <v>0.25743221169552433</v>
      </c>
      <c r="I838" s="8"/>
      <c r="J838" s="2">
        <f t="shared" si="158"/>
        <v>0.52793204835021235</v>
      </c>
      <c r="K838" s="2">
        <f t="shared" si="159"/>
        <v>0.27049983665468802</v>
      </c>
      <c r="L838" s="2">
        <f t="shared" si="160"/>
        <v>0.1953609931394969</v>
      </c>
      <c r="M838" s="2">
        <f t="shared" si="161"/>
        <v>6.2071218556027374E-3</v>
      </c>
      <c r="N838" s="1">
        <v>1616</v>
      </c>
      <c r="O838" s="1">
        <v>828</v>
      </c>
      <c r="P838" s="1">
        <v>598</v>
      </c>
      <c r="Q838" s="1">
        <v>9</v>
      </c>
      <c r="R838" s="1"/>
      <c r="S838" s="1">
        <v>2</v>
      </c>
      <c r="T838" s="1">
        <v>4</v>
      </c>
      <c r="U838" s="1">
        <v>3</v>
      </c>
      <c r="V838" s="1"/>
      <c r="W838" s="1">
        <v>1</v>
      </c>
      <c r="X838" s="1"/>
      <c r="Y838" s="1">
        <v>0</v>
      </c>
      <c r="Z838" s="1"/>
      <c r="AA838" s="1"/>
      <c r="AB838" s="1"/>
      <c r="AH838" t="str">
        <f t="shared" si="169"/>
        <v>Lenox</v>
      </c>
      <c r="AI838" t="s">
        <v>2258</v>
      </c>
      <c r="AJ838">
        <v>1</v>
      </c>
      <c r="AK838" s="7"/>
      <c r="AL838" s="127">
        <v>25</v>
      </c>
      <c r="AM838" s="130">
        <v>3</v>
      </c>
      <c r="AN838" s="130">
        <v>70</v>
      </c>
      <c r="AO838" s="132">
        <v>34970</v>
      </c>
      <c r="AP838" s="132">
        <f t="shared" si="167"/>
        <v>25003</v>
      </c>
      <c r="AQ838" t="s">
        <v>2231</v>
      </c>
    </row>
    <row r="839" spans="1:43" hidden="1" outlineLevel="1" x14ac:dyDescent="0.2">
      <c r="A839" s="69" t="s">
        <v>762</v>
      </c>
      <c r="B839" s="10" t="s">
        <v>1385</v>
      </c>
      <c r="C839" s="1">
        <f t="shared" si="168"/>
        <v>16832</v>
      </c>
      <c r="D839" s="7">
        <f t="shared" si="162"/>
        <v>1</v>
      </c>
      <c r="E839" s="7">
        <f t="shared" si="163"/>
        <v>2</v>
      </c>
      <c r="F839" s="7">
        <f t="shared" si="164"/>
        <v>3</v>
      </c>
      <c r="G839" s="1">
        <f t="shared" si="165"/>
        <v>2009</v>
      </c>
      <c r="H839" s="2">
        <f t="shared" si="166"/>
        <v>0.1193559885931559</v>
      </c>
      <c r="I839" s="8"/>
      <c r="J839" s="2">
        <f t="shared" si="158"/>
        <v>0.43381653992395436</v>
      </c>
      <c r="K839" s="2">
        <f t="shared" si="159"/>
        <v>0.31446055133079848</v>
      </c>
      <c r="L839" s="2">
        <f t="shared" si="160"/>
        <v>0.24697005703422054</v>
      </c>
      <c r="M839" s="2">
        <f t="shared" si="161"/>
        <v>4.7528517110265733E-3</v>
      </c>
      <c r="N839" s="1">
        <v>7302</v>
      </c>
      <c r="O839" s="1">
        <v>5293</v>
      </c>
      <c r="P839" s="1">
        <v>4157</v>
      </c>
      <c r="Q839" s="1">
        <v>34</v>
      </c>
      <c r="R839" s="1"/>
      <c r="S839" s="1">
        <v>8</v>
      </c>
      <c r="T839" s="1">
        <v>13</v>
      </c>
      <c r="U839" s="1">
        <v>21</v>
      </c>
      <c r="V839" s="1"/>
      <c r="W839" s="1">
        <v>4</v>
      </c>
      <c r="X839" s="1"/>
      <c r="Y839" s="1">
        <v>0</v>
      </c>
      <c r="Z839" s="1"/>
      <c r="AA839" s="1"/>
      <c r="AB839" s="1"/>
      <c r="AH839" t="str">
        <f t="shared" si="169"/>
        <v>Leominster</v>
      </c>
      <c r="AI839" s="10" t="s">
        <v>2646</v>
      </c>
      <c r="AJ839" s="10">
        <v>1</v>
      </c>
      <c r="AK839" s="7"/>
      <c r="AL839" s="127">
        <v>25</v>
      </c>
      <c r="AM839" s="130">
        <v>27</v>
      </c>
      <c r="AN839" s="130">
        <v>125</v>
      </c>
      <c r="AO839" s="132">
        <v>35075</v>
      </c>
      <c r="AP839" s="132">
        <f t="shared" si="167"/>
        <v>25027</v>
      </c>
      <c r="AQ839" t="s">
        <v>146</v>
      </c>
    </row>
    <row r="840" spans="1:43" hidden="1" outlineLevel="1" x14ac:dyDescent="0.2">
      <c r="A840" s="69" t="s">
        <v>749</v>
      </c>
      <c r="B840" s="10" t="s">
        <v>1385</v>
      </c>
      <c r="C840" s="1">
        <f t="shared" si="168"/>
        <v>1114</v>
      </c>
      <c r="D840" s="7">
        <f t="shared" si="162"/>
        <v>1</v>
      </c>
      <c r="E840" s="7">
        <f t="shared" si="163"/>
        <v>2</v>
      </c>
      <c r="F840" s="7">
        <f t="shared" si="164"/>
        <v>3</v>
      </c>
      <c r="G840" s="1">
        <f t="shared" si="165"/>
        <v>612</v>
      </c>
      <c r="H840" s="2">
        <f t="shared" si="166"/>
        <v>0.54937163375224418</v>
      </c>
      <c r="I840" s="8"/>
      <c r="J840" s="2">
        <f t="shared" si="158"/>
        <v>0.71274685816876127</v>
      </c>
      <c r="K840" s="2">
        <f t="shared" si="159"/>
        <v>0.16337522441651706</v>
      </c>
      <c r="L840" s="2">
        <f t="shared" si="160"/>
        <v>0.11041292639138241</v>
      </c>
      <c r="M840" s="2">
        <f t="shared" si="161"/>
        <v>1.3464991023339271E-2</v>
      </c>
      <c r="N840" s="1">
        <v>794</v>
      </c>
      <c r="O840" s="1">
        <v>182</v>
      </c>
      <c r="P840" s="1">
        <v>123</v>
      </c>
      <c r="Q840" s="1">
        <v>6</v>
      </c>
      <c r="R840" s="1"/>
      <c r="S840" s="1">
        <v>5</v>
      </c>
      <c r="T840" s="1">
        <v>1</v>
      </c>
      <c r="U840" s="1">
        <v>2</v>
      </c>
      <c r="V840" s="1"/>
      <c r="W840" s="1">
        <v>0</v>
      </c>
      <c r="X840" s="1"/>
      <c r="Y840" s="1">
        <v>1</v>
      </c>
      <c r="Z840" s="1"/>
      <c r="AA840" s="1"/>
      <c r="AB840" s="1"/>
      <c r="AH840" t="str">
        <f t="shared" si="169"/>
        <v>Leverett</v>
      </c>
      <c r="AI840" t="s">
        <v>1494</v>
      </c>
      <c r="AJ840">
        <v>1</v>
      </c>
      <c r="AK840" s="7"/>
      <c r="AL840" s="127">
        <v>25</v>
      </c>
      <c r="AM840" s="130">
        <v>11</v>
      </c>
      <c r="AN840" s="130">
        <v>65</v>
      </c>
      <c r="AO840" s="132">
        <v>35180</v>
      </c>
      <c r="AP840" s="132">
        <f t="shared" si="167"/>
        <v>25011</v>
      </c>
      <c r="AQ840" t="s">
        <v>2231</v>
      </c>
    </row>
    <row r="841" spans="1:43" hidden="1" outlineLevel="1" x14ac:dyDescent="0.2">
      <c r="A841" s="69" t="s">
        <v>1008</v>
      </c>
      <c r="B841" s="10" t="s">
        <v>1385</v>
      </c>
      <c r="C841" s="1">
        <f t="shared" si="168"/>
        <v>17960</v>
      </c>
      <c r="D841" s="7">
        <f t="shared" si="162"/>
        <v>1</v>
      </c>
      <c r="E841" s="7">
        <f t="shared" si="163"/>
        <v>2</v>
      </c>
      <c r="F841" s="7">
        <f t="shared" si="164"/>
        <v>3</v>
      </c>
      <c r="G841" s="1">
        <f t="shared" si="165"/>
        <v>5014</v>
      </c>
      <c r="H841" s="2">
        <f t="shared" si="166"/>
        <v>0.27917594654788419</v>
      </c>
      <c r="I841" s="8"/>
      <c r="J841" s="2">
        <f t="shared" si="158"/>
        <v>0.55762806236080176</v>
      </c>
      <c r="K841" s="2">
        <f t="shared" si="159"/>
        <v>0.27845211581291762</v>
      </c>
      <c r="L841" s="2">
        <f t="shared" si="160"/>
        <v>0.15567928730512248</v>
      </c>
      <c r="M841" s="2">
        <f t="shared" si="161"/>
        <v>8.2405345211581382E-3</v>
      </c>
      <c r="N841" s="1">
        <v>10015</v>
      </c>
      <c r="O841" s="1">
        <v>5001</v>
      </c>
      <c r="P841" s="1">
        <v>2796</v>
      </c>
      <c r="Q841" s="1">
        <v>71</v>
      </c>
      <c r="R841" s="1"/>
      <c r="S841" s="1">
        <v>33</v>
      </c>
      <c r="T841" s="1">
        <v>12</v>
      </c>
      <c r="U841" s="1">
        <v>14</v>
      </c>
      <c r="V841" s="1"/>
      <c r="W841" s="1">
        <v>5</v>
      </c>
      <c r="X841" s="1"/>
      <c r="Y841" s="1">
        <v>13</v>
      </c>
      <c r="Z841" s="1"/>
      <c r="AA841" s="1"/>
      <c r="AB841" s="1"/>
      <c r="AH841" t="str">
        <f t="shared" si="169"/>
        <v>Lexington</v>
      </c>
      <c r="AI841" t="s">
        <v>958</v>
      </c>
      <c r="AJ841">
        <v>7</v>
      </c>
      <c r="AK841" s="7"/>
      <c r="AL841" s="127">
        <v>25</v>
      </c>
      <c r="AM841" s="130">
        <v>17</v>
      </c>
      <c r="AN841" s="130">
        <v>115</v>
      </c>
      <c r="AO841" s="132">
        <v>35215</v>
      </c>
      <c r="AP841" s="132">
        <f t="shared" si="167"/>
        <v>25017</v>
      </c>
      <c r="AQ841" t="s">
        <v>2231</v>
      </c>
    </row>
    <row r="842" spans="1:43" hidden="1" outlineLevel="1" x14ac:dyDescent="0.2">
      <c r="A842" s="69" t="s">
        <v>750</v>
      </c>
      <c r="B842" s="10" t="s">
        <v>1385</v>
      </c>
      <c r="C842" s="1">
        <f t="shared" si="168"/>
        <v>380</v>
      </c>
      <c r="D842" s="7">
        <f t="shared" si="162"/>
        <v>1</v>
      </c>
      <c r="E842" s="7">
        <f t="shared" si="163"/>
        <v>3</v>
      </c>
      <c r="F842" s="7">
        <f t="shared" si="164"/>
        <v>2</v>
      </c>
      <c r="G842" s="1">
        <f t="shared" si="165"/>
        <v>50</v>
      </c>
      <c r="H842" s="2">
        <f t="shared" si="166"/>
        <v>0.13157894736842105</v>
      </c>
      <c r="I842" s="8"/>
      <c r="J842" s="2">
        <f t="shared" si="158"/>
        <v>0.43947368421052629</v>
      </c>
      <c r="K842" s="2">
        <f t="shared" si="159"/>
        <v>0.24736842105263157</v>
      </c>
      <c r="L842" s="2">
        <f t="shared" si="160"/>
        <v>0.30789473684210528</v>
      </c>
      <c r="M842" s="2">
        <f t="shared" si="161"/>
        <v>5.263157894736914E-3</v>
      </c>
      <c r="N842" s="1">
        <v>167</v>
      </c>
      <c r="O842" s="1">
        <v>94</v>
      </c>
      <c r="P842" s="1">
        <v>117</v>
      </c>
      <c r="Q842" s="1">
        <v>0</v>
      </c>
      <c r="R842" s="1"/>
      <c r="S842" s="1">
        <v>0</v>
      </c>
      <c r="T842" s="1">
        <v>0</v>
      </c>
      <c r="U842" s="1">
        <v>1</v>
      </c>
      <c r="V842" s="1"/>
      <c r="W842" s="1">
        <v>0</v>
      </c>
      <c r="X842" s="1"/>
      <c r="Y842" s="1">
        <v>1</v>
      </c>
      <c r="Z842" s="1"/>
      <c r="AA842" s="1"/>
      <c r="AB842" s="1"/>
      <c r="AH842" t="str">
        <f t="shared" si="169"/>
        <v>Leyden</v>
      </c>
      <c r="AI842" t="s">
        <v>1494</v>
      </c>
      <c r="AJ842">
        <v>1</v>
      </c>
      <c r="AK842" s="7"/>
      <c r="AL842" s="127">
        <v>25</v>
      </c>
      <c r="AM842" s="130">
        <v>11</v>
      </c>
      <c r="AN842" s="130">
        <v>70</v>
      </c>
      <c r="AO842" s="132">
        <v>35285</v>
      </c>
      <c r="AP842" s="132">
        <f t="shared" si="167"/>
        <v>25011</v>
      </c>
      <c r="AQ842" t="s">
        <v>2231</v>
      </c>
    </row>
    <row r="843" spans="1:43" hidden="1" outlineLevel="1" x14ac:dyDescent="0.2">
      <c r="A843" s="69" t="s">
        <v>1204</v>
      </c>
      <c r="B843" s="10" t="s">
        <v>1385</v>
      </c>
      <c r="C843" s="1">
        <f t="shared" si="168"/>
        <v>3131</v>
      </c>
      <c r="D843" s="7">
        <f t="shared" si="162"/>
        <v>1</v>
      </c>
      <c r="E843" s="7">
        <f t="shared" si="163"/>
        <v>2</v>
      </c>
      <c r="F843" s="7">
        <f t="shared" si="164"/>
        <v>3</v>
      </c>
      <c r="G843" s="1">
        <f t="shared" si="165"/>
        <v>880</v>
      </c>
      <c r="H843" s="2">
        <f t="shared" si="166"/>
        <v>0.28106036410092622</v>
      </c>
      <c r="I843" s="8"/>
      <c r="J843" s="2">
        <f t="shared" si="158"/>
        <v>0.55828808687320342</v>
      </c>
      <c r="K843" s="2">
        <f t="shared" si="159"/>
        <v>0.27722772277227725</v>
      </c>
      <c r="L843" s="2">
        <f t="shared" si="160"/>
        <v>0.15681890769722134</v>
      </c>
      <c r="M843" s="2">
        <f t="shared" si="161"/>
        <v>7.6652826572979893E-3</v>
      </c>
      <c r="N843" s="1">
        <v>1748</v>
      </c>
      <c r="O843" s="1">
        <v>868</v>
      </c>
      <c r="P843" s="1">
        <v>491</v>
      </c>
      <c r="Q843" s="1">
        <v>11</v>
      </c>
      <c r="R843" s="1"/>
      <c r="S843" s="1">
        <v>5</v>
      </c>
      <c r="T843" s="1">
        <v>0</v>
      </c>
      <c r="U843" s="1">
        <v>2</v>
      </c>
      <c r="V843" s="1"/>
      <c r="W843" s="1">
        <v>0</v>
      </c>
      <c r="X843" s="1"/>
      <c r="Y843" s="1">
        <v>6</v>
      </c>
      <c r="Z843" s="1"/>
      <c r="AA843" s="1"/>
      <c r="AB843" s="1"/>
      <c r="AH843" t="str">
        <f t="shared" si="169"/>
        <v>Lincoln</v>
      </c>
      <c r="AI843" t="s">
        <v>958</v>
      </c>
      <c r="AJ843">
        <v>7</v>
      </c>
      <c r="AK843" s="7"/>
      <c r="AL843" s="127">
        <v>25</v>
      </c>
      <c r="AM843" s="130">
        <v>17</v>
      </c>
      <c r="AN843" s="130">
        <v>120</v>
      </c>
      <c r="AO843" s="132">
        <v>35425</v>
      </c>
      <c r="AP843" s="132">
        <f t="shared" si="167"/>
        <v>25017</v>
      </c>
      <c r="AQ843" t="s">
        <v>2231</v>
      </c>
    </row>
    <row r="844" spans="1:43" hidden="1" outlineLevel="1" x14ac:dyDescent="0.2">
      <c r="A844" s="69" t="s">
        <v>751</v>
      </c>
      <c r="B844" s="10" t="s">
        <v>1385</v>
      </c>
      <c r="C844" s="1">
        <f t="shared" si="168"/>
        <v>4114</v>
      </c>
      <c r="D844" s="7">
        <f t="shared" si="162"/>
        <v>1</v>
      </c>
      <c r="E844" s="7">
        <f t="shared" si="163"/>
        <v>2</v>
      </c>
      <c r="F844" s="7">
        <f t="shared" si="164"/>
        <v>3</v>
      </c>
      <c r="G844" s="1">
        <f t="shared" si="165"/>
        <v>311</v>
      </c>
      <c r="H844" s="2">
        <f t="shared" si="166"/>
        <v>7.5595527467185217E-2</v>
      </c>
      <c r="I844" s="8"/>
      <c r="J844" s="2">
        <f t="shared" si="158"/>
        <v>0.39888186679630527</v>
      </c>
      <c r="K844" s="2">
        <f t="shared" si="159"/>
        <v>0.3232863393291201</v>
      </c>
      <c r="L844" s="2">
        <f t="shared" si="160"/>
        <v>0.26981040350024305</v>
      </c>
      <c r="M844" s="2">
        <f t="shared" si="161"/>
        <v>8.0213903743316384E-3</v>
      </c>
      <c r="N844" s="1">
        <v>1641</v>
      </c>
      <c r="O844" s="1">
        <v>1330</v>
      </c>
      <c r="P844" s="1">
        <v>1110</v>
      </c>
      <c r="Q844" s="1">
        <v>20</v>
      </c>
      <c r="R844" s="1"/>
      <c r="S844" s="1">
        <v>4</v>
      </c>
      <c r="T844" s="1">
        <v>5</v>
      </c>
      <c r="U844" s="1">
        <v>3</v>
      </c>
      <c r="V844" s="1"/>
      <c r="W844" s="1">
        <v>1</v>
      </c>
      <c r="X844" s="1"/>
      <c r="Y844" s="1">
        <v>0</v>
      </c>
      <c r="Z844" s="1"/>
      <c r="AA844" s="1"/>
      <c r="AB844" s="1"/>
      <c r="AH844" t="str">
        <f t="shared" si="169"/>
        <v>Littleton</v>
      </c>
      <c r="AI844" t="s">
        <v>958</v>
      </c>
      <c r="AJ844">
        <v>5</v>
      </c>
      <c r="AK844" s="7"/>
      <c r="AL844" s="127">
        <v>25</v>
      </c>
      <c r="AM844" s="130">
        <v>17</v>
      </c>
      <c r="AN844" s="130">
        <v>125</v>
      </c>
      <c r="AO844" s="132">
        <v>35950</v>
      </c>
      <c r="AP844" s="132">
        <f t="shared" si="167"/>
        <v>25017</v>
      </c>
      <c r="AQ844" t="s">
        <v>2231</v>
      </c>
    </row>
    <row r="845" spans="1:43" hidden="1" outlineLevel="1" x14ac:dyDescent="0.2">
      <c r="A845" s="69" t="s">
        <v>1310</v>
      </c>
      <c r="B845" s="10" t="s">
        <v>1385</v>
      </c>
      <c r="C845" s="1">
        <f t="shared" si="168"/>
        <v>8937</v>
      </c>
      <c r="D845" s="7">
        <f t="shared" si="162"/>
        <v>1</v>
      </c>
      <c r="E845" s="7">
        <f t="shared" si="163"/>
        <v>2</v>
      </c>
      <c r="F845" s="7">
        <f t="shared" si="164"/>
        <v>3</v>
      </c>
      <c r="G845" s="1">
        <f t="shared" si="165"/>
        <v>889</v>
      </c>
      <c r="H845" s="2">
        <f t="shared" si="166"/>
        <v>9.9474096452948413E-2</v>
      </c>
      <c r="I845" s="8"/>
      <c r="J845" s="2">
        <f t="shared" si="158"/>
        <v>0.45932639588228713</v>
      </c>
      <c r="K845" s="2">
        <f t="shared" si="159"/>
        <v>0.35985229942933872</v>
      </c>
      <c r="L845" s="2">
        <f t="shared" si="160"/>
        <v>0.17545037484614523</v>
      </c>
      <c r="M845" s="2">
        <f t="shared" si="161"/>
        <v>5.3709298422289775E-3</v>
      </c>
      <c r="N845" s="1">
        <v>4105</v>
      </c>
      <c r="O845" s="1">
        <v>3216</v>
      </c>
      <c r="P845" s="1">
        <v>1568</v>
      </c>
      <c r="Q845" s="1">
        <v>22</v>
      </c>
      <c r="R845" s="1"/>
      <c r="S845" s="1">
        <v>3</v>
      </c>
      <c r="T845" s="1">
        <v>1</v>
      </c>
      <c r="U845" s="1">
        <v>5</v>
      </c>
      <c r="V845" s="1"/>
      <c r="W845" s="1">
        <v>5</v>
      </c>
      <c r="X845" s="1"/>
      <c r="Y845" s="1">
        <v>12</v>
      </c>
      <c r="Z845" s="1"/>
      <c r="AA845" s="1"/>
      <c r="AB845" s="1"/>
      <c r="AH845" t="str">
        <f t="shared" si="169"/>
        <v>Longmeadow</v>
      </c>
      <c r="AI845" t="s">
        <v>1061</v>
      </c>
      <c r="AJ845">
        <v>2</v>
      </c>
      <c r="AK845" s="7"/>
      <c r="AL845" s="127">
        <v>25</v>
      </c>
      <c r="AM845" s="130">
        <v>13</v>
      </c>
      <c r="AN845" s="130">
        <v>55</v>
      </c>
      <c r="AO845" s="132">
        <v>36300</v>
      </c>
      <c r="AP845" s="132">
        <f t="shared" si="167"/>
        <v>25013</v>
      </c>
      <c r="AQ845" t="s">
        <v>2231</v>
      </c>
    </row>
    <row r="846" spans="1:43" hidden="1" outlineLevel="1" x14ac:dyDescent="0.2">
      <c r="A846" s="69" t="s">
        <v>3059</v>
      </c>
      <c r="B846" s="10" t="s">
        <v>1385</v>
      </c>
      <c r="C846" s="1">
        <f t="shared" si="168"/>
        <v>32123</v>
      </c>
      <c r="D846" s="7">
        <f t="shared" si="162"/>
        <v>1</v>
      </c>
      <c r="E846" s="7">
        <f t="shared" si="163"/>
        <v>3</v>
      </c>
      <c r="F846" s="7">
        <f t="shared" si="164"/>
        <v>2</v>
      </c>
      <c r="G846" s="1">
        <f t="shared" si="165"/>
        <v>5599</v>
      </c>
      <c r="H846" s="2">
        <f t="shared" si="166"/>
        <v>0.17429878902966722</v>
      </c>
      <c r="I846" s="8"/>
      <c r="J846" s="2">
        <f t="shared" si="158"/>
        <v>0.45114092706160697</v>
      </c>
      <c r="K846" s="2">
        <f t="shared" si="159"/>
        <v>0.26358061202253835</v>
      </c>
      <c r="L846" s="2">
        <f t="shared" si="160"/>
        <v>0.27684213803193974</v>
      </c>
      <c r="M846" s="2">
        <f t="shared" si="161"/>
        <v>8.4363228839149929E-3</v>
      </c>
      <c r="N846" s="1">
        <v>14492</v>
      </c>
      <c r="O846" s="1">
        <v>8467</v>
      </c>
      <c r="P846" s="1">
        <v>8893</v>
      </c>
      <c r="Q846" s="1">
        <v>90</v>
      </c>
      <c r="R846" s="1"/>
      <c r="S846" s="1">
        <v>62</v>
      </c>
      <c r="T846" s="1">
        <v>62</v>
      </c>
      <c r="U846" s="1">
        <v>21</v>
      </c>
      <c r="V846" s="1"/>
      <c r="W846" s="1">
        <v>16</v>
      </c>
      <c r="X846" s="1"/>
      <c r="Y846" s="1">
        <v>20</v>
      </c>
      <c r="Z846" s="1"/>
      <c r="AA846" s="1"/>
      <c r="AB846" s="1"/>
      <c r="AH846" t="str">
        <f t="shared" si="169"/>
        <v>Lowell</v>
      </c>
      <c r="AI846" t="s">
        <v>958</v>
      </c>
      <c r="AJ846">
        <v>5</v>
      </c>
      <c r="AK846" s="7"/>
      <c r="AL846" s="127">
        <v>25</v>
      </c>
      <c r="AM846" s="130">
        <v>17</v>
      </c>
      <c r="AN846" s="130">
        <v>130</v>
      </c>
      <c r="AO846" s="132">
        <v>37000</v>
      </c>
      <c r="AP846" s="132">
        <f t="shared" si="167"/>
        <v>25017</v>
      </c>
      <c r="AQ846" t="s">
        <v>146</v>
      </c>
    </row>
    <row r="847" spans="1:43" hidden="1" outlineLevel="1" x14ac:dyDescent="0.2">
      <c r="A847" s="69" t="s">
        <v>3060</v>
      </c>
      <c r="B847" s="10" t="s">
        <v>1385</v>
      </c>
      <c r="C847" s="1">
        <f t="shared" si="168"/>
        <v>8615</v>
      </c>
      <c r="D847" s="7">
        <f t="shared" si="162"/>
        <v>1</v>
      </c>
      <c r="E847" s="7">
        <f t="shared" si="163"/>
        <v>3</v>
      </c>
      <c r="F847" s="7">
        <f t="shared" si="164"/>
        <v>2</v>
      </c>
      <c r="G847" s="1">
        <f t="shared" si="165"/>
        <v>1502</v>
      </c>
      <c r="H847" s="2">
        <f t="shared" si="166"/>
        <v>0.17434706906558328</v>
      </c>
      <c r="I847" s="8"/>
      <c r="J847" s="2">
        <f t="shared" si="158"/>
        <v>0.45246662797446313</v>
      </c>
      <c r="K847" s="2">
        <f t="shared" si="159"/>
        <v>0.26047591410330817</v>
      </c>
      <c r="L847" s="2">
        <f t="shared" si="160"/>
        <v>0.27811955890887985</v>
      </c>
      <c r="M847" s="2">
        <f t="shared" si="161"/>
        <v>8.937899013348849E-3</v>
      </c>
      <c r="N847" s="1">
        <v>3898</v>
      </c>
      <c r="O847" s="1">
        <v>2244</v>
      </c>
      <c r="P847" s="1">
        <v>2396</v>
      </c>
      <c r="Q847" s="1">
        <v>14</v>
      </c>
      <c r="R847" s="1"/>
      <c r="S847" s="1">
        <v>33</v>
      </c>
      <c r="T847" s="1">
        <v>24</v>
      </c>
      <c r="U847" s="1">
        <v>5</v>
      </c>
      <c r="V847" s="1"/>
      <c r="W847" s="1">
        <v>0</v>
      </c>
      <c r="X847" s="1"/>
      <c r="Y847" s="1">
        <v>1</v>
      </c>
      <c r="Z847" s="1"/>
      <c r="AA847" s="1"/>
      <c r="AB847" s="1"/>
      <c r="AH847" t="str">
        <f t="shared" si="169"/>
        <v>Ludlow</v>
      </c>
      <c r="AI847" t="s">
        <v>1061</v>
      </c>
      <c r="AJ847">
        <v>2</v>
      </c>
      <c r="AK847" s="7"/>
      <c r="AL847" s="127">
        <v>25</v>
      </c>
      <c r="AM847" s="130">
        <v>13</v>
      </c>
      <c r="AN847" s="130">
        <v>60</v>
      </c>
      <c r="AO847" s="132">
        <v>37175</v>
      </c>
      <c r="AP847" s="132">
        <f t="shared" si="167"/>
        <v>25013</v>
      </c>
      <c r="AQ847" t="s">
        <v>2231</v>
      </c>
    </row>
    <row r="848" spans="1:43" hidden="1" outlineLevel="1" x14ac:dyDescent="0.2">
      <c r="A848" s="69" t="s">
        <v>1894</v>
      </c>
      <c r="B848" s="10" t="s">
        <v>1385</v>
      </c>
      <c r="C848" s="1">
        <f t="shared" si="168"/>
        <v>4634</v>
      </c>
      <c r="D848" s="7">
        <f t="shared" si="162"/>
        <v>1</v>
      </c>
      <c r="E848" s="7">
        <f t="shared" si="163"/>
        <v>2</v>
      </c>
      <c r="F848" s="7">
        <f t="shared" si="164"/>
        <v>3</v>
      </c>
      <c r="G848" s="1">
        <f t="shared" si="165"/>
        <v>262</v>
      </c>
      <c r="H848" s="2">
        <f t="shared" si="166"/>
        <v>5.6538627535606387E-2</v>
      </c>
      <c r="I848" s="8"/>
      <c r="J848" s="2">
        <f t="shared" si="158"/>
        <v>0.39015968925334482</v>
      </c>
      <c r="K848" s="2">
        <f t="shared" si="159"/>
        <v>0.33362106171773848</v>
      </c>
      <c r="L848" s="2">
        <f t="shared" si="160"/>
        <v>0.27017695295640914</v>
      </c>
      <c r="M848" s="2">
        <f t="shared" si="161"/>
        <v>6.0422960725076136E-3</v>
      </c>
      <c r="N848" s="1">
        <v>1808</v>
      </c>
      <c r="O848" s="1">
        <v>1546</v>
      </c>
      <c r="P848" s="1">
        <v>1252</v>
      </c>
      <c r="Q848" s="1">
        <v>15</v>
      </c>
      <c r="R848" s="1"/>
      <c r="S848" s="1">
        <v>7</v>
      </c>
      <c r="T848" s="1">
        <v>3</v>
      </c>
      <c r="U848" s="1">
        <v>2</v>
      </c>
      <c r="V848" s="1"/>
      <c r="W848" s="1">
        <v>1</v>
      </c>
      <c r="X848" s="1"/>
      <c r="Y848" s="1">
        <v>0</v>
      </c>
      <c r="Z848" s="1"/>
      <c r="AA848" s="1"/>
      <c r="AB848" s="1"/>
      <c r="AH848" t="str">
        <f t="shared" si="169"/>
        <v>Lunenburg</v>
      </c>
      <c r="AI848" s="10" t="s">
        <v>2646</v>
      </c>
      <c r="AJ848" s="10" t="s">
        <v>3230</v>
      </c>
      <c r="AK848" s="7"/>
      <c r="AL848" s="127">
        <v>25</v>
      </c>
      <c r="AM848" s="130">
        <v>27</v>
      </c>
      <c r="AN848" s="130">
        <v>130</v>
      </c>
      <c r="AO848" s="132">
        <v>37420</v>
      </c>
      <c r="AP848" s="132">
        <f t="shared" si="167"/>
        <v>25027</v>
      </c>
      <c r="AQ848" t="s">
        <v>2231</v>
      </c>
    </row>
    <row r="849" spans="1:43" hidden="1" outlineLevel="1" x14ac:dyDescent="0.2">
      <c r="A849" s="69" t="s">
        <v>1630</v>
      </c>
      <c r="B849" s="10" t="s">
        <v>1385</v>
      </c>
      <c r="C849" s="1">
        <f t="shared" si="168"/>
        <v>30477</v>
      </c>
      <c r="D849" s="7">
        <f t="shared" si="162"/>
        <v>1</v>
      </c>
      <c r="E849" s="7">
        <f t="shared" si="163"/>
        <v>3</v>
      </c>
      <c r="F849" s="7">
        <f t="shared" si="164"/>
        <v>2</v>
      </c>
      <c r="G849" s="1">
        <f t="shared" si="165"/>
        <v>7610</v>
      </c>
      <c r="H849" s="2">
        <f t="shared" si="166"/>
        <v>0.24969649243691963</v>
      </c>
      <c r="I849" s="8"/>
      <c r="J849" s="2">
        <f t="shared" si="158"/>
        <v>0.5011976244381009</v>
      </c>
      <c r="K849" s="2">
        <f t="shared" si="159"/>
        <v>0.24116546904222858</v>
      </c>
      <c r="L849" s="2">
        <f t="shared" si="160"/>
        <v>0.25150113200118124</v>
      </c>
      <c r="M849" s="2">
        <f t="shared" si="161"/>
        <v>6.1357745184892898E-3</v>
      </c>
      <c r="N849" s="1">
        <v>15275</v>
      </c>
      <c r="O849" s="1">
        <v>7350</v>
      </c>
      <c r="P849" s="1">
        <v>7665</v>
      </c>
      <c r="Q849" s="1">
        <v>75</v>
      </c>
      <c r="R849" s="1"/>
      <c r="S849" s="1">
        <v>32</v>
      </c>
      <c r="T849" s="1">
        <v>38</v>
      </c>
      <c r="U849" s="1">
        <v>21</v>
      </c>
      <c r="V849" s="1"/>
      <c r="W849" s="1">
        <v>17</v>
      </c>
      <c r="X849" s="1"/>
      <c r="Y849" s="1">
        <v>4</v>
      </c>
      <c r="Z849" s="1"/>
      <c r="AA849" s="1"/>
      <c r="AB849" s="1"/>
      <c r="AH849" t="str">
        <f t="shared" si="169"/>
        <v>Lynn</v>
      </c>
      <c r="AI849" t="s">
        <v>1581</v>
      </c>
      <c r="AJ849">
        <v>6</v>
      </c>
      <c r="AK849" s="7"/>
      <c r="AL849" s="127">
        <v>25</v>
      </c>
      <c r="AM849" s="130">
        <v>9</v>
      </c>
      <c r="AN849" s="130">
        <v>70</v>
      </c>
      <c r="AO849" s="132">
        <v>37490</v>
      </c>
      <c r="AP849" s="132">
        <f t="shared" si="167"/>
        <v>25009</v>
      </c>
      <c r="AQ849" t="s">
        <v>146</v>
      </c>
    </row>
    <row r="850" spans="1:43" hidden="1" outlineLevel="1" x14ac:dyDescent="0.2">
      <c r="A850" s="69" t="s">
        <v>1311</v>
      </c>
      <c r="B850" s="10" t="s">
        <v>1385</v>
      </c>
      <c r="C850" s="1">
        <f t="shared" si="168"/>
        <v>6901</v>
      </c>
      <c r="D850" s="7">
        <f t="shared" si="162"/>
        <v>2</v>
      </c>
      <c r="E850" s="7">
        <f t="shared" si="163"/>
        <v>1</v>
      </c>
      <c r="F850" s="7">
        <f t="shared" si="164"/>
        <v>3</v>
      </c>
      <c r="G850" s="1">
        <f t="shared" si="165"/>
        <v>646</v>
      </c>
      <c r="H850" s="2">
        <f t="shared" si="166"/>
        <v>9.3609621793942902E-2</v>
      </c>
      <c r="I850" s="8"/>
      <c r="J850" s="2">
        <f t="shared" si="158"/>
        <v>0.32734386320823067</v>
      </c>
      <c r="K850" s="2">
        <f t="shared" si="159"/>
        <v>0.42095348500217361</v>
      </c>
      <c r="L850" s="2">
        <f t="shared" si="160"/>
        <v>0.24721054919576874</v>
      </c>
      <c r="M850" s="2">
        <f t="shared" si="161"/>
        <v>4.4921025938270409E-3</v>
      </c>
      <c r="N850" s="1">
        <v>2259</v>
      </c>
      <c r="O850" s="1">
        <v>2905</v>
      </c>
      <c r="P850" s="1">
        <v>1706</v>
      </c>
      <c r="Q850" s="1">
        <v>22</v>
      </c>
      <c r="R850" s="1"/>
      <c r="S850" s="1">
        <v>2</v>
      </c>
      <c r="T850" s="1">
        <v>2</v>
      </c>
      <c r="U850" s="1">
        <v>1</v>
      </c>
      <c r="V850" s="1"/>
      <c r="W850" s="1">
        <v>0</v>
      </c>
      <c r="X850" s="1"/>
      <c r="Y850" s="1">
        <v>4</v>
      </c>
      <c r="Z850" s="1"/>
      <c r="AA850" s="1"/>
      <c r="AB850" s="1"/>
      <c r="AH850" t="str">
        <f t="shared" si="169"/>
        <v>Lynnfield</v>
      </c>
      <c r="AI850" t="s">
        <v>1581</v>
      </c>
      <c r="AJ850">
        <v>6</v>
      </c>
      <c r="AK850" s="7"/>
      <c r="AL850" s="127">
        <v>25</v>
      </c>
      <c r="AM850" s="130">
        <v>9</v>
      </c>
      <c r="AN850" s="130">
        <v>75</v>
      </c>
      <c r="AO850" s="132">
        <v>37560</v>
      </c>
      <c r="AP850" s="132">
        <f t="shared" si="167"/>
        <v>25009</v>
      </c>
      <c r="AQ850" t="s">
        <v>2231</v>
      </c>
    </row>
    <row r="851" spans="1:43" hidden="1" outlineLevel="1" x14ac:dyDescent="0.2">
      <c r="A851" s="69" t="s">
        <v>1312</v>
      </c>
      <c r="B851" s="10" t="s">
        <v>1385</v>
      </c>
      <c r="C851" s="1">
        <f t="shared" si="168"/>
        <v>23192</v>
      </c>
      <c r="D851" s="7">
        <f t="shared" si="162"/>
        <v>1</v>
      </c>
      <c r="E851" s="7">
        <f t="shared" si="163"/>
        <v>2</v>
      </c>
      <c r="F851" s="7">
        <f t="shared" si="164"/>
        <v>3</v>
      </c>
      <c r="G851" s="1">
        <f t="shared" si="165"/>
        <v>6928</v>
      </c>
      <c r="H851" s="2">
        <f t="shared" si="166"/>
        <v>0.29872369782683683</v>
      </c>
      <c r="I851" s="8"/>
      <c r="J851" s="2">
        <f t="shared" si="158"/>
        <v>0.54557606071058984</v>
      </c>
      <c r="K851" s="2">
        <f t="shared" si="159"/>
        <v>0.24685236288375301</v>
      </c>
      <c r="L851" s="2">
        <f t="shared" si="160"/>
        <v>0.20149189375646775</v>
      </c>
      <c r="M851" s="2">
        <f t="shared" si="161"/>
        <v>6.0796826491893996E-3</v>
      </c>
      <c r="N851" s="1">
        <v>12653</v>
      </c>
      <c r="O851" s="1">
        <v>5725</v>
      </c>
      <c r="P851" s="1">
        <v>4673</v>
      </c>
      <c r="Q851" s="1">
        <v>70</v>
      </c>
      <c r="R851" s="1"/>
      <c r="S851" s="1">
        <v>33</v>
      </c>
      <c r="T851" s="1">
        <v>16</v>
      </c>
      <c r="U851" s="1">
        <v>11</v>
      </c>
      <c r="V851" s="1"/>
      <c r="W851" s="1">
        <v>11</v>
      </c>
      <c r="X851" s="1"/>
      <c r="Y851" s="1">
        <v>0</v>
      </c>
      <c r="Z851" s="1"/>
      <c r="AA851" s="1"/>
      <c r="AB851" s="1"/>
      <c r="AH851" t="str">
        <f t="shared" si="169"/>
        <v>Malden</v>
      </c>
      <c r="AI851" t="s">
        <v>958</v>
      </c>
      <c r="AJ851">
        <v>7</v>
      </c>
      <c r="AK851" s="7"/>
      <c r="AL851" s="127">
        <v>25</v>
      </c>
      <c r="AM851" s="130">
        <v>17</v>
      </c>
      <c r="AN851" s="130">
        <v>135</v>
      </c>
      <c r="AO851" s="132">
        <v>37875</v>
      </c>
      <c r="AP851" s="132">
        <f t="shared" si="167"/>
        <v>25017</v>
      </c>
      <c r="AQ851" t="s">
        <v>146</v>
      </c>
    </row>
    <row r="852" spans="1:43" hidden="1" outlineLevel="1" x14ac:dyDescent="0.2">
      <c r="A852" s="135" t="s">
        <v>3336</v>
      </c>
      <c r="B852" s="10" t="s">
        <v>1385</v>
      </c>
      <c r="C852" s="1">
        <f t="shared" si="168"/>
        <v>3352</v>
      </c>
      <c r="D852" s="7">
        <f t="shared" si="162"/>
        <v>1</v>
      </c>
      <c r="E852" s="7">
        <f t="shared" si="163"/>
        <v>2</v>
      </c>
      <c r="F852" s="7">
        <f t="shared" si="164"/>
        <v>3</v>
      </c>
      <c r="G852" s="1">
        <f t="shared" si="165"/>
        <v>67</v>
      </c>
      <c r="H852" s="2">
        <f t="shared" si="166"/>
        <v>1.9988066825775655E-2</v>
      </c>
      <c r="I852" s="8"/>
      <c r="J852" s="2">
        <f t="shared" si="158"/>
        <v>0.39468973747016706</v>
      </c>
      <c r="K852" s="2">
        <f t="shared" si="159"/>
        <v>0.37470167064439142</v>
      </c>
      <c r="L852" s="2">
        <f t="shared" si="160"/>
        <v>0.22195704057279236</v>
      </c>
      <c r="M852" s="2">
        <f t="shared" si="161"/>
        <v>8.6515513126492194E-3</v>
      </c>
      <c r="N852" s="1">
        <v>1323</v>
      </c>
      <c r="O852" s="1">
        <v>1256</v>
      </c>
      <c r="P852" s="1">
        <v>744</v>
      </c>
      <c r="Q852" s="1">
        <v>17</v>
      </c>
      <c r="R852" s="1"/>
      <c r="S852" s="1">
        <v>1</v>
      </c>
      <c r="T852" s="1">
        <v>2</v>
      </c>
      <c r="U852" s="1">
        <v>3</v>
      </c>
      <c r="V852" s="1"/>
      <c r="W852" s="1">
        <v>0</v>
      </c>
      <c r="X852" s="1"/>
      <c r="Y852" s="1">
        <v>6</v>
      </c>
      <c r="Z852" s="1"/>
      <c r="AA852" s="1"/>
      <c r="AB852" s="1"/>
      <c r="AH852" t="str">
        <f t="shared" si="169"/>
        <v>Manchester-by-the-sea</v>
      </c>
      <c r="AI852" t="s">
        <v>1581</v>
      </c>
      <c r="AJ852">
        <v>6</v>
      </c>
      <c r="AK852" s="7"/>
      <c r="AL852" s="127">
        <v>25</v>
      </c>
      <c r="AM852" s="130">
        <v>9</v>
      </c>
      <c r="AN852" s="130">
        <v>83</v>
      </c>
      <c r="AO852" s="132">
        <v>37995</v>
      </c>
      <c r="AP852" s="132">
        <f t="shared" si="167"/>
        <v>25009</v>
      </c>
      <c r="AQ852" t="s">
        <v>2231</v>
      </c>
    </row>
    <row r="853" spans="1:43" hidden="1" outlineLevel="1" x14ac:dyDescent="0.2">
      <c r="A853" s="69" t="s">
        <v>1313</v>
      </c>
      <c r="B853" s="10" t="s">
        <v>1385</v>
      </c>
      <c r="C853" s="1">
        <f t="shared" si="168"/>
        <v>8783</v>
      </c>
      <c r="D853" s="7">
        <f t="shared" si="162"/>
        <v>1</v>
      </c>
      <c r="E853" s="7">
        <f t="shared" si="163"/>
        <v>2</v>
      </c>
      <c r="F853" s="7">
        <f t="shared" si="164"/>
        <v>3</v>
      </c>
      <c r="G853" s="1">
        <f t="shared" si="165"/>
        <v>448</v>
      </c>
      <c r="H853" s="2">
        <f t="shared" si="166"/>
        <v>5.1007628372993281E-2</v>
      </c>
      <c r="I853" s="8"/>
      <c r="J853" s="2">
        <f t="shared" si="158"/>
        <v>0.38210178754411933</v>
      </c>
      <c r="K853" s="2">
        <f t="shared" si="159"/>
        <v>0.33109415917112606</v>
      </c>
      <c r="L853" s="2">
        <f t="shared" si="160"/>
        <v>0.28190823181145397</v>
      </c>
      <c r="M853" s="2">
        <f t="shared" si="161"/>
        <v>4.8958214733006988E-3</v>
      </c>
      <c r="N853" s="1">
        <v>3356</v>
      </c>
      <c r="O853" s="1">
        <v>2908</v>
      </c>
      <c r="P853" s="1">
        <v>2476</v>
      </c>
      <c r="Q853" s="1">
        <v>23</v>
      </c>
      <c r="R853" s="1"/>
      <c r="S853" s="1">
        <v>4</v>
      </c>
      <c r="T853" s="1">
        <v>10</v>
      </c>
      <c r="U853" s="1">
        <v>4</v>
      </c>
      <c r="V853" s="1"/>
      <c r="W853" s="1">
        <v>2</v>
      </c>
      <c r="X853" s="1"/>
      <c r="Y853" s="1">
        <v>0</v>
      </c>
      <c r="Z853" s="1"/>
      <c r="AA853" s="1"/>
      <c r="AB853" s="1"/>
      <c r="AH853" t="str">
        <f t="shared" si="169"/>
        <v>Mansfield</v>
      </c>
      <c r="AI853" t="s">
        <v>1057</v>
      </c>
      <c r="AJ853" t="s">
        <v>3230</v>
      </c>
      <c r="AK853" s="7"/>
      <c r="AL853" s="127">
        <v>25</v>
      </c>
      <c r="AM853" s="130">
        <v>5</v>
      </c>
      <c r="AN853" s="130">
        <v>50</v>
      </c>
      <c r="AO853" s="132">
        <v>38225</v>
      </c>
      <c r="AP853" s="132">
        <f t="shared" si="167"/>
        <v>25005</v>
      </c>
      <c r="AQ853" t="s">
        <v>2231</v>
      </c>
    </row>
    <row r="854" spans="1:43" hidden="1" outlineLevel="1" x14ac:dyDescent="0.2">
      <c r="A854" s="69" t="s">
        <v>2546</v>
      </c>
      <c r="B854" s="10" t="s">
        <v>1385</v>
      </c>
      <c r="C854" s="1">
        <f t="shared" si="168"/>
        <v>12605</v>
      </c>
      <c r="D854" s="7">
        <f t="shared" si="162"/>
        <v>1</v>
      </c>
      <c r="E854" s="7">
        <f t="shared" si="163"/>
        <v>2</v>
      </c>
      <c r="F854" s="7">
        <f t="shared" si="164"/>
        <v>3</v>
      </c>
      <c r="G854" s="1">
        <f t="shared" si="165"/>
        <v>1607</v>
      </c>
      <c r="H854" s="2">
        <f t="shared" si="166"/>
        <v>0.12748909163030545</v>
      </c>
      <c r="I854" s="8"/>
      <c r="J854" s="2">
        <f t="shared" si="158"/>
        <v>0.46362554541848472</v>
      </c>
      <c r="K854" s="2">
        <f t="shared" si="159"/>
        <v>0.3361364537881793</v>
      </c>
      <c r="L854" s="2">
        <f t="shared" si="160"/>
        <v>0.19381197937326458</v>
      </c>
      <c r="M854" s="2">
        <f t="shared" si="161"/>
        <v>6.4260214200713428E-3</v>
      </c>
      <c r="N854" s="1">
        <v>5844</v>
      </c>
      <c r="O854" s="1">
        <v>4237</v>
      </c>
      <c r="P854" s="1">
        <v>2443</v>
      </c>
      <c r="Q854" s="1">
        <v>41</v>
      </c>
      <c r="R854" s="1"/>
      <c r="S854" s="1">
        <v>3</v>
      </c>
      <c r="T854" s="1">
        <v>4</v>
      </c>
      <c r="U854" s="1">
        <v>5</v>
      </c>
      <c r="V854" s="1"/>
      <c r="W854" s="1">
        <v>3</v>
      </c>
      <c r="X854" s="1"/>
      <c r="Y854" s="1">
        <v>25</v>
      </c>
      <c r="Z854" s="1"/>
      <c r="AA854" s="1"/>
      <c r="AB854" s="1"/>
      <c r="AH854" t="str">
        <f t="shared" si="169"/>
        <v>Marblehead</v>
      </c>
      <c r="AI854" t="s">
        <v>1581</v>
      </c>
      <c r="AJ854">
        <v>6</v>
      </c>
      <c r="AK854" s="7"/>
      <c r="AL854" s="127">
        <v>25</v>
      </c>
      <c r="AM854" s="130">
        <v>9</v>
      </c>
      <c r="AN854" s="130">
        <v>85</v>
      </c>
      <c r="AO854" s="132">
        <v>38400</v>
      </c>
      <c r="AP854" s="132">
        <f t="shared" si="167"/>
        <v>25009</v>
      </c>
      <c r="AQ854" t="s">
        <v>2231</v>
      </c>
    </row>
    <row r="855" spans="1:43" hidden="1" outlineLevel="1" x14ac:dyDescent="0.2">
      <c r="A855" s="69" t="s">
        <v>2071</v>
      </c>
      <c r="B855" s="10" t="s">
        <v>1385</v>
      </c>
      <c r="C855" s="1">
        <f t="shared" si="168"/>
        <v>2582</v>
      </c>
      <c r="D855" s="7">
        <f t="shared" si="162"/>
        <v>1</v>
      </c>
      <c r="E855" s="7">
        <f t="shared" si="163"/>
        <v>2</v>
      </c>
      <c r="F855" s="7">
        <f t="shared" si="164"/>
        <v>3</v>
      </c>
      <c r="G855" s="1">
        <f t="shared" si="165"/>
        <v>177</v>
      </c>
      <c r="H855" s="2">
        <f t="shared" si="166"/>
        <v>6.8551510457010065E-2</v>
      </c>
      <c r="I855" s="8"/>
      <c r="J855" s="2">
        <f t="shared" si="158"/>
        <v>0.40356312935708755</v>
      </c>
      <c r="K855" s="2">
        <f t="shared" si="159"/>
        <v>0.33501161890007747</v>
      </c>
      <c r="L855" s="2">
        <f t="shared" si="160"/>
        <v>0.25484120836560803</v>
      </c>
      <c r="M855" s="2">
        <f t="shared" si="161"/>
        <v>6.5840433772269003E-3</v>
      </c>
      <c r="N855" s="1">
        <v>1042</v>
      </c>
      <c r="O855" s="1">
        <v>865</v>
      </c>
      <c r="P855" s="1">
        <v>658</v>
      </c>
      <c r="Q855" s="1">
        <v>4</v>
      </c>
      <c r="R855" s="1"/>
      <c r="S855" s="1">
        <v>0</v>
      </c>
      <c r="T855" s="1">
        <v>5</v>
      </c>
      <c r="U855" s="1">
        <v>2</v>
      </c>
      <c r="V855" s="1"/>
      <c r="W855" s="1">
        <v>2</v>
      </c>
      <c r="X855" s="1"/>
      <c r="Y855" s="1">
        <v>4</v>
      </c>
      <c r="Z855" s="1"/>
      <c r="AA855" s="1"/>
      <c r="AB855" s="1"/>
      <c r="AH855" t="str">
        <f t="shared" si="169"/>
        <v>Marion</v>
      </c>
      <c r="AI855" t="s">
        <v>458</v>
      </c>
      <c r="AJ855">
        <v>4</v>
      </c>
      <c r="AK855" s="7"/>
      <c r="AL855" s="127">
        <v>25</v>
      </c>
      <c r="AM855" s="130">
        <v>23</v>
      </c>
      <c r="AN855" s="130">
        <v>70</v>
      </c>
      <c r="AO855" s="132">
        <v>38540</v>
      </c>
      <c r="AP855" s="132">
        <f t="shared" si="167"/>
        <v>25023</v>
      </c>
      <c r="AQ855" t="s">
        <v>2231</v>
      </c>
    </row>
    <row r="856" spans="1:43" hidden="1" outlineLevel="1" x14ac:dyDescent="0.2">
      <c r="A856" s="69" t="s">
        <v>740</v>
      </c>
      <c r="B856" s="10" t="s">
        <v>1385</v>
      </c>
      <c r="C856" s="1">
        <f t="shared" si="168"/>
        <v>14796</v>
      </c>
      <c r="D856" s="7">
        <f t="shared" si="162"/>
        <v>1</v>
      </c>
      <c r="E856" s="7">
        <f t="shared" si="163"/>
        <v>2</v>
      </c>
      <c r="F856" s="7">
        <f t="shared" si="164"/>
        <v>3</v>
      </c>
      <c r="G856" s="1">
        <f t="shared" si="165"/>
        <v>1688</v>
      </c>
      <c r="H856" s="2">
        <f t="shared" si="166"/>
        <v>0.11408488780751555</v>
      </c>
      <c r="I856" s="8"/>
      <c r="J856" s="2">
        <f t="shared" si="158"/>
        <v>0.41991078669910786</v>
      </c>
      <c r="K856" s="2">
        <f t="shared" si="159"/>
        <v>0.30582589889159234</v>
      </c>
      <c r="L856" s="2">
        <f t="shared" si="160"/>
        <v>0.26777507434441739</v>
      </c>
      <c r="M856" s="2">
        <f t="shared" si="161"/>
        <v>6.4882400648824112E-3</v>
      </c>
      <c r="N856" s="1">
        <v>6213</v>
      </c>
      <c r="O856" s="1">
        <v>4525</v>
      </c>
      <c r="P856" s="1">
        <v>3962</v>
      </c>
      <c r="Q856" s="1">
        <v>43</v>
      </c>
      <c r="R856" s="1"/>
      <c r="S856" s="1">
        <v>6</v>
      </c>
      <c r="T856" s="1">
        <v>6</v>
      </c>
      <c r="U856" s="1">
        <v>8</v>
      </c>
      <c r="V856" s="1"/>
      <c r="W856" s="1">
        <v>4</v>
      </c>
      <c r="X856" s="1"/>
      <c r="Y856" s="1">
        <v>29</v>
      </c>
      <c r="Z856" s="1"/>
      <c r="AA856" s="1"/>
      <c r="AB856" s="1"/>
      <c r="AH856" t="str">
        <f t="shared" si="169"/>
        <v>Marlborough</v>
      </c>
      <c r="AI856" t="s">
        <v>958</v>
      </c>
      <c r="AJ856">
        <v>5</v>
      </c>
      <c r="AK856" s="7"/>
      <c r="AL856" s="127">
        <v>25</v>
      </c>
      <c r="AM856" s="130">
        <v>17</v>
      </c>
      <c r="AN856" s="130">
        <v>140</v>
      </c>
      <c r="AO856" s="132">
        <v>38715</v>
      </c>
      <c r="AP856" s="132">
        <f t="shared" si="167"/>
        <v>25017</v>
      </c>
      <c r="AQ856" t="s">
        <v>146</v>
      </c>
    </row>
    <row r="857" spans="1:43" hidden="1" outlineLevel="1" x14ac:dyDescent="0.2">
      <c r="A857" s="69" t="s">
        <v>3037</v>
      </c>
      <c r="B857" s="10" t="s">
        <v>1385</v>
      </c>
      <c r="C857" s="1">
        <f t="shared" si="168"/>
        <v>12239</v>
      </c>
      <c r="D857" s="7">
        <f t="shared" si="162"/>
        <v>1</v>
      </c>
      <c r="E857" s="7">
        <f t="shared" si="163"/>
        <v>2</v>
      </c>
      <c r="F857" s="7">
        <f t="shared" si="164"/>
        <v>3</v>
      </c>
      <c r="G857" s="1">
        <f t="shared" si="165"/>
        <v>529</v>
      </c>
      <c r="H857" s="2">
        <f t="shared" si="166"/>
        <v>4.3222485497181141E-2</v>
      </c>
      <c r="I857" s="8"/>
      <c r="J857" s="2">
        <f t="shared" si="158"/>
        <v>0.38254759375765995</v>
      </c>
      <c r="K857" s="2">
        <f t="shared" si="159"/>
        <v>0.33932510826047879</v>
      </c>
      <c r="L857" s="2">
        <f t="shared" si="160"/>
        <v>0.27306152463436556</v>
      </c>
      <c r="M857" s="2">
        <f t="shared" si="161"/>
        <v>5.06577334749575E-3</v>
      </c>
      <c r="N857" s="1">
        <v>4682</v>
      </c>
      <c r="O857" s="1">
        <v>4153</v>
      </c>
      <c r="P857" s="1">
        <v>3342</v>
      </c>
      <c r="Q857" s="1">
        <v>34</v>
      </c>
      <c r="R857" s="1"/>
      <c r="S857" s="1">
        <v>7</v>
      </c>
      <c r="T857" s="1">
        <v>3</v>
      </c>
      <c r="U857" s="1">
        <v>5</v>
      </c>
      <c r="V857" s="1"/>
      <c r="W857" s="1">
        <v>4</v>
      </c>
      <c r="X857" s="1"/>
      <c r="Y857" s="1">
        <v>9</v>
      </c>
      <c r="Z857" s="1"/>
      <c r="AA857" s="1"/>
      <c r="AB857" s="1"/>
      <c r="AH857" t="str">
        <f t="shared" si="169"/>
        <v>Marshfield</v>
      </c>
      <c r="AI857" t="s">
        <v>458</v>
      </c>
      <c r="AJ857">
        <v>10</v>
      </c>
      <c r="AK857" s="7"/>
      <c r="AL857" s="127">
        <v>25</v>
      </c>
      <c r="AM857" s="130">
        <v>23</v>
      </c>
      <c r="AN857" s="130">
        <v>75</v>
      </c>
      <c r="AO857" s="132">
        <v>38855</v>
      </c>
      <c r="AP857" s="132">
        <f t="shared" si="167"/>
        <v>25023</v>
      </c>
      <c r="AQ857" t="s">
        <v>2231</v>
      </c>
    </row>
    <row r="858" spans="1:43" hidden="1" outlineLevel="1" x14ac:dyDescent="0.2">
      <c r="A858" s="69" t="s">
        <v>741</v>
      </c>
      <c r="B858" s="10" t="s">
        <v>1385</v>
      </c>
      <c r="C858" s="1">
        <f t="shared" si="168"/>
        <v>4597</v>
      </c>
      <c r="D858" s="7">
        <f t="shared" si="162"/>
        <v>1</v>
      </c>
      <c r="E858" s="7">
        <f t="shared" si="163"/>
        <v>2</v>
      </c>
      <c r="F858" s="7">
        <f t="shared" si="164"/>
        <v>3</v>
      </c>
      <c r="G858" s="1">
        <f t="shared" si="165"/>
        <v>612</v>
      </c>
      <c r="H858" s="2">
        <f t="shared" si="166"/>
        <v>0.13313030237111159</v>
      </c>
      <c r="I858" s="8"/>
      <c r="J858" s="2">
        <f t="shared" si="158"/>
        <v>0.4222318903632804</v>
      </c>
      <c r="K858" s="2">
        <f t="shared" si="159"/>
        <v>0.28910158799216878</v>
      </c>
      <c r="L858" s="2">
        <f t="shared" si="160"/>
        <v>0.28518599086360669</v>
      </c>
      <c r="M858" s="2">
        <f t="shared" si="161"/>
        <v>3.4805307809440689E-3</v>
      </c>
      <c r="N858" s="1">
        <v>1941</v>
      </c>
      <c r="O858" s="1">
        <v>1329</v>
      </c>
      <c r="P858" s="1">
        <v>1311</v>
      </c>
      <c r="Q858" s="1">
        <v>5</v>
      </c>
      <c r="R858" s="1"/>
      <c r="S858" s="1">
        <v>4</v>
      </c>
      <c r="T858" s="1">
        <v>1</v>
      </c>
      <c r="U858" s="1">
        <v>1</v>
      </c>
      <c r="V858" s="1"/>
      <c r="W858" s="1">
        <v>3</v>
      </c>
      <c r="X858" s="1"/>
      <c r="Y858" s="1">
        <v>2</v>
      </c>
      <c r="Z858" s="1"/>
      <c r="AA858" s="1"/>
      <c r="AB858" s="1"/>
      <c r="AH858" t="str">
        <f t="shared" si="169"/>
        <v>Mashpee</v>
      </c>
      <c r="AI858" t="s">
        <v>2650</v>
      </c>
      <c r="AJ858">
        <v>10</v>
      </c>
      <c r="AK858" s="7"/>
      <c r="AL858" s="127">
        <v>25</v>
      </c>
      <c r="AM858" s="130">
        <v>1</v>
      </c>
      <c r="AN858" s="130">
        <v>45</v>
      </c>
      <c r="AO858" s="132">
        <v>39100</v>
      </c>
      <c r="AP858" s="132">
        <f t="shared" si="167"/>
        <v>25001</v>
      </c>
      <c r="AQ858" t="s">
        <v>2231</v>
      </c>
    </row>
    <row r="859" spans="1:43" hidden="1" outlineLevel="1" x14ac:dyDescent="0.2">
      <c r="A859" s="69" t="s">
        <v>1026</v>
      </c>
      <c r="B859" s="10" t="s">
        <v>1385</v>
      </c>
      <c r="C859" s="1">
        <f t="shared" si="168"/>
        <v>3642</v>
      </c>
      <c r="D859" s="7">
        <f t="shared" si="162"/>
        <v>1</v>
      </c>
      <c r="E859" s="7">
        <f t="shared" si="163"/>
        <v>2</v>
      </c>
      <c r="F859" s="7">
        <f t="shared" si="164"/>
        <v>3</v>
      </c>
      <c r="G859" s="1">
        <f t="shared" si="165"/>
        <v>352</v>
      </c>
      <c r="H859" s="2">
        <f t="shared" si="166"/>
        <v>9.665019220208676E-2</v>
      </c>
      <c r="I859" s="8"/>
      <c r="J859" s="2">
        <f t="shared" si="158"/>
        <v>0.40417353102690828</v>
      </c>
      <c r="K859" s="2">
        <f t="shared" si="159"/>
        <v>0.30752333882482152</v>
      </c>
      <c r="L859" s="2">
        <f t="shared" si="160"/>
        <v>0.28418451400329492</v>
      </c>
      <c r="M859" s="2">
        <f t="shared" si="161"/>
        <v>4.1186161449752179E-3</v>
      </c>
      <c r="N859" s="1">
        <v>1472</v>
      </c>
      <c r="O859" s="1">
        <v>1120</v>
      </c>
      <c r="P859" s="1">
        <v>1035</v>
      </c>
      <c r="Q859" s="1">
        <v>6</v>
      </c>
      <c r="R859" s="1"/>
      <c r="S859" s="1">
        <v>2</v>
      </c>
      <c r="T859" s="1">
        <v>2</v>
      </c>
      <c r="U859" s="1">
        <v>4</v>
      </c>
      <c r="V859" s="1"/>
      <c r="W859" s="1">
        <v>1</v>
      </c>
      <c r="X859" s="1"/>
      <c r="Y859" s="1">
        <v>0</v>
      </c>
      <c r="Z859" s="1"/>
      <c r="AA859" s="1"/>
      <c r="AB859" s="1"/>
      <c r="AH859" t="str">
        <f t="shared" si="169"/>
        <v>Mattapoisett</v>
      </c>
      <c r="AI859" t="s">
        <v>458</v>
      </c>
      <c r="AJ859">
        <v>4</v>
      </c>
      <c r="AK859" s="7"/>
      <c r="AL859" s="127">
        <v>25</v>
      </c>
      <c r="AM859" s="130">
        <v>23</v>
      </c>
      <c r="AN859" s="130">
        <v>80</v>
      </c>
      <c r="AO859" s="132">
        <v>39450</v>
      </c>
      <c r="AP859" s="132">
        <f t="shared" si="167"/>
        <v>25023</v>
      </c>
      <c r="AQ859" t="s">
        <v>2231</v>
      </c>
    </row>
    <row r="860" spans="1:43" hidden="1" outlineLevel="1" x14ac:dyDescent="0.2">
      <c r="A860" s="69" t="s">
        <v>765</v>
      </c>
      <c r="B860" s="10" t="s">
        <v>1385</v>
      </c>
      <c r="C860" s="1">
        <f t="shared" si="168"/>
        <v>5534</v>
      </c>
      <c r="D860" s="7">
        <f t="shared" si="162"/>
        <v>1</v>
      </c>
      <c r="E860" s="7">
        <f t="shared" si="163"/>
        <v>2</v>
      </c>
      <c r="F860" s="7">
        <f t="shared" si="164"/>
        <v>3</v>
      </c>
      <c r="G860" s="1">
        <f t="shared" si="165"/>
        <v>938</v>
      </c>
      <c r="H860" s="2">
        <f t="shared" si="166"/>
        <v>0.1694976508854355</v>
      </c>
      <c r="I860" s="8"/>
      <c r="J860" s="2">
        <f t="shared" si="158"/>
        <v>0.45645102999638598</v>
      </c>
      <c r="K860" s="2">
        <f t="shared" si="159"/>
        <v>0.28695337911095048</v>
      </c>
      <c r="L860" s="2">
        <f t="shared" si="160"/>
        <v>0.2506324539212143</v>
      </c>
      <c r="M860" s="2">
        <f t="shared" si="161"/>
        <v>5.9631369714492344E-3</v>
      </c>
      <c r="N860" s="1">
        <v>2526</v>
      </c>
      <c r="O860" s="1">
        <v>1588</v>
      </c>
      <c r="P860" s="1">
        <v>1387</v>
      </c>
      <c r="Q860" s="1">
        <v>12</v>
      </c>
      <c r="R860" s="1"/>
      <c r="S860" s="1">
        <v>4</v>
      </c>
      <c r="T860" s="1">
        <v>4</v>
      </c>
      <c r="U860" s="1">
        <v>5</v>
      </c>
      <c r="V860" s="1"/>
      <c r="W860" s="1">
        <v>3</v>
      </c>
      <c r="X860" s="1"/>
      <c r="Y860" s="1">
        <v>5</v>
      </c>
      <c r="Z860" s="1"/>
      <c r="AA860" s="1"/>
      <c r="AB860" s="1"/>
      <c r="AH860" t="str">
        <f t="shared" si="169"/>
        <v>Maynard</v>
      </c>
      <c r="AI860" t="s">
        <v>958</v>
      </c>
      <c r="AJ860">
        <v>5</v>
      </c>
      <c r="AK860" s="7"/>
      <c r="AL860" s="127">
        <v>25</v>
      </c>
      <c r="AM860" s="130">
        <v>17</v>
      </c>
      <c r="AN860" s="130">
        <v>145</v>
      </c>
      <c r="AO860" s="132">
        <v>39625</v>
      </c>
      <c r="AP860" s="132">
        <f t="shared" si="167"/>
        <v>25017</v>
      </c>
      <c r="AQ860" t="s">
        <v>2231</v>
      </c>
    </row>
    <row r="861" spans="1:43" hidden="1" outlineLevel="1" x14ac:dyDescent="0.2">
      <c r="A861" s="69" t="s">
        <v>2125</v>
      </c>
      <c r="B861" s="10" t="s">
        <v>1385</v>
      </c>
      <c r="C861" s="1">
        <f t="shared" si="168"/>
        <v>6321</v>
      </c>
      <c r="D861" s="7">
        <f t="shared" si="162"/>
        <v>2</v>
      </c>
      <c r="E861" s="7">
        <f t="shared" si="163"/>
        <v>1</v>
      </c>
      <c r="F861" s="7">
        <f t="shared" si="164"/>
        <v>3</v>
      </c>
      <c r="G861" s="1">
        <f t="shared" si="165"/>
        <v>47</v>
      </c>
      <c r="H861" s="2">
        <f t="shared" si="166"/>
        <v>7.4355323524758739E-3</v>
      </c>
      <c r="I861" s="8"/>
      <c r="J861" s="2">
        <f t="shared" si="158"/>
        <v>0.38854611612086692</v>
      </c>
      <c r="K861" s="2">
        <f t="shared" si="159"/>
        <v>0.39598164847334283</v>
      </c>
      <c r="L861" s="2">
        <f t="shared" si="160"/>
        <v>0.21199177345356748</v>
      </c>
      <c r="M861" s="2">
        <f t="shared" si="161"/>
        <v>3.4804619522227076E-3</v>
      </c>
      <c r="N861" s="1">
        <v>2456</v>
      </c>
      <c r="O861" s="1">
        <v>2503</v>
      </c>
      <c r="P861" s="1">
        <v>1340</v>
      </c>
      <c r="Q861" s="1">
        <v>16</v>
      </c>
      <c r="R861" s="1"/>
      <c r="S861" s="1">
        <v>1</v>
      </c>
      <c r="T861" s="1">
        <v>2</v>
      </c>
      <c r="U861" s="1">
        <v>2</v>
      </c>
      <c r="V861" s="1"/>
      <c r="W861" s="1">
        <v>1</v>
      </c>
      <c r="X861" s="1"/>
      <c r="Y861" s="1">
        <v>0</v>
      </c>
      <c r="Z861" s="1"/>
      <c r="AA861" s="1"/>
      <c r="AB861" s="1"/>
      <c r="AH861" t="str">
        <f t="shared" si="169"/>
        <v>Medfield</v>
      </c>
      <c r="AI861" t="s">
        <v>1526</v>
      </c>
      <c r="AJ861">
        <v>9</v>
      </c>
      <c r="AK861" s="7"/>
      <c r="AL861" s="127">
        <v>25</v>
      </c>
      <c r="AM861" s="130">
        <v>21</v>
      </c>
      <c r="AN861" s="130">
        <v>60</v>
      </c>
      <c r="AO861" s="132">
        <v>39765</v>
      </c>
      <c r="AP861" s="132">
        <f t="shared" si="167"/>
        <v>25021</v>
      </c>
      <c r="AQ861" t="s">
        <v>2231</v>
      </c>
    </row>
    <row r="862" spans="1:43" hidden="1" outlineLevel="1" x14ac:dyDescent="0.2">
      <c r="A862" s="69" t="s">
        <v>2522</v>
      </c>
      <c r="B862" s="10" t="s">
        <v>1385</v>
      </c>
      <c r="C862" s="1">
        <f t="shared" si="168"/>
        <v>27987</v>
      </c>
      <c r="D862" s="7">
        <f t="shared" si="162"/>
        <v>1</v>
      </c>
      <c r="E862" s="7">
        <f t="shared" si="163"/>
        <v>2</v>
      </c>
      <c r="F862" s="7">
        <f t="shared" si="164"/>
        <v>3</v>
      </c>
      <c r="G862" s="1">
        <f t="shared" si="165"/>
        <v>7000</v>
      </c>
      <c r="H862" s="2">
        <f t="shared" si="166"/>
        <v>0.25011612534390965</v>
      </c>
      <c r="I862" s="8"/>
      <c r="J862" s="2">
        <f t="shared" si="158"/>
        <v>0.52488655447171906</v>
      </c>
      <c r="K862" s="2">
        <f t="shared" si="159"/>
        <v>0.27477042912780936</v>
      </c>
      <c r="L862" s="2">
        <f t="shared" si="160"/>
        <v>0.19580519526923215</v>
      </c>
      <c r="M862" s="2">
        <f t="shared" si="161"/>
        <v>4.5378211312394334E-3</v>
      </c>
      <c r="N862" s="1">
        <v>14690</v>
      </c>
      <c r="O862" s="1">
        <v>7690</v>
      </c>
      <c r="P862" s="1">
        <v>5480</v>
      </c>
      <c r="Q862" s="1">
        <v>59</v>
      </c>
      <c r="R862" s="1"/>
      <c r="S862" s="1">
        <v>28</v>
      </c>
      <c r="T862" s="1">
        <v>19</v>
      </c>
      <c r="U862" s="1">
        <v>9</v>
      </c>
      <c r="V862" s="1"/>
      <c r="W862" s="1">
        <v>12</v>
      </c>
      <c r="X862" s="1"/>
      <c r="Y862" s="1">
        <v>0</v>
      </c>
      <c r="Z862" s="1"/>
      <c r="AA862" s="1"/>
      <c r="AB862" s="1"/>
      <c r="AH862" t="str">
        <f t="shared" si="169"/>
        <v>Medford</v>
      </c>
      <c r="AI862" t="s">
        <v>958</v>
      </c>
      <c r="AJ862">
        <v>7</v>
      </c>
      <c r="AK862" s="7"/>
      <c r="AL862" s="127">
        <v>25</v>
      </c>
      <c r="AM862" s="130">
        <v>17</v>
      </c>
      <c r="AN862" s="130">
        <v>150</v>
      </c>
      <c r="AO862" s="132">
        <v>39835</v>
      </c>
      <c r="AP862" s="132">
        <f t="shared" si="167"/>
        <v>25017</v>
      </c>
      <c r="AQ862" t="s">
        <v>146</v>
      </c>
    </row>
    <row r="863" spans="1:43" hidden="1" outlineLevel="1" x14ac:dyDescent="0.2">
      <c r="A863" s="69" t="s">
        <v>2523</v>
      </c>
      <c r="B863" s="10" t="s">
        <v>1385</v>
      </c>
      <c r="C863" s="1">
        <f t="shared" si="168"/>
        <v>5343</v>
      </c>
      <c r="D863" s="7">
        <f t="shared" si="162"/>
        <v>1</v>
      </c>
      <c r="E863" s="7">
        <f t="shared" si="163"/>
        <v>2</v>
      </c>
      <c r="F863" s="7">
        <f t="shared" si="164"/>
        <v>3</v>
      </c>
      <c r="G863" s="1">
        <f t="shared" si="165"/>
        <v>395</v>
      </c>
      <c r="H863" s="2">
        <f t="shared" si="166"/>
        <v>7.3928504585438898E-2</v>
      </c>
      <c r="I863" s="8"/>
      <c r="J863" s="2">
        <f t="shared" si="158"/>
        <v>0.39752947782144865</v>
      </c>
      <c r="K863" s="2">
        <f t="shared" si="159"/>
        <v>0.32360097323600973</v>
      </c>
      <c r="L863" s="2">
        <f t="shared" si="160"/>
        <v>0.27400336889387983</v>
      </c>
      <c r="M863" s="2">
        <f t="shared" si="161"/>
        <v>4.8661800486617945E-3</v>
      </c>
      <c r="N863" s="1">
        <v>2124</v>
      </c>
      <c r="O863" s="1">
        <v>1729</v>
      </c>
      <c r="P863" s="1">
        <v>1464</v>
      </c>
      <c r="Q863" s="1">
        <v>14</v>
      </c>
      <c r="R863" s="1"/>
      <c r="S863" s="1">
        <v>0</v>
      </c>
      <c r="T863" s="1">
        <v>7</v>
      </c>
      <c r="U863" s="1">
        <v>2</v>
      </c>
      <c r="V863" s="1"/>
      <c r="W863" s="1">
        <v>3</v>
      </c>
      <c r="X863" s="1"/>
      <c r="Y863" s="1">
        <v>0</v>
      </c>
      <c r="Z863" s="1"/>
      <c r="AA863" s="1"/>
      <c r="AB863" s="1"/>
      <c r="AH863" t="str">
        <f t="shared" si="169"/>
        <v>Medway</v>
      </c>
      <c r="AI863" t="s">
        <v>1526</v>
      </c>
      <c r="AJ863">
        <v>3</v>
      </c>
      <c r="AK863" s="7"/>
      <c r="AL863" s="127">
        <v>25</v>
      </c>
      <c r="AM863" s="130">
        <v>21</v>
      </c>
      <c r="AN863" s="130">
        <v>65</v>
      </c>
      <c r="AO863" s="132">
        <v>39975</v>
      </c>
      <c r="AP863" s="132">
        <f t="shared" si="167"/>
        <v>25021</v>
      </c>
      <c r="AQ863" t="s">
        <v>2231</v>
      </c>
    </row>
    <row r="864" spans="1:43" hidden="1" outlineLevel="1" x14ac:dyDescent="0.2">
      <c r="A864" s="69" t="s">
        <v>2524</v>
      </c>
      <c r="B864" s="10" t="s">
        <v>1385</v>
      </c>
      <c r="C864" s="1">
        <f t="shared" si="168"/>
        <v>16232</v>
      </c>
      <c r="D864" s="7">
        <f t="shared" si="162"/>
        <v>1</v>
      </c>
      <c r="E864" s="7">
        <f t="shared" si="163"/>
        <v>2</v>
      </c>
      <c r="F864" s="7">
        <f t="shared" si="164"/>
        <v>3</v>
      </c>
      <c r="G864" s="1">
        <f t="shared" si="165"/>
        <v>2356</v>
      </c>
      <c r="H864" s="2">
        <f t="shared" si="166"/>
        <v>0.14514539181862987</v>
      </c>
      <c r="I864" s="8"/>
      <c r="J864" s="2">
        <f t="shared" si="158"/>
        <v>0.45983242976835881</v>
      </c>
      <c r="K864" s="2">
        <f t="shared" si="159"/>
        <v>0.31468703794972891</v>
      </c>
      <c r="L864" s="2">
        <f t="shared" si="160"/>
        <v>0.22067520946278954</v>
      </c>
      <c r="M864" s="2">
        <f t="shared" si="161"/>
        <v>4.8053228191227426E-3</v>
      </c>
      <c r="N864" s="1">
        <v>7464</v>
      </c>
      <c r="O864" s="1">
        <v>5108</v>
      </c>
      <c r="P864" s="1">
        <v>3582</v>
      </c>
      <c r="Q864" s="1">
        <v>48</v>
      </c>
      <c r="R864" s="1"/>
      <c r="S864" s="1">
        <v>10</v>
      </c>
      <c r="T864" s="1">
        <v>8</v>
      </c>
      <c r="U864" s="1">
        <v>4</v>
      </c>
      <c r="V864" s="1"/>
      <c r="W864" s="1">
        <v>7</v>
      </c>
      <c r="X864" s="1"/>
      <c r="Y864" s="1">
        <v>1</v>
      </c>
      <c r="Z864" s="1"/>
      <c r="AA864" s="1"/>
      <c r="AB864" s="1"/>
      <c r="AH864" t="str">
        <f t="shared" si="169"/>
        <v>Melrose</v>
      </c>
      <c r="AI864" t="s">
        <v>958</v>
      </c>
      <c r="AJ864">
        <v>7</v>
      </c>
      <c r="AK864" s="7"/>
      <c r="AL864" s="127">
        <v>25</v>
      </c>
      <c r="AM864" s="130">
        <v>17</v>
      </c>
      <c r="AN864" s="130">
        <v>155</v>
      </c>
      <c r="AO864" s="132">
        <v>40115</v>
      </c>
      <c r="AP864" s="132">
        <f t="shared" si="167"/>
        <v>25017</v>
      </c>
      <c r="AQ864" t="s">
        <v>146</v>
      </c>
    </row>
    <row r="865" spans="1:43" hidden="1" outlineLevel="1" x14ac:dyDescent="0.2">
      <c r="A865" s="69" t="s">
        <v>3038</v>
      </c>
      <c r="B865" s="10" t="s">
        <v>1385</v>
      </c>
      <c r="C865" s="1">
        <f t="shared" si="168"/>
        <v>2244</v>
      </c>
      <c r="D865" s="7">
        <f t="shared" si="162"/>
        <v>2</v>
      </c>
      <c r="E865" s="7">
        <f t="shared" si="163"/>
        <v>1</v>
      </c>
      <c r="F865" s="7">
        <f t="shared" si="164"/>
        <v>3</v>
      </c>
      <c r="G865" s="1">
        <f t="shared" si="165"/>
        <v>65</v>
      </c>
      <c r="H865" s="2">
        <f t="shared" si="166"/>
        <v>2.8966131907308377E-2</v>
      </c>
      <c r="I865" s="8"/>
      <c r="J865" s="2">
        <f t="shared" si="158"/>
        <v>0.3413547237076649</v>
      </c>
      <c r="K865" s="2">
        <f t="shared" si="159"/>
        <v>0.37032085561497324</v>
      </c>
      <c r="L865" s="2">
        <f t="shared" si="160"/>
        <v>0.28163992869875221</v>
      </c>
      <c r="M865" s="2">
        <f t="shared" si="161"/>
        <v>6.6844919786097079E-3</v>
      </c>
      <c r="N865" s="1">
        <v>766</v>
      </c>
      <c r="O865" s="1">
        <v>831</v>
      </c>
      <c r="P865" s="1">
        <v>632</v>
      </c>
      <c r="Q865" s="1">
        <v>7</v>
      </c>
      <c r="R865" s="1"/>
      <c r="S865" s="1">
        <v>0</v>
      </c>
      <c r="T865" s="1">
        <v>5</v>
      </c>
      <c r="U865" s="1">
        <v>2</v>
      </c>
      <c r="V865" s="1"/>
      <c r="W865" s="1">
        <v>1</v>
      </c>
      <c r="X865" s="1"/>
      <c r="Y865" s="1">
        <v>0</v>
      </c>
      <c r="Z865" s="1"/>
      <c r="AA865" s="1"/>
      <c r="AB865" s="1"/>
      <c r="AH865" t="str">
        <f t="shared" si="169"/>
        <v>Mendon</v>
      </c>
      <c r="AI865" s="10" t="s">
        <v>2646</v>
      </c>
      <c r="AJ865" s="10">
        <v>2</v>
      </c>
      <c r="AK865" s="7"/>
      <c r="AL865" s="127">
        <v>25</v>
      </c>
      <c r="AM865" s="130">
        <v>27</v>
      </c>
      <c r="AN865" s="130">
        <v>135</v>
      </c>
      <c r="AO865" s="132">
        <v>40255</v>
      </c>
      <c r="AP865" s="132">
        <f t="shared" si="167"/>
        <v>25027</v>
      </c>
      <c r="AQ865" t="s">
        <v>2231</v>
      </c>
    </row>
    <row r="866" spans="1:43" hidden="1" outlineLevel="1" x14ac:dyDescent="0.2">
      <c r="A866" s="69" t="s">
        <v>759</v>
      </c>
      <c r="B866" s="10" t="s">
        <v>1385</v>
      </c>
      <c r="C866" s="1">
        <f t="shared" si="168"/>
        <v>2715</v>
      </c>
      <c r="D866" s="7">
        <f t="shared" si="162"/>
        <v>1</v>
      </c>
      <c r="E866" s="7">
        <f t="shared" si="163"/>
        <v>2</v>
      </c>
      <c r="F866" s="7">
        <f t="shared" si="164"/>
        <v>3</v>
      </c>
      <c r="G866" s="1">
        <f t="shared" si="165"/>
        <v>279</v>
      </c>
      <c r="H866" s="2">
        <f t="shared" si="166"/>
        <v>0.10276243093922652</v>
      </c>
      <c r="I866" s="8"/>
      <c r="J866" s="2">
        <f t="shared" si="158"/>
        <v>0.41141804788213626</v>
      </c>
      <c r="K866" s="2">
        <f t="shared" si="159"/>
        <v>0.30865561694290977</v>
      </c>
      <c r="L866" s="2">
        <f t="shared" si="160"/>
        <v>0.27071823204419887</v>
      </c>
      <c r="M866" s="2">
        <f t="shared" si="161"/>
        <v>9.2081031307550409E-3</v>
      </c>
      <c r="N866" s="1">
        <v>1117</v>
      </c>
      <c r="O866" s="1">
        <v>838</v>
      </c>
      <c r="P866" s="1">
        <v>735</v>
      </c>
      <c r="Q866" s="1">
        <v>17</v>
      </c>
      <c r="R866" s="1"/>
      <c r="S866" s="1">
        <v>1</v>
      </c>
      <c r="T866" s="1">
        <v>2</v>
      </c>
      <c r="U866" s="1">
        <v>4</v>
      </c>
      <c r="V866" s="1"/>
      <c r="W866" s="1">
        <v>0</v>
      </c>
      <c r="X866" s="1"/>
      <c r="Y866" s="1">
        <v>1</v>
      </c>
      <c r="Z866" s="1"/>
      <c r="AA866" s="1"/>
      <c r="AB866" s="1"/>
      <c r="AH866" t="str">
        <f t="shared" si="169"/>
        <v>Merrimac</v>
      </c>
      <c r="AI866" t="s">
        <v>1581</v>
      </c>
      <c r="AJ866">
        <v>6</v>
      </c>
      <c r="AK866" s="7"/>
      <c r="AL866" s="127">
        <v>25</v>
      </c>
      <c r="AM866" s="130">
        <v>9</v>
      </c>
      <c r="AN866" s="130">
        <v>90</v>
      </c>
      <c r="AO866" s="132">
        <v>40430</v>
      </c>
      <c r="AP866" s="132">
        <f t="shared" si="167"/>
        <v>25009</v>
      </c>
      <c r="AQ866" t="s">
        <v>2231</v>
      </c>
    </row>
    <row r="867" spans="1:43" hidden="1" outlineLevel="1" x14ac:dyDescent="0.2">
      <c r="A867" s="69" t="s">
        <v>2031</v>
      </c>
      <c r="B867" s="10" t="s">
        <v>1385</v>
      </c>
      <c r="C867" s="1">
        <f t="shared" si="168"/>
        <v>19677</v>
      </c>
      <c r="D867" s="7">
        <f t="shared" si="162"/>
        <v>1</v>
      </c>
      <c r="E867" s="7">
        <f t="shared" si="163"/>
        <v>2</v>
      </c>
      <c r="F867" s="7">
        <f t="shared" si="164"/>
        <v>3</v>
      </c>
      <c r="G867" s="1">
        <f t="shared" si="165"/>
        <v>773</v>
      </c>
      <c r="H867" s="2">
        <f t="shared" si="166"/>
        <v>3.9284443766834376E-2</v>
      </c>
      <c r="I867" s="8"/>
      <c r="J867" s="2">
        <f t="shared" si="158"/>
        <v>0.39269197540275447</v>
      </c>
      <c r="K867" s="2">
        <f t="shared" si="159"/>
        <v>0.35340753163592009</v>
      </c>
      <c r="L867" s="2">
        <f t="shared" si="160"/>
        <v>0.24927580423845097</v>
      </c>
      <c r="M867" s="2">
        <f t="shared" si="161"/>
        <v>4.6246887228744704E-3</v>
      </c>
      <c r="N867" s="1">
        <v>7727</v>
      </c>
      <c r="O867" s="1">
        <v>6954</v>
      </c>
      <c r="P867" s="1">
        <v>4905</v>
      </c>
      <c r="Q867" s="1">
        <v>51</v>
      </c>
      <c r="R867" s="1"/>
      <c r="S867" s="1">
        <v>7</v>
      </c>
      <c r="T867" s="1">
        <v>11</v>
      </c>
      <c r="U867" s="1">
        <v>13</v>
      </c>
      <c r="V867" s="1"/>
      <c r="W867" s="1">
        <v>6</v>
      </c>
      <c r="X867" s="1"/>
      <c r="Y867" s="1">
        <v>3</v>
      </c>
      <c r="Z867" s="1"/>
      <c r="AA867" s="1"/>
      <c r="AB867" s="1"/>
      <c r="AH867" t="str">
        <f t="shared" si="169"/>
        <v>Methuen</v>
      </c>
      <c r="AI867" t="s">
        <v>1581</v>
      </c>
      <c r="AJ867">
        <v>5</v>
      </c>
      <c r="AK867" s="7"/>
      <c r="AL867" s="127">
        <v>25</v>
      </c>
      <c r="AM867" s="130">
        <v>9</v>
      </c>
      <c r="AN867" s="130">
        <v>95</v>
      </c>
      <c r="AO867" s="132">
        <v>40710</v>
      </c>
      <c r="AP867" s="132">
        <f t="shared" si="167"/>
        <v>25009</v>
      </c>
      <c r="AQ867" t="s">
        <v>146</v>
      </c>
    </row>
    <row r="868" spans="1:43" hidden="1" outlineLevel="1" x14ac:dyDescent="0.2">
      <c r="A868" s="69" t="s">
        <v>1823</v>
      </c>
      <c r="B868" s="10" t="s">
        <v>1385</v>
      </c>
      <c r="C868" s="1">
        <f t="shared" si="168"/>
        <v>7966</v>
      </c>
      <c r="D868" s="7">
        <f t="shared" si="162"/>
        <v>2</v>
      </c>
      <c r="E868" s="7">
        <f t="shared" si="163"/>
        <v>3</v>
      </c>
      <c r="F868" s="7">
        <f t="shared" si="164"/>
        <v>1</v>
      </c>
      <c r="G868" s="1">
        <f t="shared" si="165"/>
        <v>40</v>
      </c>
      <c r="H868" s="2">
        <f t="shared" si="166"/>
        <v>5.0213406979663566E-3</v>
      </c>
      <c r="I868" s="8"/>
      <c r="J868" s="2">
        <f t="shared" si="158"/>
        <v>0.33730856138589005</v>
      </c>
      <c r="K868" s="2">
        <f t="shared" si="159"/>
        <v>0.31496359527993972</v>
      </c>
      <c r="L868" s="2">
        <f t="shared" si="160"/>
        <v>0.34232990208385639</v>
      </c>
      <c r="M868" s="2">
        <f t="shared" si="161"/>
        <v>5.3979412503138424E-3</v>
      </c>
      <c r="N868" s="1">
        <v>2687</v>
      </c>
      <c r="O868" s="1">
        <v>2509</v>
      </c>
      <c r="P868" s="1">
        <v>2727</v>
      </c>
      <c r="Q868" s="1">
        <v>26</v>
      </c>
      <c r="R868" s="1"/>
      <c r="S868" s="1">
        <v>4</v>
      </c>
      <c r="T868" s="1">
        <v>3</v>
      </c>
      <c r="U868" s="1">
        <v>3</v>
      </c>
      <c r="V868" s="1"/>
      <c r="W868" s="1">
        <v>2</v>
      </c>
      <c r="X868" s="1"/>
      <c r="Y868" s="1">
        <v>5</v>
      </c>
      <c r="Z868" s="1"/>
      <c r="AA868" s="1"/>
      <c r="AB868" s="1"/>
      <c r="AH868" t="str">
        <f t="shared" si="169"/>
        <v>Middleborough</v>
      </c>
      <c r="AI868" t="s">
        <v>458</v>
      </c>
      <c r="AJ868">
        <v>4</v>
      </c>
      <c r="AK868" s="7"/>
      <c r="AL868" s="127">
        <v>25</v>
      </c>
      <c r="AM868" s="130">
        <v>23</v>
      </c>
      <c r="AN868" s="130">
        <v>85</v>
      </c>
      <c r="AO868" s="132">
        <v>40850</v>
      </c>
      <c r="AP868" s="132">
        <f t="shared" si="167"/>
        <v>25023</v>
      </c>
      <c r="AQ868" t="s">
        <v>2231</v>
      </c>
    </row>
    <row r="869" spans="1:43" hidden="1" outlineLevel="1" x14ac:dyDescent="0.2">
      <c r="A869" s="69" t="s">
        <v>2750</v>
      </c>
      <c r="B869" s="10" t="s">
        <v>1385</v>
      </c>
      <c r="C869" s="1">
        <f t="shared" si="168"/>
        <v>249</v>
      </c>
      <c r="D869" s="7">
        <f t="shared" si="162"/>
        <v>1</v>
      </c>
      <c r="E869" s="7">
        <f t="shared" si="163"/>
        <v>3</v>
      </c>
      <c r="F869" s="7">
        <f t="shared" si="164"/>
        <v>2</v>
      </c>
      <c r="G869" s="1">
        <f t="shared" si="165"/>
        <v>30</v>
      </c>
      <c r="H869" s="2">
        <f t="shared" si="166"/>
        <v>0.12048192771084337</v>
      </c>
      <c r="I869" s="8"/>
      <c r="J869" s="2">
        <f t="shared" si="158"/>
        <v>0.44176706827309237</v>
      </c>
      <c r="K869" s="2">
        <f t="shared" si="159"/>
        <v>0.2289156626506024</v>
      </c>
      <c r="L869" s="2">
        <f t="shared" si="160"/>
        <v>0.32128514056224899</v>
      </c>
      <c r="M869" s="2">
        <f t="shared" si="161"/>
        <v>8.0321285140563248E-3</v>
      </c>
      <c r="N869" s="1">
        <v>110</v>
      </c>
      <c r="O869" s="1">
        <v>57</v>
      </c>
      <c r="P869" s="1">
        <v>80</v>
      </c>
      <c r="Q869" s="1">
        <v>1</v>
      </c>
      <c r="R869" s="1"/>
      <c r="S869" s="1">
        <v>0</v>
      </c>
      <c r="T869" s="1">
        <v>0</v>
      </c>
      <c r="U869" s="1">
        <v>1</v>
      </c>
      <c r="V869" s="1"/>
      <c r="W869" s="1">
        <v>0</v>
      </c>
      <c r="X869" s="1"/>
      <c r="Y869" s="1">
        <v>0</v>
      </c>
      <c r="Z869" s="1"/>
      <c r="AA869" s="1"/>
      <c r="AB869" s="1"/>
      <c r="AH869" t="str">
        <f t="shared" si="169"/>
        <v>Middlefield</v>
      </c>
      <c r="AI869" t="s">
        <v>1910</v>
      </c>
      <c r="AJ869">
        <v>1</v>
      </c>
      <c r="AK869" s="7"/>
      <c r="AL869" s="127">
        <v>25</v>
      </c>
      <c r="AM869" s="130">
        <v>15</v>
      </c>
      <c r="AN869" s="130">
        <v>55</v>
      </c>
      <c r="AO869" s="132">
        <v>40990</v>
      </c>
      <c r="AP869" s="132">
        <f t="shared" si="167"/>
        <v>25015</v>
      </c>
      <c r="AQ869" t="s">
        <v>2231</v>
      </c>
    </row>
    <row r="870" spans="1:43" hidden="1" outlineLevel="1" x14ac:dyDescent="0.2">
      <c r="A870" s="69" t="s">
        <v>2106</v>
      </c>
      <c r="B870" s="10" t="s">
        <v>1385</v>
      </c>
      <c r="C870" s="1">
        <f t="shared" si="168"/>
        <v>2815</v>
      </c>
      <c r="D870" s="7">
        <f t="shared" si="162"/>
        <v>1</v>
      </c>
      <c r="E870" s="7">
        <f t="shared" si="163"/>
        <v>2</v>
      </c>
      <c r="F870" s="7">
        <f t="shared" si="164"/>
        <v>3</v>
      </c>
      <c r="G870" s="1">
        <f t="shared" si="165"/>
        <v>5</v>
      </c>
      <c r="H870" s="2">
        <f t="shared" si="166"/>
        <v>1.7761989342806395E-3</v>
      </c>
      <c r="I870" s="8"/>
      <c r="J870" s="2">
        <f t="shared" si="158"/>
        <v>0.3506216696269982</v>
      </c>
      <c r="K870" s="2">
        <f t="shared" si="159"/>
        <v>0.3488454706927176</v>
      </c>
      <c r="L870" s="2">
        <f t="shared" si="160"/>
        <v>0.29484902309058614</v>
      </c>
      <c r="M870" s="2">
        <f t="shared" si="161"/>
        <v>5.6838365896981213E-3</v>
      </c>
      <c r="N870" s="1">
        <v>987</v>
      </c>
      <c r="O870" s="1">
        <v>982</v>
      </c>
      <c r="P870" s="1">
        <v>830</v>
      </c>
      <c r="Q870" s="1">
        <v>13</v>
      </c>
      <c r="R870" s="1"/>
      <c r="S870" s="1">
        <v>0</v>
      </c>
      <c r="T870" s="1">
        <v>2</v>
      </c>
      <c r="U870" s="1">
        <v>0</v>
      </c>
      <c r="V870" s="1"/>
      <c r="W870" s="1">
        <v>0</v>
      </c>
      <c r="X870" s="1"/>
      <c r="Y870" s="1">
        <v>1</v>
      </c>
      <c r="Z870" s="1"/>
      <c r="AA870" s="1"/>
      <c r="AB870" s="1"/>
      <c r="AH870" t="str">
        <f t="shared" si="169"/>
        <v>Middleton</v>
      </c>
      <c r="AI870" t="s">
        <v>1581</v>
      </c>
      <c r="AJ870">
        <v>6</v>
      </c>
      <c r="AK870" s="7"/>
      <c r="AL870" s="127">
        <v>25</v>
      </c>
      <c r="AM870" s="130">
        <v>9</v>
      </c>
      <c r="AN870" s="130">
        <v>100</v>
      </c>
      <c r="AO870" s="132">
        <v>41095</v>
      </c>
      <c r="AP870" s="132">
        <f t="shared" si="167"/>
        <v>25009</v>
      </c>
      <c r="AQ870" t="s">
        <v>2231</v>
      </c>
    </row>
    <row r="871" spans="1:43" hidden="1" outlineLevel="1" x14ac:dyDescent="0.2">
      <c r="A871" s="69" t="s">
        <v>1784</v>
      </c>
      <c r="B871" s="10" t="s">
        <v>1385</v>
      </c>
      <c r="C871" s="1">
        <f t="shared" si="168"/>
        <v>11561</v>
      </c>
      <c r="D871" s="7">
        <f t="shared" si="162"/>
        <v>1</v>
      </c>
      <c r="E871" s="7">
        <f t="shared" si="163"/>
        <v>2</v>
      </c>
      <c r="F871" s="7">
        <f t="shared" si="164"/>
        <v>3</v>
      </c>
      <c r="G871" s="1">
        <f t="shared" si="165"/>
        <v>2277</v>
      </c>
      <c r="H871" s="2">
        <f t="shared" si="166"/>
        <v>0.19695528068506185</v>
      </c>
      <c r="I871" s="8"/>
      <c r="J871" s="2">
        <f t="shared" si="158"/>
        <v>0.48291670270737824</v>
      </c>
      <c r="K871" s="2">
        <f t="shared" si="159"/>
        <v>0.28596142202231639</v>
      </c>
      <c r="L871" s="2">
        <f t="shared" si="160"/>
        <v>0.22766196695787561</v>
      </c>
      <c r="M871" s="2">
        <f t="shared" si="161"/>
        <v>3.4599083124298158E-3</v>
      </c>
      <c r="N871" s="1">
        <v>5583</v>
      </c>
      <c r="O871" s="1">
        <v>3306</v>
      </c>
      <c r="P871" s="1">
        <v>2632</v>
      </c>
      <c r="Q871" s="1">
        <v>17</v>
      </c>
      <c r="R871" s="1"/>
      <c r="S871" s="1">
        <v>1</v>
      </c>
      <c r="T871" s="1">
        <v>6</v>
      </c>
      <c r="U871" s="1">
        <v>5</v>
      </c>
      <c r="V871" s="1"/>
      <c r="W871" s="1">
        <v>2</v>
      </c>
      <c r="X871" s="1"/>
      <c r="Y871" s="1">
        <v>9</v>
      </c>
      <c r="Z871" s="1"/>
      <c r="AA871" s="1"/>
      <c r="AB871" s="1"/>
      <c r="AH871" t="str">
        <f t="shared" si="169"/>
        <v>Milford</v>
      </c>
      <c r="AI871" s="10" t="s">
        <v>2646</v>
      </c>
      <c r="AJ871" s="10">
        <v>2</v>
      </c>
      <c r="AK871" s="7"/>
      <c r="AL871" s="127">
        <v>25</v>
      </c>
      <c r="AM871" s="130">
        <v>27</v>
      </c>
      <c r="AN871" s="130">
        <v>140</v>
      </c>
      <c r="AO871" s="132">
        <v>41165</v>
      </c>
      <c r="AP871" s="132">
        <f t="shared" si="167"/>
        <v>25027</v>
      </c>
      <c r="AQ871" t="s">
        <v>2231</v>
      </c>
    </row>
    <row r="872" spans="1:43" hidden="1" outlineLevel="1" x14ac:dyDescent="0.2">
      <c r="A872" s="69" t="s">
        <v>1785</v>
      </c>
      <c r="B872" s="10" t="s">
        <v>1385</v>
      </c>
      <c r="C872" s="1">
        <f t="shared" si="168"/>
        <v>6204</v>
      </c>
      <c r="D872" s="7">
        <f t="shared" si="162"/>
        <v>1</v>
      </c>
      <c r="E872" s="7">
        <f t="shared" si="163"/>
        <v>2</v>
      </c>
      <c r="F872" s="7">
        <f t="shared" si="164"/>
        <v>3</v>
      </c>
      <c r="G872" s="1">
        <f t="shared" si="165"/>
        <v>648</v>
      </c>
      <c r="H872" s="2">
        <f t="shared" si="166"/>
        <v>0.10444874274661509</v>
      </c>
      <c r="I872" s="8"/>
      <c r="J872" s="2">
        <f t="shared" si="158"/>
        <v>0.42794970986460346</v>
      </c>
      <c r="K872" s="2">
        <f t="shared" si="159"/>
        <v>0.32350096711798837</v>
      </c>
      <c r="L872" s="2">
        <f t="shared" si="160"/>
        <v>0.24500322372662797</v>
      </c>
      <c r="M872" s="2">
        <f t="shared" si="161"/>
        <v>3.5460992907802025E-3</v>
      </c>
      <c r="N872" s="1">
        <v>2655</v>
      </c>
      <c r="O872" s="1">
        <v>2007</v>
      </c>
      <c r="P872" s="1">
        <v>1520</v>
      </c>
      <c r="Q872" s="1">
        <v>7</v>
      </c>
      <c r="R872" s="1"/>
      <c r="S872" s="1">
        <v>1</v>
      </c>
      <c r="T872" s="1">
        <v>2</v>
      </c>
      <c r="U872" s="1">
        <v>3</v>
      </c>
      <c r="V872" s="1"/>
      <c r="W872" s="1">
        <v>1</v>
      </c>
      <c r="X872" s="1"/>
      <c r="Y872" s="1">
        <v>8</v>
      </c>
      <c r="Z872" s="1"/>
      <c r="AA872" s="1"/>
      <c r="AB872" s="1"/>
      <c r="AH872" t="str">
        <f t="shared" si="169"/>
        <v>Millbury</v>
      </c>
      <c r="AI872" s="10" t="s">
        <v>2646</v>
      </c>
      <c r="AJ872" s="10">
        <v>2</v>
      </c>
      <c r="AK872" s="7"/>
      <c r="AL872" s="127">
        <v>25</v>
      </c>
      <c r="AM872" s="130">
        <v>27</v>
      </c>
      <c r="AN872" s="130">
        <v>145</v>
      </c>
      <c r="AO872" s="132">
        <v>41340</v>
      </c>
      <c r="AP872" s="132">
        <f t="shared" si="167"/>
        <v>25027</v>
      </c>
      <c r="AQ872" t="s">
        <v>2231</v>
      </c>
    </row>
    <row r="873" spans="1:43" hidden="1" outlineLevel="1" x14ac:dyDescent="0.2">
      <c r="A873" s="69" t="s">
        <v>1786</v>
      </c>
      <c r="B873" s="10" t="s">
        <v>1385</v>
      </c>
      <c r="C873" s="1">
        <f t="shared" si="168"/>
        <v>4202</v>
      </c>
      <c r="D873" s="7">
        <f t="shared" si="162"/>
        <v>1</v>
      </c>
      <c r="E873" s="7">
        <f t="shared" si="163"/>
        <v>2</v>
      </c>
      <c r="F873" s="7">
        <f t="shared" si="164"/>
        <v>3</v>
      </c>
      <c r="G873" s="1">
        <f t="shared" si="165"/>
        <v>295</v>
      </c>
      <c r="H873" s="2">
        <f t="shared" si="166"/>
        <v>7.0204664445502135E-2</v>
      </c>
      <c r="I873" s="8"/>
      <c r="J873" s="2">
        <f t="shared" si="158"/>
        <v>0.40790099952403619</v>
      </c>
      <c r="K873" s="2">
        <f t="shared" si="159"/>
        <v>0.33769633507853403</v>
      </c>
      <c r="L873" s="2">
        <f t="shared" si="160"/>
        <v>0.25035697287006187</v>
      </c>
      <c r="M873" s="2">
        <f t="shared" si="161"/>
        <v>4.0456925273679722E-3</v>
      </c>
      <c r="N873" s="1">
        <v>1714</v>
      </c>
      <c r="O873" s="1">
        <v>1419</v>
      </c>
      <c r="P873" s="1">
        <v>1052</v>
      </c>
      <c r="Q873" s="1">
        <v>7</v>
      </c>
      <c r="R873" s="1"/>
      <c r="S873" s="1">
        <v>0</v>
      </c>
      <c r="T873" s="1">
        <v>2</v>
      </c>
      <c r="U873" s="1">
        <v>3</v>
      </c>
      <c r="V873" s="1"/>
      <c r="W873" s="1">
        <v>1</v>
      </c>
      <c r="X873" s="1"/>
      <c r="Y873" s="1">
        <v>4</v>
      </c>
      <c r="Z873" s="1"/>
      <c r="AA873" s="1"/>
      <c r="AB873" s="1"/>
      <c r="AH873" t="str">
        <f t="shared" si="169"/>
        <v>Millis</v>
      </c>
      <c r="AI873" t="s">
        <v>1526</v>
      </c>
      <c r="AJ873">
        <v>4</v>
      </c>
      <c r="AK873" s="7"/>
      <c r="AL873" s="127">
        <v>25</v>
      </c>
      <c r="AM873" s="130">
        <v>21</v>
      </c>
      <c r="AN873" s="130">
        <v>70</v>
      </c>
      <c r="AO873" s="132">
        <v>41515</v>
      </c>
      <c r="AP873" s="132">
        <f t="shared" si="167"/>
        <v>25021</v>
      </c>
      <c r="AQ873" t="s">
        <v>2231</v>
      </c>
    </row>
    <row r="874" spans="1:43" hidden="1" outlineLevel="1" x14ac:dyDescent="0.2">
      <c r="A874" s="69" t="s">
        <v>2126</v>
      </c>
      <c r="B874" s="10" t="s">
        <v>1385</v>
      </c>
      <c r="C874" s="1">
        <f t="shared" si="168"/>
        <v>1181</v>
      </c>
      <c r="D874" s="7">
        <f t="shared" si="162"/>
        <v>1</v>
      </c>
      <c r="E874" s="7">
        <f t="shared" si="163"/>
        <v>3</v>
      </c>
      <c r="F874" s="7">
        <f t="shared" si="164"/>
        <v>2</v>
      </c>
      <c r="G874" s="1">
        <f t="shared" si="165"/>
        <v>88</v>
      </c>
      <c r="H874" s="2">
        <f t="shared" si="166"/>
        <v>7.4513124470787465E-2</v>
      </c>
      <c r="I874" s="8"/>
      <c r="J874" s="2">
        <f t="shared" si="158"/>
        <v>0.39119390347163419</v>
      </c>
      <c r="K874" s="2">
        <f t="shared" si="159"/>
        <v>0.29127857747671465</v>
      </c>
      <c r="L874" s="2">
        <f t="shared" si="160"/>
        <v>0.31668077900084673</v>
      </c>
      <c r="M874" s="2">
        <f t="shared" si="161"/>
        <v>8.4674005080442871E-4</v>
      </c>
      <c r="N874" s="1">
        <v>462</v>
      </c>
      <c r="O874" s="1">
        <v>344</v>
      </c>
      <c r="P874" s="1">
        <v>374</v>
      </c>
      <c r="Q874" s="1">
        <v>1</v>
      </c>
      <c r="R874" s="1"/>
      <c r="S874" s="1">
        <v>0</v>
      </c>
      <c r="T874" s="1">
        <v>0</v>
      </c>
      <c r="U874" s="1">
        <v>0</v>
      </c>
      <c r="V874" s="1"/>
      <c r="W874" s="1">
        <v>0</v>
      </c>
      <c r="X874" s="1"/>
      <c r="Y874" s="1">
        <v>0</v>
      </c>
      <c r="Z874" s="1"/>
      <c r="AA874" s="1"/>
      <c r="AB874" s="1"/>
      <c r="AH874" t="str">
        <f t="shared" si="169"/>
        <v>Millville</v>
      </c>
      <c r="AI874" s="10" t="s">
        <v>2646</v>
      </c>
      <c r="AJ874" s="10">
        <v>2</v>
      </c>
      <c r="AK874" s="7"/>
      <c r="AL874" s="127">
        <v>25</v>
      </c>
      <c r="AM874" s="130">
        <v>27</v>
      </c>
      <c r="AN874" s="130">
        <v>150</v>
      </c>
      <c r="AO874" s="132">
        <v>41585</v>
      </c>
      <c r="AP874" s="132">
        <f t="shared" si="167"/>
        <v>25027</v>
      </c>
      <c r="AQ874" t="s">
        <v>2231</v>
      </c>
    </row>
    <row r="875" spans="1:43" hidden="1" outlineLevel="1" x14ac:dyDescent="0.2">
      <c r="A875" s="69" t="s">
        <v>1054</v>
      </c>
      <c r="B875" s="10" t="s">
        <v>1385</v>
      </c>
      <c r="C875" s="1">
        <f t="shared" si="168"/>
        <v>14999</v>
      </c>
      <c r="D875" s="7">
        <f t="shared" si="162"/>
        <v>1</v>
      </c>
      <c r="E875" s="7">
        <f t="shared" si="163"/>
        <v>2</v>
      </c>
      <c r="F875" s="7">
        <f t="shared" si="164"/>
        <v>3</v>
      </c>
      <c r="G875" s="1">
        <f t="shared" si="165"/>
        <v>1225</v>
      </c>
      <c r="H875" s="2">
        <f t="shared" si="166"/>
        <v>8.167211147409828E-2</v>
      </c>
      <c r="I875" s="8"/>
      <c r="J875" s="2">
        <f t="shared" si="158"/>
        <v>0.44229615307687181</v>
      </c>
      <c r="K875" s="2">
        <f t="shared" si="159"/>
        <v>0.3606240416027735</v>
      </c>
      <c r="L875" s="2">
        <f t="shared" si="160"/>
        <v>0.19334622308153876</v>
      </c>
      <c r="M875" s="2">
        <f t="shared" si="161"/>
        <v>3.733582238815869E-3</v>
      </c>
      <c r="N875" s="1">
        <v>6634</v>
      </c>
      <c r="O875" s="1">
        <v>5409</v>
      </c>
      <c r="P875" s="1">
        <v>2900</v>
      </c>
      <c r="Q875" s="1">
        <v>34</v>
      </c>
      <c r="R875" s="1"/>
      <c r="S875" s="1">
        <v>1</v>
      </c>
      <c r="T875" s="1">
        <v>7</v>
      </c>
      <c r="U875" s="1">
        <v>9</v>
      </c>
      <c r="V875" s="1"/>
      <c r="W875" s="1">
        <v>0</v>
      </c>
      <c r="X875" s="1"/>
      <c r="Y875" s="1">
        <v>5</v>
      </c>
      <c r="Z875" s="1"/>
      <c r="AA875" s="1"/>
      <c r="AB875" s="1"/>
      <c r="AH875" t="str">
        <f t="shared" si="169"/>
        <v>Milton</v>
      </c>
      <c r="AI875" t="s">
        <v>1526</v>
      </c>
      <c r="AJ875">
        <v>9</v>
      </c>
      <c r="AK875" s="7"/>
      <c r="AL875" s="127">
        <v>25</v>
      </c>
      <c r="AM875" s="130">
        <v>21</v>
      </c>
      <c r="AN875" s="130">
        <v>75</v>
      </c>
      <c r="AO875" s="132">
        <v>41690</v>
      </c>
      <c r="AP875" s="132">
        <f t="shared" si="167"/>
        <v>25021</v>
      </c>
      <c r="AQ875" t="s">
        <v>2231</v>
      </c>
    </row>
    <row r="876" spans="1:43" hidden="1" outlineLevel="1" x14ac:dyDescent="0.2">
      <c r="A876" s="69" t="s">
        <v>1371</v>
      </c>
      <c r="B876" s="10" t="s">
        <v>1385</v>
      </c>
      <c r="C876" s="1">
        <f t="shared" si="168"/>
        <v>66</v>
      </c>
      <c r="D876" s="7">
        <f t="shared" si="162"/>
        <v>1</v>
      </c>
      <c r="E876" s="7">
        <f t="shared" si="163"/>
        <v>3</v>
      </c>
      <c r="F876" s="7">
        <f t="shared" si="164"/>
        <v>2</v>
      </c>
      <c r="G876" s="1">
        <f t="shared" si="165"/>
        <v>1</v>
      </c>
      <c r="H876" s="2">
        <f t="shared" si="166"/>
        <v>1.5151515151515152E-2</v>
      </c>
      <c r="I876" s="8"/>
      <c r="J876" s="2">
        <f t="shared" si="158"/>
        <v>0.36363636363636365</v>
      </c>
      <c r="K876" s="2">
        <f t="shared" si="159"/>
        <v>0.2878787878787879</v>
      </c>
      <c r="L876" s="2">
        <f t="shared" si="160"/>
        <v>0.34848484848484851</v>
      </c>
      <c r="M876" s="2">
        <f t="shared" si="161"/>
        <v>-5.5511151231257827E-17</v>
      </c>
      <c r="N876" s="1">
        <v>24</v>
      </c>
      <c r="O876" s="1">
        <v>19</v>
      </c>
      <c r="P876" s="1">
        <v>23</v>
      </c>
      <c r="Q876" s="1">
        <v>0</v>
      </c>
      <c r="R876" s="1"/>
      <c r="S876" s="1">
        <v>0</v>
      </c>
      <c r="T876" s="1">
        <v>0</v>
      </c>
      <c r="U876" s="1">
        <v>0</v>
      </c>
      <c r="V876" s="1"/>
      <c r="W876" s="1">
        <v>0</v>
      </c>
      <c r="X876" s="1"/>
      <c r="Y876" s="1">
        <v>0</v>
      </c>
      <c r="Z876" s="1"/>
      <c r="AA876" s="1"/>
      <c r="AB876" s="1"/>
      <c r="AH876" t="str">
        <f t="shared" si="169"/>
        <v>Monroe</v>
      </c>
      <c r="AI876" t="s">
        <v>1494</v>
      </c>
      <c r="AJ876">
        <v>1</v>
      </c>
      <c r="AK876" s="7"/>
      <c r="AL876" s="127">
        <v>25</v>
      </c>
      <c r="AM876" s="130">
        <v>11</v>
      </c>
      <c r="AN876" s="130">
        <v>75</v>
      </c>
      <c r="AO876" s="132">
        <v>42040</v>
      </c>
      <c r="AP876" s="132">
        <f t="shared" si="167"/>
        <v>25011</v>
      </c>
      <c r="AQ876" t="s">
        <v>2231</v>
      </c>
    </row>
    <row r="877" spans="1:43" hidden="1" outlineLevel="1" x14ac:dyDescent="0.2">
      <c r="A877" s="69" t="s">
        <v>1800</v>
      </c>
      <c r="B877" s="10" t="s">
        <v>1385</v>
      </c>
      <c r="C877" s="1">
        <f t="shared" si="168"/>
        <v>3705</v>
      </c>
      <c r="D877" s="7">
        <f t="shared" si="162"/>
        <v>1</v>
      </c>
      <c r="E877" s="7">
        <f t="shared" si="163"/>
        <v>3</v>
      </c>
      <c r="F877" s="7">
        <f t="shared" si="164"/>
        <v>2</v>
      </c>
      <c r="G877" s="1">
        <f t="shared" si="165"/>
        <v>191</v>
      </c>
      <c r="H877" s="2">
        <f t="shared" si="166"/>
        <v>5.1551956815114708E-2</v>
      </c>
      <c r="I877" s="8"/>
      <c r="J877" s="2">
        <f t="shared" ref="J877:J940" si="170">IF(C877=0,"-",N877/C877)</f>
        <v>0.38083670715249662</v>
      </c>
      <c r="K877" s="2">
        <f t="shared" ref="K877:K940" si="171">IF(C877=0,"-",O877/C877)</f>
        <v>0.28475033738191635</v>
      </c>
      <c r="L877" s="2">
        <f t="shared" ref="L877:L940" si="172">IF(C877=0,"-",P877/C877)</f>
        <v>0.32928475033738192</v>
      </c>
      <c r="M877" s="2">
        <f t="shared" ref="M877:M940" si="173">IF(C877=0,"-",(1-J877-K877-L877))</f>
        <v>5.12820512820511E-3</v>
      </c>
      <c r="N877" s="1">
        <v>1411</v>
      </c>
      <c r="O877" s="1">
        <v>1055</v>
      </c>
      <c r="P877" s="1">
        <v>1220</v>
      </c>
      <c r="Q877" s="1">
        <v>14</v>
      </c>
      <c r="R877" s="1"/>
      <c r="S877" s="1">
        <v>0</v>
      </c>
      <c r="T877" s="1">
        <v>2</v>
      </c>
      <c r="U877" s="1">
        <v>0</v>
      </c>
      <c r="V877" s="1"/>
      <c r="W877" s="1">
        <v>1</v>
      </c>
      <c r="X877" s="1"/>
      <c r="Y877" s="1">
        <v>2</v>
      </c>
      <c r="Z877" s="1"/>
      <c r="AA877" s="1"/>
      <c r="AB877" s="1"/>
      <c r="AH877" t="str">
        <f t="shared" si="169"/>
        <v>Monson</v>
      </c>
      <c r="AI877" t="s">
        <v>1061</v>
      </c>
      <c r="AJ877">
        <v>2</v>
      </c>
      <c r="AK877" s="7"/>
      <c r="AL877" s="127">
        <v>25</v>
      </c>
      <c r="AM877" s="130">
        <v>13</v>
      </c>
      <c r="AN877" s="130">
        <v>65</v>
      </c>
      <c r="AO877" s="132">
        <v>42145</v>
      </c>
      <c r="AP877" s="132">
        <f t="shared" si="167"/>
        <v>25013</v>
      </c>
      <c r="AQ877" t="s">
        <v>2231</v>
      </c>
    </row>
    <row r="878" spans="1:43" hidden="1" outlineLevel="1" x14ac:dyDescent="0.2">
      <c r="A878" s="69" t="s">
        <v>1120</v>
      </c>
      <c r="B878" s="10" t="s">
        <v>1385</v>
      </c>
      <c r="C878" s="1">
        <f t="shared" si="168"/>
        <v>4071</v>
      </c>
      <c r="D878" s="7">
        <f t="shared" si="162"/>
        <v>1</v>
      </c>
      <c r="E878" s="7">
        <f t="shared" si="163"/>
        <v>3</v>
      </c>
      <c r="F878" s="7">
        <f t="shared" si="164"/>
        <v>2</v>
      </c>
      <c r="G878" s="1">
        <f t="shared" si="165"/>
        <v>1075</v>
      </c>
      <c r="H878" s="2">
        <f t="shared" si="166"/>
        <v>0.26406288381233112</v>
      </c>
      <c r="I878" s="8"/>
      <c r="J878" s="2">
        <f t="shared" si="170"/>
        <v>0.5214934905428642</v>
      </c>
      <c r="K878" s="2">
        <f t="shared" si="171"/>
        <v>0.21690002456398919</v>
      </c>
      <c r="L878" s="2">
        <f t="shared" si="172"/>
        <v>0.25743060673053303</v>
      </c>
      <c r="M878" s="2">
        <f t="shared" si="173"/>
        <v>4.175878162613611E-3</v>
      </c>
      <c r="N878" s="1">
        <v>2123</v>
      </c>
      <c r="O878" s="1">
        <v>883</v>
      </c>
      <c r="P878" s="1">
        <v>1048</v>
      </c>
      <c r="Q878" s="1">
        <v>4</v>
      </c>
      <c r="R878" s="1"/>
      <c r="S878" s="1">
        <v>5</v>
      </c>
      <c r="T878" s="1">
        <v>2</v>
      </c>
      <c r="U878" s="1">
        <v>4</v>
      </c>
      <c r="V878" s="1"/>
      <c r="W878" s="1">
        <v>0</v>
      </c>
      <c r="X878" s="1"/>
      <c r="Y878" s="1">
        <v>2</v>
      </c>
      <c r="Z878" s="1"/>
      <c r="AA878" s="1"/>
      <c r="AB878" s="1"/>
      <c r="AH878" t="str">
        <f t="shared" si="169"/>
        <v>Montague</v>
      </c>
      <c r="AI878" t="s">
        <v>1494</v>
      </c>
      <c r="AJ878">
        <v>1</v>
      </c>
      <c r="AK878" s="7"/>
      <c r="AL878" s="127">
        <v>25</v>
      </c>
      <c r="AM878" s="130">
        <v>11</v>
      </c>
      <c r="AN878" s="130">
        <v>80</v>
      </c>
      <c r="AO878" s="132">
        <v>42285</v>
      </c>
      <c r="AP878" s="132">
        <f t="shared" si="167"/>
        <v>25011</v>
      </c>
      <c r="AQ878" t="s">
        <v>2231</v>
      </c>
    </row>
    <row r="879" spans="1:43" hidden="1" outlineLevel="1" x14ac:dyDescent="0.2">
      <c r="A879" s="69" t="s">
        <v>907</v>
      </c>
      <c r="B879" s="10" t="s">
        <v>1385</v>
      </c>
      <c r="C879" s="1">
        <f t="shared" si="168"/>
        <v>468</v>
      </c>
      <c r="D879" s="7">
        <f t="shared" ref="D879:D942" si="174">RANK(N879,(N879:AF879))</f>
        <v>1</v>
      </c>
      <c r="E879" s="7">
        <f t="shared" ref="E879:E942" si="175">RANK(O879,(N879:AF879))</f>
        <v>2</v>
      </c>
      <c r="F879" s="7">
        <f t="shared" ref="F879:F942" si="176">RANK(P879,(N879:AF879))</f>
        <v>2</v>
      </c>
      <c r="G879" s="1">
        <f t="shared" ref="G879:G942" si="177">MAX(N879:P879)-LARGE(N879:P879,2)</f>
        <v>198</v>
      </c>
      <c r="H879" s="2">
        <f t="shared" ref="H879:H942" si="178">G879/C879</f>
        <v>0.42307692307692307</v>
      </c>
      <c r="I879" s="8"/>
      <c r="J879" s="2">
        <f t="shared" si="170"/>
        <v>0.61111111111111116</v>
      </c>
      <c r="K879" s="2">
        <f t="shared" si="171"/>
        <v>0.18803418803418803</v>
      </c>
      <c r="L879" s="2">
        <f t="shared" si="172"/>
        <v>0.18803418803418803</v>
      </c>
      <c r="M879" s="2">
        <f t="shared" si="173"/>
        <v>1.2820512820512775E-2</v>
      </c>
      <c r="N879" s="1">
        <v>286</v>
      </c>
      <c r="O879" s="1">
        <v>88</v>
      </c>
      <c r="P879" s="1">
        <v>88</v>
      </c>
      <c r="Q879" s="1">
        <v>3</v>
      </c>
      <c r="R879" s="1"/>
      <c r="S879" s="1">
        <v>0</v>
      </c>
      <c r="T879" s="1">
        <v>0</v>
      </c>
      <c r="U879" s="1">
        <v>2</v>
      </c>
      <c r="V879" s="1"/>
      <c r="W879" s="1">
        <v>0</v>
      </c>
      <c r="X879" s="1"/>
      <c r="Y879" s="1">
        <v>1</v>
      </c>
      <c r="Z879" s="1"/>
      <c r="AA879" s="1"/>
      <c r="AB879" s="1"/>
      <c r="AH879" t="str">
        <f t="shared" si="169"/>
        <v>Monterey</v>
      </c>
      <c r="AI879" t="s">
        <v>2258</v>
      </c>
      <c r="AJ879">
        <v>1</v>
      </c>
      <c r="AK879" s="7"/>
      <c r="AL879" s="127">
        <v>25</v>
      </c>
      <c r="AM879" s="130">
        <v>3</v>
      </c>
      <c r="AN879" s="130">
        <v>75</v>
      </c>
      <c r="AO879" s="132">
        <v>42460</v>
      </c>
      <c r="AP879" s="132">
        <f t="shared" ref="AP879:AP942" si="179">AL879*1000+AM879</f>
        <v>25003</v>
      </c>
      <c r="AQ879" t="s">
        <v>2231</v>
      </c>
    </row>
    <row r="880" spans="1:43" hidden="1" outlineLevel="1" x14ac:dyDescent="0.2">
      <c r="A880" s="69" t="s">
        <v>2256</v>
      </c>
      <c r="B880" s="10" t="s">
        <v>1385</v>
      </c>
      <c r="C880" s="1">
        <f t="shared" ref="C880:C943" si="180">SUM(N880:AG880)</f>
        <v>447</v>
      </c>
      <c r="D880" s="7">
        <f t="shared" si="174"/>
        <v>3</v>
      </c>
      <c r="E880" s="7">
        <f t="shared" si="175"/>
        <v>1</v>
      </c>
      <c r="F880" s="7">
        <f t="shared" si="176"/>
        <v>2</v>
      </c>
      <c r="G880" s="1">
        <f t="shared" si="177"/>
        <v>9</v>
      </c>
      <c r="H880" s="2">
        <f t="shared" si="178"/>
        <v>2.0134228187919462E-2</v>
      </c>
      <c r="I880" s="8"/>
      <c r="J880" s="2">
        <f t="shared" si="170"/>
        <v>0.26845637583892618</v>
      </c>
      <c r="K880" s="2">
        <f t="shared" si="171"/>
        <v>0.37583892617449666</v>
      </c>
      <c r="L880" s="2">
        <f t="shared" si="172"/>
        <v>0.35570469798657717</v>
      </c>
      <c r="M880" s="2">
        <f t="shared" si="173"/>
        <v>-5.5511151231257827E-17</v>
      </c>
      <c r="N880" s="1">
        <v>120</v>
      </c>
      <c r="O880" s="1">
        <v>168</v>
      </c>
      <c r="P880" s="1">
        <v>159</v>
      </c>
      <c r="Q880" s="1">
        <v>0</v>
      </c>
      <c r="R880" s="1"/>
      <c r="S880" s="1">
        <v>0</v>
      </c>
      <c r="T880" s="1">
        <v>0</v>
      </c>
      <c r="U880" s="1">
        <v>0</v>
      </c>
      <c r="V880" s="1"/>
      <c r="W880" s="1">
        <v>0</v>
      </c>
      <c r="X880" s="1"/>
      <c r="Y880" s="1">
        <v>0</v>
      </c>
      <c r="Z880" s="1"/>
      <c r="AA880" s="1"/>
      <c r="AB880" s="1"/>
      <c r="AH880" t="str">
        <f t="shared" si="169"/>
        <v>Montgomery</v>
      </c>
      <c r="AI880" t="s">
        <v>1061</v>
      </c>
      <c r="AJ880">
        <v>1</v>
      </c>
      <c r="AK880" s="7"/>
      <c r="AL880" s="127">
        <v>25</v>
      </c>
      <c r="AM880" s="130">
        <v>13</v>
      </c>
      <c r="AN880" s="130">
        <v>70</v>
      </c>
      <c r="AO880" s="132">
        <v>42530</v>
      </c>
      <c r="AP880" s="132">
        <f t="shared" si="179"/>
        <v>25013</v>
      </c>
      <c r="AQ880" t="s">
        <v>2231</v>
      </c>
    </row>
    <row r="881" spans="1:43" hidden="1" outlineLevel="1" x14ac:dyDescent="0.2">
      <c r="A881" s="69" t="s">
        <v>1096</v>
      </c>
      <c r="B881" s="10" t="s">
        <v>1385</v>
      </c>
      <c r="C881" s="1">
        <f t="shared" si="180"/>
        <v>88</v>
      </c>
      <c r="D881" s="7">
        <f t="shared" si="174"/>
        <v>1</v>
      </c>
      <c r="E881" s="7">
        <f t="shared" si="175"/>
        <v>2</v>
      </c>
      <c r="F881" s="7">
        <f t="shared" si="176"/>
        <v>3</v>
      </c>
      <c r="G881" s="1">
        <f t="shared" si="177"/>
        <v>18</v>
      </c>
      <c r="H881" s="2">
        <f t="shared" si="178"/>
        <v>0.20454545454545456</v>
      </c>
      <c r="I881" s="8"/>
      <c r="J881" s="2">
        <f t="shared" si="170"/>
        <v>0.47727272727272729</v>
      </c>
      <c r="K881" s="2">
        <f t="shared" si="171"/>
        <v>0.27272727272727271</v>
      </c>
      <c r="L881" s="2">
        <f t="shared" si="172"/>
        <v>0.25</v>
      </c>
      <c r="M881" s="2">
        <f t="shared" si="173"/>
        <v>0</v>
      </c>
      <c r="N881" s="1">
        <v>42</v>
      </c>
      <c r="O881" s="1">
        <v>24</v>
      </c>
      <c r="P881" s="1">
        <v>22</v>
      </c>
      <c r="Q881" s="1">
        <v>0</v>
      </c>
      <c r="R881" s="1"/>
      <c r="S881" s="1">
        <v>0</v>
      </c>
      <c r="T881" s="1">
        <v>0</v>
      </c>
      <c r="U881" s="1">
        <v>0</v>
      </c>
      <c r="V881" s="1"/>
      <c r="W881" s="1">
        <v>0</v>
      </c>
      <c r="X881" s="1"/>
      <c r="Y881" s="1">
        <v>0</v>
      </c>
      <c r="Z881" s="1"/>
      <c r="AA881" s="1"/>
      <c r="AB881" s="1"/>
      <c r="AH881" t="str">
        <f t="shared" si="169"/>
        <v>Mt. Washington</v>
      </c>
      <c r="AI881" t="s">
        <v>2258</v>
      </c>
      <c r="AJ881">
        <v>1</v>
      </c>
      <c r="AK881" s="7"/>
      <c r="AL881" s="127">
        <v>25</v>
      </c>
      <c r="AM881" s="130">
        <v>3</v>
      </c>
      <c r="AN881" s="130">
        <v>80</v>
      </c>
      <c r="AO881" s="132">
        <v>43300</v>
      </c>
      <c r="AP881" s="132">
        <f t="shared" si="179"/>
        <v>25003</v>
      </c>
      <c r="AQ881" t="s">
        <v>2231</v>
      </c>
    </row>
    <row r="882" spans="1:43" hidden="1" outlineLevel="1" x14ac:dyDescent="0.2">
      <c r="A882" s="69" t="s">
        <v>1803</v>
      </c>
      <c r="B882" s="10" t="s">
        <v>1385</v>
      </c>
      <c r="C882" s="1">
        <f t="shared" si="180"/>
        <v>2485</v>
      </c>
      <c r="D882" s="7">
        <f t="shared" si="174"/>
        <v>1</v>
      </c>
      <c r="E882" s="7">
        <f t="shared" si="175"/>
        <v>2</v>
      </c>
      <c r="F882" s="7">
        <f t="shared" si="176"/>
        <v>3</v>
      </c>
      <c r="G882" s="1">
        <f t="shared" si="177"/>
        <v>344</v>
      </c>
      <c r="H882" s="2">
        <f t="shared" si="178"/>
        <v>0.13843058350100604</v>
      </c>
      <c r="I882" s="8"/>
      <c r="J882" s="2">
        <f t="shared" si="170"/>
        <v>0.44507042253521129</v>
      </c>
      <c r="K882" s="2">
        <f t="shared" si="171"/>
        <v>0.30663983903420522</v>
      </c>
      <c r="L882" s="2">
        <f t="shared" si="172"/>
        <v>0.24426559356136821</v>
      </c>
      <c r="M882" s="2">
        <f t="shared" si="173"/>
        <v>4.0241448692152348E-3</v>
      </c>
      <c r="N882" s="1">
        <v>1106</v>
      </c>
      <c r="O882" s="1">
        <v>762</v>
      </c>
      <c r="P882" s="1">
        <v>607</v>
      </c>
      <c r="Q882" s="1">
        <v>5</v>
      </c>
      <c r="R882" s="1"/>
      <c r="S882" s="1">
        <v>2</v>
      </c>
      <c r="T882" s="1">
        <v>2</v>
      </c>
      <c r="U882" s="1">
        <v>1</v>
      </c>
      <c r="V882" s="1"/>
      <c r="W882" s="1">
        <v>0</v>
      </c>
      <c r="X882" s="1"/>
      <c r="Y882" s="1">
        <v>0</v>
      </c>
      <c r="Z882" s="1"/>
      <c r="AA882" s="1"/>
      <c r="AB882" s="1"/>
      <c r="AH882" t="str">
        <f t="shared" si="169"/>
        <v>Nahant</v>
      </c>
      <c r="AI882" t="s">
        <v>1581</v>
      </c>
      <c r="AJ882">
        <v>6</v>
      </c>
      <c r="AK882" s="7"/>
      <c r="AL882" s="127">
        <v>25</v>
      </c>
      <c r="AM882" s="130">
        <v>9</v>
      </c>
      <c r="AN882" s="130">
        <v>105</v>
      </c>
      <c r="AO882" s="132">
        <v>43580</v>
      </c>
      <c r="AP882" s="132">
        <f t="shared" si="179"/>
        <v>25009</v>
      </c>
      <c r="AQ882" t="s">
        <v>2231</v>
      </c>
    </row>
    <row r="883" spans="1:43" hidden="1" outlineLevel="1" x14ac:dyDescent="0.2">
      <c r="A883" s="69" t="s">
        <v>1525</v>
      </c>
      <c r="B883" s="10" t="s">
        <v>1385</v>
      </c>
      <c r="C883" s="1">
        <f t="shared" si="180"/>
        <v>4216</v>
      </c>
      <c r="D883" s="7">
        <f t="shared" si="174"/>
        <v>1</v>
      </c>
      <c r="E883" s="7">
        <f t="shared" si="175"/>
        <v>2</v>
      </c>
      <c r="F883" s="7">
        <f t="shared" si="176"/>
        <v>3</v>
      </c>
      <c r="G883" s="1">
        <f t="shared" si="177"/>
        <v>879</v>
      </c>
      <c r="H883" s="2">
        <f t="shared" si="178"/>
        <v>0.20849146110056926</v>
      </c>
      <c r="I883" s="8"/>
      <c r="J883" s="2">
        <f t="shared" si="170"/>
        <v>0.48315939278937381</v>
      </c>
      <c r="K883" s="2">
        <f t="shared" si="171"/>
        <v>0.27466793168880455</v>
      </c>
      <c r="L883" s="2">
        <f t="shared" si="172"/>
        <v>0.23458254269449716</v>
      </c>
      <c r="M883" s="2">
        <f t="shared" si="173"/>
        <v>7.5901328273244861E-3</v>
      </c>
      <c r="N883" s="1">
        <v>2037</v>
      </c>
      <c r="O883" s="1">
        <v>1158</v>
      </c>
      <c r="P883" s="1">
        <v>989</v>
      </c>
      <c r="Q883" s="1">
        <v>11</v>
      </c>
      <c r="R883" s="1"/>
      <c r="S883" s="1">
        <v>4</v>
      </c>
      <c r="T883" s="1">
        <v>6</v>
      </c>
      <c r="U883" s="1">
        <v>3</v>
      </c>
      <c r="V883" s="1"/>
      <c r="W883" s="1">
        <v>2</v>
      </c>
      <c r="X883" s="1"/>
      <c r="Y883" s="1">
        <v>6</v>
      </c>
      <c r="Z883" s="1"/>
      <c r="AA883" s="1"/>
      <c r="AB883" s="1">
        <v>0</v>
      </c>
      <c r="AG883">
        <v>0</v>
      </c>
      <c r="AH883" t="str">
        <f t="shared" si="169"/>
        <v>Nantucket</v>
      </c>
      <c r="AI883" t="s">
        <v>1525</v>
      </c>
      <c r="AJ883">
        <v>10</v>
      </c>
      <c r="AK883" s="7"/>
      <c r="AL883" s="127">
        <v>25</v>
      </c>
      <c r="AM883" s="130">
        <v>19</v>
      </c>
      <c r="AN883" s="130">
        <v>5</v>
      </c>
      <c r="AO883" s="132">
        <v>43790</v>
      </c>
      <c r="AP883" s="132">
        <f t="shared" si="179"/>
        <v>25019</v>
      </c>
      <c r="AQ883" t="s">
        <v>2231</v>
      </c>
    </row>
    <row r="884" spans="1:43" hidden="1" outlineLevel="1" x14ac:dyDescent="0.2">
      <c r="A884" s="69" t="s">
        <v>2804</v>
      </c>
      <c r="B884" s="10" t="s">
        <v>1385</v>
      </c>
      <c r="C884" s="1">
        <f t="shared" si="180"/>
        <v>17296</v>
      </c>
      <c r="D884" s="7">
        <f t="shared" si="174"/>
        <v>1</v>
      </c>
      <c r="E884" s="7">
        <f t="shared" si="175"/>
        <v>2</v>
      </c>
      <c r="F884" s="7">
        <f t="shared" si="176"/>
        <v>3</v>
      </c>
      <c r="G884" s="1">
        <f t="shared" si="177"/>
        <v>3309</v>
      </c>
      <c r="H884" s="2">
        <f t="shared" si="178"/>
        <v>0.19131591119333949</v>
      </c>
      <c r="I884" s="8"/>
      <c r="J884" s="2">
        <f t="shared" si="170"/>
        <v>0.49311979648473636</v>
      </c>
      <c r="K884" s="2">
        <f t="shared" si="171"/>
        <v>0.30180388529139685</v>
      </c>
      <c r="L884" s="2">
        <f t="shared" si="172"/>
        <v>0.19923681776133209</v>
      </c>
      <c r="M884" s="2">
        <f t="shared" si="173"/>
        <v>5.8395004625347025E-3</v>
      </c>
      <c r="N884" s="1">
        <v>8529</v>
      </c>
      <c r="O884" s="1">
        <v>5220</v>
      </c>
      <c r="P884" s="1">
        <v>3446</v>
      </c>
      <c r="Q884" s="1">
        <v>57</v>
      </c>
      <c r="R884" s="1"/>
      <c r="S884" s="1">
        <v>11</v>
      </c>
      <c r="T884" s="1">
        <v>12</v>
      </c>
      <c r="U884" s="1">
        <v>13</v>
      </c>
      <c r="V884" s="1"/>
      <c r="W884" s="1">
        <v>4</v>
      </c>
      <c r="X884" s="1"/>
      <c r="Y884" s="1">
        <v>4</v>
      </c>
      <c r="Z884" s="1"/>
      <c r="AA884" s="1"/>
      <c r="AB884" s="1"/>
      <c r="AH884" t="str">
        <f t="shared" si="169"/>
        <v>Natick</v>
      </c>
      <c r="AI884" t="s">
        <v>958</v>
      </c>
      <c r="AJ884">
        <v>7</v>
      </c>
      <c r="AK884" s="7"/>
      <c r="AL884" s="127">
        <v>25</v>
      </c>
      <c r="AM884" s="130">
        <v>17</v>
      </c>
      <c r="AN884" s="130">
        <v>160</v>
      </c>
      <c r="AO884" s="132">
        <v>43895</v>
      </c>
      <c r="AP884" s="132">
        <f t="shared" si="179"/>
        <v>25017</v>
      </c>
      <c r="AQ884" t="s">
        <v>2231</v>
      </c>
    </row>
    <row r="885" spans="1:43" hidden="1" outlineLevel="1" x14ac:dyDescent="0.2">
      <c r="A885" s="69" t="s">
        <v>1804</v>
      </c>
      <c r="B885" s="10" t="s">
        <v>1385</v>
      </c>
      <c r="C885" s="1">
        <f t="shared" si="180"/>
        <v>17101</v>
      </c>
      <c r="D885" s="7">
        <f t="shared" si="174"/>
        <v>1</v>
      </c>
      <c r="E885" s="7">
        <f t="shared" si="175"/>
        <v>2</v>
      </c>
      <c r="F885" s="7">
        <f t="shared" si="176"/>
        <v>3</v>
      </c>
      <c r="G885" s="1">
        <f t="shared" si="177"/>
        <v>2407</v>
      </c>
      <c r="H885" s="2">
        <f t="shared" si="178"/>
        <v>0.1407520028068534</v>
      </c>
      <c r="I885" s="8"/>
      <c r="J885" s="2">
        <f t="shared" si="170"/>
        <v>0.48459154435413132</v>
      </c>
      <c r="K885" s="2">
        <f t="shared" si="171"/>
        <v>0.34383954154727792</v>
      </c>
      <c r="L885" s="2">
        <f t="shared" si="172"/>
        <v>0.16466873282264194</v>
      </c>
      <c r="M885" s="2">
        <f t="shared" si="173"/>
        <v>6.9001812759488246E-3</v>
      </c>
      <c r="N885" s="1">
        <v>8287</v>
      </c>
      <c r="O885" s="1">
        <v>5880</v>
      </c>
      <c r="P885" s="1">
        <v>2816</v>
      </c>
      <c r="Q885" s="1">
        <v>53</v>
      </c>
      <c r="R885" s="1"/>
      <c r="S885" s="1">
        <v>17</v>
      </c>
      <c r="T885" s="1">
        <v>18</v>
      </c>
      <c r="U885" s="1">
        <v>9</v>
      </c>
      <c r="V885" s="1"/>
      <c r="W885" s="1">
        <v>6</v>
      </c>
      <c r="X885" s="1"/>
      <c r="Y885" s="1">
        <v>15</v>
      </c>
      <c r="Z885" s="1"/>
      <c r="AA885" s="1"/>
      <c r="AB885" s="1"/>
      <c r="AH885" t="str">
        <f t="shared" si="169"/>
        <v>Needham</v>
      </c>
      <c r="AI885" t="s">
        <v>1526</v>
      </c>
      <c r="AJ885">
        <v>9</v>
      </c>
      <c r="AK885" s="7"/>
      <c r="AL885" s="127">
        <v>25</v>
      </c>
      <c r="AM885" s="130">
        <v>21</v>
      </c>
      <c r="AN885" s="130">
        <v>80</v>
      </c>
      <c r="AO885" s="132">
        <v>44105</v>
      </c>
      <c r="AP885" s="132">
        <f t="shared" si="179"/>
        <v>25021</v>
      </c>
      <c r="AQ885" t="s">
        <v>2231</v>
      </c>
    </row>
    <row r="886" spans="1:43" hidden="1" outlineLevel="1" x14ac:dyDescent="0.2">
      <c r="A886" s="69" t="s">
        <v>494</v>
      </c>
      <c r="B886" s="10" t="s">
        <v>1385</v>
      </c>
      <c r="C886" s="1">
        <f t="shared" si="180"/>
        <v>138</v>
      </c>
      <c r="D886" s="7">
        <f t="shared" si="174"/>
        <v>1</v>
      </c>
      <c r="E886" s="7">
        <f t="shared" si="175"/>
        <v>3</v>
      </c>
      <c r="F886" s="7">
        <f t="shared" si="176"/>
        <v>2</v>
      </c>
      <c r="G886" s="1">
        <f t="shared" si="177"/>
        <v>13</v>
      </c>
      <c r="H886" s="2">
        <f t="shared" si="178"/>
        <v>9.420289855072464E-2</v>
      </c>
      <c r="I886" s="8"/>
      <c r="J886" s="2">
        <f t="shared" si="170"/>
        <v>0.43478260869565216</v>
      </c>
      <c r="K886" s="2">
        <f t="shared" si="171"/>
        <v>0.22463768115942029</v>
      </c>
      <c r="L886" s="2">
        <f t="shared" si="172"/>
        <v>0.34057971014492755</v>
      </c>
      <c r="M886" s="2">
        <f t="shared" si="173"/>
        <v>5.5511151231257827E-17</v>
      </c>
      <c r="N886" s="1">
        <v>60</v>
      </c>
      <c r="O886" s="1">
        <v>31</v>
      </c>
      <c r="P886" s="1">
        <v>47</v>
      </c>
      <c r="Q886" s="1">
        <v>0</v>
      </c>
      <c r="R886" s="1"/>
      <c r="S886" s="1">
        <v>0</v>
      </c>
      <c r="T886" s="1">
        <v>0</v>
      </c>
      <c r="U886" s="1">
        <v>0</v>
      </c>
      <c r="V886" s="1"/>
      <c r="W886" s="1">
        <v>0</v>
      </c>
      <c r="X886" s="1"/>
      <c r="Y886" s="1">
        <v>0</v>
      </c>
      <c r="Z886" s="1"/>
      <c r="AA886" s="1"/>
      <c r="AB886" s="1"/>
      <c r="AH886" t="str">
        <f t="shared" si="169"/>
        <v>New Ashford</v>
      </c>
      <c r="AI886" t="s">
        <v>2258</v>
      </c>
      <c r="AJ886">
        <v>1</v>
      </c>
      <c r="AK886" s="7"/>
      <c r="AL886" s="127">
        <v>25</v>
      </c>
      <c r="AM886" s="130">
        <v>3</v>
      </c>
      <c r="AN886" s="130">
        <v>85</v>
      </c>
      <c r="AO886" s="132">
        <v>44385</v>
      </c>
      <c r="AP886" s="132">
        <f t="shared" si="179"/>
        <v>25003</v>
      </c>
      <c r="AQ886" t="s">
        <v>2231</v>
      </c>
    </row>
    <row r="887" spans="1:43" hidden="1" outlineLevel="1" x14ac:dyDescent="0.2">
      <c r="A887" s="69" t="s">
        <v>1305</v>
      </c>
      <c r="B887" s="10" t="s">
        <v>1385</v>
      </c>
      <c r="C887" s="1">
        <f t="shared" si="180"/>
        <v>33322</v>
      </c>
      <c r="D887" s="7">
        <f t="shared" si="174"/>
        <v>1</v>
      </c>
      <c r="E887" s="7">
        <f t="shared" si="175"/>
        <v>3</v>
      </c>
      <c r="F887" s="7">
        <f t="shared" si="176"/>
        <v>2</v>
      </c>
      <c r="G887" s="1">
        <f t="shared" si="177"/>
        <v>13915</v>
      </c>
      <c r="H887" s="2">
        <f t="shared" si="178"/>
        <v>0.41759198127363306</v>
      </c>
      <c r="I887" s="8"/>
      <c r="J887" s="2">
        <f t="shared" si="170"/>
        <v>0.62661304843646837</v>
      </c>
      <c r="K887" s="2">
        <f t="shared" si="171"/>
        <v>0.15770361923053838</v>
      </c>
      <c r="L887" s="2">
        <f t="shared" si="172"/>
        <v>0.20902106716283536</v>
      </c>
      <c r="M887" s="2">
        <f t="shared" si="173"/>
        <v>6.6622651701578883E-3</v>
      </c>
      <c r="N887" s="1">
        <v>20880</v>
      </c>
      <c r="O887" s="1">
        <v>5255</v>
      </c>
      <c r="P887" s="1">
        <v>6965</v>
      </c>
      <c r="Q887" s="1">
        <v>37</v>
      </c>
      <c r="R887" s="1"/>
      <c r="S887" s="1">
        <v>99</v>
      </c>
      <c r="T887" s="1">
        <v>25</v>
      </c>
      <c r="U887" s="1">
        <v>10</v>
      </c>
      <c r="V887" s="1"/>
      <c r="W887" s="1">
        <v>37</v>
      </c>
      <c r="X887" s="1"/>
      <c r="Y887" s="1">
        <v>14</v>
      </c>
      <c r="Z887" s="1"/>
      <c r="AA887" s="1"/>
      <c r="AB887" s="1"/>
      <c r="AH887" t="str">
        <f t="shared" si="169"/>
        <v>New Bedford</v>
      </c>
      <c r="AI887" t="s">
        <v>1057</v>
      </c>
      <c r="AJ887">
        <v>4</v>
      </c>
      <c r="AK887" s="7"/>
      <c r="AL887" s="127">
        <v>25</v>
      </c>
      <c r="AM887" s="130">
        <v>5</v>
      </c>
      <c r="AN887" s="130">
        <v>55</v>
      </c>
      <c r="AO887" s="132">
        <v>45000</v>
      </c>
      <c r="AP887" s="132">
        <f t="shared" si="179"/>
        <v>25005</v>
      </c>
      <c r="AQ887" t="s">
        <v>146</v>
      </c>
    </row>
    <row r="888" spans="1:43" hidden="1" outlineLevel="1" x14ac:dyDescent="0.2">
      <c r="A888" s="69" t="s">
        <v>1306</v>
      </c>
      <c r="B888" s="10" t="s">
        <v>1385</v>
      </c>
      <c r="C888" s="1">
        <f t="shared" si="180"/>
        <v>465</v>
      </c>
      <c r="D888" s="7">
        <f t="shared" si="174"/>
        <v>3</v>
      </c>
      <c r="E888" s="7">
        <f t="shared" si="175"/>
        <v>2</v>
      </c>
      <c r="F888" s="7">
        <f t="shared" si="176"/>
        <v>1</v>
      </c>
      <c r="G888" s="1">
        <f t="shared" si="177"/>
        <v>5</v>
      </c>
      <c r="H888" s="2">
        <f t="shared" si="178"/>
        <v>1.0752688172043012E-2</v>
      </c>
      <c r="I888" s="8"/>
      <c r="J888" s="2">
        <f t="shared" si="170"/>
        <v>0.3247311827956989</v>
      </c>
      <c r="K888" s="2">
        <f t="shared" si="171"/>
        <v>0.33118279569892473</v>
      </c>
      <c r="L888" s="2">
        <f t="shared" si="172"/>
        <v>0.34193548387096773</v>
      </c>
      <c r="M888" s="2">
        <f t="shared" si="173"/>
        <v>2.1505376344086446E-3</v>
      </c>
      <c r="N888" s="1">
        <v>151</v>
      </c>
      <c r="O888" s="1">
        <v>154</v>
      </c>
      <c r="P888" s="1">
        <v>159</v>
      </c>
      <c r="Q888" s="1">
        <v>0</v>
      </c>
      <c r="R888" s="1"/>
      <c r="S888" s="1">
        <v>1</v>
      </c>
      <c r="T888" s="1">
        <v>0</v>
      </c>
      <c r="U888" s="1">
        <v>0</v>
      </c>
      <c r="V888" s="1"/>
      <c r="W888" s="1">
        <v>0</v>
      </c>
      <c r="X888" s="1"/>
      <c r="Y888" s="1">
        <v>0</v>
      </c>
      <c r="Z888" s="1"/>
      <c r="AA888" s="1"/>
      <c r="AB888" s="1"/>
      <c r="AH888" t="str">
        <f t="shared" si="169"/>
        <v>New Braintree</v>
      </c>
      <c r="AI888" s="10" t="s">
        <v>2646</v>
      </c>
      <c r="AJ888" s="10">
        <v>1</v>
      </c>
      <c r="AK888" s="7"/>
      <c r="AL888" s="127">
        <v>25</v>
      </c>
      <c r="AM888" s="130">
        <v>27</v>
      </c>
      <c r="AN888" s="130">
        <v>155</v>
      </c>
      <c r="AO888" s="132">
        <v>45105</v>
      </c>
      <c r="AP888" s="132">
        <f t="shared" si="179"/>
        <v>25027</v>
      </c>
      <c r="AQ888" t="s">
        <v>2231</v>
      </c>
    </row>
    <row r="889" spans="1:43" hidden="1" outlineLevel="1" x14ac:dyDescent="0.2">
      <c r="A889" s="69" t="s">
        <v>1307</v>
      </c>
      <c r="B889" s="10" t="s">
        <v>1385</v>
      </c>
      <c r="C889" s="1">
        <f t="shared" si="180"/>
        <v>620</v>
      </c>
      <c r="D889" s="7">
        <f t="shared" si="174"/>
        <v>1</v>
      </c>
      <c r="E889" s="7">
        <f t="shared" si="175"/>
        <v>2</v>
      </c>
      <c r="F889" s="7">
        <f t="shared" si="176"/>
        <v>3</v>
      </c>
      <c r="G889" s="1">
        <f t="shared" si="177"/>
        <v>114</v>
      </c>
      <c r="H889" s="2">
        <f t="shared" si="178"/>
        <v>0.18387096774193548</v>
      </c>
      <c r="I889" s="8"/>
      <c r="J889" s="2">
        <f t="shared" si="170"/>
        <v>0.48064516129032259</v>
      </c>
      <c r="K889" s="2">
        <f t="shared" si="171"/>
        <v>0.29677419354838708</v>
      </c>
      <c r="L889" s="2">
        <f t="shared" si="172"/>
        <v>0.2129032258064516</v>
      </c>
      <c r="M889" s="2">
        <f t="shared" si="173"/>
        <v>9.6774193548386789E-3</v>
      </c>
      <c r="N889" s="1">
        <v>298</v>
      </c>
      <c r="O889" s="1">
        <v>184</v>
      </c>
      <c r="P889" s="1">
        <v>132</v>
      </c>
      <c r="Q889" s="1">
        <v>3</v>
      </c>
      <c r="R889" s="1"/>
      <c r="S889" s="1">
        <v>0</v>
      </c>
      <c r="T889" s="1">
        <v>1</v>
      </c>
      <c r="U889" s="1">
        <v>2</v>
      </c>
      <c r="V889" s="1"/>
      <c r="W889" s="1">
        <v>0</v>
      </c>
      <c r="X889" s="1"/>
      <c r="Y889" s="1">
        <v>0</v>
      </c>
      <c r="Z889" s="1"/>
      <c r="AA889" s="1"/>
      <c r="AB889" s="1"/>
      <c r="AH889" t="str">
        <f t="shared" si="169"/>
        <v>New Marlborough</v>
      </c>
      <c r="AI889" t="s">
        <v>2258</v>
      </c>
      <c r="AJ889">
        <v>1</v>
      </c>
      <c r="AK889" s="7"/>
      <c r="AL889" s="127">
        <v>25</v>
      </c>
      <c r="AM889" s="130">
        <v>3</v>
      </c>
      <c r="AN889" s="130">
        <v>90</v>
      </c>
      <c r="AO889" s="132">
        <v>45420</v>
      </c>
      <c r="AP889" s="132">
        <f t="shared" si="179"/>
        <v>25003</v>
      </c>
      <c r="AQ889" t="s">
        <v>2231</v>
      </c>
    </row>
    <row r="890" spans="1:43" hidden="1" outlineLevel="1" x14ac:dyDescent="0.2">
      <c r="A890" s="69" t="s">
        <v>503</v>
      </c>
      <c r="B890" s="10" t="s">
        <v>1385</v>
      </c>
      <c r="C890" s="1">
        <f t="shared" si="180"/>
        <v>476</v>
      </c>
      <c r="D890" s="7">
        <f t="shared" si="174"/>
        <v>1</v>
      </c>
      <c r="E890" s="7">
        <f t="shared" si="175"/>
        <v>3</v>
      </c>
      <c r="F890" s="7">
        <f t="shared" si="176"/>
        <v>2</v>
      </c>
      <c r="G890" s="1">
        <f t="shared" si="177"/>
        <v>66</v>
      </c>
      <c r="H890" s="2">
        <f t="shared" si="178"/>
        <v>0.13865546218487396</v>
      </c>
      <c r="I890" s="8"/>
      <c r="J890" s="2">
        <f t="shared" si="170"/>
        <v>0.42436974789915966</v>
      </c>
      <c r="K890" s="2">
        <f t="shared" si="171"/>
        <v>0.27941176470588236</v>
      </c>
      <c r="L890" s="2">
        <f t="shared" si="172"/>
        <v>0.2857142857142857</v>
      </c>
      <c r="M890" s="2">
        <f t="shared" si="173"/>
        <v>1.0504201680672232E-2</v>
      </c>
      <c r="N890" s="1">
        <v>202</v>
      </c>
      <c r="O890" s="1">
        <v>133</v>
      </c>
      <c r="P890" s="1">
        <v>136</v>
      </c>
      <c r="Q890" s="1">
        <v>2</v>
      </c>
      <c r="R890" s="1"/>
      <c r="S890" s="1">
        <v>0</v>
      </c>
      <c r="T890" s="1">
        <v>0</v>
      </c>
      <c r="U890" s="1">
        <v>1</v>
      </c>
      <c r="V890" s="1"/>
      <c r="W890" s="1">
        <v>0</v>
      </c>
      <c r="X890" s="1"/>
      <c r="Y890" s="1">
        <v>2</v>
      </c>
      <c r="Z890" s="1"/>
      <c r="AA890" s="1"/>
      <c r="AB890" s="1"/>
      <c r="AH890" t="str">
        <f t="shared" si="169"/>
        <v>New Salem</v>
      </c>
      <c r="AI890" t="s">
        <v>1494</v>
      </c>
      <c r="AJ890">
        <v>1</v>
      </c>
      <c r="AK890" s="7"/>
      <c r="AL890" s="127">
        <v>25</v>
      </c>
      <c r="AM890" s="130">
        <v>11</v>
      </c>
      <c r="AN890" s="130">
        <v>85</v>
      </c>
      <c r="AO890" s="132">
        <v>45490</v>
      </c>
      <c r="AP890" s="132">
        <f t="shared" si="179"/>
        <v>25011</v>
      </c>
      <c r="AQ890" t="s">
        <v>2231</v>
      </c>
    </row>
    <row r="891" spans="1:43" hidden="1" outlineLevel="1" x14ac:dyDescent="0.2">
      <c r="A891" s="69" t="s">
        <v>3253</v>
      </c>
      <c r="B891" s="10" t="s">
        <v>1385</v>
      </c>
      <c r="C891" s="1">
        <f t="shared" si="180"/>
        <v>3662</v>
      </c>
      <c r="D891" s="7">
        <f t="shared" si="174"/>
        <v>1</v>
      </c>
      <c r="E891" s="7">
        <f t="shared" si="175"/>
        <v>2</v>
      </c>
      <c r="F891" s="7">
        <f t="shared" si="176"/>
        <v>3</v>
      </c>
      <c r="G891" s="1">
        <f t="shared" si="177"/>
        <v>191</v>
      </c>
      <c r="H891" s="2">
        <f t="shared" si="178"/>
        <v>5.2157291097760787E-2</v>
      </c>
      <c r="I891" s="8"/>
      <c r="J891" s="2">
        <f t="shared" si="170"/>
        <v>0.38367012561441838</v>
      </c>
      <c r="K891" s="2">
        <f t="shared" si="171"/>
        <v>0.33151283451665758</v>
      </c>
      <c r="L891" s="2">
        <f t="shared" si="172"/>
        <v>0.27853631895139269</v>
      </c>
      <c r="M891" s="2">
        <f t="shared" si="173"/>
        <v>6.2807209175313461E-3</v>
      </c>
      <c r="N891" s="1">
        <v>1405</v>
      </c>
      <c r="O891" s="1">
        <v>1214</v>
      </c>
      <c r="P891" s="1">
        <v>1020</v>
      </c>
      <c r="Q891" s="1">
        <v>12</v>
      </c>
      <c r="R891" s="1"/>
      <c r="S891" s="1">
        <v>2</v>
      </c>
      <c r="T891" s="1">
        <v>2</v>
      </c>
      <c r="U891" s="1">
        <v>3</v>
      </c>
      <c r="V891" s="1"/>
      <c r="W891" s="1">
        <v>1</v>
      </c>
      <c r="X891" s="1"/>
      <c r="Y891" s="1">
        <v>3</v>
      </c>
      <c r="Z891" s="1"/>
      <c r="AA891" s="1"/>
      <c r="AB891" s="1"/>
      <c r="AH891" t="str">
        <f t="shared" ref="AH891:AH954" si="181">A891</f>
        <v>Newbury</v>
      </c>
      <c r="AI891" t="s">
        <v>1581</v>
      </c>
      <c r="AJ891">
        <v>6</v>
      </c>
      <c r="AK891" s="7"/>
      <c r="AL891" s="127">
        <v>25</v>
      </c>
      <c r="AM891" s="130">
        <v>9</v>
      </c>
      <c r="AN891" s="130">
        <v>110</v>
      </c>
      <c r="AO891" s="132">
        <v>45175</v>
      </c>
      <c r="AP891" s="132">
        <f t="shared" si="179"/>
        <v>25009</v>
      </c>
      <c r="AQ891" t="s">
        <v>2231</v>
      </c>
    </row>
    <row r="892" spans="1:43" hidden="1" outlineLevel="1" x14ac:dyDescent="0.2">
      <c r="A892" s="69" t="s">
        <v>1833</v>
      </c>
      <c r="B892" s="10" t="s">
        <v>1385</v>
      </c>
      <c r="C892" s="1">
        <f t="shared" si="180"/>
        <v>9438</v>
      </c>
      <c r="D892" s="7">
        <f t="shared" si="174"/>
        <v>1</v>
      </c>
      <c r="E892" s="7">
        <f t="shared" si="175"/>
        <v>2</v>
      </c>
      <c r="F892" s="7">
        <f t="shared" si="176"/>
        <v>3</v>
      </c>
      <c r="G892" s="1">
        <f t="shared" si="177"/>
        <v>1808</v>
      </c>
      <c r="H892" s="2">
        <f t="shared" si="178"/>
        <v>0.19156600974782792</v>
      </c>
      <c r="I892" s="8"/>
      <c r="J892" s="2">
        <f t="shared" si="170"/>
        <v>0.48135198135198137</v>
      </c>
      <c r="K892" s="2">
        <f t="shared" si="171"/>
        <v>0.28978597160415343</v>
      </c>
      <c r="L892" s="2">
        <f t="shared" si="172"/>
        <v>0.22218690400508581</v>
      </c>
      <c r="M892" s="2">
        <f t="shared" si="173"/>
        <v>6.6751430387794464E-3</v>
      </c>
      <c r="N892" s="1">
        <v>4543</v>
      </c>
      <c r="O892" s="1">
        <v>2735</v>
      </c>
      <c r="P892" s="1">
        <v>2097</v>
      </c>
      <c r="Q892" s="1">
        <v>31</v>
      </c>
      <c r="R892" s="1"/>
      <c r="S892" s="1">
        <v>4</v>
      </c>
      <c r="T892" s="1">
        <v>3</v>
      </c>
      <c r="U892" s="1">
        <v>6</v>
      </c>
      <c r="V892" s="1"/>
      <c r="W892" s="1">
        <v>2</v>
      </c>
      <c r="X892" s="1"/>
      <c r="Y892" s="1">
        <v>17</v>
      </c>
      <c r="Z892" s="1"/>
      <c r="AA892" s="1"/>
      <c r="AB892" s="1"/>
      <c r="AH892" t="str">
        <f t="shared" si="181"/>
        <v>Newburyport</v>
      </c>
      <c r="AI892" t="s">
        <v>1581</v>
      </c>
      <c r="AJ892">
        <v>6</v>
      </c>
      <c r="AK892" s="7"/>
      <c r="AL892" s="127">
        <v>25</v>
      </c>
      <c r="AM892" s="130">
        <v>9</v>
      </c>
      <c r="AN892" s="130">
        <v>115</v>
      </c>
      <c r="AO892" s="132">
        <v>45245</v>
      </c>
      <c r="AP892" s="132">
        <f t="shared" si="179"/>
        <v>25009</v>
      </c>
      <c r="AQ892" t="s">
        <v>146</v>
      </c>
    </row>
    <row r="893" spans="1:43" hidden="1" outlineLevel="1" x14ac:dyDescent="0.2">
      <c r="A893" s="69" t="s">
        <v>293</v>
      </c>
      <c r="B893" s="10" t="s">
        <v>1385</v>
      </c>
      <c r="C893" s="1">
        <f t="shared" si="180"/>
        <v>44705</v>
      </c>
      <c r="D893" s="7">
        <f t="shared" si="174"/>
        <v>1</v>
      </c>
      <c r="E893" s="7">
        <f t="shared" si="175"/>
        <v>2</v>
      </c>
      <c r="F893" s="7">
        <f t="shared" si="176"/>
        <v>3</v>
      </c>
      <c r="G893" s="1">
        <f t="shared" si="177"/>
        <v>19513</v>
      </c>
      <c r="H893" s="2">
        <f t="shared" si="178"/>
        <v>0.43648361480818698</v>
      </c>
      <c r="I893" s="8"/>
      <c r="J893" s="2">
        <f t="shared" si="170"/>
        <v>0.6517391790627447</v>
      </c>
      <c r="K893" s="2">
        <f t="shared" si="171"/>
        <v>0.21525556425455766</v>
      </c>
      <c r="L893" s="2">
        <f t="shared" si="172"/>
        <v>0.12716698355888603</v>
      </c>
      <c r="M893" s="2">
        <f t="shared" si="173"/>
        <v>5.8382731238116048E-3</v>
      </c>
      <c r="N893" s="1">
        <v>29136</v>
      </c>
      <c r="O893" s="1">
        <v>9623</v>
      </c>
      <c r="P893" s="1">
        <v>5685</v>
      </c>
      <c r="Q893" s="1">
        <v>142</v>
      </c>
      <c r="R893" s="1"/>
      <c r="S893" s="1">
        <v>58</v>
      </c>
      <c r="T893" s="1">
        <v>15</v>
      </c>
      <c r="U893" s="1">
        <v>25</v>
      </c>
      <c r="V893" s="1"/>
      <c r="W893" s="1">
        <v>14</v>
      </c>
      <c r="X893" s="1"/>
      <c r="Y893" s="1">
        <v>7</v>
      </c>
      <c r="Z893" s="1"/>
      <c r="AA893" s="1"/>
      <c r="AB893" s="1"/>
      <c r="AH893" t="str">
        <f t="shared" si="181"/>
        <v>Newton</v>
      </c>
      <c r="AI893" t="s">
        <v>958</v>
      </c>
      <c r="AJ893">
        <v>4</v>
      </c>
      <c r="AK893" s="7"/>
      <c r="AL893" s="127">
        <v>25</v>
      </c>
      <c r="AM893" s="130">
        <v>17</v>
      </c>
      <c r="AN893" s="130">
        <v>165</v>
      </c>
      <c r="AO893" s="132">
        <v>45560</v>
      </c>
      <c r="AP893" s="132">
        <f t="shared" si="179"/>
        <v>25017</v>
      </c>
      <c r="AQ893" t="s">
        <v>146</v>
      </c>
    </row>
    <row r="894" spans="1:43" hidden="1" outlineLevel="1" x14ac:dyDescent="0.2">
      <c r="A894" s="69" t="s">
        <v>1526</v>
      </c>
      <c r="B894" s="10" t="s">
        <v>1385</v>
      </c>
      <c r="C894" s="1">
        <f t="shared" si="180"/>
        <v>4416</v>
      </c>
      <c r="D894" s="7">
        <f t="shared" si="174"/>
        <v>2</v>
      </c>
      <c r="E894" s="7">
        <f t="shared" si="175"/>
        <v>1</v>
      </c>
      <c r="F894" s="7">
        <f t="shared" si="176"/>
        <v>3</v>
      </c>
      <c r="G894" s="1">
        <f t="shared" si="177"/>
        <v>379</v>
      </c>
      <c r="H894" s="2">
        <f t="shared" si="178"/>
        <v>8.5824275362318847E-2</v>
      </c>
      <c r="I894" s="8"/>
      <c r="J894" s="2">
        <f t="shared" si="170"/>
        <v>0.31748188405797101</v>
      </c>
      <c r="K894" s="2">
        <f t="shared" si="171"/>
        <v>0.40330615942028986</v>
      </c>
      <c r="L894" s="2">
        <f t="shared" si="172"/>
        <v>0.27626811594202899</v>
      </c>
      <c r="M894" s="2">
        <f t="shared" si="173"/>
        <v>2.9438405797101996E-3</v>
      </c>
      <c r="N894" s="1">
        <v>1402</v>
      </c>
      <c r="O894" s="1">
        <v>1781</v>
      </c>
      <c r="P894" s="1">
        <v>1220</v>
      </c>
      <c r="Q894" s="1">
        <v>9</v>
      </c>
      <c r="R894" s="1"/>
      <c r="S894" s="1">
        <v>1</v>
      </c>
      <c r="T894" s="1">
        <v>0</v>
      </c>
      <c r="U894" s="1">
        <v>1</v>
      </c>
      <c r="V894" s="1"/>
      <c r="W894" s="1">
        <v>0</v>
      </c>
      <c r="X894" s="1"/>
      <c r="Y894" s="1">
        <v>2</v>
      </c>
      <c r="Z894" s="1"/>
      <c r="AA894" s="1"/>
      <c r="AB894" s="1"/>
      <c r="AH894" t="str">
        <f t="shared" si="181"/>
        <v>Norfolk</v>
      </c>
      <c r="AI894" t="s">
        <v>1526</v>
      </c>
      <c r="AJ894">
        <v>4</v>
      </c>
      <c r="AK894" s="7"/>
      <c r="AL894" s="127">
        <v>25</v>
      </c>
      <c r="AM894" s="130">
        <v>21</v>
      </c>
      <c r="AN894" s="130">
        <v>85</v>
      </c>
      <c r="AO894" s="132">
        <v>46050</v>
      </c>
      <c r="AP894" s="132">
        <f t="shared" si="179"/>
        <v>25021</v>
      </c>
      <c r="AQ894" t="s">
        <v>2231</v>
      </c>
    </row>
    <row r="895" spans="1:43" hidden="1" outlineLevel="1" x14ac:dyDescent="0.2">
      <c r="A895" s="69" t="s">
        <v>1232</v>
      </c>
      <c r="B895" s="10" t="s">
        <v>1385</v>
      </c>
      <c r="C895" s="1">
        <f t="shared" si="180"/>
        <v>6389</v>
      </c>
      <c r="D895" s="7">
        <f t="shared" si="174"/>
        <v>1</v>
      </c>
      <c r="E895" s="7">
        <f t="shared" si="175"/>
        <v>3</v>
      </c>
      <c r="F895" s="7">
        <f t="shared" si="176"/>
        <v>2</v>
      </c>
      <c r="G895" s="1">
        <f t="shared" si="177"/>
        <v>2354</v>
      </c>
      <c r="H895" s="2">
        <f t="shared" si="178"/>
        <v>0.36844576616058849</v>
      </c>
      <c r="I895" s="8"/>
      <c r="J895" s="2">
        <f t="shared" si="170"/>
        <v>0.58428549068711844</v>
      </c>
      <c r="K895" s="2">
        <f t="shared" si="171"/>
        <v>0.19658788542807951</v>
      </c>
      <c r="L895" s="2">
        <f t="shared" si="172"/>
        <v>0.21583972452652997</v>
      </c>
      <c r="M895" s="2">
        <f t="shared" si="173"/>
        <v>3.2868993582720885E-3</v>
      </c>
      <c r="N895" s="1">
        <v>3733</v>
      </c>
      <c r="O895" s="1">
        <v>1256</v>
      </c>
      <c r="P895" s="1">
        <v>1379</v>
      </c>
      <c r="Q895" s="1">
        <v>9</v>
      </c>
      <c r="R895" s="1"/>
      <c r="S895" s="1">
        <v>2</v>
      </c>
      <c r="T895" s="1">
        <v>6</v>
      </c>
      <c r="U895" s="1">
        <v>3</v>
      </c>
      <c r="V895" s="1"/>
      <c r="W895" s="1">
        <v>0</v>
      </c>
      <c r="X895" s="1"/>
      <c r="Y895" s="1">
        <v>1</v>
      </c>
      <c r="Z895" s="1"/>
      <c r="AA895" s="1"/>
      <c r="AB895" s="1"/>
      <c r="AH895" t="str">
        <f t="shared" si="181"/>
        <v>North Adams</v>
      </c>
      <c r="AI895" t="s">
        <v>2258</v>
      </c>
      <c r="AJ895">
        <v>1</v>
      </c>
      <c r="AK895" s="7"/>
      <c r="AL895" s="127">
        <v>25</v>
      </c>
      <c r="AM895" s="130">
        <v>3</v>
      </c>
      <c r="AN895" s="130">
        <v>95</v>
      </c>
      <c r="AO895" s="132">
        <v>46225</v>
      </c>
      <c r="AP895" s="132">
        <f t="shared" si="179"/>
        <v>25003</v>
      </c>
      <c r="AQ895" t="s">
        <v>146</v>
      </c>
    </row>
    <row r="896" spans="1:43" hidden="1" outlineLevel="1" x14ac:dyDescent="0.2">
      <c r="A896" s="69" t="s">
        <v>3009</v>
      </c>
      <c r="B896" s="10" t="s">
        <v>1385</v>
      </c>
      <c r="C896" s="1">
        <f t="shared" si="180"/>
        <v>12569</v>
      </c>
      <c r="D896" s="7">
        <f t="shared" si="174"/>
        <v>2</v>
      </c>
      <c r="E896" s="7">
        <f t="shared" si="175"/>
        <v>1</v>
      </c>
      <c r="F896" s="7">
        <f t="shared" si="176"/>
        <v>3</v>
      </c>
      <c r="G896" s="1">
        <f t="shared" si="177"/>
        <v>285</v>
      </c>
      <c r="H896" s="2">
        <f t="shared" si="178"/>
        <v>2.267483491128968E-2</v>
      </c>
      <c r="I896" s="8"/>
      <c r="J896" s="2">
        <f t="shared" si="170"/>
        <v>0.37011695441164771</v>
      </c>
      <c r="K896" s="2">
        <f t="shared" si="171"/>
        <v>0.3927917893229374</v>
      </c>
      <c r="L896" s="2">
        <f t="shared" si="172"/>
        <v>0.23001034290715253</v>
      </c>
      <c r="M896" s="2">
        <f t="shared" si="173"/>
        <v>7.0809133582623585E-3</v>
      </c>
      <c r="N896" s="1">
        <v>4652</v>
      </c>
      <c r="O896" s="1">
        <v>4937</v>
      </c>
      <c r="P896" s="1">
        <v>2891</v>
      </c>
      <c r="Q896" s="1">
        <v>49</v>
      </c>
      <c r="R896" s="1"/>
      <c r="S896" s="1">
        <v>25</v>
      </c>
      <c r="T896" s="1">
        <v>8</v>
      </c>
      <c r="U896" s="1">
        <v>3</v>
      </c>
      <c r="V896" s="1"/>
      <c r="W896" s="1">
        <v>4</v>
      </c>
      <c r="X896" s="1"/>
      <c r="Y896" s="1">
        <v>0</v>
      </c>
      <c r="Z896" s="1"/>
      <c r="AA896" s="1"/>
      <c r="AB896" s="1"/>
      <c r="AH896" t="str">
        <f t="shared" si="181"/>
        <v>North Andover</v>
      </c>
      <c r="AI896" t="s">
        <v>1581</v>
      </c>
      <c r="AJ896">
        <v>6</v>
      </c>
      <c r="AK896" s="7"/>
      <c r="AL896" s="127">
        <v>25</v>
      </c>
      <c r="AM896" s="130">
        <v>9</v>
      </c>
      <c r="AN896" s="130">
        <v>120</v>
      </c>
      <c r="AO896" s="132">
        <v>46365</v>
      </c>
      <c r="AP896" s="132">
        <f t="shared" si="179"/>
        <v>25009</v>
      </c>
      <c r="AQ896" t="s">
        <v>2231</v>
      </c>
    </row>
    <row r="897" spans="1:43" hidden="1" outlineLevel="1" x14ac:dyDescent="0.2">
      <c r="A897" s="69" t="s">
        <v>2324</v>
      </c>
      <c r="B897" s="10" t="s">
        <v>1385</v>
      </c>
      <c r="C897" s="1">
        <f t="shared" si="180"/>
        <v>10654</v>
      </c>
      <c r="D897" s="7">
        <f t="shared" si="174"/>
        <v>1</v>
      </c>
      <c r="E897" s="7">
        <f t="shared" si="175"/>
        <v>2</v>
      </c>
      <c r="F897" s="7">
        <f t="shared" si="176"/>
        <v>3</v>
      </c>
      <c r="G897" s="1">
        <f t="shared" si="177"/>
        <v>16</v>
      </c>
      <c r="H897" s="2">
        <f t="shared" si="178"/>
        <v>1.5017833677492022E-3</v>
      </c>
      <c r="I897" s="8"/>
      <c r="J897" s="2">
        <f t="shared" si="170"/>
        <v>0.34719354233151867</v>
      </c>
      <c r="K897" s="2">
        <f t="shared" si="171"/>
        <v>0.34569175896376947</v>
      </c>
      <c r="L897" s="2">
        <f t="shared" si="172"/>
        <v>0.30289093298291719</v>
      </c>
      <c r="M897" s="2">
        <f t="shared" si="173"/>
        <v>4.22376572179467E-3</v>
      </c>
      <c r="N897" s="1">
        <v>3699</v>
      </c>
      <c r="O897" s="1">
        <v>3683</v>
      </c>
      <c r="P897" s="1">
        <v>3227</v>
      </c>
      <c r="Q897" s="1">
        <v>19</v>
      </c>
      <c r="R897" s="1"/>
      <c r="S897" s="1">
        <v>8</v>
      </c>
      <c r="T897" s="1">
        <v>14</v>
      </c>
      <c r="U897" s="1">
        <v>3</v>
      </c>
      <c r="V897" s="1"/>
      <c r="W897" s="1">
        <v>1</v>
      </c>
      <c r="X897" s="1"/>
      <c r="Y897" s="1">
        <v>0</v>
      </c>
      <c r="Z897" s="1"/>
      <c r="AA897" s="1"/>
      <c r="AB897" s="1"/>
      <c r="AH897" t="str">
        <f t="shared" si="181"/>
        <v>North Attleborough</v>
      </c>
      <c r="AI897" t="s">
        <v>1057</v>
      </c>
      <c r="AJ897">
        <v>3</v>
      </c>
      <c r="AK897" s="7"/>
      <c r="AL897" s="127">
        <v>25</v>
      </c>
      <c r="AM897" s="130">
        <v>5</v>
      </c>
      <c r="AN897" s="130">
        <v>60</v>
      </c>
      <c r="AO897" s="132">
        <v>46575</v>
      </c>
      <c r="AP897" s="132">
        <f t="shared" si="179"/>
        <v>25005</v>
      </c>
      <c r="AQ897" t="s">
        <v>2231</v>
      </c>
    </row>
    <row r="898" spans="1:43" hidden="1" outlineLevel="1" x14ac:dyDescent="0.2">
      <c r="A898" s="69" t="s">
        <v>2691</v>
      </c>
      <c r="B898" s="10" t="s">
        <v>1385</v>
      </c>
      <c r="C898" s="1">
        <f t="shared" si="180"/>
        <v>2244</v>
      </c>
      <c r="D898" s="7">
        <f t="shared" si="174"/>
        <v>2</v>
      </c>
      <c r="E898" s="7">
        <f t="shared" si="175"/>
        <v>1</v>
      </c>
      <c r="F898" s="7">
        <f t="shared" si="176"/>
        <v>3</v>
      </c>
      <c r="G898" s="1">
        <f t="shared" si="177"/>
        <v>55</v>
      </c>
      <c r="H898" s="2">
        <f t="shared" si="178"/>
        <v>2.4509803921568627E-2</v>
      </c>
      <c r="I898" s="8"/>
      <c r="J898" s="2">
        <f t="shared" si="170"/>
        <v>0.34581105169340465</v>
      </c>
      <c r="K898" s="2">
        <f t="shared" si="171"/>
        <v>0.37032085561497324</v>
      </c>
      <c r="L898" s="2">
        <f t="shared" si="172"/>
        <v>0.2767379679144385</v>
      </c>
      <c r="M898" s="2">
        <f t="shared" si="173"/>
        <v>7.1301247771836107E-3</v>
      </c>
      <c r="N898" s="1">
        <v>776</v>
      </c>
      <c r="O898" s="1">
        <v>831</v>
      </c>
      <c r="P898" s="1">
        <v>621</v>
      </c>
      <c r="Q898" s="1">
        <v>4</v>
      </c>
      <c r="R898" s="1"/>
      <c r="S898" s="1">
        <v>4</v>
      </c>
      <c r="T898" s="1">
        <v>4</v>
      </c>
      <c r="U898" s="1">
        <v>2</v>
      </c>
      <c r="V898" s="1"/>
      <c r="W898" s="1">
        <v>2</v>
      </c>
      <c r="X898" s="1"/>
      <c r="Y898" s="1">
        <v>0</v>
      </c>
      <c r="Z898" s="1"/>
      <c r="AA898" s="1"/>
      <c r="AB898" s="1"/>
      <c r="AH898" t="str">
        <f t="shared" si="181"/>
        <v>North Brookfield</v>
      </c>
      <c r="AI898" s="10" t="s">
        <v>2646</v>
      </c>
      <c r="AJ898" s="10">
        <v>1</v>
      </c>
      <c r="AK898" s="7"/>
      <c r="AL898" s="127">
        <v>25</v>
      </c>
      <c r="AM898" s="130">
        <v>27</v>
      </c>
      <c r="AN898" s="130">
        <v>170</v>
      </c>
      <c r="AO898" s="132">
        <v>47135</v>
      </c>
      <c r="AP898" s="132">
        <f t="shared" si="179"/>
        <v>25027</v>
      </c>
      <c r="AQ898" t="s">
        <v>2231</v>
      </c>
    </row>
    <row r="899" spans="1:43" hidden="1" outlineLevel="1" x14ac:dyDescent="0.2">
      <c r="A899" s="69" t="s">
        <v>2692</v>
      </c>
      <c r="B899" s="10" t="s">
        <v>1385</v>
      </c>
      <c r="C899" s="1">
        <f t="shared" si="180"/>
        <v>7036</v>
      </c>
      <c r="D899" s="7">
        <f t="shared" si="174"/>
        <v>1</v>
      </c>
      <c r="E899" s="7">
        <f t="shared" si="175"/>
        <v>2</v>
      </c>
      <c r="F899" s="7">
        <f t="shared" si="176"/>
        <v>3</v>
      </c>
      <c r="G899" s="1">
        <f t="shared" si="177"/>
        <v>194</v>
      </c>
      <c r="H899" s="2">
        <f t="shared" si="178"/>
        <v>2.7572484366117114E-2</v>
      </c>
      <c r="I899" s="8"/>
      <c r="J899" s="2">
        <f t="shared" si="170"/>
        <v>0.37848209209778283</v>
      </c>
      <c r="K899" s="2">
        <f t="shared" si="171"/>
        <v>0.35090960773166574</v>
      </c>
      <c r="L899" s="2">
        <f t="shared" si="172"/>
        <v>0.26407049459920412</v>
      </c>
      <c r="M899" s="2">
        <f t="shared" si="173"/>
        <v>6.5378055713473104E-3</v>
      </c>
      <c r="N899" s="1">
        <v>2663</v>
      </c>
      <c r="O899" s="1">
        <v>2469</v>
      </c>
      <c r="P899" s="1">
        <v>1858</v>
      </c>
      <c r="Q899" s="1">
        <v>26</v>
      </c>
      <c r="R899" s="1"/>
      <c r="S899" s="1">
        <v>5</v>
      </c>
      <c r="T899" s="1">
        <v>5</v>
      </c>
      <c r="U899" s="1">
        <v>3</v>
      </c>
      <c r="V899" s="1"/>
      <c r="W899" s="1">
        <v>2</v>
      </c>
      <c r="X899" s="1"/>
      <c r="Y899" s="1">
        <v>5</v>
      </c>
      <c r="Z899" s="1"/>
      <c r="AA899" s="1"/>
      <c r="AB899" s="1"/>
      <c r="AH899" t="str">
        <f t="shared" si="181"/>
        <v>North Reading</v>
      </c>
      <c r="AI899" t="s">
        <v>958</v>
      </c>
      <c r="AJ899">
        <v>6</v>
      </c>
      <c r="AK899" s="7"/>
      <c r="AL899" s="127">
        <v>25</v>
      </c>
      <c r="AM899" s="130">
        <v>17</v>
      </c>
      <c r="AN899" s="130">
        <v>170</v>
      </c>
      <c r="AO899" s="132">
        <v>48955</v>
      </c>
      <c r="AP899" s="132">
        <f t="shared" si="179"/>
        <v>25017</v>
      </c>
      <c r="AQ899" t="s">
        <v>2231</v>
      </c>
    </row>
    <row r="900" spans="1:43" hidden="1" outlineLevel="1" x14ac:dyDescent="0.2">
      <c r="A900" s="69" t="s">
        <v>3124</v>
      </c>
      <c r="B900" s="10" t="s">
        <v>1385</v>
      </c>
      <c r="C900" s="1">
        <f t="shared" si="180"/>
        <v>15174</v>
      </c>
      <c r="D900" s="7">
        <f t="shared" si="174"/>
        <v>1</v>
      </c>
      <c r="E900" s="7">
        <f t="shared" si="175"/>
        <v>2</v>
      </c>
      <c r="F900" s="7">
        <f t="shared" si="176"/>
        <v>3</v>
      </c>
      <c r="G900" s="1">
        <f t="shared" si="177"/>
        <v>7009</v>
      </c>
      <c r="H900" s="2">
        <f t="shared" si="178"/>
        <v>0.46190852774482666</v>
      </c>
      <c r="I900" s="8"/>
      <c r="J900" s="2">
        <f t="shared" si="170"/>
        <v>0.64254646105179913</v>
      </c>
      <c r="K900" s="2">
        <f t="shared" si="171"/>
        <v>0.18063793330697245</v>
      </c>
      <c r="L900" s="2">
        <f t="shared" si="172"/>
        <v>0.16561223144853038</v>
      </c>
      <c r="M900" s="2">
        <f t="shared" si="173"/>
        <v>1.120337419269804E-2</v>
      </c>
      <c r="N900" s="1">
        <v>9750</v>
      </c>
      <c r="O900" s="1">
        <v>2741</v>
      </c>
      <c r="P900" s="1">
        <v>2513</v>
      </c>
      <c r="Q900" s="1">
        <v>43</v>
      </c>
      <c r="R900" s="1"/>
      <c r="S900" s="1">
        <v>37</v>
      </c>
      <c r="T900" s="1">
        <v>20</v>
      </c>
      <c r="U900" s="1">
        <v>20</v>
      </c>
      <c r="V900" s="1"/>
      <c r="W900" s="1">
        <v>22</v>
      </c>
      <c r="X900" s="1"/>
      <c r="Y900" s="1">
        <v>28</v>
      </c>
      <c r="Z900" s="1"/>
      <c r="AA900" s="1"/>
      <c r="AB900" s="1"/>
      <c r="AH900" t="str">
        <f t="shared" si="181"/>
        <v>Northampton</v>
      </c>
      <c r="AI900" t="s">
        <v>1910</v>
      </c>
      <c r="AJ900">
        <v>2</v>
      </c>
      <c r="AK900" s="7"/>
      <c r="AL900" s="127">
        <v>25</v>
      </c>
      <c r="AM900" s="130">
        <v>15</v>
      </c>
      <c r="AN900" s="130">
        <v>60</v>
      </c>
      <c r="AO900" s="132">
        <v>46330</v>
      </c>
      <c r="AP900" s="132">
        <f t="shared" si="179"/>
        <v>25015</v>
      </c>
      <c r="AQ900" t="s">
        <v>146</v>
      </c>
    </row>
    <row r="901" spans="1:43" hidden="1" outlineLevel="1" x14ac:dyDescent="0.2">
      <c r="A901" s="69" t="s">
        <v>2501</v>
      </c>
      <c r="B901" s="10" t="s">
        <v>1385</v>
      </c>
      <c r="C901" s="1">
        <f t="shared" si="180"/>
        <v>6567</v>
      </c>
      <c r="D901" s="7">
        <f t="shared" si="174"/>
        <v>1</v>
      </c>
      <c r="E901" s="7">
        <f t="shared" si="175"/>
        <v>2</v>
      </c>
      <c r="F901" s="7">
        <f t="shared" si="176"/>
        <v>3</v>
      </c>
      <c r="G901" s="1">
        <f t="shared" si="177"/>
        <v>121</v>
      </c>
      <c r="H901" s="2">
        <f t="shared" si="178"/>
        <v>1.8425460636515914E-2</v>
      </c>
      <c r="I901" s="8"/>
      <c r="J901" s="2">
        <f t="shared" si="170"/>
        <v>0.38632556723008982</v>
      </c>
      <c r="K901" s="2">
        <f t="shared" si="171"/>
        <v>0.36790010659357392</v>
      </c>
      <c r="L901" s="2">
        <f t="shared" si="172"/>
        <v>0.23770366986447389</v>
      </c>
      <c r="M901" s="2">
        <f t="shared" si="173"/>
        <v>8.0706563118623786E-3</v>
      </c>
      <c r="N901" s="1">
        <v>2537</v>
      </c>
      <c r="O901" s="1">
        <v>2416</v>
      </c>
      <c r="P901" s="1">
        <v>1561</v>
      </c>
      <c r="Q901" s="1">
        <v>36</v>
      </c>
      <c r="R901" s="1"/>
      <c r="S901" s="1">
        <v>2</v>
      </c>
      <c r="T901" s="1">
        <v>4</v>
      </c>
      <c r="U901" s="1">
        <v>5</v>
      </c>
      <c r="V901" s="1"/>
      <c r="W901" s="1">
        <v>0</v>
      </c>
      <c r="X901" s="1"/>
      <c r="Y901" s="1">
        <v>6</v>
      </c>
      <c r="Z901" s="1"/>
      <c r="AA901" s="1"/>
      <c r="AB901" s="1"/>
      <c r="AH901" t="str">
        <f t="shared" si="181"/>
        <v>Northborough</v>
      </c>
      <c r="AI901" s="10" t="s">
        <v>2646</v>
      </c>
      <c r="AJ901" s="10">
        <v>3</v>
      </c>
      <c r="AK901" s="7"/>
      <c r="AL901" s="127">
        <v>25</v>
      </c>
      <c r="AM901" s="130">
        <v>27</v>
      </c>
      <c r="AN901" s="130">
        <v>160</v>
      </c>
      <c r="AO901" s="132">
        <v>46820</v>
      </c>
      <c r="AP901" s="132">
        <f t="shared" si="179"/>
        <v>25027</v>
      </c>
      <c r="AQ901" t="s">
        <v>2231</v>
      </c>
    </row>
    <row r="902" spans="1:43" hidden="1" outlineLevel="1" x14ac:dyDescent="0.2">
      <c r="A902" s="69" t="s">
        <v>2877</v>
      </c>
      <c r="B902" s="10" t="s">
        <v>1385</v>
      </c>
      <c r="C902" s="1">
        <f t="shared" si="180"/>
        <v>6347</v>
      </c>
      <c r="D902" s="7">
        <f t="shared" si="174"/>
        <v>1</v>
      </c>
      <c r="E902" s="7">
        <f t="shared" si="175"/>
        <v>2</v>
      </c>
      <c r="F902" s="7">
        <f t="shared" si="176"/>
        <v>3</v>
      </c>
      <c r="G902" s="1">
        <f t="shared" si="177"/>
        <v>457</v>
      </c>
      <c r="H902" s="2">
        <f t="shared" si="178"/>
        <v>7.2002520876004408E-2</v>
      </c>
      <c r="I902" s="8"/>
      <c r="J902" s="2">
        <f t="shared" si="170"/>
        <v>0.4120056719710099</v>
      </c>
      <c r="K902" s="2">
        <f t="shared" si="171"/>
        <v>0.34000315109500551</v>
      </c>
      <c r="L902" s="2">
        <f t="shared" si="172"/>
        <v>0.24310697967543721</v>
      </c>
      <c r="M902" s="2">
        <f t="shared" si="173"/>
        <v>4.8841972585473847E-3</v>
      </c>
      <c r="N902" s="1">
        <v>2615</v>
      </c>
      <c r="O902" s="1">
        <v>2158</v>
      </c>
      <c r="P902" s="1">
        <v>1543</v>
      </c>
      <c r="Q902" s="1">
        <v>11</v>
      </c>
      <c r="R902" s="1"/>
      <c r="S902" s="1">
        <v>7</v>
      </c>
      <c r="T902" s="1">
        <v>1</v>
      </c>
      <c r="U902" s="1">
        <v>8</v>
      </c>
      <c r="V902" s="1"/>
      <c r="W902" s="1">
        <v>1</v>
      </c>
      <c r="X902" s="1"/>
      <c r="Y902" s="1">
        <v>3</v>
      </c>
      <c r="Z902" s="1"/>
      <c r="AA902" s="1"/>
      <c r="AB902" s="1"/>
      <c r="AH902" t="str">
        <f t="shared" si="181"/>
        <v>Northbridge</v>
      </c>
      <c r="AI902" s="10" t="s">
        <v>2646</v>
      </c>
      <c r="AJ902" s="10">
        <v>3</v>
      </c>
      <c r="AK902" s="7"/>
      <c r="AL902" s="127">
        <v>25</v>
      </c>
      <c r="AM902" s="130">
        <v>27</v>
      </c>
      <c r="AN902" s="130">
        <v>165</v>
      </c>
      <c r="AO902" s="132">
        <v>46925</v>
      </c>
      <c r="AP902" s="132">
        <f t="shared" si="179"/>
        <v>25027</v>
      </c>
      <c r="AQ902" t="s">
        <v>2231</v>
      </c>
    </row>
    <row r="903" spans="1:43" hidden="1" outlineLevel="1" x14ac:dyDescent="0.2">
      <c r="A903" s="69" t="s">
        <v>1544</v>
      </c>
      <c r="B903" s="10" t="s">
        <v>1385</v>
      </c>
      <c r="C903" s="1">
        <f t="shared" si="180"/>
        <v>1574</v>
      </c>
      <c r="D903" s="7">
        <f t="shared" si="174"/>
        <v>1</v>
      </c>
      <c r="E903" s="7">
        <f t="shared" si="175"/>
        <v>3</v>
      </c>
      <c r="F903" s="7">
        <f t="shared" si="176"/>
        <v>2</v>
      </c>
      <c r="G903" s="1">
        <f t="shared" si="177"/>
        <v>285</v>
      </c>
      <c r="H903" s="2">
        <f t="shared" si="178"/>
        <v>0.18106734434561628</v>
      </c>
      <c r="I903" s="8"/>
      <c r="J903" s="2">
        <f t="shared" si="170"/>
        <v>0.45235069885641677</v>
      </c>
      <c r="K903" s="2">
        <f t="shared" si="171"/>
        <v>0.26810673443456162</v>
      </c>
      <c r="L903" s="2">
        <f t="shared" si="172"/>
        <v>0.27128335451080049</v>
      </c>
      <c r="M903" s="2">
        <f t="shared" si="173"/>
        <v>8.259212198221122E-3</v>
      </c>
      <c r="N903" s="1">
        <v>712</v>
      </c>
      <c r="O903" s="1">
        <v>422</v>
      </c>
      <c r="P903" s="1">
        <v>427</v>
      </c>
      <c r="Q903" s="1">
        <v>1</v>
      </c>
      <c r="R903" s="1"/>
      <c r="S903" s="1">
        <v>2</v>
      </c>
      <c r="T903" s="1">
        <v>0</v>
      </c>
      <c r="U903" s="1">
        <v>0</v>
      </c>
      <c r="V903" s="1"/>
      <c r="W903" s="1">
        <v>3</v>
      </c>
      <c r="X903" s="1"/>
      <c r="Y903" s="1">
        <v>7</v>
      </c>
      <c r="Z903" s="1"/>
      <c r="AA903" s="1"/>
      <c r="AB903" s="1"/>
      <c r="AH903" t="str">
        <f t="shared" si="181"/>
        <v>Northfield</v>
      </c>
      <c r="AI903" t="s">
        <v>1494</v>
      </c>
      <c r="AJ903">
        <v>1</v>
      </c>
      <c r="AK903" s="7"/>
      <c r="AL903" s="127">
        <v>25</v>
      </c>
      <c r="AM903" s="130">
        <v>11</v>
      </c>
      <c r="AN903" s="130">
        <v>90</v>
      </c>
      <c r="AO903" s="132">
        <v>47835</v>
      </c>
      <c r="AP903" s="132">
        <f t="shared" si="179"/>
        <v>25011</v>
      </c>
      <c r="AQ903" t="s">
        <v>2231</v>
      </c>
    </row>
    <row r="904" spans="1:43" hidden="1" outlineLevel="1" x14ac:dyDescent="0.2">
      <c r="A904" s="69" t="s">
        <v>1367</v>
      </c>
      <c r="B904" s="10" t="s">
        <v>1385</v>
      </c>
      <c r="C904" s="1">
        <f t="shared" si="180"/>
        <v>6729</v>
      </c>
      <c r="D904" s="7">
        <f t="shared" si="174"/>
        <v>1</v>
      </c>
      <c r="E904" s="7">
        <f t="shared" si="175"/>
        <v>2</v>
      </c>
      <c r="F904" s="7">
        <f t="shared" si="176"/>
        <v>3</v>
      </c>
      <c r="G904" s="1">
        <f t="shared" si="177"/>
        <v>412</v>
      </c>
      <c r="H904" s="2">
        <f t="shared" si="178"/>
        <v>6.1227522663100012E-2</v>
      </c>
      <c r="I904" s="8"/>
      <c r="J904" s="2">
        <f t="shared" si="170"/>
        <v>0.3807400802496656</v>
      </c>
      <c r="K904" s="2">
        <f t="shared" si="171"/>
        <v>0.3195125575865656</v>
      </c>
      <c r="L904" s="2">
        <f t="shared" si="172"/>
        <v>0.29410016347154111</v>
      </c>
      <c r="M904" s="2">
        <f t="shared" si="173"/>
        <v>5.6471986922276285E-3</v>
      </c>
      <c r="N904" s="1">
        <v>2562</v>
      </c>
      <c r="O904" s="1">
        <v>2150</v>
      </c>
      <c r="P904" s="1">
        <v>1979</v>
      </c>
      <c r="Q904" s="1">
        <v>21</v>
      </c>
      <c r="R904" s="1"/>
      <c r="S904" s="1">
        <v>1</v>
      </c>
      <c r="T904" s="1">
        <v>5</v>
      </c>
      <c r="U904" s="1">
        <v>5</v>
      </c>
      <c r="V904" s="1"/>
      <c r="W904" s="1">
        <v>3</v>
      </c>
      <c r="X904" s="1"/>
      <c r="Y904" s="1">
        <v>3</v>
      </c>
      <c r="Z904" s="1"/>
      <c r="AA904" s="1"/>
      <c r="AB904" s="1"/>
      <c r="AH904" t="str">
        <f t="shared" si="181"/>
        <v>Norton</v>
      </c>
      <c r="AI904" t="s">
        <v>1057</v>
      </c>
      <c r="AJ904">
        <v>4</v>
      </c>
      <c r="AK904" s="7"/>
      <c r="AL904" s="127">
        <v>25</v>
      </c>
      <c r="AM904" s="130">
        <v>5</v>
      </c>
      <c r="AN904" s="130">
        <v>65</v>
      </c>
      <c r="AO904" s="132">
        <v>49970</v>
      </c>
      <c r="AP904" s="132">
        <f t="shared" si="179"/>
        <v>25005</v>
      </c>
      <c r="AQ904" t="s">
        <v>2231</v>
      </c>
    </row>
    <row r="905" spans="1:43" hidden="1" outlineLevel="1" x14ac:dyDescent="0.2">
      <c r="A905" s="69" t="s">
        <v>3035</v>
      </c>
      <c r="B905" s="10" t="s">
        <v>1385</v>
      </c>
      <c r="C905" s="1">
        <f t="shared" si="180"/>
        <v>5639</v>
      </c>
      <c r="D905" s="7">
        <f t="shared" si="174"/>
        <v>2</v>
      </c>
      <c r="E905" s="7">
        <f t="shared" si="175"/>
        <v>1</v>
      </c>
      <c r="F905" s="7">
        <f t="shared" si="176"/>
        <v>3</v>
      </c>
      <c r="G905" s="1">
        <f t="shared" si="177"/>
        <v>268</v>
      </c>
      <c r="H905" s="2">
        <f t="shared" si="178"/>
        <v>4.7526157120056749E-2</v>
      </c>
      <c r="I905" s="8"/>
      <c r="J905" s="2">
        <f t="shared" si="170"/>
        <v>0.34687001241354848</v>
      </c>
      <c r="K905" s="2">
        <f t="shared" si="171"/>
        <v>0.39439616953360523</v>
      </c>
      <c r="L905" s="2">
        <f t="shared" si="172"/>
        <v>0.25376839865224332</v>
      </c>
      <c r="M905" s="2">
        <f t="shared" si="173"/>
        <v>4.9654194006030217E-3</v>
      </c>
      <c r="N905" s="1">
        <v>1956</v>
      </c>
      <c r="O905" s="1">
        <v>2224</v>
      </c>
      <c r="P905" s="1">
        <v>1431</v>
      </c>
      <c r="Q905" s="1">
        <v>8</v>
      </c>
      <c r="R905" s="1"/>
      <c r="S905" s="1">
        <v>4</v>
      </c>
      <c r="T905" s="1">
        <v>6</v>
      </c>
      <c r="U905" s="1">
        <v>5</v>
      </c>
      <c r="V905" s="1"/>
      <c r="W905" s="1">
        <v>0</v>
      </c>
      <c r="X905" s="1"/>
      <c r="Y905" s="1">
        <v>5</v>
      </c>
      <c r="Z905" s="1"/>
      <c r="AA905" s="1"/>
      <c r="AB905" s="1"/>
      <c r="AH905" t="str">
        <f t="shared" si="181"/>
        <v>Norwell</v>
      </c>
      <c r="AI905" t="s">
        <v>458</v>
      </c>
      <c r="AJ905">
        <v>10</v>
      </c>
      <c r="AK905" s="7"/>
      <c r="AL905" s="127">
        <v>25</v>
      </c>
      <c r="AM905" s="130">
        <v>23</v>
      </c>
      <c r="AN905" s="130">
        <v>90</v>
      </c>
      <c r="AO905" s="132">
        <v>50145</v>
      </c>
      <c r="AP905" s="132">
        <f t="shared" si="179"/>
        <v>25023</v>
      </c>
      <c r="AQ905" t="s">
        <v>2231</v>
      </c>
    </row>
    <row r="906" spans="1:43" hidden="1" outlineLevel="1" x14ac:dyDescent="0.2">
      <c r="A906" s="69" t="s">
        <v>2244</v>
      </c>
      <c r="B906" s="10" t="s">
        <v>1385</v>
      </c>
      <c r="C906" s="1">
        <f t="shared" si="180"/>
        <v>15001</v>
      </c>
      <c r="D906" s="7">
        <f t="shared" si="174"/>
        <v>1</v>
      </c>
      <c r="E906" s="7">
        <f t="shared" si="175"/>
        <v>2</v>
      </c>
      <c r="F906" s="7">
        <f t="shared" si="176"/>
        <v>3</v>
      </c>
      <c r="G906" s="1">
        <f t="shared" si="177"/>
        <v>1921</v>
      </c>
      <c r="H906" s="2">
        <f t="shared" si="178"/>
        <v>0.12805812945803613</v>
      </c>
      <c r="I906" s="8"/>
      <c r="J906" s="2">
        <f t="shared" si="170"/>
        <v>0.45350309979334713</v>
      </c>
      <c r="K906" s="2">
        <f t="shared" si="171"/>
        <v>0.325444970335311</v>
      </c>
      <c r="L906" s="2">
        <f t="shared" si="172"/>
        <v>0.21491900539964001</v>
      </c>
      <c r="M906" s="2">
        <f t="shared" si="173"/>
        <v>6.1329244717018561E-3</v>
      </c>
      <c r="N906" s="1">
        <v>6803</v>
      </c>
      <c r="O906" s="1">
        <v>4882</v>
      </c>
      <c r="P906" s="1">
        <v>3224</v>
      </c>
      <c r="Q906" s="1">
        <v>44</v>
      </c>
      <c r="R906" s="1"/>
      <c r="S906" s="1">
        <v>28</v>
      </c>
      <c r="T906" s="1">
        <v>12</v>
      </c>
      <c r="U906" s="1">
        <v>6</v>
      </c>
      <c r="V906" s="1"/>
      <c r="W906" s="1">
        <v>2</v>
      </c>
      <c r="X906" s="1"/>
      <c r="Y906" s="1">
        <v>0</v>
      </c>
      <c r="Z906" s="1"/>
      <c r="AA906" s="1"/>
      <c r="AB906" s="1"/>
      <c r="AH906" t="str">
        <f t="shared" si="181"/>
        <v>Norwood</v>
      </c>
      <c r="AI906" t="s">
        <v>1526</v>
      </c>
      <c r="AJ906">
        <v>9</v>
      </c>
      <c r="AK906" s="7"/>
      <c r="AL906" s="127">
        <v>25</v>
      </c>
      <c r="AM906" s="130">
        <v>21</v>
      </c>
      <c r="AN906" s="130">
        <v>90</v>
      </c>
      <c r="AO906" s="132">
        <v>50250</v>
      </c>
      <c r="AP906" s="132">
        <f t="shared" si="179"/>
        <v>25021</v>
      </c>
      <c r="AQ906" t="s">
        <v>2231</v>
      </c>
    </row>
    <row r="907" spans="1:43" hidden="1" outlineLevel="1" x14ac:dyDescent="0.2">
      <c r="A907" s="69" t="s">
        <v>2869</v>
      </c>
      <c r="B907" s="10" t="s">
        <v>1385</v>
      </c>
      <c r="C907" s="1">
        <f t="shared" si="180"/>
        <v>1943</v>
      </c>
      <c r="D907" s="7">
        <f t="shared" si="174"/>
        <v>1</v>
      </c>
      <c r="E907" s="7">
        <f t="shared" si="175"/>
        <v>2</v>
      </c>
      <c r="F907" s="7">
        <f t="shared" si="176"/>
        <v>3</v>
      </c>
      <c r="G907" s="1">
        <f t="shared" si="177"/>
        <v>521</v>
      </c>
      <c r="H907" s="2">
        <f t="shared" si="178"/>
        <v>0.26814204837879568</v>
      </c>
      <c r="I907" s="8"/>
      <c r="J907" s="2">
        <f t="shared" si="170"/>
        <v>0.51363870303654147</v>
      </c>
      <c r="K907" s="2">
        <f t="shared" si="171"/>
        <v>0.24549665465774576</v>
      </c>
      <c r="L907" s="2">
        <f t="shared" si="172"/>
        <v>0.23417395779722081</v>
      </c>
      <c r="M907" s="2">
        <f t="shared" si="173"/>
        <v>6.690684508491973E-3</v>
      </c>
      <c r="N907" s="1">
        <v>998</v>
      </c>
      <c r="O907" s="1">
        <v>477</v>
      </c>
      <c r="P907" s="1">
        <v>455</v>
      </c>
      <c r="Q907" s="1">
        <v>2</v>
      </c>
      <c r="R907" s="1"/>
      <c r="S907" s="1">
        <v>6</v>
      </c>
      <c r="T907" s="1">
        <v>0</v>
      </c>
      <c r="U907" s="1">
        <v>2</v>
      </c>
      <c r="V907" s="1"/>
      <c r="W907" s="1">
        <v>0</v>
      </c>
      <c r="X907" s="1"/>
      <c r="Y907" s="1">
        <v>3</v>
      </c>
      <c r="Z907" s="1"/>
      <c r="AA907" s="1"/>
      <c r="AB907" s="1"/>
      <c r="AH907" t="str">
        <f t="shared" si="181"/>
        <v>Oak Bluffs</v>
      </c>
      <c r="AI907" t="s">
        <v>3231</v>
      </c>
      <c r="AJ907">
        <v>10</v>
      </c>
      <c r="AK907" s="7"/>
      <c r="AL907" s="127">
        <v>25</v>
      </c>
      <c r="AM907" s="130">
        <v>7</v>
      </c>
      <c r="AN907" s="130">
        <v>25</v>
      </c>
      <c r="AO907" s="132">
        <v>50390</v>
      </c>
      <c r="AP907" s="132">
        <f t="shared" si="179"/>
        <v>25007</v>
      </c>
      <c r="AQ907" t="s">
        <v>2231</v>
      </c>
    </row>
    <row r="908" spans="1:43" hidden="1" outlineLevel="1" x14ac:dyDescent="0.2">
      <c r="A908" s="69" t="s">
        <v>3034</v>
      </c>
      <c r="B908" s="10" t="s">
        <v>1385</v>
      </c>
      <c r="C908" s="1">
        <f t="shared" si="180"/>
        <v>839</v>
      </c>
      <c r="D908" s="7">
        <f t="shared" si="174"/>
        <v>1</v>
      </c>
      <c r="E908" s="7">
        <f t="shared" si="175"/>
        <v>2</v>
      </c>
      <c r="F908" s="7">
        <f t="shared" si="176"/>
        <v>3</v>
      </c>
      <c r="G908" s="1">
        <f t="shared" si="177"/>
        <v>15</v>
      </c>
      <c r="H908" s="2">
        <f t="shared" si="178"/>
        <v>1.7878426698450536E-2</v>
      </c>
      <c r="I908" s="8"/>
      <c r="J908" s="2">
        <f t="shared" si="170"/>
        <v>0.36829558998808104</v>
      </c>
      <c r="K908" s="2">
        <f t="shared" si="171"/>
        <v>0.35041716328963052</v>
      </c>
      <c r="L908" s="2">
        <f t="shared" si="172"/>
        <v>0.27771156138259834</v>
      </c>
      <c r="M908" s="2">
        <f t="shared" si="173"/>
        <v>3.575685339690049E-3</v>
      </c>
      <c r="N908" s="1">
        <v>309</v>
      </c>
      <c r="O908" s="1">
        <v>294</v>
      </c>
      <c r="P908" s="1">
        <v>233</v>
      </c>
      <c r="Q908" s="1">
        <v>1</v>
      </c>
      <c r="R908" s="1"/>
      <c r="S908" s="1">
        <v>1</v>
      </c>
      <c r="T908" s="1">
        <v>0</v>
      </c>
      <c r="U908" s="1">
        <v>0</v>
      </c>
      <c r="V908" s="1"/>
      <c r="W908" s="1">
        <v>0</v>
      </c>
      <c r="X908" s="1"/>
      <c r="Y908" s="1">
        <v>1</v>
      </c>
      <c r="Z908" s="1"/>
      <c r="AA908" s="1"/>
      <c r="AB908" s="1"/>
      <c r="AH908" t="str">
        <f t="shared" si="181"/>
        <v>Oakham</v>
      </c>
      <c r="AI908" s="10" t="s">
        <v>2646</v>
      </c>
      <c r="AJ908" s="10">
        <v>1</v>
      </c>
      <c r="AK908" s="7"/>
      <c r="AL908" s="127">
        <v>25</v>
      </c>
      <c r="AM908" s="130">
        <v>27</v>
      </c>
      <c r="AN908" s="130">
        <v>175</v>
      </c>
      <c r="AO908" s="132">
        <v>50670</v>
      </c>
      <c r="AP908" s="132">
        <f t="shared" si="179"/>
        <v>25027</v>
      </c>
      <c r="AQ908" t="s">
        <v>2231</v>
      </c>
    </row>
    <row r="909" spans="1:43" hidden="1" outlineLevel="1" x14ac:dyDescent="0.2">
      <c r="A909" s="69" t="s">
        <v>678</v>
      </c>
      <c r="B909" s="10" t="s">
        <v>1385</v>
      </c>
      <c r="C909" s="1">
        <f t="shared" si="180"/>
        <v>3302</v>
      </c>
      <c r="D909" s="7">
        <f t="shared" si="174"/>
        <v>1</v>
      </c>
      <c r="E909" s="7">
        <f t="shared" si="175"/>
        <v>2</v>
      </c>
      <c r="F909" s="7">
        <f t="shared" si="176"/>
        <v>3</v>
      </c>
      <c r="G909" s="1">
        <f t="shared" si="177"/>
        <v>113</v>
      </c>
      <c r="H909" s="2">
        <f t="shared" si="178"/>
        <v>3.4221683827983039E-2</v>
      </c>
      <c r="I909" s="8"/>
      <c r="J909" s="2">
        <f t="shared" si="170"/>
        <v>0.36038764385221078</v>
      </c>
      <c r="K909" s="2">
        <f t="shared" si="171"/>
        <v>0.32616596002422776</v>
      </c>
      <c r="L909" s="2">
        <f t="shared" si="172"/>
        <v>0.30920654149000604</v>
      </c>
      <c r="M909" s="2">
        <f t="shared" si="173"/>
        <v>4.2398546335554177E-3</v>
      </c>
      <c r="N909" s="1">
        <v>1190</v>
      </c>
      <c r="O909" s="1">
        <v>1077</v>
      </c>
      <c r="P909" s="1">
        <v>1021</v>
      </c>
      <c r="Q909" s="1">
        <v>2</v>
      </c>
      <c r="R909" s="1"/>
      <c r="S909" s="1">
        <v>1</v>
      </c>
      <c r="T909" s="1">
        <v>4</v>
      </c>
      <c r="U909" s="1">
        <v>4</v>
      </c>
      <c r="V909" s="1"/>
      <c r="W909" s="1">
        <v>0</v>
      </c>
      <c r="X909" s="1"/>
      <c r="Y909" s="1">
        <v>3</v>
      </c>
      <c r="Z909" s="1"/>
      <c r="AA909" s="1"/>
      <c r="AB909" s="1"/>
      <c r="AH909" t="str">
        <f t="shared" si="181"/>
        <v>Orange</v>
      </c>
      <c r="AI909" t="s">
        <v>1494</v>
      </c>
      <c r="AJ909">
        <v>1</v>
      </c>
      <c r="AK909" s="7"/>
      <c r="AL909" s="127">
        <v>25</v>
      </c>
      <c r="AM909" s="130">
        <v>11</v>
      </c>
      <c r="AN909" s="130">
        <v>95</v>
      </c>
      <c r="AO909" s="132">
        <v>51265</v>
      </c>
      <c r="AP909" s="132">
        <f t="shared" si="179"/>
        <v>25011</v>
      </c>
      <c r="AQ909" t="s">
        <v>2231</v>
      </c>
    </row>
    <row r="910" spans="1:43" hidden="1" outlineLevel="1" x14ac:dyDescent="0.2">
      <c r="A910" s="69" t="s">
        <v>906</v>
      </c>
      <c r="B910" s="10" t="s">
        <v>1385</v>
      </c>
      <c r="C910" s="1">
        <f t="shared" si="180"/>
        <v>4142</v>
      </c>
      <c r="D910" s="7">
        <f t="shared" si="174"/>
        <v>1</v>
      </c>
      <c r="E910" s="7">
        <f t="shared" si="175"/>
        <v>2</v>
      </c>
      <c r="F910" s="7">
        <f t="shared" si="176"/>
        <v>3</v>
      </c>
      <c r="G910" s="1">
        <f t="shared" si="177"/>
        <v>57</v>
      </c>
      <c r="H910" s="2">
        <f t="shared" si="178"/>
        <v>1.3761467889908258E-2</v>
      </c>
      <c r="I910" s="8"/>
      <c r="J910" s="2">
        <f t="shared" si="170"/>
        <v>0.38387252535007244</v>
      </c>
      <c r="K910" s="2">
        <f t="shared" si="171"/>
        <v>0.37011105746016415</v>
      </c>
      <c r="L910" s="2">
        <f t="shared" si="172"/>
        <v>0.23611781747947852</v>
      </c>
      <c r="M910" s="2">
        <f t="shared" si="173"/>
        <v>9.8985997102848944E-3</v>
      </c>
      <c r="N910" s="1">
        <v>1590</v>
      </c>
      <c r="O910" s="1">
        <v>1533</v>
      </c>
      <c r="P910" s="1">
        <v>978</v>
      </c>
      <c r="Q910" s="1">
        <v>21</v>
      </c>
      <c r="R910" s="1"/>
      <c r="S910" s="1">
        <v>8</v>
      </c>
      <c r="T910" s="1">
        <v>3</v>
      </c>
      <c r="U910" s="1">
        <v>7</v>
      </c>
      <c r="V910" s="1"/>
      <c r="W910" s="1">
        <v>2</v>
      </c>
      <c r="X910" s="1"/>
      <c r="Y910" s="1">
        <v>0</v>
      </c>
      <c r="Z910" s="1"/>
      <c r="AA910" s="1"/>
      <c r="AB910" s="1"/>
      <c r="AH910" t="str">
        <f t="shared" si="181"/>
        <v>Orleans</v>
      </c>
      <c r="AI910" t="s">
        <v>2650</v>
      </c>
      <c r="AJ910">
        <v>10</v>
      </c>
      <c r="AK910" s="7"/>
      <c r="AL910" s="127">
        <v>25</v>
      </c>
      <c r="AM910" s="130">
        <v>1</v>
      </c>
      <c r="AN910" s="130">
        <v>50</v>
      </c>
      <c r="AO910" s="132">
        <v>51440</v>
      </c>
      <c r="AP910" s="132">
        <f t="shared" si="179"/>
        <v>25001</v>
      </c>
      <c r="AQ910" t="s">
        <v>2231</v>
      </c>
    </row>
    <row r="911" spans="1:43" hidden="1" outlineLevel="1" x14ac:dyDescent="0.2">
      <c r="A911" s="69" t="s">
        <v>2936</v>
      </c>
      <c r="B911" s="10" t="s">
        <v>1385</v>
      </c>
      <c r="C911" s="1">
        <f t="shared" si="180"/>
        <v>603</v>
      </c>
      <c r="D911" s="7">
        <f t="shared" si="174"/>
        <v>1</v>
      </c>
      <c r="E911" s="7">
        <f t="shared" si="175"/>
        <v>3</v>
      </c>
      <c r="F911" s="7">
        <f t="shared" si="176"/>
        <v>2</v>
      </c>
      <c r="G911" s="1">
        <f t="shared" si="177"/>
        <v>56</v>
      </c>
      <c r="H911" s="2">
        <f t="shared" si="178"/>
        <v>9.2868988391376445E-2</v>
      </c>
      <c r="I911" s="8"/>
      <c r="J911" s="2">
        <f t="shared" si="170"/>
        <v>0.39800995024875624</v>
      </c>
      <c r="K911" s="2">
        <f t="shared" si="171"/>
        <v>0.29187396351575456</v>
      </c>
      <c r="L911" s="2">
        <f t="shared" si="172"/>
        <v>0.30514096185737977</v>
      </c>
      <c r="M911" s="2">
        <f t="shared" si="173"/>
        <v>4.9751243781094856E-3</v>
      </c>
      <c r="N911" s="1">
        <v>240</v>
      </c>
      <c r="O911" s="1">
        <v>176</v>
      </c>
      <c r="P911" s="1">
        <v>184</v>
      </c>
      <c r="Q911" s="1">
        <v>2</v>
      </c>
      <c r="R911" s="1"/>
      <c r="S911" s="1">
        <v>0</v>
      </c>
      <c r="T911" s="1">
        <v>0</v>
      </c>
      <c r="U911" s="1">
        <v>1</v>
      </c>
      <c r="V911" s="1"/>
      <c r="W911" s="1">
        <v>0</v>
      </c>
      <c r="X911" s="1"/>
      <c r="Y911" s="1">
        <v>0</v>
      </c>
      <c r="Z911" s="1"/>
      <c r="AA911" s="1"/>
      <c r="AB911" s="1"/>
      <c r="AH911" t="str">
        <f t="shared" si="181"/>
        <v>Otis</v>
      </c>
      <c r="AI911" t="s">
        <v>2258</v>
      </c>
      <c r="AJ911">
        <v>1</v>
      </c>
      <c r="AK911" s="7"/>
      <c r="AL911" s="127">
        <v>25</v>
      </c>
      <c r="AM911" s="130">
        <v>3</v>
      </c>
      <c r="AN911" s="130">
        <v>100</v>
      </c>
      <c r="AO911" s="132">
        <v>51580</v>
      </c>
      <c r="AP911" s="132">
        <f t="shared" si="179"/>
        <v>25003</v>
      </c>
      <c r="AQ911" t="s">
        <v>2231</v>
      </c>
    </row>
    <row r="912" spans="1:43" hidden="1" outlineLevel="1" x14ac:dyDescent="0.2">
      <c r="A912" s="69" t="s">
        <v>1673</v>
      </c>
      <c r="B912" s="10" t="s">
        <v>1385</v>
      </c>
      <c r="C912" s="1">
        <f t="shared" si="180"/>
        <v>5658</v>
      </c>
      <c r="D912" s="7">
        <f t="shared" si="174"/>
        <v>1</v>
      </c>
      <c r="E912" s="7">
        <f t="shared" si="175"/>
        <v>2</v>
      </c>
      <c r="F912" s="7">
        <f t="shared" si="176"/>
        <v>3</v>
      </c>
      <c r="G912" s="1">
        <f t="shared" si="177"/>
        <v>509</v>
      </c>
      <c r="H912" s="2">
        <f t="shared" si="178"/>
        <v>8.9961117002474375E-2</v>
      </c>
      <c r="I912" s="8"/>
      <c r="J912" s="2">
        <f t="shared" si="170"/>
        <v>0.40332272887946269</v>
      </c>
      <c r="K912" s="2">
        <f t="shared" si="171"/>
        <v>0.31336161187698836</v>
      </c>
      <c r="L912" s="2">
        <f t="shared" si="172"/>
        <v>0.27942735949098624</v>
      </c>
      <c r="M912" s="2">
        <f t="shared" si="173"/>
        <v>3.8882997525626628E-3</v>
      </c>
      <c r="N912" s="1">
        <v>2282</v>
      </c>
      <c r="O912" s="1">
        <v>1773</v>
      </c>
      <c r="P912" s="1">
        <v>1581</v>
      </c>
      <c r="Q912" s="1">
        <v>7</v>
      </c>
      <c r="R912" s="1"/>
      <c r="S912" s="1">
        <v>7</v>
      </c>
      <c r="T912" s="1">
        <v>5</v>
      </c>
      <c r="U912" s="1">
        <v>1</v>
      </c>
      <c r="V912" s="1"/>
      <c r="W912" s="1">
        <v>1</v>
      </c>
      <c r="X912" s="1"/>
      <c r="Y912" s="1">
        <v>1</v>
      </c>
      <c r="Z912" s="1"/>
      <c r="AA912" s="1"/>
      <c r="AB912" s="1"/>
      <c r="AH912" t="str">
        <f t="shared" si="181"/>
        <v>Oxford</v>
      </c>
      <c r="AI912" s="10" t="s">
        <v>2646</v>
      </c>
      <c r="AJ912" s="10">
        <v>2</v>
      </c>
      <c r="AK912" s="7"/>
      <c r="AL912" s="127">
        <v>25</v>
      </c>
      <c r="AM912" s="130">
        <v>27</v>
      </c>
      <c r="AN912" s="130">
        <v>180</v>
      </c>
      <c r="AO912" s="132">
        <v>51825</v>
      </c>
      <c r="AP912" s="132">
        <f t="shared" si="179"/>
        <v>25027</v>
      </c>
      <c r="AQ912" t="s">
        <v>2231</v>
      </c>
    </row>
    <row r="913" spans="1:43" hidden="1" outlineLevel="1" x14ac:dyDescent="0.2">
      <c r="A913" s="69" t="s">
        <v>2654</v>
      </c>
      <c r="B913" s="10" t="s">
        <v>1385</v>
      </c>
      <c r="C913" s="1">
        <f t="shared" si="180"/>
        <v>5748</v>
      </c>
      <c r="D913" s="7">
        <f t="shared" si="174"/>
        <v>1</v>
      </c>
      <c r="E913" s="7">
        <f t="shared" si="175"/>
        <v>3</v>
      </c>
      <c r="F913" s="7">
        <f t="shared" si="176"/>
        <v>2</v>
      </c>
      <c r="G913" s="1">
        <f t="shared" si="177"/>
        <v>787</v>
      </c>
      <c r="H913" s="2">
        <f t="shared" si="178"/>
        <v>0.13691718858733473</v>
      </c>
      <c r="I913" s="8"/>
      <c r="J913" s="2">
        <f t="shared" si="170"/>
        <v>0.43232428670842032</v>
      </c>
      <c r="K913" s="2">
        <f t="shared" si="171"/>
        <v>0.26617954070981209</v>
      </c>
      <c r="L913" s="2">
        <f t="shared" si="172"/>
        <v>0.29540709812108562</v>
      </c>
      <c r="M913" s="2">
        <f t="shared" si="173"/>
        <v>6.0890744606820202E-3</v>
      </c>
      <c r="N913" s="1">
        <v>2485</v>
      </c>
      <c r="O913" s="1">
        <v>1530</v>
      </c>
      <c r="P913" s="1">
        <v>1698</v>
      </c>
      <c r="Q913" s="1">
        <v>15</v>
      </c>
      <c r="R913" s="1"/>
      <c r="S913" s="1">
        <v>7</v>
      </c>
      <c r="T913" s="1">
        <v>7</v>
      </c>
      <c r="U913" s="1">
        <v>4</v>
      </c>
      <c r="V913" s="1"/>
      <c r="W913" s="1">
        <v>2</v>
      </c>
      <c r="X913" s="1"/>
      <c r="Y913" s="1">
        <v>0</v>
      </c>
      <c r="Z913" s="1"/>
      <c r="AA913" s="1"/>
      <c r="AB913" s="1"/>
      <c r="AH913" t="str">
        <f t="shared" si="181"/>
        <v>Palmer</v>
      </c>
      <c r="AI913" t="s">
        <v>1061</v>
      </c>
      <c r="AJ913">
        <v>2</v>
      </c>
      <c r="AK913" s="7"/>
      <c r="AL913" s="127">
        <v>25</v>
      </c>
      <c r="AM913" s="130">
        <v>13</v>
      </c>
      <c r="AN913" s="130">
        <v>75</v>
      </c>
      <c r="AO913" s="132">
        <v>52105</v>
      </c>
      <c r="AP913" s="132">
        <f t="shared" si="179"/>
        <v>25013</v>
      </c>
      <c r="AQ913" t="s">
        <v>2231</v>
      </c>
    </row>
    <row r="914" spans="1:43" hidden="1" outlineLevel="1" x14ac:dyDescent="0.2">
      <c r="A914" s="69" t="s">
        <v>2655</v>
      </c>
      <c r="B914" s="10" t="s">
        <v>1385</v>
      </c>
      <c r="C914" s="1">
        <f t="shared" si="180"/>
        <v>2369</v>
      </c>
      <c r="D914" s="7">
        <f t="shared" si="174"/>
        <v>2</v>
      </c>
      <c r="E914" s="7">
        <f t="shared" si="175"/>
        <v>1</v>
      </c>
      <c r="F914" s="7">
        <f t="shared" si="176"/>
        <v>3</v>
      </c>
      <c r="G914" s="1">
        <f t="shared" si="177"/>
        <v>175</v>
      </c>
      <c r="H914" s="2">
        <f t="shared" si="178"/>
        <v>7.3870831574504012E-2</v>
      </c>
      <c r="I914" s="8"/>
      <c r="J914" s="2">
        <f t="shared" si="170"/>
        <v>0.36217813423385392</v>
      </c>
      <c r="K914" s="2">
        <f t="shared" si="171"/>
        <v>0.43604896580835795</v>
      </c>
      <c r="L914" s="2">
        <f t="shared" si="172"/>
        <v>0.20092866188265091</v>
      </c>
      <c r="M914" s="2">
        <f t="shared" si="173"/>
        <v>8.4423807513722693E-4</v>
      </c>
      <c r="N914" s="1">
        <v>858</v>
      </c>
      <c r="O914" s="1">
        <v>1033</v>
      </c>
      <c r="P914" s="1">
        <v>476</v>
      </c>
      <c r="Q914" s="1">
        <v>1</v>
      </c>
      <c r="R914" s="1"/>
      <c r="S914" s="1">
        <v>0</v>
      </c>
      <c r="T914" s="1">
        <v>0</v>
      </c>
      <c r="U914" s="1">
        <v>1</v>
      </c>
      <c r="V914" s="1"/>
      <c r="W914" s="1">
        <v>0</v>
      </c>
      <c r="X914" s="1"/>
      <c r="Y914" s="1">
        <v>0</v>
      </c>
      <c r="Z914" s="1"/>
      <c r="AA914" s="1"/>
      <c r="AB914" s="1"/>
      <c r="AH914" t="str">
        <f t="shared" si="181"/>
        <v>Paxton</v>
      </c>
      <c r="AI914" s="10" t="s">
        <v>2646</v>
      </c>
      <c r="AJ914" s="10">
        <v>3</v>
      </c>
      <c r="AK914" s="7"/>
      <c r="AL914" s="127">
        <v>25</v>
      </c>
      <c r="AM914" s="130">
        <v>27</v>
      </c>
      <c r="AN914" s="130">
        <v>185</v>
      </c>
      <c r="AO914" s="132">
        <v>52420</v>
      </c>
      <c r="AP914" s="132">
        <f t="shared" si="179"/>
        <v>25027</v>
      </c>
      <c r="AQ914" t="s">
        <v>2231</v>
      </c>
    </row>
    <row r="915" spans="1:43" hidden="1" outlineLevel="1" x14ac:dyDescent="0.2">
      <c r="A915" s="69" t="s">
        <v>2656</v>
      </c>
      <c r="B915" s="10" t="s">
        <v>1385</v>
      </c>
      <c r="C915" s="1">
        <f t="shared" si="180"/>
        <v>24704</v>
      </c>
      <c r="D915" s="7">
        <f t="shared" si="174"/>
        <v>1</v>
      </c>
      <c r="E915" s="7">
        <f t="shared" si="175"/>
        <v>2</v>
      </c>
      <c r="F915" s="7">
        <f t="shared" si="176"/>
        <v>3</v>
      </c>
      <c r="G915" s="1">
        <f t="shared" si="177"/>
        <v>4985</v>
      </c>
      <c r="H915" s="2">
        <f t="shared" si="178"/>
        <v>0.20178918393782383</v>
      </c>
      <c r="I915" s="8"/>
      <c r="J915" s="2">
        <f t="shared" si="170"/>
        <v>0.4733646373056995</v>
      </c>
      <c r="K915" s="2">
        <f t="shared" si="171"/>
        <v>0.27157545336787564</v>
      </c>
      <c r="L915" s="2">
        <f t="shared" si="172"/>
        <v>0.24914993523316062</v>
      </c>
      <c r="M915" s="2">
        <f t="shared" si="173"/>
        <v>5.9099740932642975E-3</v>
      </c>
      <c r="N915" s="1">
        <v>11694</v>
      </c>
      <c r="O915" s="1">
        <v>6709</v>
      </c>
      <c r="P915" s="1">
        <v>6155</v>
      </c>
      <c r="Q915" s="1">
        <v>52</v>
      </c>
      <c r="R915" s="1"/>
      <c r="S915" s="1">
        <v>9</v>
      </c>
      <c r="T915" s="1">
        <v>15</v>
      </c>
      <c r="U915" s="1">
        <v>12</v>
      </c>
      <c r="V915" s="1"/>
      <c r="W915" s="1">
        <v>6</v>
      </c>
      <c r="X915" s="1"/>
      <c r="Y915" s="1">
        <v>52</v>
      </c>
      <c r="Z915" s="1"/>
      <c r="AA915" s="1"/>
      <c r="AB915" s="1"/>
      <c r="AH915" t="str">
        <f t="shared" si="181"/>
        <v>Peabody</v>
      </c>
      <c r="AI915" t="s">
        <v>1581</v>
      </c>
      <c r="AJ915">
        <v>6</v>
      </c>
      <c r="AK915" s="7"/>
      <c r="AL915" s="127">
        <v>25</v>
      </c>
      <c r="AM915" s="130">
        <v>9</v>
      </c>
      <c r="AN915" s="130">
        <v>125</v>
      </c>
      <c r="AO915" s="132">
        <v>52490</v>
      </c>
      <c r="AP915" s="132">
        <f t="shared" si="179"/>
        <v>25009</v>
      </c>
      <c r="AQ915" t="s">
        <v>146</v>
      </c>
    </row>
    <row r="916" spans="1:43" hidden="1" outlineLevel="1" x14ac:dyDescent="0.2">
      <c r="A916" s="69" t="s">
        <v>2657</v>
      </c>
      <c r="B916" s="10" t="s">
        <v>1385</v>
      </c>
      <c r="C916" s="1">
        <f t="shared" si="180"/>
        <v>816</v>
      </c>
      <c r="D916" s="7">
        <f t="shared" si="174"/>
        <v>1</v>
      </c>
      <c r="E916" s="7">
        <f t="shared" si="175"/>
        <v>2</v>
      </c>
      <c r="F916" s="7">
        <f t="shared" si="176"/>
        <v>3</v>
      </c>
      <c r="G916" s="1">
        <f t="shared" si="177"/>
        <v>340</v>
      </c>
      <c r="H916" s="2">
        <f t="shared" si="178"/>
        <v>0.41666666666666669</v>
      </c>
      <c r="I916" s="8"/>
      <c r="J916" s="2">
        <f t="shared" si="170"/>
        <v>0.63480392156862742</v>
      </c>
      <c r="K916" s="2">
        <f t="shared" si="171"/>
        <v>0.21813725490196079</v>
      </c>
      <c r="L916" s="2">
        <f t="shared" si="172"/>
        <v>0.13602941176470587</v>
      </c>
      <c r="M916" s="2">
        <f t="shared" si="173"/>
        <v>1.1029411764705926E-2</v>
      </c>
      <c r="N916" s="1">
        <v>518</v>
      </c>
      <c r="O916" s="1">
        <v>178</v>
      </c>
      <c r="P916" s="1">
        <v>111</v>
      </c>
      <c r="Q916" s="1">
        <v>3</v>
      </c>
      <c r="R916" s="1"/>
      <c r="S916" s="1">
        <v>1</v>
      </c>
      <c r="T916" s="1">
        <v>0</v>
      </c>
      <c r="U916" s="1">
        <v>0</v>
      </c>
      <c r="V916" s="1"/>
      <c r="W916" s="1">
        <v>0</v>
      </c>
      <c r="X916" s="1"/>
      <c r="Y916" s="1">
        <v>5</v>
      </c>
      <c r="Z916" s="1"/>
      <c r="AA916" s="1"/>
      <c r="AB916" s="1"/>
      <c r="AH916" t="str">
        <f t="shared" si="181"/>
        <v>Pelham</v>
      </c>
      <c r="AI916" t="s">
        <v>1910</v>
      </c>
      <c r="AJ916">
        <v>1</v>
      </c>
      <c r="AK916" s="7"/>
      <c r="AL916" s="127">
        <v>25</v>
      </c>
      <c r="AM916" s="130">
        <v>15</v>
      </c>
      <c r="AN916" s="130">
        <v>65</v>
      </c>
      <c r="AO916" s="132">
        <v>52560</v>
      </c>
      <c r="AP916" s="132">
        <f t="shared" si="179"/>
        <v>25015</v>
      </c>
      <c r="AQ916" t="s">
        <v>2231</v>
      </c>
    </row>
    <row r="917" spans="1:43" hidden="1" outlineLevel="1" x14ac:dyDescent="0.2">
      <c r="A917" s="69" t="s">
        <v>2658</v>
      </c>
      <c r="B917" s="10" t="s">
        <v>1385</v>
      </c>
      <c r="C917" s="1">
        <f t="shared" si="180"/>
        <v>7842</v>
      </c>
      <c r="D917" s="7">
        <f t="shared" si="174"/>
        <v>1</v>
      </c>
      <c r="E917" s="7">
        <f t="shared" si="175"/>
        <v>2</v>
      </c>
      <c r="F917" s="7">
        <f t="shared" si="176"/>
        <v>3</v>
      </c>
      <c r="G917" s="1">
        <f t="shared" si="177"/>
        <v>92</v>
      </c>
      <c r="H917" s="2">
        <f t="shared" si="178"/>
        <v>1.1731701096659015E-2</v>
      </c>
      <c r="I917" s="8"/>
      <c r="J917" s="2">
        <f t="shared" si="170"/>
        <v>0.34787044121397603</v>
      </c>
      <c r="K917" s="2">
        <f t="shared" si="171"/>
        <v>0.33613874011731704</v>
      </c>
      <c r="L917" s="2">
        <f t="shared" si="172"/>
        <v>0.31331293037490437</v>
      </c>
      <c r="M917" s="2">
        <f t="shared" si="173"/>
        <v>2.677888293802555E-3</v>
      </c>
      <c r="N917" s="1">
        <v>2728</v>
      </c>
      <c r="O917" s="1">
        <v>2636</v>
      </c>
      <c r="P917" s="1">
        <v>2457</v>
      </c>
      <c r="Q917" s="1">
        <v>10</v>
      </c>
      <c r="R917" s="1"/>
      <c r="S917" s="1">
        <v>2</v>
      </c>
      <c r="T917" s="1">
        <v>6</v>
      </c>
      <c r="U917" s="1">
        <v>3</v>
      </c>
      <c r="V917" s="1"/>
      <c r="W917" s="1">
        <v>0</v>
      </c>
      <c r="X917" s="1"/>
      <c r="Y917" s="1">
        <v>0</v>
      </c>
      <c r="Z917" s="1"/>
      <c r="AA917" s="1"/>
      <c r="AB917" s="1"/>
      <c r="AH917" t="str">
        <f t="shared" si="181"/>
        <v>Pembroke</v>
      </c>
      <c r="AI917" t="s">
        <v>458</v>
      </c>
      <c r="AJ917">
        <v>4</v>
      </c>
      <c r="AK917" s="7"/>
      <c r="AL917" s="127">
        <v>25</v>
      </c>
      <c r="AM917" s="130">
        <v>23</v>
      </c>
      <c r="AN917" s="130">
        <v>95</v>
      </c>
      <c r="AO917" s="132">
        <v>52630</v>
      </c>
      <c r="AP917" s="132">
        <f t="shared" si="179"/>
        <v>25023</v>
      </c>
      <c r="AQ917" t="s">
        <v>2231</v>
      </c>
    </row>
    <row r="918" spans="1:43" hidden="1" outlineLevel="1" x14ac:dyDescent="0.2">
      <c r="A918" s="69" t="s">
        <v>2639</v>
      </c>
      <c r="B918" s="10" t="s">
        <v>1385</v>
      </c>
      <c r="C918" s="1">
        <f t="shared" si="180"/>
        <v>4863</v>
      </c>
      <c r="D918" s="7">
        <f t="shared" si="174"/>
        <v>1</v>
      </c>
      <c r="E918" s="7">
        <f t="shared" si="175"/>
        <v>3</v>
      </c>
      <c r="F918" s="7">
        <f t="shared" si="176"/>
        <v>2</v>
      </c>
      <c r="G918" s="1">
        <f t="shared" si="177"/>
        <v>116</v>
      </c>
      <c r="H918" s="2">
        <f t="shared" si="178"/>
        <v>2.38535883199671E-2</v>
      </c>
      <c r="I918" s="8"/>
      <c r="J918" s="2">
        <f t="shared" si="170"/>
        <v>0.34813900884227844</v>
      </c>
      <c r="K918" s="2">
        <f t="shared" si="171"/>
        <v>0.31873329220645691</v>
      </c>
      <c r="L918" s="2">
        <f t="shared" si="172"/>
        <v>0.32428542052231135</v>
      </c>
      <c r="M918" s="2">
        <f t="shared" si="173"/>
        <v>8.8422784289532985E-3</v>
      </c>
      <c r="N918" s="1">
        <v>1693</v>
      </c>
      <c r="O918" s="1">
        <v>1550</v>
      </c>
      <c r="P918" s="1">
        <v>1577</v>
      </c>
      <c r="Q918" s="1">
        <v>27</v>
      </c>
      <c r="R918" s="1"/>
      <c r="S918" s="1">
        <v>2</v>
      </c>
      <c r="T918" s="1">
        <v>2</v>
      </c>
      <c r="U918" s="1">
        <v>3</v>
      </c>
      <c r="V918" s="1"/>
      <c r="W918" s="1">
        <v>1</v>
      </c>
      <c r="X918" s="1"/>
      <c r="Y918" s="1">
        <v>8</v>
      </c>
      <c r="Z918" s="1"/>
      <c r="AA918" s="1"/>
      <c r="AB918" s="1"/>
      <c r="AH918" t="str">
        <f t="shared" si="181"/>
        <v>Pepperell</v>
      </c>
      <c r="AI918" t="s">
        <v>958</v>
      </c>
      <c r="AJ918">
        <v>5</v>
      </c>
      <c r="AK918" s="7"/>
      <c r="AL918" s="127">
        <v>25</v>
      </c>
      <c r="AM918" s="130">
        <v>17</v>
      </c>
      <c r="AN918" s="130">
        <v>175</v>
      </c>
      <c r="AO918" s="132">
        <v>52805</v>
      </c>
      <c r="AP918" s="132">
        <f t="shared" si="179"/>
        <v>25017</v>
      </c>
      <c r="AQ918" t="s">
        <v>2231</v>
      </c>
    </row>
    <row r="919" spans="1:43" hidden="1" outlineLevel="1" x14ac:dyDescent="0.2">
      <c r="A919" s="69" t="s">
        <v>3272</v>
      </c>
      <c r="B919" s="10" t="s">
        <v>1385</v>
      </c>
      <c r="C919" s="1">
        <f t="shared" si="180"/>
        <v>370</v>
      </c>
      <c r="D919" s="7">
        <f t="shared" si="174"/>
        <v>2</v>
      </c>
      <c r="E919" s="7">
        <f t="shared" si="175"/>
        <v>3</v>
      </c>
      <c r="F919" s="7">
        <f t="shared" si="176"/>
        <v>1</v>
      </c>
      <c r="G919" s="1">
        <f t="shared" si="177"/>
        <v>5</v>
      </c>
      <c r="H919" s="2">
        <f t="shared" si="178"/>
        <v>1.3513513513513514E-2</v>
      </c>
      <c r="I919" s="8"/>
      <c r="J919" s="2">
        <f t="shared" si="170"/>
        <v>0.36756756756756759</v>
      </c>
      <c r="K919" s="2">
        <f t="shared" si="171"/>
        <v>0.23783783783783785</v>
      </c>
      <c r="L919" s="2">
        <f t="shared" si="172"/>
        <v>0.38108108108108107</v>
      </c>
      <c r="M919" s="2">
        <f t="shared" si="173"/>
        <v>1.3513513513513487E-2</v>
      </c>
      <c r="N919" s="1">
        <v>136</v>
      </c>
      <c r="O919" s="1">
        <v>88</v>
      </c>
      <c r="P919" s="1">
        <v>141</v>
      </c>
      <c r="Q919" s="1">
        <v>2</v>
      </c>
      <c r="R919" s="1"/>
      <c r="S919" s="1">
        <v>0</v>
      </c>
      <c r="T919" s="1">
        <v>0</v>
      </c>
      <c r="U919" s="1">
        <v>1</v>
      </c>
      <c r="V919" s="1"/>
      <c r="W919" s="1">
        <v>1</v>
      </c>
      <c r="X919" s="1"/>
      <c r="Y919" s="1">
        <v>1</v>
      </c>
      <c r="Z919" s="1"/>
      <c r="AA919" s="1"/>
      <c r="AB919" s="1"/>
      <c r="AH919" t="str">
        <f t="shared" si="181"/>
        <v>Peru</v>
      </c>
      <c r="AI919" t="s">
        <v>2258</v>
      </c>
      <c r="AJ919">
        <v>1</v>
      </c>
      <c r="AK919" s="7"/>
      <c r="AL919" s="127">
        <v>25</v>
      </c>
      <c r="AM919" s="130">
        <v>3</v>
      </c>
      <c r="AN919" s="130">
        <v>105</v>
      </c>
      <c r="AO919" s="132">
        <v>53050</v>
      </c>
      <c r="AP919" s="132">
        <f t="shared" si="179"/>
        <v>25003</v>
      </c>
      <c r="AQ919" t="s">
        <v>2231</v>
      </c>
    </row>
    <row r="920" spans="1:43" hidden="1" outlineLevel="1" x14ac:dyDescent="0.2">
      <c r="A920" s="69" t="s">
        <v>2384</v>
      </c>
      <c r="B920" s="10" t="s">
        <v>1385</v>
      </c>
      <c r="C920" s="1">
        <f t="shared" si="180"/>
        <v>719</v>
      </c>
      <c r="D920" s="7">
        <f t="shared" si="174"/>
        <v>1</v>
      </c>
      <c r="E920" s="7">
        <f t="shared" si="175"/>
        <v>2</v>
      </c>
      <c r="F920" s="7">
        <f t="shared" si="176"/>
        <v>3</v>
      </c>
      <c r="G920" s="1">
        <f t="shared" si="177"/>
        <v>27</v>
      </c>
      <c r="H920" s="2">
        <f t="shared" si="178"/>
        <v>3.7552155771905425E-2</v>
      </c>
      <c r="I920" s="8"/>
      <c r="J920" s="2">
        <f t="shared" si="170"/>
        <v>0.40055632823365783</v>
      </c>
      <c r="K920" s="2">
        <f t="shared" si="171"/>
        <v>0.36300417246175243</v>
      </c>
      <c r="L920" s="2">
        <f t="shared" si="172"/>
        <v>0.23087621696801114</v>
      </c>
      <c r="M920" s="2">
        <f t="shared" si="173"/>
        <v>5.5632823365786011E-3</v>
      </c>
      <c r="N920" s="1">
        <v>288</v>
      </c>
      <c r="O920" s="1">
        <v>261</v>
      </c>
      <c r="P920" s="1">
        <v>166</v>
      </c>
      <c r="Q920" s="1">
        <v>0</v>
      </c>
      <c r="R920" s="1"/>
      <c r="S920" s="1">
        <v>2</v>
      </c>
      <c r="T920" s="1">
        <v>0</v>
      </c>
      <c r="U920" s="1">
        <v>0</v>
      </c>
      <c r="V920" s="1"/>
      <c r="W920" s="1">
        <v>0</v>
      </c>
      <c r="X920" s="1"/>
      <c r="Y920" s="1">
        <v>2</v>
      </c>
      <c r="Z920" s="1"/>
      <c r="AA920" s="1"/>
      <c r="AB920" s="1"/>
      <c r="AH920" t="str">
        <f t="shared" si="181"/>
        <v>Petersham</v>
      </c>
      <c r="AI920" s="10" t="s">
        <v>2646</v>
      </c>
      <c r="AJ920" s="10">
        <v>1</v>
      </c>
      <c r="AK920" s="7"/>
      <c r="AL920" s="127">
        <v>25</v>
      </c>
      <c r="AM920" s="130">
        <v>27</v>
      </c>
      <c r="AN920" s="130">
        <v>190</v>
      </c>
      <c r="AO920" s="132">
        <v>53120</v>
      </c>
      <c r="AP920" s="132">
        <f t="shared" si="179"/>
        <v>25027</v>
      </c>
      <c r="AQ920" t="s">
        <v>2231</v>
      </c>
    </row>
    <row r="921" spans="1:43" hidden="1" outlineLevel="1" x14ac:dyDescent="0.2">
      <c r="A921" s="69" t="s">
        <v>2315</v>
      </c>
      <c r="B921" s="10" t="s">
        <v>1385</v>
      </c>
      <c r="C921" s="1">
        <f t="shared" si="180"/>
        <v>655</v>
      </c>
      <c r="D921" s="7">
        <f t="shared" si="174"/>
        <v>1</v>
      </c>
      <c r="E921" s="7">
        <f t="shared" si="175"/>
        <v>3</v>
      </c>
      <c r="F921" s="7">
        <f t="shared" si="176"/>
        <v>1</v>
      </c>
      <c r="G921" s="1">
        <f t="shared" si="177"/>
        <v>0</v>
      </c>
      <c r="H921" s="2">
        <f t="shared" si="178"/>
        <v>0</v>
      </c>
      <c r="I921" s="8"/>
      <c r="J921" s="2">
        <f t="shared" si="170"/>
        <v>0.33893129770992364</v>
      </c>
      <c r="K921" s="2">
        <f t="shared" si="171"/>
        <v>0.31297709923664124</v>
      </c>
      <c r="L921" s="2">
        <f t="shared" si="172"/>
        <v>0.33893129770992364</v>
      </c>
      <c r="M921" s="2">
        <f t="shared" si="173"/>
        <v>9.1603053435114212E-3</v>
      </c>
      <c r="N921" s="1">
        <v>222</v>
      </c>
      <c r="O921" s="1">
        <v>205</v>
      </c>
      <c r="P921" s="1">
        <v>222</v>
      </c>
      <c r="Q921" s="1">
        <v>1</v>
      </c>
      <c r="R921" s="1"/>
      <c r="S921" s="1">
        <v>1</v>
      </c>
      <c r="T921" s="1">
        <v>1</v>
      </c>
      <c r="U921" s="1">
        <v>1</v>
      </c>
      <c r="V921" s="1"/>
      <c r="W921" s="1">
        <v>0</v>
      </c>
      <c r="X921" s="1"/>
      <c r="Y921" s="1">
        <v>2</v>
      </c>
      <c r="Z921" s="1"/>
      <c r="AA921" s="1"/>
      <c r="AB921" s="1"/>
      <c r="AH921" t="str">
        <f t="shared" si="181"/>
        <v>Phillipston</v>
      </c>
      <c r="AI921" s="10" t="s">
        <v>2646</v>
      </c>
      <c r="AJ921" s="10">
        <v>1</v>
      </c>
      <c r="AK921" s="7"/>
      <c r="AL921" s="127">
        <v>25</v>
      </c>
      <c r="AM921" s="130">
        <v>27</v>
      </c>
      <c r="AN921" s="130">
        <v>195</v>
      </c>
      <c r="AO921" s="132">
        <v>53225</v>
      </c>
      <c r="AP921" s="132">
        <f t="shared" si="179"/>
        <v>25027</v>
      </c>
      <c r="AQ921" t="s">
        <v>2231</v>
      </c>
    </row>
    <row r="922" spans="1:43" hidden="1" outlineLevel="1" x14ac:dyDescent="0.2">
      <c r="A922" s="69" t="s">
        <v>3091</v>
      </c>
      <c r="B922" s="10" t="s">
        <v>1385</v>
      </c>
      <c r="C922" s="1">
        <f t="shared" si="180"/>
        <v>22882</v>
      </c>
      <c r="D922" s="7">
        <f t="shared" si="174"/>
        <v>1</v>
      </c>
      <c r="E922" s="7">
        <f t="shared" si="175"/>
        <v>3</v>
      </c>
      <c r="F922" s="7">
        <f t="shared" si="176"/>
        <v>2</v>
      </c>
      <c r="G922" s="1">
        <f t="shared" si="177"/>
        <v>7823</v>
      </c>
      <c r="H922" s="2">
        <f t="shared" si="178"/>
        <v>0.34188445065990736</v>
      </c>
      <c r="I922" s="8"/>
      <c r="J922" s="2">
        <f t="shared" si="170"/>
        <v>0.56865658596276547</v>
      </c>
      <c r="K922" s="2">
        <f t="shared" si="171"/>
        <v>0.19845293243597587</v>
      </c>
      <c r="L922" s="2">
        <f t="shared" si="172"/>
        <v>0.22677213530285814</v>
      </c>
      <c r="M922" s="2">
        <f t="shared" si="173"/>
        <v>6.1183462984005232E-3</v>
      </c>
      <c r="N922" s="1">
        <v>13012</v>
      </c>
      <c r="O922" s="1">
        <v>4541</v>
      </c>
      <c r="P922" s="1">
        <v>5189</v>
      </c>
      <c r="Q922" s="1">
        <v>34</v>
      </c>
      <c r="R922" s="1"/>
      <c r="S922" s="1">
        <v>41</v>
      </c>
      <c r="T922" s="1">
        <v>19</v>
      </c>
      <c r="U922" s="1">
        <v>26</v>
      </c>
      <c r="V922" s="1"/>
      <c r="W922" s="1">
        <v>20</v>
      </c>
      <c r="X922" s="1"/>
      <c r="Y922" s="1">
        <v>0</v>
      </c>
      <c r="Z922" s="1"/>
      <c r="AA922" s="1"/>
      <c r="AB922" s="1"/>
      <c r="AH922" t="str">
        <f t="shared" si="181"/>
        <v>Pittsfield</v>
      </c>
      <c r="AI922" t="s">
        <v>2258</v>
      </c>
      <c r="AJ922">
        <v>1</v>
      </c>
      <c r="AK922" s="7"/>
      <c r="AL922" s="127">
        <v>25</v>
      </c>
      <c r="AM922" s="130">
        <v>3</v>
      </c>
      <c r="AN922" s="130">
        <v>110</v>
      </c>
      <c r="AO922" s="132">
        <v>53960</v>
      </c>
      <c r="AP922" s="132">
        <f t="shared" si="179"/>
        <v>25003</v>
      </c>
      <c r="AQ922" t="s">
        <v>146</v>
      </c>
    </row>
    <row r="923" spans="1:43" hidden="1" outlineLevel="1" x14ac:dyDescent="0.2">
      <c r="A923" s="69" t="s">
        <v>2937</v>
      </c>
      <c r="B923" s="10" t="s">
        <v>1385</v>
      </c>
      <c r="C923" s="1">
        <f t="shared" si="180"/>
        <v>293</v>
      </c>
      <c r="D923" s="7">
        <f t="shared" si="174"/>
        <v>1</v>
      </c>
      <c r="E923" s="7">
        <f t="shared" si="175"/>
        <v>3</v>
      </c>
      <c r="F923" s="7">
        <f t="shared" si="176"/>
        <v>2</v>
      </c>
      <c r="G923" s="1">
        <f t="shared" si="177"/>
        <v>58</v>
      </c>
      <c r="H923" s="2">
        <f t="shared" si="178"/>
        <v>0.19795221843003413</v>
      </c>
      <c r="I923" s="8"/>
      <c r="J923" s="2">
        <f t="shared" si="170"/>
        <v>0.47440273037542663</v>
      </c>
      <c r="K923" s="2">
        <f t="shared" si="171"/>
        <v>0.23890784982935154</v>
      </c>
      <c r="L923" s="2">
        <f t="shared" si="172"/>
        <v>0.2764505119453925</v>
      </c>
      <c r="M923" s="2">
        <f t="shared" si="173"/>
        <v>1.0238907849829393E-2</v>
      </c>
      <c r="N923" s="1">
        <v>139</v>
      </c>
      <c r="O923" s="1">
        <v>70</v>
      </c>
      <c r="P923" s="1">
        <v>81</v>
      </c>
      <c r="Q923" s="1">
        <v>2</v>
      </c>
      <c r="R923" s="1"/>
      <c r="S923" s="1">
        <v>1</v>
      </c>
      <c r="T923" s="1">
        <v>0</v>
      </c>
      <c r="U923" s="1">
        <v>0</v>
      </c>
      <c r="V923" s="1"/>
      <c r="W923" s="1">
        <v>0</v>
      </c>
      <c r="X923" s="1"/>
      <c r="Y923" s="1">
        <v>0</v>
      </c>
      <c r="Z923" s="1"/>
      <c r="AA923" s="1"/>
      <c r="AB923" s="1"/>
      <c r="AH923" t="str">
        <f t="shared" si="181"/>
        <v>Plainfield</v>
      </c>
      <c r="AI923" t="s">
        <v>1910</v>
      </c>
      <c r="AJ923">
        <v>1</v>
      </c>
      <c r="AK923" s="7"/>
      <c r="AL923" s="127">
        <v>25</v>
      </c>
      <c r="AM923" s="130">
        <v>15</v>
      </c>
      <c r="AN923" s="130">
        <v>70</v>
      </c>
      <c r="AO923" s="132">
        <v>54030</v>
      </c>
      <c r="AP923" s="132">
        <f t="shared" si="179"/>
        <v>25015</v>
      </c>
      <c r="AQ923" t="s">
        <v>2231</v>
      </c>
    </row>
    <row r="924" spans="1:43" hidden="1" outlineLevel="1" x14ac:dyDescent="0.2">
      <c r="A924" s="69" t="s">
        <v>2017</v>
      </c>
      <c r="B924" s="10" t="s">
        <v>1385</v>
      </c>
      <c r="C924" s="1">
        <f t="shared" si="180"/>
        <v>3300</v>
      </c>
      <c r="D924" s="7">
        <f t="shared" si="174"/>
        <v>1</v>
      </c>
      <c r="E924" s="7">
        <f t="shared" si="175"/>
        <v>2</v>
      </c>
      <c r="F924" s="7">
        <f t="shared" si="176"/>
        <v>3</v>
      </c>
      <c r="G924" s="1">
        <f t="shared" si="177"/>
        <v>84</v>
      </c>
      <c r="H924" s="2">
        <f t="shared" si="178"/>
        <v>2.5454545454545455E-2</v>
      </c>
      <c r="I924" s="8"/>
      <c r="J924" s="2">
        <f t="shared" si="170"/>
        <v>0.36939393939393939</v>
      </c>
      <c r="K924" s="2">
        <f t="shared" si="171"/>
        <v>0.34393939393939393</v>
      </c>
      <c r="L924" s="2">
        <f t="shared" si="172"/>
        <v>0.2815151515151515</v>
      </c>
      <c r="M924" s="2">
        <f t="shared" si="173"/>
        <v>5.1515151515151847E-3</v>
      </c>
      <c r="N924" s="1">
        <v>1219</v>
      </c>
      <c r="O924" s="1">
        <v>1135</v>
      </c>
      <c r="P924" s="1">
        <v>929</v>
      </c>
      <c r="Q924" s="1">
        <v>11</v>
      </c>
      <c r="R924" s="1"/>
      <c r="S924" s="1">
        <v>1</v>
      </c>
      <c r="T924" s="1">
        <v>2</v>
      </c>
      <c r="U924" s="1">
        <v>2</v>
      </c>
      <c r="V924" s="1"/>
      <c r="W924" s="1">
        <v>1</v>
      </c>
      <c r="X924" s="1"/>
      <c r="Y924" s="1">
        <v>0</v>
      </c>
      <c r="Z924" s="1"/>
      <c r="AA924" s="1"/>
      <c r="AB924" s="1"/>
      <c r="AH924" t="str">
        <f t="shared" si="181"/>
        <v>Plainville</v>
      </c>
      <c r="AI924" t="s">
        <v>1526</v>
      </c>
      <c r="AJ924">
        <v>3</v>
      </c>
      <c r="AK924" s="7"/>
      <c r="AL924" s="127">
        <v>25</v>
      </c>
      <c r="AM924" s="130">
        <v>21</v>
      </c>
      <c r="AN924" s="130">
        <v>95</v>
      </c>
      <c r="AO924" s="132">
        <v>54100</v>
      </c>
      <c r="AP924" s="132">
        <f t="shared" si="179"/>
        <v>25021</v>
      </c>
      <c r="AQ924" t="s">
        <v>2231</v>
      </c>
    </row>
    <row r="925" spans="1:43" hidden="1" outlineLevel="1" x14ac:dyDescent="0.2">
      <c r="A925" s="69" t="s">
        <v>458</v>
      </c>
      <c r="B925" s="10" t="s">
        <v>1385</v>
      </c>
      <c r="C925" s="1">
        <f t="shared" si="180"/>
        <v>21614</v>
      </c>
      <c r="D925" s="7">
        <f t="shared" si="174"/>
        <v>1</v>
      </c>
      <c r="E925" s="7">
        <f t="shared" si="175"/>
        <v>2</v>
      </c>
      <c r="F925" s="7">
        <f t="shared" si="176"/>
        <v>3</v>
      </c>
      <c r="G925" s="1">
        <f t="shared" si="177"/>
        <v>1740</v>
      </c>
      <c r="H925" s="2">
        <f t="shared" si="178"/>
        <v>8.0503377440547794E-2</v>
      </c>
      <c r="I925" s="8"/>
      <c r="J925" s="2">
        <f t="shared" si="170"/>
        <v>0.38678634218562041</v>
      </c>
      <c r="K925" s="2">
        <f t="shared" si="171"/>
        <v>0.30628296474507266</v>
      </c>
      <c r="L925" s="2">
        <f t="shared" si="172"/>
        <v>0.3017026001665587</v>
      </c>
      <c r="M925" s="2">
        <f t="shared" si="173"/>
        <v>5.2280929027482825E-3</v>
      </c>
      <c r="N925" s="1">
        <v>8360</v>
      </c>
      <c r="O925" s="1">
        <v>6620</v>
      </c>
      <c r="P925" s="1">
        <v>6521</v>
      </c>
      <c r="Q925" s="1">
        <v>45</v>
      </c>
      <c r="R925" s="1"/>
      <c r="S925" s="1">
        <v>28</v>
      </c>
      <c r="T925" s="1">
        <v>17</v>
      </c>
      <c r="U925" s="1">
        <v>15</v>
      </c>
      <c r="V925" s="1"/>
      <c r="W925" s="1">
        <v>5</v>
      </c>
      <c r="X925" s="1"/>
      <c r="Y925" s="1">
        <v>3</v>
      </c>
      <c r="Z925" s="1"/>
      <c r="AA925" s="1"/>
      <c r="AB925" s="1"/>
      <c r="AH925" t="str">
        <f t="shared" si="181"/>
        <v>Plymouth</v>
      </c>
      <c r="AI925" t="s">
        <v>458</v>
      </c>
      <c r="AJ925">
        <v>10</v>
      </c>
      <c r="AK925" s="7"/>
      <c r="AL925" s="127">
        <v>25</v>
      </c>
      <c r="AM925" s="130">
        <v>23</v>
      </c>
      <c r="AN925" s="130">
        <v>100</v>
      </c>
      <c r="AO925" s="132">
        <v>54310</v>
      </c>
      <c r="AP925" s="132">
        <f t="shared" si="179"/>
        <v>25023</v>
      </c>
      <c r="AQ925" t="s">
        <v>2231</v>
      </c>
    </row>
    <row r="926" spans="1:43" hidden="1" outlineLevel="1" x14ac:dyDescent="0.2">
      <c r="A926" s="69" t="s">
        <v>2018</v>
      </c>
      <c r="B926" s="10" t="s">
        <v>1385</v>
      </c>
      <c r="C926" s="1">
        <f t="shared" si="180"/>
        <v>1389</v>
      </c>
      <c r="D926" s="7">
        <f t="shared" si="174"/>
        <v>3</v>
      </c>
      <c r="E926" s="7">
        <f t="shared" si="175"/>
        <v>1</v>
      </c>
      <c r="F926" s="7">
        <f t="shared" si="176"/>
        <v>2</v>
      </c>
      <c r="G926" s="1">
        <f t="shared" si="177"/>
        <v>55</v>
      </c>
      <c r="H926" s="2">
        <f t="shared" si="178"/>
        <v>3.9596832253419728E-2</v>
      </c>
      <c r="I926" s="8"/>
      <c r="J926" s="2">
        <f t="shared" si="170"/>
        <v>0.31173506119510441</v>
      </c>
      <c r="K926" s="2">
        <f t="shared" si="171"/>
        <v>0.35781137508999278</v>
      </c>
      <c r="L926" s="2">
        <f t="shared" si="172"/>
        <v>0.31821454283657308</v>
      </c>
      <c r="M926" s="2">
        <f t="shared" si="173"/>
        <v>1.2239020878329732E-2</v>
      </c>
      <c r="N926" s="1">
        <v>433</v>
      </c>
      <c r="O926" s="1">
        <v>497</v>
      </c>
      <c r="P926" s="1">
        <v>442</v>
      </c>
      <c r="Q926" s="1">
        <v>1</v>
      </c>
      <c r="R926" s="1"/>
      <c r="S926" s="1">
        <v>10</v>
      </c>
      <c r="T926" s="1">
        <v>1</v>
      </c>
      <c r="U926" s="1">
        <v>3</v>
      </c>
      <c r="V926" s="1"/>
      <c r="W926" s="1">
        <v>1</v>
      </c>
      <c r="X926" s="1"/>
      <c r="Y926" s="1">
        <v>1</v>
      </c>
      <c r="Z926" s="1"/>
      <c r="AA926" s="1"/>
      <c r="AB926" s="1"/>
      <c r="AH926" t="str">
        <f t="shared" si="181"/>
        <v>Plympton</v>
      </c>
      <c r="AI926" t="s">
        <v>458</v>
      </c>
      <c r="AJ926">
        <v>4</v>
      </c>
      <c r="AK926" s="7"/>
      <c r="AL926" s="127">
        <v>25</v>
      </c>
      <c r="AM926" s="130">
        <v>23</v>
      </c>
      <c r="AN926" s="130">
        <v>105</v>
      </c>
      <c r="AO926" s="132">
        <v>54415</v>
      </c>
      <c r="AP926" s="132">
        <f t="shared" si="179"/>
        <v>25023</v>
      </c>
      <c r="AQ926" t="s">
        <v>2231</v>
      </c>
    </row>
    <row r="927" spans="1:43" hidden="1" outlineLevel="1" x14ac:dyDescent="0.2">
      <c r="A927" s="69" t="s">
        <v>2019</v>
      </c>
      <c r="B927" s="10" t="s">
        <v>1385</v>
      </c>
      <c r="C927" s="1">
        <f t="shared" si="180"/>
        <v>1844</v>
      </c>
      <c r="D927" s="7">
        <f t="shared" si="174"/>
        <v>2</v>
      </c>
      <c r="E927" s="7">
        <f t="shared" si="175"/>
        <v>1</v>
      </c>
      <c r="F927" s="7">
        <f t="shared" si="176"/>
        <v>3</v>
      </c>
      <c r="G927" s="1">
        <f t="shared" si="177"/>
        <v>95</v>
      </c>
      <c r="H927" s="2">
        <f t="shared" si="178"/>
        <v>5.1518438177874187E-2</v>
      </c>
      <c r="I927" s="8"/>
      <c r="J927" s="2">
        <f t="shared" si="170"/>
        <v>0.35086767895878523</v>
      </c>
      <c r="K927" s="2">
        <f t="shared" si="171"/>
        <v>0.40238611713665945</v>
      </c>
      <c r="L927" s="2">
        <f t="shared" si="172"/>
        <v>0.24023861171366595</v>
      </c>
      <c r="M927" s="2">
        <f t="shared" si="173"/>
        <v>6.5075921908893664E-3</v>
      </c>
      <c r="N927" s="1">
        <v>647</v>
      </c>
      <c r="O927" s="1">
        <v>742</v>
      </c>
      <c r="P927" s="1">
        <v>443</v>
      </c>
      <c r="Q927" s="1">
        <v>4</v>
      </c>
      <c r="R927" s="1"/>
      <c r="S927" s="1">
        <v>0</v>
      </c>
      <c r="T927" s="1">
        <v>1</v>
      </c>
      <c r="U927" s="1">
        <v>2</v>
      </c>
      <c r="V927" s="1"/>
      <c r="W927" s="1">
        <v>0</v>
      </c>
      <c r="X927" s="1"/>
      <c r="Y927" s="1">
        <v>4</v>
      </c>
      <c r="Z927" s="1"/>
      <c r="AA927" s="1"/>
      <c r="AB927" s="1">
        <v>1</v>
      </c>
      <c r="AH927" t="str">
        <f t="shared" si="181"/>
        <v>Princeton</v>
      </c>
      <c r="AI927" s="10" t="s">
        <v>2646</v>
      </c>
      <c r="AJ927" s="10">
        <v>3</v>
      </c>
      <c r="AK927" s="7"/>
      <c r="AL927" s="127">
        <v>25</v>
      </c>
      <c r="AM927" s="130">
        <v>27</v>
      </c>
      <c r="AN927" s="130">
        <v>200</v>
      </c>
      <c r="AO927" s="132">
        <v>55395</v>
      </c>
      <c r="AP927" s="132">
        <f t="shared" si="179"/>
        <v>25027</v>
      </c>
      <c r="AQ927" t="s">
        <v>2231</v>
      </c>
    </row>
    <row r="928" spans="1:43" hidden="1" outlineLevel="1" x14ac:dyDescent="0.2">
      <c r="A928" s="69" t="s">
        <v>1372</v>
      </c>
      <c r="B928" s="10" t="s">
        <v>1385</v>
      </c>
      <c r="C928" s="1">
        <f t="shared" si="180"/>
        <v>2473</v>
      </c>
      <c r="D928" s="7">
        <f t="shared" si="174"/>
        <v>1</v>
      </c>
      <c r="E928" s="7">
        <f t="shared" si="175"/>
        <v>3</v>
      </c>
      <c r="F928" s="7">
        <f t="shared" si="176"/>
        <v>2</v>
      </c>
      <c r="G928" s="1">
        <f t="shared" si="177"/>
        <v>1488</v>
      </c>
      <c r="H928" s="2">
        <f t="shared" si="178"/>
        <v>0.60169834209462192</v>
      </c>
      <c r="I928" s="8"/>
      <c r="J928" s="2">
        <f t="shared" si="170"/>
        <v>0.74120501415285078</v>
      </c>
      <c r="K928" s="2">
        <f t="shared" si="171"/>
        <v>0.11362717347351395</v>
      </c>
      <c r="L928" s="2">
        <f t="shared" si="172"/>
        <v>0.13950667205822886</v>
      </c>
      <c r="M928" s="2">
        <f t="shared" si="173"/>
        <v>5.6611403154064044E-3</v>
      </c>
      <c r="N928" s="1">
        <v>1833</v>
      </c>
      <c r="O928" s="1">
        <v>281</v>
      </c>
      <c r="P928" s="1">
        <v>345</v>
      </c>
      <c r="Q928" s="1">
        <v>7</v>
      </c>
      <c r="R928" s="1"/>
      <c r="S928" s="1">
        <v>3</v>
      </c>
      <c r="T928" s="1">
        <v>0</v>
      </c>
      <c r="U928" s="1">
        <v>2</v>
      </c>
      <c r="V928" s="1"/>
      <c r="W928" s="1">
        <v>1</v>
      </c>
      <c r="X928" s="1"/>
      <c r="Y928" s="1">
        <v>1</v>
      </c>
      <c r="Z928" s="1"/>
      <c r="AA928" s="1"/>
      <c r="AB928" s="1"/>
      <c r="AH928" t="str">
        <f t="shared" si="181"/>
        <v>Provincetown</v>
      </c>
      <c r="AI928" t="s">
        <v>2650</v>
      </c>
      <c r="AJ928">
        <v>10</v>
      </c>
      <c r="AK928" s="7"/>
      <c r="AL928" s="127">
        <v>25</v>
      </c>
      <c r="AM928" s="130">
        <v>1</v>
      </c>
      <c r="AN928" s="130">
        <v>55</v>
      </c>
      <c r="AO928" s="132">
        <v>55500</v>
      </c>
      <c r="AP928" s="132">
        <f t="shared" si="179"/>
        <v>25001</v>
      </c>
      <c r="AQ928" t="s">
        <v>2231</v>
      </c>
    </row>
    <row r="929" spans="1:43" hidden="1" outlineLevel="1" x14ac:dyDescent="0.2">
      <c r="A929" s="69" t="s">
        <v>2301</v>
      </c>
      <c r="B929" s="10" t="s">
        <v>1385</v>
      </c>
      <c r="C929" s="1">
        <f t="shared" si="180"/>
        <v>40495</v>
      </c>
      <c r="D929" s="7">
        <f t="shared" si="174"/>
        <v>1</v>
      </c>
      <c r="E929" s="7">
        <f t="shared" si="175"/>
        <v>2</v>
      </c>
      <c r="F929" s="7">
        <f t="shared" si="176"/>
        <v>3</v>
      </c>
      <c r="G929" s="1">
        <f t="shared" si="177"/>
        <v>6585</v>
      </c>
      <c r="H929" s="2">
        <f t="shared" si="178"/>
        <v>0.16261266823064577</v>
      </c>
      <c r="I929" s="8"/>
      <c r="J929" s="2">
        <f t="shared" si="170"/>
        <v>0.46650203728855416</v>
      </c>
      <c r="K929" s="2">
        <f t="shared" si="171"/>
        <v>0.30388936905790837</v>
      </c>
      <c r="L929" s="2">
        <f t="shared" si="172"/>
        <v>0.22392888010865539</v>
      </c>
      <c r="M929" s="2">
        <f t="shared" si="173"/>
        <v>5.6797135448820313E-3</v>
      </c>
      <c r="N929" s="1">
        <v>18891</v>
      </c>
      <c r="O929" s="1">
        <v>12306</v>
      </c>
      <c r="P929" s="1">
        <v>9068</v>
      </c>
      <c r="Q929" s="1">
        <v>108</v>
      </c>
      <c r="R929" s="1"/>
      <c r="S929" s="1">
        <v>46</v>
      </c>
      <c r="T929" s="1">
        <v>43</v>
      </c>
      <c r="U929" s="1">
        <v>18</v>
      </c>
      <c r="V929" s="1"/>
      <c r="W929" s="1">
        <v>15</v>
      </c>
      <c r="X929" s="1"/>
      <c r="Y929" s="1">
        <v>0</v>
      </c>
      <c r="Z929" s="1"/>
      <c r="AA929" s="1"/>
      <c r="AB929" s="1"/>
      <c r="AH929" t="str">
        <f t="shared" si="181"/>
        <v>Quincy</v>
      </c>
      <c r="AI929" t="s">
        <v>1526</v>
      </c>
      <c r="AJ929">
        <v>10</v>
      </c>
      <c r="AK929" s="7"/>
      <c r="AL929" s="127">
        <v>25</v>
      </c>
      <c r="AM929" s="130">
        <v>21</v>
      </c>
      <c r="AN929" s="130">
        <v>100</v>
      </c>
      <c r="AO929" s="132">
        <v>55745</v>
      </c>
      <c r="AP929" s="132">
        <f t="shared" si="179"/>
        <v>25021</v>
      </c>
      <c r="AQ929" t="s">
        <v>146</v>
      </c>
    </row>
    <row r="930" spans="1:43" hidden="1" outlineLevel="1" x14ac:dyDescent="0.2">
      <c r="A930" s="69" t="s">
        <v>2150</v>
      </c>
      <c r="B930" s="10" t="s">
        <v>1385</v>
      </c>
      <c r="C930" s="1">
        <f t="shared" si="180"/>
        <v>14245</v>
      </c>
      <c r="D930" s="7">
        <f t="shared" si="174"/>
        <v>1</v>
      </c>
      <c r="E930" s="7">
        <f t="shared" si="175"/>
        <v>2</v>
      </c>
      <c r="F930" s="7">
        <f t="shared" si="176"/>
        <v>3</v>
      </c>
      <c r="G930" s="1">
        <f t="shared" si="177"/>
        <v>4374</v>
      </c>
      <c r="H930" s="2">
        <f t="shared" si="178"/>
        <v>0.30705510705510708</v>
      </c>
      <c r="I930" s="8"/>
      <c r="J930" s="2">
        <f t="shared" si="170"/>
        <v>0.54875394875394878</v>
      </c>
      <c r="K930" s="2">
        <f t="shared" si="171"/>
        <v>0.2416988416988417</v>
      </c>
      <c r="L930" s="2">
        <f t="shared" si="172"/>
        <v>0.20463320463320464</v>
      </c>
      <c r="M930" s="2">
        <f t="shared" si="173"/>
        <v>4.9140049140048714E-3</v>
      </c>
      <c r="N930" s="1">
        <v>7817</v>
      </c>
      <c r="O930" s="1">
        <v>3443</v>
      </c>
      <c r="P930" s="1">
        <v>2915</v>
      </c>
      <c r="Q930" s="1">
        <v>40</v>
      </c>
      <c r="R930" s="1"/>
      <c r="S930" s="1">
        <v>8</v>
      </c>
      <c r="T930" s="1">
        <v>4</v>
      </c>
      <c r="U930" s="1">
        <v>1</v>
      </c>
      <c r="V930" s="1"/>
      <c r="W930" s="1">
        <v>2</v>
      </c>
      <c r="X930" s="1"/>
      <c r="Y930" s="1">
        <v>15</v>
      </c>
      <c r="Z930" s="1"/>
      <c r="AA930" s="1"/>
      <c r="AB930" s="1"/>
      <c r="AH930" t="str">
        <f t="shared" si="181"/>
        <v>Randolph</v>
      </c>
      <c r="AI930" t="s">
        <v>1526</v>
      </c>
      <c r="AJ930">
        <v>9</v>
      </c>
      <c r="AK930" s="7"/>
      <c r="AL930" s="127">
        <v>25</v>
      </c>
      <c r="AM930" s="130">
        <v>21</v>
      </c>
      <c r="AN930" s="130">
        <v>105</v>
      </c>
      <c r="AO930" s="132">
        <v>55955</v>
      </c>
      <c r="AP930" s="132">
        <f t="shared" si="179"/>
        <v>25021</v>
      </c>
      <c r="AQ930" t="s">
        <v>2231</v>
      </c>
    </row>
    <row r="931" spans="1:43" hidden="1" outlineLevel="1" x14ac:dyDescent="0.2">
      <c r="A931" s="69" t="s">
        <v>2302</v>
      </c>
      <c r="B931" s="10" t="s">
        <v>1385</v>
      </c>
      <c r="C931" s="1">
        <f t="shared" si="180"/>
        <v>5195</v>
      </c>
      <c r="D931" s="7">
        <f t="shared" si="174"/>
        <v>1</v>
      </c>
      <c r="E931" s="7">
        <f t="shared" si="175"/>
        <v>2</v>
      </c>
      <c r="F931" s="7">
        <f t="shared" si="176"/>
        <v>3</v>
      </c>
      <c r="G931" s="1">
        <f t="shared" si="177"/>
        <v>68</v>
      </c>
      <c r="H931" s="2">
        <f t="shared" si="178"/>
        <v>1.3089509143407122E-2</v>
      </c>
      <c r="I931" s="8"/>
      <c r="J931" s="2">
        <f t="shared" si="170"/>
        <v>0.35399422521655438</v>
      </c>
      <c r="K931" s="2">
        <f t="shared" si="171"/>
        <v>0.34090471607314726</v>
      </c>
      <c r="L931" s="2">
        <f t="shared" si="172"/>
        <v>0.30048123195380172</v>
      </c>
      <c r="M931" s="2">
        <f t="shared" si="173"/>
        <v>4.6198267564965811E-3</v>
      </c>
      <c r="N931" s="1">
        <v>1839</v>
      </c>
      <c r="O931" s="1">
        <v>1771</v>
      </c>
      <c r="P931" s="1">
        <v>1561</v>
      </c>
      <c r="Q931" s="1">
        <v>15</v>
      </c>
      <c r="R931" s="1"/>
      <c r="S931" s="1">
        <v>3</v>
      </c>
      <c r="T931" s="1">
        <v>3</v>
      </c>
      <c r="U931" s="1">
        <v>3</v>
      </c>
      <c r="V931" s="1"/>
      <c r="W931" s="1">
        <v>0</v>
      </c>
      <c r="X931" s="1"/>
      <c r="Y931" s="1">
        <v>0</v>
      </c>
      <c r="Z931" s="1"/>
      <c r="AA931" s="1"/>
      <c r="AB931" s="1"/>
      <c r="AH931" t="str">
        <f t="shared" si="181"/>
        <v>Raynham</v>
      </c>
      <c r="AI931" t="s">
        <v>1057</v>
      </c>
      <c r="AJ931">
        <v>4</v>
      </c>
      <c r="AK931" s="7"/>
      <c r="AL931" s="127">
        <v>25</v>
      </c>
      <c r="AM931" s="130">
        <v>5</v>
      </c>
      <c r="AN931" s="130">
        <v>70</v>
      </c>
      <c r="AO931" s="132">
        <v>56060</v>
      </c>
      <c r="AP931" s="132">
        <f t="shared" si="179"/>
        <v>25005</v>
      </c>
      <c r="AQ931" t="s">
        <v>2231</v>
      </c>
    </row>
    <row r="932" spans="1:43" hidden="1" outlineLevel="1" x14ac:dyDescent="0.2">
      <c r="A932" s="69" t="s">
        <v>2600</v>
      </c>
      <c r="B932" s="10" t="s">
        <v>1385</v>
      </c>
      <c r="C932" s="1">
        <f t="shared" si="180"/>
        <v>13446</v>
      </c>
      <c r="D932" s="7">
        <f t="shared" si="174"/>
        <v>1</v>
      </c>
      <c r="E932" s="7">
        <f t="shared" si="175"/>
        <v>2</v>
      </c>
      <c r="F932" s="7">
        <f t="shared" si="176"/>
        <v>3</v>
      </c>
      <c r="G932" s="1">
        <f t="shared" si="177"/>
        <v>1237</v>
      </c>
      <c r="H932" s="2">
        <f t="shared" si="178"/>
        <v>9.1997620110069914E-2</v>
      </c>
      <c r="I932" s="8"/>
      <c r="J932" s="2">
        <f t="shared" si="170"/>
        <v>0.42785958649412464</v>
      </c>
      <c r="K932" s="2">
        <f t="shared" si="171"/>
        <v>0.33586196638405474</v>
      </c>
      <c r="L932" s="2">
        <f t="shared" si="172"/>
        <v>0.22928752045217909</v>
      </c>
      <c r="M932" s="2">
        <f t="shared" si="173"/>
        <v>6.9909266696415728E-3</v>
      </c>
      <c r="N932" s="1">
        <v>5753</v>
      </c>
      <c r="O932" s="1">
        <v>4516</v>
      </c>
      <c r="P932" s="1">
        <v>3083</v>
      </c>
      <c r="Q932" s="1">
        <v>51</v>
      </c>
      <c r="R932" s="1"/>
      <c r="S932" s="1">
        <v>11</v>
      </c>
      <c r="T932" s="1">
        <v>20</v>
      </c>
      <c r="U932" s="1">
        <v>4</v>
      </c>
      <c r="V932" s="1"/>
      <c r="W932" s="1">
        <v>4</v>
      </c>
      <c r="X932" s="1"/>
      <c r="Y932" s="1">
        <v>4</v>
      </c>
      <c r="Z932" s="1"/>
      <c r="AA932" s="1"/>
      <c r="AB932" s="1"/>
      <c r="AH932" t="str">
        <f t="shared" si="181"/>
        <v>Reading</v>
      </c>
      <c r="AI932" t="s">
        <v>958</v>
      </c>
      <c r="AJ932" t="s">
        <v>3230</v>
      </c>
      <c r="AK932" s="7"/>
      <c r="AL932" s="127">
        <v>25</v>
      </c>
      <c r="AM932" s="130">
        <v>17</v>
      </c>
      <c r="AN932" s="130">
        <v>180</v>
      </c>
      <c r="AO932" s="132">
        <v>56130</v>
      </c>
      <c r="AP932" s="132">
        <f t="shared" si="179"/>
        <v>25017</v>
      </c>
      <c r="AQ932" t="s">
        <v>2231</v>
      </c>
    </row>
    <row r="933" spans="1:43" hidden="1" outlineLevel="1" x14ac:dyDescent="0.2">
      <c r="A933" s="69" t="s">
        <v>1974</v>
      </c>
      <c r="B933" s="10" t="s">
        <v>1385</v>
      </c>
      <c r="C933" s="1">
        <f t="shared" si="180"/>
        <v>4539</v>
      </c>
      <c r="D933" s="7">
        <f t="shared" si="174"/>
        <v>1</v>
      </c>
      <c r="E933" s="7">
        <f t="shared" si="175"/>
        <v>2</v>
      </c>
      <c r="F933" s="7">
        <f t="shared" si="176"/>
        <v>3</v>
      </c>
      <c r="G933" s="1">
        <f t="shared" si="177"/>
        <v>200</v>
      </c>
      <c r="H933" s="2">
        <f t="shared" si="178"/>
        <v>4.4062568847763828E-2</v>
      </c>
      <c r="I933" s="8"/>
      <c r="J933" s="2">
        <f t="shared" si="170"/>
        <v>0.36395681868252922</v>
      </c>
      <c r="K933" s="2">
        <f t="shared" si="171"/>
        <v>0.31989424983476539</v>
      </c>
      <c r="L933" s="2">
        <f t="shared" si="172"/>
        <v>0.30953954615554086</v>
      </c>
      <c r="M933" s="2">
        <f t="shared" si="173"/>
        <v>6.6093853271644853E-3</v>
      </c>
      <c r="N933" s="1">
        <v>1652</v>
      </c>
      <c r="O933" s="1">
        <v>1452</v>
      </c>
      <c r="P933" s="1">
        <v>1405</v>
      </c>
      <c r="Q933" s="1">
        <v>12</v>
      </c>
      <c r="R933" s="1"/>
      <c r="S933" s="1">
        <v>1</v>
      </c>
      <c r="T933" s="1">
        <v>5</v>
      </c>
      <c r="U933" s="1">
        <v>1</v>
      </c>
      <c r="V933" s="1"/>
      <c r="W933" s="1">
        <v>2</v>
      </c>
      <c r="X933" s="1"/>
      <c r="Y933" s="1">
        <v>9</v>
      </c>
      <c r="Z933" s="1"/>
      <c r="AA933" s="1"/>
      <c r="AB933" s="1"/>
      <c r="AH933" t="str">
        <f t="shared" si="181"/>
        <v>Rehoboth</v>
      </c>
      <c r="AI933" t="s">
        <v>1057</v>
      </c>
      <c r="AJ933">
        <v>4</v>
      </c>
      <c r="AK933" s="7"/>
      <c r="AL933" s="127">
        <v>25</v>
      </c>
      <c r="AM933" s="130">
        <v>5</v>
      </c>
      <c r="AN933" s="130">
        <v>75</v>
      </c>
      <c r="AO933" s="132">
        <v>56375</v>
      </c>
      <c r="AP933" s="132">
        <f t="shared" si="179"/>
        <v>25005</v>
      </c>
      <c r="AQ933" t="s">
        <v>2231</v>
      </c>
    </row>
    <row r="934" spans="1:43" hidden="1" outlineLevel="1" x14ac:dyDescent="0.2">
      <c r="A934" s="69" t="s">
        <v>2986</v>
      </c>
      <c r="B934" s="10" t="s">
        <v>1385</v>
      </c>
      <c r="C934" s="1">
        <f t="shared" si="180"/>
        <v>18826</v>
      </c>
      <c r="D934" s="7">
        <f t="shared" si="174"/>
        <v>1</v>
      </c>
      <c r="E934" s="7">
        <f t="shared" si="175"/>
        <v>2</v>
      </c>
      <c r="F934" s="7">
        <f t="shared" si="176"/>
        <v>3</v>
      </c>
      <c r="G934" s="1">
        <f t="shared" si="177"/>
        <v>4732</v>
      </c>
      <c r="H934" s="2">
        <f t="shared" si="178"/>
        <v>0.2513545097205992</v>
      </c>
      <c r="I934" s="8"/>
      <c r="J934" s="2">
        <f t="shared" si="170"/>
        <v>0.51142037607564006</v>
      </c>
      <c r="K934" s="2">
        <f t="shared" si="171"/>
        <v>0.26006586635504092</v>
      </c>
      <c r="L934" s="2">
        <f t="shared" si="172"/>
        <v>0.22176776798045256</v>
      </c>
      <c r="M934" s="2">
        <f t="shared" si="173"/>
        <v>6.7459895888664634E-3</v>
      </c>
      <c r="N934" s="1">
        <v>9628</v>
      </c>
      <c r="O934" s="1">
        <v>4896</v>
      </c>
      <c r="P934" s="1">
        <v>4175</v>
      </c>
      <c r="Q934" s="1">
        <v>43</v>
      </c>
      <c r="R934" s="1"/>
      <c r="S934" s="1">
        <v>37</v>
      </c>
      <c r="T934" s="1">
        <v>23</v>
      </c>
      <c r="U934" s="1">
        <v>10</v>
      </c>
      <c r="V934" s="1"/>
      <c r="W934" s="1">
        <v>9</v>
      </c>
      <c r="X934" s="1"/>
      <c r="Y934" s="1">
        <v>5</v>
      </c>
      <c r="Z934" s="1"/>
      <c r="AA934" s="1"/>
      <c r="AB934" s="1"/>
      <c r="AH934" t="str">
        <f t="shared" si="181"/>
        <v>Revere</v>
      </c>
      <c r="AI934" t="s">
        <v>1329</v>
      </c>
      <c r="AJ934">
        <v>7</v>
      </c>
      <c r="AK934" s="7"/>
      <c r="AL934" s="127">
        <v>25</v>
      </c>
      <c r="AM934" s="130">
        <v>25</v>
      </c>
      <c r="AN934" s="130">
        <v>15</v>
      </c>
      <c r="AO934" s="132">
        <v>56585</v>
      </c>
      <c r="AP934" s="132">
        <f t="shared" si="179"/>
        <v>25025</v>
      </c>
      <c r="AQ934" t="s">
        <v>146</v>
      </c>
    </row>
    <row r="935" spans="1:43" hidden="1" outlineLevel="1" x14ac:dyDescent="0.2">
      <c r="A935" s="69" t="s">
        <v>2887</v>
      </c>
      <c r="B935" s="10" t="s">
        <v>1385</v>
      </c>
      <c r="C935" s="1">
        <f t="shared" si="180"/>
        <v>945</v>
      </c>
      <c r="D935" s="7">
        <f t="shared" si="174"/>
        <v>1</v>
      </c>
      <c r="E935" s="7">
        <f t="shared" si="175"/>
        <v>3</v>
      </c>
      <c r="F935" s="7">
        <f t="shared" si="176"/>
        <v>2</v>
      </c>
      <c r="G935" s="1">
        <f t="shared" si="177"/>
        <v>249</v>
      </c>
      <c r="H935" s="2">
        <f t="shared" si="178"/>
        <v>0.2634920634920635</v>
      </c>
      <c r="I935" s="8"/>
      <c r="J935" s="2">
        <f t="shared" si="170"/>
        <v>0.51005291005291009</v>
      </c>
      <c r="K935" s="2">
        <f t="shared" si="171"/>
        <v>0.23915343915343915</v>
      </c>
      <c r="L935" s="2">
        <f t="shared" si="172"/>
        <v>0.24656084656084656</v>
      </c>
      <c r="M935" s="2">
        <f t="shared" si="173"/>
        <v>4.232804232804227E-3</v>
      </c>
      <c r="N935" s="1">
        <v>482</v>
      </c>
      <c r="O935" s="1">
        <v>226</v>
      </c>
      <c r="P935" s="1">
        <v>233</v>
      </c>
      <c r="Q935" s="1">
        <v>0</v>
      </c>
      <c r="R935" s="1"/>
      <c r="S935" s="1">
        <v>1</v>
      </c>
      <c r="T935" s="1">
        <v>0</v>
      </c>
      <c r="U935" s="1">
        <v>0</v>
      </c>
      <c r="V935" s="1"/>
      <c r="W935" s="1">
        <v>0</v>
      </c>
      <c r="X935" s="1"/>
      <c r="Y935" s="1">
        <v>3</v>
      </c>
      <c r="Z935" s="1"/>
      <c r="AA935" s="1"/>
      <c r="AB935" s="1"/>
      <c r="AH935" t="str">
        <f t="shared" si="181"/>
        <v>Richmond</v>
      </c>
      <c r="AI935" t="s">
        <v>2258</v>
      </c>
      <c r="AJ935">
        <v>1</v>
      </c>
      <c r="AK935" s="7"/>
      <c r="AL935" s="127">
        <v>25</v>
      </c>
      <c r="AM935" s="130">
        <v>3</v>
      </c>
      <c r="AN935" s="130">
        <v>115</v>
      </c>
      <c r="AO935" s="132">
        <v>56795</v>
      </c>
      <c r="AP935" s="132">
        <f t="shared" si="179"/>
        <v>25003</v>
      </c>
      <c r="AQ935" t="s">
        <v>2231</v>
      </c>
    </row>
    <row r="936" spans="1:43" hidden="1" outlineLevel="1" x14ac:dyDescent="0.2">
      <c r="A936" s="69" t="s">
        <v>2621</v>
      </c>
      <c r="B936" s="10" t="s">
        <v>1385</v>
      </c>
      <c r="C936" s="1">
        <f t="shared" si="180"/>
        <v>2187</v>
      </c>
      <c r="D936" s="7">
        <f t="shared" si="174"/>
        <v>2</v>
      </c>
      <c r="E936" s="7">
        <f t="shared" si="175"/>
        <v>3</v>
      </c>
      <c r="F936" s="7">
        <f t="shared" si="176"/>
        <v>1</v>
      </c>
      <c r="G936" s="1">
        <f t="shared" si="177"/>
        <v>104</v>
      </c>
      <c r="H936" s="2">
        <f t="shared" si="178"/>
        <v>4.7553726566072242E-2</v>
      </c>
      <c r="I936" s="8"/>
      <c r="J936" s="2">
        <f t="shared" si="170"/>
        <v>0.32556012802926382</v>
      </c>
      <c r="K936" s="2">
        <f t="shared" si="171"/>
        <v>0.2958390489254687</v>
      </c>
      <c r="L936" s="2">
        <f t="shared" si="172"/>
        <v>0.37311385459533608</v>
      </c>
      <c r="M936" s="2">
        <f t="shared" si="173"/>
        <v>5.4869684499314064E-3</v>
      </c>
      <c r="N936" s="1">
        <v>712</v>
      </c>
      <c r="O936" s="1">
        <v>647</v>
      </c>
      <c r="P936" s="1">
        <v>816</v>
      </c>
      <c r="Q936" s="1">
        <v>4</v>
      </c>
      <c r="R936" s="1"/>
      <c r="S936" s="1">
        <v>1</v>
      </c>
      <c r="T936" s="1">
        <v>3</v>
      </c>
      <c r="U936" s="1">
        <v>2</v>
      </c>
      <c r="V936" s="1"/>
      <c r="W936" s="1">
        <v>0</v>
      </c>
      <c r="X936" s="1"/>
      <c r="Y936" s="1">
        <v>2</v>
      </c>
      <c r="Z936" s="1"/>
      <c r="AA936" s="1"/>
      <c r="AB936" s="1"/>
      <c r="AH936" t="str">
        <f t="shared" si="181"/>
        <v>Rochester</v>
      </c>
      <c r="AI936" t="s">
        <v>458</v>
      </c>
      <c r="AJ936">
        <v>4</v>
      </c>
      <c r="AK936" s="7"/>
      <c r="AL936" s="127">
        <v>25</v>
      </c>
      <c r="AM936" s="130">
        <v>23</v>
      </c>
      <c r="AN936" s="130">
        <v>110</v>
      </c>
      <c r="AO936" s="132">
        <v>57600</v>
      </c>
      <c r="AP936" s="132">
        <f t="shared" si="179"/>
        <v>25023</v>
      </c>
      <c r="AQ936" t="s">
        <v>2231</v>
      </c>
    </row>
    <row r="937" spans="1:43" hidden="1" outlineLevel="1" x14ac:dyDescent="0.2">
      <c r="A937" s="69" t="s">
        <v>1967</v>
      </c>
      <c r="B937" s="10" t="s">
        <v>1385</v>
      </c>
      <c r="C937" s="1">
        <f t="shared" si="180"/>
        <v>7610</v>
      </c>
      <c r="D937" s="7">
        <f t="shared" si="174"/>
        <v>1</v>
      </c>
      <c r="E937" s="7">
        <f t="shared" si="175"/>
        <v>2</v>
      </c>
      <c r="F937" s="7">
        <f t="shared" si="176"/>
        <v>3</v>
      </c>
      <c r="G937" s="1">
        <f t="shared" si="177"/>
        <v>513</v>
      </c>
      <c r="H937" s="2">
        <f t="shared" si="178"/>
        <v>6.7411300919842307E-2</v>
      </c>
      <c r="I937" s="8"/>
      <c r="J937" s="2">
        <f t="shared" si="170"/>
        <v>0.39027595269382392</v>
      </c>
      <c r="K937" s="2">
        <f t="shared" si="171"/>
        <v>0.3228646517739816</v>
      </c>
      <c r="L937" s="2">
        <f t="shared" si="172"/>
        <v>0.28094612352168202</v>
      </c>
      <c r="M937" s="2">
        <f t="shared" si="173"/>
        <v>5.9132720105123937E-3</v>
      </c>
      <c r="N937" s="1">
        <v>2970</v>
      </c>
      <c r="O937" s="1">
        <v>2457</v>
      </c>
      <c r="P937" s="1">
        <v>2138</v>
      </c>
      <c r="Q937" s="1">
        <v>22</v>
      </c>
      <c r="R937" s="1"/>
      <c r="S937" s="1">
        <v>3</v>
      </c>
      <c r="T937" s="1">
        <v>9</v>
      </c>
      <c r="U937" s="1">
        <v>4</v>
      </c>
      <c r="V937" s="1"/>
      <c r="W937" s="1">
        <v>6</v>
      </c>
      <c r="X937" s="1"/>
      <c r="Y937" s="1">
        <v>1</v>
      </c>
      <c r="Z937" s="1"/>
      <c r="AA937" s="1"/>
      <c r="AB937" s="1"/>
      <c r="AH937" t="str">
        <f t="shared" si="181"/>
        <v>Rockland</v>
      </c>
      <c r="AI937" t="s">
        <v>458</v>
      </c>
      <c r="AJ937" t="s">
        <v>3230</v>
      </c>
      <c r="AK937" s="7"/>
      <c r="AL937" s="127">
        <v>25</v>
      </c>
      <c r="AM937" s="130">
        <v>23</v>
      </c>
      <c r="AN937" s="130">
        <v>115</v>
      </c>
      <c r="AO937" s="132">
        <v>57775</v>
      </c>
      <c r="AP937" s="132">
        <f t="shared" si="179"/>
        <v>25023</v>
      </c>
      <c r="AQ937" t="s">
        <v>2231</v>
      </c>
    </row>
    <row r="938" spans="1:43" hidden="1" outlineLevel="1" x14ac:dyDescent="0.2">
      <c r="A938" s="69" t="s">
        <v>2987</v>
      </c>
      <c r="B938" s="10" t="s">
        <v>1385</v>
      </c>
      <c r="C938" s="1">
        <f t="shared" si="180"/>
        <v>4497</v>
      </c>
      <c r="D938" s="7">
        <f t="shared" si="174"/>
        <v>1</v>
      </c>
      <c r="E938" s="7">
        <f t="shared" si="175"/>
        <v>2</v>
      </c>
      <c r="F938" s="7">
        <f t="shared" si="176"/>
        <v>3</v>
      </c>
      <c r="G938" s="1">
        <f t="shared" si="177"/>
        <v>680</v>
      </c>
      <c r="H938" s="2">
        <f t="shared" si="178"/>
        <v>0.1512119190571492</v>
      </c>
      <c r="I938" s="8"/>
      <c r="J938" s="2">
        <f t="shared" si="170"/>
        <v>0.46497665110073383</v>
      </c>
      <c r="K938" s="2">
        <f t="shared" si="171"/>
        <v>0.31376473204358463</v>
      </c>
      <c r="L938" s="2">
        <f t="shared" si="172"/>
        <v>0.21303090949521902</v>
      </c>
      <c r="M938" s="2">
        <f t="shared" si="173"/>
        <v>8.2277073604625217E-3</v>
      </c>
      <c r="N938" s="1">
        <v>2091</v>
      </c>
      <c r="O938" s="1">
        <v>1411</v>
      </c>
      <c r="P938" s="1">
        <v>958</v>
      </c>
      <c r="Q938" s="1">
        <v>14</v>
      </c>
      <c r="R938" s="1"/>
      <c r="S938" s="1">
        <v>12</v>
      </c>
      <c r="T938" s="1">
        <v>2</v>
      </c>
      <c r="U938" s="1">
        <v>4</v>
      </c>
      <c r="V938" s="1"/>
      <c r="W938" s="1">
        <v>0</v>
      </c>
      <c r="X938" s="1"/>
      <c r="Y938" s="1">
        <v>5</v>
      </c>
      <c r="Z938" s="1"/>
      <c r="AA938" s="1"/>
      <c r="AB938" s="1"/>
      <c r="AH938" t="str">
        <f t="shared" si="181"/>
        <v>Rockport</v>
      </c>
      <c r="AI938" t="s">
        <v>1581</v>
      </c>
      <c r="AJ938">
        <v>6</v>
      </c>
      <c r="AK938" s="7"/>
      <c r="AL938" s="127">
        <v>25</v>
      </c>
      <c r="AM938" s="130">
        <v>9</v>
      </c>
      <c r="AN938" s="130">
        <v>130</v>
      </c>
      <c r="AO938" s="132">
        <v>57880</v>
      </c>
      <c r="AP938" s="132">
        <f t="shared" si="179"/>
        <v>25009</v>
      </c>
      <c r="AQ938" t="s">
        <v>2231</v>
      </c>
    </row>
    <row r="939" spans="1:43" hidden="1" outlineLevel="1" x14ac:dyDescent="0.2">
      <c r="A939" s="69" t="s">
        <v>2988</v>
      </c>
      <c r="B939" s="10" t="s">
        <v>1385</v>
      </c>
      <c r="C939" s="1">
        <f t="shared" si="180"/>
        <v>230</v>
      </c>
      <c r="D939" s="7">
        <f t="shared" si="174"/>
        <v>3</v>
      </c>
      <c r="E939" s="7">
        <f t="shared" si="175"/>
        <v>1</v>
      </c>
      <c r="F939" s="7">
        <f t="shared" si="176"/>
        <v>2</v>
      </c>
      <c r="G939" s="1">
        <f t="shared" si="177"/>
        <v>5</v>
      </c>
      <c r="H939" s="2">
        <f t="shared" si="178"/>
        <v>2.1739130434782608E-2</v>
      </c>
      <c r="I939" s="8"/>
      <c r="J939" s="2">
        <f t="shared" si="170"/>
        <v>0.27826086956521739</v>
      </c>
      <c r="K939" s="2">
        <f t="shared" si="171"/>
        <v>0.36956521739130432</v>
      </c>
      <c r="L939" s="2">
        <f t="shared" si="172"/>
        <v>0.34782608695652173</v>
      </c>
      <c r="M939" s="2">
        <f t="shared" si="173"/>
        <v>4.3478260869566077E-3</v>
      </c>
      <c r="N939" s="1">
        <v>64</v>
      </c>
      <c r="O939" s="1">
        <v>85</v>
      </c>
      <c r="P939" s="1">
        <v>80</v>
      </c>
      <c r="Q939" s="1">
        <v>0</v>
      </c>
      <c r="R939" s="1"/>
      <c r="S939" s="1">
        <v>1</v>
      </c>
      <c r="T939" s="1">
        <v>0</v>
      </c>
      <c r="U939" s="1">
        <v>0</v>
      </c>
      <c r="V939" s="1"/>
      <c r="W939" s="1">
        <v>0</v>
      </c>
      <c r="X939" s="1"/>
      <c r="Y939" s="1">
        <v>0</v>
      </c>
      <c r="Z939" s="1"/>
      <c r="AA939" s="1"/>
      <c r="AB939" s="1"/>
      <c r="AH939" t="str">
        <f t="shared" si="181"/>
        <v>Rowe</v>
      </c>
      <c r="AI939" t="s">
        <v>1494</v>
      </c>
      <c r="AJ939">
        <v>1</v>
      </c>
      <c r="AK939" s="7"/>
      <c r="AL939" s="127">
        <v>25</v>
      </c>
      <c r="AM939" s="130">
        <v>11</v>
      </c>
      <c r="AN939" s="130">
        <v>100</v>
      </c>
      <c r="AO939" s="132">
        <v>58335</v>
      </c>
      <c r="AP939" s="132">
        <f t="shared" si="179"/>
        <v>25011</v>
      </c>
      <c r="AQ939" t="s">
        <v>2231</v>
      </c>
    </row>
    <row r="940" spans="1:43" hidden="1" outlineLevel="1" x14ac:dyDescent="0.2">
      <c r="A940" s="69" t="s">
        <v>2391</v>
      </c>
      <c r="B940" s="10" t="s">
        <v>1385</v>
      </c>
      <c r="C940" s="1">
        <f t="shared" si="180"/>
        <v>2511</v>
      </c>
      <c r="D940" s="7">
        <f t="shared" si="174"/>
        <v>2</v>
      </c>
      <c r="E940" s="7">
        <f t="shared" si="175"/>
        <v>1</v>
      </c>
      <c r="F940" s="7">
        <f t="shared" si="176"/>
        <v>3</v>
      </c>
      <c r="G940" s="1">
        <f t="shared" si="177"/>
        <v>116</v>
      </c>
      <c r="H940" s="2">
        <f t="shared" si="178"/>
        <v>4.619673436877738E-2</v>
      </c>
      <c r="I940" s="8"/>
      <c r="J940" s="2">
        <f t="shared" si="170"/>
        <v>0.32058940661091201</v>
      </c>
      <c r="K940" s="2">
        <f t="shared" si="171"/>
        <v>0.36678614097968937</v>
      </c>
      <c r="L940" s="2">
        <f t="shared" si="172"/>
        <v>0.30545599362803666</v>
      </c>
      <c r="M940" s="2">
        <f t="shared" si="173"/>
        <v>7.1684587813619083E-3</v>
      </c>
      <c r="N940" s="1">
        <v>805</v>
      </c>
      <c r="O940" s="1">
        <v>921</v>
      </c>
      <c r="P940" s="1">
        <v>767</v>
      </c>
      <c r="Q940" s="1">
        <v>6</v>
      </c>
      <c r="R940" s="1"/>
      <c r="S940" s="1">
        <v>2</v>
      </c>
      <c r="T940" s="1">
        <v>2</v>
      </c>
      <c r="U940" s="1">
        <v>0</v>
      </c>
      <c r="V940" s="1"/>
      <c r="W940" s="1">
        <v>0</v>
      </c>
      <c r="X940" s="1"/>
      <c r="Y940" s="1">
        <v>8</v>
      </c>
      <c r="Z940" s="1"/>
      <c r="AA940" s="1"/>
      <c r="AB940" s="1"/>
      <c r="AH940" t="str">
        <f t="shared" si="181"/>
        <v>Rowley</v>
      </c>
      <c r="AI940" t="s">
        <v>1581</v>
      </c>
      <c r="AJ940">
        <v>6</v>
      </c>
      <c r="AK940" s="7"/>
      <c r="AL940" s="127">
        <v>25</v>
      </c>
      <c r="AM940" s="130">
        <v>9</v>
      </c>
      <c r="AN940" s="130">
        <v>135</v>
      </c>
      <c r="AO940" s="132">
        <v>58405</v>
      </c>
      <c r="AP940" s="132">
        <f t="shared" si="179"/>
        <v>25009</v>
      </c>
      <c r="AQ940" t="s">
        <v>2231</v>
      </c>
    </row>
    <row r="941" spans="1:43" hidden="1" outlineLevel="1" x14ac:dyDescent="0.2">
      <c r="A941" s="69" t="s">
        <v>2385</v>
      </c>
      <c r="B941" s="10" t="s">
        <v>1385</v>
      </c>
      <c r="C941" s="1">
        <f t="shared" si="180"/>
        <v>552</v>
      </c>
      <c r="D941" s="7">
        <f t="shared" si="174"/>
        <v>1</v>
      </c>
      <c r="E941" s="7">
        <f t="shared" si="175"/>
        <v>2</v>
      </c>
      <c r="F941" s="7">
        <f t="shared" si="176"/>
        <v>3</v>
      </c>
      <c r="G941" s="1">
        <f t="shared" si="177"/>
        <v>41</v>
      </c>
      <c r="H941" s="2">
        <f t="shared" si="178"/>
        <v>7.4275362318840576E-2</v>
      </c>
      <c r="I941" s="8"/>
      <c r="J941" s="2">
        <f t="shared" ref="J941:J1004" si="182">IF(C941=0,"-",N941/C941)</f>
        <v>0.38405797101449274</v>
      </c>
      <c r="K941" s="2">
        <f t="shared" ref="K941:K1004" si="183">IF(C941=0,"-",O941/C941)</f>
        <v>0.30978260869565216</v>
      </c>
      <c r="L941" s="2">
        <f t="shared" ref="L941:L1004" si="184">IF(C941=0,"-",P941/C941)</f>
        <v>0.30072463768115942</v>
      </c>
      <c r="M941" s="2">
        <f t="shared" ref="M941:M1004" si="185">IF(C941=0,"-",(1-J941-K941-L941))</f>
        <v>5.4347826086957318E-3</v>
      </c>
      <c r="N941" s="1">
        <v>212</v>
      </c>
      <c r="O941" s="1">
        <v>171</v>
      </c>
      <c r="P941" s="1">
        <v>166</v>
      </c>
      <c r="Q941" s="1">
        <v>1</v>
      </c>
      <c r="R941" s="1"/>
      <c r="S941" s="1">
        <v>2</v>
      </c>
      <c r="T941" s="1">
        <v>0</v>
      </c>
      <c r="U941" s="1">
        <v>0</v>
      </c>
      <c r="V941" s="1"/>
      <c r="W941" s="1">
        <v>0</v>
      </c>
      <c r="X941" s="1"/>
      <c r="Y941" s="1">
        <v>0</v>
      </c>
      <c r="Z941" s="1"/>
      <c r="AA941" s="1"/>
      <c r="AB941" s="1"/>
      <c r="AH941" t="str">
        <f t="shared" si="181"/>
        <v>Royalston</v>
      </c>
      <c r="AI941" s="10" t="s">
        <v>2646</v>
      </c>
      <c r="AJ941" s="10">
        <v>1</v>
      </c>
      <c r="AK941" s="7"/>
      <c r="AL941" s="127">
        <v>25</v>
      </c>
      <c r="AM941" s="130">
        <v>27</v>
      </c>
      <c r="AN941" s="130">
        <v>205</v>
      </c>
      <c r="AO941" s="132">
        <v>58580</v>
      </c>
      <c r="AP941" s="132">
        <f t="shared" si="179"/>
        <v>25027</v>
      </c>
      <c r="AQ941" t="s">
        <v>2231</v>
      </c>
    </row>
    <row r="942" spans="1:43" hidden="1" outlineLevel="1" x14ac:dyDescent="0.2">
      <c r="A942" s="69" t="s">
        <v>2151</v>
      </c>
      <c r="B942" s="10" t="s">
        <v>1385</v>
      </c>
      <c r="C942" s="1">
        <f t="shared" si="180"/>
        <v>709</v>
      </c>
      <c r="D942" s="7">
        <f t="shared" si="174"/>
        <v>2</v>
      </c>
      <c r="E942" s="7">
        <f t="shared" si="175"/>
        <v>3</v>
      </c>
      <c r="F942" s="7">
        <f t="shared" si="176"/>
        <v>1</v>
      </c>
      <c r="G942" s="1">
        <f t="shared" si="177"/>
        <v>41</v>
      </c>
      <c r="H942" s="2">
        <f t="shared" si="178"/>
        <v>5.7827926657263752E-2</v>
      </c>
      <c r="I942" s="8"/>
      <c r="J942" s="2">
        <f t="shared" si="182"/>
        <v>0.33850493653032437</v>
      </c>
      <c r="K942" s="2">
        <f t="shared" si="183"/>
        <v>0.25952045133991536</v>
      </c>
      <c r="L942" s="2">
        <f t="shared" si="184"/>
        <v>0.39633286318758815</v>
      </c>
      <c r="M942" s="2">
        <f t="shared" si="185"/>
        <v>5.6417489421721756E-3</v>
      </c>
      <c r="N942" s="1">
        <v>240</v>
      </c>
      <c r="O942" s="1">
        <v>184</v>
      </c>
      <c r="P942" s="1">
        <v>281</v>
      </c>
      <c r="Q942" s="1">
        <v>2</v>
      </c>
      <c r="R942" s="1"/>
      <c r="S942" s="1">
        <v>0</v>
      </c>
      <c r="T942" s="1">
        <v>1</v>
      </c>
      <c r="U942" s="1">
        <v>0</v>
      </c>
      <c r="V942" s="1"/>
      <c r="W942" s="1">
        <v>0</v>
      </c>
      <c r="X942" s="1"/>
      <c r="Y942" s="1">
        <v>1</v>
      </c>
      <c r="Z942" s="1"/>
      <c r="AA942" s="1"/>
      <c r="AB942" s="1"/>
      <c r="AH942" t="str">
        <f t="shared" si="181"/>
        <v>Russell</v>
      </c>
      <c r="AI942" t="s">
        <v>1061</v>
      </c>
      <c r="AJ942">
        <v>1</v>
      </c>
      <c r="AK942" s="7"/>
      <c r="AL942" s="127">
        <v>25</v>
      </c>
      <c r="AM942" s="130">
        <v>13</v>
      </c>
      <c r="AN942" s="130">
        <v>80</v>
      </c>
      <c r="AO942" s="132">
        <v>58650</v>
      </c>
      <c r="AP942" s="132">
        <f t="shared" si="179"/>
        <v>25013</v>
      </c>
      <c r="AQ942" t="s">
        <v>2231</v>
      </c>
    </row>
    <row r="943" spans="1:43" hidden="1" outlineLevel="1" x14ac:dyDescent="0.2">
      <c r="A943" s="69" t="s">
        <v>463</v>
      </c>
      <c r="B943" s="10" t="s">
        <v>1385</v>
      </c>
      <c r="C943" s="1">
        <f t="shared" si="180"/>
        <v>2350</v>
      </c>
      <c r="D943" s="7">
        <f t="shared" ref="D943:D1006" si="186">RANK(N943,(N943:AF943))</f>
        <v>2</v>
      </c>
      <c r="E943" s="7">
        <f t="shared" ref="E943:E1006" si="187">RANK(O943,(N943:AF943))</f>
        <v>1</v>
      </c>
      <c r="F943" s="7">
        <f t="shared" ref="F943:F1006" si="188">RANK(P943,(N943:AF943))</f>
        <v>3</v>
      </c>
      <c r="G943" s="1">
        <f t="shared" ref="G943:G1006" si="189">MAX(N943:P943)-LARGE(N943:P943,2)</f>
        <v>112</v>
      </c>
      <c r="H943" s="2">
        <f t="shared" ref="H943:H1006" si="190">G943/C943</f>
        <v>4.7659574468085109E-2</v>
      </c>
      <c r="I943" s="8"/>
      <c r="J943" s="2">
        <f t="shared" si="182"/>
        <v>0.35063829787234041</v>
      </c>
      <c r="K943" s="2">
        <f t="shared" si="183"/>
        <v>0.39829787234042552</v>
      </c>
      <c r="L943" s="2">
        <f t="shared" si="184"/>
        <v>0.24680851063829787</v>
      </c>
      <c r="M943" s="2">
        <f t="shared" si="185"/>
        <v>4.2553191489362596E-3</v>
      </c>
      <c r="N943" s="1">
        <v>824</v>
      </c>
      <c r="O943" s="1">
        <v>936</v>
      </c>
      <c r="P943" s="1">
        <v>580</v>
      </c>
      <c r="Q943" s="1">
        <v>6</v>
      </c>
      <c r="R943" s="1"/>
      <c r="S943" s="1">
        <v>0</v>
      </c>
      <c r="T943" s="1">
        <v>0</v>
      </c>
      <c r="U943" s="1">
        <v>2</v>
      </c>
      <c r="V943" s="1"/>
      <c r="W943" s="1">
        <v>1</v>
      </c>
      <c r="X943" s="1"/>
      <c r="Y943" s="1">
        <v>1</v>
      </c>
      <c r="Z943" s="1"/>
      <c r="AA943" s="1"/>
      <c r="AB943" s="1"/>
      <c r="AH943" t="str">
        <f t="shared" si="181"/>
        <v>Rutland</v>
      </c>
      <c r="AI943" s="10" t="s">
        <v>2646</v>
      </c>
      <c r="AJ943" s="10">
        <v>3</v>
      </c>
      <c r="AK943" s="7"/>
      <c r="AL943" s="127">
        <v>25</v>
      </c>
      <c r="AM943" s="130">
        <v>27</v>
      </c>
      <c r="AN943" s="130">
        <v>210</v>
      </c>
      <c r="AO943" s="132">
        <v>58825</v>
      </c>
      <c r="AP943" s="132">
        <f t="shared" ref="AP943:AP1006" si="191">AL943*1000+AM943</f>
        <v>25027</v>
      </c>
      <c r="AQ943" t="s">
        <v>2231</v>
      </c>
    </row>
    <row r="944" spans="1:43" hidden="1" outlineLevel="1" x14ac:dyDescent="0.2">
      <c r="A944" s="69" t="s">
        <v>1557</v>
      </c>
      <c r="B944" s="10" t="s">
        <v>1385</v>
      </c>
      <c r="C944" s="1">
        <f t="shared" ref="C944:C1007" si="192">SUM(N944:AG944)</f>
        <v>17985</v>
      </c>
      <c r="D944" s="7">
        <f t="shared" si="186"/>
        <v>1</v>
      </c>
      <c r="E944" s="7">
        <f t="shared" si="187"/>
        <v>2</v>
      </c>
      <c r="F944" s="7">
        <f t="shared" si="188"/>
        <v>3</v>
      </c>
      <c r="G944" s="1">
        <f t="shared" si="189"/>
        <v>4914</v>
      </c>
      <c r="H944" s="2">
        <f t="shared" si="190"/>
        <v>0.27322768974145123</v>
      </c>
      <c r="I944" s="8"/>
      <c r="J944" s="2">
        <f t="shared" si="182"/>
        <v>0.52182374200722825</v>
      </c>
      <c r="K944" s="2">
        <f t="shared" si="183"/>
        <v>0.24859605226577702</v>
      </c>
      <c r="L944" s="2">
        <f t="shared" si="184"/>
        <v>0.22379760911871002</v>
      </c>
      <c r="M944" s="2">
        <f t="shared" si="185"/>
        <v>5.7825966082847013E-3</v>
      </c>
      <c r="N944" s="1">
        <v>9385</v>
      </c>
      <c r="O944" s="1">
        <v>4471</v>
      </c>
      <c r="P944" s="1">
        <v>4025</v>
      </c>
      <c r="Q944" s="1">
        <v>47</v>
      </c>
      <c r="R944" s="1"/>
      <c r="S944" s="1">
        <v>21</v>
      </c>
      <c r="T944" s="1">
        <v>11</v>
      </c>
      <c r="U944" s="1">
        <v>12</v>
      </c>
      <c r="V944" s="1"/>
      <c r="W944" s="1">
        <v>7</v>
      </c>
      <c r="X944" s="1"/>
      <c r="Y944" s="1">
        <v>6</v>
      </c>
      <c r="Z944" s="1"/>
      <c r="AA944" s="1"/>
      <c r="AB944" s="1"/>
      <c r="AH944" t="str">
        <f t="shared" si="181"/>
        <v>Salem</v>
      </c>
      <c r="AI944" t="s">
        <v>1581</v>
      </c>
      <c r="AJ944">
        <v>6</v>
      </c>
      <c r="AK944" s="7"/>
      <c r="AL944" s="127">
        <v>25</v>
      </c>
      <c r="AM944" s="130">
        <v>9</v>
      </c>
      <c r="AN944" s="130">
        <v>140</v>
      </c>
      <c r="AO944" s="132">
        <v>59105</v>
      </c>
      <c r="AP944" s="132">
        <f t="shared" si="191"/>
        <v>25009</v>
      </c>
      <c r="AQ944" t="s">
        <v>146</v>
      </c>
    </row>
    <row r="945" spans="1:43" hidden="1" outlineLevel="1" x14ac:dyDescent="0.2">
      <c r="A945" s="69" t="s">
        <v>1125</v>
      </c>
      <c r="B945" s="10" t="s">
        <v>1385</v>
      </c>
      <c r="C945" s="1">
        <f t="shared" si="192"/>
        <v>3138</v>
      </c>
      <c r="D945" s="7">
        <f t="shared" si="186"/>
        <v>1</v>
      </c>
      <c r="E945" s="7">
        <f t="shared" si="187"/>
        <v>2</v>
      </c>
      <c r="F945" s="7">
        <f t="shared" si="188"/>
        <v>3</v>
      </c>
      <c r="G945" s="1">
        <f t="shared" si="189"/>
        <v>376</v>
      </c>
      <c r="H945" s="2">
        <f t="shared" si="190"/>
        <v>0.11982154238368388</v>
      </c>
      <c r="I945" s="8"/>
      <c r="J945" s="2">
        <f t="shared" si="182"/>
        <v>0.41427660930528998</v>
      </c>
      <c r="K945" s="2">
        <f t="shared" si="183"/>
        <v>0.29445506692160611</v>
      </c>
      <c r="L945" s="2">
        <f t="shared" si="184"/>
        <v>0.28585086042065011</v>
      </c>
      <c r="M945" s="2">
        <f t="shared" si="185"/>
        <v>5.4174633524537996E-3</v>
      </c>
      <c r="N945" s="1">
        <v>1300</v>
      </c>
      <c r="O945" s="1">
        <v>924</v>
      </c>
      <c r="P945" s="1">
        <v>897</v>
      </c>
      <c r="Q945" s="1">
        <v>7</v>
      </c>
      <c r="R945" s="1"/>
      <c r="S945" s="1">
        <v>1</v>
      </c>
      <c r="T945" s="1">
        <v>3</v>
      </c>
      <c r="U945" s="1">
        <v>5</v>
      </c>
      <c r="V945" s="1"/>
      <c r="W945" s="1">
        <v>0</v>
      </c>
      <c r="X945" s="1"/>
      <c r="Y945" s="1">
        <v>1</v>
      </c>
      <c r="Z945" s="1"/>
      <c r="AA945" s="1"/>
      <c r="AB945" s="1"/>
      <c r="AH945" t="str">
        <f t="shared" si="181"/>
        <v>Salisbury</v>
      </c>
      <c r="AI945" t="s">
        <v>1581</v>
      </c>
      <c r="AJ945">
        <v>6</v>
      </c>
      <c r="AK945" s="7"/>
      <c r="AL945" s="127">
        <v>25</v>
      </c>
      <c r="AM945" s="130">
        <v>9</v>
      </c>
      <c r="AN945" s="130">
        <v>145</v>
      </c>
      <c r="AO945" s="132">
        <v>59245</v>
      </c>
      <c r="AP945" s="132">
        <f t="shared" si="191"/>
        <v>25009</v>
      </c>
      <c r="AQ945" t="s">
        <v>2231</v>
      </c>
    </row>
    <row r="946" spans="1:43" hidden="1" outlineLevel="1" x14ac:dyDescent="0.2">
      <c r="A946" s="69" t="s">
        <v>2004</v>
      </c>
      <c r="B946" s="10" t="s">
        <v>1385</v>
      </c>
      <c r="C946" s="1">
        <f t="shared" si="192"/>
        <v>378</v>
      </c>
      <c r="D946" s="7">
        <f t="shared" si="186"/>
        <v>1</v>
      </c>
      <c r="E946" s="7">
        <f t="shared" si="187"/>
        <v>3</v>
      </c>
      <c r="F946" s="7">
        <f t="shared" si="188"/>
        <v>2</v>
      </c>
      <c r="G946" s="1">
        <f t="shared" si="189"/>
        <v>33</v>
      </c>
      <c r="H946" s="2">
        <f t="shared" si="190"/>
        <v>8.7301587301587297E-2</v>
      </c>
      <c r="I946" s="8"/>
      <c r="J946" s="2">
        <f t="shared" si="182"/>
        <v>0.44973544973544971</v>
      </c>
      <c r="K946" s="2">
        <f t="shared" si="183"/>
        <v>0.18518518518518517</v>
      </c>
      <c r="L946" s="2">
        <f t="shared" si="184"/>
        <v>0.36243386243386244</v>
      </c>
      <c r="M946" s="2">
        <f t="shared" si="185"/>
        <v>2.6455026455026176E-3</v>
      </c>
      <c r="N946" s="1">
        <v>170</v>
      </c>
      <c r="O946" s="1">
        <v>70</v>
      </c>
      <c r="P946" s="1">
        <v>137</v>
      </c>
      <c r="Q946" s="1">
        <v>1</v>
      </c>
      <c r="R946" s="1"/>
      <c r="S946" s="1">
        <v>0</v>
      </c>
      <c r="T946" s="1">
        <v>0</v>
      </c>
      <c r="U946" s="1">
        <v>0</v>
      </c>
      <c r="V946" s="1"/>
      <c r="W946" s="1">
        <v>0</v>
      </c>
      <c r="X946" s="1"/>
      <c r="Y946" s="1">
        <v>0</v>
      </c>
      <c r="Z946" s="1"/>
      <c r="AA946" s="1"/>
      <c r="AB946" s="1"/>
      <c r="AH946" t="str">
        <f t="shared" si="181"/>
        <v>Sandisfield</v>
      </c>
      <c r="AI946" t="s">
        <v>2258</v>
      </c>
      <c r="AJ946">
        <v>1</v>
      </c>
      <c r="AK946" s="7"/>
      <c r="AL946" s="127">
        <v>25</v>
      </c>
      <c r="AM946" s="130">
        <v>3</v>
      </c>
      <c r="AN946" s="130">
        <v>120</v>
      </c>
      <c r="AO946" s="132">
        <v>59665</v>
      </c>
      <c r="AP946" s="132">
        <f t="shared" si="191"/>
        <v>25003</v>
      </c>
      <c r="AQ946" t="s">
        <v>2231</v>
      </c>
    </row>
    <row r="947" spans="1:43" hidden="1" outlineLevel="1" x14ac:dyDescent="0.2">
      <c r="A947" s="69" t="s">
        <v>2005</v>
      </c>
      <c r="B947" s="10" t="s">
        <v>1385</v>
      </c>
      <c r="C947" s="1">
        <f t="shared" si="192"/>
        <v>9116</v>
      </c>
      <c r="D947" s="7">
        <f t="shared" si="186"/>
        <v>1</v>
      </c>
      <c r="E947" s="7">
        <f t="shared" si="187"/>
        <v>2</v>
      </c>
      <c r="F947" s="7">
        <f t="shared" si="188"/>
        <v>3</v>
      </c>
      <c r="G947" s="1">
        <f t="shared" si="189"/>
        <v>524</v>
      </c>
      <c r="H947" s="2">
        <f t="shared" si="190"/>
        <v>5.748135146994296E-2</v>
      </c>
      <c r="I947" s="8"/>
      <c r="J947" s="2">
        <f t="shared" si="182"/>
        <v>0.37955243527863097</v>
      </c>
      <c r="K947" s="2">
        <f t="shared" si="183"/>
        <v>0.32207108380868804</v>
      </c>
      <c r="L947" s="2">
        <f t="shared" si="184"/>
        <v>0.29365949978060552</v>
      </c>
      <c r="M947" s="2">
        <f t="shared" si="185"/>
        <v>4.7169811320754151E-3</v>
      </c>
      <c r="N947" s="1">
        <v>3460</v>
      </c>
      <c r="O947" s="1">
        <v>2936</v>
      </c>
      <c r="P947" s="1">
        <v>2677</v>
      </c>
      <c r="Q947" s="1">
        <v>21</v>
      </c>
      <c r="R947" s="1"/>
      <c r="S947" s="1">
        <v>1</v>
      </c>
      <c r="T947" s="1">
        <v>4</v>
      </c>
      <c r="U947" s="1">
        <v>3</v>
      </c>
      <c r="V947" s="1"/>
      <c r="W947" s="1">
        <v>4</v>
      </c>
      <c r="X947" s="1"/>
      <c r="Y947" s="1">
        <v>10</v>
      </c>
      <c r="Z947" s="1"/>
      <c r="AA947" s="1"/>
      <c r="AB947" s="1"/>
      <c r="AH947" t="str">
        <f t="shared" si="181"/>
        <v>Sandwich</v>
      </c>
      <c r="AI947" t="s">
        <v>2650</v>
      </c>
      <c r="AJ947">
        <v>10</v>
      </c>
      <c r="AK947" s="7"/>
      <c r="AL947" s="127">
        <v>25</v>
      </c>
      <c r="AM947" s="130">
        <v>1</v>
      </c>
      <c r="AN947" s="130">
        <v>60</v>
      </c>
      <c r="AO947" s="132">
        <v>59735</v>
      </c>
      <c r="AP947" s="132">
        <f t="shared" si="191"/>
        <v>25001</v>
      </c>
      <c r="AQ947" t="s">
        <v>2231</v>
      </c>
    </row>
    <row r="948" spans="1:43" hidden="1" outlineLevel="1" x14ac:dyDescent="0.2">
      <c r="A948" s="69" t="s">
        <v>2006</v>
      </c>
      <c r="B948" s="10" t="s">
        <v>1385</v>
      </c>
      <c r="C948" s="1">
        <f t="shared" si="192"/>
        <v>13405</v>
      </c>
      <c r="D948" s="7">
        <f t="shared" si="186"/>
        <v>1</v>
      </c>
      <c r="E948" s="7">
        <f t="shared" si="187"/>
        <v>2</v>
      </c>
      <c r="F948" s="7">
        <f t="shared" si="188"/>
        <v>3</v>
      </c>
      <c r="G948" s="1">
        <f t="shared" si="189"/>
        <v>1826</v>
      </c>
      <c r="H948" s="2">
        <f t="shared" si="190"/>
        <v>0.13621782916822081</v>
      </c>
      <c r="I948" s="8"/>
      <c r="J948" s="2">
        <f t="shared" si="182"/>
        <v>0.42998881014546814</v>
      </c>
      <c r="K948" s="2">
        <f t="shared" si="183"/>
        <v>0.2937709809772473</v>
      </c>
      <c r="L948" s="2">
        <f t="shared" si="184"/>
        <v>0.27131667288325251</v>
      </c>
      <c r="M948" s="2">
        <f t="shared" si="185"/>
        <v>4.9235359940321133E-3</v>
      </c>
      <c r="N948" s="1">
        <v>5764</v>
      </c>
      <c r="O948" s="1">
        <v>3938</v>
      </c>
      <c r="P948" s="1">
        <v>3637</v>
      </c>
      <c r="Q948" s="1">
        <v>32</v>
      </c>
      <c r="R948" s="1"/>
      <c r="S948" s="1">
        <v>15</v>
      </c>
      <c r="T948" s="1">
        <v>6</v>
      </c>
      <c r="U948" s="1">
        <v>5</v>
      </c>
      <c r="V948" s="1"/>
      <c r="W948" s="1">
        <v>5</v>
      </c>
      <c r="X948" s="1"/>
      <c r="Y948" s="1">
        <v>3</v>
      </c>
      <c r="Z948" s="1"/>
      <c r="AA948" s="1"/>
      <c r="AB948" s="1"/>
      <c r="AH948" t="str">
        <f t="shared" si="181"/>
        <v>Saugus</v>
      </c>
      <c r="AI948" t="s">
        <v>1581</v>
      </c>
      <c r="AJ948">
        <v>6</v>
      </c>
      <c r="AK948" s="7"/>
      <c r="AL948" s="127">
        <v>25</v>
      </c>
      <c r="AM948" s="130">
        <v>9</v>
      </c>
      <c r="AN948" s="130">
        <v>150</v>
      </c>
      <c r="AO948" s="132">
        <v>60015</v>
      </c>
      <c r="AP948" s="132">
        <f t="shared" si="191"/>
        <v>25009</v>
      </c>
      <c r="AQ948" t="s">
        <v>2231</v>
      </c>
    </row>
    <row r="949" spans="1:43" hidden="1" outlineLevel="1" x14ac:dyDescent="0.2">
      <c r="A949" s="69" t="s">
        <v>1340</v>
      </c>
      <c r="B949" s="10" t="s">
        <v>1385</v>
      </c>
      <c r="C949" s="1">
        <f t="shared" si="192"/>
        <v>281</v>
      </c>
      <c r="D949" s="7">
        <f t="shared" si="186"/>
        <v>2</v>
      </c>
      <c r="E949" s="7">
        <f t="shared" si="187"/>
        <v>3</v>
      </c>
      <c r="F949" s="7">
        <f t="shared" si="188"/>
        <v>1</v>
      </c>
      <c r="G949" s="1">
        <f t="shared" si="189"/>
        <v>11</v>
      </c>
      <c r="H949" s="2">
        <f t="shared" si="190"/>
        <v>3.9145907473309607E-2</v>
      </c>
      <c r="I949" s="8"/>
      <c r="J949" s="2">
        <f t="shared" si="182"/>
        <v>0.34163701067615659</v>
      </c>
      <c r="K949" s="2">
        <f t="shared" si="183"/>
        <v>0.27758007117437722</v>
      </c>
      <c r="L949" s="2">
        <f t="shared" si="184"/>
        <v>0.38078291814946619</v>
      </c>
      <c r="M949" s="2">
        <f t="shared" si="185"/>
        <v>0</v>
      </c>
      <c r="N949" s="1">
        <v>96</v>
      </c>
      <c r="O949" s="1">
        <v>78</v>
      </c>
      <c r="P949" s="1">
        <v>107</v>
      </c>
      <c r="Q949" s="1">
        <v>0</v>
      </c>
      <c r="R949" s="1"/>
      <c r="S949" s="1">
        <v>0</v>
      </c>
      <c r="T949" s="1">
        <v>0</v>
      </c>
      <c r="U949" s="1">
        <v>0</v>
      </c>
      <c r="V949" s="1"/>
      <c r="W949" s="1">
        <v>0</v>
      </c>
      <c r="X949" s="1"/>
      <c r="Y949" s="1">
        <v>0</v>
      </c>
      <c r="Z949" s="1"/>
      <c r="AA949" s="1"/>
      <c r="AB949" s="1"/>
      <c r="AH949" t="str">
        <f t="shared" si="181"/>
        <v>Savoy</v>
      </c>
      <c r="AI949" t="s">
        <v>2258</v>
      </c>
      <c r="AJ949">
        <v>1</v>
      </c>
      <c r="AK949" s="7"/>
      <c r="AL949" s="127">
        <v>25</v>
      </c>
      <c r="AM949" s="130">
        <v>3</v>
      </c>
      <c r="AN949" s="130">
        <v>125</v>
      </c>
      <c r="AO949" s="132">
        <v>60225</v>
      </c>
      <c r="AP949" s="132">
        <f t="shared" si="191"/>
        <v>25003</v>
      </c>
      <c r="AQ949" t="s">
        <v>2231</v>
      </c>
    </row>
    <row r="950" spans="1:43" hidden="1" outlineLevel="1" x14ac:dyDescent="0.2">
      <c r="A950" s="69" t="s">
        <v>2136</v>
      </c>
      <c r="B950" s="10" t="s">
        <v>1385</v>
      </c>
      <c r="C950" s="1">
        <f t="shared" si="192"/>
        <v>10494</v>
      </c>
      <c r="D950" s="7">
        <f t="shared" si="186"/>
        <v>1</v>
      </c>
      <c r="E950" s="7">
        <f t="shared" si="187"/>
        <v>2</v>
      </c>
      <c r="F950" s="7">
        <f t="shared" si="188"/>
        <v>3</v>
      </c>
      <c r="G950" s="1">
        <f t="shared" si="189"/>
        <v>520</v>
      </c>
      <c r="H950" s="2">
        <f t="shared" si="190"/>
        <v>4.955212502382314E-2</v>
      </c>
      <c r="I950" s="8"/>
      <c r="J950" s="2">
        <f t="shared" si="182"/>
        <v>0.39346293119878023</v>
      </c>
      <c r="K950" s="2">
        <f t="shared" si="183"/>
        <v>0.34391080617495712</v>
      </c>
      <c r="L950" s="2">
        <f t="shared" si="184"/>
        <v>0.25519344387268916</v>
      </c>
      <c r="M950" s="2">
        <f t="shared" si="185"/>
        <v>7.4328187535734336E-3</v>
      </c>
      <c r="N950" s="1">
        <v>4129</v>
      </c>
      <c r="O950" s="1">
        <v>3609</v>
      </c>
      <c r="P950" s="1">
        <v>2678</v>
      </c>
      <c r="Q950" s="1">
        <v>22</v>
      </c>
      <c r="R950" s="1"/>
      <c r="S950" s="1">
        <v>11</v>
      </c>
      <c r="T950" s="1">
        <v>4</v>
      </c>
      <c r="U950" s="1">
        <v>8</v>
      </c>
      <c r="V950" s="1"/>
      <c r="W950" s="1">
        <v>1</v>
      </c>
      <c r="X950" s="1"/>
      <c r="Y950" s="1">
        <v>32</v>
      </c>
      <c r="Z950" s="1"/>
      <c r="AA950" s="1"/>
      <c r="AB950" s="1"/>
      <c r="AH950" t="str">
        <f t="shared" si="181"/>
        <v>Scituate</v>
      </c>
      <c r="AI950" t="s">
        <v>458</v>
      </c>
      <c r="AJ950">
        <v>10</v>
      </c>
      <c r="AK950" s="7"/>
      <c r="AL950" s="127">
        <v>25</v>
      </c>
      <c r="AM950" s="130">
        <v>23</v>
      </c>
      <c r="AN950" s="130">
        <v>120</v>
      </c>
      <c r="AO950" s="132">
        <v>60330</v>
      </c>
      <c r="AP950" s="132">
        <f t="shared" si="191"/>
        <v>25023</v>
      </c>
      <c r="AQ950" t="s">
        <v>2231</v>
      </c>
    </row>
    <row r="951" spans="1:43" hidden="1" outlineLevel="1" x14ac:dyDescent="0.2">
      <c r="A951" s="69" t="s">
        <v>1341</v>
      </c>
      <c r="B951" s="10" t="s">
        <v>1385</v>
      </c>
      <c r="C951" s="1">
        <f t="shared" si="192"/>
        <v>6491</v>
      </c>
      <c r="D951" s="7">
        <f t="shared" si="186"/>
        <v>1</v>
      </c>
      <c r="E951" s="7">
        <f t="shared" si="187"/>
        <v>2</v>
      </c>
      <c r="F951" s="7">
        <f t="shared" si="188"/>
        <v>3</v>
      </c>
      <c r="G951" s="1">
        <f t="shared" si="189"/>
        <v>734</v>
      </c>
      <c r="H951" s="2">
        <f t="shared" si="190"/>
        <v>0.11307964874441534</v>
      </c>
      <c r="I951" s="8"/>
      <c r="J951" s="2">
        <f t="shared" si="182"/>
        <v>0.42135264211985829</v>
      </c>
      <c r="K951" s="2">
        <f t="shared" si="183"/>
        <v>0.30827299337544289</v>
      </c>
      <c r="L951" s="2">
        <f t="shared" si="184"/>
        <v>0.2609767370204899</v>
      </c>
      <c r="M951" s="2">
        <f t="shared" si="185"/>
        <v>9.3976274842088592E-3</v>
      </c>
      <c r="N951" s="1">
        <v>2735</v>
      </c>
      <c r="O951" s="1">
        <v>2001</v>
      </c>
      <c r="P951" s="1">
        <v>1694</v>
      </c>
      <c r="Q951" s="1">
        <v>9</v>
      </c>
      <c r="R951" s="1"/>
      <c r="S951" s="1">
        <v>29</v>
      </c>
      <c r="T951" s="1">
        <v>17</v>
      </c>
      <c r="U951" s="1">
        <v>6</v>
      </c>
      <c r="V951" s="1"/>
      <c r="W951" s="1">
        <v>0</v>
      </c>
      <c r="X951" s="1"/>
      <c r="Y951" s="1">
        <v>0</v>
      </c>
      <c r="Z951" s="1"/>
      <c r="AA951" s="1"/>
      <c r="AB951" s="1"/>
      <c r="AH951" t="str">
        <f t="shared" si="181"/>
        <v>Seekonk</v>
      </c>
      <c r="AI951" t="s">
        <v>1057</v>
      </c>
      <c r="AJ951">
        <v>3</v>
      </c>
      <c r="AK951" s="7"/>
      <c r="AL951" s="127">
        <v>25</v>
      </c>
      <c r="AM951" s="130">
        <v>5</v>
      </c>
      <c r="AN951" s="130">
        <v>80</v>
      </c>
      <c r="AO951" s="132">
        <v>60645</v>
      </c>
      <c r="AP951" s="132">
        <f t="shared" si="191"/>
        <v>25005</v>
      </c>
      <c r="AQ951" t="s">
        <v>2231</v>
      </c>
    </row>
    <row r="952" spans="1:43" hidden="1" outlineLevel="1" x14ac:dyDescent="0.2">
      <c r="A952" s="69" t="s">
        <v>629</v>
      </c>
      <c r="B952" s="10" t="s">
        <v>1385</v>
      </c>
      <c r="C952" s="1">
        <f t="shared" si="192"/>
        <v>9211</v>
      </c>
      <c r="D952" s="7">
        <f t="shared" si="186"/>
        <v>1</v>
      </c>
      <c r="E952" s="7">
        <f t="shared" si="187"/>
        <v>2</v>
      </c>
      <c r="F952" s="7">
        <f t="shared" si="188"/>
        <v>3</v>
      </c>
      <c r="G952" s="1">
        <f t="shared" si="189"/>
        <v>3692</v>
      </c>
      <c r="H952" s="2">
        <f t="shared" si="190"/>
        <v>0.4008251004234068</v>
      </c>
      <c r="I952" s="8"/>
      <c r="J952" s="2">
        <f t="shared" si="182"/>
        <v>0.61404842036695251</v>
      </c>
      <c r="K952" s="2">
        <f t="shared" si="183"/>
        <v>0.21322331994354576</v>
      </c>
      <c r="L952" s="2">
        <f t="shared" si="184"/>
        <v>0.16697426989469114</v>
      </c>
      <c r="M952" s="2">
        <f t="shared" si="185"/>
        <v>5.7539897948105934E-3</v>
      </c>
      <c r="N952" s="1">
        <v>5656</v>
      </c>
      <c r="O952" s="1">
        <v>1964</v>
      </c>
      <c r="P952" s="1">
        <v>1538</v>
      </c>
      <c r="Q952" s="1">
        <v>41</v>
      </c>
      <c r="R952" s="1"/>
      <c r="S952" s="1">
        <v>4</v>
      </c>
      <c r="T952" s="1">
        <v>2</v>
      </c>
      <c r="U952" s="1">
        <v>3</v>
      </c>
      <c r="V952" s="1"/>
      <c r="W952" s="1">
        <v>3</v>
      </c>
      <c r="X952" s="1"/>
      <c r="Y952" s="1">
        <v>0</v>
      </c>
      <c r="Z952" s="1"/>
      <c r="AA952" s="1"/>
      <c r="AB952" s="1"/>
      <c r="AH952" t="str">
        <f t="shared" si="181"/>
        <v>Sharon</v>
      </c>
      <c r="AI952" t="s">
        <v>1526</v>
      </c>
      <c r="AJ952">
        <v>4</v>
      </c>
      <c r="AK952" s="7"/>
      <c r="AL952" s="127">
        <v>25</v>
      </c>
      <c r="AM952" s="130">
        <v>21</v>
      </c>
      <c r="AN952" s="130">
        <v>110</v>
      </c>
      <c r="AO952" s="132">
        <v>60785</v>
      </c>
      <c r="AP952" s="132">
        <f t="shared" si="191"/>
        <v>25021</v>
      </c>
      <c r="AQ952" t="s">
        <v>2231</v>
      </c>
    </row>
    <row r="953" spans="1:43" hidden="1" outlineLevel="1" x14ac:dyDescent="0.2">
      <c r="A953" s="69" t="s">
        <v>1162</v>
      </c>
      <c r="B953" s="10" t="s">
        <v>1385</v>
      </c>
      <c r="C953" s="1">
        <f t="shared" si="192"/>
        <v>1598</v>
      </c>
      <c r="D953" s="7">
        <f t="shared" si="186"/>
        <v>1</v>
      </c>
      <c r="E953" s="7">
        <f t="shared" si="187"/>
        <v>2</v>
      </c>
      <c r="F953" s="7">
        <f t="shared" si="188"/>
        <v>3</v>
      </c>
      <c r="G953" s="1">
        <f t="shared" si="189"/>
        <v>134</v>
      </c>
      <c r="H953" s="2">
        <f t="shared" si="190"/>
        <v>8.3854818523153948E-2</v>
      </c>
      <c r="I953" s="8"/>
      <c r="J953" s="2">
        <f t="shared" si="182"/>
        <v>0.41239048811013768</v>
      </c>
      <c r="K953" s="2">
        <f t="shared" si="183"/>
        <v>0.32853566958698371</v>
      </c>
      <c r="L953" s="2">
        <f t="shared" si="184"/>
        <v>0.25469336670838549</v>
      </c>
      <c r="M953" s="2">
        <f t="shared" si="185"/>
        <v>4.3804755944931162E-3</v>
      </c>
      <c r="N953" s="1">
        <v>659</v>
      </c>
      <c r="O953" s="1">
        <v>525</v>
      </c>
      <c r="P953" s="1">
        <v>407</v>
      </c>
      <c r="Q953" s="1">
        <v>4</v>
      </c>
      <c r="R953" s="1"/>
      <c r="S953" s="1">
        <v>1</v>
      </c>
      <c r="T953" s="1">
        <v>0</v>
      </c>
      <c r="U953" s="1">
        <v>1</v>
      </c>
      <c r="V953" s="1"/>
      <c r="W953" s="1">
        <v>0</v>
      </c>
      <c r="X953" s="1"/>
      <c r="Y953" s="1">
        <v>1</v>
      </c>
      <c r="Z953" s="1"/>
      <c r="AA953" s="1"/>
      <c r="AB953" s="1"/>
      <c r="AH953" t="str">
        <f t="shared" si="181"/>
        <v>Sheffield</v>
      </c>
      <c r="AI953" t="s">
        <v>2258</v>
      </c>
      <c r="AJ953">
        <v>1</v>
      </c>
      <c r="AK953" s="7"/>
      <c r="AL953" s="127">
        <v>25</v>
      </c>
      <c r="AM953" s="130">
        <v>3</v>
      </c>
      <c r="AN953" s="130">
        <v>130</v>
      </c>
      <c r="AO953" s="132">
        <v>61065</v>
      </c>
      <c r="AP953" s="132">
        <f t="shared" si="191"/>
        <v>25003</v>
      </c>
      <c r="AQ953" t="s">
        <v>2231</v>
      </c>
    </row>
    <row r="954" spans="1:43" hidden="1" outlineLevel="1" x14ac:dyDescent="0.2">
      <c r="A954" s="69" t="s">
        <v>1163</v>
      </c>
      <c r="B954" s="10" t="s">
        <v>1385</v>
      </c>
      <c r="C954" s="1">
        <f t="shared" si="192"/>
        <v>1057</v>
      </c>
      <c r="D954" s="7">
        <f t="shared" si="186"/>
        <v>1</v>
      </c>
      <c r="E954" s="7">
        <f t="shared" si="187"/>
        <v>2</v>
      </c>
      <c r="F954" s="7">
        <f t="shared" si="188"/>
        <v>3</v>
      </c>
      <c r="G954" s="1">
        <f t="shared" si="189"/>
        <v>220</v>
      </c>
      <c r="H954" s="2">
        <f t="shared" si="190"/>
        <v>0.20813623462630085</v>
      </c>
      <c r="I954" s="8"/>
      <c r="J954" s="2">
        <f t="shared" si="182"/>
        <v>0.47303689687795647</v>
      </c>
      <c r="K954" s="2">
        <f t="shared" si="183"/>
        <v>0.26490066225165565</v>
      </c>
      <c r="L954" s="2">
        <f t="shared" si="184"/>
        <v>0.25260170293282874</v>
      </c>
      <c r="M954" s="2">
        <f t="shared" si="185"/>
        <v>9.4607379375591383E-3</v>
      </c>
      <c r="N954" s="1">
        <v>500</v>
      </c>
      <c r="O954" s="1">
        <v>280</v>
      </c>
      <c r="P954" s="1">
        <v>267</v>
      </c>
      <c r="Q954" s="1">
        <v>7</v>
      </c>
      <c r="R954" s="1"/>
      <c r="S954" s="1">
        <v>0</v>
      </c>
      <c r="T954" s="1">
        <v>0</v>
      </c>
      <c r="U954" s="1">
        <v>1</v>
      </c>
      <c r="V954" s="1"/>
      <c r="W954" s="1">
        <v>0</v>
      </c>
      <c r="X954" s="1"/>
      <c r="Y954" s="1">
        <v>2</v>
      </c>
      <c r="Z954" s="1"/>
      <c r="AA954" s="1"/>
      <c r="AB954" s="1"/>
      <c r="AH954" t="str">
        <f t="shared" si="181"/>
        <v>Shelburne</v>
      </c>
      <c r="AI954" t="s">
        <v>1494</v>
      </c>
      <c r="AJ954">
        <v>1</v>
      </c>
      <c r="AK954" s="7"/>
      <c r="AL954" s="127">
        <v>25</v>
      </c>
      <c r="AM954" s="130">
        <v>11</v>
      </c>
      <c r="AN954" s="130">
        <v>105</v>
      </c>
      <c r="AO954" s="132">
        <v>61135</v>
      </c>
      <c r="AP954" s="132">
        <f t="shared" si="191"/>
        <v>25011</v>
      </c>
      <c r="AQ954" t="s">
        <v>2231</v>
      </c>
    </row>
    <row r="955" spans="1:43" hidden="1" outlineLevel="1" x14ac:dyDescent="0.2">
      <c r="A955" s="69" t="s">
        <v>1667</v>
      </c>
      <c r="B955" s="10" t="s">
        <v>1385</v>
      </c>
      <c r="C955" s="1">
        <f t="shared" si="192"/>
        <v>2695</v>
      </c>
      <c r="D955" s="7">
        <f t="shared" si="186"/>
        <v>2</v>
      </c>
      <c r="E955" s="7">
        <f t="shared" si="187"/>
        <v>1</v>
      </c>
      <c r="F955" s="7">
        <f t="shared" si="188"/>
        <v>3</v>
      </c>
      <c r="G955" s="1">
        <f t="shared" si="189"/>
        <v>38</v>
      </c>
      <c r="H955" s="2">
        <f t="shared" si="190"/>
        <v>1.4100185528756958E-2</v>
      </c>
      <c r="I955" s="8"/>
      <c r="J955" s="2">
        <f t="shared" si="182"/>
        <v>0.39332096474953615</v>
      </c>
      <c r="K955" s="2">
        <f t="shared" si="183"/>
        <v>0.40742115027829312</v>
      </c>
      <c r="L955" s="2">
        <f t="shared" si="184"/>
        <v>0.19628942486085343</v>
      </c>
      <c r="M955" s="2">
        <f t="shared" si="185"/>
        <v>2.9684601113172948E-3</v>
      </c>
      <c r="N955" s="1">
        <v>1060</v>
      </c>
      <c r="O955" s="1">
        <v>1098</v>
      </c>
      <c r="P955" s="1">
        <v>529</v>
      </c>
      <c r="Q955" s="1">
        <v>6</v>
      </c>
      <c r="R955" s="1"/>
      <c r="S955" s="1">
        <v>0</v>
      </c>
      <c r="T955" s="1">
        <v>1</v>
      </c>
      <c r="U955" s="1">
        <v>1</v>
      </c>
      <c r="V955" s="1"/>
      <c r="W955" s="1">
        <v>0</v>
      </c>
      <c r="X955" s="1"/>
      <c r="Y955" s="1">
        <v>0</v>
      </c>
      <c r="Z955" s="1"/>
      <c r="AA955" s="1"/>
      <c r="AB955" s="1"/>
      <c r="AH955" t="str">
        <f t="shared" ref="AH955:AH1018" si="193">A955</f>
        <v>Sherborn</v>
      </c>
      <c r="AI955" t="s">
        <v>958</v>
      </c>
      <c r="AJ955">
        <v>4</v>
      </c>
      <c r="AK955" s="7"/>
      <c r="AL955" s="127">
        <v>25</v>
      </c>
      <c r="AM955" s="130">
        <v>17</v>
      </c>
      <c r="AN955" s="130">
        <v>185</v>
      </c>
      <c r="AO955" s="132">
        <v>61380</v>
      </c>
      <c r="AP955" s="132">
        <f t="shared" si="191"/>
        <v>25017</v>
      </c>
      <c r="AQ955" t="s">
        <v>2231</v>
      </c>
    </row>
    <row r="956" spans="1:43" hidden="1" outlineLevel="1" x14ac:dyDescent="0.2">
      <c r="A956" s="69" t="s">
        <v>2007</v>
      </c>
      <c r="B956" s="10" t="s">
        <v>1385</v>
      </c>
      <c r="C956" s="1">
        <f t="shared" si="192"/>
        <v>2373</v>
      </c>
      <c r="D956" s="7">
        <f t="shared" si="186"/>
        <v>1</v>
      </c>
      <c r="E956" s="7">
        <f t="shared" si="187"/>
        <v>2</v>
      </c>
      <c r="F956" s="7">
        <f t="shared" si="188"/>
        <v>3</v>
      </c>
      <c r="G956" s="1">
        <f t="shared" si="189"/>
        <v>254</v>
      </c>
      <c r="H956" s="2">
        <f t="shared" si="190"/>
        <v>0.10703750526759376</v>
      </c>
      <c r="I956" s="8"/>
      <c r="J956" s="2">
        <f t="shared" si="182"/>
        <v>0.41466498103666244</v>
      </c>
      <c r="K956" s="2">
        <f t="shared" si="183"/>
        <v>0.30762747576906868</v>
      </c>
      <c r="L956" s="2">
        <f t="shared" si="184"/>
        <v>0.27265065318162662</v>
      </c>
      <c r="M956" s="2">
        <f t="shared" si="185"/>
        <v>5.0568900126422012E-3</v>
      </c>
      <c r="N956" s="1">
        <v>984</v>
      </c>
      <c r="O956" s="1">
        <v>730</v>
      </c>
      <c r="P956" s="1">
        <v>647</v>
      </c>
      <c r="Q956" s="1">
        <v>4</v>
      </c>
      <c r="R956" s="1"/>
      <c r="S956" s="1">
        <v>4</v>
      </c>
      <c r="T956" s="1">
        <v>2</v>
      </c>
      <c r="U956" s="1">
        <v>1</v>
      </c>
      <c r="V956" s="1"/>
      <c r="W956" s="1">
        <v>0</v>
      </c>
      <c r="X956" s="1"/>
      <c r="Y956" s="1">
        <v>1</v>
      </c>
      <c r="Z956" s="1"/>
      <c r="AA956" s="1"/>
      <c r="AB956" s="1"/>
      <c r="AH956" t="str">
        <f t="shared" si="193"/>
        <v>Shirley</v>
      </c>
      <c r="AI956" t="s">
        <v>958</v>
      </c>
      <c r="AJ956">
        <v>5</v>
      </c>
      <c r="AK956" s="7"/>
      <c r="AL956" s="127">
        <v>25</v>
      </c>
      <c r="AM956" s="130">
        <v>17</v>
      </c>
      <c r="AN956" s="130">
        <v>190</v>
      </c>
      <c r="AO956" s="132">
        <v>61590</v>
      </c>
      <c r="AP956" s="132">
        <f t="shared" si="191"/>
        <v>25017</v>
      </c>
      <c r="AQ956" t="s">
        <v>2231</v>
      </c>
    </row>
    <row r="957" spans="1:43" hidden="1" outlineLevel="1" x14ac:dyDescent="0.2">
      <c r="A957" s="69" t="s">
        <v>1466</v>
      </c>
      <c r="B957" s="10" t="s">
        <v>1385</v>
      </c>
      <c r="C957" s="1">
        <f t="shared" si="192"/>
        <v>13494</v>
      </c>
      <c r="D957" s="7">
        <f t="shared" si="186"/>
        <v>1</v>
      </c>
      <c r="E957" s="7">
        <f t="shared" si="187"/>
        <v>2</v>
      </c>
      <c r="F957" s="7">
        <f t="shared" si="188"/>
        <v>3</v>
      </c>
      <c r="G957" s="1">
        <f t="shared" si="189"/>
        <v>626</v>
      </c>
      <c r="H957" s="2">
        <f t="shared" si="190"/>
        <v>4.6390988587520381E-2</v>
      </c>
      <c r="I957" s="8"/>
      <c r="J957" s="2">
        <f t="shared" si="182"/>
        <v>0.42018674966651848</v>
      </c>
      <c r="K957" s="2">
        <f t="shared" si="183"/>
        <v>0.37379576107899809</v>
      </c>
      <c r="L957" s="2">
        <f t="shared" si="184"/>
        <v>0.2006817844968134</v>
      </c>
      <c r="M957" s="2">
        <f t="shared" si="185"/>
        <v>5.3357047576700345E-3</v>
      </c>
      <c r="N957" s="1">
        <v>5670</v>
      </c>
      <c r="O957" s="1">
        <v>5044</v>
      </c>
      <c r="P957" s="1">
        <v>2708</v>
      </c>
      <c r="Q957" s="1">
        <v>29</v>
      </c>
      <c r="R957" s="1"/>
      <c r="S957" s="1">
        <v>18</v>
      </c>
      <c r="T957" s="1">
        <v>12</v>
      </c>
      <c r="U957" s="1">
        <v>8</v>
      </c>
      <c r="V957" s="1"/>
      <c r="W957" s="1">
        <v>0</v>
      </c>
      <c r="X957" s="1"/>
      <c r="Y957" s="1">
        <v>5</v>
      </c>
      <c r="Z957" s="1"/>
      <c r="AA957" s="1"/>
      <c r="AB957" s="1"/>
      <c r="AH957" t="str">
        <f t="shared" si="193"/>
        <v>Shrewsbury</v>
      </c>
      <c r="AI957" s="10" t="s">
        <v>2646</v>
      </c>
      <c r="AJ957" s="10">
        <v>3</v>
      </c>
      <c r="AK957" s="7"/>
      <c r="AL957" s="127">
        <v>25</v>
      </c>
      <c r="AM957" s="130">
        <v>27</v>
      </c>
      <c r="AN957" s="130">
        <v>215</v>
      </c>
      <c r="AO957" s="132">
        <v>61800</v>
      </c>
      <c r="AP957" s="132">
        <f t="shared" si="191"/>
        <v>25027</v>
      </c>
      <c r="AQ957" t="s">
        <v>2231</v>
      </c>
    </row>
    <row r="958" spans="1:43" hidden="1" outlineLevel="1" x14ac:dyDescent="0.2">
      <c r="A958" s="69" t="s">
        <v>1352</v>
      </c>
      <c r="B958" s="10" t="s">
        <v>1385</v>
      </c>
      <c r="C958" s="1">
        <f t="shared" si="192"/>
        <v>973</v>
      </c>
      <c r="D958" s="7">
        <f t="shared" si="186"/>
        <v>1</v>
      </c>
      <c r="E958" s="7">
        <f t="shared" si="187"/>
        <v>2</v>
      </c>
      <c r="F958" s="7">
        <f t="shared" si="188"/>
        <v>3</v>
      </c>
      <c r="G958" s="1">
        <f t="shared" si="189"/>
        <v>525</v>
      </c>
      <c r="H958" s="2">
        <f t="shared" si="190"/>
        <v>0.53956834532374098</v>
      </c>
      <c r="I958" s="8"/>
      <c r="J958" s="2">
        <f t="shared" si="182"/>
        <v>0.69578622816032887</v>
      </c>
      <c r="K958" s="2">
        <f t="shared" si="183"/>
        <v>0.15621788283658788</v>
      </c>
      <c r="L958" s="2">
        <f t="shared" si="184"/>
        <v>0.14285714285714285</v>
      </c>
      <c r="M958" s="2">
        <f t="shared" si="185"/>
        <v>5.1387461459403982E-3</v>
      </c>
      <c r="N958" s="1">
        <v>677</v>
      </c>
      <c r="O958" s="1">
        <v>152</v>
      </c>
      <c r="P958" s="1">
        <v>139</v>
      </c>
      <c r="Q958" s="1">
        <v>1</v>
      </c>
      <c r="R958" s="1"/>
      <c r="S958" s="1">
        <v>1</v>
      </c>
      <c r="T958" s="1">
        <v>0</v>
      </c>
      <c r="U958" s="1">
        <v>1</v>
      </c>
      <c r="V958" s="1"/>
      <c r="W958" s="1">
        <v>0</v>
      </c>
      <c r="X958" s="1"/>
      <c r="Y958" s="1">
        <v>2</v>
      </c>
      <c r="Z958" s="1"/>
      <c r="AA958" s="1"/>
      <c r="AB958" s="1"/>
      <c r="AH958" t="str">
        <f t="shared" si="193"/>
        <v>Shutesbury</v>
      </c>
      <c r="AI958" t="s">
        <v>1494</v>
      </c>
      <c r="AJ958">
        <v>1</v>
      </c>
      <c r="AK958" s="7"/>
      <c r="AL958" s="127">
        <v>25</v>
      </c>
      <c r="AM958" s="130">
        <v>11</v>
      </c>
      <c r="AN958" s="130">
        <v>110</v>
      </c>
      <c r="AO958" s="132">
        <v>61905</v>
      </c>
      <c r="AP958" s="132">
        <f t="shared" si="191"/>
        <v>25011</v>
      </c>
      <c r="AQ958" t="s">
        <v>2231</v>
      </c>
    </row>
    <row r="959" spans="1:43" hidden="1" outlineLevel="1" x14ac:dyDescent="0.2">
      <c r="A959" s="69" t="s">
        <v>748</v>
      </c>
      <c r="B959" s="10" t="s">
        <v>1385</v>
      </c>
      <c r="C959" s="1">
        <f t="shared" si="192"/>
        <v>9893</v>
      </c>
      <c r="D959" s="7">
        <f t="shared" si="186"/>
        <v>1</v>
      </c>
      <c r="E959" s="7">
        <f t="shared" si="187"/>
        <v>2</v>
      </c>
      <c r="F959" s="7">
        <f t="shared" si="188"/>
        <v>3</v>
      </c>
      <c r="G959" s="1">
        <f t="shared" si="189"/>
        <v>2763</v>
      </c>
      <c r="H959" s="2">
        <f t="shared" si="190"/>
        <v>0.27928838572728193</v>
      </c>
      <c r="I959" s="8"/>
      <c r="J959" s="2">
        <f t="shared" si="182"/>
        <v>0.52107550793490343</v>
      </c>
      <c r="K959" s="2">
        <f t="shared" si="183"/>
        <v>0.24178712220762155</v>
      </c>
      <c r="L959" s="2">
        <f t="shared" si="184"/>
        <v>0.23430708581825532</v>
      </c>
      <c r="M959" s="2">
        <f t="shared" si="185"/>
        <v>2.8302840392196993E-3</v>
      </c>
      <c r="N959" s="1">
        <v>5155</v>
      </c>
      <c r="O959" s="1">
        <v>2392</v>
      </c>
      <c r="P959" s="1">
        <v>2318</v>
      </c>
      <c r="Q959" s="1">
        <v>6</v>
      </c>
      <c r="R959" s="1"/>
      <c r="S959" s="1">
        <v>1</v>
      </c>
      <c r="T959" s="1">
        <v>7</v>
      </c>
      <c r="U959" s="1">
        <v>7</v>
      </c>
      <c r="V959" s="1"/>
      <c r="W959" s="1">
        <v>3</v>
      </c>
      <c r="X959" s="1"/>
      <c r="Y959" s="1">
        <v>2</v>
      </c>
      <c r="Z959" s="1"/>
      <c r="AA959" s="1"/>
      <c r="AB959" s="1"/>
      <c r="AG959">
        <v>2</v>
      </c>
      <c r="AH959" t="str">
        <f t="shared" si="193"/>
        <v>Somerset</v>
      </c>
      <c r="AI959" t="s">
        <v>1057</v>
      </c>
      <c r="AJ959">
        <v>3</v>
      </c>
      <c r="AK959" s="7"/>
      <c r="AL959" s="127">
        <v>25</v>
      </c>
      <c r="AM959" s="130">
        <v>5</v>
      </c>
      <c r="AN959" s="130">
        <v>85</v>
      </c>
      <c r="AO959" s="132">
        <v>62430</v>
      </c>
      <c r="AP959" s="132">
        <f t="shared" si="191"/>
        <v>25005</v>
      </c>
      <c r="AQ959" t="s">
        <v>2231</v>
      </c>
    </row>
    <row r="960" spans="1:43" hidden="1" outlineLevel="1" x14ac:dyDescent="0.2">
      <c r="A960" s="69" t="s">
        <v>1353</v>
      </c>
      <c r="B960" s="10" t="s">
        <v>1385</v>
      </c>
      <c r="C960" s="1">
        <f t="shared" si="192"/>
        <v>30399</v>
      </c>
      <c r="D960" s="7">
        <f t="shared" si="186"/>
        <v>1</v>
      </c>
      <c r="E960" s="7">
        <f t="shared" si="187"/>
        <v>2</v>
      </c>
      <c r="F960" s="7">
        <f t="shared" si="188"/>
        <v>3</v>
      </c>
      <c r="G960" s="1">
        <f t="shared" si="189"/>
        <v>13909</v>
      </c>
      <c r="H960" s="2">
        <f t="shared" si="190"/>
        <v>0.45754794565610712</v>
      </c>
      <c r="I960" s="8"/>
      <c r="J960" s="2">
        <f t="shared" si="182"/>
        <v>0.65107404848843708</v>
      </c>
      <c r="K960" s="2">
        <f t="shared" si="183"/>
        <v>0.19352610283233002</v>
      </c>
      <c r="L960" s="2">
        <f t="shared" si="184"/>
        <v>0.1452679364452778</v>
      </c>
      <c r="M960" s="2">
        <f t="shared" si="185"/>
        <v>1.0131912233955098E-2</v>
      </c>
      <c r="N960" s="1">
        <v>19792</v>
      </c>
      <c r="O960" s="1">
        <v>5883</v>
      </c>
      <c r="P960" s="1">
        <v>4416</v>
      </c>
      <c r="Q960" s="1">
        <v>113</v>
      </c>
      <c r="R960" s="1"/>
      <c r="S960" s="1">
        <v>48</v>
      </c>
      <c r="T960" s="1">
        <v>21</v>
      </c>
      <c r="U960" s="1">
        <v>17</v>
      </c>
      <c r="V960" s="1"/>
      <c r="W960" s="1">
        <v>11</v>
      </c>
      <c r="X960" s="1"/>
      <c r="Y960" s="1">
        <v>98</v>
      </c>
      <c r="Z960" s="1"/>
      <c r="AA960" s="1"/>
      <c r="AB960" s="1"/>
      <c r="AH960" t="str">
        <f t="shared" si="193"/>
        <v>Somerville</v>
      </c>
      <c r="AI960" t="s">
        <v>958</v>
      </c>
      <c r="AJ960">
        <v>8</v>
      </c>
      <c r="AK960" s="7"/>
      <c r="AL960" s="127">
        <v>25</v>
      </c>
      <c r="AM960" s="130">
        <v>17</v>
      </c>
      <c r="AN960" s="130">
        <v>195</v>
      </c>
      <c r="AO960" s="132">
        <v>62535</v>
      </c>
      <c r="AP960" s="132">
        <f t="shared" si="191"/>
        <v>25017</v>
      </c>
      <c r="AQ960" t="s">
        <v>146</v>
      </c>
    </row>
    <row r="961" spans="1:43" hidden="1" outlineLevel="1" x14ac:dyDescent="0.2">
      <c r="A961" s="69" t="s">
        <v>2966</v>
      </c>
      <c r="B961" s="10" t="s">
        <v>1385</v>
      </c>
      <c r="C961" s="1">
        <f t="shared" si="192"/>
        <v>8272</v>
      </c>
      <c r="D961" s="7">
        <f t="shared" si="186"/>
        <v>1</v>
      </c>
      <c r="E961" s="7">
        <f t="shared" si="187"/>
        <v>2</v>
      </c>
      <c r="F961" s="7">
        <f t="shared" si="188"/>
        <v>3</v>
      </c>
      <c r="G961" s="1">
        <f t="shared" si="189"/>
        <v>1233</v>
      </c>
      <c r="H961" s="2">
        <f t="shared" si="190"/>
        <v>0.14905705996131527</v>
      </c>
      <c r="I961" s="8"/>
      <c r="J961" s="2">
        <f t="shared" si="182"/>
        <v>0.44656673114119921</v>
      </c>
      <c r="K961" s="2">
        <f t="shared" si="183"/>
        <v>0.29750967117988397</v>
      </c>
      <c r="L961" s="2">
        <f t="shared" si="184"/>
        <v>0.25024177949709864</v>
      </c>
      <c r="M961" s="2">
        <f t="shared" si="185"/>
        <v>5.6818181818182323E-3</v>
      </c>
      <c r="N961" s="1">
        <v>3694</v>
      </c>
      <c r="O961" s="1">
        <v>2461</v>
      </c>
      <c r="P961" s="1">
        <v>2070</v>
      </c>
      <c r="Q961" s="1">
        <v>19</v>
      </c>
      <c r="R961" s="1"/>
      <c r="S961" s="1">
        <v>10</v>
      </c>
      <c r="T961" s="1">
        <v>9</v>
      </c>
      <c r="U961" s="1">
        <v>3</v>
      </c>
      <c r="V961" s="1"/>
      <c r="W961" s="1">
        <v>2</v>
      </c>
      <c r="X961" s="1"/>
      <c r="Y961" s="1">
        <v>4</v>
      </c>
      <c r="Z961" s="1"/>
      <c r="AA961" s="1"/>
      <c r="AB961" s="1"/>
      <c r="AH961" t="str">
        <f t="shared" si="193"/>
        <v>South Hadley</v>
      </c>
      <c r="AI961" t="s">
        <v>1910</v>
      </c>
      <c r="AJ961">
        <v>2</v>
      </c>
      <c r="AK961" s="7"/>
      <c r="AL961" s="127">
        <v>25</v>
      </c>
      <c r="AM961" s="130">
        <v>15</v>
      </c>
      <c r="AN961" s="130">
        <v>80</v>
      </c>
      <c r="AO961" s="132">
        <v>64145</v>
      </c>
      <c r="AP961" s="132">
        <f t="shared" si="191"/>
        <v>25015</v>
      </c>
      <c r="AQ961" t="s">
        <v>2231</v>
      </c>
    </row>
    <row r="962" spans="1:43" hidden="1" outlineLevel="1" x14ac:dyDescent="0.2">
      <c r="A962" s="69" t="s">
        <v>880</v>
      </c>
      <c r="B962" s="10" t="s">
        <v>1385</v>
      </c>
      <c r="C962" s="1">
        <f t="shared" si="192"/>
        <v>2551</v>
      </c>
      <c r="D962" s="7">
        <f t="shared" si="186"/>
        <v>1</v>
      </c>
      <c r="E962" s="7">
        <f t="shared" si="187"/>
        <v>3</v>
      </c>
      <c r="F962" s="7">
        <f t="shared" si="188"/>
        <v>2</v>
      </c>
      <c r="G962" s="1">
        <f t="shared" si="189"/>
        <v>87</v>
      </c>
      <c r="H962" s="2">
        <f t="shared" si="190"/>
        <v>3.4104272834182672E-2</v>
      </c>
      <c r="I962" s="8"/>
      <c r="J962" s="2">
        <f t="shared" si="182"/>
        <v>0.36573892591140728</v>
      </c>
      <c r="K962" s="2">
        <f t="shared" si="183"/>
        <v>0.29753038024304196</v>
      </c>
      <c r="L962" s="2">
        <f t="shared" si="184"/>
        <v>0.33163465307722462</v>
      </c>
      <c r="M962" s="2">
        <f t="shared" si="185"/>
        <v>5.0960407683262043E-3</v>
      </c>
      <c r="N962" s="1">
        <v>933</v>
      </c>
      <c r="O962" s="1">
        <v>759</v>
      </c>
      <c r="P962" s="1">
        <v>846</v>
      </c>
      <c r="Q962" s="1">
        <v>8</v>
      </c>
      <c r="R962" s="1"/>
      <c r="S962" s="1">
        <v>2</v>
      </c>
      <c r="T962" s="1">
        <v>0</v>
      </c>
      <c r="U962" s="1">
        <v>1</v>
      </c>
      <c r="V962" s="1"/>
      <c r="W962" s="1">
        <v>1</v>
      </c>
      <c r="X962" s="1"/>
      <c r="Y962" s="1">
        <v>1</v>
      </c>
      <c r="Z962" s="1"/>
      <c r="AA962" s="1"/>
      <c r="AB962" s="1"/>
      <c r="AH962" t="str">
        <f t="shared" si="193"/>
        <v>Southampton</v>
      </c>
      <c r="AI962" t="s">
        <v>1910</v>
      </c>
      <c r="AJ962">
        <v>1</v>
      </c>
      <c r="AK962" s="7"/>
      <c r="AL962" s="127">
        <v>25</v>
      </c>
      <c r="AM962" s="130">
        <v>15</v>
      </c>
      <c r="AN962" s="130">
        <v>75</v>
      </c>
      <c r="AO962" s="132">
        <v>62745</v>
      </c>
      <c r="AP962" s="132">
        <f t="shared" si="191"/>
        <v>25015</v>
      </c>
      <c r="AQ962" t="s">
        <v>2231</v>
      </c>
    </row>
    <row r="963" spans="1:43" hidden="1" outlineLevel="1" x14ac:dyDescent="0.2">
      <c r="A963" s="69" t="s">
        <v>2967</v>
      </c>
      <c r="B963" s="10" t="s">
        <v>1385</v>
      </c>
      <c r="C963" s="1">
        <f t="shared" si="192"/>
        <v>4084</v>
      </c>
      <c r="D963" s="7">
        <f t="shared" si="186"/>
        <v>1</v>
      </c>
      <c r="E963" s="7">
        <f t="shared" si="187"/>
        <v>2</v>
      </c>
      <c r="F963" s="7">
        <f t="shared" si="188"/>
        <v>3</v>
      </c>
      <c r="G963" s="1">
        <f t="shared" si="189"/>
        <v>234</v>
      </c>
      <c r="H963" s="2">
        <f t="shared" si="190"/>
        <v>5.7296767874632712E-2</v>
      </c>
      <c r="I963" s="8"/>
      <c r="J963" s="2">
        <f t="shared" si="182"/>
        <v>0.40083251714005874</v>
      </c>
      <c r="K963" s="2">
        <f t="shared" si="183"/>
        <v>0.34353574926542607</v>
      </c>
      <c r="L963" s="2">
        <f t="shared" si="184"/>
        <v>0.24926542605288932</v>
      </c>
      <c r="M963" s="2">
        <f t="shared" si="185"/>
        <v>6.3663075416258708E-3</v>
      </c>
      <c r="N963" s="1">
        <v>1637</v>
      </c>
      <c r="O963" s="1">
        <v>1403</v>
      </c>
      <c r="P963" s="1">
        <v>1018</v>
      </c>
      <c r="Q963" s="1">
        <v>15</v>
      </c>
      <c r="R963" s="1"/>
      <c r="S963" s="1">
        <v>0</v>
      </c>
      <c r="T963" s="1">
        <v>4</v>
      </c>
      <c r="U963" s="1">
        <v>3</v>
      </c>
      <c r="V963" s="1"/>
      <c r="W963" s="1">
        <v>1</v>
      </c>
      <c r="X963" s="1"/>
      <c r="Y963" s="1">
        <v>3</v>
      </c>
      <c r="Z963" s="1"/>
      <c r="AA963" s="1"/>
      <c r="AB963" s="1"/>
      <c r="AH963" t="str">
        <f t="shared" si="193"/>
        <v>Southborough</v>
      </c>
      <c r="AI963" s="10" t="s">
        <v>2646</v>
      </c>
      <c r="AJ963" s="10">
        <v>5</v>
      </c>
      <c r="AK963" s="7"/>
      <c r="AL963" s="127">
        <v>25</v>
      </c>
      <c r="AM963" s="130">
        <v>27</v>
      </c>
      <c r="AN963" s="130">
        <v>220</v>
      </c>
      <c r="AO963" s="132">
        <v>63165</v>
      </c>
      <c r="AP963" s="132">
        <f t="shared" si="191"/>
        <v>25027</v>
      </c>
      <c r="AQ963" t="s">
        <v>2231</v>
      </c>
    </row>
    <row r="964" spans="1:43" hidden="1" outlineLevel="1" x14ac:dyDescent="0.2">
      <c r="A964" s="69" t="s">
        <v>3147</v>
      </c>
      <c r="B964" s="10" t="s">
        <v>1385</v>
      </c>
      <c r="C964" s="1">
        <f t="shared" si="192"/>
        <v>7158</v>
      </c>
      <c r="D964" s="7">
        <f t="shared" si="186"/>
        <v>1</v>
      </c>
      <c r="E964" s="7">
        <f t="shared" si="187"/>
        <v>2</v>
      </c>
      <c r="F964" s="7">
        <f t="shared" si="188"/>
        <v>3</v>
      </c>
      <c r="G964" s="1">
        <f t="shared" si="189"/>
        <v>1471</v>
      </c>
      <c r="H964" s="2">
        <f t="shared" si="190"/>
        <v>0.20550433081866443</v>
      </c>
      <c r="I964" s="8"/>
      <c r="J964" s="2">
        <f t="shared" si="182"/>
        <v>0.47289745739033251</v>
      </c>
      <c r="K964" s="2">
        <f t="shared" si="183"/>
        <v>0.26739312657166808</v>
      </c>
      <c r="L964" s="2">
        <f t="shared" si="184"/>
        <v>0.25481978206202849</v>
      </c>
      <c r="M964" s="2">
        <f t="shared" si="185"/>
        <v>4.8896339759709195E-3</v>
      </c>
      <c r="N964" s="1">
        <v>3385</v>
      </c>
      <c r="O964" s="1">
        <v>1914</v>
      </c>
      <c r="P964" s="1">
        <v>1824</v>
      </c>
      <c r="Q964" s="1">
        <v>11</v>
      </c>
      <c r="R964" s="1"/>
      <c r="S964" s="1">
        <v>8</v>
      </c>
      <c r="T964" s="1">
        <v>6</v>
      </c>
      <c r="U964" s="1">
        <v>5</v>
      </c>
      <c r="V964" s="1"/>
      <c r="W964" s="1">
        <v>4</v>
      </c>
      <c r="X964" s="1"/>
      <c r="Y964" s="1">
        <v>1</v>
      </c>
      <c r="Z964" s="1"/>
      <c r="AA964" s="1"/>
      <c r="AB964" s="1"/>
      <c r="AH964" t="str">
        <f t="shared" si="193"/>
        <v>Southbridge</v>
      </c>
      <c r="AI964" s="10" t="s">
        <v>2646</v>
      </c>
      <c r="AJ964" s="10">
        <v>2</v>
      </c>
      <c r="AK964" s="7"/>
      <c r="AL964" s="127">
        <v>25</v>
      </c>
      <c r="AM964" s="130">
        <v>27</v>
      </c>
      <c r="AN964" s="130">
        <v>225</v>
      </c>
      <c r="AO964" s="132">
        <v>63270</v>
      </c>
      <c r="AP964" s="132">
        <f t="shared" si="191"/>
        <v>25027</v>
      </c>
      <c r="AQ964" t="s">
        <v>146</v>
      </c>
    </row>
    <row r="965" spans="1:43" hidden="1" outlineLevel="1" x14ac:dyDescent="0.2">
      <c r="A965" s="69" t="s">
        <v>3148</v>
      </c>
      <c r="B965" s="10" t="s">
        <v>1385</v>
      </c>
      <c r="C965" s="1">
        <f t="shared" si="192"/>
        <v>3641</v>
      </c>
      <c r="D965" s="7">
        <f t="shared" si="186"/>
        <v>1</v>
      </c>
      <c r="E965" s="7">
        <f t="shared" si="187"/>
        <v>2</v>
      </c>
      <c r="F965" s="7">
        <f t="shared" si="188"/>
        <v>3</v>
      </c>
      <c r="G965" s="1">
        <f t="shared" si="189"/>
        <v>81</v>
      </c>
      <c r="H965" s="2">
        <f t="shared" si="190"/>
        <v>2.22466355396869E-2</v>
      </c>
      <c r="I965" s="8"/>
      <c r="J965" s="2">
        <f t="shared" si="182"/>
        <v>0.34825597363361716</v>
      </c>
      <c r="K965" s="2">
        <f t="shared" si="183"/>
        <v>0.32600933809393023</v>
      </c>
      <c r="L965" s="2">
        <f t="shared" si="184"/>
        <v>0.32079099148585555</v>
      </c>
      <c r="M965" s="2">
        <f t="shared" si="185"/>
        <v>4.9436967865970627E-3</v>
      </c>
      <c r="N965" s="1">
        <v>1268</v>
      </c>
      <c r="O965" s="1">
        <v>1187</v>
      </c>
      <c r="P965" s="1">
        <v>1168</v>
      </c>
      <c r="Q965" s="1">
        <v>3</v>
      </c>
      <c r="R965" s="1"/>
      <c r="S965" s="1">
        <v>1</v>
      </c>
      <c r="T965" s="1">
        <v>3</v>
      </c>
      <c r="U965" s="1">
        <v>2</v>
      </c>
      <c r="V965" s="1"/>
      <c r="W965" s="1">
        <v>1</v>
      </c>
      <c r="X965" s="1"/>
      <c r="Y965" s="1">
        <v>8</v>
      </c>
      <c r="Z965" s="1"/>
      <c r="AA965" s="1"/>
      <c r="AB965" s="1"/>
      <c r="AH965" t="str">
        <f t="shared" si="193"/>
        <v>Southwick</v>
      </c>
      <c r="AI965" t="s">
        <v>1061</v>
      </c>
      <c r="AJ965">
        <v>1</v>
      </c>
      <c r="AK965" s="7"/>
      <c r="AL965" s="127">
        <v>25</v>
      </c>
      <c r="AM965" s="130">
        <v>13</v>
      </c>
      <c r="AN965" s="130">
        <v>85</v>
      </c>
      <c r="AO965" s="132">
        <v>65825</v>
      </c>
      <c r="AP965" s="132">
        <f t="shared" si="191"/>
        <v>25013</v>
      </c>
      <c r="AQ965" t="s">
        <v>2231</v>
      </c>
    </row>
    <row r="966" spans="1:43" hidden="1" outlineLevel="1" x14ac:dyDescent="0.2">
      <c r="A966" s="69" t="s">
        <v>154</v>
      </c>
      <c r="B966" s="10" t="s">
        <v>1385</v>
      </c>
      <c r="C966" s="1">
        <f t="shared" si="192"/>
        <v>5288</v>
      </c>
      <c r="D966" s="7">
        <f t="shared" si="186"/>
        <v>1</v>
      </c>
      <c r="E966" s="7">
        <f t="shared" si="187"/>
        <v>2</v>
      </c>
      <c r="F966" s="7">
        <f t="shared" si="188"/>
        <v>3</v>
      </c>
      <c r="G966" s="1">
        <f t="shared" si="189"/>
        <v>230</v>
      </c>
      <c r="H966" s="2">
        <f t="shared" si="190"/>
        <v>4.3494704992435705E-2</v>
      </c>
      <c r="I966" s="8"/>
      <c r="J966" s="2">
        <f t="shared" si="182"/>
        <v>0.37689107413010592</v>
      </c>
      <c r="K966" s="2">
        <f t="shared" si="183"/>
        <v>0.33339636913767018</v>
      </c>
      <c r="L966" s="2">
        <f t="shared" si="184"/>
        <v>0.28611951588502271</v>
      </c>
      <c r="M966" s="2">
        <f t="shared" si="185"/>
        <v>3.5930408472011899E-3</v>
      </c>
      <c r="N966" s="1">
        <v>1993</v>
      </c>
      <c r="O966" s="1">
        <v>1763</v>
      </c>
      <c r="P966" s="1">
        <v>1513</v>
      </c>
      <c r="Q966" s="1">
        <v>3</v>
      </c>
      <c r="R966" s="1"/>
      <c r="S966" s="1">
        <v>5</v>
      </c>
      <c r="T966" s="1">
        <v>6</v>
      </c>
      <c r="U966" s="1">
        <v>3</v>
      </c>
      <c r="V966" s="1"/>
      <c r="W966" s="1">
        <v>1</v>
      </c>
      <c r="X966" s="1"/>
      <c r="Y966" s="1">
        <v>1</v>
      </c>
      <c r="Z966" s="1"/>
      <c r="AA966" s="1"/>
      <c r="AB966" s="1"/>
      <c r="AH966" t="str">
        <f t="shared" si="193"/>
        <v>Spencer</v>
      </c>
      <c r="AI966" s="10" t="s">
        <v>2646</v>
      </c>
      <c r="AJ966" s="10">
        <v>2</v>
      </c>
      <c r="AK966" s="7"/>
      <c r="AL966" s="127">
        <v>25</v>
      </c>
      <c r="AM966" s="130">
        <v>27</v>
      </c>
      <c r="AN966" s="130">
        <v>230</v>
      </c>
      <c r="AO966" s="132">
        <v>66105</v>
      </c>
      <c r="AP966" s="132">
        <f t="shared" si="191"/>
        <v>25027</v>
      </c>
      <c r="AQ966" t="s">
        <v>2231</v>
      </c>
    </row>
    <row r="967" spans="1:43" hidden="1" outlineLevel="1" x14ac:dyDescent="0.2">
      <c r="A967" s="69" t="s">
        <v>1160</v>
      </c>
      <c r="B967" s="10" t="s">
        <v>1385</v>
      </c>
      <c r="C967" s="1">
        <f t="shared" si="192"/>
        <v>50111</v>
      </c>
      <c r="D967" s="7">
        <f t="shared" si="186"/>
        <v>1</v>
      </c>
      <c r="E967" s="7">
        <f t="shared" si="187"/>
        <v>2</v>
      </c>
      <c r="F967" s="7">
        <f t="shared" si="188"/>
        <v>3</v>
      </c>
      <c r="G967" s="1">
        <f t="shared" si="189"/>
        <v>15102</v>
      </c>
      <c r="H967" s="2">
        <f t="shared" si="190"/>
        <v>0.30137095647662188</v>
      </c>
      <c r="I967" s="8"/>
      <c r="J967" s="2">
        <f t="shared" si="182"/>
        <v>0.54483047634251958</v>
      </c>
      <c r="K967" s="2">
        <f t="shared" si="183"/>
        <v>0.2434595198658977</v>
      </c>
      <c r="L967" s="2">
        <f t="shared" si="184"/>
        <v>0.20676099060086608</v>
      </c>
      <c r="M967" s="2">
        <f t="shared" si="185"/>
        <v>4.949013190716639E-3</v>
      </c>
      <c r="N967" s="1">
        <v>27302</v>
      </c>
      <c r="O967" s="1">
        <v>12200</v>
      </c>
      <c r="P967" s="1">
        <v>10361</v>
      </c>
      <c r="Q967" s="1">
        <v>60</v>
      </c>
      <c r="R967" s="1"/>
      <c r="S967" s="1">
        <v>87</v>
      </c>
      <c r="T967" s="1">
        <v>38</v>
      </c>
      <c r="U967" s="1">
        <v>35</v>
      </c>
      <c r="V967" s="1"/>
      <c r="W967" s="1">
        <v>28</v>
      </c>
      <c r="X967" s="1"/>
      <c r="Y967" s="1">
        <v>0</v>
      </c>
      <c r="Z967" s="1"/>
      <c r="AA967" s="1"/>
      <c r="AB967" s="1"/>
      <c r="AH967" t="str">
        <f t="shared" si="193"/>
        <v>Springfield</v>
      </c>
      <c r="AI967" t="s">
        <v>1061</v>
      </c>
      <c r="AJ967">
        <v>2</v>
      </c>
      <c r="AK967" s="7"/>
      <c r="AL967" s="127">
        <v>25</v>
      </c>
      <c r="AM967" s="130">
        <v>13</v>
      </c>
      <c r="AN967" s="130">
        <v>90</v>
      </c>
      <c r="AO967" s="132">
        <v>67000</v>
      </c>
      <c r="AP967" s="132">
        <f t="shared" si="191"/>
        <v>25013</v>
      </c>
      <c r="AQ967" t="s">
        <v>146</v>
      </c>
    </row>
    <row r="968" spans="1:43" hidden="1" outlineLevel="1" x14ac:dyDescent="0.2">
      <c r="A968" s="69" t="s">
        <v>3220</v>
      </c>
      <c r="B968" s="10" t="s">
        <v>1385</v>
      </c>
      <c r="C968" s="1">
        <f t="shared" si="192"/>
        <v>3636</v>
      </c>
      <c r="D968" s="7">
        <f t="shared" si="186"/>
        <v>2</v>
      </c>
      <c r="E968" s="7">
        <f t="shared" si="187"/>
        <v>1</v>
      </c>
      <c r="F968" s="7">
        <f t="shared" si="188"/>
        <v>3</v>
      </c>
      <c r="G968" s="1">
        <f t="shared" si="189"/>
        <v>193</v>
      </c>
      <c r="H968" s="2">
        <f t="shared" si="190"/>
        <v>5.3080308030803082E-2</v>
      </c>
      <c r="I968" s="8"/>
      <c r="J968" s="2">
        <f t="shared" si="182"/>
        <v>0.3470847084708471</v>
      </c>
      <c r="K968" s="2">
        <f t="shared" si="183"/>
        <v>0.40016501650165015</v>
      </c>
      <c r="L968" s="2">
        <f t="shared" si="184"/>
        <v>0.24614961496149615</v>
      </c>
      <c r="M968" s="2">
        <f t="shared" si="185"/>
        <v>6.6006600660066528E-3</v>
      </c>
      <c r="N968" s="1">
        <v>1262</v>
      </c>
      <c r="O968" s="1">
        <v>1455</v>
      </c>
      <c r="P968" s="1">
        <v>895</v>
      </c>
      <c r="Q968" s="1">
        <v>8</v>
      </c>
      <c r="R968" s="1"/>
      <c r="S968" s="1">
        <v>4</v>
      </c>
      <c r="T968" s="1">
        <v>4</v>
      </c>
      <c r="U968" s="1">
        <v>6</v>
      </c>
      <c r="V968" s="1"/>
      <c r="W968" s="1">
        <v>0</v>
      </c>
      <c r="X968" s="1"/>
      <c r="Y968" s="1">
        <v>2</v>
      </c>
      <c r="Z968" s="1"/>
      <c r="AA968" s="1"/>
      <c r="AB968" s="1"/>
      <c r="AH968" t="str">
        <f t="shared" si="193"/>
        <v>Sterling</v>
      </c>
      <c r="AI968" s="10" t="s">
        <v>2646</v>
      </c>
      <c r="AJ968" s="10">
        <v>3</v>
      </c>
      <c r="AK968" s="7"/>
      <c r="AL968" s="127">
        <v>25</v>
      </c>
      <c r="AM968" s="130">
        <v>27</v>
      </c>
      <c r="AN968" s="130">
        <v>235</v>
      </c>
      <c r="AO968" s="132">
        <v>67385</v>
      </c>
      <c r="AP968" s="132">
        <f t="shared" si="191"/>
        <v>25027</v>
      </c>
      <c r="AQ968" t="s">
        <v>2231</v>
      </c>
    </row>
    <row r="969" spans="1:43" hidden="1" outlineLevel="1" x14ac:dyDescent="0.2">
      <c r="A969" s="69" t="s">
        <v>557</v>
      </c>
      <c r="B969" s="10" t="s">
        <v>1385</v>
      </c>
      <c r="C969" s="1">
        <f t="shared" si="192"/>
        <v>1433</v>
      </c>
      <c r="D969" s="7">
        <f t="shared" si="186"/>
        <v>1</v>
      </c>
      <c r="E969" s="7">
        <f t="shared" si="187"/>
        <v>2</v>
      </c>
      <c r="F969" s="7">
        <f t="shared" si="188"/>
        <v>3</v>
      </c>
      <c r="G969" s="1">
        <f t="shared" si="189"/>
        <v>607</v>
      </c>
      <c r="H969" s="2">
        <f t="shared" si="190"/>
        <v>0.42358688066992323</v>
      </c>
      <c r="I969" s="8"/>
      <c r="J969" s="2">
        <f t="shared" si="182"/>
        <v>0.62316817864619678</v>
      </c>
      <c r="K969" s="2">
        <f t="shared" si="183"/>
        <v>0.19958129797627355</v>
      </c>
      <c r="L969" s="2">
        <f t="shared" si="184"/>
        <v>0.16608513607815772</v>
      </c>
      <c r="M969" s="2">
        <f t="shared" si="185"/>
        <v>1.1165387299371943E-2</v>
      </c>
      <c r="N969" s="1">
        <v>893</v>
      </c>
      <c r="O969" s="1">
        <v>286</v>
      </c>
      <c r="P969" s="1">
        <v>238</v>
      </c>
      <c r="Q969" s="1">
        <v>9</v>
      </c>
      <c r="R969" s="1"/>
      <c r="S969" s="1">
        <v>1</v>
      </c>
      <c r="T969" s="1">
        <v>0</v>
      </c>
      <c r="U969" s="1">
        <v>4</v>
      </c>
      <c r="V969" s="1"/>
      <c r="W969" s="1">
        <v>0</v>
      </c>
      <c r="X969" s="1"/>
      <c r="Y969" s="1">
        <v>2</v>
      </c>
      <c r="Z969" s="1"/>
      <c r="AA969" s="1"/>
      <c r="AB969" s="1"/>
      <c r="AH969" t="str">
        <f t="shared" si="193"/>
        <v>Stockbridge</v>
      </c>
      <c r="AI969" t="s">
        <v>2258</v>
      </c>
      <c r="AJ969">
        <v>1</v>
      </c>
      <c r="AK969" s="7"/>
      <c r="AL969" s="127">
        <v>25</v>
      </c>
      <c r="AM969" s="130">
        <v>3</v>
      </c>
      <c r="AN969" s="130">
        <v>135</v>
      </c>
      <c r="AO969" s="132">
        <v>67595</v>
      </c>
      <c r="AP969" s="132">
        <f t="shared" si="191"/>
        <v>25003</v>
      </c>
      <c r="AQ969" t="s">
        <v>2231</v>
      </c>
    </row>
    <row r="970" spans="1:43" hidden="1" outlineLevel="1" x14ac:dyDescent="0.2">
      <c r="A970" s="69" t="s">
        <v>3149</v>
      </c>
      <c r="B970" s="10" t="s">
        <v>1385</v>
      </c>
      <c r="C970" s="1">
        <f t="shared" si="192"/>
        <v>11629</v>
      </c>
      <c r="D970" s="7">
        <f t="shared" si="186"/>
        <v>1</v>
      </c>
      <c r="E970" s="7">
        <f t="shared" si="187"/>
        <v>2</v>
      </c>
      <c r="F970" s="7">
        <f t="shared" si="188"/>
        <v>3</v>
      </c>
      <c r="G970" s="1">
        <f t="shared" si="189"/>
        <v>1446</v>
      </c>
      <c r="H970" s="2">
        <f t="shared" si="190"/>
        <v>0.12434431163470634</v>
      </c>
      <c r="I970" s="8"/>
      <c r="J970" s="2">
        <f t="shared" si="182"/>
        <v>0.44156849256169922</v>
      </c>
      <c r="K970" s="2">
        <f t="shared" si="183"/>
        <v>0.31722418092699284</v>
      </c>
      <c r="L970" s="2">
        <f t="shared" si="184"/>
        <v>0.23587582767219881</v>
      </c>
      <c r="M970" s="2">
        <f t="shared" si="185"/>
        <v>5.3314988391091889E-3</v>
      </c>
      <c r="N970" s="1">
        <v>5135</v>
      </c>
      <c r="O970" s="1">
        <v>3689</v>
      </c>
      <c r="P970" s="1">
        <v>2743</v>
      </c>
      <c r="Q970" s="1">
        <v>31</v>
      </c>
      <c r="R970" s="1"/>
      <c r="S970" s="1">
        <v>4</v>
      </c>
      <c r="T970" s="1">
        <v>8</v>
      </c>
      <c r="U970" s="1">
        <v>4</v>
      </c>
      <c r="V970" s="1"/>
      <c r="W970" s="1">
        <v>1</v>
      </c>
      <c r="X970" s="1"/>
      <c r="Y970" s="1">
        <v>14</v>
      </c>
      <c r="Z970" s="1"/>
      <c r="AA970" s="1"/>
      <c r="AB970" s="1"/>
      <c r="AH970" t="str">
        <f t="shared" si="193"/>
        <v>Stoneham</v>
      </c>
      <c r="AI970" t="s">
        <v>958</v>
      </c>
      <c r="AJ970">
        <v>7</v>
      </c>
      <c r="AK970" s="7"/>
      <c r="AL970" s="127">
        <v>25</v>
      </c>
      <c r="AM970" s="130">
        <v>17</v>
      </c>
      <c r="AN970" s="130">
        <v>200</v>
      </c>
      <c r="AO970" s="132">
        <v>67665</v>
      </c>
      <c r="AP970" s="132">
        <f t="shared" si="191"/>
        <v>25017</v>
      </c>
      <c r="AQ970" t="s">
        <v>2231</v>
      </c>
    </row>
    <row r="971" spans="1:43" hidden="1" outlineLevel="1" x14ac:dyDescent="0.2">
      <c r="A971" s="69" t="s">
        <v>3150</v>
      </c>
      <c r="B971" s="10" t="s">
        <v>1385</v>
      </c>
      <c r="C971" s="1">
        <f t="shared" si="192"/>
        <v>13065</v>
      </c>
      <c r="D971" s="7">
        <f t="shared" si="186"/>
        <v>1</v>
      </c>
      <c r="E971" s="7">
        <f t="shared" si="187"/>
        <v>2</v>
      </c>
      <c r="F971" s="7">
        <f t="shared" si="188"/>
        <v>3</v>
      </c>
      <c r="G971" s="1">
        <f t="shared" si="189"/>
        <v>2525</v>
      </c>
      <c r="H971" s="2">
        <f t="shared" si="190"/>
        <v>0.19326444699579029</v>
      </c>
      <c r="I971" s="8"/>
      <c r="J971" s="2">
        <f t="shared" si="182"/>
        <v>0.48021431305013396</v>
      </c>
      <c r="K971" s="2">
        <f t="shared" si="183"/>
        <v>0.28694986605434364</v>
      </c>
      <c r="L971" s="2">
        <f t="shared" si="184"/>
        <v>0.22854955989284348</v>
      </c>
      <c r="M971" s="2">
        <f t="shared" si="185"/>
        <v>4.2862610026789261E-3</v>
      </c>
      <c r="N971" s="1">
        <v>6274</v>
      </c>
      <c r="O971" s="1">
        <v>3749</v>
      </c>
      <c r="P971" s="1">
        <v>2986</v>
      </c>
      <c r="Q971" s="1">
        <v>23</v>
      </c>
      <c r="R971" s="1"/>
      <c r="S971" s="1">
        <v>7</v>
      </c>
      <c r="T971" s="1">
        <v>5</v>
      </c>
      <c r="U971" s="1">
        <v>5</v>
      </c>
      <c r="V971" s="1"/>
      <c r="W971" s="1">
        <v>1</v>
      </c>
      <c r="X971" s="1"/>
      <c r="Y971" s="1">
        <v>15</v>
      </c>
      <c r="Z971" s="1"/>
      <c r="AA971" s="1"/>
      <c r="AB971" s="1"/>
      <c r="AH971" t="str">
        <f t="shared" si="193"/>
        <v>Stoughton</v>
      </c>
      <c r="AI971" t="s">
        <v>1526</v>
      </c>
      <c r="AJ971">
        <v>9</v>
      </c>
      <c r="AK971" s="7"/>
      <c r="AL971" s="127">
        <v>25</v>
      </c>
      <c r="AM971" s="130">
        <v>21</v>
      </c>
      <c r="AN971" s="130">
        <v>115</v>
      </c>
      <c r="AO971" s="132">
        <v>67945</v>
      </c>
      <c r="AP971" s="132">
        <f t="shared" si="191"/>
        <v>25021</v>
      </c>
      <c r="AQ971" t="s">
        <v>2231</v>
      </c>
    </row>
    <row r="972" spans="1:43" hidden="1" outlineLevel="1" x14ac:dyDescent="0.2">
      <c r="A972" s="69" t="s">
        <v>3151</v>
      </c>
      <c r="B972" s="10" t="s">
        <v>1385</v>
      </c>
      <c r="C972" s="1">
        <f t="shared" si="192"/>
        <v>3329</v>
      </c>
      <c r="D972" s="7">
        <f t="shared" si="186"/>
        <v>1</v>
      </c>
      <c r="E972" s="7">
        <f t="shared" si="187"/>
        <v>2</v>
      </c>
      <c r="F972" s="7">
        <f t="shared" si="188"/>
        <v>3</v>
      </c>
      <c r="G972" s="1">
        <f t="shared" si="189"/>
        <v>223</v>
      </c>
      <c r="H972" s="2">
        <f t="shared" si="190"/>
        <v>6.6987083208170622E-2</v>
      </c>
      <c r="I972" s="8"/>
      <c r="J972" s="2">
        <f t="shared" si="182"/>
        <v>0.39981976569540401</v>
      </c>
      <c r="K972" s="2">
        <f t="shared" si="183"/>
        <v>0.33283268248723341</v>
      </c>
      <c r="L972" s="2">
        <f t="shared" si="184"/>
        <v>0.26133974166416341</v>
      </c>
      <c r="M972" s="2">
        <f t="shared" si="185"/>
        <v>6.0078101531991779E-3</v>
      </c>
      <c r="N972" s="1">
        <v>1331</v>
      </c>
      <c r="O972" s="1">
        <v>1108</v>
      </c>
      <c r="P972" s="1">
        <v>870</v>
      </c>
      <c r="Q972" s="1">
        <v>14</v>
      </c>
      <c r="R972" s="1"/>
      <c r="S972" s="1">
        <v>1</v>
      </c>
      <c r="T972" s="1">
        <v>3</v>
      </c>
      <c r="U972" s="1">
        <v>1</v>
      </c>
      <c r="V972" s="1"/>
      <c r="W972" s="1">
        <v>0</v>
      </c>
      <c r="X972" s="1"/>
      <c r="Y972" s="1">
        <v>1</v>
      </c>
      <c r="Z972" s="1"/>
      <c r="AA972" s="1"/>
      <c r="AB972" s="1"/>
      <c r="AH972" t="str">
        <f t="shared" si="193"/>
        <v>Stow</v>
      </c>
      <c r="AI972" t="s">
        <v>958</v>
      </c>
      <c r="AJ972">
        <v>5</v>
      </c>
      <c r="AK972" s="7"/>
      <c r="AL972" s="127">
        <v>25</v>
      </c>
      <c r="AM972" s="130">
        <v>17</v>
      </c>
      <c r="AN972" s="130">
        <v>205</v>
      </c>
      <c r="AO972" s="132">
        <v>68050</v>
      </c>
      <c r="AP972" s="132">
        <f t="shared" si="191"/>
        <v>25017</v>
      </c>
      <c r="AQ972" t="s">
        <v>2231</v>
      </c>
    </row>
    <row r="973" spans="1:43" hidden="1" outlineLevel="1" x14ac:dyDescent="0.2">
      <c r="A973" s="69" t="s">
        <v>3152</v>
      </c>
      <c r="B973" s="10" t="s">
        <v>1385</v>
      </c>
      <c r="C973" s="1">
        <f t="shared" si="192"/>
        <v>3992</v>
      </c>
      <c r="D973" s="7">
        <f t="shared" si="186"/>
        <v>1</v>
      </c>
      <c r="E973" s="7">
        <f t="shared" si="187"/>
        <v>2</v>
      </c>
      <c r="F973" s="7">
        <f t="shared" si="188"/>
        <v>3</v>
      </c>
      <c r="G973" s="1">
        <f t="shared" si="189"/>
        <v>257</v>
      </c>
      <c r="H973" s="2">
        <f t="shared" si="190"/>
        <v>6.4378757515030055E-2</v>
      </c>
      <c r="I973" s="8"/>
      <c r="J973" s="2">
        <f t="shared" si="182"/>
        <v>0.40005010020040083</v>
      </c>
      <c r="K973" s="2">
        <f t="shared" si="183"/>
        <v>0.33567134268537074</v>
      </c>
      <c r="L973" s="2">
        <f t="shared" si="184"/>
        <v>0.25726452905811625</v>
      </c>
      <c r="M973" s="2">
        <f t="shared" si="185"/>
        <v>7.0140280561121204E-3</v>
      </c>
      <c r="N973" s="1">
        <v>1597</v>
      </c>
      <c r="O973" s="1">
        <v>1340</v>
      </c>
      <c r="P973" s="1">
        <v>1027</v>
      </c>
      <c r="Q973" s="1">
        <v>10</v>
      </c>
      <c r="R973" s="1"/>
      <c r="S973" s="1">
        <v>9</v>
      </c>
      <c r="T973" s="1">
        <v>2</v>
      </c>
      <c r="U973" s="1">
        <v>2</v>
      </c>
      <c r="V973" s="1"/>
      <c r="W973" s="1">
        <v>2</v>
      </c>
      <c r="X973" s="1"/>
      <c r="Y973" s="1">
        <v>3</v>
      </c>
      <c r="Z973" s="1"/>
      <c r="AA973" s="1"/>
      <c r="AB973" s="1"/>
      <c r="AH973" t="str">
        <f t="shared" si="193"/>
        <v>Sturbridge</v>
      </c>
      <c r="AI973" s="10" t="s">
        <v>2646</v>
      </c>
      <c r="AJ973" s="10">
        <v>2</v>
      </c>
      <c r="AK973" s="7"/>
      <c r="AL973" s="127">
        <v>25</v>
      </c>
      <c r="AM973" s="130">
        <v>27</v>
      </c>
      <c r="AN973" s="130">
        <v>240</v>
      </c>
      <c r="AO973" s="132">
        <v>68155</v>
      </c>
      <c r="AP973" s="132">
        <f t="shared" si="191"/>
        <v>25027</v>
      </c>
      <c r="AQ973" t="s">
        <v>2231</v>
      </c>
    </row>
    <row r="974" spans="1:43" hidden="1" outlineLevel="1" x14ac:dyDescent="0.2">
      <c r="A974" s="69" t="s">
        <v>1166</v>
      </c>
      <c r="B974" s="10" t="s">
        <v>1385</v>
      </c>
      <c r="C974" s="1">
        <f t="shared" si="192"/>
        <v>8967</v>
      </c>
      <c r="D974" s="7">
        <f t="shared" si="186"/>
        <v>1</v>
      </c>
      <c r="E974" s="7">
        <f t="shared" si="187"/>
        <v>2</v>
      </c>
      <c r="F974" s="7">
        <f t="shared" si="188"/>
        <v>3</v>
      </c>
      <c r="G974" s="1">
        <f t="shared" si="189"/>
        <v>1227</v>
      </c>
      <c r="H974" s="2">
        <f t="shared" si="190"/>
        <v>0.13683506189360992</v>
      </c>
      <c r="I974" s="8"/>
      <c r="J974" s="2">
        <f t="shared" si="182"/>
        <v>0.46492695438831272</v>
      </c>
      <c r="K974" s="2">
        <f t="shared" si="183"/>
        <v>0.32809189249470277</v>
      </c>
      <c r="L974" s="2">
        <f t="shared" si="184"/>
        <v>0.20062451209992194</v>
      </c>
      <c r="M974" s="2">
        <f t="shared" si="185"/>
        <v>6.3566410170625143E-3</v>
      </c>
      <c r="N974" s="1">
        <v>4169</v>
      </c>
      <c r="O974" s="1">
        <v>2942</v>
      </c>
      <c r="P974" s="1">
        <v>1799</v>
      </c>
      <c r="Q974" s="1">
        <v>37</v>
      </c>
      <c r="R974" s="1"/>
      <c r="S974" s="1">
        <v>3</v>
      </c>
      <c r="T974" s="1">
        <v>0</v>
      </c>
      <c r="U974" s="1">
        <v>6</v>
      </c>
      <c r="V974" s="1"/>
      <c r="W974" s="1">
        <v>2</v>
      </c>
      <c r="X974" s="1"/>
      <c r="Y974" s="1">
        <v>9</v>
      </c>
      <c r="Z974" s="1"/>
      <c r="AA974" s="1"/>
      <c r="AB974" s="1"/>
      <c r="AH974" t="str">
        <f t="shared" si="193"/>
        <v>Sudbury</v>
      </c>
      <c r="AI974" t="s">
        <v>958</v>
      </c>
      <c r="AJ974">
        <v>5</v>
      </c>
      <c r="AK974" s="7"/>
      <c r="AL974" s="127">
        <v>25</v>
      </c>
      <c r="AM974" s="130">
        <v>17</v>
      </c>
      <c r="AN974" s="130">
        <v>210</v>
      </c>
      <c r="AO974" s="132">
        <v>68260</v>
      </c>
      <c r="AP974" s="132">
        <f t="shared" si="191"/>
        <v>25017</v>
      </c>
      <c r="AQ974" t="s">
        <v>2231</v>
      </c>
    </row>
    <row r="975" spans="1:43" hidden="1" outlineLevel="1" x14ac:dyDescent="0.2">
      <c r="A975" s="69" t="s">
        <v>1454</v>
      </c>
      <c r="B975" s="10" t="s">
        <v>1385</v>
      </c>
      <c r="C975" s="1">
        <f t="shared" si="192"/>
        <v>1576</v>
      </c>
      <c r="D975" s="7">
        <f t="shared" si="186"/>
        <v>1</v>
      </c>
      <c r="E975" s="7">
        <f t="shared" si="187"/>
        <v>3</v>
      </c>
      <c r="F975" s="7">
        <f t="shared" si="188"/>
        <v>2</v>
      </c>
      <c r="G975" s="1">
        <f t="shared" si="189"/>
        <v>504</v>
      </c>
      <c r="H975" s="2">
        <f t="shared" si="190"/>
        <v>0.31979695431472083</v>
      </c>
      <c r="I975" s="8"/>
      <c r="J975" s="2">
        <f t="shared" si="182"/>
        <v>0.56852791878172593</v>
      </c>
      <c r="K975" s="2">
        <f t="shared" si="183"/>
        <v>0.16941624365482233</v>
      </c>
      <c r="L975" s="2">
        <f t="shared" si="184"/>
        <v>0.24873096446700507</v>
      </c>
      <c r="M975" s="2">
        <f t="shared" si="185"/>
        <v>1.3324873096446671E-2</v>
      </c>
      <c r="N975" s="1">
        <v>896</v>
      </c>
      <c r="O975" s="1">
        <v>267</v>
      </c>
      <c r="P975" s="1">
        <v>392</v>
      </c>
      <c r="Q975" s="1">
        <v>9</v>
      </c>
      <c r="R975" s="1"/>
      <c r="S975" s="1">
        <v>2</v>
      </c>
      <c r="T975" s="1">
        <v>1</v>
      </c>
      <c r="U975" s="1">
        <v>1</v>
      </c>
      <c r="V975" s="1"/>
      <c r="W975" s="1">
        <v>1</v>
      </c>
      <c r="X975" s="1"/>
      <c r="Y975" s="1">
        <v>7</v>
      </c>
      <c r="Z975" s="1"/>
      <c r="AA975" s="1"/>
      <c r="AB975" s="1"/>
      <c r="AH975" t="str">
        <f t="shared" si="193"/>
        <v>Sunderland</v>
      </c>
      <c r="AI975" t="s">
        <v>1494</v>
      </c>
      <c r="AJ975">
        <v>1</v>
      </c>
      <c r="AK975" s="7"/>
      <c r="AL975" s="127">
        <v>25</v>
      </c>
      <c r="AM975" s="130">
        <v>11</v>
      </c>
      <c r="AN975" s="130">
        <v>115</v>
      </c>
      <c r="AO975" s="132">
        <v>68400</v>
      </c>
      <c r="AP975" s="132">
        <f t="shared" si="191"/>
        <v>25011</v>
      </c>
      <c r="AQ975" t="s">
        <v>2231</v>
      </c>
    </row>
    <row r="976" spans="1:43" hidden="1" outlineLevel="1" x14ac:dyDescent="0.2">
      <c r="A976" s="69" t="s">
        <v>495</v>
      </c>
      <c r="B976" s="10" t="s">
        <v>1385</v>
      </c>
      <c r="C976" s="1">
        <f t="shared" si="192"/>
        <v>3710</v>
      </c>
      <c r="D976" s="7">
        <f t="shared" si="186"/>
        <v>2</v>
      </c>
      <c r="E976" s="7">
        <f t="shared" si="187"/>
        <v>1</v>
      </c>
      <c r="F976" s="7">
        <f t="shared" si="188"/>
        <v>3</v>
      </c>
      <c r="G976" s="1">
        <f t="shared" si="189"/>
        <v>116</v>
      </c>
      <c r="H976" s="2">
        <f t="shared" si="190"/>
        <v>3.1266846361185985E-2</v>
      </c>
      <c r="I976" s="8"/>
      <c r="J976" s="2">
        <f t="shared" si="182"/>
        <v>0.34932614555256064</v>
      </c>
      <c r="K976" s="2">
        <f t="shared" si="183"/>
        <v>0.38059299191374663</v>
      </c>
      <c r="L976" s="2">
        <f t="shared" si="184"/>
        <v>0.26711590296495957</v>
      </c>
      <c r="M976" s="2">
        <f t="shared" si="185"/>
        <v>2.9649595687331054E-3</v>
      </c>
      <c r="N976" s="1">
        <v>1296</v>
      </c>
      <c r="O976" s="1">
        <v>1412</v>
      </c>
      <c r="P976" s="1">
        <v>991</v>
      </c>
      <c r="Q976" s="1">
        <v>6</v>
      </c>
      <c r="R976" s="1"/>
      <c r="S976" s="1">
        <v>1</v>
      </c>
      <c r="T976" s="1">
        <v>1</v>
      </c>
      <c r="U976" s="1">
        <v>1</v>
      </c>
      <c r="V976" s="1"/>
      <c r="W976" s="1">
        <v>1</v>
      </c>
      <c r="X976" s="1"/>
      <c r="Y976" s="1">
        <v>1</v>
      </c>
      <c r="Z976" s="1"/>
      <c r="AA976" s="1"/>
      <c r="AB976" s="1"/>
      <c r="AH976" t="str">
        <f t="shared" si="193"/>
        <v>Sutton</v>
      </c>
      <c r="AI976" s="10" t="s">
        <v>2646</v>
      </c>
      <c r="AJ976" s="10">
        <v>2</v>
      </c>
      <c r="AK976" s="7"/>
      <c r="AL976" s="127">
        <v>25</v>
      </c>
      <c r="AM976" s="130">
        <v>27</v>
      </c>
      <c r="AN976" s="130">
        <v>245</v>
      </c>
      <c r="AO976" s="132">
        <v>68610</v>
      </c>
      <c r="AP976" s="132">
        <f t="shared" si="191"/>
        <v>25027</v>
      </c>
      <c r="AQ976" t="s">
        <v>2231</v>
      </c>
    </row>
    <row r="977" spans="1:43" hidden="1" outlineLevel="1" x14ac:dyDescent="0.2">
      <c r="A977" s="69" t="s">
        <v>3153</v>
      </c>
      <c r="B977" s="10" t="s">
        <v>1385</v>
      </c>
      <c r="C977" s="1">
        <f t="shared" si="192"/>
        <v>8227</v>
      </c>
      <c r="D977" s="7">
        <f t="shared" si="186"/>
        <v>1</v>
      </c>
      <c r="E977" s="7">
        <f t="shared" si="187"/>
        <v>2</v>
      </c>
      <c r="F977" s="7">
        <f t="shared" si="188"/>
        <v>3</v>
      </c>
      <c r="G977" s="1">
        <f t="shared" si="189"/>
        <v>2014</v>
      </c>
      <c r="H977" s="2">
        <f t="shared" si="190"/>
        <v>0.24480369515011546</v>
      </c>
      <c r="I977" s="8"/>
      <c r="J977" s="2">
        <f t="shared" si="182"/>
        <v>0.52449252461407558</v>
      </c>
      <c r="K977" s="2">
        <f t="shared" si="183"/>
        <v>0.27968882946396012</v>
      </c>
      <c r="L977" s="2">
        <f t="shared" si="184"/>
        <v>0.18852558648352985</v>
      </c>
      <c r="M977" s="2">
        <f t="shared" si="185"/>
        <v>7.293059438434446E-3</v>
      </c>
      <c r="N977" s="1">
        <v>4315</v>
      </c>
      <c r="O977" s="1">
        <v>2301</v>
      </c>
      <c r="P977" s="1">
        <v>1551</v>
      </c>
      <c r="Q977" s="1">
        <v>18</v>
      </c>
      <c r="R977" s="1"/>
      <c r="S977" s="1">
        <v>2</v>
      </c>
      <c r="T977" s="1">
        <v>1</v>
      </c>
      <c r="U977" s="1">
        <v>4</v>
      </c>
      <c r="V977" s="1"/>
      <c r="W977" s="1">
        <v>6</v>
      </c>
      <c r="X977" s="1"/>
      <c r="Y977" s="1">
        <v>29</v>
      </c>
      <c r="Z977" s="1"/>
      <c r="AA977" s="1"/>
      <c r="AB977" s="1"/>
      <c r="AH977" t="str">
        <f t="shared" si="193"/>
        <v>Swampscott</v>
      </c>
      <c r="AI977" t="s">
        <v>1581</v>
      </c>
      <c r="AJ977">
        <v>6</v>
      </c>
      <c r="AK977" s="7"/>
      <c r="AL977" s="127">
        <v>25</v>
      </c>
      <c r="AM977" s="130">
        <v>9</v>
      </c>
      <c r="AN977" s="130">
        <v>155</v>
      </c>
      <c r="AO977" s="132">
        <v>68645</v>
      </c>
      <c r="AP977" s="132">
        <f t="shared" si="191"/>
        <v>25009</v>
      </c>
      <c r="AQ977" t="s">
        <v>2231</v>
      </c>
    </row>
    <row r="978" spans="1:43" hidden="1" outlineLevel="1" x14ac:dyDescent="0.2">
      <c r="A978" s="69" t="s">
        <v>2838</v>
      </c>
      <c r="B978" s="10" t="s">
        <v>1385</v>
      </c>
      <c r="C978" s="1">
        <f t="shared" si="192"/>
        <v>8152</v>
      </c>
      <c r="D978" s="7">
        <f t="shared" si="186"/>
        <v>1</v>
      </c>
      <c r="E978" s="7">
        <f t="shared" si="187"/>
        <v>3</v>
      </c>
      <c r="F978" s="7">
        <f t="shared" si="188"/>
        <v>2</v>
      </c>
      <c r="G978" s="1">
        <f t="shared" si="189"/>
        <v>1621</v>
      </c>
      <c r="H978" s="2">
        <f t="shared" si="190"/>
        <v>0.198846908734053</v>
      </c>
      <c r="I978" s="8"/>
      <c r="J978" s="2">
        <f t="shared" si="182"/>
        <v>0.47068204121687929</v>
      </c>
      <c r="K978" s="2">
        <f t="shared" si="183"/>
        <v>0.25466143277723258</v>
      </c>
      <c r="L978" s="2">
        <f t="shared" si="184"/>
        <v>0.27183513248282631</v>
      </c>
      <c r="M978" s="2">
        <f t="shared" si="185"/>
        <v>2.8213935230618215E-3</v>
      </c>
      <c r="N978" s="1">
        <v>3837</v>
      </c>
      <c r="O978" s="1">
        <v>2076</v>
      </c>
      <c r="P978" s="1">
        <v>2216</v>
      </c>
      <c r="Q978" s="1">
        <v>6</v>
      </c>
      <c r="R978" s="1"/>
      <c r="S978" s="1">
        <v>2</v>
      </c>
      <c r="T978" s="1">
        <v>3</v>
      </c>
      <c r="U978" s="1">
        <v>5</v>
      </c>
      <c r="V978" s="1"/>
      <c r="W978" s="1">
        <v>0</v>
      </c>
      <c r="X978" s="1"/>
      <c r="Y978" s="1">
        <v>7</v>
      </c>
      <c r="Z978" s="1"/>
      <c r="AA978" s="1"/>
      <c r="AB978" s="1"/>
      <c r="AH978" t="str">
        <f t="shared" si="193"/>
        <v>Swansea</v>
      </c>
      <c r="AI978" t="s">
        <v>1057</v>
      </c>
      <c r="AJ978">
        <v>3</v>
      </c>
      <c r="AK978" s="7"/>
      <c r="AL978" s="127">
        <v>25</v>
      </c>
      <c r="AM978" s="130">
        <v>5</v>
      </c>
      <c r="AN978" s="130">
        <v>90</v>
      </c>
      <c r="AO978" s="132">
        <v>68750</v>
      </c>
      <c r="AP978" s="132">
        <f t="shared" si="191"/>
        <v>25005</v>
      </c>
      <c r="AQ978" t="s">
        <v>2231</v>
      </c>
    </row>
    <row r="979" spans="1:43" hidden="1" outlineLevel="1" x14ac:dyDescent="0.2">
      <c r="A979" s="69" t="s">
        <v>2839</v>
      </c>
      <c r="B979" s="10" t="s">
        <v>1385</v>
      </c>
      <c r="C979" s="1">
        <f t="shared" si="192"/>
        <v>19483</v>
      </c>
      <c r="D979" s="7">
        <f t="shared" si="186"/>
        <v>1</v>
      </c>
      <c r="E979" s="7">
        <f t="shared" si="187"/>
        <v>3</v>
      </c>
      <c r="F979" s="7">
        <f t="shared" si="188"/>
        <v>2</v>
      </c>
      <c r="G979" s="1">
        <f t="shared" si="189"/>
        <v>3010</v>
      </c>
      <c r="H979" s="2">
        <f t="shared" si="190"/>
        <v>0.15449366114048144</v>
      </c>
      <c r="I979" s="8"/>
      <c r="J979" s="2">
        <f t="shared" si="182"/>
        <v>0.44567058461222603</v>
      </c>
      <c r="K979" s="2">
        <f t="shared" si="183"/>
        <v>0.2591490016937843</v>
      </c>
      <c r="L979" s="2">
        <f t="shared" si="184"/>
        <v>0.29117692347174462</v>
      </c>
      <c r="M979" s="2">
        <f t="shared" si="185"/>
        <v>4.0034902222451096E-3</v>
      </c>
      <c r="N979" s="1">
        <v>8683</v>
      </c>
      <c r="O979" s="1">
        <v>5049</v>
      </c>
      <c r="P979" s="1">
        <v>5673</v>
      </c>
      <c r="Q979" s="1">
        <v>32</v>
      </c>
      <c r="R979" s="1"/>
      <c r="S979" s="1">
        <v>12</v>
      </c>
      <c r="T979" s="1">
        <v>18</v>
      </c>
      <c r="U979" s="1">
        <v>7</v>
      </c>
      <c r="V979" s="1"/>
      <c r="W979" s="1">
        <v>9</v>
      </c>
      <c r="X979" s="1"/>
      <c r="Y979" s="1">
        <v>0</v>
      </c>
      <c r="Z979" s="1"/>
      <c r="AA979" s="1"/>
      <c r="AB979" s="1"/>
      <c r="AH979" t="str">
        <f t="shared" si="193"/>
        <v>Taunton</v>
      </c>
      <c r="AI979" t="s">
        <v>1057</v>
      </c>
      <c r="AJ979">
        <v>9</v>
      </c>
      <c r="AK979" s="7"/>
      <c r="AL979" s="127">
        <v>25</v>
      </c>
      <c r="AM979" s="130">
        <v>5</v>
      </c>
      <c r="AN979" s="130">
        <v>95</v>
      </c>
      <c r="AO979" s="132">
        <v>69170</v>
      </c>
      <c r="AP979" s="132">
        <f t="shared" si="191"/>
        <v>25005</v>
      </c>
      <c r="AQ979" t="s">
        <v>146</v>
      </c>
    </row>
    <row r="980" spans="1:43" hidden="1" outlineLevel="1" x14ac:dyDescent="0.2">
      <c r="A980" s="69" t="s">
        <v>2044</v>
      </c>
      <c r="B980" s="10" t="s">
        <v>1385</v>
      </c>
      <c r="C980" s="1">
        <f t="shared" si="192"/>
        <v>2991</v>
      </c>
      <c r="D980" s="7">
        <f t="shared" si="186"/>
        <v>1</v>
      </c>
      <c r="E980" s="7">
        <f t="shared" si="187"/>
        <v>2</v>
      </c>
      <c r="F980" s="7">
        <f t="shared" si="188"/>
        <v>3</v>
      </c>
      <c r="G980" s="1">
        <f t="shared" si="189"/>
        <v>323</v>
      </c>
      <c r="H980" s="2">
        <f t="shared" si="190"/>
        <v>0.10799063858241391</v>
      </c>
      <c r="I980" s="8"/>
      <c r="J980" s="2">
        <f t="shared" si="182"/>
        <v>0.41691741892343698</v>
      </c>
      <c r="K980" s="2">
        <f t="shared" si="183"/>
        <v>0.30892678034102306</v>
      </c>
      <c r="L980" s="2">
        <f t="shared" si="184"/>
        <v>0.27114677365429624</v>
      </c>
      <c r="M980" s="2">
        <f t="shared" si="185"/>
        <v>3.0090270812436759E-3</v>
      </c>
      <c r="N980" s="1">
        <v>1247</v>
      </c>
      <c r="O980" s="1">
        <v>924</v>
      </c>
      <c r="P980" s="1">
        <v>811</v>
      </c>
      <c r="Q980" s="1">
        <v>2</v>
      </c>
      <c r="R980" s="1"/>
      <c r="S980" s="1">
        <v>1</v>
      </c>
      <c r="T980" s="1">
        <v>5</v>
      </c>
      <c r="U980" s="1">
        <v>1</v>
      </c>
      <c r="V980" s="1"/>
      <c r="W980" s="1">
        <v>0</v>
      </c>
      <c r="X980" s="1"/>
      <c r="Y980" s="1">
        <v>0</v>
      </c>
      <c r="Z980" s="1"/>
      <c r="AA980" s="1"/>
      <c r="AB980" s="1"/>
      <c r="AH980" t="str">
        <f t="shared" si="193"/>
        <v>Templeton</v>
      </c>
      <c r="AI980" s="10" t="s">
        <v>2646</v>
      </c>
      <c r="AJ980" s="10">
        <v>1</v>
      </c>
      <c r="AK980" s="7"/>
      <c r="AL980" s="127">
        <v>25</v>
      </c>
      <c r="AM980" s="130">
        <v>27</v>
      </c>
      <c r="AN980" s="130">
        <v>250</v>
      </c>
      <c r="AO980" s="132">
        <v>69275</v>
      </c>
      <c r="AP980" s="132">
        <f t="shared" si="191"/>
        <v>25027</v>
      </c>
      <c r="AQ980" t="s">
        <v>2231</v>
      </c>
    </row>
    <row r="981" spans="1:43" hidden="1" outlineLevel="1" x14ac:dyDescent="0.2">
      <c r="A981" s="69" t="s">
        <v>2045</v>
      </c>
      <c r="B981" s="10" t="s">
        <v>1385</v>
      </c>
      <c r="C981" s="1">
        <f t="shared" si="192"/>
        <v>14038</v>
      </c>
      <c r="D981" s="7">
        <f t="shared" si="186"/>
        <v>1</v>
      </c>
      <c r="E981" s="7">
        <f t="shared" si="187"/>
        <v>2</v>
      </c>
      <c r="F981" s="7">
        <f t="shared" si="188"/>
        <v>3</v>
      </c>
      <c r="G981" s="1">
        <f t="shared" si="189"/>
        <v>988</v>
      </c>
      <c r="H981" s="2">
        <f t="shared" si="190"/>
        <v>7.0380396067815931E-2</v>
      </c>
      <c r="I981" s="8"/>
      <c r="J981" s="2">
        <f t="shared" si="182"/>
        <v>0.37954124519162274</v>
      </c>
      <c r="K981" s="2">
        <f t="shared" si="183"/>
        <v>0.30916084912380681</v>
      </c>
      <c r="L981" s="2">
        <f t="shared" si="184"/>
        <v>0.30460179512751107</v>
      </c>
      <c r="M981" s="2">
        <f t="shared" si="185"/>
        <v>6.6961105570594315E-3</v>
      </c>
      <c r="N981" s="1">
        <v>5328</v>
      </c>
      <c r="O981" s="1">
        <v>4340</v>
      </c>
      <c r="P981" s="1">
        <v>4276</v>
      </c>
      <c r="Q981" s="1">
        <v>39</v>
      </c>
      <c r="R981" s="1"/>
      <c r="S981" s="1">
        <v>4</v>
      </c>
      <c r="T981" s="1">
        <v>17</v>
      </c>
      <c r="U981" s="1">
        <v>3</v>
      </c>
      <c r="V981" s="1"/>
      <c r="W981" s="1">
        <v>8</v>
      </c>
      <c r="X981" s="1"/>
      <c r="Y981" s="1">
        <v>23</v>
      </c>
      <c r="Z981" s="1"/>
      <c r="AA981" s="1"/>
      <c r="AB981" s="1"/>
      <c r="AH981" t="str">
        <f t="shared" si="193"/>
        <v>Tewksbury</v>
      </c>
      <c r="AI981" t="s">
        <v>958</v>
      </c>
      <c r="AJ981">
        <v>5</v>
      </c>
      <c r="AK981" s="7"/>
      <c r="AL981" s="127">
        <v>25</v>
      </c>
      <c r="AM981" s="130">
        <v>17</v>
      </c>
      <c r="AN981" s="130">
        <v>215</v>
      </c>
      <c r="AO981" s="132">
        <v>69415</v>
      </c>
      <c r="AP981" s="132">
        <f t="shared" si="191"/>
        <v>25017</v>
      </c>
      <c r="AQ981" t="s">
        <v>2231</v>
      </c>
    </row>
    <row r="982" spans="1:43" hidden="1" outlineLevel="1" x14ac:dyDescent="0.2">
      <c r="A982" s="69" t="s">
        <v>1805</v>
      </c>
      <c r="B982" s="10" t="s">
        <v>1385</v>
      </c>
      <c r="C982" s="1">
        <f t="shared" si="192"/>
        <v>1927</v>
      </c>
      <c r="D982" s="7">
        <f t="shared" si="186"/>
        <v>1</v>
      </c>
      <c r="E982" s="7">
        <f t="shared" si="187"/>
        <v>2</v>
      </c>
      <c r="F982" s="7">
        <f t="shared" si="188"/>
        <v>3</v>
      </c>
      <c r="G982" s="1">
        <f t="shared" si="189"/>
        <v>601</v>
      </c>
      <c r="H982" s="2">
        <f t="shared" si="190"/>
        <v>0.3118837571354437</v>
      </c>
      <c r="I982" s="8"/>
      <c r="J982" s="2">
        <f t="shared" si="182"/>
        <v>0.54696419304618582</v>
      </c>
      <c r="K982" s="2">
        <f t="shared" si="183"/>
        <v>0.2350804359107421</v>
      </c>
      <c r="L982" s="2">
        <f t="shared" si="184"/>
        <v>0.21224701608718216</v>
      </c>
      <c r="M982" s="2">
        <f t="shared" si="185"/>
        <v>5.7083549558899216E-3</v>
      </c>
      <c r="N982" s="1">
        <v>1054</v>
      </c>
      <c r="O982" s="1">
        <v>453</v>
      </c>
      <c r="P982" s="1">
        <v>409</v>
      </c>
      <c r="Q982" s="1">
        <v>5</v>
      </c>
      <c r="R982" s="1"/>
      <c r="S982" s="1">
        <v>2</v>
      </c>
      <c r="T982" s="1">
        <v>0</v>
      </c>
      <c r="U982" s="1">
        <v>1</v>
      </c>
      <c r="V982" s="1"/>
      <c r="W982" s="1">
        <v>1</v>
      </c>
      <c r="X982" s="1"/>
      <c r="Y982" s="1">
        <v>1</v>
      </c>
      <c r="Z982" s="1"/>
      <c r="AA982" s="1"/>
      <c r="AB982" s="1">
        <v>1</v>
      </c>
      <c r="AH982" t="str">
        <f t="shared" si="193"/>
        <v>Tisbury</v>
      </c>
      <c r="AI982" t="s">
        <v>3231</v>
      </c>
      <c r="AJ982">
        <v>10</v>
      </c>
      <c r="AK982" s="7"/>
      <c r="AL982" s="127">
        <v>25</v>
      </c>
      <c r="AM982" s="130">
        <v>7</v>
      </c>
      <c r="AN982" s="130">
        <v>30</v>
      </c>
      <c r="AO982" s="132">
        <v>69940</v>
      </c>
      <c r="AP982" s="132">
        <f t="shared" si="191"/>
        <v>25007</v>
      </c>
      <c r="AQ982" t="s">
        <v>2231</v>
      </c>
    </row>
    <row r="983" spans="1:43" hidden="1" outlineLevel="1" x14ac:dyDescent="0.2">
      <c r="A983" s="69" t="s">
        <v>2497</v>
      </c>
      <c r="B983" s="10" t="s">
        <v>1385</v>
      </c>
      <c r="C983" s="1">
        <f t="shared" si="192"/>
        <v>187</v>
      </c>
      <c r="D983" s="7">
        <f t="shared" si="186"/>
        <v>3</v>
      </c>
      <c r="E983" s="7">
        <f t="shared" si="187"/>
        <v>2</v>
      </c>
      <c r="F983" s="7">
        <f t="shared" si="188"/>
        <v>1</v>
      </c>
      <c r="G983" s="1">
        <f t="shared" si="189"/>
        <v>4</v>
      </c>
      <c r="H983" s="2">
        <f t="shared" si="190"/>
        <v>2.1390374331550801E-2</v>
      </c>
      <c r="I983" s="8"/>
      <c r="J983" s="2">
        <f t="shared" si="182"/>
        <v>0.29411764705882354</v>
      </c>
      <c r="K983" s="2">
        <f t="shared" si="183"/>
        <v>0.34224598930481281</v>
      </c>
      <c r="L983" s="2">
        <f t="shared" si="184"/>
        <v>0.36363636363636365</v>
      </c>
      <c r="M983" s="2">
        <f t="shared" si="185"/>
        <v>-5.5511151231257827E-17</v>
      </c>
      <c r="N983" s="1">
        <v>55</v>
      </c>
      <c r="O983" s="1">
        <v>64</v>
      </c>
      <c r="P983" s="1">
        <v>68</v>
      </c>
      <c r="Q983" s="1">
        <v>0</v>
      </c>
      <c r="R983" s="1"/>
      <c r="S983" s="1">
        <v>0</v>
      </c>
      <c r="T983" s="1">
        <v>0</v>
      </c>
      <c r="U983" s="1">
        <v>0</v>
      </c>
      <c r="V983" s="1"/>
      <c r="W983" s="1">
        <v>0</v>
      </c>
      <c r="X983" s="1"/>
      <c r="Y983" s="1">
        <v>0</v>
      </c>
      <c r="Z983" s="1"/>
      <c r="AA983" s="1"/>
      <c r="AB983" s="1"/>
      <c r="AH983" t="str">
        <f t="shared" si="193"/>
        <v>Tolland</v>
      </c>
      <c r="AI983" t="s">
        <v>1061</v>
      </c>
      <c r="AJ983">
        <v>1</v>
      </c>
      <c r="AK983" s="7"/>
      <c r="AL983" s="127">
        <v>25</v>
      </c>
      <c r="AM983" s="130">
        <v>13</v>
      </c>
      <c r="AN983" s="130">
        <v>95</v>
      </c>
      <c r="AO983" s="132">
        <v>70045</v>
      </c>
      <c r="AP983" s="132">
        <f t="shared" si="191"/>
        <v>25013</v>
      </c>
      <c r="AQ983" t="s">
        <v>2231</v>
      </c>
    </row>
    <row r="984" spans="1:43" hidden="1" outlineLevel="1" x14ac:dyDescent="0.2">
      <c r="A984" s="69" t="s">
        <v>1511</v>
      </c>
      <c r="B984" s="10" t="s">
        <v>1385</v>
      </c>
      <c r="C984" s="1">
        <f t="shared" si="192"/>
        <v>3411</v>
      </c>
      <c r="D984" s="7">
        <f t="shared" si="186"/>
        <v>2</v>
      </c>
      <c r="E984" s="7">
        <f t="shared" si="187"/>
        <v>1</v>
      </c>
      <c r="F984" s="7">
        <f t="shared" si="188"/>
        <v>3</v>
      </c>
      <c r="G984" s="1">
        <f t="shared" si="189"/>
        <v>234</v>
      </c>
      <c r="H984" s="2">
        <f t="shared" si="190"/>
        <v>6.860158311345646E-2</v>
      </c>
      <c r="I984" s="8"/>
      <c r="J984" s="2">
        <f t="shared" si="182"/>
        <v>0.34359425388449133</v>
      </c>
      <c r="K984" s="2">
        <f t="shared" si="183"/>
        <v>0.41219583699794782</v>
      </c>
      <c r="L984" s="2">
        <f t="shared" si="184"/>
        <v>0.23629434183523892</v>
      </c>
      <c r="M984" s="2">
        <f t="shared" si="185"/>
        <v>7.9155672823218726E-3</v>
      </c>
      <c r="N984" s="1">
        <v>1172</v>
      </c>
      <c r="O984" s="1">
        <v>1406</v>
      </c>
      <c r="P984" s="1">
        <v>806</v>
      </c>
      <c r="Q984" s="1">
        <v>10</v>
      </c>
      <c r="R984" s="1"/>
      <c r="S984" s="1">
        <v>2</v>
      </c>
      <c r="T984" s="1">
        <v>2</v>
      </c>
      <c r="U984" s="1">
        <v>2</v>
      </c>
      <c r="V984" s="1"/>
      <c r="W984" s="1">
        <v>1</v>
      </c>
      <c r="X984" s="1"/>
      <c r="Y984" s="1">
        <v>10</v>
      </c>
      <c r="Z984" s="1"/>
      <c r="AA984" s="1"/>
      <c r="AB984" s="1"/>
      <c r="AH984" t="str">
        <f t="shared" si="193"/>
        <v>Topsfield</v>
      </c>
      <c r="AI984" t="s">
        <v>1581</v>
      </c>
      <c r="AJ984">
        <v>6</v>
      </c>
      <c r="AK984" s="7"/>
      <c r="AL984" s="127">
        <v>25</v>
      </c>
      <c r="AM984" s="130">
        <v>9</v>
      </c>
      <c r="AN984" s="130">
        <v>160</v>
      </c>
      <c r="AO984" s="132">
        <v>70150</v>
      </c>
      <c r="AP984" s="132">
        <f t="shared" si="191"/>
        <v>25009</v>
      </c>
      <c r="AQ984" t="s">
        <v>2231</v>
      </c>
    </row>
    <row r="985" spans="1:43" hidden="1" outlineLevel="1" x14ac:dyDescent="0.2">
      <c r="A985" s="69" t="s">
        <v>1814</v>
      </c>
      <c r="B985" s="10" t="s">
        <v>1385</v>
      </c>
      <c r="C985" s="1">
        <f t="shared" si="192"/>
        <v>3953</v>
      </c>
      <c r="D985" s="7">
        <f t="shared" si="186"/>
        <v>1</v>
      </c>
      <c r="E985" s="7">
        <f t="shared" si="187"/>
        <v>3</v>
      </c>
      <c r="F985" s="7">
        <f t="shared" si="188"/>
        <v>2</v>
      </c>
      <c r="G985" s="1">
        <f t="shared" si="189"/>
        <v>75</v>
      </c>
      <c r="H985" s="2">
        <f t="shared" si="190"/>
        <v>1.8972931950417403E-2</v>
      </c>
      <c r="I985" s="8"/>
      <c r="J985" s="2">
        <f t="shared" si="182"/>
        <v>0.34530736149759678</v>
      </c>
      <c r="K985" s="2">
        <f t="shared" si="183"/>
        <v>0.32178092587907919</v>
      </c>
      <c r="L985" s="2">
        <f t="shared" si="184"/>
        <v>0.32633442954717934</v>
      </c>
      <c r="M985" s="2">
        <f t="shared" si="185"/>
        <v>6.577283076144691E-3</v>
      </c>
      <c r="N985" s="1">
        <v>1365</v>
      </c>
      <c r="O985" s="1">
        <v>1272</v>
      </c>
      <c r="P985" s="1">
        <v>1290</v>
      </c>
      <c r="Q985" s="1">
        <v>16</v>
      </c>
      <c r="R985" s="1"/>
      <c r="S985" s="1">
        <v>2</v>
      </c>
      <c r="T985" s="1">
        <v>2</v>
      </c>
      <c r="U985" s="1">
        <v>4</v>
      </c>
      <c r="V985" s="1"/>
      <c r="W985" s="1">
        <v>0</v>
      </c>
      <c r="X985" s="1"/>
      <c r="Y985" s="1">
        <v>2</v>
      </c>
      <c r="Z985" s="1"/>
      <c r="AA985" s="1"/>
      <c r="AB985" s="1"/>
      <c r="AH985" t="str">
        <f t="shared" si="193"/>
        <v>Townsend</v>
      </c>
      <c r="AI985" t="s">
        <v>958</v>
      </c>
      <c r="AJ985">
        <v>1</v>
      </c>
      <c r="AK985" s="7"/>
      <c r="AL985" s="127">
        <v>25</v>
      </c>
      <c r="AM985" s="130">
        <v>17</v>
      </c>
      <c r="AN985" s="130">
        <v>220</v>
      </c>
      <c r="AO985" s="132">
        <v>70360</v>
      </c>
      <c r="AP985" s="132">
        <f t="shared" si="191"/>
        <v>25017</v>
      </c>
      <c r="AQ985" t="s">
        <v>2231</v>
      </c>
    </row>
    <row r="986" spans="1:43" hidden="1" outlineLevel="1" x14ac:dyDescent="0.2">
      <c r="A986" s="69" t="s">
        <v>1753</v>
      </c>
      <c r="B986" s="10" t="s">
        <v>1385</v>
      </c>
      <c r="C986" s="1">
        <f t="shared" si="192"/>
        <v>1158</v>
      </c>
      <c r="D986" s="7">
        <f t="shared" si="186"/>
        <v>1</v>
      </c>
      <c r="E986" s="7">
        <f t="shared" si="187"/>
        <v>2</v>
      </c>
      <c r="F986" s="7">
        <f t="shared" si="188"/>
        <v>3</v>
      </c>
      <c r="G986" s="1">
        <f t="shared" si="189"/>
        <v>392</v>
      </c>
      <c r="H986" s="2">
        <f t="shared" si="190"/>
        <v>0.3385146804835924</v>
      </c>
      <c r="I986" s="8"/>
      <c r="J986" s="2">
        <f t="shared" si="182"/>
        <v>0.55872193436960271</v>
      </c>
      <c r="K986" s="2">
        <f t="shared" si="183"/>
        <v>0.22020725388601037</v>
      </c>
      <c r="L986" s="2">
        <f t="shared" si="184"/>
        <v>0.21329879101899826</v>
      </c>
      <c r="M986" s="2">
        <f t="shared" si="185"/>
        <v>7.7720207253886564E-3</v>
      </c>
      <c r="N986" s="1">
        <v>647</v>
      </c>
      <c r="O986" s="1">
        <v>255</v>
      </c>
      <c r="P986" s="1">
        <v>247</v>
      </c>
      <c r="Q986" s="1">
        <v>4</v>
      </c>
      <c r="R986" s="1"/>
      <c r="S986" s="1">
        <v>2</v>
      </c>
      <c r="T986" s="1">
        <v>0</v>
      </c>
      <c r="U986" s="1">
        <v>1</v>
      </c>
      <c r="V986" s="1"/>
      <c r="W986" s="1">
        <v>1</v>
      </c>
      <c r="X986" s="1"/>
      <c r="Y986" s="1">
        <v>1</v>
      </c>
      <c r="Z986" s="1"/>
      <c r="AA986" s="1"/>
      <c r="AB986" s="1"/>
      <c r="AH986" t="str">
        <f t="shared" si="193"/>
        <v>Truro</v>
      </c>
      <c r="AI986" t="s">
        <v>2650</v>
      </c>
      <c r="AJ986">
        <v>10</v>
      </c>
      <c r="AK986" s="7"/>
      <c r="AL986" s="127">
        <v>25</v>
      </c>
      <c r="AM986" s="130">
        <v>1</v>
      </c>
      <c r="AN986" s="130">
        <v>65</v>
      </c>
      <c r="AO986" s="132">
        <v>70605</v>
      </c>
      <c r="AP986" s="132">
        <f t="shared" si="191"/>
        <v>25001</v>
      </c>
      <c r="AQ986" t="s">
        <v>2231</v>
      </c>
    </row>
    <row r="987" spans="1:43" hidden="1" outlineLevel="1" x14ac:dyDescent="0.2">
      <c r="A987" s="69" t="s">
        <v>2477</v>
      </c>
      <c r="B987" s="10" t="s">
        <v>1385</v>
      </c>
      <c r="C987" s="1">
        <f t="shared" si="192"/>
        <v>4238</v>
      </c>
      <c r="D987" s="7">
        <f t="shared" si="186"/>
        <v>2</v>
      </c>
      <c r="E987" s="7">
        <f t="shared" si="187"/>
        <v>3</v>
      </c>
      <c r="F987" s="7">
        <f t="shared" si="188"/>
        <v>1</v>
      </c>
      <c r="G987" s="1">
        <f t="shared" si="189"/>
        <v>6</v>
      </c>
      <c r="H987" s="2">
        <f t="shared" si="190"/>
        <v>1.4157621519584711E-3</v>
      </c>
      <c r="I987" s="8"/>
      <c r="J987" s="2">
        <f t="shared" si="182"/>
        <v>0.34992921189240206</v>
      </c>
      <c r="K987" s="2">
        <f t="shared" si="183"/>
        <v>0.29518640868334117</v>
      </c>
      <c r="L987" s="2">
        <f t="shared" si="184"/>
        <v>0.35134497404436055</v>
      </c>
      <c r="M987" s="2">
        <f t="shared" si="185"/>
        <v>3.5394053798962766E-3</v>
      </c>
      <c r="N987" s="1">
        <v>1483</v>
      </c>
      <c r="O987" s="1">
        <v>1251</v>
      </c>
      <c r="P987" s="1">
        <v>1489</v>
      </c>
      <c r="Q987" s="1">
        <v>8</v>
      </c>
      <c r="R987" s="1"/>
      <c r="S987" s="1">
        <v>2</v>
      </c>
      <c r="T987" s="1">
        <v>3</v>
      </c>
      <c r="U987" s="1">
        <v>1</v>
      </c>
      <c r="V987" s="1"/>
      <c r="W987" s="1">
        <v>1</v>
      </c>
      <c r="X987" s="1"/>
      <c r="Y987" s="1">
        <v>0</v>
      </c>
      <c r="Z987" s="1"/>
      <c r="AA987" s="1"/>
      <c r="AB987" s="1"/>
      <c r="AH987" t="str">
        <f t="shared" si="193"/>
        <v>Tyngsborough</v>
      </c>
      <c r="AI987" t="s">
        <v>958</v>
      </c>
      <c r="AJ987">
        <v>5</v>
      </c>
      <c r="AK987" s="7"/>
      <c r="AL987" s="127">
        <v>25</v>
      </c>
      <c r="AM987" s="130">
        <v>17</v>
      </c>
      <c r="AN987" s="130">
        <v>225</v>
      </c>
      <c r="AO987" s="132">
        <v>71025</v>
      </c>
      <c r="AP987" s="132">
        <f t="shared" si="191"/>
        <v>25017</v>
      </c>
      <c r="AQ987" t="s">
        <v>2231</v>
      </c>
    </row>
    <row r="988" spans="1:43" hidden="1" outlineLevel="1" x14ac:dyDescent="0.2">
      <c r="A988" s="69" t="s">
        <v>1070</v>
      </c>
      <c r="B988" s="10" t="s">
        <v>1385</v>
      </c>
      <c r="C988" s="1">
        <f t="shared" si="192"/>
        <v>214</v>
      </c>
      <c r="D988" s="7">
        <f t="shared" si="186"/>
        <v>1</v>
      </c>
      <c r="E988" s="7">
        <f t="shared" si="187"/>
        <v>2</v>
      </c>
      <c r="F988" s="7">
        <f t="shared" si="188"/>
        <v>3</v>
      </c>
      <c r="G988" s="1">
        <f t="shared" si="189"/>
        <v>76</v>
      </c>
      <c r="H988" s="2">
        <f t="shared" si="190"/>
        <v>0.35514018691588783</v>
      </c>
      <c r="I988" s="8"/>
      <c r="J988" s="2">
        <f t="shared" si="182"/>
        <v>0.59345794392523366</v>
      </c>
      <c r="K988" s="2">
        <f t="shared" si="183"/>
        <v>0.23831775700934579</v>
      </c>
      <c r="L988" s="2">
        <f t="shared" si="184"/>
        <v>0.16355140186915887</v>
      </c>
      <c r="M988" s="2">
        <f t="shared" si="185"/>
        <v>4.6728971962616828E-3</v>
      </c>
      <c r="N988" s="1">
        <v>127</v>
      </c>
      <c r="O988" s="1">
        <v>51</v>
      </c>
      <c r="P988" s="1">
        <v>35</v>
      </c>
      <c r="Q988" s="1">
        <v>1</v>
      </c>
      <c r="R988" s="1"/>
      <c r="S988" s="1">
        <v>0</v>
      </c>
      <c r="T988" s="1">
        <v>0</v>
      </c>
      <c r="U988" s="1">
        <v>0</v>
      </c>
      <c r="V988" s="1"/>
      <c r="W988" s="1">
        <v>0</v>
      </c>
      <c r="X988" s="1"/>
      <c r="Y988" s="1">
        <v>0</v>
      </c>
      <c r="Z988" s="1"/>
      <c r="AA988" s="1"/>
      <c r="AB988" s="1"/>
      <c r="AH988" t="str">
        <f t="shared" si="193"/>
        <v>Tyringham</v>
      </c>
      <c r="AI988" t="s">
        <v>2258</v>
      </c>
      <c r="AJ988">
        <v>1</v>
      </c>
      <c r="AK988" s="7"/>
      <c r="AL988" s="127">
        <v>25</v>
      </c>
      <c r="AM988" s="130">
        <v>3</v>
      </c>
      <c r="AN988" s="130">
        <v>140</v>
      </c>
      <c r="AO988" s="132">
        <v>71095</v>
      </c>
      <c r="AP988" s="132">
        <f t="shared" si="191"/>
        <v>25003</v>
      </c>
      <c r="AQ988" t="s">
        <v>2231</v>
      </c>
    </row>
    <row r="989" spans="1:43" hidden="1" outlineLevel="1" x14ac:dyDescent="0.2">
      <c r="A989" s="69" t="s">
        <v>2459</v>
      </c>
      <c r="B989" s="10" t="s">
        <v>1385</v>
      </c>
      <c r="C989" s="1">
        <f t="shared" si="192"/>
        <v>2910</v>
      </c>
      <c r="D989" s="7">
        <f t="shared" si="186"/>
        <v>1</v>
      </c>
      <c r="E989" s="7">
        <f t="shared" si="187"/>
        <v>2</v>
      </c>
      <c r="F989" s="7">
        <f t="shared" si="188"/>
        <v>3</v>
      </c>
      <c r="G989" s="1">
        <f t="shared" si="189"/>
        <v>141</v>
      </c>
      <c r="H989" s="2">
        <f t="shared" si="190"/>
        <v>4.8453608247422682E-2</v>
      </c>
      <c r="I989" s="8"/>
      <c r="J989" s="2">
        <f t="shared" si="182"/>
        <v>0.38694158075601376</v>
      </c>
      <c r="K989" s="2">
        <f t="shared" si="183"/>
        <v>0.33848797250859108</v>
      </c>
      <c r="L989" s="2">
        <f t="shared" si="184"/>
        <v>0.2690721649484536</v>
      </c>
      <c r="M989" s="2">
        <f t="shared" si="185"/>
        <v>5.4982817869416167E-3</v>
      </c>
      <c r="N989" s="1">
        <v>1126</v>
      </c>
      <c r="O989" s="1">
        <v>985</v>
      </c>
      <c r="P989" s="1">
        <v>783</v>
      </c>
      <c r="Q989" s="1">
        <v>10</v>
      </c>
      <c r="R989" s="1"/>
      <c r="S989" s="1">
        <v>2</v>
      </c>
      <c r="T989" s="1">
        <v>1</v>
      </c>
      <c r="U989" s="1">
        <v>2</v>
      </c>
      <c r="V989" s="1"/>
      <c r="W989" s="1">
        <v>1</v>
      </c>
      <c r="X989" s="1"/>
      <c r="Y989" s="1">
        <v>0</v>
      </c>
      <c r="Z989" s="1"/>
      <c r="AA989" s="1"/>
      <c r="AB989" s="1"/>
      <c r="AH989" t="str">
        <f t="shared" si="193"/>
        <v>Upton</v>
      </c>
      <c r="AI989" s="10" t="s">
        <v>2646</v>
      </c>
      <c r="AJ989" s="10">
        <v>3</v>
      </c>
      <c r="AK989" s="7"/>
      <c r="AL989" s="127">
        <v>25</v>
      </c>
      <c r="AM989" s="130">
        <v>27</v>
      </c>
      <c r="AN989" s="130">
        <v>255</v>
      </c>
      <c r="AO989" s="132">
        <v>71480</v>
      </c>
      <c r="AP989" s="132">
        <f t="shared" si="191"/>
        <v>25027</v>
      </c>
      <c r="AQ989" t="s">
        <v>2231</v>
      </c>
    </row>
    <row r="990" spans="1:43" hidden="1" outlineLevel="1" x14ac:dyDescent="0.2">
      <c r="A990" s="69" t="s">
        <v>2335</v>
      </c>
      <c r="B990" s="10" t="s">
        <v>1385</v>
      </c>
      <c r="C990" s="1">
        <f t="shared" si="192"/>
        <v>5256</v>
      </c>
      <c r="D990" s="7">
        <f t="shared" si="186"/>
        <v>1</v>
      </c>
      <c r="E990" s="7">
        <f t="shared" si="187"/>
        <v>2</v>
      </c>
      <c r="F990" s="7">
        <f t="shared" si="188"/>
        <v>3</v>
      </c>
      <c r="G990" s="1">
        <f t="shared" si="189"/>
        <v>643</v>
      </c>
      <c r="H990" s="2">
        <f t="shared" si="190"/>
        <v>0.12233637747336377</v>
      </c>
      <c r="I990" s="8"/>
      <c r="J990" s="2">
        <f t="shared" si="182"/>
        <v>0.41533485540334858</v>
      </c>
      <c r="K990" s="2">
        <f t="shared" si="183"/>
        <v>0.29299847792998479</v>
      </c>
      <c r="L990" s="2">
        <f t="shared" si="184"/>
        <v>0.28557838660578388</v>
      </c>
      <c r="M990" s="2">
        <f t="shared" si="185"/>
        <v>6.0882800608827448E-3</v>
      </c>
      <c r="N990" s="1">
        <v>2183</v>
      </c>
      <c r="O990" s="1">
        <v>1540</v>
      </c>
      <c r="P990" s="1">
        <v>1501</v>
      </c>
      <c r="Q990" s="1">
        <v>27</v>
      </c>
      <c r="R990" s="1"/>
      <c r="S990" s="1">
        <v>1</v>
      </c>
      <c r="T990" s="1">
        <v>3</v>
      </c>
      <c r="U990" s="1">
        <v>0</v>
      </c>
      <c r="V990" s="1"/>
      <c r="W990" s="1">
        <v>1</v>
      </c>
      <c r="X990" s="1"/>
      <c r="Y990" s="1">
        <v>0</v>
      </c>
      <c r="Z990" s="1"/>
      <c r="AA990" s="1"/>
      <c r="AB990" s="1"/>
      <c r="AH990" t="str">
        <f t="shared" si="193"/>
        <v>Uxbridge</v>
      </c>
      <c r="AI990" s="10" t="s">
        <v>2646</v>
      </c>
      <c r="AJ990" s="10">
        <v>2</v>
      </c>
      <c r="AK990" s="7"/>
      <c r="AL990" s="127">
        <v>25</v>
      </c>
      <c r="AM990" s="130">
        <v>27</v>
      </c>
      <c r="AN990" s="130">
        <v>260</v>
      </c>
      <c r="AO990" s="132">
        <v>71620</v>
      </c>
      <c r="AP990" s="132">
        <f t="shared" si="191"/>
        <v>25027</v>
      </c>
      <c r="AQ990" t="s">
        <v>2231</v>
      </c>
    </row>
    <row r="991" spans="1:43" hidden="1" outlineLevel="1" x14ac:dyDescent="0.2">
      <c r="A991" s="69" t="s">
        <v>2336</v>
      </c>
      <c r="B991" s="10" t="s">
        <v>1385</v>
      </c>
      <c r="C991" s="1">
        <f t="shared" si="192"/>
        <v>13776</v>
      </c>
      <c r="D991" s="7">
        <f t="shared" si="186"/>
        <v>1</v>
      </c>
      <c r="E991" s="7">
        <f t="shared" si="187"/>
        <v>2</v>
      </c>
      <c r="F991" s="7">
        <f t="shared" si="188"/>
        <v>3</v>
      </c>
      <c r="G991" s="1">
        <f t="shared" si="189"/>
        <v>1622</v>
      </c>
      <c r="H991" s="2">
        <f t="shared" si="190"/>
        <v>0.11774099883855982</v>
      </c>
      <c r="I991" s="8"/>
      <c r="J991" s="2">
        <f t="shared" si="182"/>
        <v>0.4298780487804878</v>
      </c>
      <c r="K991" s="2">
        <f t="shared" si="183"/>
        <v>0.31213704994192798</v>
      </c>
      <c r="L991" s="2">
        <f t="shared" si="184"/>
        <v>0.25152439024390244</v>
      </c>
      <c r="M991" s="2">
        <f t="shared" si="185"/>
        <v>6.4605110336817262E-3</v>
      </c>
      <c r="N991" s="1">
        <v>5922</v>
      </c>
      <c r="O991" s="1">
        <v>4300</v>
      </c>
      <c r="P991" s="1">
        <v>3465</v>
      </c>
      <c r="Q991" s="1">
        <v>40</v>
      </c>
      <c r="R991" s="1"/>
      <c r="S991" s="1">
        <v>13</v>
      </c>
      <c r="T991" s="1">
        <v>13</v>
      </c>
      <c r="U991" s="1">
        <v>6</v>
      </c>
      <c r="V991" s="1"/>
      <c r="W991" s="1">
        <v>5</v>
      </c>
      <c r="X991" s="1"/>
      <c r="Y991" s="1">
        <v>12</v>
      </c>
      <c r="Z991" s="1"/>
      <c r="AA991" s="1"/>
      <c r="AB991" s="1"/>
      <c r="AH991" t="str">
        <f t="shared" si="193"/>
        <v>Wakefield</v>
      </c>
      <c r="AI991" t="s">
        <v>958</v>
      </c>
      <c r="AJ991">
        <v>7</v>
      </c>
      <c r="AK991" s="7"/>
      <c r="AL991" s="127">
        <v>25</v>
      </c>
      <c r="AM991" s="130">
        <v>17</v>
      </c>
      <c r="AN991" s="130">
        <v>230</v>
      </c>
      <c r="AO991" s="132">
        <v>72215</v>
      </c>
      <c r="AP991" s="132">
        <f t="shared" si="191"/>
        <v>25017</v>
      </c>
      <c r="AQ991" t="s">
        <v>2231</v>
      </c>
    </row>
    <row r="992" spans="1:43" hidden="1" outlineLevel="1" x14ac:dyDescent="0.2">
      <c r="A992" s="69" t="s">
        <v>3164</v>
      </c>
      <c r="B992" s="10" t="s">
        <v>1385</v>
      </c>
      <c r="C992" s="1">
        <f t="shared" si="192"/>
        <v>814</v>
      </c>
      <c r="D992" s="7">
        <f t="shared" si="186"/>
        <v>2</v>
      </c>
      <c r="E992" s="7">
        <f t="shared" si="187"/>
        <v>3</v>
      </c>
      <c r="F992" s="7">
        <f t="shared" si="188"/>
        <v>1</v>
      </c>
      <c r="G992" s="1">
        <f t="shared" si="189"/>
        <v>101</v>
      </c>
      <c r="H992" s="2">
        <f t="shared" si="190"/>
        <v>0.12407862407862408</v>
      </c>
      <c r="I992" s="8"/>
      <c r="J992" s="2">
        <f t="shared" si="182"/>
        <v>0.32555282555282555</v>
      </c>
      <c r="K992" s="2">
        <f t="shared" si="183"/>
        <v>0.21990171990171989</v>
      </c>
      <c r="L992" s="2">
        <f t="shared" si="184"/>
        <v>0.44963144963144963</v>
      </c>
      <c r="M992" s="2">
        <f t="shared" si="185"/>
        <v>4.9140049140049546E-3</v>
      </c>
      <c r="N992" s="1">
        <v>265</v>
      </c>
      <c r="O992" s="1">
        <v>179</v>
      </c>
      <c r="P992" s="1">
        <v>366</v>
      </c>
      <c r="Q992" s="1">
        <v>2</v>
      </c>
      <c r="R992" s="1"/>
      <c r="S992" s="1">
        <v>1</v>
      </c>
      <c r="T992" s="1">
        <v>0</v>
      </c>
      <c r="U992" s="1">
        <v>0</v>
      </c>
      <c r="V992" s="1"/>
      <c r="W992" s="1">
        <v>1</v>
      </c>
      <c r="X992" s="1"/>
      <c r="Y992" s="1">
        <v>0</v>
      </c>
      <c r="Z992" s="1"/>
      <c r="AA992" s="1"/>
      <c r="AB992" s="1"/>
      <c r="AH992" t="str">
        <f t="shared" si="193"/>
        <v>Wales</v>
      </c>
      <c r="AI992" t="s">
        <v>1061</v>
      </c>
      <c r="AJ992">
        <v>2</v>
      </c>
      <c r="AK992" s="7"/>
      <c r="AL992" s="127">
        <v>25</v>
      </c>
      <c r="AM992" s="130">
        <v>13</v>
      </c>
      <c r="AN992" s="130">
        <v>100</v>
      </c>
      <c r="AO992" s="132">
        <v>72390</v>
      </c>
      <c r="AP992" s="132">
        <f t="shared" si="191"/>
        <v>25013</v>
      </c>
      <c r="AQ992" t="s">
        <v>2231</v>
      </c>
    </row>
    <row r="993" spans="1:43" hidden="1" outlineLevel="1" x14ac:dyDescent="0.2">
      <c r="A993" s="69" t="s">
        <v>3165</v>
      </c>
      <c r="B993" s="10" t="s">
        <v>1385</v>
      </c>
      <c r="C993" s="1">
        <f t="shared" si="192"/>
        <v>11257</v>
      </c>
      <c r="D993" s="7">
        <f t="shared" si="186"/>
        <v>1</v>
      </c>
      <c r="E993" s="7">
        <f t="shared" si="187"/>
        <v>2</v>
      </c>
      <c r="F993" s="7">
        <f t="shared" si="188"/>
        <v>3</v>
      </c>
      <c r="G993" s="1">
        <f t="shared" si="189"/>
        <v>29</v>
      </c>
      <c r="H993" s="2">
        <f t="shared" si="190"/>
        <v>2.5761748245536112E-3</v>
      </c>
      <c r="I993" s="8"/>
      <c r="J993" s="2">
        <f t="shared" si="182"/>
        <v>0.38349471439992894</v>
      </c>
      <c r="K993" s="2">
        <f t="shared" si="183"/>
        <v>0.3809185395753753</v>
      </c>
      <c r="L993" s="2">
        <f t="shared" si="184"/>
        <v>0.23025672914630896</v>
      </c>
      <c r="M993" s="2">
        <f t="shared" si="185"/>
        <v>5.3300168783867452E-3</v>
      </c>
      <c r="N993" s="1">
        <v>4317</v>
      </c>
      <c r="O993" s="1">
        <v>4288</v>
      </c>
      <c r="P993" s="1">
        <v>2592</v>
      </c>
      <c r="Q993" s="1">
        <v>32</v>
      </c>
      <c r="R993" s="1"/>
      <c r="S993" s="1">
        <v>5</v>
      </c>
      <c r="T993" s="1">
        <v>9</v>
      </c>
      <c r="U993" s="1">
        <v>8</v>
      </c>
      <c r="V993" s="1"/>
      <c r="W993" s="1">
        <v>0</v>
      </c>
      <c r="X993" s="1"/>
      <c r="Y993" s="1">
        <v>6</v>
      </c>
      <c r="Z993" s="1"/>
      <c r="AA993" s="1"/>
      <c r="AB993" s="1"/>
      <c r="AH993" t="str">
        <f t="shared" si="193"/>
        <v>Walpole</v>
      </c>
      <c r="AI993" t="s">
        <v>1526</v>
      </c>
      <c r="AJ993">
        <v>9</v>
      </c>
      <c r="AK993" s="7"/>
      <c r="AL993" s="127">
        <v>25</v>
      </c>
      <c r="AM993" s="130">
        <v>21</v>
      </c>
      <c r="AN993" s="130">
        <v>120</v>
      </c>
      <c r="AO993" s="132">
        <v>72495</v>
      </c>
      <c r="AP993" s="132">
        <f t="shared" si="191"/>
        <v>25021</v>
      </c>
      <c r="AQ993" t="s">
        <v>2231</v>
      </c>
    </row>
    <row r="994" spans="1:43" hidden="1" outlineLevel="1" x14ac:dyDescent="0.2">
      <c r="A994" s="69" t="s">
        <v>640</v>
      </c>
      <c r="B994" s="10" t="s">
        <v>1385</v>
      </c>
      <c r="C994" s="1">
        <f t="shared" si="192"/>
        <v>23975</v>
      </c>
      <c r="D994" s="7">
        <f t="shared" si="186"/>
        <v>1</v>
      </c>
      <c r="E994" s="7">
        <f t="shared" si="187"/>
        <v>2</v>
      </c>
      <c r="F994" s="7">
        <f t="shared" si="188"/>
        <v>3</v>
      </c>
      <c r="G994" s="1">
        <f t="shared" si="189"/>
        <v>3968</v>
      </c>
      <c r="H994" s="2">
        <f t="shared" si="190"/>
        <v>0.16550573514077163</v>
      </c>
      <c r="I994" s="8"/>
      <c r="J994" s="2">
        <f t="shared" si="182"/>
        <v>0.47270072992700729</v>
      </c>
      <c r="K994" s="2">
        <f t="shared" si="183"/>
        <v>0.30719499478623569</v>
      </c>
      <c r="L994" s="2">
        <f t="shared" si="184"/>
        <v>0.21238790406673619</v>
      </c>
      <c r="M994" s="2">
        <f t="shared" si="185"/>
        <v>7.7163712200208345E-3</v>
      </c>
      <c r="N994" s="1">
        <v>11333</v>
      </c>
      <c r="O994" s="1">
        <v>7365</v>
      </c>
      <c r="P994" s="1">
        <v>5092</v>
      </c>
      <c r="Q994" s="1">
        <v>96</v>
      </c>
      <c r="R994" s="1"/>
      <c r="S994" s="1">
        <v>23</v>
      </c>
      <c r="T994" s="1">
        <v>13</v>
      </c>
      <c r="U994" s="1">
        <v>30</v>
      </c>
      <c r="V994" s="1"/>
      <c r="W994" s="1">
        <v>17</v>
      </c>
      <c r="X994" s="1"/>
      <c r="Y994" s="1">
        <v>5</v>
      </c>
      <c r="Z994" s="1"/>
      <c r="AA994" s="1"/>
      <c r="AB994" s="1">
        <v>1</v>
      </c>
      <c r="AH994" t="str">
        <f t="shared" si="193"/>
        <v>Waltham</v>
      </c>
      <c r="AI994" t="s">
        <v>958</v>
      </c>
      <c r="AJ994">
        <v>7</v>
      </c>
      <c r="AK994" s="7"/>
      <c r="AL994" s="127">
        <v>25</v>
      </c>
      <c r="AM994" s="130">
        <v>17</v>
      </c>
      <c r="AN994" s="130">
        <v>235</v>
      </c>
      <c r="AO994" s="132">
        <v>72600</v>
      </c>
      <c r="AP994" s="132">
        <f t="shared" si="191"/>
        <v>25017</v>
      </c>
      <c r="AQ994" t="s">
        <v>146</v>
      </c>
    </row>
    <row r="995" spans="1:43" hidden="1" outlineLevel="1" x14ac:dyDescent="0.2">
      <c r="A995" s="69" t="s">
        <v>820</v>
      </c>
      <c r="B995" s="10" t="s">
        <v>1385</v>
      </c>
      <c r="C995" s="1">
        <f t="shared" si="192"/>
        <v>4657</v>
      </c>
      <c r="D995" s="7">
        <f t="shared" si="186"/>
        <v>1</v>
      </c>
      <c r="E995" s="7">
        <f t="shared" si="187"/>
        <v>3</v>
      </c>
      <c r="F995" s="7">
        <f t="shared" si="188"/>
        <v>2</v>
      </c>
      <c r="G995" s="1">
        <f t="shared" si="189"/>
        <v>924</v>
      </c>
      <c r="H995" s="2">
        <f t="shared" si="190"/>
        <v>0.19841099420227615</v>
      </c>
      <c r="I995" s="8"/>
      <c r="J995" s="2">
        <f t="shared" si="182"/>
        <v>0.47584281726433325</v>
      </c>
      <c r="K995" s="2">
        <f t="shared" si="183"/>
        <v>0.24393386300193257</v>
      </c>
      <c r="L995" s="2">
        <f t="shared" si="184"/>
        <v>0.2774318230620571</v>
      </c>
      <c r="M995" s="2">
        <f t="shared" si="185"/>
        <v>2.7914966716771628E-3</v>
      </c>
      <c r="N995" s="1">
        <v>2216</v>
      </c>
      <c r="O995" s="1">
        <v>1136</v>
      </c>
      <c r="P995" s="1">
        <v>1292</v>
      </c>
      <c r="Q995" s="1">
        <v>5</v>
      </c>
      <c r="R995" s="1"/>
      <c r="S995" s="1">
        <v>3</v>
      </c>
      <c r="T995" s="1">
        <v>1</v>
      </c>
      <c r="U995" s="1">
        <v>1</v>
      </c>
      <c r="V995" s="1"/>
      <c r="W995" s="1">
        <v>1</v>
      </c>
      <c r="X995" s="1"/>
      <c r="Y995" s="1">
        <v>2</v>
      </c>
      <c r="Z995" s="1"/>
      <c r="AA995" s="1"/>
      <c r="AB995" s="1"/>
      <c r="AH995" t="str">
        <f t="shared" si="193"/>
        <v>Ware</v>
      </c>
      <c r="AI995" t="s">
        <v>1910</v>
      </c>
      <c r="AJ995">
        <v>2</v>
      </c>
      <c r="AK995" s="7"/>
      <c r="AL995" s="127">
        <v>25</v>
      </c>
      <c r="AM995" s="130">
        <v>15</v>
      </c>
      <c r="AN995" s="130">
        <v>85</v>
      </c>
      <c r="AO995" s="132">
        <v>72880</v>
      </c>
      <c r="AP995" s="132">
        <f t="shared" si="191"/>
        <v>25015</v>
      </c>
      <c r="AQ995" t="s">
        <v>2231</v>
      </c>
    </row>
    <row r="996" spans="1:43" hidden="1" outlineLevel="1" x14ac:dyDescent="0.2">
      <c r="A996" s="69" t="s">
        <v>1071</v>
      </c>
      <c r="B996" s="10" t="s">
        <v>1385</v>
      </c>
      <c r="C996" s="1">
        <f t="shared" si="192"/>
        <v>8887</v>
      </c>
      <c r="D996" s="7">
        <f t="shared" si="186"/>
        <v>1</v>
      </c>
      <c r="E996" s="7">
        <f t="shared" si="187"/>
        <v>2</v>
      </c>
      <c r="F996" s="7">
        <f t="shared" si="188"/>
        <v>3</v>
      </c>
      <c r="G996" s="1">
        <f t="shared" si="189"/>
        <v>1354</v>
      </c>
      <c r="H996" s="2">
        <f t="shared" si="190"/>
        <v>0.15235737594238777</v>
      </c>
      <c r="I996" s="8"/>
      <c r="J996" s="2">
        <f t="shared" si="182"/>
        <v>0.43546753685158096</v>
      </c>
      <c r="K996" s="2">
        <f t="shared" si="183"/>
        <v>0.28311016090919322</v>
      </c>
      <c r="L996" s="2">
        <f t="shared" si="184"/>
        <v>0.27613367840666142</v>
      </c>
      <c r="M996" s="2">
        <f t="shared" si="185"/>
        <v>5.2886238325643431E-3</v>
      </c>
      <c r="N996" s="1">
        <v>3870</v>
      </c>
      <c r="O996" s="1">
        <v>2516</v>
      </c>
      <c r="P996" s="1">
        <v>2454</v>
      </c>
      <c r="Q996" s="1">
        <v>14</v>
      </c>
      <c r="R996" s="1"/>
      <c r="S996" s="1">
        <v>20</v>
      </c>
      <c r="T996" s="1">
        <v>4</v>
      </c>
      <c r="U996" s="1">
        <v>5</v>
      </c>
      <c r="V996" s="1"/>
      <c r="W996" s="1">
        <v>3</v>
      </c>
      <c r="X996" s="1"/>
      <c r="Y996" s="1">
        <v>1</v>
      </c>
      <c r="Z996" s="1"/>
      <c r="AA996" s="1"/>
      <c r="AB996" s="1"/>
      <c r="AH996" t="str">
        <f t="shared" si="193"/>
        <v>Wareham</v>
      </c>
      <c r="AI996" t="s">
        <v>458</v>
      </c>
      <c r="AJ996">
        <v>4</v>
      </c>
      <c r="AK996" s="7"/>
      <c r="AL996" s="127">
        <v>25</v>
      </c>
      <c r="AM996" s="130">
        <v>23</v>
      </c>
      <c r="AN996" s="130">
        <v>125</v>
      </c>
      <c r="AO996" s="132">
        <v>72985</v>
      </c>
      <c r="AP996" s="132">
        <f t="shared" si="191"/>
        <v>25023</v>
      </c>
      <c r="AQ996" t="s">
        <v>2231</v>
      </c>
    </row>
    <row r="997" spans="1:43" hidden="1" outlineLevel="1" x14ac:dyDescent="0.2">
      <c r="A997" s="69" t="s">
        <v>821</v>
      </c>
      <c r="B997" s="10" t="s">
        <v>1385</v>
      </c>
      <c r="C997" s="1">
        <f t="shared" si="192"/>
        <v>2023</v>
      </c>
      <c r="D997" s="7">
        <f t="shared" si="186"/>
        <v>1</v>
      </c>
      <c r="E997" s="7">
        <f t="shared" si="187"/>
        <v>3</v>
      </c>
      <c r="F997" s="7">
        <f t="shared" si="188"/>
        <v>2</v>
      </c>
      <c r="G997" s="1">
        <f t="shared" si="189"/>
        <v>211</v>
      </c>
      <c r="H997" s="2">
        <f t="shared" si="190"/>
        <v>0.10430054374691053</v>
      </c>
      <c r="I997" s="8"/>
      <c r="J997" s="2">
        <f t="shared" si="182"/>
        <v>0.41819080573405831</v>
      </c>
      <c r="K997" s="2">
        <f t="shared" si="183"/>
        <v>0.26297577854671278</v>
      </c>
      <c r="L997" s="2">
        <f t="shared" si="184"/>
        <v>0.31389026198714781</v>
      </c>
      <c r="M997" s="2">
        <f t="shared" si="185"/>
        <v>4.9431537320810959E-3</v>
      </c>
      <c r="N997" s="1">
        <v>846</v>
      </c>
      <c r="O997" s="1">
        <v>532</v>
      </c>
      <c r="P997" s="1">
        <v>635</v>
      </c>
      <c r="Q997" s="1">
        <v>3</v>
      </c>
      <c r="R997" s="1"/>
      <c r="S997" s="1">
        <v>4</v>
      </c>
      <c r="T997" s="1">
        <v>1</v>
      </c>
      <c r="U997" s="1">
        <v>1</v>
      </c>
      <c r="V997" s="1"/>
      <c r="W997" s="1">
        <v>1</v>
      </c>
      <c r="X997" s="1"/>
      <c r="Y997" s="1">
        <v>0</v>
      </c>
      <c r="Z997" s="1"/>
      <c r="AA997" s="1"/>
      <c r="AB997" s="1"/>
      <c r="AH997" t="str">
        <f t="shared" si="193"/>
        <v>Warren</v>
      </c>
      <c r="AI997" s="10" t="s">
        <v>2646</v>
      </c>
      <c r="AJ997" s="10">
        <v>2</v>
      </c>
      <c r="AK997" s="7"/>
      <c r="AL997" s="127">
        <v>25</v>
      </c>
      <c r="AM997" s="130">
        <v>27</v>
      </c>
      <c r="AN997" s="130">
        <v>265</v>
      </c>
      <c r="AO997" s="132">
        <v>73090</v>
      </c>
      <c r="AP997" s="132">
        <f t="shared" si="191"/>
        <v>25027</v>
      </c>
      <c r="AQ997" t="s">
        <v>2231</v>
      </c>
    </row>
    <row r="998" spans="1:43" hidden="1" outlineLevel="1" x14ac:dyDescent="0.2">
      <c r="A998" s="69" t="s">
        <v>757</v>
      </c>
      <c r="B998" s="10" t="s">
        <v>1385</v>
      </c>
      <c r="C998" s="1">
        <f t="shared" si="192"/>
        <v>416</v>
      </c>
      <c r="D998" s="7">
        <f t="shared" si="186"/>
        <v>1</v>
      </c>
      <c r="E998" s="7">
        <f t="shared" si="187"/>
        <v>3</v>
      </c>
      <c r="F998" s="7">
        <f t="shared" si="188"/>
        <v>2</v>
      </c>
      <c r="G998" s="1">
        <f t="shared" si="189"/>
        <v>33</v>
      </c>
      <c r="H998" s="2">
        <f t="shared" si="190"/>
        <v>7.9326923076923073E-2</v>
      </c>
      <c r="I998" s="8"/>
      <c r="J998" s="2">
        <f t="shared" si="182"/>
        <v>0.40865384615384615</v>
      </c>
      <c r="K998" s="2">
        <f t="shared" si="183"/>
        <v>0.25721153846153844</v>
      </c>
      <c r="L998" s="2">
        <f t="shared" si="184"/>
        <v>0.32932692307692307</v>
      </c>
      <c r="M998" s="2">
        <f t="shared" si="185"/>
        <v>4.8076923076923461E-3</v>
      </c>
      <c r="N998" s="1">
        <v>170</v>
      </c>
      <c r="O998" s="1">
        <v>107</v>
      </c>
      <c r="P998" s="1">
        <v>137</v>
      </c>
      <c r="Q998" s="1">
        <v>0</v>
      </c>
      <c r="R998" s="1"/>
      <c r="S998" s="1">
        <v>0</v>
      </c>
      <c r="T998" s="1">
        <v>0</v>
      </c>
      <c r="U998" s="1">
        <v>2</v>
      </c>
      <c r="V998" s="1"/>
      <c r="W998" s="1">
        <v>0</v>
      </c>
      <c r="X998" s="1"/>
      <c r="Y998" s="1">
        <v>0</v>
      </c>
      <c r="Z998" s="1"/>
      <c r="AA998" s="1"/>
      <c r="AB998" s="1"/>
      <c r="AH998" t="str">
        <f t="shared" si="193"/>
        <v>Warwick</v>
      </c>
      <c r="AI998" t="s">
        <v>1494</v>
      </c>
      <c r="AJ998">
        <v>1</v>
      </c>
      <c r="AK998" s="7"/>
      <c r="AL998" s="127">
        <v>25</v>
      </c>
      <c r="AM998" s="130">
        <v>11</v>
      </c>
      <c r="AN998" s="130">
        <v>120</v>
      </c>
      <c r="AO998" s="132">
        <v>73265</v>
      </c>
      <c r="AP998" s="132">
        <f t="shared" si="191"/>
        <v>25011</v>
      </c>
      <c r="AQ998" t="s">
        <v>2231</v>
      </c>
    </row>
    <row r="999" spans="1:43" hidden="1" outlineLevel="1" x14ac:dyDescent="0.2">
      <c r="A999" s="69" t="s">
        <v>563</v>
      </c>
      <c r="B999" s="10" t="s">
        <v>1385</v>
      </c>
      <c r="C999" s="1">
        <f t="shared" si="192"/>
        <v>308</v>
      </c>
      <c r="D999" s="7">
        <f t="shared" si="186"/>
        <v>1</v>
      </c>
      <c r="E999" s="7">
        <f t="shared" si="187"/>
        <v>3</v>
      </c>
      <c r="F999" s="7">
        <f t="shared" si="188"/>
        <v>2</v>
      </c>
      <c r="G999" s="1">
        <f t="shared" si="189"/>
        <v>4</v>
      </c>
      <c r="H999" s="2">
        <f t="shared" si="190"/>
        <v>1.2987012987012988E-2</v>
      </c>
      <c r="I999" s="8"/>
      <c r="J999" s="2">
        <f t="shared" si="182"/>
        <v>0.42532467532467533</v>
      </c>
      <c r="K999" s="2">
        <f t="shared" si="183"/>
        <v>0.15584415584415584</v>
      </c>
      <c r="L999" s="2">
        <f t="shared" si="184"/>
        <v>0.41233766233766234</v>
      </c>
      <c r="M999" s="2">
        <f t="shared" si="185"/>
        <v>6.4935064935064957E-3</v>
      </c>
      <c r="N999" s="1">
        <v>131</v>
      </c>
      <c r="O999" s="1">
        <v>48</v>
      </c>
      <c r="P999" s="1">
        <v>127</v>
      </c>
      <c r="Q999" s="1">
        <v>0</v>
      </c>
      <c r="R999" s="1"/>
      <c r="S999" s="1">
        <v>0</v>
      </c>
      <c r="T999" s="1">
        <v>0</v>
      </c>
      <c r="U999" s="1">
        <v>2</v>
      </c>
      <c r="V999" s="1"/>
      <c r="W999" s="1">
        <v>0</v>
      </c>
      <c r="X999" s="1"/>
      <c r="Y999" s="1">
        <v>0</v>
      </c>
      <c r="Z999" s="1"/>
      <c r="AA999" s="1"/>
      <c r="AB999" s="1"/>
      <c r="AH999" t="str">
        <f t="shared" si="193"/>
        <v>Washington</v>
      </c>
      <c r="AI999" t="s">
        <v>2258</v>
      </c>
      <c r="AJ999">
        <v>1</v>
      </c>
      <c r="AK999" s="7"/>
      <c r="AL999" s="127">
        <v>25</v>
      </c>
      <c r="AM999" s="130">
        <v>3</v>
      </c>
      <c r="AN999" s="130">
        <v>145</v>
      </c>
      <c r="AO999" s="132">
        <v>73335</v>
      </c>
      <c r="AP999" s="132">
        <f t="shared" si="191"/>
        <v>25003</v>
      </c>
      <c r="AQ999" t="s">
        <v>2231</v>
      </c>
    </row>
    <row r="1000" spans="1:43" hidden="1" outlineLevel="1" x14ac:dyDescent="0.2">
      <c r="A1000" s="69" t="s">
        <v>2859</v>
      </c>
      <c r="B1000" s="10" t="s">
        <v>1385</v>
      </c>
      <c r="C1000" s="1">
        <f t="shared" si="192"/>
        <v>17239</v>
      </c>
      <c r="D1000" s="7">
        <f t="shared" si="186"/>
        <v>1</v>
      </c>
      <c r="E1000" s="7">
        <f t="shared" si="187"/>
        <v>2</v>
      </c>
      <c r="F1000" s="7">
        <f t="shared" si="188"/>
        <v>3</v>
      </c>
      <c r="G1000" s="1">
        <f t="shared" si="189"/>
        <v>5684</v>
      </c>
      <c r="H1000" s="2">
        <f t="shared" si="190"/>
        <v>0.32971750101514008</v>
      </c>
      <c r="I1000" s="8"/>
      <c r="J1000" s="2">
        <f t="shared" si="182"/>
        <v>0.57874586692963625</v>
      </c>
      <c r="K1000" s="2">
        <f t="shared" si="183"/>
        <v>0.2490283659144962</v>
      </c>
      <c r="L1000" s="2">
        <f t="shared" si="184"/>
        <v>0.16381460641568538</v>
      </c>
      <c r="M1000" s="2">
        <f t="shared" si="185"/>
        <v>8.4111607401821664E-3</v>
      </c>
      <c r="N1000" s="1">
        <v>9977</v>
      </c>
      <c r="O1000" s="1">
        <v>4293</v>
      </c>
      <c r="P1000" s="1">
        <v>2824</v>
      </c>
      <c r="Q1000" s="1">
        <v>64</v>
      </c>
      <c r="R1000" s="1"/>
      <c r="S1000" s="1">
        <v>19</v>
      </c>
      <c r="T1000" s="1">
        <v>8</v>
      </c>
      <c r="U1000" s="1">
        <v>10</v>
      </c>
      <c r="V1000" s="1"/>
      <c r="W1000" s="1">
        <v>3</v>
      </c>
      <c r="X1000" s="1"/>
      <c r="Y1000" s="1">
        <v>41</v>
      </c>
      <c r="Z1000" s="1"/>
      <c r="AA1000" s="1"/>
      <c r="AB1000" s="1"/>
      <c r="AH1000" t="str">
        <f t="shared" si="193"/>
        <v>Watertown</v>
      </c>
      <c r="AI1000" t="s">
        <v>958</v>
      </c>
      <c r="AJ1000">
        <v>8</v>
      </c>
      <c r="AK1000" s="7"/>
      <c r="AL1000" s="127">
        <v>25</v>
      </c>
      <c r="AM1000" s="130">
        <v>17</v>
      </c>
      <c r="AN1000" s="130">
        <v>240</v>
      </c>
      <c r="AO1000" s="132">
        <v>73440</v>
      </c>
      <c r="AP1000" s="132">
        <f t="shared" si="191"/>
        <v>25017</v>
      </c>
      <c r="AQ1000" t="s">
        <v>146</v>
      </c>
    </row>
    <row r="1001" spans="1:43" hidden="1" outlineLevel="1" x14ac:dyDescent="0.2">
      <c r="A1001" s="69" t="s">
        <v>2860</v>
      </c>
      <c r="B1001" s="10" t="s">
        <v>1385</v>
      </c>
      <c r="C1001" s="1">
        <f t="shared" si="192"/>
        <v>7629</v>
      </c>
      <c r="D1001" s="7">
        <f t="shared" si="186"/>
        <v>1</v>
      </c>
      <c r="E1001" s="7">
        <f t="shared" si="187"/>
        <v>2</v>
      </c>
      <c r="F1001" s="7">
        <f t="shared" si="188"/>
        <v>3</v>
      </c>
      <c r="G1001" s="1">
        <f t="shared" si="189"/>
        <v>1283</v>
      </c>
      <c r="H1001" s="2">
        <f t="shared" si="190"/>
        <v>0.16817407261764319</v>
      </c>
      <c r="I1001" s="8"/>
      <c r="J1001" s="2">
        <f t="shared" si="182"/>
        <v>0.48931707956481846</v>
      </c>
      <c r="K1001" s="2">
        <f t="shared" si="183"/>
        <v>0.32114300694717524</v>
      </c>
      <c r="L1001" s="2">
        <f t="shared" si="184"/>
        <v>0.18075763533883865</v>
      </c>
      <c r="M1001" s="2">
        <f t="shared" si="185"/>
        <v>8.7822781491675994E-3</v>
      </c>
      <c r="N1001" s="1">
        <v>3733</v>
      </c>
      <c r="O1001" s="1">
        <v>2450</v>
      </c>
      <c r="P1001" s="1">
        <v>1379</v>
      </c>
      <c r="Q1001" s="1">
        <v>34</v>
      </c>
      <c r="R1001" s="1"/>
      <c r="S1001" s="1">
        <v>3</v>
      </c>
      <c r="T1001" s="1">
        <v>1</v>
      </c>
      <c r="U1001" s="1">
        <v>7</v>
      </c>
      <c r="V1001" s="1"/>
      <c r="W1001" s="1">
        <v>2</v>
      </c>
      <c r="X1001" s="1"/>
      <c r="Y1001" s="1">
        <v>20</v>
      </c>
      <c r="Z1001" s="1"/>
      <c r="AA1001" s="1"/>
      <c r="AB1001" s="1"/>
      <c r="AH1001" t="str">
        <f t="shared" si="193"/>
        <v>Wayland</v>
      </c>
      <c r="AI1001" t="s">
        <v>958</v>
      </c>
      <c r="AJ1001">
        <v>5</v>
      </c>
      <c r="AK1001" s="7"/>
      <c r="AL1001" s="127">
        <v>25</v>
      </c>
      <c r="AM1001" s="130">
        <v>17</v>
      </c>
      <c r="AN1001" s="130">
        <v>245</v>
      </c>
      <c r="AO1001" s="132">
        <v>73790</v>
      </c>
      <c r="AP1001" s="132">
        <f t="shared" si="191"/>
        <v>25017</v>
      </c>
      <c r="AQ1001" t="s">
        <v>2231</v>
      </c>
    </row>
    <row r="1002" spans="1:43" hidden="1" outlineLevel="1" x14ac:dyDescent="0.2">
      <c r="A1002" s="69" t="s">
        <v>2361</v>
      </c>
      <c r="B1002" s="10" t="s">
        <v>1385</v>
      </c>
      <c r="C1002" s="1">
        <f t="shared" si="192"/>
        <v>6576</v>
      </c>
      <c r="D1002" s="7">
        <f t="shared" si="186"/>
        <v>1</v>
      </c>
      <c r="E1002" s="7">
        <f t="shared" si="187"/>
        <v>2</v>
      </c>
      <c r="F1002" s="7">
        <f t="shared" si="188"/>
        <v>3</v>
      </c>
      <c r="G1002" s="1">
        <f t="shared" si="189"/>
        <v>1016</v>
      </c>
      <c r="H1002" s="2">
        <f t="shared" si="190"/>
        <v>0.15450121654501217</v>
      </c>
      <c r="I1002" s="8"/>
      <c r="J1002" s="2">
        <f t="shared" si="182"/>
        <v>0.44753649635036497</v>
      </c>
      <c r="K1002" s="2">
        <f t="shared" si="183"/>
        <v>0.29303527980535282</v>
      </c>
      <c r="L1002" s="2">
        <f t="shared" si="184"/>
        <v>0.25486618004866179</v>
      </c>
      <c r="M1002" s="2">
        <f t="shared" si="185"/>
        <v>4.5620437956204185E-3</v>
      </c>
      <c r="N1002" s="1">
        <v>2943</v>
      </c>
      <c r="O1002" s="1">
        <v>1927</v>
      </c>
      <c r="P1002" s="1">
        <v>1676</v>
      </c>
      <c r="Q1002" s="1">
        <v>7</v>
      </c>
      <c r="R1002" s="1"/>
      <c r="S1002" s="1">
        <v>12</v>
      </c>
      <c r="T1002" s="1">
        <v>7</v>
      </c>
      <c r="U1002" s="1">
        <v>2</v>
      </c>
      <c r="V1002" s="1"/>
      <c r="W1002" s="1">
        <v>2</v>
      </c>
      <c r="X1002" s="1"/>
      <c r="Y1002" s="1">
        <v>0</v>
      </c>
      <c r="Z1002" s="1"/>
      <c r="AA1002" s="1"/>
      <c r="AB1002" s="1"/>
      <c r="AH1002" t="str">
        <f t="shared" si="193"/>
        <v>Webster</v>
      </c>
      <c r="AI1002" s="10" t="s">
        <v>2646</v>
      </c>
      <c r="AJ1002" s="10">
        <v>2</v>
      </c>
      <c r="AK1002" s="7"/>
      <c r="AL1002" s="127">
        <v>25</v>
      </c>
      <c r="AM1002" s="130">
        <v>27</v>
      </c>
      <c r="AN1002" s="130">
        <v>270</v>
      </c>
      <c r="AO1002" s="132">
        <v>73895</v>
      </c>
      <c r="AP1002" s="132">
        <f t="shared" si="191"/>
        <v>25027</v>
      </c>
      <c r="AQ1002" t="s">
        <v>2231</v>
      </c>
    </row>
    <row r="1003" spans="1:43" hidden="1" outlineLevel="1" x14ac:dyDescent="0.2">
      <c r="A1003" s="69" t="s">
        <v>2861</v>
      </c>
      <c r="B1003" s="10" t="s">
        <v>1385</v>
      </c>
      <c r="C1003" s="1">
        <f t="shared" si="192"/>
        <v>14691</v>
      </c>
      <c r="D1003" s="7">
        <f t="shared" si="186"/>
        <v>1</v>
      </c>
      <c r="E1003" s="7">
        <f t="shared" si="187"/>
        <v>2</v>
      </c>
      <c r="F1003" s="7">
        <f t="shared" si="188"/>
        <v>3</v>
      </c>
      <c r="G1003" s="1">
        <f t="shared" si="189"/>
        <v>1483</v>
      </c>
      <c r="H1003" s="2">
        <f t="shared" si="190"/>
        <v>0.10094615751140154</v>
      </c>
      <c r="I1003" s="8"/>
      <c r="J1003" s="2">
        <f t="shared" si="182"/>
        <v>0.47580151112926283</v>
      </c>
      <c r="K1003" s="2">
        <f t="shared" si="183"/>
        <v>0.37485535361786126</v>
      </c>
      <c r="L1003" s="2">
        <f t="shared" si="184"/>
        <v>0.14376148662446395</v>
      </c>
      <c r="M1003" s="2">
        <f t="shared" si="185"/>
        <v>5.581648628411956E-3</v>
      </c>
      <c r="N1003" s="1">
        <v>6990</v>
      </c>
      <c r="O1003" s="1">
        <v>5507</v>
      </c>
      <c r="P1003" s="1">
        <v>2112</v>
      </c>
      <c r="Q1003" s="1">
        <v>35</v>
      </c>
      <c r="R1003" s="1"/>
      <c r="S1003" s="1">
        <v>12</v>
      </c>
      <c r="T1003" s="1">
        <v>5</v>
      </c>
      <c r="U1003" s="1">
        <v>8</v>
      </c>
      <c r="V1003" s="1"/>
      <c r="W1003" s="1">
        <v>5</v>
      </c>
      <c r="X1003" s="1"/>
      <c r="Y1003" s="1">
        <v>17</v>
      </c>
      <c r="Z1003" s="1"/>
      <c r="AA1003" s="1"/>
      <c r="AB1003" s="1"/>
      <c r="AH1003" t="str">
        <f t="shared" si="193"/>
        <v>Wellesley</v>
      </c>
      <c r="AI1003" t="s">
        <v>1526</v>
      </c>
      <c r="AJ1003">
        <v>4</v>
      </c>
      <c r="AK1003" s="7"/>
      <c r="AL1003" s="127">
        <v>25</v>
      </c>
      <c r="AM1003" s="130">
        <v>21</v>
      </c>
      <c r="AN1003" s="130">
        <v>125</v>
      </c>
      <c r="AO1003" s="132">
        <v>74175</v>
      </c>
      <c r="AP1003" s="132">
        <f t="shared" si="191"/>
        <v>25021</v>
      </c>
      <c r="AQ1003" t="s">
        <v>2231</v>
      </c>
    </row>
    <row r="1004" spans="1:43" hidden="1" outlineLevel="1" x14ac:dyDescent="0.2">
      <c r="A1004" s="69" t="s">
        <v>2862</v>
      </c>
      <c r="B1004" s="10" t="s">
        <v>1385</v>
      </c>
      <c r="C1004" s="1">
        <f t="shared" si="192"/>
        <v>1801</v>
      </c>
      <c r="D1004" s="7">
        <f t="shared" si="186"/>
        <v>1</v>
      </c>
      <c r="E1004" s="7">
        <f t="shared" si="187"/>
        <v>2</v>
      </c>
      <c r="F1004" s="7">
        <f t="shared" si="188"/>
        <v>3</v>
      </c>
      <c r="G1004" s="1">
        <f t="shared" si="189"/>
        <v>521</v>
      </c>
      <c r="H1004" s="2">
        <f t="shared" si="190"/>
        <v>0.2892837312604109</v>
      </c>
      <c r="I1004" s="8"/>
      <c r="J1004" s="2">
        <f t="shared" si="182"/>
        <v>0.52915047196002218</v>
      </c>
      <c r="K1004" s="2">
        <f t="shared" si="183"/>
        <v>0.23986674069961134</v>
      </c>
      <c r="L1004" s="2">
        <f t="shared" si="184"/>
        <v>0.21821210438645197</v>
      </c>
      <c r="M1004" s="2">
        <f t="shared" si="185"/>
        <v>1.2770682953914508E-2</v>
      </c>
      <c r="N1004" s="1">
        <v>953</v>
      </c>
      <c r="O1004" s="1">
        <v>432</v>
      </c>
      <c r="P1004" s="1">
        <v>393</v>
      </c>
      <c r="Q1004" s="1">
        <v>13</v>
      </c>
      <c r="R1004" s="1"/>
      <c r="S1004" s="1">
        <v>2</v>
      </c>
      <c r="T1004" s="1">
        <v>1</v>
      </c>
      <c r="U1004" s="1">
        <v>3</v>
      </c>
      <c r="V1004" s="1"/>
      <c r="W1004" s="1">
        <v>2</v>
      </c>
      <c r="X1004" s="1"/>
      <c r="Y1004" s="1">
        <v>2</v>
      </c>
      <c r="Z1004" s="1"/>
      <c r="AA1004" s="1"/>
      <c r="AB1004" s="1"/>
      <c r="AH1004" t="str">
        <f t="shared" si="193"/>
        <v>Wellfleet</v>
      </c>
      <c r="AI1004" t="s">
        <v>2650</v>
      </c>
      <c r="AJ1004">
        <v>10</v>
      </c>
      <c r="AK1004" s="7"/>
      <c r="AL1004" s="127">
        <v>25</v>
      </c>
      <c r="AM1004" s="130">
        <v>1</v>
      </c>
      <c r="AN1004" s="130">
        <v>70</v>
      </c>
      <c r="AO1004" s="132">
        <v>74385</v>
      </c>
      <c r="AP1004" s="132">
        <f t="shared" si="191"/>
        <v>25001</v>
      </c>
      <c r="AQ1004" t="s">
        <v>2231</v>
      </c>
    </row>
    <row r="1005" spans="1:43" hidden="1" outlineLevel="1" x14ac:dyDescent="0.2">
      <c r="A1005" s="69" t="s">
        <v>3056</v>
      </c>
      <c r="B1005" s="10" t="s">
        <v>1385</v>
      </c>
      <c r="C1005" s="1">
        <f t="shared" si="192"/>
        <v>491</v>
      </c>
      <c r="D1005" s="7">
        <f t="shared" si="186"/>
        <v>1</v>
      </c>
      <c r="E1005" s="7">
        <f t="shared" si="187"/>
        <v>3</v>
      </c>
      <c r="F1005" s="7">
        <f t="shared" si="188"/>
        <v>2</v>
      </c>
      <c r="G1005" s="1">
        <f t="shared" si="189"/>
        <v>203</v>
      </c>
      <c r="H1005" s="2">
        <f t="shared" si="190"/>
        <v>0.4134419551934827</v>
      </c>
      <c r="I1005" s="8"/>
      <c r="J1005" s="2">
        <f t="shared" ref="J1005:J1065" si="194">IF(C1005=0,"-",N1005/C1005)</f>
        <v>0.63951120162932795</v>
      </c>
      <c r="K1005" s="2">
        <f t="shared" ref="K1005:K1065" si="195">IF(C1005=0,"-",O1005/C1005)</f>
        <v>0.11608961303462322</v>
      </c>
      <c r="L1005" s="2">
        <f t="shared" ref="L1005:L1065" si="196">IF(C1005=0,"-",P1005/C1005)</f>
        <v>0.22606924643584522</v>
      </c>
      <c r="M1005" s="2">
        <f t="shared" ref="M1005:M1065" si="197">IF(C1005=0,"-",(1-J1005-K1005-L1005))</f>
        <v>1.8329938900203596E-2</v>
      </c>
      <c r="N1005" s="1">
        <v>314</v>
      </c>
      <c r="O1005" s="1">
        <v>57</v>
      </c>
      <c r="P1005" s="1">
        <v>111</v>
      </c>
      <c r="Q1005" s="1">
        <v>2</v>
      </c>
      <c r="R1005" s="1"/>
      <c r="S1005" s="1">
        <v>3</v>
      </c>
      <c r="T1005" s="1">
        <v>0</v>
      </c>
      <c r="U1005" s="1">
        <v>4</v>
      </c>
      <c r="V1005" s="1"/>
      <c r="W1005" s="1">
        <v>0</v>
      </c>
      <c r="X1005" s="1"/>
      <c r="Y1005" s="1">
        <v>0</v>
      </c>
      <c r="Z1005" s="1"/>
      <c r="AA1005" s="1"/>
      <c r="AB1005" s="1"/>
      <c r="AH1005" t="str">
        <f t="shared" si="193"/>
        <v>Wendell</v>
      </c>
      <c r="AI1005" t="s">
        <v>1494</v>
      </c>
      <c r="AJ1005">
        <v>1</v>
      </c>
      <c r="AK1005" s="7"/>
      <c r="AL1005" s="127">
        <v>25</v>
      </c>
      <c r="AM1005" s="130">
        <v>11</v>
      </c>
      <c r="AN1005" s="130">
        <v>125</v>
      </c>
      <c r="AO1005" s="132">
        <v>74525</v>
      </c>
      <c r="AP1005" s="132">
        <f t="shared" si="191"/>
        <v>25011</v>
      </c>
      <c r="AQ1005" t="s">
        <v>2231</v>
      </c>
    </row>
    <row r="1006" spans="1:43" hidden="1" outlineLevel="1" x14ac:dyDescent="0.2">
      <c r="A1006" s="69" t="s">
        <v>3211</v>
      </c>
      <c r="B1006" s="10" t="s">
        <v>1385</v>
      </c>
      <c r="C1006" s="1">
        <f t="shared" si="192"/>
        <v>2108</v>
      </c>
      <c r="D1006" s="7">
        <f t="shared" si="186"/>
        <v>2</v>
      </c>
      <c r="E1006" s="7">
        <f t="shared" si="187"/>
        <v>1</v>
      </c>
      <c r="F1006" s="7">
        <f t="shared" si="188"/>
        <v>3</v>
      </c>
      <c r="G1006" s="1">
        <f t="shared" si="189"/>
        <v>294</v>
      </c>
      <c r="H1006" s="2">
        <f t="shared" si="190"/>
        <v>0.13946869070208728</v>
      </c>
      <c r="I1006" s="8"/>
      <c r="J1006" s="2">
        <f t="shared" si="194"/>
        <v>0.32115749525616699</v>
      </c>
      <c r="K1006" s="2">
        <f t="shared" si="195"/>
        <v>0.46062618595825428</v>
      </c>
      <c r="L1006" s="2">
        <f t="shared" si="196"/>
        <v>0.21110056925996204</v>
      </c>
      <c r="M1006" s="2">
        <f t="shared" si="197"/>
        <v>7.1157495256166936E-3</v>
      </c>
      <c r="N1006" s="1">
        <v>677</v>
      </c>
      <c r="O1006" s="1">
        <v>971</v>
      </c>
      <c r="P1006" s="1">
        <v>445</v>
      </c>
      <c r="Q1006" s="1">
        <v>11</v>
      </c>
      <c r="R1006" s="1"/>
      <c r="S1006" s="1">
        <v>0</v>
      </c>
      <c r="T1006" s="1">
        <v>1</v>
      </c>
      <c r="U1006" s="1">
        <v>0</v>
      </c>
      <c r="V1006" s="1"/>
      <c r="W1006" s="1">
        <v>0</v>
      </c>
      <c r="X1006" s="1"/>
      <c r="Y1006" s="1">
        <v>3</v>
      </c>
      <c r="Z1006" s="1"/>
      <c r="AA1006" s="1"/>
      <c r="AB1006" s="1"/>
      <c r="AH1006" t="str">
        <f t="shared" si="193"/>
        <v>Wenham</v>
      </c>
      <c r="AI1006" t="s">
        <v>1581</v>
      </c>
      <c r="AJ1006">
        <v>6</v>
      </c>
      <c r="AK1006" s="7"/>
      <c r="AL1006" s="127">
        <v>25</v>
      </c>
      <c r="AM1006" s="130">
        <v>9</v>
      </c>
      <c r="AN1006" s="130">
        <v>165</v>
      </c>
      <c r="AO1006" s="132">
        <v>74595</v>
      </c>
      <c r="AP1006" s="132">
        <f t="shared" si="191"/>
        <v>25009</v>
      </c>
      <c r="AQ1006" t="s">
        <v>2231</v>
      </c>
    </row>
    <row r="1007" spans="1:43" hidden="1" outlineLevel="1" x14ac:dyDescent="0.2">
      <c r="A1007" s="69" t="s">
        <v>1677</v>
      </c>
      <c r="B1007" s="10" t="s">
        <v>1385</v>
      </c>
      <c r="C1007" s="1">
        <f t="shared" si="192"/>
        <v>3548</v>
      </c>
      <c r="D1007" s="7">
        <f t="shared" ref="D1007:D1038" si="198">RANK(N1007,(N1007:AF1007))</f>
        <v>2</v>
      </c>
      <c r="E1007" s="7">
        <f t="shared" ref="E1007:E1038" si="199">RANK(O1007,(N1007:AF1007))</f>
        <v>1</v>
      </c>
      <c r="F1007" s="7">
        <f t="shared" ref="F1007:F1038" si="200">RANK(P1007,(N1007:AF1007))</f>
        <v>3</v>
      </c>
      <c r="G1007" s="1">
        <f t="shared" ref="G1007:G1038" si="201">MAX(N1007:P1007)-LARGE(N1007:P1007,2)</f>
        <v>146</v>
      </c>
      <c r="H1007" s="2">
        <f t="shared" ref="H1007:H1038" si="202">G1007/C1007</f>
        <v>4.1149943630214209E-2</v>
      </c>
      <c r="I1007" s="8"/>
      <c r="J1007" s="2">
        <f t="shared" si="194"/>
        <v>0.37626832018038331</v>
      </c>
      <c r="K1007" s="2">
        <f t="shared" si="195"/>
        <v>0.41741826381059755</v>
      </c>
      <c r="L1007" s="2">
        <f t="shared" si="196"/>
        <v>0.20180383314543404</v>
      </c>
      <c r="M1007" s="2">
        <f t="shared" si="197"/>
        <v>4.5095828635850488E-3</v>
      </c>
      <c r="N1007" s="1">
        <v>1335</v>
      </c>
      <c r="O1007" s="1">
        <v>1481</v>
      </c>
      <c r="P1007" s="1">
        <v>716</v>
      </c>
      <c r="Q1007" s="1">
        <v>6</v>
      </c>
      <c r="R1007" s="1"/>
      <c r="S1007" s="1">
        <v>2</v>
      </c>
      <c r="T1007" s="1">
        <v>3</v>
      </c>
      <c r="U1007" s="1">
        <v>4</v>
      </c>
      <c r="V1007" s="1"/>
      <c r="W1007" s="1">
        <v>1</v>
      </c>
      <c r="X1007" s="1"/>
      <c r="Y1007" s="1">
        <v>0</v>
      </c>
      <c r="Z1007" s="1"/>
      <c r="AA1007" s="1"/>
      <c r="AB1007" s="1"/>
      <c r="AH1007" t="str">
        <f t="shared" si="193"/>
        <v>West Boylston</v>
      </c>
      <c r="AI1007" s="10" t="s">
        <v>2646</v>
      </c>
      <c r="AJ1007" s="10">
        <v>3</v>
      </c>
      <c r="AK1007" s="7"/>
      <c r="AL1007" s="127">
        <v>25</v>
      </c>
      <c r="AM1007" s="130">
        <v>27</v>
      </c>
      <c r="AN1007" s="130">
        <v>280</v>
      </c>
      <c r="AO1007" s="132">
        <v>75155</v>
      </c>
      <c r="AP1007" s="132">
        <f t="shared" ref="AP1007:AP1037" si="203">AL1007*1000+AM1007</f>
        <v>25027</v>
      </c>
      <c r="AQ1007" t="s">
        <v>2231</v>
      </c>
    </row>
    <row r="1008" spans="1:43" hidden="1" outlineLevel="1" x14ac:dyDescent="0.2">
      <c r="A1008" s="69" t="s">
        <v>1383</v>
      </c>
      <c r="B1008" s="10" t="s">
        <v>1385</v>
      </c>
      <c r="C1008" s="1">
        <f t="shared" ref="C1008:C1038" si="204">SUM(N1008:AG1008)</f>
        <v>3774</v>
      </c>
      <c r="D1008" s="7">
        <f t="shared" si="198"/>
        <v>2</v>
      </c>
      <c r="E1008" s="7">
        <f t="shared" si="199"/>
        <v>1</v>
      </c>
      <c r="F1008" s="7">
        <f t="shared" si="200"/>
        <v>3</v>
      </c>
      <c r="G1008" s="1">
        <f t="shared" si="201"/>
        <v>356</v>
      </c>
      <c r="H1008" s="2">
        <f t="shared" si="202"/>
        <v>9.4329623741388452E-2</v>
      </c>
      <c r="I1008" s="8"/>
      <c r="J1008" s="2">
        <f t="shared" si="194"/>
        <v>0.30259671436142027</v>
      </c>
      <c r="K1008" s="2">
        <f t="shared" si="195"/>
        <v>0.3969263381028087</v>
      </c>
      <c r="L1008" s="2">
        <f t="shared" si="196"/>
        <v>0.29623741388447272</v>
      </c>
      <c r="M1008" s="2">
        <f t="shared" si="197"/>
        <v>4.2395336512982551E-3</v>
      </c>
      <c r="N1008" s="1">
        <v>1142</v>
      </c>
      <c r="O1008" s="1">
        <v>1498</v>
      </c>
      <c r="P1008" s="1">
        <v>1118</v>
      </c>
      <c r="Q1008" s="1">
        <v>4</v>
      </c>
      <c r="R1008" s="1"/>
      <c r="S1008" s="1">
        <v>2</v>
      </c>
      <c r="T1008" s="1">
        <v>5</v>
      </c>
      <c r="U1008" s="1">
        <v>2</v>
      </c>
      <c r="V1008" s="1"/>
      <c r="W1008" s="1">
        <v>2</v>
      </c>
      <c r="X1008" s="1"/>
      <c r="Y1008" s="1">
        <v>1</v>
      </c>
      <c r="Z1008" s="1"/>
      <c r="AA1008" s="1"/>
      <c r="AB1008" s="1"/>
      <c r="AH1008" t="str">
        <f t="shared" si="193"/>
        <v>West Bridgewater</v>
      </c>
      <c r="AI1008" t="s">
        <v>458</v>
      </c>
      <c r="AJ1008">
        <v>4</v>
      </c>
      <c r="AK1008" s="7"/>
      <c r="AL1008" s="127">
        <v>25</v>
      </c>
      <c r="AM1008" s="130">
        <v>23</v>
      </c>
      <c r="AN1008" s="130">
        <v>130</v>
      </c>
      <c r="AO1008" s="132">
        <v>75260</v>
      </c>
      <c r="AP1008" s="132">
        <f t="shared" si="203"/>
        <v>25023</v>
      </c>
      <c r="AQ1008" t="s">
        <v>2231</v>
      </c>
    </row>
    <row r="1009" spans="1:43" hidden="1" outlineLevel="1" x14ac:dyDescent="0.2">
      <c r="A1009" s="69" t="s">
        <v>1386</v>
      </c>
      <c r="B1009" s="10" t="s">
        <v>1385</v>
      </c>
      <c r="C1009" s="1">
        <f t="shared" si="204"/>
        <v>1707</v>
      </c>
      <c r="D1009" s="7">
        <f t="shared" si="198"/>
        <v>2</v>
      </c>
      <c r="E1009" s="7">
        <f t="shared" si="199"/>
        <v>1</v>
      </c>
      <c r="F1009" s="7">
        <f t="shared" si="200"/>
        <v>3</v>
      </c>
      <c r="G1009" s="1">
        <f t="shared" si="201"/>
        <v>29</v>
      </c>
      <c r="H1009" s="2">
        <f t="shared" si="202"/>
        <v>1.698886936145284E-2</v>
      </c>
      <c r="I1009" s="8"/>
      <c r="J1009" s="2">
        <f t="shared" si="194"/>
        <v>0.33919156414762741</v>
      </c>
      <c r="K1009" s="2">
        <f t="shared" si="195"/>
        <v>0.35618043350908024</v>
      </c>
      <c r="L1009" s="2">
        <f t="shared" si="196"/>
        <v>0.30111306385471587</v>
      </c>
      <c r="M1009" s="2">
        <f t="shared" si="197"/>
        <v>3.5149384885764801E-3</v>
      </c>
      <c r="N1009" s="1">
        <v>579</v>
      </c>
      <c r="O1009" s="1">
        <v>608</v>
      </c>
      <c r="P1009" s="1">
        <v>514</v>
      </c>
      <c r="Q1009" s="1">
        <v>4</v>
      </c>
      <c r="R1009" s="1"/>
      <c r="S1009" s="1">
        <v>1</v>
      </c>
      <c r="T1009" s="1">
        <v>0</v>
      </c>
      <c r="U1009" s="1">
        <v>0</v>
      </c>
      <c r="V1009" s="1"/>
      <c r="W1009" s="1">
        <v>0</v>
      </c>
      <c r="X1009" s="1"/>
      <c r="Y1009" s="1">
        <v>1</v>
      </c>
      <c r="Z1009" s="1"/>
      <c r="AA1009" s="1"/>
      <c r="AB1009" s="1"/>
      <c r="AH1009" t="str">
        <f t="shared" si="193"/>
        <v>West Brookfield</v>
      </c>
      <c r="AI1009" s="10" t="s">
        <v>2646</v>
      </c>
      <c r="AJ1009" s="10">
        <v>1</v>
      </c>
      <c r="AK1009" s="7"/>
      <c r="AL1009" s="127">
        <v>25</v>
      </c>
      <c r="AM1009" s="130">
        <v>27</v>
      </c>
      <c r="AN1009" s="130">
        <v>285</v>
      </c>
      <c r="AO1009" s="132">
        <v>75400</v>
      </c>
      <c r="AP1009" s="132">
        <f t="shared" si="203"/>
        <v>25027</v>
      </c>
      <c r="AQ1009" t="s">
        <v>2231</v>
      </c>
    </row>
    <row r="1010" spans="1:43" hidden="1" outlineLevel="1" x14ac:dyDescent="0.2">
      <c r="A1010" s="69" t="s">
        <v>1387</v>
      </c>
      <c r="B1010" s="10" t="s">
        <v>1385</v>
      </c>
      <c r="C1010" s="1">
        <f t="shared" si="204"/>
        <v>2148</v>
      </c>
      <c r="D1010" s="7">
        <f t="shared" si="198"/>
        <v>1</v>
      </c>
      <c r="E1010" s="7">
        <f t="shared" si="199"/>
        <v>2</v>
      </c>
      <c r="F1010" s="7">
        <f t="shared" si="200"/>
        <v>3</v>
      </c>
      <c r="G1010" s="1">
        <f t="shared" si="201"/>
        <v>30</v>
      </c>
      <c r="H1010" s="2">
        <f t="shared" si="202"/>
        <v>1.3966480446927373E-2</v>
      </c>
      <c r="I1010" s="8"/>
      <c r="J1010" s="2">
        <f t="shared" si="194"/>
        <v>0.38035381750465547</v>
      </c>
      <c r="K1010" s="2">
        <f t="shared" si="195"/>
        <v>0.36638733705772814</v>
      </c>
      <c r="L1010" s="2">
        <f t="shared" si="196"/>
        <v>0.24348230912476723</v>
      </c>
      <c r="M1010" s="2">
        <f t="shared" si="197"/>
        <v>9.7765363128491656E-3</v>
      </c>
      <c r="N1010" s="1">
        <v>817</v>
      </c>
      <c r="O1010" s="1">
        <v>787</v>
      </c>
      <c r="P1010" s="1">
        <v>523</v>
      </c>
      <c r="Q1010" s="1">
        <v>11</v>
      </c>
      <c r="R1010" s="1"/>
      <c r="S1010" s="1">
        <v>2</v>
      </c>
      <c r="T1010" s="1">
        <v>3</v>
      </c>
      <c r="U1010" s="1">
        <v>1</v>
      </c>
      <c r="V1010" s="1"/>
      <c r="W1010" s="1">
        <v>1</v>
      </c>
      <c r="X1010" s="1"/>
      <c r="Y1010" s="1">
        <v>3</v>
      </c>
      <c r="Z1010" s="1"/>
      <c r="AA1010" s="1"/>
      <c r="AB1010" s="1"/>
      <c r="AH1010" t="str">
        <f t="shared" si="193"/>
        <v>West Newbury</v>
      </c>
      <c r="AI1010" t="s">
        <v>1581</v>
      </c>
      <c r="AJ1010">
        <v>6</v>
      </c>
      <c r="AK1010" s="7"/>
      <c r="AL1010" s="127">
        <v>25</v>
      </c>
      <c r="AM1010" s="130">
        <v>9</v>
      </c>
      <c r="AN1010" s="130">
        <v>170</v>
      </c>
      <c r="AO1010" s="132">
        <v>77150</v>
      </c>
      <c r="AP1010" s="132">
        <f t="shared" si="203"/>
        <v>25009</v>
      </c>
      <c r="AQ1010" t="s">
        <v>2231</v>
      </c>
    </row>
    <row r="1011" spans="1:43" hidden="1" outlineLevel="1" x14ac:dyDescent="0.2">
      <c r="A1011" s="69" t="s">
        <v>1392</v>
      </c>
      <c r="B1011" s="10" t="s">
        <v>1385</v>
      </c>
      <c r="C1011" s="1">
        <f t="shared" si="204"/>
        <v>12649</v>
      </c>
      <c r="D1011" s="7">
        <f t="shared" si="198"/>
        <v>1</v>
      </c>
      <c r="E1011" s="7">
        <f t="shared" si="199"/>
        <v>2</v>
      </c>
      <c r="F1011" s="7">
        <f t="shared" si="200"/>
        <v>3</v>
      </c>
      <c r="G1011" s="1">
        <f t="shared" si="201"/>
        <v>932</v>
      </c>
      <c r="H1011" s="2">
        <f t="shared" si="202"/>
        <v>7.3681713969483753E-2</v>
      </c>
      <c r="I1011" s="8"/>
      <c r="J1011" s="2">
        <f t="shared" si="194"/>
        <v>0.40493319630010277</v>
      </c>
      <c r="K1011" s="2">
        <f t="shared" si="195"/>
        <v>0.33125148233061902</v>
      </c>
      <c r="L1011" s="2">
        <f t="shared" si="196"/>
        <v>0.25883469048936675</v>
      </c>
      <c r="M1011" s="2">
        <f t="shared" si="197"/>
        <v>4.9806308799114074E-3</v>
      </c>
      <c r="N1011" s="1">
        <v>5122</v>
      </c>
      <c r="O1011" s="1">
        <v>4190</v>
      </c>
      <c r="P1011" s="1">
        <v>3274</v>
      </c>
      <c r="Q1011" s="1">
        <v>18</v>
      </c>
      <c r="R1011" s="1"/>
      <c r="S1011" s="1">
        <v>20</v>
      </c>
      <c r="T1011" s="1">
        <v>14</v>
      </c>
      <c r="U1011" s="1">
        <v>5</v>
      </c>
      <c r="V1011" s="1"/>
      <c r="W1011" s="1">
        <v>4</v>
      </c>
      <c r="X1011" s="1"/>
      <c r="Y1011" s="1">
        <v>2</v>
      </c>
      <c r="Z1011" s="1"/>
      <c r="AA1011" s="1"/>
      <c r="AB1011" s="1"/>
      <c r="AH1011" t="str">
        <f t="shared" si="193"/>
        <v>West Springfield</v>
      </c>
      <c r="AI1011" t="s">
        <v>1061</v>
      </c>
      <c r="AJ1011">
        <v>1</v>
      </c>
      <c r="AK1011" s="7"/>
      <c r="AL1011" s="127">
        <v>25</v>
      </c>
      <c r="AM1011" s="130">
        <v>13</v>
      </c>
      <c r="AN1011" s="130">
        <v>110</v>
      </c>
      <c r="AO1011" s="132">
        <v>77850</v>
      </c>
      <c r="AP1011" s="132">
        <f t="shared" si="203"/>
        <v>25013</v>
      </c>
      <c r="AQ1011" t="s">
        <v>2231</v>
      </c>
    </row>
    <row r="1012" spans="1:43" hidden="1" outlineLevel="1" x14ac:dyDescent="0.2">
      <c r="A1012" s="69" t="s">
        <v>3240</v>
      </c>
      <c r="B1012" s="10" t="s">
        <v>1385</v>
      </c>
      <c r="C1012" s="1">
        <f t="shared" si="204"/>
        <v>841</v>
      </c>
      <c r="D1012" s="7">
        <f t="shared" si="198"/>
        <v>1</v>
      </c>
      <c r="E1012" s="7">
        <f t="shared" si="199"/>
        <v>2</v>
      </c>
      <c r="F1012" s="7">
        <f t="shared" si="200"/>
        <v>3</v>
      </c>
      <c r="G1012" s="1">
        <f t="shared" si="201"/>
        <v>260</v>
      </c>
      <c r="H1012" s="2">
        <f t="shared" si="202"/>
        <v>0.30915576694411417</v>
      </c>
      <c r="I1012" s="8"/>
      <c r="J1012" s="2">
        <f t="shared" si="194"/>
        <v>0.5636147443519619</v>
      </c>
      <c r="K1012" s="2">
        <f t="shared" si="195"/>
        <v>0.25445897740784779</v>
      </c>
      <c r="L1012" s="2">
        <f t="shared" si="196"/>
        <v>0.178359096313912</v>
      </c>
      <c r="M1012" s="2">
        <f t="shared" si="197"/>
        <v>3.5671819262783067E-3</v>
      </c>
      <c r="N1012" s="1">
        <v>474</v>
      </c>
      <c r="O1012" s="1">
        <v>214</v>
      </c>
      <c r="P1012" s="1">
        <v>150</v>
      </c>
      <c r="Q1012" s="1">
        <v>1</v>
      </c>
      <c r="R1012" s="1"/>
      <c r="S1012" s="1">
        <v>0</v>
      </c>
      <c r="T1012" s="1">
        <v>0</v>
      </c>
      <c r="U1012" s="1">
        <v>1</v>
      </c>
      <c r="V1012" s="1"/>
      <c r="W1012" s="1">
        <v>0</v>
      </c>
      <c r="X1012" s="1"/>
      <c r="Y1012" s="1">
        <v>1</v>
      </c>
      <c r="Z1012" s="1"/>
      <c r="AA1012" s="1"/>
      <c r="AB1012" s="1"/>
      <c r="AH1012" t="str">
        <f t="shared" si="193"/>
        <v>West Stockbridge</v>
      </c>
      <c r="AI1012" t="s">
        <v>2258</v>
      </c>
      <c r="AJ1012">
        <v>1</v>
      </c>
      <c r="AK1012" s="7"/>
      <c r="AL1012" s="127">
        <v>25</v>
      </c>
      <c r="AM1012" s="130">
        <v>3</v>
      </c>
      <c r="AN1012" s="130">
        <v>150</v>
      </c>
      <c r="AO1012" s="132">
        <v>77990</v>
      </c>
      <c r="AP1012" s="132">
        <f t="shared" si="203"/>
        <v>25003</v>
      </c>
      <c r="AQ1012" t="s">
        <v>2231</v>
      </c>
    </row>
    <row r="1013" spans="1:43" hidden="1" outlineLevel="1" x14ac:dyDescent="0.2">
      <c r="A1013" s="69" t="s">
        <v>3160</v>
      </c>
      <c r="B1013" s="10" t="s">
        <v>1385</v>
      </c>
      <c r="C1013" s="1">
        <f t="shared" si="204"/>
        <v>1289</v>
      </c>
      <c r="D1013" s="7">
        <f t="shared" si="198"/>
        <v>1</v>
      </c>
      <c r="E1013" s="7">
        <f t="shared" si="199"/>
        <v>3</v>
      </c>
      <c r="F1013" s="7">
        <f t="shared" si="200"/>
        <v>2</v>
      </c>
      <c r="G1013" s="1">
        <f t="shared" si="201"/>
        <v>553</v>
      </c>
      <c r="H1013" s="2">
        <f t="shared" si="202"/>
        <v>0.42901474010861135</v>
      </c>
      <c r="I1013" s="8"/>
      <c r="J1013" s="2">
        <f t="shared" si="194"/>
        <v>0.63072148952676499</v>
      </c>
      <c r="K1013" s="2">
        <f t="shared" si="195"/>
        <v>0.15903801396431341</v>
      </c>
      <c r="L1013" s="2">
        <f t="shared" si="196"/>
        <v>0.20170674941815361</v>
      </c>
      <c r="M1013" s="2">
        <f t="shared" si="197"/>
        <v>8.5337470907679847E-3</v>
      </c>
      <c r="N1013" s="1">
        <v>813</v>
      </c>
      <c r="O1013" s="1">
        <v>205</v>
      </c>
      <c r="P1013" s="1">
        <v>260</v>
      </c>
      <c r="Q1013" s="1">
        <v>6</v>
      </c>
      <c r="R1013" s="1"/>
      <c r="S1013" s="1">
        <v>2</v>
      </c>
      <c r="T1013" s="1">
        <v>0</v>
      </c>
      <c r="U1013" s="1">
        <v>2</v>
      </c>
      <c r="V1013" s="1"/>
      <c r="W1013" s="1">
        <v>1</v>
      </c>
      <c r="X1013" s="1"/>
      <c r="Y1013" s="1">
        <v>0</v>
      </c>
      <c r="Z1013" s="1"/>
      <c r="AA1013" s="1"/>
      <c r="AB1013" s="1"/>
      <c r="AH1013" t="str">
        <f t="shared" si="193"/>
        <v>West Tisbury</v>
      </c>
      <c r="AI1013" t="s">
        <v>3231</v>
      </c>
      <c r="AJ1013">
        <v>10</v>
      </c>
      <c r="AK1013" s="7"/>
      <c r="AL1013" s="127">
        <v>25</v>
      </c>
      <c r="AM1013" s="130">
        <v>7</v>
      </c>
      <c r="AN1013" s="130">
        <v>35</v>
      </c>
      <c r="AO1013" s="132">
        <v>78235</v>
      </c>
      <c r="AP1013" s="132">
        <f t="shared" si="203"/>
        <v>25007</v>
      </c>
      <c r="AQ1013" t="s">
        <v>2231</v>
      </c>
    </row>
    <row r="1014" spans="1:43" hidden="1" outlineLevel="1" x14ac:dyDescent="0.2">
      <c r="A1014" s="69" t="s">
        <v>2851</v>
      </c>
      <c r="B1014" s="10" t="s">
        <v>1385</v>
      </c>
      <c r="C1014" s="1">
        <f t="shared" si="204"/>
        <v>7955</v>
      </c>
      <c r="D1014" s="7">
        <f t="shared" si="198"/>
        <v>1</v>
      </c>
      <c r="E1014" s="7">
        <f t="shared" si="199"/>
        <v>2</v>
      </c>
      <c r="F1014" s="7">
        <f t="shared" si="200"/>
        <v>3</v>
      </c>
      <c r="G1014" s="1">
        <f t="shared" si="201"/>
        <v>271</v>
      </c>
      <c r="H1014" s="2">
        <f t="shared" si="202"/>
        <v>3.4066624764299183E-2</v>
      </c>
      <c r="I1014" s="8"/>
      <c r="J1014" s="2">
        <f t="shared" si="194"/>
        <v>0.40062853551225647</v>
      </c>
      <c r="K1014" s="2">
        <f t="shared" si="195"/>
        <v>0.36656191074795724</v>
      </c>
      <c r="L1014" s="2">
        <f t="shared" si="196"/>
        <v>0.22627278441231929</v>
      </c>
      <c r="M1014" s="2">
        <f t="shared" si="197"/>
        <v>6.5367693274669403E-3</v>
      </c>
      <c r="N1014" s="1">
        <v>3187</v>
      </c>
      <c r="O1014" s="1">
        <v>2916</v>
      </c>
      <c r="P1014" s="1">
        <v>1800</v>
      </c>
      <c r="Q1014" s="1">
        <v>30</v>
      </c>
      <c r="R1014" s="1"/>
      <c r="S1014" s="1">
        <v>4</v>
      </c>
      <c r="T1014" s="1">
        <v>5</v>
      </c>
      <c r="U1014" s="1">
        <v>3</v>
      </c>
      <c r="V1014" s="1"/>
      <c r="W1014" s="1">
        <v>5</v>
      </c>
      <c r="X1014" s="1"/>
      <c r="Y1014" s="1">
        <v>5</v>
      </c>
      <c r="Z1014" s="1"/>
      <c r="AA1014" s="1"/>
      <c r="AB1014" s="1"/>
      <c r="AH1014" t="str">
        <f t="shared" si="193"/>
        <v>Westborough</v>
      </c>
      <c r="AI1014" s="10" t="s">
        <v>2646</v>
      </c>
      <c r="AJ1014" s="10">
        <v>3</v>
      </c>
      <c r="AK1014" s="7"/>
      <c r="AL1014" s="127">
        <v>25</v>
      </c>
      <c r="AM1014" s="130">
        <v>27</v>
      </c>
      <c r="AN1014" s="130">
        <v>275</v>
      </c>
      <c r="AO1014" s="132">
        <v>75015</v>
      </c>
      <c r="AP1014" s="132">
        <f t="shared" si="203"/>
        <v>25027</v>
      </c>
      <c r="AQ1014" t="s">
        <v>2231</v>
      </c>
    </row>
    <row r="1015" spans="1:43" hidden="1" outlineLevel="1" x14ac:dyDescent="0.2">
      <c r="A1015" s="69" t="s">
        <v>2844</v>
      </c>
      <c r="B1015" s="10" t="s">
        <v>1385</v>
      </c>
      <c r="C1015" s="1">
        <f t="shared" si="204"/>
        <v>17170</v>
      </c>
      <c r="D1015" s="7">
        <f t="shared" si="198"/>
        <v>1</v>
      </c>
      <c r="E1015" s="7">
        <f t="shared" si="199"/>
        <v>2</v>
      </c>
      <c r="F1015" s="7">
        <f t="shared" si="200"/>
        <v>3</v>
      </c>
      <c r="G1015" s="1">
        <f t="shared" si="201"/>
        <v>1817</v>
      </c>
      <c r="H1015" s="2">
        <f t="shared" si="202"/>
        <v>0.105824111822947</v>
      </c>
      <c r="I1015" s="8"/>
      <c r="J1015" s="2">
        <f t="shared" si="194"/>
        <v>0.40902737332556788</v>
      </c>
      <c r="K1015" s="2">
        <f t="shared" si="195"/>
        <v>0.30320326150262084</v>
      </c>
      <c r="L1015" s="2">
        <f t="shared" si="196"/>
        <v>0.28270238788584739</v>
      </c>
      <c r="M1015" s="2">
        <f t="shared" si="197"/>
        <v>5.0669772859639473E-3</v>
      </c>
      <c r="N1015" s="1">
        <v>7023</v>
      </c>
      <c r="O1015" s="1">
        <v>5206</v>
      </c>
      <c r="P1015" s="1">
        <v>4854</v>
      </c>
      <c r="Q1015" s="1">
        <v>15</v>
      </c>
      <c r="R1015" s="1"/>
      <c r="S1015" s="1">
        <v>32</v>
      </c>
      <c r="T1015" s="1">
        <v>10</v>
      </c>
      <c r="U1015" s="1">
        <v>14</v>
      </c>
      <c r="V1015" s="1"/>
      <c r="W1015" s="1">
        <v>4</v>
      </c>
      <c r="X1015" s="1"/>
      <c r="Y1015" s="1">
        <v>12</v>
      </c>
      <c r="Z1015" s="1"/>
      <c r="AA1015" s="1"/>
      <c r="AB1015" s="1"/>
      <c r="AH1015" t="str">
        <f t="shared" si="193"/>
        <v>Westfield</v>
      </c>
      <c r="AI1015" t="s">
        <v>1061</v>
      </c>
      <c r="AJ1015">
        <v>1</v>
      </c>
      <c r="AK1015" s="7"/>
      <c r="AL1015" s="127">
        <v>25</v>
      </c>
      <c r="AM1015" s="130">
        <v>13</v>
      </c>
      <c r="AN1015" s="130">
        <v>105</v>
      </c>
      <c r="AO1015" s="132">
        <v>76030</v>
      </c>
      <c r="AP1015" s="132">
        <f t="shared" si="203"/>
        <v>25013</v>
      </c>
      <c r="AQ1015" t="s">
        <v>146</v>
      </c>
    </row>
    <row r="1016" spans="1:43" hidden="1" outlineLevel="1" x14ac:dyDescent="0.2">
      <c r="A1016" s="69" t="s">
        <v>2592</v>
      </c>
      <c r="B1016" s="10" t="s">
        <v>1385</v>
      </c>
      <c r="C1016" s="1">
        <f t="shared" si="204"/>
        <v>9516</v>
      </c>
      <c r="D1016" s="7">
        <f t="shared" si="198"/>
        <v>1</v>
      </c>
      <c r="E1016" s="7">
        <f t="shared" si="199"/>
        <v>2</v>
      </c>
      <c r="F1016" s="7">
        <f t="shared" si="200"/>
        <v>3</v>
      </c>
      <c r="G1016" s="1">
        <f t="shared" si="201"/>
        <v>38</v>
      </c>
      <c r="H1016" s="2">
        <f t="shared" si="202"/>
        <v>3.9932744850777642E-3</v>
      </c>
      <c r="I1016" s="8"/>
      <c r="J1016" s="2">
        <f t="shared" si="194"/>
        <v>0.35109289617486339</v>
      </c>
      <c r="K1016" s="2">
        <f t="shared" si="195"/>
        <v>0.34709962168978564</v>
      </c>
      <c r="L1016" s="2">
        <f t="shared" si="196"/>
        <v>0.29361076082387561</v>
      </c>
      <c r="M1016" s="2">
        <f t="shared" si="197"/>
        <v>8.1967213114753634E-3</v>
      </c>
      <c r="N1016" s="1">
        <v>3341</v>
      </c>
      <c r="O1016" s="1">
        <v>3303</v>
      </c>
      <c r="P1016" s="1">
        <v>2794</v>
      </c>
      <c r="Q1016" s="1">
        <v>34</v>
      </c>
      <c r="R1016" s="1"/>
      <c r="S1016" s="1">
        <v>3</v>
      </c>
      <c r="T1016" s="1">
        <v>14</v>
      </c>
      <c r="U1016" s="1">
        <v>2</v>
      </c>
      <c r="V1016" s="1"/>
      <c r="W1016" s="1">
        <v>0</v>
      </c>
      <c r="X1016" s="1"/>
      <c r="Y1016" s="1">
        <v>25</v>
      </c>
      <c r="Z1016" s="1"/>
      <c r="AA1016" s="1"/>
      <c r="AB1016" s="1"/>
      <c r="AH1016" t="str">
        <f t="shared" si="193"/>
        <v>Westford</v>
      </c>
      <c r="AI1016" t="s">
        <v>958</v>
      </c>
      <c r="AJ1016">
        <v>5</v>
      </c>
      <c r="AK1016" s="7"/>
      <c r="AL1016" s="127">
        <v>25</v>
      </c>
      <c r="AM1016" s="130">
        <v>17</v>
      </c>
      <c r="AN1016" s="130">
        <v>250</v>
      </c>
      <c r="AO1016" s="132">
        <v>76135</v>
      </c>
      <c r="AP1016" s="132">
        <f t="shared" si="203"/>
        <v>25017</v>
      </c>
      <c r="AQ1016" t="s">
        <v>2231</v>
      </c>
    </row>
    <row r="1017" spans="1:43" hidden="1" outlineLevel="1" x14ac:dyDescent="0.2">
      <c r="A1017" s="69" t="s">
        <v>2852</v>
      </c>
      <c r="B1017" s="10" t="s">
        <v>1385</v>
      </c>
      <c r="C1017" s="1">
        <f t="shared" si="204"/>
        <v>793</v>
      </c>
      <c r="D1017" s="7">
        <f t="shared" si="198"/>
        <v>1</v>
      </c>
      <c r="E1017" s="7">
        <f t="shared" si="199"/>
        <v>3</v>
      </c>
      <c r="F1017" s="7">
        <f t="shared" si="200"/>
        <v>2</v>
      </c>
      <c r="G1017" s="1">
        <f t="shared" si="201"/>
        <v>16</v>
      </c>
      <c r="H1017" s="2">
        <f t="shared" si="202"/>
        <v>2.0176544766708701E-2</v>
      </c>
      <c r="I1017" s="8"/>
      <c r="J1017" s="2">
        <f t="shared" si="194"/>
        <v>0.3707440100882724</v>
      </c>
      <c r="K1017" s="2">
        <f t="shared" si="195"/>
        <v>0.27616645649432536</v>
      </c>
      <c r="L1017" s="2">
        <f t="shared" si="196"/>
        <v>0.35056746532156369</v>
      </c>
      <c r="M1017" s="2">
        <f t="shared" si="197"/>
        <v>2.5220680958385477E-3</v>
      </c>
      <c r="N1017" s="1">
        <v>294</v>
      </c>
      <c r="O1017" s="1">
        <v>219</v>
      </c>
      <c r="P1017" s="1">
        <v>278</v>
      </c>
      <c r="Q1017" s="1">
        <v>0</v>
      </c>
      <c r="R1017" s="1"/>
      <c r="S1017" s="1">
        <v>0</v>
      </c>
      <c r="T1017" s="1">
        <v>1</v>
      </c>
      <c r="U1017" s="1">
        <v>1</v>
      </c>
      <c r="V1017" s="1"/>
      <c r="W1017" s="1">
        <v>0</v>
      </c>
      <c r="X1017" s="1"/>
      <c r="Y1017" s="1">
        <v>0</v>
      </c>
      <c r="Z1017" s="1"/>
      <c r="AA1017" s="1"/>
      <c r="AB1017" s="1"/>
      <c r="AH1017" t="str">
        <f t="shared" si="193"/>
        <v>Westhampton</v>
      </c>
      <c r="AI1017" t="s">
        <v>1910</v>
      </c>
      <c r="AJ1017">
        <v>1</v>
      </c>
      <c r="AK1017" s="7"/>
      <c r="AL1017" s="127">
        <v>25</v>
      </c>
      <c r="AM1017" s="130">
        <v>15</v>
      </c>
      <c r="AN1017" s="130">
        <v>90</v>
      </c>
      <c r="AO1017" s="132">
        <v>76380</v>
      </c>
      <c r="AP1017" s="132">
        <f t="shared" si="203"/>
        <v>25015</v>
      </c>
      <c r="AQ1017" t="s">
        <v>2231</v>
      </c>
    </row>
    <row r="1018" spans="1:43" hidden="1" outlineLevel="1" x14ac:dyDescent="0.2">
      <c r="A1018" s="69" t="s">
        <v>2517</v>
      </c>
      <c r="B1018" s="10" t="s">
        <v>1385</v>
      </c>
      <c r="C1018" s="1">
        <f t="shared" si="204"/>
        <v>3358</v>
      </c>
      <c r="D1018" s="7">
        <f t="shared" si="198"/>
        <v>1</v>
      </c>
      <c r="E1018" s="7">
        <f t="shared" si="199"/>
        <v>2</v>
      </c>
      <c r="F1018" s="7">
        <f t="shared" si="200"/>
        <v>3</v>
      </c>
      <c r="G1018" s="1">
        <f t="shared" si="201"/>
        <v>219</v>
      </c>
      <c r="H1018" s="2">
        <f t="shared" si="202"/>
        <v>6.5217391304347824E-2</v>
      </c>
      <c r="I1018" s="8"/>
      <c r="J1018" s="2">
        <f t="shared" si="194"/>
        <v>0.39934484812388327</v>
      </c>
      <c r="K1018" s="2">
        <f t="shared" si="195"/>
        <v>0.33412745681953543</v>
      </c>
      <c r="L1018" s="2">
        <f t="shared" si="196"/>
        <v>0.2605717689100655</v>
      </c>
      <c r="M1018" s="2">
        <f t="shared" si="197"/>
        <v>5.9559261465157998E-3</v>
      </c>
      <c r="N1018" s="1">
        <v>1341</v>
      </c>
      <c r="O1018" s="1">
        <v>1122</v>
      </c>
      <c r="P1018" s="1">
        <v>875</v>
      </c>
      <c r="Q1018" s="1">
        <v>9</v>
      </c>
      <c r="R1018" s="1"/>
      <c r="S1018" s="1">
        <v>2</v>
      </c>
      <c r="T1018" s="1">
        <v>2</v>
      </c>
      <c r="U1018" s="1">
        <v>2</v>
      </c>
      <c r="V1018" s="1"/>
      <c r="W1018" s="1">
        <v>0</v>
      </c>
      <c r="X1018" s="1"/>
      <c r="Y1018" s="1">
        <v>5</v>
      </c>
      <c r="Z1018" s="1"/>
      <c r="AA1018" s="1"/>
      <c r="AB1018" s="1"/>
      <c r="AH1018" t="str">
        <f t="shared" si="193"/>
        <v>Westminster</v>
      </c>
      <c r="AI1018" s="10" t="s">
        <v>2646</v>
      </c>
      <c r="AJ1018" s="10">
        <v>1</v>
      </c>
      <c r="AK1018" s="7"/>
      <c r="AL1018" s="127">
        <v>25</v>
      </c>
      <c r="AM1018" s="130">
        <v>27</v>
      </c>
      <c r="AN1018" s="130">
        <v>290</v>
      </c>
      <c r="AO1018" s="132">
        <v>77010</v>
      </c>
      <c r="AP1018" s="132">
        <f t="shared" si="203"/>
        <v>25027</v>
      </c>
      <c r="AQ1018" t="s">
        <v>2231</v>
      </c>
    </row>
    <row r="1019" spans="1:43" hidden="1" outlineLevel="1" x14ac:dyDescent="0.2">
      <c r="A1019" s="69" t="s">
        <v>1653</v>
      </c>
      <c r="B1019" s="10" t="s">
        <v>1385</v>
      </c>
      <c r="C1019" s="1">
        <f t="shared" si="204"/>
        <v>6131</v>
      </c>
      <c r="D1019" s="7">
        <f t="shared" si="198"/>
        <v>1</v>
      </c>
      <c r="E1019" s="7">
        <f t="shared" si="199"/>
        <v>2</v>
      </c>
      <c r="F1019" s="7">
        <f t="shared" si="200"/>
        <v>3</v>
      </c>
      <c r="G1019" s="1">
        <f t="shared" si="201"/>
        <v>107</v>
      </c>
      <c r="H1019" s="2">
        <f t="shared" si="202"/>
        <v>1.7452291632686349E-2</v>
      </c>
      <c r="I1019" s="8"/>
      <c r="J1019" s="2">
        <f t="shared" si="194"/>
        <v>0.41771326047953028</v>
      </c>
      <c r="K1019" s="2">
        <f t="shared" si="195"/>
        <v>0.40026096884684392</v>
      </c>
      <c r="L1019" s="2">
        <f t="shared" si="196"/>
        <v>0.17501223291469581</v>
      </c>
      <c r="M1019" s="2">
        <f t="shared" si="197"/>
        <v>7.0135377589299885E-3</v>
      </c>
      <c r="N1019" s="1">
        <v>2561</v>
      </c>
      <c r="O1019" s="1">
        <v>2454</v>
      </c>
      <c r="P1019" s="1">
        <v>1073</v>
      </c>
      <c r="Q1019" s="1">
        <v>24</v>
      </c>
      <c r="R1019" s="1"/>
      <c r="S1019" s="1">
        <v>2</v>
      </c>
      <c r="T1019" s="1">
        <v>6</v>
      </c>
      <c r="U1019" s="1">
        <v>4</v>
      </c>
      <c r="V1019" s="1"/>
      <c r="W1019" s="1">
        <v>2</v>
      </c>
      <c r="X1019" s="1"/>
      <c r="Y1019" s="1">
        <v>5</v>
      </c>
      <c r="Z1019" s="1"/>
      <c r="AA1019" s="1"/>
      <c r="AB1019" s="1"/>
      <c r="AH1019" t="str">
        <f t="shared" ref="AH1019:AH1078" si="205">A1019</f>
        <v>Weston</v>
      </c>
      <c r="AI1019" t="s">
        <v>958</v>
      </c>
      <c r="AJ1019">
        <v>7</v>
      </c>
      <c r="AK1019" s="7"/>
      <c r="AL1019" s="127">
        <v>25</v>
      </c>
      <c r="AM1019" s="130">
        <v>17</v>
      </c>
      <c r="AN1019" s="130">
        <v>255</v>
      </c>
      <c r="AO1019" s="132">
        <v>77255</v>
      </c>
      <c r="AP1019" s="132">
        <f t="shared" si="203"/>
        <v>25017</v>
      </c>
      <c r="AQ1019" t="s">
        <v>2231</v>
      </c>
    </row>
    <row r="1020" spans="1:43" hidden="1" outlineLevel="1" x14ac:dyDescent="0.2">
      <c r="A1020" s="69" t="s">
        <v>2853</v>
      </c>
      <c r="B1020" s="10" t="s">
        <v>1385</v>
      </c>
      <c r="C1020" s="1">
        <f t="shared" si="204"/>
        <v>7088</v>
      </c>
      <c r="D1020" s="7">
        <f t="shared" si="198"/>
        <v>1</v>
      </c>
      <c r="E1020" s="7">
        <f t="shared" si="199"/>
        <v>3</v>
      </c>
      <c r="F1020" s="7">
        <f t="shared" si="200"/>
        <v>2</v>
      </c>
      <c r="G1020" s="1">
        <f t="shared" si="201"/>
        <v>1005</v>
      </c>
      <c r="H1020" s="2">
        <f t="shared" si="202"/>
        <v>0.14178893905191872</v>
      </c>
      <c r="I1020" s="8"/>
      <c r="J1020" s="2">
        <f t="shared" si="194"/>
        <v>0.44441309255079009</v>
      </c>
      <c r="K1020" s="2">
        <f t="shared" si="195"/>
        <v>0.24788374717832956</v>
      </c>
      <c r="L1020" s="2">
        <f t="shared" si="196"/>
        <v>0.30262415349887134</v>
      </c>
      <c r="M1020" s="2">
        <f t="shared" si="197"/>
        <v>5.0790067720090093E-3</v>
      </c>
      <c r="N1020" s="1">
        <v>3150</v>
      </c>
      <c r="O1020" s="1">
        <v>1757</v>
      </c>
      <c r="P1020" s="1">
        <v>2145</v>
      </c>
      <c r="Q1020" s="1">
        <v>9</v>
      </c>
      <c r="R1020" s="1"/>
      <c r="S1020" s="1">
        <v>9</v>
      </c>
      <c r="T1020" s="1">
        <v>10</v>
      </c>
      <c r="U1020" s="1">
        <v>4</v>
      </c>
      <c r="V1020" s="1"/>
      <c r="W1020" s="1">
        <v>3</v>
      </c>
      <c r="X1020" s="1"/>
      <c r="Y1020" s="1">
        <v>1</v>
      </c>
      <c r="Z1020" s="1"/>
      <c r="AA1020" s="1"/>
      <c r="AB1020" s="1"/>
      <c r="AH1020" t="str">
        <f t="shared" si="205"/>
        <v>Westport</v>
      </c>
      <c r="AI1020" t="s">
        <v>1057</v>
      </c>
      <c r="AJ1020">
        <v>3</v>
      </c>
      <c r="AK1020" s="7"/>
      <c r="AL1020" s="127">
        <v>25</v>
      </c>
      <c r="AM1020" s="130">
        <v>5</v>
      </c>
      <c r="AN1020" s="130">
        <v>100</v>
      </c>
      <c r="AO1020" s="132">
        <v>77570</v>
      </c>
      <c r="AP1020" s="132">
        <f t="shared" si="203"/>
        <v>25005</v>
      </c>
      <c r="AQ1020" t="s">
        <v>2231</v>
      </c>
    </row>
    <row r="1021" spans="1:43" hidden="1" outlineLevel="1" x14ac:dyDescent="0.2">
      <c r="A1021" s="69" t="s">
        <v>2854</v>
      </c>
      <c r="B1021" s="10" t="s">
        <v>1385</v>
      </c>
      <c r="C1021" s="1">
        <f t="shared" si="204"/>
        <v>8290</v>
      </c>
      <c r="D1021" s="7">
        <f t="shared" si="198"/>
        <v>2</v>
      </c>
      <c r="E1021" s="7">
        <f t="shared" si="199"/>
        <v>1</v>
      </c>
      <c r="F1021" s="7">
        <f t="shared" si="200"/>
        <v>3</v>
      </c>
      <c r="G1021" s="1">
        <f t="shared" si="201"/>
        <v>522</v>
      </c>
      <c r="H1021" s="2">
        <f t="shared" si="202"/>
        <v>6.2967430639324487E-2</v>
      </c>
      <c r="I1021" s="8"/>
      <c r="J1021" s="2">
        <f t="shared" si="194"/>
        <v>0.36272617611580216</v>
      </c>
      <c r="K1021" s="2">
        <f t="shared" si="195"/>
        <v>0.42569360675512669</v>
      </c>
      <c r="L1021" s="2">
        <f t="shared" si="196"/>
        <v>0.20627261761158022</v>
      </c>
      <c r="M1021" s="2">
        <f t="shared" si="197"/>
        <v>5.3075995174909352E-3</v>
      </c>
      <c r="N1021" s="1">
        <v>3007</v>
      </c>
      <c r="O1021" s="1">
        <v>3529</v>
      </c>
      <c r="P1021" s="1">
        <v>1710</v>
      </c>
      <c r="Q1021" s="1">
        <v>23</v>
      </c>
      <c r="R1021" s="1"/>
      <c r="S1021" s="1">
        <v>4</v>
      </c>
      <c r="T1021" s="1">
        <v>3</v>
      </c>
      <c r="U1021" s="1">
        <v>6</v>
      </c>
      <c r="V1021" s="1"/>
      <c r="W1021" s="1">
        <v>2</v>
      </c>
      <c r="X1021" s="1"/>
      <c r="Y1021" s="1">
        <v>6</v>
      </c>
      <c r="Z1021" s="1"/>
      <c r="AA1021" s="1"/>
      <c r="AB1021" s="1"/>
      <c r="AH1021" t="str">
        <f t="shared" si="205"/>
        <v>Westwood</v>
      </c>
      <c r="AI1021" t="s">
        <v>1526</v>
      </c>
      <c r="AJ1021">
        <v>9</v>
      </c>
      <c r="AK1021" s="7"/>
      <c r="AL1021" s="127">
        <v>25</v>
      </c>
      <c r="AM1021" s="130">
        <v>21</v>
      </c>
      <c r="AN1021" s="130">
        <v>130</v>
      </c>
      <c r="AO1021" s="132">
        <v>78690</v>
      </c>
      <c r="AP1021" s="132">
        <f t="shared" si="203"/>
        <v>25021</v>
      </c>
      <c r="AQ1021" t="s">
        <v>2231</v>
      </c>
    </row>
    <row r="1022" spans="1:43" hidden="1" outlineLevel="1" x14ac:dyDescent="0.2">
      <c r="A1022" s="69" t="s">
        <v>2829</v>
      </c>
      <c r="B1022" s="10" t="s">
        <v>1385</v>
      </c>
      <c r="C1022" s="1">
        <f t="shared" si="204"/>
        <v>25295</v>
      </c>
      <c r="D1022" s="7">
        <f t="shared" si="198"/>
        <v>1</v>
      </c>
      <c r="E1022" s="7">
        <f t="shared" si="199"/>
        <v>2</v>
      </c>
      <c r="F1022" s="7">
        <f t="shared" si="200"/>
        <v>3</v>
      </c>
      <c r="G1022" s="1">
        <f t="shared" si="201"/>
        <v>2913</v>
      </c>
      <c r="H1022" s="2">
        <f t="shared" si="202"/>
        <v>0.11516109903142914</v>
      </c>
      <c r="I1022" s="8"/>
      <c r="J1022" s="2">
        <f t="shared" si="194"/>
        <v>0.42545957699150028</v>
      </c>
      <c r="K1022" s="2">
        <f t="shared" si="195"/>
        <v>0.31029847796007115</v>
      </c>
      <c r="L1022" s="2">
        <f t="shared" si="196"/>
        <v>0.25902352243526389</v>
      </c>
      <c r="M1022" s="2">
        <f t="shared" si="197"/>
        <v>5.218422613164686E-3</v>
      </c>
      <c r="N1022" s="1">
        <v>10762</v>
      </c>
      <c r="O1022" s="1">
        <v>7849</v>
      </c>
      <c r="P1022" s="1">
        <v>6552</v>
      </c>
      <c r="Q1022" s="1">
        <v>74</v>
      </c>
      <c r="R1022" s="1"/>
      <c r="S1022" s="1">
        <v>16</v>
      </c>
      <c r="T1022" s="1">
        <v>21</v>
      </c>
      <c r="U1022" s="1">
        <v>9</v>
      </c>
      <c r="V1022" s="1"/>
      <c r="W1022" s="1">
        <v>11</v>
      </c>
      <c r="X1022" s="1"/>
      <c r="Y1022" s="1">
        <v>1</v>
      </c>
      <c r="Z1022" s="1"/>
      <c r="AA1022" s="1"/>
      <c r="AB1022" s="1"/>
      <c r="AH1022" t="str">
        <f t="shared" si="205"/>
        <v>Weymouth</v>
      </c>
      <c r="AI1022" t="s">
        <v>1526</v>
      </c>
      <c r="AJ1022">
        <v>10</v>
      </c>
      <c r="AK1022" s="7"/>
      <c r="AL1022" s="127">
        <v>25</v>
      </c>
      <c r="AM1022" s="130">
        <v>21</v>
      </c>
      <c r="AN1022" s="130">
        <v>135</v>
      </c>
      <c r="AO1022" s="132">
        <v>78865</v>
      </c>
      <c r="AP1022" s="132">
        <f t="shared" si="203"/>
        <v>25021</v>
      </c>
      <c r="AQ1022" t="s">
        <v>2231</v>
      </c>
    </row>
    <row r="1023" spans="1:43" hidden="1" outlineLevel="1" x14ac:dyDescent="0.2">
      <c r="A1023" s="69" t="s">
        <v>2830</v>
      </c>
      <c r="B1023" s="10" t="s">
        <v>1385</v>
      </c>
      <c r="C1023" s="1">
        <f t="shared" si="204"/>
        <v>862</v>
      </c>
      <c r="D1023" s="7">
        <f t="shared" si="198"/>
        <v>1</v>
      </c>
      <c r="E1023" s="7">
        <f t="shared" si="199"/>
        <v>3</v>
      </c>
      <c r="F1023" s="7">
        <f t="shared" si="200"/>
        <v>2</v>
      </c>
      <c r="G1023" s="1">
        <f t="shared" si="201"/>
        <v>182</v>
      </c>
      <c r="H1023" s="2">
        <f t="shared" si="202"/>
        <v>0.21113689095127611</v>
      </c>
      <c r="I1023" s="8"/>
      <c r="J1023" s="2">
        <f t="shared" si="194"/>
        <v>0.48723897911832947</v>
      </c>
      <c r="K1023" s="2">
        <f t="shared" si="195"/>
        <v>0.23201856148491878</v>
      </c>
      <c r="L1023" s="2">
        <f t="shared" si="196"/>
        <v>0.27610208816705334</v>
      </c>
      <c r="M1023" s="2">
        <f t="shared" si="197"/>
        <v>4.6403712296984034E-3</v>
      </c>
      <c r="N1023" s="1">
        <v>420</v>
      </c>
      <c r="O1023" s="1">
        <v>200</v>
      </c>
      <c r="P1023" s="1">
        <v>238</v>
      </c>
      <c r="Q1023" s="1">
        <v>0</v>
      </c>
      <c r="R1023" s="1"/>
      <c r="S1023" s="1">
        <v>0</v>
      </c>
      <c r="T1023" s="1">
        <v>0</v>
      </c>
      <c r="U1023" s="1">
        <v>3</v>
      </c>
      <c r="V1023" s="1"/>
      <c r="W1023" s="1">
        <v>0</v>
      </c>
      <c r="X1023" s="1"/>
      <c r="Y1023" s="1">
        <v>1</v>
      </c>
      <c r="Z1023" s="1"/>
      <c r="AA1023" s="1"/>
      <c r="AB1023" s="1"/>
      <c r="AH1023" t="str">
        <f t="shared" si="205"/>
        <v>Whately</v>
      </c>
      <c r="AI1023" t="s">
        <v>1494</v>
      </c>
      <c r="AJ1023">
        <v>1</v>
      </c>
      <c r="AK1023" s="7"/>
      <c r="AL1023" s="127">
        <v>25</v>
      </c>
      <c r="AM1023" s="130">
        <v>11</v>
      </c>
      <c r="AN1023" s="130">
        <v>130</v>
      </c>
      <c r="AO1023" s="132">
        <v>79110</v>
      </c>
      <c r="AP1023" s="132">
        <f t="shared" si="203"/>
        <v>25011</v>
      </c>
      <c r="AQ1023" t="s">
        <v>2231</v>
      </c>
    </row>
    <row r="1024" spans="1:43" hidden="1" outlineLevel="1" x14ac:dyDescent="0.2">
      <c r="A1024" s="69" t="s">
        <v>2198</v>
      </c>
      <c r="B1024" s="10" t="s">
        <v>1385</v>
      </c>
      <c r="C1024" s="1">
        <f t="shared" si="204"/>
        <v>6432</v>
      </c>
      <c r="D1024" s="7">
        <f t="shared" si="198"/>
        <v>1</v>
      </c>
      <c r="E1024" s="7">
        <f t="shared" si="199"/>
        <v>2</v>
      </c>
      <c r="F1024" s="7">
        <f t="shared" si="200"/>
        <v>3</v>
      </c>
      <c r="G1024" s="1">
        <f t="shared" si="201"/>
        <v>51</v>
      </c>
      <c r="H1024" s="2">
        <f t="shared" si="202"/>
        <v>7.9291044776119406E-3</v>
      </c>
      <c r="I1024" s="8"/>
      <c r="J1024" s="2">
        <f t="shared" si="194"/>
        <v>0.35494402985074625</v>
      </c>
      <c r="K1024" s="2">
        <f t="shared" si="195"/>
        <v>0.34701492537313433</v>
      </c>
      <c r="L1024" s="2">
        <f t="shared" si="196"/>
        <v>0.29213308457711445</v>
      </c>
      <c r="M1024" s="2">
        <f t="shared" si="197"/>
        <v>5.907960199004969E-3</v>
      </c>
      <c r="N1024" s="1">
        <v>2283</v>
      </c>
      <c r="O1024" s="1">
        <v>2232</v>
      </c>
      <c r="P1024" s="1">
        <v>1879</v>
      </c>
      <c r="Q1024" s="1">
        <v>11</v>
      </c>
      <c r="R1024" s="1"/>
      <c r="S1024" s="1">
        <v>4</v>
      </c>
      <c r="T1024" s="1">
        <v>12</v>
      </c>
      <c r="U1024" s="1">
        <v>3</v>
      </c>
      <c r="V1024" s="1"/>
      <c r="W1024" s="1">
        <v>4</v>
      </c>
      <c r="X1024" s="1"/>
      <c r="Y1024" s="1">
        <v>3</v>
      </c>
      <c r="Z1024" s="1"/>
      <c r="AA1024" s="1"/>
      <c r="AB1024" s="1">
        <v>1</v>
      </c>
      <c r="AH1024" t="str">
        <f t="shared" si="205"/>
        <v>Whitman</v>
      </c>
      <c r="AI1024" t="s">
        <v>458</v>
      </c>
      <c r="AJ1024">
        <v>10</v>
      </c>
      <c r="AK1024" s="7"/>
      <c r="AL1024" s="127">
        <v>25</v>
      </c>
      <c r="AM1024" s="130">
        <v>23</v>
      </c>
      <c r="AN1024" s="130">
        <v>135</v>
      </c>
      <c r="AO1024" s="132">
        <v>79530</v>
      </c>
      <c r="AP1024" s="132">
        <f t="shared" si="203"/>
        <v>25023</v>
      </c>
      <c r="AQ1024" t="s">
        <v>2231</v>
      </c>
    </row>
    <row r="1025" spans="1:43" hidden="1" outlineLevel="1" x14ac:dyDescent="0.2">
      <c r="A1025" s="69" t="s">
        <v>2968</v>
      </c>
      <c r="B1025" s="10" t="s">
        <v>1385</v>
      </c>
      <c r="C1025" s="1">
        <f t="shared" si="204"/>
        <v>7527</v>
      </c>
      <c r="D1025" s="7">
        <f t="shared" si="198"/>
        <v>2</v>
      </c>
      <c r="E1025" s="7">
        <f t="shared" si="199"/>
        <v>1</v>
      </c>
      <c r="F1025" s="7">
        <f t="shared" si="200"/>
        <v>3</v>
      </c>
      <c r="G1025" s="1">
        <f t="shared" si="201"/>
        <v>332</v>
      </c>
      <c r="H1025" s="2">
        <f t="shared" si="202"/>
        <v>4.4107878304769498E-2</v>
      </c>
      <c r="I1025" s="8"/>
      <c r="J1025" s="2">
        <f t="shared" si="194"/>
        <v>0.36269430051813473</v>
      </c>
      <c r="K1025" s="2">
        <f t="shared" si="195"/>
        <v>0.4068021788229042</v>
      </c>
      <c r="L1025" s="2">
        <f t="shared" si="196"/>
        <v>0.22465789823302776</v>
      </c>
      <c r="M1025" s="2">
        <f t="shared" si="197"/>
        <v>5.8456224259333667E-3</v>
      </c>
      <c r="N1025" s="1">
        <v>2730</v>
      </c>
      <c r="O1025" s="1">
        <v>3062</v>
      </c>
      <c r="P1025" s="1">
        <v>1691</v>
      </c>
      <c r="Q1025" s="1">
        <v>10</v>
      </c>
      <c r="R1025" s="1"/>
      <c r="S1025" s="1">
        <v>28</v>
      </c>
      <c r="T1025" s="1">
        <v>3</v>
      </c>
      <c r="U1025" s="1">
        <v>2</v>
      </c>
      <c r="V1025" s="1"/>
      <c r="W1025" s="1">
        <v>1</v>
      </c>
      <c r="X1025" s="1"/>
      <c r="Y1025" s="1">
        <v>0</v>
      </c>
      <c r="Z1025" s="1"/>
      <c r="AA1025" s="1"/>
      <c r="AB1025" s="1"/>
      <c r="AH1025" t="str">
        <f t="shared" si="205"/>
        <v>Wilbraham</v>
      </c>
      <c r="AI1025" t="s">
        <v>1061</v>
      </c>
      <c r="AJ1025">
        <v>2</v>
      </c>
      <c r="AK1025" s="7"/>
      <c r="AL1025" s="127">
        <v>25</v>
      </c>
      <c r="AM1025" s="130">
        <v>13</v>
      </c>
      <c r="AN1025" s="130">
        <v>115</v>
      </c>
      <c r="AO1025" s="132">
        <v>79740</v>
      </c>
      <c r="AP1025" s="132">
        <f t="shared" si="203"/>
        <v>25013</v>
      </c>
      <c r="AQ1025" t="s">
        <v>2231</v>
      </c>
    </row>
    <row r="1026" spans="1:43" hidden="1" outlineLevel="1" x14ac:dyDescent="0.2">
      <c r="A1026" s="69" t="s">
        <v>1482</v>
      </c>
      <c r="B1026" s="10" t="s">
        <v>1385</v>
      </c>
      <c r="C1026" s="1">
        <f t="shared" si="204"/>
        <v>1441</v>
      </c>
      <c r="D1026" s="7">
        <f t="shared" si="198"/>
        <v>1</v>
      </c>
      <c r="E1026" s="7">
        <f t="shared" si="199"/>
        <v>3</v>
      </c>
      <c r="F1026" s="7">
        <f t="shared" si="200"/>
        <v>2</v>
      </c>
      <c r="G1026" s="1">
        <f t="shared" si="201"/>
        <v>473</v>
      </c>
      <c r="H1026" s="2">
        <f t="shared" si="202"/>
        <v>0.3282442748091603</v>
      </c>
      <c r="I1026" s="8"/>
      <c r="J1026" s="2">
        <f t="shared" si="194"/>
        <v>0.56210964607911174</v>
      </c>
      <c r="K1026" s="2">
        <f t="shared" si="195"/>
        <v>0.19569743233865372</v>
      </c>
      <c r="L1026" s="2">
        <f t="shared" si="196"/>
        <v>0.23386537126995141</v>
      </c>
      <c r="M1026" s="2">
        <f t="shared" si="197"/>
        <v>8.3275503122831329E-3</v>
      </c>
      <c r="N1026" s="1">
        <v>810</v>
      </c>
      <c r="O1026" s="1">
        <v>282</v>
      </c>
      <c r="P1026" s="1">
        <v>337</v>
      </c>
      <c r="Q1026" s="1">
        <v>1</v>
      </c>
      <c r="R1026" s="1"/>
      <c r="S1026" s="1">
        <v>3</v>
      </c>
      <c r="T1026" s="1">
        <v>1</v>
      </c>
      <c r="U1026" s="1">
        <v>3</v>
      </c>
      <c r="V1026" s="1"/>
      <c r="W1026" s="1">
        <v>0</v>
      </c>
      <c r="X1026" s="1"/>
      <c r="Y1026" s="1">
        <v>4</v>
      </c>
      <c r="Z1026" s="1"/>
      <c r="AA1026" s="1"/>
      <c r="AB1026" s="1"/>
      <c r="AH1026" t="str">
        <f t="shared" si="205"/>
        <v>Williamsburg</v>
      </c>
      <c r="AI1026" t="s">
        <v>1910</v>
      </c>
      <c r="AJ1026">
        <v>1</v>
      </c>
      <c r="AK1026" s="7"/>
      <c r="AL1026" s="127">
        <v>25</v>
      </c>
      <c r="AM1026" s="130">
        <v>15</v>
      </c>
      <c r="AN1026" s="130">
        <v>95</v>
      </c>
      <c r="AO1026" s="132">
        <v>79915</v>
      </c>
      <c r="AP1026" s="132">
        <f t="shared" si="203"/>
        <v>25015</v>
      </c>
      <c r="AQ1026" t="s">
        <v>2231</v>
      </c>
    </row>
    <row r="1027" spans="1:43" hidden="1" outlineLevel="1" x14ac:dyDescent="0.2">
      <c r="A1027" s="69" t="s">
        <v>2687</v>
      </c>
      <c r="B1027" s="10" t="s">
        <v>1385</v>
      </c>
      <c r="C1027" s="1">
        <f t="shared" si="204"/>
        <v>4152</v>
      </c>
      <c r="D1027" s="7">
        <f t="shared" si="198"/>
        <v>1</v>
      </c>
      <c r="E1027" s="7">
        <f t="shared" si="199"/>
        <v>2</v>
      </c>
      <c r="F1027" s="7">
        <f t="shared" si="200"/>
        <v>3</v>
      </c>
      <c r="G1027" s="1">
        <f t="shared" si="201"/>
        <v>1673</v>
      </c>
      <c r="H1027" s="2">
        <f t="shared" si="202"/>
        <v>0.40293834296724468</v>
      </c>
      <c r="I1027" s="8"/>
      <c r="J1027" s="2">
        <f t="shared" si="194"/>
        <v>0.63053949903660889</v>
      </c>
      <c r="K1027" s="2">
        <f t="shared" si="195"/>
        <v>0.22760115606936415</v>
      </c>
      <c r="L1027" s="2">
        <f t="shared" si="196"/>
        <v>0.13559730250481697</v>
      </c>
      <c r="M1027" s="2">
        <f t="shared" si="197"/>
        <v>6.262042389209993E-3</v>
      </c>
      <c r="N1027" s="1">
        <v>2618</v>
      </c>
      <c r="O1027" s="1">
        <v>945</v>
      </c>
      <c r="P1027" s="1">
        <v>563</v>
      </c>
      <c r="Q1027" s="1">
        <v>12</v>
      </c>
      <c r="R1027" s="1"/>
      <c r="S1027" s="1">
        <v>0</v>
      </c>
      <c r="T1027" s="1">
        <v>2</v>
      </c>
      <c r="U1027" s="1">
        <v>1</v>
      </c>
      <c r="V1027" s="1"/>
      <c r="W1027" s="1">
        <v>0</v>
      </c>
      <c r="X1027" s="1"/>
      <c r="Y1027" s="1">
        <v>11</v>
      </c>
      <c r="Z1027" s="1"/>
      <c r="AA1027" s="1"/>
      <c r="AB1027" s="1"/>
      <c r="AH1027" t="str">
        <f t="shared" si="205"/>
        <v>Williamstown</v>
      </c>
      <c r="AI1027" t="s">
        <v>2258</v>
      </c>
      <c r="AJ1027">
        <v>1</v>
      </c>
      <c r="AK1027" s="7"/>
      <c r="AL1027" s="127">
        <v>25</v>
      </c>
      <c r="AM1027" s="130">
        <v>3</v>
      </c>
      <c r="AN1027" s="130">
        <v>155</v>
      </c>
      <c r="AO1027" s="132">
        <v>79985</v>
      </c>
      <c r="AP1027" s="132">
        <f t="shared" si="203"/>
        <v>25003</v>
      </c>
      <c r="AQ1027" t="s">
        <v>2231</v>
      </c>
    </row>
    <row r="1028" spans="1:43" hidden="1" outlineLevel="1" x14ac:dyDescent="0.2">
      <c r="A1028" s="69" t="s">
        <v>2689</v>
      </c>
      <c r="B1028" s="10" t="s">
        <v>1385</v>
      </c>
      <c r="C1028" s="1">
        <f t="shared" si="204"/>
        <v>9919</v>
      </c>
      <c r="D1028" s="7">
        <f t="shared" si="198"/>
        <v>1</v>
      </c>
      <c r="E1028" s="7">
        <f t="shared" si="199"/>
        <v>2</v>
      </c>
      <c r="F1028" s="7">
        <f t="shared" si="200"/>
        <v>3</v>
      </c>
      <c r="G1028" s="1">
        <f t="shared" si="201"/>
        <v>643</v>
      </c>
      <c r="H1028" s="2">
        <f t="shared" si="202"/>
        <v>6.4825083173707027E-2</v>
      </c>
      <c r="I1028" s="8"/>
      <c r="J1028" s="2">
        <f t="shared" si="194"/>
        <v>0.38481701784454075</v>
      </c>
      <c r="K1028" s="2">
        <f t="shared" si="195"/>
        <v>0.31999193467083376</v>
      </c>
      <c r="L1028" s="2">
        <f t="shared" si="196"/>
        <v>0.29095674967234603</v>
      </c>
      <c r="M1028" s="2">
        <f t="shared" si="197"/>
        <v>4.2342978122795194E-3</v>
      </c>
      <c r="N1028" s="1">
        <v>3817</v>
      </c>
      <c r="O1028" s="1">
        <v>3174</v>
      </c>
      <c r="P1028" s="1">
        <v>2886</v>
      </c>
      <c r="Q1028" s="1">
        <v>22</v>
      </c>
      <c r="R1028" s="1"/>
      <c r="S1028" s="1">
        <v>7</v>
      </c>
      <c r="T1028" s="1">
        <v>4</v>
      </c>
      <c r="U1028" s="1">
        <v>1</v>
      </c>
      <c r="V1028" s="1"/>
      <c r="W1028" s="1">
        <v>8</v>
      </c>
      <c r="X1028" s="1"/>
      <c r="Y1028" s="1">
        <v>0</v>
      </c>
      <c r="Z1028" s="1"/>
      <c r="AA1028" s="1"/>
      <c r="AB1028" s="1"/>
      <c r="AH1028" t="str">
        <f t="shared" si="205"/>
        <v>Wilmington</v>
      </c>
      <c r="AI1028" t="s">
        <v>958</v>
      </c>
      <c r="AJ1028">
        <v>6</v>
      </c>
      <c r="AK1028" s="7"/>
      <c r="AL1028" s="127">
        <v>25</v>
      </c>
      <c r="AM1028" s="130">
        <v>17</v>
      </c>
      <c r="AN1028" s="130">
        <v>260</v>
      </c>
      <c r="AO1028" s="132">
        <v>80230</v>
      </c>
      <c r="AP1028" s="132">
        <f t="shared" si="203"/>
        <v>25017</v>
      </c>
      <c r="AQ1028" t="s">
        <v>2231</v>
      </c>
    </row>
    <row r="1029" spans="1:43" hidden="1" outlineLevel="1" x14ac:dyDescent="0.2">
      <c r="A1029" s="69" t="s">
        <v>2969</v>
      </c>
      <c r="B1029" s="10" t="s">
        <v>1385</v>
      </c>
      <c r="C1029" s="1">
        <f t="shared" si="204"/>
        <v>3307</v>
      </c>
      <c r="D1029" s="7">
        <f t="shared" si="198"/>
        <v>1</v>
      </c>
      <c r="E1029" s="7">
        <f t="shared" si="199"/>
        <v>2</v>
      </c>
      <c r="F1029" s="7">
        <f t="shared" si="200"/>
        <v>3</v>
      </c>
      <c r="G1029" s="1">
        <f t="shared" si="201"/>
        <v>499</v>
      </c>
      <c r="H1029" s="2">
        <f t="shared" si="202"/>
        <v>0.15089204717266405</v>
      </c>
      <c r="I1029" s="8"/>
      <c r="J1029" s="2">
        <f t="shared" si="194"/>
        <v>0.43513758693680071</v>
      </c>
      <c r="K1029" s="2">
        <f t="shared" si="195"/>
        <v>0.28424553976413669</v>
      </c>
      <c r="L1029" s="2">
        <f t="shared" si="196"/>
        <v>0.27426670698518296</v>
      </c>
      <c r="M1029" s="2">
        <f t="shared" si="197"/>
        <v>6.3501663138796349E-3</v>
      </c>
      <c r="N1029" s="1">
        <v>1439</v>
      </c>
      <c r="O1029" s="1">
        <v>940</v>
      </c>
      <c r="P1029" s="1">
        <v>907</v>
      </c>
      <c r="Q1029" s="1">
        <v>7</v>
      </c>
      <c r="R1029" s="1"/>
      <c r="S1029" s="1">
        <v>5</v>
      </c>
      <c r="T1029" s="1">
        <v>6</v>
      </c>
      <c r="U1029" s="1">
        <v>2</v>
      </c>
      <c r="V1029" s="1"/>
      <c r="W1029" s="1">
        <v>1</v>
      </c>
      <c r="X1029" s="1"/>
      <c r="Y1029" s="1">
        <v>0</v>
      </c>
      <c r="Z1029" s="1"/>
      <c r="AA1029" s="1"/>
      <c r="AB1029" s="1"/>
      <c r="AH1029" t="str">
        <f t="shared" si="205"/>
        <v>Winchendon</v>
      </c>
      <c r="AI1029" s="10" t="s">
        <v>2646</v>
      </c>
      <c r="AJ1029" s="10">
        <v>1</v>
      </c>
      <c r="AK1029" s="7"/>
      <c r="AL1029" s="127">
        <v>25</v>
      </c>
      <c r="AM1029" s="130">
        <v>27</v>
      </c>
      <c r="AN1029" s="130">
        <v>295</v>
      </c>
      <c r="AO1029" s="132">
        <v>80405</v>
      </c>
      <c r="AP1029" s="132">
        <f t="shared" si="203"/>
        <v>25027</v>
      </c>
      <c r="AQ1029" t="s">
        <v>2231</v>
      </c>
    </row>
    <row r="1030" spans="1:43" hidden="1" outlineLevel="1" x14ac:dyDescent="0.2">
      <c r="A1030" s="69" t="s">
        <v>1891</v>
      </c>
      <c r="B1030" s="10" t="s">
        <v>1385</v>
      </c>
      <c r="C1030" s="1">
        <f t="shared" si="204"/>
        <v>12668</v>
      </c>
      <c r="D1030" s="7">
        <f t="shared" si="198"/>
        <v>1</v>
      </c>
      <c r="E1030" s="7">
        <f t="shared" si="199"/>
        <v>2</v>
      </c>
      <c r="F1030" s="7">
        <f t="shared" si="200"/>
        <v>3</v>
      </c>
      <c r="G1030" s="1">
        <f t="shared" si="201"/>
        <v>1211</v>
      </c>
      <c r="H1030" s="2">
        <f t="shared" si="202"/>
        <v>9.5595200505209976E-2</v>
      </c>
      <c r="I1030" s="8"/>
      <c r="J1030" s="2">
        <f t="shared" si="194"/>
        <v>0.45129460056836124</v>
      </c>
      <c r="K1030" s="2">
        <f t="shared" si="195"/>
        <v>0.35569940006315126</v>
      </c>
      <c r="L1030" s="2">
        <f t="shared" si="196"/>
        <v>0.18771708241237764</v>
      </c>
      <c r="M1030" s="2">
        <f t="shared" si="197"/>
        <v>5.2889169561098626E-3</v>
      </c>
      <c r="N1030" s="1">
        <v>5717</v>
      </c>
      <c r="O1030" s="1">
        <v>4506</v>
      </c>
      <c r="P1030" s="1">
        <v>2378</v>
      </c>
      <c r="Q1030" s="1">
        <v>39</v>
      </c>
      <c r="R1030" s="1"/>
      <c r="S1030" s="1">
        <v>4</v>
      </c>
      <c r="T1030" s="1">
        <v>2</v>
      </c>
      <c r="U1030" s="1">
        <v>9</v>
      </c>
      <c r="V1030" s="1"/>
      <c r="W1030" s="1">
        <v>3</v>
      </c>
      <c r="X1030" s="1"/>
      <c r="Y1030" s="1">
        <v>10</v>
      </c>
      <c r="Z1030" s="1"/>
      <c r="AA1030" s="1"/>
      <c r="AB1030" s="1"/>
      <c r="AH1030" t="str">
        <f t="shared" si="205"/>
        <v>Winchester</v>
      </c>
      <c r="AI1030" t="s">
        <v>958</v>
      </c>
      <c r="AJ1030">
        <v>7</v>
      </c>
      <c r="AK1030" s="7"/>
      <c r="AL1030" s="127">
        <v>25</v>
      </c>
      <c r="AM1030" s="130">
        <v>17</v>
      </c>
      <c r="AN1030" s="130">
        <v>265</v>
      </c>
      <c r="AO1030" s="132">
        <v>80510</v>
      </c>
      <c r="AP1030" s="132">
        <f t="shared" si="203"/>
        <v>25017</v>
      </c>
      <c r="AQ1030" t="s">
        <v>2231</v>
      </c>
    </row>
    <row r="1031" spans="1:43" hidden="1" outlineLevel="1" x14ac:dyDescent="0.2">
      <c r="A1031" s="69" t="s">
        <v>2168</v>
      </c>
      <c r="B1031" s="10" t="s">
        <v>1385</v>
      </c>
      <c r="C1031" s="1">
        <f t="shared" si="204"/>
        <v>462</v>
      </c>
      <c r="D1031" s="7">
        <f t="shared" si="198"/>
        <v>1</v>
      </c>
      <c r="E1031" s="7">
        <f t="shared" si="199"/>
        <v>3</v>
      </c>
      <c r="F1031" s="7">
        <f t="shared" si="200"/>
        <v>2</v>
      </c>
      <c r="G1031" s="1">
        <f t="shared" si="201"/>
        <v>72</v>
      </c>
      <c r="H1031" s="2">
        <f t="shared" si="202"/>
        <v>0.15584415584415584</v>
      </c>
      <c r="I1031" s="8"/>
      <c r="J1031" s="2">
        <f t="shared" si="194"/>
        <v>0.48268398268398266</v>
      </c>
      <c r="K1031" s="2">
        <f t="shared" si="195"/>
        <v>0.18181818181818182</v>
      </c>
      <c r="L1031" s="2">
        <f t="shared" si="196"/>
        <v>0.32683982683982682</v>
      </c>
      <c r="M1031" s="2">
        <f t="shared" si="197"/>
        <v>8.6580086580087534E-3</v>
      </c>
      <c r="N1031" s="1">
        <v>223</v>
      </c>
      <c r="O1031" s="1">
        <v>84</v>
      </c>
      <c r="P1031" s="1">
        <v>151</v>
      </c>
      <c r="Q1031" s="1">
        <v>2</v>
      </c>
      <c r="R1031" s="1"/>
      <c r="S1031" s="1">
        <v>0</v>
      </c>
      <c r="T1031" s="1">
        <v>1</v>
      </c>
      <c r="U1031" s="1">
        <v>1</v>
      </c>
      <c r="V1031" s="1"/>
      <c r="W1031" s="1">
        <v>0</v>
      </c>
      <c r="X1031" s="1"/>
      <c r="Y1031" s="1">
        <v>0</v>
      </c>
      <c r="Z1031" s="1"/>
      <c r="AA1031" s="1"/>
      <c r="AB1031" s="1"/>
      <c r="AH1031" t="str">
        <f t="shared" si="205"/>
        <v>Windsor</v>
      </c>
      <c r="AI1031" t="s">
        <v>2258</v>
      </c>
      <c r="AJ1031">
        <v>1</v>
      </c>
      <c r="AK1031" s="7"/>
      <c r="AL1031" s="127">
        <v>25</v>
      </c>
      <c r="AM1031" s="130">
        <v>3</v>
      </c>
      <c r="AN1031" s="130">
        <v>160</v>
      </c>
      <c r="AO1031" s="132">
        <v>80685</v>
      </c>
      <c r="AP1031" s="132">
        <f t="shared" si="203"/>
        <v>25003</v>
      </c>
      <c r="AQ1031" t="s">
        <v>2231</v>
      </c>
    </row>
    <row r="1032" spans="1:43" hidden="1" outlineLevel="1" x14ac:dyDescent="0.2">
      <c r="A1032" s="69" t="s">
        <v>2011</v>
      </c>
      <c r="B1032" s="10" t="s">
        <v>1385</v>
      </c>
      <c r="C1032" s="1">
        <f t="shared" si="204"/>
        <v>9469</v>
      </c>
      <c r="D1032" s="7">
        <f t="shared" si="198"/>
        <v>1</v>
      </c>
      <c r="E1032" s="7">
        <f t="shared" si="199"/>
        <v>2</v>
      </c>
      <c r="F1032" s="7">
        <f t="shared" si="200"/>
        <v>3</v>
      </c>
      <c r="G1032" s="1">
        <f t="shared" si="201"/>
        <v>1968</v>
      </c>
      <c r="H1032" s="2">
        <f t="shared" si="202"/>
        <v>0.20783609673671982</v>
      </c>
      <c r="I1032" s="8"/>
      <c r="J1032" s="2">
        <f t="shared" si="194"/>
        <v>0.48843594888583802</v>
      </c>
      <c r="K1032" s="2">
        <f t="shared" si="195"/>
        <v>0.2805998521491182</v>
      </c>
      <c r="L1032" s="2">
        <f t="shared" si="196"/>
        <v>0.22272679269194212</v>
      </c>
      <c r="M1032" s="2">
        <f t="shared" si="197"/>
        <v>8.2374062731015996E-3</v>
      </c>
      <c r="N1032" s="1">
        <v>4625</v>
      </c>
      <c r="O1032" s="1">
        <v>2657</v>
      </c>
      <c r="P1032" s="1">
        <v>2109</v>
      </c>
      <c r="Q1032" s="1">
        <v>33</v>
      </c>
      <c r="R1032" s="1"/>
      <c r="S1032" s="1">
        <v>6</v>
      </c>
      <c r="T1032" s="1">
        <v>2</v>
      </c>
      <c r="U1032" s="1">
        <v>5</v>
      </c>
      <c r="V1032" s="1"/>
      <c r="W1032" s="1">
        <v>2</v>
      </c>
      <c r="X1032" s="1"/>
      <c r="Y1032" s="1">
        <v>30</v>
      </c>
      <c r="Z1032" s="1"/>
      <c r="AA1032" s="1"/>
      <c r="AB1032" s="1"/>
      <c r="AH1032" t="str">
        <f t="shared" si="205"/>
        <v>Winthrop</v>
      </c>
      <c r="AI1032" t="s">
        <v>1329</v>
      </c>
      <c r="AJ1032">
        <v>7</v>
      </c>
      <c r="AK1032" s="7"/>
      <c r="AL1032" s="127">
        <v>25</v>
      </c>
      <c r="AM1032" s="130">
        <v>25</v>
      </c>
      <c r="AN1032" s="130">
        <v>20</v>
      </c>
      <c r="AO1032" s="132">
        <v>80930</v>
      </c>
      <c r="AP1032" s="132">
        <f t="shared" si="203"/>
        <v>25025</v>
      </c>
      <c r="AQ1032" t="s">
        <v>2231</v>
      </c>
    </row>
    <row r="1033" spans="1:43" hidden="1" outlineLevel="1" x14ac:dyDescent="0.2">
      <c r="A1033" s="69" t="s">
        <v>922</v>
      </c>
      <c r="B1033" s="10" t="s">
        <v>1385</v>
      </c>
      <c r="C1033" s="1">
        <f t="shared" si="204"/>
        <v>18466</v>
      </c>
      <c r="D1033" s="7">
        <f t="shared" si="198"/>
        <v>1</v>
      </c>
      <c r="E1033" s="7">
        <f t="shared" si="199"/>
        <v>2</v>
      </c>
      <c r="F1033" s="7">
        <f t="shared" si="200"/>
        <v>3</v>
      </c>
      <c r="G1033" s="1">
        <f t="shared" si="201"/>
        <v>2240</v>
      </c>
      <c r="H1033" s="2">
        <f t="shared" si="202"/>
        <v>0.12130401819560273</v>
      </c>
      <c r="I1033" s="8"/>
      <c r="J1033" s="2">
        <f t="shared" si="194"/>
        <v>0.43230802556048953</v>
      </c>
      <c r="K1033" s="2">
        <f t="shared" si="195"/>
        <v>0.31100400736488681</v>
      </c>
      <c r="L1033" s="2">
        <f t="shared" si="196"/>
        <v>0.24807754792591791</v>
      </c>
      <c r="M1033" s="2">
        <f t="shared" si="197"/>
        <v>8.6104191487057502E-3</v>
      </c>
      <c r="N1033" s="1">
        <v>7983</v>
      </c>
      <c r="O1033" s="1">
        <v>5743</v>
      </c>
      <c r="P1033" s="1">
        <v>4581</v>
      </c>
      <c r="Q1033" s="1">
        <v>61</v>
      </c>
      <c r="R1033" s="1"/>
      <c r="S1033" s="1">
        <v>39</v>
      </c>
      <c r="T1033" s="1">
        <v>36</v>
      </c>
      <c r="U1033" s="1">
        <v>13</v>
      </c>
      <c r="V1033" s="1"/>
      <c r="W1033" s="1">
        <v>9</v>
      </c>
      <c r="X1033" s="1"/>
      <c r="Y1033" s="1">
        <v>1</v>
      </c>
      <c r="Z1033" s="1"/>
      <c r="AA1033" s="1"/>
      <c r="AB1033" s="1"/>
      <c r="AH1033" t="str">
        <f t="shared" si="205"/>
        <v>Woburn</v>
      </c>
      <c r="AI1033" t="s">
        <v>958</v>
      </c>
      <c r="AJ1033">
        <v>7</v>
      </c>
      <c r="AK1033" s="7"/>
      <c r="AL1033" s="127">
        <v>25</v>
      </c>
      <c r="AM1033" s="130">
        <v>17</v>
      </c>
      <c r="AN1033" s="130">
        <v>270</v>
      </c>
      <c r="AO1033" s="132">
        <v>81035</v>
      </c>
      <c r="AP1033" s="132">
        <f t="shared" si="203"/>
        <v>25017</v>
      </c>
      <c r="AQ1033" t="s">
        <v>146</v>
      </c>
    </row>
    <row r="1034" spans="1:43" hidden="1" outlineLevel="1" x14ac:dyDescent="0.2">
      <c r="A1034" s="69" t="s">
        <v>2646</v>
      </c>
      <c r="B1034" s="10" t="s">
        <v>1385</v>
      </c>
      <c r="C1034" s="1">
        <f t="shared" si="204"/>
        <v>60307</v>
      </c>
      <c r="D1034" s="7">
        <f t="shared" si="198"/>
        <v>1</v>
      </c>
      <c r="E1034" s="7">
        <f t="shared" si="199"/>
        <v>2</v>
      </c>
      <c r="F1034" s="7">
        <f t="shared" si="200"/>
        <v>3</v>
      </c>
      <c r="G1034" s="1">
        <f t="shared" si="201"/>
        <v>15098</v>
      </c>
      <c r="H1034" s="2">
        <f t="shared" si="202"/>
        <v>0.25035236373886943</v>
      </c>
      <c r="I1034" s="8"/>
      <c r="J1034" s="2">
        <f t="shared" si="194"/>
        <v>0.53602401047971215</v>
      </c>
      <c r="K1034" s="2">
        <f t="shared" si="195"/>
        <v>0.28567164674084267</v>
      </c>
      <c r="L1034" s="2">
        <f t="shared" si="196"/>
        <v>0.17391015968295553</v>
      </c>
      <c r="M1034" s="2">
        <f t="shared" si="197"/>
        <v>4.3941830964896456E-3</v>
      </c>
      <c r="N1034" s="1">
        <v>32326</v>
      </c>
      <c r="O1034" s="1">
        <v>17228</v>
      </c>
      <c r="P1034" s="1">
        <v>10488</v>
      </c>
      <c r="Q1034" s="1">
        <v>115</v>
      </c>
      <c r="R1034" s="1"/>
      <c r="S1034" s="1">
        <v>41</v>
      </c>
      <c r="T1034" s="1">
        <v>39</v>
      </c>
      <c r="U1034" s="1">
        <v>43</v>
      </c>
      <c r="V1034" s="1"/>
      <c r="W1034" s="1">
        <v>16</v>
      </c>
      <c r="X1034" s="1"/>
      <c r="Y1034" s="1">
        <v>11</v>
      </c>
      <c r="Z1034" s="1"/>
      <c r="AA1034" s="1"/>
      <c r="AB1034" s="1"/>
      <c r="AH1034" t="str">
        <f t="shared" si="205"/>
        <v>Worcester</v>
      </c>
      <c r="AI1034" s="10" t="s">
        <v>2646</v>
      </c>
      <c r="AJ1034" s="10">
        <v>3</v>
      </c>
      <c r="AK1034" s="7"/>
      <c r="AL1034" s="127">
        <v>25</v>
      </c>
      <c r="AM1034" s="130">
        <v>27</v>
      </c>
      <c r="AN1034" s="130">
        <v>300</v>
      </c>
      <c r="AO1034" s="132">
        <v>82000</v>
      </c>
      <c r="AP1034" s="132">
        <f t="shared" si="203"/>
        <v>25027</v>
      </c>
      <c r="AQ1034" t="s">
        <v>146</v>
      </c>
    </row>
    <row r="1035" spans="1:43" hidden="1" outlineLevel="1" x14ac:dyDescent="0.2">
      <c r="A1035" s="69" t="s">
        <v>1662</v>
      </c>
      <c r="B1035" s="10" t="s">
        <v>1385</v>
      </c>
      <c r="C1035" s="1">
        <f t="shared" si="204"/>
        <v>669</v>
      </c>
      <c r="D1035" s="7">
        <f t="shared" si="198"/>
        <v>1</v>
      </c>
      <c r="E1035" s="7">
        <f t="shared" si="199"/>
        <v>3</v>
      </c>
      <c r="F1035" s="7">
        <f t="shared" si="200"/>
        <v>2</v>
      </c>
      <c r="G1035" s="1">
        <f t="shared" si="201"/>
        <v>115</v>
      </c>
      <c r="H1035" s="2">
        <f t="shared" si="202"/>
        <v>0.17189835575485798</v>
      </c>
      <c r="I1035" s="8"/>
      <c r="J1035" s="2">
        <f t="shared" si="194"/>
        <v>0.44992526158445439</v>
      </c>
      <c r="K1035" s="2">
        <f t="shared" si="195"/>
        <v>0.26307922272047835</v>
      </c>
      <c r="L1035" s="2">
        <f t="shared" si="196"/>
        <v>0.27802690582959644</v>
      </c>
      <c r="M1035" s="2">
        <f t="shared" si="197"/>
        <v>8.9686098654707669E-3</v>
      </c>
      <c r="N1035" s="1">
        <v>301</v>
      </c>
      <c r="O1035" s="1">
        <v>176</v>
      </c>
      <c r="P1035" s="1">
        <v>186</v>
      </c>
      <c r="Q1035" s="1">
        <v>2</v>
      </c>
      <c r="R1035" s="1"/>
      <c r="S1035" s="1">
        <v>2</v>
      </c>
      <c r="T1035" s="1">
        <v>0</v>
      </c>
      <c r="U1035" s="1">
        <v>1</v>
      </c>
      <c r="V1035" s="1"/>
      <c r="W1035" s="1">
        <v>0</v>
      </c>
      <c r="X1035" s="1"/>
      <c r="Y1035" s="1">
        <v>1</v>
      </c>
      <c r="Z1035" s="1"/>
      <c r="AA1035" s="1"/>
      <c r="AB1035" s="1"/>
      <c r="AH1035" t="str">
        <f t="shared" si="205"/>
        <v>Worthington</v>
      </c>
      <c r="AI1035" t="s">
        <v>1910</v>
      </c>
      <c r="AJ1035">
        <v>1</v>
      </c>
      <c r="AK1035" s="7"/>
      <c r="AL1035" s="127">
        <v>25</v>
      </c>
      <c r="AM1035" s="130">
        <v>15</v>
      </c>
      <c r="AN1035" s="130">
        <v>100</v>
      </c>
      <c r="AO1035" s="132">
        <v>82175</v>
      </c>
      <c r="AP1035" s="132">
        <f t="shared" si="203"/>
        <v>25015</v>
      </c>
      <c r="AQ1035" t="s">
        <v>2231</v>
      </c>
    </row>
    <row r="1036" spans="1:43" hidden="1" outlineLevel="1" x14ac:dyDescent="0.2">
      <c r="A1036" s="69" t="s">
        <v>1663</v>
      </c>
      <c r="B1036" s="10" t="s">
        <v>1385</v>
      </c>
      <c r="C1036" s="1">
        <f t="shared" si="204"/>
        <v>4370</v>
      </c>
      <c r="D1036" s="7">
        <f t="shared" si="198"/>
        <v>1</v>
      </c>
      <c r="E1036" s="7">
        <f t="shared" si="199"/>
        <v>2</v>
      </c>
      <c r="F1036" s="7">
        <f t="shared" si="200"/>
        <v>3</v>
      </c>
      <c r="G1036" s="1">
        <f t="shared" si="201"/>
        <v>19</v>
      </c>
      <c r="H1036" s="2">
        <f t="shared" si="202"/>
        <v>4.3478260869565218E-3</v>
      </c>
      <c r="I1036" s="8"/>
      <c r="J1036" s="2">
        <f t="shared" si="194"/>
        <v>0.35469107551487417</v>
      </c>
      <c r="K1036" s="2">
        <f t="shared" si="195"/>
        <v>0.35034324942791761</v>
      </c>
      <c r="L1036" s="2">
        <f t="shared" si="196"/>
        <v>0.28855835240274602</v>
      </c>
      <c r="M1036" s="2">
        <f t="shared" si="197"/>
        <v>6.4073226544621442E-3</v>
      </c>
      <c r="N1036" s="1">
        <v>1550</v>
      </c>
      <c r="O1036" s="1">
        <v>1531</v>
      </c>
      <c r="P1036" s="1">
        <v>1261</v>
      </c>
      <c r="Q1036" s="1">
        <v>16</v>
      </c>
      <c r="R1036" s="1"/>
      <c r="S1036" s="1">
        <v>2</v>
      </c>
      <c r="T1036" s="1">
        <v>4</v>
      </c>
      <c r="U1036" s="1">
        <v>0</v>
      </c>
      <c r="V1036" s="1"/>
      <c r="W1036" s="1">
        <v>0</v>
      </c>
      <c r="X1036" s="1"/>
      <c r="Y1036" s="1">
        <v>6</v>
      </c>
      <c r="Z1036" s="1"/>
      <c r="AA1036" s="1"/>
      <c r="AB1036" s="1"/>
      <c r="AH1036" t="str">
        <f t="shared" si="205"/>
        <v>Wrentham</v>
      </c>
      <c r="AI1036" t="s">
        <v>1526</v>
      </c>
      <c r="AJ1036">
        <v>3</v>
      </c>
      <c r="AK1036" s="7"/>
      <c r="AL1036" s="127">
        <v>25</v>
      </c>
      <c r="AM1036" s="130">
        <v>21</v>
      </c>
      <c r="AN1036" s="130">
        <v>140</v>
      </c>
      <c r="AO1036" s="132">
        <v>82315</v>
      </c>
      <c r="AP1036" s="132">
        <f t="shared" si="203"/>
        <v>25021</v>
      </c>
      <c r="AQ1036" t="s">
        <v>2231</v>
      </c>
    </row>
    <row r="1037" spans="1:43" hidden="1" outlineLevel="1" x14ac:dyDescent="0.2">
      <c r="A1037" s="69" t="s">
        <v>2647</v>
      </c>
      <c r="B1037" s="10" t="s">
        <v>1385</v>
      </c>
      <c r="C1037" s="1">
        <f t="shared" si="204"/>
        <v>12421</v>
      </c>
      <c r="D1037" s="7">
        <f t="shared" si="198"/>
        <v>1</v>
      </c>
      <c r="E1037" s="7">
        <f t="shared" si="199"/>
        <v>2</v>
      </c>
      <c r="F1037" s="7">
        <f t="shared" si="200"/>
        <v>3</v>
      </c>
      <c r="G1037" s="1">
        <f t="shared" si="201"/>
        <v>885</v>
      </c>
      <c r="H1037" s="2">
        <f t="shared" si="202"/>
        <v>7.1250301908058936E-2</v>
      </c>
      <c r="I1037" s="8"/>
      <c r="J1037" s="2">
        <f t="shared" si="194"/>
        <v>0.41606955961677805</v>
      </c>
      <c r="K1037" s="2">
        <f t="shared" si="195"/>
        <v>0.34481925770871913</v>
      </c>
      <c r="L1037" s="2">
        <f t="shared" si="196"/>
        <v>0.2326704774172772</v>
      </c>
      <c r="M1037" s="2">
        <f t="shared" si="197"/>
        <v>6.4407052572256207E-3</v>
      </c>
      <c r="N1037" s="1">
        <v>5168</v>
      </c>
      <c r="O1037" s="1">
        <v>4283</v>
      </c>
      <c r="P1037" s="1">
        <v>2890</v>
      </c>
      <c r="Q1037" s="1">
        <v>35</v>
      </c>
      <c r="R1037" s="1"/>
      <c r="S1037" s="1">
        <v>14</v>
      </c>
      <c r="T1037" s="1">
        <v>12</v>
      </c>
      <c r="U1037" s="1">
        <v>7</v>
      </c>
      <c r="V1037" s="1"/>
      <c r="W1037" s="1">
        <v>5</v>
      </c>
      <c r="X1037" s="1"/>
      <c r="Y1037" s="1">
        <v>7</v>
      </c>
      <c r="Z1037" s="1"/>
      <c r="AA1037" s="1"/>
      <c r="AB1037" s="1"/>
      <c r="AH1037" t="str">
        <f t="shared" si="205"/>
        <v>Yarmouth</v>
      </c>
      <c r="AI1037" t="s">
        <v>2650</v>
      </c>
      <c r="AJ1037">
        <v>10</v>
      </c>
      <c r="AK1037" s="7"/>
      <c r="AL1037" s="127">
        <v>25</v>
      </c>
      <c r="AM1037" s="130">
        <v>1</v>
      </c>
      <c r="AN1037" s="130">
        <v>75</v>
      </c>
      <c r="AO1037" s="132">
        <v>82525</v>
      </c>
      <c r="AP1037" s="132">
        <f t="shared" si="203"/>
        <v>25001</v>
      </c>
      <c r="AQ1037" t="s">
        <v>2231</v>
      </c>
    </row>
    <row r="1038" spans="1:43" collapsed="1" x14ac:dyDescent="0.2">
      <c r="A1038" s="10" t="s">
        <v>1384</v>
      </c>
      <c r="B1038" s="10" t="s">
        <v>566</v>
      </c>
      <c r="C1038" s="1">
        <f t="shared" si="204"/>
        <v>2773572</v>
      </c>
      <c r="D1038" s="7">
        <f t="shared" si="198"/>
        <v>1</v>
      </c>
      <c r="E1038" s="7">
        <f t="shared" si="199"/>
        <v>2</v>
      </c>
      <c r="F1038" s="7">
        <f t="shared" si="200"/>
        <v>3</v>
      </c>
      <c r="G1038" s="1">
        <f t="shared" si="201"/>
        <v>513613</v>
      </c>
      <c r="H1038" s="2">
        <f t="shared" si="202"/>
        <v>0.18518105893771641</v>
      </c>
      <c r="I1038" s="8"/>
      <c r="J1038" s="2">
        <f t="shared" si="194"/>
        <v>0.47543817142659356</v>
      </c>
      <c r="K1038" s="2">
        <f t="shared" si="195"/>
        <v>0.29025711248887714</v>
      </c>
      <c r="L1038" s="2">
        <f t="shared" si="196"/>
        <v>0.22797749616739713</v>
      </c>
      <c r="M1038" s="2">
        <f t="shared" si="197"/>
        <v>6.3272199171321153E-3</v>
      </c>
      <c r="N1038" s="1">
        <f t="shared" ref="N1038:T1038" si="206">SUM(N687:N1037)</f>
        <v>1318662</v>
      </c>
      <c r="O1038" s="1">
        <f t="shared" si="206"/>
        <v>805049</v>
      </c>
      <c r="P1038" s="1">
        <f t="shared" si="206"/>
        <v>632312</v>
      </c>
      <c r="Q1038" s="1">
        <f t="shared" si="206"/>
        <v>7458</v>
      </c>
      <c r="R1038" s="1"/>
      <c r="S1038" s="1">
        <f t="shared" si="206"/>
        <v>3172</v>
      </c>
      <c r="T1038" s="1">
        <f t="shared" si="206"/>
        <v>2217</v>
      </c>
      <c r="U1038" s="1">
        <f>SUM(U687:U1037)</f>
        <v>1812</v>
      </c>
      <c r="V1038" s="1"/>
      <c r="W1038" s="1">
        <f>SUM(W687:W1037)</f>
        <v>1007</v>
      </c>
      <c r="X1038" s="1"/>
      <c r="Y1038" s="1">
        <f>SUM(Y687:Y1037)</f>
        <v>1870</v>
      </c>
      <c r="Z1038" s="1"/>
      <c r="AA1038" s="1"/>
      <c r="AB1038" s="1">
        <f>SUM(AB687:AB1037)</f>
        <v>13</v>
      </c>
      <c r="AH1038" t="str">
        <f t="shared" si="205"/>
        <v>Massachusetts</v>
      </c>
      <c r="AL1038" s="127">
        <v>25</v>
      </c>
      <c r="AP1038" s="127">
        <v>25</v>
      </c>
      <c r="AQ1038" t="s">
        <v>2095</v>
      </c>
    </row>
    <row r="1039" spans="1:43" x14ac:dyDescent="0.2">
      <c r="A1039" s="10"/>
      <c r="B1039" s="10"/>
      <c r="C1039" s="1"/>
      <c r="D1039" s="7"/>
      <c r="E1039" s="7"/>
      <c r="F1039" s="7"/>
      <c r="G1039" s="1"/>
      <c r="I1039" s="8"/>
      <c r="J1039" s="2"/>
      <c r="K1039" s="2"/>
      <c r="L1039" s="2"/>
      <c r="M1039" s="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 spans="1:43" hidden="1" outlineLevel="1" x14ac:dyDescent="0.2">
      <c r="A1040" t="s">
        <v>2648</v>
      </c>
      <c r="B1040" s="10" t="s">
        <v>2439</v>
      </c>
      <c r="C1040" s="1">
        <f t="shared" ref="C1040:C1077" si="207">SUM(N1040:AF1040)</f>
        <v>454</v>
      </c>
      <c r="D1040" s="7">
        <f>RANK(N1040,(N1040:AF1040))</f>
        <v>1</v>
      </c>
      <c r="E1040" s="7">
        <f>RANK(O1040,(N1040:AF1040))</f>
        <v>2</v>
      </c>
      <c r="F1040" s="7">
        <f>RANK(P1040,(N1040:AF1040))</f>
        <v>3</v>
      </c>
      <c r="G1040" s="1">
        <f t="shared" ref="G1040:G1103" si="208">MAX(N1040:P1040)-LARGE(N1040:P1040,2)</f>
        <v>64</v>
      </c>
      <c r="H1040" s="2">
        <f t="shared" ref="H1040:H1103" si="209">G1040/C1040</f>
        <v>0.14096916299559473</v>
      </c>
      <c r="I1040" s="8"/>
      <c r="J1040" s="2">
        <f t="shared" si="194"/>
        <v>0.46035242290748901</v>
      </c>
      <c r="K1040" s="2">
        <f t="shared" si="195"/>
        <v>0.31938325991189426</v>
      </c>
      <c r="L1040" s="2">
        <f t="shared" si="196"/>
        <v>0.21585903083700442</v>
      </c>
      <c r="M1040" s="2">
        <f t="shared" si="197"/>
        <v>4.4052863436123135E-3</v>
      </c>
      <c r="N1040" s="1">
        <v>209</v>
      </c>
      <c r="O1040" s="1">
        <v>145</v>
      </c>
      <c r="P1040" s="1">
        <v>98</v>
      </c>
      <c r="Q1040">
        <v>2</v>
      </c>
      <c r="S1040">
        <v>0</v>
      </c>
      <c r="U1040" s="1">
        <v>0</v>
      </c>
      <c r="V1040" s="1"/>
      <c r="W1040" s="1"/>
      <c r="X1040" s="1"/>
      <c r="Y1040" s="1"/>
      <c r="Z1040" s="1"/>
      <c r="AA1040" s="1"/>
      <c r="AB1040" s="1"/>
      <c r="AH1040" t="str">
        <f t="shared" si="205"/>
        <v>Acworth</v>
      </c>
      <c r="AI1040" t="s">
        <v>618</v>
      </c>
      <c r="AJ1040">
        <v>2</v>
      </c>
      <c r="AK1040" s="7"/>
      <c r="AL1040" s="127">
        <v>33</v>
      </c>
      <c r="AM1040" s="130">
        <v>19</v>
      </c>
      <c r="AN1040" s="130">
        <v>5</v>
      </c>
      <c r="AO1040" s="132">
        <v>260</v>
      </c>
      <c r="AP1040" s="132">
        <f t="shared" ref="AP1040:AP1103" si="210">AL1040*1000+AM1040</f>
        <v>33019</v>
      </c>
      <c r="AQ1040" t="s">
        <v>2231</v>
      </c>
    </row>
    <row r="1041" spans="1:43" hidden="1" outlineLevel="1" x14ac:dyDescent="0.2">
      <c r="A1041" t="s">
        <v>594</v>
      </c>
      <c r="B1041" s="10" t="s">
        <v>2439</v>
      </c>
      <c r="C1041" s="1">
        <f t="shared" si="207"/>
        <v>248</v>
      </c>
      <c r="D1041" s="7">
        <f t="shared" ref="D1041:D1097" si="211">RANK(N1041,(N1041:AF1041))</f>
        <v>3</v>
      </c>
      <c r="E1041" s="7">
        <f t="shared" ref="E1041:E1097" si="212">RANK(O1041,(N1041:AF1041))</f>
        <v>1</v>
      </c>
      <c r="F1041" s="7">
        <f t="shared" ref="F1041:F1097" si="213">RANK(P1041,(N1041:AF1041))</f>
        <v>2</v>
      </c>
      <c r="G1041" s="1">
        <f t="shared" si="208"/>
        <v>23</v>
      </c>
      <c r="H1041" s="2">
        <f t="shared" si="209"/>
        <v>9.2741935483870969E-2</v>
      </c>
      <c r="I1041" s="8"/>
      <c r="J1041" s="2">
        <f t="shared" si="194"/>
        <v>0.29435483870967744</v>
      </c>
      <c r="K1041" s="2">
        <f t="shared" si="195"/>
        <v>0.39919354838709675</v>
      </c>
      <c r="L1041" s="2">
        <f t="shared" si="196"/>
        <v>0.30645161290322581</v>
      </c>
      <c r="M1041" s="2">
        <f t="shared" si="197"/>
        <v>-5.5511151231257827E-17</v>
      </c>
      <c r="N1041" s="1">
        <v>73</v>
      </c>
      <c r="O1041" s="1">
        <v>99</v>
      </c>
      <c r="P1041" s="1">
        <v>76</v>
      </c>
      <c r="Q1041" s="1">
        <v>0</v>
      </c>
      <c r="R1041" s="1"/>
      <c r="S1041" s="1">
        <v>0</v>
      </c>
      <c r="T1041" s="1"/>
      <c r="U1041" s="1">
        <v>0</v>
      </c>
      <c r="V1041" s="1"/>
      <c r="W1041" s="1"/>
      <c r="X1041" s="1"/>
      <c r="Y1041" s="1"/>
      <c r="Z1041" s="1"/>
      <c r="AA1041" s="1"/>
      <c r="AB1041" s="1"/>
      <c r="AH1041" t="str">
        <f t="shared" si="205"/>
        <v>Albany</v>
      </c>
      <c r="AI1041" t="s">
        <v>972</v>
      </c>
      <c r="AJ1041">
        <v>1</v>
      </c>
      <c r="AK1041" s="7"/>
      <c r="AL1041" s="127">
        <v>33</v>
      </c>
      <c r="AM1041" s="130">
        <v>3</v>
      </c>
      <c r="AN1041" s="130">
        <v>5</v>
      </c>
      <c r="AO1041" s="132">
        <v>420</v>
      </c>
      <c r="AP1041" s="132">
        <f t="shared" si="210"/>
        <v>33003</v>
      </c>
      <c r="AQ1041" t="s">
        <v>2231</v>
      </c>
    </row>
    <row r="1042" spans="1:43" hidden="1" outlineLevel="1" x14ac:dyDescent="0.2">
      <c r="A1042" t="s">
        <v>1947</v>
      </c>
      <c r="B1042" s="10" t="s">
        <v>2439</v>
      </c>
      <c r="C1042" s="1">
        <f t="shared" si="207"/>
        <v>514</v>
      </c>
      <c r="D1042" s="7">
        <f t="shared" si="211"/>
        <v>2</v>
      </c>
      <c r="E1042" s="7">
        <f t="shared" si="212"/>
        <v>1</v>
      </c>
      <c r="F1042" s="7">
        <f t="shared" si="213"/>
        <v>3</v>
      </c>
      <c r="G1042" s="1">
        <f t="shared" si="208"/>
        <v>74</v>
      </c>
      <c r="H1042" s="2">
        <f t="shared" si="209"/>
        <v>0.14396887159533073</v>
      </c>
      <c r="I1042" s="8"/>
      <c r="J1042" s="2">
        <f t="shared" si="194"/>
        <v>0.29961089494163423</v>
      </c>
      <c r="K1042" s="2">
        <f t="shared" si="195"/>
        <v>0.44357976653696496</v>
      </c>
      <c r="L1042" s="2">
        <f t="shared" si="196"/>
        <v>0.24708171206225682</v>
      </c>
      <c r="M1042" s="2">
        <f t="shared" si="197"/>
        <v>9.7276264591439343E-3</v>
      </c>
      <c r="N1042" s="1">
        <v>154</v>
      </c>
      <c r="O1042" s="1">
        <v>228</v>
      </c>
      <c r="P1042" s="1">
        <v>127</v>
      </c>
      <c r="Q1042" s="1">
        <v>5</v>
      </c>
      <c r="R1042" s="1"/>
      <c r="S1042" s="1">
        <v>0</v>
      </c>
      <c r="T1042" s="1"/>
      <c r="U1042" s="1">
        <v>0</v>
      </c>
      <c r="V1042" s="1"/>
      <c r="W1042" s="1"/>
      <c r="X1042" s="1"/>
      <c r="Y1042" s="1"/>
      <c r="Z1042" s="1"/>
      <c r="AA1042" s="1"/>
      <c r="AB1042" s="1"/>
      <c r="AH1042" t="str">
        <f t="shared" si="205"/>
        <v>Alexandria</v>
      </c>
      <c r="AI1042" t="s">
        <v>201</v>
      </c>
      <c r="AJ1042">
        <v>2</v>
      </c>
      <c r="AK1042" s="7"/>
      <c r="AL1042" s="127">
        <v>33</v>
      </c>
      <c r="AM1042" s="130">
        <v>9</v>
      </c>
      <c r="AN1042" s="130">
        <v>5</v>
      </c>
      <c r="AO1042" s="132">
        <v>580</v>
      </c>
      <c r="AP1042" s="132">
        <f t="shared" si="210"/>
        <v>33009</v>
      </c>
      <c r="AQ1042" t="s">
        <v>2231</v>
      </c>
    </row>
    <row r="1043" spans="1:43" hidden="1" outlineLevel="1" x14ac:dyDescent="0.2">
      <c r="A1043" t="s">
        <v>2649</v>
      </c>
      <c r="B1043" s="10" t="s">
        <v>2439</v>
      </c>
      <c r="C1043" s="1">
        <f t="shared" si="207"/>
        <v>2002</v>
      </c>
      <c r="D1043" s="7">
        <f t="shared" si="211"/>
        <v>1</v>
      </c>
      <c r="E1043" s="7">
        <f t="shared" si="212"/>
        <v>2</v>
      </c>
      <c r="F1043" s="7">
        <f t="shared" si="213"/>
        <v>3</v>
      </c>
      <c r="G1043" s="1">
        <f t="shared" si="208"/>
        <v>201</v>
      </c>
      <c r="H1043" s="2">
        <f t="shared" si="209"/>
        <v>0.1003996003996004</v>
      </c>
      <c r="I1043" s="8"/>
      <c r="J1043" s="2">
        <f t="shared" si="194"/>
        <v>0.43756243756243757</v>
      </c>
      <c r="K1043" s="2">
        <f t="shared" si="195"/>
        <v>0.33716283716283718</v>
      </c>
      <c r="L1043" s="2">
        <f t="shared" si="196"/>
        <v>0.21778221778221779</v>
      </c>
      <c r="M1043" s="2">
        <f t="shared" si="197"/>
        <v>7.4925074925074053E-3</v>
      </c>
      <c r="N1043" s="1">
        <v>876</v>
      </c>
      <c r="O1043" s="1">
        <v>675</v>
      </c>
      <c r="P1043" s="1">
        <v>436</v>
      </c>
      <c r="Q1043" s="1">
        <v>12</v>
      </c>
      <c r="R1043" s="1"/>
      <c r="S1043" s="1">
        <v>0</v>
      </c>
      <c r="T1043" s="1"/>
      <c r="U1043" s="1">
        <v>3</v>
      </c>
      <c r="V1043" s="1"/>
      <c r="W1043" s="1"/>
      <c r="X1043" s="1"/>
      <c r="Y1043" s="1"/>
      <c r="Z1043" s="1"/>
      <c r="AA1043" s="1"/>
      <c r="AB1043" s="1"/>
      <c r="AH1043" t="str">
        <f t="shared" si="205"/>
        <v>Allenstown</v>
      </c>
      <c r="AI1043" t="s">
        <v>309</v>
      </c>
      <c r="AJ1043">
        <v>2</v>
      </c>
      <c r="AK1043" s="7"/>
      <c r="AL1043" s="127">
        <v>33</v>
      </c>
      <c r="AM1043" s="130">
        <v>13</v>
      </c>
      <c r="AN1043" s="130">
        <v>5</v>
      </c>
      <c r="AO1043" s="132">
        <v>660</v>
      </c>
      <c r="AP1043" s="132">
        <f t="shared" si="210"/>
        <v>33013</v>
      </c>
      <c r="AQ1043" t="s">
        <v>2231</v>
      </c>
    </row>
    <row r="1044" spans="1:43" hidden="1" outlineLevel="1" x14ac:dyDescent="0.2">
      <c r="A1044" t="s">
        <v>1981</v>
      </c>
      <c r="B1044" s="10" t="s">
        <v>2439</v>
      </c>
      <c r="C1044" s="1">
        <f t="shared" si="207"/>
        <v>811</v>
      </c>
      <c r="D1044" s="7">
        <f t="shared" si="211"/>
        <v>1</v>
      </c>
      <c r="E1044" s="7">
        <f t="shared" si="212"/>
        <v>2</v>
      </c>
      <c r="F1044" s="7">
        <f t="shared" si="213"/>
        <v>3</v>
      </c>
      <c r="G1044" s="1">
        <f t="shared" si="208"/>
        <v>93</v>
      </c>
      <c r="H1044" s="2">
        <f t="shared" si="209"/>
        <v>0.11467324290998766</v>
      </c>
      <c r="I1044" s="8"/>
      <c r="J1044" s="2">
        <f t="shared" si="194"/>
        <v>0.46732429099876693</v>
      </c>
      <c r="K1044" s="2">
        <f t="shared" si="195"/>
        <v>0.35265104808877928</v>
      </c>
      <c r="L1044" s="2">
        <f t="shared" si="196"/>
        <v>0.17139334155363747</v>
      </c>
      <c r="M1044" s="2">
        <f t="shared" si="197"/>
        <v>8.6313193588163084E-3</v>
      </c>
      <c r="N1044" s="1">
        <v>379</v>
      </c>
      <c r="O1044" s="1">
        <v>286</v>
      </c>
      <c r="P1044" s="1">
        <v>139</v>
      </c>
      <c r="Q1044" s="1">
        <v>1</v>
      </c>
      <c r="R1044" s="1"/>
      <c r="S1044" s="1">
        <v>1</v>
      </c>
      <c r="T1044" s="1"/>
      <c r="U1044" s="1">
        <v>5</v>
      </c>
      <c r="V1044" s="1"/>
      <c r="W1044" s="1"/>
      <c r="X1044" s="1"/>
      <c r="Y1044" s="1"/>
      <c r="Z1044" s="1"/>
      <c r="AA1044" s="1"/>
      <c r="AB1044" s="1"/>
      <c r="AH1044" t="str">
        <f t="shared" si="205"/>
        <v>Alstead</v>
      </c>
      <c r="AI1044" t="s">
        <v>2737</v>
      </c>
      <c r="AJ1044">
        <v>2</v>
      </c>
      <c r="AK1044" s="7"/>
      <c r="AL1044" s="127">
        <v>33</v>
      </c>
      <c r="AM1044" s="130">
        <v>5</v>
      </c>
      <c r="AN1044" s="130">
        <v>5</v>
      </c>
      <c r="AO1044" s="132">
        <v>820</v>
      </c>
      <c r="AP1044" s="132">
        <f t="shared" si="210"/>
        <v>33005</v>
      </c>
      <c r="AQ1044" t="s">
        <v>2231</v>
      </c>
    </row>
    <row r="1045" spans="1:43" hidden="1" outlineLevel="1" x14ac:dyDescent="0.2">
      <c r="A1045" t="s">
        <v>2971</v>
      </c>
      <c r="B1045" s="10" t="s">
        <v>2439</v>
      </c>
      <c r="C1045" s="1">
        <f t="shared" si="207"/>
        <v>2073</v>
      </c>
      <c r="D1045" s="7">
        <f t="shared" si="211"/>
        <v>2</v>
      </c>
      <c r="E1045" s="7">
        <f t="shared" si="212"/>
        <v>1</v>
      </c>
      <c r="F1045" s="7">
        <f t="shared" si="213"/>
        <v>3</v>
      </c>
      <c r="G1045" s="1">
        <f t="shared" si="208"/>
        <v>392</v>
      </c>
      <c r="H1045" s="2">
        <f t="shared" si="209"/>
        <v>0.1890979257115292</v>
      </c>
      <c r="I1045" s="8"/>
      <c r="J1045" s="2">
        <f t="shared" si="194"/>
        <v>0.27399903521466473</v>
      </c>
      <c r="K1045" s="2">
        <f t="shared" si="195"/>
        <v>0.4630969609261939</v>
      </c>
      <c r="L1045" s="2">
        <f t="shared" si="196"/>
        <v>0.25373854317414374</v>
      </c>
      <c r="M1045" s="2">
        <f t="shared" si="197"/>
        <v>9.1654606849976283E-3</v>
      </c>
      <c r="N1045" s="1">
        <v>568</v>
      </c>
      <c r="O1045" s="1">
        <v>960</v>
      </c>
      <c r="P1045" s="1">
        <v>526</v>
      </c>
      <c r="Q1045" s="1">
        <v>16</v>
      </c>
      <c r="R1045" s="1"/>
      <c r="S1045" s="1">
        <v>2</v>
      </c>
      <c r="T1045" s="1"/>
      <c r="U1045" s="1">
        <v>1</v>
      </c>
      <c r="V1045" s="1"/>
      <c r="W1045" s="1"/>
      <c r="X1045" s="1"/>
      <c r="Y1045" s="1"/>
      <c r="Z1045" s="1"/>
      <c r="AA1045" s="1"/>
      <c r="AB1045" s="1"/>
      <c r="AH1045" t="str">
        <f t="shared" si="205"/>
        <v>Alton</v>
      </c>
      <c r="AI1045" t="s">
        <v>2736</v>
      </c>
      <c r="AJ1045">
        <v>1</v>
      </c>
      <c r="AK1045" s="7"/>
      <c r="AL1045" s="127">
        <v>33</v>
      </c>
      <c r="AM1045" s="130">
        <v>1</v>
      </c>
      <c r="AN1045" s="130">
        <v>5</v>
      </c>
      <c r="AO1045" s="132">
        <v>1060</v>
      </c>
      <c r="AP1045" s="132">
        <f t="shared" si="210"/>
        <v>33001</v>
      </c>
      <c r="AQ1045" t="s">
        <v>2231</v>
      </c>
    </row>
    <row r="1046" spans="1:43" hidden="1" outlineLevel="1" x14ac:dyDescent="0.2">
      <c r="A1046" t="s">
        <v>1043</v>
      </c>
      <c r="B1046" s="10" t="s">
        <v>2439</v>
      </c>
      <c r="C1046" s="1">
        <f t="shared" si="207"/>
        <v>5260</v>
      </c>
      <c r="D1046" s="7">
        <f t="shared" si="211"/>
        <v>2</v>
      </c>
      <c r="E1046" s="7">
        <f t="shared" si="212"/>
        <v>1</v>
      </c>
      <c r="F1046" s="7">
        <f t="shared" si="213"/>
        <v>3</v>
      </c>
      <c r="G1046" s="1">
        <f t="shared" si="208"/>
        <v>632</v>
      </c>
      <c r="H1046" s="2">
        <f t="shared" si="209"/>
        <v>0.12015209125475285</v>
      </c>
      <c r="I1046" s="8"/>
      <c r="J1046" s="2">
        <f t="shared" si="194"/>
        <v>0.32072243346007606</v>
      </c>
      <c r="K1046" s="2">
        <f t="shared" si="195"/>
        <v>0.44087452471482891</v>
      </c>
      <c r="L1046" s="2">
        <f t="shared" si="196"/>
        <v>0.23136882129277567</v>
      </c>
      <c r="M1046" s="2">
        <f t="shared" si="197"/>
        <v>7.0342205323194185E-3</v>
      </c>
      <c r="N1046" s="1">
        <v>1687</v>
      </c>
      <c r="O1046" s="1">
        <v>2319</v>
      </c>
      <c r="P1046" s="1">
        <v>1217</v>
      </c>
      <c r="Q1046" s="1">
        <v>30</v>
      </c>
      <c r="R1046" s="1"/>
      <c r="S1046" s="1">
        <v>3</v>
      </c>
      <c r="T1046" s="1"/>
      <c r="U1046" s="1">
        <v>4</v>
      </c>
      <c r="V1046" s="1"/>
      <c r="W1046" s="1"/>
      <c r="X1046" s="1"/>
      <c r="Y1046" s="1"/>
      <c r="Z1046" s="1"/>
      <c r="AA1046" s="1"/>
      <c r="AB1046" s="1"/>
      <c r="AH1046" t="str">
        <f t="shared" si="205"/>
        <v>Amherst</v>
      </c>
      <c r="AI1046" t="s">
        <v>272</v>
      </c>
      <c r="AJ1046">
        <v>2</v>
      </c>
      <c r="AK1046" s="7"/>
      <c r="AL1046" s="127">
        <v>33</v>
      </c>
      <c r="AM1046" s="130">
        <v>11</v>
      </c>
      <c r="AN1046" s="130">
        <v>5</v>
      </c>
      <c r="AO1046" s="132">
        <v>1300</v>
      </c>
      <c r="AP1046" s="132">
        <f t="shared" si="210"/>
        <v>33011</v>
      </c>
      <c r="AQ1046" t="s">
        <v>2231</v>
      </c>
    </row>
    <row r="1047" spans="1:43" hidden="1" outlineLevel="1" x14ac:dyDescent="0.2">
      <c r="A1047" t="s">
        <v>1028</v>
      </c>
      <c r="B1047" s="10" t="s">
        <v>2439</v>
      </c>
      <c r="C1047" s="1">
        <f t="shared" si="207"/>
        <v>1078</v>
      </c>
      <c r="D1047" s="7">
        <f t="shared" si="211"/>
        <v>1</v>
      </c>
      <c r="E1047" s="7">
        <f t="shared" si="212"/>
        <v>2</v>
      </c>
      <c r="F1047" s="7">
        <f t="shared" si="213"/>
        <v>3</v>
      </c>
      <c r="G1047" s="1">
        <f t="shared" si="208"/>
        <v>96</v>
      </c>
      <c r="H1047" s="2">
        <f t="shared" si="209"/>
        <v>8.9053803339517623E-2</v>
      </c>
      <c r="I1047" s="8"/>
      <c r="J1047" s="2">
        <f t="shared" si="194"/>
        <v>0.41836734693877553</v>
      </c>
      <c r="K1047" s="2">
        <f t="shared" si="195"/>
        <v>0.32931354359925791</v>
      </c>
      <c r="L1047" s="2">
        <f t="shared" si="196"/>
        <v>0.24397031539888683</v>
      </c>
      <c r="M1047" s="2">
        <f t="shared" si="197"/>
        <v>8.3487940630797286E-3</v>
      </c>
      <c r="N1047" s="1">
        <v>451</v>
      </c>
      <c r="O1047" s="1">
        <v>355</v>
      </c>
      <c r="P1047" s="1">
        <v>263</v>
      </c>
      <c r="Q1047" s="1">
        <v>5</v>
      </c>
      <c r="R1047" s="1"/>
      <c r="S1047" s="1">
        <v>1</v>
      </c>
      <c r="T1047" s="1"/>
      <c r="U1047" s="1">
        <v>3</v>
      </c>
      <c r="V1047" s="1"/>
      <c r="W1047" s="1"/>
      <c r="X1047" s="1"/>
      <c r="Y1047" s="1"/>
      <c r="Z1047" s="1"/>
      <c r="AA1047" s="1"/>
      <c r="AB1047" s="1"/>
      <c r="AH1047" t="str">
        <f t="shared" si="205"/>
        <v>Andover</v>
      </c>
      <c r="AI1047" t="s">
        <v>309</v>
      </c>
      <c r="AJ1047">
        <v>2</v>
      </c>
      <c r="AK1047" s="7"/>
      <c r="AL1047" s="127">
        <v>33</v>
      </c>
      <c r="AM1047" s="130">
        <v>13</v>
      </c>
      <c r="AN1047" s="130">
        <v>10</v>
      </c>
      <c r="AO1047" s="132">
        <v>1460</v>
      </c>
      <c r="AP1047" s="132">
        <f t="shared" si="210"/>
        <v>33013</v>
      </c>
      <c r="AQ1047" t="s">
        <v>2231</v>
      </c>
    </row>
    <row r="1048" spans="1:43" hidden="1" outlineLevel="1" x14ac:dyDescent="0.2">
      <c r="A1048" t="s">
        <v>422</v>
      </c>
      <c r="B1048" s="10" t="s">
        <v>2439</v>
      </c>
      <c r="C1048" s="1">
        <f t="shared" si="207"/>
        <v>1090</v>
      </c>
      <c r="D1048" s="7">
        <f t="shared" si="211"/>
        <v>2</v>
      </c>
      <c r="E1048" s="7">
        <f t="shared" si="212"/>
        <v>1</v>
      </c>
      <c r="F1048" s="7">
        <f t="shared" si="213"/>
        <v>3</v>
      </c>
      <c r="G1048" s="1">
        <f t="shared" si="208"/>
        <v>22</v>
      </c>
      <c r="H1048" s="2">
        <f t="shared" si="209"/>
        <v>2.0183486238532111E-2</v>
      </c>
      <c r="I1048" s="8"/>
      <c r="J1048" s="2">
        <f t="shared" si="194"/>
        <v>0.37706422018348623</v>
      </c>
      <c r="K1048" s="2">
        <f t="shared" si="195"/>
        <v>0.39724770642201834</v>
      </c>
      <c r="L1048" s="2">
        <f t="shared" si="196"/>
        <v>0.21376146788990827</v>
      </c>
      <c r="M1048" s="2">
        <f t="shared" si="197"/>
        <v>1.1926605504587212E-2</v>
      </c>
      <c r="N1048" s="1">
        <v>411</v>
      </c>
      <c r="O1048" s="1">
        <v>433</v>
      </c>
      <c r="P1048" s="1">
        <v>233</v>
      </c>
      <c r="Q1048" s="1">
        <v>11</v>
      </c>
      <c r="R1048" s="1"/>
      <c r="S1048" s="1">
        <v>2</v>
      </c>
      <c r="T1048" s="1"/>
      <c r="U1048" s="1">
        <v>0</v>
      </c>
      <c r="V1048" s="1"/>
      <c r="W1048" s="1"/>
      <c r="X1048" s="1"/>
      <c r="Y1048" s="1"/>
      <c r="Z1048" s="1"/>
      <c r="AA1048" s="1"/>
      <c r="AB1048" s="1"/>
      <c r="AH1048" t="str">
        <f t="shared" si="205"/>
        <v>Antrim</v>
      </c>
      <c r="AI1048" t="s">
        <v>272</v>
      </c>
      <c r="AJ1048">
        <v>2</v>
      </c>
      <c r="AK1048" s="7"/>
      <c r="AL1048" s="127">
        <v>33</v>
      </c>
      <c r="AM1048" s="130">
        <v>11</v>
      </c>
      <c r="AN1048" s="130">
        <v>10</v>
      </c>
      <c r="AO1048" s="132">
        <v>1700</v>
      </c>
      <c r="AP1048" s="132">
        <f t="shared" si="210"/>
        <v>33011</v>
      </c>
      <c r="AQ1048" t="s">
        <v>2231</v>
      </c>
    </row>
    <row r="1049" spans="1:43" hidden="1" outlineLevel="1" x14ac:dyDescent="0.2">
      <c r="A1049" t="s">
        <v>368</v>
      </c>
      <c r="B1049" s="10" t="s">
        <v>2439</v>
      </c>
      <c r="C1049" s="1">
        <f t="shared" si="207"/>
        <v>899</v>
      </c>
      <c r="D1049" s="7">
        <f t="shared" si="211"/>
        <v>2</v>
      </c>
      <c r="E1049" s="7">
        <f t="shared" si="212"/>
        <v>1</v>
      </c>
      <c r="F1049" s="7">
        <f t="shared" si="213"/>
        <v>3</v>
      </c>
      <c r="G1049" s="1">
        <f t="shared" si="208"/>
        <v>50</v>
      </c>
      <c r="H1049" s="2">
        <f t="shared" si="209"/>
        <v>5.5617352614015569E-2</v>
      </c>
      <c r="I1049" s="8"/>
      <c r="J1049" s="2">
        <f t="shared" si="194"/>
        <v>0.36818687430478308</v>
      </c>
      <c r="K1049" s="2">
        <f t="shared" si="195"/>
        <v>0.42380422691879865</v>
      </c>
      <c r="L1049" s="2">
        <f t="shared" si="196"/>
        <v>0.20022246941045607</v>
      </c>
      <c r="M1049" s="2">
        <f t="shared" si="197"/>
        <v>7.7864293659621331E-3</v>
      </c>
      <c r="N1049" s="1">
        <v>331</v>
      </c>
      <c r="O1049" s="1">
        <v>381</v>
      </c>
      <c r="P1049" s="1">
        <v>180</v>
      </c>
      <c r="Q1049" s="1">
        <v>7</v>
      </c>
      <c r="R1049" s="1"/>
      <c r="S1049" s="1">
        <v>0</v>
      </c>
      <c r="T1049" s="1"/>
      <c r="U1049" s="1">
        <v>0</v>
      </c>
      <c r="V1049" s="1"/>
      <c r="W1049" s="1"/>
      <c r="X1049" s="1"/>
      <c r="Y1049" s="1"/>
      <c r="Z1049" s="1"/>
      <c r="AA1049" s="1"/>
      <c r="AB1049" s="1"/>
      <c r="AH1049" t="str">
        <f t="shared" si="205"/>
        <v>Ashland</v>
      </c>
      <c r="AI1049" t="s">
        <v>201</v>
      </c>
      <c r="AJ1049">
        <v>2</v>
      </c>
      <c r="AK1049" s="7"/>
      <c r="AL1049" s="127">
        <v>33</v>
      </c>
      <c r="AM1049" s="130">
        <v>9</v>
      </c>
      <c r="AN1049" s="130">
        <v>10</v>
      </c>
      <c r="AO1049" s="132">
        <v>2020</v>
      </c>
      <c r="AP1049" s="132">
        <f t="shared" si="210"/>
        <v>33009</v>
      </c>
      <c r="AQ1049" t="s">
        <v>2231</v>
      </c>
    </row>
    <row r="1050" spans="1:43" hidden="1" outlineLevel="1" x14ac:dyDescent="0.2">
      <c r="A1050" t="s">
        <v>149</v>
      </c>
      <c r="B1050" s="10" t="s">
        <v>2439</v>
      </c>
      <c r="C1050" s="1">
        <f t="shared" si="207"/>
        <v>3128</v>
      </c>
      <c r="D1050" s="7">
        <f t="shared" si="211"/>
        <v>2</v>
      </c>
      <c r="E1050" s="7">
        <f t="shared" si="212"/>
        <v>1</v>
      </c>
      <c r="F1050" s="7">
        <f t="shared" si="213"/>
        <v>3</v>
      </c>
      <c r="G1050" s="1">
        <f t="shared" si="208"/>
        <v>470</v>
      </c>
      <c r="H1050" s="2">
        <f t="shared" si="209"/>
        <v>0.15025575447570333</v>
      </c>
      <c r="I1050" s="8"/>
      <c r="J1050" s="2">
        <f t="shared" si="194"/>
        <v>0.29028132992327366</v>
      </c>
      <c r="K1050" s="2">
        <f t="shared" si="195"/>
        <v>0.44053708439897699</v>
      </c>
      <c r="L1050" s="2">
        <f t="shared" si="196"/>
        <v>0.26214833759590794</v>
      </c>
      <c r="M1050" s="2">
        <f t="shared" si="197"/>
        <v>7.03324808184147E-3</v>
      </c>
      <c r="N1050" s="1">
        <v>908</v>
      </c>
      <c r="O1050" s="1">
        <v>1378</v>
      </c>
      <c r="P1050" s="1">
        <v>820</v>
      </c>
      <c r="Q1050" s="1">
        <v>20</v>
      </c>
      <c r="R1050" s="1"/>
      <c r="S1050" s="1">
        <v>1</v>
      </c>
      <c r="T1050" s="1"/>
      <c r="U1050" s="1">
        <v>1</v>
      </c>
      <c r="V1050" s="1"/>
      <c r="W1050" s="1"/>
      <c r="X1050" s="1"/>
      <c r="Y1050" s="1"/>
      <c r="Z1050" s="1"/>
      <c r="AA1050" s="1"/>
      <c r="AB1050" s="1"/>
      <c r="AH1050" t="str">
        <f t="shared" si="205"/>
        <v>Atkinson</v>
      </c>
      <c r="AI1050" t="s">
        <v>1767</v>
      </c>
      <c r="AJ1050">
        <v>2</v>
      </c>
      <c r="AK1050" s="7"/>
      <c r="AL1050" s="127">
        <v>33</v>
      </c>
      <c r="AM1050" s="130">
        <v>15</v>
      </c>
      <c r="AN1050" s="130">
        <v>5</v>
      </c>
      <c r="AO1050" s="132">
        <v>2340</v>
      </c>
      <c r="AP1050" s="132">
        <f t="shared" si="210"/>
        <v>33015</v>
      </c>
      <c r="AQ1050" t="s">
        <v>2231</v>
      </c>
    </row>
    <row r="1051" spans="1:43" hidden="1" outlineLevel="1" x14ac:dyDescent="0.2">
      <c r="A1051" t="s">
        <v>2796</v>
      </c>
      <c r="B1051" s="10" t="s">
        <v>2439</v>
      </c>
      <c r="C1051" s="1">
        <f t="shared" si="207"/>
        <v>2057</v>
      </c>
      <c r="D1051" s="7">
        <f t="shared" si="211"/>
        <v>2</v>
      </c>
      <c r="E1051" s="7">
        <f t="shared" si="212"/>
        <v>1</v>
      </c>
      <c r="F1051" s="7">
        <f t="shared" si="213"/>
        <v>3</v>
      </c>
      <c r="G1051" s="1">
        <f t="shared" si="208"/>
        <v>276</v>
      </c>
      <c r="H1051" s="2">
        <f t="shared" si="209"/>
        <v>0.13417598444336412</v>
      </c>
      <c r="I1051" s="8"/>
      <c r="J1051" s="2">
        <f t="shared" si="194"/>
        <v>0.28731161886242101</v>
      </c>
      <c r="K1051" s="2">
        <f t="shared" si="195"/>
        <v>0.42148760330578511</v>
      </c>
      <c r="L1051" s="2">
        <f t="shared" si="196"/>
        <v>0.28488089450656295</v>
      </c>
      <c r="M1051" s="2">
        <f t="shared" si="197"/>
        <v>6.3198833252309794E-3</v>
      </c>
      <c r="N1051" s="1">
        <v>591</v>
      </c>
      <c r="O1051" s="1">
        <v>867</v>
      </c>
      <c r="P1051" s="1">
        <v>586</v>
      </c>
      <c r="Q1051" s="1">
        <v>13</v>
      </c>
      <c r="R1051" s="1"/>
      <c r="S1051" s="1">
        <v>0</v>
      </c>
      <c r="T1051" s="1"/>
      <c r="U1051" s="1">
        <v>0</v>
      </c>
      <c r="V1051" s="1"/>
      <c r="W1051" s="1"/>
      <c r="X1051" s="1"/>
      <c r="Y1051" s="1"/>
      <c r="Z1051" s="1"/>
      <c r="AA1051" s="1"/>
      <c r="AB1051" s="1"/>
      <c r="AH1051" t="str">
        <f t="shared" si="205"/>
        <v>Auburn</v>
      </c>
      <c r="AI1051" t="s">
        <v>1767</v>
      </c>
      <c r="AJ1051">
        <v>1</v>
      </c>
      <c r="AK1051" s="7"/>
      <c r="AL1051" s="127">
        <v>33</v>
      </c>
      <c r="AM1051" s="130">
        <v>15</v>
      </c>
      <c r="AN1051" s="130">
        <v>10</v>
      </c>
      <c r="AO1051" s="132">
        <v>2820</v>
      </c>
      <c r="AP1051" s="132">
        <f t="shared" si="210"/>
        <v>33015</v>
      </c>
      <c r="AQ1051" t="s">
        <v>2231</v>
      </c>
    </row>
    <row r="1052" spans="1:43" hidden="1" outlineLevel="1" x14ac:dyDescent="0.2">
      <c r="A1052" t="s">
        <v>2975</v>
      </c>
      <c r="B1052" s="10" t="s">
        <v>2439</v>
      </c>
      <c r="C1052" s="1">
        <f t="shared" si="207"/>
        <v>1634</v>
      </c>
      <c r="D1052" s="7">
        <f t="shared" si="211"/>
        <v>2</v>
      </c>
      <c r="E1052" s="7">
        <f t="shared" si="212"/>
        <v>1</v>
      </c>
      <c r="F1052" s="7">
        <f t="shared" si="213"/>
        <v>3</v>
      </c>
      <c r="G1052" s="1">
        <f t="shared" si="208"/>
        <v>18</v>
      </c>
      <c r="H1052" s="2">
        <f t="shared" si="209"/>
        <v>1.1015911872705019E-2</v>
      </c>
      <c r="I1052" s="8"/>
      <c r="J1052" s="2">
        <f t="shared" si="194"/>
        <v>0.35801713586291312</v>
      </c>
      <c r="K1052" s="2">
        <f t="shared" si="195"/>
        <v>0.36903304773561812</v>
      </c>
      <c r="L1052" s="2">
        <f t="shared" si="196"/>
        <v>0.26438188494492043</v>
      </c>
      <c r="M1052" s="2">
        <f t="shared" si="197"/>
        <v>8.5679314565482723E-3</v>
      </c>
      <c r="N1052" s="1">
        <v>585</v>
      </c>
      <c r="O1052" s="1">
        <v>603</v>
      </c>
      <c r="P1052" s="1">
        <v>432</v>
      </c>
      <c r="Q1052" s="1">
        <v>10</v>
      </c>
      <c r="R1052" s="1"/>
      <c r="S1052" s="1">
        <v>2</v>
      </c>
      <c r="T1052" s="1"/>
      <c r="U1052" s="1">
        <v>2</v>
      </c>
      <c r="V1052" s="1"/>
      <c r="W1052" s="1"/>
      <c r="X1052" s="1"/>
      <c r="Y1052" s="1"/>
      <c r="Z1052" s="1"/>
      <c r="AA1052" s="1"/>
      <c r="AB1052" s="1"/>
      <c r="AH1052" t="str">
        <f t="shared" si="205"/>
        <v>Barnstead</v>
      </c>
      <c r="AI1052" t="s">
        <v>2736</v>
      </c>
      <c r="AJ1052">
        <v>1</v>
      </c>
      <c r="AK1052" s="7"/>
      <c r="AL1052" s="127">
        <v>33</v>
      </c>
      <c r="AM1052" s="130">
        <v>1</v>
      </c>
      <c r="AN1052" s="130">
        <v>10</v>
      </c>
      <c r="AO1052" s="132">
        <v>3220</v>
      </c>
      <c r="AP1052" s="132">
        <f t="shared" si="210"/>
        <v>33001</v>
      </c>
      <c r="AQ1052" t="s">
        <v>2231</v>
      </c>
    </row>
    <row r="1053" spans="1:43" hidden="1" outlineLevel="1" x14ac:dyDescent="0.2">
      <c r="A1053" t="s">
        <v>1826</v>
      </c>
      <c r="B1053" s="10" t="s">
        <v>2439</v>
      </c>
      <c r="C1053" s="1">
        <f t="shared" si="207"/>
        <v>2904</v>
      </c>
      <c r="D1053" s="7">
        <f t="shared" si="211"/>
        <v>1</v>
      </c>
      <c r="E1053" s="7">
        <f t="shared" si="212"/>
        <v>2</v>
      </c>
      <c r="F1053" s="7">
        <f t="shared" si="213"/>
        <v>3</v>
      </c>
      <c r="G1053" s="1">
        <f t="shared" si="208"/>
        <v>203</v>
      </c>
      <c r="H1053" s="2">
        <f t="shared" si="209"/>
        <v>6.9903581267217629E-2</v>
      </c>
      <c r="I1053" s="8"/>
      <c r="J1053" s="2">
        <f t="shared" si="194"/>
        <v>0.40633608815426997</v>
      </c>
      <c r="K1053" s="2">
        <f t="shared" si="195"/>
        <v>0.33643250688705234</v>
      </c>
      <c r="L1053" s="2">
        <f t="shared" si="196"/>
        <v>0.24793388429752067</v>
      </c>
      <c r="M1053" s="2">
        <f t="shared" si="197"/>
        <v>9.2975206611570771E-3</v>
      </c>
      <c r="N1053" s="1">
        <v>1180</v>
      </c>
      <c r="O1053" s="1">
        <v>977</v>
      </c>
      <c r="P1053" s="1">
        <v>720</v>
      </c>
      <c r="Q1053">
        <v>25</v>
      </c>
      <c r="S1053">
        <v>1</v>
      </c>
      <c r="U1053" s="1">
        <v>1</v>
      </c>
      <c r="V1053" s="1"/>
      <c r="W1053" s="1"/>
      <c r="X1053" s="1"/>
      <c r="Y1053" s="1"/>
      <c r="Z1053" s="1"/>
      <c r="AA1053" s="1"/>
      <c r="AB1053" s="1"/>
      <c r="AH1053" t="str">
        <f t="shared" si="205"/>
        <v>Barrington</v>
      </c>
      <c r="AI1053" t="s">
        <v>23</v>
      </c>
      <c r="AJ1053">
        <v>1</v>
      </c>
      <c r="AK1053" s="7"/>
      <c r="AL1053" s="127">
        <v>33</v>
      </c>
      <c r="AM1053" s="130">
        <v>17</v>
      </c>
      <c r="AN1053" s="130">
        <v>5</v>
      </c>
      <c r="AO1053" s="132">
        <v>3460</v>
      </c>
      <c r="AP1053" s="132">
        <f t="shared" si="210"/>
        <v>33017</v>
      </c>
      <c r="AQ1053" t="s">
        <v>2231</v>
      </c>
    </row>
    <row r="1054" spans="1:43" hidden="1" outlineLevel="1" x14ac:dyDescent="0.2">
      <c r="A1054" t="s">
        <v>2976</v>
      </c>
      <c r="B1054" s="10" t="s">
        <v>2439</v>
      </c>
      <c r="C1054" s="1">
        <f t="shared" si="207"/>
        <v>1578</v>
      </c>
      <c r="D1054" s="7">
        <f t="shared" si="211"/>
        <v>1</v>
      </c>
      <c r="E1054" s="7">
        <f t="shared" si="212"/>
        <v>2</v>
      </c>
      <c r="F1054" s="7">
        <f t="shared" si="213"/>
        <v>3</v>
      </c>
      <c r="G1054" s="1">
        <f t="shared" si="208"/>
        <v>25</v>
      </c>
      <c r="H1054" s="2">
        <f t="shared" si="209"/>
        <v>1.5842839036755388E-2</v>
      </c>
      <c r="I1054" s="8"/>
      <c r="J1054" s="2">
        <f t="shared" si="194"/>
        <v>0.37135614702154623</v>
      </c>
      <c r="K1054" s="2">
        <f t="shared" si="195"/>
        <v>0.35551330798479086</v>
      </c>
      <c r="L1054" s="2">
        <f t="shared" si="196"/>
        <v>0.270595690747782</v>
      </c>
      <c r="M1054" s="2">
        <f t="shared" si="197"/>
        <v>2.5348542458808465E-3</v>
      </c>
      <c r="N1054" s="1">
        <v>586</v>
      </c>
      <c r="O1054" s="1">
        <v>561</v>
      </c>
      <c r="P1054" s="1">
        <v>427</v>
      </c>
      <c r="Q1054" s="1">
        <v>4</v>
      </c>
      <c r="R1054" s="1"/>
      <c r="S1054" s="1">
        <v>0</v>
      </c>
      <c r="T1054" s="1"/>
      <c r="U1054" s="1">
        <v>0</v>
      </c>
      <c r="V1054" s="1"/>
      <c r="W1054" s="1"/>
      <c r="X1054" s="1"/>
      <c r="Y1054" s="1"/>
      <c r="Z1054" s="1"/>
      <c r="AA1054" s="1"/>
      <c r="AB1054" s="1"/>
      <c r="AH1054" t="str">
        <f t="shared" si="205"/>
        <v>Bartlett</v>
      </c>
      <c r="AI1054" t="s">
        <v>972</v>
      </c>
      <c r="AJ1054">
        <v>1</v>
      </c>
      <c r="AK1054" s="7"/>
      <c r="AL1054" s="127">
        <v>33</v>
      </c>
      <c r="AM1054" s="130">
        <v>3</v>
      </c>
      <c r="AN1054" s="130">
        <v>10</v>
      </c>
      <c r="AO1054" s="132">
        <v>3700</v>
      </c>
      <c r="AP1054" s="132">
        <f t="shared" si="210"/>
        <v>33003</v>
      </c>
      <c r="AQ1054" t="s">
        <v>2231</v>
      </c>
    </row>
    <row r="1055" spans="1:43" hidden="1" outlineLevel="1" x14ac:dyDescent="0.2">
      <c r="A1055" t="s">
        <v>2540</v>
      </c>
      <c r="B1055" s="10" t="s">
        <v>2439</v>
      </c>
      <c r="C1055" s="1">
        <f t="shared" si="207"/>
        <v>396</v>
      </c>
      <c r="D1055" s="7">
        <f t="shared" si="211"/>
        <v>2</v>
      </c>
      <c r="E1055" s="7">
        <f t="shared" si="212"/>
        <v>1</v>
      </c>
      <c r="F1055" s="7">
        <f t="shared" si="213"/>
        <v>3</v>
      </c>
      <c r="G1055" s="1">
        <f t="shared" si="208"/>
        <v>28</v>
      </c>
      <c r="H1055" s="2">
        <f t="shared" si="209"/>
        <v>7.0707070707070704E-2</v>
      </c>
      <c r="I1055" s="8"/>
      <c r="J1055" s="2">
        <f t="shared" si="194"/>
        <v>0.33585858585858586</v>
      </c>
      <c r="K1055" s="2">
        <f t="shared" si="195"/>
        <v>0.40656565656565657</v>
      </c>
      <c r="L1055" s="2">
        <f t="shared" si="196"/>
        <v>0.25252525252525254</v>
      </c>
      <c r="M1055" s="2">
        <f t="shared" si="197"/>
        <v>5.0505050505050275E-3</v>
      </c>
      <c r="N1055" s="1">
        <v>133</v>
      </c>
      <c r="O1055" s="1">
        <v>161</v>
      </c>
      <c r="P1055" s="1">
        <v>100</v>
      </c>
      <c r="Q1055" s="1">
        <v>0</v>
      </c>
      <c r="R1055" s="1"/>
      <c r="S1055" s="1">
        <v>0</v>
      </c>
      <c r="T1055" s="1"/>
      <c r="U1055" s="1">
        <v>2</v>
      </c>
      <c r="V1055" s="1"/>
      <c r="W1055" s="1"/>
      <c r="X1055" s="1"/>
      <c r="Y1055" s="1"/>
      <c r="Z1055" s="1"/>
      <c r="AA1055" s="1"/>
      <c r="AB1055" s="1"/>
      <c r="AH1055" t="str">
        <f t="shared" si="205"/>
        <v>Bath</v>
      </c>
      <c r="AI1055" t="s">
        <v>201</v>
      </c>
      <c r="AJ1055">
        <v>2</v>
      </c>
      <c r="AK1055" s="7"/>
      <c r="AL1055" s="127">
        <v>33</v>
      </c>
      <c r="AM1055" s="130">
        <v>9</v>
      </c>
      <c r="AN1055" s="130">
        <v>15</v>
      </c>
      <c r="AO1055" s="132">
        <v>3940</v>
      </c>
      <c r="AP1055" s="132">
        <f t="shared" si="210"/>
        <v>33009</v>
      </c>
      <c r="AQ1055" t="s">
        <v>2231</v>
      </c>
    </row>
    <row r="1056" spans="1:43" hidden="1" outlineLevel="1" x14ac:dyDescent="0.2">
      <c r="A1056" t="s">
        <v>1870</v>
      </c>
      <c r="B1056" s="10" t="s">
        <v>2439</v>
      </c>
      <c r="C1056" s="1">
        <f t="shared" si="207"/>
        <v>8085</v>
      </c>
      <c r="D1056" s="7">
        <f t="shared" si="211"/>
        <v>2</v>
      </c>
      <c r="E1056" s="7">
        <f t="shared" si="212"/>
        <v>1</v>
      </c>
      <c r="F1056" s="7">
        <f t="shared" si="213"/>
        <v>3</v>
      </c>
      <c r="G1056" s="1">
        <f t="shared" si="208"/>
        <v>1894</v>
      </c>
      <c r="H1056" s="2">
        <f t="shared" si="209"/>
        <v>0.23426097711811997</v>
      </c>
      <c r="I1056" s="8"/>
      <c r="J1056" s="2">
        <f t="shared" si="194"/>
        <v>0.27841682127396411</v>
      </c>
      <c r="K1056" s="2">
        <f t="shared" si="195"/>
        <v>0.51267779839208416</v>
      </c>
      <c r="L1056" s="2">
        <f t="shared" si="196"/>
        <v>0.20432900432900433</v>
      </c>
      <c r="M1056" s="2">
        <f t="shared" si="197"/>
        <v>4.5763760049473412E-3</v>
      </c>
      <c r="N1056" s="1">
        <v>2251</v>
      </c>
      <c r="O1056" s="1">
        <v>4145</v>
      </c>
      <c r="P1056" s="1">
        <v>1652</v>
      </c>
      <c r="Q1056" s="1">
        <v>33</v>
      </c>
      <c r="R1056" s="1"/>
      <c r="S1056" s="1">
        <v>1</v>
      </c>
      <c r="T1056" s="1"/>
      <c r="U1056" s="1">
        <v>3</v>
      </c>
      <c r="V1056" s="1"/>
      <c r="W1056" s="1"/>
      <c r="X1056" s="1"/>
      <c r="Y1056" s="1"/>
      <c r="Z1056" s="1"/>
      <c r="AA1056" s="1"/>
      <c r="AB1056" s="1"/>
      <c r="AH1056" t="str">
        <f t="shared" si="205"/>
        <v>Bedford</v>
      </c>
      <c r="AI1056" t="s">
        <v>272</v>
      </c>
      <c r="AJ1056">
        <v>1</v>
      </c>
      <c r="AK1056" s="7"/>
      <c r="AL1056" s="127">
        <v>33</v>
      </c>
      <c r="AM1056" s="130">
        <v>11</v>
      </c>
      <c r="AN1056" s="130">
        <v>15</v>
      </c>
      <c r="AO1056" s="132">
        <v>4500</v>
      </c>
      <c r="AP1056" s="132">
        <f t="shared" si="210"/>
        <v>33011</v>
      </c>
      <c r="AQ1056" t="s">
        <v>2231</v>
      </c>
    </row>
    <row r="1057" spans="1:43" hidden="1" outlineLevel="1" x14ac:dyDescent="0.2">
      <c r="A1057" t="s">
        <v>286</v>
      </c>
      <c r="B1057" s="10" t="s">
        <v>2439</v>
      </c>
      <c r="C1057" s="1">
        <f t="shared" si="207"/>
        <v>2461</v>
      </c>
      <c r="D1057" s="7">
        <f t="shared" si="211"/>
        <v>2</v>
      </c>
      <c r="E1057" s="7">
        <f t="shared" si="212"/>
        <v>1</v>
      </c>
      <c r="F1057" s="7">
        <f t="shared" si="213"/>
        <v>3</v>
      </c>
      <c r="G1057" s="1">
        <f t="shared" si="208"/>
        <v>208</v>
      </c>
      <c r="H1057" s="2">
        <f t="shared" si="209"/>
        <v>8.4518488419341731E-2</v>
      </c>
      <c r="I1057" s="8"/>
      <c r="J1057" s="2">
        <f t="shared" si="194"/>
        <v>0.31450629825274279</v>
      </c>
      <c r="K1057" s="2">
        <f t="shared" si="195"/>
        <v>0.39902478667208452</v>
      </c>
      <c r="L1057" s="2">
        <f t="shared" si="196"/>
        <v>0.27956115400243803</v>
      </c>
      <c r="M1057" s="2">
        <f t="shared" si="197"/>
        <v>6.9077610727346639E-3</v>
      </c>
      <c r="N1057" s="1">
        <v>774</v>
      </c>
      <c r="O1057" s="1">
        <v>982</v>
      </c>
      <c r="P1057" s="1">
        <v>688</v>
      </c>
      <c r="Q1057" s="1">
        <v>15</v>
      </c>
      <c r="R1057" s="1"/>
      <c r="S1057" s="1">
        <v>1</v>
      </c>
      <c r="T1057" s="1"/>
      <c r="U1057" s="1">
        <v>1</v>
      </c>
      <c r="V1057" s="1"/>
      <c r="W1057" s="1"/>
      <c r="X1057" s="1"/>
      <c r="Y1057" s="1"/>
      <c r="Z1057" s="1"/>
      <c r="AA1057" s="1"/>
      <c r="AB1057" s="1"/>
      <c r="AH1057" t="str">
        <f t="shared" si="205"/>
        <v>Belmont</v>
      </c>
      <c r="AI1057" t="s">
        <v>2736</v>
      </c>
      <c r="AJ1057">
        <v>1</v>
      </c>
      <c r="AK1057" s="7"/>
      <c r="AL1057" s="127">
        <v>33</v>
      </c>
      <c r="AM1057" s="130">
        <v>1</v>
      </c>
      <c r="AN1057" s="130">
        <v>15</v>
      </c>
      <c r="AO1057" s="132">
        <v>4740</v>
      </c>
      <c r="AP1057" s="132">
        <f t="shared" si="210"/>
        <v>33001</v>
      </c>
      <c r="AQ1057" t="s">
        <v>2231</v>
      </c>
    </row>
    <row r="1058" spans="1:43" hidden="1" outlineLevel="1" x14ac:dyDescent="0.2">
      <c r="A1058" t="s">
        <v>1750</v>
      </c>
      <c r="B1058" s="10" t="s">
        <v>2439</v>
      </c>
      <c r="C1058" s="1">
        <f t="shared" si="207"/>
        <v>562</v>
      </c>
      <c r="D1058" s="7">
        <f t="shared" si="211"/>
        <v>2</v>
      </c>
      <c r="E1058" s="7">
        <f t="shared" si="212"/>
        <v>1</v>
      </c>
      <c r="F1058" s="7">
        <f t="shared" si="213"/>
        <v>3</v>
      </c>
      <c r="G1058" s="1">
        <f t="shared" si="208"/>
        <v>14</v>
      </c>
      <c r="H1058" s="2">
        <f t="shared" si="209"/>
        <v>2.491103202846975E-2</v>
      </c>
      <c r="I1058" s="8"/>
      <c r="J1058" s="2">
        <f t="shared" si="194"/>
        <v>0.36120996441281139</v>
      </c>
      <c r="K1058" s="2">
        <f t="shared" si="195"/>
        <v>0.38612099644128112</v>
      </c>
      <c r="L1058" s="2">
        <f t="shared" si="196"/>
        <v>0.24377224199288255</v>
      </c>
      <c r="M1058" s="2">
        <f t="shared" si="197"/>
        <v>8.8967971530249379E-3</v>
      </c>
      <c r="N1058" s="1">
        <v>203</v>
      </c>
      <c r="O1058" s="1">
        <v>217</v>
      </c>
      <c r="P1058" s="1">
        <v>137</v>
      </c>
      <c r="Q1058" s="1">
        <v>4</v>
      </c>
      <c r="R1058" s="1"/>
      <c r="S1058" s="1">
        <v>0</v>
      </c>
      <c r="T1058" s="1"/>
      <c r="U1058" s="1">
        <v>1</v>
      </c>
      <c r="V1058" s="1"/>
      <c r="W1058" s="1"/>
      <c r="X1058" s="1"/>
      <c r="Y1058" s="1"/>
      <c r="Z1058" s="1"/>
      <c r="AA1058" s="1"/>
      <c r="AB1058" s="1"/>
      <c r="AH1058" t="str">
        <f t="shared" si="205"/>
        <v>Bennington</v>
      </c>
      <c r="AI1058" t="s">
        <v>272</v>
      </c>
      <c r="AJ1058">
        <v>2</v>
      </c>
      <c r="AK1058" s="7"/>
      <c r="AL1058" s="127">
        <v>33</v>
      </c>
      <c r="AM1058" s="130">
        <v>11</v>
      </c>
      <c r="AN1058" s="130">
        <v>20</v>
      </c>
      <c r="AO1058" s="132">
        <v>4900</v>
      </c>
      <c r="AP1058" s="132">
        <f t="shared" si="210"/>
        <v>33011</v>
      </c>
      <c r="AQ1058" t="s">
        <v>2231</v>
      </c>
    </row>
    <row r="1059" spans="1:43" hidden="1" outlineLevel="1" x14ac:dyDescent="0.2">
      <c r="A1059" t="s">
        <v>356</v>
      </c>
      <c r="B1059" s="10" t="s">
        <v>2439</v>
      </c>
      <c r="C1059" s="1">
        <f t="shared" si="207"/>
        <v>114</v>
      </c>
      <c r="D1059" s="7">
        <f t="shared" si="211"/>
        <v>2</v>
      </c>
      <c r="E1059" s="7">
        <f t="shared" si="212"/>
        <v>1</v>
      </c>
      <c r="F1059" s="7">
        <f t="shared" si="213"/>
        <v>3</v>
      </c>
      <c r="G1059" s="1">
        <f t="shared" si="208"/>
        <v>21</v>
      </c>
      <c r="H1059" s="2">
        <f t="shared" si="209"/>
        <v>0.18421052631578946</v>
      </c>
      <c r="I1059" s="8"/>
      <c r="J1059" s="2">
        <f t="shared" si="194"/>
        <v>0.2982456140350877</v>
      </c>
      <c r="K1059" s="2">
        <f t="shared" si="195"/>
        <v>0.48245614035087719</v>
      </c>
      <c r="L1059" s="2">
        <f t="shared" si="196"/>
        <v>0.20175438596491227</v>
      </c>
      <c r="M1059" s="2">
        <f t="shared" si="197"/>
        <v>1.7543859649122778E-2</v>
      </c>
      <c r="N1059" s="1">
        <v>34</v>
      </c>
      <c r="O1059" s="1">
        <v>55</v>
      </c>
      <c r="P1059" s="1">
        <v>23</v>
      </c>
      <c r="Q1059">
        <v>2</v>
      </c>
      <c r="S1059">
        <v>0</v>
      </c>
      <c r="U1059" s="1">
        <v>0</v>
      </c>
      <c r="V1059" s="1"/>
      <c r="W1059" s="1"/>
      <c r="X1059" s="1"/>
      <c r="Y1059" s="1"/>
      <c r="Z1059" s="1"/>
      <c r="AA1059" s="1"/>
      <c r="AB1059" s="1"/>
      <c r="AH1059" t="str">
        <f t="shared" si="205"/>
        <v>Benton</v>
      </c>
      <c r="AI1059" t="s">
        <v>201</v>
      </c>
      <c r="AJ1059">
        <v>2</v>
      </c>
      <c r="AK1059" s="7"/>
      <c r="AL1059" s="127">
        <v>33</v>
      </c>
      <c r="AM1059" s="130">
        <v>9</v>
      </c>
      <c r="AN1059" s="130">
        <v>20</v>
      </c>
      <c r="AO1059" s="132">
        <v>5060</v>
      </c>
      <c r="AP1059" s="132">
        <f t="shared" si="210"/>
        <v>33009</v>
      </c>
      <c r="AQ1059" t="s">
        <v>2231</v>
      </c>
    </row>
    <row r="1060" spans="1:43" hidden="1" outlineLevel="1" x14ac:dyDescent="0.2">
      <c r="A1060" t="s">
        <v>1020</v>
      </c>
      <c r="B1060" s="10" t="s">
        <v>2439</v>
      </c>
      <c r="C1060" s="1">
        <f t="shared" si="207"/>
        <v>5140</v>
      </c>
      <c r="D1060" s="7">
        <f t="shared" si="211"/>
        <v>1</v>
      </c>
      <c r="E1060" s="7">
        <f t="shared" si="212"/>
        <v>2</v>
      </c>
      <c r="F1060" s="7">
        <f t="shared" si="213"/>
        <v>3</v>
      </c>
      <c r="G1060" s="1">
        <f t="shared" si="208"/>
        <v>1408</v>
      </c>
      <c r="H1060" s="2">
        <f t="shared" si="209"/>
        <v>0.27392996108949419</v>
      </c>
      <c r="I1060" s="8"/>
      <c r="J1060" s="2">
        <f t="shared" si="194"/>
        <v>0.52140077821011677</v>
      </c>
      <c r="K1060" s="2">
        <f t="shared" si="195"/>
        <v>0.24747081712062258</v>
      </c>
      <c r="L1060" s="2">
        <f t="shared" si="196"/>
        <v>0.22607003891050584</v>
      </c>
      <c r="M1060" s="2">
        <f t="shared" si="197"/>
        <v>5.0583657587548181E-3</v>
      </c>
      <c r="N1060" s="1">
        <v>2680</v>
      </c>
      <c r="O1060" s="1">
        <v>1272</v>
      </c>
      <c r="P1060" s="1">
        <v>1162</v>
      </c>
      <c r="Q1060" s="1">
        <v>18</v>
      </c>
      <c r="R1060" s="1"/>
      <c r="S1060" s="1">
        <v>3</v>
      </c>
      <c r="T1060" s="1"/>
      <c r="U1060" s="1">
        <v>5</v>
      </c>
      <c r="V1060" s="1"/>
      <c r="W1060" s="1"/>
      <c r="X1060" s="1"/>
      <c r="Y1060" s="1"/>
      <c r="Z1060" s="1"/>
      <c r="AA1060" s="1"/>
      <c r="AB1060" s="1"/>
      <c r="AH1060" t="str">
        <f t="shared" si="205"/>
        <v>Berlin</v>
      </c>
      <c r="AI1060" t="s">
        <v>200</v>
      </c>
      <c r="AJ1060">
        <v>2</v>
      </c>
      <c r="AK1060" s="7"/>
      <c r="AL1060" s="127">
        <v>33</v>
      </c>
      <c r="AM1060" s="130">
        <v>7</v>
      </c>
      <c r="AN1060" s="130">
        <v>20</v>
      </c>
      <c r="AO1060" s="132">
        <v>5140</v>
      </c>
      <c r="AP1060" s="132">
        <f t="shared" si="210"/>
        <v>33007</v>
      </c>
      <c r="AQ1060" t="s">
        <v>146</v>
      </c>
    </row>
    <row r="1061" spans="1:43" hidden="1" outlineLevel="1" x14ac:dyDescent="0.2">
      <c r="A1061" s="10" t="s">
        <v>2916</v>
      </c>
      <c r="B1061" s="10" t="s">
        <v>2439</v>
      </c>
      <c r="C1061" s="1">
        <f t="shared" si="207"/>
        <v>944</v>
      </c>
      <c r="D1061" s="7">
        <f t="shared" si="211"/>
        <v>1</v>
      </c>
      <c r="E1061" s="7">
        <f t="shared" si="212"/>
        <v>2</v>
      </c>
      <c r="F1061" s="7">
        <f t="shared" si="213"/>
        <v>3</v>
      </c>
      <c r="G1061" s="1">
        <f t="shared" si="208"/>
        <v>37</v>
      </c>
      <c r="H1061" s="2">
        <f t="shared" si="209"/>
        <v>3.9194915254237288E-2</v>
      </c>
      <c r="I1061" s="8"/>
      <c r="J1061" s="2">
        <f t="shared" si="194"/>
        <v>0.40042372881355931</v>
      </c>
      <c r="K1061" s="2">
        <f t="shared" si="195"/>
        <v>0.36122881355932202</v>
      </c>
      <c r="L1061" s="2">
        <f t="shared" si="196"/>
        <v>0.2288135593220339</v>
      </c>
      <c r="M1061" s="2">
        <f t="shared" si="197"/>
        <v>9.5338983050848314E-3</v>
      </c>
      <c r="N1061" s="1">
        <v>378</v>
      </c>
      <c r="O1061" s="1">
        <v>341</v>
      </c>
      <c r="P1061" s="1">
        <v>216</v>
      </c>
      <c r="Q1061">
        <v>6</v>
      </c>
      <c r="S1061">
        <v>3</v>
      </c>
      <c r="U1061" s="1">
        <v>0</v>
      </c>
      <c r="V1061" s="1"/>
      <c r="W1061" s="1"/>
      <c r="X1061" s="1"/>
      <c r="Y1061" s="1"/>
      <c r="Z1061" s="1"/>
      <c r="AA1061" s="1"/>
      <c r="AB1061" s="1"/>
      <c r="AH1061" t="str">
        <f t="shared" si="205"/>
        <v>Bethlehem</v>
      </c>
      <c r="AI1061" t="s">
        <v>201</v>
      </c>
      <c r="AJ1061">
        <v>2</v>
      </c>
      <c r="AK1061" s="7"/>
      <c r="AL1061" s="127">
        <v>33</v>
      </c>
      <c r="AM1061" s="130">
        <v>9</v>
      </c>
      <c r="AN1061" s="130">
        <v>25</v>
      </c>
      <c r="AO1061" s="132">
        <v>5460</v>
      </c>
      <c r="AP1061" s="132">
        <f t="shared" si="210"/>
        <v>33009</v>
      </c>
      <c r="AQ1061" t="s">
        <v>2231</v>
      </c>
    </row>
    <row r="1062" spans="1:43" hidden="1" outlineLevel="1" x14ac:dyDescent="0.2">
      <c r="A1062" t="s">
        <v>2917</v>
      </c>
      <c r="B1062" s="10" t="s">
        <v>2439</v>
      </c>
      <c r="C1062" s="1">
        <f t="shared" si="207"/>
        <v>1365</v>
      </c>
      <c r="D1062" s="7">
        <f t="shared" si="211"/>
        <v>1</v>
      </c>
      <c r="E1062" s="7">
        <f t="shared" si="212"/>
        <v>2</v>
      </c>
      <c r="F1062" s="7">
        <f t="shared" si="213"/>
        <v>3</v>
      </c>
      <c r="G1062" s="1">
        <f t="shared" si="208"/>
        <v>20</v>
      </c>
      <c r="H1062" s="2">
        <f t="shared" si="209"/>
        <v>1.4652014652014652E-2</v>
      </c>
      <c r="I1062" s="8"/>
      <c r="J1062" s="2">
        <f t="shared" si="194"/>
        <v>0.39413919413919413</v>
      </c>
      <c r="K1062" s="2">
        <f t="shared" si="195"/>
        <v>0.37948717948717947</v>
      </c>
      <c r="L1062" s="2">
        <f t="shared" si="196"/>
        <v>0.21465201465201464</v>
      </c>
      <c r="M1062" s="2">
        <f t="shared" si="197"/>
        <v>1.1721611721611819E-2</v>
      </c>
      <c r="N1062" s="1">
        <v>538</v>
      </c>
      <c r="O1062" s="1">
        <v>518</v>
      </c>
      <c r="P1062" s="1">
        <v>293</v>
      </c>
      <c r="Q1062" s="1">
        <v>14</v>
      </c>
      <c r="R1062" s="1"/>
      <c r="S1062" s="1">
        <v>1</v>
      </c>
      <c r="T1062" s="1"/>
      <c r="U1062" s="1">
        <v>1</v>
      </c>
      <c r="V1062" s="1"/>
      <c r="W1062" s="1"/>
      <c r="X1062" s="1"/>
      <c r="Y1062" s="1"/>
      <c r="Z1062" s="1"/>
      <c r="AA1062" s="1"/>
      <c r="AB1062" s="1"/>
      <c r="AH1062" t="str">
        <f t="shared" si="205"/>
        <v>Boscawen</v>
      </c>
      <c r="AI1062" t="s">
        <v>309</v>
      </c>
      <c r="AJ1062">
        <v>2</v>
      </c>
      <c r="AK1062" s="7"/>
      <c r="AL1062" s="127">
        <v>33</v>
      </c>
      <c r="AM1062" s="130">
        <v>13</v>
      </c>
      <c r="AN1062" s="130">
        <v>15</v>
      </c>
      <c r="AO1062" s="132">
        <v>6260</v>
      </c>
      <c r="AP1062" s="132">
        <f t="shared" si="210"/>
        <v>33013</v>
      </c>
      <c r="AQ1062" t="s">
        <v>2231</v>
      </c>
    </row>
    <row r="1063" spans="1:43" hidden="1" outlineLevel="1" x14ac:dyDescent="0.2">
      <c r="A1063" t="s">
        <v>2918</v>
      </c>
      <c r="B1063" s="10" t="s">
        <v>2439</v>
      </c>
      <c r="C1063" s="1">
        <f t="shared" si="207"/>
        <v>3298</v>
      </c>
      <c r="D1063" s="7">
        <f t="shared" si="211"/>
        <v>2</v>
      </c>
      <c r="E1063" s="7">
        <f t="shared" si="212"/>
        <v>1</v>
      </c>
      <c r="F1063" s="7">
        <f t="shared" si="213"/>
        <v>3</v>
      </c>
      <c r="G1063" s="1">
        <f t="shared" si="208"/>
        <v>357</v>
      </c>
      <c r="H1063" s="2">
        <f t="shared" si="209"/>
        <v>0.10824742268041238</v>
      </c>
      <c r="I1063" s="8"/>
      <c r="J1063" s="2">
        <f t="shared" si="194"/>
        <v>0.35627653123104913</v>
      </c>
      <c r="K1063" s="2">
        <f t="shared" si="195"/>
        <v>0.46452395391146151</v>
      </c>
      <c r="L1063" s="2">
        <f t="shared" si="196"/>
        <v>0.17434808975136445</v>
      </c>
      <c r="M1063" s="2">
        <f t="shared" si="197"/>
        <v>4.8514251061248514E-3</v>
      </c>
      <c r="N1063" s="1">
        <v>1175</v>
      </c>
      <c r="O1063" s="1">
        <v>1532</v>
      </c>
      <c r="P1063" s="1">
        <v>575</v>
      </c>
      <c r="Q1063" s="1">
        <v>10</v>
      </c>
      <c r="R1063" s="1"/>
      <c r="S1063" s="1">
        <v>6</v>
      </c>
      <c r="T1063" s="1"/>
      <c r="U1063" s="1">
        <v>0</v>
      </c>
      <c r="V1063" s="1"/>
      <c r="W1063" s="1"/>
      <c r="X1063" s="1"/>
      <c r="Y1063" s="1"/>
      <c r="Z1063" s="1"/>
      <c r="AA1063" s="1"/>
      <c r="AB1063" s="1"/>
      <c r="AH1063" t="str">
        <f t="shared" si="205"/>
        <v>Bow</v>
      </c>
      <c r="AI1063" t="s">
        <v>309</v>
      </c>
      <c r="AJ1063">
        <v>2</v>
      </c>
      <c r="AK1063" s="7"/>
      <c r="AL1063" s="127">
        <v>33</v>
      </c>
      <c r="AM1063" s="130">
        <v>13</v>
      </c>
      <c r="AN1063" s="130">
        <v>20</v>
      </c>
      <c r="AO1063" s="132">
        <v>6500</v>
      </c>
      <c r="AP1063" s="132">
        <f t="shared" si="210"/>
        <v>33013</v>
      </c>
      <c r="AQ1063" t="s">
        <v>2231</v>
      </c>
    </row>
    <row r="1064" spans="1:43" hidden="1" outlineLevel="1" x14ac:dyDescent="0.2">
      <c r="A1064" t="s">
        <v>3200</v>
      </c>
      <c r="B1064" s="10" t="s">
        <v>2439</v>
      </c>
      <c r="C1064" s="1">
        <f t="shared" si="207"/>
        <v>764</v>
      </c>
      <c r="D1064" s="7">
        <f t="shared" si="211"/>
        <v>1</v>
      </c>
      <c r="E1064" s="7">
        <f t="shared" si="212"/>
        <v>2</v>
      </c>
      <c r="F1064" s="7">
        <f t="shared" si="213"/>
        <v>3</v>
      </c>
      <c r="G1064" s="1">
        <f t="shared" si="208"/>
        <v>46</v>
      </c>
      <c r="H1064" s="2">
        <f t="shared" si="209"/>
        <v>6.0209424083769635E-2</v>
      </c>
      <c r="I1064" s="8"/>
      <c r="J1064" s="2">
        <f t="shared" si="194"/>
        <v>0.40183246073298429</v>
      </c>
      <c r="K1064" s="2">
        <f t="shared" si="195"/>
        <v>0.34162303664921467</v>
      </c>
      <c r="L1064" s="2">
        <f t="shared" si="196"/>
        <v>0.24738219895287958</v>
      </c>
      <c r="M1064" s="2">
        <f t="shared" si="197"/>
        <v>9.1623036649214618E-3</v>
      </c>
      <c r="N1064" s="1">
        <v>307</v>
      </c>
      <c r="O1064" s="1">
        <v>261</v>
      </c>
      <c r="P1064" s="1">
        <v>189</v>
      </c>
      <c r="Q1064" s="1">
        <v>6</v>
      </c>
      <c r="R1064" s="1"/>
      <c r="S1064" s="1">
        <v>1</v>
      </c>
      <c r="T1064" s="1"/>
      <c r="U1064" s="1">
        <v>0</v>
      </c>
      <c r="V1064" s="1"/>
      <c r="W1064" s="1"/>
      <c r="X1064" s="1"/>
      <c r="Y1064" s="1"/>
      <c r="Z1064" s="1"/>
      <c r="AA1064" s="1"/>
      <c r="AB1064" s="1"/>
      <c r="AH1064" t="str">
        <f t="shared" si="205"/>
        <v>Bradford</v>
      </c>
      <c r="AI1064" t="s">
        <v>309</v>
      </c>
      <c r="AJ1064">
        <v>2</v>
      </c>
      <c r="AK1064" s="7"/>
      <c r="AL1064" s="127">
        <v>33</v>
      </c>
      <c r="AM1064" s="130">
        <v>13</v>
      </c>
      <c r="AN1064" s="130">
        <v>25</v>
      </c>
      <c r="AO1064" s="132">
        <v>6980</v>
      </c>
      <c r="AP1064" s="132">
        <f t="shared" si="210"/>
        <v>33013</v>
      </c>
      <c r="AQ1064" t="s">
        <v>2231</v>
      </c>
    </row>
    <row r="1065" spans="1:43" hidden="1" outlineLevel="1" x14ac:dyDescent="0.2">
      <c r="A1065" t="s">
        <v>2919</v>
      </c>
      <c r="B1065" s="10" t="s">
        <v>2439</v>
      </c>
      <c r="C1065" s="1">
        <f t="shared" si="207"/>
        <v>1176</v>
      </c>
      <c r="D1065" s="7">
        <f t="shared" si="211"/>
        <v>2</v>
      </c>
      <c r="E1065" s="7">
        <f t="shared" si="212"/>
        <v>1</v>
      </c>
      <c r="F1065" s="7">
        <f t="shared" si="213"/>
        <v>3</v>
      </c>
      <c r="G1065" s="1">
        <f t="shared" si="208"/>
        <v>63</v>
      </c>
      <c r="H1065" s="2">
        <f t="shared" si="209"/>
        <v>5.3571428571428568E-2</v>
      </c>
      <c r="I1065" s="8"/>
      <c r="J1065" s="2">
        <f t="shared" si="194"/>
        <v>0.34268707482993199</v>
      </c>
      <c r="K1065" s="2">
        <f t="shared" si="195"/>
        <v>0.39625850340136054</v>
      </c>
      <c r="L1065" s="2">
        <f t="shared" si="196"/>
        <v>0.24744897959183673</v>
      </c>
      <c r="M1065" s="2">
        <f t="shared" si="197"/>
        <v>1.3605442176870736E-2</v>
      </c>
      <c r="N1065" s="1">
        <v>403</v>
      </c>
      <c r="O1065" s="1">
        <v>466</v>
      </c>
      <c r="P1065" s="1">
        <v>291</v>
      </c>
      <c r="Q1065" s="1">
        <v>14</v>
      </c>
      <c r="R1065" s="1"/>
      <c r="S1065" s="1">
        <v>0</v>
      </c>
      <c r="U1065" s="1">
        <v>2</v>
      </c>
      <c r="V1065" s="1"/>
      <c r="W1065" s="1"/>
      <c r="X1065" s="1"/>
      <c r="Y1065" s="1"/>
      <c r="Z1065" s="1"/>
      <c r="AA1065" s="1"/>
      <c r="AB1065" s="1"/>
      <c r="AH1065" t="str">
        <f t="shared" si="205"/>
        <v>Brentwood</v>
      </c>
      <c r="AI1065" t="s">
        <v>1767</v>
      </c>
      <c r="AJ1065">
        <v>1</v>
      </c>
      <c r="AK1065" s="7"/>
      <c r="AL1065" s="127">
        <v>33</v>
      </c>
      <c r="AM1065" s="130">
        <v>15</v>
      </c>
      <c r="AN1065" s="130">
        <v>15</v>
      </c>
      <c r="AO1065" s="132">
        <v>7220</v>
      </c>
      <c r="AP1065" s="132">
        <f t="shared" si="210"/>
        <v>33015</v>
      </c>
      <c r="AQ1065" t="s">
        <v>2231</v>
      </c>
    </row>
    <row r="1066" spans="1:43" hidden="1" outlineLevel="1" x14ac:dyDescent="0.2">
      <c r="A1066" t="s">
        <v>745</v>
      </c>
      <c r="B1066" s="10" t="s">
        <v>2439</v>
      </c>
      <c r="C1066" s="1">
        <f t="shared" si="207"/>
        <v>509</v>
      </c>
      <c r="D1066" s="7">
        <f t="shared" si="211"/>
        <v>2</v>
      </c>
      <c r="E1066" s="7">
        <f t="shared" si="212"/>
        <v>1</v>
      </c>
      <c r="F1066" s="7">
        <f t="shared" si="213"/>
        <v>3</v>
      </c>
      <c r="G1066" s="1">
        <f t="shared" si="208"/>
        <v>44</v>
      </c>
      <c r="H1066" s="2">
        <f t="shared" si="209"/>
        <v>8.6444007858546168E-2</v>
      </c>
      <c r="I1066" s="8"/>
      <c r="J1066" s="2">
        <f t="shared" ref="J1066:J1124" si="214">IF(C1066=0,"-",N1066/C1066)</f>
        <v>0.34577603143418467</v>
      </c>
      <c r="K1066" s="2">
        <f t="shared" ref="K1066:K1124" si="215">IF(C1066=0,"-",O1066/C1066)</f>
        <v>0.43222003929273084</v>
      </c>
      <c r="L1066" s="2">
        <f t="shared" ref="L1066:L1124" si="216">IF(C1066=0,"-",P1066/C1066)</f>
        <v>0.2200392927308448</v>
      </c>
      <c r="M1066" s="2">
        <f t="shared" ref="M1066:M1124" si="217">IF(C1066=0,"-",(1-J1066-K1066-L1066))</f>
        <v>1.9646365422396894E-3</v>
      </c>
      <c r="N1066" s="1">
        <v>176</v>
      </c>
      <c r="O1066" s="1">
        <v>220</v>
      </c>
      <c r="P1066" s="1">
        <v>112</v>
      </c>
      <c r="Q1066" s="1">
        <v>1</v>
      </c>
      <c r="R1066" s="1"/>
      <c r="S1066" s="1">
        <v>0</v>
      </c>
      <c r="T1066" s="1"/>
      <c r="U1066" s="1">
        <v>0</v>
      </c>
      <c r="V1066" s="1"/>
      <c r="W1066" s="1"/>
      <c r="X1066" s="1"/>
      <c r="Y1066" s="1"/>
      <c r="Z1066" s="1"/>
      <c r="AA1066" s="1"/>
      <c r="AB1066" s="1"/>
      <c r="AH1066" t="str">
        <f t="shared" si="205"/>
        <v>Bridgewater</v>
      </c>
      <c r="AI1066" t="s">
        <v>201</v>
      </c>
      <c r="AJ1066">
        <v>2</v>
      </c>
      <c r="AK1066" s="7"/>
      <c r="AL1066" s="127">
        <v>33</v>
      </c>
      <c r="AM1066" s="130">
        <v>9</v>
      </c>
      <c r="AN1066" s="130">
        <v>30</v>
      </c>
      <c r="AO1066" s="132">
        <v>7540</v>
      </c>
      <c r="AP1066" s="132">
        <f t="shared" si="210"/>
        <v>33009</v>
      </c>
      <c r="AQ1066" t="s">
        <v>2231</v>
      </c>
    </row>
    <row r="1067" spans="1:43" hidden="1" outlineLevel="1" x14ac:dyDescent="0.2">
      <c r="A1067" t="s">
        <v>1057</v>
      </c>
      <c r="B1067" s="10" t="s">
        <v>2439</v>
      </c>
      <c r="C1067" s="1">
        <f t="shared" si="207"/>
        <v>1256</v>
      </c>
      <c r="D1067" s="7">
        <f t="shared" si="211"/>
        <v>2</v>
      </c>
      <c r="E1067" s="7">
        <f t="shared" si="212"/>
        <v>1</v>
      </c>
      <c r="F1067" s="7">
        <f t="shared" si="213"/>
        <v>3</v>
      </c>
      <c r="G1067" s="1">
        <f t="shared" si="208"/>
        <v>165</v>
      </c>
      <c r="H1067" s="2">
        <f t="shared" si="209"/>
        <v>0.13136942675159236</v>
      </c>
      <c r="I1067" s="8"/>
      <c r="J1067" s="2">
        <f t="shared" si="214"/>
        <v>0.31926751592356689</v>
      </c>
      <c r="K1067" s="2">
        <f t="shared" si="215"/>
        <v>0.45063694267515925</v>
      </c>
      <c r="L1067" s="2">
        <f t="shared" si="216"/>
        <v>0.2213375796178344</v>
      </c>
      <c r="M1067" s="2">
        <f t="shared" si="217"/>
        <v>8.7579617834394052E-3</v>
      </c>
      <c r="N1067" s="1">
        <v>401</v>
      </c>
      <c r="O1067" s="1">
        <v>566</v>
      </c>
      <c r="P1067" s="1">
        <v>278</v>
      </c>
      <c r="Q1067" s="1">
        <v>8</v>
      </c>
      <c r="R1067" s="1"/>
      <c r="S1067" s="1">
        <v>2</v>
      </c>
      <c r="T1067" s="1"/>
      <c r="U1067" s="1">
        <v>1</v>
      </c>
      <c r="V1067" s="1"/>
      <c r="W1067" s="1"/>
      <c r="X1067" s="1"/>
      <c r="Y1067" s="1"/>
      <c r="Z1067" s="1"/>
      <c r="AA1067" s="1"/>
      <c r="AB1067" s="1"/>
      <c r="AH1067" t="str">
        <f t="shared" si="205"/>
        <v>Bristol</v>
      </c>
      <c r="AI1067" t="s">
        <v>201</v>
      </c>
      <c r="AJ1067">
        <v>2</v>
      </c>
      <c r="AK1067" s="7"/>
      <c r="AL1067" s="127">
        <v>33</v>
      </c>
      <c r="AM1067" s="130">
        <v>9</v>
      </c>
      <c r="AN1067" s="130">
        <v>35</v>
      </c>
      <c r="AO1067" s="132">
        <v>7700</v>
      </c>
      <c r="AP1067" s="132">
        <f t="shared" si="210"/>
        <v>33009</v>
      </c>
      <c r="AQ1067" t="s">
        <v>2231</v>
      </c>
    </row>
    <row r="1068" spans="1:43" hidden="1" outlineLevel="1" x14ac:dyDescent="0.2">
      <c r="A1068" t="s">
        <v>493</v>
      </c>
      <c r="B1068" s="10" t="s">
        <v>2439</v>
      </c>
      <c r="C1068" s="1">
        <f t="shared" si="207"/>
        <v>332</v>
      </c>
      <c r="D1068" s="7">
        <f t="shared" si="211"/>
        <v>2</v>
      </c>
      <c r="E1068" s="7">
        <f t="shared" si="212"/>
        <v>1</v>
      </c>
      <c r="F1068" s="7">
        <f t="shared" si="213"/>
        <v>3</v>
      </c>
      <c r="G1068" s="1">
        <f t="shared" si="208"/>
        <v>41</v>
      </c>
      <c r="H1068" s="2">
        <f t="shared" si="209"/>
        <v>0.12349397590361445</v>
      </c>
      <c r="I1068" s="8"/>
      <c r="J1068" s="2">
        <f t="shared" si="214"/>
        <v>0.28915662650602408</v>
      </c>
      <c r="K1068" s="2">
        <f t="shared" si="215"/>
        <v>0.41265060240963858</v>
      </c>
      <c r="L1068" s="2">
        <f t="shared" si="216"/>
        <v>0.28313253012048195</v>
      </c>
      <c r="M1068" s="2">
        <f t="shared" si="217"/>
        <v>1.5060240963855331E-2</v>
      </c>
      <c r="N1068" s="1">
        <v>96</v>
      </c>
      <c r="O1068" s="1">
        <v>137</v>
      </c>
      <c r="P1068" s="1">
        <v>94</v>
      </c>
      <c r="Q1068" s="1">
        <v>5</v>
      </c>
      <c r="R1068" s="1"/>
      <c r="S1068" s="1">
        <v>0</v>
      </c>
      <c r="T1068" s="1"/>
      <c r="U1068" s="1">
        <v>0</v>
      </c>
      <c r="V1068" s="1"/>
      <c r="W1068" s="1"/>
      <c r="X1068" s="1"/>
      <c r="Y1068" s="1"/>
      <c r="Z1068" s="1"/>
      <c r="AA1068" s="1"/>
      <c r="AB1068" s="1"/>
      <c r="AH1068" t="str">
        <f t="shared" si="205"/>
        <v>Brookfield</v>
      </c>
      <c r="AI1068" t="s">
        <v>972</v>
      </c>
      <c r="AJ1068">
        <v>1</v>
      </c>
      <c r="AK1068" s="7"/>
      <c r="AL1068" s="127">
        <v>33</v>
      </c>
      <c r="AM1068" s="130">
        <v>3</v>
      </c>
      <c r="AN1068" s="130">
        <v>15</v>
      </c>
      <c r="AO1068" s="132">
        <v>7940</v>
      </c>
      <c r="AP1068" s="132">
        <f t="shared" si="210"/>
        <v>33003</v>
      </c>
      <c r="AQ1068" t="s">
        <v>2231</v>
      </c>
    </row>
    <row r="1069" spans="1:43" hidden="1" outlineLevel="1" x14ac:dyDescent="0.2">
      <c r="A1069" t="s">
        <v>3010</v>
      </c>
      <c r="B1069" s="10" t="s">
        <v>2439</v>
      </c>
      <c r="C1069" s="1">
        <f t="shared" si="207"/>
        <v>1447</v>
      </c>
      <c r="D1069" s="7">
        <f t="shared" si="211"/>
        <v>2</v>
      </c>
      <c r="E1069" s="7">
        <f t="shared" si="212"/>
        <v>1</v>
      </c>
      <c r="F1069" s="7">
        <f t="shared" si="213"/>
        <v>3</v>
      </c>
      <c r="G1069" s="1">
        <f t="shared" si="208"/>
        <v>84</v>
      </c>
      <c r="H1069" s="2">
        <f t="shared" si="209"/>
        <v>5.8051140290255702E-2</v>
      </c>
      <c r="I1069" s="8"/>
      <c r="J1069" s="2">
        <f t="shared" si="214"/>
        <v>0.32550103662750518</v>
      </c>
      <c r="K1069" s="2">
        <f t="shared" si="215"/>
        <v>0.38355217691776089</v>
      </c>
      <c r="L1069" s="2">
        <f t="shared" si="216"/>
        <v>0.28334485141672427</v>
      </c>
      <c r="M1069" s="2">
        <f t="shared" si="217"/>
        <v>7.6019350380096551E-3</v>
      </c>
      <c r="N1069" s="1">
        <v>471</v>
      </c>
      <c r="O1069" s="1">
        <v>555</v>
      </c>
      <c r="P1069" s="1">
        <v>410</v>
      </c>
      <c r="Q1069" s="1">
        <v>9</v>
      </c>
      <c r="R1069" s="1"/>
      <c r="S1069" s="1">
        <v>0</v>
      </c>
      <c r="T1069" s="1"/>
      <c r="U1069" s="1">
        <v>2</v>
      </c>
      <c r="V1069" s="1"/>
      <c r="W1069" s="1"/>
      <c r="X1069" s="1"/>
      <c r="Y1069" s="1"/>
      <c r="Z1069" s="1"/>
      <c r="AA1069" s="1"/>
      <c r="AB1069" s="1"/>
      <c r="AH1069" t="str">
        <f t="shared" si="205"/>
        <v>Brookline</v>
      </c>
      <c r="AI1069" t="s">
        <v>272</v>
      </c>
      <c r="AJ1069">
        <v>2</v>
      </c>
      <c r="AK1069" s="7"/>
      <c r="AL1069" s="127">
        <v>33</v>
      </c>
      <c r="AM1069" s="130">
        <v>11</v>
      </c>
      <c r="AN1069" s="130">
        <v>25</v>
      </c>
      <c r="AO1069" s="132">
        <v>8100</v>
      </c>
      <c r="AP1069" s="132">
        <f t="shared" si="210"/>
        <v>33011</v>
      </c>
      <c r="AQ1069" t="s">
        <v>2231</v>
      </c>
    </row>
    <row r="1070" spans="1:43" hidden="1" outlineLevel="1" x14ac:dyDescent="0.2">
      <c r="A1070" t="s">
        <v>2386</v>
      </c>
      <c r="B1070" s="10" t="s">
        <v>2439</v>
      </c>
      <c r="C1070" s="1">
        <f t="shared" si="207"/>
        <v>4</v>
      </c>
      <c r="D1070" s="7">
        <f t="shared" si="211"/>
        <v>2</v>
      </c>
      <c r="E1070" s="7">
        <f t="shared" si="212"/>
        <v>3</v>
      </c>
      <c r="F1070" s="7">
        <f t="shared" si="213"/>
        <v>1</v>
      </c>
      <c r="G1070" s="1">
        <f t="shared" si="208"/>
        <v>2</v>
      </c>
      <c r="H1070" s="2">
        <f t="shared" si="209"/>
        <v>0.5</v>
      </c>
      <c r="I1070" s="8"/>
      <c r="J1070" s="2">
        <f t="shared" si="214"/>
        <v>0.25</v>
      </c>
      <c r="K1070" s="2">
        <f t="shared" si="215"/>
        <v>0</v>
      </c>
      <c r="L1070" s="2">
        <f t="shared" si="216"/>
        <v>0.75</v>
      </c>
      <c r="M1070" s="2">
        <f t="shared" si="217"/>
        <v>0</v>
      </c>
      <c r="N1070" s="1">
        <v>1</v>
      </c>
      <c r="O1070" s="1">
        <v>0</v>
      </c>
      <c r="P1070" s="1">
        <v>3</v>
      </c>
      <c r="Q1070" s="1">
        <v>0</v>
      </c>
      <c r="R1070" s="1"/>
      <c r="S1070" s="1">
        <v>0</v>
      </c>
      <c r="T1070" s="1"/>
      <c r="U1070" s="1">
        <v>0</v>
      </c>
      <c r="V1070" s="1"/>
      <c r="W1070" s="1"/>
      <c r="X1070" s="1"/>
      <c r="Y1070" s="1"/>
      <c r="Z1070" s="1"/>
      <c r="AA1070" s="1"/>
      <c r="AB1070" s="1"/>
      <c r="AH1070" t="str">
        <f t="shared" si="205"/>
        <v>Cambridge</v>
      </c>
      <c r="AI1070" t="s">
        <v>200</v>
      </c>
      <c r="AJ1070">
        <v>2</v>
      </c>
      <c r="AK1070" s="7"/>
      <c r="AL1070" s="127">
        <v>33</v>
      </c>
      <c r="AM1070" s="130">
        <v>7</v>
      </c>
      <c r="AN1070" s="130">
        <v>25</v>
      </c>
      <c r="AO1070" s="132">
        <v>8420</v>
      </c>
      <c r="AP1070" s="132">
        <f t="shared" si="210"/>
        <v>33007</v>
      </c>
      <c r="AQ1070" t="s">
        <v>3346</v>
      </c>
    </row>
    <row r="1071" spans="1:43" hidden="1" outlineLevel="1" x14ac:dyDescent="0.2">
      <c r="A1071" t="s">
        <v>2920</v>
      </c>
      <c r="B1071" s="10" t="s">
        <v>2439</v>
      </c>
      <c r="C1071" s="1">
        <f t="shared" si="207"/>
        <v>1194</v>
      </c>
      <c r="D1071" s="7">
        <f t="shared" si="211"/>
        <v>1</v>
      </c>
      <c r="E1071" s="7">
        <f t="shared" si="212"/>
        <v>2</v>
      </c>
      <c r="F1071" s="7">
        <f t="shared" si="213"/>
        <v>3</v>
      </c>
      <c r="G1071" s="1">
        <f t="shared" si="208"/>
        <v>1</v>
      </c>
      <c r="H1071" s="2">
        <f t="shared" si="209"/>
        <v>8.375209380234506E-4</v>
      </c>
      <c r="I1071" s="8"/>
      <c r="J1071" s="2">
        <f t="shared" si="214"/>
        <v>0.37688442211055279</v>
      </c>
      <c r="K1071" s="2">
        <f t="shared" si="215"/>
        <v>0.37604690117252931</v>
      </c>
      <c r="L1071" s="2">
        <f t="shared" si="216"/>
        <v>0.23869346733668342</v>
      </c>
      <c r="M1071" s="2">
        <f t="shared" si="217"/>
        <v>8.3752093802345329E-3</v>
      </c>
      <c r="N1071" s="1">
        <v>450</v>
      </c>
      <c r="O1071" s="1">
        <v>449</v>
      </c>
      <c r="P1071" s="1">
        <v>285</v>
      </c>
      <c r="Q1071" s="1">
        <v>6</v>
      </c>
      <c r="R1071" s="1"/>
      <c r="S1071" s="1">
        <v>0</v>
      </c>
      <c r="T1071" s="1"/>
      <c r="U1071" s="1">
        <v>4</v>
      </c>
      <c r="V1071" s="1"/>
      <c r="W1071" s="1"/>
      <c r="X1071" s="1"/>
      <c r="Y1071" s="1"/>
      <c r="Z1071" s="1"/>
      <c r="AA1071" s="1"/>
      <c r="AB1071" s="1"/>
      <c r="AH1071" t="str">
        <f t="shared" si="205"/>
        <v>Campton</v>
      </c>
      <c r="AI1071" t="s">
        <v>201</v>
      </c>
      <c r="AJ1071">
        <v>2</v>
      </c>
      <c r="AK1071" s="7"/>
      <c r="AL1071" s="127">
        <v>33</v>
      </c>
      <c r="AM1071" s="130">
        <v>9</v>
      </c>
      <c r="AN1071" s="130">
        <v>40</v>
      </c>
      <c r="AO1071" s="132">
        <v>8660</v>
      </c>
      <c r="AP1071" s="132">
        <f t="shared" si="210"/>
        <v>33009</v>
      </c>
      <c r="AQ1071" t="s">
        <v>2231</v>
      </c>
    </row>
    <row r="1072" spans="1:43" hidden="1" outlineLevel="1" x14ac:dyDescent="0.2">
      <c r="A1072" t="s">
        <v>2387</v>
      </c>
      <c r="B1072" s="10" t="s">
        <v>2439</v>
      </c>
      <c r="C1072" s="1">
        <f t="shared" si="207"/>
        <v>1436</v>
      </c>
      <c r="D1072" s="7">
        <f t="shared" si="211"/>
        <v>1</v>
      </c>
      <c r="E1072" s="7">
        <f t="shared" si="212"/>
        <v>2</v>
      </c>
      <c r="F1072" s="7">
        <f t="shared" si="213"/>
        <v>3</v>
      </c>
      <c r="G1072" s="1">
        <f t="shared" si="208"/>
        <v>165</v>
      </c>
      <c r="H1072" s="2">
        <f t="shared" si="209"/>
        <v>0.1149025069637883</v>
      </c>
      <c r="I1072" s="8"/>
      <c r="J1072" s="2">
        <f t="shared" si="214"/>
        <v>0.43314763231197773</v>
      </c>
      <c r="K1072" s="2">
        <f t="shared" si="215"/>
        <v>0.31824512534818944</v>
      </c>
      <c r="L1072" s="2">
        <f t="shared" si="216"/>
        <v>0.24094707520891365</v>
      </c>
      <c r="M1072" s="2">
        <f t="shared" si="217"/>
        <v>7.6601671309191877E-3</v>
      </c>
      <c r="N1072" s="1">
        <v>622</v>
      </c>
      <c r="O1072" s="1">
        <v>457</v>
      </c>
      <c r="P1072" s="1">
        <v>346</v>
      </c>
      <c r="Q1072" s="1">
        <v>5</v>
      </c>
      <c r="R1072" s="1"/>
      <c r="S1072" s="1">
        <v>5</v>
      </c>
      <c r="T1072" s="1"/>
      <c r="U1072" s="1">
        <v>1</v>
      </c>
      <c r="V1072" s="1"/>
      <c r="W1072" s="1"/>
      <c r="X1072" s="1"/>
      <c r="Y1072" s="1"/>
      <c r="Z1072" s="1"/>
      <c r="AA1072" s="1"/>
      <c r="AB1072" s="1"/>
      <c r="AH1072" t="str">
        <f t="shared" si="205"/>
        <v>Canaan</v>
      </c>
      <c r="AI1072" t="s">
        <v>201</v>
      </c>
      <c r="AJ1072">
        <v>2</v>
      </c>
      <c r="AK1072" s="7"/>
      <c r="AL1072" s="127">
        <v>33</v>
      </c>
      <c r="AM1072" s="130">
        <v>9</v>
      </c>
      <c r="AN1072" s="130">
        <v>45</v>
      </c>
      <c r="AO1072" s="132">
        <v>8980</v>
      </c>
      <c r="AP1072" s="132">
        <f t="shared" si="210"/>
        <v>33009</v>
      </c>
      <c r="AQ1072" t="s">
        <v>2231</v>
      </c>
    </row>
    <row r="1073" spans="1:43" hidden="1" outlineLevel="1" x14ac:dyDescent="0.2">
      <c r="A1073" t="s">
        <v>2897</v>
      </c>
      <c r="B1073" s="10" t="s">
        <v>2439</v>
      </c>
      <c r="C1073" s="1">
        <f t="shared" si="207"/>
        <v>1993</v>
      </c>
      <c r="D1073" s="7">
        <f t="shared" si="211"/>
        <v>2</v>
      </c>
      <c r="E1073" s="7">
        <f t="shared" si="212"/>
        <v>1</v>
      </c>
      <c r="F1073" s="7">
        <f t="shared" si="213"/>
        <v>3</v>
      </c>
      <c r="G1073" s="1">
        <f t="shared" si="208"/>
        <v>356</v>
      </c>
      <c r="H1073" s="2">
        <f t="shared" si="209"/>
        <v>0.17862518815855494</v>
      </c>
      <c r="I1073" s="8"/>
      <c r="J1073" s="2">
        <f t="shared" si="214"/>
        <v>0.28349222277972908</v>
      </c>
      <c r="K1073" s="2">
        <f t="shared" si="215"/>
        <v>0.46211741093828401</v>
      </c>
      <c r="L1073" s="2">
        <f t="shared" si="216"/>
        <v>0.24636226793778224</v>
      </c>
      <c r="M1073" s="2">
        <f t="shared" si="217"/>
        <v>8.0280983442046761E-3</v>
      </c>
      <c r="N1073" s="1">
        <v>565</v>
      </c>
      <c r="O1073" s="1">
        <v>921</v>
      </c>
      <c r="P1073" s="1">
        <v>491</v>
      </c>
      <c r="Q1073" s="1">
        <v>15</v>
      </c>
      <c r="R1073" s="1"/>
      <c r="S1073" s="1">
        <v>1</v>
      </c>
      <c r="U1073" s="1">
        <v>0</v>
      </c>
      <c r="V1073" s="1"/>
      <c r="W1073" s="1"/>
      <c r="X1073" s="1"/>
      <c r="Y1073" s="1"/>
      <c r="Z1073" s="1"/>
      <c r="AA1073" s="1"/>
      <c r="AB1073" s="1"/>
      <c r="AH1073" t="str">
        <f t="shared" si="205"/>
        <v>Candia</v>
      </c>
      <c r="AI1073" t="s">
        <v>1767</v>
      </c>
      <c r="AJ1073">
        <v>1</v>
      </c>
      <c r="AK1073" s="7"/>
      <c r="AL1073" s="127">
        <v>33</v>
      </c>
      <c r="AM1073" s="130">
        <v>15</v>
      </c>
      <c r="AN1073" s="130">
        <v>20</v>
      </c>
      <c r="AO1073" s="132">
        <v>9300</v>
      </c>
      <c r="AP1073" s="132">
        <f t="shared" si="210"/>
        <v>33015</v>
      </c>
      <c r="AQ1073" t="s">
        <v>2231</v>
      </c>
    </row>
    <row r="1074" spans="1:43" hidden="1" outlineLevel="1" x14ac:dyDescent="0.2">
      <c r="A1074" t="s">
        <v>2327</v>
      </c>
      <c r="B1074" s="10" t="s">
        <v>2439</v>
      </c>
      <c r="C1074" s="1">
        <f t="shared" si="207"/>
        <v>1070</v>
      </c>
      <c r="D1074" s="7">
        <f t="shared" si="211"/>
        <v>1</v>
      </c>
      <c r="E1074" s="7">
        <f t="shared" si="212"/>
        <v>2</v>
      </c>
      <c r="F1074" s="7">
        <f t="shared" si="213"/>
        <v>3</v>
      </c>
      <c r="G1074" s="1">
        <f t="shared" si="208"/>
        <v>238</v>
      </c>
      <c r="H1074" s="2">
        <f t="shared" si="209"/>
        <v>0.22242990654205608</v>
      </c>
      <c r="I1074" s="8"/>
      <c r="J1074" s="2">
        <f t="shared" si="214"/>
        <v>0.50093457943925235</v>
      </c>
      <c r="K1074" s="2">
        <f t="shared" si="215"/>
        <v>0.27850467289719627</v>
      </c>
      <c r="L1074" s="2">
        <f t="shared" si="216"/>
        <v>0.21401869158878506</v>
      </c>
      <c r="M1074" s="2">
        <f t="shared" si="217"/>
        <v>6.5420560747663226E-3</v>
      </c>
      <c r="N1074" s="1">
        <v>536</v>
      </c>
      <c r="O1074" s="1">
        <v>298</v>
      </c>
      <c r="P1074" s="1">
        <v>229</v>
      </c>
      <c r="Q1074" s="1">
        <v>5</v>
      </c>
      <c r="R1074" s="1"/>
      <c r="S1074" s="1">
        <v>0</v>
      </c>
      <c r="T1074" s="1"/>
      <c r="U1074" s="1">
        <v>2</v>
      </c>
      <c r="V1074" s="1"/>
      <c r="W1074" s="1"/>
      <c r="X1074" s="1"/>
      <c r="Y1074" s="1"/>
      <c r="Z1074" s="1"/>
      <c r="AA1074" s="1"/>
      <c r="AB1074" s="1"/>
      <c r="AH1074" t="str">
        <f t="shared" si="205"/>
        <v>Canterbury</v>
      </c>
      <c r="AI1074" t="s">
        <v>309</v>
      </c>
      <c r="AJ1074">
        <v>2</v>
      </c>
      <c r="AK1074" s="7"/>
      <c r="AL1074" s="127">
        <v>33</v>
      </c>
      <c r="AM1074" s="130">
        <v>13</v>
      </c>
      <c r="AN1074" s="130">
        <v>30</v>
      </c>
      <c r="AO1074" s="132">
        <v>9860</v>
      </c>
      <c r="AP1074" s="132">
        <f t="shared" si="210"/>
        <v>33013</v>
      </c>
      <c r="AQ1074" t="s">
        <v>2231</v>
      </c>
    </row>
    <row r="1075" spans="1:43" hidden="1" outlineLevel="1" x14ac:dyDescent="0.2">
      <c r="A1075" t="s">
        <v>972</v>
      </c>
      <c r="B1075" s="10" t="s">
        <v>2439</v>
      </c>
      <c r="C1075" s="1">
        <f t="shared" si="207"/>
        <v>378</v>
      </c>
      <c r="D1075" s="7">
        <f t="shared" si="211"/>
        <v>2</v>
      </c>
      <c r="E1075" s="7">
        <f t="shared" si="212"/>
        <v>1</v>
      </c>
      <c r="F1075" s="7">
        <f t="shared" si="213"/>
        <v>3</v>
      </c>
      <c r="G1075" s="1">
        <f t="shared" si="208"/>
        <v>36</v>
      </c>
      <c r="H1075" s="2">
        <f t="shared" si="209"/>
        <v>9.5238095238095233E-2</v>
      </c>
      <c r="I1075" s="8"/>
      <c r="J1075" s="2">
        <f t="shared" si="214"/>
        <v>0.33862433862433861</v>
      </c>
      <c r="K1075" s="2">
        <f t="shared" si="215"/>
        <v>0.43386243386243384</v>
      </c>
      <c r="L1075" s="2">
        <f t="shared" si="216"/>
        <v>0.21957671957671956</v>
      </c>
      <c r="M1075" s="2">
        <f t="shared" si="217"/>
        <v>7.9365079365079916E-3</v>
      </c>
      <c r="N1075" s="1">
        <v>128</v>
      </c>
      <c r="O1075" s="1">
        <v>164</v>
      </c>
      <c r="P1075" s="1">
        <v>83</v>
      </c>
      <c r="Q1075" s="1">
        <v>2</v>
      </c>
      <c r="R1075" s="1"/>
      <c r="S1075" s="1">
        <v>0</v>
      </c>
      <c r="T1075" s="1"/>
      <c r="U1075" s="1">
        <v>1</v>
      </c>
      <c r="V1075" s="1"/>
      <c r="W1075" s="1"/>
      <c r="X1075" s="1"/>
      <c r="Y1075" s="1"/>
      <c r="Z1075" s="1"/>
      <c r="AA1075" s="1"/>
      <c r="AB1075" s="1"/>
      <c r="AH1075" t="str">
        <f t="shared" si="205"/>
        <v>Carroll</v>
      </c>
      <c r="AI1075" t="s">
        <v>200</v>
      </c>
      <c r="AJ1075">
        <v>2</v>
      </c>
      <c r="AK1075" s="7"/>
      <c r="AL1075" s="127">
        <v>33</v>
      </c>
      <c r="AM1075" s="130">
        <v>7</v>
      </c>
      <c r="AN1075" s="130">
        <v>30</v>
      </c>
      <c r="AO1075" s="132">
        <v>10100</v>
      </c>
      <c r="AP1075" s="132">
        <f t="shared" si="210"/>
        <v>33007</v>
      </c>
      <c r="AQ1075" t="s">
        <v>2231</v>
      </c>
    </row>
    <row r="1076" spans="1:43" hidden="1" outlineLevel="1" x14ac:dyDescent="0.2">
      <c r="A1076" t="s">
        <v>2328</v>
      </c>
      <c r="B1076" s="10" t="s">
        <v>2439</v>
      </c>
      <c r="C1076" s="1">
        <f t="shared" si="207"/>
        <v>568</v>
      </c>
      <c r="D1076" s="7">
        <f t="shared" si="211"/>
        <v>2</v>
      </c>
      <c r="E1076" s="7">
        <f t="shared" si="212"/>
        <v>1</v>
      </c>
      <c r="F1076" s="7">
        <f t="shared" si="213"/>
        <v>3</v>
      </c>
      <c r="G1076" s="1">
        <f t="shared" si="208"/>
        <v>14</v>
      </c>
      <c r="H1076" s="2">
        <f t="shared" si="209"/>
        <v>2.464788732394366E-2</v>
      </c>
      <c r="I1076" s="8"/>
      <c r="J1076" s="2">
        <f t="shared" si="214"/>
        <v>0.375</v>
      </c>
      <c r="K1076" s="2">
        <f t="shared" si="215"/>
        <v>0.39964788732394368</v>
      </c>
      <c r="L1076" s="2">
        <f t="shared" si="216"/>
        <v>0.22183098591549297</v>
      </c>
      <c r="M1076" s="2">
        <f t="shared" si="217"/>
        <v>3.5211267605633478E-3</v>
      </c>
      <c r="N1076" s="1">
        <v>213</v>
      </c>
      <c r="O1076" s="1">
        <v>227</v>
      </c>
      <c r="P1076" s="1">
        <v>126</v>
      </c>
      <c r="Q1076" s="1">
        <v>2</v>
      </c>
      <c r="R1076" s="1"/>
      <c r="S1076" s="1">
        <v>0</v>
      </c>
      <c r="T1076" s="1"/>
      <c r="U1076" s="1">
        <v>0</v>
      </c>
      <c r="V1076" s="1"/>
      <c r="W1076" s="1"/>
      <c r="X1076" s="1"/>
      <c r="Y1076" s="1"/>
      <c r="Z1076" s="1"/>
      <c r="AA1076" s="1"/>
      <c r="AB1076" s="1"/>
      <c r="AH1076" t="str">
        <f t="shared" si="205"/>
        <v>Center Harbor</v>
      </c>
      <c r="AI1076" t="s">
        <v>2736</v>
      </c>
      <c r="AJ1076">
        <v>1</v>
      </c>
      <c r="AK1076" s="7"/>
      <c r="AL1076" s="127">
        <v>33</v>
      </c>
      <c r="AM1076" s="130">
        <v>1</v>
      </c>
      <c r="AN1076" s="130">
        <v>20</v>
      </c>
      <c r="AO1076" s="132">
        <v>10660</v>
      </c>
      <c r="AP1076" s="132">
        <f t="shared" si="210"/>
        <v>33001</v>
      </c>
      <c r="AQ1076" t="s">
        <v>2231</v>
      </c>
    </row>
    <row r="1077" spans="1:43" hidden="1" outlineLevel="1" x14ac:dyDescent="0.2">
      <c r="A1077" t="s">
        <v>3031</v>
      </c>
      <c r="B1077" s="10" t="s">
        <v>2439</v>
      </c>
      <c r="C1077" s="1">
        <f t="shared" si="207"/>
        <v>2046</v>
      </c>
      <c r="D1077" s="7">
        <f t="shared" si="211"/>
        <v>1</v>
      </c>
      <c r="E1077" s="7">
        <f t="shared" si="212"/>
        <v>2</v>
      </c>
      <c r="F1077" s="7">
        <f t="shared" si="213"/>
        <v>3</v>
      </c>
      <c r="G1077" s="1">
        <f t="shared" si="208"/>
        <v>412</v>
      </c>
      <c r="H1077" s="2">
        <f t="shared" si="209"/>
        <v>0.2013685239491691</v>
      </c>
      <c r="I1077" s="8"/>
      <c r="J1077" s="2">
        <f t="shared" si="214"/>
        <v>0.49657869012707723</v>
      </c>
      <c r="K1077" s="2">
        <f t="shared" si="215"/>
        <v>0.29521016617790813</v>
      </c>
      <c r="L1077" s="2">
        <f t="shared" si="216"/>
        <v>0.20332355816226785</v>
      </c>
      <c r="M1077" s="2">
        <f t="shared" si="217"/>
        <v>4.887585532746791E-3</v>
      </c>
      <c r="N1077" s="1">
        <v>1016</v>
      </c>
      <c r="O1077" s="1">
        <v>604</v>
      </c>
      <c r="P1077" s="1">
        <v>416</v>
      </c>
      <c r="Q1077">
        <v>7</v>
      </c>
      <c r="S1077">
        <v>1</v>
      </c>
      <c r="U1077" s="1">
        <v>2</v>
      </c>
      <c r="V1077" s="1"/>
      <c r="W1077" s="1"/>
      <c r="X1077" s="1"/>
      <c r="Y1077" s="1"/>
      <c r="Z1077" s="1"/>
      <c r="AA1077" s="1"/>
      <c r="AB1077" s="1"/>
      <c r="AH1077" t="str">
        <f t="shared" si="205"/>
        <v>Charlestown</v>
      </c>
      <c r="AI1077" t="s">
        <v>618</v>
      </c>
      <c r="AJ1077">
        <v>2</v>
      </c>
      <c r="AK1077" s="7"/>
      <c r="AL1077" s="127">
        <v>33</v>
      </c>
      <c r="AM1077" s="130">
        <v>19</v>
      </c>
      <c r="AN1077" s="130">
        <v>10</v>
      </c>
      <c r="AO1077" s="132">
        <v>11380</v>
      </c>
      <c r="AP1077" s="132">
        <f t="shared" si="210"/>
        <v>33019</v>
      </c>
      <c r="AQ1077" t="s">
        <v>2231</v>
      </c>
    </row>
    <row r="1078" spans="1:43" hidden="1" outlineLevel="1" x14ac:dyDescent="0.2">
      <c r="A1078" t="s">
        <v>445</v>
      </c>
      <c r="B1078" s="10" t="s">
        <v>2439</v>
      </c>
      <c r="C1078" s="1">
        <f t="shared" ref="C1078:C1136" si="218">SUM(N1078:AF1078)</f>
        <v>136</v>
      </c>
      <c r="D1078" s="7">
        <f t="shared" si="211"/>
        <v>2</v>
      </c>
      <c r="E1078" s="7">
        <f t="shared" si="212"/>
        <v>1</v>
      </c>
      <c r="F1078" s="7">
        <f t="shared" si="213"/>
        <v>3</v>
      </c>
      <c r="G1078" s="1">
        <f t="shared" si="208"/>
        <v>21</v>
      </c>
      <c r="H1078" s="2">
        <f t="shared" si="209"/>
        <v>0.15441176470588236</v>
      </c>
      <c r="I1078" s="8"/>
      <c r="J1078" s="2">
        <f t="shared" si="214"/>
        <v>0.3014705882352941</v>
      </c>
      <c r="K1078" s="2">
        <f t="shared" si="215"/>
        <v>0.45588235294117646</v>
      </c>
      <c r="L1078" s="2">
        <f t="shared" si="216"/>
        <v>0.24264705882352941</v>
      </c>
      <c r="M1078" s="2">
        <f t="shared" si="217"/>
        <v>-2.7755575615628914E-17</v>
      </c>
      <c r="N1078" s="1">
        <v>41</v>
      </c>
      <c r="O1078" s="1">
        <v>62</v>
      </c>
      <c r="P1078" s="1">
        <v>33</v>
      </c>
      <c r="Q1078" s="1">
        <v>0</v>
      </c>
      <c r="R1078" s="1"/>
      <c r="S1078" s="1">
        <v>0</v>
      </c>
      <c r="T1078" s="1"/>
      <c r="U1078" s="1">
        <v>0</v>
      </c>
      <c r="V1078" s="1"/>
      <c r="W1078" s="1"/>
      <c r="X1078" s="1"/>
      <c r="Y1078" s="1"/>
      <c r="Z1078" s="1"/>
      <c r="AA1078" s="1"/>
      <c r="AB1078" s="1"/>
      <c r="AH1078" t="str">
        <f t="shared" si="205"/>
        <v>Chatham</v>
      </c>
      <c r="AI1078" t="s">
        <v>972</v>
      </c>
      <c r="AJ1078">
        <v>1</v>
      </c>
      <c r="AK1078" s="7"/>
      <c r="AL1078" s="127">
        <v>33</v>
      </c>
      <c r="AM1078" s="130">
        <v>3</v>
      </c>
      <c r="AN1078" s="130">
        <v>20</v>
      </c>
      <c r="AO1078" s="132">
        <v>11780</v>
      </c>
      <c r="AP1078" s="132">
        <f t="shared" si="210"/>
        <v>33003</v>
      </c>
      <c r="AQ1078" t="s">
        <v>2231</v>
      </c>
    </row>
    <row r="1079" spans="1:43" hidden="1" outlineLevel="1" x14ac:dyDescent="0.2">
      <c r="A1079" t="s">
        <v>204</v>
      </c>
      <c r="B1079" s="10" t="s">
        <v>2439</v>
      </c>
      <c r="C1079" s="1">
        <f t="shared" si="218"/>
        <v>1453</v>
      </c>
      <c r="D1079" s="7">
        <f t="shared" si="211"/>
        <v>3</v>
      </c>
      <c r="E1079" s="7">
        <f t="shared" si="212"/>
        <v>1</v>
      </c>
      <c r="F1079" s="7">
        <f t="shared" si="213"/>
        <v>2</v>
      </c>
      <c r="G1079" s="1">
        <f t="shared" si="208"/>
        <v>297</v>
      </c>
      <c r="H1079" s="2">
        <f t="shared" si="209"/>
        <v>0.20440467997247075</v>
      </c>
      <c r="I1079" s="8"/>
      <c r="J1079" s="2">
        <f t="shared" si="214"/>
        <v>0.24638678596008259</v>
      </c>
      <c r="K1079" s="2">
        <f t="shared" si="215"/>
        <v>0.46662078458362011</v>
      </c>
      <c r="L1079" s="2">
        <f t="shared" si="216"/>
        <v>0.26221610461114936</v>
      </c>
      <c r="M1079" s="2">
        <f t="shared" si="217"/>
        <v>2.4776324845147968E-2</v>
      </c>
      <c r="N1079" s="1">
        <v>358</v>
      </c>
      <c r="O1079" s="1">
        <v>678</v>
      </c>
      <c r="P1079" s="1">
        <v>381</v>
      </c>
      <c r="Q1079" s="1">
        <v>17</v>
      </c>
      <c r="R1079" s="1"/>
      <c r="S1079" s="1">
        <v>17</v>
      </c>
      <c r="U1079" s="1">
        <v>2</v>
      </c>
      <c r="V1079" s="1"/>
      <c r="W1079" s="1"/>
      <c r="X1079" s="1"/>
      <c r="Y1079" s="1"/>
      <c r="Z1079" s="1"/>
      <c r="AA1079" s="1"/>
      <c r="AB1079" s="1"/>
      <c r="AH1079" t="str">
        <f t="shared" ref="AH1079:AH1137" si="219">A1079</f>
        <v>Chester</v>
      </c>
      <c r="AI1079" t="s">
        <v>1767</v>
      </c>
      <c r="AJ1079">
        <v>1</v>
      </c>
      <c r="AK1079" s="7"/>
      <c r="AL1079" s="127">
        <v>33</v>
      </c>
      <c r="AM1079" s="130">
        <v>15</v>
      </c>
      <c r="AN1079" s="130">
        <v>25</v>
      </c>
      <c r="AO1079" s="132">
        <v>12100</v>
      </c>
      <c r="AP1079" s="132">
        <f t="shared" si="210"/>
        <v>33015</v>
      </c>
      <c r="AQ1079" t="s">
        <v>2231</v>
      </c>
    </row>
    <row r="1080" spans="1:43" hidden="1" outlineLevel="1" x14ac:dyDescent="0.2">
      <c r="A1080" t="s">
        <v>3036</v>
      </c>
      <c r="B1080" s="10" t="s">
        <v>2439</v>
      </c>
      <c r="C1080" s="1">
        <f t="shared" si="218"/>
        <v>1688</v>
      </c>
      <c r="D1080" s="7">
        <f t="shared" si="211"/>
        <v>1</v>
      </c>
      <c r="E1080" s="7">
        <f t="shared" si="212"/>
        <v>2</v>
      </c>
      <c r="F1080" s="7">
        <f t="shared" si="213"/>
        <v>3</v>
      </c>
      <c r="G1080" s="1">
        <f t="shared" si="208"/>
        <v>84</v>
      </c>
      <c r="H1080" s="2">
        <f t="shared" si="209"/>
        <v>4.9763033175355451E-2</v>
      </c>
      <c r="I1080" s="8"/>
      <c r="J1080" s="2">
        <f t="shared" si="214"/>
        <v>0.42417061611374407</v>
      </c>
      <c r="K1080" s="2">
        <f t="shared" si="215"/>
        <v>0.37440758293838861</v>
      </c>
      <c r="L1080" s="2">
        <f t="shared" si="216"/>
        <v>0.19668246445497631</v>
      </c>
      <c r="M1080" s="2">
        <f t="shared" si="217"/>
        <v>4.7393364928910164E-3</v>
      </c>
      <c r="N1080" s="1">
        <v>716</v>
      </c>
      <c r="O1080" s="1">
        <v>632</v>
      </c>
      <c r="P1080" s="1">
        <v>332</v>
      </c>
      <c r="Q1080" s="1">
        <v>7</v>
      </c>
      <c r="R1080" s="1"/>
      <c r="S1080" s="1">
        <v>1</v>
      </c>
      <c r="T1080" s="1"/>
      <c r="U1080" s="1">
        <v>0</v>
      </c>
      <c r="V1080" s="1"/>
      <c r="W1080" s="1"/>
      <c r="X1080" s="1"/>
      <c r="Y1080" s="1"/>
      <c r="Z1080" s="1"/>
      <c r="AA1080" s="1"/>
      <c r="AB1080" s="1"/>
      <c r="AH1080" t="str">
        <f t="shared" si="219"/>
        <v>Chesterfield</v>
      </c>
      <c r="AI1080" t="s">
        <v>2737</v>
      </c>
      <c r="AJ1080">
        <v>2</v>
      </c>
      <c r="AK1080" s="7"/>
      <c r="AL1080" s="127">
        <v>33</v>
      </c>
      <c r="AM1080" s="130">
        <v>5</v>
      </c>
      <c r="AN1080" s="130">
        <v>10</v>
      </c>
      <c r="AO1080" s="132">
        <v>12260</v>
      </c>
      <c r="AP1080" s="132">
        <f t="shared" si="210"/>
        <v>33005</v>
      </c>
      <c r="AQ1080" t="s">
        <v>2231</v>
      </c>
    </row>
    <row r="1081" spans="1:43" hidden="1" outlineLevel="1" x14ac:dyDescent="0.2">
      <c r="A1081" t="s">
        <v>2325</v>
      </c>
      <c r="B1081" s="10" t="s">
        <v>2439</v>
      </c>
      <c r="C1081" s="1">
        <f t="shared" si="218"/>
        <v>981</v>
      </c>
      <c r="D1081" s="7">
        <f t="shared" si="211"/>
        <v>2</v>
      </c>
      <c r="E1081" s="7">
        <f t="shared" si="212"/>
        <v>1</v>
      </c>
      <c r="F1081" s="7">
        <f t="shared" si="213"/>
        <v>3</v>
      </c>
      <c r="G1081" s="1">
        <f t="shared" si="208"/>
        <v>27</v>
      </c>
      <c r="H1081" s="2">
        <f t="shared" si="209"/>
        <v>2.7522935779816515E-2</v>
      </c>
      <c r="I1081" s="8"/>
      <c r="J1081" s="2">
        <f t="shared" si="214"/>
        <v>0.33741080530071355</v>
      </c>
      <c r="K1081" s="2">
        <f t="shared" si="215"/>
        <v>0.36493374108053006</v>
      </c>
      <c r="L1081" s="2">
        <f t="shared" si="216"/>
        <v>0.28950050968399593</v>
      </c>
      <c r="M1081" s="2">
        <f t="shared" si="217"/>
        <v>8.1549439347604613E-3</v>
      </c>
      <c r="N1081" s="1">
        <v>331</v>
      </c>
      <c r="O1081" s="1">
        <v>358</v>
      </c>
      <c r="P1081" s="1">
        <v>284</v>
      </c>
      <c r="Q1081" s="1">
        <v>6</v>
      </c>
      <c r="R1081" s="1"/>
      <c r="S1081" s="1">
        <v>2</v>
      </c>
      <c r="T1081" s="1"/>
      <c r="U1081" s="1">
        <v>0</v>
      </c>
      <c r="V1081" s="1"/>
      <c r="W1081" s="1"/>
      <c r="X1081" s="1"/>
      <c r="Y1081" s="1"/>
      <c r="Z1081" s="1"/>
      <c r="AA1081" s="1"/>
      <c r="AB1081" s="1"/>
      <c r="AH1081" t="str">
        <f t="shared" si="219"/>
        <v>Chichester</v>
      </c>
      <c r="AI1081" t="s">
        <v>309</v>
      </c>
      <c r="AJ1081">
        <v>2</v>
      </c>
      <c r="AK1081" s="7"/>
      <c r="AL1081" s="127">
        <v>33</v>
      </c>
      <c r="AM1081" s="130">
        <v>13</v>
      </c>
      <c r="AN1081" s="130">
        <v>35</v>
      </c>
      <c r="AO1081" s="132">
        <v>12420</v>
      </c>
      <c r="AP1081" s="132">
        <f t="shared" si="210"/>
        <v>33013</v>
      </c>
      <c r="AQ1081" t="s">
        <v>2231</v>
      </c>
    </row>
    <row r="1082" spans="1:43" hidden="1" outlineLevel="1" x14ac:dyDescent="0.2">
      <c r="A1082" t="s">
        <v>2298</v>
      </c>
      <c r="B1082" s="10" t="s">
        <v>2439</v>
      </c>
      <c r="C1082" s="1">
        <f t="shared" si="218"/>
        <v>5411</v>
      </c>
      <c r="D1082" s="7">
        <f t="shared" si="211"/>
        <v>1</v>
      </c>
      <c r="E1082" s="7">
        <f t="shared" si="212"/>
        <v>2</v>
      </c>
      <c r="F1082" s="7">
        <f t="shared" si="213"/>
        <v>3</v>
      </c>
      <c r="G1082" s="1">
        <f t="shared" si="208"/>
        <v>828</v>
      </c>
      <c r="H1082" s="2">
        <f t="shared" si="209"/>
        <v>0.15302162262058769</v>
      </c>
      <c r="I1082" s="8"/>
      <c r="J1082" s="2">
        <f t="shared" si="214"/>
        <v>0.4897431158750693</v>
      </c>
      <c r="K1082" s="2">
        <f t="shared" si="215"/>
        <v>0.33672149325448159</v>
      </c>
      <c r="L1082" s="2">
        <f t="shared" si="216"/>
        <v>0.16706708556643873</v>
      </c>
      <c r="M1082" s="2">
        <f t="shared" si="217"/>
        <v>6.4683053040103244E-3</v>
      </c>
      <c r="N1082" s="1">
        <v>2650</v>
      </c>
      <c r="O1082" s="1">
        <v>1822</v>
      </c>
      <c r="P1082" s="1">
        <v>904</v>
      </c>
      <c r="Q1082">
        <v>31</v>
      </c>
      <c r="S1082">
        <v>3</v>
      </c>
      <c r="U1082" s="1">
        <v>1</v>
      </c>
      <c r="V1082" s="1"/>
      <c r="W1082" s="1"/>
      <c r="X1082" s="1"/>
      <c r="Y1082" s="1"/>
      <c r="Z1082" s="1"/>
      <c r="AA1082" s="1"/>
      <c r="AB1082" s="1"/>
      <c r="AH1082" t="str">
        <f t="shared" si="219"/>
        <v>Claremont</v>
      </c>
      <c r="AI1082" t="s">
        <v>618</v>
      </c>
      <c r="AJ1082">
        <v>2</v>
      </c>
      <c r="AK1082" s="7"/>
      <c r="AL1082" s="127">
        <v>33</v>
      </c>
      <c r="AM1082" s="130">
        <v>19</v>
      </c>
      <c r="AN1082" s="130">
        <v>15</v>
      </c>
      <c r="AO1082" s="132">
        <v>12900</v>
      </c>
      <c r="AP1082" s="132">
        <f t="shared" si="210"/>
        <v>33019</v>
      </c>
      <c r="AQ1082" t="s">
        <v>146</v>
      </c>
    </row>
    <row r="1083" spans="1:43" hidden="1" outlineLevel="1" x14ac:dyDescent="0.2">
      <c r="A1083" t="s">
        <v>2607</v>
      </c>
      <c r="B1083" s="10" t="s">
        <v>2439</v>
      </c>
      <c r="C1083" s="1">
        <f t="shared" si="218"/>
        <v>135</v>
      </c>
      <c r="D1083" s="7">
        <f t="shared" si="211"/>
        <v>3</v>
      </c>
      <c r="E1083" s="7">
        <f t="shared" si="212"/>
        <v>2</v>
      </c>
      <c r="F1083" s="7">
        <f t="shared" si="213"/>
        <v>1</v>
      </c>
      <c r="G1083" s="1">
        <f t="shared" si="208"/>
        <v>3</v>
      </c>
      <c r="H1083" s="2">
        <f t="shared" si="209"/>
        <v>2.2222222222222223E-2</v>
      </c>
      <c r="I1083" s="8"/>
      <c r="J1083" s="2">
        <f t="shared" si="214"/>
        <v>0.22962962962962963</v>
      </c>
      <c r="K1083" s="2">
        <f t="shared" si="215"/>
        <v>0.37037037037037035</v>
      </c>
      <c r="L1083" s="2">
        <f t="shared" si="216"/>
        <v>0.3925925925925926</v>
      </c>
      <c r="M1083" s="2">
        <f t="shared" si="217"/>
        <v>7.4074074074074181E-3</v>
      </c>
      <c r="N1083" s="1">
        <v>31</v>
      </c>
      <c r="O1083" s="1">
        <v>50</v>
      </c>
      <c r="P1083" s="1">
        <v>53</v>
      </c>
      <c r="Q1083" s="1">
        <v>0</v>
      </c>
      <c r="R1083" s="1"/>
      <c r="S1083" s="1">
        <v>0</v>
      </c>
      <c r="T1083" s="1"/>
      <c r="U1083" s="1">
        <v>1</v>
      </c>
      <c r="V1083" s="1"/>
      <c r="W1083" s="1"/>
      <c r="X1083" s="1"/>
      <c r="Y1083" s="1"/>
      <c r="Z1083" s="1"/>
      <c r="AA1083" s="1"/>
      <c r="AB1083" s="1"/>
      <c r="AH1083" t="str">
        <f t="shared" si="219"/>
        <v>Clarksville</v>
      </c>
      <c r="AI1083" t="s">
        <v>200</v>
      </c>
      <c r="AJ1083">
        <v>2</v>
      </c>
      <c r="AK1083" s="7"/>
      <c r="AL1083" s="127">
        <v>33</v>
      </c>
      <c r="AM1083" s="130">
        <v>7</v>
      </c>
      <c r="AN1083" s="130">
        <v>40</v>
      </c>
      <c r="AO1083" s="132">
        <v>13220</v>
      </c>
      <c r="AP1083" s="132">
        <f t="shared" si="210"/>
        <v>33007</v>
      </c>
      <c r="AQ1083" t="s">
        <v>2231</v>
      </c>
    </row>
    <row r="1084" spans="1:43" hidden="1" outlineLevel="1" x14ac:dyDescent="0.2">
      <c r="A1084" t="s">
        <v>877</v>
      </c>
      <c r="B1084" s="10" t="s">
        <v>2439</v>
      </c>
      <c r="C1084" s="1">
        <f t="shared" si="218"/>
        <v>946</v>
      </c>
      <c r="D1084" s="7">
        <f t="shared" si="211"/>
        <v>3</v>
      </c>
      <c r="E1084" s="7">
        <f t="shared" si="212"/>
        <v>1</v>
      </c>
      <c r="F1084" s="7">
        <f t="shared" si="213"/>
        <v>2</v>
      </c>
      <c r="G1084" s="1">
        <f t="shared" si="208"/>
        <v>67</v>
      </c>
      <c r="H1084" s="2">
        <f t="shared" si="209"/>
        <v>7.0824524312896403E-2</v>
      </c>
      <c r="I1084" s="8"/>
      <c r="J1084" s="2">
        <f t="shared" si="214"/>
        <v>0.26532769556025371</v>
      </c>
      <c r="K1084" s="2">
        <f t="shared" si="215"/>
        <v>0.39217758985200846</v>
      </c>
      <c r="L1084" s="2">
        <f t="shared" si="216"/>
        <v>0.32135306553911203</v>
      </c>
      <c r="M1084" s="2">
        <f t="shared" si="217"/>
        <v>2.114164904862581E-2</v>
      </c>
      <c r="N1084" s="1">
        <v>251</v>
      </c>
      <c r="O1084" s="1">
        <v>371</v>
      </c>
      <c r="P1084" s="1">
        <v>304</v>
      </c>
      <c r="Q1084" s="1">
        <v>9</v>
      </c>
      <c r="R1084" s="1"/>
      <c r="S1084" s="1">
        <v>0</v>
      </c>
      <c r="T1084" s="1"/>
      <c r="U1084" s="1">
        <v>11</v>
      </c>
      <c r="V1084" s="1"/>
      <c r="W1084" s="1"/>
      <c r="X1084" s="1"/>
      <c r="Y1084" s="1"/>
      <c r="Z1084" s="1"/>
      <c r="AA1084" s="1"/>
      <c r="AB1084" s="1"/>
      <c r="AH1084" t="str">
        <f t="shared" si="219"/>
        <v>Colebrook</v>
      </c>
      <c r="AI1084" t="s">
        <v>200</v>
      </c>
      <c r="AJ1084">
        <v>2</v>
      </c>
      <c r="AK1084" s="7"/>
      <c r="AL1084" s="127">
        <v>33</v>
      </c>
      <c r="AM1084" s="130">
        <v>7</v>
      </c>
      <c r="AN1084" s="130">
        <v>45</v>
      </c>
      <c r="AO1084" s="132">
        <v>13780</v>
      </c>
      <c r="AP1084" s="132">
        <f t="shared" si="210"/>
        <v>33007</v>
      </c>
      <c r="AQ1084" t="s">
        <v>2231</v>
      </c>
    </row>
    <row r="1085" spans="1:43" hidden="1" outlineLevel="1" x14ac:dyDescent="0.2">
      <c r="A1085" t="s">
        <v>943</v>
      </c>
      <c r="B1085" s="10" t="s">
        <v>2439</v>
      </c>
      <c r="C1085" s="1">
        <f t="shared" si="218"/>
        <v>267</v>
      </c>
      <c r="D1085" s="7">
        <f t="shared" si="211"/>
        <v>3</v>
      </c>
      <c r="E1085" s="7">
        <f t="shared" si="212"/>
        <v>1</v>
      </c>
      <c r="F1085" s="7">
        <f t="shared" si="213"/>
        <v>2</v>
      </c>
      <c r="G1085" s="1">
        <f t="shared" si="208"/>
        <v>33</v>
      </c>
      <c r="H1085" s="2">
        <f t="shared" si="209"/>
        <v>0.12359550561797752</v>
      </c>
      <c r="I1085" s="8"/>
      <c r="J1085" s="2">
        <f t="shared" si="214"/>
        <v>0.27715355805243447</v>
      </c>
      <c r="K1085" s="2">
        <f t="shared" si="215"/>
        <v>0.42322097378277151</v>
      </c>
      <c r="L1085" s="2">
        <f t="shared" si="216"/>
        <v>0.29962546816479402</v>
      </c>
      <c r="M1085" s="2">
        <f t="shared" si="217"/>
        <v>0</v>
      </c>
      <c r="N1085" s="1">
        <v>74</v>
      </c>
      <c r="O1085" s="1">
        <v>113</v>
      </c>
      <c r="P1085" s="1">
        <v>80</v>
      </c>
      <c r="Q1085" s="1">
        <v>0</v>
      </c>
      <c r="R1085" s="1"/>
      <c r="S1085" s="1">
        <v>0</v>
      </c>
      <c r="T1085" s="1"/>
      <c r="U1085" s="1">
        <v>0</v>
      </c>
      <c r="V1085" s="1"/>
      <c r="W1085" s="1"/>
      <c r="X1085" s="1"/>
      <c r="Y1085" s="1"/>
      <c r="Z1085" s="1"/>
      <c r="AA1085" s="1"/>
      <c r="AB1085" s="1"/>
      <c r="AH1085" t="str">
        <f t="shared" si="219"/>
        <v>Columbia</v>
      </c>
      <c r="AI1085" t="s">
        <v>200</v>
      </c>
      <c r="AJ1085">
        <v>2</v>
      </c>
      <c r="AK1085" s="7"/>
      <c r="AL1085" s="127">
        <v>33</v>
      </c>
      <c r="AM1085" s="130">
        <v>7</v>
      </c>
      <c r="AN1085" s="130">
        <v>50</v>
      </c>
      <c r="AO1085" s="132">
        <v>13940</v>
      </c>
      <c r="AP1085" s="132">
        <f t="shared" si="210"/>
        <v>33007</v>
      </c>
      <c r="AQ1085" t="s">
        <v>2231</v>
      </c>
    </row>
    <row r="1086" spans="1:43" hidden="1" outlineLevel="1" x14ac:dyDescent="0.2">
      <c r="A1086" t="s">
        <v>2092</v>
      </c>
      <c r="B1086" s="10" t="s">
        <v>2439</v>
      </c>
      <c r="C1086" s="1">
        <f t="shared" si="218"/>
        <v>16923</v>
      </c>
      <c r="D1086" s="7">
        <f t="shared" si="211"/>
        <v>1</v>
      </c>
      <c r="E1086" s="7">
        <f t="shared" si="212"/>
        <v>2</v>
      </c>
      <c r="F1086" s="7">
        <f t="shared" si="213"/>
        <v>3</v>
      </c>
      <c r="G1086" s="1">
        <f t="shared" si="208"/>
        <v>2674</v>
      </c>
      <c r="H1086" s="2">
        <f t="shared" si="209"/>
        <v>0.15800980913549606</v>
      </c>
      <c r="I1086" s="8"/>
      <c r="J1086" s="2">
        <f t="shared" si="214"/>
        <v>0.49193405424570114</v>
      </c>
      <c r="K1086" s="2">
        <f t="shared" si="215"/>
        <v>0.33392424511020502</v>
      </c>
      <c r="L1086" s="2">
        <f t="shared" si="216"/>
        <v>0.16799621816462801</v>
      </c>
      <c r="M1086" s="2">
        <f t="shared" si="217"/>
        <v>6.1454824794658358E-3</v>
      </c>
      <c r="N1086" s="1">
        <v>8325</v>
      </c>
      <c r="O1086" s="1">
        <v>5651</v>
      </c>
      <c r="P1086" s="1">
        <v>2843</v>
      </c>
      <c r="Q1086" s="1">
        <v>91</v>
      </c>
      <c r="R1086" s="1"/>
      <c r="S1086" s="1">
        <v>6</v>
      </c>
      <c r="T1086" s="1"/>
      <c r="U1086" s="1">
        <v>7</v>
      </c>
      <c r="V1086" s="1"/>
      <c r="W1086" s="1"/>
      <c r="X1086" s="1"/>
      <c r="Y1086" s="1"/>
      <c r="Z1086" s="1"/>
      <c r="AA1086" s="1"/>
      <c r="AB1086" s="1"/>
      <c r="AH1086" t="str">
        <f t="shared" si="219"/>
        <v>Concord</v>
      </c>
      <c r="AI1086" t="s">
        <v>309</v>
      </c>
      <c r="AJ1086">
        <v>2</v>
      </c>
      <c r="AK1086" s="7"/>
      <c r="AL1086" s="127">
        <v>33</v>
      </c>
      <c r="AM1086" s="130">
        <v>13</v>
      </c>
      <c r="AN1086" s="130">
        <v>40</v>
      </c>
      <c r="AO1086" s="132">
        <v>14200</v>
      </c>
      <c r="AP1086" s="132">
        <f t="shared" si="210"/>
        <v>33013</v>
      </c>
      <c r="AQ1086" t="s">
        <v>146</v>
      </c>
    </row>
    <row r="1087" spans="1:43" hidden="1" outlineLevel="1" x14ac:dyDescent="0.2">
      <c r="A1087" t="s">
        <v>790</v>
      </c>
      <c r="B1087" s="10" t="s">
        <v>2439</v>
      </c>
      <c r="C1087" s="1">
        <f t="shared" si="218"/>
        <v>4112</v>
      </c>
      <c r="D1087" s="7">
        <f t="shared" si="211"/>
        <v>2</v>
      </c>
      <c r="E1087" s="7">
        <f t="shared" si="212"/>
        <v>1</v>
      </c>
      <c r="F1087" s="7">
        <f t="shared" si="213"/>
        <v>3</v>
      </c>
      <c r="G1087" s="1">
        <f t="shared" si="208"/>
        <v>1</v>
      </c>
      <c r="H1087" s="2">
        <f t="shared" si="209"/>
        <v>2.4319066147859923E-4</v>
      </c>
      <c r="I1087" s="8"/>
      <c r="J1087" s="2">
        <f t="shared" si="214"/>
        <v>0.3669747081712062</v>
      </c>
      <c r="K1087" s="2">
        <f t="shared" si="215"/>
        <v>0.36721789883268485</v>
      </c>
      <c r="L1087" s="2">
        <f t="shared" si="216"/>
        <v>0.25121595330739299</v>
      </c>
      <c r="M1087" s="2">
        <f t="shared" si="217"/>
        <v>1.4591439688715901E-2</v>
      </c>
      <c r="N1087" s="1">
        <v>1509</v>
      </c>
      <c r="O1087" s="1">
        <v>1510</v>
      </c>
      <c r="P1087" s="1">
        <v>1033</v>
      </c>
      <c r="Q1087" s="1">
        <v>32</v>
      </c>
      <c r="R1087" s="1"/>
      <c r="S1087" s="1">
        <v>25</v>
      </c>
      <c r="T1087" s="1"/>
      <c r="U1087" s="1">
        <v>3</v>
      </c>
      <c r="V1087" s="1"/>
      <c r="W1087" s="1"/>
      <c r="X1087" s="1"/>
      <c r="Y1087" s="1"/>
      <c r="Z1087" s="1"/>
      <c r="AA1087" s="1"/>
      <c r="AB1087" s="1"/>
      <c r="AH1087" t="str">
        <f t="shared" si="219"/>
        <v>Conway</v>
      </c>
      <c r="AI1087" t="s">
        <v>972</v>
      </c>
      <c r="AJ1087">
        <v>1</v>
      </c>
      <c r="AK1087" s="7"/>
      <c r="AL1087" s="127">
        <v>33</v>
      </c>
      <c r="AM1087" s="130">
        <v>3</v>
      </c>
      <c r="AN1087" s="130">
        <v>25</v>
      </c>
      <c r="AO1087" s="132">
        <v>14660</v>
      </c>
      <c r="AP1087" s="132">
        <f t="shared" si="210"/>
        <v>33003</v>
      </c>
      <c r="AQ1087" t="s">
        <v>2231</v>
      </c>
    </row>
    <row r="1088" spans="1:43" hidden="1" outlineLevel="1" x14ac:dyDescent="0.2">
      <c r="A1088" t="s">
        <v>2898</v>
      </c>
      <c r="B1088" s="10" t="s">
        <v>2439</v>
      </c>
      <c r="C1088" s="1">
        <f t="shared" si="218"/>
        <v>827</v>
      </c>
      <c r="D1088" s="7">
        <f t="shared" si="211"/>
        <v>1</v>
      </c>
      <c r="E1088" s="7">
        <f t="shared" si="212"/>
        <v>2</v>
      </c>
      <c r="F1088" s="7">
        <f t="shared" si="213"/>
        <v>3</v>
      </c>
      <c r="G1088" s="1">
        <f t="shared" si="208"/>
        <v>134</v>
      </c>
      <c r="H1088" s="2">
        <f t="shared" si="209"/>
        <v>0.16203143893591293</v>
      </c>
      <c r="I1088" s="8"/>
      <c r="J1088" s="2">
        <f t="shared" si="214"/>
        <v>0.48004836759371222</v>
      </c>
      <c r="K1088" s="2">
        <f t="shared" si="215"/>
        <v>0.31801692865779929</v>
      </c>
      <c r="L1088" s="2">
        <f t="shared" si="216"/>
        <v>0.19467956469165659</v>
      </c>
      <c r="M1088" s="2">
        <f t="shared" si="217"/>
        <v>7.2551390568319496E-3</v>
      </c>
      <c r="N1088" s="1">
        <v>397</v>
      </c>
      <c r="O1088" s="1">
        <v>263</v>
      </c>
      <c r="P1088" s="1">
        <v>161</v>
      </c>
      <c r="Q1088">
        <v>5</v>
      </c>
      <c r="S1088">
        <v>0</v>
      </c>
      <c r="U1088" s="1">
        <v>1</v>
      </c>
      <c r="V1088" s="1"/>
      <c r="W1088" s="1"/>
      <c r="X1088" s="1"/>
      <c r="Y1088" s="1"/>
      <c r="Z1088" s="1"/>
      <c r="AA1088" s="1"/>
      <c r="AB1088" s="1"/>
      <c r="AH1088" t="str">
        <f t="shared" si="219"/>
        <v>Cornish</v>
      </c>
      <c r="AI1088" t="s">
        <v>618</v>
      </c>
      <c r="AJ1088">
        <v>2</v>
      </c>
      <c r="AK1088" s="7"/>
      <c r="AL1088" s="127">
        <v>33</v>
      </c>
      <c r="AM1088" s="130">
        <v>19</v>
      </c>
      <c r="AN1088" s="130">
        <v>20</v>
      </c>
      <c r="AO1088" s="132">
        <v>15060</v>
      </c>
      <c r="AP1088" s="132">
        <f t="shared" si="210"/>
        <v>33019</v>
      </c>
      <c r="AQ1088" t="s">
        <v>2231</v>
      </c>
    </row>
    <row r="1089" spans="1:43" hidden="1" outlineLevel="1" x14ac:dyDescent="0.2">
      <c r="A1089" t="s">
        <v>2664</v>
      </c>
      <c r="B1089" s="10" t="s">
        <v>2439</v>
      </c>
      <c r="C1089" s="1">
        <f t="shared" si="218"/>
        <v>264</v>
      </c>
      <c r="D1089" s="7">
        <f t="shared" si="211"/>
        <v>2</v>
      </c>
      <c r="E1089" s="7">
        <f t="shared" si="212"/>
        <v>1</v>
      </c>
      <c r="F1089" s="7">
        <f t="shared" si="213"/>
        <v>3</v>
      </c>
      <c r="G1089" s="1">
        <f t="shared" si="208"/>
        <v>25</v>
      </c>
      <c r="H1089" s="2">
        <f t="shared" si="209"/>
        <v>9.4696969696969696E-2</v>
      </c>
      <c r="I1089" s="8"/>
      <c r="J1089" s="2">
        <f t="shared" si="214"/>
        <v>0.32954545454545453</v>
      </c>
      <c r="K1089" s="2">
        <f t="shared" si="215"/>
        <v>0.42424242424242425</v>
      </c>
      <c r="L1089" s="2">
        <f t="shared" si="216"/>
        <v>0.24621212121212122</v>
      </c>
      <c r="M1089" s="2">
        <f t="shared" si="217"/>
        <v>-5.5511151231257827E-17</v>
      </c>
      <c r="N1089" s="1">
        <v>87</v>
      </c>
      <c r="O1089" s="1">
        <v>112</v>
      </c>
      <c r="P1089" s="1">
        <v>65</v>
      </c>
      <c r="Q1089">
        <v>0</v>
      </c>
      <c r="S1089">
        <v>0</v>
      </c>
      <c r="U1089" s="1">
        <v>0</v>
      </c>
      <c r="V1089" s="1"/>
      <c r="W1089" s="1"/>
      <c r="X1089" s="1"/>
      <c r="Y1089" s="1"/>
      <c r="Z1089" s="1"/>
      <c r="AA1089" s="1"/>
      <c r="AB1089" s="1"/>
      <c r="AH1089" t="str">
        <f t="shared" si="219"/>
        <v>Croydon</v>
      </c>
      <c r="AI1089" t="s">
        <v>618</v>
      </c>
      <c r="AJ1089">
        <v>2</v>
      </c>
      <c r="AK1089" s="7"/>
      <c r="AL1089" s="127">
        <v>33</v>
      </c>
      <c r="AM1089" s="130">
        <v>19</v>
      </c>
      <c r="AN1089" s="130">
        <v>25</v>
      </c>
      <c r="AO1089" s="132">
        <v>16340</v>
      </c>
      <c r="AP1089" s="132">
        <f t="shared" si="210"/>
        <v>33019</v>
      </c>
      <c r="AQ1089" t="s">
        <v>2231</v>
      </c>
    </row>
    <row r="1090" spans="1:43" hidden="1" outlineLevel="1" x14ac:dyDescent="0.2">
      <c r="A1090" t="s">
        <v>2800</v>
      </c>
      <c r="B1090" s="10" t="s">
        <v>2439</v>
      </c>
      <c r="C1090" s="1">
        <f t="shared" si="218"/>
        <v>412</v>
      </c>
      <c r="D1090" s="7">
        <f t="shared" si="211"/>
        <v>2</v>
      </c>
      <c r="E1090" s="7">
        <f t="shared" si="212"/>
        <v>1</v>
      </c>
      <c r="F1090" s="7">
        <f t="shared" si="213"/>
        <v>3</v>
      </c>
      <c r="G1090" s="1">
        <f t="shared" si="208"/>
        <v>15</v>
      </c>
      <c r="H1090" s="2">
        <f t="shared" si="209"/>
        <v>3.640776699029126E-2</v>
      </c>
      <c r="I1090" s="8"/>
      <c r="J1090" s="2">
        <f t="shared" si="214"/>
        <v>0.35194174757281554</v>
      </c>
      <c r="K1090" s="2">
        <f t="shared" si="215"/>
        <v>0.38834951456310679</v>
      </c>
      <c r="L1090" s="2">
        <f t="shared" si="216"/>
        <v>0.25728155339805825</v>
      </c>
      <c r="M1090" s="2">
        <f t="shared" si="217"/>
        <v>2.4271844660194719E-3</v>
      </c>
      <c r="N1090" s="1">
        <v>145</v>
      </c>
      <c r="O1090" s="1">
        <v>160</v>
      </c>
      <c r="P1090" s="1">
        <v>106</v>
      </c>
      <c r="Q1090" s="1">
        <v>1</v>
      </c>
      <c r="R1090" s="1"/>
      <c r="S1090" s="1">
        <v>0</v>
      </c>
      <c r="T1090" s="1"/>
      <c r="U1090" s="1">
        <v>0</v>
      </c>
      <c r="V1090" s="1"/>
      <c r="W1090" s="1"/>
      <c r="X1090" s="1"/>
      <c r="Y1090" s="1"/>
      <c r="Z1090" s="1"/>
      <c r="AA1090" s="1"/>
      <c r="AB1090" s="1"/>
      <c r="AH1090" t="str">
        <f t="shared" si="219"/>
        <v>Dalton</v>
      </c>
      <c r="AI1090" t="s">
        <v>200</v>
      </c>
      <c r="AJ1090">
        <v>2</v>
      </c>
      <c r="AK1090" s="7"/>
      <c r="AL1090" s="127">
        <v>33</v>
      </c>
      <c r="AM1090" s="130">
        <v>7</v>
      </c>
      <c r="AN1090" s="130">
        <v>65</v>
      </c>
      <c r="AO1090" s="132">
        <v>16820</v>
      </c>
      <c r="AP1090" s="132">
        <f t="shared" si="210"/>
        <v>33007</v>
      </c>
      <c r="AQ1090" t="s">
        <v>2231</v>
      </c>
    </row>
    <row r="1091" spans="1:43" hidden="1" outlineLevel="1" x14ac:dyDescent="0.2">
      <c r="A1091" t="s">
        <v>2645</v>
      </c>
      <c r="B1091" s="10" t="s">
        <v>2439</v>
      </c>
      <c r="C1091" s="1">
        <f t="shared" si="218"/>
        <v>474</v>
      </c>
      <c r="D1091" s="7">
        <f t="shared" si="211"/>
        <v>1</v>
      </c>
      <c r="E1091" s="7">
        <f t="shared" si="212"/>
        <v>1</v>
      </c>
      <c r="F1091" s="7">
        <f t="shared" si="213"/>
        <v>3</v>
      </c>
      <c r="G1091" s="1">
        <f t="shared" si="208"/>
        <v>0</v>
      </c>
      <c r="H1091" s="2">
        <f t="shared" si="209"/>
        <v>0</v>
      </c>
      <c r="I1091" s="8"/>
      <c r="J1091" s="2">
        <f t="shared" si="214"/>
        <v>0.34810126582278483</v>
      </c>
      <c r="K1091" s="2">
        <f t="shared" si="215"/>
        <v>0.34810126582278483</v>
      </c>
      <c r="L1091" s="2">
        <f t="shared" si="216"/>
        <v>0.29113924050632911</v>
      </c>
      <c r="M1091" s="2">
        <f t="shared" si="217"/>
        <v>1.2658227848101167E-2</v>
      </c>
      <c r="N1091" s="1">
        <v>165</v>
      </c>
      <c r="O1091" s="1">
        <v>165</v>
      </c>
      <c r="P1091" s="1">
        <v>138</v>
      </c>
      <c r="Q1091" s="1">
        <v>3</v>
      </c>
      <c r="R1091" s="1"/>
      <c r="S1091" s="1">
        <v>0</v>
      </c>
      <c r="T1091" s="1"/>
      <c r="U1091" s="1">
        <v>3</v>
      </c>
      <c r="V1091" s="1"/>
      <c r="W1091" s="1"/>
      <c r="X1091" s="1"/>
      <c r="Y1091" s="1"/>
      <c r="Z1091" s="1"/>
      <c r="AA1091" s="1"/>
      <c r="AB1091" s="1"/>
      <c r="AH1091" t="str">
        <f t="shared" si="219"/>
        <v>Danbury</v>
      </c>
      <c r="AI1091" t="s">
        <v>309</v>
      </c>
      <c r="AJ1091">
        <v>2</v>
      </c>
      <c r="AK1091" s="7"/>
      <c r="AL1091" s="127">
        <v>33</v>
      </c>
      <c r="AM1091" s="130">
        <v>13</v>
      </c>
      <c r="AN1091" s="130">
        <v>45</v>
      </c>
      <c r="AO1091" s="132">
        <v>16980</v>
      </c>
      <c r="AP1091" s="132">
        <f t="shared" si="210"/>
        <v>33013</v>
      </c>
      <c r="AQ1091" t="s">
        <v>2231</v>
      </c>
    </row>
    <row r="1092" spans="1:43" hidden="1" outlineLevel="1" x14ac:dyDescent="0.2">
      <c r="A1092" t="s">
        <v>3259</v>
      </c>
      <c r="B1092" s="10" t="s">
        <v>2439</v>
      </c>
      <c r="C1092" s="1">
        <f t="shared" si="218"/>
        <v>1125</v>
      </c>
      <c r="D1092" s="7">
        <f t="shared" si="211"/>
        <v>2</v>
      </c>
      <c r="E1092" s="7">
        <f t="shared" si="212"/>
        <v>1</v>
      </c>
      <c r="F1092" s="7">
        <f t="shared" si="213"/>
        <v>3</v>
      </c>
      <c r="G1092" s="1">
        <f t="shared" si="208"/>
        <v>116</v>
      </c>
      <c r="H1092" s="2">
        <f t="shared" si="209"/>
        <v>0.10311111111111111</v>
      </c>
      <c r="I1092" s="8"/>
      <c r="J1092" s="2">
        <f t="shared" si="214"/>
        <v>0.30488888888888888</v>
      </c>
      <c r="K1092" s="2">
        <f t="shared" si="215"/>
        <v>0.40799999999999997</v>
      </c>
      <c r="L1092" s="2">
        <f t="shared" si="216"/>
        <v>0.28177777777777779</v>
      </c>
      <c r="M1092" s="2">
        <f t="shared" si="217"/>
        <v>5.3333333333333566E-3</v>
      </c>
      <c r="N1092" s="1">
        <v>343</v>
      </c>
      <c r="O1092" s="1">
        <v>459</v>
      </c>
      <c r="P1092" s="1">
        <v>317</v>
      </c>
      <c r="Q1092">
        <v>5</v>
      </c>
      <c r="S1092">
        <v>1</v>
      </c>
      <c r="U1092" s="1">
        <v>0</v>
      </c>
      <c r="V1092" s="1"/>
      <c r="W1092" s="1"/>
      <c r="X1092" s="1"/>
      <c r="Y1092" s="1"/>
      <c r="Z1092" s="1"/>
      <c r="AA1092" s="1"/>
      <c r="AB1092" s="1"/>
      <c r="AH1092" t="str">
        <f t="shared" si="219"/>
        <v>Danville</v>
      </c>
      <c r="AI1092" t="s">
        <v>1767</v>
      </c>
      <c r="AJ1092">
        <v>1</v>
      </c>
      <c r="AK1092" s="7"/>
      <c r="AL1092" s="127">
        <v>33</v>
      </c>
      <c r="AM1092" s="130">
        <v>15</v>
      </c>
      <c r="AN1092" s="130">
        <v>30</v>
      </c>
      <c r="AO1092" s="132">
        <v>17140</v>
      </c>
      <c r="AP1092" s="132">
        <f t="shared" si="210"/>
        <v>33015</v>
      </c>
      <c r="AQ1092" t="s">
        <v>2231</v>
      </c>
    </row>
    <row r="1093" spans="1:43" hidden="1" outlineLevel="1" x14ac:dyDescent="0.2">
      <c r="A1093" t="s">
        <v>2182</v>
      </c>
      <c r="B1093" s="10" t="s">
        <v>2439</v>
      </c>
      <c r="C1093" s="1">
        <f t="shared" si="218"/>
        <v>1621</v>
      </c>
      <c r="D1093" s="7">
        <f t="shared" si="211"/>
        <v>2</v>
      </c>
      <c r="E1093" s="7">
        <f t="shared" si="212"/>
        <v>1</v>
      </c>
      <c r="F1093" s="7">
        <f t="shared" si="213"/>
        <v>3</v>
      </c>
      <c r="G1093" s="1">
        <f t="shared" si="208"/>
        <v>91</v>
      </c>
      <c r="H1093" s="2">
        <f t="shared" si="209"/>
        <v>5.6138186304750155E-2</v>
      </c>
      <c r="I1093" s="8"/>
      <c r="J1093" s="2">
        <f t="shared" si="214"/>
        <v>0.34361505243676743</v>
      </c>
      <c r="K1093" s="2">
        <f t="shared" si="215"/>
        <v>0.39975323874151758</v>
      </c>
      <c r="L1093" s="2">
        <f t="shared" si="216"/>
        <v>0.24429364589759409</v>
      </c>
      <c r="M1093" s="2">
        <f t="shared" si="217"/>
        <v>1.2338062924120957E-2</v>
      </c>
      <c r="N1093" s="1">
        <v>557</v>
      </c>
      <c r="O1093" s="1">
        <v>648</v>
      </c>
      <c r="P1093" s="1">
        <v>396</v>
      </c>
      <c r="Q1093">
        <v>19</v>
      </c>
      <c r="S1093">
        <v>1</v>
      </c>
      <c r="U1093" s="1">
        <v>0</v>
      </c>
      <c r="V1093" s="1"/>
      <c r="W1093" s="1"/>
      <c r="X1093" s="1"/>
      <c r="Y1093" s="1"/>
      <c r="Z1093" s="1"/>
      <c r="AA1093" s="1"/>
      <c r="AB1093" s="1"/>
      <c r="AH1093" t="str">
        <f t="shared" si="219"/>
        <v>Deerfield</v>
      </c>
      <c r="AI1093" t="s">
        <v>1767</v>
      </c>
      <c r="AJ1093">
        <v>1</v>
      </c>
      <c r="AK1093" s="7"/>
      <c r="AL1093" s="127">
        <v>33</v>
      </c>
      <c r="AM1093" s="130">
        <v>15</v>
      </c>
      <c r="AN1093" s="130">
        <v>35</v>
      </c>
      <c r="AO1093" s="132">
        <v>17460</v>
      </c>
      <c r="AP1093" s="132">
        <f t="shared" si="210"/>
        <v>33015</v>
      </c>
      <c r="AQ1093" t="s">
        <v>2231</v>
      </c>
    </row>
    <row r="1094" spans="1:43" hidden="1" outlineLevel="1" x14ac:dyDescent="0.2">
      <c r="A1094" t="s">
        <v>2911</v>
      </c>
      <c r="B1094" s="10" t="s">
        <v>2439</v>
      </c>
      <c r="C1094" s="1">
        <f t="shared" si="218"/>
        <v>747</v>
      </c>
      <c r="D1094" s="7">
        <f t="shared" si="211"/>
        <v>2</v>
      </c>
      <c r="E1094" s="7">
        <f t="shared" si="212"/>
        <v>1</v>
      </c>
      <c r="F1094" s="7">
        <f t="shared" si="213"/>
        <v>3</v>
      </c>
      <c r="G1094" s="1">
        <f t="shared" si="208"/>
        <v>70</v>
      </c>
      <c r="H1094" s="2">
        <f t="shared" si="209"/>
        <v>9.3708165997322623E-2</v>
      </c>
      <c r="I1094" s="8"/>
      <c r="J1094" s="2">
        <f t="shared" si="214"/>
        <v>0.33065595716198126</v>
      </c>
      <c r="K1094" s="2">
        <f t="shared" si="215"/>
        <v>0.42436412315930389</v>
      </c>
      <c r="L1094" s="2">
        <f t="shared" si="216"/>
        <v>0.23560910307898258</v>
      </c>
      <c r="M1094" s="2">
        <f t="shared" si="217"/>
        <v>9.3708165997322679E-3</v>
      </c>
      <c r="N1094" s="1">
        <v>247</v>
      </c>
      <c r="O1094" s="1">
        <v>317</v>
      </c>
      <c r="P1094" s="1">
        <v>176</v>
      </c>
      <c r="Q1094" s="1">
        <v>7</v>
      </c>
      <c r="R1094" s="1"/>
      <c r="S1094" s="1">
        <v>0</v>
      </c>
      <c r="T1094" s="1"/>
      <c r="U1094" s="1">
        <v>0</v>
      </c>
      <c r="V1094" s="1"/>
      <c r="W1094" s="1"/>
      <c r="X1094" s="1"/>
      <c r="Y1094" s="1"/>
      <c r="Z1094" s="1"/>
      <c r="AA1094" s="1"/>
      <c r="AB1094" s="1"/>
      <c r="AH1094" t="str">
        <f t="shared" si="219"/>
        <v>Deering</v>
      </c>
      <c r="AI1094" t="s">
        <v>272</v>
      </c>
      <c r="AJ1094">
        <v>2</v>
      </c>
      <c r="AK1094" s="7"/>
      <c r="AL1094" s="127">
        <v>33</v>
      </c>
      <c r="AM1094" s="130">
        <v>11</v>
      </c>
      <c r="AN1094" s="130">
        <v>30</v>
      </c>
      <c r="AO1094" s="132">
        <v>17780</v>
      </c>
      <c r="AP1094" s="132">
        <f t="shared" si="210"/>
        <v>33011</v>
      </c>
      <c r="AQ1094" t="s">
        <v>2231</v>
      </c>
    </row>
    <row r="1095" spans="1:43" hidden="1" outlineLevel="1" x14ac:dyDescent="0.2">
      <c r="A1095" t="s">
        <v>2912</v>
      </c>
      <c r="B1095" s="10" t="s">
        <v>2439</v>
      </c>
      <c r="C1095" s="1">
        <f t="shared" si="218"/>
        <v>12166</v>
      </c>
      <c r="D1095" s="7">
        <f t="shared" si="211"/>
        <v>2</v>
      </c>
      <c r="E1095" s="7">
        <f t="shared" si="212"/>
        <v>1</v>
      </c>
      <c r="F1095" s="7">
        <f t="shared" si="213"/>
        <v>3</v>
      </c>
      <c r="G1095" s="1">
        <f t="shared" si="208"/>
        <v>788</v>
      </c>
      <c r="H1095" s="2">
        <f t="shared" si="209"/>
        <v>6.4770672365609072E-2</v>
      </c>
      <c r="I1095" s="8"/>
      <c r="J1095" s="2">
        <f t="shared" si="214"/>
        <v>0.32566168009205981</v>
      </c>
      <c r="K1095" s="2">
        <f t="shared" si="215"/>
        <v>0.39043235245766894</v>
      </c>
      <c r="L1095" s="2">
        <f t="shared" si="216"/>
        <v>0.27642610554002961</v>
      </c>
      <c r="M1095" s="2">
        <f t="shared" si="217"/>
        <v>7.4798619102416919E-3</v>
      </c>
      <c r="N1095" s="1">
        <v>3962</v>
      </c>
      <c r="O1095" s="1">
        <v>4750</v>
      </c>
      <c r="P1095" s="1">
        <v>3363</v>
      </c>
      <c r="Q1095">
        <v>81</v>
      </c>
      <c r="S1095">
        <v>8</v>
      </c>
      <c r="U1095" s="1">
        <v>2</v>
      </c>
      <c r="V1095" s="1"/>
      <c r="W1095" s="1"/>
      <c r="X1095" s="1"/>
      <c r="Y1095" s="1"/>
      <c r="Z1095" s="1"/>
      <c r="AA1095" s="1"/>
      <c r="AB1095" s="1"/>
      <c r="AH1095" t="str">
        <f t="shared" si="219"/>
        <v>Derry</v>
      </c>
      <c r="AI1095" t="s">
        <v>1767</v>
      </c>
      <c r="AJ1095">
        <v>1</v>
      </c>
      <c r="AK1095" s="7"/>
      <c r="AL1095" s="127">
        <v>33</v>
      </c>
      <c r="AM1095" s="130">
        <v>15</v>
      </c>
      <c r="AN1095" s="130">
        <v>40</v>
      </c>
      <c r="AO1095" s="132">
        <v>17940</v>
      </c>
      <c r="AP1095" s="132">
        <f t="shared" si="210"/>
        <v>33015</v>
      </c>
      <c r="AQ1095" t="s">
        <v>2231</v>
      </c>
    </row>
    <row r="1096" spans="1:43" hidden="1" outlineLevel="1" x14ac:dyDescent="0.2">
      <c r="A1096" t="s">
        <v>2274</v>
      </c>
      <c r="B1096" s="10" t="s">
        <v>2439</v>
      </c>
      <c r="C1096" s="1">
        <f t="shared" si="218"/>
        <v>30</v>
      </c>
      <c r="D1096" s="7">
        <f t="shared" si="211"/>
        <v>4</v>
      </c>
      <c r="E1096" s="7">
        <f t="shared" si="212"/>
        <v>1</v>
      </c>
      <c r="F1096" s="7">
        <f t="shared" si="213"/>
        <v>2</v>
      </c>
      <c r="G1096" s="1">
        <f t="shared" si="208"/>
        <v>7</v>
      </c>
      <c r="H1096" s="2">
        <f t="shared" si="209"/>
        <v>0.23333333333333334</v>
      </c>
      <c r="I1096" s="8"/>
      <c r="J1096" s="2">
        <f t="shared" si="214"/>
        <v>6.6666666666666666E-2</v>
      </c>
      <c r="K1096" s="2">
        <f t="shared" si="215"/>
        <v>0.5</v>
      </c>
      <c r="L1096" s="2">
        <f t="shared" si="216"/>
        <v>0.26666666666666666</v>
      </c>
      <c r="M1096" s="2">
        <f t="shared" si="217"/>
        <v>0.16666666666666669</v>
      </c>
      <c r="N1096" s="1">
        <v>2</v>
      </c>
      <c r="O1096" s="1">
        <v>15</v>
      </c>
      <c r="P1096" s="1">
        <v>8</v>
      </c>
      <c r="Q1096" s="1">
        <v>5</v>
      </c>
      <c r="R1096" s="1"/>
      <c r="S1096" s="1">
        <v>0</v>
      </c>
      <c r="T1096" s="1"/>
      <c r="U1096" s="1">
        <v>0</v>
      </c>
      <c r="V1096" s="1"/>
      <c r="W1096" s="1"/>
      <c r="X1096" s="1"/>
      <c r="Y1096" s="1"/>
      <c r="Z1096" s="1"/>
      <c r="AA1096" s="1"/>
      <c r="AB1096" s="1"/>
      <c r="AH1096" t="str">
        <f t="shared" si="219"/>
        <v>Dixville</v>
      </c>
      <c r="AI1096" t="s">
        <v>200</v>
      </c>
      <c r="AJ1096">
        <v>2</v>
      </c>
      <c r="AK1096" s="7"/>
      <c r="AL1096" s="127">
        <v>33</v>
      </c>
      <c r="AM1096" s="130">
        <v>7</v>
      </c>
      <c r="AN1096" s="130">
        <v>75</v>
      </c>
      <c r="AO1096" s="132">
        <v>18420</v>
      </c>
      <c r="AP1096" s="132">
        <f t="shared" si="210"/>
        <v>33007</v>
      </c>
      <c r="AQ1096" t="s">
        <v>3346</v>
      </c>
    </row>
    <row r="1097" spans="1:43" hidden="1" outlineLevel="1" x14ac:dyDescent="0.2">
      <c r="A1097" t="s">
        <v>196</v>
      </c>
      <c r="B1097" s="10" t="s">
        <v>2439</v>
      </c>
      <c r="C1097" s="1">
        <f t="shared" si="218"/>
        <v>180</v>
      </c>
      <c r="D1097" s="7">
        <f t="shared" si="211"/>
        <v>3</v>
      </c>
      <c r="E1097" s="7">
        <f t="shared" si="212"/>
        <v>1</v>
      </c>
      <c r="F1097" s="7">
        <f t="shared" si="213"/>
        <v>2</v>
      </c>
      <c r="G1097" s="1">
        <f t="shared" si="208"/>
        <v>31</v>
      </c>
      <c r="H1097" s="2">
        <f t="shared" si="209"/>
        <v>0.17222222222222222</v>
      </c>
      <c r="I1097" s="8"/>
      <c r="J1097" s="2">
        <f t="shared" si="214"/>
        <v>0.2722222222222222</v>
      </c>
      <c r="K1097" s="2">
        <f t="shared" si="215"/>
        <v>0.45</v>
      </c>
      <c r="L1097" s="2">
        <f t="shared" si="216"/>
        <v>0.27777777777777779</v>
      </c>
      <c r="M1097" s="2">
        <f t="shared" si="217"/>
        <v>5.5511151231257827E-17</v>
      </c>
      <c r="N1097" s="1">
        <v>49</v>
      </c>
      <c r="O1097" s="1">
        <v>81</v>
      </c>
      <c r="P1097" s="1">
        <v>50</v>
      </c>
      <c r="Q1097" s="1">
        <v>0</v>
      </c>
      <c r="R1097" s="1"/>
      <c r="S1097" s="1">
        <v>0</v>
      </c>
      <c r="T1097" s="1"/>
      <c r="U1097" s="1">
        <v>0</v>
      </c>
      <c r="V1097" s="1"/>
      <c r="W1097" s="1"/>
      <c r="X1097" s="1"/>
      <c r="Y1097" s="1"/>
      <c r="Z1097" s="1"/>
      <c r="AA1097" s="1"/>
      <c r="AB1097" s="1"/>
      <c r="AH1097" t="str">
        <f t="shared" si="219"/>
        <v>Dorchester</v>
      </c>
      <c r="AI1097" t="s">
        <v>201</v>
      </c>
      <c r="AJ1097">
        <v>2</v>
      </c>
      <c r="AK1097" s="7"/>
      <c r="AL1097" s="127">
        <v>33</v>
      </c>
      <c r="AM1097" s="130">
        <v>9</v>
      </c>
      <c r="AN1097" s="130">
        <v>50</v>
      </c>
      <c r="AO1097" s="132">
        <v>18740</v>
      </c>
      <c r="AP1097" s="132">
        <f t="shared" si="210"/>
        <v>33009</v>
      </c>
      <c r="AQ1097" t="s">
        <v>2231</v>
      </c>
    </row>
    <row r="1098" spans="1:43" hidden="1" outlineLevel="1" x14ac:dyDescent="0.2">
      <c r="A1098" t="s">
        <v>2330</v>
      </c>
      <c r="B1098" s="10" t="s">
        <v>2439</v>
      </c>
      <c r="C1098" s="1">
        <f t="shared" si="218"/>
        <v>11988</v>
      </c>
      <c r="D1098" s="7">
        <f t="shared" ref="D1098:D1158" si="220">RANK(N1098,(N1098:AF1098))</f>
        <v>1</v>
      </c>
      <c r="E1098" s="7">
        <f t="shared" ref="E1098:E1158" si="221">RANK(O1098,(N1098:AF1098))</f>
        <v>2</v>
      </c>
      <c r="F1098" s="7">
        <f t="shared" ref="F1098:F1158" si="222">RANK(P1098,(N1098:AF1098))</f>
        <v>3</v>
      </c>
      <c r="G1098" s="1">
        <f t="shared" si="208"/>
        <v>1252</v>
      </c>
      <c r="H1098" s="2">
        <f t="shared" si="209"/>
        <v>0.10443777110443778</v>
      </c>
      <c r="I1098" s="8"/>
      <c r="J1098" s="2">
        <f t="shared" si="214"/>
        <v>0.45453787120453787</v>
      </c>
      <c r="K1098" s="2">
        <f t="shared" si="215"/>
        <v>0.35010010010010012</v>
      </c>
      <c r="L1098" s="2">
        <f t="shared" si="216"/>
        <v>0.18735402068735402</v>
      </c>
      <c r="M1098" s="2">
        <f t="shared" si="217"/>
        <v>8.0080080080080496E-3</v>
      </c>
      <c r="N1098" s="1">
        <v>5449</v>
      </c>
      <c r="O1098" s="1">
        <v>4197</v>
      </c>
      <c r="P1098" s="1">
        <v>2246</v>
      </c>
      <c r="Q1098">
        <v>84</v>
      </c>
      <c r="S1098">
        <v>6</v>
      </c>
      <c r="U1098" s="1">
        <v>6</v>
      </c>
      <c r="V1098" s="1"/>
      <c r="W1098" s="1"/>
      <c r="X1098" s="1"/>
      <c r="Y1098" s="1"/>
      <c r="Z1098" s="1"/>
      <c r="AA1098" s="1"/>
      <c r="AB1098" s="1"/>
      <c r="AH1098" t="str">
        <f t="shared" si="219"/>
        <v>Dover</v>
      </c>
      <c r="AI1098" t="s">
        <v>23</v>
      </c>
      <c r="AJ1098">
        <v>1</v>
      </c>
      <c r="AK1098" s="7"/>
      <c r="AL1098" s="127">
        <v>33</v>
      </c>
      <c r="AM1098" s="130">
        <v>17</v>
      </c>
      <c r="AN1098" s="130">
        <v>10</v>
      </c>
      <c r="AO1098" s="132">
        <v>18820</v>
      </c>
      <c r="AP1098" s="132">
        <f t="shared" si="210"/>
        <v>33017</v>
      </c>
      <c r="AQ1098" t="s">
        <v>146</v>
      </c>
    </row>
    <row r="1099" spans="1:43" hidden="1" outlineLevel="1" x14ac:dyDescent="0.2">
      <c r="A1099" t="s">
        <v>2282</v>
      </c>
      <c r="B1099" s="10" t="s">
        <v>2439</v>
      </c>
      <c r="C1099" s="1">
        <f t="shared" si="218"/>
        <v>893</v>
      </c>
      <c r="D1099" s="7">
        <f t="shared" si="220"/>
        <v>1</v>
      </c>
      <c r="E1099" s="7">
        <f t="shared" si="221"/>
        <v>2</v>
      </c>
      <c r="F1099" s="7">
        <f t="shared" si="222"/>
        <v>3</v>
      </c>
      <c r="G1099" s="1">
        <f t="shared" si="208"/>
        <v>61</v>
      </c>
      <c r="H1099" s="2">
        <f t="shared" si="209"/>
        <v>6.83090705487122E-2</v>
      </c>
      <c r="I1099" s="8"/>
      <c r="J1099" s="2">
        <f t="shared" si="214"/>
        <v>0.45352743561030234</v>
      </c>
      <c r="K1099" s="2">
        <f t="shared" si="215"/>
        <v>0.38521836506159013</v>
      </c>
      <c r="L1099" s="2">
        <f t="shared" si="216"/>
        <v>0.15117581187010079</v>
      </c>
      <c r="M1099" s="2">
        <f t="shared" si="217"/>
        <v>1.0078387458006793E-2</v>
      </c>
      <c r="N1099" s="1">
        <v>405</v>
      </c>
      <c r="O1099" s="1">
        <v>344</v>
      </c>
      <c r="P1099" s="1">
        <v>135</v>
      </c>
      <c r="Q1099" s="1">
        <v>9</v>
      </c>
      <c r="R1099" s="1"/>
      <c r="S1099" s="1">
        <v>0</v>
      </c>
      <c r="T1099" s="1"/>
      <c r="U1099" s="1">
        <v>0</v>
      </c>
      <c r="V1099" s="1"/>
      <c r="W1099" s="1"/>
      <c r="X1099" s="1"/>
      <c r="Y1099" s="1"/>
      <c r="Z1099" s="1"/>
      <c r="AA1099" s="1"/>
      <c r="AB1099" s="1"/>
      <c r="AH1099" t="str">
        <f t="shared" si="219"/>
        <v>Dublin</v>
      </c>
      <c r="AI1099" t="s">
        <v>2737</v>
      </c>
      <c r="AJ1099">
        <v>2</v>
      </c>
      <c r="AK1099" s="7"/>
      <c r="AL1099" s="127">
        <v>33</v>
      </c>
      <c r="AM1099" s="130">
        <v>5</v>
      </c>
      <c r="AN1099" s="130">
        <v>15</v>
      </c>
      <c r="AO1099" s="132">
        <v>19140</v>
      </c>
      <c r="AP1099" s="132">
        <f t="shared" si="210"/>
        <v>33005</v>
      </c>
      <c r="AQ1099" t="s">
        <v>2231</v>
      </c>
    </row>
    <row r="1100" spans="1:43" hidden="1" outlineLevel="1" x14ac:dyDescent="0.2">
      <c r="A1100" t="s">
        <v>2895</v>
      </c>
      <c r="B1100" s="10" t="s">
        <v>2439</v>
      </c>
      <c r="C1100" s="1">
        <f t="shared" si="218"/>
        <v>182</v>
      </c>
      <c r="D1100" s="7">
        <f t="shared" si="220"/>
        <v>2</v>
      </c>
      <c r="E1100" s="7">
        <f t="shared" si="221"/>
        <v>1</v>
      </c>
      <c r="F1100" s="7">
        <f t="shared" si="222"/>
        <v>3</v>
      </c>
      <c r="G1100" s="1">
        <f t="shared" si="208"/>
        <v>8</v>
      </c>
      <c r="H1100" s="2">
        <f t="shared" si="209"/>
        <v>4.3956043956043959E-2</v>
      </c>
      <c r="I1100" s="8"/>
      <c r="J1100" s="2">
        <f t="shared" si="214"/>
        <v>0.33516483516483514</v>
      </c>
      <c r="K1100" s="2">
        <f t="shared" si="215"/>
        <v>0.37912087912087911</v>
      </c>
      <c r="L1100" s="2">
        <f t="shared" si="216"/>
        <v>0.27472527472527475</v>
      </c>
      <c r="M1100" s="2">
        <f t="shared" si="217"/>
        <v>1.0989010989011061E-2</v>
      </c>
      <c r="N1100" s="1">
        <v>61</v>
      </c>
      <c r="O1100" s="1">
        <v>69</v>
      </c>
      <c r="P1100" s="1">
        <v>50</v>
      </c>
      <c r="Q1100" s="1">
        <v>2</v>
      </c>
      <c r="R1100" s="1"/>
      <c r="S1100" s="1">
        <v>0</v>
      </c>
      <c r="T1100" s="1"/>
      <c r="U1100" s="1">
        <v>0</v>
      </c>
      <c r="V1100" s="1"/>
      <c r="W1100" s="1"/>
      <c r="X1100" s="1"/>
      <c r="Y1100" s="1"/>
      <c r="Z1100" s="1"/>
      <c r="AA1100" s="1"/>
      <c r="AB1100" s="1"/>
      <c r="AH1100" t="str">
        <f t="shared" si="219"/>
        <v>Dummer</v>
      </c>
      <c r="AI1100" t="s">
        <v>200</v>
      </c>
      <c r="AJ1100">
        <v>2</v>
      </c>
      <c r="AK1100" s="7"/>
      <c r="AL1100" s="127">
        <v>33</v>
      </c>
      <c r="AM1100" s="130">
        <v>7</v>
      </c>
      <c r="AN1100" s="130">
        <v>80</v>
      </c>
      <c r="AO1100" s="132">
        <v>19300</v>
      </c>
      <c r="AP1100" s="132">
        <f t="shared" si="210"/>
        <v>33007</v>
      </c>
      <c r="AQ1100" t="s">
        <v>2231</v>
      </c>
    </row>
    <row r="1101" spans="1:43" hidden="1" outlineLevel="1" x14ac:dyDescent="0.2">
      <c r="A1101" t="s">
        <v>2896</v>
      </c>
      <c r="B1101" s="10" t="s">
        <v>2439</v>
      </c>
      <c r="C1101" s="1">
        <f t="shared" si="218"/>
        <v>955</v>
      </c>
      <c r="D1101" s="7">
        <f t="shared" si="220"/>
        <v>2</v>
      </c>
      <c r="E1101" s="7">
        <f t="shared" si="221"/>
        <v>1</v>
      </c>
      <c r="F1101" s="7">
        <f t="shared" si="222"/>
        <v>3</v>
      </c>
      <c r="G1101" s="1">
        <f t="shared" si="208"/>
        <v>27</v>
      </c>
      <c r="H1101" s="2">
        <f t="shared" si="209"/>
        <v>2.8272251308900525E-2</v>
      </c>
      <c r="I1101" s="8"/>
      <c r="J1101" s="2">
        <f t="shared" si="214"/>
        <v>0.34659685863874345</v>
      </c>
      <c r="K1101" s="2">
        <f t="shared" si="215"/>
        <v>0.374869109947644</v>
      </c>
      <c r="L1101" s="2">
        <f t="shared" si="216"/>
        <v>0.27015706806282724</v>
      </c>
      <c r="M1101" s="2">
        <f t="shared" si="217"/>
        <v>8.3769633507853047E-3</v>
      </c>
      <c r="N1101" s="1">
        <v>331</v>
      </c>
      <c r="O1101" s="1">
        <v>358</v>
      </c>
      <c r="P1101" s="1">
        <v>258</v>
      </c>
      <c r="Q1101" s="1">
        <v>8</v>
      </c>
      <c r="R1101" s="1"/>
      <c r="S1101" s="1">
        <v>0</v>
      </c>
      <c r="T1101" s="1"/>
      <c r="U1101" s="1">
        <v>0</v>
      </c>
      <c r="V1101" s="1"/>
      <c r="W1101" s="1"/>
      <c r="X1101" s="1"/>
      <c r="Y1101" s="1"/>
      <c r="Z1101" s="1"/>
      <c r="AA1101" s="1"/>
      <c r="AB1101" s="1"/>
      <c r="AH1101" t="str">
        <f t="shared" si="219"/>
        <v>Dunbarton</v>
      </c>
      <c r="AI1101" t="s">
        <v>309</v>
      </c>
      <c r="AJ1101">
        <v>2</v>
      </c>
      <c r="AK1101" s="7"/>
      <c r="AL1101" s="127">
        <v>33</v>
      </c>
      <c r="AM1101" s="130">
        <v>13</v>
      </c>
      <c r="AN1101" s="130">
        <v>50</v>
      </c>
      <c r="AO1101" s="132">
        <v>19460</v>
      </c>
      <c r="AP1101" s="132">
        <f t="shared" si="210"/>
        <v>33013</v>
      </c>
      <c r="AQ1101" t="s">
        <v>2231</v>
      </c>
    </row>
    <row r="1102" spans="1:43" hidden="1" outlineLevel="1" x14ac:dyDescent="0.2">
      <c r="A1102" t="s">
        <v>2610</v>
      </c>
      <c r="B1102" s="10" t="s">
        <v>2439</v>
      </c>
      <c r="C1102" s="1">
        <f t="shared" si="218"/>
        <v>5741</v>
      </c>
      <c r="D1102" s="7">
        <f t="shared" si="220"/>
        <v>1</v>
      </c>
      <c r="E1102" s="7">
        <f t="shared" si="221"/>
        <v>2</v>
      </c>
      <c r="F1102" s="7">
        <f t="shared" si="222"/>
        <v>3</v>
      </c>
      <c r="G1102" s="1">
        <f t="shared" si="208"/>
        <v>1863</v>
      </c>
      <c r="H1102" s="2">
        <f t="shared" si="209"/>
        <v>0.32450792544852813</v>
      </c>
      <c r="I1102" s="8"/>
      <c r="J1102" s="2">
        <f t="shared" si="214"/>
        <v>0.58334784880682811</v>
      </c>
      <c r="K1102" s="2">
        <f t="shared" si="215"/>
        <v>0.25883992335829997</v>
      </c>
      <c r="L1102" s="2">
        <f t="shared" si="216"/>
        <v>0.15485107124194392</v>
      </c>
      <c r="M1102" s="2">
        <f t="shared" si="217"/>
        <v>2.9611565929280048E-3</v>
      </c>
      <c r="N1102" s="1">
        <v>3349</v>
      </c>
      <c r="O1102" s="1">
        <v>1486</v>
      </c>
      <c r="P1102" s="1">
        <v>889</v>
      </c>
      <c r="Q1102">
        <v>12</v>
      </c>
      <c r="S1102">
        <v>2</v>
      </c>
      <c r="U1102" s="1">
        <v>3</v>
      </c>
      <c r="V1102" s="1"/>
      <c r="W1102" s="1"/>
      <c r="X1102" s="1"/>
      <c r="Y1102" s="1"/>
      <c r="Z1102" s="1"/>
      <c r="AA1102" s="1"/>
      <c r="AB1102" s="1"/>
      <c r="AH1102" t="str">
        <f t="shared" si="219"/>
        <v>Durham</v>
      </c>
      <c r="AI1102" t="s">
        <v>23</v>
      </c>
      <c r="AJ1102">
        <v>1</v>
      </c>
      <c r="AK1102" s="7"/>
      <c r="AL1102" s="127">
        <v>33</v>
      </c>
      <c r="AM1102" s="130">
        <v>17</v>
      </c>
      <c r="AN1102" s="130">
        <v>15</v>
      </c>
      <c r="AO1102" s="132">
        <v>19700</v>
      </c>
      <c r="AP1102" s="132">
        <f t="shared" si="210"/>
        <v>33017</v>
      </c>
      <c r="AQ1102" t="s">
        <v>2231</v>
      </c>
    </row>
    <row r="1103" spans="1:43" hidden="1" outlineLevel="1" x14ac:dyDescent="0.2">
      <c r="A1103" t="s">
        <v>1950</v>
      </c>
      <c r="B1103" s="10" t="s">
        <v>2439</v>
      </c>
      <c r="C1103" s="1">
        <f t="shared" si="218"/>
        <v>758</v>
      </c>
      <c r="D1103" s="7">
        <f t="shared" si="220"/>
        <v>3</v>
      </c>
      <c r="E1103" s="7">
        <f t="shared" si="221"/>
        <v>1</v>
      </c>
      <c r="F1103" s="7">
        <f t="shared" si="222"/>
        <v>2</v>
      </c>
      <c r="G1103" s="1">
        <f t="shared" si="208"/>
        <v>98</v>
      </c>
      <c r="H1103" s="2">
        <f t="shared" si="209"/>
        <v>0.12928759894459102</v>
      </c>
      <c r="I1103" s="8"/>
      <c r="J1103" s="2">
        <f t="shared" si="214"/>
        <v>0.27176781002638523</v>
      </c>
      <c r="K1103" s="2">
        <f t="shared" si="215"/>
        <v>0.42348284960422161</v>
      </c>
      <c r="L1103" s="2">
        <f t="shared" si="216"/>
        <v>0.29419525065963059</v>
      </c>
      <c r="M1103" s="2">
        <f t="shared" si="217"/>
        <v>1.0554089709762626E-2</v>
      </c>
      <c r="N1103" s="1">
        <v>206</v>
      </c>
      <c r="O1103" s="1">
        <v>321</v>
      </c>
      <c r="P1103" s="1">
        <v>223</v>
      </c>
      <c r="Q1103">
        <v>6</v>
      </c>
      <c r="S1103">
        <v>0</v>
      </c>
      <c r="U1103" s="1">
        <v>2</v>
      </c>
      <c r="V1103" s="1"/>
      <c r="W1103" s="1"/>
      <c r="X1103" s="1"/>
      <c r="Y1103" s="1"/>
      <c r="Z1103" s="1"/>
      <c r="AA1103" s="1"/>
      <c r="AB1103" s="1"/>
      <c r="AH1103" t="str">
        <f t="shared" si="219"/>
        <v>East Kingston</v>
      </c>
      <c r="AI1103" t="s">
        <v>1767</v>
      </c>
      <c r="AJ1103">
        <v>1</v>
      </c>
      <c r="AK1103" s="7"/>
      <c r="AL1103" s="127">
        <v>33</v>
      </c>
      <c r="AM1103" s="130">
        <v>15</v>
      </c>
      <c r="AN1103" s="130">
        <v>45</v>
      </c>
      <c r="AO1103" s="132">
        <v>21380</v>
      </c>
      <c r="AP1103" s="132">
        <f t="shared" si="210"/>
        <v>33015</v>
      </c>
      <c r="AQ1103" t="s">
        <v>2231</v>
      </c>
    </row>
    <row r="1104" spans="1:43" hidden="1" outlineLevel="1" x14ac:dyDescent="0.2">
      <c r="A1104" t="s">
        <v>1210</v>
      </c>
      <c r="B1104" s="10" t="s">
        <v>2439</v>
      </c>
      <c r="C1104" s="1">
        <f t="shared" si="218"/>
        <v>145</v>
      </c>
      <c r="D1104" s="7">
        <f t="shared" si="220"/>
        <v>1</v>
      </c>
      <c r="E1104" s="7">
        <f t="shared" si="221"/>
        <v>2</v>
      </c>
      <c r="F1104" s="7">
        <f t="shared" si="222"/>
        <v>3</v>
      </c>
      <c r="G1104" s="1">
        <f t="shared" ref="G1104:G1168" si="223">MAX(N1104:P1104)-LARGE(N1104:P1104,2)</f>
        <v>13</v>
      </c>
      <c r="H1104" s="2">
        <f t="shared" ref="H1104:H1168" si="224">G1104/C1104</f>
        <v>8.9655172413793102E-2</v>
      </c>
      <c r="I1104" s="8"/>
      <c r="J1104" s="2">
        <f t="shared" si="214"/>
        <v>0.44827586206896552</v>
      </c>
      <c r="K1104" s="2">
        <f t="shared" si="215"/>
        <v>0.35862068965517241</v>
      </c>
      <c r="L1104" s="2">
        <f t="shared" si="216"/>
        <v>0.17241379310344829</v>
      </c>
      <c r="M1104" s="2">
        <f t="shared" si="217"/>
        <v>2.0689655172413779E-2</v>
      </c>
      <c r="N1104" s="1">
        <v>65</v>
      </c>
      <c r="O1104" s="1">
        <v>52</v>
      </c>
      <c r="P1104" s="1">
        <v>25</v>
      </c>
      <c r="Q1104" s="1">
        <v>3</v>
      </c>
      <c r="R1104" s="1"/>
      <c r="S1104" s="1">
        <v>0</v>
      </c>
      <c r="T1104" s="1"/>
      <c r="U1104" s="1">
        <v>0</v>
      </c>
      <c r="V1104" s="1"/>
      <c r="W1104" s="1"/>
      <c r="X1104" s="1"/>
      <c r="Y1104" s="1"/>
      <c r="Z1104" s="1"/>
      <c r="AA1104" s="1"/>
      <c r="AB1104" s="1"/>
      <c r="AH1104" t="str">
        <f t="shared" si="219"/>
        <v>Easton</v>
      </c>
      <c r="AI1104" t="s">
        <v>201</v>
      </c>
      <c r="AJ1104">
        <v>2</v>
      </c>
      <c r="AK1104" s="7"/>
      <c r="AL1104" s="127">
        <v>33</v>
      </c>
      <c r="AM1104" s="130">
        <v>9</v>
      </c>
      <c r="AN1104" s="130">
        <v>55</v>
      </c>
      <c r="AO1104" s="132">
        <v>22020</v>
      </c>
      <c r="AP1104" s="132">
        <f t="shared" ref="AP1104:AP1167" si="225">AL1104*1000+AM1104</f>
        <v>33009</v>
      </c>
      <c r="AQ1104" t="s">
        <v>2231</v>
      </c>
    </row>
    <row r="1105" spans="1:43" hidden="1" outlineLevel="1" x14ac:dyDescent="0.2">
      <c r="A1105" t="s">
        <v>109</v>
      </c>
      <c r="B1105" s="10" t="s">
        <v>2439</v>
      </c>
      <c r="C1105" s="1">
        <f t="shared" si="218"/>
        <v>209</v>
      </c>
      <c r="D1105" s="7">
        <f t="shared" si="220"/>
        <v>1</v>
      </c>
      <c r="E1105" s="7">
        <f t="shared" si="221"/>
        <v>2</v>
      </c>
      <c r="F1105" s="7">
        <f t="shared" si="222"/>
        <v>3</v>
      </c>
      <c r="G1105" s="1">
        <f t="shared" si="223"/>
        <v>20</v>
      </c>
      <c r="H1105" s="2">
        <f t="shared" si="224"/>
        <v>9.569377990430622E-2</v>
      </c>
      <c r="I1105" s="8"/>
      <c r="J1105" s="2">
        <f t="shared" si="214"/>
        <v>0.40191387559808611</v>
      </c>
      <c r="K1105" s="2">
        <f t="shared" si="215"/>
        <v>0.30622009569377989</v>
      </c>
      <c r="L1105" s="2">
        <f t="shared" si="216"/>
        <v>0.26794258373205743</v>
      </c>
      <c r="M1105" s="2">
        <f t="shared" si="217"/>
        <v>2.3923444976076569E-2</v>
      </c>
      <c r="N1105" s="1">
        <v>84</v>
      </c>
      <c r="O1105" s="1">
        <v>64</v>
      </c>
      <c r="P1105" s="1">
        <v>56</v>
      </c>
      <c r="Q1105" s="1">
        <v>1</v>
      </c>
      <c r="R1105" s="1"/>
      <c r="S1105" s="1">
        <v>0</v>
      </c>
      <c r="T1105" s="1"/>
      <c r="U1105" s="1">
        <v>4</v>
      </c>
      <c r="V1105" s="1"/>
      <c r="W1105" s="1"/>
      <c r="X1105" s="1"/>
      <c r="Y1105" s="1"/>
      <c r="Z1105" s="1"/>
      <c r="AA1105" s="1"/>
      <c r="AB1105" s="1"/>
      <c r="AH1105" t="str">
        <f t="shared" si="219"/>
        <v>Eaton</v>
      </c>
      <c r="AI1105" t="s">
        <v>972</v>
      </c>
      <c r="AJ1105">
        <v>1</v>
      </c>
      <c r="AK1105" s="7"/>
      <c r="AL1105" s="127">
        <v>33</v>
      </c>
      <c r="AM1105" s="130">
        <v>3</v>
      </c>
      <c r="AN1105" s="130">
        <v>30</v>
      </c>
      <c r="AO1105" s="132">
        <v>23380</v>
      </c>
      <c r="AP1105" s="132">
        <f t="shared" si="225"/>
        <v>33003</v>
      </c>
      <c r="AQ1105" t="s">
        <v>2231</v>
      </c>
    </row>
    <row r="1106" spans="1:43" hidden="1" outlineLevel="1" x14ac:dyDescent="0.2">
      <c r="A1106" t="s">
        <v>3055</v>
      </c>
      <c r="B1106" s="10" t="s">
        <v>2439</v>
      </c>
      <c r="C1106" s="1">
        <f t="shared" si="218"/>
        <v>479</v>
      </c>
      <c r="D1106" s="7">
        <f t="shared" si="220"/>
        <v>1</v>
      </c>
      <c r="E1106" s="7">
        <f t="shared" si="221"/>
        <v>1</v>
      </c>
      <c r="F1106" s="7">
        <f t="shared" si="222"/>
        <v>3</v>
      </c>
      <c r="G1106" s="1">
        <f t="shared" si="223"/>
        <v>0</v>
      </c>
      <c r="H1106" s="2">
        <f t="shared" si="224"/>
        <v>0</v>
      </c>
      <c r="I1106" s="8"/>
      <c r="J1106" s="2">
        <f t="shared" si="214"/>
        <v>0.3444676409185804</v>
      </c>
      <c r="K1106" s="2">
        <f t="shared" si="215"/>
        <v>0.3444676409185804</v>
      </c>
      <c r="L1106" s="2">
        <f t="shared" si="216"/>
        <v>0.29645093945720252</v>
      </c>
      <c r="M1106" s="2">
        <f t="shared" si="217"/>
        <v>1.4613778705636682E-2</v>
      </c>
      <c r="N1106" s="1">
        <v>165</v>
      </c>
      <c r="O1106" s="1">
        <v>165</v>
      </c>
      <c r="P1106" s="1">
        <v>142</v>
      </c>
      <c r="Q1106" s="1">
        <v>7</v>
      </c>
      <c r="R1106" s="1"/>
      <c r="S1106" s="1">
        <v>0</v>
      </c>
      <c r="T1106" s="1"/>
      <c r="U1106" s="1">
        <v>0</v>
      </c>
      <c r="V1106" s="1"/>
      <c r="W1106" s="1"/>
      <c r="X1106" s="1"/>
      <c r="Y1106" s="1"/>
      <c r="Z1106" s="1"/>
      <c r="AA1106" s="1"/>
      <c r="AB1106" s="1"/>
      <c r="AH1106" t="str">
        <f t="shared" si="219"/>
        <v>Effingham</v>
      </c>
      <c r="AI1106" t="s">
        <v>972</v>
      </c>
      <c r="AJ1106">
        <v>1</v>
      </c>
      <c r="AK1106" s="7"/>
      <c r="AL1106" s="127">
        <v>33</v>
      </c>
      <c r="AM1106" s="130">
        <v>3</v>
      </c>
      <c r="AN1106" s="130">
        <v>35</v>
      </c>
      <c r="AO1106" s="132">
        <v>23620</v>
      </c>
      <c r="AP1106" s="132">
        <f t="shared" si="225"/>
        <v>33003</v>
      </c>
      <c r="AQ1106" t="s">
        <v>2231</v>
      </c>
    </row>
    <row r="1107" spans="1:43" hidden="1" outlineLevel="1" x14ac:dyDescent="0.2">
      <c r="A1107" t="s">
        <v>1082</v>
      </c>
      <c r="B1107" s="10" t="s">
        <v>2439</v>
      </c>
      <c r="C1107" s="1">
        <f t="shared" si="218"/>
        <v>43</v>
      </c>
      <c r="D1107" s="7">
        <f t="shared" si="220"/>
        <v>1</v>
      </c>
      <c r="E1107" s="7">
        <f t="shared" si="221"/>
        <v>3</v>
      </c>
      <c r="F1107" s="7">
        <f t="shared" si="222"/>
        <v>2</v>
      </c>
      <c r="G1107" s="1">
        <f t="shared" si="223"/>
        <v>3</v>
      </c>
      <c r="H1107" s="2">
        <f t="shared" si="224"/>
        <v>6.9767441860465115E-2</v>
      </c>
      <c r="I1107" s="8"/>
      <c r="J1107" s="2">
        <f t="shared" si="214"/>
        <v>0.41860465116279072</v>
      </c>
      <c r="K1107" s="2">
        <f t="shared" si="215"/>
        <v>0.16279069767441862</v>
      </c>
      <c r="L1107" s="2">
        <f t="shared" si="216"/>
        <v>0.34883720930232559</v>
      </c>
      <c r="M1107" s="2">
        <f t="shared" si="217"/>
        <v>6.9767441860465018E-2</v>
      </c>
      <c r="N1107" s="1">
        <v>18</v>
      </c>
      <c r="O1107" s="1">
        <v>7</v>
      </c>
      <c r="P1107" s="1">
        <v>15</v>
      </c>
      <c r="Q1107" s="1">
        <v>1</v>
      </c>
      <c r="R1107" s="1"/>
      <c r="S1107" s="1">
        <v>0</v>
      </c>
      <c r="T1107" s="1"/>
      <c r="U1107" s="1">
        <v>2</v>
      </c>
      <c r="V1107" s="1"/>
      <c r="W1107" s="1"/>
      <c r="X1107" s="1"/>
      <c r="Y1107" s="1"/>
      <c r="Z1107" s="1"/>
      <c r="AA1107" s="1"/>
      <c r="AB1107" s="1"/>
      <c r="AH1107" t="str">
        <f t="shared" si="219"/>
        <v>Ellsworth</v>
      </c>
      <c r="AI1107" t="s">
        <v>201</v>
      </c>
      <c r="AJ1107">
        <v>2</v>
      </c>
      <c r="AK1107" s="7"/>
      <c r="AL1107" s="127">
        <v>33</v>
      </c>
      <c r="AM1107" s="130">
        <v>9</v>
      </c>
      <c r="AN1107" s="130">
        <v>60</v>
      </c>
      <c r="AO1107" s="132">
        <v>23860</v>
      </c>
      <c r="AP1107" s="132">
        <f t="shared" si="225"/>
        <v>33009</v>
      </c>
      <c r="AQ1107" t="s">
        <v>2231</v>
      </c>
    </row>
    <row r="1108" spans="1:43" hidden="1" outlineLevel="1" x14ac:dyDescent="0.2">
      <c r="A1108" t="s">
        <v>1951</v>
      </c>
      <c r="B1108" s="10" t="s">
        <v>2439</v>
      </c>
      <c r="C1108" s="1">
        <f t="shared" si="218"/>
        <v>1863</v>
      </c>
      <c r="D1108" s="7">
        <f t="shared" si="220"/>
        <v>1</v>
      </c>
      <c r="E1108" s="7">
        <f t="shared" si="221"/>
        <v>2</v>
      </c>
      <c r="F1108" s="7">
        <f t="shared" si="222"/>
        <v>3</v>
      </c>
      <c r="G1108" s="1">
        <f t="shared" si="223"/>
        <v>238</v>
      </c>
      <c r="H1108" s="2">
        <f t="shared" si="224"/>
        <v>0.12775093934514226</v>
      </c>
      <c r="I1108" s="8"/>
      <c r="J1108" s="2">
        <f t="shared" si="214"/>
        <v>0.46484165324745036</v>
      </c>
      <c r="K1108" s="2">
        <f t="shared" si="215"/>
        <v>0.3370907139023081</v>
      </c>
      <c r="L1108" s="2">
        <f t="shared" si="216"/>
        <v>0.19645732689210951</v>
      </c>
      <c r="M1108" s="2">
        <f t="shared" si="217"/>
        <v>1.610305958131969E-3</v>
      </c>
      <c r="N1108" s="1">
        <v>866</v>
      </c>
      <c r="O1108" s="1">
        <v>628</v>
      </c>
      <c r="P1108" s="1">
        <v>366</v>
      </c>
      <c r="Q1108" s="1">
        <v>1</v>
      </c>
      <c r="R1108" s="1"/>
      <c r="S1108" s="1">
        <v>0</v>
      </c>
      <c r="T1108" s="1"/>
      <c r="U1108" s="1">
        <v>2</v>
      </c>
      <c r="V1108" s="1"/>
      <c r="W1108" s="1"/>
      <c r="X1108" s="1"/>
      <c r="Y1108" s="1"/>
      <c r="Z1108" s="1"/>
      <c r="AA1108" s="1"/>
      <c r="AB1108" s="1"/>
      <c r="AH1108" t="str">
        <f t="shared" si="219"/>
        <v>Enfield</v>
      </c>
      <c r="AI1108" t="s">
        <v>201</v>
      </c>
      <c r="AJ1108">
        <v>2</v>
      </c>
      <c r="AK1108" s="7"/>
      <c r="AL1108" s="127">
        <v>33</v>
      </c>
      <c r="AM1108" s="130">
        <v>9</v>
      </c>
      <c r="AN1108" s="130">
        <v>65</v>
      </c>
      <c r="AO1108" s="132">
        <v>24340</v>
      </c>
      <c r="AP1108" s="132">
        <f t="shared" si="225"/>
        <v>33009</v>
      </c>
      <c r="AQ1108" t="s">
        <v>2231</v>
      </c>
    </row>
    <row r="1109" spans="1:43" hidden="1" outlineLevel="1" x14ac:dyDescent="0.2">
      <c r="A1109" t="s">
        <v>1952</v>
      </c>
      <c r="B1109" s="10" t="s">
        <v>2439</v>
      </c>
      <c r="C1109" s="1">
        <f t="shared" si="218"/>
        <v>2348</v>
      </c>
      <c r="D1109" s="7">
        <f t="shared" si="220"/>
        <v>1</v>
      </c>
      <c r="E1109" s="7">
        <f t="shared" si="221"/>
        <v>2</v>
      </c>
      <c r="F1109" s="7">
        <f t="shared" si="222"/>
        <v>3</v>
      </c>
      <c r="G1109" s="1">
        <f t="shared" si="223"/>
        <v>121</v>
      </c>
      <c r="H1109" s="2">
        <f t="shared" si="224"/>
        <v>5.1533219761499147E-2</v>
      </c>
      <c r="I1109" s="8"/>
      <c r="J1109" s="2">
        <f t="shared" si="214"/>
        <v>0.38969335604770017</v>
      </c>
      <c r="K1109" s="2">
        <f t="shared" si="215"/>
        <v>0.33816013628620101</v>
      </c>
      <c r="L1109" s="2">
        <f t="shared" si="216"/>
        <v>0.26618398637137991</v>
      </c>
      <c r="M1109" s="2">
        <f t="shared" si="217"/>
        <v>5.9625212947189143E-3</v>
      </c>
      <c r="N1109" s="1">
        <v>915</v>
      </c>
      <c r="O1109" s="1">
        <v>794</v>
      </c>
      <c r="P1109" s="1">
        <v>625</v>
      </c>
      <c r="Q1109">
        <v>12</v>
      </c>
      <c r="S1109">
        <v>0</v>
      </c>
      <c r="U1109" s="1">
        <v>2</v>
      </c>
      <c r="V1109" s="1"/>
      <c r="W1109" s="1"/>
      <c r="X1109" s="1"/>
      <c r="Y1109" s="1"/>
      <c r="Z1109" s="1"/>
      <c r="AA1109" s="1"/>
      <c r="AB1109" s="1"/>
      <c r="AH1109" t="str">
        <f t="shared" si="219"/>
        <v>Epping</v>
      </c>
      <c r="AI1109" t="s">
        <v>1767</v>
      </c>
      <c r="AJ1109">
        <v>1</v>
      </c>
      <c r="AK1109" s="7"/>
      <c r="AL1109" s="127">
        <v>33</v>
      </c>
      <c r="AM1109" s="130">
        <v>15</v>
      </c>
      <c r="AN1109" s="130">
        <v>50</v>
      </c>
      <c r="AO1109" s="132">
        <v>24660</v>
      </c>
      <c r="AP1109" s="132">
        <f t="shared" si="225"/>
        <v>33015</v>
      </c>
      <c r="AQ1109" t="s">
        <v>2231</v>
      </c>
    </row>
    <row r="1110" spans="1:43" hidden="1" outlineLevel="1" x14ac:dyDescent="0.2">
      <c r="A1110" t="s">
        <v>2594</v>
      </c>
      <c r="B1110" s="10" t="s">
        <v>2439</v>
      </c>
      <c r="C1110" s="1">
        <f t="shared" si="218"/>
        <v>1676</v>
      </c>
      <c r="D1110" s="7">
        <f t="shared" si="220"/>
        <v>2</v>
      </c>
      <c r="E1110" s="7">
        <f t="shared" si="221"/>
        <v>1</v>
      </c>
      <c r="F1110" s="7">
        <f t="shared" si="222"/>
        <v>3</v>
      </c>
      <c r="G1110" s="1">
        <f t="shared" si="223"/>
        <v>130</v>
      </c>
      <c r="H1110" s="2">
        <f t="shared" si="224"/>
        <v>7.7565632458233891E-2</v>
      </c>
      <c r="I1110" s="8"/>
      <c r="J1110" s="2">
        <f t="shared" si="214"/>
        <v>0.33233890214797135</v>
      </c>
      <c r="K1110" s="2">
        <f t="shared" si="215"/>
        <v>0.40990453460620524</v>
      </c>
      <c r="L1110" s="2">
        <f t="shared" si="216"/>
        <v>0.24105011933174225</v>
      </c>
      <c r="M1110" s="2">
        <f t="shared" si="217"/>
        <v>1.6706443914081159E-2</v>
      </c>
      <c r="N1110" s="1">
        <v>557</v>
      </c>
      <c r="O1110" s="1">
        <v>687</v>
      </c>
      <c r="P1110" s="1">
        <v>404</v>
      </c>
      <c r="Q1110" s="1">
        <v>27</v>
      </c>
      <c r="R1110" s="1"/>
      <c r="S1110" s="1">
        <v>1</v>
      </c>
      <c r="T1110" s="1"/>
      <c r="U1110" s="1">
        <v>0</v>
      </c>
      <c r="V1110" s="1"/>
      <c r="W1110" s="1"/>
      <c r="X1110" s="1"/>
      <c r="Y1110" s="1"/>
      <c r="Z1110" s="1"/>
      <c r="AA1110" s="1"/>
      <c r="AB1110" s="1"/>
      <c r="AH1110" t="str">
        <f t="shared" si="219"/>
        <v>Epsom</v>
      </c>
      <c r="AI1110" t="s">
        <v>309</v>
      </c>
      <c r="AJ1110">
        <v>1</v>
      </c>
      <c r="AK1110" s="7"/>
      <c r="AL1110" s="127">
        <v>33</v>
      </c>
      <c r="AM1110" s="130">
        <v>13</v>
      </c>
      <c r="AN1110" s="130">
        <v>55</v>
      </c>
      <c r="AO1110" s="132">
        <v>24900</v>
      </c>
      <c r="AP1110" s="132">
        <f t="shared" si="225"/>
        <v>33013</v>
      </c>
      <c r="AQ1110" t="s">
        <v>2231</v>
      </c>
    </row>
    <row r="1111" spans="1:43" hidden="1" outlineLevel="1" x14ac:dyDescent="0.2">
      <c r="A1111" t="s">
        <v>2263</v>
      </c>
      <c r="B1111" s="10" t="s">
        <v>2439</v>
      </c>
      <c r="C1111" s="1">
        <f t="shared" si="218"/>
        <v>171</v>
      </c>
      <c r="D1111" s="7">
        <f t="shared" si="220"/>
        <v>2</v>
      </c>
      <c r="E1111" s="7">
        <f t="shared" si="221"/>
        <v>1</v>
      </c>
      <c r="F1111" s="7">
        <f t="shared" si="222"/>
        <v>3</v>
      </c>
      <c r="G1111" s="1">
        <f t="shared" si="223"/>
        <v>41</v>
      </c>
      <c r="H1111" s="2">
        <f t="shared" si="224"/>
        <v>0.23976608187134502</v>
      </c>
      <c r="I1111" s="8"/>
      <c r="J1111" s="2">
        <f t="shared" si="214"/>
        <v>0.25730994152046782</v>
      </c>
      <c r="K1111" s="2">
        <f t="shared" si="215"/>
        <v>0.49707602339181284</v>
      </c>
      <c r="L1111" s="2">
        <f t="shared" si="216"/>
        <v>0.23976608187134502</v>
      </c>
      <c r="M1111" s="2">
        <f t="shared" si="217"/>
        <v>5.8479532163743242E-3</v>
      </c>
      <c r="N1111" s="1">
        <v>44</v>
      </c>
      <c r="O1111" s="1">
        <v>85</v>
      </c>
      <c r="P1111" s="1">
        <v>41</v>
      </c>
      <c r="Q1111" s="1">
        <v>1</v>
      </c>
      <c r="R1111" s="1"/>
      <c r="S1111" s="1">
        <v>0</v>
      </c>
      <c r="T1111" s="1"/>
      <c r="U1111" s="1">
        <v>0</v>
      </c>
      <c r="V1111" s="1"/>
      <c r="W1111" s="1"/>
      <c r="X1111" s="1"/>
      <c r="Y1111" s="1"/>
      <c r="Z1111" s="1"/>
      <c r="AA1111" s="1"/>
      <c r="AB1111" s="1"/>
      <c r="AH1111" t="str">
        <f t="shared" si="219"/>
        <v>Errol</v>
      </c>
      <c r="AI1111" t="s">
        <v>200</v>
      </c>
      <c r="AJ1111">
        <v>2</v>
      </c>
      <c r="AK1111" s="7"/>
      <c r="AL1111" s="127">
        <v>33</v>
      </c>
      <c r="AM1111" s="130">
        <v>7</v>
      </c>
      <c r="AN1111" s="130">
        <v>85</v>
      </c>
      <c r="AO1111" s="132">
        <v>25140</v>
      </c>
      <c r="AP1111" s="132">
        <f t="shared" si="225"/>
        <v>33007</v>
      </c>
      <c r="AQ1111" t="s">
        <v>2231</v>
      </c>
    </row>
    <row r="1112" spans="1:43" hidden="1" outlineLevel="1" x14ac:dyDescent="0.2">
      <c r="A1112" t="s">
        <v>2542</v>
      </c>
      <c r="B1112" s="10" t="s">
        <v>2439</v>
      </c>
      <c r="C1112" s="1">
        <f t="shared" si="218"/>
        <v>6576</v>
      </c>
      <c r="D1112" s="7">
        <f t="shared" si="220"/>
        <v>1</v>
      </c>
      <c r="E1112" s="7">
        <f t="shared" si="221"/>
        <v>2</v>
      </c>
      <c r="F1112" s="7">
        <f t="shared" si="222"/>
        <v>3</v>
      </c>
      <c r="G1112" s="1">
        <f t="shared" si="223"/>
        <v>189</v>
      </c>
      <c r="H1112" s="2">
        <f t="shared" si="224"/>
        <v>2.8740875912408759E-2</v>
      </c>
      <c r="I1112" s="8"/>
      <c r="J1112" s="2">
        <f t="shared" si="214"/>
        <v>0.40358880778588807</v>
      </c>
      <c r="K1112" s="2">
        <f t="shared" si="215"/>
        <v>0.37484793187347931</v>
      </c>
      <c r="L1112" s="2">
        <f t="shared" si="216"/>
        <v>0.21046228710462286</v>
      </c>
      <c r="M1112" s="2">
        <f t="shared" si="217"/>
        <v>1.1100973236009809E-2</v>
      </c>
      <c r="N1112" s="1">
        <v>2654</v>
      </c>
      <c r="O1112" s="1">
        <v>2465</v>
      </c>
      <c r="P1112" s="1">
        <v>1384</v>
      </c>
      <c r="Q1112">
        <v>61</v>
      </c>
      <c r="S1112">
        <v>11</v>
      </c>
      <c r="U1112" s="1">
        <v>1</v>
      </c>
      <c r="V1112" s="1"/>
      <c r="W1112" s="1"/>
      <c r="X1112" s="1"/>
      <c r="Y1112" s="1"/>
      <c r="Z1112" s="1"/>
      <c r="AA1112" s="1"/>
      <c r="AB1112" s="1"/>
      <c r="AH1112" t="str">
        <f t="shared" si="219"/>
        <v>Exeter</v>
      </c>
      <c r="AI1112" t="s">
        <v>1767</v>
      </c>
      <c r="AJ1112">
        <v>1</v>
      </c>
      <c r="AK1112" s="7"/>
      <c r="AL1112" s="127">
        <v>33</v>
      </c>
      <c r="AM1112" s="130">
        <v>15</v>
      </c>
      <c r="AN1112" s="130">
        <v>55</v>
      </c>
      <c r="AO1112" s="132">
        <v>25380</v>
      </c>
      <c r="AP1112" s="132">
        <f t="shared" si="225"/>
        <v>33015</v>
      </c>
      <c r="AQ1112" t="s">
        <v>2231</v>
      </c>
    </row>
    <row r="1113" spans="1:43" hidden="1" outlineLevel="1" x14ac:dyDescent="0.2">
      <c r="A1113" t="s">
        <v>635</v>
      </c>
      <c r="B1113" s="10" t="s">
        <v>2439</v>
      </c>
      <c r="C1113" s="1">
        <f t="shared" si="218"/>
        <v>2160</v>
      </c>
      <c r="D1113" s="7">
        <f t="shared" si="220"/>
        <v>2</v>
      </c>
      <c r="E1113" s="7">
        <f t="shared" si="221"/>
        <v>1</v>
      </c>
      <c r="F1113" s="7">
        <f t="shared" si="222"/>
        <v>3</v>
      </c>
      <c r="G1113" s="1">
        <f t="shared" si="223"/>
        <v>14</v>
      </c>
      <c r="H1113" s="2">
        <f t="shared" si="224"/>
        <v>6.4814814814814813E-3</v>
      </c>
      <c r="I1113" s="8"/>
      <c r="J1113" s="2">
        <f t="shared" si="214"/>
        <v>0.37268518518518517</v>
      </c>
      <c r="K1113" s="2">
        <f t="shared" si="215"/>
        <v>0.37916666666666665</v>
      </c>
      <c r="L1113" s="2">
        <f t="shared" si="216"/>
        <v>0.24027777777777778</v>
      </c>
      <c r="M1113" s="2">
        <f t="shared" si="217"/>
        <v>7.8703703703704442E-3</v>
      </c>
      <c r="N1113" s="1">
        <v>805</v>
      </c>
      <c r="O1113" s="1">
        <v>819</v>
      </c>
      <c r="P1113" s="1">
        <v>519</v>
      </c>
      <c r="Q1113">
        <v>13</v>
      </c>
      <c r="S1113">
        <v>0</v>
      </c>
      <c r="U1113" s="1">
        <v>4</v>
      </c>
      <c r="V1113" s="1"/>
      <c r="W1113" s="1"/>
      <c r="X1113" s="1"/>
      <c r="Y1113" s="1"/>
      <c r="Z1113" s="1"/>
      <c r="AA1113" s="1"/>
      <c r="AB1113" s="1"/>
      <c r="AH1113" t="str">
        <f t="shared" si="219"/>
        <v>Farmington</v>
      </c>
      <c r="AI1113" t="s">
        <v>23</v>
      </c>
      <c r="AJ1113">
        <v>1</v>
      </c>
      <c r="AK1113" s="7"/>
      <c r="AL1113" s="127">
        <v>33</v>
      </c>
      <c r="AM1113" s="130">
        <v>17</v>
      </c>
      <c r="AN1113" s="130">
        <v>20</v>
      </c>
      <c r="AO1113" s="132">
        <v>26020</v>
      </c>
      <c r="AP1113" s="132">
        <f t="shared" si="225"/>
        <v>33017</v>
      </c>
      <c r="AQ1113" t="s">
        <v>2231</v>
      </c>
    </row>
    <row r="1114" spans="1:43" hidden="1" outlineLevel="1" x14ac:dyDescent="0.2">
      <c r="A1114" t="s">
        <v>636</v>
      </c>
      <c r="B1114" s="10" t="s">
        <v>2439</v>
      </c>
      <c r="C1114" s="1">
        <f t="shared" si="218"/>
        <v>1030</v>
      </c>
      <c r="D1114" s="7">
        <f t="shared" si="220"/>
        <v>1</v>
      </c>
      <c r="E1114" s="7">
        <f t="shared" si="221"/>
        <v>2</v>
      </c>
      <c r="F1114" s="7">
        <f t="shared" si="222"/>
        <v>3</v>
      </c>
      <c r="G1114" s="1">
        <f t="shared" si="223"/>
        <v>32</v>
      </c>
      <c r="H1114" s="2">
        <f t="shared" si="224"/>
        <v>3.1067961165048542E-2</v>
      </c>
      <c r="I1114" s="8"/>
      <c r="J1114" s="2">
        <f t="shared" si="214"/>
        <v>0.39805825242718446</v>
      </c>
      <c r="K1114" s="2">
        <f t="shared" si="215"/>
        <v>0.36699029126213595</v>
      </c>
      <c r="L1114" s="2">
        <f t="shared" si="216"/>
        <v>0.22621359223300971</v>
      </c>
      <c r="M1114" s="2">
        <f t="shared" si="217"/>
        <v>8.7378640776698269E-3</v>
      </c>
      <c r="N1114" s="1">
        <v>410</v>
      </c>
      <c r="O1114" s="1">
        <v>378</v>
      </c>
      <c r="P1114" s="1">
        <v>233</v>
      </c>
      <c r="Q1114" s="1">
        <v>9</v>
      </c>
      <c r="R1114" s="1"/>
      <c r="S1114" s="1">
        <v>0</v>
      </c>
      <c r="T1114" s="1"/>
      <c r="U1114" s="1">
        <v>0</v>
      </c>
      <c r="V1114" s="1"/>
      <c r="W1114" s="1"/>
      <c r="X1114" s="1"/>
      <c r="Y1114" s="1"/>
      <c r="Z1114" s="1"/>
      <c r="AA1114" s="1"/>
      <c r="AB1114" s="1"/>
      <c r="AH1114" t="str">
        <f t="shared" si="219"/>
        <v>Fitzwilliam</v>
      </c>
      <c r="AI1114" t="s">
        <v>2737</v>
      </c>
      <c r="AJ1114">
        <v>2</v>
      </c>
      <c r="AK1114" s="7"/>
      <c r="AL1114" s="127">
        <v>33</v>
      </c>
      <c r="AM1114" s="130">
        <v>5</v>
      </c>
      <c r="AN1114" s="130">
        <v>20</v>
      </c>
      <c r="AO1114" s="132">
        <v>26500</v>
      </c>
      <c r="AP1114" s="132">
        <f t="shared" si="225"/>
        <v>33005</v>
      </c>
      <c r="AQ1114" t="s">
        <v>2231</v>
      </c>
    </row>
    <row r="1115" spans="1:43" hidden="1" outlineLevel="1" x14ac:dyDescent="0.2">
      <c r="A1115" t="s">
        <v>637</v>
      </c>
      <c r="B1115" s="10" t="s">
        <v>2439</v>
      </c>
      <c r="C1115" s="1">
        <f t="shared" si="218"/>
        <v>798</v>
      </c>
      <c r="D1115" s="7">
        <f t="shared" si="220"/>
        <v>1</v>
      </c>
      <c r="E1115" s="7">
        <f t="shared" si="221"/>
        <v>2</v>
      </c>
      <c r="F1115" s="7">
        <f t="shared" si="222"/>
        <v>3</v>
      </c>
      <c r="G1115" s="1">
        <f t="shared" si="223"/>
        <v>36</v>
      </c>
      <c r="H1115" s="2">
        <f t="shared" si="224"/>
        <v>4.5112781954887216E-2</v>
      </c>
      <c r="I1115" s="8"/>
      <c r="J1115" s="2">
        <f t="shared" si="214"/>
        <v>0.40100250626566414</v>
      </c>
      <c r="K1115" s="2">
        <f t="shared" si="215"/>
        <v>0.35588972431077692</v>
      </c>
      <c r="L1115" s="2">
        <f t="shared" si="216"/>
        <v>0.23057644110275688</v>
      </c>
      <c r="M1115" s="2">
        <f t="shared" si="217"/>
        <v>1.253132832080206E-2</v>
      </c>
      <c r="N1115" s="1">
        <v>320</v>
      </c>
      <c r="O1115" s="1">
        <v>284</v>
      </c>
      <c r="P1115" s="1">
        <v>184</v>
      </c>
      <c r="Q1115" s="1">
        <v>9</v>
      </c>
      <c r="R1115" s="1"/>
      <c r="S1115" s="1">
        <v>1</v>
      </c>
      <c r="T1115" s="1"/>
      <c r="U1115" s="1">
        <v>0</v>
      </c>
      <c r="V1115" s="1"/>
      <c r="W1115" s="1"/>
      <c r="X1115" s="1"/>
      <c r="Y1115" s="1"/>
      <c r="Z1115" s="1"/>
      <c r="AA1115" s="1"/>
      <c r="AB1115" s="1"/>
      <c r="AH1115" t="str">
        <f t="shared" si="219"/>
        <v>Francestown</v>
      </c>
      <c r="AI1115" t="s">
        <v>272</v>
      </c>
      <c r="AJ1115">
        <v>2</v>
      </c>
      <c r="AK1115" s="7"/>
      <c r="AL1115" s="127">
        <v>33</v>
      </c>
      <c r="AM1115" s="130">
        <v>11</v>
      </c>
      <c r="AN1115" s="130">
        <v>35</v>
      </c>
      <c r="AO1115" s="132">
        <v>27140</v>
      </c>
      <c r="AP1115" s="132">
        <f t="shared" si="225"/>
        <v>33011</v>
      </c>
      <c r="AQ1115" t="s">
        <v>2231</v>
      </c>
    </row>
    <row r="1116" spans="1:43" hidden="1" outlineLevel="1" x14ac:dyDescent="0.2">
      <c r="A1116" t="s">
        <v>1953</v>
      </c>
      <c r="B1116" s="10" t="s">
        <v>2439</v>
      </c>
      <c r="C1116" s="1">
        <f t="shared" si="218"/>
        <v>602</v>
      </c>
      <c r="D1116" s="7">
        <f t="shared" si="220"/>
        <v>1</v>
      </c>
      <c r="E1116" s="7">
        <f t="shared" si="221"/>
        <v>2</v>
      </c>
      <c r="F1116" s="7">
        <f t="shared" si="222"/>
        <v>3</v>
      </c>
      <c r="G1116" s="1">
        <f t="shared" si="223"/>
        <v>5</v>
      </c>
      <c r="H1116" s="2">
        <f t="shared" si="224"/>
        <v>8.3056478405315621E-3</v>
      </c>
      <c r="I1116" s="8"/>
      <c r="J1116" s="2">
        <f t="shared" si="214"/>
        <v>0.38538205980066448</v>
      </c>
      <c r="K1116" s="2">
        <f t="shared" si="215"/>
        <v>0.37707641196013292</v>
      </c>
      <c r="L1116" s="2">
        <f t="shared" si="216"/>
        <v>0.23255813953488372</v>
      </c>
      <c r="M1116" s="2">
        <f t="shared" si="217"/>
        <v>4.9833887043188307E-3</v>
      </c>
      <c r="N1116" s="1">
        <v>232</v>
      </c>
      <c r="O1116" s="1">
        <v>227</v>
      </c>
      <c r="P1116" s="1">
        <v>140</v>
      </c>
      <c r="Q1116" s="1">
        <v>2</v>
      </c>
      <c r="R1116" s="1"/>
      <c r="S1116" s="1">
        <v>0</v>
      </c>
      <c r="T1116" s="1"/>
      <c r="U1116" s="1">
        <v>1</v>
      </c>
      <c r="V1116" s="1"/>
      <c r="W1116" s="1"/>
      <c r="X1116" s="1"/>
      <c r="Y1116" s="1"/>
      <c r="Z1116" s="1"/>
      <c r="AA1116" s="1"/>
      <c r="AB1116" s="1"/>
      <c r="AH1116" t="str">
        <f t="shared" si="219"/>
        <v>Franconia</v>
      </c>
      <c r="AI1116" t="s">
        <v>201</v>
      </c>
      <c r="AJ1116">
        <v>2</v>
      </c>
      <c r="AK1116" s="7"/>
      <c r="AL1116" s="127">
        <v>33</v>
      </c>
      <c r="AM1116" s="130">
        <v>9</v>
      </c>
      <c r="AN1116" s="130">
        <v>70</v>
      </c>
      <c r="AO1116" s="132">
        <v>27300</v>
      </c>
      <c r="AP1116" s="132">
        <f t="shared" si="225"/>
        <v>33009</v>
      </c>
      <c r="AQ1116" t="s">
        <v>2231</v>
      </c>
    </row>
    <row r="1117" spans="1:43" hidden="1" outlineLevel="1" x14ac:dyDescent="0.2">
      <c r="A1117" t="s">
        <v>1494</v>
      </c>
      <c r="B1117" s="10" t="s">
        <v>2439</v>
      </c>
      <c r="C1117" s="1">
        <f t="shared" si="218"/>
        <v>3097</v>
      </c>
      <c r="D1117" s="7">
        <f t="shared" si="220"/>
        <v>1</v>
      </c>
      <c r="E1117" s="7">
        <f t="shared" si="221"/>
        <v>2</v>
      </c>
      <c r="F1117" s="7">
        <f t="shared" si="222"/>
        <v>3</v>
      </c>
      <c r="G1117" s="1">
        <f t="shared" si="223"/>
        <v>113</v>
      </c>
      <c r="H1117" s="2">
        <f t="shared" si="224"/>
        <v>3.6486922828543752E-2</v>
      </c>
      <c r="I1117" s="8"/>
      <c r="J1117" s="2">
        <f t="shared" si="214"/>
        <v>0.40426218921536972</v>
      </c>
      <c r="K1117" s="2">
        <f t="shared" si="215"/>
        <v>0.36777526638682595</v>
      </c>
      <c r="L1117" s="2">
        <f t="shared" si="216"/>
        <v>0.22311914756215692</v>
      </c>
      <c r="M1117" s="2">
        <f t="shared" si="217"/>
        <v>4.8433968356474122E-3</v>
      </c>
      <c r="N1117" s="1">
        <v>1252</v>
      </c>
      <c r="O1117" s="1">
        <v>1139</v>
      </c>
      <c r="P1117" s="1">
        <v>691</v>
      </c>
      <c r="Q1117" s="1">
        <v>11</v>
      </c>
      <c r="R1117" s="1"/>
      <c r="S1117" s="1">
        <v>1</v>
      </c>
      <c r="T1117" s="1"/>
      <c r="U1117" s="1">
        <v>3</v>
      </c>
      <c r="V1117" s="1"/>
      <c r="W1117" s="1"/>
      <c r="X1117" s="1"/>
      <c r="Y1117" s="1"/>
      <c r="Z1117" s="1"/>
      <c r="AA1117" s="1"/>
      <c r="AB1117" s="1"/>
      <c r="AH1117" t="str">
        <f t="shared" si="219"/>
        <v>Franklin</v>
      </c>
      <c r="AI1117" t="s">
        <v>309</v>
      </c>
      <c r="AJ1117">
        <v>2</v>
      </c>
      <c r="AK1117" s="7"/>
      <c r="AL1117" s="127">
        <v>33</v>
      </c>
      <c r="AM1117" s="130">
        <v>13</v>
      </c>
      <c r="AN1117" s="130">
        <v>60</v>
      </c>
      <c r="AO1117" s="132">
        <v>27380</v>
      </c>
      <c r="AP1117" s="132">
        <f t="shared" si="225"/>
        <v>33013</v>
      </c>
      <c r="AQ1117" t="s">
        <v>146</v>
      </c>
    </row>
    <row r="1118" spans="1:43" hidden="1" outlineLevel="1" x14ac:dyDescent="0.2">
      <c r="A1118" t="s">
        <v>2498</v>
      </c>
      <c r="B1118" s="10" t="s">
        <v>2439</v>
      </c>
      <c r="C1118" s="1">
        <f t="shared" si="218"/>
        <v>692</v>
      </c>
      <c r="D1118" s="7">
        <f t="shared" si="220"/>
        <v>2</v>
      </c>
      <c r="E1118" s="7">
        <f t="shared" si="221"/>
        <v>1</v>
      </c>
      <c r="F1118" s="7">
        <f t="shared" si="222"/>
        <v>3</v>
      </c>
      <c r="G1118" s="1">
        <f t="shared" si="223"/>
        <v>52</v>
      </c>
      <c r="H1118" s="2">
        <f t="shared" si="224"/>
        <v>7.5144508670520235E-2</v>
      </c>
      <c r="I1118" s="8"/>
      <c r="J1118" s="2">
        <f t="shared" si="214"/>
        <v>0.34104046242774566</v>
      </c>
      <c r="K1118" s="2">
        <f t="shared" si="215"/>
        <v>0.41618497109826591</v>
      </c>
      <c r="L1118" s="2">
        <f t="shared" si="216"/>
        <v>0.23843930635838151</v>
      </c>
      <c r="M1118" s="2">
        <f t="shared" si="217"/>
        <v>4.3352601156069204E-3</v>
      </c>
      <c r="N1118" s="1">
        <v>236</v>
      </c>
      <c r="O1118" s="1">
        <v>288</v>
      </c>
      <c r="P1118" s="1">
        <v>165</v>
      </c>
      <c r="Q1118" s="1">
        <v>3</v>
      </c>
      <c r="R1118" s="1"/>
      <c r="S1118" s="1">
        <v>0</v>
      </c>
      <c r="T1118" s="1"/>
      <c r="U1118" s="1">
        <v>0</v>
      </c>
      <c r="V1118" s="1"/>
      <c r="W1118" s="1"/>
      <c r="X1118" s="1"/>
      <c r="Y1118" s="1"/>
      <c r="Z1118" s="1"/>
      <c r="AA1118" s="1"/>
      <c r="AB1118" s="1"/>
      <c r="AH1118" t="str">
        <f t="shared" si="219"/>
        <v>Freedom</v>
      </c>
      <c r="AI1118" t="s">
        <v>972</v>
      </c>
      <c r="AJ1118">
        <v>1</v>
      </c>
      <c r="AK1118" s="7"/>
      <c r="AL1118" s="127">
        <v>33</v>
      </c>
      <c r="AM1118" s="130">
        <v>3</v>
      </c>
      <c r="AN1118" s="130">
        <v>40</v>
      </c>
      <c r="AO1118" s="132">
        <v>27700</v>
      </c>
      <c r="AP1118" s="132">
        <f t="shared" si="225"/>
        <v>33003</v>
      </c>
      <c r="AQ1118" t="s">
        <v>2231</v>
      </c>
    </row>
    <row r="1119" spans="1:43" hidden="1" outlineLevel="1" x14ac:dyDescent="0.2">
      <c r="A1119" t="s">
        <v>1886</v>
      </c>
      <c r="B1119" s="10" t="s">
        <v>2439</v>
      </c>
      <c r="C1119" s="1">
        <f t="shared" si="218"/>
        <v>1300</v>
      </c>
      <c r="D1119" s="7">
        <f t="shared" si="220"/>
        <v>3</v>
      </c>
      <c r="E1119" s="7">
        <f t="shared" si="221"/>
        <v>1</v>
      </c>
      <c r="F1119" s="7">
        <f t="shared" si="222"/>
        <v>2</v>
      </c>
      <c r="G1119" s="1">
        <f t="shared" si="223"/>
        <v>66</v>
      </c>
      <c r="H1119" s="2">
        <f t="shared" si="224"/>
        <v>5.0769230769230768E-2</v>
      </c>
      <c r="I1119" s="8"/>
      <c r="J1119" s="2">
        <f t="shared" si="214"/>
        <v>0.27076923076923076</v>
      </c>
      <c r="K1119" s="2">
        <f t="shared" si="215"/>
        <v>0.38307692307692309</v>
      </c>
      <c r="L1119" s="2">
        <f t="shared" si="216"/>
        <v>0.3323076923076923</v>
      </c>
      <c r="M1119" s="2">
        <f t="shared" si="217"/>
        <v>1.3846153846153841E-2</v>
      </c>
      <c r="N1119" s="1">
        <v>352</v>
      </c>
      <c r="O1119" s="1">
        <v>498</v>
      </c>
      <c r="P1119" s="1">
        <v>432</v>
      </c>
      <c r="Q1119">
        <v>16</v>
      </c>
      <c r="S1119">
        <v>1</v>
      </c>
      <c r="U1119" s="1">
        <v>1</v>
      </c>
      <c r="V1119" s="1"/>
      <c r="W1119" s="1"/>
      <c r="X1119" s="1"/>
      <c r="Y1119" s="1"/>
      <c r="Z1119" s="1"/>
      <c r="AA1119" s="1"/>
      <c r="AB1119" s="1"/>
      <c r="AH1119" t="str">
        <f t="shared" si="219"/>
        <v>Fremont</v>
      </c>
      <c r="AI1119" t="s">
        <v>1767</v>
      </c>
      <c r="AJ1119">
        <v>1</v>
      </c>
      <c r="AK1119" s="7"/>
      <c r="AL1119" s="127">
        <v>33</v>
      </c>
      <c r="AM1119" s="130">
        <v>15</v>
      </c>
      <c r="AN1119" s="130">
        <v>60</v>
      </c>
      <c r="AO1119" s="132">
        <v>27940</v>
      </c>
      <c r="AP1119" s="132">
        <f t="shared" si="225"/>
        <v>33015</v>
      </c>
      <c r="AQ1119" t="s">
        <v>2231</v>
      </c>
    </row>
    <row r="1120" spans="1:43" hidden="1" outlineLevel="1" x14ac:dyDescent="0.2">
      <c r="A1120" t="s">
        <v>630</v>
      </c>
      <c r="B1120" s="10" t="s">
        <v>2439</v>
      </c>
      <c r="C1120" s="1">
        <f t="shared" si="218"/>
        <v>3608</v>
      </c>
      <c r="D1120" s="7">
        <f t="shared" si="220"/>
        <v>2</v>
      </c>
      <c r="E1120" s="7">
        <f t="shared" si="221"/>
        <v>1</v>
      </c>
      <c r="F1120" s="7">
        <f t="shared" si="222"/>
        <v>3</v>
      </c>
      <c r="G1120" s="1">
        <f t="shared" si="223"/>
        <v>445</v>
      </c>
      <c r="H1120" s="2">
        <f t="shared" si="224"/>
        <v>0.1233370288248337</v>
      </c>
      <c r="I1120" s="8"/>
      <c r="J1120" s="2">
        <f t="shared" si="214"/>
        <v>0.32317073170731708</v>
      </c>
      <c r="K1120" s="2">
        <f t="shared" si="215"/>
        <v>0.4465077605321508</v>
      </c>
      <c r="L1120" s="2">
        <f t="shared" si="216"/>
        <v>0.22533259423503327</v>
      </c>
      <c r="M1120" s="2">
        <f t="shared" si="217"/>
        <v>4.9889135254987949E-3</v>
      </c>
      <c r="N1120" s="1">
        <v>1166</v>
      </c>
      <c r="O1120" s="1">
        <v>1611</v>
      </c>
      <c r="P1120" s="1">
        <v>813</v>
      </c>
      <c r="Q1120" s="1">
        <v>17</v>
      </c>
      <c r="R1120" s="1"/>
      <c r="S1120" s="1">
        <v>0</v>
      </c>
      <c r="T1120" s="1"/>
      <c r="U1120" s="1">
        <v>1</v>
      </c>
      <c r="V1120" s="1"/>
      <c r="W1120" s="1"/>
      <c r="X1120" s="1"/>
      <c r="Y1120" s="1"/>
      <c r="Z1120" s="1"/>
      <c r="AA1120" s="1"/>
      <c r="AB1120" s="1"/>
      <c r="AH1120" t="str">
        <f t="shared" si="219"/>
        <v>Gilford</v>
      </c>
      <c r="AI1120" t="s">
        <v>2736</v>
      </c>
      <c r="AJ1120">
        <v>1</v>
      </c>
      <c r="AK1120" s="7"/>
      <c r="AL1120" s="127">
        <v>33</v>
      </c>
      <c r="AM1120" s="130">
        <v>1</v>
      </c>
      <c r="AN1120" s="130">
        <v>25</v>
      </c>
      <c r="AO1120" s="132">
        <v>28740</v>
      </c>
      <c r="AP1120" s="132">
        <f t="shared" si="225"/>
        <v>33001</v>
      </c>
      <c r="AQ1120" t="s">
        <v>2231</v>
      </c>
    </row>
    <row r="1121" spans="1:43" hidden="1" outlineLevel="1" x14ac:dyDescent="0.2">
      <c r="A1121" t="s">
        <v>1999</v>
      </c>
      <c r="B1121" s="10" t="s">
        <v>2439</v>
      </c>
      <c r="C1121" s="1">
        <f t="shared" si="218"/>
        <v>1379</v>
      </c>
      <c r="D1121" s="7">
        <f t="shared" si="220"/>
        <v>1</v>
      </c>
      <c r="E1121" s="7">
        <f t="shared" si="221"/>
        <v>1</v>
      </c>
      <c r="F1121" s="7">
        <f t="shared" si="222"/>
        <v>3</v>
      </c>
      <c r="G1121" s="1">
        <f t="shared" si="223"/>
        <v>0</v>
      </c>
      <c r="H1121" s="2">
        <f t="shared" si="224"/>
        <v>0</v>
      </c>
      <c r="I1121" s="8"/>
      <c r="J1121" s="2">
        <f t="shared" si="214"/>
        <v>0.36983321247280637</v>
      </c>
      <c r="K1121" s="2">
        <f t="shared" si="215"/>
        <v>0.36983321247280637</v>
      </c>
      <c r="L1121" s="2">
        <f t="shared" si="216"/>
        <v>0.25235678027556202</v>
      </c>
      <c r="M1121" s="2">
        <f t="shared" si="217"/>
        <v>7.9767947788252913E-3</v>
      </c>
      <c r="N1121" s="1">
        <v>510</v>
      </c>
      <c r="O1121" s="1">
        <v>510</v>
      </c>
      <c r="P1121" s="1">
        <v>348</v>
      </c>
      <c r="Q1121" s="1">
        <v>6</v>
      </c>
      <c r="R1121" s="1"/>
      <c r="S1121" s="1">
        <v>2</v>
      </c>
      <c r="T1121" s="1"/>
      <c r="U1121" s="1">
        <v>3</v>
      </c>
      <c r="V1121" s="1"/>
      <c r="W1121" s="1"/>
      <c r="X1121" s="1"/>
      <c r="Y1121" s="1"/>
      <c r="Z1121" s="1"/>
      <c r="AA1121" s="1"/>
      <c r="AB1121" s="1"/>
      <c r="AH1121" t="str">
        <f t="shared" si="219"/>
        <v>Gilmanton</v>
      </c>
      <c r="AI1121" t="s">
        <v>2736</v>
      </c>
      <c r="AJ1121">
        <v>1</v>
      </c>
      <c r="AK1121" s="7"/>
      <c r="AL1121" s="127">
        <v>33</v>
      </c>
      <c r="AM1121" s="130">
        <v>1</v>
      </c>
      <c r="AN1121" s="130">
        <v>30</v>
      </c>
      <c r="AO1121" s="132">
        <v>28980</v>
      </c>
      <c r="AP1121" s="132">
        <f t="shared" si="225"/>
        <v>33001</v>
      </c>
      <c r="AQ1121" t="s">
        <v>2231</v>
      </c>
    </row>
    <row r="1122" spans="1:43" hidden="1" outlineLevel="1" x14ac:dyDescent="0.2">
      <c r="A1122" t="s">
        <v>397</v>
      </c>
      <c r="B1122" s="10" t="s">
        <v>2439</v>
      </c>
      <c r="C1122" s="1">
        <f t="shared" si="218"/>
        <v>324</v>
      </c>
      <c r="D1122" s="7">
        <f t="shared" si="220"/>
        <v>1</v>
      </c>
      <c r="E1122" s="7">
        <f t="shared" si="221"/>
        <v>2</v>
      </c>
      <c r="F1122" s="7">
        <f t="shared" si="222"/>
        <v>3</v>
      </c>
      <c r="G1122" s="1">
        <f t="shared" si="223"/>
        <v>19</v>
      </c>
      <c r="H1122" s="2">
        <f t="shared" si="224"/>
        <v>5.8641975308641972E-2</v>
      </c>
      <c r="I1122" s="8"/>
      <c r="J1122" s="2">
        <f t="shared" si="214"/>
        <v>0.4228395061728395</v>
      </c>
      <c r="K1122" s="2">
        <f t="shared" si="215"/>
        <v>0.36419753086419754</v>
      </c>
      <c r="L1122" s="2">
        <f t="shared" si="216"/>
        <v>0.20987654320987653</v>
      </c>
      <c r="M1122" s="2">
        <f t="shared" si="217"/>
        <v>3.0864197530864335E-3</v>
      </c>
      <c r="N1122" s="1">
        <v>137</v>
      </c>
      <c r="O1122" s="1">
        <v>118</v>
      </c>
      <c r="P1122" s="1">
        <v>68</v>
      </c>
      <c r="Q1122" s="1">
        <v>1</v>
      </c>
      <c r="R1122" s="1"/>
      <c r="S1122" s="1">
        <v>0</v>
      </c>
      <c r="T1122" s="1"/>
      <c r="U1122" s="1">
        <v>0</v>
      </c>
      <c r="V1122" s="1"/>
      <c r="W1122" s="1"/>
      <c r="X1122" s="1"/>
      <c r="Y1122" s="1"/>
      <c r="Z1122" s="1"/>
      <c r="AA1122" s="1"/>
      <c r="AB1122" s="1"/>
      <c r="AH1122" t="str">
        <f t="shared" si="219"/>
        <v>Gilsum</v>
      </c>
      <c r="AI1122" t="s">
        <v>2737</v>
      </c>
      <c r="AJ1122">
        <v>2</v>
      </c>
      <c r="AK1122" s="7"/>
      <c r="AL1122" s="127">
        <v>33</v>
      </c>
      <c r="AM1122" s="130">
        <v>5</v>
      </c>
      <c r="AN1122" s="130">
        <v>25</v>
      </c>
      <c r="AO1122" s="132">
        <v>29220</v>
      </c>
      <c r="AP1122" s="132">
        <f t="shared" si="225"/>
        <v>33005</v>
      </c>
      <c r="AQ1122" t="s">
        <v>2231</v>
      </c>
    </row>
    <row r="1123" spans="1:43" hidden="1" outlineLevel="1" x14ac:dyDescent="0.2">
      <c r="A1123" t="s">
        <v>646</v>
      </c>
      <c r="B1123" s="10" t="s">
        <v>2439</v>
      </c>
      <c r="C1123" s="1">
        <f t="shared" si="218"/>
        <v>6960</v>
      </c>
      <c r="D1123" s="7">
        <f t="shared" si="220"/>
        <v>2</v>
      </c>
      <c r="E1123" s="7">
        <f t="shared" si="221"/>
        <v>1</v>
      </c>
      <c r="F1123" s="7">
        <f t="shared" si="222"/>
        <v>3</v>
      </c>
      <c r="G1123" s="1">
        <f t="shared" si="223"/>
        <v>728</v>
      </c>
      <c r="H1123" s="2">
        <f t="shared" si="224"/>
        <v>0.10459770114942529</v>
      </c>
      <c r="I1123" s="8"/>
      <c r="J1123" s="2">
        <f t="shared" si="214"/>
        <v>0.33232758620689656</v>
      </c>
      <c r="K1123" s="2">
        <f t="shared" si="215"/>
        <v>0.43692528735632186</v>
      </c>
      <c r="L1123" s="2">
        <f t="shared" si="216"/>
        <v>0.22370689655172413</v>
      </c>
      <c r="M1123" s="2">
        <f t="shared" si="217"/>
        <v>7.0402298850573974E-3</v>
      </c>
      <c r="N1123" s="1">
        <v>2313</v>
      </c>
      <c r="O1123" s="1">
        <v>3041</v>
      </c>
      <c r="P1123" s="1">
        <v>1557</v>
      </c>
      <c r="Q1123" s="1">
        <v>43</v>
      </c>
      <c r="R1123" s="1"/>
      <c r="S1123" s="1">
        <v>2</v>
      </c>
      <c r="T1123" s="1"/>
      <c r="U1123" s="1">
        <v>4</v>
      </c>
      <c r="V1123" s="1"/>
      <c r="W1123" s="1"/>
      <c r="X1123" s="1"/>
      <c r="Y1123" s="1"/>
      <c r="Z1123" s="1"/>
      <c r="AA1123" s="1"/>
      <c r="AB1123" s="1"/>
      <c r="AH1123" t="str">
        <f t="shared" si="219"/>
        <v>Goffstown</v>
      </c>
      <c r="AI1123" t="s">
        <v>272</v>
      </c>
      <c r="AJ1123">
        <v>1</v>
      </c>
      <c r="AK1123" s="7"/>
      <c r="AL1123" s="127">
        <v>33</v>
      </c>
      <c r="AM1123" s="130">
        <v>11</v>
      </c>
      <c r="AN1123" s="130">
        <v>40</v>
      </c>
      <c r="AO1123" s="132">
        <v>29860</v>
      </c>
      <c r="AP1123" s="132">
        <f t="shared" si="225"/>
        <v>33011</v>
      </c>
      <c r="AQ1123" t="s">
        <v>2231</v>
      </c>
    </row>
    <row r="1124" spans="1:43" hidden="1" outlineLevel="1" x14ac:dyDescent="0.2">
      <c r="A1124" t="s">
        <v>1133</v>
      </c>
      <c r="B1124" s="10" t="s">
        <v>2439</v>
      </c>
      <c r="C1124" s="1">
        <f t="shared" si="218"/>
        <v>1697</v>
      </c>
      <c r="D1124" s="7">
        <f t="shared" si="220"/>
        <v>1</v>
      </c>
      <c r="E1124" s="7">
        <f t="shared" si="221"/>
        <v>2</v>
      </c>
      <c r="F1124" s="7">
        <f t="shared" si="222"/>
        <v>3</v>
      </c>
      <c r="G1124" s="1">
        <f t="shared" si="223"/>
        <v>293</v>
      </c>
      <c r="H1124" s="2">
        <f t="shared" si="224"/>
        <v>0.17265763111373011</v>
      </c>
      <c r="I1124" s="8"/>
      <c r="J1124" s="2">
        <f t="shared" si="214"/>
        <v>0.47142015321154979</v>
      </c>
      <c r="K1124" s="2">
        <f t="shared" si="215"/>
        <v>0.29876252209781967</v>
      </c>
      <c r="L1124" s="2">
        <f t="shared" si="216"/>
        <v>0.22628167354154391</v>
      </c>
      <c r="M1124" s="2">
        <f t="shared" si="217"/>
        <v>3.5356511490865772E-3</v>
      </c>
      <c r="N1124" s="1">
        <v>800</v>
      </c>
      <c r="O1124" s="1">
        <v>507</v>
      </c>
      <c r="P1124" s="1">
        <v>384</v>
      </c>
      <c r="Q1124" s="1">
        <v>5</v>
      </c>
      <c r="R1124" s="1"/>
      <c r="S1124" s="1">
        <v>0</v>
      </c>
      <c r="T1124" s="1"/>
      <c r="U1124" s="1">
        <v>1</v>
      </c>
      <c r="V1124" s="1"/>
      <c r="W1124" s="1"/>
      <c r="X1124" s="1"/>
      <c r="Y1124" s="1"/>
      <c r="Z1124" s="1"/>
      <c r="AA1124" s="1"/>
      <c r="AB1124" s="1"/>
      <c r="AH1124" t="str">
        <f t="shared" si="219"/>
        <v>Gorham</v>
      </c>
      <c r="AI1124" t="s">
        <v>200</v>
      </c>
      <c r="AJ1124">
        <v>2</v>
      </c>
      <c r="AK1124" s="7"/>
      <c r="AL1124" s="127">
        <v>33</v>
      </c>
      <c r="AM1124" s="130">
        <v>7</v>
      </c>
      <c r="AN1124" s="130">
        <v>95</v>
      </c>
      <c r="AO1124" s="132">
        <v>30260</v>
      </c>
      <c r="AP1124" s="132">
        <f t="shared" si="225"/>
        <v>33007</v>
      </c>
      <c r="AQ1124" t="s">
        <v>2231</v>
      </c>
    </row>
    <row r="1125" spans="1:43" hidden="1" outlineLevel="1" x14ac:dyDescent="0.2">
      <c r="A1125" t="s">
        <v>1376</v>
      </c>
      <c r="B1125" s="10" t="s">
        <v>2439</v>
      </c>
      <c r="C1125" s="1">
        <f t="shared" si="218"/>
        <v>355</v>
      </c>
      <c r="D1125" s="7">
        <f t="shared" si="220"/>
        <v>1</v>
      </c>
      <c r="E1125" s="7">
        <f t="shared" si="221"/>
        <v>2</v>
      </c>
      <c r="F1125" s="7">
        <f t="shared" si="222"/>
        <v>3</v>
      </c>
      <c r="G1125" s="1">
        <f t="shared" si="223"/>
        <v>30</v>
      </c>
      <c r="H1125" s="2">
        <f t="shared" si="224"/>
        <v>8.4507042253521125E-2</v>
      </c>
      <c r="I1125" s="8"/>
      <c r="J1125" s="2">
        <f t="shared" ref="J1125:J1183" si="226">IF(C1125=0,"-",N1125/C1125)</f>
        <v>0.43380281690140843</v>
      </c>
      <c r="K1125" s="2">
        <f t="shared" ref="K1125:K1183" si="227">IF(C1125=0,"-",O1125/C1125)</f>
        <v>0.3492957746478873</v>
      </c>
      <c r="L1125" s="2">
        <f t="shared" ref="L1125:L1183" si="228">IF(C1125=0,"-",P1125/C1125)</f>
        <v>0.21408450704225351</v>
      </c>
      <c r="M1125" s="2">
        <f t="shared" ref="M1125:M1183" si="229">IF(C1125=0,"-",(1-J1125-K1125-L1125))</f>
        <v>2.816901408450756E-3</v>
      </c>
      <c r="N1125" s="1">
        <v>154</v>
      </c>
      <c r="O1125" s="1">
        <v>124</v>
      </c>
      <c r="P1125" s="1">
        <v>76</v>
      </c>
      <c r="Q1125">
        <v>1</v>
      </c>
      <c r="S1125">
        <v>0</v>
      </c>
      <c r="U1125" s="1">
        <v>0</v>
      </c>
      <c r="V1125" s="1"/>
      <c r="W1125" s="1"/>
      <c r="X1125" s="1"/>
      <c r="Y1125" s="1"/>
      <c r="Z1125" s="1"/>
      <c r="AA1125" s="1"/>
      <c r="AB1125" s="1"/>
      <c r="AH1125" t="str">
        <f t="shared" si="219"/>
        <v>Goshen</v>
      </c>
      <c r="AI1125" t="s">
        <v>618</v>
      </c>
      <c r="AJ1125">
        <v>2</v>
      </c>
      <c r="AK1125" s="7"/>
      <c r="AL1125" s="127">
        <v>33</v>
      </c>
      <c r="AM1125" s="130">
        <v>19</v>
      </c>
      <c r="AN1125" s="130">
        <v>30</v>
      </c>
      <c r="AO1125" s="132">
        <v>30500</v>
      </c>
      <c r="AP1125" s="132">
        <f t="shared" si="225"/>
        <v>33019</v>
      </c>
      <c r="AQ1125" t="s">
        <v>2231</v>
      </c>
    </row>
    <row r="1126" spans="1:43" hidden="1" outlineLevel="1" x14ac:dyDescent="0.2">
      <c r="A1126" t="s">
        <v>201</v>
      </c>
      <c r="B1126" s="10" t="s">
        <v>2439</v>
      </c>
      <c r="C1126" s="1">
        <f t="shared" si="218"/>
        <v>453</v>
      </c>
      <c r="D1126" s="7">
        <f t="shared" si="220"/>
        <v>1</v>
      </c>
      <c r="E1126" s="7">
        <f t="shared" si="221"/>
        <v>2</v>
      </c>
      <c r="F1126" s="7">
        <f t="shared" si="222"/>
        <v>3</v>
      </c>
      <c r="G1126" s="1">
        <f t="shared" si="223"/>
        <v>20</v>
      </c>
      <c r="H1126" s="2">
        <f t="shared" si="224"/>
        <v>4.4150110375275942E-2</v>
      </c>
      <c r="I1126" s="8"/>
      <c r="J1126" s="2">
        <f t="shared" si="226"/>
        <v>0.39293598233995586</v>
      </c>
      <c r="K1126" s="2">
        <f t="shared" si="227"/>
        <v>0.34878587196467992</v>
      </c>
      <c r="L1126" s="2">
        <f t="shared" si="228"/>
        <v>0.25165562913907286</v>
      </c>
      <c r="M1126" s="2">
        <f t="shared" si="229"/>
        <v>6.622516556291369E-3</v>
      </c>
      <c r="N1126" s="1">
        <v>178</v>
      </c>
      <c r="O1126" s="1">
        <v>158</v>
      </c>
      <c r="P1126" s="1">
        <v>114</v>
      </c>
      <c r="Q1126" s="1">
        <v>3</v>
      </c>
      <c r="R1126" s="1"/>
      <c r="S1126" s="1">
        <v>0</v>
      </c>
      <c r="T1126" s="1"/>
      <c r="U1126" s="1">
        <v>0</v>
      </c>
      <c r="V1126" s="1"/>
      <c r="W1126" s="1"/>
      <c r="X1126" s="1"/>
      <c r="Y1126" s="1"/>
      <c r="Z1126" s="1"/>
      <c r="AA1126" s="1"/>
      <c r="AB1126" s="1"/>
      <c r="AH1126" t="str">
        <f t="shared" si="219"/>
        <v>Grafton</v>
      </c>
      <c r="AI1126" t="s">
        <v>201</v>
      </c>
      <c r="AJ1126">
        <v>2</v>
      </c>
      <c r="AK1126" s="7"/>
      <c r="AL1126" s="127">
        <v>33</v>
      </c>
      <c r="AM1126" s="130">
        <v>9</v>
      </c>
      <c r="AN1126" s="130">
        <v>75</v>
      </c>
      <c r="AO1126" s="132">
        <v>30820</v>
      </c>
      <c r="AP1126" s="132">
        <f t="shared" si="225"/>
        <v>33009</v>
      </c>
      <c r="AQ1126" t="s">
        <v>2231</v>
      </c>
    </row>
    <row r="1127" spans="1:43" hidden="1" outlineLevel="1" x14ac:dyDescent="0.2">
      <c r="A1127" t="s">
        <v>1134</v>
      </c>
      <c r="B1127" s="10" t="s">
        <v>2439</v>
      </c>
      <c r="C1127" s="1">
        <f t="shared" si="218"/>
        <v>1008</v>
      </c>
      <c r="D1127" s="7">
        <f t="shared" si="220"/>
        <v>2</v>
      </c>
      <c r="E1127" s="7">
        <f t="shared" si="221"/>
        <v>1</v>
      </c>
      <c r="F1127" s="7">
        <f t="shared" si="222"/>
        <v>3</v>
      </c>
      <c r="G1127" s="1">
        <f t="shared" si="223"/>
        <v>80</v>
      </c>
      <c r="H1127" s="2">
        <f t="shared" si="224"/>
        <v>7.9365079365079361E-2</v>
      </c>
      <c r="I1127" s="8"/>
      <c r="J1127" s="2">
        <f t="shared" si="226"/>
        <v>0.36507936507936506</v>
      </c>
      <c r="K1127" s="2">
        <f t="shared" si="227"/>
        <v>0.44444444444444442</v>
      </c>
      <c r="L1127" s="2">
        <f t="shared" si="228"/>
        <v>0.18055555555555555</v>
      </c>
      <c r="M1127" s="2">
        <f t="shared" si="229"/>
        <v>9.9206349206349131E-3</v>
      </c>
      <c r="N1127" s="1">
        <v>368</v>
      </c>
      <c r="O1127" s="1">
        <v>448</v>
      </c>
      <c r="P1127" s="1">
        <v>182</v>
      </c>
      <c r="Q1127">
        <v>9</v>
      </c>
      <c r="S1127">
        <v>1</v>
      </c>
      <c r="U1127" s="1">
        <v>0</v>
      </c>
      <c r="V1127" s="1"/>
      <c r="W1127" s="1"/>
      <c r="X1127" s="1"/>
      <c r="Y1127" s="1"/>
      <c r="Z1127" s="1"/>
      <c r="AA1127" s="1"/>
      <c r="AB1127" s="1"/>
      <c r="AH1127" t="str">
        <f t="shared" si="219"/>
        <v>Grantham</v>
      </c>
      <c r="AI1127" t="s">
        <v>618</v>
      </c>
      <c r="AJ1127">
        <v>2</v>
      </c>
      <c r="AK1127" s="7"/>
      <c r="AL1127" s="127">
        <v>33</v>
      </c>
      <c r="AM1127" s="130">
        <v>19</v>
      </c>
      <c r="AN1127" s="130">
        <v>35</v>
      </c>
      <c r="AO1127" s="132">
        <v>31220</v>
      </c>
      <c r="AP1127" s="132">
        <f t="shared" si="225"/>
        <v>33019</v>
      </c>
      <c r="AQ1127" t="s">
        <v>2231</v>
      </c>
    </row>
    <row r="1128" spans="1:43" hidden="1" outlineLevel="1" x14ac:dyDescent="0.2">
      <c r="A1128" t="s">
        <v>632</v>
      </c>
      <c r="B1128" s="118" t="s">
        <v>2439</v>
      </c>
      <c r="C1128" s="1">
        <f>SUM(N1128:AF1128)</f>
        <v>0</v>
      </c>
      <c r="D1128" s="7">
        <f>RANK(N1128,(N1128:AF1128))</f>
        <v>1</v>
      </c>
      <c r="E1128" s="7">
        <f>RANK(O1128,(N1128:AF1128))</f>
        <v>1</v>
      </c>
      <c r="F1128" s="7">
        <f>RANK(P1128,(N1128:AF1128))</f>
        <v>1</v>
      </c>
      <c r="G1128" s="1">
        <f>IF(C1128&gt;0,MAX(N1128:P1128)-LARGE(N1128:P1128,2),0)</f>
        <v>0</v>
      </c>
      <c r="H1128" s="2">
        <f>IF(C1128&gt;0,G1128/C1128,0)</f>
        <v>0</v>
      </c>
      <c r="I1128" s="8"/>
      <c r="J1128" s="2" t="str">
        <f>IF(C1128=0,"-",N1128/C1128)</f>
        <v>-</v>
      </c>
      <c r="K1128" s="2" t="str">
        <f>IF(C1128=0,"-",O1128/C1128)</f>
        <v>-</v>
      </c>
      <c r="L1128" s="2" t="str">
        <f>IF(C1128=0,"-",P1128/C1128)</f>
        <v>-</v>
      </c>
      <c r="M1128" s="2" t="str">
        <f>IF(C1128=0,"-",(1-J1128-K1128-L1128))</f>
        <v>-</v>
      </c>
      <c r="N1128" s="1">
        <v>0</v>
      </c>
      <c r="O1128" s="1">
        <v>0</v>
      </c>
      <c r="P1128" s="1">
        <v>0</v>
      </c>
      <c r="Q1128" s="1">
        <v>0</v>
      </c>
      <c r="S1128" s="1">
        <v>0</v>
      </c>
      <c r="U1128" s="1">
        <v>0</v>
      </c>
      <c r="V1128" s="1"/>
      <c r="W1128" s="1"/>
      <c r="X1128" s="1"/>
      <c r="Y1128" s="1"/>
      <c r="Z1128" s="1"/>
      <c r="AA1128" s="1"/>
      <c r="AB1128" s="1"/>
      <c r="AH1128" t="str">
        <f t="shared" si="219"/>
        <v>Green's Grant</v>
      </c>
      <c r="AI1128" t="s">
        <v>200</v>
      </c>
      <c r="AJ1128">
        <v>2</v>
      </c>
      <c r="AK1128" s="118"/>
      <c r="AL1128" s="127">
        <v>33</v>
      </c>
      <c r="AM1128" s="130">
        <v>7</v>
      </c>
      <c r="AN1128" s="130">
        <v>100</v>
      </c>
      <c r="AO1128" s="132">
        <v>31780</v>
      </c>
      <c r="AP1128" s="132">
        <f t="shared" si="225"/>
        <v>33007</v>
      </c>
      <c r="AQ1128" t="s">
        <v>3346</v>
      </c>
    </row>
    <row r="1129" spans="1:43" hidden="1" outlineLevel="1" x14ac:dyDescent="0.2">
      <c r="A1129" t="s">
        <v>2161</v>
      </c>
      <c r="B1129" s="10" t="s">
        <v>2439</v>
      </c>
      <c r="C1129" s="1">
        <f t="shared" si="218"/>
        <v>673</v>
      </c>
      <c r="D1129" s="7">
        <f t="shared" si="220"/>
        <v>1</v>
      </c>
      <c r="E1129" s="7">
        <f t="shared" si="221"/>
        <v>2</v>
      </c>
      <c r="F1129" s="7">
        <f t="shared" si="222"/>
        <v>3</v>
      </c>
      <c r="G1129" s="1">
        <f t="shared" si="223"/>
        <v>53</v>
      </c>
      <c r="H1129" s="2">
        <f t="shared" si="224"/>
        <v>7.8751857355126298E-2</v>
      </c>
      <c r="I1129" s="8"/>
      <c r="J1129" s="2">
        <f t="shared" si="226"/>
        <v>0.40118870728083211</v>
      </c>
      <c r="K1129" s="2">
        <f t="shared" si="227"/>
        <v>0.32243684992570582</v>
      </c>
      <c r="L1129" s="2">
        <f t="shared" si="228"/>
        <v>0.27191679049034173</v>
      </c>
      <c r="M1129" s="2">
        <f t="shared" si="229"/>
        <v>4.4576523031203408E-3</v>
      </c>
      <c r="N1129" s="1">
        <v>270</v>
      </c>
      <c r="O1129" s="1">
        <v>217</v>
      </c>
      <c r="P1129" s="1">
        <v>183</v>
      </c>
      <c r="Q1129" s="1">
        <v>3</v>
      </c>
      <c r="R1129" s="1"/>
      <c r="S1129" s="1">
        <v>0</v>
      </c>
      <c r="T1129" s="1"/>
      <c r="U1129" s="1">
        <v>0</v>
      </c>
      <c r="V1129" s="1"/>
      <c r="W1129" s="1"/>
      <c r="X1129" s="1"/>
      <c r="Y1129" s="1"/>
      <c r="Z1129" s="1"/>
      <c r="AA1129" s="1"/>
      <c r="AB1129" s="1"/>
      <c r="AH1129" t="str">
        <f t="shared" si="219"/>
        <v>Greenfield</v>
      </c>
      <c r="AI1129" t="s">
        <v>272</v>
      </c>
      <c r="AJ1129">
        <v>2</v>
      </c>
      <c r="AK1129" s="7"/>
      <c r="AL1129" s="127">
        <v>33</v>
      </c>
      <c r="AM1129" s="130">
        <v>11</v>
      </c>
      <c r="AN1129" s="130">
        <v>45</v>
      </c>
      <c r="AO1129" s="132">
        <v>31540</v>
      </c>
      <c r="AP1129" s="132">
        <f t="shared" si="225"/>
        <v>33011</v>
      </c>
      <c r="AQ1129" t="s">
        <v>2231</v>
      </c>
    </row>
    <row r="1130" spans="1:43" hidden="1" outlineLevel="1" x14ac:dyDescent="0.2">
      <c r="A1130" t="s">
        <v>631</v>
      </c>
      <c r="B1130" s="10" t="s">
        <v>2439</v>
      </c>
      <c r="C1130" s="1">
        <f t="shared" si="218"/>
        <v>1539</v>
      </c>
      <c r="D1130" s="7">
        <f t="shared" si="220"/>
        <v>2</v>
      </c>
      <c r="E1130" s="7">
        <f t="shared" si="221"/>
        <v>1</v>
      </c>
      <c r="F1130" s="7">
        <f t="shared" si="222"/>
        <v>3</v>
      </c>
      <c r="G1130" s="1">
        <f t="shared" si="223"/>
        <v>70</v>
      </c>
      <c r="H1130" s="2">
        <f t="shared" si="224"/>
        <v>4.5484080571799868E-2</v>
      </c>
      <c r="I1130" s="8"/>
      <c r="J1130" s="2">
        <f t="shared" si="226"/>
        <v>0.37556855100714748</v>
      </c>
      <c r="K1130" s="2">
        <f t="shared" si="227"/>
        <v>0.42105263157894735</v>
      </c>
      <c r="L1130" s="2">
        <f t="shared" si="228"/>
        <v>0.19363222871994801</v>
      </c>
      <c r="M1130" s="2">
        <f t="shared" si="229"/>
        <v>9.74658869395717E-3</v>
      </c>
      <c r="N1130" s="1">
        <v>578</v>
      </c>
      <c r="O1130" s="1">
        <v>648</v>
      </c>
      <c r="P1130" s="1">
        <v>298</v>
      </c>
      <c r="Q1130">
        <v>14</v>
      </c>
      <c r="S1130">
        <v>1</v>
      </c>
      <c r="U1130" s="1">
        <v>0</v>
      </c>
      <c r="V1130" s="1"/>
      <c r="W1130" s="1"/>
      <c r="X1130" s="1"/>
      <c r="Y1130" s="1"/>
      <c r="Z1130" s="1"/>
      <c r="AA1130" s="1"/>
      <c r="AB1130" s="1"/>
      <c r="AH1130" t="str">
        <f t="shared" si="219"/>
        <v>Greenland</v>
      </c>
      <c r="AI1130" t="s">
        <v>1767</v>
      </c>
      <c r="AJ1130">
        <v>1</v>
      </c>
      <c r="AK1130" s="7"/>
      <c r="AL1130" s="127">
        <v>33</v>
      </c>
      <c r="AM1130" s="130">
        <v>15</v>
      </c>
      <c r="AN1130" s="130">
        <v>65</v>
      </c>
      <c r="AO1130" s="132">
        <v>31700</v>
      </c>
      <c r="AP1130" s="132">
        <f t="shared" si="225"/>
        <v>33015</v>
      </c>
      <c r="AQ1130" t="s">
        <v>2231</v>
      </c>
    </row>
    <row r="1131" spans="1:43" hidden="1" outlineLevel="1" x14ac:dyDescent="0.2">
      <c r="A1131" s="10" t="s">
        <v>1855</v>
      </c>
      <c r="B1131" s="10" t="s">
        <v>2439</v>
      </c>
      <c r="C1131" s="1">
        <f t="shared" si="218"/>
        <v>827</v>
      </c>
      <c r="D1131" s="7">
        <f t="shared" si="220"/>
        <v>1</v>
      </c>
      <c r="E1131" s="7">
        <f t="shared" si="221"/>
        <v>2</v>
      </c>
      <c r="F1131" s="7">
        <f t="shared" si="222"/>
        <v>3</v>
      </c>
      <c r="G1131" s="1">
        <f t="shared" si="223"/>
        <v>62</v>
      </c>
      <c r="H1131" s="2">
        <f t="shared" si="224"/>
        <v>7.4969770253929868E-2</v>
      </c>
      <c r="I1131" s="8"/>
      <c r="J1131" s="2">
        <f t="shared" si="226"/>
        <v>0.40386940749697703</v>
      </c>
      <c r="K1131" s="2">
        <f t="shared" si="227"/>
        <v>0.32889963724304716</v>
      </c>
      <c r="L1131" s="2">
        <f t="shared" si="228"/>
        <v>0.26118500604594924</v>
      </c>
      <c r="M1131" s="2">
        <f t="shared" si="229"/>
        <v>6.0459492140265136E-3</v>
      </c>
      <c r="N1131" s="1">
        <v>334</v>
      </c>
      <c r="O1131" s="1">
        <v>272</v>
      </c>
      <c r="P1131" s="1">
        <v>216</v>
      </c>
      <c r="Q1131">
        <v>5</v>
      </c>
      <c r="S1131">
        <v>0</v>
      </c>
      <c r="U1131" s="1">
        <v>0</v>
      </c>
      <c r="V1131" s="1"/>
      <c r="W1131" s="1"/>
      <c r="X1131" s="1"/>
      <c r="Y1131" s="1"/>
      <c r="Z1131" s="1"/>
      <c r="AA1131" s="1"/>
      <c r="AB1131" s="1"/>
      <c r="AH1131" t="str">
        <f t="shared" si="219"/>
        <v>Greenville</v>
      </c>
      <c r="AI1131" t="s">
        <v>272</v>
      </c>
      <c r="AJ1131">
        <v>2</v>
      </c>
      <c r="AK1131" s="7"/>
      <c r="AL1131" s="127">
        <v>33</v>
      </c>
      <c r="AM1131" s="130">
        <v>11</v>
      </c>
      <c r="AN1131" s="130">
        <v>50</v>
      </c>
      <c r="AO1131" s="132">
        <v>31940</v>
      </c>
      <c r="AP1131" s="132">
        <f t="shared" si="225"/>
        <v>33011</v>
      </c>
      <c r="AQ1131" t="s">
        <v>2231</v>
      </c>
    </row>
    <row r="1132" spans="1:43" hidden="1" outlineLevel="1" x14ac:dyDescent="0.2">
      <c r="A1132" t="s">
        <v>2424</v>
      </c>
      <c r="B1132" s="10" t="s">
        <v>2439</v>
      </c>
      <c r="C1132" s="1">
        <f t="shared" si="218"/>
        <v>209</v>
      </c>
      <c r="D1132" s="7">
        <f t="shared" si="220"/>
        <v>2</v>
      </c>
      <c r="E1132" s="7">
        <f t="shared" si="221"/>
        <v>1</v>
      </c>
      <c r="F1132" s="7">
        <f t="shared" si="222"/>
        <v>3</v>
      </c>
      <c r="G1132" s="1">
        <f t="shared" si="223"/>
        <v>6</v>
      </c>
      <c r="H1132" s="2">
        <f t="shared" si="224"/>
        <v>2.8708133971291867E-2</v>
      </c>
      <c r="I1132" s="8"/>
      <c r="J1132" s="2">
        <f t="shared" si="226"/>
        <v>0.35885167464114831</v>
      </c>
      <c r="K1132" s="2">
        <f t="shared" si="227"/>
        <v>0.38755980861244022</v>
      </c>
      <c r="L1132" s="2">
        <f t="shared" si="228"/>
        <v>0.25358851674641147</v>
      </c>
      <c r="M1132" s="2">
        <f t="shared" si="229"/>
        <v>0</v>
      </c>
      <c r="N1132" s="1">
        <v>75</v>
      </c>
      <c r="O1132" s="1">
        <v>81</v>
      </c>
      <c r="P1132" s="1">
        <v>53</v>
      </c>
      <c r="Q1132" s="1">
        <v>0</v>
      </c>
      <c r="R1132" s="1"/>
      <c r="S1132" s="1">
        <v>0</v>
      </c>
      <c r="T1132" s="1"/>
      <c r="U1132" s="1">
        <v>0</v>
      </c>
      <c r="V1132" s="1"/>
      <c r="W1132" s="1"/>
      <c r="X1132" s="1"/>
      <c r="Y1132" s="1"/>
      <c r="Z1132" s="1"/>
      <c r="AA1132" s="1"/>
      <c r="AB1132" s="1"/>
      <c r="AH1132" t="str">
        <f t="shared" si="219"/>
        <v>Groton</v>
      </c>
      <c r="AI1132" t="s">
        <v>201</v>
      </c>
      <c r="AJ1132">
        <v>2</v>
      </c>
      <c r="AK1132" s="7"/>
      <c r="AL1132" s="127">
        <v>33</v>
      </c>
      <c r="AM1132" s="130">
        <v>9</v>
      </c>
      <c r="AN1132" s="130">
        <v>80</v>
      </c>
      <c r="AO1132" s="132">
        <v>32180</v>
      </c>
      <c r="AP1132" s="132">
        <f t="shared" si="225"/>
        <v>33009</v>
      </c>
      <c r="AQ1132" t="s">
        <v>2231</v>
      </c>
    </row>
    <row r="1133" spans="1:43" hidden="1" outlineLevel="1" x14ac:dyDescent="0.2">
      <c r="A1133" t="s">
        <v>2763</v>
      </c>
      <c r="B1133" s="10" t="s">
        <v>2439</v>
      </c>
      <c r="C1133" s="1">
        <f t="shared" si="218"/>
        <v>2</v>
      </c>
      <c r="D1133" s="7">
        <f t="shared" si="220"/>
        <v>3</v>
      </c>
      <c r="E1133" s="7">
        <f t="shared" si="221"/>
        <v>1</v>
      </c>
      <c r="F1133" s="7">
        <f t="shared" si="222"/>
        <v>1</v>
      </c>
      <c r="G1133" s="1">
        <f t="shared" si="223"/>
        <v>0</v>
      </c>
      <c r="H1133" s="2">
        <f t="shared" si="224"/>
        <v>0</v>
      </c>
      <c r="I1133" s="8"/>
      <c r="J1133" s="2">
        <f t="shared" si="226"/>
        <v>0</v>
      </c>
      <c r="K1133" s="2">
        <f t="shared" si="227"/>
        <v>0.5</v>
      </c>
      <c r="L1133" s="2">
        <f t="shared" si="228"/>
        <v>0.5</v>
      </c>
      <c r="M1133" s="2">
        <f t="shared" si="229"/>
        <v>0</v>
      </c>
      <c r="N1133" s="1">
        <v>0</v>
      </c>
      <c r="O1133" s="1">
        <v>1</v>
      </c>
      <c r="P1133" s="1">
        <v>1</v>
      </c>
      <c r="Q1133" s="1">
        <v>0</v>
      </c>
      <c r="R1133" s="1"/>
      <c r="S1133" s="1">
        <v>0</v>
      </c>
      <c r="T1133" s="1"/>
      <c r="U1133" s="1">
        <v>0</v>
      </c>
      <c r="V1133" s="1"/>
      <c r="W1133" s="1"/>
      <c r="X1133" s="1"/>
      <c r="Y1133" s="1"/>
      <c r="Z1133" s="1"/>
      <c r="AA1133" s="1"/>
      <c r="AB1133" s="1"/>
      <c r="AH1133" t="str">
        <f t="shared" si="219"/>
        <v>Hale's Location</v>
      </c>
      <c r="AI1133" t="s">
        <v>972</v>
      </c>
      <c r="AJ1133">
        <v>1</v>
      </c>
      <c r="AK1133" s="7"/>
      <c r="AL1133" s="127">
        <v>33</v>
      </c>
      <c r="AM1133" s="130">
        <v>3</v>
      </c>
      <c r="AN1133" s="130">
        <v>45</v>
      </c>
      <c r="AO1133" s="132">
        <v>32500</v>
      </c>
      <c r="AP1133" s="132">
        <f t="shared" si="225"/>
        <v>33003</v>
      </c>
      <c r="AQ1133" t="s">
        <v>3346</v>
      </c>
    </row>
    <row r="1134" spans="1:43" hidden="1" outlineLevel="1" x14ac:dyDescent="0.2">
      <c r="A1134" t="s">
        <v>2178</v>
      </c>
      <c r="B1134" s="10" t="s">
        <v>2439</v>
      </c>
      <c r="C1134" s="1">
        <f t="shared" si="218"/>
        <v>3809</v>
      </c>
      <c r="D1134" s="7">
        <f t="shared" si="220"/>
        <v>2</v>
      </c>
      <c r="E1134" s="7">
        <f t="shared" si="221"/>
        <v>1</v>
      </c>
      <c r="F1134" s="7">
        <f t="shared" si="222"/>
        <v>3</v>
      </c>
      <c r="G1134" s="1">
        <f t="shared" si="223"/>
        <v>426</v>
      </c>
      <c r="H1134" s="2">
        <f t="shared" si="224"/>
        <v>0.11184037805198214</v>
      </c>
      <c r="I1134" s="8"/>
      <c r="J1134" s="2">
        <f t="shared" si="226"/>
        <v>0.30454187450774484</v>
      </c>
      <c r="K1134" s="2">
        <f t="shared" si="227"/>
        <v>0.41638225255972694</v>
      </c>
      <c r="L1134" s="2">
        <f t="shared" si="228"/>
        <v>0.27435022315568391</v>
      </c>
      <c r="M1134" s="2">
        <f t="shared" si="229"/>
        <v>4.7256497768443095E-3</v>
      </c>
      <c r="N1134" s="1">
        <v>1160</v>
      </c>
      <c r="O1134" s="1">
        <v>1586</v>
      </c>
      <c r="P1134" s="1">
        <v>1045</v>
      </c>
      <c r="Q1134">
        <v>17</v>
      </c>
      <c r="S1134">
        <v>0</v>
      </c>
      <c r="U1134" s="1">
        <v>1</v>
      </c>
      <c r="V1134" s="1"/>
      <c r="W1134" s="1"/>
      <c r="X1134" s="1"/>
      <c r="Y1134" s="1"/>
      <c r="Z1134" s="1"/>
      <c r="AA1134" s="1"/>
      <c r="AB1134" s="1"/>
      <c r="AH1134" t="str">
        <f t="shared" si="219"/>
        <v>Hampstead</v>
      </c>
      <c r="AI1134" t="s">
        <v>1767</v>
      </c>
      <c r="AJ1134">
        <v>1</v>
      </c>
      <c r="AK1134" s="7"/>
      <c r="AL1134" s="127">
        <v>33</v>
      </c>
      <c r="AM1134" s="130">
        <v>15</v>
      </c>
      <c r="AN1134" s="130">
        <v>70</v>
      </c>
      <c r="AO1134" s="132">
        <v>32900</v>
      </c>
      <c r="AP1134" s="132">
        <f t="shared" si="225"/>
        <v>33015</v>
      </c>
      <c r="AQ1134" t="s">
        <v>2231</v>
      </c>
    </row>
    <row r="1135" spans="1:43" hidden="1" outlineLevel="1" x14ac:dyDescent="0.2">
      <c r="A1135" t="s">
        <v>977</v>
      </c>
      <c r="B1135" s="10" t="s">
        <v>2439</v>
      </c>
      <c r="C1135" s="1">
        <f t="shared" si="218"/>
        <v>7729</v>
      </c>
      <c r="D1135" s="7">
        <f t="shared" si="220"/>
        <v>1</v>
      </c>
      <c r="E1135" s="7">
        <f t="shared" si="221"/>
        <v>2</v>
      </c>
      <c r="F1135" s="7">
        <f t="shared" si="222"/>
        <v>3</v>
      </c>
      <c r="G1135" s="1">
        <f t="shared" si="223"/>
        <v>250</v>
      </c>
      <c r="H1135" s="2">
        <f t="shared" si="224"/>
        <v>3.2345710958726875E-2</v>
      </c>
      <c r="I1135" s="8"/>
      <c r="J1135" s="2">
        <f t="shared" si="226"/>
        <v>0.39746409626083579</v>
      </c>
      <c r="K1135" s="2">
        <f t="shared" si="227"/>
        <v>0.36511838530210894</v>
      </c>
      <c r="L1135" s="2">
        <f t="shared" si="228"/>
        <v>0.2315952904644844</v>
      </c>
      <c r="M1135" s="2">
        <f t="shared" si="229"/>
        <v>5.8222279725708703E-3</v>
      </c>
      <c r="N1135" s="1">
        <v>3072</v>
      </c>
      <c r="O1135" s="1">
        <v>2822</v>
      </c>
      <c r="P1135" s="1">
        <v>1790</v>
      </c>
      <c r="Q1135">
        <v>43</v>
      </c>
      <c r="S1135">
        <v>0</v>
      </c>
      <c r="U1135" s="1">
        <v>2</v>
      </c>
      <c r="V1135" s="1"/>
      <c r="W1135" s="1"/>
      <c r="X1135" s="1"/>
      <c r="Y1135" s="1"/>
      <c r="Z1135" s="1"/>
      <c r="AA1135" s="1"/>
      <c r="AB1135" s="1"/>
      <c r="AH1135" t="str">
        <f t="shared" si="219"/>
        <v>Hampton</v>
      </c>
      <c r="AI1135" t="s">
        <v>1767</v>
      </c>
      <c r="AJ1135">
        <v>1</v>
      </c>
      <c r="AK1135" s="7"/>
      <c r="AL1135" s="127">
        <v>33</v>
      </c>
      <c r="AM1135" s="130">
        <v>15</v>
      </c>
      <c r="AN1135" s="130">
        <v>75</v>
      </c>
      <c r="AO1135" s="132">
        <v>33060</v>
      </c>
      <c r="AP1135" s="132">
        <f t="shared" si="225"/>
        <v>33015</v>
      </c>
      <c r="AQ1135" t="s">
        <v>2231</v>
      </c>
    </row>
    <row r="1136" spans="1:43" hidden="1" outlineLevel="1" x14ac:dyDescent="0.2">
      <c r="A1136" t="s">
        <v>2350</v>
      </c>
      <c r="B1136" s="10" t="s">
        <v>2439</v>
      </c>
      <c r="C1136" s="1">
        <f t="shared" si="218"/>
        <v>1072</v>
      </c>
      <c r="D1136" s="7">
        <f t="shared" si="220"/>
        <v>2</v>
      </c>
      <c r="E1136" s="7">
        <f t="shared" si="221"/>
        <v>1</v>
      </c>
      <c r="F1136" s="7">
        <f t="shared" si="222"/>
        <v>3</v>
      </c>
      <c r="G1136" s="1">
        <f t="shared" si="223"/>
        <v>178</v>
      </c>
      <c r="H1136" s="2">
        <f t="shared" si="224"/>
        <v>0.16604477611940299</v>
      </c>
      <c r="I1136" s="8"/>
      <c r="J1136" s="2">
        <f t="shared" si="226"/>
        <v>0.28731343283582089</v>
      </c>
      <c r="K1136" s="2">
        <f t="shared" si="227"/>
        <v>0.45335820895522388</v>
      </c>
      <c r="L1136" s="2">
        <f t="shared" si="228"/>
        <v>0.25466417910447764</v>
      </c>
      <c r="M1136" s="2">
        <f t="shared" si="229"/>
        <v>4.6641791044775838E-3</v>
      </c>
      <c r="N1136" s="1">
        <v>308</v>
      </c>
      <c r="O1136" s="1">
        <v>486</v>
      </c>
      <c r="P1136" s="1">
        <v>273</v>
      </c>
      <c r="Q1136">
        <v>5</v>
      </c>
      <c r="S1136">
        <v>0</v>
      </c>
      <c r="U1136" s="1">
        <v>0</v>
      </c>
      <c r="V1136" s="1"/>
      <c r="W1136" s="1"/>
      <c r="X1136" s="1"/>
      <c r="Y1136" s="1"/>
      <c r="Z1136" s="1"/>
      <c r="AA1136" s="1"/>
      <c r="AB1136" s="1"/>
      <c r="AH1136" t="str">
        <f t="shared" si="219"/>
        <v>Hampton Falls</v>
      </c>
      <c r="AI1136" t="s">
        <v>1767</v>
      </c>
      <c r="AJ1136">
        <v>1</v>
      </c>
      <c r="AK1136" s="7"/>
      <c r="AL1136" s="127">
        <v>33</v>
      </c>
      <c r="AM1136" s="130">
        <v>15</v>
      </c>
      <c r="AN1136" s="130">
        <v>80</v>
      </c>
      <c r="AO1136" s="132">
        <v>33460</v>
      </c>
      <c r="AP1136" s="132">
        <f t="shared" si="225"/>
        <v>33015</v>
      </c>
      <c r="AQ1136" t="s">
        <v>2231</v>
      </c>
    </row>
    <row r="1137" spans="1:43" hidden="1" outlineLevel="1" x14ac:dyDescent="0.2">
      <c r="A1137" t="s">
        <v>1111</v>
      </c>
      <c r="B1137" s="10" t="s">
        <v>2439</v>
      </c>
      <c r="C1137" s="1">
        <f t="shared" ref="C1137:C1196" si="230">SUM(N1137:AF1137)</f>
        <v>979</v>
      </c>
      <c r="D1137" s="7">
        <f t="shared" si="220"/>
        <v>1</v>
      </c>
      <c r="E1137" s="7">
        <f t="shared" si="221"/>
        <v>2</v>
      </c>
      <c r="F1137" s="7">
        <f t="shared" si="222"/>
        <v>3</v>
      </c>
      <c r="G1137" s="1">
        <f t="shared" si="223"/>
        <v>58</v>
      </c>
      <c r="H1137" s="2">
        <f t="shared" si="224"/>
        <v>5.9244126659856997E-2</v>
      </c>
      <c r="I1137" s="8"/>
      <c r="J1137" s="2">
        <f t="shared" si="226"/>
        <v>0.43615934627170583</v>
      </c>
      <c r="K1137" s="2">
        <f t="shared" si="227"/>
        <v>0.37691521961184882</v>
      </c>
      <c r="L1137" s="2">
        <f t="shared" si="228"/>
        <v>0.1797752808988764</v>
      </c>
      <c r="M1137" s="2">
        <f t="shared" si="229"/>
        <v>7.1501532175689553E-3</v>
      </c>
      <c r="N1137" s="1">
        <v>427</v>
      </c>
      <c r="O1137" s="1">
        <v>369</v>
      </c>
      <c r="P1137" s="1">
        <v>176</v>
      </c>
      <c r="Q1137" s="1">
        <v>5</v>
      </c>
      <c r="R1137" s="1"/>
      <c r="S1137" s="1">
        <v>2</v>
      </c>
      <c r="T1137" s="1"/>
      <c r="U1137" s="1">
        <v>0</v>
      </c>
      <c r="V1137" s="1"/>
      <c r="W1137" s="1"/>
      <c r="X1137" s="1"/>
      <c r="Y1137" s="1"/>
      <c r="Z1137" s="1"/>
      <c r="AA1137" s="1"/>
      <c r="AB1137" s="1"/>
      <c r="AH1137" t="str">
        <f t="shared" si="219"/>
        <v>Hancock</v>
      </c>
      <c r="AI1137" t="s">
        <v>272</v>
      </c>
      <c r="AJ1137">
        <v>2</v>
      </c>
      <c r="AK1137" s="7"/>
      <c r="AL1137" s="127">
        <v>33</v>
      </c>
      <c r="AM1137" s="130">
        <v>11</v>
      </c>
      <c r="AN1137" s="130">
        <v>55</v>
      </c>
      <c r="AO1137" s="132">
        <v>33700</v>
      </c>
      <c r="AP1137" s="132">
        <f t="shared" si="225"/>
        <v>33011</v>
      </c>
      <c r="AQ1137" t="s">
        <v>2231</v>
      </c>
    </row>
    <row r="1138" spans="1:43" hidden="1" outlineLevel="1" x14ac:dyDescent="0.2">
      <c r="A1138" t="s">
        <v>1875</v>
      </c>
      <c r="B1138" s="10" t="s">
        <v>2439</v>
      </c>
      <c r="C1138" s="1">
        <f t="shared" si="230"/>
        <v>4635</v>
      </c>
      <c r="D1138" s="7">
        <f t="shared" si="220"/>
        <v>1</v>
      </c>
      <c r="E1138" s="7">
        <f t="shared" si="221"/>
        <v>2</v>
      </c>
      <c r="F1138" s="7">
        <f t="shared" si="222"/>
        <v>3</v>
      </c>
      <c r="G1138" s="1">
        <f t="shared" si="223"/>
        <v>1705</v>
      </c>
      <c r="H1138" s="2">
        <f t="shared" si="224"/>
        <v>0.36785329018338725</v>
      </c>
      <c r="I1138" s="8"/>
      <c r="J1138" s="2">
        <f t="shared" si="226"/>
        <v>0.62696871628910467</v>
      </c>
      <c r="K1138" s="2">
        <f t="shared" si="227"/>
        <v>0.25911542610571736</v>
      </c>
      <c r="L1138" s="2">
        <f t="shared" si="228"/>
        <v>0.10895361380798274</v>
      </c>
      <c r="M1138" s="2">
        <f t="shared" si="229"/>
        <v>4.9622437971952316E-3</v>
      </c>
      <c r="N1138" s="1">
        <v>2906</v>
      </c>
      <c r="O1138" s="1">
        <v>1201</v>
      </c>
      <c r="P1138" s="1">
        <v>505</v>
      </c>
      <c r="Q1138" s="1">
        <v>18</v>
      </c>
      <c r="R1138" s="1"/>
      <c r="S1138" s="1">
        <v>3</v>
      </c>
      <c r="T1138" s="1"/>
      <c r="U1138" s="1">
        <v>2</v>
      </c>
      <c r="V1138" s="1"/>
      <c r="W1138" s="1"/>
      <c r="X1138" s="1"/>
      <c r="Y1138" s="1"/>
      <c r="Z1138" s="1"/>
      <c r="AA1138" s="1"/>
      <c r="AB1138" s="1"/>
      <c r="AH1138" t="str">
        <f t="shared" ref="AH1138:AH1197" si="231">A1138</f>
        <v>Hanover</v>
      </c>
      <c r="AI1138" t="s">
        <v>201</v>
      </c>
      <c r="AJ1138">
        <v>2</v>
      </c>
      <c r="AK1138" s="7"/>
      <c r="AL1138" s="127">
        <v>33</v>
      </c>
      <c r="AM1138" s="130">
        <v>9</v>
      </c>
      <c r="AN1138" s="130">
        <v>85</v>
      </c>
      <c r="AO1138" s="132">
        <v>33860</v>
      </c>
      <c r="AP1138" s="132">
        <f t="shared" si="225"/>
        <v>33009</v>
      </c>
      <c r="AQ1138" t="s">
        <v>2231</v>
      </c>
    </row>
    <row r="1139" spans="1:43" hidden="1" outlineLevel="1" x14ac:dyDescent="0.2">
      <c r="A1139" t="s">
        <v>2500</v>
      </c>
      <c r="B1139" s="10" t="s">
        <v>2439</v>
      </c>
      <c r="C1139" s="1">
        <f t="shared" si="230"/>
        <v>514</v>
      </c>
      <c r="D1139" s="7">
        <f t="shared" si="220"/>
        <v>1</v>
      </c>
      <c r="E1139" s="7">
        <f t="shared" si="221"/>
        <v>2</v>
      </c>
      <c r="F1139" s="7">
        <f t="shared" si="222"/>
        <v>3</v>
      </c>
      <c r="G1139" s="1">
        <f t="shared" si="223"/>
        <v>125</v>
      </c>
      <c r="H1139" s="2">
        <f t="shared" si="224"/>
        <v>0.24319066147859922</v>
      </c>
      <c r="I1139" s="8"/>
      <c r="J1139" s="2">
        <f t="shared" si="226"/>
        <v>0.55642023346303504</v>
      </c>
      <c r="K1139" s="2">
        <f t="shared" si="227"/>
        <v>0.3132295719844358</v>
      </c>
      <c r="L1139" s="2">
        <f t="shared" si="228"/>
        <v>0.12645914396887159</v>
      </c>
      <c r="M1139" s="2">
        <f t="shared" si="229"/>
        <v>3.8910505836575737E-3</v>
      </c>
      <c r="N1139" s="1">
        <v>286</v>
      </c>
      <c r="O1139" s="1">
        <v>161</v>
      </c>
      <c r="P1139" s="1">
        <v>65</v>
      </c>
      <c r="Q1139" s="1">
        <v>1</v>
      </c>
      <c r="R1139" s="1"/>
      <c r="S1139" s="1">
        <v>0</v>
      </c>
      <c r="T1139" s="1"/>
      <c r="U1139" s="1">
        <v>1</v>
      </c>
      <c r="V1139" s="1"/>
      <c r="W1139" s="1"/>
      <c r="X1139" s="1"/>
      <c r="Y1139" s="1"/>
      <c r="Z1139" s="1"/>
      <c r="AA1139" s="1"/>
      <c r="AB1139" s="1"/>
      <c r="AH1139" t="str">
        <f t="shared" si="231"/>
        <v>Harrisville</v>
      </c>
      <c r="AI1139" t="s">
        <v>2737</v>
      </c>
      <c r="AJ1139">
        <v>2</v>
      </c>
      <c r="AK1139" s="7"/>
      <c r="AL1139" s="127">
        <v>33</v>
      </c>
      <c r="AM1139" s="130">
        <v>5</v>
      </c>
      <c r="AN1139" s="130">
        <v>30</v>
      </c>
      <c r="AO1139" s="132">
        <v>34420</v>
      </c>
      <c r="AP1139" s="132">
        <f t="shared" si="225"/>
        <v>33005</v>
      </c>
      <c r="AQ1139" t="s">
        <v>2231</v>
      </c>
    </row>
    <row r="1140" spans="1:43" hidden="1" outlineLevel="1" x14ac:dyDescent="0.2">
      <c r="A1140" t="s">
        <v>2148</v>
      </c>
      <c r="B1140" s="10" t="s">
        <v>2439</v>
      </c>
      <c r="C1140" s="1">
        <f t="shared" si="230"/>
        <v>30</v>
      </c>
      <c r="D1140" s="7">
        <f t="shared" si="220"/>
        <v>3</v>
      </c>
      <c r="E1140" s="7">
        <f t="shared" si="221"/>
        <v>2</v>
      </c>
      <c r="F1140" s="7">
        <f t="shared" si="222"/>
        <v>1</v>
      </c>
      <c r="G1140" s="1">
        <f t="shared" si="223"/>
        <v>6</v>
      </c>
      <c r="H1140" s="2">
        <f t="shared" si="224"/>
        <v>0.2</v>
      </c>
      <c r="I1140" s="8"/>
      <c r="J1140" s="2">
        <f t="shared" si="226"/>
        <v>0.2</v>
      </c>
      <c r="K1140" s="2">
        <f t="shared" si="227"/>
        <v>0.3</v>
      </c>
      <c r="L1140" s="2">
        <f t="shared" si="228"/>
        <v>0.5</v>
      </c>
      <c r="M1140" s="2">
        <f t="shared" si="229"/>
        <v>0</v>
      </c>
      <c r="N1140" s="1">
        <v>6</v>
      </c>
      <c r="O1140" s="1">
        <v>9</v>
      </c>
      <c r="P1140" s="1">
        <v>15</v>
      </c>
      <c r="Q1140" s="1">
        <v>0</v>
      </c>
      <c r="R1140" s="1"/>
      <c r="S1140" s="1">
        <v>0</v>
      </c>
      <c r="T1140" s="1"/>
      <c r="U1140" s="1">
        <v>0</v>
      </c>
      <c r="V1140" s="1"/>
      <c r="W1140" s="1"/>
      <c r="X1140" s="1"/>
      <c r="Y1140" s="1"/>
      <c r="Z1140" s="1"/>
      <c r="AA1140" s="1"/>
      <c r="AB1140" s="1"/>
      <c r="AH1140" t="str">
        <f t="shared" si="231"/>
        <v>Hart's Location</v>
      </c>
      <c r="AI1140" t="s">
        <v>972</v>
      </c>
      <c r="AJ1140">
        <v>1</v>
      </c>
      <c r="AK1140" s="7"/>
      <c r="AL1140" s="127">
        <v>33</v>
      </c>
      <c r="AM1140" s="130">
        <v>3</v>
      </c>
      <c r="AN1140" s="130">
        <v>50</v>
      </c>
      <c r="AO1140" s="132">
        <v>34500</v>
      </c>
      <c r="AP1140" s="132">
        <f t="shared" si="225"/>
        <v>33003</v>
      </c>
      <c r="AQ1140" t="s">
        <v>2231</v>
      </c>
    </row>
    <row r="1141" spans="1:43" hidden="1" outlineLevel="1" x14ac:dyDescent="0.2">
      <c r="A1141" t="s">
        <v>2764</v>
      </c>
      <c r="B1141" s="10" t="s">
        <v>2439</v>
      </c>
      <c r="C1141" s="1">
        <f t="shared" si="230"/>
        <v>1706</v>
      </c>
      <c r="D1141" s="7">
        <f t="shared" si="220"/>
        <v>2</v>
      </c>
      <c r="E1141" s="7">
        <f t="shared" si="221"/>
        <v>1</v>
      </c>
      <c r="F1141" s="7">
        <f t="shared" si="222"/>
        <v>3</v>
      </c>
      <c r="G1141" s="1">
        <f t="shared" si="223"/>
        <v>291</v>
      </c>
      <c r="H1141" s="2">
        <f t="shared" si="224"/>
        <v>0.17057444314185227</v>
      </c>
      <c r="I1141" s="8"/>
      <c r="J1141" s="2">
        <f t="shared" si="226"/>
        <v>0.31770222743259086</v>
      </c>
      <c r="K1141" s="2">
        <f t="shared" si="227"/>
        <v>0.48827667057444313</v>
      </c>
      <c r="L1141" s="2">
        <f t="shared" si="228"/>
        <v>0.18933177022274325</v>
      </c>
      <c r="M1141" s="2">
        <f t="shared" si="229"/>
        <v>4.68933177022271E-3</v>
      </c>
      <c r="N1141" s="1">
        <v>542</v>
      </c>
      <c r="O1141" s="1">
        <v>833</v>
      </c>
      <c r="P1141" s="1">
        <v>323</v>
      </c>
      <c r="Q1141" s="1">
        <v>6</v>
      </c>
      <c r="R1141" s="1"/>
      <c r="S1141" s="1">
        <v>1</v>
      </c>
      <c r="T1141" s="1"/>
      <c r="U1141" s="1">
        <v>1</v>
      </c>
      <c r="V1141" s="1"/>
      <c r="W1141" s="1"/>
      <c r="X1141" s="1"/>
      <c r="Y1141" s="1"/>
      <c r="Z1141" s="1"/>
      <c r="AA1141" s="1"/>
      <c r="AB1141" s="1"/>
      <c r="AH1141" t="str">
        <f t="shared" si="231"/>
        <v>Haverhill</v>
      </c>
      <c r="AI1141" t="s">
        <v>201</v>
      </c>
      <c r="AJ1141">
        <v>2</v>
      </c>
      <c r="AK1141" s="7"/>
      <c r="AL1141" s="127">
        <v>33</v>
      </c>
      <c r="AM1141" s="130">
        <v>9</v>
      </c>
      <c r="AN1141" s="130">
        <v>90</v>
      </c>
      <c r="AO1141" s="132">
        <v>34820</v>
      </c>
      <c r="AP1141" s="132">
        <f t="shared" si="225"/>
        <v>33009</v>
      </c>
      <c r="AQ1141" t="s">
        <v>2231</v>
      </c>
    </row>
    <row r="1142" spans="1:43" hidden="1" outlineLevel="1" x14ac:dyDescent="0.2">
      <c r="A1142" t="s">
        <v>2149</v>
      </c>
      <c r="B1142" s="10" t="s">
        <v>2439</v>
      </c>
      <c r="C1142" s="1">
        <f t="shared" si="230"/>
        <v>291</v>
      </c>
      <c r="D1142" s="7">
        <f t="shared" si="220"/>
        <v>2</v>
      </c>
      <c r="E1142" s="7">
        <f t="shared" si="221"/>
        <v>1</v>
      </c>
      <c r="F1142" s="7">
        <f t="shared" si="222"/>
        <v>3</v>
      </c>
      <c r="G1142" s="1">
        <f t="shared" si="223"/>
        <v>101</v>
      </c>
      <c r="H1142" s="2">
        <f t="shared" si="224"/>
        <v>0.34707903780068727</v>
      </c>
      <c r="I1142" s="8"/>
      <c r="J1142" s="2">
        <f t="shared" si="226"/>
        <v>0.23367697594501718</v>
      </c>
      <c r="K1142" s="2">
        <f t="shared" si="227"/>
        <v>0.58075601374570451</v>
      </c>
      <c r="L1142" s="2">
        <f t="shared" si="228"/>
        <v>0.18556701030927836</v>
      </c>
      <c r="M1142" s="2">
        <f t="shared" si="229"/>
        <v>-1.1102230246251565E-16</v>
      </c>
      <c r="N1142" s="1">
        <v>68</v>
      </c>
      <c r="O1142" s="1">
        <v>169</v>
      </c>
      <c r="P1142" s="1">
        <v>54</v>
      </c>
      <c r="Q1142" s="1">
        <v>0</v>
      </c>
      <c r="R1142" s="1"/>
      <c r="S1142" s="1">
        <v>0</v>
      </c>
      <c r="T1142" s="1"/>
      <c r="U1142" s="1">
        <v>0</v>
      </c>
      <c r="V1142" s="1"/>
      <c r="W1142" s="1"/>
      <c r="X1142" s="1"/>
      <c r="Y1142" s="1"/>
      <c r="Z1142" s="1"/>
      <c r="AA1142" s="1"/>
      <c r="AB1142" s="1"/>
      <c r="AH1142" t="str">
        <f t="shared" si="231"/>
        <v>Hebron</v>
      </c>
      <c r="AI1142" t="s">
        <v>201</v>
      </c>
      <c r="AJ1142">
        <v>2</v>
      </c>
      <c r="AK1142" s="7"/>
      <c r="AL1142" s="127">
        <v>33</v>
      </c>
      <c r="AM1142" s="130">
        <v>9</v>
      </c>
      <c r="AN1142" s="130">
        <v>95</v>
      </c>
      <c r="AO1142" s="132">
        <v>35220</v>
      </c>
      <c r="AP1142" s="132">
        <f t="shared" si="225"/>
        <v>33009</v>
      </c>
      <c r="AQ1142" t="s">
        <v>2231</v>
      </c>
    </row>
    <row r="1143" spans="1:43" hidden="1" outlineLevel="1" x14ac:dyDescent="0.2">
      <c r="A1143" t="s">
        <v>2791</v>
      </c>
      <c r="B1143" s="10" t="s">
        <v>2439</v>
      </c>
      <c r="C1143" s="1">
        <f t="shared" si="230"/>
        <v>1872</v>
      </c>
      <c r="D1143" s="7">
        <f t="shared" si="220"/>
        <v>1</v>
      </c>
      <c r="E1143" s="7">
        <f t="shared" si="221"/>
        <v>2</v>
      </c>
      <c r="F1143" s="7">
        <f t="shared" si="222"/>
        <v>3</v>
      </c>
      <c r="G1143" s="1">
        <f t="shared" si="223"/>
        <v>148</v>
      </c>
      <c r="H1143" s="2">
        <f t="shared" si="224"/>
        <v>7.9059829059829057E-2</v>
      </c>
      <c r="I1143" s="8"/>
      <c r="J1143" s="2">
        <f t="shared" si="226"/>
        <v>0.43376068376068377</v>
      </c>
      <c r="K1143" s="2">
        <f t="shared" si="227"/>
        <v>0.35470085470085472</v>
      </c>
      <c r="L1143" s="2">
        <f t="shared" si="228"/>
        <v>0.20032051282051283</v>
      </c>
      <c r="M1143" s="2">
        <f t="shared" si="229"/>
        <v>1.1217948717948678E-2</v>
      </c>
      <c r="N1143" s="1">
        <v>812</v>
      </c>
      <c r="O1143" s="1">
        <v>664</v>
      </c>
      <c r="P1143" s="1">
        <v>375</v>
      </c>
      <c r="Q1143" s="1">
        <v>21</v>
      </c>
      <c r="R1143" s="1"/>
      <c r="S1143" s="1">
        <v>0</v>
      </c>
      <c r="T1143" s="1"/>
      <c r="U1143" s="1">
        <v>0</v>
      </c>
      <c r="V1143" s="1"/>
      <c r="W1143" s="1"/>
      <c r="X1143" s="1"/>
      <c r="Y1143" s="1"/>
      <c r="Z1143" s="1"/>
      <c r="AA1143" s="1"/>
      <c r="AB1143" s="1"/>
      <c r="AH1143" t="str">
        <f t="shared" si="231"/>
        <v>Henniker</v>
      </c>
      <c r="AI1143" t="s">
        <v>309</v>
      </c>
      <c r="AJ1143">
        <v>2</v>
      </c>
      <c r="AK1143" s="7"/>
      <c r="AL1143" s="127">
        <v>33</v>
      </c>
      <c r="AM1143" s="130">
        <v>13</v>
      </c>
      <c r="AN1143" s="130">
        <v>65</v>
      </c>
      <c r="AO1143" s="132">
        <v>35540</v>
      </c>
      <c r="AP1143" s="132">
        <f t="shared" si="225"/>
        <v>33013</v>
      </c>
      <c r="AQ1143" t="s">
        <v>2231</v>
      </c>
    </row>
    <row r="1144" spans="1:43" hidden="1" outlineLevel="1" x14ac:dyDescent="0.2">
      <c r="A1144" t="s">
        <v>419</v>
      </c>
      <c r="B1144" s="10" t="s">
        <v>2439</v>
      </c>
      <c r="C1144" s="1">
        <f t="shared" si="230"/>
        <v>410</v>
      </c>
      <c r="D1144" s="7">
        <f t="shared" si="220"/>
        <v>1</v>
      </c>
      <c r="E1144" s="7">
        <f t="shared" si="221"/>
        <v>3</v>
      </c>
      <c r="F1144" s="7">
        <f t="shared" si="222"/>
        <v>2</v>
      </c>
      <c r="G1144" s="1">
        <f t="shared" si="223"/>
        <v>12</v>
      </c>
      <c r="H1144" s="2">
        <f t="shared" si="224"/>
        <v>2.9268292682926831E-2</v>
      </c>
      <c r="I1144" s="8"/>
      <c r="J1144" s="2">
        <f t="shared" si="226"/>
        <v>0.35365853658536583</v>
      </c>
      <c r="K1144" s="2">
        <f t="shared" si="227"/>
        <v>0.31951219512195123</v>
      </c>
      <c r="L1144" s="2">
        <f t="shared" si="228"/>
        <v>0.32439024390243903</v>
      </c>
      <c r="M1144" s="2">
        <f t="shared" si="229"/>
        <v>2.4390243902439046E-3</v>
      </c>
      <c r="N1144" s="1">
        <v>145</v>
      </c>
      <c r="O1144" s="1">
        <v>131</v>
      </c>
      <c r="P1144" s="1">
        <v>133</v>
      </c>
      <c r="Q1144" s="1">
        <v>1</v>
      </c>
      <c r="R1144" s="1"/>
      <c r="S1144" s="1">
        <v>0</v>
      </c>
      <c r="T1144" s="1"/>
      <c r="U1144" s="1">
        <v>0</v>
      </c>
      <c r="V1144" s="1"/>
      <c r="W1144" s="1"/>
      <c r="X1144" s="1"/>
      <c r="Y1144" s="1"/>
      <c r="Z1144" s="1"/>
      <c r="AA1144" s="1"/>
      <c r="AB1144" s="1"/>
      <c r="AH1144" t="str">
        <f t="shared" si="231"/>
        <v>Hill</v>
      </c>
      <c r="AI1144" t="s">
        <v>309</v>
      </c>
      <c r="AJ1144">
        <v>2</v>
      </c>
      <c r="AK1144" s="7"/>
      <c r="AL1144" s="127">
        <v>33</v>
      </c>
      <c r="AM1144" s="130">
        <v>13</v>
      </c>
      <c r="AN1144" s="130">
        <v>70</v>
      </c>
      <c r="AO1144" s="132">
        <v>35860</v>
      </c>
      <c r="AP1144" s="132">
        <f t="shared" si="225"/>
        <v>33013</v>
      </c>
      <c r="AQ1144" t="s">
        <v>2231</v>
      </c>
    </row>
    <row r="1145" spans="1:43" hidden="1" outlineLevel="1" x14ac:dyDescent="0.2">
      <c r="A1145" t="s">
        <v>272</v>
      </c>
      <c r="B1145" s="10" t="s">
        <v>2439</v>
      </c>
      <c r="C1145" s="1">
        <f t="shared" si="230"/>
        <v>1969</v>
      </c>
      <c r="D1145" s="7">
        <f t="shared" si="220"/>
        <v>2</v>
      </c>
      <c r="E1145" s="7">
        <f t="shared" si="221"/>
        <v>1</v>
      </c>
      <c r="F1145" s="7">
        <f t="shared" si="222"/>
        <v>3</v>
      </c>
      <c r="G1145" s="1">
        <f t="shared" si="223"/>
        <v>45</v>
      </c>
      <c r="H1145" s="2">
        <f t="shared" si="224"/>
        <v>2.2854240731335702E-2</v>
      </c>
      <c r="I1145" s="8"/>
      <c r="J1145" s="2">
        <f t="shared" si="226"/>
        <v>0.36566785170137123</v>
      </c>
      <c r="K1145" s="2">
        <f t="shared" si="227"/>
        <v>0.38852209243270697</v>
      </c>
      <c r="L1145" s="2">
        <f t="shared" si="228"/>
        <v>0.2366683595733875</v>
      </c>
      <c r="M1145" s="2">
        <f t="shared" si="229"/>
        <v>9.1416962925343626E-3</v>
      </c>
      <c r="N1145" s="1">
        <v>720</v>
      </c>
      <c r="O1145" s="1">
        <v>765</v>
      </c>
      <c r="P1145" s="1">
        <v>466</v>
      </c>
      <c r="Q1145" s="1">
        <v>16</v>
      </c>
      <c r="R1145" s="1"/>
      <c r="S1145" s="1">
        <v>1</v>
      </c>
      <c r="T1145" s="1"/>
      <c r="U1145" s="1">
        <v>1</v>
      </c>
      <c r="V1145" s="1"/>
      <c r="W1145" s="1"/>
      <c r="X1145" s="1"/>
      <c r="Y1145" s="1"/>
      <c r="Z1145" s="1"/>
      <c r="AA1145" s="1"/>
      <c r="AB1145" s="1"/>
      <c r="AH1145" t="str">
        <f t="shared" si="231"/>
        <v>Hillsborough</v>
      </c>
      <c r="AI1145" t="s">
        <v>272</v>
      </c>
      <c r="AJ1145">
        <v>2</v>
      </c>
      <c r="AK1145" s="7"/>
      <c r="AL1145" s="127">
        <v>33</v>
      </c>
      <c r="AM1145" s="130">
        <v>11</v>
      </c>
      <c r="AN1145" s="130">
        <v>60</v>
      </c>
      <c r="AO1145" s="132">
        <v>36180</v>
      </c>
      <c r="AP1145" s="132">
        <f t="shared" si="225"/>
        <v>33011</v>
      </c>
      <c r="AQ1145" t="s">
        <v>2231</v>
      </c>
    </row>
    <row r="1146" spans="1:43" hidden="1" outlineLevel="1" x14ac:dyDescent="0.2">
      <c r="A1146" t="s">
        <v>2640</v>
      </c>
      <c r="B1146" s="10" t="s">
        <v>2439</v>
      </c>
      <c r="C1146" s="1">
        <f t="shared" si="230"/>
        <v>1511</v>
      </c>
      <c r="D1146" s="7">
        <f t="shared" si="220"/>
        <v>1</v>
      </c>
      <c r="E1146" s="7">
        <f t="shared" si="221"/>
        <v>2</v>
      </c>
      <c r="F1146" s="7">
        <f t="shared" si="222"/>
        <v>3</v>
      </c>
      <c r="G1146" s="1">
        <f t="shared" si="223"/>
        <v>304</v>
      </c>
      <c r="H1146" s="2">
        <f t="shared" si="224"/>
        <v>0.20119126406353408</v>
      </c>
      <c r="I1146" s="8"/>
      <c r="J1146" s="2">
        <f t="shared" si="226"/>
        <v>0.49437458636664461</v>
      </c>
      <c r="K1146" s="2">
        <f t="shared" si="227"/>
        <v>0.29318332230311051</v>
      </c>
      <c r="L1146" s="2">
        <f t="shared" si="228"/>
        <v>0.20648577101257445</v>
      </c>
      <c r="M1146" s="2">
        <f t="shared" si="229"/>
        <v>5.9563203176703772E-3</v>
      </c>
      <c r="N1146" s="1">
        <v>747</v>
      </c>
      <c r="O1146" s="1">
        <v>443</v>
      </c>
      <c r="P1146" s="1">
        <v>312</v>
      </c>
      <c r="Q1146" s="1">
        <v>6</v>
      </c>
      <c r="R1146" s="1"/>
      <c r="S1146" s="1">
        <v>2</v>
      </c>
      <c r="T1146" s="1"/>
      <c r="U1146" s="1">
        <v>1</v>
      </c>
      <c r="V1146" s="1"/>
      <c r="W1146" s="1"/>
      <c r="X1146" s="1"/>
      <c r="Y1146" s="1"/>
      <c r="Z1146" s="1"/>
      <c r="AA1146" s="1"/>
      <c r="AB1146" s="1"/>
      <c r="AH1146" t="str">
        <f t="shared" si="231"/>
        <v>Hinsdale</v>
      </c>
      <c r="AI1146" t="s">
        <v>2737</v>
      </c>
      <c r="AJ1146">
        <v>2</v>
      </c>
      <c r="AK1146" s="7"/>
      <c r="AL1146" s="127">
        <v>33</v>
      </c>
      <c r="AM1146" s="130">
        <v>5</v>
      </c>
      <c r="AN1146" s="130">
        <v>35</v>
      </c>
      <c r="AO1146" s="132">
        <v>36660</v>
      </c>
      <c r="AP1146" s="132">
        <f t="shared" si="225"/>
        <v>33005</v>
      </c>
      <c r="AQ1146" t="s">
        <v>2231</v>
      </c>
    </row>
    <row r="1147" spans="1:43" hidden="1" outlineLevel="1" x14ac:dyDescent="0.2">
      <c r="A1147" t="s">
        <v>2571</v>
      </c>
      <c r="B1147" s="10" t="s">
        <v>2439</v>
      </c>
      <c r="C1147" s="1">
        <f t="shared" si="230"/>
        <v>1003</v>
      </c>
      <c r="D1147" s="7">
        <f t="shared" si="220"/>
        <v>2</v>
      </c>
      <c r="E1147" s="7">
        <f t="shared" si="221"/>
        <v>1</v>
      </c>
      <c r="F1147" s="7">
        <f t="shared" si="222"/>
        <v>3</v>
      </c>
      <c r="G1147" s="1">
        <f t="shared" si="223"/>
        <v>51</v>
      </c>
      <c r="H1147" s="2">
        <f t="shared" si="224"/>
        <v>5.0847457627118647E-2</v>
      </c>
      <c r="I1147" s="8"/>
      <c r="J1147" s="2">
        <f t="shared" si="226"/>
        <v>0.36490528414755735</v>
      </c>
      <c r="K1147" s="2">
        <f t="shared" si="227"/>
        <v>0.41575274177467597</v>
      </c>
      <c r="L1147" s="2">
        <f t="shared" si="228"/>
        <v>0.21335992023928216</v>
      </c>
      <c r="M1147" s="2">
        <f t="shared" si="229"/>
        <v>5.9820538384845745E-3</v>
      </c>
      <c r="N1147" s="1">
        <v>366</v>
      </c>
      <c r="O1147" s="1">
        <v>417</v>
      </c>
      <c r="P1147" s="1">
        <v>214</v>
      </c>
      <c r="Q1147" s="1">
        <v>5</v>
      </c>
      <c r="R1147" s="1"/>
      <c r="S1147" s="1">
        <v>0</v>
      </c>
      <c r="T1147" s="1"/>
      <c r="U1147" s="1">
        <v>1</v>
      </c>
      <c r="V1147" s="1"/>
      <c r="W1147" s="1"/>
      <c r="X1147" s="1"/>
      <c r="Y1147" s="1"/>
      <c r="Z1147" s="1"/>
      <c r="AA1147" s="1"/>
      <c r="AB1147" s="1"/>
      <c r="AH1147" t="str">
        <f t="shared" si="231"/>
        <v>Holderness</v>
      </c>
      <c r="AI1147" t="s">
        <v>201</v>
      </c>
      <c r="AJ1147">
        <v>2</v>
      </c>
      <c r="AK1147" s="7"/>
      <c r="AL1147" s="127">
        <v>33</v>
      </c>
      <c r="AM1147" s="130">
        <v>9</v>
      </c>
      <c r="AN1147" s="130">
        <v>100</v>
      </c>
      <c r="AO1147" s="132">
        <v>36900</v>
      </c>
      <c r="AP1147" s="132">
        <f t="shared" si="225"/>
        <v>33009</v>
      </c>
      <c r="AQ1147" t="s">
        <v>2231</v>
      </c>
    </row>
    <row r="1148" spans="1:43" hidden="1" outlineLevel="1" x14ac:dyDescent="0.2">
      <c r="A1148" t="s">
        <v>2572</v>
      </c>
      <c r="B1148" s="10" t="s">
        <v>2439</v>
      </c>
      <c r="C1148" s="1">
        <f t="shared" si="230"/>
        <v>3657</v>
      </c>
      <c r="D1148" s="7">
        <f t="shared" si="220"/>
        <v>2</v>
      </c>
      <c r="E1148" s="7">
        <f t="shared" si="221"/>
        <v>1</v>
      </c>
      <c r="F1148" s="7">
        <f t="shared" si="222"/>
        <v>3</v>
      </c>
      <c r="G1148" s="1">
        <f t="shared" si="223"/>
        <v>150</v>
      </c>
      <c r="H1148" s="2">
        <f t="shared" si="224"/>
        <v>4.1017227235438887E-2</v>
      </c>
      <c r="I1148" s="8"/>
      <c r="J1148" s="2">
        <f t="shared" si="226"/>
        <v>0.35958435876401423</v>
      </c>
      <c r="K1148" s="2">
        <f t="shared" si="227"/>
        <v>0.40060158599945311</v>
      </c>
      <c r="L1148" s="2">
        <f t="shared" si="228"/>
        <v>0.20645337708504238</v>
      </c>
      <c r="M1148" s="2">
        <f t="shared" si="229"/>
        <v>3.3360678151490325E-2</v>
      </c>
      <c r="N1148" s="1">
        <v>1315</v>
      </c>
      <c r="O1148" s="1">
        <v>1465</v>
      </c>
      <c r="P1148" s="1">
        <v>755</v>
      </c>
      <c r="Q1148" s="1">
        <v>119</v>
      </c>
      <c r="R1148" s="1"/>
      <c r="S1148" s="1">
        <v>1</v>
      </c>
      <c r="T1148" s="1"/>
      <c r="U1148" s="1">
        <v>2</v>
      </c>
      <c r="V1148" s="1"/>
      <c r="W1148" s="1"/>
      <c r="X1148" s="1"/>
      <c r="Y1148" s="1"/>
      <c r="Z1148" s="1"/>
      <c r="AA1148" s="1"/>
      <c r="AB1148" s="1"/>
      <c r="AH1148" t="str">
        <f t="shared" si="231"/>
        <v>Hollis</v>
      </c>
      <c r="AI1148" t="s">
        <v>272</v>
      </c>
      <c r="AJ1148">
        <v>2</v>
      </c>
      <c r="AK1148" s="7"/>
      <c r="AL1148" s="127">
        <v>33</v>
      </c>
      <c r="AM1148" s="130">
        <v>11</v>
      </c>
      <c r="AN1148" s="130">
        <v>65</v>
      </c>
      <c r="AO1148" s="132">
        <v>37140</v>
      </c>
      <c r="AP1148" s="132">
        <f t="shared" si="225"/>
        <v>33011</v>
      </c>
      <c r="AQ1148" t="s">
        <v>2231</v>
      </c>
    </row>
    <row r="1149" spans="1:43" hidden="1" outlineLevel="1" x14ac:dyDescent="0.2">
      <c r="A1149" t="s">
        <v>2573</v>
      </c>
      <c r="B1149" s="10" t="s">
        <v>2439</v>
      </c>
      <c r="C1149" s="1">
        <f t="shared" si="230"/>
        <v>4757</v>
      </c>
      <c r="D1149" s="7">
        <f t="shared" si="220"/>
        <v>2</v>
      </c>
      <c r="E1149" s="7">
        <f t="shared" si="221"/>
        <v>1</v>
      </c>
      <c r="F1149" s="7">
        <f t="shared" si="222"/>
        <v>3</v>
      </c>
      <c r="G1149" s="1">
        <f t="shared" si="223"/>
        <v>637</v>
      </c>
      <c r="H1149" s="2">
        <f t="shared" si="224"/>
        <v>0.1339079251629178</v>
      </c>
      <c r="I1149" s="8"/>
      <c r="J1149" s="2">
        <f t="shared" si="226"/>
        <v>0.32036998108051296</v>
      </c>
      <c r="K1149" s="2">
        <f t="shared" si="227"/>
        <v>0.45427790624343073</v>
      </c>
      <c r="L1149" s="2">
        <f t="shared" si="228"/>
        <v>0.21988648307756989</v>
      </c>
      <c r="M1149" s="2">
        <f t="shared" si="229"/>
        <v>5.4656295984864267E-3</v>
      </c>
      <c r="N1149" s="1">
        <v>1524</v>
      </c>
      <c r="O1149" s="1">
        <v>2161</v>
      </c>
      <c r="P1149" s="1">
        <v>1046</v>
      </c>
      <c r="Q1149">
        <v>25</v>
      </c>
      <c r="S1149">
        <v>0</v>
      </c>
      <c r="U1149" s="1">
        <v>1</v>
      </c>
      <c r="V1149" s="1"/>
      <c r="W1149" s="1"/>
      <c r="X1149" s="1"/>
      <c r="Y1149" s="1"/>
      <c r="Z1149" s="1"/>
      <c r="AA1149" s="1"/>
      <c r="AB1149" s="1"/>
      <c r="AH1149" t="str">
        <f t="shared" si="231"/>
        <v>Hooksett</v>
      </c>
      <c r="AI1149" t="s">
        <v>309</v>
      </c>
      <c r="AJ1149">
        <v>1</v>
      </c>
      <c r="AK1149" s="7"/>
      <c r="AL1149" s="127">
        <v>33</v>
      </c>
      <c r="AM1149" s="130">
        <v>13</v>
      </c>
      <c r="AN1149" s="130">
        <v>75</v>
      </c>
      <c r="AO1149" s="132">
        <v>37300</v>
      </c>
      <c r="AP1149" s="132">
        <f t="shared" si="225"/>
        <v>33013</v>
      </c>
      <c r="AQ1149" t="s">
        <v>2231</v>
      </c>
    </row>
    <row r="1150" spans="1:43" hidden="1" outlineLevel="1" x14ac:dyDescent="0.2">
      <c r="A1150" s="10" t="s">
        <v>2538</v>
      </c>
      <c r="B1150" s="10" t="s">
        <v>2439</v>
      </c>
      <c r="C1150" s="1">
        <f t="shared" si="230"/>
        <v>2990</v>
      </c>
      <c r="D1150" s="7">
        <f t="shared" si="220"/>
        <v>1</v>
      </c>
      <c r="E1150" s="7">
        <f t="shared" si="221"/>
        <v>2</v>
      </c>
      <c r="F1150" s="7">
        <f t="shared" si="222"/>
        <v>3</v>
      </c>
      <c r="G1150" s="1">
        <f t="shared" si="223"/>
        <v>87</v>
      </c>
      <c r="H1150" s="2">
        <f t="shared" si="224"/>
        <v>2.9096989966555183E-2</v>
      </c>
      <c r="I1150" s="8"/>
      <c r="J1150" s="2">
        <f t="shared" si="226"/>
        <v>0.41538461538461541</v>
      </c>
      <c r="K1150" s="2">
        <f t="shared" si="227"/>
        <v>0.38628762541806022</v>
      </c>
      <c r="L1150" s="2">
        <f t="shared" si="228"/>
        <v>0.18963210702341138</v>
      </c>
      <c r="M1150" s="2">
        <f t="shared" si="229"/>
        <v>8.6956521739129378E-3</v>
      </c>
      <c r="N1150" s="1">
        <v>1242</v>
      </c>
      <c r="O1150" s="1">
        <v>1155</v>
      </c>
      <c r="P1150" s="1">
        <v>567</v>
      </c>
      <c r="Q1150">
        <v>26</v>
      </c>
      <c r="S1150">
        <v>0</v>
      </c>
      <c r="U1150" s="1">
        <v>0</v>
      </c>
      <c r="V1150" s="1"/>
      <c r="W1150" s="1"/>
      <c r="X1150" s="1"/>
      <c r="Y1150" s="1"/>
      <c r="Z1150" s="1"/>
      <c r="AA1150" s="1"/>
      <c r="AB1150" s="1"/>
      <c r="AH1150" t="str">
        <f t="shared" si="231"/>
        <v>Hopkinton</v>
      </c>
      <c r="AI1150" t="s">
        <v>309</v>
      </c>
      <c r="AJ1150">
        <v>2</v>
      </c>
      <c r="AK1150" s="7"/>
      <c r="AL1150" s="127">
        <v>33</v>
      </c>
      <c r="AM1150" s="130">
        <v>13</v>
      </c>
      <c r="AN1150" s="130">
        <v>80</v>
      </c>
      <c r="AO1150" s="132">
        <v>37540</v>
      </c>
      <c r="AP1150" s="132">
        <f t="shared" si="225"/>
        <v>33013</v>
      </c>
      <c r="AQ1150" t="s">
        <v>2231</v>
      </c>
    </row>
    <row r="1151" spans="1:43" hidden="1" outlineLevel="1" x14ac:dyDescent="0.2">
      <c r="A1151" t="s">
        <v>3083</v>
      </c>
      <c r="B1151" s="10" t="s">
        <v>2439</v>
      </c>
      <c r="C1151" s="1">
        <f t="shared" si="230"/>
        <v>9199</v>
      </c>
      <c r="D1151" s="7">
        <f t="shared" si="220"/>
        <v>2</v>
      </c>
      <c r="E1151" s="7">
        <f t="shared" si="221"/>
        <v>1</v>
      </c>
      <c r="F1151" s="7">
        <f t="shared" si="222"/>
        <v>3</v>
      </c>
      <c r="G1151" s="1">
        <f t="shared" si="223"/>
        <v>262</v>
      </c>
      <c r="H1151" s="2">
        <f t="shared" si="224"/>
        <v>2.8481356669203175E-2</v>
      </c>
      <c r="I1151" s="8"/>
      <c r="J1151" s="2">
        <f t="shared" si="226"/>
        <v>0.3318839004239591</v>
      </c>
      <c r="K1151" s="2">
        <f t="shared" si="227"/>
        <v>0.36036525709316231</v>
      </c>
      <c r="L1151" s="2">
        <f t="shared" si="228"/>
        <v>0.30155451679530382</v>
      </c>
      <c r="M1151" s="2">
        <f t="shared" si="229"/>
        <v>6.1963256875747774E-3</v>
      </c>
      <c r="N1151" s="1">
        <v>3053</v>
      </c>
      <c r="O1151" s="1">
        <v>3315</v>
      </c>
      <c r="P1151" s="1">
        <v>2774</v>
      </c>
      <c r="Q1151" s="1">
        <v>55</v>
      </c>
      <c r="R1151" s="1"/>
      <c r="S1151" s="1">
        <v>2</v>
      </c>
      <c r="T1151" s="1"/>
      <c r="U1151" s="1">
        <v>0</v>
      </c>
      <c r="V1151" s="1"/>
      <c r="W1151" s="1"/>
      <c r="X1151" s="1"/>
      <c r="Y1151" s="1"/>
      <c r="Z1151" s="1"/>
      <c r="AA1151" s="1"/>
      <c r="AB1151" s="1"/>
      <c r="AH1151" t="str">
        <f t="shared" si="231"/>
        <v>Hudson</v>
      </c>
      <c r="AI1151" t="s">
        <v>272</v>
      </c>
      <c r="AJ1151">
        <v>2</v>
      </c>
      <c r="AK1151" s="7"/>
      <c r="AL1151" s="127">
        <v>33</v>
      </c>
      <c r="AM1151" s="130">
        <v>11</v>
      </c>
      <c r="AN1151" s="130">
        <v>70</v>
      </c>
      <c r="AO1151" s="132">
        <v>37940</v>
      </c>
      <c r="AP1151" s="132">
        <f t="shared" si="225"/>
        <v>33011</v>
      </c>
      <c r="AQ1151" t="s">
        <v>2231</v>
      </c>
    </row>
    <row r="1152" spans="1:43" hidden="1" outlineLevel="1" x14ac:dyDescent="0.2">
      <c r="A1152" t="s">
        <v>1768</v>
      </c>
      <c r="B1152" s="10" t="s">
        <v>2439</v>
      </c>
      <c r="C1152" s="1">
        <f t="shared" si="230"/>
        <v>555</v>
      </c>
      <c r="D1152" s="7">
        <f t="shared" si="220"/>
        <v>1</v>
      </c>
      <c r="E1152" s="7">
        <f t="shared" si="221"/>
        <v>2</v>
      </c>
      <c r="F1152" s="7">
        <f t="shared" si="222"/>
        <v>3</v>
      </c>
      <c r="G1152" s="1">
        <f t="shared" si="223"/>
        <v>1</v>
      </c>
      <c r="H1152" s="2">
        <f t="shared" si="224"/>
        <v>1.8018018018018018E-3</v>
      </c>
      <c r="I1152" s="8"/>
      <c r="J1152" s="2">
        <f t="shared" si="226"/>
        <v>0.37117117117117115</v>
      </c>
      <c r="K1152" s="2">
        <f t="shared" si="227"/>
        <v>0.36936936936936937</v>
      </c>
      <c r="L1152" s="2">
        <f t="shared" si="228"/>
        <v>0.25765765765765763</v>
      </c>
      <c r="M1152" s="2">
        <f t="shared" si="229"/>
        <v>1.8018018018018389E-3</v>
      </c>
      <c r="N1152" s="1">
        <v>206</v>
      </c>
      <c r="O1152" s="1">
        <v>205</v>
      </c>
      <c r="P1152" s="1">
        <v>143</v>
      </c>
      <c r="Q1152">
        <v>1</v>
      </c>
      <c r="S1152">
        <v>0</v>
      </c>
      <c r="U1152" s="1">
        <v>0</v>
      </c>
      <c r="V1152" s="1"/>
      <c r="W1152" s="1"/>
      <c r="X1152" s="1"/>
      <c r="Y1152" s="1"/>
      <c r="Z1152" s="1"/>
      <c r="AA1152" s="1"/>
      <c r="AB1152" s="1"/>
      <c r="AH1152" t="str">
        <f t="shared" si="231"/>
        <v>Jackson</v>
      </c>
      <c r="AI1152" t="s">
        <v>972</v>
      </c>
      <c r="AJ1152">
        <v>1</v>
      </c>
      <c r="AK1152" s="7"/>
      <c r="AL1152" s="127">
        <v>33</v>
      </c>
      <c r="AM1152" s="130">
        <v>3</v>
      </c>
      <c r="AN1152" s="130">
        <v>55</v>
      </c>
      <c r="AO1152" s="132">
        <v>38260</v>
      </c>
      <c r="AP1152" s="132">
        <f t="shared" si="225"/>
        <v>33003</v>
      </c>
      <c r="AQ1152" t="s">
        <v>2231</v>
      </c>
    </row>
    <row r="1153" spans="1:43" hidden="1" outlineLevel="1" x14ac:dyDescent="0.2">
      <c r="A1153" t="s">
        <v>2574</v>
      </c>
      <c r="B1153" s="10" t="s">
        <v>2439</v>
      </c>
      <c r="C1153" s="1">
        <f t="shared" si="230"/>
        <v>2372</v>
      </c>
      <c r="D1153" s="7">
        <f t="shared" si="220"/>
        <v>1</v>
      </c>
      <c r="E1153" s="7">
        <f t="shared" si="221"/>
        <v>2</v>
      </c>
      <c r="F1153" s="7">
        <f t="shared" si="222"/>
        <v>3</v>
      </c>
      <c r="G1153" s="1">
        <f t="shared" si="223"/>
        <v>127</v>
      </c>
      <c r="H1153" s="2">
        <f t="shared" si="224"/>
        <v>5.3541315345699829E-2</v>
      </c>
      <c r="I1153" s="8"/>
      <c r="J1153" s="2">
        <f t="shared" si="226"/>
        <v>0.4148397976391231</v>
      </c>
      <c r="K1153" s="2">
        <f t="shared" si="227"/>
        <v>0.36129848229342326</v>
      </c>
      <c r="L1153" s="2">
        <f t="shared" si="228"/>
        <v>0.21795952782462058</v>
      </c>
      <c r="M1153" s="2">
        <f t="shared" si="229"/>
        <v>5.9021922428330043E-3</v>
      </c>
      <c r="N1153" s="1">
        <v>984</v>
      </c>
      <c r="O1153" s="1">
        <v>857</v>
      </c>
      <c r="P1153" s="1">
        <v>517</v>
      </c>
      <c r="Q1153" s="1">
        <v>13</v>
      </c>
      <c r="R1153" s="1"/>
      <c r="S1153" s="1">
        <v>1</v>
      </c>
      <c r="T1153" s="1"/>
      <c r="U1153" s="1">
        <v>0</v>
      </c>
      <c r="V1153" s="1"/>
      <c r="W1153" s="1"/>
      <c r="X1153" s="1"/>
      <c r="Y1153" s="1"/>
      <c r="Z1153" s="1"/>
      <c r="AA1153" s="1"/>
      <c r="AB1153" s="1"/>
      <c r="AH1153" t="str">
        <f t="shared" si="231"/>
        <v>Jaffrey</v>
      </c>
      <c r="AI1153" t="s">
        <v>2737</v>
      </c>
      <c r="AJ1153">
        <v>2</v>
      </c>
      <c r="AK1153" s="7"/>
      <c r="AL1153" s="127">
        <v>33</v>
      </c>
      <c r="AM1153" s="130">
        <v>5</v>
      </c>
      <c r="AN1153" s="130">
        <v>40</v>
      </c>
      <c r="AO1153" s="132">
        <v>38500</v>
      </c>
      <c r="AP1153" s="132">
        <f t="shared" si="225"/>
        <v>33005</v>
      </c>
      <c r="AQ1153" t="s">
        <v>2231</v>
      </c>
    </row>
    <row r="1154" spans="1:43" hidden="1" outlineLevel="1" x14ac:dyDescent="0.2">
      <c r="A1154" s="10" t="s">
        <v>1500</v>
      </c>
      <c r="B1154" s="10" t="s">
        <v>2439</v>
      </c>
      <c r="C1154" s="1">
        <f t="shared" si="230"/>
        <v>495</v>
      </c>
      <c r="D1154" s="7">
        <f t="shared" si="220"/>
        <v>3</v>
      </c>
      <c r="E1154" s="7">
        <f t="shared" si="221"/>
        <v>1</v>
      </c>
      <c r="F1154" s="7">
        <f t="shared" si="222"/>
        <v>2</v>
      </c>
      <c r="G1154" s="1">
        <f t="shared" si="223"/>
        <v>82</v>
      </c>
      <c r="H1154" s="2">
        <f t="shared" si="224"/>
        <v>0.16565656565656567</v>
      </c>
      <c r="I1154" s="8"/>
      <c r="J1154" s="2">
        <f t="shared" si="226"/>
        <v>0.23434343434343435</v>
      </c>
      <c r="K1154" s="2">
        <f t="shared" si="227"/>
        <v>0.46464646464646464</v>
      </c>
      <c r="L1154" s="2">
        <f t="shared" si="228"/>
        <v>0.29898989898989897</v>
      </c>
      <c r="M1154" s="2">
        <f t="shared" si="229"/>
        <v>2.0202020202020887E-3</v>
      </c>
      <c r="N1154" s="1">
        <v>116</v>
      </c>
      <c r="O1154" s="1">
        <v>230</v>
      </c>
      <c r="P1154" s="1">
        <v>148</v>
      </c>
      <c r="Q1154">
        <v>1</v>
      </c>
      <c r="S1154">
        <v>0</v>
      </c>
      <c r="U1154" s="1">
        <v>0</v>
      </c>
      <c r="V1154" s="1"/>
      <c r="W1154" s="1"/>
      <c r="X1154" s="1"/>
      <c r="Y1154" s="1"/>
      <c r="Z1154" s="1"/>
      <c r="AA1154" s="1"/>
      <c r="AB1154" s="1"/>
      <c r="AH1154" t="str">
        <f t="shared" si="231"/>
        <v>Jefferson</v>
      </c>
      <c r="AI1154" t="s">
        <v>200</v>
      </c>
      <c r="AJ1154">
        <v>2</v>
      </c>
      <c r="AK1154" s="7"/>
      <c r="AL1154" s="127">
        <v>33</v>
      </c>
      <c r="AM1154" s="130">
        <v>7</v>
      </c>
      <c r="AN1154" s="130">
        <v>110</v>
      </c>
      <c r="AO1154" s="132">
        <v>38820</v>
      </c>
      <c r="AP1154" s="132">
        <f t="shared" si="225"/>
        <v>33007</v>
      </c>
      <c r="AQ1154" t="s">
        <v>2231</v>
      </c>
    </row>
    <row r="1155" spans="1:43" hidden="1" outlineLevel="1" x14ac:dyDescent="0.2">
      <c r="A1155" t="s">
        <v>2798</v>
      </c>
      <c r="B1155" s="10" t="s">
        <v>2439</v>
      </c>
      <c r="C1155" s="1">
        <f t="shared" si="230"/>
        <v>10246</v>
      </c>
      <c r="D1155" s="7">
        <f t="shared" si="220"/>
        <v>1</v>
      </c>
      <c r="E1155" s="7">
        <f t="shared" si="221"/>
        <v>2</v>
      </c>
      <c r="F1155" s="7">
        <f t="shared" si="222"/>
        <v>3</v>
      </c>
      <c r="G1155" s="1">
        <f t="shared" si="223"/>
        <v>1953</v>
      </c>
      <c r="H1155" s="2">
        <f t="shared" si="224"/>
        <v>0.1906109701346867</v>
      </c>
      <c r="I1155" s="8"/>
      <c r="J1155" s="2">
        <f t="shared" si="226"/>
        <v>0.50849111848526252</v>
      </c>
      <c r="K1155" s="2">
        <f t="shared" si="227"/>
        <v>0.31788014835057582</v>
      </c>
      <c r="L1155" s="2">
        <f t="shared" si="228"/>
        <v>0.16943197345305486</v>
      </c>
      <c r="M1155" s="2">
        <f t="shared" si="229"/>
        <v>4.1967597111068067E-3</v>
      </c>
      <c r="N1155" s="1">
        <v>5210</v>
      </c>
      <c r="O1155" s="1">
        <v>3257</v>
      </c>
      <c r="P1155" s="1">
        <v>1736</v>
      </c>
      <c r="Q1155" s="1">
        <v>40</v>
      </c>
      <c r="R1155" s="1"/>
      <c r="S1155" s="1">
        <v>1</v>
      </c>
      <c r="T1155" s="1"/>
      <c r="U1155" s="1">
        <v>2</v>
      </c>
      <c r="V1155" s="1"/>
      <c r="W1155" s="1"/>
      <c r="X1155" s="1"/>
      <c r="Y1155" s="1"/>
      <c r="Z1155" s="1"/>
      <c r="AA1155" s="1"/>
      <c r="AB1155" s="1"/>
      <c r="AH1155" t="str">
        <f t="shared" si="231"/>
        <v>Keene</v>
      </c>
      <c r="AI1155" t="s">
        <v>2737</v>
      </c>
      <c r="AJ1155">
        <v>2</v>
      </c>
      <c r="AK1155" s="7"/>
      <c r="AL1155" s="127">
        <v>33</v>
      </c>
      <c r="AM1155" s="130">
        <v>5</v>
      </c>
      <c r="AN1155" s="130">
        <v>45</v>
      </c>
      <c r="AO1155" s="132">
        <v>39300</v>
      </c>
      <c r="AP1155" s="132">
        <f t="shared" si="225"/>
        <v>33005</v>
      </c>
      <c r="AQ1155" t="s">
        <v>146</v>
      </c>
    </row>
    <row r="1156" spans="1:43" hidden="1" outlineLevel="1" x14ac:dyDescent="0.2">
      <c r="A1156" t="s">
        <v>1845</v>
      </c>
      <c r="B1156" s="10" t="s">
        <v>2439</v>
      </c>
      <c r="C1156" s="1">
        <f t="shared" si="230"/>
        <v>956</v>
      </c>
      <c r="D1156" s="7">
        <f t="shared" si="220"/>
        <v>1</v>
      </c>
      <c r="E1156" s="7">
        <f t="shared" si="221"/>
        <v>2</v>
      </c>
      <c r="F1156" s="7">
        <f t="shared" si="222"/>
        <v>3</v>
      </c>
      <c r="G1156" s="1">
        <f t="shared" si="223"/>
        <v>32</v>
      </c>
      <c r="H1156" s="2">
        <f t="shared" si="224"/>
        <v>3.3472803347280332E-2</v>
      </c>
      <c r="I1156" s="8"/>
      <c r="J1156" s="2">
        <f t="shared" si="226"/>
        <v>0.3776150627615063</v>
      </c>
      <c r="K1156" s="2">
        <f t="shared" si="227"/>
        <v>0.34414225941422594</v>
      </c>
      <c r="L1156" s="2">
        <f t="shared" si="228"/>
        <v>0.26464435146443516</v>
      </c>
      <c r="M1156" s="2">
        <f t="shared" si="229"/>
        <v>1.3598326359832658E-2</v>
      </c>
      <c r="N1156" s="1">
        <v>361</v>
      </c>
      <c r="O1156" s="1">
        <v>329</v>
      </c>
      <c r="P1156" s="1">
        <v>253</v>
      </c>
      <c r="Q1156">
        <v>13</v>
      </c>
      <c r="S1156">
        <v>0</v>
      </c>
      <c r="U1156" s="1">
        <v>0</v>
      </c>
      <c r="V1156" s="1"/>
      <c r="W1156" s="1"/>
      <c r="X1156" s="1"/>
      <c r="Y1156" s="1"/>
      <c r="Z1156" s="1"/>
      <c r="AA1156" s="1"/>
      <c r="AB1156" s="1"/>
      <c r="AH1156" t="str">
        <f t="shared" si="231"/>
        <v>Kensington</v>
      </c>
      <c r="AI1156" t="s">
        <v>1767</v>
      </c>
      <c r="AJ1156">
        <v>1</v>
      </c>
      <c r="AK1156" s="7"/>
      <c r="AL1156" s="127">
        <v>33</v>
      </c>
      <c r="AM1156" s="130">
        <v>15</v>
      </c>
      <c r="AN1156" s="130">
        <v>85</v>
      </c>
      <c r="AO1156" s="132">
        <v>39780</v>
      </c>
      <c r="AP1156" s="132">
        <f t="shared" si="225"/>
        <v>33015</v>
      </c>
      <c r="AQ1156" t="s">
        <v>2231</v>
      </c>
    </row>
    <row r="1157" spans="1:43" hidden="1" outlineLevel="1" x14ac:dyDescent="0.2">
      <c r="A1157" t="s">
        <v>2748</v>
      </c>
      <c r="B1157" s="10" t="s">
        <v>2439</v>
      </c>
      <c r="C1157" s="1">
        <f t="shared" si="230"/>
        <v>2821</v>
      </c>
      <c r="D1157" s="7">
        <f t="shared" si="220"/>
        <v>2</v>
      </c>
      <c r="E1157" s="7">
        <f t="shared" si="221"/>
        <v>1</v>
      </c>
      <c r="F1157" s="7">
        <f t="shared" si="222"/>
        <v>3</v>
      </c>
      <c r="G1157" s="1">
        <f t="shared" si="223"/>
        <v>167</v>
      </c>
      <c r="H1157" s="2">
        <f t="shared" si="224"/>
        <v>5.9198865650478556E-2</v>
      </c>
      <c r="I1157" s="8"/>
      <c r="J1157" s="2">
        <f t="shared" si="226"/>
        <v>0.32009925558312657</v>
      </c>
      <c r="K1157" s="2">
        <f t="shared" si="227"/>
        <v>0.37929812123360512</v>
      </c>
      <c r="L1157" s="2">
        <f t="shared" si="228"/>
        <v>0.28996809641970933</v>
      </c>
      <c r="M1157" s="2">
        <f t="shared" si="229"/>
        <v>1.0634526763558971E-2</v>
      </c>
      <c r="N1157" s="1">
        <v>903</v>
      </c>
      <c r="O1157" s="1">
        <v>1070</v>
      </c>
      <c r="P1157" s="1">
        <v>818</v>
      </c>
      <c r="Q1157">
        <v>29</v>
      </c>
      <c r="S1157">
        <v>1</v>
      </c>
      <c r="U1157" s="1">
        <v>0</v>
      </c>
      <c r="V1157" s="1"/>
      <c r="W1157" s="1"/>
      <c r="X1157" s="1"/>
      <c r="Y1157" s="1"/>
      <c r="Z1157" s="1"/>
      <c r="AA1157" s="1"/>
      <c r="AB1157" s="1"/>
      <c r="AH1157" t="str">
        <f t="shared" si="231"/>
        <v>Kingston</v>
      </c>
      <c r="AI1157" t="s">
        <v>1767</v>
      </c>
      <c r="AJ1157">
        <v>1</v>
      </c>
      <c r="AK1157" s="7"/>
      <c r="AL1157" s="127">
        <v>33</v>
      </c>
      <c r="AM1157" s="130">
        <v>15</v>
      </c>
      <c r="AN1157" s="130">
        <v>90</v>
      </c>
      <c r="AO1157" s="132">
        <v>40100</v>
      </c>
      <c r="AP1157" s="132">
        <f t="shared" si="225"/>
        <v>33015</v>
      </c>
      <c r="AQ1157" t="s">
        <v>2231</v>
      </c>
    </row>
    <row r="1158" spans="1:43" hidden="1" outlineLevel="1" x14ac:dyDescent="0.2">
      <c r="A1158" t="s">
        <v>2154</v>
      </c>
      <c r="B1158" s="10" t="s">
        <v>2439</v>
      </c>
      <c r="C1158" s="1">
        <f t="shared" si="230"/>
        <v>6943</v>
      </c>
      <c r="D1158" s="7">
        <f t="shared" si="220"/>
        <v>2</v>
      </c>
      <c r="E1158" s="7">
        <f t="shared" si="221"/>
        <v>1</v>
      </c>
      <c r="F1158" s="7">
        <f t="shared" si="222"/>
        <v>3</v>
      </c>
      <c r="G1158" s="1">
        <f t="shared" si="223"/>
        <v>643</v>
      </c>
      <c r="H1158" s="2">
        <f t="shared" si="224"/>
        <v>9.2611263142733685E-2</v>
      </c>
      <c r="I1158" s="8"/>
      <c r="J1158" s="2">
        <f t="shared" si="226"/>
        <v>0.34423160017283594</v>
      </c>
      <c r="K1158" s="2">
        <f t="shared" si="227"/>
        <v>0.43684286331556965</v>
      </c>
      <c r="L1158" s="2">
        <f t="shared" si="228"/>
        <v>0.21546881751404293</v>
      </c>
      <c r="M1158" s="2">
        <f t="shared" si="229"/>
        <v>3.4567189975514834E-3</v>
      </c>
      <c r="N1158" s="1">
        <v>2390</v>
      </c>
      <c r="O1158" s="1">
        <v>3033</v>
      </c>
      <c r="P1158" s="1">
        <v>1496</v>
      </c>
      <c r="Q1158" s="1">
        <v>18</v>
      </c>
      <c r="R1158" s="1"/>
      <c r="S1158" s="1">
        <v>2</v>
      </c>
      <c r="T1158" s="1"/>
      <c r="U1158" s="1">
        <v>4</v>
      </c>
      <c r="V1158" s="1"/>
      <c r="W1158" s="1"/>
      <c r="X1158" s="1"/>
      <c r="Y1158" s="1"/>
      <c r="Z1158" s="1"/>
      <c r="AA1158" s="1"/>
      <c r="AB1158" s="1"/>
      <c r="AH1158" t="str">
        <f t="shared" si="231"/>
        <v>Laconia</v>
      </c>
      <c r="AI1158" t="s">
        <v>2736</v>
      </c>
      <c r="AJ1158">
        <v>1</v>
      </c>
      <c r="AK1158" s="7"/>
      <c r="AL1158" s="127">
        <v>33</v>
      </c>
      <c r="AM1158" s="130">
        <v>1</v>
      </c>
      <c r="AN1158" s="130">
        <v>35</v>
      </c>
      <c r="AO1158" s="132">
        <v>40180</v>
      </c>
      <c r="AP1158" s="132">
        <f t="shared" si="225"/>
        <v>33001</v>
      </c>
      <c r="AQ1158" t="s">
        <v>146</v>
      </c>
    </row>
    <row r="1159" spans="1:43" hidden="1" outlineLevel="1" x14ac:dyDescent="0.2">
      <c r="A1159" t="s">
        <v>622</v>
      </c>
      <c r="B1159" s="10" t="s">
        <v>2439</v>
      </c>
      <c r="C1159" s="1">
        <f t="shared" si="230"/>
        <v>1503</v>
      </c>
      <c r="D1159" s="7">
        <f t="shared" ref="D1159:D1218" si="232">RANK(N1159,(N1159:AF1159))</f>
        <v>2</v>
      </c>
      <c r="E1159" s="7">
        <f t="shared" ref="E1159:E1218" si="233">RANK(O1159,(N1159:AF1159))</f>
        <v>1</v>
      </c>
      <c r="F1159" s="7">
        <f t="shared" ref="F1159:F1218" si="234">RANK(P1159,(N1159:AF1159))</f>
        <v>3</v>
      </c>
      <c r="G1159" s="1">
        <f t="shared" si="223"/>
        <v>183</v>
      </c>
      <c r="H1159" s="2">
        <f t="shared" si="224"/>
        <v>0.1217564870259481</v>
      </c>
      <c r="I1159" s="8"/>
      <c r="J1159" s="2">
        <f t="shared" si="226"/>
        <v>0.34464404524284764</v>
      </c>
      <c r="K1159" s="2">
        <f t="shared" si="227"/>
        <v>0.46640053226879574</v>
      </c>
      <c r="L1159" s="2">
        <f t="shared" si="228"/>
        <v>0.18097139055222888</v>
      </c>
      <c r="M1159" s="2">
        <f t="shared" si="229"/>
        <v>7.9840319361277334E-3</v>
      </c>
      <c r="N1159" s="1">
        <v>518</v>
      </c>
      <c r="O1159" s="1">
        <v>701</v>
      </c>
      <c r="P1159" s="1">
        <v>272</v>
      </c>
      <c r="Q1159" s="1">
        <v>10</v>
      </c>
      <c r="R1159" s="1"/>
      <c r="S1159" s="1">
        <v>0</v>
      </c>
      <c r="T1159" s="1"/>
      <c r="U1159" s="1">
        <v>2</v>
      </c>
      <c r="V1159" s="1"/>
      <c r="W1159" s="1"/>
      <c r="X1159" s="1"/>
      <c r="Y1159" s="1"/>
      <c r="Z1159" s="1"/>
      <c r="AA1159" s="1"/>
      <c r="AB1159" s="1"/>
      <c r="AH1159" t="str">
        <f t="shared" si="231"/>
        <v>Lancaster</v>
      </c>
      <c r="AI1159" t="s">
        <v>200</v>
      </c>
      <c r="AJ1159">
        <v>2</v>
      </c>
      <c r="AK1159" s="7"/>
      <c r="AL1159" s="127">
        <v>33</v>
      </c>
      <c r="AM1159" s="130">
        <v>7</v>
      </c>
      <c r="AN1159" s="130">
        <v>120</v>
      </c>
      <c r="AO1159" s="132">
        <v>40420</v>
      </c>
      <c r="AP1159" s="132">
        <f t="shared" si="225"/>
        <v>33007</v>
      </c>
      <c r="AQ1159" t="s">
        <v>2231</v>
      </c>
    </row>
    <row r="1160" spans="1:43" hidden="1" outlineLevel="1" x14ac:dyDescent="0.2">
      <c r="A1160" t="s">
        <v>2134</v>
      </c>
      <c r="B1160" s="10" t="s">
        <v>2439</v>
      </c>
      <c r="C1160" s="1">
        <f t="shared" si="230"/>
        <v>171</v>
      </c>
      <c r="D1160" s="7">
        <f t="shared" si="232"/>
        <v>2</v>
      </c>
      <c r="E1160" s="7">
        <f t="shared" si="233"/>
        <v>1</v>
      </c>
      <c r="F1160" s="7">
        <f t="shared" si="234"/>
        <v>3</v>
      </c>
      <c r="G1160" s="1">
        <f t="shared" si="223"/>
        <v>12</v>
      </c>
      <c r="H1160" s="2">
        <f t="shared" si="224"/>
        <v>7.0175438596491224E-2</v>
      </c>
      <c r="I1160" s="8"/>
      <c r="J1160" s="2">
        <f t="shared" si="226"/>
        <v>0.34502923976608185</v>
      </c>
      <c r="K1160" s="2">
        <f t="shared" si="227"/>
        <v>0.41520467836257308</v>
      </c>
      <c r="L1160" s="2">
        <f t="shared" si="228"/>
        <v>0.23391812865497075</v>
      </c>
      <c r="M1160" s="2">
        <f t="shared" si="229"/>
        <v>5.8479532163742687E-3</v>
      </c>
      <c r="N1160" s="1">
        <v>59</v>
      </c>
      <c r="O1160" s="1">
        <v>71</v>
      </c>
      <c r="P1160" s="1">
        <v>40</v>
      </c>
      <c r="Q1160" s="1">
        <v>1</v>
      </c>
      <c r="R1160" s="1"/>
      <c r="S1160" s="1">
        <v>0</v>
      </c>
      <c r="T1160" s="1"/>
      <c r="U1160" s="1">
        <v>0</v>
      </c>
      <c r="V1160" s="1"/>
      <c r="W1160" s="1"/>
      <c r="X1160" s="1"/>
      <c r="Y1160" s="1"/>
      <c r="Z1160" s="1"/>
      <c r="AA1160" s="1"/>
      <c r="AB1160" s="1"/>
      <c r="AH1160" t="str">
        <f t="shared" si="231"/>
        <v>Landaff</v>
      </c>
      <c r="AI1160" t="s">
        <v>201</v>
      </c>
      <c r="AJ1160">
        <v>2</v>
      </c>
      <c r="AK1160" s="7"/>
      <c r="AL1160" s="127">
        <v>33</v>
      </c>
      <c r="AM1160" s="130">
        <v>9</v>
      </c>
      <c r="AN1160" s="130">
        <v>105</v>
      </c>
      <c r="AO1160" s="132">
        <v>40660</v>
      </c>
      <c r="AP1160" s="132">
        <f t="shared" si="225"/>
        <v>33009</v>
      </c>
      <c r="AQ1160" t="s">
        <v>2231</v>
      </c>
    </row>
    <row r="1161" spans="1:43" hidden="1" outlineLevel="1" x14ac:dyDescent="0.2">
      <c r="A1161" t="s">
        <v>2139</v>
      </c>
      <c r="B1161" s="10" t="s">
        <v>2439</v>
      </c>
      <c r="C1161" s="1">
        <f t="shared" si="230"/>
        <v>300</v>
      </c>
      <c r="D1161" s="7">
        <f t="shared" si="232"/>
        <v>2</v>
      </c>
      <c r="E1161" s="7">
        <f t="shared" si="233"/>
        <v>1</v>
      </c>
      <c r="F1161" s="7">
        <f t="shared" si="234"/>
        <v>3</v>
      </c>
      <c r="G1161" s="1">
        <f t="shared" si="223"/>
        <v>6</v>
      </c>
      <c r="H1161" s="2">
        <f t="shared" si="224"/>
        <v>0.02</v>
      </c>
      <c r="I1161" s="8"/>
      <c r="J1161" s="2">
        <f t="shared" si="226"/>
        <v>0.37666666666666665</v>
      </c>
      <c r="K1161" s="2">
        <f t="shared" si="227"/>
        <v>0.39666666666666667</v>
      </c>
      <c r="L1161" s="2">
        <f t="shared" si="228"/>
        <v>0.22333333333333333</v>
      </c>
      <c r="M1161" s="2">
        <f t="shared" si="229"/>
        <v>3.3333333333332993E-3</v>
      </c>
      <c r="N1161" s="1">
        <v>113</v>
      </c>
      <c r="O1161" s="1">
        <v>119</v>
      </c>
      <c r="P1161" s="1">
        <v>67</v>
      </c>
      <c r="Q1161">
        <v>1</v>
      </c>
      <c r="S1161">
        <v>0</v>
      </c>
      <c r="U1161" s="1">
        <v>0</v>
      </c>
      <c r="V1161" s="1"/>
      <c r="W1161" s="1"/>
      <c r="X1161" s="1"/>
      <c r="Y1161" s="1"/>
      <c r="Z1161" s="1"/>
      <c r="AA1161" s="1"/>
      <c r="AB1161" s="1"/>
      <c r="AH1161" t="str">
        <f t="shared" si="231"/>
        <v>Langdon</v>
      </c>
      <c r="AI1161" t="s">
        <v>618</v>
      </c>
      <c r="AJ1161">
        <v>2</v>
      </c>
      <c r="AK1161" s="7"/>
      <c r="AL1161" s="127">
        <v>33</v>
      </c>
      <c r="AM1161" s="130">
        <v>19</v>
      </c>
      <c r="AN1161" s="130">
        <v>40</v>
      </c>
      <c r="AO1161" s="132">
        <v>40900</v>
      </c>
      <c r="AP1161" s="132">
        <f t="shared" si="225"/>
        <v>33019</v>
      </c>
      <c r="AQ1161" t="s">
        <v>2231</v>
      </c>
    </row>
    <row r="1162" spans="1:43" hidden="1" outlineLevel="1" x14ac:dyDescent="0.2">
      <c r="A1162" t="s">
        <v>1726</v>
      </c>
      <c r="B1162" s="10" t="s">
        <v>2439</v>
      </c>
      <c r="C1162" s="1">
        <f t="shared" si="230"/>
        <v>5293</v>
      </c>
      <c r="D1162" s="7">
        <f t="shared" si="232"/>
        <v>1</v>
      </c>
      <c r="E1162" s="7">
        <f t="shared" si="233"/>
        <v>2</v>
      </c>
      <c r="F1162" s="7">
        <f t="shared" si="234"/>
        <v>3</v>
      </c>
      <c r="G1162" s="1">
        <f t="shared" si="223"/>
        <v>730</v>
      </c>
      <c r="H1162" s="2">
        <f t="shared" si="224"/>
        <v>0.13791800491214812</v>
      </c>
      <c r="I1162" s="8"/>
      <c r="J1162" s="2">
        <f t="shared" si="226"/>
        <v>0.4872473077649726</v>
      </c>
      <c r="K1162" s="2">
        <f t="shared" si="227"/>
        <v>0.34932930285282449</v>
      </c>
      <c r="L1162" s="2">
        <f t="shared" si="228"/>
        <v>0.15624409597581712</v>
      </c>
      <c r="M1162" s="2">
        <f t="shared" si="229"/>
        <v>7.1792934063857894E-3</v>
      </c>
      <c r="N1162" s="1">
        <v>2579</v>
      </c>
      <c r="O1162" s="1">
        <v>1849</v>
      </c>
      <c r="P1162" s="1">
        <v>827</v>
      </c>
      <c r="Q1162">
        <v>34</v>
      </c>
      <c r="S1162">
        <v>2</v>
      </c>
      <c r="U1162" s="1">
        <v>2</v>
      </c>
      <c r="V1162" s="1"/>
      <c r="W1162" s="1"/>
      <c r="X1162" s="1"/>
      <c r="Y1162" s="1"/>
      <c r="Z1162" s="1"/>
      <c r="AA1162" s="1"/>
      <c r="AB1162" s="1"/>
      <c r="AH1162" t="str">
        <f t="shared" si="231"/>
        <v>Lebanon</v>
      </c>
      <c r="AI1162" t="s">
        <v>201</v>
      </c>
      <c r="AJ1162">
        <v>2</v>
      </c>
      <c r="AK1162" s="7"/>
      <c r="AL1162" s="127">
        <v>33</v>
      </c>
      <c r="AM1162" s="130">
        <v>9</v>
      </c>
      <c r="AN1162" s="130">
        <v>110</v>
      </c>
      <c r="AO1162" s="132">
        <v>41300</v>
      </c>
      <c r="AP1162" s="132">
        <f t="shared" si="225"/>
        <v>33009</v>
      </c>
      <c r="AQ1162" t="s">
        <v>146</v>
      </c>
    </row>
    <row r="1163" spans="1:43" hidden="1" outlineLevel="1" x14ac:dyDescent="0.2">
      <c r="A1163" t="s">
        <v>940</v>
      </c>
      <c r="B1163" s="10" t="s">
        <v>2439</v>
      </c>
      <c r="C1163" s="1">
        <f t="shared" si="230"/>
        <v>1888</v>
      </c>
      <c r="D1163" s="7">
        <f t="shared" si="232"/>
        <v>1</v>
      </c>
      <c r="E1163" s="7">
        <f t="shared" si="233"/>
        <v>2</v>
      </c>
      <c r="F1163" s="7">
        <f t="shared" si="234"/>
        <v>3</v>
      </c>
      <c r="G1163" s="1">
        <f t="shared" si="223"/>
        <v>399</v>
      </c>
      <c r="H1163" s="2">
        <f t="shared" si="224"/>
        <v>0.21133474576271186</v>
      </c>
      <c r="I1163" s="8"/>
      <c r="J1163" s="2">
        <f t="shared" si="226"/>
        <v>0.51536016949152541</v>
      </c>
      <c r="K1163" s="2">
        <f t="shared" si="227"/>
        <v>0.30402542372881358</v>
      </c>
      <c r="L1163" s="2">
        <f t="shared" si="228"/>
        <v>0.17108050847457626</v>
      </c>
      <c r="M1163" s="2">
        <f t="shared" si="229"/>
        <v>9.5338983050847481E-3</v>
      </c>
      <c r="N1163" s="1">
        <v>973</v>
      </c>
      <c r="O1163" s="1">
        <v>574</v>
      </c>
      <c r="P1163" s="1">
        <v>323</v>
      </c>
      <c r="Q1163">
        <v>16</v>
      </c>
      <c r="S1163">
        <v>1</v>
      </c>
      <c r="U1163" s="1">
        <v>1</v>
      </c>
      <c r="V1163" s="1"/>
      <c r="W1163" s="1"/>
      <c r="X1163" s="1"/>
      <c r="Y1163" s="1"/>
      <c r="Z1163" s="1"/>
      <c r="AA1163" s="1"/>
      <c r="AB1163" s="1"/>
      <c r="AH1163" t="str">
        <f t="shared" si="231"/>
        <v>Lee</v>
      </c>
      <c r="AI1163" t="s">
        <v>23</v>
      </c>
      <c r="AJ1163">
        <v>1</v>
      </c>
      <c r="AK1163" s="7"/>
      <c r="AL1163" s="127">
        <v>33</v>
      </c>
      <c r="AM1163" s="130">
        <v>17</v>
      </c>
      <c r="AN1163" s="130">
        <v>25</v>
      </c>
      <c r="AO1163" s="132">
        <v>41460</v>
      </c>
      <c r="AP1163" s="132">
        <f t="shared" si="225"/>
        <v>33017</v>
      </c>
      <c r="AQ1163" t="s">
        <v>2231</v>
      </c>
    </row>
    <row r="1164" spans="1:43" hidden="1" outlineLevel="1" x14ac:dyDescent="0.2">
      <c r="A1164" t="s">
        <v>2140</v>
      </c>
      <c r="B1164" s="10" t="s">
        <v>2439</v>
      </c>
      <c r="C1164" s="1">
        <f t="shared" si="230"/>
        <v>451</v>
      </c>
      <c r="D1164" s="7">
        <f t="shared" si="232"/>
        <v>2</v>
      </c>
      <c r="E1164" s="7">
        <f t="shared" si="233"/>
        <v>1</v>
      </c>
      <c r="F1164" s="7">
        <f t="shared" si="234"/>
        <v>3</v>
      </c>
      <c r="G1164" s="1">
        <f t="shared" si="223"/>
        <v>57</v>
      </c>
      <c r="H1164" s="2">
        <f t="shared" si="224"/>
        <v>0.12638580931263857</v>
      </c>
      <c r="I1164" s="8"/>
      <c r="J1164" s="2">
        <f t="shared" si="226"/>
        <v>0.30376940133037694</v>
      </c>
      <c r="K1164" s="2">
        <f t="shared" si="227"/>
        <v>0.43015521064301554</v>
      </c>
      <c r="L1164" s="2">
        <f t="shared" si="228"/>
        <v>0.25942350332594233</v>
      </c>
      <c r="M1164" s="2">
        <f t="shared" si="229"/>
        <v>6.6518847006652448E-3</v>
      </c>
      <c r="N1164" s="1">
        <v>137</v>
      </c>
      <c r="O1164" s="1">
        <v>194</v>
      </c>
      <c r="P1164" s="1">
        <v>117</v>
      </c>
      <c r="Q1164">
        <v>1</v>
      </c>
      <c r="S1164">
        <v>1</v>
      </c>
      <c r="U1164" s="1">
        <v>1</v>
      </c>
      <c r="V1164" s="1"/>
      <c r="W1164" s="1"/>
      <c r="X1164" s="1"/>
      <c r="Y1164" s="1"/>
      <c r="Z1164" s="1"/>
      <c r="AA1164" s="1"/>
      <c r="AB1164" s="1"/>
      <c r="AH1164" t="str">
        <f t="shared" si="231"/>
        <v>Lempster</v>
      </c>
      <c r="AI1164" t="s">
        <v>618</v>
      </c>
      <c r="AJ1164">
        <v>2</v>
      </c>
      <c r="AK1164" s="7"/>
      <c r="AL1164" s="127">
        <v>33</v>
      </c>
      <c r="AM1164" s="130">
        <v>19</v>
      </c>
      <c r="AN1164" s="130">
        <v>45</v>
      </c>
      <c r="AO1164" s="132">
        <v>41700</v>
      </c>
      <c r="AP1164" s="132">
        <f t="shared" si="225"/>
        <v>33019</v>
      </c>
      <c r="AQ1164" t="s">
        <v>2231</v>
      </c>
    </row>
    <row r="1165" spans="1:43" hidden="1" outlineLevel="1" x14ac:dyDescent="0.2">
      <c r="A1165" s="10" t="s">
        <v>1204</v>
      </c>
      <c r="B1165" s="10" t="s">
        <v>2439</v>
      </c>
      <c r="C1165" s="1">
        <f t="shared" si="230"/>
        <v>707</v>
      </c>
      <c r="D1165" s="7">
        <f t="shared" si="232"/>
        <v>2</v>
      </c>
      <c r="E1165" s="7">
        <f t="shared" si="233"/>
        <v>1</v>
      </c>
      <c r="F1165" s="7">
        <f t="shared" si="234"/>
        <v>3</v>
      </c>
      <c r="G1165" s="1">
        <f t="shared" si="223"/>
        <v>58</v>
      </c>
      <c r="H1165" s="2">
        <f t="shared" si="224"/>
        <v>8.2036775106082038E-2</v>
      </c>
      <c r="I1165" s="8"/>
      <c r="J1165" s="2">
        <f t="shared" si="226"/>
        <v>0.31400282885431402</v>
      </c>
      <c r="K1165" s="2">
        <f t="shared" si="227"/>
        <v>0.39603960396039606</v>
      </c>
      <c r="L1165" s="2">
        <f t="shared" si="228"/>
        <v>0.28854314002828857</v>
      </c>
      <c r="M1165" s="2">
        <f t="shared" si="229"/>
        <v>1.4144271570014078E-3</v>
      </c>
      <c r="N1165" s="1">
        <v>222</v>
      </c>
      <c r="O1165" s="1">
        <v>280</v>
      </c>
      <c r="P1165" s="1">
        <v>204</v>
      </c>
      <c r="Q1165">
        <v>1</v>
      </c>
      <c r="S1165">
        <v>0</v>
      </c>
      <c r="U1165" s="1">
        <v>0</v>
      </c>
      <c r="V1165" s="1"/>
      <c r="W1165" s="1"/>
      <c r="X1165" s="1"/>
      <c r="Y1165" s="1"/>
      <c r="Z1165" s="1"/>
      <c r="AA1165" s="1"/>
      <c r="AB1165" s="1"/>
      <c r="AH1165" t="str">
        <f t="shared" si="231"/>
        <v>Lincoln</v>
      </c>
      <c r="AI1165" t="s">
        <v>201</v>
      </c>
      <c r="AJ1165">
        <v>2</v>
      </c>
      <c r="AK1165" s="7"/>
      <c r="AL1165" s="127">
        <v>33</v>
      </c>
      <c r="AM1165" s="130">
        <v>9</v>
      </c>
      <c r="AN1165" s="130">
        <v>115</v>
      </c>
      <c r="AO1165" s="132">
        <v>41860</v>
      </c>
      <c r="AP1165" s="132">
        <f t="shared" si="225"/>
        <v>33009</v>
      </c>
      <c r="AQ1165" t="s">
        <v>2231</v>
      </c>
    </row>
    <row r="1166" spans="1:43" hidden="1" outlineLevel="1" x14ac:dyDescent="0.2">
      <c r="A1166" t="s">
        <v>2776</v>
      </c>
      <c r="B1166" s="10" t="s">
        <v>2439</v>
      </c>
      <c r="C1166" s="1">
        <f t="shared" si="230"/>
        <v>667</v>
      </c>
      <c r="D1166" s="7">
        <f t="shared" si="232"/>
        <v>2</v>
      </c>
      <c r="E1166" s="7">
        <f t="shared" si="233"/>
        <v>1</v>
      </c>
      <c r="F1166" s="7">
        <f t="shared" si="234"/>
        <v>3</v>
      </c>
      <c r="G1166" s="1">
        <f t="shared" si="223"/>
        <v>87</v>
      </c>
      <c r="H1166" s="2">
        <f t="shared" si="224"/>
        <v>0.13043478260869565</v>
      </c>
      <c r="I1166" s="8"/>
      <c r="J1166" s="2">
        <f t="shared" si="226"/>
        <v>0.31484257871064469</v>
      </c>
      <c r="K1166" s="2">
        <f t="shared" si="227"/>
        <v>0.44527736131934031</v>
      </c>
      <c r="L1166" s="2">
        <f t="shared" si="228"/>
        <v>0.2353823088455772</v>
      </c>
      <c r="M1166" s="2">
        <f t="shared" si="229"/>
        <v>4.4977511244377877E-3</v>
      </c>
      <c r="N1166" s="1">
        <v>210</v>
      </c>
      <c r="O1166" s="1">
        <v>297</v>
      </c>
      <c r="P1166" s="1">
        <v>157</v>
      </c>
      <c r="Q1166" s="1">
        <v>1</v>
      </c>
      <c r="R1166" s="1"/>
      <c r="S1166" s="1">
        <v>1</v>
      </c>
      <c r="T1166" s="1"/>
      <c r="U1166" s="1">
        <v>1</v>
      </c>
      <c r="V1166" s="1"/>
      <c r="W1166" s="1"/>
      <c r="X1166" s="1"/>
      <c r="Y1166" s="1"/>
      <c r="Z1166" s="1"/>
      <c r="AA1166" s="1"/>
      <c r="AB1166" s="1"/>
      <c r="AH1166" t="str">
        <f t="shared" si="231"/>
        <v>Lisbon</v>
      </c>
      <c r="AI1166" t="s">
        <v>201</v>
      </c>
      <c r="AJ1166">
        <v>2</v>
      </c>
      <c r="AK1166" s="7"/>
      <c r="AL1166" s="127">
        <v>33</v>
      </c>
      <c r="AM1166" s="130">
        <v>9</v>
      </c>
      <c r="AN1166" s="130">
        <v>120</v>
      </c>
      <c r="AO1166" s="132">
        <v>42020</v>
      </c>
      <c r="AP1166" s="132">
        <f t="shared" si="225"/>
        <v>33009</v>
      </c>
      <c r="AQ1166" t="s">
        <v>2231</v>
      </c>
    </row>
    <row r="1167" spans="1:43" hidden="1" outlineLevel="1" x14ac:dyDescent="0.2">
      <c r="A1167" t="s">
        <v>1620</v>
      </c>
      <c r="B1167" s="10" t="s">
        <v>2439</v>
      </c>
      <c r="C1167" s="1">
        <f t="shared" si="230"/>
        <v>2685</v>
      </c>
      <c r="D1167" s="7">
        <f t="shared" si="232"/>
        <v>2</v>
      </c>
      <c r="E1167" s="7">
        <f t="shared" si="233"/>
        <v>1</v>
      </c>
      <c r="F1167" s="7">
        <f t="shared" si="234"/>
        <v>3</v>
      </c>
      <c r="G1167" s="1">
        <f t="shared" si="223"/>
        <v>151</v>
      </c>
      <c r="H1167" s="2">
        <f t="shared" si="224"/>
        <v>5.623836126629423E-2</v>
      </c>
      <c r="I1167" s="8"/>
      <c r="J1167" s="2">
        <f t="shared" si="226"/>
        <v>0.3180633147113594</v>
      </c>
      <c r="K1167" s="2">
        <f t="shared" si="227"/>
        <v>0.37430167597765363</v>
      </c>
      <c r="L1167" s="2">
        <f t="shared" si="228"/>
        <v>0.3016759776536313</v>
      </c>
      <c r="M1167" s="2">
        <f t="shared" si="229"/>
        <v>5.9590316573556734E-3</v>
      </c>
      <c r="N1167" s="1">
        <v>854</v>
      </c>
      <c r="O1167" s="1">
        <v>1005</v>
      </c>
      <c r="P1167" s="1">
        <v>810</v>
      </c>
      <c r="Q1167" s="1">
        <v>15</v>
      </c>
      <c r="R1167" s="1"/>
      <c r="S1167" s="1">
        <v>0</v>
      </c>
      <c r="T1167" s="1"/>
      <c r="U1167" s="1">
        <v>1</v>
      </c>
      <c r="V1167" s="1"/>
      <c r="W1167" s="1"/>
      <c r="X1167" s="1"/>
      <c r="Y1167" s="1"/>
      <c r="Z1167" s="1"/>
      <c r="AA1167" s="1"/>
      <c r="AB1167" s="1"/>
      <c r="AH1167" t="str">
        <f t="shared" si="231"/>
        <v>Litchfield</v>
      </c>
      <c r="AI1167" t="s">
        <v>272</v>
      </c>
      <c r="AJ1167">
        <v>2</v>
      </c>
      <c r="AK1167" s="7"/>
      <c r="AL1167" s="127">
        <v>33</v>
      </c>
      <c r="AM1167" s="130">
        <v>11</v>
      </c>
      <c r="AN1167" s="130">
        <v>75</v>
      </c>
      <c r="AO1167" s="132">
        <v>42260</v>
      </c>
      <c r="AP1167" s="132">
        <f t="shared" si="225"/>
        <v>33011</v>
      </c>
      <c r="AQ1167" t="s">
        <v>2231</v>
      </c>
    </row>
    <row r="1168" spans="1:43" hidden="1" outlineLevel="1" x14ac:dyDescent="0.2">
      <c r="A1168" t="s">
        <v>751</v>
      </c>
      <c r="B1168" s="10" t="s">
        <v>2439</v>
      </c>
      <c r="C1168" s="1">
        <f t="shared" si="230"/>
        <v>2490</v>
      </c>
      <c r="D1168" s="7">
        <f t="shared" si="232"/>
        <v>2</v>
      </c>
      <c r="E1168" s="7">
        <f t="shared" si="233"/>
        <v>1</v>
      </c>
      <c r="F1168" s="7">
        <f t="shared" si="234"/>
        <v>3</v>
      </c>
      <c r="G1168" s="1">
        <f t="shared" si="223"/>
        <v>263</v>
      </c>
      <c r="H1168" s="2">
        <f t="shared" si="224"/>
        <v>0.10562248995983936</v>
      </c>
      <c r="I1168" s="8"/>
      <c r="J1168" s="2">
        <f t="shared" si="226"/>
        <v>0.33413654618473898</v>
      </c>
      <c r="K1168" s="2">
        <f t="shared" si="227"/>
        <v>0.43975903614457829</v>
      </c>
      <c r="L1168" s="2">
        <f t="shared" si="228"/>
        <v>0.22248995983935743</v>
      </c>
      <c r="M1168" s="2">
        <f t="shared" si="229"/>
        <v>3.6144578313253017E-3</v>
      </c>
      <c r="N1168" s="1">
        <v>832</v>
      </c>
      <c r="O1168" s="1">
        <v>1095</v>
      </c>
      <c r="P1168" s="1">
        <v>554</v>
      </c>
      <c r="Q1168" s="1">
        <v>4</v>
      </c>
      <c r="R1168" s="1"/>
      <c r="S1168" s="1">
        <v>4</v>
      </c>
      <c r="T1168" s="1"/>
      <c r="U1168" s="1">
        <v>1</v>
      </c>
      <c r="V1168" s="1"/>
      <c r="W1168" s="1"/>
      <c r="X1168" s="1"/>
      <c r="Y1168" s="1"/>
      <c r="Z1168" s="1"/>
      <c r="AA1168" s="1"/>
      <c r="AB1168" s="1"/>
      <c r="AH1168" t="str">
        <f t="shared" si="231"/>
        <v>Littleton</v>
      </c>
      <c r="AI1168" t="s">
        <v>201</v>
      </c>
      <c r="AJ1168">
        <v>2</v>
      </c>
      <c r="AK1168" s="7"/>
      <c r="AL1168" s="127">
        <v>33</v>
      </c>
      <c r="AM1168" s="130">
        <v>9</v>
      </c>
      <c r="AN1168" s="130">
        <v>125</v>
      </c>
      <c r="AO1168" s="132">
        <v>42580</v>
      </c>
      <c r="AP1168" s="132">
        <f t="shared" ref="AP1168:AP1231" si="235">AL1168*1000+AM1168</f>
        <v>33009</v>
      </c>
      <c r="AQ1168" t="s">
        <v>2231</v>
      </c>
    </row>
    <row r="1169" spans="1:43" hidden="1" outlineLevel="1" x14ac:dyDescent="0.2">
      <c r="A1169" t="s">
        <v>2681</v>
      </c>
      <c r="B1169" s="10" t="s">
        <v>2439</v>
      </c>
      <c r="C1169" s="1">
        <f t="shared" si="230"/>
        <v>9467</v>
      </c>
      <c r="D1169" s="7">
        <f t="shared" si="232"/>
        <v>2</v>
      </c>
      <c r="E1169" s="7">
        <f t="shared" si="233"/>
        <v>1</v>
      </c>
      <c r="F1169" s="7">
        <f t="shared" si="234"/>
        <v>3</v>
      </c>
      <c r="G1169" s="1">
        <f t="shared" ref="G1169:G1232" si="236">MAX(N1169:P1169)-LARGE(N1169:P1169,2)</f>
        <v>1045</v>
      </c>
      <c r="H1169" s="2">
        <f t="shared" ref="H1169:H1232" si="237">G1169/C1169</f>
        <v>0.11038343720291539</v>
      </c>
      <c r="I1169" s="8"/>
      <c r="J1169" s="2">
        <f t="shared" si="226"/>
        <v>0.30791169325023765</v>
      </c>
      <c r="K1169" s="2">
        <f t="shared" si="227"/>
        <v>0.41829513045315309</v>
      </c>
      <c r="L1169" s="2">
        <f t="shared" si="228"/>
        <v>0.26745537128974334</v>
      </c>
      <c r="M1169" s="2">
        <f t="shared" si="229"/>
        <v>6.3378050068658709E-3</v>
      </c>
      <c r="N1169" s="1">
        <v>2915</v>
      </c>
      <c r="O1169" s="1">
        <v>3960</v>
      </c>
      <c r="P1169" s="1">
        <v>2532</v>
      </c>
      <c r="Q1169">
        <v>52</v>
      </c>
      <c r="S1169">
        <v>4</v>
      </c>
      <c r="U1169" s="1">
        <v>4</v>
      </c>
      <c r="V1169" s="1"/>
      <c r="W1169" s="1"/>
      <c r="X1169" s="1"/>
      <c r="Y1169" s="1"/>
      <c r="Z1169" s="1"/>
      <c r="AA1169" s="1"/>
      <c r="AB1169" s="1"/>
      <c r="AH1169" t="str">
        <f t="shared" si="231"/>
        <v>Londonderry</v>
      </c>
      <c r="AI1169" t="s">
        <v>1767</v>
      </c>
      <c r="AJ1169">
        <v>1</v>
      </c>
      <c r="AK1169" s="7"/>
      <c r="AL1169" s="127">
        <v>33</v>
      </c>
      <c r="AM1169" s="130">
        <v>15</v>
      </c>
      <c r="AN1169" s="130">
        <v>95</v>
      </c>
      <c r="AO1169" s="132">
        <v>43220</v>
      </c>
      <c r="AP1169" s="132">
        <f t="shared" si="235"/>
        <v>33015</v>
      </c>
      <c r="AQ1169" t="s">
        <v>2231</v>
      </c>
    </row>
    <row r="1170" spans="1:43" hidden="1" outlineLevel="1" x14ac:dyDescent="0.2">
      <c r="A1170" t="s">
        <v>3015</v>
      </c>
      <c r="B1170" s="10" t="s">
        <v>2439</v>
      </c>
      <c r="C1170" s="1">
        <f t="shared" si="230"/>
        <v>1757</v>
      </c>
      <c r="D1170" s="7">
        <f t="shared" si="232"/>
        <v>2</v>
      </c>
      <c r="E1170" s="7">
        <f t="shared" si="233"/>
        <v>1</v>
      </c>
      <c r="F1170" s="7">
        <f t="shared" si="234"/>
        <v>3</v>
      </c>
      <c r="G1170" s="1">
        <f t="shared" si="236"/>
        <v>91</v>
      </c>
      <c r="H1170" s="2">
        <f t="shared" si="237"/>
        <v>5.1792828685258967E-2</v>
      </c>
      <c r="I1170" s="8"/>
      <c r="J1170" s="2">
        <f t="shared" si="226"/>
        <v>0.35913488901536711</v>
      </c>
      <c r="K1170" s="2">
        <f t="shared" si="227"/>
        <v>0.41092771770062608</v>
      </c>
      <c r="L1170" s="2">
        <f t="shared" si="228"/>
        <v>0.22083096186681844</v>
      </c>
      <c r="M1170" s="2">
        <f t="shared" si="229"/>
        <v>9.1064314171883098E-3</v>
      </c>
      <c r="N1170" s="1">
        <v>631</v>
      </c>
      <c r="O1170" s="1">
        <v>722</v>
      </c>
      <c r="P1170" s="1">
        <v>388</v>
      </c>
      <c r="Q1170" s="1">
        <v>12</v>
      </c>
      <c r="R1170" s="1"/>
      <c r="S1170" s="1">
        <v>0</v>
      </c>
      <c r="T1170" s="1"/>
      <c r="U1170" s="1">
        <v>4</v>
      </c>
      <c r="V1170" s="1"/>
      <c r="W1170" s="1"/>
      <c r="X1170" s="1"/>
      <c r="Y1170" s="1"/>
      <c r="Z1170" s="1"/>
      <c r="AA1170" s="1"/>
      <c r="AB1170" s="1"/>
      <c r="AH1170" t="str">
        <f t="shared" si="231"/>
        <v>Loudon</v>
      </c>
      <c r="AI1170" t="s">
        <v>309</v>
      </c>
      <c r="AJ1170">
        <v>2</v>
      </c>
      <c r="AK1170" s="7"/>
      <c r="AL1170" s="127">
        <v>33</v>
      </c>
      <c r="AM1170" s="130">
        <v>13</v>
      </c>
      <c r="AN1170" s="130">
        <v>85</v>
      </c>
      <c r="AO1170" s="132">
        <v>43380</v>
      </c>
      <c r="AP1170" s="132">
        <f t="shared" si="235"/>
        <v>33013</v>
      </c>
      <c r="AQ1170" t="s">
        <v>2231</v>
      </c>
    </row>
    <row r="1171" spans="1:43" hidden="1" outlineLevel="1" x14ac:dyDescent="0.2">
      <c r="A1171" t="s">
        <v>1323</v>
      </c>
      <c r="B1171" s="10" t="s">
        <v>2439</v>
      </c>
      <c r="C1171" s="1">
        <f t="shared" si="230"/>
        <v>221</v>
      </c>
      <c r="D1171" s="7">
        <f t="shared" si="232"/>
        <v>2</v>
      </c>
      <c r="E1171" s="7">
        <f t="shared" si="233"/>
        <v>1</v>
      </c>
      <c r="F1171" s="7">
        <f t="shared" si="234"/>
        <v>3</v>
      </c>
      <c r="G1171" s="1">
        <f t="shared" si="236"/>
        <v>1</v>
      </c>
      <c r="H1171" s="2">
        <f t="shared" si="237"/>
        <v>4.5248868778280547E-3</v>
      </c>
      <c r="I1171" s="8"/>
      <c r="J1171" s="2">
        <f t="shared" si="226"/>
        <v>0.36199095022624433</v>
      </c>
      <c r="K1171" s="2">
        <f t="shared" si="227"/>
        <v>0.36651583710407237</v>
      </c>
      <c r="L1171" s="2">
        <f t="shared" si="228"/>
        <v>0.2669683257918552</v>
      </c>
      <c r="M1171" s="2">
        <f t="shared" si="229"/>
        <v>4.5248868778280382E-3</v>
      </c>
      <c r="N1171" s="1">
        <v>80</v>
      </c>
      <c r="O1171" s="1">
        <v>81</v>
      </c>
      <c r="P1171" s="1">
        <v>59</v>
      </c>
      <c r="Q1171" s="1">
        <v>1</v>
      </c>
      <c r="R1171" s="1"/>
      <c r="S1171" s="1">
        <v>0</v>
      </c>
      <c r="T1171" s="1"/>
      <c r="U1171" s="1">
        <v>0</v>
      </c>
      <c r="V1171" s="1"/>
      <c r="W1171" s="1"/>
      <c r="X1171" s="1"/>
      <c r="Y1171" s="1"/>
      <c r="Z1171" s="1"/>
      <c r="AA1171" s="1"/>
      <c r="AB1171" s="1"/>
      <c r="AH1171" t="str">
        <f t="shared" si="231"/>
        <v>Lyman</v>
      </c>
      <c r="AI1171" t="s">
        <v>201</v>
      </c>
      <c r="AJ1171">
        <v>2</v>
      </c>
      <c r="AK1171" s="7"/>
      <c r="AL1171" s="127">
        <v>33</v>
      </c>
      <c r="AM1171" s="130">
        <v>9</v>
      </c>
      <c r="AN1171" s="130">
        <v>130</v>
      </c>
      <c r="AO1171" s="132">
        <v>44100</v>
      </c>
      <c r="AP1171" s="132">
        <f t="shared" si="235"/>
        <v>33009</v>
      </c>
      <c r="AQ1171" t="s">
        <v>2231</v>
      </c>
    </row>
    <row r="1172" spans="1:43" hidden="1" outlineLevel="1" x14ac:dyDescent="0.2">
      <c r="A1172" t="s">
        <v>2234</v>
      </c>
      <c r="B1172" s="10" t="s">
        <v>2439</v>
      </c>
      <c r="C1172" s="1">
        <f t="shared" si="230"/>
        <v>932</v>
      </c>
      <c r="D1172" s="7">
        <f t="shared" si="232"/>
        <v>1</v>
      </c>
      <c r="E1172" s="7">
        <f t="shared" si="233"/>
        <v>2</v>
      </c>
      <c r="F1172" s="7">
        <f t="shared" si="234"/>
        <v>3</v>
      </c>
      <c r="G1172" s="1">
        <f t="shared" si="236"/>
        <v>228</v>
      </c>
      <c r="H1172" s="2">
        <f t="shared" si="237"/>
        <v>0.24463519313304721</v>
      </c>
      <c r="I1172" s="8"/>
      <c r="J1172" s="2">
        <f t="shared" si="226"/>
        <v>0.56008583690987124</v>
      </c>
      <c r="K1172" s="2">
        <f t="shared" si="227"/>
        <v>0.31545064377682402</v>
      </c>
      <c r="L1172" s="2">
        <f t="shared" si="228"/>
        <v>0.12339055793991416</v>
      </c>
      <c r="M1172" s="2">
        <f t="shared" si="229"/>
        <v>1.0729613733905796E-3</v>
      </c>
      <c r="N1172" s="1">
        <v>522</v>
      </c>
      <c r="O1172" s="1">
        <v>294</v>
      </c>
      <c r="P1172" s="1">
        <v>115</v>
      </c>
      <c r="Q1172" s="1">
        <v>1</v>
      </c>
      <c r="R1172" s="1"/>
      <c r="S1172" s="1">
        <v>0</v>
      </c>
      <c r="T1172" s="1"/>
      <c r="U1172" s="1">
        <v>0</v>
      </c>
      <c r="V1172" s="1"/>
      <c r="W1172" s="1"/>
      <c r="X1172" s="1"/>
      <c r="Y1172" s="1"/>
      <c r="Z1172" s="1"/>
      <c r="AA1172" s="1"/>
      <c r="AB1172" s="1"/>
      <c r="AH1172" t="str">
        <f t="shared" si="231"/>
        <v>Lyme</v>
      </c>
      <c r="AI1172" t="s">
        <v>201</v>
      </c>
      <c r="AJ1172">
        <v>2</v>
      </c>
      <c r="AK1172" s="7"/>
      <c r="AL1172" s="127">
        <v>33</v>
      </c>
      <c r="AM1172" s="130">
        <v>9</v>
      </c>
      <c r="AN1172" s="130">
        <v>135</v>
      </c>
      <c r="AO1172" s="132">
        <v>44260</v>
      </c>
      <c r="AP1172" s="132">
        <f t="shared" si="235"/>
        <v>33009</v>
      </c>
      <c r="AQ1172" t="s">
        <v>2231</v>
      </c>
    </row>
    <row r="1173" spans="1:43" hidden="1" outlineLevel="1" x14ac:dyDescent="0.2">
      <c r="A1173" t="s">
        <v>2467</v>
      </c>
      <c r="B1173" s="10" t="s">
        <v>2439</v>
      </c>
      <c r="C1173" s="1">
        <f t="shared" si="230"/>
        <v>680</v>
      </c>
      <c r="D1173" s="7">
        <f t="shared" si="232"/>
        <v>1</v>
      </c>
      <c r="E1173" s="7">
        <f t="shared" si="233"/>
        <v>2</v>
      </c>
      <c r="F1173" s="7">
        <f t="shared" si="234"/>
        <v>3</v>
      </c>
      <c r="G1173" s="1">
        <f t="shared" si="236"/>
        <v>34</v>
      </c>
      <c r="H1173" s="2">
        <f t="shared" si="237"/>
        <v>0.05</v>
      </c>
      <c r="I1173" s="8"/>
      <c r="J1173" s="2">
        <f t="shared" si="226"/>
        <v>0.38529411764705884</v>
      </c>
      <c r="K1173" s="2">
        <f t="shared" si="227"/>
        <v>0.3352941176470588</v>
      </c>
      <c r="L1173" s="2">
        <f t="shared" si="228"/>
        <v>0.27058823529411763</v>
      </c>
      <c r="M1173" s="2">
        <f t="shared" si="229"/>
        <v>8.8235294117647856E-3</v>
      </c>
      <c r="N1173" s="1">
        <v>262</v>
      </c>
      <c r="O1173" s="1">
        <v>228</v>
      </c>
      <c r="P1173" s="1">
        <v>184</v>
      </c>
      <c r="Q1173" s="1">
        <v>5</v>
      </c>
      <c r="R1173" s="1"/>
      <c r="S1173" s="1">
        <v>0</v>
      </c>
      <c r="T1173" s="1"/>
      <c r="U1173" s="1">
        <v>1</v>
      </c>
      <c r="V1173" s="1"/>
      <c r="W1173" s="1"/>
      <c r="X1173" s="1"/>
      <c r="Y1173" s="1"/>
      <c r="Z1173" s="1"/>
      <c r="AA1173" s="1"/>
      <c r="AB1173" s="1"/>
      <c r="AH1173" t="str">
        <f t="shared" si="231"/>
        <v>Lyndeborough</v>
      </c>
      <c r="AI1173" t="s">
        <v>272</v>
      </c>
      <c r="AJ1173">
        <v>2</v>
      </c>
      <c r="AK1173" s="7"/>
      <c r="AL1173" s="127">
        <v>33</v>
      </c>
      <c r="AM1173" s="130">
        <v>11</v>
      </c>
      <c r="AN1173" s="130">
        <v>80</v>
      </c>
      <c r="AO1173" s="132">
        <v>44580</v>
      </c>
      <c r="AP1173" s="132">
        <f t="shared" si="235"/>
        <v>33011</v>
      </c>
      <c r="AQ1173" t="s">
        <v>2231</v>
      </c>
    </row>
    <row r="1174" spans="1:43" hidden="1" outlineLevel="1" x14ac:dyDescent="0.2">
      <c r="A1174" t="s">
        <v>1847</v>
      </c>
      <c r="B1174" s="10" t="s">
        <v>2439</v>
      </c>
      <c r="C1174" s="1">
        <f t="shared" si="230"/>
        <v>809</v>
      </c>
      <c r="D1174" s="7">
        <f t="shared" si="232"/>
        <v>1</v>
      </c>
      <c r="E1174" s="7">
        <f t="shared" si="233"/>
        <v>2</v>
      </c>
      <c r="F1174" s="7">
        <f t="shared" si="234"/>
        <v>3</v>
      </c>
      <c r="G1174" s="1">
        <f t="shared" si="236"/>
        <v>82</v>
      </c>
      <c r="H1174" s="2">
        <f t="shared" si="237"/>
        <v>0.10135970333745364</v>
      </c>
      <c r="I1174" s="8"/>
      <c r="J1174" s="2">
        <f t="shared" si="226"/>
        <v>0.43634116192830658</v>
      </c>
      <c r="K1174" s="2">
        <f t="shared" si="227"/>
        <v>0.33498145859085293</v>
      </c>
      <c r="L1174" s="2">
        <f t="shared" si="228"/>
        <v>0.22002472187886279</v>
      </c>
      <c r="M1174" s="2">
        <f t="shared" si="229"/>
        <v>8.6526576019776424E-3</v>
      </c>
      <c r="N1174" s="1">
        <v>353</v>
      </c>
      <c r="O1174" s="1">
        <v>271</v>
      </c>
      <c r="P1174" s="1">
        <v>178</v>
      </c>
      <c r="Q1174">
        <v>5</v>
      </c>
      <c r="S1174">
        <v>1</v>
      </c>
      <c r="U1174" s="1">
        <v>1</v>
      </c>
      <c r="V1174" s="1"/>
      <c r="W1174" s="1"/>
      <c r="X1174" s="1"/>
      <c r="Y1174" s="1"/>
      <c r="Z1174" s="1"/>
      <c r="AA1174" s="1"/>
      <c r="AB1174" s="1"/>
      <c r="AH1174" t="str">
        <f t="shared" si="231"/>
        <v>Madbury</v>
      </c>
      <c r="AI1174" t="s">
        <v>23</v>
      </c>
      <c r="AJ1174">
        <v>1</v>
      </c>
      <c r="AK1174" s="7"/>
      <c r="AL1174" s="127">
        <v>33</v>
      </c>
      <c r="AM1174" s="130">
        <v>17</v>
      </c>
      <c r="AN1174" s="130">
        <v>30</v>
      </c>
      <c r="AO1174" s="132">
        <v>44820</v>
      </c>
      <c r="AP1174" s="132">
        <f t="shared" si="235"/>
        <v>33017</v>
      </c>
      <c r="AQ1174" t="s">
        <v>2231</v>
      </c>
    </row>
    <row r="1175" spans="1:43" hidden="1" outlineLevel="1" x14ac:dyDescent="0.2">
      <c r="A1175" s="10" t="s">
        <v>1320</v>
      </c>
      <c r="B1175" s="10" t="s">
        <v>2439</v>
      </c>
      <c r="C1175" s="1">
        <f t="shared" si="230"/>
        <v>996</v>
      </c>
      <c r="D1175" s="7">
        <f t="shared" si="232"/>
        <v>2</v>
      </c>
      <c r="E1175" s="7">
        <f t="shared" si="233"/>
        <v>1</v>
      </c>
      <c r="F1175" s="7">
        <f t="shared" si="234"/>
        <v>3</v>
      </c>
      <c r="G1175" s="1">
        <f t="shared" si="236"/>
        <v>44</v>
      </c>
      <c r="H1175" s="2">
        <f t="shared" si="237"/>
        <v>4.4176706827309238E-2</v>
      </c>
      <c r="I1175" s="8"/>
      <c r="J1175" s="2">
        <f t="shared" si="226"/>
        <v>0.33734939759036142</v>
      </c>
      <c r="K1175" s="2">
        <f t="shared" si="227"/>
        <v>0.38152610441767071</v>
      </c>
      <c r="L1175" s="2">
        <f t="shared" si="228"/>
        <v>0.27610441767068272</v>
      </c>
      <c r="M1175" s="2">
        <f t="shared" si="229"/>
        <v>5.0200803212851475E-3</v>
      </c>
      <c r="N1175" s="1">
        <v>336</v>
      </c>
      <c r="O1175" s="1">
        <v>380</v>
      </c>
      <c r="P1175" s="1">
        <v>275</v>
      </c>
      <c r="Q1175">
        <v>5</v>
      </c>
      <c r="S1175">
        <v>0</v>
      </c>
      <c r="U1175" s="1">
        <v>0</v>
      </c>
      <c r="V1175" s="1"/>
      <c r="W1175" s="1"/>
      <c r="X1175" s="1"/>
      <c r="Y1175" s="1"/>
      <c r="Z1175" s="1"/>
      <c r="AA1175" s="1"/>
      <c r="AB1175" s="1"/>
      <c r="AH1175" t="str">
        <f t="shared" si="231"/>
        <v>Madison</v>
      </c>
      <c r="AI1175" t="s">
        <v>972</v>
      </c>
      <c r="AJ1175">
        <v>1</v>
      </c>
      <c r="AK1175" s="7"/>
      <c r="AL1175" s="127">
        <v>33</v>
      </c>
      <c r="AM1175" s="130">
        <v>3</v>
      </c>
      <c r="AN1175" s="130">
        <v>60</v>
      </c>
      <c r="AO1175" s="132">
        <v>45060</v>
      </c>
      <c r="AP1175" s="132">
        <f t="shared" si="235"/>
        <v>33003</v>
      </c>
      <c r="AQ1175" t="s">
        <v>2231</v>
      </c>
    </row>
    <row r="1176" spans="1:43" hidden="1" outlineLevel="1" x14ac:dyDescent="0.2">
      <c r="A1176" t="s">
        <v>2990</v>
      </c>
      <c r="B1176" s="10" t="s">
        <v>2439</v>
      </c>
      <c r="C1176" s="1">
        <f t="shared" si="230"/>
        <v>40643</v>
      </c>
      <c r="D1176" s="7">
        <f t="shared" si="232"/>
        <v>1</v>
      </c>
      <c r="E1176" s="7">
        <f t="shared" si="233"/>
        <v>2</v>
      </c>
      <c r="F1176" s="7">
        <f t="shared" si="234"/>
        <v>3</v>
      </c>
      <c r="G1176" s="1">
        <f t="shared" si="236"/>
        <v>329</v>
      </c>
      <c r="H1176" s="2">
        <f t="shared" si="237"/>
        <v>8.0948748862042664E-3</v>
      </c>
      <c r="I1176" s="8"/>
      <c r="J1176" s="2">
        <f t="shared" si="226"/>
        <v>0.40909873779002537</v>
      </c>
      <c r="K1176" s="2">
        <f t="shared" si="227"/>
        <v>0.40100386290382106</v>
      </c>
      <c r="L1176" s="2">
        <f t="shared" si="228"/>
        <v>0.18308195753266246</v>
      </c>
      <c r="M1176" s="2">
        <f t="shared" si="229"/>
        <v>6.8154417734911099E-3</v>
      </c>
      <c r="N1176" s="1">
        <v>16627</v>
      </c>
      <c r="O1176" s="1">
        <v>16298</v>
      </c>
      <c r="P1176" s="1">
        <v>7441</v>
      </c>
      <c r="Q1176" s="1">
        <v>256</v>
      </c>
      <c r="R1176" s="1"/>
      <c r="S1176" s="1">
        <v>11</v>
      </c>
      <c r="T1176" s="1"/>
      <c r="U1176" s="1">
        <v>10</v>
      </c>
      <c r="V1176" s="1"/>
      <c r="W1176" s="1"/>
      <c r="X1176" s="1"/>
      <c r="Y1176" s="1"/>
      <c r="Z1176" s="1"/>
      <c r="AA1176" s="1"/>
      <c r="AB1176" s="1"/>
      <c r="AH1176" t="str">
        <f t="shared" si="231"/>
        <v>Manchester</v>
      </c>
      <c r="AI1176" t="s">
        <v>272</v>
      </c>
      <c r="AJ1176">
        <v>1</v>
      </c>
      <c r="AK1176" s="7"/>
      <c r="AL1176" s="127">
        <v>33</v>
      </c>
      <c r="AM1176" s="130">
        <v>11</v>
      </c>
      <c r="AN1176" s="130">
        <v>85</v>
      </c>
      <c r="AO1176" s="132">
        <v>45140</v>
      </c>
      <c r="AP1176" s="132">
        <f t="shared" si="235"/>
        <v>33011</v>
      </c>
      <c r="AQ1176" t="s">
        <v>146</v>
      </c>
    </row>
    <row r="1177" spans="1:43" hidden="1" outlineLevel="1" x14ac:dyDescent="0.2">
      <c r="A1177" t="s">
        <v>740</v>
      </c>
      <c r="B1177" s="10" t="s">
        <v>2439</v>
      </c>
      <c r="C1177" s="1">
        <f t="shared" si="230"/>
        <v>979</v>
      </c>
      <c r="D1177" s="7">
        <f t="shared" si="232"/>
        <v>1</v>
      </c>
      <c r="E1177" s="7">
        <f t="shared" si="233"/>
        <v>2</v>
      </c>
      <c r="F1177" s="7">
        <f t="shared" si="234"/>
        <v>3</v>
      </c>
      <c r="G1177" s="1">
        <f t="shared" si="236"/>
        <v>211</v>
      </c>
      <c r="H1177" s="2">
        <f t="shared" si="237"/>
        <v>0.21552604698672115</v>
      </c>
      <c r="I1177" s="8"/>
      <c r="J1177" s="2">
        <f t="shared" si="226"/>
        <v>0.49846782431052095</v>
      </c>
      <c r="K1177" s="2">
        <f t="shared" si="227"/>
        <v>0.28294177732379977</v>
      </c>
      <c r="L1177" s="2">
        <f t="shared" si="228"/>
        <v>0.21041879468845762</v>
      </c>
      <c r="M1177" s="2">
        <f t="shared" si="229"/>
        <v>8.1716036772216671E-3</v>
      </c>
      <c r="N1177" s="1">
        <v>488</v>
      </c>
      <c r="O1177" s="1">
        <v>277</v>
      </c>
      <c r="P1177" s="1">
        <v>206</v>
      </c>
      <c r="Q1177" s="1">
        <v>6</v>
      </c>
      <c r="R1177" s="1"/>
      <c r="S1177" s="1">
        <v>1</v>
      </c>
      <c r="T1177" s="1"/>
      <c r="U1177" s="1">
        <v>1</v>
      </c>
      <c r="V1177" s="1"/>
      <c r="W1177" s="1"/>
      <c r="X1177" s="1"/>
      <c r="Y1177" s="1"/>
      <c r="Z1177" s="1"/>
      <c r="AA1177" s="1"/>
      <c r="AB1177" s="1"/>
      <c r="AH1177" t="str">
        <f t="shared" si="231"/>
        <v>Marlborough</v>
      </c>
      <c r="AI1177" t="s">
        <v>2737</v>
      </c>
      <c r="AJ1177">
        <v>2</v>
      </c>
      <c r="AK1177" s="7"/>
      <c r="AL1177" s="127">
        <v>33</v>
      </c>
      <c r="AM1177" s="130">
        <v>5</v>
      </c>
      <c r="AN1177" s="130">
        <v>50</v>
      </c>
      <c r="AO1177" s="132">
        <v>45460</v>
      </c>
      <c r="AP1177" s="132">
        <f t="shared" si="235"/>
        <v>33005</v>
      </c>
      <c r="AQ1177" t="s">
        <v>2231</v>
      </c>
    </row>
    <row r="1178" spans="1:43" hidden="1" outlineLevel="1" x14ac:dyDescent="0.2">
      <c r="A1178" t="s">
        <v>1848</v>
      </c>
      <c r="B1178" s="10" t="s">
        <v>2439</v>
      </c>
      <c r="C1178" s="1">
        <f t="shared" si="230"/>
        <v>380</v>
      </c>
      <c r="D1178" s="7">
        <f t="shared" si="232"/>
        <v>1</v>
      </c>
      <c r="E1178" s="7">
        <f t="shared" si="233"/>
        <v>2</v>
      </c>
      <c r="F1178" s="7">
        <f t="shared" si="234"/>
        <v>3</v>
      </c>
      <c r="G1178" s="1">
        <f t="shared" si="236"/>
        <v>65</v>
      </c>
      <c r="H1178" s="2">
        <f t="shared" si="237"/>
        <v>0.17105263157894737</v>
      </c>
      <c r="I1178" s="8"/>
      <c r="J1178" s="2">
        <f t="shared" si="226"/>
        <v>0.45</v>
      </c>
      <c r="K1178" s="2">
        <f t="shared" si="227"/>
        <v>0.27894736842105261</v>
      </c>
      <c r="L1178" s="2">
        <f t="shared" si="228"/>
        <v>0.26052631578947366</v>
      </c>
      <c r="M1178" s="2">
        <f t="shared" si="229"/>
        <v>1.0526315789473772E-2</v>
      </c>
      <c r="N1178" s="1">
        <v>171</v>
      </c>
      <c r="O1178" s="1">
        <v>106</v>
      </c>
      <c r="P1178" s="1">
        <v>99</v>
      </c>
      <c r="Q1178" s="1">
        <v>4</v>
      </c>
      <c r="R1178" s="1"/>
      <c r="S1178" s="1">
        <v>0</v>
      </c>
      <c r="T1178" s="1"/>
      <c r="U1178" s="1">
        <v>0</v>
      </c>
      <c r="V1178" s="1"/>
      <c r="W1178" s="1"/>
      <c r="X1178" s="1"/>
      <c r="Y1178" s="1"/>
      <c r="Z1178" s="1"/>
      <c r="AA1178" s="1"/>
      <c r="AB1178" s="1"/>
      <c r="AH1178" t="str">
        <f t="shared" si="231"/>
        <v>Marlow</v>
      </c>
      <c r="AI1178" t="s">
        <v>2737</v>
      </c>
      <c r="AJ1178">
        <v>2</v>
      </c>
      <c r="AK1178" s="7"/>
      <c r="AL1178" s="127">
        <v>33</v>
      </c>
      <c r="AM1178" s="130">
        <v>5</v>
      </c>
      <c r="AN1178" s="130">
        <v>55</v>
      </c>
      <c r="AO1178" s="132">
        <v>45700</v>
      </c>
      <c r="AP1178" s="132">
        <f t="shared" si="235"/>
        <v>33005</v>
      </c>
      <c r="AQ1178" t="s">
        <v>2231</v>
      </c>
    </row>
    <row r="1179" spans="1:43" hidden="1" outlineLevel="1" x14ac:dyDescent="0.2">
      <c r="A1179" t="s">
        <v>1656</v>
      </c>
      <c r="B1179" s="10" t="s">
        <v>2439</v>
      </c>
      <c r="C1179" s="1">
        <f t="shared" si="230"/>
        <v>590</v>
      </c>
      <c r="D1179" s="7">
        <f t="shared" si="232"/>
        <v>2</v>
      </c>
      <c r="E1179" s="7">
        <f t="shared" si="233"/>
        <v>3</v>
      </c>
      <c r="F1179" s="7">
        <f t="shared" si="234"/>
        <v>1</v>
      </c>
      <c r="G1179" s="1">
        <f t="shared" si="236"/>
        <v>17</v>
      </c>
      <c r="H1179" s="2">
        <f t="shared" si="237"/>
        <v>2.8813559322033899E-2</v>
      </c>
      <c r="I1179" s="8"/>
      <c r="J1179" s="2">
        <f t="shared" si="226"/>
        <v>0.31864406779661014</v>
      </c>
      <c r="K1179" s="2">
        <f t="shared" si="227"/>
        <v>0.31694915254237288</v>
      </c>
      <c r="L1179" s="2">
        <f t="shared" si="228"/>
        <v>0.34745762711864409</v>
      </c>
      <c r="M1179" s="2">
        <f t="shared" si="229"/>
        <v>1.6949152542372892E-2</v>
      </c>
      <c r="N1179" s="1">
        <v>188</v>
      </c>
      <c r="O1179" s="1">
        <v>187</v>
      </c>
      <c r="P1179" s="1">
        <v>205</v>
      </c>
      <c r="Q1179" s="1">
        <v>10</v>
      </c>
      <c r="R1179" s="1"/>
      <c r="S1179" s="1">
        <v>0</v>
      </c>
      <c r="T1179" s="1"/>
      <c r="U1179" s="1">
        <v>0</v>
      </c>
      <c r="V1179" s="1"/>
      <c r="W1179" s="1"/>
      <c r="X1179" s="1"/>
      <c r="Y1179" s="1"/>
      <c r="Z1179" s="1"/>
      <c r="AA1179" s="1"/>
      <c r="AB1179" s="1"/>
      <c r="AH1179" t="str">
        <f t="shared" si="231"/>
        <v>Mason</v>
      </c>
      <c r="AI1179" t="s">
        <v>272</v>
      </c>
      <c r="AJ1179">
        <v>2</v>
      </c>
      <c r="AK1179" s="7"/>
      <c r="AL1179" s="127">
        <v>33</v>
      </c>
      <c r="AM1179" s="130">
        <v>11</v>
      </c>
      <c r="AN1179" s="130">
        <v>90</v>
      </c>
      <c r="AO1179" s="132">
        <v>46260</v>
      </c>
      <c r="AP1179" s="132">
        <f t="shared" si="235"/>
        <v>33011</v>
      </c>
      <c r="AQ1179" t="s">
        <v>2231</v>
      </c>
    </row>
    <row r="1180" spans="1:43" hidden="1" outlineLevel="1" x14ac:dyDescent="0.2">
      <c r="A1180" t="s">
        <v>2755</v>
      </c>
      <c r="B1180" s="10" t="s">
        <v>2439</v>
      </c>
      <c r="C1180" s="1">
        <f t="shared" si="230"/>
        <v>2774</v>
      </c>
      <c r="D1180" s="7">
        <f t="shared" si="232"/>
        <v>2</v>
      </c>
      <c r="E1180" s="7">
        <f t="shared" si="233"/>
        <v>1</v>
      </c>
      <c r="F1180" s="7">
        <f t="shared" si="234"/>
        <v>3</v>
      </c>
      <c r="G1180" s="1">
        <f t="shared" si="236"/>
        <v>417</v>
      </c>
      <c r="H1180" s="2">
        <f t="shared" si="237"/>
        <v>0.15032444124008651</v>
      </c>
      <c r="I1180" s="8"/>
      <c r="J1180" s="2">
        <f t="shared" si="226"/>
        <v>0.30245133381398703</v>
      </c>
      <c r="K1180" s="2">
        <f t="shared" si="227"/>
        <v>0.45277577505407351</v>
      </c>
      <c r="L1180" s="2">
        <f t="shared" si="228"/>
        <v>0.24152847873107425</v>
      </c>
      <c r="M1180" s="2">
        <f t="shared" si="229"/>
        <v>3.2444124008652042E-3</v>
      </c>
      <c r="N1180" s="1">
        <v>839</v>
      </c>
      <c r="O1180" s="1">
        <v>1256</v>
      </c>
      <c r="P1180" s="1">
        <v>670</v>
      </c>
      <c r="Q1180" s="1">
        <v>8</v>
      </c>
      <c r="R1180" s="1"/>
      <c r="S1180" s="1">
        <v>0</v>
      </c>
      <c r="T1180" s="1"/>
      <c r="U1180" s="1">
        <v>1</v>
      </c>
      <c r="V1180" s="1"/>
      <c r="W1180" s="1"/>
      <c r="X1180" s="1"/>
      <c r="Y1180" s="1"/>
      <c r="Z1180" s="1"/>
      <c r="AA1180" s="1"/>
      <c r="AB1180" s="1"/>
      <c r="AH1180" t="str">
        <f t="shared" si="231"/>
        <v>Meredith</v>
      </c>
      <c r="AI1180" t="s">
        <v>2736</v>
      </c>
      <c r="AJ1180">
        <v>1</v>
      </c>
      <c r="AK1180" s="7"/>
      <c r="AL1180" s="127">
        <v>33</v>
      </c>
      <c r="AM1180" s="130">
        <v>1</v>
      </c>
      <c r="AN1180" s="130">
        <v>40</v>
      </c>
      <c r="AO1180" s="132">
        <v>47140</v>
      </c>
      <c r="AP1180" s="132">
        <f t="shared" si="235"/>
        <v>33001</v>
      </c>
      <c r="AQ1180" t="s">
        <v>2231</v>
      </c>
    </row>
    <row r="1181" spans="1:43" hidden="1" outlineLevel="1" x14ac:dyDescent="0.2">
      <c r="A1181" t="s">
        <v>309</v>
      </c>
      <c r="B1181" s="10" t="s">
        <v>2439</v>
      </c>
      <c r="C1181" s="1">
        <f t="shared" si="230"/>
        <v>11054</v>
      </c>
      <c r="D1181" s="7">
        <f t="shared" si="232"/>
        <v>2</v>
      </c>
      <c r="E1181" s="7">
        <f t="shared" si="233"/>
        <v>1</v>
      </c>
      <c r="F1181" s="7">
        <f t="shared" si="234"/>
        <v>3</v>
      </c>
      <c r="G1181" s="1">
        <f t="shared" si="236"/>
        <v>646</v>
      </c>
      <c r="H1181" s="2">
        <f t="shared" si="237"/>
        <v>5.8440383571557807E-2</v>
      </c>
      <c r="I1181" s="8"/>
      <c r="J1181" s="2">
        <f t="shared" si="226"/>
        <v>0.34051022254387553</v>
      </c>
      <c r="K1181" s="2">
        <f t="shared" si="227"/>
        <v>0.39895060611543331</v>
      </c>
      <c r="L1181" s="2">
        <f t="shared" si="228"/>
        <v>0.25212592726614802</v>
      </c>
      <c r="M1181" s="2">
        <f t="shared" si="229"/>
        <v>8.4132440745431358E-3</v>
      </c>
      <c r="N1181" s="1">
        <v>3764</v>
      </c>
      <c r="O1181" s="1">
        <v>4410</v>
      </c>
      <c r="P1181" s="1">
        <v>2787</v>
      </c>
      <c r="Q1181" s="1">
        <v>84</v>
      </c>
      <c r="R1181" s="1"/>
      <c r="S1181" s="1">
        <v>6</v>
      </c>
      <c r="T1181" s="1"/>
      <c r="U1181" s="1">
        <v>3</v>
      </c>
      <c r="V1181" s="1"/>
      <c r="W1181" s="1"/>
      <c r="X1181" s="1"/>
      <c r="Y1181" s="1"/>
      <c r="Z1181" s="1"/>
      <c r="AA1181" s="1"/>
      <c r="AB1181" s="1"/>
      <c r="AH1181" t="str">
        <f t="shared" si="231"/>
        <v>Merrimack</v>
      </c>
      <c r="AI1181" t="s">
        <v>272</v>
      </c>
      <c r="AJ1181">
        <v>1</v>
      </c>
      <c r="AK1181" s="7"/>
      <c r="AL1181" s="127">
        <v>33</v>
      </c>
      <c r="AM1181" s="130">
        <v>11</v>
      </c>
      <c r="AN1181" s="130">
        <v>95</v>
      </c>
      <c r="AO1181" s="132">
        <v>47540</v>
      </c>
      <c r="AP1181" s="132">
        <f t="shared" si="235"/>
        <v>33011</v>
      </c>
      <c r="AQ1181" t="s">
        <v>2231</v>
      </c>
    </row>
    <row r="1182" spans="1:43" hidden="1" outlineLevel="1" x14ac:dyDescent="0.2">
      <c r="A1182" t="s">
        <v>2106</v>
      </c>
      <c r="B1182" s="10" t="s">
        <v>2439</v>
      </c>
      <c r="C1182" s="1">
        <f t="shared" si="230"/>
        <v>468</v>
      </c>
      <c r="D1182" s="7">
        <f t="shared" si="232"/>
        <v>1</v>
      </c>
      <c r="E1182" s="7">
        <f t="shared" si="233"/>
        <v>2</v>
      </c>
      <c r="F1182" s="7">
        <f t="shared" si="234"/>
        <v>3</v>
      </c>
      <c r="G1182" s="1">
        <f t="shared" si="236"/>
        <v>33</v>
      </c>
      <c r="H1182" s="2">
        <f t="shared" si="237"/>
        <v>7.0512820512820512E-2</v>
      </c>
      <c r="I1182" s="8"/>
      <c r="J1182" s="2">
        <f t="shared" si="226"/>
        <v>0.39316239316239315</v>
      </c>
      <c r="K1182" s="2">
        <f t="shared" si="227"/>
        <v>0.32264957264957267</v>
      </c>
      <c r="L1182" s="2">
        <f t="shared" si="228"/>
        <v>0.27350427350427353</v>
      </c>
      <c r="M1182" s="2">
        <f t="shared" si="229"/>
        <v>1.0683760683760701E-2</v>
      </c>
      <c r="N1182" s="1">
        <v>184</v>
      </c>
      <c r="O1182" s="1">
        <v>151</v>
      </c>
      <c r="P1182" s="1">
        <v>128</v>
      </c>
      <c r="Q1182">
        <v>5</v>
      </c>
      <c r="S1182">
        <v>0</v>
      </c>
      <c r="U1182" s="1">
        <v>0</v>
      </c>
      <c r="V1182" s="1"/>
      <c r="W1182" s="1"/>
      <c r="X1182" s="1"/>
      <c r="Y1182" s="1"/>
      <c r="Z1182" s="1"/>
      <c r="AA1182" s="1"/>
      <c r="AB1182" s="1"/>
      <c r="AH1182" t="str">
        <f t="shared" si="231"/>
        <v>Middleton</v>
      </c>
      <c r="AI1182" t="s">
        <v>23</v>
      </c>
      <c r="AJ1182">
        <v>1</v>
      </c>
      <c r="AK1182" s="7"/>
      <c r="AL1182" s="127">
        <v>33</v>
      </c>
      <c r="AM1182" s="130">
        <v>17</v>
      </c>
      <c r="AN1182" s="130">
        <v>35</v>
      </c>
      <c r="AO1182" s="132">
        <v>47700</v>
      </c>
      <c r="AP1182" s="132">
        <f t="shared" si="235"/>
        <v>33017</v>
      </c>
      <c r="AQ1182" t="s">
        <v>2231</v>
      </c>
    </row>
    <row r="1183" spans="1:43" hidden="1" outlineLevel="1" x14ac:dyDescent="0.2">
      <c r="A1183" t="s">
        <v>2756</v>
      </c>
      <c r="B1183" s="10" t="s">
        <v>2439</v>
      </c>
      <c r="C1183" s="1">
        <f t="shared" si="230"/>
        <v>603</v>
      </c>
      <c r="D1183" s="7">
        <f t="shared" si="232"/>
        <v>1</v>
      </c>
      <c r="E1183" s="7">
        <f t="shared" si="233"/>
        <v>3</v>
      </c>
      <c r="F1183" s="7">
        <f t="shared" si="234"/>
        <v>2</v>
      </c>
      <c r="G1183" s="1">
        <f t="shared" si="236"/>
        <v>22</v>
      </c>
      <c r="H1183" s="2">
        <f t="shared" si="237"/>
        <v>3.6484245439469321E-2</v>
      </c>
      <c r="I1183" s="8"/>
      <c r="J1183" s="2">
        <f t="shared" si="226"/>
        <v>0.36815920398009949</v>
      </c>
      <c r="K1183" s="2">
        <f t="shared" si="227"/>
        <v>0.29519071310116085</v>
      </c>
      <c r="L1183" s="2">
        <f t="shared" si="228"/>
        <v>0.33167495854063017</v>
      </c>
      <c r="M1183" s="2">
        <f t="shared" si="229"/>
        <v>4.9751243781094856E-3</v>
      </c>
      <c r="N1183" s="1">
        <v>222</v>
      </c>
      <c r="O1183" s="1">
        <v>178</v>
      </c>
      <c r="P1183" s="1">
        <v>200</v>
      </c>
      <c r="Q1183" s="1">
        <v>0</v>
      </c>
      <c r="R1183" s="1"/>
      <c r="S1183" s="1">
        <v>1</v>
      </c>
      <c r="T1183" s="1"/>
      <c r="U1183" s="1">
        <v>2</v>
      </c>
      <c r="V1183" s="1"/>
      <c r="W1183" s="1"/>
      <c r="X1183" s="1"/>
      <c r="Y1183" s="1"/>
      <c r="Z1183" s="1"/>
      <c r="AA1183" s="1"/>
      <c r="AB1183" s="1"/>
      <c r="AH1183" t="str">
        <f t="shared" si="231"/>
        <v>Milan</v>
      </c>
      <c r="AI1183" t="s">
        <v>200</v>
      </c>
      <c r="AJ1183">
        <v>2</v>
      </c>
      <c r="AK1183" s="7"/>
      <c r="AL1183" s="127">
        <v>33</v>
      </c>
      <c r="AM1183" s="130">
        <v>7</v>
      </c>
      <c r="AN1183" s="130">
        <v>135</v>
      </c>
      <c r="AO1183" s="132">
        <v>47860</v>
      </c>
      <c r="AP1183" s="132">
        <f t="shared" si="235"/>
        <v>33007</v>
      </c>
      <c r="AQ1183" t="s">
        <v>2231</v>
      </c>
    </row>
    <row r="1184" spans="1:43" hidden="1" outlineLevel="1" x14ac:dyDescent="0.2">
      <c r="A1184" t="s">
        <v>1784</v>
      </c>
      <c r="B1184" s="10" t="s">
        <v>2439</v>
      </c>
      <c r="C1184" s="1">
        <f t="shared" si="230"/>
        <v>5683</v>
      </c>
      <c r="D1184" s="7">
        <f t="shared" si="232"/>
        <v>2</v>
      </c>
      <c r="E1184" s="7">
        <f t="shared" si="233"/>
        <v>1</v>
      </c>
      <c r="F1184" s="7">
        <f t="shared" si="234"/>
        <v>3</v>
      </c>
      <c r="G1184" s="1">
        <f t="shared" si="236"/>
        <v>327</v>
      </c>
      <c r="H1184" s="2">
        <f t="shared" si="237"/>
        <v>5.7540031673411929E-2</v>
      </c>
      <c r="I1184" s="8"/>
      <c r="J1184" s="2">
        <f t="shared" ref="J1184:J1244" si="238">IF(C1184=0,"-",N1184/C1184)</f>
        <v>0.33485834946331161</v>
      </c>
      <c r="K1184" s="2">
        <f t="shared" ref="K1184:K1244" si="239">IF(C1184=0,"-",O1184/C1184)</f>
        <v>0.39239838113672354</v>
      </c>
      <c r="L1184" s="2">
        <f t="shared" ref="L1184:L1244" si="240">IF(C1184=0,"-",P1184/C1184)</f>
        <v>0.26359317262009502</v>
      </c>
      <c r="M1184" s="2">
        <f t="shared" ref="M1184:M1244" si="241">IF(C1184=0,"-",(1-J1184-K1184-L1184))</f>
        <v>9.1500967798698318E-3</v>
      </c>
      <c r="N1184" s="1">
        <v>1903</v>
      </c>
      <c r="O1184" s="1">
        <v>2230</v>
      </c>
      <c r="P1184" s="1">
        <v>1498</v>
      </c>
      <c r="Q1184" s="1">
        <v>43</v>
      </c>
      <c r="R1184" s="1"/>
      <c r="S1184" s="1">
        <v>4</v>
      </c>
      <c r="T1184" s="1"/>
      <c r="U1184" s="1">
        <v>5</v>
      </c>
      <c r="V1184" s="1"/>
      <c r="W1184" s="1"/>
      <c r="X1184" s="1"/>
      <c r="Y1184" s="1"/>
      <c r="Z1184" s="1"/>
      <c r="AA1184" s="1"/>
      <c r="AB1184" s="1"/>
      <c r="AH1184" t="str">
        <f t="shared" si="231"/>
        <v>Milford</v>
      </c>
      <c r="AI1184" t="s">
        <v>272</v>
      </c>
      <c r="AJ1184">
        <v>2</v>
      </c>
      <c r="AK1184" s="7"/>
      <c r="AL1184" s="127">
        <v>33</v>
      </c>
      <c r="AM1184" s="130">
        <v>11</v>
      </c>
      <c r="AN1184" s="130">
        <v>100</v>
      </c>
      <c r="AO1184" s="132">
        <v>48020</v>
      </c>
      <c r="AP1184" s="132">
        <f t="shared" si="235"/>
        <v>33011</v>
      </c>
      <c r="AQ1184" t="s">
        <v>2231</v>
      </c>
    </row>
    <row r="1185" spans="1:43" hidden="1" outlineLevel="1" x14ac:dyDescent="0.2">
      <c r="A1185" t="s">
        <v>2123</v>
      </c>
      <c r="B1185" s="10" t="s">
        <v>2439</v>
      </c>
      <c r="C1185" s="1">
        <f t="shared" si="230"/>
        <v>11</v>
      </c>
      <c r="D1185" s="7">
        <f t="shared" si="232"/>
        <v>3</v>
      </c>
      <c r="E1185" s="7">
        <f t="shared" si="233"/>
        <v>1</v>
      </c>
      <c r="F1185" s="7">
        <f t="shared" si="234"/>
        <v>2</v>
      </c>
      <c r="G1185" s="1">
        <f t="shared" si="236"/>
        <v>6</v>
      </c>
      <c r="H1185" s="2">
        <f t="shared" si="237"/>
        <v>0.54545454545454541</v>
      </c>
      <c r="I1185" s="8"/>
      <c r="J1185" s="2">
        <f t="shared" si="238"/>
        <v>9.0909090909090912E-2</v>
      </c>
      <c r="K1185" s="2">
        <f t="shared" si="239"/>
        <v>0.72727272727272729</v>
      </c>
      <c r="L1185" s="2">
        <f t="shared" si="240"/>
        <v>0.18181818181818182</v>
      </c>
      <c r="M1185" s="2">
        <f t="shared" si="241"/>
        <v>-5.5511151231257827E-17</v>
      </c>
      <c r="N1185" s="1">
        <v>1</v>
      </c>
      <c r="O1185" s="1">
        <v>8</v>
      </c>
      <c r="P1185" s="1">
        <v>2</v>
      </c>
      <c r="Q1185" s="1">
        <v>0</v>
      </c>
      <c r="R1185" s="1"/>
      <c r="S1185" s="1">
        <v>0</v>
      </c>
      <c r="T1185" s="1"/>
      <c r="U1185" s="1">
        <v>0</v>
      </c>
      <c r="V1185" s="1"/>
      <c r="W1185" s="1"/>
      <c r="X1185" s="1"/>
      <c r="Y1185" s="1"/>
      <c r="Z1185" s="1"/>
      <c r="AA1185" s="1"/>
      <c r="AB1185" s="1"/>
      <c r="AH1185" t="str">
        <f t="shared" si="231"/>
        <v>Millsfield</v>
      </c>
      <c r="AI1185" t="s">
        <v>200</v>
      </c>
      <c r="AJ1185">
        <v>2</v>
      </c>
      <c r="AK1185" s="7"/>
      <c r="AL1185" s="127">
        <v>33</v>
      </c>
      <c r="AM1185" s="130">
        <v>7</v>
      </c>
      <c r="AN1185" s="130">
        <v>140</v>
      </c>
      <c r="AO1185" s="132">
        <v>48260</v>
      </c>
      <c r="AP1185" s="132">
        <f t="shared" si="235"/>
        <v>33007</v>
      </c>
      <c r="AQ1185" t="s">
        <v>3346</v>
      </c>
    </row>
    <row r="1186" spans="1:43" hidden="1" outlineLevel="1" x14ac:dyDescent="0.2">
      <c r="A1186" t="s">
        <v>1054</v>
      </c>
      <c r="B1186" s="10" t="s">
        <v>2439</v>
      </c>
      <c r="C1186" s="1">
        <f t="shared" si="230"/>
        <v>1605</v>
      </c>
      <c r="D1186" s="7">
        <f t="shared" si="232"/>
        <v>1</v>
      </c>
      <c r="E1186" s="7">
        <f t="shared" si="233"/>
        <v>2</v>
      </c>
      <c r="F1186" s="7">
        <f t="shared" si="234"/>
        <v>3</v>
      </c>
      <c r="G1186" s="1">
        <f t="shared" si="236"/>
        <v>60</v>
      </c>
      <c r="H1186" s="2">
        <f t="shared" si="237"/>
        <v>3.7383177570093455E-2</v>
      </c>
      <c r="I1186" s="8"/>
      <c r="J1186" s="2">
        <f t="shared" si="238"/>
        <v>0.38442367601246108</v>
      </c>
      <c r="K1186" s="2">
        <f t="shared" si="239"/>
        <v>0.34704049844236762</v>
      </c>
      <c r="L1186" s="2">
        <f t="shared" si="240"/>
        <v>0.25856697819314639</v>
      </c>
      <c r="M1186" s="2">
        <f t="shared" si="241"/>
        <v>9.9688473520249121E-3</v>
      </c>
      <c r="N1186" s="1">
        <v>617</v>
      </c>
      <c r="O1186" s="1">
        <v>557</v>
      </c>
      <c r="P1186" s="1">
        <v>415</v>
      </c>
      <c r="Q1186">
        <v>14</v>
      </c>
      <c r="S1186">
        <v>0</v>
      </c>
      <c r="U1186" s="1">
        <v>2</v>
      </c>
      <c r="V1186" s="1"/>
      <c r="W1186" s="1"/>
      <c r="X1186" s="1"/>
      <c r="Y1186" s="1"/>
      <c r="Z1186" s="1"/>
      <c r="AA1186" s="1"/>
      <c r="AB1186" s="1"/>
      <c r="AH1186" t="str">
        <f t="shared" si="231"/>
        <v>Milton</v>
      </c>
      <c r="AI1186" t="s">
        <v>23</v>
      </c>
      <c r="AJ1186">
        <v>1</v>
      </c>
      <c r="AK1186" s="7"/>
      <c r="AL1186" s="127">
        <v>33</v>
      </c>
      <c r="AM1186" s="130">
        <v>17</v>
      </c>
      <c r="AN1186" s="130">
        <v>40</v>
      </c>
      <c r="AO1186" s="132">
        <v>48660</v>
      </c>
      <c r="AP1186" s="132">
        <f t="shared" si="235"/>
        <v>33017</v>
      </c>
      <c r="AQ1186" t="s">
        <v>2231</v>
      </c>
    </row>
    <row r="1187" spans="1:43" hidden="1" outlineLevel="1" x14ac:dyDescent="0.2">
      <c r="A1187" t="s">
        <v>1371</v>
      </c>
      <c r="B1187" s="10" t="s">
        <v>2439</v>
      </c>
      <c r="C1187" s="1">
        <f t="shared" si="230"/>
        <v>458</v>
      </c>
      <c r="D1187" s="7">
        <f t="shared" si="232"/>
        <v>3</v>
      </c>
      <c r="E1187" s="7">
        <f t="shared" si="233"/>
        <v>1</v>
      </c>
      <c r="F1187" s="7">
        <f t="shared" si="234"/>
        <v>2</v>
      </c>
      <c r="G1187" s="1">
        <f t="shared" si="236"/>
        <v>84</v>
      </c>
      <c r="H1187" s="2">
        <f t="shared" si="237"/>
        <v>0.18340611353711792</v>
      </c>
      <c r="I1187" s="8"/>
      <c r="J1187" s="2">
        <f t="shared" si="238"/>
        <v>0.25982532751091703</v>
      </c>
      <c r="K1187" s="2">
        <f t="shared" si="239"/>
        <v>0.4606986899563319</v>
      </c>
      <c r="L1187" s="2">
        <f t="shared" si="240"/>
        <v>0.27729257641921395</v>
      </c>
      <c r="M1187" s="2">
        <f t="shared" si="241"/>
        <v>2.183406113537123E-3</v>
      </c>
      <c r="N1187" s="1">
        <v>119</v>
      </c>
      <c r="O1187" s="1">
        <v>211</v>
      </c>
      <c r="P1187" s="1">
        <v>127</v>
      </c>
      <c r="Q1187" s="1">
        <v>1</v>
      </c>
      <c r="R1187" s="1"/>
      <c r="S1187" s="1">
        <v>0</v>
      </c>
      <c r="T1187" s="1"/>
      <c r="U1187" s="1">
        <v>0</v>
      </c>
      <c r="V1187" s="1"/>
      <c r="W1187" s="1"/>
      <c r="X1187" s="1"/>
      <c r="Y1187" s="1"/>
      <c r="Z1187" s="1"/>
      <c r="AA1187" s="1"/>
      <c r="AB1187" s="1"/>
      <c r="AH1187" t="str">
        <f t="shared" si="231"/>
        <v>Monroe</v>
      </c>
      <c r="AI1187" t="s">
        <v>201</v>
      </c>
      <c r="AJ1187">
        <v>2</v>
      </c>
      <c r="AK1187" s="7"/>
      <c r="AL1187" s="127">
        <v>33</v>
      </c>
      <c r="AM1187" s="130">
        <v>9</v>
      </c>
      <c r="AN1187" s="130">
        <v>140</v>
      </c>
      <c r="AO1187" s="132">
        <v>48980</v>
      </c>
      <c r="AP1187" s="132">
        <f t="shared" si="235"/>
        <v>33009</v>
      </c>
      <c r="AQ1187" t="s">
        <v>2231</v>
      </c>
    </row>
    <row r="1188" spans="1:43" hidden="1" outlineLevel="1" x14ac:dyDescent="0.2">
      <c r="A1188" t="s">
        <v>2124</v>
      </c>
      <c r="B1188" s="10" t="s">
        <v>2439</v>
      </c>
      <c r="C1188" s="1">
        <f t="shared" si="230"/>
        <v>1009</v>
      </c>
      <c r="D1188" s="7">
        <f t="shared" si="232"/>
        <v>2</v>
      </c>
      <c r="E1188" s="7">
        <f t="shared" si="233"/>
        <v>1</v>
      </c>
      <c r="F1188" s="7">
        <f t="shared" si="234"/>
        <v>3</v>
      </c>
      <c r="G1188" s="1">
        <f t="shared" si="236"/>
        <v>86</v>
      </c>
      <c r="H1188" s="2">
        <f t="shared" si="237"/>
        <v>8.523290386521308E-2</v>
      </c>
      <c r="I1188" s="8"/>
      <c r="J1188" s="2">
        <f t="shared" si="238"/>
        <v>0.30921704658077304</v>
      </c>
      <c r="K1188" s="2">
        <f t="shared" si="239"/>
        <v>0.39444995044598613</v>
      </c>
      <c r="L1188" s="2">
        <f t="shared" si="240"/>
        <v>0.28543111992071357</v>
      </c>
      <c r="M1188" s="2">
        <f t="shared" si="241"/>
        <v>1.0901883052527206E-2</v>
      </c>
      <c r="N1188" s="1">
        <v>312</v>
      </c>
      <c r="O1188" s="1">
        <v>398</v>
      </c>
      <c r="P1188" s="1">
        <v>288</v>
      </c>
      <c r="Q1188" s="1">
        <v>9</v>
      </c>
      <c r="R1188" s="1"/>
      <c r="S1188" s="1">
        <v>0</v>
      </c>
      <c r="T1188" s="1"/>
      <c r="U1188" s="1">
        <v>2</v>
      </c>
      <c r="V1188" s="1"/>
      <c r="W1188" s="1"/>
      <c r="X1188" s="1"/>
      <c r="Y1188" s="1"/>
      <c r="Z1188" s="1"/>
      <c r="AA1188" s="1"/>
      <c r="AB1188" s="1"/>
      <c r="AH1188" t="str">
        <f t="shared" si="231"/>
        <v>Mont Vernon</v>
      </c>
      <c r="AI1188" t="s">
        <v>272</v>
      </c>
      <c r="AJ1188">
        <v>2</v>
      </c>
      <c r="AK1188" s="7"/>
      <c r="AL1188" s="127">
        <v>33</v>
      </c>
      <c r="AM1188" s="130">
        <v>11</v>
      </c>
      <c r="AN1188" s="130">
        <v>105</v>
      </c>
      <c r="AO1188" s="132">
        <v>49140</v>
      </c>
      <c r="AP1188" s="132">
        <f t="shared" si="235"/>
        <v>33011</v>
      </c>
      <c r="AQ1188" t="s">
        <v>2231</v>
      </c>
    </row>
    <row r="1189" spans="1:43" hidden="1" outlineLevel="1" x14ac:dyDescent="0.2">
      <c r="A1189" t="s">
        <v>764</v>
      </c>
      <c r="B1189" s="10" t="s">
        <v>2439</v>
      </c>
      <c r="C1189" s="1">
        <f t="shared" si="230"/>
        <v>2367</v>
      </c>
      <c r="D1189" s="7">
        <f t="shared" si="232"/>
        <v>2</v>
      </c>
      <c r="E1189" s="7">
        <f t="shared" si="233"/>
        <v>1</v>
      </c>
      <c r="F1189" s="7">
        <f t="shared" si="234"/>
        <v>3</v>
      </c>
      <c r="G1189" s="1">
        <f t="shared" si="236"/>
        <v>428</v>
      </c>
      <c r="H1189" s="2">
        <f t="shared" si="237"/>
        <v>0.1808196028728348</v>
      </c>
      <c r="I1189" s="8"/>
      <c r="J1189" s="2">
        <f t="shared" si="238"/>
        <v>0.2877059569074778</v>
      </c>
      <c r="K1189" s="2">
        <f t="shared" si="239"/>
        <v>0.46852555978031263</v>
      </c>
      <c r="L1189" s="2">
        <f t="shared" si="240"/>
        <v>0.23489649345162653</v>
      </c>
      <c r="M1189" s="2">
        <f t="shared" si="241"/>
        <v>8.8719898605830461E-3</v>
      </c>
      <c r="N1189" s="1">
        <v>681</v>
      </c>
      <c r="O1189" s="1">
        <v>1109</v>
      </c>
      <c r="P1189" s="1">
        <v>556</v>
      </c>
      <c r="Q1189" s="1">
        <v>20</v>
      </c>
      <c r="R1189" s="1"/>
      <c r="S1189" s="1">
        <v>0</v>
      </c>
      <c r="T1189" s="1"/>
      <c r="U1189" s="1">
        <v>1</v>
      </c>
      <c r="V1189" s="1"/>
      <c r="W1189" s="1"/>
      <c r="X1189" s="1"/>
      <c r="Y1189" s="1"/>
      <c r="Z1189" s="1"/>
      <c r="AA1189" s="1"/>
      <c r="AB1189" s="1"/>
      <c r="AH1189" t="str">
        <f t="shared" si="231"/>
        <v>Moultonborough</v>
      </c>
      <c r="AI1189" t="s">
        <v>972</v>
      </c>
      <c r="AJ1189">
        <v>1</v>
      </c>
      <c r="AK1189" s="7"/>
      <c r="AL1189" s="127">
        <v>33</v>
      </c>
      <c r="AM1189" s="130">
        <v>3</v>
      </c>
      <c r="AN1189" s="130">
        <v>65</v>
      </c>
      <c r="AO1189" s="132">
        <v>49380</v>
      </c>
      <c r="AP1189" s="132">
        <f t="shared" si="235"/>
        <v>33003</v>
      </c>
      <c r="AQ1189" t="s">
        <v>2231</v>
      </c>
    </row>
    <row r="1190" spans="1:43" hidden="1" outlineLevel="1" x14ac:dyDescent="0.2">
      <c r="A1190" t="s">
        <v>2751</v>
      </c>
      <c r="B1190" s="10" t="s">
        <v>2439</v>
      </c>
      <c r="C1190" s="1">
        <f t="shared" si="230"/>
        <v>36261</v>
      </c>
      <c r="D1190" s="7">
        <f t="shared" si="232"/>
        <v>1</v>
      </c>
      <c r="E1190" s="7">
        <f t="shared" si="233"/>
        <v>2</v>
      </c>
      <c r="F1190" s="7">
        <f t="shared" si="234"/>
        <v>3</v>
      </c>
      <c r="G1190" s="1">
        <f t="shared" si="236"/>
        <v>2263</v>
      </c>
      <c r="H1190" s="2">
        <f t="shared" si="237"/>
        <v>6.2408648410137615E-2</v>
      </c>
      <c r="I1190" s="8"/>
      <c r="J1190" s="2">
        <f t="shared" si="238"/>
        <v>0.40751771876120352</v>
      </c>
      <c r="K1190" s="2">
        <f t="shared" si="239"/>
        <v>0.34510907035106586</v>
      </c>
      <c r="L1190" s="2">
        <f t="shared" si="240"/>
        <v>0.22906152615757977</v>
      </c>
      <c r="M1190" s="2">
        <f t="shared" si="241"/>
        <v>1.8311684730150796E-2</v>
      </c>
      <c r="N1190" s="1">
        <v>14777</v>
      </c>
      <c r="O1190" s="1">
        <v>12514</v>
      </c>
      <c r="P1190" s="1">
        <v>8306</v>
      </c>
      <c r="Q1190" s="1">
        <v>405</v>
      </c>
      <c r="R1190" s="1"/>
      <c r="S1190" s="1">
        <v>243</v>
      </c>
      <c r="T1190" s="1"/>
      <c r="U1190" s="1">
        <v>16</v>
      </c>
      <c r="V1190" s="1"/>
      <c r="W1190" s="1"/>
      <c r="X1190" s="1"/>
      <c r="Y1190" s="1"/>
      <c r="Z1190" s="1"/>
      <c r="AA1190" s="1"/>
      <c r="AB1190" s="1"/>
      <c r="AH1190" t="str">
        <f t="shared" si="231"/>
        <v>Nashua</v>
      </c>
      <c r="AI1190" t="s">
        <v>272</v>
      </c>
      <c r="AJ1190">
        <v>2</v>
      </c>
      <c r="AK1190" s="7"/>
      <c r="AL1190" s="127">
        <v>33</v>
      </c>
      <c r="AM1190" s="130">
        <v>11</v>
      </c>
      <c r="AN1190" s="130">
        <v>110</v>
      </c>
      <c r="AO1190" s="132">
        <v>50260</v>
      </c>
      <c r="AP1190" s="132">
        <f t="shared" si="235"/>
        <v>33011</v>
      </c>
      <c r="AQ1190" t="s">
        <v>146</v>
      </c>
    </row>
    <row r="1191" spans="1:43" hidden="1" outlineLevel="1" x14ac:dyDescent="0.2">
      <c r="A1191" t="s">
        <v>830</v>
      </c>
      <c r="B1191" s="10" t="s">
        <v>2439</v>
      </c>
      <c r="C1191" s="1">
        <f t="shared" si="230"/>
        <v>353</v>
      </c>
      <c r="D1191" s="7">
        <f t="shared" si="232"/>
        <v>1</v>
      </c>
      <c r="E1191" s="7">
        <f t="shared" si="233"/>
        <v>2</v>
      </c>
      <c r="F1191" s="7">
        <f t="shared" si="234"/>
        <v>3</v>
      </c>
      <c r="G1191" s="1">
        <f t="shared" si="236"/>
        <v>86</v>
      </c>
      <c r="H1191" s="2">
        <f t="shared" si="237"/>
        <v>0.24362606232294617</v>
      </c>
      <c r="I1191" s="8"/>
      <c r="J1191" s="2">
        <f t="shared" si="238"/>
        <v>0.53257790368271951</v>
      </c>
      <c r="K1191" s="2">
        <f t="shared" si="239"/>
        <v>0.28895184135977336</v>
      </c>
      <c r="L1191" s="2">
        <f t="shared" si="240"/>
        <v>0.16997167138810199</v>
      </c>
      <c r="M1191" s="2">
        <f t="shared" si="241"/>
        <v>8.4985835694051381E-3</v>
      </c>
      <c r="N1191" s="1">
        <v>188</v>
      </c>
      <c r="O1191" s="1">
        <v>102</v>
      </c>
      <c r="P1191" s="1">
        <v>60</v>
      </c>
      <c r="Q1191" s="1">
        <v>2</v>
      </c>
      <c r="R1191" s="1"/>
      <c r="S1191" s="1">
        <v>0</v>
      </c>
      <c r="T1191" s="1"/>
      <c r="U1191" s="1">
        <v>1</v>
      </c>
      <c r="V1191" s="1"/>
      <c r="W1191" s="1"/>
      <c r="X1191" s="1"/>
      <c r="Y1191" s="1"/>
      <c r="Z1191" s="1"/>
      <c r="AA1191" s="1"/>
      <c r="AB1191" s="1"/>
      <c r="AH1191" t="str">
        <f t="shared" si="231"/>
        <v>Nelson</v>
      </c>
      <c r="AI1191" t="s">
        <v>2737</v>
      </c>
      <c r="AJ1191">
        <v>2</v>
      </c>
      <c r="AK1191" s="7"/>
      <c r="AL1191" s="127">
        <v>33</v>
      </c>
      <c r="AM1191" s="130">
        <v>5</v>
      </c>
      <c r="AN1191" s="130">
        <v>60</v>
      </c>
      <c r="AO1191" s="132">
        <v>50580</v>
      </c>
      <c r="AP1191" s="132">
        <f t="shared" si="235"/>
        <v>33005</v>
      </c>
      <c r="AQ1191" t="s">
        <v>2231</v>
      </c>
    </row>
    <row r="1192" spans="1:43" hidden="1" outlineLevel="1" x14ac:dyDescent="0.2">
      <c r="A1192" t="s">
        <v>2789</v>
      </c>
      <c r="B1192" s="10" t="s">
        <v>2439</v>
      </c>
      <c r="C1192" s="1">
        <f t="shared" si="230"/>
        <v>1836</v>
      </c>
      <c r="D1192" s="7">
        <f t="shared" si="232"/>
        <v>2</v>
      </c>
      <c r="E1192" s="7">
        <f t="shared" si="233"/>
        <v>1</v>
      </c>
      <c r="F1192" s="7">
        <f t="shared" si="234"/>
        <v>3</v>
      </c>
      <c r="G1192" s="1">
        <f t="shared" si="236"/>
        <v>102</v>
      </c>
      <c r="H1192" s="2">
        <f t="shared" si="237"/>
        <v>5.5555555555555552E-2</v>
      </c>
      <c r="I1192" s="8"/>
      <c r="J1192" s="2">
        <f t="shared" si="238"/>
        <v>0.33660130718954251</v>
      </c>
      <c r="K1192" s="2">
        <f t="shared" si="239"/>
        <v>0.39215686274509803</v>
      </c>
      <c r="L1192" s="2">
        <f t="shared" si="240"/>
        <v>0.26633986928104575</v>
      </c>
      <c r="M1192" s="2">
        <f t="shared" si="241"/>
        <v>4.9019607843137081E-3</v>
      </c>
      <c r="N1192" s="1">
        <v>618</v>
      </c>
      <c r="O1192" s="1">
        <v>720</v>
      </c>
      <c r="P1192" s="1">
        <v>489</v>
      </c>
      <c r="Q1192" s="1">
        <v>7</v>
      </c>
      <c r="R1192" s="1"/>
      <c r="S1192" s="1">
        <v>1</v>
      </c>
      <c r="T1192" s="1"/>
      <c r="U1192" s="1">
        <v>1</v>
      </c>
      <c r="V1192" s="1"/>
      <c r="W1192" s="1"/>
      <c r="X1192" s="1"/>
      <c r="Y1192" s="1"/>
      <c r="Z1192" s="1"/>
      <c r="AA1192" s="1"/>
      <c r="AB1192" s="1"/>
      <c r="AH1192" t="str">
        <f t="shared" si="231"/>
        <v>New Boston</v>
      </c>
      <c r="AI1192" t="s">
        <v>272</v>
      </c>
      <c r="AJ1192">
        <v>2</v>
      </c>
      <c r="AK1192" s="7"/>
      <c r="AL1192" s="127">
        <v>33</v>
      </c>
      <c r="AM1192" s="130">
        <v>11</v>
      </c>
      <c r="AN1192" s="130">
        <v>115</v>
      </c>
      <c r="AO1192" s="132">
        <v>50740</v>
      </c>
      <c r="AP1192" s="132">
        <f t="shared" si="235"/>
        <v>33011</v>
      </c>
      <c r="AQ1192" t="s">
        <v>2231</v>
      </c>
    </row>
    <row r="1193" spans="1:43" hidden="1" outlineLevel="1" x14ac:dyDescent="0.2">
      <c r="A1193" t="s">
        <v>2246</v>
      </c>
      <c r="B1193" s="10" t="s">
        <v>2439</v>
      </c>
      <c r="C1193" s="1">
        <f t="shared" si="230"/>
        <v>624</v>
      </c>
      <c r="D1193" s="7">
        <f t="shared" si="232"/>
        <v>2</v>
      </c>
      <c r="E1193" s="7">
        <f t="shared" si="233"/>
        <v>1</v>
      </c>
      <c r="F1193" s="7">
        <f t="shared" si="234"/>
        <v>3</v>
      </c>
      <c r="G1193" s="1">
        <f t="shared" si="236"/>
        <v>6</v>
      </c>
      <c r="H1193" s="2">
        <f t="shared" si="237"/>
        <v>9.6153846153846159E-3</v>
      </c>
      <c r="I1193" s="8"/>
      <c r="J1193" s="2">
        <f t="shared" si="238"/>
        <v>0.40544871794871795</v>
      </c>
      <c r="K1193" s="2">
        <f t="shared" si="239"/>
        <v>0.41506410256410259</v>
      </c>
      <c r="L1193" s="2">
        <f t="shared" si="240"/>
        <v>0.17788461538461539</v>
      </c>
      <c r="M1193" s="2">
        <f t="shared" si="241"/>
        <v>1.6025641025640691E-3</v>
      </c>
      <c r="N1193" s="1">
        <v>253</v>
      </c>
      <c r="O1193" s="1">
        <v>259</v>
      </c>
      <c r="P1193" s="1">
        <v>111</v>
      </c>
      <c r="Q1193">
        <v>0</v>
      </c>
      <c r="S1193">
        <v>0</v>
      </c>
      <c r="U1193" s="1">
        <v>1</v>
      </c>
      <c r="V1193" s="1"/>
      <c r="W1193" s="1"/>
      <c r="X1193" s="1"/>
      <c r="Y1193" s="1"/>
      <c r="Z1193" s="1"/>
      <c r="AA1193" s="1"/>
      <c r="AB1193" s="1"/>
      <c r="AH1193" t="str">
        <f t="shared" si="231"/>
        <v>New Castle</v>
      </c>
      <c r="AI1193" t="s">
        <v>1767</v>
      </c>
      <c r="AJ1193">
        <v>1</v>
      </c>
      <c r="AK1193" s="7"/>
      <c r="AL1193" s="127">
        <v>33</v>
      </c>
      <c r="AM1193" s="130">
        <v>15</v>
      </c>
      <c r="AN1193" s="130">
        <v>100</v>
      </c>
      <c r="AO1193" s="132">
        <v>50980</v>
      </c>
      <c r="AP1193" s="132">
        <f t="shared" si="235"/>
        <v>33015</v>
      </c>
      <c r="AQ1193" t="s">
        <v>2231</v>
      </c>
    </row>
    <row r="1194" spans="1:43" hidden="1" outlineLevel="1" x14ac:dyDescent="0.2">
      <c r="A1194" t="s">
        <v>2790</v>
      </c>
      <c r="B1194" s="10" t="s">
        <v>2439</v>
      </c>
      <c r="C1194" s="1">
        <f t="shared" si="230"/>
        <v>932</v>
      </c>
      <c r="D1194" s="7">
        <f t="shared" si="232"/>
        <v>2</v>
      </c>
      <c r="E1194" s="7">
        <f t="shared" si="233"/>
        <v>1</v>
      </c>
      <c r="F1194" s="7">
        <f t="shared" si="234"/>
        <v>3</v>
      </c>
      <c r="G1194" s="1">
        <f t="shared" si="236"/>
        <v>71</v>
      </c>
      <c r="H1194" s="2">
        <f t="shared" si="237"/>
        <v>7.6180257510729613E-2</v>
      </c>
      <c r="I1194" s="8"/>
      <c r="J1194" s="2">
        <f t="shared" si="238"/>
        <v>0.3143776824034335</v>
      </c>
      <c r="K1194" s="2">
        <f t="shared" si="239"/>
        <v>0.3905579399141631</v>
      </c>
      <c r="L1194" s="2">
        <f t="shared" si="240"/>
        <v>0.28540772532188841</v>
      </c>
      <c r="M1194" s="2">
        <f t="shared" si="241"/>
        <v>9.65665236051505E-3</v>
      </c>
      <c r="N1194" s="1">
        <v>293</v>
      </c>
      <c r="O1194" s="1">
        <v>364</v>
      </c>
      <c r="P1194" s="1">
        <v>266</v>
      </c>
      <c r="Q1194">
        <v>9</v>
      </c>
      <c r="S1194">
        <v>0</v>
      </c>
      <c r="U1194" s="1">
        <v>0</v>
      </c>
      <c r="V1194" s="1"/>
      <c r="W1194" s="1"/>
      <c r="X1194" s="1"/>
      <c r="Y1194" s="1"/>
      <c r="Z1194" s="1"/>
      <c r="AA1194" s="1"/>
      <c r="AB1194" s="1"/>
      <c r="AH1194" t="str">
        <f t="shared" si="231"/>
        <v>New Durham</v>
      </c>
      <c r="AI1194" t="s">
        <v>23</v>
      </c>
      <c r="AJ1194">
        <v>1</v>
      </c>
      <c r="AK1194" s="7"/>
      <c r="AL1194" s="127">
        <v>33</v>
      </c>
      <c r="AM1194" s="130">
        <v>17</v>
      </c>
      <c r="AN1194" s="130">
        <v>45</v>
      </c>
      <c r="AO1194" s="132">
        <v>51220</v>
      </c>
      <c r="AP1194" s="132">
        <f t="shared" si="235"/>
        <v>33017</v>
      </c>
      <c r="AQ1194" t="s">
        <v>2231</v>
      </c>
    </row>
    <row r="1195" spans="1:43" hidden="1" outlineLevel="1" x14ac:dyDescent="0.2">
      <c r="A1195" t="s">
        <v>2570</v>
      </c>
      <c r="B1195" s="10" t="s">
        <v>2439</v>
      </c>
      <c r="C1195" s="1">
        <f t="shared" si="230"/>
        <v>873</v>
      </c>
      <c r="D1195" s="7">
        <f t="shared" si="232"/>
        <v>2</v>
      </c>
      <c r="E1195" s="7">
        <f t="shared" si="233"/>
        <v>1</v>
      </c>
      <c r="F1195" s="7">
        <f t="shared" si="234"/>
        <v>3</v>
      </c>
      <c r="G1195" s="1">
        <f t="shared" si="236"/>
        <v>47</v>
      </c>
      <c r="H1195" s="2">
        <f t="shared" si="237"/>
        <v>5.3837342497136315E-2</v>
      </c>
      <c r="I1195" s="8"/>
      <c r="J1195" s="2">
        <f t="shared" si="238"/>
        <v>0.35967926689576174</v>
      </c>
      <c r="K1195" s="2">
        <f t="shared" si="239"/>
        <v>0.41351660939289803</v>
      </c>
      <c r="L1195" s="2">
        <f t="shared" si="240"/>
        <v>0.21764032073310424</v>
      </c>
      <c r="M1195" s="2">
        <f t="shared" si="241"/>
        <v>9.1638029782359354E-3</v>
      </c>
      <c r="N1195" s="1">
        <v>314</v>
      </c>
      <c r="O1195" s="1">
        <v>361</v>
      </c>
      <c r="P1195" s="1">
        <v>190</v>
      </c>
      <c r="Q1195" s="1">
        <v>6</v>
      </c>
      <c r="R1195" s="1"/>
      <c r="S1195" s="1">
        <v>0</v>
      </c>
      <c r="T1195" s="1"/>
      <c r="U1195" s="1">
        <v>2</v>
      </c>
      <c r="V1195" s="1"/>
      <c r="W1195" s="1"/>
      <c r="X1195" s="1"/>
      <c r="Y1195" s="1"/>
      <c r="Z1195" s="1"/>
      <c r="AA1195" s="1"/>
      <c r="AB1195" s="1"/>
      <c r="AH1195" t="str">
        <f t="shared" si="231"/>
        <v>New Hampton</v>
      </c>
      <c r="AI1195" t="s">
        <v>2736</v>
      </c>
      <c r="AJ1195">
        <v>1</v>
      </c>
      <c r="AK1195" s="7"/>
      <c r="AL1195" s="127">
        <v>33</v>
      </c>
      <c r="AM1195" s="130">
        <v>1</v>
      </c>
      <c r="AN1195" s="130">
        <v>45</v>
      </c>
      <c r="AO1195" s="132">
        <v>51540</v>
      </c>
      <c r="AP1195" s="132">
        <f t="shared" si="235"/>
        <v>33001</v>
      </c>
      <c r="AQ1195" t="s">
        <v>2231</v>
      </c>
    </row>
    <row r="1196" spans="1:43" hidden="1" outlineLevel="1" x14ac:dyDescent="0.2">
      <c r="A1196" t="s">
        <v>2239</v>
      </c>
      <c r="B1196" s="10" t="s">
        <v>2439</v>
      </c>
      <c r="C1196" s="1">
        <f t="shared" si="230"/>
        <v>1718</v>
      </c>
      <c r="D1196" s="7">
        <f t="shared" si="232"/>
        <v>2</v>
      </c>
      <c r="E1196" s="7">
        <f t="shared" si="233"/>
        <v>1</v>
      </c>
      <c r="F1196" s="7">
        <f t="shared" si="234"/>
        <v>3</v>
      </c>
      <c r="G1196" s="1">
        <f t="shared" si="236"/>
        <v>269</v>
      </c>
      <c r="H1196" s="2">
        <f t="shared" si="237"/>
        <v>0.15657741559953434</v>
      </c>
      <c r="I1196" s="8"/>
      <c r="J1196" s="2">
        <f t="shared" si="238"/>
        <v>0.28754365541327126</v>
      </c>
      <c r="K1196" s="2">
        <f t="shared" si="239"/>
        <v>0.44412107101280557</v>
      </c>
      <c r="L1196" s="2">
        <f t="shared" si="240"/>
        <v>0.25611175785797441</v>
      </c>
      <c r="M1196" s="2">
        <f t="shared" si="241"/>
        <v>1.2223515715948707E-2</v>
      </c>
      <c r="N1196" s="1">
        <v>494</v>
      </c>
      <c r="O1196" s="1">
        <v>763</v>
      </c>
      <c r="P1196" s="1">
        <v>440</v>
      </c>
      <c r="Q1196" s="1">
        <v>17</v>
      </c>
      <c r="R1196" s="1"/>
      <c r="S1196" s="1">
        <v>3</v>
      </c>
      <c r="T1196" s="1"/>
      <c r="U1196" s="1">
        <v>1</v>
      </c>
      <c r="V1196" s="1"/>
      <c r="W1196" s="1"/>
      <c r="X1196" s="1"/>
      <c r="Y1196" s="1"/>
      <c r="Z1196" s="1"/>
      <c r="AA1196" s="1"/>
      <c r="AB1196" s="1"/>
      <c r="AH1196" t="str">
        <f t="shared" si="231"/>
        <v>New Ipswich</v>
      </c>
      <c r="AI1196" t="s">
        <v>272</v>
      </c>
      <c r="AJ1196">
        <v>2</v>
      </c>
      <c r="AK1196" s="7"/>
      <c r="AL1196" s="127">
        <v>33</v>
      </c>
      <c r="AM1196" s="130">
        <v>11</v>
      </c>
      <c r="AN1196" s="130">
        <v>120</v>
      </c>
      <c r="AO1196" s="132">
        <v>51940</v>
      </c>
      <c r="AP1196" s="132">
        <f t="shared" si="235"/>
        <v>33011</v>
      </c>
      <c r="AQ1196" t="s">
        <v>2231</v>
      </c>
    </row>
    <row r="1197" spans="1:43" hidden="1" outlineLevel="1" x14ac:dyDescent="0.2">
      <c r="A1197" t="s">
        <v>2496</v>
      </c>
      <c r="B1197" s="10" t="s">
        <v>2439</v>
      </c>
      <c r="C1197" s="1">
        <f t="shared" ref="C1197:C1256" si="242">SUM(N1197:AF1197)</f>
        <v>2397</v>
      </c>
      <c r="D1197" s="7">
        <f t="shared" si="232"/>
        <v>2</v>
      </c>
      <c r="E1197" s="7">
        <f t="shared" si="233"/>
        <v>1</v>
      </c>
      <c r="F1197" s="7">
        <f t="shared" si="234"/>
        <v>3</v>
      </c>
      <c r="G1197" s="1">
        <f t="shared" si="236"/>
        <v>205</v>
      </c>
      <c r="H1197" s="2">
        <f t="shared" si="237"/>
        <v>8.5523571130579887E-2</v>
      </c>
      <c r="I1197" s="8"/>
      <c r="J1197" s="2">
        <f t="shared" si="238"/>
        <v>0.3833959115561118</v>
      </c>
      <c r="K1197" s="2">
        <f t="shared" si="239"/>
        <v>0.4689194826866917</v>
      </c>
      <c r="L1197" s="2">
        <f t="shared" si="240"/>
        <v>0.1414267834793492</v>
      </c>
      <c r="M1197" s="2">
        <f t="shared" si="241"/>
        <v>6.2578222778472414E-3</v>
      </c>
      <c r="N1197" s="1">
        <v>919</v>
      </c>
      <c r="O1197" s="1">
        <v>1124</v>
      </c>
      <c r="P1197" s="1">
        <v>339</v>
      </c>
      <c r="Q1197" s="1">
        <v>12</v>
      </c>
      <c r="R1197" s="1"/>
      <c r="S1197" s="1">
        <v>2</v>
      </c>
      <c r="T1197" s="1"/>
      <c r="U1197" s="1">
        <v>1</v>
      </c>
      <c r="V1197" s="1"/>
      <c r="W1197" s="1"/>
      <c r="X1197" s="1"/>
      <c r="Y1197" s="1"/>
      <c r="Z1197" s="1"/>
      <c r="AA1197" s="1"/>
      <c r="AB1197" s="1"/>
      <c r="AH1197" t="str">
        <f t="shared" si="231"/>
        <v>New London</v>
      </c>
      <c r="AI1197" t="s">
        <v>309</v>
      </c>
      <c r="AJ1197">
        <v>2</v>
      </c>
      <c r="AK1197" s="7"/>
      <c r="AL1197" s="127">
        <v>33</v>
      </c>
      <c r="AM1197" s="130">
        <v>13</v>
      </c>
      <c r="AN1197" s="130">
        <v>95</v>
      </c>
      <c r="AO1197" s="132">
        <v>52100</v>
      </c>
      <c r="AP1197" s="132">
        <f t="shared" si="235"/>
        <v>33013</v>
      </c>
      <c r="AQ1197" t="s">
        <v>2231</v>
      </c>
    </row>
    <row r="1198" spans="1:43" hidden="1" outlineLevel="1" x14ac:dyDescent="0.2">
      <c r="A1198" t="s">
        <v>3253</v>
      </c>
      <c r="B1198" s="10" t="s">
        <v>2439</v>
      </c>
      <c r="C1198" s="1">
        <f t="shared" si="242"/>
        <v>858</v>
      </c>
      <c r="D1198" s="7">
        <f t="shared" si="232"/>
        <v>2</v>
      </c>
      <c r="E1198" s="7">
        <f t="shared" si="233"/>
        <v>1</v>
      </c>
      <c r="F1198" s="7">
        <f t="shared" si="234"/>
        <v>3</v>
      </c>
      <c r="G1198" s="1">
        <f t="shared" si="236"/>
        <v>125</v>
      </c>
      <c r="H1198" s="2">
        <f t="shared" si="237"/>
        <v>0.14568764568764569</v>
      </c>
      <c r="I1198" s="8"/>
      <c r="J1198" s="2">
        <f t="shared" si="238"/>
        <v>0.31934731934731936</v>
      </c>
      <c r="K1198" s="2">
        <f t="shared" si="239"/>
        <v>0.46503496503496505</v>
      </c>
      <c r="L1198" s="2">
        <f t="shared" si="240"/>
        <v>0.20862470862470864</v>
      </c>
      <c r="M1198" s="2">
        <f t="shared" si="241"/>
        <v>6.993006993007006E-3</v>
      </c>
      <c r="N1198" s="1">
        <v>274</v>
      </c>
      <c r="O1198" s="1">
        <v>399</v>
      </c>
      <c r="P1198" s="1">
        <v>179</v>
      </c>
      <c r="Q1198" s="1">
        <v>6</v>
      </c>
      <c r="R1198" s="1"/>
      <c r="S1198" s="1">
        <v>0</v>
      </c>
      <c r="T1198" s="1"/>
      <c r="U1198" s="1">
        <v>0</v>
      </c>
      <c r="V1198" s="1"/>
      <c r="W1198" s="1"/>
      <c r="X1198" s="1"/>
      <c r="Y1198" s="1"/>
      <c r="Z1198" s="1"/>
      <c r="AA1198" s="1"/>
      <c r="AB1198" s="1"/>
      <c r="AH1198" t="str">
        <f t="shared" ref="AH1198:AH1256" si="243">A1198</f>
        <v>Newbury</v>
      </c>
      <c r="AI1198" t="s">
        <v>309</v>
      </c>
      <c r="AJ1198">
        <v>2</v>
      </c>
      <c r="AK1198" s="7"/>
      <c r="AL1198" s="127">
        <v>33</v>
      </c>
      <c r="AM1198" s="130">
        <v>13</v>
      </c>
      <c r="AN1198" s="130">
        <v>90</v>
      </c>
      <c r="AO1198" s="132">
        <v>50900</v>
      </c>
      <c r="AP1198" s="132">
        <f t="shared" si="235"/>
        <v>33013</v>
      </c>
      <c r="AQ1198" t="s">
        <v>2231</v>
      </c>
    </row>
    <row r="1199" spans="1:43" hidden="1" outlineLevel="1" x14ac:dyDescent="0.2">
      <c r="A1199" t="s">
        <v>2487</v>
      </c>
      <c r="B1199" s="10" t="s">
        <v>2439</v>
      </c>
      <c r="C1199" s="1">
        <f t="shared" si="242"/>
        <v>550</v>
      </c>
      <c r="D1199" s="7">
        <f t="shared" si="232"/>
        <v>2</v>
      </c>
      <c r="E1199" s="7">
        <f t="shared" si="233"/>
        <v>1</v>
      </c>
      <c r="F1199" s="7">
        <f t="shared" si="234"/>
        <v>3</v>
      </c>
      <c r="G1199" s="1">
        <f t="shared" si="236"/>
        <v>8</v>
      </c>
      <c r="H1199" s="2">
        <f t="shared" si="237"/>
        <v>1.4545454545454545E-2</v>
      </c>
      <c r="I1199" s="8"/>
      <c r="J1199" s="2">
        <f t="shared" si="238"/>
        <v>0.37272727272727274</v>
      </c>
      <c r="K1199" s="2">
        <f t="shared" si="239"/>
        <v>0.38727272727272727</v>
      </c>
      <c r="L1199" s="2">
        <f t="shared" si="240"/>
        <v>0.23454545454545456</v>
      </c>
      <c r="M1199" s="2">
        <f t="shared" si="241"/>
        <v>5.4545454545453786E-3</v>
      </c>
      <c r="N1199" s="1">
        <v>205</v>
      </c>
      <c r="O1199" s="1">
        <v>213</v>
      </c>
      <c r="P1199" s="1">
        <v>129</v>
      </c>
      <c r="Q1199">
        <v>1</v>
      </c>
      <c r="S1199">
        <v>1</v>
      </c>
      <c r="U1199" s="1">
        <v>1</v>
      </c>
      <c r="V1199" s="1"/>
      <c r="W1199" s="1"/>
      <c r="X1199" s="1"/>
      <c r="Y1199" s="1"/>
      <c r="Z1199" s="1"/>
      <c r="AA1199" s="1"/>
      <c r="AB1199" s="1"/>
      <c r="AH1199" t="str">
        <f t="shared" si="243"/>
        <v>Newfields</v>
      </c>
      <c r="AI1199" t="s">
        <v>1767</v>
      </c>
      <c r="AJ1199">
        <v>1</v>
      </c>
      <c r="AK1199" s="7"/>
      <c r="AL1199" s="127">
        <v>33</v>
      </c>
      <c r="AM1199" s="130">
        <v>15</v>
      </c>
      <c r="AN1199" s="130">
        <v>105</v>
      </c>
      <c r="AO1199" s="132">
        <v>51380</v>
      </c>
      <c r="AP1199" s="132">
        <f t="shared" si="235"/>
        <v>33015</v>
      </c>
      <c r="AQ1199" t="s">
        <v>2231</v>
      </c>
    </row>
    <row r="1200" spans="1:43" hidden="1" outlineLevel="1" x14ac:dyDescent="0.2">
      <c r="A1200" t="s">
        <v>1851</v>
      </c>
      <c r="B1200" s="10" t="s">
        <v>2439</v>
      </c>
      <c r="C1200" s="1">
        <f t="shared" si="242"/>
        <v>435</v>
      </c>
      <c r="D1200" s="7">
        <f t="shared" si="232"/>
        <v>2</v>
      </c>
      <c r="E1200" s="7">
        <f t="shared" si="233"/>
        <v>1</v>
      </c>
      <c r="F1200" s="7">
        <f t="shared" si="234"/>
        <v>3</v>
      </c>
      <c r="G1200" s="1">
        <f t="shared" si="236"/>
        <v>15</v>
      </c>
      <c r="H1200" s="2">
        <f t="shared" si="237"/>
        <v>3.4482758620689655E-2</v>
      </c>
      <c r="I1200" s="8"/>
      <c r="J1200" s="2">
        <f t="shared" si="238"/>
        <v>0.36321839080459772</v>
      </c>
      <c r="K1200" s="2">
        <f t="shared" si="239"/>
        <v>0.39770114942528734</v>
      </c>
      <c r="L1200" s="2">
        <f t="shared" si="240"/>
        <v>0.23448275862068965</v>
      </c>
      <c r="M1200" s="2">
        <f t="shared" si="241"/>
        <v>4.5977011494252873E-3</v>
      </c>
      <c r="N1200" s="1">
        <v>158</v>
      </c>
      <c r="O1200" s="1">
        <v>173</v>
      </c>
      <c r="P1200" s="1">
        <v>102</v>
      </c>
      <c r="Q1200">
        <v>2</v>
      </c>
      <c r="S1200">
        <v>0</v>
      </c>
      <c r="U1200" s="1">
        <v>0</v>
      </c>
      <c r="V1200" s="1"/>
      <c r="W1200" s="1"/>
      <c r="X1200" s="1"/>
      <c r="Y1200" s="1"/>
      <c r="Z1200" s="1"/>
      <c r="AA1200" s="1"/>
      <c r="AB1200" s="1"/>
      <c r="AH1200" t="str">
        <f t="shared" si="243"/>
        <v>Newington</v>
      </c>
      <c r="AI1200" t="s">
        <v>1767</v>
      </c>
      <c r="AJ1200">
        <v>1</v>
      </c>
      <c r="AK1200" s="7"/>
      <c r="AL1200" s="127">
        <v>33</v>
      </c>
      <c r="AM1200" s="130">
        <v>15</v>
      </c>
      <c r="AN1200" s="130">
        <v>110</v>
      </c>
      <c r="AO1200" s="132">
        <v>51620</v>
      </c>
      <c r="AP1200" s="132">
        <f t="shared" si="235"/>
        <v>33015</v>
      </c>
      <c r="AQ1200" t="s">
        <v>2231</v>
      </c>
    </row>
    <row r="1201" spans="1:43" hidden="1" outlineLevel="1" x14ac:dyDescent="0.2">
      <c r="A1201" t="s">
        <v>1852</v>
      </c>
      <c r="B1201" s="10" t="s">
        <v>2439</v>
      </c>
      <c r="C1201" s="1">
        <f t="shared" si="242"/>
        <v>3425</v>
      </c>
      <c r="D1201" s="7">
        <f t="shared" si="232"/>
        <v>1</v>
      </c>
      <c r="E1201" s="7">
        <f t="shared" si="233"/>
        <v>2</v>
      </c>
      <c r="F1201" s="7">
        <f t="shared" si="234"/>
        <v>3</v>
      </c>
      <c r="G1201" s="1">
        <f t="shared" si="236"/>
        <v>759</v>
      </c>
      <c r="H1201" s="2">
        <f t="shared" si="237"/>
        <v>0.22160583941605838</v>
      </c>
      <c r="I1201" s="8"/>
      <c r="J1201" s="2">
        <f t="shared" si="238"/>
        <v>0.50014598540145982</v>
      </c>
      <c r="K1201" s="2">
        <f t="shared" si="239"/>
        <v>0.27854014598540144</v>
      </c>
      <c r="L1201" s="2">
        <f t="shared" si="240"/>
        <v>0.21343065693430657</v>
      </c>
      <c r="M1201" s="2">
        <f t="shared" si="241"/>
        <v>7.8832116788321582E-3</v>
      </c>
      <c r="N1201" s="1">
        <v>1713</v>
      </c>
      <c r="O1201" s="1">
        <v>954</v>
      </c>
      <c r="P1201" s="1">
        <v>731</v>
      </c>
      <c r="Q1201">
        <v>24</v>
      </c>
      <c r="S1201">
        <v>1</v>
      </c>
      <c r="U1201" s="1">
        <v>2</v>
      </c>
      <c r="V1201" s="1"/>
      <c r="W1201" s="1"/>
      <c r="X1201" s="1"/>
      <c r="Y1201" s="1"/>
      <c r="Z1201" s="1"/>
      <c r="AA1201" s="1"/>
      <c r="AB1201" s="1"/>
      <c r="AH1201" t="str">
        <f t="shared" si="243"/>
        <v>Newmarket</v>
      </c>
      <c r="AI1201" t="s">
        <v>1767</v>
      </c>
      <c r="AJ1201">
        <v>1</v>
      </c>
      <c r="AK1201" s="7"/>
      <c r="AL1201" s="127">
        <v>33</v>
      </c>
      <c r="AM1201" s="130">
        <v>15</v>
      </c>
      <c r="AN1201" s="130">
        <v>115</v>
      </c>
      <c r="AO1201" s="132">
        <v>52340</v>
      </c>
      <c r="AP1201" s="132">
        <f t="shared" si="235"/>
        <v>33015</v>
      </c>
      <c r="AQ1201" t="s">
        <v>2231</v>
      </c>
    </row>
    <row r="1202" spans="1:43" hidden="1" outlineLevel="1" x14ac:dyDescent="0.2">
      <c r="A1202" t="s">
        <v>545</v>
      </c>
      <c r="B1202" s="10" t="s">
        <v>2439</v>
      </c>
      <c r="C1202" s="1">
        <f t="shared" si="242"/>
        <v>2401</v>
      </c>
      <c r="D1202" s="7">
        <f t="shared" si="232"/>
        <v>1</v>
      </c>
      <c r="E1202" s="7">
        <f t="shared" si="233"/>
        <v>2</v>
      </c>
      <c r="F1202" s="7">
        <f t="shared" si="234"/>
        <v>3</v>
      </c>
      <c r="G1202" s="1">
        <f t="shared" si="236"/>
        <v>162</v>
      </c>
      <c r="H1202" s="2">
        <f t="shared" si="237"/>
        <v>6.7471886713869222E-2</v>
      </c>
      <c r="I1202" s="8"/>
      <c r="J1202" s="2">
        <f t="shared" si="238"/>
        <v>0.43481882548937945</v>
      </c>
      <c r="K1202" s="2">
        <f t="shared" si="239"/>
        <v>0.36734693877551022</v>
      </c>
      <c r="L1202" s="2">
        <f t="shared" si="240"/>
        <v>0.18950437317784258</v>
      </c>
      <c r="M1202" s="2">
        <f t="shared" si="241"/>
        <v>8.3298625572677532E-3</v>
      </c>
      <c r="N1202" s="1">
        <v>1044</v>
      </c>
      <c r="O1202" s="1">
        <v>882</v>
      </c>
      <c r="P1202" s="1">
        <v>455</v>
      </c>
      <c r="Q1202">
        <v>17</v>
      </c>
      <c r="S1202">
        <v>1</v>
      </c>
      <c r="U1202" s="1">
        <v>2</v>
      </c>
      <c r="V1202" s="1"/>
      <c r="W1202" s="1"/>
      <c r="X1202" s="1"/>
      <c r="Y1202" s="1"/>
      <c r="Z1202" s="1"/>
      <c r="AA1202" s="1"/>
      <c r="AB1202" s="1"/>
      <c r="AH1202" t="str">
        <f t="shared" si="243"/>
        <v>Newport</v>
      </c>
      <c r="AI1202" t="s">
        <v>618</v>
      </c>
      <c r="AJ1202">
        <v>2</v>
      </c>
      <c r="AK1202" s="7"/>
      <c r="AL1202" s="127">
        <v>33</v>
      </c>
      <c r="AM1202" s="130">
        <v>19</v>
      </c>
      <c r="AN1202" s="130">
        <v>50</v>
      </c>
      <c r="AO1202" s="132">
        <v>52580</v>
      </c>
      <c r="AP1202" s="132">
        <f t="shared" si="235"/>
        <v>33019</v>
      </c>
      <c r="AQ1202" t="s">
        <v>2231</v>
      </c>
    </row>
    <row r="1203" spans="1:43" hidden="1" outlineLevel="1" x14ac:dyDescent="0.2">
      <c r="A1203" t="s">
        <v>293</v>
      </c>
      <c r="B1203" s="10" t="s">
        <v>2439</v>
      </c>
      <c r="C1203" s="1">
        <f t="shared" si="242"/>
        <v>1744</v>
      </c>
      <c r="D1203" s="7">
        <f t="shared" si="232"/>
        <v>2</v>
      </c>
      <c r="E1203" s="7">
        <f t="shared" si="233"/>
        <v>1</v>
      </c>
      <c r="F1203" s="7">
        <f t="shared" si="234"/>
        <v>3</v>
      </c>
      <c r="G1203" s="1">
        <f t="shared" si="236"/>
        <v>3</v>
      </c>
      <c r="H1203" s="2">
        <f t="shared" si="237"/>
        <v>1.7201834862385322E-3</v>
      </c>
      <c r="I1203" s="8"/>
      <c r="J1203" s="2">
        <f t="shared" si="238"/>
        <v>0.34977064220183485</v>
      </c>
      <c r="K1203" s="2">
        <f t="shared" si="239"/>
        <v>0.35149082568807338</v>
      </c>
      <c r="L1203" s="2">
        <f t="shared" si="240"/>
        <v>0.29013761467889909</v>
      </c>
      <c r="M1203" s="2">
        <f t="shared" si="241"/>
        <v>8.6009174311926784E-3</v>
      </c>
      <c r="N1203" s="1">
        <v>610</v>
      </c>
      <c r="O1203" s="1">
        <v>613</v>
      </c>
      <c r="P1203" s="1">
        <v>506</v>
      </c>
      <c r="Q1203">
        <v>12</v>
      </c>
      <c r="S1203">
        <v>1</v>
      </c>
      <c r="U1203" s="1">
        <v>2</v>
      </c>
      <c r="V1203" s="1"/>
      <c r="W1203" s="1"/>
      <c r="X1203" s="1"/>
      <c r="Y1203" s="1"/>
      <c r="Z1203" s="1"/>
      <c r="AA1203" s="1"/>
      <c r="AB1203" s="1"/>
      <c r="AH1203" t="str">
        <f t="shared" si="243"/>
        <v>Newton</v>
      </c>
      <c r="AI1203" t="s">
        <v>1767</v>
      </c>
      <c r="AJ1203">
        <v>1</v>
      </c>
      <c r="AK1203" s="7"/>
      <c r="AL1203" s="127">
        <v>33</v>
      </c>
      <c r="AM1203" s="130">
        <v>15</v>
      </c>
      <c r="AN1203" s="130">
        <v>120</v>
      </c>
      <c r="AO1203" s="132">
        <v>52900</v>
      </c>
      <c r="AP1203" s="132">
        <f t="shared" si="235"/>
        <v>33015</v>
      </c>
      <c r="AQ1203" t="s">
        <v>2231</v>
      </c>
    </row>
    <row r="1204" spans="1:43" hidden="1" outlineLevel="1" x14ac:dyDescent="0.2">
      <c r="A1204" t="s">
        <v>1231</v>
      </c>
      <c r="B1204" s="10" t="s">
        <v>2439</v>
      </c>
      <c r="C1204" s="1">
        <f t="shared" si="242"/>
        <v>2489</v>
      </c>
      <c r="D1204" s="7">
        <f t="shared" si="232"/>
        <v>2</v>
      </c>
      <c r="E1204" s="7">
        <f t="shared" si="233"/>
        <v>1</v>
      </c>
      <c r="F1204" s="7">
        <f t="shared" si="234"/>
        <v>3</v>
      </c>
      <c r="G1204" s="1">
        <f t="shared" si="236"/>
        <v>117</v>
      </c>
      <c r="H1204" s="2">
        <f t="shared" si="237"/>
        <v>4.700683005222981E-2</v>
      </c>
      <c r="I1204" s="8"/>
      <c r="J1204" s="2">
        <f t="shared" si="238"/>
        <v>0.36159100040176778</v>
      </c>
      <c r="K1204" s="2">
        <f t="shared" si="239"/>
        <v>0.40859783045399761</v>
      </c>
      <c r="L1204" s="2">
        <f t="shared" si="240"/>
        <v>0.22016874246685417</v>
      </c>
      <c r="M1204" s="2">
        <f t="shared" si="241"/>
        <v>9.6424266773804945E-3</v>
      </c>
      <c r="N1204" s="1">
        <v>900</v>
      </c>
      <c r="O1204" s="1">
        <v>1017</v>
      </c>
      <c r="P1204" s="1">
        <v>548</v>
      </c>
      <c r="Q1204">
        <v>13</v>
      </c>
      <c r="S1204">
        <v>11</v>
      </c>
      <c r="U1204" s="1">
        <v>0</v>
      </c>
      <c r="V1204" s="1"/>
      <c r="W1204" s="1"/>
      <c r="X1204" s="1"/>
      <c r="Y1204" s="1"/>
      <c r="Z1204" s="1"/>
      <c r="AA1204" s="1"/>
      <c r="AB1204" s="1"/>
      <c r="AH1204" t="str">
        <f t="shared" si="243"/>
        <v>North Hampton</v>
      </c>
      <c r="AI1204" t="s">
        <v>1767</v>
      </c>
      <c r="AJ1204">
        <v>1</v>
      </c>
      <c r="AK1204" s="7"/>
      <c r="AL1204" s="127">
        <v>33</v>
      </c>
      <c r="AM1204" s="130">
        <v>15</v>
      </c>
      <c r="AN1204" s="130">
        <v>125</v>
      </c>
      <c r="AO1204" s="132">
        <v>54580</v>
      </c>
      <c r="AP1204" s="132">
        <f t="shared" si="235"/>
        <v>33015</v>
      </c>
      <c r="AQ1204" t="s">
        <v>2231</v>
      </c>
    </row>
    <row r="1205" spans="1:43" hidden="1" outlineLevel="1" x14ac:dyDescent="0.2">
      <c r="A1205" t="s">
        <v>1544</v>
      </c>
      <c r="B1205" s="10" t="s">
        <v>2439</v>
      </c>
      <c r="C1205" s="1">
        <f t="shared" si="242"/>
        <v>1614</v>
      </c>
      <c r="D1205" s="7">
        <f t="shared" si="232"/>
        <v>1</v>
      </c>
      <c r="E1205" s="7">
        <f t="shared" si="233"/>
        <v>2</v>
      </c>
      <c r="F1205" s="7">
        <f t="shared" si="234"/>
        <v>3</v>
      </c>
      <c r="G1205" s="1">
        <f t="shared" si="236"/>
        <v>8</v>
      </c>
      <c r="H1205" s="2">
        <f t="shared" si="237"/>
        <v>4.9566294919454771E-3</v>
      </c>
      <c r="I1205" s="8"/>
      <c r="J1205" s="2">
        <f t="shared" si="238"/>
        <v>0.37360594795539032</v>
      </c>
      <c r="K1205" s="2">
        <f t="shared" si="239"/>
        <v>0.36864931846344484</v>
      </c>
      <c r="L1205" s="2">
        <f t="shared" si="240"/>
        <v>0.25526641883519208</v>
      </c>
      <c r="M1205" s="2">
        <f t="shared" si="241"/>
        <v>2.4783147459727095E-3</v>
      </c>
      <c r="N1205" s="1">
        <v>603</v>
      </c>
      <c r="O1205" s="1">
        <v>595</v>
      </c>
      <c r="P1205" s="1">
        <v>412</v>
      </c>
      <c r="Q1205" s="1">
        <v>3</v>
      </c>
      <c r="R1205" s="1"/>
      <c r="S1205" s="1">
        <v>1</v>
      </c>
      <c r="T1205" s="1"/>
      <c r="U1205" s="1">
        <v>0</v>
      </c>
      <c r="V1205" s="1"/>
      <c r="W1205" s="1"/>
      <c r="X1205" s="1"/>
      <c r="Y1205" s="1"/>
      <c r="Z1205" s="1"/>
      <c r="AA1205" s="1"/>
      <c r="AB1205" s="1"/>
      <c r="AH1205" t="str">
        <f t="shared" si="243"/>
        <v>Northfield</v>
      </c>
      <c r="AI1205" t="s">
        <v>309</v>
      </c>
      <c r="AJ1205">
        <v>2</v>
      </c>
      <c r="AK1205" s="7"/>
      <c r="AL1205" s="127">
        <v>33</v>
      </c>
      <c r="AM1205" s="130">
        <v>13</v>
      </c>
      <c r="AN1205" s="130">
        <v>100</v>
      </c>
      <c r="AO1205" s="132">
        <v>54260</v>
      </c>
      <c r="AP1205" s="132">
        <f t="shared" si="235"/>
        <v>33013</v>
      </c>
      <c r="AQ1205" t="s">
        <v>2231</v>
      </c>
    </row>
    <row r="1206" spans="1:43" hidden="1" outlineLevel="1" x14ac:dyDescent="0.2">
      <c r="A1206" t="s">
        <v>2881</v>
      </c>
      <c r="B1206" s="10" t="s">
        <v>2439</v>
      </c>
      <c r="C1206" s="1">
        <f t="shared" si="242"/>
        <v>1078</v>
      </c>
      <c r="D1206" s="7">
        <f t="shared" si="232"/>
        <v>1</v>
      </c>
      <c r="E1206" s="7">
        <f t="shared" si="233"/>
        <v>2</v>
      </c>
      <c r="F1206" s="7">
        <f t="shared" si="234"/>
        <v>3</v>
      </c>
      <c r="G1206" s="1">
        <f t="shared" si="236"/>
        <v>161</v>
      </c>
      <c r="H1206" s="2">
        <f t="shared" si="237"/>
        <v>0.14935064935064934</v>
      </c>
      <c r="I1206" s="8"/>
      <c r="J1206" s="2">
        <f t="shared" si="238"/>
        <v>0.43877551020408162</v>
      </c>
      <c r="K1206" s="2">
        <f t="shared" si="239"/>
        <v>0.28942486085343228</v>
      </c>
      <c r="L1206" s="2">
        <f t="shared" si="240"/>
        <v>0.26901669758812619</v>
      </c>
      <c r="M1206" s="2">
        <f t="shared" si="241"/>
        <v>2.7829313543599743E-3</v>
      </c>
      <c r="N1206" s="1">
        <v>473</v>
      </c>
      <c r="O1206" s="1">
        <v>312</v>
      </c>
      <c r="P1206" s="1">
        <v>290</v>
      </c>
      <c r="Q1206" s="1">
        <v>3</v>
      </c>
      <c r="R1206" s="1"/>
      <c r="S1206" s="1">
        <v>0</v>
      </c>
      <c r="T1206" s="1"/>
      <c r="U1206" s="1">
        <v>0</v>
      </c>
      <c r="V1206" s="1"/>
      <c r="W1206" s="1"/>
      <c r="X1206" s="1"/>
      <c r="Y1206" s="1"/>
      <c r="Z1206" s="1"/>
      <c r="AA1206" s="1"/>
      <c r="AB1206" s="1"/>
      <c r="AH1206" t="str">
        <f t="shared" si="243"/>
        <v>Northumberland</v>
      </c>
      <c r="AI1206" t="s">
        <v>200</v>
      </c>
      <c r="AJ1206">
        <v>2</v>
      </c>
      <c r="AK1206" s="7"/>
      <c r="AL1206" s="127">
        <v>33</v>
      </c>
      <c r="AM1206" s="130">
        <v>7</v>
      </c>
      <c r="AN1206" s="130">
        <v>145</v>
      </c>
      <c r="AO1206" s="132">
        <v>56100</v>
      </c>
      <c r="AP1206" s="132">
        <f t="shared" si="235"/>
        <v>33007</v>
      </c>
      <c r="AQ1206" t="s">
        <v>2231</v>
      </c>
    </row>
    <row r="1207" spans="1:43" hidden="1" outlineLevel="1" x14ac:dyDescent="0.2">
      <c r="A1207" t="s">
        <v>3232</v>
      </c>
      <c r="B1207" s="10" t="s">
        <v>2439</v>
      </c>
      <c r="C1207" s="1">
        <f t="shared" si="242"/>
        <v>1568</v>
      </c>
      <c r="D1207" s="7">
        <f t="shared" si="232"/>
        <v>2</v>
      </c>
      <c r="E1207" s="7">
        <f t="shared" si="233"/>
        <v>1</v>
      </c>
      <c r="F1207" s="7">
        <f t="shared" si="234"/>
        <v>3</v>
      </c>
      <c r="G1207" s="1">
        <f t="shared" si="236"/>
        <v>51</v>
      </c>
      <c r="H1207" s="2">
        <f t="shared" si="237"/>
        <v>3.2525510204081634E-2</v>
      </c>
      <c r="I1207" s="8"/>
      <c r="J1207" s="2">
        <f t="shared" si="238"/>
        <v>0.35204081632653061</v>
      </c>
      <c r="K1207" s="2">
        <f t="shared" si="239"/>
        <v>0.38456632653061223</v>
      </c>
      <c r="L1207" s="2">
        <f t="shared" si="240"/>
        <v>0.25382653061224492</v>
      </c>
      <c r="M1207" s="2">
        <f t="shared" si="241"/>
        <v>9.5663265306122347E-3</v>
      </c>
      <c r="N1207" s="1">
        <v>552</v>
      </c>
      <c r="O1207" s="1">
        <v>603</v>
      </c>
      <c r="P1207" s="1">
        <v>398</v>
      </c>
      <c r="Q1207">
        <v>14</v>
      </c>
      <c r="S1207">
        <v>1</v>
      </c>
      <c r="U1207" s="1">
        <v>0</v>
      </c>
      <c r="V1207" s="1"/>
      <c r="W1207" s="1"/>
      <c r="X1207" s="1"/>
      <c r="Y1207" s="1"/>
      <c r="Z1207" s="1"/>
      <c r="AA1207" s="1"/>
      <c r="AB1207" s="1"/>
      <c r="AH1207" t="str">
        <f t="shared" si="243"/>
        <v>Northwood</v>
      </c>
      <c r="AI1207" t="s">
        <v>1767</v>
      </c>
      <c r="AJ1207">
        <v>1</v>
      </c>
      <c r="AK1207" s="7"/>
      <c r="AL1207" s="127">
        <v>33</v>
      </c>
      <c r="AM1207" s="130">
        <v>15</v>
      </c>
      <c r="AN1207" s="130">
        <v>130</v>
      </c>
      <c r="AO1207" s="132">
        <v>56820</v>
      </c>
      <c r="AP1207" s="132">
        <f t="shared" si="235"/>
        <v>33015</v>
      </c>
      <c r="AQ1207" t="s">
        <v>2231</v>
      </c>
    </row>
    <row r="1208" spans="1:43" hidden="1" outlineLevel="1" x14ac:dyDescent="0.2">
      <c r="A1208" t="s">
        <v>3233</v>
      </c>
      <c r="B1208" s="10" t="s">
        <v>2439</v>
      </c>
      <c r="C1208" s="1">
        <f t="shared" si="242"/>
        <v>1529</v>
      </c>
      <c r="D1208" s="7">
        <f t="shared" si="232"/>
        <v>1</v>
      </c>
      <c r="E1208" s="7">
        <f t="shared" si="233"/>
        <v>2</v>
      </c>
      <c r="F1208" s="7">
        <f t="shared" si="234"/>
        <v>3</v>
      </c>
      <c r="G1208" s="1">
        <f t="shared" si="236"/>
        <v>75</v>
      </c>
      <c r="H1208" s="2">
        <f t="shared" si="237"/>
        <v>4.9051667756703728E-2</v>
      </c>
      <c r="I1208" s="8"/>
      <c r="J1208" s="2">
        <f t="shared" si="238"/>
        <v>0.38718116415958143</v>
      </c>
      <c r="K1208" s="2">
        <f t="shared" si="239"/>
        <v>0.33812949640287771</v>
      </c>
      <c r="L1208" s="2">
        <f t="shared" si="240"/>
        <v>0.26357096141268804</v>
      </c>
      <c r="M1208" s="2">
        <f t="shared" si="241"/>
        <v>1.1118378024852771E-2</v>
      </c>
      <c r="N1208" s="1">
        <v>592</v>
      </c>
      <c r="O1208" s="1">
        <v>517</v>
      </c>
      <c r="P1208" s="1">
        <v>403</v>
      </c>
      <c r="Q1208">
        <v>11</v>
      </c>
      <c r="S1208">
        <v>1</v>
      </c>
      <c r="U1208" s="1">
        <v>5</v>
      </c>
      <c r="V1208" s="1"/>
      <c r="W1208" s="1"/>
      <c r="X1208" s="1"/>
      <c r="Y1208" s="1"/>
      <c r="Z1208" s="1"/>
      <c r="AA1208" s="1"/>
      <c r="AB1208" s="1"/>
      <c r="AH1208" t="str">
        <f t="shared" si="243"/>
        <v>Nottingham</v>
      </c>
      <c r="AI1208" t="s">
        <v>1767</v>
      </c>
      <c r="AJ1208">
        <v>1</v>
      </c>
      <c r="AK1208" s="7"/>
      <c r="AL1208" s="127">
        <v>33</v>
      </c>
      <c r="AM1208" s="130">
        <v>15</v>
      </c>
      <c r="AN1208" s="130">
        <v>135</v>
      </c>
      <c r="AO1208" s="132">
        <v>57460</v>
      </c>
      <c r="AP1208" s="132">
        <f t="shared" si="235"/>
        <v>33015</v>
      </c>
      <c r="AQ1208" t="s">
        <v>2231</v>
      </c>
    </row>
    <row r="1209" spans="1:43" hidden="1" outlineLevel="1" x14ac:dyDescent="0.2">
      <c r="A1209" t="s">
        <v>678</v>
      </c>
      <c r="B1209" s="10" t="s">
        <v>2439</v>
      </c>
      <c r="C1209" s="1">
        <f t="shared" si="242"/>
        <v>139</v>
      </c>
      <c r="D1209" s="7">
        <f t="shared" si="232"/>
        <v>1</v>
      </c>
      <c r="E1209" s="7">
        <f t="shared" si="233"/>
        <v>2</v>
      </c>
      <c r="F1209" s="7">
        <f t="shared" si="234"/>
        <v>3</v>
      </c>
      <c r="G1209" s="1">
        <f t="shared" si="236"/>
        <v>19</v>
      </c>
      <c r="H1209" s="2">
        <f t="shared" si="237"/>
        <v>0.1366906474820144</v>
      </c>
      <c r="I1209" s="8"/>
      <c r="J1209" s="2">
        <f t="shared" si="238"/>
        <v>0.46762589928057552</v>
      </c>
      <c r="K1209" s="2">
        <f t="shared" si="239"/>
        <v>0.33093525179856115</v>
      </c>
      <c r="L1209" s="2">
        <f t="shared" si="240"/>
        <v>0.20143884892086331</v>
      </c>
      <c r="M1209" s="2">
        <f t="shared" si="241"/>
        <v>2.7755575615628914E-17</v>
      </c>
      <c r="N1209" s="1">
        <v>65</v>
      </c>
      <c r="O1209" s="1">
        <v>46</v>
      </c>
      <c r="P1209" s="1">
        <v>28</v>
      </c>
      <c r="Q1209" s="1">
        <v>0</v>
      </c>
      <c r="R1209" s="1"/>
      <c r="S1209" s="1">
        <v>0</v>
      </c>
      <c r="T1209" s="1"/>
      <c r="U1209" s="1">
        <v>0</v>
      </c>
      <c r="V1209" s="1"/>
      <c r="W1209" s="1"/>
      <c r="X1209" s="1"/>
      <c r="Y1209" s="1"/>
      <c r="Z1209" s="1"/>
      <c r="AA1209" s="1"/>
      <c r="AB1209" s="1"/>
      <c r="AH1209" t="str">
        <f t="shared" si="243"/>
        <v>Orange</v>
      </c>
      <c r="AI1209" t="s">
        <v>201</v>
      </c>
      <c r="AJ1209">
        <v>2</v>
      </c>
      <c r="AK1209" s="7"/>
      <c r="AL1209" s="127">
        <v>33</v>
      </c>
      <c r="AM1209" s="130">
        <v>9</v>
      </c>
      <c r="AN1209" s="130">
        <v>145</v>
      </c>
      <c r="AO1209" s="132">
        <v>58340</v>
      </c>
      <c r="AP1209" s="132">
        <f t="shared" si="235"/>
        <v>33009</v>
      </c>
      <c r="AQ1209" t="s">
        <v>2231</v>
      </c>
    </row>
    <row r="1210" spans="1:43" hidden="1" outlineLevel="1" x14ac:dyDescent="0.2">
      <c r="A1210" t="s">
        <v>2824</v>
      </c>
      <c r="B1210" s="10" t="s">
        <v>2439</v>
      </c>
      <c r="C1210" s="1">
        <f t="shared" si="242"/>
        <v>575</v>
      </c>
      <c r="D1210" s="7">
        <f t="shared" si="232"/>
        <v>1</v>
      </c>
      <c r="E1210" s="7">
        <f t="shared" si="233"/>
        <v>2</v>
      </c>
      <c r="F1210" s="7">
        <f t="shared" si="234"/>
        <v>3</v>
      </c>
      <c r="G1210" s="1">
        <f t="shared" si="236"/>
        <v>42</v>
      </c>
      <c r="H1210" s="2">
        <f t="shared" si="237"/>
        <v>7.3043478260869571E-2</v>
      </c>
      <c r="I1210" s="8"/>
      <c r="J1210" s="2">
        <f t="shared" si="238"/>
        <v>0.45043478260869563</v>
      </c>
      <c r="K1210" s="2">
        <f t="shared" si="239"/>
        <v>0.37739130434782608</v>
      </c>
      <c r="L1210" s="2">
        <f t="shared" si="240"/>
        <v>0.16521739130434782</v>
      </c>
      <c r="M1210" s="2">
        <f t="shared" si="241"/>
        <v>6.9565217391304723E-3</v>
      </c>
      <c r="N1210" s="1">
        <v>259</v>
      </c>
      <c r="O1210" s="1">
        <v>217</v>
      </c>
      <c r="P1210" s="1">
        <v>95</v>
      </c>
      <c r="Q1210" s="1">
        <v>2</v>
      </c>
      <c r="R1210" s="1"/>
      <c r="S1210" s="1">
        <v>1</v>
      </c>
      <c r="T1210" s="1"/>
      <c r="U1210" s="1">
        <v>1</v>
      </c>
      <c r="V1210" s="1"/>
      <c r="W1210" s="1"/>
      <c r="X1210" s="1"/>
      <c r="Y1210" s="1"/>
      <c r="Z1210" s="1"/>
      <c r="AA1210" s="1"/>
      <c r="AB1210" s="1"/>
      <c r="AH1210" t="str">
        <f t="shared" si="243"/>
        <v>Orford</v>
      </c>
      <c r="AI1210" t="s">
        <v>201</v>
      </c>
      <c r="AJ1210">
        <v>2</v>
      </c>
      <c r="AK1210" s="7"/>
      <c r="AL1210" s="127">
        <v>33</v>
      </c>
      <c r="AM1210" s="130">
        <v>9</v>
      </c>
      <c r="AN1210" s="130">
        <v>150</v>
      </c>
      <c r="AO1210" s="132">
        <v>58500</v>
      </c>
      <c r="AP1210" s="132">
        <f t="shared" si="235"/>
        <v>33009</v>
      </c>
      <c r="AQ1210" t="s">
        <v>2231</v>
      </c>
    </row>
    <row r="1211" spans="1:43" hidden="1" outlineLevel="1" x14ac:dyDescent="0.2">
      <c r="A1211" t="s">
        <v>2825</v>
      </c>
      <c r="B1211" s="10" t="s">
        <v>2439</v>
      </c>
      <c r="C1211" s="1">
        <f t="shared" si="242"/>
        <v>1714</v>
      </c>
      <c r="D1211" s="7">
        <f t="shared" si="232"/>
        <v>2</v>
      </c>
      <c r="E1211" s="7">
        <f t="shared" si="233"/>
        <v>1</v>
      </c>
      <c r="F1211" s="7">
        <f t="shared" si="234"/>
        <v>3</v>
      </c>
      <c r="G1211" s="1">
        <f t="shared" si="236"/>
        <v>114</v>
      </c>
      <c r="H1211" s="2">
        <f t="shared" si="237"/>
        <v>6.6511085180863475E-2</v>
      </c>
      <c r="I1211" s="8"/>
      <c r="J1211" s="2">
        <f t="shared" si="238"/>
        <v>0.31913652275379228</v>
      </c>
      <c r="K1211" s="2">
        <f t="shared" si="239"/>
        <v>0.3856476079346558</v>
      </c>
      <c r="L1211" s="2">
        <f t="shared" si="240"/>
        <v>0.28879813302217039</v>
      </c>
      <c r="M1211" s="2">
        <f t="shared" si="241"/>
        <v>6.4177362893814704E-3</v>
      </c>
      <c r="N1211" s="1">
        <v>547</v>
      </c>
      <c r="O1211" s="1">
        <v>661</v>
      </c>
      <c r="P1211" s="1">
        <v>495</v>
      </c>
      <c r="Q1211" s="1">
        <v>7</v>
      </c>
      <c r="R1211" s="1"/>
      <c r="S1211" s="1">
        <v>3</v>
      </c>
      <c r="T1211" s="1"/>
      <c r="U1211" s="1">
        <v>1</v>
      </c>
      <c r="V1211" s="1"/>
      <c r="W1211" s="1"/>
      <c r="X1211" s="1"/>
      <c r="Y1211" s="1"/>
      <c r="Z1211" s="1"/>
      <c r="AA1211" s="1"/>
      <c r="AB1211" s="1"/>
      <c r="AH1211" t="str">
        <f t="shared" si="243"/>
        <v>Ossipee</v>
      </c>
      <c r="AI1211" t="s">
        <v>972</v>
      </c>
      <c r="AJ1211">
        <v>1</v>
      </c>
      <c r="AK1211" s="7"/>
      <c r="AL1211" s="127">
        <v>33</v>
      </c>
      <c r="AM1211" s="130">
        <v>3</v>
      </c>
      <c r="AN1211" s="130">
        <v>70</v>
      </c>
      <c r="AO1211" s="132">
        <v>58740</v>
      </c>
      <c r="AP1211" s="132">
        <f t="shared" si="235"/>
        <v>33003</v>
      </c>
      <c r="AQ1211" t="s">
        <v>2231</v>
      </c>
    </row>
    <row r="1212" spans="1:43" hidden="1" outlineLevel="1" x14ac:dyDescent="0.2">
      <c r="A1212" t="s">
        <v>2657</v>
      </c>
      <c r="B1212" s="10" t="s">
        <v>2439</v>
      </c>
      <c r="C1212" s="1">
        <f t="shared" si="242"/>
        <v>4824</v>
      </c>
      <c r="D1212" s="7">
        <f t="shared" si="232"/>
        <v>3</v>
      </c>
      <c r="E1212" s="7">
        <f t="shared" si="233"/>
        <v>1</v>
      </c>
      <c r="F1212" s="7">
        <f t="shared" si="234"/>
        <v>2</v>
      </c>
      <c r="G1212" s="1">
        <f t="shared" si="236"/>
        <v>230</v>
      </c>
      <c r="H1212" s="2">
        <f t="shared" si="237"/>
        <v>4.7678275290215587E-2</v>
      </c>
      <c r="I1212" s="8"/>
      <c r="J1212" s="2">
        <f t="shared" si="238"/>
        <v>0.28606965174129351</v>
      </c>
      <c r="K1212" s="2">
        <f t="shared" si="239"/>
        <v>0.3787313432835821</v>
      </c>
      <c r="L1212" s="2">
        <f t="shared" si="240"/>
        <v>0.33105306799336648</v>
      </c>
      <c r="M1212" s="2">
        <f t="shared" si="241"/>
        <v>4.1459369817579139E-3</v>
      </c>
      <c r="N1212" s="1">
        <v>1380</v>
      </c>
      <c r="O1212" s="1">
        <v>1827</v>
      </c>
      <c r="P1212" s="1">
        <v>1597</v>
      </c>
      <c r="Q1212" s="1">
        <v>18</v>
      </c>
      <c r="R1212" s="1"/>
      <c r="S1212" s="1">
        <v>1</v>
      </c>
      <c r="T1212" s="1"/>
      <c r="U1212" s="1">
        <v>1</v>
      </c>
      <c r="V1212" s="1"/>
      <c r="W1212" s="1"/>
      <c r="X1212" s="1"/>
      <c r="Y1212" s="1"/>
      <c r="Z1212" s="1"/>
      <c r="AA1212" s="1"/>
      <c r="AB1212" s="1"/>
      <c r="AH1212" t="str">
        <f t="shared" si="243"/>
        <v>Pelham</v>
      </c>
      <c r="AI1212" t="s">
        <v>272</v>
      </c>
      <c r="AJ1212">
        <v>2</v>
      </c>
      <c r="AK1212" s="7"/>
      <c r="AL1212" s="127">
        <v>33</v>
      </c>
      <c r="AM1212" s="130">
        <v>11</v>
      </c>
      <c r="AN1212" s="130">
        <v>125</v>
      </c>
      <c r="AO1212" s="132">
        <v>59940</v>
      </c>
      <c r="AP1212" s="132">
        <f t="shared" si="235"/>
        <v>33011</v>
      </c>
      <c r="AQ1212" t="s">
        <v>2231</v>
      </c>
    </row>
    <row r="1213" spans="1:43" hidden="1" outlineLevel="1" x14ac:dyDescent="0.2">
      <c r="A1213" t="s">
        <v>2658</v>
      </c>
      <c r="B1213" s="10" t="s">
        <v>2439</v>
      </c>
      <c r="C1213" s="1">
        <f t="shared" si="242"/>
        <v>3136</v>
      </c>
      <c r="D1213" s="7">
        <f t="shared" si="232"/>
        <v>1</v>
      </c>
      <c r="E1213" s="7">
        <f t="shared" si="233"/>
        <v>2</v>
      </c>
      <c r="F1213" s="7">
        <f t="shared" si="234"/>
        <v>3</v>
      </c>
      <c r="G1213" s="1">
        <f t="shared" si="236"/>
        <v>8</v>
      </c>
      <c r="H1213" s="2">
        <f t="shared" si="237"/>
        <v>2.5510204081632651E-3</v>
      </c>
      <c r="I1213" s="8"/>
      <c r="J1213" s="2">
        <f t="shared" si="238"/>
        <v>0.39158163265306123</v>
      </c>
      <c r="K1213" s="2">
        <f t="shared" si="239"/>
        <v>0.38903061224489793</v>
      </c>
      <c r="L1213" s="2">
        <f t="shared" si="240"/>
        <v>0.21269132653061223</v>
      </c>
      <c r="M1213" s="2">
        <f t="shared" si="241"/>
        <v>6.6964285714286031E-3</v>
      </c>
      <c r="N1213" s="1">
        <v>1228</v>
      </c>
      <c r="O1213" s="1">
        <v>1220</v>
      </c>
      <c r="P1213" s="1">
        <v>667</v>
      </c>
      <c r="Q1213" s="1">
        <v>18</v>
      </c>
      <c r="R1213" s="1"/>
      <c r="S1213" s="1">
        <v>1</v>
      </c>
      <c r="T1213" s="1"/>
      <c r="U1213" s="1">
        <v>2</v>
      </c>
      <c r="V1213" s="1"/>
      <c r="W1213" s="1"/>
      <c r="X1213" s="1"/>
      <c r="Y1213" s="1"/>
      <c r="Z1213" s="1"/>
      <c r="AA1213" s="1"/>
      <c r="AB1213" s="1"/>
      <c r="AH1213" t="str">
        <f t="shared" si="243"/>
        <v>Pembroke</v>
      </c>
      <c r="AI1213" t="s">
        <v>309</v>
      </c>
      <c r="AJ1213">
        <v>2</v>
      </c>
      <c r="AK1213" s="7"/>
      <c r="AL1213" s="127">
        <v>33</v>
      </c>
      <c r="AM1213" s="130">
        <v>13</v>
      </c>
      <c r="AN1213" s="130">
        <v>105</v>
      </c>
      <c r="AO1213" s="132">
        <v>60020</v>
      </c>
      <c r="AP1213" s="132">
        <f t="shared" si="235"/>
        <v>33013</v>
      </c>
      <c r="AQ1213" t="s">
        <v>2231</v>
      </c>
    </row>
    <row r="1214" spans="1:43" hidden="1" outlineLevel="1" x14ac:dyDescent="0.2">
      <c r="A1214" t="s">
        <v>2414</v>
      </c>
      <c r="B1214" s="10" t="s">
        <v>2439</v>
      </c>
      <c r="C1214" s="1">
        <f t="shared" si="242"/>
        <v>2985</v>
      </c>
      <c r="D1214" s="7">
        <f t="shared" si="232"/>
        <v>1</v>
      </c>
      <c r="E1214" s="7">
        <f t="shared" si="233"/>
        <v>2</v>
      </c>
      <c r="F1214" s="7">
        <f t="shared" si="234"/>
        <v>3</v>
      </c>
      <c r="G1214" s="1">
        <f t="shared" si="236"/>
        <v>157</v>
      </c>
      <c r="H1214" s="2">
        <f t="shared" si="237"/>
        <v>5.2596314907872699E-2</v>
      </c>
      <c r="I1214" s="8"/>
      <c r="J1214" s="2">
        <f t="shared" si="238"/>
        <v>0.43383584589614738</v>
      </c>
      <c r="K1214" s="2">
        <f t="shared" si="239"/>
        <v>0.38123953098827473</v>
      </c>
      <c r="L1214" s="2">
        <f t="shared" si="240"/>
        <v>0.16884422110552763</v>
      </c>
      <c r="M1214" s="2">
        <f t="shared" si="241"/>
        <v>1.6080402010050315E-2</v>
      </c>
      <c r="N1214" s="1">
        <v>1295</v>
      </c>
      <c r="O1214" s="1">
        <v>1138</v>
      </c>
      <c r="P1214" s="1">
        <v>504</v>
      </c>
      <c r="Q1214" s="1">
        <v>43</v>
      </c>
      <c r="R1214" s="1"/>
      <c r="S1214" s="1">
        <v>0</v>
      </c>
      <c r="T1214" s="1"/>
      <c r="U1214" s="1">
        <v>5</v>
      </c>
      <c r="V1214" s="1"/>
      <c r="W1214" s="1"/>
      <c r="X1214" s="1"/>
      <c r="Y1214" s="1"/>
      <c r="Z1214" s="1"/>
      <c r="AA1214" s="1"/>
      <c r="AB1214" s="1"/>
      <c r="AH1214" t="str">
        <f t="shared" si="243"/>
        <v>Peterborough</v>
      </c>
      <c r="AI1214" t="s">
        <v>272</v>
      </c>
      <c r="AJ1214">
        <v>2</v>
      </c>
      <c r="AK1214" s="7"/>
      <c r="AL1214" s="127">
        <v>33</v>
      </c>
      <c r="AM1214" s="130">
        <v>11</v>
      </c>
      <c r="AN1214" s="130">
        <v>130</v>
      </c>
      <c r="AO1214" s="132">
        <v>60580</v>
      </c>
      <c r="AP1214" s="132">
        <f t="shared" si="235"/>
        <v>33011</v>
      </c>
      <c r="AQ1214" t="s">
        <v>2231</v>
      </c>
    </row>
    <row r="1215" spans="1:43" hidden="1" outlineLevel="1" x14ac:dyDescent="0.2">
      <c r="A1215" t="s">
        <v>2368</v>
      </c>
      <c r="B1215" s="10" t="s">
        <v>2439</v>
      </c>
      <c r="C1215" s="1">
        <f t="shared" si="242"/>
        <v>386</v>
      </c>
      <c r="D1215" s="7">
        <f t="shared" si="232"/>
        <v>2</v>
      </c>
      <c r="E1215" s="7">
        <f t="shared" si="233"/>
        <v>1</v>
      </c>
      <c r="F1215" s="7">
        <f t="shared" si="234"/>
        <v>3</v>
      </c>
      <c r="G1215" s="1">
        <f t="shared" si="236"/>
        <v>18</v>
      </c>
      <c r="H1215" s="2">
        <f t="shared" si="237"/>
        <v>4.6632124352331605E-2</v>
      </c>
      <c r="I1215" s="8"/>
      <c r="J1215" s="2">
        <f t="shared" si="238"/>
        <v>0.37564766839378239</v>
      </c>
      <c r="K1215" s="2">
        <f t="shared" si="239"/>
        <v>0.42227979274611399</v>
      </c>
      <c r="L1215" s="2">
        <f t="shared" si="240"/>
        <v>0.20207253886010362</v>
      </c>
      <c r="M1215" s="2">
        <f t="shared" si="241"/>
        <v>0</v>
      </c>
      <c r="N1215" s="1">
        <v>145</v>
      </c>
      <c r="O1215" s="1">
        <v>163</v>
      </c>
      <c r="P1215" s="1">
        <v>78</v>
      </c>
      <c r="Q1215" s="1">
        <v>0</v>
      </c>
      <c r="R1215" s="1"/>
      <c r="S1215" s="1">
        <v>0</v>
      </c>
      <c r="T1215" s="1"/>
      <c r="U1215" s="1">
        <v>0</v>
      </c>
      <c r="V1215" s="1"/>
      <c r="W1215" s="1"/>
      <c r="X1215" s="1"/>
      <c r="Y1215" s="1"/>
      <c r="Z1215" s="1"/>
      <c r="AA1215" s="1"/>
      <c r="AB1215" s="1"/>
      <c r="AH1215" t="str">
        <f t="shared" si="243"/>
        <v>Piermont</v>
      </c>
      <c r="AI1215" t="s">
        <v>201</v>
      </c>
      <c r="AJ1215">
        <v>2</v>
      </c>
      <c r="AK1215" s="7"/>
      <c r="AL1215" s="127">
        <v>33</v>
      </c>
      <c r="AM1215" s="130">
        <v>9</v>
      </c>
      <c r="AN1215" s="130">
        <v>155</v>
      </c>
      <c r="AO1215" s="132">
        <v>61060</v>
      </c>
      <c r="AP1215" s="132">
        <f t="shared" si="235"/>
        <v>33009</v>
      </c>
      <c r="AQ1215" t="s">
        <v>2231</v>
      </c>
    </row>
    <row r="1216" spans="1:43" hidden="1" outlineLevel="1" x14ac:dyDescent="0.2">
      <c r="A1216" t="s">
        <v>2369</v>
      </c>
      <c r="B1216" s="10" t="s">
        <v>2439</v>
      </c>
      <c r="C1216" s="1">
        <f t="shared" si="242"/>
        <v>17</v>
      </c>
      <c r="D1216" s="7">
        <f t="shared" si="232"/>
        <v>1</v>
      </c>
      <c r="E1216" s="7">
        <f t="shared" si="233"/>
        <v>3</v>
      </c>
      <c r="F1216" s="7">
        <f t="shared" si="234"/>
        <v>3</v>
      </c>
      <c r="G1216" s="1">
        <f t="shared" si="236"/>
        <v>16</v>
      </c>
      <c r="H1216" s="2">
        <f t="shared" si="237"/>
        <v>0.94117647058823528</v>
      </c>
      <c r="I1216" s="8"/>
      <c r="J1216" s="2">
        <f t="shared" si="238"/>
        <v>0.94117647058823528</v>
      </c>
      <c r="K1216" s="2">
        <f t="shared" si="239"/>
        <v>0</v>
      </c>
      <c r="L1216" s="2">
        <f t="shared" si="240"/>
        <v>0</v>
      </c>
      <c r="M1216" s="2">
        <f t="shared" si="241"/>
        <v>5.8823529411764719E-2</v>
      </c>
      <c r="N1216" s="1">
        <v>16</v>
      </c>
      <c r="O1216" s="1">
        <v>0</v>
      </c>
      <c r="P1216" s="1">
        <v>0</v>
      </c>
      <c r="Q1216" s="1">
        <v>1</v>
      </c>
      <c r="R1216" s="1"/>
      <c r="S1216" s="1">
        <v>0</v>
      </c>
      <c r="T1216" s="1"/>
      <c r="U1216" s="1">
        <v>0</v>
      </c>
      <c r="V1216" s="1"/>
      <c r="W1216" s="1"/>
      <c r="X1216" s="1"/>
      <c r="Y1216" s="1"/>
      <c r="Z1216" s="1"/>
      <c r="AA1216" s="1"/>
      <c r="AB1216" s="1"/>
      <c r="AH1216" t="str">
        <f t="shared" si="243"/>
        <v>Pinkham's Grant</v>
      </c>
      <c r="AI1216" t="s">
        <v>200</v>
      </c>
      <c r="AJ1216">
        <v>2</v>
      </c>
      <c r="AK1216" s="7"/>
      <c r="AL1216" s="127">
        <v>33</v>
      </c>
      <c r="AM1216" s="130">
        <v>7</v>
      </c>
      <c r="AN1216" s="130">
        <v>155</v>
      </c>
      <c r="AO1216" s="132">
        <v>61620</v>
      </c>
      <c r="AP1216" s="132">
        <f t="shared" si="235"/>
        <v>33007</v>
      </c>
      <c r="AQ1216" t="s">
        <v>3346</v>
      </c>
    </row>
    <row r="1217" spans="1:43" hidden="1" outlineLevel="1" x14ac:dyDescent="0.2">
      <c r="A1217" t="s">
        <v>976</v>
      </c>
      <c r="B1217" s="10" t="s">
        <v>2439</v>
      </c>
      <c r="C1217" s="1">
        <f t="shared" si="242"/>
        <v>458</v>
      </c>
      <c r="D1217" s="7">
        <f t="shared" si="232"/>
        <v>3</v>
      </c>
      <c r="E1217" s="7">
        <f t="shared" si="233"/>
        <v>1</v>
      </c>
      <c r="F1217" s="7">
        <f t="shared" si="234"/>
        <v>2</v>
      </c>
      <c r="G1217" s="1">
        <f t="shared" si="236"/>
        <v>117</v>
      </c>
      <c r="H1217" s="2">
        <f t="shared" si="237"/>
        <v>0.25545851528384278</v>
      </c>
      <c r="I1217" s="8"/>
      <c r="J1217" s="2">
        <f t="shared" si="238"/>
        <v>0.21397379912663755</v>
      </c>
      <c r="K1217" s="2">
        <f t="shared" si="239"/>
        <v>0.51965065502183405</v>
      </c>
      <c r="L1217" s="2">
        <f t="shared" si="240"/>
        <v>0.26419213973799127</v>
      </c>
      <c r="M1217" s="2">
        <f t="shared" si="241"/>
        <v>2.1834061135371785E-3</v>
      </c>
      <c r="N1217" s="1">
        <v>98</v>
      </c>
      <c r="O1217" s="1">
        <v>238</v>
      </c>
      <c r="P1217" s="1">
        <v>121</v>
      </c>
      <c r="Q1217" s="1">
        <v>1</v>
      </c>
      <c r="R1217" s="1"/>
      <c r="S1217" s="1">
        <v>0</v>
      </c>
      <c r="T1217" s="1"/>
      <c r="U1217" s="1">
        <v>0</v>
      </c>
      <c r="V1217" s="1"/>
      <c r="W1217" s="1"/>
      <c r="X1217" s="1"/>
      <c r="Y1217" s="1"/>
      <c r="Z1217" s="1"/>
      <c r="AA1217" s="1"/>
      <c r="AB1217" s="1"/>
      <c r="AH1217" t="str">
        <f t="shared" si="243"/>
        <v>Pittsburg</v>
      </c>
      <c r="AI1217" t="s">
        <v>200</v>
      </c>
      <c r="AJ1217">
        <v>2</v>
      </c>
      <c r="AK1217" s="7"/>
      <c r="AL1217" s="127">
        <v>33</v>
      </c>
      <c r="AM1217" s="130">
        <v>7</v>
      </c>
      <c r="AN1217" s="130">
        <v>160</v>
      </c>
      <c r="AO1217" s="132">
        <v>61780</v>
      </c>
      <c r="AP1217" s="132">
        <f t="shared" si="235"/>
        <v>33007</v>
      </c>
      <c r="AQ1217" t="s">
        <v>2231</v>
      </c>
    </row>
    <row r="1218" spans="1:43" hidden="1" outlineLevel="1" x14ac:dyDescent="0.2">
      <c r="A1218" t="s">
        <v>3091</v>
      </c>
      <c r="B1218" s="10" t="s">
        <v>2439</v>
      </c>
      <c r="C1218" s="1">
        <f t="shared" si="242"/>
        <v>1452</v>
      </c>
      <c r="D1218" s="7">
        <f t="shared" si="232"/>
        <v>1</v>
      </c>
      <c r="E1218" s="7">
        <f t="shared" si="233"/>
        <v>2</v>
      </c>
      <c r="F1218" s="7">
        <f t="shared" si="234"/>
        <v>3</v>
      </c>
      <c r="G1218" s="1">
        <f t="shared" si="236"/>
        <v>58</v>
      </c>
      <c r="H1218" s="2">
        <f t="shared" si="237"/>
        <v>3.9944903581267219E-2</v>
      </c>
      <c r="I1218" s="8"/>
      <c r="J1218" s="2">
        <f t="shared" si="238"/>
        <v>0.40633608815426997</v>
      </c>
      <c r="K1218" s="2">
        <f t="shared" si="239"/>
        <v>0.36639118457300274</v>
      </c>
      <c r="L1218" s="2">
        <f t="shared" si="240"/>
        <v>0.21418732782369146</v>
      </c>
      <c r="M1218" s="2">
        <f t="shared" si="241"/>
        <v>1.3085399449035889E-2</v>
      </c>
      <c r="N1218" s="1">
        <v>590</v>
      </c>
      <c r="O1218" s="1">
        <v>532</v>
      </c>
      <c r="P1218" s="1">
        <v>311</v>
      </c>
      <c r="Q1218" s="1">
        <v>18</v>
      </c>
      <c r="R1218" s="1"/>
      <c r="S1218" s="1">
        <v>1</v>
      </c>
      <c r="T1218" s="1"/>
      <c r="U1218" s="1">
        <v>0</v>
      </c>
      <c r="V1218" s="1"/>
      <c r="W1218" s="1"/>
      <c r="X1218" s="1"/>
      <c r="Y1218" s="1"/>
      <c r="Z1218" s="1"/>
      <c r="AA1218" s="1"/>
      <c r="AB1218" s="1"/>
      <c r="AH1218" t="str">
        <f t="shared" si="243"/>
        <v>Pittsfield</v>
      </c>
      <c r="AI1218" t="s">
        <v>309</v>
      </c>
      <c r="AJ1218">
        <v>1</v>
      </c>
      <c r="AK1218" s="7"/>
      <c r="AL1218" s="127">
        <v>33</v>
      </c>
      <c r="AM1218" s="130">
        <v>13</v>
      </c>
      <c r="AN1218" s="130">
        <v>110</v>
      </c>
      <c r="AO1218" s="132">
        <v>61940</v>
      </c>
      <c r="AP1218" s="132">
        <f t="shared" si="235"/>
        <v>33013</v>
      </c>
      <c r="AQ1218" t="s">
        <v>2231</v>
      </c>
    </row>
    <row r="1219" spans="1:43" hidden="1" outlineLevel="1" x14ac:dyDescent="0.2">
      <c r="A1219" t="s">
        <v>2937</v>
      </c>
      <c r="B1219" s="10" t="s">
        <v>2439</v>
      </c>
      <c r="C1219" s="1">
        <f t="shared" si="242"/>
        <v>1106</v>
      </c>
      <c r="D1219" s="7">
        <f t="shared" ref="D1219:D1278" si="244">RANK(N1219,(N1219:AF1219))</f>
        <v>1</v>
      </c>
      <c r="E1219" s="7">
        <f t="shared" ref="E1219:E1278" si="245">RANK(O1219,(N1219:AF1219))</f>
        <v>2</v>
      </c>
      <c r="F1219" s="7">
        <f t="shared" ref="F1219:F1278" si="246">RANK(P1219,(N1219:AF1219))</f>
        <v>3</v>
      </c>
      <c r="G1219" s="1">
        <f t="shared" si="236"/>
        <v>249</v>
      </c>
      <c r="H1219" s="2">
        <f t="shared" si="237"/>
        <v>0.22513562386980107</v>
      </c>
      <c r="I1219" s="8"/>
      <c r="J1219" s="2">
        <f t="shared" si="238"/>
        <v>0.52260397830018079</v>
      </c>
      <c r="K1219" s="2">
        <f t="shared" si="239"/>
        <v>0.29746835443037972</v>
      </c>
      <c r="L1219" s="2">
        <f t="shared" si="240"/>
        <v>0.17811934900542495</v>
      </c>
      <c r="M1219" s="2">
        <f t="shared" si="241"/>
        <v>1.8083182640145357E-3</v>
      </c>
      <c r="N1219" s="1">
        <v>578</v>
      </c>
      <c r="O1219" s="1">
        <v>329</v>
      </c>
      <c r="P1219" s="1">
        <v>197</v>
      </c>
      <c r="Q1219">
        <v>2</v>
      </c>
      <c r="S1219">
        <v>0</v>
      </c>
      <c r="U1219" s="1">
        <v>0</v>
      </c>
      <c r="V1219" s="1"/>
      <c r="W1219" s="1"/>
      <c r="X1219" s="1"/>
      <c r="Y1219" s="1"/>
      <c r="Z1219" s="1"/>
      <c r="AA1219" s="1"/>
      <c r="AB1219" s="1"/>
      <c r="AH1219" t="str">
        <f t="shared" si="243"/>
        <v>Plainfield</v>
      </c>
      <c r="AI1219" t="s">
        <v>618</v>
      </c>
      <c r="AJ1219">
        <v>2</v>
      </c>
      <c r="AK1219" s="7"/>
      <c r="AL1219" s="127">
        <v>33</v>
      </c>
      <c r="AM1219" s="130">
        <v>19</v>
      </c>
      <c r="AN1219" s="130">
        <v>55</v>
      </c>
      <c r="AO1219" s="132">
        <v>62340</v>
      </c>
      <c r="AP1219" s="132">
        <f t="shared" si="235"/>
        <v>33019</v>
      </c>
      <c r="AQ1219" t="s">
        <v>2231</v>
      </c>
    </row>
    <row r="1220" spans="1:43" hidden="1" outlineLevel="1" x14ac:dyDescent="0.2">
      <c r="A1220" t="s">
        <v>2343</v>
      </c>
      <c r="B1220" s="10" t="s">
        <v>2439</v>
      </c>
      <c r="C1220" s="1">
        <f t="shared" si="242"/>
        <v>3474</v>
      </c>
      <c r="D1220" s="7">
        <f t="shared" si="244"/>
        <v>2</v>
      </c>
      <c r="E1220" s="7">
        <f t="shared" si="245"/>
        <v>1</v>
      </c>
      <c r="F1220" s="7">
        <f t="shared" si="246"/>
        <v>3</v>
      </c>
      <c r="G1220" s="1">
        <f t="shared" si="236"/>
        <v>206</v>
      </c>
      <c r="H1220" s="2">
        <f t="shared" si="237"/>
        <v>5.9297639608520435E-2</v>
      </c>
      <c r="I1220" s="8"/>
      <c r="J1220" s="2">
        <f t="shared" si="238"/>
        <v>0.32469775474956825</v>
      </c>
      <c r="K1220" s="2">
        <f t="shared" si="239"/>
        <v>0.38399539435808866</v>
      </c>
      <c r="L1220" s="2">
        <f t="shared" si="240"/>
        <v>0.28612550374208406</v>
      </c>
      <c r="M1220" s="2">
        <f t="shared" si="241"/>
        <v>5.1813471502590858E-3</v>
      </c>
      <c r="N1220" s="1">
        <v>1128</v>
      </c>
      <c r="O1220" s="1">
        <v>1334</v>
      </c>
      <c r="P1220" s="1">
        <v>994</v>
      </c>
      <c r="Q1220">
        <v>16</v>
      </c>
      <c r="S1220">
        <v>2</v>
      </c>
      <c r="U1220" s="1">
        <v>0</v>
      </c>
      <c r="V1220" s="1"/>
      <c r="W1220" s="1"/>
      <c r="X1220" s="1"/>
      <c r="Y1220" s="1"/>
      <c r="Z1220" s="1"/>
      <c r="AA1220" s="1"/>
      <c r="AB1220" s="1"/>
      <c r="AH1220" t="str">
        <f t="shared" si="243"/>
        <v>Plaistow</v>
      </c>
      <c r="AI1220" t="s">
        <v>1767</v>
      </c>
      <c r="AJ1220">
        <v>1</v>
      </c>
      <c r="AK1220" s="7"/>
      <c r="AL1220" s="127">
        <v>33</v>
      </c>
      <c r="AM1220" s="130">
        <v>15</v>
      </c>
      <c r="AN1220" s="130">
        <v>140</v>
      </c>
      <c r="AO1220" s="132">
        <v>62500</v>
      </c>
      <c r="AP1220" s="132">
        <f t="shared" si="235"/>
        <v>33015</v>
      </c>
      <c r="AQ1220" t="s">
        <v>2231</v>
      </c>
    </row>
    <row r="1221" spans="1:43" hidden="1" outlineLevel="1" x14ac:dyDescent="0.2">
      <c r="A1221" t="s">
        <v>458</v>
      </c>
      <c r="B1221" s="10" t="s">
        <v>2439</v>
      </c>
      <c r="C1221" s="1">
        <f t="shared" si="242"/>
        <v>2439</v>
      </c>
      <c r="D1221" s="7">
        <f t="shared" si="244"/>
        <v>1</v>
      </c>
      <c r="E1221" s="7">
        <f t="shared" si="245"/>
        <v>2</v>
      </c>
      <c r="F1221" s="7">
        <f t="shared" si="246"/>
        <v>3</v>
      </c>
      <c r="G1221" s="1">
        <f t="shared" si="236"/>
        <v>365</v>
      </c>
      <c r="H1221" s="2">
        <f t="shared" si="237"/>
        <v>0.14965149651496515</v>
      </c>
      <c r="I1221" s="8"/>
      <c r="J1221" s="2">
        <f t="shared" si="238"/>
        <v>0.46453464534645345</v>
      </c>
      <c r="K1221" s="2">
        <f t="shared" si="239"/>
        <v>0.31488314883148832</v>
      </c>
      <c r="L1221" s="2">
        <f t="shared" si="240"/>
        <v>0.21484214842148422</v>
      </c>
      <c r="M1221" s="2">
        <f t="shared" si="241"/>
        <v>5.7400574005740668E-3</v>
      </c>
      <c r="N1221" s="1">
        <v>1133</v>
      </c>
      <c r="O1221" s="1">
        <v>768</v>
      </c>
      <c r="P1221" s="1">
        <v>524</v>
      </c>
      <c r="Q1221" s="1">
        <v>4</v>
      </c>
      <c r="R1221" s="1"/>
      <c r="S1221" s="1">
        <v>2</v>
      </c>
      <c r="T1221" s="1"/>
      <c r="U1221" s="1">
        <v>8</v>
      </c>
      <c r="V1221" s="1"/>
      <c r="W1221" s="1"/>
      <c r="X1221" s="1"/>
      <c r="Y1221" s="1"/>
      <c r="Z1221" s="1"/>
      <c r="AA1221" s="1"/>
      <c r="AB1221" s="1"/>
      <c r="AH1221" t="str">
        <f t="shared" si="243"/>
        <v>Plymouth</v>
      </c>
      <c r="AI1221" t="s">
        <v>201</v>
      </c>
      <c r="AJ1221">
        <v>2</v>
      </c>
      <c r="AK1221" s="7"/>
      <c r="AL1221" s="127">
        <v>33</v>
      </c>
      <c r="AM1221" s="130">
        <v>9</v>
      </c>
      <c r="AN1221" s="130">
        <v>160</v>
      </c>
      <c r="AO1221" s="132">
        <v>62660</v>
      </c>
      <c r="AP1221" s="132">
        <f t="shared" si="235"/>
        <v>33009</v>
      </c>
      <c r="AQ1221" t="s">
        <v>2231</v>
      </c>
    </row>
    <row r="1222" spans="1:43" hidden="1" outlineLevel="1" x14ac:dyDescent="0.2">
      <c r="A1222" t="s">
        <v>1202</v>
      </c>
      <c r="B1222" s="10" t="s">
        <v>2439</v>
      </c>
      <c r="C1222" s="1">
        <f t="shared" si="242"/>
        <v>11858</v>
      </c>
      <c r="D1222" s="7">
        <f t="shared" si="244"/>
        <v>1</v>
      </c>
      <c r="E1222" s="7">
        <f t="shared" si="245"/>
        <v>2</v>
      </c>
      <c r="F1222" s="7">
        <f t="shared" si="246"/>
        <v>3</v>
      </c>
      <c r="G1222" s="1">
        <f t="shared" si="236"/>
        <v>2569</v>
      </c>
      <c r="H1222" s="2">
        <f t="shared" si="237"/>
        <v>0.21664698937426211</v>
      </c>
      <c r="I1222" s="8"/>
      <c r="J1222" s="2">
        <f t="shared" si="238"/>
        <v>0.51711924439197166</v>
      </c>
      <c r="K1222" s="2">
        <f t="shared" si="239"/>
        <v>0.30047225501770958</v>
      </c>
      <c r="L1222" s="2">
        <f t="shared" si="240"/>
        <v>0.17608365660313713</v>
      </c>
      <c r="M1222" s="2">
        <f t="shared" si="241"/>
        <v>6.3248439871816386E-3</v>
      </c>
      <c r="N1222" s="1">
        <v>6132</v>
      </c>
      <c r="O1222" s="1">
        <v>3563</v>
      </c>
      <c r="P1222" s="1">
        <v>2088</v>
      </c>
      <c r="Q1222">
        <v>55</v>
      </c>
      <c r="S1222">
        <v>15</v>
      </c>
      <c r="U1222" s="1">
        <v>5</v>
      </c>
      <c r="V1222" s="1"/>
      <c r="W1222" s="1"/>
      <c r="X1222" s="1"/>
      <c r="Y1222" s="1"/>
      <c r="Z1222" s="1"/>
      <c r="AA1222" s="1"/>
      <c r="AB1222" s="1"/>
      <c r="AH1222" t="str">
        <f t="shared" si="243"/>
        <v>Portsmouth</v>
      </c>
      <c r="AI1222" t="s">
        <v>1767</v>
      </c>
      <c r="AJ1222">
        <v>1</v>
      </c>
      <c r="AK1222" s="7"/>
      <c r="AL1222" s="127">
        <v>33</v>
      </c>
      <c r="AM1222" s="130">
        <v>15</v>
      </c>
      <c r="AN1222" s="130">
        <v>145</v>
      </c>
      <c r="AO1222" s="132">
        <v>62900</v>
      </c>
      <c r="AP1222" s="132">
        <f t="shared" si="235"/>
        <v>33015</v>
      </c>
      <c r="AQ1222" t="s">
        <v>146</v>
      </c>
    </row>
    <row r="1223" spans="1:43" hidden="1" outlineLevel="1" x14ac:dyDescent="0.2">
      <c r="A1223" t="s">
        <v>2150</v>
      </c>
      <c r="B1223" s="10" t="s">
        <v>2439</v>
      </c>
      <c r="C1223" s="1">
        <f t="shared" si="242"/>
        <v>275</v>
      </c>
      <c r="D1223" s="7">
        <f t="shared" si="244"/>
        <v>1</v>
      </c>
      <c r="E1223" s="7">
        <f t="shared" si="245"/>
        <v>2</v>
      </c>
      <c r="F1223" s="7">
        <f t="shared" si="246"/>
        <v>3</v>
      </c>
      <c r="G1223" s="1">
        <f t="shared" si="236"/>
        <v>59</v>
      </c>
      <c r="H1223" s="2">
        <f t="shared" si="237"/>
        <v>0.21454545454545454</v>
      </c>
      <c r="I1223" s="8"/>
      <c r="J1223" s="2">
        <f t="shared" si="238"/>
        <v>0.51636363636363636</v>
      </c>
      <c r="K1223" s="2">
        <f t="shared" si="239"/>
        <v>0.30181818181818182</v>
      </c>
      <c r="L1223" s="2">
        <f t="shared" si="240"/>
        <v>0.17454545454545456</v>
      </c>
      <c r="M1223" s="2">
        <f t="shared" si="241"/>
        <v>7.272727272727264E-3</v>
      </c>
      <c r="N1223" s="1">
        <v>142</v>
      </c>
      <c r="O1223" s="1">
        <v>83</v>
      </c>
      <c r="P1223" s="1">
        <v>48</v>
      </c>
      <c r="Q1223" s="1">
        <v>2</v>
      </c>
      <c r="R1223" s="1"/>
      <c r="S1223" s="1">
        <v>0</v>
      </c>
      <c r="T1223" s="1"/>
      <c r="U1223" s="1">
        <v>0</v>
      </c>
      <c r="V1223" s="1"/>
      <c r="W1223" s="1"/>
      <c r="X1223" s="1"/>
      <c r="Y1223" s="1"/>
      <c r="Z1223" s="1"/>
      <c r="AA1223" s="1"/>
      <c r="AB1223" s="1"/>
      <c r="AH1223" t="str">
        <f t="shared" si="243"/>
        <v>Randolph</v>
      </c>
      <c r="AI1223" t="s">
        <v>200</v>
      </c>
      <c r="AJ1223">
        <v>2</v>
      </c>
      <c r="AK1223" s="7"/>
      <c r="AL1223" s="127">
        <v>33</v>
      </c>
      <c r="AM1223" s="130">
        <v>7</v>
      </c>
      <c r="AN1223" s="130">
        <v>165</v>
      </c>
      <c r="AO1223" s="132">
        <v>63860</v>
      </c>
      <c r="AP1223" s="132">
        <f t="shared" si="235"/>
        <v>33007</v>
      </c>
      <c r="AQ1223" t="s">
        <v>2231</v>
      </c>
    </row>
    <row r="1224" spans="1:43" hidden="1" outlineLevel="1" x14ac:dyDescent="0.2">
      <c r="A1224" t="s">
        <v>3112</v>
      </c>
      <c r="B1224" s="10" t="s">
        <v>2439</v>
      </c>
      <c r="C1224" s="1">
        <f t="shared" si="242"/>
        <v>3468</v>
      </c>
      <c r="D1224" s="7">
        <f t="shared" si="244"/>
        <v>2</v>
      </c>
      <c r="E1224" s="7">
        <f t="shared" si="245"/>
        <v>1</v>
      </c>
      <c r="F1224" s="7">
        <f t="shared" si="246"/>
        <v>3</v>
      </c>
      <c r="G1224" s="1">
        <f t="shared" si="236"/>
        <v>211</v>
      </c>
      <c r="H1224" s="2">
        <f t="shared" si="237"/>
        <v>6.0841983852364473E-2</v>
      </c>
      <c r="I1224" s="8"/>
      <c r="J1224" s="2">
        <f t="shared" si="238"/>
        <v>0.31949250288350634</v>
      </c>
      <c r="K1224" s="2">
        <f t="shared" si="239"/>
        <v>0.38033448673587084</v>
      </c>
      <c r="L1224" s="2">
        <f t="shared" si="240"/>
        <v>0.28863898500576701</v>
      </c>
      <c r="M1224" s="2">
        <f t="shared" si="241"/>
        <v>1.1534025374855872E-2</v>
      </c>
      <c r="N1224" s="1">
        <v>1108</v>
      </c>
      <c r="O1224" s="1">
        <v>1319</v>
      </c>
      <c r="P1224" s="1">
        <v>1001</v>
      </c>
      <c r="Q1224">
        <v>40</v>
      </c>
      <c r="S1224">
        <v>0</v>
      </c>
      <c r="U1224" s="1">
        <v>0</v>
      </c>
      <c r="V1224" s="1"/>
      <c r="W1224" s="1"/>
      <c r="X1224" s="1"/>
      <c r="Y1224" s="1"/>
      <c r="Z1224" s="1"/>
      <c r="AA1224" s="1"/>
      <c r="AB1224" s="1"/>
      <c r="AH1224" t="str">
        <f t="shared" si="243"/>
        <v>Raymond</v>
      </c>
      <c r="AI1224" t="s">
        <v>1767</v>
      </c>
      <c r="AJ1224">
        <v>1</v>
      </c>
      <c r="AK1224" s="7"/>
      <c r="AL1224" s="127">
        <v>33</v>
      </c>
      <c r="AM1224" s="130">
        <v>15</v>
      </c>
      <c r="AN1224" s="130">
        <v>150</v>
      </c>
      <c r="AO1224" s="132">
        <v>64020</v>
      </c>
      <c r="AP1224" s="132">
        <f t="shared" si="235"/>
        <v>33015</v>
      </c>
      <c r="AQ1224" t="s">
        <v>2231</v>
      </c>
    </row>
    <row r="1225" spans="1:43" hidden="1" outlineLevel="1" x14ac:dyDescent="0.2">
      <c r="A1225" t="s">
        <v>2887</v>
      </c>
      <c r="B1225" s="10" t="s">
        <v>2439</v>
      </c>
      <c r="C1225" s="1">
        <f t="shared" si="242"/>
        <v>446</v>
      </c>
      <c r="D1225" s="7">
        <f t="shared" si="244"/>
        <v>1</v>
      </c>
      <c r="E1225" s="7">
        <f t="shared" si="245"/>
        <v>2</v>
      </c>
      <c r="F1225" s="7">
        <f t="shared" si="246"/>
        <v>3</v>
      </c>
      <c r="G1225" s="1">
        <f t="shared" si="236"/>
        <v>1</v>
      </c>
      <c r="H1225" s="2">
        <f t="shared" si="237"/>
        <v>2.242152466367713E-3</v>
      </c>
      <c r="I1225" s="8"/>
      <c r="J1225" s="2">
        <f t="shared" si="238"/>
        <v>0.39686098654708518</v>
      </c>
      <c r="K1225" s="2">
        <f t="shared" si="239"/>
        <v>0.39461883408071746</v>
      </c>
      <c r="L1225" s="2">
        <f t="shared" si="240"/>
        <v>0.1905829596412556</v>
      </c>
      <c r="M1225" s="2">
        <f t="shared" si="241"/>
        <v>1.7937219730941811E-2</v>
      </c>
      <c r="N1225" s="1">
        <v>177</v>
      </c>
      <c r="O1225" s="1">
        <v>176</v>
      </c>
      <c r="P1225" s="1">
        <v>85</v>
      </c>
      <c r="Q1225" s="1">
        <v>6</v>
      </c>
      <c r="R1225" s="1"/>
      <c r="S1225" s="1">
        <v>0</v>
      </c>
      <c r="T1225" s="1"/>
      <c r="U1225" s="1">
        <v>2</v>
      </c>
      <c r="V1225" s="1"/>
      <c r="W1225" s="1"/>
      <c r="X1225" s="1"/>
      <c r="Y1225" s="1"/>
      <c r="Z1225" s="1"/>
      <c r="AA1225" s="1"/>
      <c r="AB1225" s="1"/>
      <c r="AH1225" t="str">
        <f t="shared" si="243"/>
        <v>Richmond</v>
      </c>
      <c r="AI1225" t="s">
        <v>2737</v>
      </c>
      <c r="AJ1225">
        <v>2</v>
      </c>
      <c r="AK1225" s="7"/>
      <c r="AL1225" s="127">
        <v>33</v>
      </c>
      <c r="AM1225" s="130">
        <v>5</v>
      </c>
      <c r="AN1225" s="130">
        <v>65</v>
      </c>
      <c r="AO1225" s="132">
        <v>64420</v>
      </c>
      <c r="AP1225" s="132">
        <f t="shared" si="235"/>
        <v>33005</v>
      </c>
      <c r="AQ1225" t="s">
        <v>2231</v>
      </c>
    </row>
    <row r="1226" spans="1:43" hidden="1" outlineLevel="1" x14ac:dyDescent="0.2">
      <c r="A1226" t="s">
        <v>3113</v>
      </c>
      <c r="B1226" s="10" t="s">
        <v>2439</v>
      </c>
      <c r="C1226" s="1">
        <f t="shared" si="242"/>
        <v>1849</v>
      </c>
      <c r="D1226" s="7">
        <f t="shared" si="244"/>
        <v>2</v>
      </c>
      <c r="E1226" s="7">
        <f t="shared" si="245"/>
        <v>1</v>
      </c>
      <c r="F1226" s="7">
        <f t="shared" si="246"/>
        <v>3</v>
      </c>
      <c r="G1226" s="1">
        <f t="shared" si="236"/>
        <v>88</v>
      </c>
      <c r="H1226" s="2">
        <f t="shared" si="237"/>
        <v>4.7593293672255274E-2</v>
      </c>
      <c r="I1226" s="8"/>
      <c r="J1226" s="2">
        <f t="shared" si="238"/>
        <v>0.35586803677663603</v>
      </c>
      <c r="K1226" s="2">
        <f t="shared" si="239"/>
        <v>0.40346133044889132</v>
      </c>
      <c r="L1226" s="2">
        <f t="shared" si="240"/>
        <v>0.23363980530016226</v>
      </c>
      <c r="M1226" s="2">
        <f t="shared" si="241"/>
        <v>7.030827474310386E-3</v>
      </c>
      <c r="N1226" s="1">
        <v>658</v>
      </c>
      <c r="O1226" s="1">
        <v>746</v>
      </c>
      <c r="P1226" s="1">
        <v>432</v>
      </c>
      <c r="Q1226" s="1">
        <v>11</v>
      </c>
      <c r="R1226" s="1"/>
      <c r="S1226" s="1">
        <v>1</v>
      </c>
      <c r="T1226" s="1"/>
      <c r="U1226" s="1">
        <v>1</v>
      </c>
      <c r="V1226" s="1"/>
      <c r="W1226" s="1"/>
      <c r="X1226" s="1"/>
      <c r="Y1226" s="1"/>
      <c r="Z1226" s="1"/>
      <c r="AA1226" s="1"/>
      <c r="AB1226" s="1"/>
      <c r="AH1226" t="str">
        <f t="shared" si="243"/>
        <v>Rindge</v>
      </c>
      <c r="AI1226" t="s">
        <v>2737</v>
      </c>
      <c r="AJ1226">
        <v>2</v>
      </c>
      <c r="AK1226" s="7"/>
      <c r="AL1226" s="127">
        <v>33</v>
      </c>
      <c r="AM1226" s="130">
        <v>5</v>
      </c>
      <c r="AN1226" s="130">
        <v>70</v>
      </c>
      <c r="AO1226" s="132">
        <v>64580</v>
      </c>
      <c r="AP1226" s="132">
        <f t="shared" si="235"/>
        <v>33005</v>
      </c>
      <c r="AQ1226" t="s">
        <v>2231</v>
      </c>
    </row>
    <row r="1227" spans="1:43" hidden="1" outlineLevel="1" x14ac:dyDescent="0.2">
      <c r="A1227" t="s">
        <v>2621</v>
      </c>
      <c r="B1227" s="10" t="s">
        <v>2439</v>
      </c>
      <c r="C1227" s="1">
        <f t="shared" si="242"/>
        <v>11461</v>
      </c>
      <c r="D1227" s="7">
        <f t="shared" si="244"/>
        <v>1</v>
      </c>
      <c r="E1227" s="7">
        <f t="shared" si="245"/>
        <v>2</v>
      </c>
      <c r="F1227" s="7">
        <f t="shared" si="246"/>
        <v>3</v>
      </c>
      <c r="G1227" s="1">
        <f t="shared" si="236"/>
        <v>316</v>
      </c>
      <c r="H1227" s="2">
        <f t="shared" si="237"/>
        <v>2.7571765116481982E-2</v>
      </c>
      <c r="I1227" s="8"/>
      <c r="J1227" s="2">
        <f t="shared" si="238"/>
        <v>0.4003141087165169</v>
      </c>
      <c r="K1227" s="2">
        <f t="shared" si="239"/>
        <v>0.37274234360003489</v>
      </c>
      <c r="L1227" s="2">
        <f t="shared" si="240"/>
        <v>0.22170840240816683</v>
      </c>
      <c r="M1227" s="2">
        <f t="shared" si="241"/>
        <v>5.2351452752813221E-3</v>
      </c>
      <c r="N1227" s="1">
        <v>4588</v>
      </c>
      <c r="O1227" s="1">
        <v>4272</v>
      </c>
      <c r="P1227" s="1">
        <v>2541</v>
      </c>
      <c r="Q1227">
        <v>57</v>
      </c>
      <c r="S1227">
        <v>0</v>
      </c>
      <c r="U1227" s="1">
        <v>3</v>
      </c>
      <c r="V1227" s="1"/>
      <c r="W1227" s="1"/>
      <c r="X1227" s="1"/>
      <c r="Y1227" s="1"/>
      <c r="Z1227" s="1"/>
      <c r="AA1227" s="1"/>
      <c r="AB1227" s="1"/>
      <c r="AH1227" t="str">
        <f t="shared" si="243"/>
        <v>Rochester</v>
      </c>
      <c r="AI1227" t="s">
        <v>23</v>
      </c>
      <c r="AJ1227">
        <v>1</v>
      </c>
      <c r="AK1227" s="7"/>
      <c r="AL1227" s="127">
        <v>33</v>
      </c>
      <c r="AM1227" s="130">
        <v>17</v>
      </c>
      <c r="AN1227" s="130">
        <v>50</v>
      </c>
      <c r="AO1227" s="132">
        <v>65140</v>
      </c>
      <c r="AP1227" s="132">
        <f t="shared" si="235"/>
        <v>33017</v>
      </c>
      <c r="AQ1227" t="s">
        <v>146</v>
      </c>
    </row>
    <row r="1228" spans="1:43" hidden="1" outlineLevel="1" x14ac:dyDescent="0.2">
      <c r="A1228" t="s">
        <v>1990</v>
      </c>
      <c r="B1228" s="10" t="s">
        <v>2439</v>
      </c>
      <c r="C1228" s="1">
        <f t="shared" si="242"/>
        <v>1364</v>
      </c>
      <c r="D1228" s="7">
        <f t="shared" si="244"/>
        <v>1</v>
      </c>
      <c r="E1228" s="7">
        <f t="shared" si="245"/>
        <v>2</v>
      </c>
      <c r="F1228" s="7">
        <f t="shared" si="246"/>
        <v>3</v>
      </c>
      <c r="G1228" s="1">
        <f t="shared" si="236"/>
        <v>208</v>
      </c>
      <c r="H1228" s="2">
        <f t="shared" si="237"/>
        <v>0.15249266862170088</v>
      </c>
      <c r="I1228" s="8"/>
      <c r="J1228" s="2">
        <f t="shared" si="238"/>
        <v>0.45087976539589442</v>
      </c>
      <c r="K1228" s="2">
        <f t="shared" si="239"/>
        <v>0.29838709677419356</v>
      </c>
      <c r="L1228" s="2">
        <f t="shared" si="240"/>
        <v>0.24120234604105573</v>
      </c>
      <c r="M1228" s="2">
        <f t="shared" si="241"/>
        <v>9.530791788856241E-3</v>
      </c>
      <c r="N1228" s="1">
        <v>615</v>
      </c>
      <c r="O1228" s="1">
        <v>407</v>
      </c>
      <c r="P1228" s="1">
        <v>329</v>
      </c>
      <c r="Q1228">
        <v>12</v>
      </c>
      <c r="S1228">
        <v>1</v>
      </c>
      <c r="U1228" s="1">
        <v>0</v>
      </c>
      <c r="V1228" s="1"/>
      <c r="W1228" s="1"/>
      <c r="X1228" s="1"/>
      <c r="Y1228" s="1"/>
      <c r="Z1228" s="1"/>
      <c r="AA1228" s="1"/>
      <c r="AB1228" s="1"/>
      <c r="AH1228" t="str">
        <f t="shared" si="243"/>
        <v>Rollinsford</v>
      </c>
      <c r="AI1228" t="s">
        <v>23</v>
      </c>
      <c r="AJ1228">
        <v>1</v>
      </c>
      <c r="AK1228" s="7"/>
      <c r="AL1228" s="127">
        <v>33</v>
      </c>
      <c r="AM1228" s="130">
        <v>17</v>
      </c>
      <c r="AN1228" s="130">
        <v>55</v>
      </c>
      <c r="AO1228" s="132">
        <v>65540</v>
      </c>
      <c r="AP1228" s="132">
        <f t="shared" si="235"/>
        <v>33017</v>
      </c>
      <c r="AQ1228" t="s">
        <v>2231</v>
      </c>
    </row>
    <row r="1229" spans="1:43" hidden="1" outlineLevel="1" x14ac:dyDescent="0.2">
      <c r="A1229" t="s">
        <v>2622</v>
      </c>
      <c r="B1229" s="10" t="s">
        <v>2439</v>
      </c>
      <c r="C1229" s="1">
        <f t="shared" si="242"/>
        <v>119</v>
      </c>
      <c r="D1229" s="7">
        <f t="shared" si="244"/>
        <v>1</v>
      </c>
      <c r="E1229" s="7">
        <f t="shared" si="245"/>
        <v>2</v>
      </c>
      <c r="F1229" s="7">
        <f t="shared" si="246"/>
        <v>3</v>
      </c>
      <c r="G1229" s="1">
        <f t="shared" si="236"/>
        <v>19</v>
      </c>
      <c r="H1229" s="2">
        <f t="shared" si="237"/>
        <v>0.15966386554621848</v>
      </c>
      <c r="I1229" s="8"/>
      <c r="J1229" s="2">
        <f t="shared" si="238"/>
        <v>0.45378151260504201</v>
      </c>
      <c r="K1229" s="2">
        <f t="shared" si="239"/>
        <v>0.29411764705882354</v>
      </c>
      <c r="L1229" s="2">
        <f t="shared" si="240"/>
        <v>0.24369747899159663</v>
      </c>
      <c r="M1229" s="2">
        <f t="shared" si="241"/>
        <v>8.4033613445378685E-3</v>
      </c>
      <c r="N1229" s="1">
        <v>54</v>
      </c>
      <c r="O1229" s="1">
        <v>35</v>
      </c>
      <c r="P1229" s="1">
        <v>29</v>
      </c>
      <c r="Q1229" s="1">
        <v>1</v>
      </c>
      <c r="R1229" s="1"/>
      <c r="S1229" s="1">
        <v>0</v>
      </c>
      <c r="T1229" s="1"/>
      <c r="U1229" s="1">
        <v>0</v>
      </c>
      <c r="V1229" s="1"/>
      <c r="W1229" s="1"/>
      <c r="X1229" s="1"/>
      <c r="Y1229" s="1"/>
      <c r="Z1229" s="1"/>
      <c r="AA1229" s="1"/>
      <c r="AB1229" s="1"/>
      <c r="AH1229" t="str">
        <f t="shared" si="243"/>
        <v>Roxbury</v>
      </c>
      <c r="AI1229" t="s">
        <v>2737</v>
      </c>
      <c r="AJ1229">
        <v>2</v>
      </c>
      <c r="AK1229" s="7"/>
      <c r="AL1229" s="127">
        <v>33</v>
      </c>
      <c r="AM1229" s="130">
        <v>5</v>
      </c>
      <c r="AN1229" s="130">
        <v>75</v>
      </c>
      <c r="AO1229" s="132">
        <v>65700</v>
      </c>
      <c r="AP1229" s="132">
        <f t="shared" si="235"/>
        <v>33005</v>
      </c>
      <c r="AQ1229" t="s">
        <v>2231</v>
      </c>
    </row>
    <row r="1230" spans="1:43" hidden="1" outlineLevel="1" x14ac:dyDescent="0.2">
      <c r="A1230" t="s">
        <v>1991</v>
      </c>
      <c r="B1230" s="10" t="s">
        <v>2439</v>
      </c>
      <c r="C1230" s="1">
        <f t="shared" si="242"/>
        <v>764</v>
      </c>
      <c r="D1230" s="7">
        <f t="shared" si="244"/>
        <v>2</v>
      </c>
      <c r="E1230" s="7">
        <f t="shared" si="245"/>
        <v>1</v>
      </c>
      <c r="F1230" s="7">
        <f t="shared" si="246"/>
        <v>3</v>
      </c>
      <c r="G1230" s="1">
        <f t="shared" si="236"/>
        <v>90</v>
      </c>
      <c r="H1230" s="2">
        <f t="shared" si="237"/>
        <v>0.11780104712041885</v>
      </c>
      <c r="I1230" s="8"/>
      <c r="J1230" s="2">
        <f t="shared" si="238"/>
        <v>0.32460732984293195</v>
      </c>
      <c r="K1230" s="2">
        <f t="shared" si="239"/>
        <v>0.44240837696335078</v>
      </c>
      <c r="L1230" s="2">
        <f t="shared" si="240"/>
        <v>0.22643979057591623</v>
      </c>
      <c r="M1230" s="2">
        <f t="shared" si="241"/>
        <v>6.5445026178010401E-3</v>
      </c>
      <c r="N1230" s="1">
        <v>248</v>
      </c>
      <c r="O1230" s="1">
        <v>338</v>
      </c>
      <c r="P1230" s="1">
        <v>173</v>
      </c>
      <c r="Q1230" s="1">
        <v>5</v>
      </c>
      <c r="R1230" s="1"/>
      <c r="S1230" s="1">
        <v>0</v>
      </c>
      <c r="T1230" s="1"/>
      <c r="U1230" s="1">
        <v>0</v>
      </c>
      <c r="V1230" s="1"/>
      <c r="W1230" s="1"/>
      <c r="X1230" s="1"/>
      <c r="Y1230" s="1"/>
      <c r="Z1230" s="1"/>
      <c r="AA1230" s="1"/>
      <c r="AB1230" s="1"/>
      <c r="AH1230" t="str">
        <f t="shared" si="243"/>
        <v>Rumney</v>
      </c>
      <c r="AI1230" t="s">
        <v>201</v>
      </c>
      <c r="AJ1230">
        <v>2</v>
      </c>
      <c r="AK1230" s="7"/>
      <c r="AL1230" s="127">
        <v>33</v>
      </c>
      <c r="AM1230" s="130">
        <v>9</v>
      </c>
      <c r="AN1230" s="130">
        <v>165</v>
      </c>
      <c r="AO1230" s="132">
        <v>65940</v>
      </c>
      <c r="AP1230" s="132">
        <f t="shared" si="235"/>
        <v>33009</v>
      </c>
      <c r="AQ1230" t="s">
        <v>2231</v>
      </c>
    </row>
    <row r="1231" spans="1:43" hidden="1" outlineLevel="1" x14ac:dyDescent="0.2">
      <c r="A1231" t="s">
        <v>1992</v>
      </c>
      <c r="B1231" s="10" t="s">
        <v>2439</v>
      </c>
      <c r="C1231" s="1">
        <f t="shared" si="242"/>
        <v>3206</v>
      </c>
      <c r="D1231" s="7">
        <f t="shared" si="244"/>
        <v>1</v>
      </c>
      <c r="E1231" s="7">
        <f t="shared" si="245"/>
        <v>2</v>
      </c>
      <c r="F1231" s="7">
        <f t="shared" si="246"/>
        <v>3</v>
      </c>
      <c r="G1231" s="1">
        <f t="shared" si="236"/>
        <v>2</v>
      </c>
      <c r="H1231" s="2">
        <f t="shared" si="237"/>
        <v>6.2383031815346226E-4</v>
      </c>
      <c r="I1231" s="8"/>
      <c r="J1231" s="2">
        <f t="shared" si="238"/>
        <v>0.39737991266375544</v>
      </c>
      <c r="K1231" s="2">
        <f t="shared" si="239"/>
        <v>0.396756082345602</v>
      </c>
      <c r="L1231" s="2">
        <f t="shared" si="240"/>
        <v>0.19775421085464753</v>
      </c>
      <c r="M1231" s="2">
        <f t="shared" si="241"/>
        <v>8.1097941359950798E-3</v>
      </c>
      <c r="N1231" s="1">
        <v>1274</v>
      </c>
      <c r="O1231" s="1">
        <v>1272</v>
      </c>
      <c r="P1231" s="1">
        <v>634</v>
      </c>
      <c r="Q1231">
        <v>23</v>
      </c>
      <c r="S1231">
        <v>2</v>
      </c>
      <c r="U1231" s="1">
        <v>1</v>
      </c>
      <c r="V1231" s="1"/>
      <c r="W1231" s="1"/>
      <c r="X1231" s="1"/>
      <c r="Y1231" s="1"/>
      <c r="Z1231" s="1"/>
      <c r="AA1231" s="1"/>
      <c r="AB1231" s="1"/>
      <c r="AH1231" t="str">
        <f t="shared" si="243"/>
        <v>Rye</v>
      </c>
      <c r="AI1231" t="s">
        <v>1767</v>
      </c>
      <c r="AJ1231">
        <v>1</v>
      </c>
      <c r="AK1231" s="7"/>
      <c r="AL1231" s="127">
        <v>33</v>
      </c>
      <c r="AM1231" s="130">
        <v>15</v>
      </c>
      <c r="AN1231" s="130">
        <v>155</v>
      </c>
      <c r="AO1231" s="132">
        <v>66180</v>
      </c>
      <c r="AP1231" s="132">
        <f t="shared" si="235"/>
        <v>33015</v>
      </c>
      <c r="AQ1231" t="s">
        <v>2231</v>
      </c>
    </row>
    <row r="1232" spans="1:43" hidden="1" outlineLevel="1" x14ac:dyDescent="0.2">
      <c r="A1232" t="s">
        <v>1557</v>
      </c>
      <c r="B1232" s="10" t="s">
        <v>2439</v>
      </c>
      <c r="C1232" s="1">
        <f t="shared" si="242"/>
        <v>12495</v>
      </c>
      <c r="D1232" s="7">
        <f t="shared" si="244"/>
        <v>2</v>
      </c>
      <c r="E1232" s="7">
        <f t="shared" si="245"/>
        <v>1</v>
      </c>
      <c r="F1232" s="7">
        <f t="shared" si="246"/>
        <v>3</v>
      </c>
      <c r="G1232" s="1">
        <f t="shared" si="236"/>
        <v>680</v>
      </c>
      <c r="H1232" s="2">
        <f t="shared" si="237"/>
        <v>5.4421768707482991E-2</v>
      </c>
      <c r="I1232" s="8"/>
      <c r="J1232" s="2">
        <f t="shared" si="238"/>
        <v>0.33485394157663068</v>
      </c>
      <c r="K1232" s="2">
        <f t="shared" si="239"/>
        <v>0.38927571028411362</v>
      </c>
      <c r="L1232" s="2">
        <f t="shared" si="240"/>
        <v>0.27066826730692278</v>
      </c>
      <c r="M1232" s="2">
        <f t="shared" si="241"/>
        <v>5.2020808323328671E-3</v>
      </c>
      <c r="N1232" s="1">
        <v>4184</v>
      </c>
      <c r="O1232" s="1">
        <v>4864</v>
      </c>
      <c r="P1232" s="1">
        <v>3382</v>
      </c>
      <c r="Q1232">
        <v>57</v>
      </c>
      <c r="S1232">
        <v>2</v>
      </c>
      <c r="U1232" s="1">
        <v>6</v>
      </c>
      <c r="V1232" s="1"/>
      <c r="W1232" s="1"/>
      <c r="X1232" s="1"/>
      <c r="Y1232" s="1"/>
      <c r="Z1232" s="1"/>
      <c r="AA1232" s="1"/>
      <c r="AB1232" s="1"/>
      <c r="AH1232" t="str">
        <f t="shared" si="243"/>
        <v>Salem</v>
      </c>
      <c r="AI1232" t="s">
        <v>1767</v>
      </c>
      <c r="AJ1232">
        <v>2</v>
      </c>
      <c r="AK1232" s="7"/>
      <c r="AL1232" s="127">
        <v>33</v>
      </c>
      <c r="AM1232" s="130">
        <v>15</v>
      </c>
      <c r="AN1232" s="130">
        <v>160</v>
      </c>
      <c r="AO1232" s="132">
        <v>66660</v>
      </c>
      <c r="AP1232" s="132">
        <f t="shared" ref="AP1232:AP1280" si="247">AL1232*1000+AM1232</f>
        <v>33015</v>
      </c>
      <c r="AQ1232" t="s">
        <v>2231</v>
      </c>
    </row>
    <row r="1233" spans="1:43" hidden="1" outlineLevel="1" x14ac:dyDescent="0.2">
      <c r="A1233" t="s">
        <v>1125</v>
      </c>
      <c r="B1233" s="10" t="s">
        <v>2439</v>
      </c>
      <c r="C1233" s="1">
        <f t="shared" si="242"/>
        <v>584</v>
      </c>
      <c r="D1233" s="7">
        <f t="shared" si="244"/>
        <v>1</v>
      </c>
      <c r="E1233" s="7">
        <f t="shared" si="245"/>
        <v>2</v>
      </c>
      <c r="F1233" s="7">
        <f t="shared" si="246"/>
        <v>3</v>
      </c>
      <c r="G1233" s="1">
        <f t="shared" ref="G1233:G1281" si="248">MAX(N1233:P1233)-LARGE(N1233:P1233,2)</f>
        <v>5</v>
      </c>
      <c r="H1233" s="2">
        <f t="shared" ref="H1233:H1281" si="249">G1233/C1233</f>
        <v>8.5616438356164379E-3</v>
      </c>
      <c r="I1233" s="8"/>
      <c r="J1233" s="2">
        <f t="shared" si="238"/>
        <v>0.34931506849315069</v>
      </c>
      <c r="K1233" s="2">
        <f t="shared" si="239"/>
        <v>0.34075342465753422</v>
      </c>
      <c r="L1233" s="2">
        <f t="shared" si="240"/>
        <v>0.30993150684931509</v>
      </c>
      <c r="M1233" s="2">
        <f t="shared" si="241"/>
        <v>-5.5511151231257827E-17</v>
      </c>
      <c r="N1233" s="1">
        <v>204</v>
      </c>
      <c r="O1233" s="1">
        <v>199</v>
      </c>
      <c r="P1233" s="1">
        <v>181</v>
      </c>
      <c r="Q1233" s="1">
        <v>0</v>
      </c>
      <c r="R1233" s="1"/>
      <c r="S1233" s="1">
        <v>0</v>
      </c>
      <c r="T1233" s="1"/>
      <c r="U1233" s="1">
        <v>0</v>
      </c>
      <c r="V1233" s="1"/>
      <c r="W1233" s="1"/>
      <c r="X1233" s="1"/>
      <c r="Y1233" s="1"/>
      <c r="Z1233" s="1"/>
      <c r="AA1233" s="1"/>
      <c r="AB1233" s="1"/>
      <c r="AH1233" t="str">
        <f t="shared" si="243"/>
        <v>Salisbury</v>
      </c>
      <c r="AI1233" t="s">
        <v>309</v>
      </c>
      <c r="AJ1233">
        <v>2</v>
      </c>
      <c r="AK1233" s="7"/>
      <c r="AL1233" s="127">
        <v>33</v>
      </c>
      <c r="AM1233" s="130">
        <v>13</v>
      </c>
      <c r="AN1233" s="130">
        <v>115</v>
      </c>
      <c r="AO1233" s="132">
        <v>66980</v>
      </c>
      <c r="AP1233" s="132">
        <f t="shared" si="247"/>
        <v>33013</v>
      </c>
      <c r="AQ1233" t="s">
        <v>2231</v>
      </c>
    </row>
    <row r="1234" spans="1:43" hidden="1" outlineLevel="1" x14ac:dyDescent="0.2">
      <c r="A1234" t="s">
        <v>1993</v>
      </c>
      <c r="B1234" s="10" t="s">
        <v>2439</v>
      </c>
      <c r="C1234" s="1">
        <f t="shared" si="242"/>
        <v>1250</v>
      </c>
      <c r="D1234" s="7">
        <f t="shared" si="244"/>
        <v>1</v>
      </c>
      <c r="E1234" s="7">
        <f t="shared" si="245"/>
        <v>2</v>
      </c>
      <c r="F1234" s="7">
        <f t="shared" si="246"/>
        <v>3</v>
      </c>
      <c r="G1234" s="1">
        <f t="shared" si="248"/>
        <v>28</v>
      </c>
      <c r="H1234" s="2">
        <f t="shared" si="249"/>
        <v>2.24E-2</v>
      </c>
      <c r="I1234" s="8"/>
      <c r="J1234" s="2">
        <f t="shared" si="238"/>
        <v>0.37680000000000002</v>
      </c>
      <c r="K1234" s="2">
        <f t="shared" si="239"/>
        <v>0.35439999999999999</v>
      </c>
      <c r="L1234" s="2">
        <f t="shared" si="240"/>
        <v>0.26319999999999999</v>
      </c>
      <c r="M1234" s="2">
        <f t="shared" si="241"/>
        <v>5.5999999999999939E-3</v>
      </c>
      <c r="N1234" s="1">
        <v>471</v>
      </c>
      <c r="O1234" s="1">
        <v>443</v>
      </c>
      <c r="P1234" s="1">
        <v>329</v>
      </c>
      <c r="Q1234" s="1">
        <v>6</v>
      </c>
      <c r="R1234" s="1"/>
      <c r="S1234" s="1">
        <v>0</v>
      </c>
      <c r="T1234" s="1"/>
      <c r="U1234" s="1">
        <v>1</v>
      </c>
      <c r="V1234" s="1"/>
      <c r="W1234" s="1"/>
      <c r="X1234" s="1"/>
      <c r="Y1234" s="1"/>
      <c r="Z1234" s="1"/>
      <c r="AA1234" s="1"/>
      <c r="AB1234" s="1"/>
      <c r="AH1234" t="str">
        <f t="shared" si="243"/>
        <v>Sanbornton</v>
      </c>
      <c r="AI1234" t="s">
        <v>2736</v>
      </c>
      <c r="AJ1234">
        <v>2</v>
      </c>
      <c r="AK1234" s="7"/>
      <c r="AL1234" s="127">
        <v>33</v>
      </c>
      <c r="AM1234" s="130">
        <v>1</v>
      </c>
      <c r="AN1234" s="130">
        <v>50</v>
      </c>
      <c r="AO1234" s="132">
        <v>67300</v>
      </c>
      <c r="AP1234" s="132">
        <f t="shared" si="247"/>
        <v>33001</v>
      </c>
      <c r="AQ1234" t="s">
        <v>2231</v>
      </c>
    </row>
    <row r="1235" spans="1:43" hidden="1" outlineLevel="1" x14ac:dyDescent="0.2">
      <c r="A1235" t="s">
        <v>3264</v>
      </c>
      <c r="B1235" s="10" t="s">
        <v>2439</v>
      </c>
      <c r="C1235" s="1">
        <f t="shared" si="242"/>
        <v>1995</v>
      </c>
      <c r="D1235" s="7">
        <f t="shared" si="244"/>
        <v>3</v>
      </c>
      <c r="E1235" s="7">
        <f t="shared" si="245"/>
        <v>1</v>
      </c>
      <c r="F1235" s="7">
        <f t="shared" si="246"/>
        <v>2</v>
      </c>
      <c r="G1235" s="1">
        <f t="shared" si="248"/>
        <v>44</v>
      </c>
      <c r="H1235" s="2">
        <f t="shared" si="249"/>
        <v>2.2055137844611529E-2</v>
      </c>
      <c r="I1235" s="8"/>
      <c r="J1235" s="2">
        <f t="shared" si="238"/>
        <v>0.2907268170426065</v>
      </c>
      <c r="K1235" s="2">
        <f t="shared" si="239"/>
        <v>0.36040100250626567</v>
      </c>
      <c r="L1235" s="2">
        <f t="shared" si="240"/>
        <v>0.33834586466165412</v>
      </c>
      <c r="M1235" s="2">
        <f t="shared" si="241"/>
        <v>1.0526315789473717E-2</v>
      </c>
      <c r="N1235" s="1">
        <v>580</v>
      </c>
      <c r="O1235" s="1">
        <v>719</v>
      </c>
      <c r="P1235" s="1">
        <v>675</v>
      </c>
      <c r="Q1235">
        <v>19</v>
      </c>
      <c r="S1235">
        <v>1</v>
      </c>
      <c r="U1235" s="1">
        <v>1</v>
      </c>
      <c r="V1235" s="1"/>
      <c r="W1235" s="1"/>
      <c r="X1235" s="1"/>
      <c r="Y1235" s="1"/>
      <c r="Z1235" s="1"/>
      <c r="AA1235" s="1"/>
      <c r="AB1235" s="1"/>
      <c r="AH1235" t="str">
        <f t="shared" si="243"/>
        <v>Sandown</v>
      </c>
      <c r="AI1235" t="s">
        <v>1767</v>
      </c>
      <c r="AJ1235">
        <v>1</v>
      </c>
      <c r="AK1235" s="7"/>
      <c r="AL1235" s="127">
        <v>33</v>
      </c>
      <c r="AM1235" s="130">
        <v>15</v>
      </c>
      <c r="AN1235" s="130">
        <v>165</v>
      </c>
      <c r="AO1235" s="132">
        <v>67620</v>
      </c>
      <c r="AP1235" s="132">
        <f t="shared" si="247"/>
        <v>33015</v>
      </c>
      <c r="AQ1235" t="s">
        <v>2231</v>
      </c>
    </row>
    <row r="1236" spans="1:43" hidden="1" outlineLevel="1" x14ac:dyDescent="0.2">
      <c r="A1236" t="s">
        <v>2005</v>
      </c>
      <c r="B1236" s="10" t="s">
        <v>2439</v>
      </c>
      <c r="C1236" s="1">
        <f t="shared" si="242"/>
        <v>838</v>
      </c>
      <c r="D1236" s="7">
        <f t="shared" si="244"/>
        <v>1</v>
      </c>
      <c r="E1236" s="7">
        <f t="shared" si="245"/>
        <v>2</v>
      </c>
      <c r="F1236" s="7">
        <f t="shared" si="246"/>
        <v>3</v>
      </c>
      <c r="G1236" s="1">
        <f t="shared" si="248"/>
        <v>82</v>
      </c>
      <c r="H1236" s="2">
        <f t="shared" si="249"/>
        <v>9.7852028639618144E-2</v>
      </c>
      <c r="I1236" s="8"/>
      <c r="J1236" s="2">
        <f t="shared" si="238"/>
        <v>0.43675417661097854</v>
      </c>
      <c r="K1236" s="2">
        <f t="shared" si="239"/>
        <v>0.33890214797136037</v>
      </c>
      <c r="L1236" s="2">
        <f t="shared" si="240"/>
        <v>0.21837708830548927</v>
      </c>
      <c r="M1236" s="2">
        <f t="shared" si="241"/>
        <v>5.9665871121717673E-3</v>
      </c>
      <c r="N1236" s="1">
        <v>366</v>
      </c>
      <c r="O1236" s="1">
        <v>284</v>
      </c>
      <c r="P1236" s="1">
        <v>183</v>
      </c>
      <c r="Q1236" s="1">
        <v>5</v>
      </c>
      <c r="R1236" s="1"/>
      <c r="S1236" s="1">
        <v>0</v>
      </c>
      <c r="T1236" s="1"/>
      <c r="U1236" s="1">
        <v>0</v>
      </c>
      <c r="V1236" s="1"/>
      <c r="W1236" s="1"/>
      <c r="X1236" s="1"/>
      <c r="Y1236" s="1"/>
      <c r="Z1236" s="1"/>
      <c r="AA1236" s="1"/>
      <c r="AB1236" s="1"/>
      <c r="AH1236" t="str">
        <f t="shared" si="243"/>
        <v>Sandwich</v>
      </c>
      <c r="AI1236" t="s">
        <v>972</v>
      </c>
      <c r="AJ1236">
        <v>1</v>
      </c>
      <c r="AK1236" s="7"/>
      <c r="AL1236" s="127">
        <v>33</v>
      </c>
      <c r="AM1236" s="130">
        <v>3</v>
      </c>
      <c r="AN1236" s="130">
        <v>75</v>
      </c>
      <c r="AO1236" s="132">
        <v>67780</v>
      </c>
      <c r="AP1236" s="132">
        <f t="shared" si="247"/>
        <v>33003</v>
      </c>
      <c r="AQ1236" t="s">
        <v>2231</v>
      </c>
    </row>
    <row r="1237" spans="1:43" hidden="1" outlineLevel="1" x14ac:dyDescent="0.2">
      <c r="A1237" t="s">
        <v>1666</v>
      </c>
      <c r="B1237" s="10" t="s">
        <v>2439</v>
      </c>
      <c r="C1237" s="1">
        <f t="shared" si="242"/>
        <v>3582</v>
      </c>
      <c r="D1237" s="7">
        <f t="shared" si="244"/>
        <v>2</v>
      </c>
      <c r="E1237" s="7">
        <f t="shared" si="245"/>
        <v>1</v>
      </c>
      <c r="F1237" s="7">
        <f t="shared" si="246"/>
        <v>3</v>
      </c>
      <c r="G1237" s="1">
        <f t="shared" si="248"/>
        <v>62</v>
      </c>
      <c r="H1237" s="2">
        <f t="shared" si="249"/>
        <v>1.7308766052484645E-2</v>
      </c>
      <c r="I1237" s="8"/>
      <c r="J1237" s="2">
        <f t="shared" si="238"/>
        <v>0.35147962032384145</v>
      </c>
      <c r="K1237" s="2">
        <f t="shared" si="239"/>
        <v>0.36878838637632605</v>
      </c>
      <c r="L1237" s="2">
        <f t="shared" si="240"/>
        <v>0.27163595756560582</v>
      </c>
      <c r="M1237" s="2">
        <f t="shared" si="241"/>
        <v>8.0960357342266254E-3</v>
      </c>
      <c r="N1237" s="1">
        <v>1259</v>
      </c>
      <c r="O1237" s="1">
        <v>1321</v>
      </c>
      <c r="P1237" s="1">
        <v>973</v>
      </c>
      <c r="Q1237">
        <v>20</v>
      </c>
      <c r="S1237">
        <v>3</v>
      </c>
      <c r="U1237" s="1">
        <v>6</v>
      </c>
      <c r="V1237" s="1"/>
      <c r="W1237" s="1"/>
      <c r="X1237" s="1"/>
      <c r="Y1237" s="1"/>
      <c r="Z1237" s="1"/>
      <c r="AA1237" s="1"/>
      <c r="AB1237" s="1"/>
      <c r="AH1237" t="str">
        <f t="shared" si="243"/>
        <v>Seabrook</v>
      </c>
      <c r="AI1237" t="s">
        <v>1767</v>
      </c>
      <c r="AJ1237">
        <v>1</v>
      </c>
      <c r="AK1237" s="7"/>
      <c r="AL1237" s="127">
        <v>33</v>
      </c>
      <c r="AM1237" s="130">
        <v>15</v>
      </c>
      <c r="AN1237" s="130">
        <v>170</v>
      </c>
      <c r="AO1237" s="132">
        <v>68260</v>
      </c>
      <c r="AP1237" s="132">
        <f t="shared" si="247"/>
        <v>33015</v>
      </c>
      <c r="AQ1237" t="s">
        <v>2231</v>
      </c>
    </row>
    <row r="1238" spans="1:43" hidden="1" outlineLevel="1" x14ac:dyDescent="0.2">
      <c r="A1238" t="s">
        <v>629</v>
      </c>
      <c r="B1238" s="10" t="s">
        <v>2439</v>
      </c>
      <c r="C1238" s="1">
        <f t="shared" si="242"/>
        <v>179</v>
      </c>
      <c r="D1238" s="7">
        <f t="shared" si="244"/>
        <v>1</v>
      </c>
      <c r="E1238" s="7">
        <f t="shared" si="245"/>
        <v>2</v>
      </c>
      <c r="F1238" s="7">
        <f t="shared" si="246"/>
        <v>3</v>
      </c>
      <c r="G1238" s="1">
        <f t="shared" si="248"/>
        <v>12</v>
      </c>
      <c r="H1238" s="2">
        <f t="shared" si="249"/>
        <v>6.7039106145251395E-2</v>
      </c>
      <c r="I1238" s="8"/>
      <c r="J1238" s="2">
        <f t="shared" si="238"/>
        <v>0.41899441340782123</v>
      </c>
      <c r="K1238" s="2">
        <f t="shared" si="239"/>
        <v>0.35195530726256985</v>
      </c>
      <c r="L1238" s="2">
        <f t="shared" si="240"/>
        <v>0.2011173184357542</v>
      </c>
      <c r="M1238" s="2">
        <f t="shared" si="241"/>
        <v>2.7932960893854775E-2</v>
      </c>
      <c r="N1238" s="1">
        <v>75</v>
      </c>
      <c r="O1238" s="1">
        <v>63</v>
      </c>
      <c r="P1238" s="1">
        <v>36</v>
      </c>
      <c r="Q1238" s="1">
        <v>5</v>
      </c>
      <c r="R1238" s="1"/>
      <c r="S1238" s="1">
        <v>0</v>
      </c>
      <c r="T1238" s="1"/>
      <c r="U1238" s="1">
        <v>0</v>
      </c>
      <c r="V1238" s="1"/>
      <c r="W1238" s="1"/>
      <c r="X1238" s="1"/>
      <c r="Y1238" s="1"/>
      <c r="Z1238" s="1"/>
      <c r="AA1238" s="1"/>
      <c r="AB1238" s="1"/>
      <c r="AH1238" t="str">
        <f t="shared" si="243"/>
        <v>Sharon</v>
      </c>
      <c r="AI1238" t="s">
        <v>272</v>
      </c>
      <c r="AJ1238">
        <v>2</v>
      </c>
      <c r="AK1238" s="7"/>
      <c r="AL1238" s="127">
        <v>33</v>
      </c>
      <c r="AM1238" s="130">
        <v>11</v>
      </c>
      <c r="AN1238" s="130">
        <v>135</v>
      </c>
      <c r="AO1238" s="132">
        <v>68820</v>
      </c>
      <c r="AP1238" s="132">
        <f t="shared" si="247"/>
        <v>33011</v>
      </c>
      <c r="AQ1238" t="s">
        <v>2231</v>
      </c>
    </row>
    <row r="1239" spans="1:43" hidden="1" outlineLevel="1" x14ac:dyDescent="0.2">
      <c r="A1239" t="s">
        <v>1163</v>
      </c>
      <c r="B1239" s="10" t="s">
        <v>2439</v>
      </c>
      <c r="C1239" s="1">
        <f t="shared" si="242"/>
        <v>215</v>
      </c>
      <c r="D1239" s="7">
        <f t="shared" si="244"/>
        <v>2</v>
      </c>
      <c r="E1239" s="7">
        <f t="shared" si="245"/>
        <v>1</v>
      </c>
      <c r="F1239" s="7">
        <f t="shared" si="246"/>
        <v>3</v>
      </c>
      <c r="G1239" s="1">
        <f t="shared" si="248"/>
        <v>18</v>
      </c>
      <c r="H1239" s="2">
        <f t="shared" si="249"/>
        <v>8.3720930232558138E-2</v>
      </c>
      <c r="I1239" s="8"/>
      <c r="J1239" s="2">
        <f t="shared" si="238"/>
        <v>0.34418604651162793</v>
      </c>
      <c r="K1239" s="2">
        <f t="shared" si="239"/>
        <v>0.42790697674418604</v>
      </c>
      <c r="L1239" s="2">
        <f t="shared" si="240"/>
        <v>0.22325581395348837</v>
      </c>
      <c r="M1239" s="2">
        <f t="shared" si="241"/>
        <v>4.651162790697605E-3</v>
      </c>
      <c r="N1239" s="1">
        <v>74</v>
      </c>
      <c r="O1239" s="1">
        <v>92</v>
      </c>
      <c r="P1239" s="1">
        <v>48</v>
      </c>
      <c r="Q1239" s="1">
        <v>1</v>
      </c>
      <c r="R1239" s="1"/>
      <c r="S1239" s="1">
        <v>0</v>
      </c>
      <c r="T1239" s="1"/>
      <c r="U1239" s="1">
        <v>0</v>
      </c>
      <c r="V1239" s="1"/>
      <c r="W1239" s="1"/>
      <c r="X1239" s="1"/>
      <c r="Y1239" s="1"/>
      <c r="Z1239" s="1"/>
      <c r="AA1239" s="1"/>
      <c r="AB1239" s="1"/>
      <c r="AH1239" t="str">
        <f t="shared" si="243"/>
        <v>Shelburne</v>
      </c>
      <c r="AI1239" t="s">
        <v>200</v>
      </c>
      <c r="AJ1239">
        <v>2</v>
      </c>
      <c r="AK1239" s="7"/>
      <c r="AL1239" s="127">
        <v>33</v>
      </c>
      <c r="AM1239" s="130">
        <v>7</v>
      </c>
      <c r="AN1239" s="130">
        <v>180</v>
      </c>
      <c r="AO1239" s="132">
        <v>68980</v>
      </c>
      <c r="AP1239" s="132">
        <f t="shared" si="247"/>
        <v>33007</v>
      </c>
      <c r="AQ1239" t="s">
        <v>2231</v>
      </c>
    </row>
    <row r="1240" spans="1:43" hidden="1" outlineLevel="1" x14ac:dyDescent="0.2">
      <c r="A1240" t="s">
        <v>2307</v>
      </c>
      <c r="B1240" s="10" t="s">
        <v>2439</v>
      </c>
      <c r="C1240" s="1">
        <f t="shared" si="242"/>
        <v>4711</v>
      </c>
      <c r="D1240" s="7">
        <f t="shared" si="244"/>
        <v>1</v>
      </c>
      <c r="E1240" s="7">
        <f t="shared" si="245"/>
        <v>2</v>
      </c>
      <c r="F1240" s="7">
        <f t="shared" si="246"/>
        <v>3</v>
      </c>
      <c r="G1240" s="1">
        <f t="shared" si="248"/>
        <v>799</v>
      </c>
      <c r="H1240" s="2">
        <f t="shared" si="249"/>
        <v>0.169603056675865</v>
      </c>
      <c r="I1240" s="8"/>
      <c r="J1240" s="2">
        <f t="shared" si="238"/>
        <v>0.47739333474846107</v>
      </c>
      <c r="K1240" s="2">
        <f t="shared" si="239"/>
        <v>0.30779027807259607</v>
      </c>
      <c r="L1240" s="2">
        <f t="shared" si="240"/>
        <v>0.20675015920186796</v>
      </c>
      <c r="M1240" s="2">
        <f t="shared" si="241"/>
        <v>8.0662279770748468E-3</v>
      </c>
      <c r="N1240" s="1">
        <v>2249</v>
      </c>
      <c r="O1240" s="1">
        <v>1450</v>
      </c>
      <c r="P1240" s="1">
        <v>974</v>
      </c>
      <c r="Q1240">
        <v>34</v>
      </c>
      <c r="S1240">
        <v>1</v>
      </c>
      <c r="U1240" s="1">
        <v>3</v>
      </c>
      <c r="V1240" s="1"/>
      <c r="W1240" s="1"/>
      <c r="X1240" s="1"/>
      <c r="Y1240" s="1"/>
      <c r="Z1240" s="1"/>
      <c r="AA1240" s="1"/>
      <c r="AB1240" s="1"/>
      <c r="AH1240" t="str">
        <f t="shared" si="243"/>
        <v>Somersworth</v>
      </c>
      <c r="AI1240" t="s">
        <v>23</v>
      </c>
      <c r="AJ1240">
        <v>1</v>
      </c>
      <c r="AK1240" s="7"/>
      <c r="AL1240" s="127">
        <v>33</v>
      </c>
      <c r="AM1240" s="130">
        <v>17</v>
      </c>
      <c r="AN1240" s="130">
        <v>60</v>
      </c>
      <c r="AO1240" s="132">
        <v>69940</v>
      </c>
      <c r="AP1240" s="132">
        <f t="shared" si="247"/>
        <v>33017</v>
      </c>
      <c r="AQ1240" t="s">
        <v>146</v>
      </c>
    </row>
    <row r="1241" spans="1:43" hidden="1" outlineLevel="1" x14ac:dyDescent="0.2">
      <c r="A1241" t="s">
        <v>1350</v>
      </c>
      <c r="B1241" s="10" t="s">
        <v>2439</v>
      </c>
      <c r="C1241" s="1">
        <f t="shared" si="242"/>
        <v>500</v>
      </c>
      <c r="D1241" s="7">
        <f t="shared" si="244"/>
        <v>2</v>
      </c>
      <c r="E1241" s="7">
        <f t="shared" si="245"/>
        <v>1</v>
      </c>
      <c r="F1241" s="7">
        <f t="shared" si="246"/>
        <v>3</v>
      </c>
      <c r="G1241" s="1">
        <f t="shared" si="248"/>
        <v>26</v>
      </c>
      <c r="H1241" s="2">
        <f t="shared" si="249"/>
        <v>5.1999999999999998E-2</v>
      </c>
      <c r="I1241" s="8"/>
      <c r="J1241" s="2">
        <f t="shared" si="238"/>
        <v>0.33200000000000002</v>
      </c>
      <c r="K1241" s="2">
        <f t="shared" si="239"/>
        <v>0.38400000000000001</v>
      </c>
      <c r="L1241" s="2">
        <f t="shared" si="240"/>
        <v>0.27600000000000002</v>
      </c>
      <c r="M1241" s="2">
        <f t="shared" si="241"/>
        <v>7.9999999999998961E-3</v>
      </c>
      <c r="N1241" s="1">
        <v>166</v>
      </c>
      <c r="O1241" s="1">
        <v>192</v>
      </c>
      <c r="P1241" s="1">
        <v>138</v>
      </c>
      <c r="Q1241">
        <v>4</v>
      </c>
      <c r="S1241">
        <v>0</v>
      </c>
      <c r="U1241" s="1">
        <v>0</v>
      </c>
      <c r="V1241" s="1"/>
      <c r="W1241" s="1"/>
      <c r="X1241" s="1"/>
      <c r="Y1241" s="1"/>
      <c r="Z1241" s="1"/>
      <c r="AA1241" s="1"/>
      <c r="AB1241" s="1"/>
      <c r="AH1241" t="str">
        <f t="shared" si="243"/>
        <v>South Hampton</v>
      </c>
      <c r="AI1241" t="s">
        <v>1767</v>
      </c>
      <c r="AJ1241">
        <v>1</v>
      </c>
      <c r="AK1241" s="7"/>
      <c r="AL1241" s="127">
        <v>33</v>
      </c>
      <c r="AM1241" s="130">
        <v>15</v>
      </c>
      <c r="AN1241" s="130">
        <v>175</v>
      </c>
      <c r="AO1241" s="132">
        <v>71140</v>
      </c>
      <c r="AP1241" s="132">
        <f t="shared" si="247"/>
        <v>33015</v>
      </c>
      <c r="AQ1241" t="s">
        <v>2231</v>
      </c>
    </row>
    <row r="1242" spans="1:43" hidden="1" outlineLevel="1" x14ac:dyDescent="0.2">
      <c r="A1242" t="s">
        <v>1160</v>
      </c>
      <c r="B1242" s="10" t="s">
        <v>2439</v>
      </c>
      <c r="C1242" s="1">
        <f t="shared" si="242"/>
        <v>470</v>
      </c>
      <c r="D1242" s="7">
        <f t="shared" si="244"/>
        <v>2</v>
      </c>
      <c r="E1242" s="7">
        <f t="shared" si="245"/>
        <v>1</v>
      </c>
      <c r="F1242" s="7">
        <f t="shared" si="246"/>
        <v>3</v>
      </c>
      <c r="G1242" s="1">
        <f t="shared" si="248"/>
        <v>20</v>
      </c>
      <c r="H1242" s="2">
        <f t="shared" si="249"/>
        <v>4.2553191489361701E-2</v>
      </c>
      <c r="I1242" s="8"/>
      <c r="J1242" s="2">
        <f t="shared" si="238"/>
        <v>0.37446808510638296</v>
      </c>
      <c r="K1242" s="2">
        <f t="shared" si="239"/>
        <v>0.41702127659574467</v>
      </c>
      <c r="L1242" s="2">
        <f t="shared" si="240"/>
        <v>0.20212765957446807</v>
      </c>
      <c r="M1242" s="2">
        <f t="shared" si="241"/>
        <v>6.3829787234042923E-3</v>
      </c>
      <c r="N1242" s="1">
        <v>176</v>
      </c>
      <c r="O1242" s="1">
        <v>196</v>
      </c>
      <c r="P1242" s="1">
        <v>95</v>
      </c>
      <c r="Q1242">
        <v>2</v>
      </c>
      <c r="S1242">
        <v>0</v>
      </c>
      <c r="U1242" s="1">
        <v>1</v>
      </c>
      <c r="V1242" s="1"/>
      <c r="W1242" s="1"/>
      <c r="X1242" s="1"/>
      <c r="Y1242" s="1"/>
      <c r="Z1242" s="1"/>
      <c r="AA1242" s="1"/>
      <c r="AB1242" s="1"/>
      <c r="AH1242" t="str">
        <f t="shared" si="243"/>
        <v>Springfield</v>
      </c>
      <c r="AI1242" t="s">
        <v>618</v>
      </c>
      <c r="AJ1242">
        <v>2</v>
      </c>
      <c r="AK1242" s="7"/>
      <c r="AL1242" s="127">
        <v>33</v>
      </c>
      <c r="AM1242" s="130">
        <v>19</v>
      </c>
      <c r="AN1242" s="130">
        <v>60</v>
      </c>
      <c r="AO1242" s="132">
        <v>72740</v>
      </c>
      <c r="AP1242" s="132">
        <f t="shared" si="247"/>
        <v>33019</v>
      </c>
      <c r="AQ1242" t="s">
        <v>2231</v>
      </c>
    </row>
    <row r="1243" spans="1:43" hidden="1" outlineLevel="1" x14ac:dyDescent="0.2">
      <c r="A1243" t="s">
        <v>1108</v>
      </c>
      <c r="B1243" s="10" t="s">
        <v>2439</v>
      </c>
      <c r="C1243" s="1">
        <f t="shared" si="242"/>
        <v>211</v>
      </c>
      <c r="D1243" s="7">
        <f t="shared" si="244"/>
        <v>1</v>
      </c>
      <c r="E1243" s="7">
        <f t="shared" si="245"/>
        <v>2</v>
      </c>
      <c r="F1243" s="7">
        <f t="shared" si="246"/>
        <v>3</v>
      </c>
      <c r="G1243" s="1">
        <f t="shared" si="248"/>
        <v>20</v>
      </c>
      <c r="H1243" s="2">
        <f t="shared" si="249"/>
        <v>9.4786729857819899E-2</v>
      </c>
      <c r="I1243" s="8"/>
      <c r="J1243" s="2">
        <f t="shared" si="238"/>
        <v>0.41232227488151657</v>
      </c>
      <c r="K1243" s="2">
        <f t="shared" si="239"/>
        <v>0.31753554502369669</v>
      </c>
      <c r="L1243" s="2">
        <f t="shared" si="240"/>
        <v>0.25592417061611372</v>
      </c>
      <c r="M1243" s="2">
        <f t="shared" si="241"/>
        <v>1.4218009478673077E-2</v>
      </c>
      <c r="N1243" s="1">
        <v>87</v>
      </c>
      <c r="O1243" s="1">
        <v>67</v>
      </c>
      <c r="P1243" s="1">
        <v>54</v>
      </c>
      <c r="Q1243" s="1">
        <v>0</v>
      </c>
      <c r="R1243" s="1"/>
      <c r="S1243" s="1">
        <v>0</v>
      </c>
      <c r="T1243" s="1"/>
      <c r="U1243" s="1">
        <v>3</v>
      </c>
      <c r="V1243" s="1"/>
      <c r="W1243" s="1"/>
      <c r="X1243" s="1"/>
      <c r="Y1243" s="1"/>
      <c r="Z1243" s="1"/>
      <c r="AA1243" s="1"/>
      <c r="AB1243" s="1"/>
      <c r="AH1243" t="str">
        <f t="shared" si="243"/>
        <v>Stark</v>
      </c>
      <c r="AI1243" t="s">
        <v>200</v>
      </c>
      <c r="AJ1243">
        <v>2</v>
      </c>
      <c r="AK1243" s="7"/>
      <c r="AL1243" s="127">
        <v>33</v>
      </c>
      <c r="AM1243" s="130">
        <v>7</v>
      </c>
      <c r="AN1243" s="130">
        <v>185</v>
      </c>
      <c r="AO1243" s="132">
        <v>73060</v>
      </c>
      <c r="AP1243" s="132">
        <f t="shared" si="247"/>
        <v>33007</v>
      </c>
      <c r="AQ1243" t="s">
        <v>2231</v>
      </c>
    </row>
    <row r="1244" spans="1:43" hidden="1" outlineLevel="1" x14ac:dyDescent="0.2">
      <c r="A1244" t="s">
        <v>1351</v>
      </c>
      <c r="B1244" s="10" t="s">
        <v>2439</v>
      </c>
      <c r="C1244" s="1">
        <f t="shared" si="242"/>
        <v>336</v>
      </c>
      <c r="D1244" s="7">
        <f t="shared" si="244"/>
        <v>2</v>
      </c>
      <c r="E1244" s="7">
        <f t="shared" si="245"/>
        <v>1</v>
      </c>
      <c r="F1244" s="7">
        <f t="shared" si="246"/>
        <v>3</v>
      </c>
      <c r="G1244" s="1">
        <f t="shared" si="248"/>
        <v>4</v>
      </c>
      <c r="H1244" s="2">
        <f t="shared" si="249"/>
        <v>1.1904761904761904E-2</v>
      </c>
      <c r="I1244" s="8"/>
      <c r="J1244" s="2">
        <f t="shared" si="238"/>
        <v>0.3392857142857143</v>
      </c>
      <c r="K1244" s="2">
        <f t="shared" si="239"/>
        <v>0.35119047619047616</v>
      </c>
      <c r="L1244" s="2">
        <f t="shared" si="240"/>
        <v>0.30952380952380953</v>
      </c>
      <c r="M1244" s="2">
        <f t="shared" si="241"/>
        <v>0</v>
      </c>
      <c r="N1244" s="1">
        <v>114</v>
      </c>
      <c r="O1244" s="1">
        <v>118</v>
      </c>
      <c r="P1244" s="1">
        <v>104</v>
      </c>
      <c r="Q1244" s="1">
        <v>0</v>
      </c>
      <c r="R1244" s="1"/>
      <c r="S1244" s="1">
        <v>0</v>
      </c>
      <c r="T1244" s="1"/>
      <c r="U1244" s="1">
        <v>0</v>
      </c>
      <c r="V1244" s="1"/>
      <c r="W1244" s="1"/>
      <c r="X1244" s="1"/>
      <c r="Y1244" s="1"/>
      <c r="Z1244" s="1"/>
      <c r="AA1244" s="1"/>
      <c r="AB1244" s="1"/>
      <c r="AH1244" t="str">
        <f t="shared" si="243"/>
        <v>Stewartstown</v>
      </c>
      <c r="AI1244" t="s">
        <v>200</v>
      </c>
      <c r="AJ1244">
        <v>2</v>
      </c>
      <c r="AK1244" s="7"/>
      <c r="AL1244" s="127">
        <v>33</v>
      </c>
      <c r="AM1244" s="130">
        <v>7</v>
      </c>
      <c r="AN1244" s="130">
        <v>190</v>
      </c>
      <c r="AO1244" s="132">
        <v>73380</v>
      </c>
      <c r="AP1244" s="132">
        <f t="shared" si="247"/>
        <v>33007</v>
      </c>
      <c r="AQ1244" t="s">
        <v>2231</v>
      </c>
    </row>
    <row r="1245" spans="1:43" hidden="1" outlineLevel="1" x14ac:dyDescent="0.2">
      <c r="A1245" t="s">
        <v>590</v>
      </c>
      <c r="B1245" s="10" t="s">
        <v>2439</v>
      </c>
      <c r="C1245" s="1">
        <f t="shared" si="242"/>
        <v>427</v>
      </c>
      <c r="D1245" s="7">
        <f t="shared" si="244"/>
        <v>2</v>
      </c>
      <c r="E1245" s="7">
        <f t="shared" si="245"/>
        <v>1</v>
      </c>
      <c r="F1245" s="7">
        <f t="shared" si="246"/>
        <v>3</v>
      </c>
      <c r="G1245" s="1">
        <f t="shared" si="248"/>
        <v>4</v>
      </c>
      <c r="H1245" s="2">
        <f t="shared" si="249"/>
        <v>9.3676814988290398E-3</v>
      </c>
      <c r="I1245" s="8"/>
      <c r="J1245" s="2">
        <f t="shared" ref="J1245:J1306" si="250">IF(C1245=0,"-",N1245/C1245)</f>
        <v>0.38641686182669788</v>
      </c>
      <c r="K1245" s="2">
        <f t="shared" ref="K1245:K1306" si="251">IF(C1245=0,"-",O1245/C1245)</f>
        <v>0.39578454332552693</v>
      </c>
      <c r="L1245" s="2">
        <f t="shared" ref="L1245:L1306" si="252">IF(C1245=0,"-",P1245/C1245)</f>
        <v>0.20374707259953162</v>
      </c>
      <c r="M1245" s="2">
        <f t="shared" ref="M1245:M1306" si="253">IF(C1245=0,"-",(1-J1245-K1245-L1245))</f>
        <v>1.4051522248243575E-2</v>
      </c>
      <c r="N1245" s="1">
        <v>165</v>
      </c>
      <c r="O1245" s="1">
        <v>169</v>
      </c>
      <c r="P1245" s="1">
        <v>87</v>
      </c>
      <c r="Q1245" s="1">
        <v>6</v>
      </c>
      <c r="R1245" s="1"/>
      <c r="S1245" s="1">
        <v>0</v>
      </c>
      <c r="T1245" s="1"/>
      <c r="U1245" s="1">
        <v>0</v>
      </c>
      <c r="V1245" s="1"/>
      <c r="W1245" s="1"/>
      <c r="X1245" s="1"/>
      <c r="Y1245" s="1"/>
      <c r="Z1245" s="1"/>
      <c r="AA1245" s="1"/>
      <c r="AB1245" s="1"/>
      <c r="AH1245" t="str">
        <f t="shared" si="243"/>
        <v>Stoddard</v>
      </c>
      <c r="AI1245" t="s">
        <v>2737</v>
      </c>
      <c r="AJ1245">
        <v>2</v>
      </c>
      <c r="AK1245" s="7"/>
      <c r="AL1245" s="127">
        <v>33</v>
      </c>
      <c r="AM1245" s="130">
        <v>5</v>
      </c>
      <c r="AN1245" s="130">
        <v>80</v>
      </c>
      <c r="AO1245" s="132">
        <v>73700</v>
      </c>
      <c r="AP1245" s="132">
        <f t="shared" si="247"/>
        <v>33005</v>
      </c>
      <c r="AQ1245" t="s">
        <v>2231</v>
      </c>
    </row>
    <row r="1246" spans="1:43" hidden="1" outlineLevel="1" x14ac:dyDescent="0.2">
      <c r="A1246" t="s">
        <v>23</v>
      </c>
      <c r="B1246" s="10" t="s">
        <v>2439</v>
      </c>
      <c r="C1246" s="1">
        <f t="shared" si="242"/>
        <v>1508</v>
      </c>
      <c r="D1246" s="7">
        <f t="shared" si="244"/>
        <v>1</v>
      </c>
      <c r="E1246" s="7">
        <f t="shared" si="245"/>
        <v>2</v>
      </c>
      <c r="F1246" s="7">
        <f t="shared" si="246"/>
        <v>3</v>
      </c>
      <c r="G1246" s="1">
        <f t="shared" si="248"/>
        <v>89</v>
      </c>
      <c r="H1246" s="2">
        <f t="shared" si="249"/>
        <v>5.9018567639257294E-2</v>
      </c>
      <c r="I1246" s="8"/>
      <c r="J1246" s="2">
        <f t="shared" si="250"/>
        <v>0.39257294429708223</v>
      </c>
      <c r="K1246" s="2">
        <f t="shared" si="251"/>
        <v>0.33355437665782495</v>
      </c>
      <c r="L1246" s="2">
        <f t="shared" si="252"/>
        <v>0.259946949602122</v>
      </c>
      <c r="M1246" s="2">
        <f t="shared" si="253"/>
        <v>1.3925729442970824E-2</v>
      </c>
      <c r="N1246" s="1">
        <v>592</v>
      </c>
      <c r="O1246" s="1">
        <v>503</v>
      </c>
      <c r="P1246" s="1">
        <v>392</v>
      </c>
      <c r="Q1246">
        <v>20</v>
      </c>
      <c r="S1246">
        <v>0</v>
      </c>
      <c r="U1246" s="1">
        <v>1</v>
      </c>
      <c r="V1246" s="1"/>
      <c r="W1246" s="1"/>
      <c r="X1246" s="1"/>
      <c r="Y1246" s="1"/>
      <c r="Z1246" s="1"/>
      <c r="AA1246" s="1"/>
      <c r="AB1246" s="1"/>
      <c r="AH1246" t="str">
        <f t="shared" si="243"/>
        <v>Strafford</v>
      </c>
      <c r="AI1246" t="s">
        <v>23</v>
      </c>
      <c r="AJ1246">
        <v>1</v>
      </c>
      <c r="AK1246" s="7"/>
      <c r="AL1246" s="127">
        <v>33</v>
      </c>
      <c r="AM1246" s="130">
        <v>17</v>
      </c>
      <c r="AN1246" s="130">
        <v>65</v>
      </c>
      <c r="AO1246" s="132">
        <v>73860</v>
      </c>
      <c r="AP1246" s="132">
        <f t="shared" si="247"/>
        <v>33017</v>
      </c>
      <c r="AQ1246" t="s">
        <v>2231</v>
      </c>
    </row>
    <row r="1247" spans="1:43" hidden="1" outlineLevel="1" x14ac:dyDescent="0.2">
      <c r="A1247" t="s">
        <v>3215</v>
      </c>
      <c r="B1247" s="10" t="s">
        <v>2439</v>
      </c>
      <c r="C1247" s="1">
        <f t="shared" si="242"/>
        <v>299</v>
      </c>
      <c r="D1247" s="7">
        <f t="shared" si="244"/>
        <v>1</v>
      </c>
      <c r="E1247" s="7">
        <f t="shared" si="245"/>
        <v>3</v>
      </c>
      <c r="F1247" s="7">
        <f t="shared" si="246"/>
        <v>2</v>
      </c>
      <c r="G1247" s="1">
        <f t="shared" si="248"/>
        <v>48</v>
      </c>
      <c r="H1247" s="2">
        <f t="shared" si="249"/>
        <v>0.16053511705685619</v>
      </c>
      <c r="I1247" s="8"/>
      <c r="J1247" s="2">
        <f t="shared" si="250"/>
        <v>0.44816053511705684</v>
      </c>
      <c r="K1247" s="2">
        <f t="shared" si="251"/>
        <v>0.2608695652173913</v>
      </c>
      <c r="L1247" s="2">
        <f t="shared" si="252"/>
        <v>0.28762541806020064</v>
      </c>
      <c r="M1247" s="2">
        <f t="shared" si="253"/>
        <v>3.3444816053512794E-3</v>
      </c>
      <c r="N1247" s="1">
        <v>134</v>
      </c>
      <c r="O1247" s="1">
        <v>78</v>
      </c>
      <c r="P1247" s="1">
        <v>86</v>
      </c>
      <c r="Q1247" s="1">
        <v>1</v>
      </c>
      <c r="R1247" s="1"/>
      <c r="S1247" s="1">
        <v>0</v>
      </c>
      <c r="T1247" s="1"/>
      <c r="U1247" s="1">
        <v>0</v>
      </c>
      <c r="V1247" s="1"/>
      <c r="W1247" s="1"/>
      <c r="X1247" s="1"/>
      <c r="Y1247" s="1"/>
      <c r="Z1247" s="1"/>
      <c r="AA1247" s="1"/>
      <c r="AB1247" s="1"/>
      <c r="AH1247" t="str">
        <f t="shared" si="243"/>
        <v>Stratford</v>
      </c>
      <c r="AI1247" t="s">
        <v>200</v>
      </c>
      <c r="AJ1247">
        <v>2</v>
      </c>
      <c r="AK1247" s="7"/>
      <c r="AL1247" s="127">
        <v>33</v>
      </c>
      <c r="AM1247" s="130">
        <v>7</v>
      </c>
      <c r="AN1247" s="130">
        <v>195</v>
      </c>
      <c r="AO1247" s="132">
        <v>74180</v>
      </c>
      <c r="AP1247" s="132">
        <f t="shared" si="247"/>
        <v>33007</v>
      </c>
      <c r="AQ1247" t="s">
        <v>2231</v>
      </c>
    </row>
    <row r="1248" spans="1:43" hidden="1" outlineLevel="1" x14ac:dyDescent="0.2">
      <c r="A1248" t="s">
        <v>3216</v>
      </c>
      <c r="B1248" s="10" t="s">
        <v>2439</v>
      </c>
      <c r="C1248" s="1">
        <f t="shared" si="242"/>
        <v>3056</v>
      </c>
      <c r="D1248" s="7">
        <f t="shared" si="244"/>
        <v>2</v>
      </c>
      <c r="E1248" s="7">
        <f t="shared" si="245"/>
        <v>1</v>
      </c>
      <c r="F1248" s="7">
        <f t="shared" si="246"/>
        <v>3</v>
      </c>
      <c r="G1248" s="1">
        <f t="shared" si="248"/>
        <v>164</v>
      </c>
      <c r="H1248" s="2">
        <f t="shared" si="249"/>
        <v>5.3664921465968587E-2</v>
      </c>
      <c r="I1248" s="8"/>
      <c r="J1248" s="2">
        <f t="shared" si="250"/>
        <v>0.35732984293193715</v>
      </c>
      <c r="K1248" s="2">
        <f t="shared" si="251"/>
        <v>0.41099476439790578</v>
      </c>
      <c r="L1248" s="2">
        <f t="shared" si="252"/>
        <v>0.22545811518324607</v>
      </c>
      <c r="M1248" s="2">
        <f t="shared" si="253"/>
        <v>6.2172774869110048E-3</v>
      </c>
      <c r="N1248" s="1">
        <v>1092</v>
      </c>
      <c r="O1248" s="1">
        <v>1256</v>
      </c>
      <c r="P1248" s="1">
        <v>689</v>
      </c>
      <c r="Q1248">
        <v>18</v>
      </c>
      <c r="S1248">
        <v>0</v>
      </c>
      <c r="U1248" s="1">
        <v>1</v>
      </c>
      <c r="V1248" s="1"/>
      <c r="W1248" s="1"/>
      <c r="X1248" s="1"/>
      <c r="Y1248" s="1"/>
      <c r="Z1248" s="1"/>
      <c r="AA1248" s="1"/>
      <c r="AB1248" s="1"/>
      <c r="AH1248" t="str">
        <f t="shared" si="243"/>
        <v>Stratham</v>
      </c>
      <c r="AI1248" t="s">
        <v>1767</v>
      </c>
      <c r="AJ1248">
        <v>1</v>
      </c>
      <c r="AK1248" s="7"/>
      <c r="AL1248" s="127">
        <v>33</v>
      </c>
      <c r="AM1248" s="130">
        <v>15</v>
      </c>
      <c r="AN1248" s="130">
        <v>180</v>
      </c>
      <c r="AO1248" s="132">
        <v>74340</v>
      </c>
      <c r="AP1248" s="132">
        <f t="shared" si="247"/>
        <v>33015</v>
      </c>
      <c r="AQ1248" t="s">
        <v>2231</v>
      </c>
    </row>
    <row r="1249" spans="1:43" hidden="1" outlineLevel="1" x14ac:dyDescent="0.2">
      <c r="A1249" t="s">
        <v>2353</v>
      </c>
      <c r="B1249" s="10" t="s">
        <v>2439</v>
      </c>
      <c r="C1249" s="1">
        <f t="shared" si="242"/>
        <v>341</v>
      </c>
      <c r="D1249" s="7">
        <f t="shared" si="244"/>
        <v>2</v>
      </c>
      <c r="E1249" s="7">
        <f t="shared" si="245"/>
        <v>1</v>
      </c>
      <c r="F1249" s="7">
        <f t="shared" si="246"/>
        <v>3</v>
      </c>
      <c r="G1249" s="1">
        <f t="shared" si="248"/>
        <v>21</v>
      </c>
      <c r="H1249" s="2">
        <f t="shared" si="249"/>
        <v>6.1583577712609971E-2</v>
      </c>
      <c r="I1249" s="8"/>
      <c r="J1249" s="2">
        <f t="shared" si="250"/>
        <v>0.34017595307917886</v>
      </c>
      <c r="K1249" s="2">
        <f t="shared" si="251"/>
        <v>0.40175953079178883</v>
      </c>
      <c r="L1249" s="2">
        <f t="shared" si="252"/>
        <v>0.24926686217008798</v>
      </c>
      <c r="M1249" s="2">
        <f t="shared" si="253"/>
        <v>8.7976539589443847E-3</v>
      </c>
      <c r="N1249" s="1">
        <v>116</v>
      </c>
      <c r="O1249" s="1">
        <v>137</v>
      </c>
      <c r="P1249" s="1">
        <v>85</v>
      </c>
      <c r="Q1249" s="1">
        <v>1</v>
      </c>
      <c r="R1249" s="1"/>
      <c r="S1249" s="1">
        <v>0</v>
      </c>
      <c r="T1249" s="1"/>
      <c r="U1249" s="1">
        <v>2</v>
      </c>
      <c r="V1249" s="1"/>
      <c r="W1249" s="1"/>
      <c r="X1249" s="1"/>
      <c r="Y1249" s="1"/>
      <c r="Z1249" s="1"/>
      <c r="AA1249" s="1"/>
      <c r="AB1249" s="1"/>
      <c r="AH1249" t="str">
        <f t="shared" si="243"/>
        <v>Sugar Hill</v>
      </c>
      <c r="AI1249" t="s">
        <v>201</v>
      </c>
      <c r="AJ1249">
        <v>2</v>
      </c>
      <c r="AK1249" s="7"/>
      <c r="AL1249" s="127">
        <v>33</v>
      </c>
      <c r="AM1249" s="130">
        <v>9</v>
      </c>
      <c r="AN1249" s="130">
        <v>167</v>
      </c>
      <c r="AO1249" s="132">
        <v>74740</v>
      </c>
      <c r="AP1249" s="132">
        <f t="shared" si="247"/>
        <v>33009</v>
      </c>
      <c r="AQ1249" t="s">
        <v>2231</v>
      </c>
    </row>
    <row r="1250" spans="1:43" hidden="1" outlineLevel="1" x14ac:dyDescent="0.2">
      <c r="A1250" t="s">
        <v>618</v>
      </c>
      <c r="B1250" s="10" t="s">
        <v>2439</v>
      </c>
      <c r="C1250" s="1">
        <f t="shared" si="242"/>
        <v>322</v>
      </c>
      <c r="D1250" s="7">
        <f t="shared" si="244"/>
        <v>1</v>
      </c>
      <c r="E1250" s="7">
        <f t="shared" si="245"/>
        <v>2</v>
      </c>
      <c r="F1250" s="7">
        <f t="shared" si="246"/>
        <v>3</v>
      </c>
      <c r="G1250" s="1">
        <f t="shared" si="248"/>
        <v>40</v>
      </c>
      <c r="H1250" s="2">
        <f t="shared" si="249"/>
        <v>0.12422360248447205</v>
      </c>
      <c r="I1250" s="8"/>
      <c r="J1250" s="2">
        <f t="shared" si="250"/>
        <v>0.42857142857142855</v>
      </c>
      <c r="K1250" s="2">
        <f t="shared" si="251"/>
        <v>0.30434782608695654</v>
      </c>
      <c r="L1250" s="2">
        <f t="shared" si="252"/>
        <v>0.26708074534161491</v>
      </c>
      <c r="M1250" s="2">
        <f t="shared" si="253"/>
        <v>-5.5511151231257827E-17</v>
      </c>
      <c r="N1250" s="1">
        <v>138</v>
      </c>
      <c r="O1250" s="1">
        <v>98</v>
      </c>
      <c r="P1250" s="1">
        <v>86</v>
      </c>
      <c r="Q1250" s="1">
        <v>0</v>
      </c>
      <c r="R1250" s="1"/>
      <c r="S1250" s="1">
        <v>0</v>
      </c>
      <c r="T1250" s="1"/>
      <c r="U1250" s="1">
        <v>0</v>
      </c>
      <c r="V1250" s="1"/>
      <c r="W1250" s="1"/>
      <c r="X1250" s="1"/>
      <c r="Y1250" s="1"/>
      <c r="Z1250" s="1"/>
      <c r="AA1250" s="1"/>
      <c r="AB1250" s="1"/>
      <c r="AH1250" t="str">
        <f t="shared" si="243"/>
        <v>Sullivan</v>
      </c>
      <c r="AI1250" t="s">
        <v>2737</v>
      </c>
      <c r="AJ1250">
        <v>2</v>
      </c>
      <c r="AK1250" s="7"/>
      <c r="AL1250" s="127">
        <v>33</v>
      </c>
      <c r="AM1250" s="130">
        <v>5</v>
      </c>
      <c r="AN1250" s="130">
        <v>85</v>
      </c>
      <c r="AO1250" s="132">
        <v>74900</v>
      </c>
      <c r="AP1250" s="132">
        <f t="shared" si="247"/>
        <v>33005</v>
      </c>
      <c r="AQ1250" t="s">
        <v>2231</v>
      </c>
    </row>
    <row r="1251" spans="1:43" hidden="1" outlineLevel="1" x14ac:dyDescent="0.2">
      <c r="A1251" t="s">
        <v>2238</v>
      </c>
      <c r="B1251" s="10" t="s">
        <v>2439</v>
      </c>
      <c r="C1251" s="1">
        <f t="shared" si="242"/>
        <v>1686</v>
      </c>
      <c r="D1251" s="7">
        <f t="shared" si="244"/>
        <v>2</v>
      </c>
      <c r="E1251" s="7">
        <f t="shared" si="245"/>
        <v>1</v>
      </c>
      <c r="F1251" s="7">
        <f t="shared" si="246"/>
        <v>3</v>
      </c>
      <c r="G1251" s="1">
        <f t="shared" si="248"/>
        <v>130</v>
      </c>
      <c r="H1251" s="2">
        <f t="shared" si="249"/>
        <v>7.7105575326215897E-2</v>
      </c>
      <c r="I1251" s="8"/>
      <c r="J1251" s="2">
        <f t="shared" si="250"/>
        <v>0.35587188612099646</v>
      </c>
      <c r="K1251" s="2">
        <f t="shared" si="251"/>
        <v>0.43297746144721233</v>
      </c>
      <c r="L1251" s="2">
        <f t="shared" si="252"/>
        <v>0.19098457888493475</v>
      </c>
      <c r="M1251" s="2">
        <f t="shared" si="253"/>
        <v>2.0166073546856511E-2</v>
      </c>
      <c r="N1251" s="1">
        <v>600</v>
      </c>
      <c r="O1251" s="1">
        <v>730</v>
      </c>
      <c r="P1251" s="1">
        <v>322</v>
      </c>
      <c r="Q1251">
        <v>32</v>
      </c>
      <c r="S1251">
        <v>1</v>
      </c>
      <c r="U1251" s="1">
        <v>1</v>
      </c>
      <c r="V1251" s="1"/>
      <c r="W1251" s="1"/>
      <c r="X1251" s="1"/>
      <c r="Y1251" s="1"/>
      <c r="Z1251" s="1"/>
      <c r="AA1251" s="1"/>
      <c r="AB1251" s="1"/>
      <c r="AH1251" t="str">
        <f t="shared" si="243"/>
        <v>Sunapee</v>
      </c>
      <c r="AI1251" t="s">
        <v>618</v>
      </c>
      <c r="AJ1251">
        <v>2</v>
      </c>
      <c r="AK1251" s="7"/>
      <c r="AL1251" s="127">
        <v>33</v>
      </c>
      <c r="AM1251" s="130">
        <v>19</v>
      </c>
      <c r="AN1251" s="130">
        <v>65</v>
      </c>
      <c r="AO1251" s="132">
        <v>75060</v>
      </c>
      <c r="AP1251" s="132">
        <f t="shared" si="247"/>
        <v>33019</v>
      </c>
      <c r="AQ1251" t="s">
        <v>2231</v>
      </c>
    </row>
    <row r="1252" spans="1:43" hidden="1" outlineLevel="1" x14ac:dyDescent="0.2">
      <c r="A1252" t="s">
        <v>2537</v>
      </c>
      <c r="B1252" s="10" t="s">
        <v>2439</v>
      </c>
      <c r="C1252" s="1">
        <f t="shared" si="242"/>
        <v>389</v>
      </c>
      <c r="D1252" s="7">
        <f t="shared" si="244"/>
        <v>1</v>
      </c>
      <c r="E1252" s="7">
        <f t="shared" si="245"/>
        <v>2</v>
      </c>
      <c r="F1252" s="7">
        <f t="shared" si="246"/>
        <v>3</v>
      </c>
      <c r="G1252" s="1">
        <f t="shared" si="248"/>
        <v>8</v>
      </c>
      <c r="H1252" s="2">
        <f t="shared" si="249"/>
        <v>2.056555269922879E-2</v>
      </c>
      <c r="I1252" s="8"/>
      <c r="J1252" s="2">
        <f t="shared" si="250"/>
        <v>0.41645244215938304</v>
      </c>
      <c r="K1252" s="2">
        <f t="shared" si="251"/>
        <v>0.39588688946015427</v>
      </c>
      <c r="L1252" s="2">
        <f t="shared" si="252"/>
        <v>0.17994858611825193</v>
      </c>
      <c r="M1252" s="2">
        <f t="shared" si="253"/>
        <v>7.7120822622107621E-3</v>
      </c>
      <c r="N1252" s="1">
        <v>162</v>
      </c>
      <c r="O1252" s="1">
        <v>154</v>
      </c>
      <c r="P1252" s="1">
        <v>70</v>
      </c>
      <c r="Q1252" s="1">
        <v>3</v>
      </c>
      <c r="R1252" s="1"/>
      <c r="S1252" s="1">
        <v>0</v>
      </c>
      <c r="T1252" s="1"/>
      <c r="U1252" s="1">
        <v>0</v>
      </c>
      <c r="V1252" s="1"/>
      <c r="W1252" s="1"/>
      <c r="X1252" s="1"/>
      <c r="Y1252" s="1"/>
      <c r="Z1252" s="1"/>
      <c r="AA1252" s="1"/>
      <c r="AB1252" s="1"/>
      <c r="AH1252" t="str">
        <f t="shared" si="243"/>
        <v>Surry</v>
      </c>
      <c r="AI1252" t="s">
        <v>2737</v>
      </c>
      <c r="AJ1252">
        <v>2</v>
      </c>
      <c r="AK1252" s="7"/>
      <c r="AL1252" s="127">
        <v>33</v>
      </c>
      <c r="AM1252" s="130">
        <v>5</v>
      </c>
      <c r="AN1252" s="130">
        <v>90</v>
      </c>
      <c r="AO1252" s="132">
        <v>75300</v>
      </c>
      <c r="AP1252" s="132">
        <f t="shared" si="247"/>
        <v>33005</v>
      </c>
      <c r="AQ1252" t="s">
        <v>2231</v>
      </c>
    </row>
    <row r="1253" spans="1:43" hidden="1" outlineLevel="1" x14ac:dyDescent="0.2">
      <c r="A1253" t="s">
        <v>495</v>
      </c>
      <c r="B1253" s="10" t="s">
        <v>2439</v>
      </c>
      <c r="C1253" s="1">
        <f t="shared" si="242"/>
        <v>796</v>
      </c>
      <c r="D1253" s="7">
        <f t="shared" si="244"/>
        <v>1</v>
      </c>
      <c r="E1253" s="7">
        <f t="shared" si="245"/>
        <v>2</v>
      </c>
      <c r="F1253" s="7">
        <f t="shared" si="246"/>
        <v>3</v>
      </c>
      <c r="G1253" s="1">
        <f t="shared" si="248"/>
        <v>78</v>
      </c>
      <c r="H1253" s="2">
        <f t="shared" si="249"/>
        <v>9.7989949748743713E-2</v>
      </c>
      <c r="I1253" s="8"/>
      <c r="J1253" s="2">
        <f t="shared" si="250"/>
        <v>0.47487437185929648</v>
      </c>
      <c r="K1253" s="2">
        <f t="shared" si="251"/>
        <v>0.37688442211055279</v>
      </c>
      <c r="L1253" s="2">
        <f t="shared" si="252"/>
        <v>0.13693467336683418</v>
      </c>
      <c r="M1253" s="2">
        <f t="shared" si="253"/>
        <v>1.1306532663316549E-2</v>
      </c>
      <c r="N1253" s="1">
        <v>378</v>
      </c>
      <c r="O1253" s="1">
        <v>300</v>
      </c>
      <c r="P1253" s="1">
        <v>109</v>
      </c>
      <c r="Q1253" s="1">
        <v>7</v>
      </c>
      <c r="R1253" s="1"/>
      <c r="S1253" s="1">
        <v>1</v>
      </c>
      <c r="T1253" s="1"/>
      <c r="U1253" s="1">
        <v>1</v>
      </c>
      <c r="V1253" s="1"/>
      <c r="W1253" s="1"/>
      <c r="X1253" s="1"/>
      <c r="Y1253" s="1"/>
      <c r="Z1253" s="1"/>
      <c r="AA1253" s="1"/>
      <c r="AB1253" s="1"/>
      <c r="AH1253" t="str">
        <f t="shared" si="243"/>
        <v>Sutton</v>
      </c>
      <c r="AI1253" t="s">
        <v>309</v>
      </c>
      <c r="AJ1253">
        <v>2</v>
      </c>
      <c r="AK1253" s="7"/>
      <c r="AL1253" s="127">
        <v>33</v>
      </c>
      <c r="AM1253" s="130">
        <v>13</v>
      </c>
      <c r="AN1253" s="130">
        <v>120</v>
      </c>
      <c r="AO1253" s="132">
        <v>75460</v>
      </c>
      <c r="AP1253" s="132">
        <f t="shared" si="247"/>
        <v>33013</v>
      </c>
      <c r="AQ1253" t="s">
        <v>2231</v>
      </c>
    </row>
    <row r="1254" spans="1:43" hidden="1" outlineLevel="1" x14ac:dyDescent="0.2">
      <c r="A1254" t="s">
        <v>3167</v>
      </c>
      <c r="B1254" s="10" t="s">
        <v>2439</v>
      </c>
      <c r="C1254" s="1">
        <f t="shared" si="242"/>
        <v>2849</v>
      </c>
      <c r="D1254" s="7">
        <f t="shared" si="244"/>
        <v>1</v>
      </c>
      <c r="E1254" s="7">
        <f t="shared" si="245"/>
        <v>2</v>
      </c>
      <c r="F1254" s="7">
        <f t="shared" si="246"/>
        <v>3</v>
      </c>
      <c r="G1254" s="1">
        <f t="shared" si="248"/>
        <v>186</v>
      </c>
      <c r="H1254" s="2">
        <f t="shared" si="249"/>
        <v>6.5286065286065287E-2</v>
      </c>
      <c r="I1254" s="8"/>
      <c r="J1254" s="2">
        <f t="shared" si="250"/>
        <v>0.43208143208143207</v>
      </c>
      <c r="K1254" s="2">
        <f t="shared" si="251"/>
        <v>0.36679536679536678</v>
      </c>
      <c r="L1254" s="2">
        <f t="shared" si="252"/>
        <v>0.19691119691119691</v>
      </c>
      <c r="M1254" s="2">
        <f t="shared" si="253"/>
        <v>4.2120042120041834E-3</v>
      </c>
      <c r="N1254" s="1">
        <v>1231</v>
      </c>
      <c r="O1254" s="1">
        <v>1045</v>
      </c>
      <c r="P1254" s="1">
        <v>561</v>
      </c>
      <c r="Q1254" s="1">
        <v>8</v>
      </c>
      <c r="R1254" s="1"/>
      <c r="S1254" s="1">
        <v>1</v>
      </c>
      <c r="T1254" s="1"/>
      <c r="U1254" s="1">
        <v>3</v>
      </c>
      <c r="V1254" s="1"/>
      <c r="W1254" s="1"/>
      <c r="X1254" s="1"/>
      <c r="Y1254" s="1"/>
      <c r="Z1254" s="1"/>
      <c r="AA1254" s="1"/>
      <c r="AB1254" s="1"/>
      <c r="AH1254" t="str">
        <f t="shared" si="243"/>
        <v>Swanzey</v>
      </c>
      <c r="AI1254" t="s">
        <v>2737</v>
      </c>
      <c r="AJ1254">
        <v>2</v>
      </c>
      <c r="AK1254" s="7"/>
      <c r="AL1254" s="127">
        <v>33</v>
      </c>
      <c r="AM1254" s="130">
        <v>5</v>
      </c>
      <c r="AN1254" s="130">
        <v>95</v>
      </c>
      <c r="AO1254" s="132">
        <v>75700</v>
      </c>
      <c r="AP1254" s="132">
        <f t="shared" si="247"/>
        <v>33005</v>
      </c>
      <c r="AQ1254" t="s">
        <v>2231</v>
      </c>
    </row>
    <row r="1255" spans="1:43" hidden="1" outlineLevel="1" x14ac:dyDescent="0.2">
      <c r="A1255" t="s">
        <v>3168</v>
      </c>
      <c r="B1255" s="10" t="s">
        <v>2439</v>
      </c>
      <c r="C1255" s="1">
        <f t="shared" si="242"/>
        <v>1259</v>
      </c>
      <c r="D1255" s="7">
        <f t="shared" si="244"/>
        <v>1</v>
      </c>
      <c r="E1255" s="7">
        <f t="shared" si="245"/>
        <v>2</v>
      </c>
      <c r="F1255" s="7">
        <f t="shared" si="246"/>
        <v>3</v>
      </c>
      <c r="G1255" s="1">
        <f t="shared" si="248"/>
        <v>97</v>
      </c>
      <c r="H1255" s="2">
        <f t="shared" si="249"/>
        <v>7.7045274027005561E-2</v>
      </c>
      <c r="I1255" s="8"/>
      <c r="J1255" s="2">
        <f t="shared" si="250"/>
        <v>0.41779189833200953</v>
      </c>
      <c r="K1255" s="2">
        <f t="shared" si="251"/>
        <v>0.34074662430500396</v>
      </c>
      <c r="L1255" s="2">
        <f t="shared" si="252"/>
        <v>0.23272438443208895</v>
      </c>
      <c r="M1255" s="2">
        <f t="shared" si="253"/>
        <v>8.7370929308976109E-3</v>
      </c>
      <c r="N1255" s="1">
        <v>526</v>
      </c>
      <c r="O1255" s="1">
        <v>429</v>
      </c>
      <c r="P1255" s="1">
        <v>293</v>
      </c>
      <c r="Q1255" s="1">
        <v>11</v>
      </c>
      <c r="R1255" s="1"/>
      <c r="S1255" s="1">
        <v>0</v>
      </c>
      <c r="T1255" s="1"/>
      <c r="U1255" s="1">
        <v>0</v>
      </c>
      <c r="V1255" s="1"/>
      <c r="W1255" s="1"/>
      <c r="X1255" s="1"/>
      <c r="Y1255" s="1"/>
      <c r="Z1255" s="1"/>
      <c r="AA1255" s="1"/>
      <c r="AB1255" s="1"/>
      <c r="AH1255" t="str">
        <f t="shared" si="243"/>
        <v>Tamworth</v>
      </c>
      <c r="AI1255" t="s">
        <v>972</v>
      </c>
      <c r="AJ1255">
        <v>1</v>
      </c>
      <c r="AK1255" s="7"/>
      <c r="AL1255" s="127">
        <v>33</v>
      </c>
      <c r="AM1255" s="130">
        <v>3</v>
      </c>
      <c r="AN1255" s="130">
        <v>80</v>
      </c>
      <c r="AO1255" s="132">
        <v>76100</v>
      </c>
      <c r="AP1255" s="132">
        <f t="shared" si="247"/>
        <v>33003</v>
      </c>
      <c r="AQ1255" t="s">
        <v>2231</v>
      </c>
    </row>
    <row r="1256" spans="1:43" hidden="1" outlineLevel="1" x14ac:dyDescent="0.2">
      <c r="A1256" t="s">
        <v>3229</v>
      </c>
      <c r="B1256" s="10" t="s">
        <v>2439</v>
      </c>
      <c r="C1256" s="1">
        <f t="shared" si="242"/>
        <v>603</v>
      </c>
      <c r="D1256" s="7">
        <f t="shared" si="244"/>
        <v>2</v>
      </c>
      <c r="E1256" s="7">
        <f t="shared" si="245"/>
        <v>1</v>
      </c>
      <c r="F1256" s="7">
        <f t="shared" si="246"/>
        <v>3</v>
      </c>
      <c r="G1256" s="1">
        <f t="shared" si="248"/>
        <v>27</v>
      </c>
      <c r="H1256" s="2">
        <f t="shared" si="249"/>
        <v>4.4776119402985072E-2</v>
      </c>
      <c r="I1256" s="8"/>
      <c r="J1256" s="2">
        <f t="shared" si="250"/>
        <v>0.35655058043117743</v>
      </c>
      <c r="K1256" s="2">
        <f t="shared" si="251"/>
        <v>0.40132669983416253</v>
      </c>
      <c r="L1256" s="2">
        <f t="shared" si="252"/>
        <v>0.23548922056384744</v>
      </c>
      <c r="M1256" s="2">
        <f t="shared" si="253"/>
        <v>6.6334991708125457E-3</v>
      </c>
      <c r="N1256" s="1">
        <v>215</v>
      </c>
      <c r="O1256" s="1">
        <v>242</v>
      </c>
      <c r="P1256" s="1">
        <v>142</v>
      </c>
      <c r="Q1256" s="1">
        <v>4</v>
      </c>
      <c r="R1256" s="1"/>
      <c r="S1256" s="1">
        <v>0</v>
      </c>
      <c r="T1256" s="1"/>
      <c r="U1256" s="1">
        <v>0</v>
      </c>
      <c r="V1256" s="1"/>
      <c r="W1256" s="1"/>
      <c r="X1256" s="1"/>
      <c r="Y1256" s="1"/>
      <c r="Z1256" s="1"/>
      <c r="AA1256" s="1"/>
      <c r="AB1256" s="1"/>
      <c r="AH1256" t="str">
        <f t="shared" si="243"/>
        <v>Temple</v>
      </c>
      <c r="AI1256" t="s">
        <v>272</v>
      </c>
      <c r="AJ1256">
        <v>2</v>
      </c>
      <c r="AK1256" s="7"/>
      <c r="AL1256" s="127">
        <v>33</v>
      </c>
      <c r="AM1256" s="130">
        <v>11</v>
      </c>
      <c r="AN1256" s="130">
        <v>140</v>
      </c>
      <c r="AO1256" s="132">
        <v>76260</v>
      </c>
      <c r="AP1256" s="132">
        <f t="shared" si="247"/>
        <v>33011</v>
      </c>
      <c r="AQ1256" t="s">
        <v>2231</v>
      </c>
    </row>
    <row r="1257" spans="1:43" hidden="1" outlineLevel="1" x14ac:dyDescent="0.2">
      <c r="A1257" t="s">
        <v>2481</v>
      </c>
      <c r="B1257" s="10" t="s">
        <v>2439</v>
      </c>
      <c r="C1257" s="1">
        <f t="shared" ref="C1257:C1319" si="254">SUM(N1257:AF1257)</f>
        <v>868</v>
      </c>
      <c r="D1257" s="7">
        <f t="shared" si="244"/>
        <v>2</v>
      </c>
      <c r="E1257" s="7">
        <f t="shared" si="245"/>
        <v>1</v>
      </c>
      <c r="F1257" s="7">
        <f t="shared" si="246"/>
        <v>3</v>
      </c>
      <c r="G1257" s="1">
        <f t="shared" si="248"/>
        <v>14</v>
      </c>
      <c r="H1257" s="2">
        <f t="shared" si="249"/>
        <v>1.6129032258064516E-2</v>
      </c>
      <c r="I1257" s="8"/>
      <c r="J1257" s="2">
        <f t="shared" si="250"/>
        <v>0.34447004608294929</v>
      </c>
      <c r="K1257" s="2">
        <f t="shared" si="251"/>
        <v>0.36059907834101385</v>
      </c>
      <c r="L1257" s="2">
        <f t="shared" si="252"/>
        <v>0.2857142857142857</v>
      </c>
      <c r="M1257" s="2">
        <f t="shared" si="253"/>
        <v>9.2165898617511677E-3</v>
      </c>
      <c r="N1257" s="1">
        <v>299</v>
      </c>
      <c r="O1257" s="1">
        <v>313</v>
      </c>
      <c r="P1257" s="1">
        <v>248</v>
      </c>
      <c r="Q1257" s="1">
        <v>8</v>
      </c>
      <c r="R1257" s="1"/>
      <c r="S1257" s="1">
        <v>0</v>
      </c>
      <c r="T1257" s="1"/>
      <c r="U1257" s="1">
        <v>0</v>
      </c>
      <c r="V1257" s="1"/>
      <c r="W1257" s="1"/>
      <c r="X1257" s="1"/>
      <c r="Y1257" s="1"/>
      <c r="Z1257" s="1"/>
      <c r="AA1257" s="1"/>
      <c r="AB1257" s="1"/>
      <c r="AH1257" t="str">
        <f t="shared" ref="AH1257:AH1320" si="255">A1257</f>
        <v>Thornton</v>
      </c>
      <c r="AI1257" t="s">
        <v>201</v>
      </c>
      <c r="AJ1257">
        <v>2</v>
      </c>
      <c r="AK1257" s="7"/>
      <c r="AL1257" s="127">
        <v>33</v>
      </c>
      <c r="AM1257" s="130">
        <v>9</v>
      </c>
      <c r="AN1257" s="130">
        <v>170</v>
      </c>
      <c r="AO1257" s="132">
        <v>76740</v>
      </c>
      <c r="AP1257" s="132">
        <f t="shared" si="247"/>
        <v>33009</v>
      </c>
      <c r="AQ1257" t="s">
        <v>2231</v>
      </c>
    </row>
    <row r="1258" spans="1:43" hidden="1" outlineLevel="1" x14ac:dyDescent="0.2">
      <c r="A1258" t="s">
        <v>2482</v>
      </c>
      <c r="B1258" s="10" t="s">
        <v>2439</v>
      </c>
      <c r="C1258" s="1">
        <f t="shared" si="254"/>
        <v>1527</v>
      </c>
      <c r="D1258" s="7">
        <f t="shared" si="244"/>
        <v>2</v>
      </c>
      <c r="E1258" s="7">
        <f t="shared" si="245"/>
        <v>1</v>
      </c>
      <c r="F1258" s="7">
        <f t="shared" si="246"/>
        <v>3</v>
      </c>
      <c r="G1258" s="1">
        <f t="shared" si="248"/>
        <v>17</v>
      </c>
      <c r="H1258" s="2">
        <f t="shared" si="249"/>
        <v>1.1132940406024885E-2</v>
      </c>
      <c r="I1258" s="8"/>
      <c r="J1258" s="2">
        <f t="shared" si="250"/>
        <v>0.37655533726260643</v>
      </c>
      <c r="K1258" s="2">
        <f t="shared" si="251"/>
        <v>0.38768827766863129</v>
      </c>
      <c r="L1258" s="2">
        <f t="shared" si="252"/>
        <v>0.23051735428945644</v>
      </c>
      <c r="M1258" s="2">
        <f t="shared" si="253"/>
        <v>5.2390307793057922E-3</v>
      </c>
      <c r="N1258" s="1">
        <v>575</v>
      </c>
      <c r="O1258" s="1">
        <v>592</v>
      </c>
      <c r="P1258" s="1">
        <v>352</v>
      </c>
      <c r="Q1258" s="1">
        <v>6</v>
      </c>
      <c r="R1258" s="1"/>
      <c r="S1258" s="1">
        <v>1</v>
      </c>
      <c r="T1258" s="1"/>
      <c r="U1258" s="1">
        <v>1</v>
      </c>
      <c r="V1258" s="1"/>
      <c r="W1258" s="1"/>
      <c r="X1258" s="1"/>
      <c r="Y1258" s="1"/>
      <c r="Z1258" s="1"/>
      <c r="AA1258" s="1"/>
      <c r="AB1258" s="1"/>
      <c r="AH1258" t="str">
        <f t="shared" si="255"/>
        <v>Tilton</v>
      </c>
      <c r="AI1258" t="s">
        <v>2736</v>
      </c>
      <c r="AJ1258">
        <v>2</v>
      </c>
      <c r="AK1258" s="7"/>
      <c r="AL1258" s="127">
        <v>33</v>
      </c>
      <c r="AM1258" s="130">
        <v>1</v>
      </c>
      <c r="AN1258" s="130">
        <v>55</v>
      </c>
      <c r="AO1258" s="132">
        <v>77060</v>
      </c>
      <c r="AP1258" s="132">
        <f t="shared" si="247"/>
        <v>33001</v>
      </c>
      <c r="AQ1258" t="s">
        <v>2231</v>
      </c>
    </row>
    <row r="1259" spans="1:43" hidden="1" outlineLevel="1" x14ac:dyDescent="0.2">
      <c r="A1259" t="s">
        <v>1207</v>
      </c>
      <c r="B1259" s="10" t="s">
        <v>2439</v>
      </c>
      <c r="C1259" s="1">
        <f t="shared" si="254"/>
        <v>859</v>
      </c>
      <c r="D1259" s="7">
        <f t="shared" si="244"/>
        <v>1</v>
      </c>
      <c r="E1259" s="7">
        <f t="shared" si="245"/>
        <v>2</v>
      </c>
      <c r="F1259" s="7">
        <f t="shared" si="246"/>
        <v>3</v>
      </c>
      <c r="G1259" s="1">
        <f t="shared" si="248"/>
        <v>127</v>
      </c>
      <c r="H1259" s="2">
        <f t="shared" si="249"/>
        <v>0.14784633294528521</v>
      </c>
      <c r="I1259" s="8"/>
      <c r="J1259" s="2">
        <f t="shared" si="250"/>
        <v>0.46798603026775321</v>
      </c>
      <c r="K1259" s="2">
        <f t="shared" si="251"/>
        <v>0.320139697322468</v>
      </c>
      <c r="L1259" s="2">
        <f t="shared" si="252"/>
        <v>0.20721769499417927</v>
      </c>
      <c r="M1259" s="2">
        <f t="shared" si="253"/>
        <v>4.6565774155995221E-3</v>
      </c>
      <c r="N1259" s="1">
        <v>402</v>
      </c>
      <c r="O1259" s="1">
        <v>275</v>
      </c>
      <c r="P1259" s="1">
        <v>178</v>
      </c>
      <c r="Q1259" s="1">
        <v>4</v>
      </c>
      <c r="R1259" s="1"/>
      <c r="S1259" s="1">
        <v>0</v>
      </c>
      <c r="T1259" s="1"/>
      <c r="U1259" s="1">
        <v>0</v>
      </c>
      <c r="V1259" s="1"/>
      <c r="W1259" s="1"/>
      <c r="X1259" s="1"/>
      <c r="Y1259" s="1"/>
      <c r="Z1259" s="1"/>
      <c r="AA1259" s="1"/>
      <c r="AB1259" s="1"/>
      <c r="AH1259" t="str">
        <f t="shared" si="255"/>
        <v>Troy</v>
      </c>
      <c r="AI1259" t="s">
        <v>2737</v>
      </c>
      <c r="AJ1259">
        <v>2</v>
      </c>
      <c r="AK1259" s="7"/>
      <c r="AL1259" s="127">
        <v>33</v>
      </c>
      <c r="AM1259" s="130">
        <v>5</v>
      </c>
      <c r="AN1259" s="130">
        <v>100</v>
      </c>
      <c r="AO1259" s="132">
        <v>77380</v>
      </c>
      <c r="AP1259" s="132">
        <f t="shared" si="247"/>
        <v>33005</v>
      </c>
      <c r="AQ1259" t="s">
        <v>2231</v>
      </c>
    </row>
    <row r="1260" spans="1:43" hidden="1" outlineLevel="1" x14ac:dyDescent="0.2">
      <c r="A1260" t="s">
        <v>1532</v>
      </c>
      <c r="B1260" s="10" t="s">
        <v>2439</v>
      </c>
      <c r="C1260" s="1">
        <f t="shared" si="254"/>
        <v>1214</v>
      </c>
      <c r="D1260" s="7">
        <f t="shared" si="244"/>
        <v>2</v>
      </c>
      <c r="E1260" s="7">
        <f t="shared" si="245"/>
        <v>1</v>
      </c>
      <c r="F1260" s="7">
        <f t="shared" si="246"/>
        <v>3</v>
      </c>
      <c r="G1260" s="1">
        <f t="shared" si="248"/>
        <v>296</v>
      </c>
      <c r="H1260" s="2">
        <f t="shared" si="249"/>
        <v>0.24382207578253706</v>
      </c>
      <c r="I1260" s="8"/>
      <c r="J1260" s="2">
        <f t="shared" si="250"/>
        <v>0.25205930807248766</v>
      </c>
      <c r="K1260" s="2">
        <f t="shared" si="251"/>
        <v>0.49588138385502473</v>
      </c>
      <c r="L1260" s="2">
        <f t="shared" si="252"/>
        <v>0.24382207578253706</v>
      </c>
      <c r="M1260" s="2">
        <f t="shared" si="253"/>
        <v>8.2372322899505468E-3</v>
      </c>
      <c r="N1260" s="1">
        <v>306</v>
      </c>
      <c r="O1260" s="1">
        <v>602</v>
      </c>
      <c r="P1260" s="1">
        <v>296</v>
      </c>
      <c r="Q1260" s="1">
        <v>8</v>
      </c>
      <c r="R1260" s="1"/>
      <c r="S1260" s="1">
        <v>1</v>
      </c>
      <c r="T1260" s="1"/>
      <c r="U1260" s="1">
        <v>1</v>
      </c>
      <c r="V1260" s="1"/>
      <c r="W1260" s="1"/>
      <c r="X1260" s="1"/>
      <c r="Y1260" s="1"/>
      <c r="Z1260" s="1"/>
      <c r="AA1260" s="1"/>
      <c r="AB1260" s="1"/>
      <c r="AH1260" t="str">
        <f t="shared" si="255"/>
        <v>Tuftonboro</v>
      </c>
      <c r="AI1260" t="s">
        <v>972</v>
      </c>
      <c r="AJ1260">
        <v>1</v>
      </c>
      <c r="AK1260" s="7"/>
      <c r="AL1260" s="127">
        <v>33</v>
      </c>
      <c r="AM1260" s="130">
        <v>3</v>
      </c>
      <c r="AN1260" s="130">
        <v>85</v>
      </c>
      <c r="AO1260" s="132">
        <v>77620</v>
      </c>
      <c r="AP1260" s="132">
        <f t="shared" si="247"/>
        <v>33003</v>
      </c>
      <c r="AQ1260" t="s">
        <v>2231</v>
      </c>
    </row>
    <row r="1261" spans="1:43" hidden="1" outlineLevel="1" x14ac:dyDescent="0.2">
      <c r="A1261" t="s">
        <v>3228</v>
      </c>
      <c r="B1261" s="10" t="s">
        <v>2439</v>
      </c>
      <c r="C1261" s="1">
        <f t="shared" si="254"/>
        <v>556</v>
      </c>
      <c r="D1261" s="7">
        <f t="shared" si="244"/>
        <v>1</v>
      </c>
      <c r="E1261" s="7">
        <f t="shared" si="245"/>
        <v>2</v>
      </c>
      <c r="F1261" s="7">
        <f t="shared" si="246"/>
        <v>3</v>
      </c>
      <c r="G1261" s="1">
        <f t="shared" si="248"/>
        <v>74</v>
      </c>
      <c r="H1261" s="2">
        <f t="shared" si="249"/>
        <v>0.13309352517985612</v>
      </c>
      <c r="I1261" s="8"/>
      <c r="J1261" s="2">
        <f t="shared" si="250"/>
        <v>0.42985611510791366</v>
      </c>
      <c r="K1261" s="2">
        <f t="shared" si="251"/>
        <v>0.29676258992805754</v>
      </c>
      <c r="L1261" s="2">
        <f t="shared" si="252"/>
        <v>0.25719424460431656</v>
      </c>
      <c r="M1261" s="2">
        <f t="shared" si="253"/>
        <v>1.6187050359712241E-2</v>
      </c>
      <c r="N1261" s="1">
        <v>239</v>
      </c>
      <c r="O1261" s="1">
        <v>165</v>
      </c>
      <c r="P1261" s="1">
        <v>143</v>
      </c>
      <c r="Q1261">
        <v>9</v>
      </c>
      <c r="S1261">
        <v>0</v>
      </c>
      <c r="U1261" s="1">
        <v>0</v>
      </c>
      <c r="V1261" s="1"/>
      <c r="W1261" s="1"/>
      <c r="X1261" s="1"/>
      <c r="Y1261" s="1"/>
      <c r="Z1261" s="1"/>
      <c r="AA1261" s="1"/>
      <c r="AB1261" s="1"/>
      <c r="AH1261" t="str">
        <f t="shared" si="255"/>
        <v>Unity</v>
      </c>
      <c r="AI1261" t="s">
        <v>618</v>
      </c>
      <c r="AJ1261">
        <v>2</v>
      </c>
      <c r="AK1261" s="7"/>
      <c r="AL1261" s="127">
        <v>33</v>
      </c>
      <c r="AM1261" s="130">
        <v>19</v>
      </c>
      <c r="AN1261" s="130">
        <v>70</v>
      </c>
      <c r="AO1261" s="132">
        <v>77940</v>
      </c>
      <c r="AP1261" s="132">
        <f t="shared" si="247"/>
        <v>33019</v>
      </c>
      <c r="AQ1261" t="s">
        <v>2231</v>
      </c>
    </row>
    <row r="1262" spans="1:43" hidden="1" outlineLevel="1" x14ac:dyDescent="0.2">
      <c r="A1262" t="s">
        <v>2336</v>
      </c>
      <c r="B1262" s="10" t="s">
        <v>2439</v>
      </c>
      <c r="C1262" s="1">
        <f t="shared" si="254"/>
        <v>1770</v>
      </c>
      <c r="D1262" s="7">
        <f t="shared" si="244"/>
        <v>2</v>
      </c>
      <c r="E1262" s="7">
        <f t="shared" si="245"/>
        <v>1</v>
      </c>
      <c r="F1262" s="7">
        <f t="shared" si="246"/>
        <v>3</v>
      </c>
      <c r="G1262" s="1">
        <f t="shared" si="248"/>
        <v>87</v>
      </c>
      <c r="H1262" s="2">
        <f t="shared" si="249"/>
        <v>4.9152542372881358E-2</v>
      </c>
      <c r="I1262" s="8"/>
      <c r="J1262" s="2">
        <f t="shared" si="250"/>
        <v>0.32598870056497176</v>
      </c>
      <c r="K1262" s="2">
        <f t="shared" si="251"/>
        <v>0.37514124293785311</v>
      </c>
      <c r="L1262" s="2">
        <f t="shared" si="252"/>
        <v>0.28813559322033899</v>
      </c>
      <c r="M1262" s="2">
        <f t="shared" si="253"/>
        <v>1.0734463276836137E-2</v>
      </c>
      <c r="N1262" s="1">
        <v>577</v>
      </c>
      <c r="O1262" s="1">
        <v>664</v>
      </c>
      <c r="P1262" s="1">
        <v>510</v>
      </c>
      <c r="Q1262" s="1">
        <v>12</v>
      </c>
      <c r="R1262" s="1"/>
      <c r="S1262" s="1">
        <v>7</v>
      </c>
      <c r="T1262" s="1"/>
      <c r="U1262" s="1">
        <v>0</v>
      </c>
      <c r="V1262" s="1"/>
      <c r="W1262" s="1"/>
      <c r="X1262" s="1"/>
      <c r="Y1262" s="1"/>
      <c r="Z1262" s="1"/>
      <c r="AA1262" s="1"/>
      <c r="AB1262" s="1"/>
      <c r="AH1262" t="str">
        <f t="shared" si="255"/>
        <v>Wakefield</v>
      </c>
      <c r="AI1262" t="s">
        <v>972</v>
      </c>
      <c r="AJ1262">
        <v>1</v>
      </c>
      <c r="AK1262" s="7"/>
      <c r="AL1262" s="127">
        <v>33</v>
      </c>
      <c r="AM1262" s="130">
        <v>3</v>
      </c>
      <c r="AN1262" s="130">
        <v>90</v>
      </c>
      <c r="AO1262" s="132">
        <v>78180</v>
      </c>
      <c r="AP1262" s="132">
        <f t="shared" si="247"/>
        <v>33003</v>
      </c>
      <c r="AQ1262" t="s">
        <v>2231</v>
      </c>
    </row>
    <row r="1263" spans="1:43" hidden="1" outlineLevel="1" x14ac:dyDescent="0.2">
      <c r="A1263" t="s">
        <v>3165</v>
      </c>
      <c r="B1263" s="10" t="s">
        <v>2439</v>
      </c>
      <c r="C1263" s="1">
        <f t="shared" si="254"/>
        <v>1830</v>
      </c>
      <c r="D1263" s="7">
        <f t="shared" si="244"/>
        <v>1</v>
      </c>
      <c r="E1263" s="7">
        <f t="shared" si="245"/>
        <v>2</v>
      </c>
      <c r="F1263" s="7">
        <f t="shared" si="246"/>
        <v>3</v>
      </c>
      <c r="G1263" s="1">
        <f t="shared" si="248"/>
        <v>252</v>
      </c>
      <c r="H1263" s="2">
        <f t="shared" si="249"/>
        <v>0.13770491803278689</v>
      </c>
      <c r="I1263" s="8"/>
      <c r="J1263" s="2">
        <f t="shared" si="250"/>
        <v>0.47814207650273222</v>
      </c>
      <c r="K1263" s="2">
        <f t="shared" si="251"/>
        <v>0.34043715846994538</v>
      </c>
      <c r="L1263" s="2">
        <f t="shared" si="252"/>
        <v>0.17759562841530055</v>
      </c>
      <c r="M1263" s="2">
        <f t="shared" si="253"/>
        <v>3.8251366120218566E-3</v>
      </c>
      <c r="N1263" s="1">
        <v>875</v>
      </c>
      <c r="O1263" s="1">
        <v>623</v>
      </c>
      <c r="P1263" s="1">
        <v>325</v>
      </c>
      <c r="Q1263" s="1">
        <v>5</v>
      </c>
      <c r="R1263" s="1"/>
      <c r="S1263" s="1">
        <v>0</v>
      </c>
      <c r="T1263" s="1"/>
      <c r="U1263" s="1">
        <v>2</v>
      </c>
      <c r="V1263" s="1"/>
      <c r="W1263" s="1"/>
      <c r="X1263" s="1"/>
      <c r="Y1263" s="1"/>
      <c r="Z1263" s="1"/>
      <c r="AA1263" s="1"/>
      <c r="AB1263" s="1"/>
      <c r="AH1263" t="str">
        <f t="shared" si="255"/>
        <v>Walpole</v>
      </c>
      <c r="AI1263" t="s">
        <v>2737</v>
      </c>
      <c r="AJ1263">
        <v>2</v>
      </c>
      <c r="AK1263" s="7"/>
      <c r="AL1263" s="127">
        <v>33</v>
      </c>
      <c r="AM1263" s="130">
        <v>5</v>
      </c>
      <c r="AN1263" s="130">
        <v>105</v>
      </c>
      <c r="AO1263" s="132">
        <v>78420</v>
      </c>
      <c r="AP1263" s="132">
        <f t="shared" si="247"/>
        <v>33005</v>
      </c>
      <c r="AQ1263" t="s">
        <v>2231</v>
      </c>
    </row>
    <row r="1264" spans="1:43" hidden="1" outlineLevel="1" x14ac:dyDescent="0.2">
      <c r="A1264" t="s">
        <v>3227</v>
      </c>
      <c r="B1264" s="10" t="s">
        <v>2439</v>
      </c>
      <c r="C1264" s="1">
        <f t="shared" si="254"/>
        <v>1277</v>
      </c>
      <c r="D1264" s="7">
        <f t="shared" si="244"/>
        <v>1</v>
      </c>
      <c r="E1264" s="7">
        <f t="shared" si="245"/>
        <v>2</v>
      </c>
      <c r="F1264" s="7">
        <f t="shared" si="246"/>
        <v>3</v>
      </c>
      <c r="G1264" s="1">
        <f t="shared" si="248"/>
        <v>113</v>
      </c>
      <c r="H1264" s="2">
        <f t="shared" si="249"/>
        <v>8.848864526233359E-2</v>
      </c>
      <c r="I1264" s="8"/>
      <c r="J1264" s="2">
        <f t="shared" si="250"/>
        <v>0.44087705559906032</v>
      </c>
      <c r="K1264" s="2">
        <f t="shared" si="251"/>
        <v>0.35238841033672669</v>
      </c>
      <c r="L1264" s="2">
        <f t="shared" si="252"/>
        <v>0.19733750978856696</v>
      </c>
      <c r="M1264" s="2">
        <f t="shared" si="253"/>
        <v>9.3970242756460376E-3</v>
      </c>
      <c r="N1264" s="1">
        <v>563</v>
      </c>
      <c r="O1264" s="1">
        <v>450</v>
      </c>
      <c r="P1264" s="1">
        <v>252</v>
      </c>
      <c r="Q1264" s="1">
        <v>11</v>
      </c>
      <c r="R1264" s="1"/>
      <c r="S1264" s="1">
        <v>0</v>
      </c>
      <c r="T1264" s="1"/>
      <c r="U1264" s="1">
        <v>1</v>
      </c>
      <c r="V1264" s="1"/>
      <c r="W1264" s="1"/>
      <c r="X1264" s="1"/>
      <c r="Y1264" s="1"/>
      <c r="Z1264" s="1"/>
      <c r="AA1264" s="1"/>
      <c r="AB1264" s="1"/>
      <c r="AH1264" t="str">
        <f t="shared" si="255"/>
        <v>Warner</v>
      </c>
      <c r="AI1264" t="s">
        <v>309</v>
      </c>
      <c r="AJ1264">
        <v>2</v>
      </c>
      <c r="AK1264" s="7"/>
      <c r="AL1264" s="127">
        <v>33</v>
      </c>
      <c r="AM1264" s="130">
        <v>13</v>
      </c>
      <c r="AN1264" s="130">
        <v>125</v>
      </c>
      <c r="AO1264" s="132">
        <v>78580</v>
      </c>
      <c r="AP1264" s="132">
        <f t="shared" si="247"/>
        <v>33013</v>
      </c>
      <c r="AQ1264" t="s">
        <v>2231</v>
      </c>
    </row>
    <row r="1265" spans="1:43" hidden="1" outlineLevel="1" x14ac:dyDescent="0.2">
      <c r="A1265" t="s">
        <v>821</v>
      </c>
      <c r="B1265" s="10" t="s">
        <v>2439</v>
      </c>
      <c r="C1265" s="1">
        <f t="shared" si="254"/>
        <v>396</v>
      </c>
      <c r="D1265" s="7">
        <f t="shared" si="244"/>
        <v>3</v>
      </c>
      <c r="E1265" s="7">
        <f t="shared" si="245"/>
        <v>1</v>
      </c>
      <c r="F1265" s="7">
        <f t="shared" si="246"/>
        <v>2</v>
      </c>
      <c r="G1265" s="1">
        <f t="shared" si="248"/>
        <v>27</v>
      </c>
      <c r="H1265" s="2">
        <f t="shared" si="249"/>
        <v>6.8181818181818177E-2</v>
      </c>
      <c r="I1265" s="8"/>
      <c r="J1265" s="2">
        <f t="shared" si="250"/>
        <v>0.29040404040404039</v>
      </c>
      <c r="K1265" s="2">
        <f t="shared" si="251"/>
        <v>0.3888888888888889</v>
      </c>
      <c r="L1265" s="2">
        <f t="shared" si="252"/>
        <v>0.32070707070707072</v>
      </c>
      <c r="M1265" s="2">
        <f t="shared" si="253"/>
        <v>-5.5511151231257827E-17</v>
      </c>
      <c r="N1265" s="1">
        <v>115</v>
      </c>
      <c r="O1265" s="1">
        <v>154</v>
      </c>
      <c r="P1265" s="1">
        <v>127</v>
      </c>
      <c r="Q1265" s="1">
        <v>0</v>
      </c>
      <c r="R1265" s="1"/>
      <c r="S1265" s="1">
        <v>0</v>
      </c>
      <c r="T1265" s="1"/>
      <c r="U1265" s="1">
        <v>0</v>
      </c>
      <c r="V1265" s="1"/>
      <c r="W1265" s="1"/>
      <c r="X1265" s="1"/>
      <c r="Y1265" s="1"/>
      <c r="Z1265" s="1"/>
      <c r="AA1265" s="1"/>
      <c r="AB1265" s="1"/>
      <c r="AH1265" t="str">
        <f t="shared" si="255"/>
        <v>Warren</v>
      </c>
      <c r="AI1265" t="s">
        <v>201</v>
      </c>
      <c r="AJ1265">
        <v>2</v>
      </c>
      <c r="AK1265" s="7"/>
      <c r="AL1265" s="127">
        <v>33</v>
      </c>
      <c r="AM1265" s="130">
        <v>9</v>
      </c>
      <c r="AN1265" s="130">
        <v>175</v>
      </c>
      <c r="AO1265" s="132">
        <v>78740</v>
      </c>
      <c r="AP1265" s="132">
        <f t="shared" si="247"/>
        <v>33009</v>
      </c>
      <c r="AQ1265" t="s">
        <v>2231</v>
      </c>
    </row>
    <row r="1266" spans="1:43" hidden="1" outlineLevel="1" x14ac:dyDescent="0.2">
      <c r="A1266" t="s">
        <v>563</v>
      </c>
      <c r="B1266" s="10" t="s">
        <v>2439</v>
      </c>
      <c r="C1266" s="1">
        <f t="shared" si="254"/>
        <v>464</v>
      </c>
      <c r="D1266" s="7">
        <f t="shared" si="244"/>
        <v>2</v>
      </c>
      <c r="E1266" s="7">
        <f t="shared" si="245"/>
        <v>1</v>
      </c>
      <c r="F1266" s="7">
        <f t="shared" si="246"/>
        <v>3</v>
      </c>
      <c r="G1266" s="1">
        <f t="shared" si="248"/>
        <v>32</v>
      </c>
      <c r="H1266" s="2">
        <f t="shared" si="249"/>
        <v>6.8965517241379309E-2</v>
      </c>
      <c r="I1266" s="8"/>
      <c r="J1266" s="2">
        <f t="shared" si="250"/>
        <v>0.32974137931034481</v>
      </c>
      <c r="K1266" s="2">
        <f t="shared" si="251"/>
        <v>0.39870689655172414</v>
      </c>
      <c r="L1266" s="2">
        <f t="shared" si="252"/>
        <v>0.26939655172413796</v>
      </c>
      <c r="M1266" s="2">
        <f t="shared" si="253"/>
        <v>2.1551724137931494E-3</v>
      </c>
      <c r="N1266" s="1">
        <v>153</v>
      </c>
      <c r="O1266" s="1">
        <v>185</v>
      </c>
      <c r="P1266" s="1">
        <v>125</v>
      </c>
      <c r="Q1266">
        <v>1</v>
      </c>
      <c r="S1266">
        <v>0</v>
      </c>
      <c r="U1266" s="1">
        <v>0</v>
      </c>
      <c r="V1266" s="1"/>
      <c r="W1266" s="1"/>
      <c r="X1266" s="1"/>
      <c r="Y1266" s="1"/>
      <c r="Z1266" s="1"/>
      <c r="AA1266" s="1"/>
      <c r="AB1266" s="1"/>
      <c r="AH1266" t="str">
        <f t="shared" si="255"/>
        <v>Washington</v>
      </c>
      <c r="AI1266" t="s">
        <v>618</v>
      </c>
      <c r="AJ1266">
        <v>2</v>
      </c>
      <c r="AK1266" s="7"/>
      <c r="AL1266" s="127">
        <v>33</v>
      </c>
      <c r="AM1266" s="130">
        <v>19</v>
      </c>
      <c r="AN1266" s="130">
        <v>75</v>
      </c>
      <c r="AO1266" s="132">
        <v>78980</v>
      </c>
      <c r="AP1266" s="132">
        <f t="shared" si="247"/>
        <v>33019</v>
      </c>
      <c r="AQ1266" t="s">
        <v>2231</v>
      </c>
    </row>
    <row r="1267" spans="1:43" hidden="1" outlineLevel="1" x14ac:dyDescent="0.2">
      <c r="A1267" t="s">
        <v>2264</v>
      </c>
      <c r="B1267" s="10" t="s">
        <v>2439</v>
      </c>
      <c r="C1267" s="1">
        <f t="shared" si="254"/>
        <v>151</v>
      </c>
      <c r="D1267" s="7">
        <f t="shared" si="244"/>
        <v>1</v>
      </c>
      <c r="E1267" s="7">
        <f t="shared" si="245"/>
        <v>1</v>
      </c>
      <c r="F1267" s="7">
        <f t="shared" si="246"/>
        <v>3</v>
      </c>
      <c r="G1267" s="1">
        <f t="shared" si="248"/>
        <v>0</v>
      </c>
      <c r="H1267" s="2">
        <f t="shared" si="249"/>
        <v>0</v>
      </c>
      <c r="I1267" s="8"/>
      <c r="J1267" s="2">
        <f t="shared" si="250"/>
        <v>0.37748344370860926</v>
      </c>
      <c r="K1267" s="2">
        <f t="shared" si="251"/>
        <v>0.37748344370860926</v>
      </c>
      <c r="L1267" s="2">
        <f t="shared" si="252"/>
        <v>0.24503311258278146</v>
      </c>
      <c r="M1267" s="2">
        <f t="shared" si="253"/>
        <v>8.3266726846886741E-17</v>
      </c>
      <c r="N1267" s="1">
        <v>57</v>
      </c>
      <c r="O1267" s="1">
        <v>57</v>
      </c>
      <c r="P1267" s="1">
        <v>37</v>
      </c>
      <c r="Q1267" s="1">
        <v>0</v>
      </c>
      <c r="R1267" s="1"/>
      <c r="S1267" s="1">
        <v>0</v>
      </c>
      <c r="T1267" s="1"/>
      <c r="U1267" s="1">
        <v>0</v>
      </c>
      <c r="V1267" s="1"/>
      <c r="W1267" s="1"/>
      <c r="X1267" s="1"/>
      <c r="Y1267" s="1"/>
      <c r="Z1267" s="1"/>
      <c r="AA1267" s="1"/>
      <c r="AB1267" s="1"/>
      <c r="AH1267" t="str">
        <f t="shared" si="255"/>
        <v>Waterville Valley</v>
      </c>
      <c r="AI1267" t="s">
        <v>201</v>
      </c>
      <c r="AJ1267">
        <v>2</v>
      </c>
      <c r="AK1267" s="7"/>
      <c r="AL1267" s="127">
        <v>33</v>
      </c>
      <c r="AM1267" s="130">
        <v>9</v>
      </c>
      <c r="AN1267" s="130">
        <v>181</v>
      </c>
      <c r="AO1267" s="132">
        <v>79380</v>
      </c>
      <c r="AP1267" s="132">
        <f t="shared" si="247"/>
        <v>33009</v>
      </c>
      <c r="AQ1267" t="s">
        <v>2231</v>
      </c>
    </row>
    <row r="1268" spans="1:43" hidden="1" outlineLevel="1" x14ac:dyDescent="0.2">
      <c r="A1268" t="s">
        <v>2683</v>
      </c>
      <c r="B1268" s="10" t="s">
        <v>2439</v>
      </c>
      <c r="C1268" s="1">
        <f t="shared" si="254"/>
        <v>2987</v>
      </c>
      <c r="D1268" s="7">
        <f t="shared" si="244"/>
        <v>2</v>
      </c>
      <c r="E1268" s="7">
        <f t="shared" si="245"/>
        <v>1</v>
      </c>
      <c r="F1268" s="7">
        <f t="shared" si="246"/>
        <v>3</v>
      </c>
      <c r="G1268" s="1">
        <f t="shared" si="248"/>
        <v>268</v>
      </c>
      <c r="H1268" s="2">
        <f t="shared" si="249"/>
        <v>8.9722129226648809E-2</v>
      </c>
      <c r="I1268" s="8"/>
      <c r="J1268" s="2">
        <f t="shared" si="250"/>
        <v>0.32574489454301975</v>
      </c>
      <c r="K1268" s="2">
        <f t="shared" si="251"/>
        <v>0.41546702376966854</v>
      </c>
      <c r="L1268" s="2">
        <f t="shared" si="252"/>
        <v>0.24640107130900568</v>
      </c>
      <c r="M1268" s="2">
        <f t="shared" si="253"/>
        <v>1.2387010378306085E-2</v>
      </c>
      <c r="N1268" s="1">
        <v>973</v>
      </c>
      <c r="O1268" s="1">
        <v>1241</v>
      </c>
      <c r="P1268" s="1">
        <v>736</v>
      </c>
      <c r="Q1268" s="1">
        <v>33</v>
      </c>
      <c r="R1268" s="1"/>
      <c r="S1268" s="1">
        <v>3</v>
      </c>
      <c r="T1268" s="1"/>
      <c r="U1268" s="1">
        <v>1</v>
      </c>
      <c r="V1268" s="1"/>
      <c r="W1268" s="1"/>
      <c r="X1268" s="1"/>
      <c r="Y1268" s="1"/>
      <c r="Z1268" s="1"/>
      <c r="AA1268" s="1"/>
      <c r="AB1268" s="1"/>
      <c r="AH1268" t="str">
        <f t="shared" si="255"/>
        <v>Weare</v>
      </c>
      <c r="AI1268" t="s">
        <v>272</v>
      </c>
      <c r="AJ1268">
        <v>2</v>
      </c>
      <c r="AK1268" s="7"/>
      <c r="AL1268" s="127">
        <v>33</v>
      </c>
      <c r="AM1268" s="130">
        <v>11</v>
      </c>
      <c r="AN1268" s="130">
        <v>145</v>
      </c>
      <c r="AO1268" s="132">
        <v>79780</v>
      </c>
      <c r="AP1268" s="132">
        <f t="shared" si="247"/>
        <v>33011</v>
      </c>
      <c r="AQ1268" t="s">
        <v>2231</v>
      </c>
    </row>
    <row r="1269" spans="1:43" hidden="1" outlineLevel="1" x14ac:dyDescent="0.2">
      <c r="A1269" t="s">
        <v>2361</v>
      </c>
      <c r="B1269" s="10" t="s">
        <v>2439</v>
      </c>
      <c r="C1269" s="1">
        <f t="shared" si="254"/>
        <v>697</v>
      </c>
      <c r="D1269" s="7">
        <f t="shared" si="244"/>
        <v>1</v>
      </c>
      <c r="E1269" s="7">
        <f t="shared" si="245"/>
        <v>2</v>
      </c>
      <c r="F1269" s="7">
        <f t="shared" si="246"/>
        <v>3</v>
      </c>
      <c r="G1269" s="1">
        <f t="shared" si="248"/>
        <v>16</v>
      </c>
      <c r="H1269" s="2">
        <f t="shared" si="249"/>
        <v>2.2955523672883789E-2</v>
      </c>
      <c r="I1269" s="8"/>
      <c r="J1269" s="2">
        <f t="shared" si="250"/>
        <v>0.38163558106169299</v>
      </c>
      <c r="K1269" s="2">
        <f t="shared" si="251"/>
        <v>0.3586800573888092</v>
      </c>
      <c r="L1269" s="2">
        <f t="shared" si="252"/>
        <v>0.25107604017216645</v>
      </c>
      <c r="M1269" s="2">
        <f t="shared" si="253"/>
        <v>8.6083213773314182E-3</v>
      </c>
      <c r="N1269" s="1">
        <v>266</v>
      </c>
      <c r="O1269" s="1">
        <v>250</v>
      </c>
      <c r="P1269" s="1">
        <v>175</v>
      </c>
      <c r="Q1269" s="1">
        <v>6</v>
      </c>
      <c r="R1269" s="1"/>
      <c r="S1269" s="1">
        <v>0</v>
      </c>
      <c r="T1269" s="1"/>
      <c r="U1269" s="1">
        <v>0</v>
      </c>
      <c r="V1269" s="1"/>
      <c r="W1269" s="1"/>
      <c r="X1269" s="1"/>
      <c r="Y1269" s="1"/>
      <c r="Z1269" s="1"/>
      <c r="AA1269" s="1"/>
      <c r="AB1269" s="1"/>
      <c r="AH1269" t="str">
        <f t="shared" si="255"/>
        <v>Webster</v>
      </c>
      <c r="AI1269" t="s">
        <v>309</v>
      </c>
      <c r="AJ1269">
        <v>2</v>
      </c>
      <c r="AK1269" s="7"/>
      <c r="AL1269" s="127">
        <v>33</v>
      </c>
      <c r="AM1269" s="130">
        <v>13</v>
      </c>
      <c r="AN1269" s="130">
        <v>130</v>
      </c>
      <c r="AO1269" s="132">
        <v>80020</v>
      </c>
      <c r="AP1269" s="132">
        <f t="shared" si="247"/>
        <v>33013</v>
      </c>
      <c r="AQ1269" t="s">
        <v>2231</v>
      </c>
    </row>
    <row r="1270" spans="1:43" hidden="1" outlineLevel="1" x14ac:dyDescent="0.2">
      <c r="A1270" t="s">
        <v>2684</v>
      </c>
      <c r="B1270" s="10" t="s">
        <v>2439</v>
      </c>
      <c r="C1270" s="1">
        <f t="shared" si="254"/>
        <v>356</v>
      </c>
      <c r="D1270" s="7">
        <f t="shared" si="244"/>
        <v>3</v>
      </c>
      <c r="E1270" s="7">
        <f t="shared" si="245"/>
        <v>1</v>
      </c>
      <c r="F1270" s="7">
        <f t="shared" si="246"/>
        <v>2</v>
      </c>
      <c r="G1270" s="1">
        <f t="shared" si="248"/>
        <v>74</v>
      </c>
      <c r="H1270" s="2">
        <f t="shared" si="249"/>
        <v>0.20786516853932585</v>
      </c>
      <c r="I1270" s="8"/>
      <c r="J1270" s="2">
        <f t="shared" si="250"/>
        <v>0.2443820224719101</v>
      </c>
      <c r="K1270" s="2">
        <f t="shared" si="251"/>
        <v>0.47191011235955055</v>
      </c>
      <c r="L1270" s="2">
        <f t="shared" si="252"/>
        <v>0.2640449438202247</v>
      </c>
      <c r="M1270" s="2">
        <f t="shared" si="253"/>
        <v>1.9662921348314655E-2</v>
      </c>
      <c r="N1270" s="1">
        <v>87</v>
      </c>
      <c r="O1270" s="1">
        <v>168</v>
      </c>
      <c r="P1270" s="1">
        <v>94</v>
      </c>
      <c r="Q1270" s="1">
        <v>7</v>
      </c>
      <c r="R1270" s="1"/>
      <c r="S1270" s="1">
        <v>0</v>
      </c>
      <c r="T1270" s="1"/>
      <c r="U1270" s="1">
        <v>0</v>
      </c>
      <c r="V1270" s="1"/>
      <c r="W1270" s="1"/>
      <c r="X1270" s="1"/>
      <c r="Y1270" s="1"/>
      <c r="Z1270" s="1"/>
      <c r="AA1270" s="1"/>
      <c r="AB1270" s="1"/>
      <c r="AH1270" t="str">
        <f t="shared" si="255"/>
        <v>Wentworth</v>
      </c>
      <c r="AI1270" t="s">
        <v>201</v>
      </c>
      <c r="AJ1270">
        <v>2</v>
      </c>
      <c r="AK1270" s="7"/>
      <c r="AL1270" s="127">
        <v>33</v>
      </c>
      <c r="AM1270" s="130">
        <v>9</v>
      </c>
      <c r="AN1270" s="130">
        <v>185</v>
      </c>
      <c r="AO1270" s="132">
        <v>80500</v>
      </c>
      <c r="AP1270" s="132">
        <f t="shared" si="247"/>
        <v>33009</v>
      </c>
      <c r="AQ1270" t="s">
        <v>2231</v>
      </c>
    </row>
    <row r="1271" spans="1:43" hidden="1" outlineLevel="1" x14ac:dyDescent="0.2">
      <c r="A1271" t="s">
        <v>3337</v>
      </c>
      <c r="B1271" s="10" t="s">
        <v>2439</v>
      </c>
      <c r="C1271" s="1">
        <f t="shared" si="254"/>
        <v>23</v>
      </c>
      <c r="D1271" s="7">
        <f t="shared" si="244"/>
        <v>3</v>
      </c>
      <c r="E1271" s="7">
        <f t="shared" si="245"/>
        <v>2</v>
      </c>
      <c r="F1271" s="7">
        <f t="shared" si="246"/>
        <v>1</v>
      </c>
      <c r="G1271" s="1">
        <f t="shared" si="248"/>
        <v>1</v>
      </c>
      <c r="H1271" s="2">
        <f t="shared" si="249"/>
        <v>4.3478260869565216E-2</v>
      </c>
      <c r="I1271" s="8"/>
      <c r="J1271" s="2">
        <f t="shared" si="250"/>
        <v>0.17391304347826086</v>
      </c>
      <c r="K1271" s="2">
        <f t="shared" si="251"/>
        <v>0.39130434782608697</v>
      </c>
      <c r="L1271" s="2">
        <f t="shared" si="252"/>
        <v>0.43478260869565216</v>
      </c>
      <c r="M1271" s="2">
        <f t="shared" si="253"/>
        <v>0</v>
      </c>
      <c r="N1271" s="1">
        <v>4</v>
      </c>
      <c r="O1271" s="1">
        <v>9</v>
      </c>
      <c r="P1271" s="1">
        <v>10</v>
      </c>
      <c r="Q1271" s="1">
        <v>0</v>
      </c>
      <c r="R1271" s="1"/>
      <c r="S1271" s="1">
        <v>0</v>
      </c>
      <c r="T1271" s="1"/>
      <c r="U1271" s="1">
        <v>0</v>
      </c>
      <c r="V1271" s="1"/>
      <c r="W1271" s="1"/>
      <c r="X1271" s="1"/>
      <c r="Y1271" s="1"/>
      <c r="Z1271" s="1"/>
      <c r="AA1271" s="1"/>
      <c r="AB1271" s="1"/>
      <c r="AH1271" t="str">
        <f t="shared" si="255"/>
        <v>Wentworth's Location</v>
      </c>
      <c r="AI1271" t="s">
        <v>200</v>
      </c>
      <c r="AJ1271">
        <v>2</v>
      </c>
      <c r="AK1271" s="7"/>
      <c r="AL1271" s="127">
        <v>33</v>
      </c>
      <c r="AM1271" s="130">
        <v>7</v>
      </c>
      <c r="AN1271" s="130">
        <v>210</v>
      </c>
      <c r="AO1271" s="132">
        <v>80740</v>
      </c>
      <c r="AP1271" s="132">
        <f t="shared" si="247"/>
        <v>33007</v>
      </c>
      <c r="AQ1271" t="s">
        <v>3346</v>
      </c>
    </row>
    <row r="1272" spans="1:43" hidden="1" outlineLevel="1" x14ac:dyDescent="0.2">
      <c r="A1272" t="s">
        <v>1046</v>
      </c>
      <c r="B1272" s="10" t="s">
        <v>2439</v>
      </c>
      <c r="C1272" s="1">
        <f t="shared" si="254"/>
        <v>811</v>
      </c>
      <c r="D1272" s="7">
        <f t="shared" si="244"/>
        <v>1</v>
      </c>
      <c r="E1272" s="7">
        <f t="shared" si="245"/>
        <v>2</v>
      </c>
      <c r="F1272" s="7">
        <f t="shared" si="246"/>
        <v>3</v>
      </c>
      <c r="G1272" s="1">
        <f t="shared" si="248"/>
        <v>78</v>
      </c>
      <c r="H1272" s="2">
        <f t="shared" si="249"/>
        <v>9.6177558569667074E-2</v>
      </c>
      <c r="I1272" s="8"/>
      <c r="J1272" s="2">
        <f t="shared" si="250"/>
        <v>0.45745992601726265</v>
      </c>
      <c r="K1272" s="2">
        <f t="shared" si="251"/>
        <v>0.36128236744759556</v>
      </c>
      <c r="L1272" s="2">
        <f t="shared" si="252"/>
        <v>0.17385943279901356</v>
      </c>
      <c r="M1272" s="2">
        <f t="shared" si="253"/>
        <v>7.3982737361281692E-3</v>
      </c>
      <c r="N1272" s="1">
        <v>371</v>
      </c>
      <c r="O1272" s="1">
        <v>293</v>
      </c>
      <c r="P1272" s="1">
        <v>141</v>
      </c>
      <c r="Q1272" s="1">
        <v>5</v>
      </c>
      <c r="R1272" s="1"/>
      <c r="S1272" s="1">
        <v>0</v>
      </c>
      <c r="T1272" s="1"/>
      <c r="U1272" s="1">
        <v>1</v>
      </c>
      <c r="V1272" s="1"/>
      <c r="W1272" s="1"/>
      <c r="X1272" s="1"/>
      <c r="Y1272" s="1"/>
      <c r="Z1272" s="1"/>
      <c r="AA1272" s="1"/>
      <c r="AB1272" s="1"/>
      <c r="AH1272" t="str">
        <f t="shared" si="255"/>
        <v>Westmoreland</v>
      </c>
      <c r="AI1272" t="s">
        <v>2737</v>
      </c>
      <c r="AJ1272">
        <v>2</v>
      </c>
      <c r="AK1272" s="7"/>
      <c r="AL1272" s="127">
        <v>33</v>
      </c>
      <c r="AM1272" s="130">
        <v>5</v>
      </c>
      <c r="AN1272" s="130">
        <v>110</v>
      </c>
      <c r="AO1272" s="132">
        <v>82660</v>
      </c>
      <c r="AP1272" s="132">
        <f t="shared" si="247"/>
        <v>33005</v>
      </c>
      <c r="AQ1272" t="s">
        <v>2231</v>
      </c>
    </row>
    <row r="1273" spans="1:43" hidden="1" outlineLevel="1" x14ac:dyDescent="0.2">
      <c r="A1273" t="s">
        <v>2135</v>
      </c>
      <c r="B1273" s="10" t="s">
        <v>2439</v>
      </c>
      <c r="C1273" s="1">
        <f t="shared" si="254"/>
        <v>918</v>
      </c>
      <c r="D1273" s="7">
        <f t="shared" si="244"/>
        <v>2</v>
      </c>
      <c r="E1273" s="7">
        <f t="shared" si="245"/>
        <v>1</v>
      </c>
      <c r="F1273" s="7">
        <f t="shared" si="246"/>
        <v>3</v>
      </c>
      <c r="G1273" s="1">
        <f t="shared" si="248"/>
        <v>8</v>
      </c>
      <c r="H1273" s="2">
        <f t="shared" si="249"/>
        <v>8.7145969498910684E-3</v>
      </c>
      <c r="I1273" s="8"/>
      <c r="J1273" s="2">
        <f t="shared" si="250"/>
        <v>0.37363834422657954</v>
      </c>
      <c r="K1273" s="2">
        <f t="shared" si="251"/>
        <v>0.38235294117647056</v>
      </c>
      <c r="L1273" s="2">
        <f t="shared" si="252"/>
        <v>0.22984749455337691</v>
      </c>
      <c r="M1273" s="2">
        <f t="shared" si="253"/>
        <v>1.4161220043572925E-2</v>
      </c>
      <c r="N1273" s="1">
        <v>343</v>
      </c>
      <c r="O1273" s="1">
        <v>351</v>
      </c>
      <c r="P1273" s="1">
        <v>211</v>
      </c>
      <c r="Q1273" s="1">
        <v>12</v>
      </c>
      <c r="R1273" s="1"/>
      <c r="S1273" s="1">
        <v>0</v>
      </c>
      <c r="T1273" s="1"/>
      <c r="U1273" s="1">
        <v>1</v>
      </c>
      <c r="V1273" s="1"/>
      <c r="W1273" s="1"/>
      <c r="X1273" s="1"/>
      <c r="Y1273" s="1"/>
      <c r="Z1273" s="1"/>
      <c r="AA1273" s="1"/>
      <c r="AB1273" s="1"/>
      <c r="AH1273" t="str">
        <f t="shared" si="255"/>
        <v>Whitefield</v>
      </c>
      <c r="AI1273" t="s">
        <v>200</v>
      </c>
      <c r="AJ1273">
        <v>2</v>
      </c>
      <c r="AK1273" s="7"/>
      <c r="AL1273" s="127">
        <v>33</v>
      </c>
      <c r="AM1273" s="130">
        <v>7</v>
      </c>
      <c r="AN1273" s="130">
        <v>215</v>
      </c>
      <c r="AO1273" s="132">
        <v>84420</v>
      </c>
      <c r="AP1273" s="132">
        <f t="shared" si="247"/>
        <v>33007</v>
      </c>
      <c r="AQ1273" t="s">
        <v>2231</v>
      </c>
    </row>
    <row r="1274" spans="1:43" hidden="1" outlineLevel="1" x14ac:dyDescent="0.2">
      <c r="A1274" t="s">
        <v>2183</v>
      </c>
      <c r="B1274" s="10" t="s">
        <v>2439</v>
      </c>
      <c r="C1274" s="1">
        <f t="shared" si="254"/>
        <v>554</v>
      </c>
      <c r="D1274" s="7">
        <f t="shared" si="244"/>
        <v>2</v>
      </c>
      <c r="E1274" s="7">
        <f t="shared" si="245"/>
        <v>1</v>
      </c>
      <c r="F1274" s="7">
        <f t="shared" si="246"/>
        <v>3</v>
      </c>
      <c r="G1274" s="1">
        <f t="shared" si="248"/>
        <v>1</v>
      </c>
      <c r="H1274" s="2">
        <f t="shared" si="249"/>
        <v>1.8050541516245488E-3</v>
      </c>
      <c r="I1274" s="8"/>
      <c r="J1274" s="2">
        <f t="shared" si="250"/>
        <v>0.38628158844765342</v>
      </c>
      <c r="K1274" s="2">
        <f t="shared" si="251"/>
        <v>0.388086642599278</v>
      </c>
      <c r="L1274" s="2">
        <f t="shared" si="252"/>
        <v>0.22202166064981949</v>
      </c>
      <c r="M1274" s="2">
        <f t="shared" si="253"/>
        <v>3.6101083032491488E-3</v>
      </c>
      <c r="N1274" s="1">
        <v>214</v>
      </c>
      <c r="O1274" s="1">
        <v>215</v>
      </c>
      <c r="P1274" s="1">
        <v>123</v>
      </c>
      <c r="Q1274" s="1">
        <v>1</v>
      </c>
      <c r="R1274" s="1"/>
      <c r="S1274" s="1">
        <v>1</v>
      </c>
      <c r="T1274" s="1"/>
      <c r="U1274" s="1">
        <v>0</v>
      </c>
      <c r="V1274" s="1"/>
      <c r="W1274" s="1"/>
      <c r="X1274" s="1"/>
      <c r="Y1274" s="1"/>
      <c r="Z1274" s="1"/>
      <c r="AA1274" s="1"/>
      <c r="AB1274" s="1"/>
      <c r="AH1274" t="str">
        <f t="shared" si="255"/>
        <v>Wilmot</v>
      </c>
      <c r="AI1274" t="s">
        <v>309</v>
      </c>
      <c r="AJ1274">
        <v>2</v>
      </c>
      <c r="AK1274" s="7"/>
      <c r="AL1274" s="127">
        <v>33</v>
      </c>
      <c r="AM1274" s="130">
        <v>13</v>
      </c>
      <c r="AN1274" s="130">
        <v>135</v>
      </c>
      <c r="AO1274" s="132">
        <v>84900</v>
      </c>
      <c r="AP1274" s="132">
        <f t="shared" si="247"/>
        <v>33013</v>
      </c>
      <c r="AQ1274" t="s">
        <v>2231</v>
      </c>
    </row>
    <row r="1275" spans="1:43" hidden="1" outlineLevel="1" x14ac:dyDescent="0.2">
      <c r="A1275" t="s">
        <v>2184</v>
      </c>
      <c r="B1275" s="10" t="s">
        <v>2439</v>
      </c>
      <c r="C1275" s="1">
        <f t="shared" si="254"/>
        <v>1760</v>
      </c>
      <c r="D1275" s="7">
        <f t="shared" si="244"/>
        <v>1</v>
      </c>
      <c r="E1275" s="7">
        <f t="shared" si="245"/>
        <v>2</v>
      </c>
      <c r="F1275" s="7">
        <f t="shared" si="246"/>
        <v>3</v>
      </c>
      <c r="G1275" s="1">
        <f t="shared" si="248"/>
        <v>49</v>
      </c>
      <c r="H1275" s="2">
        <f t="shared" si="249"/>
        <v>2.784090909090909E-2</v>
      </c>
      <c r="I1275" s="8"/>
      <c r="J1275" s="2">
        <f t="shared" si="250"/>
        <v>0.37784090909090912</v>
      </c>
      <c r="K1275" s="2">
        <f t="shared" si="251"/>
        <v>0.35</v>
      </c>
      <c r="L1275" s="2">
        <f t="shared" si="252"/>
        <v>0.25568181818181818</v>
      </c>
      <c r="M1275" s="2">
        <f t="shared" si="253"/>
        <v>1.6477272727272674E-2</v>
      </c>
      <c r="N1275" s="1">
        <v>665</v>
      </c>
      <c r="O1275" s="1">
        <v>616</v>
      </c>
      <c r="P1275" s="1">
        <v>450</v>
      </c>
      <c r="Q1275" s="1">
        <v>26</v>
      </c>
      <c r="R1275" s="1"/>
      <c r="S1275" s="1">
        <v>2</v>
      </c>
      <c r="T1275" s="1"/>
      <c r="U1275" s="1">
        <v>1</v>
      </c>
      <c r="V1275" s="1"/>
      <c r="W1275" s="1"/>
      <c r="X1275" s="1"/>
      <c r="Y1275" s="1"/>
      <c r="Z1275" s="1"/>
      <c r="AA1275" s="1"/>
      <c r="AB1275" s="1"/>
      <c r="AH1275" t="str">
        <f t="shared" si="255"/>
        <v>Wilton</v>
      </c>
      <c r="AI1275" t="s">
        <v>272</v>
      </c>
      <c r="AJ1275">
        <v>2</v>
      </c>
      <c r="AK1275" s="7"/>
      <c r="AL1275" s="127">
        <v>33</v>
      </c>
      <c r="AM1275" s="130">
        <v>11</v>
      </c>
      <c r="AN1275" s="130">
        <v>150</v>
      </c>
      <c r="AO1275" s="132">
        <v>85220</v>
      </c>
      <c r="AP1275" s="132">
        <f t="shared" si="247"/>
        <v>33011</v>
      </c>
      <c r="AQ1275" t="s">
        <v>2231</v>
      </c>
    </row>
    <row r="1276" spans="1:43" hidden="1" outlineLevel="1" x14ac:dyDescent="0.2">
      <c r="A1276" t="s">
        <v>1891</v>
      </c>
      <c r="B1276" s="10" t="s">
        <v>2439</v>
      </c>
      <c r="C1276" s="1">
        <f t="shared" si="254"/>
        <v>1455</v>
      </c>
      <c r="D1276" s="7">
        <f t="shared" si="244"/>
        <v>1</v>
      </c>
      <c r="E1276" s="7">
        <f t="shared" si="245"/>
        <v>2</v>
      </c>
      <c r="F1276" s="7">
        <f t="shared" si="246"/>
        <v>3</v>
      </c>
      <c r="G1276" s="1">
        <f t="shared" si="248"/>
        <v>221</v>
      </c>
      <c r="H1276" s="2">
        <f t="shared" si="249"/>
        <v>0.15189003436426116</v>
      </c>
      <c r="I1276" s="8"/>
      <c r="J1276" s="2">
        <f t="shared" si="250"/>
        <v>0.46941580756013745</v>
      </c>
      <c r="K1276" s="2">
        <f t="shared" si="251"/>
        <v>0.31752577319587627</v>
      </c>
      <c r="L1276" s="2">
        <f t="shared" si="252"/>
        <v>0.20549828178694157</v>
      </c>
      <c r="M1276" s="2">
        <f t="shared" si="253"/>
        <v>7.5601374570447022E-3</v>
      </c>
      <c r="N1276" s="1">
        <v>683</v>
      </c>
      <c r="O1276" s="1">
        <v>462</v>
      </c>
      <c r="P1276" s="1">
        <v>299</v>
      </c>
      <c r="Q1276" s="1">
        <v>8</v>
      </c>
      <c r="R1276" s="1"/>
      <c r="S1276" s="1">
        <v>1</v>
      </c>
      <c r="T1276" s="1"/>
      <c r="U1276" s="1">
        <v>2</v>
      </c>
      <c r="V1276" s="1"/>
      <c r="W1276" s="1"/>
      <c r="X1276" s="1"/>
      <c r="Y1276" s="1"/>
      <c r="Z1276" s="1"/>
      <c r="AA1276" s="1"/>
      <c r="AB1276" s="1"/>
      <c r="AH1276" t="str">
        <f t="shared" si="255"/>
        <v>Winchester</v>
      </c>
      <c r="AI1276" t="s">
        <v>2737</v>
      </c>
      <c r="AJ1276">
        <v>2</v>
      </c>
      <c r="AK1276" s="7"/>
      <c r="AL1276" s="127">
        <v>33</v>
      </c>
      <c r="AM1276" s="130">
        <v>5</v>
      </c>
      <c r="AN1276" s="130">
        <v>115</v>
      </c>
      <c r="AO1276" s="132">
        <v>85540</v>
      </c>
      <c r="AP1276" s="132">
        <f t="shared" si="247"/>
        <v>33005</v>
      </c>
      <c r="AQ1276" t="s">
        <v>2231</v>
      </c>
    </row>
    <row r="1277" spans="1:43" hidden="1" outlineLevel="1" x14ac:dyDescent="0.2">
      <c r="A1277" t="s">
        <v>2181</v>
      </c>
      <c r="B1277" s="10" t="s">
        <v>2439</v>
      </c>
      <c r="C1277" s="1">
        <f t="shared" si="254"/>
        <v>4714</v>
      </c>
      <c r="D1277" s="7">
        <f t="shared" si="244"/>
        <v>3</v>
      </c>
      <c r="E1277" s="7">
        <f t="shared" si="245"/>
        <v>1</v>
      </c>
      <c r="F1277" s="7">
        <f t="shared" si="246"/>
        <v>2</v>
      </c>
      <c r="G1277" s="1">
        <f t="shared" si="248"/>
        <v>646</v>
      </c>
      <c r="H1277" s="2">
        <f t="shared" si="249"/>
        <v>0.13703860840050913</v>
      </c>
      <c r="I1277" s="8"/>
      <c r="J1277" s="2">
        <f t="shared" si="250"/>
        <v>0.27577428935086973</v>
      </c>
      <c r="K1277" s="2">
        <f t="shared" si="251"/>
        <v>0.42808655070004242</v>
      </c>
      <c r="L1277" s="2">
        <f t="shared" si="252"/>
        <v>0.29104794229953329</v>
      </c>
      <c r="M1277" s="2">
        <f t="shared" si="253"/>
        <v>5.0912176495546135E-3</v>
      </c>
      <c r="N1277" s="1">
        <v>1300</v>
      </c>
      <c r="O1277" s="1">
        <v>2018</v>
      </c>
      <c r="P1277" s="1">
        <v>1372</v>
      </c>
      <c r="Q1277">
        <v>21</v>
      </c>
      <c r="S1277">
        <v>2</v>
      </c>
      <c r="U1277" s="1">
        <v>1</v>
      </c>
      <c r="V1277" s="1"/>
      <c r="W1277" s="1"/>
      <c r="X1277" s="1"/>
      <c r="Y1277" s="1"/>
      <c r="Z1277" s="1"/>
      <c r="AA1277" s="1"/>
      <c r="AB1277" s="1"/>
      <c r="AH1277" t="str">
        <f t="shared" si="255"/>
        <v>Windham</v>
      </c>
      <c r="AI1277" t="s">
        <v>1767</v>
      </c>
      <c r="AJ1277">
        <v>2</v>
      </c>
      <c r="AK1277" s="7"/>
      <c r="AL1277" s="127">
        <v>33</v>
      </c>
      <c r="AM1277" s="130">
        <v>15</v>
      </c>
      <c r="AN1277" s="130">
        <v>185</v>
      </c>
      <c r="AO1277" s="132">
        <v>85780</v>
      </c>
      <c r="AP1277" s="132">
        <f t="shared" si="247"/>
        <v>33015</v>
      </c>
      <c r="AQ1277" t="s">
        <v>2231</v>
      </c>
    </row>
    <row r="1278" spans="1:43" hidden="1" outlineLevel="1" x14ac:dyDescent="0.2">
      <c r="A1278" t="s">
        <v>2168</v>
      </c>
      <c r="B1278" s="10" t="s">
        <v>2439</v>
      </c>
      <c r="C1278" s="1">
        <f t="shared" si="254"/>
        <v>90</v>
      </c>
      <c r="D1278" s="7">
        <f t="shared" si="244"/>
        <v>1</v>
      </c>
      <c r="E1278" s="7">
        <f t="shared" si="245"/>
        <v>2</v>
      </c>
      <c r="F1278" s="7">
        <f t="shared" si="246"/>
        <v>3</v>
      </c>
      <c r="G1278" s="1">
        <f t="shared" si="248"/>
        <v>20</v>
      </c>
      <c r="H1278" s="2">
        <f t="shared" si="249"/>
        <v>0.22222222222222221</v>
      </c>
      <c r="I1278" s="8"/>
      <c r="J1278" s="2">
        <f t="shared" si="250"/>
        <v>0.51111111111111107</v>
      </c>
      <c r="K1278" s="2">
        <f t="shared" si="251"/>
        <v>0.28888888888888886</v>
      </c>
      <c r="L1278" s="2">
        <f t="shared" si="252"/>
        <v>0.2</v>
      </c>
      <c r="M1278" s="2">
        <f t="shared" si="253"/>
        <v>5.5511151231257827E-17</v>
      </c>
      <c r="N1278" s="1">
        <v>46</v>
      </c>
      <c r="O1278" s="1">
        <v>26</v>
      </c>
      <c r="P1278" s="1">
        <v>18</v>
      </c>
      <c r="Q1278" s="1">
        <v>0</v>
      </c>
      <c r="R1278" s="1"/>
      <c r="S1278" s="1">
        <v>0</v>
      </c>
      <c r="T1278" s="1"/>
      <c r="U1278" s="1">
        <v>0</v>
      </c>
      <c r="V1278" s="1"/>
      <c r="W1278" s="1"/>
      <c r="X1278" s="1"/>
      <c r="Y1278" s="1"/>
      <c r="Z1278" s="1"/>
      <c r="AA1278" s="1"/>
      <c r="AB1278" s="1"/>
      <c r="AH1278" t="str">
        <f t="shared" si="255"/>
        <v>Windsor</v>
      </c>
      <c r="AI1278" t="s">
        <v>272</v>
      </c>
      <c r="AJ1278">
        <v>2</v>
      </c>
      <c r="AK1278" s="7"/>
      <c r="AL1278" s="127">
        <v>33</v>
      </c>
      <c r="AM1278" s="130">
        <v>11</v>
      </c>
      <c r="AN1278" s="130">
        <v>155</v>
      </c>
      <c r="AO1278" s="132">
        <v>85940</v>
      </c>
      <c r="AP1278" s="132">
        <f t="shared" si="247"/>
        <v>33011</v>
      </c>
      <c r="AQ1278" t="s">
        <v>2231</v>
      </c>
    </row>
    <row r="1279" spans="1:43" hidden="1" outlineLevel="1" x14ac:dyDescent="0.2">
      <c r="A1279" t="s">
        <v>1801</v>
      </c>
      <c r="B1279" s="10" t="s">
        <v>2439</v>
      </c>
      <c r="C1279" s="1">
        <f t="shared" si="254"/>
        <v>3172</v>
      </c>
      <c r="D1279" s="7">
        <f>RANK(N1279,(N1279:AF1279))</f>
        <v>2</v>
      </c>
      <c r="E1279" s="7">
        <f>RANK(O1279,(N1279:AF1279))</f>
        <v>1</v>
      </c>
      <c r="F1279" s="7">
        <f>RANK(P1279,(N1279:AF1279))</f>
        <v>3</v>
      </c>
      <c r="G1279" s="1">
        <f t="shared" si="248"/>
        <v>568</v>
      </c>
      <c r="H1279" s="2">
        <f t="shared" si="249"/>
        <v>0.17906683480453972</v>
      </c>
      <c r="I1279" s="8"/>
      <c r="J1279" s="2">
        <f t="shared" si="250"/>
        <v>0.2890920554854981</v>
      </c>
      <c r="K1279" s="2">
        <f t="shared" si="251"/>
        <v>0.46815889029003782</v>
      </c>
      <c r="L1279" s="2">
        <f t="shared" si="252"/>
        <v>0.23738965952080707</v>
      </c>
      <c r="M1279" s="2">
        <f t="shared" si="253"/>
        <v>5.3593947036570111E-3</v>
      </c>
      <c r="N1279" s="1">
        <v>917</v>
      </c>
      <c r="O1279" s="1">
        <v>1485</v>
      </c>
      <c r="P1279" s="1">
        <v>753</v>
      </c>
      <c r="Q1279" s="1">
        <v>13</v>
      </c>
      <c r="R1279" s="1"/>
      <c r="S1279" s="1">
        <v>1</v>
      </c>
      <c r="T1279" s="1"/>
      <c r="U1279" s="1">
        <v>3</v>
      </c>
      <c r="V1279" s="1"/>
      <c r="W1279" s="1"/>
      <c r="X1279" s="1"/>
      <c r="Y1279" s="1"/>
      <c r="Z1279" s="1"/>
      <c r="AA1279" s="1"/>
      <c r="AB1279" s="1"/>
      <c r="AH1279" t="str">
        <f t="shared" si="255"/>
        <v>Wolfeboro</v>
      </c>
      <c r="AI1279" t="s">
        <v>972</v>
      </c>
      <c r="AJ1279">
        <v>1</v>
      </c>
      <c r="AK1279" s="7"/>
      <c r="AL1279" s="127">
        <v>33</v>
      </c>
      <c r="AM1279" s="130">
        <v>3</v>
      </c>
      <c r="AN1279" s="130">
        <v>95</v>
      </c>
      <c r="AO1279" s="132">
        <v>86420</v>
      </c>
      <c r="AP1279" s="132">
        <f t="shared" si="247"/>
        <v>33003</v>
      </c>
      <c r="AQ1279" t="s">
        <v>2231</v>
      </c>
    </row>
    <row r="1280" spans="1:43" hidden="1" outlineLevel="1" x14ac:dyDescent="0.2">
      <c r="A1280" t="s">
        <v>1221</v>
      </c>
      <c r="B1280" s="10" t="s">
        <v>2439</v>
      </c>
      <c r="C1280" s="1">
        <f t="shared" si="254"/>
        <v>597</v>
      </c>
      <c r="D1280" s="7">
        <f>RANK(N1280,(N1280:AF1280))</f>
        <v>2</v>
      </c>
      <c r="E1280" s="7">
        <f>RANK(O1280,(N1280:AF1280))</f>
        <v>1</v>
      </c>
      <c r="F1280" s="7">
        <f>RANK(P1280,(N1280:AF1280))</f>
        <v>2</v>
      </c>
      <c r="G1280" s="1">
        <f t="shared" si="248"/>
        <v>1</v>
      </c>
      <c r="H1280" s="2">
        <f t="shared" si="249"/>
        <v>1.6750418760469012E-3</v>
      </c>
      <c r="I1280" s="8"/>
      <c r="J1280" s="2">
        <f t="shared" si="250"/>
        <v>0.33165829145728642</v>
      </c>
      <c r="K1280" s="2">
        <f t="shared" si="251"/>
        <v>0.33333333333333331</v>
      </c>
      <c r="L1280" s="2">
        <f t="shared" si="252"/>
        <v>0.33165829145728642</v>
      </c>
      <c r="M1280" s="2">
        <f t="shared" si="253"/>
        <v>3.3500837520938354E-3</v>
      </c>
      <c r="N1280" s="1">
        <v>198</v>
      </c>
      <c r="O1280" s="1">
        <v>199</v>
      </c>
      <c r="P1280" s="1">
        <v>198</v>
      </c>
      <c r="Q1280" s="1">
        <v>1</v>
      </c>
      <c r="R1280" s="1"/>
      <c r="S1280" s="1">
        <v>1</v>
      </c>
      <c r="T1280" s="1"/>
      <c r="U1280" s="1">
        <v>0</v>
      </c>
      <c r="V1280" s="1"/>
      <c r="W1280" s="1"/>
      <c r="X1280" s="1"/>
      <c r="Y1280" s="1"/>
      <c r="Z1280" s="1"/>
      <c r="AA1280" s="1"/>
      <c r="AB1280" s="1"/>
      <c r="AH1280" t="str">
        <f t="shared" si="255"/>
        <v>Woodstock</v>
      </c>
      <c r="AI1280" t="s">
        <v>201</v>
      </c>
      <c r="AJ1280">
        <v>2</v>
      </c>
      <c r="AK1280" s="7"/>
      <c r="AL1280" s="127">
        <v>33</v>
      </c>
      <c r="AM1280" s="130">
        <v>9</v>
      </c>
      <c r="AN1280" s="130">
        <v>190</v>
      </c>
      <c r="AO1280" s="132">
        <v>87060</v>
      </c>
      <c r="AP1280" s="132">
        <f t="shared" si="247"/>
        <v>33009</v>
      </c>
      <c r="AQ1280" t="s">
        <v>2231</v>
      </c>
    </row>
    <row r="1281" spans="1:43" collapsed="1" x14ac:dyDescent="0.2">
      <c r="A1281" s="10" t="s">
        <v>2712</v>
      </c>
      <c r="B1281" s="10" t="s">
        <v>566</v>
      </c>
      <c r="C1281" s="1">
        <f t="shared" si="254"/>
        <v>537215</v>
      </c>
      <c r="D1281" s="7">
        <f>RANK(N1281,(N1281:AF1281))</f>
        <v>1</v>
      </c>
      <c r="E1281" s="7">
        <f>RANK(O1281,(N1281:AF1281))</f>
        <v>2</v>
      </c>
      <c r="F1281" s="7">
        <f>RANK(P1281,(N1281:AF1281))</f>
        <v>3</v>
      </c>
      <c r="G1281" s="1">
        <f t="shared" si="248"/>
        <v>6556</v>
      </c>
      <c r="H1281" s="2">
        <f t="shared" si="249"/>
        <v>1.2203680090838864E-2</v>
      </c>
      <c r="I1281" s="8"/>
      <c r="J1281" s="2">
        <f t="shared" si="250"/>
        <v>0.38911795091350765</v>
      </c>
      <c r="K1281" s="2">
        <f t="shared" si="251"/>
        <v>0.37691427082266876</v>
      </c>
      <c r="L1281" s="2">
        <f t="shared" si="252"/>
        <v>0.22586301573857767</v>
      </c>
      <c r="M1281" s="2">
        <f t="shared" si="253"/>
        <v>8.1047625252459177E-3</v>
      </c>
      <c r="N1281" s="1">
        <f>SUM(N1040:N1280)</f>
        <v>209040</v>
      </c>
      <c r="O1281" s="1">
        <f>SUM(O1040:O1280)</f>
        <v>202484</v>
      </c>
      <c r="P1281" s="1">
        <f>SUM(P1040:P1280)</f>
        <v>121337</v>
      </c>
      <c r="Q1281" s="1">
        <f>SUM(Q1040:Q1280)</f>
        <v>3548</v>
      </c>
      <c r="R1281" s="1"/>
      <c r="S1281" s="1">
        <f>SUM(S1040:S1280)</f>
        <v>512</v>
      </c>
      <c r="T1281" s="1"/>
      <c r="U1281" s="1">
        <f>SUM(U1040:U1280)</f>
        <v>294</v>
      </c>
      <c r="V1281" s="1"/>
      <c r="W1281" s="1"/>
      <c r="X1281" s="1"/>
      <c r="Y1281" s="1"/>
      <c r="Z1281" s="1"/>
      <c r="AA1281" s="1"/>
      <c r="AB1281" s="1"/>
      <c r="AH1281" t="str">
        <f t="shared" si="255"/>
        <v>New Hapmshire</v>
      </c>
      <c r="AL1281" s="127">
        <v>33</v>
      </c>
      <c r="AP1281" s="127">
        <v>33</v>
      </c>
      <c r="AQ1281" t="s">
        <v>2095</v>
      </c>
    </row>
    <row r="1282" spans="1:43" x14ac:dyDescent="0.2">
      <c r="B1282" s="10"/>
      <c r="C1282" s="1"/>
      <c r="D1282" s="7"/>
      <c r="E1282" s="7"/>
      <c r="F1282" s="7"/>
      <c r="G1282" s="1"/>
      <c r="J1282" s="2"/>
      <c r="K1282" s="2"/>
      <c r="L1282" s="2"/>
      <c r="M1282" s="2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</row>
    <row r="1283" spans="1:43" hidden="1" outlineLevel="1" x14ac:dyDescent="0.2">
      <c r="A1283" t="s">
        <v>1826</v>
      </c>
      <c r="B1283" s="10" t="s">
        <v>826</v>
      </c>
      <c r="C1283" s="1">
        <f t="shared" si="254"/>
        <v>9565</v>
      </c>
      <c r="D1283" s="7">
        <f t="shared" ref="D1283:D1322" si="256">RANK(N1283,(N1283:AF1283))</f>
        <v>1</v>
      </c>
      <c r="E1283" s="7">
        <f t="shared" ref="E1283:E1322" si="257">RANK(O1283,(N1283:AF1283))</f>
        <v>2</v>
      </c>
      <c r="F1283" s="7">
        <f t="shared" ref="F1283:F1322" si="258">RANK(P1283,(N1283:AF1283))</f>
        <v>3</v>
      </c>
      <c r="G1283" s="1">
        <f t="shared" ref="G1283:G1322" si="259">MAX(N1283:P1283)-LARGE(N1283:P1283,2)</f>
        <v>122</v>
      </c>
      <c r="H1283" s="2">
        <f t="shared" ref="H1283:H1322" si="260">G1283/C1283</f>
        <v>1.2754835337166754E-2</v>
      </c>
      <c r="I1283" s="8"/>
      <c r="J1283" s="2">
        <f t="shared" si="250"/>
        <v>0.41484579194981702</v>
      </c>
      <c r="K1283" s="2">
        <f t="shared" si="251"/>
        <v>0.40209095661265026</v>
      </c>
      <c r="L1283" s="2">
        <f t="shared" si="252"/>
        <v>0.17658128593831679</v>
      </c>
      <c r="M1283" s="2">
        <f t="shared" si="253"/>
        <v>6.4819654992159803E-3</v>
      </c>
      <c r="N1283" s="1">
        <v>3968</v>
      </c>
      <c r="O1283" s="1">
        <v>3846</v>
      </c>
      <c r="P1283" s="1">
        <v>1689</v>
      </c>
      <c r="Q1283" s="1">
        <v>16</v>
      </c>
      <c r="R1283" s="1"/>
      <c r="S1283" s="1">
        <v>33</v>
      </c>
      <c r="T1283" s="1">
        <v>3</v>
      </c>
      <c r="U1283" s="1">
        <v>3</v>
      </c>
      <c r="V1283" s="1"/>
      <c r="W1283" s="1">
        <v>7</v>
      </c>
      <c r="X1283" s="1"/>
      <c r="Y1283" s="68"/>
      <c r="Z1283" s="1"/>
      <c r="AA1283" s="1"/>
      <c r="AB1283" s="1"/>
      <c r="AH1283" t="str">
        <f t="shared" si="255"/>
        <v>Barrington</v>
      </c>
      <c r="AI1283" t="s">
        <v>1057</v>
      </c>
      <c r="AJ1283">
        <v>1</v>
      </c>
      <c r="AK1283" s="7"/>
      <c r="AL1283" s="127">
        <v>44</v>
      </c>
      <c r="AM1283" s="130">
        <v>1</v>
      </c>
      <c r="AN1283" s="130">
        <v>5</v>
      </c>
      <c r="AO1283" s="132">
        <v>5140</v>
      </c>
      <c r="AP1283" s="132">
        <f t="shared" ref="AP1283:AP1321" si="261">AL1283*1000+AM1283</f>
        <v>44001</v>
      </c>
      <c r="AQ1283" t="s">
        <v>2231</v>
      </c>
    </row>
    <row r="1284" spans="1:43" hidden="1" outlineLevel="1" x14ac:dyDescent="0.2">
      <c r="A1284" t="s">
        <v>1057</v>
      </c>
      <c r="B1284" s="10" t="s">
        <v>826</v>
      </c>
      <c r="C1284" s="1">
        <f t="shared" si="254"/>
        <v>10068</v>
      </c>
      <c r="D1284" s="7">
        <f t="shared" si="256"/>
        <v>1</v>
      </c>
      <c r="E1284" s="7">
        <f t="shared" si="257"/>
        <v>2</v>
      </c>
      <c r="F1284" s="7">
        <f t="shared" si="258"/>
        <v>3</v>
      </c>
      <c r="G1284" s="1">
        <f t="shared" si="259"/>
        <v>2200</v>
      </c>
      <c r="H1284" s="2">
        <f t="shared" si="260"/>
        <v>0.21851410409217323</v>
      </c>
      <c r="I1284" s="8"/>
      <c r="J1284" s="2">
        <f t="shared" si="250"/>
        <v>0.49841080651569331</v>
      </c>
      <c r="K1284" s="2">
        <f t="shared" si="251"/>
        <v>0.27989670242352005</v>
      </c>
      <c r="L1284" s="2">
        <f t="shared" si="252"/>
        <v>0.21632896305125149</v>
      </c>
      <c r="M1284" s="2">
        <f t="shared" si="253"/>
        <v>5.3635280095351012E-3</v>
      </c>
      <c r="N1284" s="1">
        <v>5018</v>
      </c>
      <c r="O1284" s="1">
        <v>2818</v>
      </c>
      <c r="P1284" s="1">
        <v>2178</v>
      </c>
      <c r="Q1284" s="1">
        <v>10</v>
      </c>
      <c r="R1284" s="1"/>
      <c r="S1284" s="1">
        <v>26</v>
      </c>
      <c r="T1284" s="1">
        <v>2</v>
      </c>
      <c r="U1284" s="1">
        <v>5</v>
      </c>
      <c r="V1284" s="1"/>
      <c r="W1284" s="1">
        <v>11</v>
      </c>
      <c r="X1284" s="1"/>
      <c r="Y1284" s="68"/>
      <c r="Z1284" s="1"/>
      <c r="AA1284" s="1"/>
      <c r="AB1284" s="1"/>
      <c r="AH1284" t="str">
        <f t="shared" si="255"/>
        <v>Bristol</v>
      </c>
      <c r="AI1284" t="s">
        <v>1057</v>
      </c>
      <c r="AJ1284">
        <v>1</v>
      </c>
      <c r="AK1284" s="7"/>
      <c r="AL1284" s="127">
        <v>44</v>
      </c>
      <c r="AM1284" s="130">
        <v>1</v>
      </c>
      <c r="AN1284" s="130">
        <v>10</v>
      </c>
      <c r="AO1284" s="132">
        <v>9280</v>
      </c>
      <c r="AP1284" s="132">
        <f t="shared" si="261"/>
        <v>44001</v>
      </c>
      <c r="AQ1284" t="s">
        <v>2231</v>
      </c>
    </row>
    <row r="1285" spans="1:43" hidden="1" outlineLevel="1" x14ac:dyDescent="0.2">
      <c r="A1285" t="s">
        <v>3030</v>
      </c>
      <c r="B1285" s="10" t="s">
        <v>826</v>
      </c>
      <c r="C1285" s="1">
        <f t="shared" si="254"/>
        <v>6423</v>
      </c>
      <c r="D1285" s="7">
        <f t="shared" si="256"/>
        <v>1</v>
      </c>
      <c r="E1285" s="7">
        <f t="shared" si="257"/>
        <v>3</v>
      </c>
      <c r="F1285" s="7">
        <f t="shared" si="258"/>
        <v>2</v>
      </c>
      <c r="G1285" s="1">
        <f t="shared" si="259"/>
        <v>436</v>
      </c>
      <c r="H1285" s="2">
        <f t="shared" si="260"/>
        <v>6.7881052467694228E-2</v>
      </c>
      <c r="I1285" s="8"/>
      <c r="J1285" s="2">
        <f t="shared" si="250"/>
        <v>0.38206445586174687</v>
      </c>
      <c r="K1285" s="2">
        <f t="shared" si="251"/>
        <v>0.29269811614510355</v>
      </c>
      <c r="L1285" s="2">
        <f t="shared" si="252"/>
        <v>0.3141834033940526</v>
      </c>
      <c r="M1285" s="2">
        <f t="shared" si="253"/>
        <v>1.105402459909699E-2</v>
      </c>
      <c r="N1285" s="1">
        <v>2454</v>
      </c>
      <c r="O1285" s="1">
        <v>1880</v>
      </c>
      <c r="P1285" s="1">
        <v>2018</v>
      </c>
      <c r="Q1285" s="1">
        <v>9</v>
      </c>
      <c r="R1285" s="1"/>
      <c r="S1285" s="1">
        <v>43</v>
      </c>
      <c r="T1285" s="1">
        <v>1</v>
      </c>
      <c r="U1285" s="1">
        <v>11</v>
      </c>
      <c r="V1285" s="1"/>
      <c r="W1285" s="1">
        <v>7</v>
      </c>
      <c r="X1285" s="1"/>
      <c r="Y1285" s="68"/>
      <c r="Z1285" s="1"/>
      <c r="AA1285" s="1"/>
      <c r="AB1285" s="1"/>
      <c r="AH1285" t="str">
        <f t="shared" si="255"/>
        <v>Burrillville</v>
      </c>
      <c r="AI1285" t="s">
        <v>546</v>
      </c>
      <c r="AJ1285">
        <v>1</v>
      </c>
      <c r="AK1285" s="7"/>
      <c r="AL1285" s="127">
        <v>44</v>
      </c>
      <c r="AM1285" s="130">
        <v>7</v>
      </c>
      <c r="AN1285" s="130">
        <v>5</v>
      </c>
      <c r="AO1285" s="132">
        <v>11800</v>
      </c>
      <c r="AP1285" s="132">
        <f t="shared" si="261"/>
        <v>44007</v>
      </c>
      <c r="AQ1285" t="s">
        <v>2231</v>
      </c>
    </row>
    <row r="1286" spans="1:43" hidden="1" outlineLevel="1" x14ac:dyDescent="0.2">
      <c r="A1286" t="s">
        <v>3338</v>
      </c>
      <c r="B1286" s="10" t="s">
        <v>826</v>
      </c>
      <c r="C1286" s="1">
        <f t="shared" si="254"/>
        <v>4086</v>
      </c>
      <c r="D1286" s="7">
        <f t="shared" si="256"/>
        <v>1</v>
      </c>
      <c r="E1286" s="7">
        <f t="shared" si="257"/>
        <v>2</v>
      </c>
      <c r="F1286" s="7">
        <f t="shared" si="258"/>
        <v>3</v>
      </c>
      <c r="G1286" s="1">
        <f t="shared" si="259"/>
        <v>1314</v>
      </c>
      <c r="H1286" s="2">
        <f t="shared" si="260"/>
        <v>0.32158590308370044</v>
      </c>
      <c r="I1286" s="8"/>
      <c r="J1286" s="2">
        <f t="shared" si="250"/>
        <v>0.55531081742535482</v>
      </c>
      <c r="K1286" s="2">
        <f t="shared" si="251"/>
        <v>0.23372491434165443</v>
      </c>
      <c r="L1286" s="2">
        <f t="shared" si="252"/>
        <v>0.20337738619676946</v>
      </c>
      <c r="M1286" s="2">
        <f t="shared" si="253"/>
        <v>7.586882036221293E-3</v>
      </c>
      <c r="N1286" s="1">
        <v>2269</v>
      </c>
      <c r="O1286" s="1">
        <v>955</v>
      </c>
      <c r="P1286" s="1">
        <v>831</v>
      </c>
      <c r="Q1286" s="1">
        <v>3</v>
      </c>
      <c r="R1286" s="1"/>
      <c r="S1286" s="1">
        <v>14</v>
      </c>
      <c r="T1286" s="1">
        <v>2</v>
      </c>
      <c r="U1286" s="1">
        <v>3</v>
      </c>
      <c r="V1286" s="1"/>
      <c r="W1286" s="1">
        <v>9</v>
      </c>
      <c r="X1286" s="1"/>
      <c r="Y1286" s="68"/>
      <c r="Z1286" s="1"/>
      <c r="AA1286" s="1"/>
      <c r="AB1286" s="1"/>
      <c r="AH1286" t="str">
        <f t="shared" si="255"/>
        <v>Central Falls</v>
      </c>
      <c r="AI1286" t="s">
        <v>546</v>
      </c>
      <c r="AJ1286">
        <v>1</v>
      </c>
      <c r="AK1286" s="7"/>
      <c r="AL1286" s="127">
        <v>44</v>
      </c>
      <c r="AM1286" s="130">
        <v>7</v>
      </c>
      <c r="AN1286" s="130">
        <v>10</v>
      </c>
      <c r="AO1286" s="132">
        <v>14140</v>
      </c>
      <c r="AP1286" s="132">
        <f t="shared" si="261"/>
        <v>44007</v>
      </c>
      <c r="AQ1286" t="s">
        <v>146</v>
      </c>
    </row>
    <row r="1287" spans="1:43" hidden="1" outlineLevel="1" x14ac:dyDescent="0.2">
      <c r="A1287" t="s">
        <v>3031</v>
      </c>
      <c r="B1287" s="10" t="s">
        <v>826</v>
      </c>
      <c r="C1287" s="1">
        <f t="shared" si="254"/>
        <v>3183</v>
      </c>
      <c r="D1287" s="7">
        <f t="shared" si="256"/>
        <v>1</v>
      </c>
      <c r="E1287" s="7">
        <f t="shared" si="257"/>
        <v>2</v>
      </c>
      <c r="F1287" s="7">
        <f t="shared" si="258"/>
        <v>3</v>
      </c>
      <c r="G1287" s="1">
        <f t="shared" si="259"/>
        <v>186</v>
      </c>
      <c r="H1287" s="2">
        <f t="shared" si="260"/>
        <v>5.8435438265786996E-2</v>
      </c>
      <c r="I1287" s="8"/>
      <c r="J1287" s="2">
        <f t="shared" si="250"/>
        <v>0.39239710964498903</v>
      </c>
      <c r="K1287" s="2">
        <f t="shared" si="251"/>
        <v>0.33396167137920202</v>
      </c>
      <c r="L1287" s="2">
        <f t="shared" si="252"/>
        <v>0.26358781024191014</v>
      </c>
      <c r="M1287" s="2">
        <f t="shared" si="253"/>
        <v>1.0053408733898872E-2</v>
      </c>
      <c r="N1287" s="1">
        <v>1249</v>
      </c>
      <c r="O1287" s="1">
        <v>1063</v>
      </c>
      <c r="P1287" s="1">
        <v>839</v>
      </c>
      <c r="Q1287" s="1">
        <v>2</v>
      </c>
      <c r="R1287" s="1"/>
      <c r="S1287" s="1">
        <v>21</v>
      </c>
      <c r="T1287" s="1">
        <v>0</v>
      </c>
      <c r="U1287" s="1">
        <v>4</v>
      </c>
      <c r="V1287" s="1"/>
      <c r="W1287" s="1">
        <v>5</v>
      </c>
      <c r="X1287" s="1"/>
      <c r="Y1287" s="68"/>
      <c r="Z1287" s="1"/>
      <c r="AA1287" s="1"/>
      <c r="AB1287" s="1"/>
      <c r="AH1287" t="str">
        <f t="shared" si="255"/>
        <v>Charlestown</v>
      </c>
      <c r="AI1287" t="s">
        <v>563</v>
      </c>
      <c r="AJ1287">
        <v>2</v>
      </c>
      <c r="AK1287" s="7"/>
      <c r="AL1287" s="127">
        <v>44</v>
      </c>
      <c r="AM1287" s="130">
        <v>9</v>
      </c>
      <c r="AN1287" s="130">
        <v>5</v>
      </c>
      <c r="AO1287" s="132">
        <v>14500</v>
      </c>
      <c r="AP1287" s="132">
        <f t="shared" si="261"/>
        <v>44009</v>
      </c>
      <c r="AQ1287" t="s">
        <v>2231</v>
      </c>
    </row>
    <row r="1288" spans="1:43" hidden="1" outlineLevel="1" x14ac:dyDescent="0.2">
      <c r="A1288" t="s">
        <v>2492</v>
      </c>
      <c r="B1288" s="10" t="s">
        <v>826</v>
      </c>
      <c r="C1288" s="1">
        <f t="shared" si="254"/>
        <v>15080</v>
      </c>
      <c r="D1288" s="7">
        <f t="shared" si="256"/>
        <v>1</v>
      </c>
      <c r="E1288" s="7">
        <f t="shared" si="257"/>
        <v>2</v>
      </c>
      <c r="F1288" s="7">
        <f t="shared" si="258"/>
        <v>3</v>
      </c>
      <c r="G1288" s="1">
        <f t="shared" si="259"/>
        <v>1620</v>
      </c>
      <c r="H1288" s="2">
        <f t="shared" si="260"/>
        <v>0.10742705570291777</v>
      </c>
      <c r="I1288" s="8"/>
      <c r="J1288" s="2">
        <f t="shared" si="250"/>
        <v>0.40358090185676393</v>
      </c>
      <c r="K1288" s="2">
        <f t="shared" si="251"/>
        <v>0.29615384615384616</v>
      </c>
      <c r="L1288" s="2">
        <f t="shared" si="252"/>
        <v>0.29277188328912468</v>
      </c>
      <c r="M1288" s="2">
        <f t="shared" si="253"/>
        <v>7.4933687002651794E-3</v>
      </c>
      <c r="N1288" s="1">
        <v>6086</v>
      </c>
      <c r="O1288" s="1">
        <v>4466</v>
      </c>
      <c r="P1288" s="1">
        <v>4415</v>
      </c>
      <c r="Q1288" s="1">
        <v>10</v>
      </c>
      <c r="R1288" s="1"/>
      <c r="S1288" s="1">
        <v>73</v>
      </c>
      <c r="T1288" s="1">
        <v>8</v>
      </c>
      <c r="U1288" s="1">
        <v>9</v>
      </c>
      <c r="V1288" s="1"/>
      <c r="W1288" s="1">
        <v>13</v>
      </c>
      <c r="X1288" s="1"/>
      <c r="Y1288" s="68"/>
      <c r="Z1288" s="1"/>
      <c r="AA1288" s="1"/>
      <c r="AB1288" s="1"/>
      <c r="AH1288" t="str">
        <f t="shared" si="255"/>
        <v>Coventry</v>
      </c>
      <c r="AI1288" t="s">
        <v>1639</v>
      </c>
      <c r="AJ1288">
        <v>2</v>
      </c>
      <c r="AK1288" s="7"/>
      <c r="AL1288" s="127">
        <v>44</v>
      </c>
      <c r="AM1288" s="130">
        <v>3</v>
      </c>
      <c r="AN1288" s="130">
        <v>5</v>
      </c>
      <c r="AO1288" s="132">
        <v>18640</v>
      </c>
      <c r="AP1288" s="132">
        <f t="shared" si="261"/>
        <v>44003</v>
      </c>
      <c r="AQ1288" t="s">
        <v>2231</v>
      </c>
    </row>
    <row r="1289" spans="1:43" hidden="1" outlineLevel="1" x14ac:dyDescent="0.2">
      <c r="A1289" t="s">
        <v>3339</v>
      </c>
      <c r="B1289" s="10" t="s">
        <v>826</v>
      </c>
      <c r="C1289" s="1">
        <f t="shared" si="254"/>
        <v>39606</v>
      </c>
      <c r="D1289" s="7">
        <f t="shared" si="256"/>
        <v>1</v>
      </c>
      <c r="E1289" s="7">
        <f t="shared" si="257"/>
        <v>2</v>
      </c>
      <c r="F1289" s="7">
        <f t="shared" si="258"/>
        <v>3</v>
      </c>
      <c r="G1289" s="1">
        <f t="shared" si="259"/>
        <v>6139</v>
      </c>
      <c r="H1289" s="2">
        <f t="shared" si="260"/>
        <v>0.15500176740897845</v>
      </c>
      <c r="I1289" s="8"/>
      <c r="J1289" s="2">
        <f t="shared" si="250"/>
        <v>0.46934807857395344</v>
      </c>
      <c r="K1289" s="2">
        <f t="shared" si="251"/>
        <v>0.31434631116497502</v>
      </c>
      <c r="L1289" s="2">
        <f t="shared" si="252"/>
        <v>0.2103469171337676</v>
      </c>
      <c r="M1289" s="2">
        <f t="shared" si="253"/>
        <v>5.9586931273039323E-3</v>
      </c>
      <c r="N1289" s="1">
        <v>18589</v>
      </c>
      <c r="O1289" s="1">
        <v>12450</v>
      </c>
      <c r="P1289" s="1">
        <v>8331</v>
      </c>
      <c r="Q1289" s="1">
        <v>33</v>
      </c>
      <c r="R1289" s="1"/>
      <c r="S1289" s="1">
        <v>134</v>
      </c>
      <c r="T1289" s="1">
        <v>13</v>
      </c>
      <c r="U1289" s="1">
        <v>18</v>
      </c>
      <c r="V1289" s="1"/>
      <c r="W1289" s="1">
        <v>38</v>
      </c>
      <c r="X1289" s="1"/>
      <c r="Y1289" s="68"/>
      <c r="Z1289" s="1"/>
      <c r="AA1289" s="1"/>
      <c r="AB1289" s="1"/>
      <c r="AH1289" t="str">
        <f t="shared" si="255"/>
        <v>Cranston</v>
      </c>
      <c r="AI1289" t="s">
        <v>546</v>
      </c>
      <c r="AJ1289">
        <v>2</v>
      </c>
      <c r="AK1289" s="7"/>
      <c r="AL1289" s="127">
        <v>44</v>
      </c>
      <c r="AM1289" s="130">
        <v>7</v>
      </c>
      <c r="AN1289" s="130">
        <v>15</v>
      </c>
      <c r="AO1289" s="132">
        <v>19180</v>
      </c>
      <c r="AP1289" s="132">
        <f t="shared" si="261"/>
        <v>44007</v>
      </c>
      <c r="AQ1289" t="s">
        <v>146</v>
      </c>
    </row>
    <row r="1290" spans="1:43" hidden="1" outlineLevel="1" x14ac:dyDescent="0.2">
      <c r="A1290" t="s">
        <v>1429</v>
      </c>
      <c r="B1290" s="10" t="s">
        <v>826</v>
      </c>
      <c r="C1290" s="1">
        <f t="shared" si="254"/>
        <v>15345</v>
      </c>
      <c r="D1290" s="7">
        <f t="shared" si="256"/>
        <v>1</v>
      </c>
      <c r="E1290" s="7">
        <f t="shared" si="257"/>
        <v>2</v>
      </c>
      <c r="F1290" s="7">
        <f t="shared" si="258"/>
        <v>3</v>
      </c>
      <c r="G1290" s="1">
        <f t="shared" si="259"/>
        <v>1537</v>
      </c>
      <c r="H1290" s="2">
        <f t="shared" si="260"/>
        <v>0.10016291951775823</v>
      </c>
      <c r="I1290" s="8"/>
      <c r="J1290" s="2">
        <f t="shared" si="250"/>
        <v>0.41746497230368196</v>
      </c>
      <c r="K1290" s="2">
        <f t="shared" si="251"/>
        <v>0.31730205278592377</v>
      </c>
      <c r="L1290" s="2">
        <f t="shared" si="252"/>
        <v>0.25878136200716845</v>
      </c>
      <c r="M1290" s="2">
        <f t="shared" si="253"/>
        <v>6.4516129032258229E-3</v>
      </c>
      <c r="N1290" s="1">
        <v>6406</v>
      </c>
      <c r="O1290" s="1">
        <v>4869</v>
      </c>
      <c r="P1290" s="1">
        <v>3971</v>
      </c>
      <c r="Q1290" s="1">
        <v>17</v>
      </c>
      <c r="R1290" s="1"/>
      <c r="S1290" s="1">
        <v>59</v>
      </c>
      <c r="T1290" s="1">
        <v>4</v>
      </c>
      <c r="U1290" s="1">
        <v>3</v>
      </c>
      <c r="V1290" s="1"/>
      <c r="W1290" s="1">
        <v>16</v>
      </c>
      <c r="X1290" s="1"/>
      <c r="Y1290" s="68"/>
      <c r="Z1290" s="1"/>
      <c r="AA1290" s="1"/>
      <c r="AB1290" s="1"/>
      <c r="AH1290" t="str">
        <f t="shared" si="255"/>
        <v>Cumberland</v>
      </c>
      <c r="AI1290" t="s">
        <v>546</v>
      </c>
      <c r="AJ1290">
        <v>1</v>
      </c>
      <c r="AK1290" s="7"/>
      <c r="AL1290" s="127">
        <v>44</v>
      </c>
      <c r="AM1290" s="130">
        <v>7</v>
      </c>
      <c r="AN1290" s="130">
        <v>20</v>
      </c>
      <c r="AO1290" s="132">
        <v>20080</v>
      </c>
      <c r="AP1290" s="132">
        <f t="shared" si="261"/>
        <v>44007</v>
      </c>
      <c r="AQ1290" t="s">
        <v>2231</v>
      </c>
    </row>
    <row r="1291" spans="1:43" hidden="1" outlineLevel="1" x14ac:dyDescent="0.2">
      <c r="A1291" t="s">
        <v>3033</v>
      </c>
      <c r="B1291" s="10" t="s">
        <v>826</v>
      </c>
      <c r="C1291" s="1">
        <f t="shared" si="254"/>
        <v>6762</v>
      </c>
      <c r="D1291" s="7">
        <f t="shared" si="256"/>
        <v>2</v>
      </c>
      <c r="E1291" s="7">
        <f t="shared" si="257"/>
        <v>1</v>
      </c>
      <c r="F1291" s="7">
        <f t="shared" si="258"/>
        <v>3</v>
      </c>
      <c r="G1291" s="1">
        <f t="shared" si="259"/>
        <v>438</v>
      </c>
      <c r="H1291" s="2">
        <f t="shared" si="260"/>
        <v>6.4773735581188999E-2</v>
      </c>
      <c r="I1291" s="8"/>
      <c r="J1291" s="2">
        <f t="shared" si="250"/>
        <v>0.35492457852706299</v>
      </c>
      <c r="K1291" s="2">
        <f t="shared" si="251"/>
        <v>0.41969831410825198</v>
      </c>
      <c r="L1291" s="2">
        <f t="shared" si="252"/>
        <v>0.220201123927832</v>
      </c>
      <c r="M1291" s="2">
        <f t="shared" si="253"/>
        <v>5.1759834368530766E-3</v>
      </c>
      <c r="N1291" s="1">
        <v>2400</v>
      </c>
      <c r="O1291" s="1">
        <v>2838</v>
      </c>
      <c r="P1291" s="1">
        <v>1489</v>
      </c>
      <c r="Q1291" s="1">
        <v>5</v>
      </c>
      <c r="R1291" s="1"/>
      <c r="S1291" s="1">
        <v>26</v>
      </c>
      <c r="T1291" s="1">
        <v>1</v>
      </c>
      <c r="U1291" s="1">
        <v>2</v>
      </c>
      <c r="V1291" s="1"/>
      <c r="W1291" s="1">
        <v>1</v>
      </c>
      <c r="X1291" s="1"/>
      <c r="Y1291" s="68"/>
      <c r="Z1291" s="1"/>
      <c r="AA1291" s="1"/>
      <c r="AB1291" s="1"/>
      <c r="AH1291" t="str">
        <f t="shared" si="255"/>
        <v>East Greenwich</v>
      </c>
      <c r="AI1291" t="s">
        <v>1639</v>
      </c>
      <c r="AJ1291">
        <v>2</v>
      </c>
      <c r="AK1291" s="7"/>
      <c r="AL1291" s="127">
        <v>44</v>
      </c>
      <c r="AM1291" s="130">
        <v>3</v>
      </c>
      <c r="AN1291" s="130">
        <v>10</v>
      </c>
      <c r="AO1291" s="132">
        <v>22240</v>
      </c>
      <c r="AP1291" s="132">
        <f t="shared" si="261"/>
        <v>44003</v>
      </c>
      <c r="AQ1291" t="s">
        <v>2231</v>
      </c>
    </row>
    <row r="1292" spans="1:43" hidden="1" outlineLevel="1" x14ac:dyDescent="0.2">
      <c r="A1292" t="s">
        <v>2541</v>
      </c>
      <c r="B1292" s="10" t="s">
        <v>826</v>
      </c>
      <c r="C1292" s="1">
        <f t="shared" si="254"/>
        <v>22361</v>
      </c>
      <c r="D1292" s="7">
        <f t="shared" si="256"/>
        <v>1</v>
      </c>
      <c r="E1292" s="7">
        <f t="shared" si="257"/>
        <v>2</v>
      </c>
      <c r="F1292" s="7">
        <f t="shared" si="258"/>
        <v>3</v>
      </c>
      <c r="G1292" s="1">
        <f t="shared" si="259"/>
        <v>5858</v>
      </c>
      <c r="H1292" s="2">
        <f t="shared" si="260"/>
        <v>0.26197397254147847</v>
      </c>
      <c r="I1292" s="8"/>
      <c r="J1292" s="2">
        <f t="shared" si="250"/>
        <v>0.5232771342963195</v>
      </c>
      <c r="K1292" s="2">
        <f t="shared" si="251"/>
        <v>0.26130316175484103</v>
      </c>
      <c r="L1292" s="2">
        <f t="shared" si="252"/>
        <v>0.20844327176781002</v>
      </c>
      <c r="M1292" s="2">
        <f t="shared" si="253"/>
        <v>6.9764321810294461E-3</v>
      </c>
      <c r="N1292" s="1">
        <v>11701</v>
      </c>
      <c r="O1292" s="1">
        <v>5843</v>
      </c>
      <c r="P1292" s="1">
        <v>4661</v>
      </c>
      <c r="Q1292" s="1">
        <v>27</v>
      </c>
      <c r="R1292" s="1"/>
      <c r="S1292" s="1">
        <v>85</v>
      </c>
      <c r="T1292" s="1">
        <v>9</v>
      </c>
      <c r="U1292" s="1">
        <v>9</v>
      </c>
      <c r="V1292" s="1"/>
      <c r="W1292" s="1">
        <v>26</v>
      </c>
      <c r="X1292" s="1"/>
      <c r="Y1292" s="68"/>
      <c r="Z1292" s="1"/>
      <c r="AA1292" s="1"/>
      <c r="AB1292" s="1"/>
      <c r="AH1292" t="str">
        <f t="shared" si="255"/>
        <v>East Providence</v>
      </c>
      <c r="AI1292" t="s">
        <v>546</v>
      </c>
      <c r="AJ1292">
        <v>1</v>
      </c>
      <c r="AK1292" s="7"/>
      <c r="AL1292" s="127">
        <v>44</v>
      </c>
      <c r="AM1292" s="130">
        <v>7</v>
      </c>
      <c r="AN1292" s="130">
        <v>25</v>
      </c>
      <c r="AO1292" s="132">
        <v>22960</v>
      </c>
      <c r="AP1292" s="132">
        <f t="shared" si="261"/>
        <v>44007</v>
      </c>
      <c r="AQ1292" t="s">
        <v>146</v>
      </c>
    </row>
    <row r="1293" spans="1:43" hidden="1" outlineLevel="1" x14ac:dyDescent="0.2">
      <c r="A1293" t="s">
        <v>2542</v>
      </c>
      <c r="B1293" s="10" t="s">
        <v>826</v>
      </c>
      <c r="C1293" s="1">
        <f t="shared" si="254"/>
        <v>2694</v>
      </c>
      <c r="D1293" s="7">
        <f t="shared" si="256"/>
        <v>1</v>
      </c>
      <c r="E1293" s="7">
        <f t="shared" si="257"/>
        <v>2</v>
      </c>
      <c r="F1293" s="7">
        <f t="shared" si="258"/>
        <v>3</v>
      </c>
      <c r="G1293" s="1">
        <f t="shared" si="259"/>
        <v>162</v>
      </c>
      <c r="H1293" s="2">
        <f t="shared" si="260"/>
        <v>6.0133630289532294E-2</v>
      </c>
      <c r="I1293" s="8"/>
      <c r="J1293" s="2">
        <f t="shared" si="250"/>
        <v>0.37268002969561992</v>
      </c>
      <c r="K1293" s="2">
        <f t="shared" si="251"/>
        <v>0.31254639940608758</v>
      </c>
      <c r="L1293" s="2">
        <f t="shared" si="252"/>
        <v>0.30586488492947289</v>
      </c>
      <c r="M1293" s="2">
        <f t="shared" si="253"/>
        <v>8.9086859688196629E-3</v>
      </c>
      <c r="N1293" s="1">
        <v>1004</v>
      </c>
      <c r="O1293" s="1">
        <v>842</v>
      </c>
      <c r="P1293" s="1">
        <v>824</v>
      </c>
      <c r="Q1293" s="1">
        <v>3</v>
      </c>
      <c r="R1293" s="1"/>
      <c r="S1293" s="1">
        <v>17</v>
      </c>
      <c r="T1293" s="1">
        <v>1</v>
      </c>
      <c r="U1293" s="1">
        <v>2</v>
      </c>
      <c r="V1293" s="1"/>
      <c r="W1293" s="1">
        <v>1</v>
      </c>
      <c r="X1293" s="1"/>
      <c r="Y1293" s="68"/>
      <c r="Z1293" s="1"/>
      <c r="AA1293" s="1"/>
      <c r="AB1293" s="1"/>
      <c r="AH1293" t="str">
        <f t="shared" si="255"/>
        <v>Exeter</v>
      </c>
      <c r="AI1293" t="s">
        <v>563</v>
      </c>
      <c r="AJ1293">
        <v>2</v>
      </c>
      <c r="AK1293" s="7"/>
      <c r="AL1293" s="127">
        <v>44</v>
      </c>
      <c r="AM1293" s="130">
        <v>9</v>
      </c>
      <c r="AN1293" s="130">
        <v>10</v>
      </c>
      <c r="AO1293" s="132">
        <v>25300</v>
      </c>
      <c r="AP1293" s="132">
        <f t="shared" si="261"/>
        <v>44009</v>
      </c>
      <c r="AQ1293" t="s">
        <v>2231</v>
      </c>
    </row>
    <row r="1294" spans="1:43" hidden="1" outlineLevel="1" x14ac:dyDescent="0.2">
      <c r="A1294" t="s">
        <v>1626</v>
      </c>
      <c r="B1294" s="10" t="s">
        <v>826</v>
      </c>
      <c r="C1294" s="1">
        <f t="shared" si="254"/>
        <v>2138</v>
      </c>
      <c r="D1294" s="7">
        <f t="shared" si="256"/>
        <v>1</v>
      </c>
      <c r="E1294" s="7">
        <f t="shared" si="257"/>
        <v>3</v>
      </c>
      <c r="F1294" s="7">
        <f t="shared" si="258"/>
        <v>2</v>
      </c>
      <c r="G1294" s="1">
        <f t="shared" si="259"/>
        <v>200</v>
      </c>
      <c r="H1294" s="2">
        <f t="shared" si="260"/>
        <v>9.3545369504209538E-2</v>
      </c>
      <c r="I1294" s="8"/>
      <c r="J1294" s="2">
        <f t="shared" si="250"/>
        <v>0.39663236669784846</v>
      </c>
      <c r="K1294" s="2">
        <f t="shared" si="251"/>
        <v>0.29326473339569692</v>
      </c>
      <c r="L1294" s="2">
        <f t="shared" si="252"/>
        <v>0.30308699719363891</v>
      </c>
      <c r="M1294" s="2">
        <f t="shared" si="253"/>
        <v>7.0159027128157692E-3</v>
      </c>
      <c r="N1294" s="1">
        <v>848</v>
      </c>
      <c r="O1294" s="1">
        <v>627</v>
      </c>
      <c r="P1294" s="1">
        <v>648</v>
      </c>
      <c r="Q1294" s="1">
        <v>7</v>
      </c>
      <c r="R1294" s="1"/>
      <c r="S1294" s="1">
        <v>5</v>
      </c>
      <c r="T1294" s="1">
        <v>2</v>
      </c>
      <c r="U1294" s="1">
        <v>0</v>
      </c>
      <c r="V1294" s="1"/>
      <c r="W1294" s="1">
        <v>1</v>
      </c>
      <c r="X1294" s="1"/>
      <c r="Y1294" s="68"/>
      <c r="Z1294" s="1"/>
      <c r="AA1294" s="1"/>
      <c r="AB1294" s="1"/>
      <c r="AH1294" t="str">
        <f t="shared" si="255"/>
        <v>Foster</v>
      </c>
      <c r="AI1294" t="s">
        <v>546</v>
      </c>
      <c r="AJ1294">
        <v>2</v>
      </c>
      <c r="AK1294" s="7"/>
      <c r="AL1294" s="127">
        <v>44</v>
      </c>
      <c r="AM1294" s="130">
        <v>7</v>
      </c>
      <c r="AN1294" s="130">
        <v>30</v>
      </c>
      <c r="AO1294" s="132">
        <v>27460</v>
      </c>
      <c r="AP1294" s="132">
        <f t="shared" si="261"/>
        <v>44007</v>
      </c>
      <c r="AQ1294" t="s">
        <v>2231</v>
      </c>
    </row>
    <row r="1295" spans="1:43" hidden="1" outlineLevel="1" x14ac:dyDescent="0.2">
      <c r="A1295" t="s">
        <v>2543</v>
      </c>
      <c r="B1295" s="10" t="s">
        <v>826</v>
      </c>
      <c r="C1295" s="1">
        <f t="shared" si="254"/>
        <v>4613</v>
      </c>
      <c r="D1295" s="7">
        <f t="shared" si="256"/>
        <v>1</v>
      </c>
      <c r="E1295" s="7">
        <f t="shared" si="257"/>
        <v>2</v>
      </c>
      <c r="F1295" s="7">
        <f t="shared" si="258"/>
        <v>3</v>
      </c>
      <c r="G1295" s="1">
        <f t="shared" si="259"/>
        <v>248</v>
      </c>
      <c r="H1295" s="2">
        <f t="shared" si="260"/>
        <v>5.3761109906785169E-2</v>
      </c>
      <c r="I1295" s="8"/>
      <c r="J1295" s="2">
        <f t="shared" si="250"/>
        <v>0.36830695859527424</v>
      </c>
      <c r="K1295" s="2">
        <f t="shared" si="251"/>
        <v>0.31454584868848906</v>
      </c>
      <c r="L1295" s="2">
        <f t="shared" si="252"/>
        <v>0.30782570995014091</v>
      </c>
      <c r="M1295" s="2">
        <f t="shared" si="253"/>
        <v>9.3214827660957345E-3</v>
      </c>
      <c r="N1295" s="1">
        <v>1699</v>
      </c>
      <c r="O1295" s="1">
        <v>1451</v>
      </c>
      <c r="P1295" s="1">
        <v>1420</v>
      </c>
      <c r="Q1295" s="1">
        <v>3</v>
      </c>
      <c r="R1295" s="1"/>
      <c r="S1295" s="1">
        <v>31</v>
      </c>
      <c r="T1295" s="1">
        <v>4</v>
      </c>
      <c r="U1295" s="1">
        <v>1</v>
      </c>
      <c r="V1295" s="1"/>
      <c r="W1295" s="1">
        <v>4</v>
      </c>
      <c r="X1295" s="1"/>
      <c r="Y1295" s="68"/>
      <c r="Z1295" s="1"/>
      <c r="AA1295" s="1"/>
      <c r="AB1295" s="1"/>
      <c r="AH1295" t="str">
        <f t="shared" si="255"/>
        <v>Glocester</v>
      </c>
      <c r="AI1295" t="s">
        <v>546</v>
      </c>
      <c r="AJ1295">
        <v>2</v>
      </c>
      <c r="AK1295" s="7"/>
      <c r="AL1295" s="127">
        <v>44</v>
      </c>
      <c r="AM1295" s="130">
        <v>7</v>
      </c>
      <c r="AN1295" s="130">
        <v>35</v>
      </c>
      <c r="AO1295" s="132">
        <v>30340</v>
      </c>
      <c r="AP1295" s="132">
        <f t="shared" si="261"/>
        <v>44007</v>
      </c>
      <c r="AQ1295" t="s">
        <v>2231</v>
      </c>
    </row>
    <row r="1296" spans="1:43" hidden="1" outlineLevel="1" x14ac:dyDescent="0.2">
      <c r="A1296" t="s">
        <v>2538</v>
      </c>
      <c r="B1296" s="10" t="s">
        <v>826</v>
      </c>
      <c r="C1296" s="1">
        <f t="shared" si="254"/>
        <v>3285</v>
      </c>
      <c r="D1296" s="7">
        <f t="shared" si="256"/>
        <v>1</v>
      </c>
      <c r="E1296" s="7">
        <f t="shared" si="257"/>
        <v>3</v>
      </c>
      <c r="F1296" s="7">
        <f t="shared" si="258"/>
        <v>2</v>
      </c>
      <c r="G1296" s="1">
        <f t="shared" si="259"/>
        <v>131</v>
      </c>
      <c r="H1296" s="2">
        <f t="shared" si="260"/>
        <v>3.9878234398782346E-2</v>
      </c>
      <c r="I1296" s="8"/>
      <c r="J1296" s="2">
        <f t="shared" si="250"/>
        <v>0.36103500761035007</v>
      </c>
      <c r="K1296" s="2">
        <f t="shared" si="251"/>
        <v>0.30441400304414001</v>
      </c>
      <c r="L1296" s="2">
        <f t="shared" si="252"/>
        <v>0.32115677321156771</v>
      </c>
      <c r="M1296" s="2">
        <f t="shared" si="253"/>
        <v>1.3394216133942149E-2</v>
      </c>
      <c r="N1296" s="1">
        <v>1186</v>
      </c>
      <c r="O1296" s="1">
        <v>1000</v>
      </c>
      <c r="P1296" s="1">
        <v>1055</v>
      </c>
      <c r="Q1296" s="1">
        <v>7</v>
      </c>
      <c r="R1296" s="1"/>
      <c r="S1296" s="1">
        <v>26</v>
      </c>
      <c r="T1296" s="1">
        <v>1</v>
      </c>
      <c r="U1296" s="1">
        <v>3</v>
      </c>
      <c r="V1296" s="1"/>
      <c r="W1296" s="1">
        <v>7</v>
      </c>
      <c r="X1296" s="1"/>
      <c r="Y1296" s="68"/>
      <c r="Z1296" s="1"/>
      <c r="AA1296" s="1"/>
      <c r="AB1296" s="1"/>
      <c r="AH1296" t="str">
        <f t="shared" si="255"/>
        <v>Hopkinton</v>
      </c>
      <c r="AI1296" t="s">
        <v>563</v>
      </c>
      <c r="AJ1296">
        <v>2</v>
      </c>
      <c r="AK1296" s="7"/>
      <c r="AL1296" s="127">
        <v>44</v>
      </c>
      <c r="AM1296" s="130">
        <v>9</v>
      </c>
      <c r="AN1296" s="130">
        <v>15</v>
      </c>
      <c r="AO1296" s="132">
        <v>35380</v>
      </c>
      <c r="AP1296" s="132">
        <f t="shared" si="261"/>
        <v>44009</v>
      </c>
      <c r="AQ1296" t="s">
        <v>2231</v>
      </c>
    </row>
    <row r="1297" spans="1:43" hidden="1" outlineLevel="1" x14ac:dyDescent="0.2">
      <c r="A1297" t="s">
        <v>2809</v>
      </c>
      <c r="B1297" s="10" t="s">
        <v>826</v>
      </c>
      <c r="C1297" s="1">
        <f t="shared" si="254"/>
        <v>2997</v>
      </c>
      <c r="D1297" s="7">
        <f t="shared" si="256"/>
        <v>1</v>
      </c>
      <c r="E1297" s="7">
        <f t="shared" si="257"/>
        <v>2</v>
      </c>
      <c r="F1297" s="7">
        <f t="shared" si="258"/>
        <v>3</v>
      </c>
      <c r="G1297" s="1">
        <f t="shared" si="259"/>
        <v>532</v>
      </c>
      <c r="H1297" s="2">
        <f t="shared" si="260"/>
        <v>0.17751084417751084</v>
      </c>
      <c r="I1297" s="8"/>
      <c r="J1297" s="2">
        <f t="shared" si="250"/>
        <v>0.47781114447781114</v>
      </c>
      <c r="K1297" s="2">
        <f t="shared" si="251"/>
        <v>0.3003003003003003</v>
      </c>
      <c r="L1297" s="2">
        <f t="shared" si="252"/>
        <v>0.21187854521187854</v>
      </c>
      <c r="M1297" s="2">
        <f t="shared" si="253"/>
        <v>1.0010010010010006E-2</v>
      </c>
      <c r="N1297" s="1">
        <v>1432</v>
      </c>
      <c r="O1297" s="1">
        <v>900</v>
      </c>
      <c r="P1297" s="1">
        <v>635</v>
      </c>
      <c r="Q1297" s="1">
        <v>7</v>
      </c>
      <c r="R1297" s="1"/>
      <c r="S1297" s="1">
        <v>19</v>
      </c>
      <c r="T1297" s="1">
        <v>2</v>
      </c>
      <c r="U1297" s="1">
        <v>2</v>
      </c>
      <c r="V1297" s="1"/>
      <c r="W1297" s="1">
        <v>0</v>
      </c>
      <c r="X1297" s="1"/>
      <c r="Y1297" s="68"/>
      <c r="Z1297" s="1"/>
      <c r="AA1297" s="1"/>
      <c r="AB1297" s="1"/>
      <c r="AH1297" t="str">
        <f t="shared" si="255"/>
        <v>Jamestown</v>
      </c>
      <c r="AI1297" t="s">
        <v>545</v>
      </c>
      <c r="AJ1297">
        <v>1</v>
      </c>
      <c r="AK1297" s="7"/>
      <c r="AL1297" s="127">
        <v>44</v>
      </c>
      <c r="AM1297" s="130">
        <v>5</v>
      </c>
      <c r="AN1297" s="130">
        <v>5</v>
      </c>
      <c r="AO1297" s="132">
        <v>36820</v>
      </c>
      <c r="AP1297" s="132">
        <f t="shared" si="261"/>
        <v>44005</v>
      </c>
      <c r="AQ1297" t="s">
        <v>2231</v>
      </c>
    </row>
    <row r="1298" spans="1:43" hidden="1" outlineLevel="1" x14ac:dyDescent="0.2">
      <c r="A1298" t="s">
        <v>2944</v>
      </c>
      <c r="B1298" s="10" t="s">
        <v>826</v>
      </c>
      <c r="C1298" s="1">
        <f t="shared" si="254"/>
        <v>14540</v>
      </c>
      <c r="D1298" s="7">
        <f t="shared" si="256"/>
        <v>1</v>
      </c>
      <c r="E1298" s="7">
        <f t="shared" si="257"/>
        <v>2</v>
      </c>
      <c r="F1298" s="7">
        <f t="shared" si="258"/>
        <v>3</v>
      </c>
      <c r="G1298" s="1">
        <f t="shared" si="259"/>
        <v>2425</v>
      </c>
      <c r="H1298" s="2">
        <f t="shared" si="260"/>
        <v>0.16678129298486932</v>
      </c>
      <c r="I1298" s="8"/>
      <c r="J1298" s="2">
        <f t="shared" si="250"/>
        <v>0.45770288858321873</v>
      </c>
      <c r="K1298" s="2">
        <f t="shared" si="251"/>
        <v>0.2909215955983494</v>
      </c>
      <c r="L1298" s="2">
        <f t="shared" si="252"/>
        <v>0.24332874828060522</v>
      </c>
      <c r="M1298" s="2">
        <f t="shared" si="253"/>
        <v>8.0467675378266545E-3</v>
      </c>
      <c r="N1298" s="1">
        <v>6655</v>
      </c>
      <c r="O1298" s="1">
        <v>4230</v>
      </c>
      <c r="P1298" s="1">
        <v>3538</v>
      </c>
      <c r="Q1298" s="1">
        <v>10</v>
      </c>
      <c r="R1298" s="1"/>
      <c r="S1298" s="1">
        <v>67</v>
      </c>
      <c r="T1298" s="1">
        <v>6</v>
      </c>
      <c r="U1298" s="1">
        <v>7</v>
      </c>
      <c r="V1298" s="1"/>
      <c r="W1298" s="1">
        <v>27</v>
      </c>
      <c r="X1298" s="1"/>
      <c r="Y1298" s="68"/>
      <c r="Z1298" s="1"/>
      <c r="AA1298" s="1"/>
      <c r="AB1298" s="1"/>
      <c r="AH1298" t="str">
        <f t="shared" si="255"/>
        <v>Johnston</v>
      </c>
      <c r="AI1298" t="s">
        <v>546</v>
      </c>
      <c r="AJ1298">
        <v>2</v>
      </c>
      <c r="AK1298" s="7"/>
      <c r="AL1298" s="127">
        <v>44</v>
      </c>
      <c r="AM1298" s="130">
        <v>7</v>
      </c>
      <c r="AN1298" s="130">
        <v>40</v>
      </c>
      <c r="AO1298" s="132">
        <v>37720</v>
      </c>
      <c r="AP1298" s="132">
        <f t="shared" si="261"/>
        <v>44007</v>
      </c>
      <c r="AQ1298" t="s">
        <v>2231</v>
      </c>
    </row>
    <row r="1299" spans="1:43" hidden="1" outlineLevel="1" x14ac:dyDescent="0.2">
      <c r="A1299" t="s">
        <v>1204</v>
      </c>
      <c r="B1299" s="10" t="s">
        <v>826</v>
      </c>
      <c r="C1299" s="1">
        <f t="shared" si="254"/>
        <v>10111</v>
      </c>
      <c r="D1299" s="7">
        <f t="shared" si="256"/>
        <v>1</v>
      </c>
      <c r="E1299" s="7">
        <f t="shared" si="257"/>
        <v>2</v>
      </c>
      <c r="F1299" s="7">
        <f t="shared" si="258"/>
        <v>3</v>
      </c>
      <c r="G1299" s="1">
        <f t="shared" si="259"/>
        <v>797</v>
      </c>
      <c r="H1299" s="2">
        <f t="shared" si="260"/>
        <v>7.8825042033428938E-2</v>
      </c>
      <c r="I1299" s="8"/>
      <c r="J1299" s="2">
        <f t="shared" si="250"/>
        <v>0.41123528829987144</v>
      </c>
      <c r="K1299" s="2">
        <f t="shared" si="251"/>
        <v>0.3324102462664425</v>
      </c>
      <c r="L1299" s="2">
        <f t="shared" si="252"/>
        <v>0.24903570368905154</v>
      </c>
      <c r="M1299" s="2">
        <f t="shared" si="253"/>
        <v>7.3187617446345277E-3</v>
      </c>
      <c r="N1299" s="1">
        <v>4158</v>
      </c>
      <c r="O1299" s="1">
        <v>3361</v>
      </c>
      <c r="P1299" s="1">
        <v>2518</v>
      </c>
      <c r="Q1299" s="1">
        <v>12</v>
      </c>
      <c r="R1299" s="1"/>
      <c r="S1299" s="1">
        <v>43</v>
      </c>
      <c r="T1299" s="1">
        <v>4</v>
      </c>
      <c r="U1299" s="1">
        <v>6</v>
      </c>
      <c r="V1299" s="1"/>
      <c r="W1299" s="1">
        <v>9</v>
      </c>
      <c r="X1299" s="1"/>
      <c r="Y1299" s="68"/>
      <c r="Z1299" s="1"/>
      <c r="AA1299" s="1"/>
      <c r="AB1299" s="1"/>
      <c r="AH1299" t="str">
        <f t="shared" si="255"/>
        <v>Lincoln</v>
      </c>
      <c r="AI1299" t="s">
        <v>546</v>
      </c>
      <c r="AJ1299">
        <v>1</v>
      </c>
      <c r="AK1299" s="7"/>
      <c r="AL1299" s="127">
        <v>44</v>
      </c>
      <c r="AM1299" s="130">
        <v>7</v>
      </c>
      <c r="AN1299" s="130">
        <v>45</v>
      </c>
      <c r="AO1299" s="132">
        <v>41500</v>
      </c>
      <c r="AP1299" s="132">
        <f t="shared" si="261"/>
        <v>44007</v>
      </c>
      <c r="AQ1299" t="s">
        <v>2231</v>
      </c>
    </row>
    <row r="1300" spans="1:43" hidden="1" outlineLevel="1" x14ac:dyDescent="0.2">
      <c r="A1300" t="s">
        <v>1030</v>
      </c>
      <c r="B1300" s="10" t="s">
        <v>826</v>
      </c>
      <c r="C1300" s="1">
        <f t="shared" si="254"/>
        <v>2134</v>
      </c>
      <c r="D1300" s="7">
        <f t="shared" si="256"/>
        <v>1</v>
      </c>
      <c r="E1300" s="7">
        <f t="shared" si="257"/>
        <v>2</v>
      </c>
      <c r="F1300" s="7">
        <f t="shared" si="258"/>
        <v>3</v>
      </c>
      <c r="G1300" s="1">
        <f t="shared" si="259"/>
        <v>131</v>
      </c>
      <c r="H1300" s="2">
        <f t="shared" si="260"/>
        <v>6.1387066541705719E-2</v>
      </c>
      <c r="I1300" s="8"/>
      <c r="J1300" s="2">
        <f t="shared" si="250"/>
        <v>0.39128397375820057</v>
      </c>
      <c r="K1300" s="2">
        <f t="shared" si="251"/>
        <v>0.32989690721649484</v>
      </c>
      <c r="L1300" s="2">
        <f t="shared" si="252"/>
        <v>0.26569821930646675</v>
      </c>
      <c r="M1300" s="2">
        <f t="shared" si="253"/>
        <v>1.3120899718837842E-2</v>
      </c>
      <c r="N1300" s="1">
        <v>835</v>
      </c>
      <c r="O1300" s="1">
        <v>704</v>
      </c>
      <c r="P1300" s="1">
        <v>567</v>
      </c>
      <c r="Q1300" s="1">
        <v>4</v>
      </c>
      <c r="R1300" s="1"/>
      <c r="S1300" s="1">
        <v>19</v>
      </c>
      <c r="T1300" s="1">
        <v>0</v>
      </c>
      <c r="U1300" s="1">
        <v>4</v>
      </c>
      <c r="V1300" s="1"/>
      <c r="W1300" s="1">
        <v>1</v>
      </c>
      <c r="X1300" s="1"/>
      <c r="Y1300" s="68"/>
      <c r="Z1300" s="1"/>
      <c r="AA1300" s="1"/>
      <c r="AB1300" s="1"/>
      <c r="AH1300" t="str">
        <f t="shared" si="255"/>
        <v>Little Compton</v>
      </c>
      <c r="AI1300" t="s">
        <v>545</v>
      </c>
      <c r="AJ1300">
        <v>1</v>
      </c>
      <c r="AK1300" s="7"/>
      <c r="AL1300" s="127">
        <v>44</v>
      </c>
      <c r="AM1300" s="130">
        <v>5</v>
      </c>
      <c r="AN1300" s="130">
        <v>10</v>
      </c>
      <c r="AO1300" s="132">
        <v>42400</v>
      </c>
      <c r="AP1300" s="132">
        <f t="shared" si="261"/>
        <v>44005</v>
      </c>
      <c r="AQ1300" t="s">
        <v>2231</v>
      </c>
    </row>
    <row r="1301" spans="1:43" hidden="1" outlineLevel="1" x14ac:dyDescent="0.2">
      <c r="A1301" t="s">
        <v>1031</v>
      </c>
      <c r="B1301" s="10" t="s">
        <v>826</v>
      </c>
      <c r="C1301" s="1">
        <f t="shared" si="254"/>
        <v>7327</v>
      </c>
      <c r="D1301" s="7">
        <f t="shared" si="256"/>
        <v>1</v>
      </c>
      <c r="E1301" s="7">
        <f t="shared" si="257"/>
        <v>2</v>
      </c>
      <c r="F1301" s="7">
        <f t="shared" si="258"/>
        <v>3</v>
      </c>
      <c r="G1301" s="1">
        <f t="shared" si="259"/>
        <v>695</v>
      </c>
      <c r="H1301" s="2">
        <f t="shared" si="260"/>
        <v>9.4854647195305036E-2</v>
      </c>
      <c r="I1301" s="8"/>
      <c r="J1301" s="2">
        <f t="shared" si="250"/>
        <v>0.42950730176061142</v>
      </c>
      <c r="K1301" s="2">
        <f t="shared" si="251"/>
        <v>0.33465265456530641</v>
      </c>
      <c r="L1301" s="2">
        <f t="shared" si="252"/>
        <v>0.22819707929575542</v>
      </c>
      <c r="M1301" s="2">
        <f t="shared" si="253"/>
        <v>7.6429643783267054E-3</v>
      </c>
      <c r="N1301" s="1">
        <v>3147</v>
      </c>
      <c r="O1301" s="1">
        <v>2452</v>
      </c>
      <c r="P1301" s="1">
        <v>1672</v>
      </c>
      <c r="Q1301" s="1">
        <v>10</v>
      </c>
      <c r="R1301" s="1"/>
      <c r="S1301" s="1">
        <v>36</v>
      </c>
      <c r="T1301" s="1">
        <v>3</v>
      </c>
      <c r="U1301" s="1">
        <v>3</v>
      </c>
      <c r="V1301" s="1"/>
      <c r="W1301" s="1">
        <v>4</v>
      </c>
      <c r="X1301" s="1"/>
      <c r="Y1301" s="68"/>
      <c r="Z1301" s="1"/>
      <c r="AA1301" s="1"/>
      <c r="AB1301" s="1"/>
      <c r="AH1301" t="str">
        <f t="shared" si="255"/>
        <v>Middletown</v>
      </c>
      <c r="AI1301" t="s">
        <v>545</v>
      </c>
      <c r="AJ1301">
        <v>1</v>
      </c>
      <c r="AK1301" s="7"/>
      <c r="AL1301" s="127">
        <v>44</v>
      </c>
      <c r="AM1301" s="130">
        <v>5</v>
      </c>
      <c r="AN1301" s="130">
        <v>15</v>
      </c>
      <c r="AO1301" s="132">
        <v>45460</v>
      </c>
      <c r="AP1301" s="132">
        <f t="shared" si="261"/>
        <v>44005</v>
      </c>
      <c r="AQ1301" t="s">
        <v>2231</v>
      </c>
    </row>
    <row r="1302" spans="1:43" hidden="1" outlineLevel="1" x14ac:dyDescent="0.2">
      <c r="A1302" t="s">
        <v>746</v>
      </c>
      <c r="B1302" s="10" t="s">
        <v>826</v>
      </c>
      <c r="C1302" s="1">
        <f t="shared" si="254"/>
        <v>7642</v>
      </c>
      <c r="D1302" s="7">
        <f t="shared" si="256"/>
        <v>1</v>
      </c>
      <c r="E1302" s="7">
        <f t="shared" si="257"/>
        <v>2</v>
      </c>
      <c r="F1302" s="7">
        <f t="shared" si="258"/>
        <v>3</v>
      </c>
      <c r="G1302" s="1">
        <f t="shared" si="259"/>
        <v>1297</v>
      </c>
      <c r="H1302" s="2">
        <f t="shared" si="260"/>
        <v>0.16971996859460875</v>
      </c>
      <c r="I1302" s="8"/>
      <c r="J1302" s="2">
        <f t="shared" si="250"/>
        <v>0.47186600366396231</v>
      </c>
      <c r="K1302" s="2">
        <f t="shared" si="251"/>
        <v>0.30214603506935356</v>
      </c>
      <c r="L1302" s="2">
        <f t="shared" si="252"/>
        <v>0.22114629678094738</v>
      </c>
      <c r="M1302" s="2">
        <f t="shared" si="253"/>
        <v>4.8416644857366964E-3</v>
      </c>
      <c r="N1302" s="1">
        <v>3606</v>
      </c>
      <c r="O1302" s="1">
        <v>2309</v>
      </c>
      <c r="P1302" s="1">
        <v>1690</v>
      </c>
      <c r="Q1302" s="1">
        <v>7</v>
      </c>
      <c r="R1302" s="1"/>
      <c r="S1302" s="1">
        <v>22</v>
      </c>
      <c r="T1302" s="1">
        <v>6</v>
      </c>
      <c r="U1302" s="1">
        <v>1</v>
      </c>
      <c r="V1302" s="1"/>
      <c r="W1302" s="1">
        <v>1</v>
      </c>
      <c r="X1302" s="1"/>
      <c r="Y1302" s="68"/>
      <c r="Z1302" s="1"/>
      <c r="AA1302" s="1"/>
      <c r="AB1302" s="1"/>
      <c r="AH1302" t="str">
        <f t="shared" si="255"/>
        <v>Narragansett</v>
      </c>
      <c r="AI1302" t="s">
        <v>563</v>
      </c>
      <c r="AJ1302">
        <v>2</v>
      </c>
      <c r="AK1302" s="7"/>
      <c r="AL1302" s="127">
        <v>44</v>
      </c>
      <c r="AM1302" s="130">
        <v>9</v>
      </c>
      <c r="AN1302" s="130">
        <v>20</v>
      </c>
      <c r="AO1302" s="132">
        <v>48340</v>
      </c>
      <c r="AP1302" s="132">
        <f t="shared" si="261"/>
        <v>44009</v>
      </c>
      <c r="AQ1302" t="s">
        <v>2231</v>
      </c>
    </row>
    <row r="1303" spans="1:43" hidden="1" outlineLevel="1" x14ac:dyDescent="0.2">
      <c r="A1303" t="s">
        <v>753</v>
      </c>
      <c r="B1303" s="10" t="s">
        <v>826</v>
      </c>
      <c r="C1303" s="1">
        <f t="shared" si="254"/>
        <v>815</v>
      </c>
      <c r="D1303" s="7">
        <f t="shared" si="256"/>
        <v>1</v>
      </c>
      <c r="E1303" s="7">
        <f t="shared" si="257"/>
        <v>3</v>
      </c>
      <c r="F1303" s="7">
        <f t="shared" si="258"/>
        <v>2</v>
      </c>
      <c r="G1303" s="1">
        <f t="shared" si="259"/>
        <v>204</v>
      </c>
      <c r="H1303" s="2">
        <f t="shared" si="260"/>
        <v>0.25030674846625767</v>
      </c>
      <c r="I1303" s="8"/>
      <c r="J1303" s="2">
        <f t="shared" si="250"/>
        <v>0.50797546012269934</v>
      </c>
      <c r="K1303" s="2">
        <f t="shared" si="251"/>
        <v>0.22822085889570551</v>
      </c>
      <c r="L1303" s="2">
        <f t="shared" si="252"/>
        <v>0.25766871165644173</v>
      </c>
      <c r="M1303" s="2">
        <f t="shared" si="253"/>
        <v>6.1349693251533943E-3</v>
      </c>
      <c r="N1303" s="1">
        <v>414</v>
      </c>
      <c r="O1303" s="1">
        <v>186</v>
      </c>
      <c r="P1303" s="1">
        <v>210</v>
      </c>
      <c r="Q1303" s="1">
        <v>5</v>
      </c>
      <c r="R1303" s="1"/>
      <c r="S1303" s="1">
        <v>0</v>
      </c>
      <c r="T1303" s="1">
        <v>0</v>
      </c>
      <c r="U1303" s="1">
        <v>0</v>
      </c>
      <c r="V1303" s="1"/>
      <c r="W1303" s="1">
        <v>0</v>
      </c>
      <c r="X1303" s="1"/>
      <c r="Y1303" s="68"/>
      <c r="Z1303" s="1"/>
      <c r="AA1303" s="1"/>
      <c r="AB1303" s="1"/>
      <c r="AH1303" t="str">
        <f t="shared" si="255"/>
        <v>New Shoreham</v>
      </c>
      <c r="AI1303" t="s">
        <v>563</v>
      </c>
      <c r="AJ1303">
        <v>2</v>
      </c>
      <c r="AK1303" s="7"/>
      <c r="AL1303" s="127">
        <v>44</v>
      </c>
      <c r="AM1303" s="130">
        <v>9</v>
      </c>
      <c r="AN1303" s="130">
        <v>22</v>
      </c>
      <c r="AO1303" s="132">
        <v>50500</v>
      </c>
      <c r="AP1303" s="132">
        <f t="shared" si="261"/>
        <v>44009</v>
      </c>
      <c r="AQ1303" t="s">
        <v>2231</v>
      </c>
    </row>
    <row r="1304" spans="1:43" hidden="1" outlineLevel="1" x14ac:dyDescent="0.2">
      <c r="A1304" t="s">
        <v>545</v>
      </c>
      <c r="B1304" s="10" t="s">
        <v>826</v>
      </c>
      <c r="C1304" s="1">
        <f t="shared" si="254"/>
        <v>11118</v>
      </c>
      <c r="D1304" s="7">
        <f t="shared" si="256"/>
        <v>1</v>
      </c>
      <c r="E1304" s="7">
        <f t="shared" si="257"/>
        <v>2</v>
      </c>
      <c r="F1304" s="7">
        <f t="shared" si="258"/>
        <v>3</v>
      </c>
      <c r="G1304" s="1">
        <f t="shared" si="259"/>
        <v>1951</v>
      </c>
      <c r="H1304" s="2">
        <f t="shared" si="260"/>
        <v>0.17548120165497391</v>
      </c>
      <c r="I1304" s="8"/>
      <c r="J1304" s="2">
        <f t="shared" si="250"/>
        <v>0.48237093002338549</v>
      </c>
      <c r="K1304" s="2">
        <f t="shared" si="251"/>
        <v>0.30688972836841161</v>
      </c>
      <c r="L1304" s="2">
        <f t="shared" si="252"/>
        <v>0.20489296636085627</v>
      </c>
      <c r="M1304" s="2">
        <f t="shared" si="253"/>
        <v>5.8463752473466302E-3</v>
      </c>
      <c r="N1304" s="1">
        <v>5363</v>
      </c>
      <c r="O1304" s="1">
        <v>3412</v>
      </c>
      <c r="P1304" s="1">
        <v>2278</v>
      </c>
      <c r="Q1304" s="1">
        <v>17</v>
      </c>
      <c r="R1304" s="1"/>
      <c r="S1304" s="1">
        <v>33</v>
      </c>
      <c r="T1304" s="1">
        <v>3</v>
      </c>
      <c r="U1304" s="1">
        <v>7</v>
      </c>
      <c r="V1304" s="1"/>
      <c r="W1304" s="1">
        <v>5</v>
      </c>
      <c r="X1304" s="1"/>
      <c r="Y1304" s="68"/>
      <c r="Z1304" s="1"/>
      <c r="AA1304" s="1"/>
      <c r="AB1304" s="1"/>
      <c r="AH1304" t="str">
        <f t="shared" si="255"/>
        <v>Newport</v>
      </c>
      <c r="AI1304" t="s">
        <v>545</v>
      </c>
      <c r="AJ1304">
        <v>1</v>
      </c>
      <c r="AK1304" s="7"/>
      <c r="AL1304" s="127">
        <v>44</v>
      </c>
      <c r="AM1304" s="130">
        <v>5</v>
      </c>
      <c r="AN1304" s="130">
        <v>20</v>
      </c>
      <c r="AO1304" s="132">
        <v>49960</v>
      </c>
      <c r="AP1304" s="132">
        <f t="shared" si="261"/>
        <v>44005</v>
      </c>
      <c r="AQ1304" t="s">
        <v>146</v>
      </c>
    </row>
    <row r="1305" spans="1:43" hidden="1" outlineLevel="1" x14ac:dyDescent="0.2">
      <c r="A1305" t="s">
        <v>754</v>
      </c>
      <c r="B1305" s="10" t="s">
        <v>826</v>
      </c>
      <c r="C1305" s="1">
        <f t="shared" si="254"/>
        <v>12303</v>
      </c>
      <c r="D1305" s="7">
        <f t="shared" si="256"/>
        <v>1</v>
      </c>
      <c r="E1305" s="7">
        <f t="shared" si="257"/>
        <v>2</v>
      </c>
      <c r="F1305" s="7">
        <f t="shared" si="258"/>
        <v>3</v>
      </c>
      <c r="G1305" s="1">
        <f t="shared" si="259"/>
        <v>871</v>
      </c>
      <c r="H1305" s="2">
        <f t="shared" si="260"/>
        <v>7.079574087620906E-2</v>
      </c>
      <c r="I1305" s="8"/>
      <c r="J1305" s="2">
        <f t="shared" si="250"/>
        <v>0.41209461107047063</v>
      </c>
      <c r="K1305" s="2">
        <f t="shared" si="251"/>
        <v>0.34129887019426158</v>
      </c>
      <c r="L1305" s="2">
        <f t="shared" si="252"/>
        <v>0.23807201495570185</v>
      </c>
      <c r="M1305" s="2">
        <f t="shared" si="253"/>
        <v>8.5345037795659384E-3</v>
      </c>
      <c r="N1305" s="1">
        <v>5070</v>
      </c>
      <c r="O1305" s="1">
        <v>4199</v>
      </c>
      <c r="P1305" s="1">
        <v>2929</v>
      </c>
      <c r="Q1305" s="1">
        <v>15</v>
      </c>
      <c r="R1305" s="1"/>
      <c r="S1305" s="1">
        <v>63</v>
      </c>
      <c r="T1305" s="1">
        <v>7</v>
      </c>
      <c r="U1305" s="1">
        <v>9</v>
      </c>
      <c r="V1305" s="1"/>
      <c r="W1305" s="1">
        <v>11</v>
      </c>
      <c r="X1305" s="1"/>
      <c r="Y1305" s="68"/>
      <c r="Z1305" s="1"/>
      <c r="AA1305" s="1"/>
      <c r="AB1305" s="1"/>
      <c r="AH1305" t="str">
        <f t="shared" si="255"/>
        <v>North Kingstown</v>
      </c>
      <c r="AI1305" t="s">
        <v>563</v>
      </c>
      <c r="AJ1305">
        <v>2</v>
      </c>
      <c r="AK1305" s="7"/>
      <c r="AL1305" s="127">
        <v>44</v>
      </c>
      <c r="AM1305" s="130">
        <v>9</v>
      </c>
      <c r="AN1305" s="130">
        <v>25</v>
      </c>
      <c r="AO1305" s="132">
        <v>51580</v>
      </c>
      <c r="AP1305" s="132">
        <f t="shared" si="261"/>
        <v>44009</v>
      </c>
      <c r="AQ1305" t="s">
        <v>2231</v>
      </c>
    </row>
    <row r="1306" spans="1:43" hidden="1" outlineLevel="1" x14ac:dyDescent="0.2">
      <c r="A1306" t="s">
        <v>1052</v>
      </c>
      <c r="B1306" s="10" t="s">
        <v>826</v>
      </c>
      <c r="C1306" s="1">
        <f t="shared" si="254"/>
        <v>18657</v>
      </c>
      <c r="D1306" s="7">
        <f t="shared" si="256"/>
        <v>1</v>
      </c>
      <c r="E1306" s="7">
        <f t="shared" si="257"/>
        <v>2</v>
      </c>
      <c r="F1306" s="7">
        <f t="shared" si="258"/>
        <v>3</v>
      </c>
      <c r="G1306" s="1">
        <f t="shared" si="259"/>
        <v>4003</v>
      </c>
      <c r="H1306" s="2">
        <f t="shared" si="260"/>
        <v>0.21455753872541136</v>
      </c>
      <c r="I1306" s="8"/>
      <c r="J1306" s="2">
        <f t="shared" si="250"/>
        <v>0.4883421771989066</v>
      </c>
      <c r="K1306" s="2">
        <f t="shared" si="251"/>
        <v>0.27378463847349521</v>
      </c>
      <c r="L1306" s="2">
        <f t="shared" si="252"/>
        <v>0.23101248861017312</v>
      </c>
      <c r="M1306" s="2">
        <f t="shared" si="253"/>
        <v>6.8606957174250638E-3</v>
      </c>
      <c r="N1306" s="1">
        <v>9111</v>
      </c>
      <c r="O1306" s="1">
        <v>5108</v>
      </c>
      <c r="P1306" s="1">
        <v>4310</v>
      </c>
      <c r="Q1306" s="1">
        <v>20</v>
      </c>
      <c r="R1306" s="1"/>
      <c r="S1306" s="1">
        <v>62</v>
      </c>
      <c r="T1306" s="1">
        <v>11</v>
      </c>
      <c r="U1306" s="1">
        <v>14</v>
      </c>
      <c r="V1306" s="1"/>
      <c r="W1306" s="1">
        <v>21</v>
      </c>
      <c r="X1306" s="1"/>
      <c r="Y1306" s="68"/>
      <c r="Z1306" s="1"/>
      <c r="AA1306" s="1"/>
      <c r="AB1306" s="1"/>
      <c r="AH1306" t="str">
        <f t="shared" si="255"/>
        <v>North Providence</v>
      </c>
      <c r="AI1306" t="s">
        <v>546</v>
      </c>
      <c r="AJ1306">
        <v>1</v>
      </c>
      <c r="AK1306" s="7"/>
      <c r="AL1306" s="127">
        <v>44</v>
      </c>
      <c r="AM1306" s="130">
        <v>7</v>
      </c>
      <c r="AN1306" s="130">
        <v>50</v>
      </c>
      <c r="AO1306" s="132">
        <v>51760</v>
      </c>
      <c r="AP1306" s="132">
        <f t="shared" si="261"/>
        <v>44007</v>
      </c>
      <c r="AQ1306" t="s">
        <v>2231</v>
      </c>
    </row>
    <row r="1307" spans="1:43" hidden="1" outlineLevel="1" x14ac:dyDescent="0.2">
      <c r="A1307" t="s">
        <v>766</v>
      </c>
      <c r="B1307" s="10" t="s">
        <v>826</v>
      </c>
      <c r="C1307" s="1">
        <f t="shared" si="254"/>
        <v>5747</v>
      </c>
      <c r="D1307" s="7">
        <f t="shared" si="256"/>
        <v>1</v>
      </c>
      <c r="E1307" s="7">
        <f t="shared" si="257"/>
        <v>2</v>
      </c>
      <c r="F1307" s="7">
        <f t="shared" si="258"/>
        <v>3</v>
      </c>
      <c r="G1307" s="1">
        <f t="shared" si="259"/>
        <v>301</v>
      </c>
      <c r="H1307" s="2">
        <f t="shared" si="260"/>
        <v>5.2375152253349572E-2</v>
      </c>
      <c r="I1307" s="8"/>
      <c r="J1307" s="2">
        <f t="shared" ref="J1307:J1370" si="262">IF(C1307=0,"-",N1307/C1307)</f>
        <v>0.38054637202018443</v>
      </c>
      <c r="K1307" s="2">
        <f t="shared" ref="K1307:K1370" si="263">IF(C1307=0,"-",O1307/C1307)</f>
        <v>0.32817121976683489</v>
      </c>
      <c r="L1307" s="2">
        <f t="shared" ref="L1307:L1370" si="264">IF(C1307=0,"-",P1307/C1307)</f>
        <v>0.28293022446493821</v>
      </c>
      <c r="M1307" s="2">
        <f t="shared" ref="M1307:M1370" si="265">IF(C1307=0,"-",(1-J1307-K1307-L1307))</f>
        <v>8.3521837480424188E-3</v>
      </c>
      <c r="N1307" s="1">
        <v>2187</v>
      </c>
      <c r="O1307" s="1">
        <v>1886</v>
      </c>
      <c r="P1307" s="1">
        <v>1626</v>
      </c>
      <c r="Q1307" s="1">
        <v>8</v>
      </c>
      <c r="R1307" s="1"/>
      <c r="S1307" s="1">
        <v>32</v>
      </c>
      <c r="T1307" s="1">
        <v>1</v>
      </c>
      <c r="U1307" s="1">
        <v>0</v>
      </c>
      <c r="V1307" s="1"/>
      <c r="W1307" s="1">
        <v>7</v>
      </c>
      <c r="X1307" s="1"/>
      <c r="Y1307" s="68"/>
      <c r="Z1307" s="1"/>
      <c r="AA1307" s="1"/>
      <c r="AB1307" s="1"/>
      <c r="AH1307" t="str">
        <f t="shared" si="255"/>
        <v>North Smithfield</v>
      </c>
      <c r="AI1307" t="s">
        <v>546</v>
      </c>
      <c r="AJ1307">
        <v>1</v>
      </c>
      <c r="AK1307" s="7"/>
      <c r="AL1307" s="127">
        <v>44</v>
      </c>
      <c r="AM1307" s="130">
        <v>7</v>
      </c>
      <c r="AN1307" s="130">
        <v>55</v>
      </c>
      <c r="AO1307" s="132">
        <v>52480</v>
      </c>
      <c r="AP1307" s="132">
        <f t="shared" si="261"/>
        <v>44007</v>
      </c>
      <c r="AQ1307" t="s">
        <v>2231</v>
      </c>
    </row>
    <row r="1308" spans="1:43" hidden="1" outlineLevel="1" x14ac:dyDescent="0.2">
      <c r="A1308" t="s">
        <v>3340</v>
      </c>
      <c r="B1308" s="10" t="s">
        <v>826</v>
      </c>
      <c r="C1308" s="1">
        <f t="shared" si="254"/>
        <v>26962</v>
      </c>
      <c r="D1308" s="7">
        <f t="shared" si="256"/>
        <v>1</v>
      </c>
      <c r="E1308" s="7">
        <f t="shared" si="257"/>
        <v>2</v>
      </c>
      <c r="F1308" s="7">
        <f t="shared" si="258"/>
        <v>3</v>
      </c>
      <c r="G1308" s="1">
        <f t="shared" si="259"/>
        <v>7855</v>
      </c>
      <c r="H1308" s="2">
        <f t="shared" si="260"/>
        <v>0.29133595430606041</v>
      </c>
      <c r="I1308" s="8"/>
      <c r="J1308" s="2">
        <f t="shared" si="262"/>
        <v>0.52581410874564205</v>
      </c>
      <c r="K1308" s="2">
        <f t="shared" si="263"/>
        <v>0.23447815443958164</v>
      </c>
      <c r="L1308" s="2">
        <f t="shared" si="264"/>
        <v>0.23158519397670796</v>
      </c>
      <c r="M1308" s="2">
        <f t="shared" si="265"/>
        <v>8.1225428380683473E-3</v>
      </c>
      <c r="N1308" s="1">
        <v>14177</v>
      </c>
      <c r="O1308" s="1">
        <v>6322</v>
      </c>
      <c r="P1308" s="1">
        <v>6244</v>
      </c>
      <c r="Q1308" s="1">
        <v>37</v>
      </c>
      <c r="R1308" s="1"/>
      <c r="S1308" s="1">
        <v>98</v>
      </c>
      <c r="T1308" s="1">
        <v>23</v>
      </c>
      <c r="U1308" s="1">
        <v>22</v>
      </c>
      <c r="V1308" s="1"/>
      <c r="W1308" s="1">
        <v>39</v>
      </c>
      <c r="X1308" s="1"/>
      <c r="Y1308" s="68"/>
      <c r="Z1308" s="1"/>
      <c r="AA1308" s="1"/>
      <c r="AB1308" s="1"/>
      <c r="AH1308" t="str">
        <f t="shared" si="255"/>
        <v>Pawtucket</v>
      </c>
      <c r="AI1308" t="s">
        <v>546</v>
      </c>
      <c r="AJ1308">
        <v>1</v>
      </c>
      <c r="AK1308" s="7"/>
      <c r="AL1308" s="127">
        <v>44</v>
      </c>
      <c r="AM1308" s="130">
        <v>7</v>
      </c>
      <c r="AN1308" s="130">
        <v>60</v>
      </c>
      <c r="AO1308" s="132">
        <v>54640</v>
      </c>
      <c r="AP1308" s="132">
        <f t="shared" si="261"/>
        <v>44007</v>
      </c>
      <c r="AQ1308" t="s">
        <v>146</v>
      </c>
    </row>
    <row r="1309" spans="1:43" hidden="1" outlineLevel="1" x14ac:dyDescent="0.2">
      <c r="A1309" t="s">
        <v>1202</v>
      </c>
      <c r="B1309" s="10" t="s">
        <v>826</v>
      </c>
      <c r="C1309" s="1">
        <f t="shared" si="254"/>
        <v>8712</v>
      </c>
      <c r="D1309" s="7">
        <f t="shared" si="256"/>
        <v>1</v>
      </c>
      <c r="E1309" s="7">
        <f t="shared" si="257"/>
        <v>2</v>
      </c>
      <c r="F1309" s="7">
        <f t="shared" si="258"/>
        <v>3</v>
      </c>
      <c r="G1309" s="1">
        <f t="shared" si="259"/>
        <v>607</v>
      </c>
      <c r="H1309" s="2">
        <f t="shared" si="260"/>
        <v>6.9674012855831038E-2</v>
      </c>
      <c r="I1309" s="8"/>
      <c r="J1309" s="2">
        <f t="shared" si="262"/>
        <v>0.4049586776859504</v>
      </c>
      <c r="K1309" s="2">
        <f t="shared" si="263"/>
        <v>0.33528466483011937</v>
      </c>
      <c r="L1309" s="2">
        <f t="shared" si="264"/>
        <v>0.25172176308539945</v>
      </c>
      <c r="M1309" s="2">
        <f t="shared" si="265"/>
        <v>8.0348943985307786E-3</v>
      </c>
      <c r="N1309" s="1">
        <v>3528</v>
      </c>
      <c r="O1309" s="1">
        <v>2921</v>
      </c>
      <c r="P1309" s="1">
        <v>2193</v>
      </c>
      <c r="Q1309" s="1">
        <v>13</v>
      </c>
      <c r="R1309" s="1"/>
      <c r="S1309" s="1">
        <v>47</v>
      </c>
      <c r="T1309" s="1">
        <v>3</v>
      </c>
      <c r="U1309" s="1">
        <v>2</v>
      </c>
      <c r="V1309" s="1"/>
      <c r="W1309" s="1">
        <v>5</v>
      </c>
      <c r="X1309" s="1"/>
      <c r="Y1309" s="68"/>
      <c r="Z1309" s="1"/>
      <c r="AA1309" s="1"/>
      <c r="AB1309" s="1"/>
      <c r="AH1309" t="str">
        <f t="shared" si="255"/>
        <v>Portsmouth</v>
      </c>
      <c r="AI1309" t="s">
        <v>545</v>
      </c>
      <c r="AJ1309">
        <v>1</v>
      </c>
      <c r="AK1309" s="7"/>
      <c r="AL1309" s="127">
        <v>44</v>
      </c>
      <c r="AM1309" s="130">
        <v>5</v>
      </c>
      <c r="AN1309" s="130">
        <v>30</v>
      </c>
      <c r="AO1309" s="132">
        <v>57880</v>
      </c>
      <c r="AP1309" s="132">
        <f t="shared" si="261"/>
        <v>44005</v>
      </c>
      <c r="AQ1309" t="s">
        <v>2231</v>
      </c>
    </row>
    <row r="1310" spans="1:43" hidden="1" outlineLevel="1" x14ac:dyDescent="0.2">
      <c r="A1310" t="s">
        <v>546</v>
      </c>
      <c r="B1310" s="10" t="s">
        <v>826</v>
      </c>
      <c r="C1310" s="1">
        <f t="shared" si="254"/>
        <v>52288</v>
      </c>
      <c r="D1310" s="7">
        <f t="shared" si="256"/>
        <v>1</v>
      </c>
      <c r="E1310" s="7">
        <f t="shared" si="257"/>
        <v>2</v>
      </c>
      <c r="F1310" s="7">
        <f t="shared" si="258"/>
        <v>3</v>
      </c>
      <c r="G1310" s="1">
        <f t="shared" si="259"/>
        <v>21017</v>
      </c>
      <c r="H1310" s="2">
        <f t="shared" si="260"/>
        <v>0.40194690942472461</v>
      </c>
      <c r="I1310" s="8"/>
      <c r="J1310" s="2">
        <f t="shared" si="262"/>
        <v>0.62224602203182378</v>
      </c>
      <c r="K1310" s="2">
        <f t="shared" si="263"/>
        <v>0.22029911260709914</v>
      </c>
      <c r="L1310" s="2">
        <f t="shared" si="264"/>
        <v>0.1494798041615667</v>
      </c>
      <c r="M1310" s="2">
        <f t="shared" si="265"/>
        <v>7.9750611995103859E-3</v>
      </c>
      <c r="N1310" s="1">
        <v>32536</v>
      </c>
      <c r="O1310" s="1">
        <v>11519</v>
      </c>
      <c r="P1310" s="1">
        <v>7816</v>
      </c>
      <c r="Q1310" s="1">
        <v>98</v>
      </c>
      <c r="R1310" s="1"/>
      <c r="S1310" s="1">
        <v>156</v>
      </c>
      <c r="T1310" s="1">
        <v>35</v>
      </c>
      <c r="U1310" s="1">
        <v>47</v>
      </c>
      <c r="V1310" s="1"/>
      <c r="W1310" s="1">
        <v>81</v>
      </c>
      <c r="X1310" s="1"/>
      <c r="Y1310" s="68"/>
      <c r="Z1310" s="1"/>
      <c r="AA1310" s="1"/>
      <c r="AB1310" s="1"/>
      <c r="AH1310" t="str">
        <f t="shared" si="255"/>
        <v>Providence</v>
      </c>
      <c r="AI1310" t="s">
        <v>546</v>
      </c>
      <c r="AJ1310" s="76" t="s">
        <v>3230</v>
      </c>
      <c r="AK1310" s="7"/>
      <c r="AL1310" s="127">
        <v>44</v>
      </c>
      <c r="AM1310" s="130">
        <v>7</v>
      </c>
      <c r="AN1310" s="130">
        <v>65</v>
      </c>
      <c r="AO1310" s="132">
        <v>59000</v>
      </c>
      <c r="AP1310" s="132">
        <f t="shared" si="261"/>
        <v>44007</v>
      </c>
      <c r="AQ1310" t="s">
        <v>146</v>
      </c>
    </row>
    <row r="1311" spans="1:43" hidden="1" outlineLevel="1" x14ac:dyDescent="0.2">
      <c r="A1311" t="s">
        <v>2887</v>
      </c>
      <c r="B1311" s="10" t="s">
        <v>826</v>
      </c>
      <c r="C1311" s="1">
        <f t="shared" si="254"/>
        <v>2915</v>
      </c>
      <c r="D1311" s="7">
        <f t="shared" si="256"/>
        <v>1</v>
      </c>
      <c r="E1311" s="7">
        <f t="shared" si="257"/>
        <v>3</v>
      </c>
      <c r="F1311" s="7">
        <f t="shared" si="258"/>
        <v>2</v>
      </c>
      <c r="G1311" s="1">
        <f t="shared" si="259"/>
        <v>247</v>
      </c>
      <c r="H1311" s="2">
        <f t="shared" si="260"/>
        <v>8.4734133790737562E-2</v>
      </c>
      <c r="I1311" s="8"/>
      <c r="J1311" s="2">
        <f t="shared" si="262"/>
        <v>0.41132075471698115</v>
      </c>
      <c r="K1311" s="2">
        <f t="shared" si="263"/>
        <v>0.25283018867924528</v>
      </c>
      <c r="L1311" s="2">
        <f t="shared" si="264"/>
        <v>0.32658662092624358</v>
      </c>
      <c r="M1311" s="2">
        <f t="shared" si="265"/>
        <v>9.2624356775299899E-3</v>
      </c>
      <c r="N1311" s="1">
        <v>1199</v>
      </c>
      <c r="O1311" s="1">
        <v>737</v>
      </c>
      <c r="P1311" s="1">
        <v>952</v>
      </c>
      <c r="Q1311" s="1">
        <v>7</v>
      </c>
      <c r="R1311" s="1"/>
      <c r="S1311" s="1">
        <v>15</v>
      </c>
      <c r="T1311" s="1">
        <v>0</v>
      </c>
      <c r="U1311" s="1">
        <v>2</v>
      </c>
      <c r="V1311" s="1"/>
      <c r="W1311" s="1">
        <v>3</v>
      </c>
      <c r="X1311" s="1"/>
      <c r="Y1311" s="68"/>
      <c r="Z1311" s="1"/>
      <c r="AA1311" s="1"/>
      <c r="AB1311" s="1"/>
      <c r="AH1311" t="str">
        <f t="shared" si="255"/>
        <v>Richmond</v>
      </c>
      <c r="AI1311" t="s">
        <v>563</v>
      </c>
      <c r="AJ1311">
        <v>2</v>
      </c>
      <c r="AK1311" s="7"/>
      <c r="AL1311" s="127">
        <v>44</v>
      </c>
      <c r="AM1311" s="130">
        <v>9</v>
      </c>
      <c r="AN1311" s="130">
        <v>30</v>
      </c>
      <c r="AO1311" s="132">
        <v>61160</v>
      </c>
      <c r="AP1311" s="132">
        <f t="shared" si="261"/>
        <v>44009</v>
      </c>
      <c r="AQ1311" t="s">
        <v>2231</v>
      </c>
    </row>
    <row r="1312" spans="1:43" hidden="1" outlineLevel="1" x14ac:dyDescent="0.2">
      <c r="A1312" t="s">
        <v>2136</v>
      </c>
      <c r="B1312" s="10" t="s">
        <v>826</v>
      </c>
      <c r="C1312" s="1">
        <f t="shared" si="254"/>
        <v>5316</v>
      </c>
      <c r="D1312" s="7">
        <f t="shared" si="256"/>
        <v>2</v>
      </c>
      <c r="E1312" s="7">
        <f t="shared" si="257"/>
        <v>1</v>
      </c>
      <c r="F1312" s="7">
        <f t="shared" si="258"/>
        <v>3</v>
      </c>
      <c r="G1312" s="1">
        <f t="shared" si="259"/>
        <v>237</v>
      </c>
      <c r="H1312" s="2">
        <f t="shared" si="260"/>
        <v>4.4582392776523705E-2</v>
      </c>
      <c r="I1312" s="8"/>
      <c r="J1312" s="2">
        <f t="shared" si="262"/>
        <v>0.33088788562829197</v>
      </c>
      <c r="K1312" s="2">
        <f t="shared" si="263"/>
        <v>0.37547027840481567</v>
      </c>
      <c r="L1312" s="2">
        <f t="shared" si="264"/>
        <v>0.28085026335590668</v>
      </c>
      <c r="M1312" s="2">
        <f t="shared" si="265"/>
        <v>1.279157261098568E-2</v>
      </c>
      <c r="N1312" s="1">
        <v>1759</v>
      </c>
      <c r="O1312" s="1">
        <v>1996</v>
      </c>
      <c r="P1312" s="1">
        <v>1493</v>
      </c>
      <c r="Q1312" s="1">
        <v>10</v>
      </c>
      <c r="R1312" s="1"/>
      <c r="S1312" s="1">
        <v>26</v>
      </c>
      <c r="T1312" s="1">
        <v>6</v>
      </c>
      <c r="U1312" s="1">
        <v>4</v>
      </c>
      <c r="V1312" s="1"/>
      <c r="W1312" s="1">
        <v>22</v>
      </c>
      <c r="X1312" s="1"/>
      <c r="Y1312" s="68"/>
      <c r="Z1312" s="1"/>
      <c r="AA1312" s="1"/>
      <c r="AB1312" s="1"/>
      <c r="AH1312" t="str">
        <f t="shared" si="255"/>
        <v>Scituate</v>
      </c>
      <c r="AI1312" t="s">
        <v>546</v>
      </c>
      <c r="AJ1312">
        <v>2</v>
      </c>
      <c r="AK1312" s="7"/>
      <c r="AL1312" s="127">
        <v>44</v>
      </c>
      <c r="AM1312" s="130">
        <v>7</v>
      </c>
      <c r="AN1312" s="130">
        <v>70</v>
      </c>
      <c r="AO1312" s="132">
        <v>64220</v>
      </c>
      <c r="AP1312" s="132">
        <f t="shared" si="261"/>
        <v>44007</v>
      </c>
      <c r="AQ1312" t="s">
        <v>2231</v>
      </c>
    </row>
    <row r="1313" spans="1:43" hidden="1" outlineLevel="1" x14ac:dyDescent="0.2">
      <c r="A1313" t="s">
        <v>1596</v>
      </c>
      <c r="B1313" s="10" t="s">
        <v>826</v>
      </c>
      <c r="C1313" s="1">
        <f t="shared" si="254"/>
        <v>9773</v>
      </c>
      <c r="D1313" s="7">
        <f t="shared" si="256"/>
        <v>1</v>
      </c>
      <c r="E1313" s="7">
        <f t="shared" si="257"/>
        <v>2</v>
      </c>
      <c r="F1313" s="7">
        <f t="shared" si="258"/>
        <v>3</v>
      </c>
      <c r="G1313" s="1">
        <f t="shared" si="259"/>
        <v>1069</v>
      </c>
      <c r="H1313" s="2">
        <f t="shared" si="260"/>
        <v>0.10938299396295917</v>
      </c>
      <c r="I1313" s="8"/>
      <c r="J1313" s="2">
        <f t="shared" si="262"/>
        <v>0.42515092602066917</v>
      </c>
      <c r="K1313" s="2">
        <f t="shared" si="263"/>
        <v>0.31576793205771003</v>
      </c>
      <c r="L1313" s="2">
        <f t="shared" si="264"/>
        <v>0.25171390565844676</v>
      </c>
      <c r="M1313" s="2">
        <f t="shared" si="265"/>
        <v>7.3672362631740373E-3</v>
      </c>
      <c r="N1313" s="1">
        <v>4155</v>
      </c>
      <c r="O1313" s="1">
        <v>3086</v>
      </c>
      <c r="P1313" s="1">
        <v>2460</v>
      </c>
      <c r="Q1313" s="1">
        <v>12</v>
      </c>
      <c r="R1313" s="1"/>
      <c r="S1313" s="1">
        <v>48</v>
      </c>
      <c r="T1313" s="1">
        <v>5</v>
      </c>
      <c r="U1313" s="1">
        <v>4</v>
      </c>
      <c r="V1313" s="1"/>
      <c r="W1313" s="1">
        <v>3</v>
      </c>
      <c r="X1313" s="1"/>
      <c r="Y1313" s="68"/>
      <c r="Z1313" s="1"/>
      <c r="AA1313" s="1"/>
      <c r="AB1313" s="1"/>
      <c r="AH1313" t="str">
        <f t="shared" si="255"/>
        <v>Smithfield</v>
      </c>
      <c r="AI1313" t="s">
        <v>546</v>
      </c>
      <c r="AJ1313">
        <v>1</v>
      </c>
      <c r="AK1313" s="7"/>
      <c r="AL1313" s="127">
        <v>44</v>
      </c>
      <c r="AM1313" s="130">
        <v>7</v>
      </c>
      <c r="AN1313" s="130">
        <v>75</v>
      </c>
      <c r="AO1313" s="132">
        <v>66200</v>
      </c>
      <c r="AP1313" s="132">
        <f t="shared" si="261"/>
        <v>44007</v>
      </c>
      <c r="AQ1313" t="s">
        <v>2231</v>
      </c>
    </row>
    <row r="1314" spans="1:43" hidden="1" outlineLevel="1" x14ac:dyDescent="0.2">
      <c r="A1314" t="s">
        <v>755</v>
      </c>
      <c r="B1314" s="10" t="s">
        <v>826</v>
      </c>
      <c r="C1314" s="1">
        <f t="shared" si="254"/>
        <v>10251</v>
      </c>
      <c r="D1314" s="7">
        <f t="shared" si="256"/>
        <v>1</v>
      </c>
      <c r="E1314" s="7">
        <f t="shared" si="257"/>
        <v>2</v>
      </c>
      <c r="F1314" s="7">
        <f t="shared" si="258"/>
        <v>3</v>
      </c>
      <c r="G1314" s="1">
        <f t="shared" si="259"/>
        <v>2048</v>
      </c>
      <c r="H1314" s="2">
        <f t="shared" si="260"/>
        <v>0.19978538679153254</v>
      </c>
      <c r="I1314" s="8"/>
      <c r="J1314" s="2">
        <f t="shared" si="262"/>
        <v>0.48658667447078335</v>
      </c>
      <c r="K1314" s="2">
        <f t="shared" si="263"/>
        <v>0.28680128767925078</v>
      </c>
      <c r="L1314" s="2">
        <f t="shared" si="264"/>
        <v>0.21861281826163301</v>
      </c>
      <c r="M1314" s="2">
        <f t="shared" si="265"/>
        <v>7.999219588332801E-3</v>
      </c>
      <c r="N1314" s="1">
        <v>4988</v>
      </c>
      <c r="O1314" s="1">
        <v>2940</v>
      </c>
      <c r="P1314" s="1">
        <v>2241</v>
      </c>
      <c r="Q1314" s="1">
        <v>19</v>
      </c>
      <c r="R1314" s="1"/>
      <c r="S1314" s="1">
        <v>50</v>
      </c>
      <c r="T1314" s="1">
        <v>1</v>
      </c>
      <c r="U1314" s="1">
        <v>7</v>
      </c>
      <c r="V1314" s="1"/>
      <c r="W1314" s="1">
        <v>5</v>
      </c>
      <c r="X1314" s="1"/>
      <c r="Y1314" s="68"/>
      <c r="Z1314" s="1"/>
      <c r="AA1314" s="1"/>
      <c r="AB1314" s="1"/>
      <c r="AH1314" t="str">
        <f t="shared" si="255"/>
        <v>South Kingstown</v>
      </c>
      <c r="AI1314" t="s">
        <v>563</v>
      </c>
      <c r="AJ1314">
        <v>2</v>
      </c>
      <c r="AK1314" s="7"/>
      <c r="AL1314" s="127">
        <v>44</v>
      </c>
      <c r="AM1314" s="130">
        <v>9</v>
      </c>
      <c r="AN1314" s="130">
        <v>35</v>
      </c>
      <c r="AO1314" s="132">
        <v>67460</v>
      </c>
      <c r="AP1314" s="132">
        <f t="shared" si="261"/>
        <v>44009</v>
      </c>
      <c r="AQ1314" t="s">
        <v>2231</v>
      </c>
    </row>
    <row r="1315" spans="1:43" hidden="1" outlineLevel="1" x14ac:dyDescent="0.2">
      <c r="A1315" t="s">
        <v>756</v>
      </c>
      <c r="B1315" s="10" t="s">
        <v>826</v>
      </c>
      <c r="C1315" s="1">
        <f t="shared" si="254"/>
        <v>7356</v>
      </c>
      <c r="D1315" s="7">
        <f t="shared" si="256"/>
        <v>1</v>
      </c>
      <c r="E1315" s="7">
        <f t="shared" si="257"/>
        <v>3</v>
      </c>
      <c r="F1315" s="7">
        <f t="shared" si="258"/>
        <v>2</v>
      </c>
      <c r="G1315" s="1">
        <f t="shared" si="259"/>
        <v>1258</v>
      </c>
      <c r="H1315" s="2">
        <f t="shared" si="260"/>
        <v>0.17101685698749319</v>
      </c>
      <c r="I1315" s="8"/>
      <c r="J1315" s="2">
        <f t="shared" si="262"/>
        <v>0.44575856443719414</v>
      </c>
      <c r="K1315" s="2">
        <f t="shared" si="263"/>
        <v>0.27147906470908101</v>
      </c>
      <c r="L1315" s="2">
        <f t="shared" si="264"/>
        <v>0.27474170744970094</v>
      </c>
      <c r="M1315" s="2">
        <f t="shared" si="265"/>
        <v>8.0206634040238534E-3</v>
      </c>
      <c r="N1315" s="1">
        <v>3279</v>
      </c>
      <c r="O1315" s="1">
        <v>1997</v>
      </c>
      <c r="P1315" s="1">
        <v>2021</v>
      </c>
      <c r="Q1315" s="1">
        <v>6</v>
      </c>
      <c r="R1315" s="1"/>
      <c r="S1315" s="1">
        <v>39</v>
      </c>
      <c r="T1315" s="1">
        <v>5</v>
      </c>
      <c r="U1315" s="1">
        <v>2</v>
      </c>
      <c r="V1315" s="1"/>
      <c r="W1315" s="1">
        <v>7</v>
      </c>
      <c r="X1315" s="1"/>
      <c r="Y1315" s="68"/>
      <c r="Z1315" s="1"/>
      <c r="AA1315" s="1"/>
      <c r="AB1315" s="1"/>
      <c r="AH1315" t="str">
        <f t="shared" si="255"/>
        <v>Tiverton</v>
      </c>
      <c r="AI1315" t="s">
        <v>545</v>
      </c>
      <c r="AJ1315">
        <v>1</v>
      </c>
      <c r="AK1315" s="7"/>
      <c r="AL1315" s="127">
        <v>44</v>
      </c>
      <c r="AM1315" s="130">
        <v>5</v>
      </c>
      <c r="AN1315" s="130">
        <v>35</v>
      </c>
      <c r="AO1315" s="132">
        <v>70880</v>
      </c>
      <c r="AP1315" s="132">
        <f t="shared" si="261"/>
        <v>44005</v>
      </c>
      <c r="AQ1315" t="s">
        <v>2231</v>
      </c>
    </row>
    <row r="1316" spans="1:43" hidden="1" outlineLevel="1" x14ac:dyDescent="0.2">
      <c r="A1316" t="s">
        <v>821</v>
      </c>
      <c r="B1316" s="10" t="s">
        <v>826</v>
      </c>
      <c r="C1316" s="1">
        <f t="shared" si="254"/>
        <v>5278</v>
      </c>
      <c r="D1316" s="7">
        <f t="shared" si="256"/>
        <v>1</v>
      </c>
      <c r="E1316" s="7">
        <f t="shared" si="257"/>
        <v>2</v>
      </c>
      <c r="F1316" s="7">
        <f t="shared" si="258"/>
        <v>3</v>
      </c>
      <c r="G1316" s="1">
        <f t="shared" si="259"/>
        <v>884</v>
      </c>
      <c r="H1316" s="2">
        <f t="shared" si="260"/>
        <v>0.16748768472906403</v>
      </c>
      <c r="I1316" s="8"/>
      <c r="J1316" s="2">
        <f t="shared" si="262"/>
        <v>0.46002273588480486</v>
      </c>
      <c r="K1316" s="2">
        <f t="shared" si="263"/>
        <v>0.2925350511557408</v>
      </c>
      <c r="L1316" s="2">
        <f t="shared" si="264"/>
        <v>0.23967411898446381</v>
      </c>
      <c r="M1316" s="2">
        <f t="shared" si="265"/>
        <v>7.768093974990592E-3</v>
      </c>
      <c r="N1316" s="1">
        <v>2428</v>
      </c>
      <c r="O1316" s="1">
        <v>1544</v>
      </c>
      <c r="P1316" s="1">
        <v>1265</v>
      </c>
      <c r="Q1316" s="1">
        <v>5</v>
      </c>
      <c r="R1316" s="1"/>
      <c r="S1316" s="1">
        <v>25</v>
      </c>
      <c r="T1316" s="1">
        <v>1</v>
      </c>
      <c r="U1316" s="1">
        <v>3</v>
      </c>
      <c r="V1316" s="1"/>
      <c r="W1316" s="1">
        <v>7</v>
      </c>
      <c r="X1316" s="1"/>
      <c r="Y1316" s="68"/>
      <c r="Z1316" s="1"/>
      <c r="AA1316" s="1"/>
      <c r="AB1316" s="1"/>
      <c r="AH1316" t="str">
        <f t="shared" si="255"/>
        <v>Warren</v>
      </c>
      <c r="AI1316" t="s">
        <v>1057</v>
      </c>
      <c r="AJ1316">
        <v>1</v>
      </c>
      <c r="AK1316" s="7"/>
      <c r="AL1316" s="127">
        <v>44</v>
      </c>
      <c r="AM1316" s="130">
        <v>1</v>
      </c>
      <c r="AN1316" s="130">
        <v>15</v>
      </c>
      <c r="AO1316" s="132">
        <v>73760</v>
      </c>
      <c r="AP1316" s="132">
        <f t="shared" si="261"/>
        <v>44001</v>
      </c>
      <c r="AQ1316" t="s">
        <v>2231</v>
      </c>
    </row>
    <row r="1317" spans="1:43" hidden="1" outlineLevel="1" x14ac:dyDescent="0.2">
      <c r="A1317" t="s">
        <v>757</v>
      </c>
      <c r="B1317" s="10" t="s">
        <v>826</v>
      </c>
      <c r="C1317" s="1">
        <f t="shared" si="254"/>
        <v>44692</v>
      </c>
      <c r="D1317" s="7">
        <f t="shared" si="256"/>
        <v>1</v>
      </c>
      <c r="E1317" s="7">
        <f t="shared" si="257"/>
        <v>2</v>
      </c>
      <c r="F1317" s="7">
        <f t="shared" si="258"/>
        <v>3</v>
      </c>
      <c r="G1317" s="1">
        <f t="shared" si="259"/>
        <v>7156</v>
      </c>
      <c r="H1317" s="2">
        <f t="shared" si="260"/>
        <v>0.16011814194934215</v>
      </c>
      <c r="I1317" s="8"/>
      <c r="J1317" s="2">
        <f t="shared" si="262"/>
        <v>0.45878456994540412</v>
      </c>
      <c r="K1317" s="2">
        <f t="shared" si="263"/>
        <v>0.29866642799606191</v>
      </c>
      <c r="L1317" s="2">
        <f t="shared" si="264"/>
        <v>0.23552313613174616</v>
      </c>
      <c r="M1317" s="2">
        <f t="shared" si="265"/>
        <v>7.0258659267878609E-3</v>
      </c>
      <c r="N1317" s="1">
        <v>20504</v>
      </c>
      <c r="O1317" s="1">
        <v>13348</v>
      </c>
      <c r="P1317" s="1">
        <v>10526</v>
      </c>
      <c r="Q1317" s="1">
        <v>52</v>
      </c>
      <c r="R1317" s="1"/>
      <c r="S1317" s="1">
        <v>187</v>
      </c>
      <c r="T1317" s="1">
        <v>21</v>
      </c>
      <c r="U1317" s="1">
        <v>18</v>
      </c>
      <c r="V1317" s="1"/>
      <c r="W1317" s="1">
        <v>36</v>
      </c>
      <c r="X1317" s="1"/>
      <c r="Y1317" s="68"/>
      <c r="Z1317" s="1"/>
      <c r="AA1317" s="1"/>
      <c r="AB1317" s="1"/>
      <c r="AH1317" t="str">
        <f t="shared" si="255"/>
        <v>Warwick</v>
      </c>
      <c r="AI1317" t="s">
        <v>1639</v>
      </c>
      <c r="AJ1317">
        <v>2</v>
      </c>
      <c r="AK1317" s="7"/>
      <c r="AL1317" s="127">
        <v>44</v>
      </c>
      <c r="AM1317" s="130">
        <v>3</v>
      </c>
      <c r="AN1317" s="130">
        <v>15</v>
      </c>
      <c r="AO1317" s="132">
        <v>74300</v>
      </c>
      <c r="AP1317" s="132">
        <f t="shared" si="261"/>
        <v>44003</v>
      </c>
      <c r="AQ1317" t="s">
        <v>146</v>
      </c>
    </row>
    <row r="1318" spans="1:43" hidden="1" outlineLevel="1" x14ac:dyDescent="0.2">
      <c r="A1318" t="s">
        <v>691</v>
      </c>
      <c r="B1318" s="10" t="s">
        <v>826</v>
      </c>
      <c r="C1318" s="1">
        <f t="shared" si="254"/>
        <v>2349</v>
      </c>
      <c r="D1318" s="7">
        <f t="shared" si="256"/>
        <v>1</v>
      </c>
      <c r="E1318" s="7">
        <f t="shared" si="257"/>
        <v>2</v>
      </c>
      <c r="F1318" s="7">
        <f t="shared" si="258"/>
        <v>3</v>
      </c>
      <c r="G1318" s="1">
        <f t="shared" si="259"/>
        <v>37</v>
      </c>
      <c r="H1318" s="2">
        <f t="shared" si="260"/>
        <v>1.5751383567475522E-2</v>
      </c>
      <c r="I1318" s="8"/>
      <c r="J1318" s="2">
        <f t="shared" si="262"/>
        <v>0.34482758620689657</v>
      </c>
      <c r="K1318" s="2">
        <f t="shared" si="263"/>
        <v>0.32907620263942106</v>
      </c>
      <c r="L1318" s="2">
        <f t="shared" si="264"/>
        <v>0.31673052362707538</v>
      </c>
      <c r="M1318" s="2">
        <f t="shared" si="265"/>
        <v>9.3656875266069917E-3</v>
      </c>
      <c r="N1318" s="1">
        <v>810</v>
      </c>
      <c r="O1318" s="1">
        <v>773</v>
      </c>
      <c r="P1318" s="1">
        <v>744</v>
      </c>
      <c r="Q1318" s="1">
        <v>2</v>
      </c>
      <c r="R1318" s="1"/>
      <c r="S1318" s="1">
        <v>12</v>
      </c>
      <c r="T1318" s="1">
        <v>3</v>
      </c>
      <c r="U1318" s="1">
        <v>4</v>
      </c>
      <c r="V1318" s="1"/>
      <c r="W1318" s="1">
        <v>1</v>
      </c>
      <c r="X1318" s="1"/>
      <c r="Y1318" s="68"/>
      <c r="Z1318" s="1"/>
      <c r="AA1318" s="1"/>
      <c r="AB1318" s="1"/>
      <c r="AH1318" t="str">
        <f t="shared" si="255"/>
        <v>West Greenwich</v>
      </c>
      <c r="AI1318" t="s">
        <v>1639</v>
      </c>
      <c r="AJ1318">
        <v>2</v>
      </c>
      <c r="AK1318" s="7"/>
      <c r="AL1318" s="127">
        <v>44</v>
      </c>
      <c r="AM1318" s="130">
        <v>3</v>
      </c>
      <c r="AN1318" s="130">
        <v>20</v>
      </c>
      <c r="AO1318" s="132">
        <v>77720</v>
      </c>
      <c r="AP1318" s="132">
        <f t="shared" si="261"/>
        <v>44003</v>
      </c>
      <c r="AQ1318" t="s">
        <v>2231</v>
      </c>
    </row>
    <row r="1319" spans="1:43" hidden="1" outlineLevel="1" x14ac:dyDescent="0.2">
      <c r="A1319" t="s">
        <v>1297</v>
      </c>
      <c r="B1319" s="10" t="s">
        <v>826</v>
      </c>
      <c r="C1319" s="1">
        <f t="shared" si="254"/>
        <v>13542</v>
      </c>
      <c r="D1319" s="7">
        <f t="shared" si="256"/>
        <v>1</v>
      </c>
      <c r="E1319" s="7">
        <f t="shared" si="257"/>
        <v>2</v>
      </c>
      <c r="F1319" s="7">
        <f t="shared" si="258"/>
        <v>3</v>
      </c>
      <c r="G1319" s="1">
        <f t="shared" si="259"/>
        <v>2342</v>
      </c>
      <c r="H1319" s="2">
        <f t="shared" si="260"/>
        <v>0.17294343523851721</v>
      </c>
      <c r="I1319" s="8"/>
      <c r="J1319" s="2">
        <f t="shared" si="262"/>
        <v>0.45296115787919067</v>
      </c>
      <c r="K1319" s="2">
        <f t="shared" si="263"/>
        <v>0.28001772264067348</v>
      </c>
      <c r="L1319" s="2">
        <f t="shared" si="264"/>
        <v>0.25963668586619404</v>
      </c>
      <c r="M1319" s="2">
        <f t="shared" si="265"/>
        <v>7.3844336139418099E-3</v>
      </c>
      <c r="N1319" s="1">
        <v>6134</v>
      </c>
      <c r="O1319" s="1">
        <v>3792</v>
      </c>
      <c r="P1319" s="1">
        <v>3516</v>
      </c>
      <c r="Q1319" s="1">
        <v>13</v>
      </c>
      <c r="R1319" s="1"/>
      <c r="S1319" s="1">
        <v>63</v>
      </c>
      <c r="T1319" s="1">
        <v>6</v>
      </c>
      <c r="U1319" s="1">
        <v>7</v>
      </c>
      <c r="V1319" s="1"/>
      <c r="W1319" s="1">
        <v>11</v>
      </c>
      <c r="X1319" s="1"/>
      <c r="Y1319" s="68"/>
      <c r="Z1319" s="1"/>
      <c r="AA1319" s="1"/>
      <c r="AB1319" s="1"/>
      <c r="AH1319" t="str">
        <f t="shared" si="255"/>
        <v>West Warwick</v>
      </c>
      <c r="AI1319" t="s">
        <v>1639</v>
      </c>
      <c r="AJ1319">
        <v>2</v>
      </c>
      <c r="AK1319" s="7"/>
      <c r="AL1319" s="127">
        <v>44</v>
      </c>
      <c r="AM1319" s="130">
        <v>3</v>
      </c>
      <c r="AN1319" s="130">
        <v>25</v>
      </c>
      <c r="AO1319" s="132">
        <v>78440</v>
      </c>
      <c r="AP1319" s="132">
        <f t="shared" si="261"/>
        <v>44003</v>
      </c>
      <c r="AQ1319" t="s">
        <v>2231</v>
      </c>
    </row>
    <row r="1320" spans="1:43" hidden="1" outlineLevel="1" x14ac:dyDescent="0.2">
      <c r="A1320" t="s">
        <v>1298</v>
      </c>
      <c r="B1320" s="10" t="s">
        <v>826</v>
      </c>
      <c r="C1320" s="1">
        <f t="shared" ref="C1320:C1383" si="266">SUM(N1320:AF1320)</f>
        <v>9856</v>
      </c>
      <c r="D1320" s="7">
        <f t="shared" si="256"/>
        <v>1</v>
      </c>
      <c r="E1320" s="7">
        <f t="shared" si="257"/>
        <v>2</v>
      </c>
      <c r="F1320" s="7">
        <f t="shared" si="258"/>
        <v>3</v>
      </c>
      <c r="G1320" s="1">
        <f t="shared" si="259"/>
        <v>1358</v>
      </c>
      <c r="H1320" s="2">
        <f t="shared" si="260"/>
        <v>0.13778409090909091</v>
      </c>
      <c r="I1320" s="8"/>
      <c r="J1320" s="2">
        <f t="shared" si="262"/>
        <v>0.43557224025974028</v>
      </c>
      <c r="K1320" s="2">
        <f t="shared" si="263"/>
        <v>0.29778814935064934</v>
      </c>
      <c r="L1320" s="2">
        <f t="shared" si="264"/>
        <v>0.25791396103896103</v>
      </c>
      <c r="M1320" s="2">
        <f t="shared" si="265"/>
        <v>8.7256493506493449E-3</v>
      </c>
      <c r="N1320" s="1">
        <v>4293</v>
      </c>
      <c r="O1320" s="1">
        <v>2935</v>
      </c>
      <c r="P1320" s="1">
        <v>2542</v>
      </c>
      <c r="Q1320" s="1">
        <v>13</v>
      </c>
      <c r="R1320" s="1"/>
      <c r="S1320" s="1">
        <v>49</v>
      </c>
      <c r="T1320" s="1">
        <v>2</v>
      </c>
      <c r="U1320" s="1">
        <v>6</v>
      </c>
      <c r="V1320" s="1"/>
      <c r="W1320" s="1">
        <v>16</v>
      </c>
      <c r="X1320" s="1"/>
      <c r="Y1320" s="68"/>
      <c r="Z1320" s="1"/>
      <c r="AA1320" s="1"/>
      <c r="AB1320" s="1"/>
      <c r="AH1320" t="str">
        <f t="shared" si="255"/>
        <v>Westerly</v>
      </c>
      <c r="AI1320" t="s">
        <v>563</v>
      </c>
      <c r="AJ1320">
        <v>2</v>
      </c>
      <c r="AK1320" s="7"/>
      <c r="AL1320" s="127">
        <v>44</v>
      </c>
      <c r="AM1320" s="130">
        <v>9</v>
      </c>
      <c r="AN1320" s="130">
        <v>40</v>
      </c>
      <c r="AO1320" s="132">
        <v>77000</v>
      </c>
      <c r="AP1320" s="132">
        <f t="shared" si="261"/>
        <v>44009</v>
      </c>
      <c r="AQ1320" t="s">
        <v>2231</v>
      </c>
    </row>
    <row r="1321" spans="1:43" hidden="1" outlineLevel="1" x14ac:dyDescent="0.2">
      <c r="A1321" t="s">
        <v>3341</v>
      </c>
      <c r="B1321" s="10" t="s">
        <v>826</v>
      </c>
      <c r="C1321" s="1">
        <f t="shared" si="266"/>
        <v>15475</v>
      </c>
      <c r="D1321" s="7">
        <f t="shared" si="256"/>
        <v>1</v>
      </c>
      <c r="E1321" s="7">
        <f t="shared" si="257"/>
        <v>3</v>
      </c>
      <c r="F1321" s="7">
        <f t="shared" si="258"/>
        <v>2</v>
      </c>
      <c r="G1321" s="1">
        <f t="shared" si="259"/>
        <v>1964</v>
      </c>
      <c r="H1321" s="2">
        <f t="shared" si="260"/>
        <v>0.12691437802907915</v>
      </c>
      <c r="I1321" s="8"/>
      <c r="J1321" s="2">
        <f t="shared" si="262"/>
        <v>0.429983844911147</v>
      </c>
      <c r="K1321" s="2">
        <f t="shared" si="263"/>
        <v>0.25822294022617126</v>
      </c>
      <c r="L1321" s="2">
        <f t="shared" si="264"/>
        <v>0.30306946688206787</v>
      </c>
      <c r="M1321" s="2">
        <f t="shared" si="265"/>
        <v>8.7237479806138163E-3</v>
      </c>
      <c r="N1321" s="1">
        <v>6654</v>
      </c>
      <c r="O1321" s="1">
        <v>3996</v>
      </c>
      <c r="P1321" s="1">
        <v>4690</v>
      </c>
      <c r="Q1321" s="1">
        <v>17</v>
      </c>
      <c r="R1321" s="1"/>
      <c r="S1321" s="1">
        <v>74</v>
      </c>
      <c r="T1321" s="1">
        <v>10</v>
      </c>
      <c r="U1321" s="1">
        <v>8</v>
      </c>
      <c r="V1321" s="1"/>
      <c r="W1321" s="1">
        <v>26</v>
      </c>
      <c r="X1321" s="1"/>
      <c r="Y1321" s="68"/>
      <c r="Z1321" s="1"/>
      <c r="AA1321" s="1"/>
      <c r="AB1321" s="1"/>
      <c r="AH1321" t="str">
        <f t="shared" ref="AH1321:AH1384" si="267">A1321</f>
        <v>Woonsocket</v>
      </c>
      <c r="AI1321" t="s">
        <v>546</v>
      </c>
      <c r="AJ1321">
        <v>1</v>
      </c>
      <c r="AK1321" s="7"/>
      <c r="AL1321" s="127">
        <v>44</v>
      </c>
      <c r="AM1321" s="130">
        <v>7</v>
      </c>
      <c r="AN1321" s="130">
        <v>80</v>
      </c>
      <c r="AO1321" s="132">
        <v>80780</v>
      </c>
      <c r="AP1321" s="132">
        <f t="shared" si="261"/>
        <v>44007</v>
      </c>
      <c r="AQ1321" t="s">
        <v>146</v>
      </c>
    </row>
    <row r="1322" spans="1:43" collapsed="1" x14ac:dyDescent="0.2">
      <c r="A1322" t="s">
        <v>825</v>
      </c>
      <c r="B1322" s="10" t="s">
        <v>566</v>
      </c>
      <c r="C1322" s="1">
        <f t="shared" si="266"/>
        <v>453477</v>
      </c>
      <c r="D1322" s="7">
        <f t="shared" si="256"/>
        <v>1</v>
      </c>
      <c r="E1322" s="7">
        <f t="shared" si="257"/>
        <v>2</v>
      </c>
      <c r="F1322" s="7">
        <f t="shared" si="258"/>
        <v>3</v>
      </c>
      <c r="G1322" s="1">
        <f t="shared" si="259"/>
        <v>81698</v>
      </c>
      <c r="H1322" s="2">
        <f t="shared" si="260"/>
        <v>0.18015908193800348</v>
      </c>
      <c r="I1322" s="8"/>
      <c r="J1322" s="2">
        <f t="shared" si="262"/>
        <v>0.47036343629335114</v>
      </c>
      <c r="K1322" s="2">
        <f t="shared" si="263"/>
        <v>0.29020435435534769</v>
      </c>
      <c r="L1322" s="2">
        <f t="shared" si="264"/>
        <v>0.23164350121395352</v>
      </c>
      <c r="M1322" s="2">
        <f t="shared" si="265"/>
        <v>7.7887081373476941E-3</v>
      </c>
      <c r="N1322" s="1">
        <f>SUM(N1283:N1321)</f>
        <v>213299</v>
      </c>
      <c r="O1322" s="1">
        <f t="shared" ref="O1322:W1322" si="268">SUM(O1283:O1321)</f>
        <v>131601</v>
      </c>
      <c r="P1322" s="1">
        <f t="shared" si="268"/>
        <v>105045</v>
      </c>
      <c r="Q1322" s="1">
        <f t="shared" si="268"/>
        <v>571</v>
      </c>
      <c r="R1322" s="1">
        <v>3</v>
      </c>
      <c r="S1322" s="1">
        <f t="shared" si="268"/>
        <v>1878</v>
      </c>
      <c r="T1322" s="1">
        <f t="shared" si="268"/>
        <v>215</v>
      </c>
      <c r="U1322" s="1">
        <f t="shared" si="268"/>
        <v>262</v>
      </c>
      <c r="V1322" s="1">
        <v>1</v>
      </c>
      <c r="W1322" s="1">
        <f t="shared" si="268"/>
        <v>494</v>
      </c>
      <c r="X1322" s="1"/>
      <c r="Y1322" s="1">
        <v>106</v>
      </c>
      <c r="Z1322" s="1"/>
      <c r="AA1322" s="1"/>
      <c r="AB1322" s="1">
        <v>2</v>
      </c>
      <c r="AH1322" t="str">
        <f t="shared" si="267"/>
        <v>Rhode Island</v>
      </c>
      <c r="AL1322" s="127">
        <v>44</v>
      </c>
      <c r="AP1322" s="127">
        <v>44</v>
      </c>
      <c r="AQ1322" t="s">
        <v>2095</v>
      </c>
    </row>
    <row r="1323" spans="1:43" x14ac:dyDescent="0.2">
      <c r="B1323" s="10"/>
      <c r="C1323" s="1"/>
      <c r="D1323" s="7"/>
      <c r="E1323" s="7"/>
      <c r="F1323" s="7"/>
      <c r="G1323" s="1"/>
      <c r="J1323" s="2"/>
      <c r="K1323" s="2"/>
      <c r="L1323" s="2"/>
      <c r="M1323" s="2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</row>
    <row r="1324" spans="1:43" hidden="1" outlineLevel="1" x14ac:dyDescent="0.2">
      <c r="A1324" t="s">
        <v>1749</v>
      </c>
      <c r="B1324" s="10" t="s">
        <v>1748</v>
      </c>
      <c r="C1324" s="1">
        <f t="shared" si="266"/>
        <v>596</v>
      </c>
      <c r="D1324" s="7">
        <f t="shared" ref="D1324:D1387" si="269">RANK(N1324,(N1324:AF1324))</f>
        <v>2</v>
      </c>
      <c r="E1324" s="7">
        <f t="shared" ref="E1324:E1387" si="270">RANK(O1324,(N1324:AF1324))</f>
        <v>1</v>
      </c>
      <c r="F1324" s="7">
        <f t="shared" ref="F1324:F1387" si="271">RANK(P1324,(N1324:AF1324))</f>
        <v>3</v>
      </c>
      <c r="G1324" s="1">
        <f t="shared" ref="G1324:G1387" si="272">MAX(N1324:P1324)-LARGE(N1324:P1324,2)</f>
        <v>43</v>
      </c>
      <c r="H1324" s="2">
        <f t="shared" ref="H1324:H1387" si="273">G1324/C1324</f>
        <v>7.2147651006711416E-2</v>
      </c>
      <c r="I1324" s="8"/>
      <c r="J1324" s="2">
        <f t="shared" si="262"/>
        <v>0.31711409395973156</v>
      </c>
      <c r="K1324" s="2">
        <f t="shared" si="263"/>
        <v>0.38926174496644295</v>
      </c>
      <c r="L1324" s="2">
        <f t="shared" si="264"/>
        <v>0.2936241610738255</v>
      </c>
      <c r="M1324" s="2">
        <f t="shared" si="265"/>
        <v>0</v>
      </c>
      <c r="N1324" s="1">
        <v>189</v>
      </c>
      <c r="O1324" s="1">
        <v>232</v>
      </c>
      <c r="P1324" s="1">
        <v>175</v>
      </c>
      <c r="Q1324" s="1">
        <v>0</v>
      </c>
      <c r="R1324" s="1"/>
      <c r="S1324" s="1">
        <v>0</v>
      </c>
      <c r="T1324" s="1">
        <v>0</v>
      </c>
      <c r="U1324" s="1">
        <v>0</v>
      </c>
      <c r="V1324" s="1"/>
      <c r="W1324" s="1">
        <v>0</v>
      </c>
      <c r="X1324" s="1">
        <v>0</v>
      </c>
      <c r="Y1324" s="1">
        <v>0</v>
      </c>
      <c r="Z1324" s="1"/>
      <c r="AA1324" s="1"/>
      <c r="AB1324" s="1"/>
      <c r="AH1324" t="str">
        <f t="shared" si="267"/>
        <v>Addison</v>
      </c>
      <c r="AI1324" t="s">
        <v>1749</v>
      </c>
      <c r="AJ1324">
        <v>1</v>
      </c>
      <c r="AK1324" s="7"/>
      <c r="AL1324" s="127">
        <v>50</v>
      </c>
      <c r="AM1324" s="130">
        <v>1</v>
      </c>
      <c r="AN1324" s="130">
        <v>5</v>
      </c>
      <c r="AO1324" s="132">
        <v>325</v>
      </c>
      <c r="AP1324" s="132">
        <f t="shared" ref="AP1324:AP1387" si="274">AL1324*1000+AM1324</f>
        <v>50001</v>
      </c>
      <c r="AQ1324" s="118" t="s">
        <v>2231</v>
      </c>
    </row>
    <row r="1325" spans="1:43" hidden="1" outlineLevel="1" x14ac:dyDescent="0.2">
      <c r="A1325" t="s">
        <v>594</v>
      </c>
      <c r="B1325" s="10" t="s">
        <v>1748</v>
      </c>
      <c r="C1325" s="1">
        <f t="shared" si="266"/>
        <v>434</v>
      </c>
      <c r="D1325" s="7">
        <f t="shared" si="269"/>
        <v>1</v>
      </c>
      <c r="E1325" s="7">
        <f t="shared" si="270"/>
        <v>3</v>
      </c>
      <c r="F1325" s="7">
        <f t="shared" si="271"/>
        <v>2</v>
      </c>
      <c r="G1325" s="1">
        <f t="shared" si="272"/>
        <v>75</v>
      </c>
      <c r="H1325" s="2">
        <f t="shared" si="273"/>
        <v>0.1728110599078341</v>
      </c>
      <c r="I1325" s="8"/>
      <c r="J1325" s="2">
        <f t="shared" si="262"/>
        <v>0.45852534562211983</v>
      </c>
      <c r="K1325" s="2">
        <f t="shared" si="263"/>
        <v>0.24884792626728111</v>
      </c>
      <c r="L1325" s="2">
        <f t="shared" si="264"/>
        <v>0.2857142857142857</v>
      </c>
      <c r="M1325" s="2">
        <f t="shared" si="265"/>
        <v>6.9124423963132786E-3</v>
      </c>
      <c r="N1325" s="1">
        <v>199</v>
      </c>
      <c r="O1325" s="1">
        <v>108</v>
      </c>
      <c r="P1325" s="1">
        <v>124</v>
      </c>
      <c r="Q1325" s="1">
        <v>1</v>
      </c>
      <c r="R1325" s="1"/>
      <c r="S1325" s="1">
        <v>1</v>
      </c>
      <c r="T1325" s="1">
        <v>0</v>
      </c>
      <c r="U1325" s="1">
        <v>1</v>
      </c>
      <c r="V1325" s="1"/>
      <c r="W1325" s="1">
        <v>0</v>
      </c>
      <c r="X1325" s="1">
        <v>0</v>
      </c>
      <c r="Y1325" s="1">
        <v>0</v>
      </c>
      <c r="Z1325" s="1"/>
      <c r="AA1325" s="1"/>
      <c r="AB1325" s="1"/>
      <c r="AH1325" t="str">
        <f t="shared" si="267"/>
        <v>Albany</v>
      </c>
      <c r="AI1325" t="s">
        <v>906</v>
      </c>
      <c r="AJ1325">
        <v>1</v>
      </c>
      <c r="AK1325" s="7"/>
      <c r="AL1325" s="127">
        <v>50</v>
      </c>
      <c r="AM1325" s="130">
        <v>19</v>
      </c>
      <c r="AN1325" s="130">
        <v>5</v>
      </c>
      <c r="AO1325" s="132">
        <v>475</v>
      </c>
      <c r="AP1325" s="132">
        <f t="shared" si="274"/>
        <v>50019</v>
      </c>
      <c r="AQ1325" s="118" t="s">
        <v>2231</v>
      </c>
    </row>
    <row r="1326" spans="1:43" hidden="1" outlineLevel="1" x14ac:dyDescent="0.2">
      <c r="A1326" t="s">
        <v>1299</v>
      </c>
      <c r="B1326" s="10" t="s">
        <v>1748</v>
      </c>
      <c r="C1326" s="1">
        <f t="shared" si="266"/>
        <v>748</v>
      </c>
      <c r="D1326" s="7">
        <f t="shared" si="269"/>
        <v>1</v>
      </c>
      <c r="E1326" s="7">
        <f t="shared" si="270"/>
        <v>2</v>
      </c>
      <c r="F1326" s="7">
        <f t="shared" si="271"/>
        <v>3</v>
      </c>
      <c r="G1326" s="1">
        <f t="shared" si="272"/>
        <v>130</v>
      </c>
      <c r="H1326" s="2">
        <f t="shared" si="273"/>
        <v>0.17379679144385027</v>
      </c>
      <c r="I1326" s="8"/>
      <c r="J1326" s="2">
        <f t="shared" si="262"/>
        <v>0.45721925133689839</v>
      </c>
      <c r="K1326" s="2">
        <f t="shared" si="263"/>
        <v>0.28342245989304815</v>
      </c>
      <c r="L1326" s="2">
        <f t="shared" si="264"/>
        <v>0.25133689839572193</v>
      </c>
      <c r="M1326" s="2">
        <f t="shared" si="265"/>
        <v>8.0213903743314718E-3</v>
      </c>
      <c r="N1326" s="1">
        <v>342</v>
      </c>
      <c r="O1326" s="1">
        <v>212</v>
      </c>
      <c r="P1326" s="1">
        <v>188</v>
      </c>
      <c r="Q1326" s="1">
        <v>0</v>
      </c>
      <c r="R1326" s="1"/>
      <c r="S1326" s="1">
        <v>2</v>
      </c>
      <c r="T1326" s="1">
        <v>0</v>
      </c>
      <c r="U1326" s="1">
        <v>3</v>
      </c>
      <c r="V1326" s="1"/>
      <c r="W1326" s="1">
        <v>0</v>
      </c>
      <c r="X1326" s="1">
        <v>0</v>
      </c>
      <c r="Y1326" s="1">
        <v>1</v>
      </c>
      <c r="Z1326" s="1"/>
      <c r="AA1326" s="1"/>
      <c r="AB1326" s="1"/>
      <c r="AH1326" t="str">
        <f t="shared" si="267"/>
        <v>Alburg</v>
      </c>
      <c r="AI1326" t="s">
        <v>2520</v>
      </c>
      <c r="AJ1326">
        <v>1</v>
      </c>
      <c r="AK1326" s="7"/>
      <c r="AL1326" s="127">
        <v>50</v>
      </c>
      <c r="AM1326" s="130">
        <v>13</v>
      </c>
      <c r="AN1326" s="130">
        <v>5</v>
      </c>
      <c r="AO1326" s="132">
        <v>700</v>
      </c>
      <c r="AP1326" s="132">
        <f t="shared" si="274"/>
        <v>50013</v>
      </c>
      <c r="AQ1326" s="118" t="s">
        <v>2231</v>
      </c>
    </row>
    <row r="1327" spans="1:43" hidden="1" outlineLevel="1" x14ac:dyDescent="0.2">
      <c r="A1327" t="s">
        <v>1028</v>
      </c>
      <c r="B1327" s="10" t="s">
        <v>1748</v>
      </c>
      <c r="C1327" s="1">
        <f t="shared" si="266"/>
        <v>256</v>
      </c>
      <c r="D1327" s="7">
        <f t="shared" si="269"/>
        <v>1</v>
      </c>
      <c r="E1327" s="7">
        <f t="shared" si="270"/>
        <v>2</v>
      </c>
      <c r="F1327" s="7">
        <f t="shared" si="271"/>
        <v>3</v>
      </c>
      <c r="G1327" s="1">
        <f t="shared" si="272"/>
        <v>6</v>
      </c>
      <c r="H1327" s="2">
        <f t="shared" si="273"/>
        <v>2.34375E-2</v>
      </c>
      <c r="I1327" s="8"/>
      <c r="J1327" s="2">
        <f t="shared" si="262"/>
        <v>0.390625</v>
      </c>
      <c r="K1327" s="2">
        <f t="shared" si="263"/>
        <v>0.3671875</v>
      </c>
      <c r="L1327" s="2">
        <f t="shared" si="264"/>
        <v>0.234375</v>
      </c>
      <c r="M1327" s="2">
        <f t="shared" si="265"/>
        <v>7.8125E-3</v>
      </c>
      <c r="N1327" s="1">
        <v>100</v>
      </c>
      <c r="O1327" s="1">
        <v>94</v>
      </c>
      <c r="P1327" s="1">
        <v>60</v>
      </c>
      <c r="Q1327" s="1">
        <v>1</v>
      </c>
      <c r="R1327" s="1"/>
      <c r="S1327" s="1">
        <v>0</v>
      </c>
      <c r="T1327" s="1">
        <v>1</v>
      </c>
      <c r="U1327" s="1">
        <v>0</v>
      </c>
      <c r="V1327" s="1"/>
      <c r="W1327" s="1">
        <v>0</v>
      </c>
      <c r="X1327" s="1">
        <v>0</v>
      </c>
      <c r="Y1327" s="1">
        <v>0</v>
      </c>
      <c r="Z1327" s="1"/>
      <c r="AA1327" s="1"/>
      <c r="AB1327" s="1"/>
      <c r="AH1327" t="str">
        <f t="shared" si="267"/>
        <v>Andover</v>
      </c>
      <c r="AI1327" t="s">
        <v>2168</v>
      </c>
      <c r="AJ1327">
        <v>1</v>
      </c>
      <c r="AK1327" s="7"/>
      <c r="AL1327" s="127">
        <v>50</v>
      </c>
      <c r="AM1327" s="130">
        <v>27</v>
      </c>
      <c r="AN1327" s="130">
        <v>5</v>
      </c>
      <c r="AO1327" s="132">
        <v>1300</v>
      </c>
      <c r="AP1327" s="132">
        <f t="shared" si="274"/>
        <v>50027</v>
      </c>
      <c r="AQ1327" s="118" t="s">
        <v>2231</v>
      </c>
    </row>
    <row r="1328" spans="1:43" hidden="1" outlineLevel="1" x14ac:dyDescent="0.2">
      <c r="A1328" t="s">
        <v>1045</v>
      </c>
      <c r="B1328" s="10" t="s">
        <v>1748</v>
      </c>
      <c r="C1328" s="1">
        <f t="shared" si="266"/>
        <v>1322</v>
      </c>
      <c r="D1328" s="7">
        <f t="shared" si="269"/>
        <v>1</v>
      </c>
      <c r="E1328" s="7">
        <f t="shared" si="270"/>
        <v>2</v>
      </c>
      <c r="F1328" s="7">
        <f t="shared" si="271"/>
        <v>3</v>
      </c>
      <c r="G1328" s="1">
        <f t="shared" si="272"/>
        <v>43</v>
      </c>
      <c r="H1328" s="2">
        <f t="shared" si="273"/>
        <v>3.2526475037821481E-2</v>
      </c>
      <c r="I1328" s="8"/>
      <c r="J1328" s="2">
        <f t="shared" si="262"/>
        <v>0.40544629349470501</v>
      </c>
      <c r="K1328" s="2">
        <f t="shared" si="263"/>
        <v>0.37291981845688349</v>
      </c>
      <c r="L1328" s="2">
        <f t="shared" si="264"/>
        <v>0.21482602118003025</v>
      </c>
      <c r="M1328" s="2">
        <f t="shared" si="265"/>
        <v>6.8078668683813071E-3</v>
      </c>
      <c r="N1328" s="1">
        <v>536</v>
      </c>
      <c r="O1328" s="1">
        <v>493</v>
      </c>
      <c r="P1328" s="1">
        <v>284</v>
      </c>
      <c r="Q1328" s="1">
        <v>3</v>
      </c>
      <c r="R1328" s="1"/>
      <c r="S1328" s="1">
        <v>2</v>
      </c>
      <c r="T1328" s="1">
        <v>2</v>
      </c>
      <c r="U1328" s="1">
        <v>2</v>
      </c>
      <c r="V1328" s="1"/>
      <c r="W1328" s="1">
        <v>0</v>
      </c>
      <c r="X1328" s="1">
        <v>0</v>
      </c>
      <c r="Y1328" s="1">
        <v>0</v>
      </c>
      <c r="Z1328" s="1"/>
      <c r="AA1328" s="1"/>
      <c r="AB1328" s="1"/>
      <c r="AH1328" t="str">
        <f t="shared" si="267"/>
        <v>Arlington</v>
      </c>
      <c r="AI1328" t="s">
        <v>1750</v>
      </c>
      <c r="AJ1328">
        <v>1</v>
      </c>
      <c r="AK1328" s="7"/>
      <c r="AL1328" s="127">
        <v>50</v>
      </c>
      <c r="AM1328" s="130">
        <v>3</v>
      </c>
      <c r="AN1328" s="130">
        <v>5</v>
      </c>
      <c r="AO1328" s="132">
        <v>1450</v>
      </c>
      <c r="AP1328" s="132">
        <f t="shared" si="274"/>
        <v>50003</v>
      </c>
      <c r="AQ1328" s="118" t="s">
        <v>2231</v>
      </c>
    </row>
    <row r="1329" spans="1:43" hidden="1" outlineLevel="1" x14ac:dyDescent="0.2">
      <c r="A1329" t="s">
        <v>291</v>
      </c>
      <c r="B1329" s="10" t="s">
        <v>1748</v>
      </c>
      <c r="C1329" s="1">
        <f t="shared" si="266"/>
        <v>140</v>
      </c>
      <c r="D1329" s="7">
        <f t="shared" si="269"/>
        <v>2</v>
      </c>
      <c r="E1329" s="7">
        <f t="shared" si="270"/>
        <v>1</v>
      </c>
      <c r="F1329" s="7">
        <f t="shared" si="271"/>
        <v>3</v>
      </c>
      <c r="G1329" s="1">
        <f t="shared" si="272"/>
        <v>5</v>
      </c>
      <c r="H1329" s="2">
        <f t="shared" si="273"/>
        <v>3.5714285714285712E-2</v>
      </c>
      <c r="I1329" s="8"/>
      <c r="J1329" s="2">
        <f t="shared" si="262"/>
        <v>0.34285714285714286</v>
      </c>
      <c r="K1329" s="2">
        <f t="shared" si="263"/>
        <v>0.37857142857142856</v>
      </c>
      <c r="L1329" s="2">
        <f t="shared" si="264"/>
        <v>0.26428571428571429</v>
      </c>
      <c r="M1329" s="2">
        <f t="shared" si="265"/>
        <v>1.428571428571429E-2</v>
      </c>
      <c r="N1329" s="1">
        <v>48</v>
      </c>
      <c r="O1329" s="1">
        <v>53</v>
      </c>
      <c r="P1329" s="1">
        <v>37</v>
      </c>
      <c r="Q1329" s="1">
        <v>0</v>
      </c>
      <c r="R1329" s="1"/>
      <c r="S1329" s="1">
        <v>0</v>
      </c>
      <c r="T1329" s="1">
        <v>0</v>
      </c>
      <c r="U1329" s="1">
        <v>0</v>
      </c>
      <c r="V1329" s="1"/>
      <c r="W1329" s="1">
        <v>0</v>
      </c>
      <c r="X1329" s="1">
        <v>0</v>
      </c>
      <c r="Y1329" s="1">
        <v>2</v>
      </c>
      <c r="Z1329" s="1"/>
      <c r="AA1329" s="1"/>
      <c r="AB1329" s="1"/>
      <c r="AH1329" t="str">
        <f t="shared" si="267"/>
        <v>Athens</v>
      </c>
      <c r="AI1329" t="s">
        <v>2181</v>
      </c>
      <c r="AJ1329">
        <v>1</v>
      </c>
      <c r="AK1329" s="7"/>
      <c r="AL1329" s="127">
        <v>50</v>
      </c>
      <c r="AM1329" s="130">
        <v>25</v>
      </c>
      <c r="AN1329" s="130">
        <v>5</v>
      </c>
      <c r="AO1329" s="132">
        <v>1900</v>
      </c>
      <c r="AP1329" s="132">
        <f t="shared" si="274"/>
        <v>50025</v>
      </c>
      <c r="AQ1329" s="118" t="s">
        <v>2231</v>
      </c>
    </row>
    <row r="1330" spans="1:43" hidden="1" outlineLevel="1" x14ac:dyDescent="0.2">
      <c r="A1330" t="s">
        <v>659</v>
      </c>
      <c r="B1330" s="10" t="s">
        <v>1748</v>
      </c>
      <c r="C1330" s="1">
        <f t="shared" si="266"/>
        <v>529</v>
      </c>
      <c r="D1330" s="7">
        <f t="shared" si="269"/>
        <v>1</v>
      </c>
      <c r="E1330" s="7">
        <f t="shared" si="270"/>
        <v>3</v>
      </c>
      <c r="F1330" s="7">
        <f t="shared" si="271"/>
        <v>2</v>
      </c>
      <c r="G1330" s="1">
        <f t="shared" si="272"/>
        <v>56</v>
      </c>
      <c r="H1330" s="2">
        <f t="shared" si="273"/>
        <v>0.10586011342155009</v>
      </c>
      <c r="I1330" s="8"/>
      <c r="J1330" s="2">
        <f t="shared" si="262"/>
        <v>0.42344045368620037</v>
      </c>
      <c r="K1330" s="2">
        <f t="shared" si="263"/>
        <v>0.2551984877126654</v>
      </c>
      <c r="L1330" s="2">
        <f t="shared" si="264"/>
        <v>0.31758034026465026</v>
      </c>
      <c r="M1330" s="2">
        <f t="shared" si="265"/>
        <v>3.7807183364839125E-3</v>
      </c>
      <c r="N1330" s="1">
        <v>224</v>
      </c>
      <c r="O1330" s="1">
        <v>135</v>
      </c>
      <c r="P1330" s="1">
        <v>168</v>
      </c>
      <c r="Q1330" s="1">
        <v>1</v>
      </c>
      <c r="R1330" s="1"/>
      <c r="S1330" s="1">
        <v>1</v>
      </c>
      <c r="T1330" s="1">
        <v>0</v>
      </c>
      <c r="U1330" s="1">
        <v>0</v>
      </c>
      <c r="V1330" s="1"/>
      <c r="W1330" s="1">
        <v>0</v>
      </c>
      <c r="X1330" s="1">
        <v>0</v>
      </c>
      <c r="Y1330" s="1">
        <v>0</v>
      </c>
      <c r="Z1330" s="1"/>
      <c r="AA1330" s="1"/>
      <c r="AB1330" s="1"/>
      <c r="AH1330" t="str">
        <f t="shared" si="267"/>
        <v>Bakersfield</v>
      </c>
      <c r="AI1330" t="s">
        <v>1494</v>
      </c>
      <c r="AJ1330">
        <v>1</v>
      </c>
      <c r="AK1330" s="7"/>
      <c r="AL1330" s="127">
        <v>50</v>
      </c>
      <c r="AM1330" s="130">
        <v>11</v>
      </c>
      <c r="AN1330" s="130">
        <v>10</v>
      </c>
      <c r="AO1330" s="132">
        <v>2500</v>
      </c>
      <c r="AP1330" s="132">
        <f t="shared" si="274"/>
        <v>50011</v>
      </c>
      <c r="AQ1330" s="118" t="s">
        <v>2231</v>
      </c>
    </row>
    <row r="1331" spans="1:43" hidden="1" outlineLevel="1" x14ac:dyDescent="0.2">
      <c r="A1331" t="s">
        <v>660</v>
      </c>
      <c r="B1331" s="10" t="s">
        <v>1748</v>
      </c>
      <c r="C1331" s="1">
        <f t="shared" si="266"/>
        <v>99</v>
      </c>
      <c r="D1331" s="7">
        <f t="shared" si="269"/>
        <v>1</v>
      </c>
      <c r="E1331" s="7">
        <f t="shared" si="270"/>
        <v>3</v>
      </c>
      <c r="F1331" s="7">
        <f t="shared" si="271"/>
        <v>2</v>
      </c>
      <c r="G1331" s="1">
        <f t="shared" si="272"/>
        <v>11</v>
      </c>
      <c r="H1331" s="2">
        <f t="shared" si="273"/>
        <v>0.1111111111111111</v>
      </c>
      <c r="I1331" s="8"/>
      <c r="J1331" s="2">
        <f t="shared" si="262"/>
        <v>0.44444444444444442</v>
      </c>
      <c r="K1331" s="2">
        <f t="shared" si="263"/>
        <v>0.21212121212121213</v>
      </c>
      <c r="L1331" s="2">
        <f t="shared" si="264"/>
        <v>0.33333333333333331</v>
      </c>
      <c r="M1331" s="2">
        <f t="shared" si="265"/>
        <v>1.0101010101010111E-2</v>
      </c>
      <c r="N1331" s="1">
        <v>44</v>
      </c>
      <c r="O1331" s="1">
        <v>21</v>
      </c>
      <c r="P1331" s="1">
        <v>33</v>
      </c>
      <c r="Q1331" s="1">
        <v>0</v>
      </c>
      <c r="R1331" s="1"/>
      <c r="S1331" s="1">
        <v>0</v>
      </c>
      <c r="T1331" s="1">
        <v>0</v>
      </c>
      <c r="U1331" s="1">
        <v>1</v>
      </c>
      <c r="V1331" s="1"/>
      <c r="W1331" s="1">
        <v>0</v>
      </c>
      <c r="X1331" s="1">
        <v>0</v>
      </c>
      <c r="Y1331" s="1">
        <v>0</v>
      </c>
      <c r="Z1331" s="1"/>
      <c r="AA1331" s="1"/>
      <c r="AB1331" s="1"/>
      <c r="AH1331" t="str">
        <f t="shared" si="267"/>
        <v>Baltimore</v>
      </c>
      <c r="AI1331" t="s">
        <v>2168</v>
      </c>
      <c r="AJ1331">
        <v>1</v>
      </c>
      <c r="AK1331" s="7"/>
      <c r="AL1331" s="127">
        <v>50</v>
      </c>
      <c r="AM1331" s="130">
        <v>27</v>
      </c>
      <c r="AN1331" s="130">
        <v>11</v>
      </c>
      <c r="AO1331" s="132">
        <v>2575</v>
      </c>
      <c r="AP1331" s="132">
        <f t="shared" si="274"/>
        <v>50027</v>
      </c>
      <c r="AQ1331" s="118" t="s">
        <v>2231</v>
      </c>
    </row>
    <row r="1332" spans="1:43" hidden="1" outlineLevel="1" x14ac:dyDescent="0.2">
      <c r="A1332" t="s">
        <v>981</v>
      </c>
      <c r="B1332" s="10" t="s">
        <v>1748</v>
      </c>
      <c r="C1332" s="1">
        <f t="shared" si="266"/>
        <v>553</v>
      </c>
      <c r="D1332" s="7">
        <f t="shared" si="269"/>
        <v>1</v>
      </c>
      <c r="E1332" s="7">
        <f t="shared" si="270"/>
        <v>2</v>
      </c>
      <c r="F1332" s="7">
        <f t="shared" si="271"/>
        <v>3</v>
      </c>
      <c r="G1332" s="1">
        <f t="shared" si="272"/>
        <v>57</v>
      </c>
      <c r="H1332" s="2">
        <f t="shared" si="273"/>
        <v>0.10307414104882459</v>
      </c>
      <c r="I1332" s="8"/>
      <c r="J1332" s="2">
        <f t="shared" si="262"/>
        <v>0.43580470162748641</v>
      </c>
      <c r="K1332" s="2">
        <f t="shared" si="263"/>
        <v>0.33273056057866185</v>
      </c>
      <c r="L1332" s="2">
        <f t="shared" si="264"/>
        <v>0.22423146473779385</v>
      </c>
      <c r="M1332" s="2">
        <f t="shared" si="265"/>
        <v>7.2332730560578928E-3</v>
      </c>
      <c r="N1332" s="1">
        <v>241</v>
      </c>
      <c r="O1332" s="1">
        <v>184</v>
      </c>
      <c r="P1332" s="1">
        <v>124</v>
      </c>
      <c r="Q1332" s="1">
        <v>2</v>
      </c>
      <c r="R1332" s="1"/>
      <c r="S1332" s="1">
        <v>0</v>
      </c>
      <c r="T1332" s="1">
        <v>0</v>
      </c>
      <c r="U1332" s="1">
        <v>0</v>
      </c>
      <c r="V1332" s="1"/>
      <c r="W1332" s="1">
        <v>0</v>
      </c>
      <c r="X1332" s="1">
        <v>0</v>
      </c>
      <c r="Y1332" s="1">
        <v>2</v>
      </c>
      <c r="Z1332" s="1"/>
      <c r="AA1332" s="1"/>
      <c r="AB1332" s="1"/>
      <c r="AH1332" t="str">
        <f t="shared" si="267"/>
        <v>Barnard</v>
      </c>
      <c r="AI1332" t="s">
        <v>2168</v>
      </c>
      <c r="AJ1332">
        <v>1</v>
      </c>
      <c r="AK1332" s="7"/>
      <c r="AL1332" s="127">
        <v>50</v>
      </c>
      <c r="AM1332" s="130">
        <v>27</v>
      </c>
      <c r="AN1332" s="130">
        <v>15</v>
      </c>
      <c r="AO1332" s="132">
        <v>2725</v>
      </c>
      <c r="AP1332" s="132">
        <f t="shared" si="274"/>
        <v>50027</v>
      </c>
      <c r="AQ1332" s="118" t="s">
        <v>2231</v>
      </c>
    </row>
    <row r="1333" spans="1:43" hidden="1" outlineLevel="1" x14ac:dyDescent="0.2">
      <c r="A1333" t="s">
        <v>982</v>
      </c>
      <c r="B1333" s="10" t="s">
        <v>1748</v>
      </c>
      <c r="C1333" s="1">
        <f t="shared" si="266"/>
        <v>809</v>
      </c>
      <c r="D1333" s="7">
        <f t="shared" si="269"/>
        <v>1</v>
      </c>
      <c r="E1333" s="7">
        <f t="shared" si="270"/>
        <v>2</v>
      </c>
      <c r="F1333" s="7">
        <f t="shared" si="271"/>
        <v>3</v>
      </c>
      <c r="G1333" s="1">
        <f t="shared" si="272"/>
        <v>45</v>
      </c>
      <c r="H1333" s="2">
        <f t="shared" si="273"/>
        <v>5.5624227441285541E-2</v>
      </c>
      <c r="I1333" s="8"/>
      <c r="J1333" s="2">
        <f t="shared" si="262"/>
        <v>0.39678615574783682</v>
      </c>
      <c r="K1333" s="2">
        <f t="shared" si="263"/>
        <v>0.34116192830655129</v>
      </c>
      <c r="L1333" s="2">
        <f t="shared" si="264"/>
        <v>0.25339925834363414</v>
      </c>
      <c r="M1333" s="2">
        <f t="shared" si="265"/>
        <v>8.6526576019777535E-3</v>
      </c>
      <c r="N1333" s="1">
        <v>321</v>
      </c>
      <c r="O1333" s="1">
        <v>276</v>
      </c>
      <c r="P1333" s="1">
        <v>205</v>
      </c>
      <c r="Q1333" s="1">
        <v>2</v>
      </c>
      <c r="R1333" s="1"/>
      <c r="S1333" s="1">
        <v>4</v>
      </c>
      <c r="T1333" s="1">
        <v>0</v>
      </c>
      <c r="U1333" s="1">
        <v>0</v>
      </c>
      <c r="V1333" s="1"/>
      <c r="W1333" s="1">
        <v>0</v>
      </c>
      <c r="X1333" s="1">
        <v>0</v>
      </c>
      <c r="Y1333" s="1">
        <v>1</v>
      </c>
      <c r="Z1333" s="1"/>
      <c r="AA1333" s="1"/>
      <c r="AB1333" s="1"/>
      <c r="AH1333" t="str">
        <f t="shared" si="267"/>
        <v>Barnet</v>
      </c>
      <c r="AI1333" t="s">
        <v>117</v>
      </c>
      <c r="AJ1333">
        <v>1</v>
      </c>
      <c r="AK1333" s="7"/>
      <c r="AL1333" s="127">
        <v>50</v>
      </c>
      <c r="AM1333" s="130">
        <v>5</v>
      </c>
      <c r="AN1333" s="130">
        <v>5</v>
      </c>
      <c r="AO1333" s="132">
        <v>2875</v>
      </c>
      <c r="AP1333" s="132">
        <f t="shared" si="274"/>
        <v>50005</v>
      </c>
      <c r="AQ1333" s="118" t="s">
        <v>2231</v>
      </c>
    </row>
    <row r="1334" spans="1:43" hidden="1" outlineLevel="1" x14ac:dyDescent="0.2">
      <c r="A1334" t="s">
        <v>1755</v>
      </c>
      <c r="B1334" s="10" t="s">
        <v>1748</v>
      </c>
      <c r="C1334" s="1">
        <f t="shared" si="266"/>
        <v>4363</v>
      </c>
      <c r="D1334" s="7">
        <f t="shared" si="269"/>
        <v>1</v>
      </c>
      <c r="E1334" s="7">
        <f t="shared" si="270"/>
        <v>2</v>
      </c>
      <c r="F1334" s="7">
        <f t="shared" si="271"/>
        <v>3</v>
      </c>
      <c r="G1334" s="1">
        <f t="shared" si="272"/>
        <v>299</v>
      </c>
      <c r="H1334" s="2">
        <f t="shared" si="273"/>
        <v>6.8530827412330964E-2</v>
      </c>
      <c r="I1334" s="8"/>
      <c r="J1334" s="2">
        <f t="shared" si="262"/>
        <v>0.41416456566582627</v>
      </c>
      <c r="K1334" s="2">
        <f t="shared" si="263"/>
        <v>0.3456337382534953</v>
      </c>
      <c r="L1334" s="2">
        <f t="shared" si="264"/>
        <v>0.23722209488883794</v>
      </c>
      <c r="M1334" s="2">
        <f t="shared" si="265"/>
        <v>2.9796011918404863E-3</v>
      </c>
      <c r="N1334" s="1">
        <v>1807</v>
      </c>
      <c r="O1334" s="1">
        <v>1508</v>
      </c>
      <c r="P1334" s="1">
        <v>1035</v>
      </c>
      <c r="Q1334" s="1">
        <v>4</v>
      </c>
      <c r="R1334" s="1"/>
      <c r="S1334" s="1">
        <v>3</v>
      </c>
      <c r="T1334" s="1">
        <v>0</v>
      </c>
      <c r="U1334" s="1">
        <v>0</v>
      </c>
      <c r="V1334" s="1"/>
      <c r="W1334" s="1">
        <v>1</v>
      </c>
      <c r="X1334" s="1">
        <v>1</v>
      </c>
      <c r="Y1334" s="1">
        <v>4</v>
      </c>
      <c r="Z1334" s="1"/>
      <c r="AA1334" s="1"/>
      <c r="AB1334" s="1"/>
      <c r="AH1334" t="str">
        <f t="shared" si="267"/>
        <v>Barre</v>
      </c>
      <c r="AI1334" t="s">
        <v>563</v>
      </c>
      <c r="AJ1334">
        <v>1</v>
      </c>
      <c r="AK1334" s="7"/>
      <c r="AL1334" s="127">
        <v>50</v>
      </c>
      <c r="AM1334" s="130">
        <v>23</v>
      </c>
      <c r="AN1334" s="130">
        <v>5</v>
      </c>
      <c r="AO1334" s="132">
        <v>3175</v>
      </c>
      <c r="AP1334" s="132">
        <f t="shared" si="274"/>
        <v>50023</v>
      </c>
      <c r="AQ1334" s="118" t="s">
        <v>146</v>
      </c>
    </row>
    <row r="1335" spans="1:43" hidden="1" outlineLevel="1" x14ac:dyDescent="0.2">
      <c r="A1335" t="s">
        <v>1755</v>
      </c>
      <c r="B1335" s="10" t="s">
        <v>1748</v>
      </c>
      <c r="C1335" s="1">
        <f t="shared" si="266"/>
        <v>3843</v>
      </c>
      <c r="D1335" s="7">
        <f t="shared" si="269"/>
        <v>2</v>
      </c>
      <c r="E1335" s="7">
        <f t="shared" si="270"/>
        <v>1</v>
      </c>
      <c r="F1335" s="7">
        <f t="shared" si="271"/>
        <v>3</v>
      </c>
      <c r="G1335" s="1">
        <f t="shared" si="272"/>
        <v>156</v>
      </c>
      <c r="H1335" s="2">
        <f t="shared" si="273"/>
        <v>4.0593286494925843E-2</v>
      </c>
      <c r="I1335" s="8"/>
      <c r="J1335" s="2">
        <f t="shared" si="262"/>
        <v>0.36742128545407232</v>
      </c>
      <c r="K1335" s="2">
        <f t="shared" si="263"/>
        <v>0.40801457194899821</v>
      </c>
      <c r="L1335" s="2">
        <f t="shared" si="264"/>
        <v>0.22248243559718969</v>
      </c>
      <c r="M1335" s="2">
        <f t="shared" si="265"/>
        <v>2.0817069997397242E-3</v>
      </c>
      <c r="N1335" s="1">
        <v>1412</v>
      </c>
      <c r="O1335" s="1">
        <v>1568</v>
      </c>
      <c r="P1335" s="1">
        <v>855</v>
      </c>
      <c r="Q1335" s="1">
        <v>2</v>
      </c>
      <c r="R1335" s="1"/>
      <c r="S1335" s="1">
        <v>0</v>
      </c>
      <c r="T1335" s="1">
        <v>2</v>
      </c>
      <c r="U1335" s="1">
        <v>1</v>
      </c>
      <c r="V1335" s="1"/>
      <c r="W1335" s="1">
        <v>1</v>
      </c>
      <c r="X1335" s="1">
        <v>0</v>
      </c>
      <c r="Y1335" s="1">
        <v>2</v>
      </c>
      <c r="Z1335" s="1"/>
      <c r="AA1335" s="1"/>
      <c r="AB1335" s="1"/>
      <c r="AH1335" t="str">
        <f t="shared" si="267"/>
        <v>Barre</v>
      </c>
      <c r="AI1335" t="s">
        <v>563</v>
      </c>
      <c r="AJ1335">
        <v>1</v>
      </c>
      <c r="AK1335" s="7"/>
      <c r="AL1335" s="127">
        <v>50</v>
      </c>
      <c r="AM1335" s="130">
        <v>23</v>
      </c>
      <c r="AN1335" s="130">
        <v>10</v>
      </c>
      <c r="AO1335" s="132">
        <v>3250</v>
      </c>
      <c r="AP1335" s="132">
        <f t="shared" si="274"/>
        <v>50023</v>
      </c>
      <c r="AQ1335" s="118" t="s">
        <v>2231</v>
      </c>
    </row>
    <row r="1336" spans="1:43" hidden="1" outlineLevel="1" x14ac:dyDescent="0.2">
      <c r="A1336" t="s">
        <v>2611</v>
      </c>
      <c r="B1336" s="10" t="s">
        <v>1748</v>
      </c>
      <c r="C1336" s="1">
        <f t="shared" si="266"/>
        <v>1318</v>
      </c>
      <c r="D1336" s="7">
        <f t="shared" si="269"/>
        <v>1</v>
      </c>
      <c r="E1336" s="7">
        <f t="shared" si="270"/>
        <v>2</v>
      </c>
      <c r="F1336" s="7">
        <f t="shared" si="271"/>
        <v>3</v>
      </c>
      <c r="G1336" s="1">
        <f t="shared" si="272"/>
        <v>99</v>
      </c>
      <c r="H1336" s="2">
        <f t="shared" si="273"/>
        <v>7.511380880121396E-2</v>
      </c>
      <c r="I1336" s="8"/>
      <c r="J1336" s="2">
        <f t="shared" si="262"/>
        <v>0.38846737481031868</v>
      </c>
      <c r="K1336" s="2">
        <f t="shared" si="263"/>
        <v>0.31335356600910469</v>
      </c>
      <c r="L1336" s="2">
        <f t="shared" si="264"/>
        <v>0.27921092564491656</v>
      </c>
      <c r="M1336" s="2">
        <f t="shared" si="265"/>
        <v>1.896813353566007E-2</v>
      </c>
      <c r="N1336" s="1">
        <v>512</v>
      </c>
      <c r="O1336" s="1">
        <v>413</v>
      </c>
      <c r="P1336" s="1">
        <v>368</v>
      </c>
      <c r="Q1336" s="1">
        <v>19</v>
      </c>
      <c r="R1336" s="1"/>
      <c r="S1336" s="1">
        <v>1</v>
      </c>
      <c r="T1336" s="1">
        <v>0</v>
      </c>
      <c r="U1336" s="1">
        <v>5</v>
      </c>
      <c r="V1336" s="1"/>
      <c r="W1336" s="1">
        <v>0</v>
      </c>
      <c r="X1336" s="1">
        <v>0</v>
      </c>
      <c r="Y1336" s="1">
        <v>0</v>
      </c>
      <c r="Z1336" s="1"/>
      <c r="AA1336" s="1"/>
      <c r="AB1336" s="1"/>
      <c r="AH1336" t="str">
        <f t="shared" si="267"/>
        <v>Barton</v>
      </c>
      <c r="AI1336" t="s">
        <v>906</v>
      </c>
      <c r="AJ1336">
        <v>1</v>
      </c>
      <c r="AK1336" s="7"/>
      <c r="AL1336" s="127">
        <v>50</v>
      </c>
      <c r="AM1336" s="130">
        <v>19</v>
      </c>
      <c r="AN1336" s="130">
        <v>10</v>
      </c>
      <c r="AO1336" s="132">
        <v>3550</v>
      </c>
      <c r="AP1336" s="132">
        <f t="shared" si="274"/>
        <v>50019</v>
      </c>
      <c r="AQ1336" s="118" t="s">
        <v>2231</v>
      </c>
    </row>
    <row r="1337" spans="1:43" hidden="1" outlineLevel="1" x14ac:dyDescent="0.2">
      <c r="A1337" t="s">
        <v>778</v>
      </c>
      <c r="B1337" s="10" t="s">
        <v>1748</v>
      </c>
      <c r="C1337" s="1">
        <f t="shared" si="266"/>
        <v>123</v>
      </c>
      <c r="D1337" s="7">
        <f t="shared" si="269"/>
        <v>2</v>
      </c>
      <c r="E1337" s="7">
        <f t="shared" si="270"/>
        <v>1</v>
      </c>
      <c r="F1337" s="7">
        <f t="shared" si="271"/>
        <v>3</v>
      </c>
      <c r="G1337" s="1">
        <f t="shared" si="272"/>
        <v>7</v>
      </c>
      <c r="H1337" s="2">
        <f t="shared" si="273"/>
        <v>5.6910569105691054E-2</v>
      </c>
      <c r="I1337" s="8"/>
      <c r="J1337" s="2">
        <f t="shared" si="262"/>
        <v>0.33333333333333331</v>
      </c>
      <c r="K1337" s="2">
        <f t="shared" si="263"/>
        <v>0.3902439024390244</v>
      </c>
      <c r="L1337" s="2">
        <f t="shared" si="264"/>
        <v>0.27642276422764228</v>
      </c>
      <c r="M1337" s="2">
        <f t="shared" si="265"/>
        <v>5.5511151231257827E-17</v>
      </c>
      <c r="N1337" s="1">
        <v>41</v>
      </c>
      <c r="O1337" s="1">
        <v>48</v>
      </c>
      <c r="P1337" s="1">
        <v>34</v>
      </c>
      <c r="Q1337" s="1">
        <v>0</v>
      </c>
      <c r="R1337" s="1"/>
      <c r="S1337" s="1">
        <v>0</v>
      </c>
      <c r="T1337" s="1">
        <v>0</v>
      </c>
      <c r="U1337" s="1">
        <v>0</v>
      </c>
      <c r="V1337" s="1"/>
      <c r="W1337" s="1">
        <v>0</v>
      </c>
      <c r="X1337" s="1">
        <v>0</v>
      </c>
      <c r="Y1337" s="1">
        <v>0</v>
      </c>
      <c r="Z1337" s="1"/>
      <c r="AA1337" s="1"/>
      <c r="AB1337" s="1"/>
      <c r="AH1337" t="str">
        <f t="shared" si="267"/>
        <v>Belvidere</v>
      </c>
      <c r="AI1337" t="s">
        <v>3107</v>
      </c>
      <c r="AJ1337">
        <v>1</v>
      </c>
      <c r="AK1337" s="7"/>
      <c r="AL1337" s="127">
        <v>50</v>
      </c>
      <c r="AM1337" s="130">
        <v>15</v>
      </c>
      <c r="AN1337" s="130">
        <v>5</v>
      </c>
      <c r="AO1337" s="132">
        <v>4375</v>
      </c>
      <c r="AP1337" s="132">
        <f t="shared" si="274"/>
        <v>50015</v>
      </c>
      <c r="AQ1337" s="118" t="s">
        <v>2231</v>
      </c>
    </row>
    <row r="1338" spans="1:43" hidden="1" outlineLevel="1" x14ac:dyDescent="0.2">
      <c r="A1338" t="s">
        <v>1750</v>
      </c>
      <c r="B1338" s="10" t="s">
        <v>1748</v>
      </c>
      <c r="C1338" s="1">
        <f t="shared" si="266"/>
        <v>7372</v>
      </c>
      <c r="D1338" s="7">
        <f t="shared" si="269"/>
        <v>1</v>
      </c>
      <c r="E1338" s="7">
        <f t="shared" si="270"/>
        <v>2</v>
      </c>
      <c r="F1338" s="7">
        <f t="shared" si="271"/>
        <v>3</v>
      </c>
      <c r="G1338" s="1">
        <f t="shared" si="272"/>
        <v>1495</v>
      </c>
      <c r="H1338" s="2">
        <f t="shared" si="273"/>
        <v>0.20279435702658707</v>
      </c>
      <c r="I1338" s="8"/>
      <c r="J1338" s="2">
        <f t="shared" si="262"/>
        <v>0.49457406402604448</v>
      </c>
      <c r="K1338" s="2">
        <f t="shared" si="263"/>
        <v>0.29177970699945743</v>
      </c>
      <c r="L1338" s="2">
        <f t="shared" si="264"/>
        <v>0.20835594139989147</v>
      </c>
      <c r="M1338" s="2">
        <f t="shared" si="265"/>
        <v>5.2902875746065614E-3</v>
      </c>
      <c r="N1338" s="1">
        <v>3646</v>
      </c>
      <c r="O1338" s="1">
        <v>2151</v>
      </c>
      <c r="P1338" s="1">
        <v>1536</v>
      </c>
      <c r="Q1338" s="1">
        <v>11</v>
      </c>
      <c r="R1338" s="1"/>
      <c r="S1338" s="1">
        <v>12</v>
      </c>
      <c r="T1338" s="1">
        <v>5</v>
      </c>
      <c r="U1338" s="1">
        <v>2</v>
      </c>
      <c r="V1338" s="1"/>
      <c r="W1338" s="1">
        <v>0</v>
      </c>
      <c r="X1338" s="1">
        <v>0</v>
      </c>
      <c r="Y1338" s="1">
        <v>9</v>
      </c>
      <c r="Z1338" s="1"/>
      <c r="AA1338" s="1"/>
      <c r="AB1338" s="1"/>
      <c r="AH1338" t="str">
        <f t="shared" si="267"/>
        <v>Bennington</v>
      </c>
      <c r="AI1338" t="s">
        <v>1750</v>
      </c>
      <c r="AJ1338">
        <v>1</v>
      </c>
      <c r="AK1338" s="7"/>
      <c r="AL1338" s="127">
        <v>50</v>
      </c>
      <c r="AM1338" s="130">
        <v>3</v>
      </c>
      <c r="AN1338" s="130">
        <v>10</v>
      </c>
      <c r="AO1338" s="132">
        <v>4825</v>
      </c>
      <c r="AP1338" s="132">
        <f t="shared" si="274"/>
        <v>50003</v>
      </c>
      <c r="AQ1338" s="118" t="s">
        <v>2231</v>
      </c>
    </row>
    <row r="1339" spans="1:43" hidden="1" outlineLevel="1" x14ac:dyDescent="0.2">
      <c r="A1339" t="s">
        <v>1518</v>
      </c>
      <c r="B1339" s="10" t="s">
        <v>1748</v>
      </c>
      <c r="C1339" s="1">
        <f t="shared" si="266"/>
        <v>444</v>
      </c>
      <c r="D1339" s="7">
        <f t="shared" si="269"/>
        <v>1</v>
      </c>
      <c r="E1339" s="7">
        <f t="shared" si="270"/>
        <v>2</v>
      </c>
      <c r="F1339" s="7">
        <f t="shared" si="271"/>
        <v>3</v>
      </c>
      <c r="G1339" s="1">
        <f t="shared" si="272"/>
        <v>22</v>
      </c>
      <c r="H1339" s="2">
        <f t="shared" si="273"/>
        <v>4.954954954954955E-2</v>
      </c>
      <c r="I1339" s="8"/>
      <c r="J1339" s="2">
        <f t="shared" si="262"/>
        <v>0.36486486486486486</v>
      </c>
      <c r="K1339" s="2">
        <f t="shared" si="263"/>
        <v>0.31531531531531531</v>
      </c>
      <c r="L1339" s="2">
        <f t="shared" si="264"/>
        <v>0.30630630630630629</v>
      </c>
      <c r="M1339" s="2">
        <f t="shared" si="265"/>
        <v>1.3513513513513487E-2</v>
      </c>
      <c r="N1339" s="1">
        <v>162</v>
      </c>
      <c r="O1339" s="1">
        <v>140</v>
      </c>
      <c r="P1339" s="1">
        <v>136</v>
      </c>
      <c r="Q1339" s="1">
        <v>1</v>
      </c>
      <c r="R1339" s="1"/>
      <c r="S1339" s="1">
        <v>0</v>
      </c>
      <c r="T1339" s="1">
        <v>0</v>
      </c>
      <c r="U1339" s="1">
        <v>0</v>
      </c>
      <c r="V1339" s="1"/>
      <c r="W1339" s="1">
        <v>1</v>
      </c>
      <c r="X1339" s="1">
        <v>0</v>
      </c>
      <c r="Y1339" s="1">
        <v>4</v>
      </c>
      <c r="Z1339" s="1"/>
      <c r="AA1339" s="1"/>
      <c r="AB1339" s="1"/>
      <c r="AH1339" t="str">
        <f t="shared" si="267"/>
        <v>Benson</v>
      </c>
      <c r="AI1339" t="s">
        <v>463</v>
      </c>
      <c r="AJ1339">
        <v>1</v>
      </c>
      <c r="AK1339" s="7"/>
      <c r="AL1339" s="127">
        <v>50</v>
      </c>
      <c r="AM1339" s="130">
        <v>21</v>
      </c>
      <c r="AN1339" s="130">
        <v>5</v>
      </c>
      <c r="AO1339" s="132">
        <v>5200</v>
      </c>
      <c r="AP1339" s="132">
        <f t="shared" si="274"/>
        <v>50021</v>
      </c>
      <c r="AQ1339" s="118" t="s">
        <v>2231</v>
      </c>
    </row>
    <row r="1340" spans="1:43" hidden="1" outlineLevel="1" x14ac:dyDescent="0.2">
      <c r="A1340" t="s">
        <v>2258</v>
      </c>
      <c r="B1340" s="10" t="s">
        <v>1748</v>
      </c>
      <c r="C1340" s="1">
        <f t="shared" si="266"/>
        <v>558</v>
      </c>
      <c r="D1340" s="7">
        <f t="shared" si="269"/>
        <v>1</v>
      </c>
      <c r="E1340" s="7">
        <f t="shared" si="270"/>
        <v>3</v>
      </c>
      <c r="F1340" s="7">
        <f t="shared" si="271"/>
        <v>2</v>
      </c>
      <c r="G1340" s="1">
        <f t="shared" si="272"/>
        <v>28</v>
      </c>
      <c r="H1340" s="2">
        <f t="shared" si="273"/>
        <v>5.0179211469534052E-2</v>
      </c>
      <c r="I1340" s="8"/>
      <c r="J1340" s="2">
        <f t="shared" si="262"/>
        <v>0.37813620071684589</v>
      </c>
      <c r="K1340" s="2">
        <f t="shared" si="263"/>
        <v>0.29032258064516131</v>
      </c>
      <c r="L1340" s="2">
        <f t="shared" si="264"/>
        <v>0.32795698924731181</v>
      </c>
      <c r="M1340" s="2">
        <f t="shared" si="265"/>
        <v>3.5842293906810374E-3</v>
      </c>
      <c r="N1340" s="1">
        <v>211</v>
      </c>
      <c r="O1340" s="1">
        <v>162</v>
      </c>
      <c r="P1340" s="1">
        <v>183</v>
      </c>
      <c r="Q1340" s="1">
        <v>1</v>
      </c>
      <c r="R1340" s="1"/>
      <c r="S1340" s="1">
        <v>0</v>
      </c>
      <c r="T1340" s="1">
        <v>0</v>
      </c>
      <c r="U1340" s="1">
        <v>0</v>
      </c>
      <c r="V1340" s="1"/>
      <c r="W1340" s="1">
        <v>0</v>
      </c>
      <c r="X1340" s="1">
        <v>1</v>
      </c>
      <c r="Y1340" s="1">
        <v>0</v>
      </c>
      <c r="Z1340" s="1"/>
      <c r="AA1340" s="1"/>
      <c r="AB1340" s="1"/>
      <c r="AH1340" t="str">
        <f t="shared" si="267"/>
        <v>Berkshire</v>
      </c>
      <c r="AI1340" t="s">
        <v>1494</v>
      </c>
      <c r="AJ1340">
        <v>1</v>
      </c>
      <c r="AK1340" s="7"/>
      <c r="AL1340" s="127">
        <v>50</v>
      </c>
      <c r="AM1340" s="130">
        <v>11</v>
      </c>
      <c r="AN1340" s="130">
        <v>15</v>
      </c>
      <c r="AO1340" s="132">
        <v>5425</v>
      </c>
      <c r="AP1340" s="132">
        <f t="shared" si="274"/>
        <v>50011</v>
      </c>
      <c r="AQ1340" s="118" t="s">
        <v>2231</v>
      </c>
    </row>
    <row r="1341" spans="1:43" hidden="1" outlineLevel="1" x14ac:dyDescent="0.2">
      <c r="A1341" t="s">
        <v>1020</v>
      </c>
      <c r="B1341" s="10" t="s">
        <v>1748</v>
      </c>
      <c r="C1341" s="1">
        <f t="shared" si="266"/>
        <v>1293</v>
      </c>
      <c r="D1341" s="7">
        <f t="shared" si="269"/>
        <v>1</v>
      </c>
      <c r="E1341" s="7">
        <f t="shared" si="270"/>
        <v>2</v>
      </c>
      <c r="F1341" s="7">
        <f t="shared" si="271"/>
        <v>3</v>
      </c>
      <c r="G1341" s="1">
        <f t="shared" si="272"/>
        <v>30</v>
      </c>
      <c r="H1341" s="2">
        <f t="shared" si="273"/>
        <v>2.3201856148491878E-2</v>
      </c>
      <c r="I1341" s="8"/>
      <c r="J1341" s="2">
        <f t="shared" si="262"/>
        <v>0.38669760247486468</v>
      </c>
      <c r="K1341" s="2">
        <f t="shared" si="263"/>
        <v>0.36349574632637277</v>
      </c>
      <c r="L1341" s="2">
        <f t="shared" si="264"/>
        <v>0.24207269914926527</v>
      </c>
      <c r="M1341" s="2">
        <f t="shared" si="265"/>
        <v>7.733952049497228E-3</v>
      </c>
      <c r="N1341" s="1">
        <v>500</v>
      </c>
      <c r="O1341" s="1">
        <v>470</v>
      </c>
      <c r="P1341" s="1">
        <v>313</v>
      </c>
      <c r="Q1341" s="1">
        <v>1</v>
      </c>
      <c r="R1341" s="1"/>
      <c r="S1341" s="1">
        <v>2</v>
      </c>
      <c r="T1341" s="1">
        <v>1</v>
      </c>
      <c r="U1341" s="1">
        <v>3</v>
      </c>
      <c r="V1341" s="1"/>
      <c r="W1341" s="1">
        <v>1</v>
      </c>
      <c r="X1341" s="1">
        <v>0</v>
      </c>
      <c r="Y1341" s="1">
        <v>2</v>
      </c>
      <c r="Z1341" s="1"/>
      <c r="AA1341" s="1"/>
      <c r="AB1341" s="1"/>
      <c r="AH1341" t="str">
        <f t="shared" si="267"/>
        <v>Berlin</v>
      </c>
      <c r="AI1341" t="s">
        <v>563</v>
      </c>
      <c r="AJ1341">
        <v>1</v>
      </c>
      <c r="AK1341" s="7"/>
      <c r="AL1341" s="127">
        <v>50</v>
      </c>
      <c r="AM1341" s="130">
        <v>23</v>
      </c>
      <c r="AN1341" s="130">
        <v>15</v>
      </c>
      <c r="AO1341" s="132">
        <v>5650</v>
      </c>
      <c r="AP1341" s="132">
        <f t="shared" si="274"/>
        <v>50023</v>
      </c>
      <c r="AQ1341" s="118" t="s">
        <v>2231</v>
      </c>
    </row>
    <row r="1342" spans="1:43" hidden="1" outlineLevel="1" x14ac:dyDescent="0.2">
      <c r="A1342" t="s">
        <v>1021</v>
      </c>
      <c r="B1342" s="10" t="s">
        <v>1748</v>
      </c>
      <c r="C1342" s="1">
        <f t="shared" si="266"/>
        <v>907</v>
      </c>
      <c r="D1342" s="7">
        <f t="shared" si="269"/>
        <v>1</v>
      </c>
      <c r="E1342" s="7">
        <f t="shared" si="270"/>
        <v>2</v>
      </c>
      <c r="F1342" s="7">
        <f t="shared" si="271"/>
        <v>3</v>
      </c>
      <c r="G1342" s="1">
        <f t="shared" si="272"/>
        <v>182</v>
      </c>
      <c r="H1342" s="2">
        <f t="shared" si="273"/>
        <v>0.20066152149944874</v>
      </c>
      <c r="I1342" s="8"/>
      <c r="J1342" s="2">
        <f t="shared" si="262"/>
        <v>0.47409040793825802</v>
      </c>
      <c r="K1342" s="2">
        <f t="shared" si="263"/>
        <v>0.27342888643880925</v>
      </c>
      <c r="L1342" s="2">
        <f t="shared" si="264"/>
        <v>0.24366041896361632</v>
      </c>
      <c r="M1342" s="2">
        <f t="shared" si="265"/>
        <v>8.820286659316473E-3</v>
      </c>
      <c r="N1342" s="1">
        <v>430</v>
      </c>
      <c r="O1342" s="1">
        <v>248</v>
      </c>
      <c r="P1342" s="1">
        <v>221</v>
      </c>
      <c r="Q1342" s="1">
        <v>0</v>
      </c>
      <c r="R1342" s="1"/>
      <c r="S1342" s="1">
        <v>5</v>
      </c>
      <c r="T1342" s="1">
        <v>0</v>
      </c>
      <c r="U1342" s="1">
        <v>1</v>
      </c>
      <c r="V1342" s="1"/>
      <c r="W1342" s="1">
        <v>0</v>
      </c>
      <c r="X1342" s="1">
        <v>1</v>
      </c>
      <c r="Y1342" s="1">
        <v>1</v>
      </c>
      <c r="Z1342" s="1"/>
      <c r="AA1342" s="1"/>
      <c r="AB1342" s="1"/>
      <c r="AH1342" t="str">
        <f t="shared" si="267"/>
        <v>Bethel</v>
      </c>
      <c r="AI1342" t="s">
        <v>2168</v>
      </c>
      <c r="AJ1342">
        <v>1</v>
      </c>
      <c r="AK1342" s="7"/>
      <c r="AL1342" s="127">
        <v>50</v>
      </c>
      <c r="AM1342" s="130">
        <v>27</v>
      </c>
      <c r="AN1342" s="130">
        <v>20</v>
      </c>
      <c r="AO1342" s="132">
        <v>5800</v>
      </c>
      <c r="AP1342" s="132">
        <f t="shared" si="274"/>
        <v>50027</v>
      </c>
      <c r="AQ1342" s="118" t="s">
        <v>2231</v>
      </c>
    </row>
    <row r="1343" spans="1:43" hidden="1" outlineLevel="1" x14ac:dyDescent="0.2">
      <c r="A1343" t="s">
        <v>1022</v>
      </c>
      <c r="B1343" s="10" t="s">
        <v>1748</v>
      </c>
      <c r="C1343" s="1">
        <f t="shared" si="266"/>
        <v>106</v>
      </c>
      <c r="D1343" s="7">
        <f t="shared" si="269"/>
        <v>1</v>
      </c>
      <c r="E1343" s="7">
        <f t="shared" si="270"/>
        <v>3</v>
      </c>
      <c r="F1343" s="7">
        <f t="shared" si="271"/>
        <v>2</v>
      </c>
      <c r="G1343" s="1">
        <f t="shared" si="272"/>
        <v>5</v>
      </c>
      <c r="H1343" s="2">
        <f t="shared" si="273"/>
        <v>4.716981132075472E-2</v>
      </c>
      <c r="I1343" s="8"/>
      <c r="J1343" s="2">
        <f t="shared" si="262"/>
        <v>0.3867924528301887</v>
      </c>
      <c r="K1343" s="2">
        <f t="shared" si="263"/>
        <v>0.24528301886792453</v>
      </c>
      <c r="L1343" s="2">
        <f t="shared" si="264"/>
        <v>0.33962264150943394</v>
      </c>
      <c r="M1343" s="2">
        <f t="shared" si="265"/>
        <v>2.8301886792452824E-2</v>
      </c>
      <c r="N1343" s="1">
        <v>41</v>
      </c>
      <c r="O1343" s="1">
        <v>26</v>
      </c>
      <c r="P1343" s="1">
        <v>36</v>
      </c>
      <c r="Q1343" s="1">
        <v>0</v>
      </c>
      <c r="R1343" s="1"/>
      <c r="S1343" s="1">
        <v>1</v>
      </c>
      <c r="T1343" s="1">
        <v>0</v>
      </c>
      <c r="U1343" s="1">
        <v>2</v>
      </c>
      <c r="V1343" s="1"/>
      <c r="W1343" s="1">
        <v>0</v>
      </c>
      <c r="X1343" s="1">
        <v>0</v>
      </c>
      <c r="Y1343" s="1">
        <v>0</v>
      </c>
      <c r="Z1343" s="1"/>
      <c r="AA1343" s="1"/>
      <c r="AB1343" s="1"/>
      <c r="AH1343" t="str">
        <f t="shared" si="267"/>
        <v>Bloomfield</v>
      </c>
      <c r="AI1343" t="s">
        <v>1581</v>
      </c>
      <c r="AJ1343">
        <v>1</v>
      </c>
      <c r="AK1343" s="7"/>
      <c r="AL1343" s="127">
        <v>50</v>
      </c>
      <c r="AM1343" s="130">
        <v>9</v>
      </c>
      <c r="AN1343" s="130">
        <v>15</v>
      </c>
      <c r="AO1343" s="132">
        <v>6325</v>
      </c>
      <c r="AP1343" s="132">
        <f t="shared" si="274"/>
        <v>50009</v>
      </c>
      <c r="AQ1343" s="118" t="s">
        <v>2231</v>
      </c>
    </row>
    <row r="1344" spans="1:43" hidden="1" outlineLevel="1" x14ac:dyDescent="0.2">
      <c r="A1344" t="s">
        <v>1023</v>
      </c>
      <c r="B1344" s="10" t="s">
        <v>1748</v>
      </c>
      <c r="C1344" s="1">
        <f t="shared" si="266"/>
        <v>503</v>
      </c>
      <c r="D1344" s="7">
        <f t="shared" si="269"/>
        <v>1</v>
      </c>
      <c r="E1344" s="7">
        <f t="shared" si="270"/>
        <v>2</v>
      </c>
      <c r="F1344" s="7">
        <f t="shared" si="271"/>
        <v>3</v>
      </c>
      <c r="G1344" s="1">
        <f t="shared" si="272"/>
        <v>40</v>
      </c>
      <c r="H1344" s="2">
        <f t="shared" si="273"/>
        <v>7.9522862823061632E-2</v>
      </c>
      <c r="I1344" s="8"/>
      <c r="J1344" s="2">
        <f t="shared" si="262"/>
        <v>0.40357852882703776</v>
      </c>
      <c r="K1344" s="2">
        <f t="shared" si="263"/>
        <v>0.32405566600397612</v>
      </c>
      <c r="L1344" s="2">
        <f t="shared" si="264"/>
        <v>0.27037773359840955</v>
      </c>
      <c r="M1344" s="2">
        <f t="shared" si="265"/>
        <v>1.9880715705766216E-3</v>
      </c>
      <c r="N1344" s="1">
        <v>203</v>
      </c>
      <c r="O1344" s="1">
        <v>163</v>
      </c>
      <c r="P1344" s="1">
        <v>136</v>
      </c>
      <c r="Q1344" s="1">
        <v>0</v>
      </c>
      <c r="R1344" s="1"/>
      <c r="S1344" s="1">
        <v>0</v>
      </c>
      <c r="T1344" s="1">
        <v>0</v>
      </c>
      <c r="U1344" s="1">
        <v>1</v>
      </c>
      <c r="V1344" s="1"/>
      <c r="W1344" s="1">
        <v>0</v>
      </c>
      <c r="X1344" s="1">
        <v>0</v>
      </c>
      <c r="Y1344" s="1">
        <v>0</v>
      </c>
      <c r="Z1344" s="1"/>
      <c r="AA1344" s="1"/>
      <c r="AB1344" s="1"/>
      <c r="AH1344" t="str">
        <f t="shared" si="267"/>
        <v>Bolton</v>
      </c>
      <c r="AI1344" t="s">
        <v>2519</v>
      </c>
      <c r="AJ1344">
        <v>1</v>
      </c>
      <c r="AK1344" s="7"/>
      <c r="AL1344" s="127">
        <v>50</v>
      </c>
      <c r="AM1344" s="130">
        <v>7</v>
      </c>
      <c r="AN1344" s="130">
        <v>5</v>
      </c>
      <c r="AO1344" s="132">
        <v>6550</v>
      </c>
      <c r="AP1344" s="132">
        <f t="shared" si="274"/>
        <v>50007</v>
      </c>
      <c r="AQ1344" s="118" t="s">
        <v>2231</v>
      </c>
    </row>
    <row r="1345" spans="1:43" hidden="1" outlineLevel="1" x14ac:dyDescent="0.2">
      <c r="A1345" t="s">
        <v>3200</v>
      </c>
      <c r="B1345" s="10" t="s">
        <v>1748</v>
      </c>
      <c r="C1345" s="1">
        <f t="shared" si="266"/>
        <v>1275</v>
      </c>
      <c r="D1345" s="7">
        <f t="shared" si="269"/>
        <v>1</v>
      </c>
      <c r="E1345" s="7">
        <f t="shared" si="270"/>
        <v>2</v>
      </c>
      <c r="F1345" s="7">
        <f t="shared" si="271"/>
        <v>3</v>
      </c>
      <c r="G1345" s="1">
        <f t="shared" si="272"/>
        <v>1</v>
      </c>
      <c r="H1345" s="2">
        <f t="shared" si="273"/>
        <v>7.8431372549019605E-4</v>
      </c>
      <c r="I1345" s="8"/>
      <c r="J1345" s="2">
        <f t="shared" si="262"/>
        <v>0.36941176470588233</v>
      </c>
      <c r="K1345" s="2">
        <f t="shared" si="263"/>
        <v>0.36862745098039218</v>
      </c>
      <c r="L1345" s="2">
        <f t="shared" si="264"/>
        <v>0.25333333333333335</v>
      </c>
      <c r="M1345" s="2">
        <f t="shared" si="265"/>
        <v>8.6274509803921373E-3</v>
      </c>
      <c r="N1345" s="1">
        <v>471</v>
      </c>
      <c r="O1345" s="1">
        <v>470</v>
      </c>
      <c r="P1345" s="1">
        <v>323</v>
      </c>
      <c r="Q1345" s="1">
        <v>4</v>
      </c>
      <c r="R1345" s="1"/>
      <c r="S1345" s="1">
        <v>2</v>
      </c>
      <c r="T1345" s="1">
        <v>0</v>
      </c>
      <c r="U1345" s="1">
        <v>0</v>
      </c>
      <c r="V1345" s="1"/>
      <c r="W1345" s="1">
        <v>0</v>
      </c>
      <c r="X1345" s="1">
        <v>0</v>
      </c>
      <c r="Y1345" s="1">
        <v>5</v>
      </c>
      <c r="Z1345" s="1"/>
      <c r="AA1345" s="1"/>
      <c r="AB1345" s="1"/>
      <c r="AH1345" t="str">
        <f t="shared" si="267"/>
        <v>Bradford</v>
      </c>
      <c r="AI1345" t="s">
        <v>678</v>
      </c>
      <c r="AJ1345">
        <v>1</v>
      </c>
      <c r="AK1345" s="7"/>
      <c r="AL1345" s="127">
        <v>50</v>
      </c>
      <c r="AM1345" s="130">
        <v>17</v>
      </c>
      <c r="AN1345" s="130">
        <v>5</v>
      </c>
      <c r="AO1345" s="132">
        <v>7375</v>
      </c>
      <c r="AP1345" s="132">
        <f t="shared" si="274"/>
        <v>50017</v>
      </c>
      <c r="AQ1345" s="118" t="s">
        <v>2231</v>
      </c>
    </row>
    <row r="1346" spans="1:43" hidden="1" outlineLevel="1" x14ac:dyDescent="0.2">
      <c r="A1346" t="s">
        <v>1024</v>
      </c>
      <c r="B1346" s="10" t="s">
        <v>1748</v>
      </c>
      <c r="C1346" s="1">
        <f t="shared" si="266"/>
        <v>558</v>
      </c>
      <c r="D1346" s="7">
        <f t="shared" si="269"/>
        <v>1</v>
      </c>
      <c r="E1346" s="7">
        <f t="shared" si="270"/>
        <v>2</v>
      </c>
      <c r="F1346" s="7">
        <f t="shared" si="271"/>
        <v>3</v>
      </c>
      <c r="G1346" s="1">
        <f t="shared" si="272"/>
        <v>64</v>
      </c>
      <c r="H1346" s="2">
        <f t="shared" si="273"/>
        <v>0.11469534050179211</v>
      </c>
      <c r="I1346" s="8"/>
      <c r="J1346" s="2">
        <f t="shared" si="262"/>
        <v>0.40681003584229392</v>
      </c>
      <c r="K1346" s="2">
        <f t="shared" si="263"/>
        <v>0.29211469534050177</v>
      </c>
      <c r="L1346" s="2">
        <f t="shared" si="264"/>
        <v>0.29032258064516131</v>
      </c>
      <c r="M1346" s="2">
        <f t="shared" si="265"/>
        <v>1.0752688172043001E-2</v>
      </c>
      <c r="N1346" s="1">
        <v>227</v>
      </c>
      <c r="O1346" s="1">
        <v>163</v>
      </c>
      <c r="P1346" s="1">
        <v>162</v>
      </c>
      <c r="Q1346" s="1">
        <v>3</v>
      </c>
      <c r="R1346" s="1"/>
      <c r="S1346" s="1">
        <v>1</v>
      </c>
      <c r="T1346" s="1">
        <v>1</v>
      </c>
      <c r="U1346" s="1">
        <v>1</v>
      </c>
      <c r="V1346" s="1"/>
      <c r="W1346" s="1">
        <v>0</v>
      </c>
      <c r="X1346" s="1">
        <v>0</v>
      </c>
      <c r="Y1346" s="1">
        <v>0</v>
      </c>
      <c r="Z1346" s="1"/>
      <c r="AA1346" s="1"/>
      <c r="AB1346" s="1"/>
      <c r="AH1346" t="str">
        <f t="shared" si="267"/>
        <v>Braintree</v>
      </c>
      <c r="AI1346" t="s">
        <v>678</v>
      </c>
      <c r="AJ1346">
        <v>1</v>
      </c>
      <c r="AK1346" s="7"/>
      <c r="AL1346" s="127">
        <v>50</v>
      </c>
      <c r="AM1346" s="130">
        <v>17</v>
      </c>
      <c r="AN1346" s="130">
        <v>10</v>
      </c>
      <c r="AO1346" s="132">
        <v>7600</v>
      </c>
      <c r="AP1346" s="132">
        <f t="shared" si="274"/>
        <v>50017</v>
      </c>
      <c r="AQ1346" s="118" t="s">
        <v>2231</v>
      </c>
    </row>
    <row r="1347" spans="1:43" hidden="1" outlineLevel="1" x14ac:dyDescent="0.2">
      <c r="A1347" t="s">
        <v>1025</v>
      </c>
      <c r="B1347" s="10" t="s">
        <v>1748</v>
      </c>
      <c r="C1347" s="1">
        <f t="shared" si="266"/>
        <v>1834</v>
      </c>
      <c r="D1347" s="7">
        <f t="shared" si="269"/>
        <v>1</v>
      </c>
      <c r="E1347" s="7">
        <f t="shared" si="270"/>
        <v>2</v>
      </c>
      <c r="F1347" s="7">
        <f t="shared" si="271"/>
        <v>3</v>
      </c>
      <c r="G1347" s="1">
        <f t="shared" si="272"/>
        <v>254</v>
      </c>
      <c r="H1347" s="2">
        <f t="shared" si="273"/>
        <v>0.13849509269356597</v>
      </c>
      <c r="I1347" s="8"/>
      <c r="J1347" s="2">
        <f t="shared" si="262"/>
        <v>0.44547437295528897</v>
      </c>
      <c r="K1347" s="2">
        <f t="shared" si="263"/>
        <v>0.306979280261723</v>
      </c>
      <c r="L1347" s="2">
        <f t="shared" si="264"/>
        <v>0.24154852780806979</v>
      </c>
      <c r="M1347" s="2">
        <f t="shared" si="265"/>
        <v>5.9978189749181898E-3</v>
      </c>
      <c r="N1347" s="1">
        <v>817</v>
      </c>
      <c r="O1347" s="1">
        <v>563</v>
      </c>
      <c r="P1347" s="1">
        <v>443</v>
      </c>
      <c r="Q1347" s="1">
        <v>1</v>
      </c>
      <c r="R1347" s="1"/>
      <c r="S1347" s="1">
        <v>3</v>
      </c>
      <c r="T1347" s="1">
        <v>0</v>
      </c>
      <c r="U1347" s="1">
        <v>1</v>
      </c>
      <c r="V1347" s="1"/>
      <c r="W1347" s="1">
        <v>1</v>
      </c>
      <c r="X1347" s="1">
        <v>0</v>
      </c>
      <c r="Y1347" s="1">
        <v>5</v>
      </c>
      <c r="Z1347" s="1"/>
      <c r="AA1347" s="1"/>
      <c r="AB1347" s="1"/>
      <c r="AH1347" t="str">
        <f t="shared" si="267"/>
        <v>Brandon</v>
      </c>
      <c r="AI1347" t="s">
        <v>463</v>
      </c>
      <c r="AJ1347">
        <v>1</v>
      </c>
      <c r="AK1347" s="7"/>
      <c r="AL1347" s="127">
        <v>50</v>
      </c>
      <c r="AM1347" s="130">
        <v>21</v>
      </c>
      <c r="AN1347" s="130">
        <v>10</v>
      </c>
      <c r="AO1347" s="132">
        <v>7750</v>
      </c>
      <c r="AP1347" s="132">
        <f t="shared" si="274"/>
        <v>50021</v>
      </c>
      <c r="AQ1347" s="118" t="s">
        <v>2231</v>
      </c>
    </row>
    <row r="1348" spans="1:43" hidden="1" outlineLevel="1" x14ac:dyDescent="0.2">
      <c r="A1348" t="s">
        <v>496</v>
      </c>
      <c r="B1348" s="10" t="s">
        <v>1748</v>
      </c>
      <c r="C1348" s="1">
        <f t="shared" si="266"/>
        <v>5858</v>
      </c>
      <c r="D1348" s="7">
        <f t="shared" si="269"/>
        <v>1</v>
      </c>
      <c r="E1348" s="7">
        <f t="shared" si="270"/>
        <v>2</v>
      </c>
      <c r="F1348" s="7">
        <f t="shared" si="271"/>
        <v>3</v>
      </c>
      <c r="G1348" s="1">
        <f t="shared" si="272"/>
        <v>2072</v>
      </c>
      <c r="H1348" s="2">
        <f t="shared" si="273"/>
        <v>0.35370433595083645</v>
      </c>
      <c r="I1348" s="8"/>
      <c r="J1348" s="2">
        <f t="shared" si="262"/>
        <v>0.60071696824854903</v>
      </c>
      <c r="K1348" s="2">
        <f t="shared" si="263"/>
        <v>0.24701263229771253</v>
      </c>
      <c r="L1348" s="2">
        <f t="shared" si="264"/>
        <v>0.14458859679071356</v>
      </c>
      <c r="M1348" s="2">
        <f t="shared" si="265"/>
        <v>7.6818026630248726E-3</v>
      </c>
      <c r="N1348" s="1">
        <v>3519</v>
      </c>
      <c r="O1348" s="1">
        <v>1447</v>
      </c>
      <c r="P1348" s="1">
        <v>847</v>
      </c>
      <c r="Q1348" s="1">
        <v>6</v>
      </c>
      <c r="R1348" s="1"/>
      <c r="S1348" s="1">
        <v>18</v>
      </c>
      <c r="T1348" s="1">
        <v>2</v>
      </c>
      <c r="U1348" s="1">
        <v>7</v>
      </c>
      <c r="V1348" s="1"/>
      <c r="W1348" s="1">
        <v>0</v>
      </c>
      <c r="X1348" s="1">
        <v>4</v>
      </c>
      <c r="Y1348" s="1">
        <v>8</v>
      </c>
      <c r="Z1348" s="1"/>
      <c r="AA1348" s="1"/>
      <c r="AB1348" s="1"/>
      <c r="AH1348" t="str">
        <f t="shared" si="267"/>
        <v>Brattleboro</v>
      </c>
      <c r="AI1348" t="s">
        <v>2181</v>
      </c>
      <c r="AJ1348">
        <v>1</v>
      </c>
      <c r="AK1348" s="7"/>
      <c r="AL1348" s="127">
        <v>50</v>
      </c>
      <c r="AM1348" s="130">
        <v>25</v>
      </c>
      <c r="AN1348" s="130">
        <v>10</v>
      </c>
      <c r="AO1348" s="132">
        <v>7900</v>
      </c>
      <c r="AP1348" s="132">
        <f t="shared" si="274"/>
        <v>50025</v>
      </c>
      <c r="AQ1348" s="118" t="s">
        <v>2231</v>
      </c>
    </row>
    <row r="1349" spans="1:43" hidden="1" outlineLevel="1" x14ac:dyDescent="0.2">
      <c r="A1349" t="s">
        <v>745</v>
      </c>
      <c r="B1349" s="10" t="s">
        <v>1748</v>
      </c>
      <c r="C1349" s="1">
        <f t="shared" si="266"/>
        <v>479</v>
      </c>
      <c r="D1349" s="7">
        <f t="shared" si="269"/>
        <v>1</v>
      </c>
      <c r="E1349" s="7">
        <f t="shared" si="270"/>
        <v>2</v>
      </c>
      <c r="F1349" s="7">
        <f t="shared" si="271"/>
        <v>3</v>
      </c>
      <c r="G1349" s="1">
        <f t="shared" si="272"/>
        <v>43</v>
      </c>
      <c r="H1349" s="2">
        <f t="shared" si="273"/>
        <v>8.9770354906054284E-2</v>
      </c>
      <c r="I1349" s="8"/>
      <c r="J1349" s="2">
        <f t="shared" si="262"/>
        <v>0.43006263048016702</v>
      </c>
      <c r="K1349" s="2">
        <f t="shared" si="263"/>
        <v>0.34029227557411273</v>
      </c>
      <c r="L1349" s="2">
        <f t="shared" si="264"/>
        <v>0.22964509394572025</v>
      </c>
      <c r="M1349" s="2">
        <f t="shared" si="265"/>
        <v>0</v>
      </c>
      <c r="N1349" s="1">
        <v>206</v>
      </c>
      <c r="O1349" s="1">
        <v>163</v>
      </c>
      <c r="P1349" s="1">
        <v>110</v>
      </c>
      <c r="Q1349" s="1">
        <v>0</v>
      </c>
      <c r="R1349" s="1"/>
      <c r="S1349" s="1">
        <v>0</v>
      </c>
      <c r="T1349" s="1">
        <v>0</v>
      </c>
      <c r="U1349" s="1">
        <v>0</v>
      </c>
      <c r="V1349" s="1"/>
      <c r="W1349" s="1">
        <v>0</v>
      </c>
      <c r="X1349" s="1">
        <v>0</v>
      </c>
      <c r="Y1349" s="1">
        <v>0</v>
      </c>
      <c r="Z1349" s="1"/>
      <c r="AA1349" s="1"/>
      <c r="AB1349" s="1"/>
      <c r="AH1349" t="str">
        <f t="shared" si="267"/>
        <v>Bridgewater</v>
      </c>
      <c r="AI1349" t="s">
        <v>2168</v>
      </c>
      <c r="AJ1349">
        <v>1</v>
      </c>
      <c r="AK1349" s="7"/>
      <c r="AL1349" s="127">
        <v>50</v>
      </c>
      <c r="AM1349" s="130">
        <v>27</v>
      </c>
      <c r="AN1349" s="130">
        <v>25</v>
      </c>
      <c r="AO1349" s="132">
        <v>8275</v>
      </c>
      <c r="AP1349" s="132">
        <f t="shared" si="274"/>
        <v>50027</v>
      </c>
      <c r="AQ1349" s="118" t="s">
        <v>2231</v>
      </c>
    </row>
    <row r="1350" spans="1:43" hidden="1" outlineLevel="1" x14ac:dyDescent="0.2">
      <c r="A1350" t="s">
        <v>492</v>
      </c>
      <c r="B1350" s="10" t="s">
        <v>1748</v>
      </c>
      <c r="C1350" s="1">
        <f t="shared" si="266"/>
        <v>619</v>
      </c>
      <c r="D1350" s="7">
        <f t="shared" si="269"/>
        <v>2</v>
      </c>
      <c r="E1350" s="7">
        <f t="shared" si="270"/>
        <v>1</v>
      </c>
      <c r="F1350" s="7">
        <f t="shared" si="271"/>
        <v>3</v>
      </c>
      <c r="G1350" s="1">
        <f t="shared" si="272"/>
        <v>21</v>
      </c>
      <c r="H1350" s="2">
        <f t="shared" si="273"/>
        <v>3.3925686591276254E-2</v>
      </c>
      <c r="I1350" s="8"/>
      <c r="J1350" s="2">
        <f t="shared" si="262"/>
        <v>0.35864297253634897</v>
      </c>
      <c r="K1350" s="2">
        <f t="shared" si="263"/>
        <v>0.39256865912762517</v>
      </c>
      <c r="L1350" s="2">
        <f t="shared" si="264"/>
        <v>0.24232633279483037</v>
      </c>
      <c r="M1350" s="2">
        <f t="shared" si="265"/>
        <v>6.4620355411955377E-3</v>
      </c>
      <c r="N1350" s="1">
        <v>222</v>
      </c>
      <c r="O1350" s="1">
        <v>243</v>
      </c>
      <c r="P1350" s="1">
        <v>150</v>
      </c>
      <c r="Q1350" s="1">
        <v>1</v>
      </c>
      <c r="R1350" s="1"/>
      <c r="S1350" s="1">
        <v>0</v>
      </c>
      <c r="T1350" s="1">
        <v>0</v>
      </c>
      <c r="U1350" s="1">
        <v>1</v>
      </c>
      <c r="V1350" s="1"/>
      <c r="W1350" s="1">
        <v>0</v>
      </c>
      <c r="X1350" s="1">
        <v>0</v>
      </c>
      <c r="Y1350" s="1">
        <v>2</v>
      </c>
      <c r="Z1350" s="1"/>
      <c r="AA1350" s="1"/>
      <c r="AB1350" s="1"/>
      <c r="AH1350" t="str">
        <f t="shared" si="267"/>
        <v>Bridport</v>
      </c>
      <c r="AI1350" t="s">
        <v>1749</v>
      </c>
      <c r="AJ1350">
        <v>1</v>
      </c>
      <c r="AK1350" s="7"/>
      <c r="AL1350" s="127">
        <v>50</v>
      </c>
      <c r="AM1350" s="130">
        <v>1</v>
      </c>
      <c r="AN1350" s="130">
        <v>10</v>
      </c>
      <c r="AO1350" s="132">
        <v>8575</v>
      </c>
      <c r="AP1350" s="132">
        <f t="shared" si="274"/>
        <v>50001</v>
      </c>
      <c r="AQ1350" s="118" t="s">
        <v>2231</v>
      </c>
    </row>
    <row r="1351" spans="1:43" hidden="1" outlineLevel="1" x14ac:dyDescent="0.2">
      <c r="A1351" t="s">
        <v>514</v>
      </c>
      <c r="B1351" s="10" t="s">
        <v>1748</v>
      </c>
      <c r="C1351" s="1">
        <f t="shared" si="266"/>
        <v>762</v>
      </c>
      <c r="D1351" s="7">
        <f t="shared" si="269"/>
        <v>1</v>
      </c>
      <c r="E1351" s="7">
        <f t="shared" si="270"/>
        <v>2</v>
      </c>
      <c r="F1351" s="7">
        <f t="shared" si="271"/>
        <v>3</v>
      </c>
      <c r="G1351" s="1">
        <f t="shared" si="272"/>
        <v>39</v>
      </c>
      <c r="H1351" s="2">
        <f t="shared" si="273"/>
        <v>5.1181102362204724E-2</v>
      </c>
      <c r="I1351" s="8"/>
      <c r="J1351" s="2">
        <f t="shared" si="262"/>
        <v>0.38057742782152232</v>
      </c>
      <c r="K1351" s="2">
        <f t="shared" si="263"/>
        <v>0.32939632545931757</v>
      </c>
      <c r="L1351" s="2">
        <f t="shared" si="264"/>
        <v>0.28477690288713908</v>
      </c>
      <c r="M1351" s="2">
        <f t="shared" si="265"/>
        <v>5.2493438320209695E-3</v>
      </c>
      <c r="N1351" s="1">
        <v>290</v>
      </c>
      <c r="O1351" s="1">
        <v>251</v>
      </c>
      <c r="P1351" s="1">
        <v>217</v>
      </c>
      <c r="Q1351" s="1">
        <v>1</v>
      </c>
      <c r="R1351" s="1"/>
      <c r="S1351" s="1">
        <v>0</v>
      </c>
      <c r="T1351" s="1">
        <v>2</v>
      </c>
      <c r="U1351" s="1">
        <v>0</v>
      </c>
      <c r="V1351" s="1"/>
      <c r="W1351" s="1">
        <v>0</v>
      </c>
      <c r="X1351" s="1">
        <v>0</v>
      </c>
      <c r="Y1351" s="1">
        <v>1</v>
      </c>
      <c r="Z1351" s="1"/>
      <c r="AA1351" s="1"/>
      <c r="AB1351" s="1"/>
      <c r="AH1351" t="str">
        <f t="shared" si="267"/>
        <v>Brighton</v>
      </c>
      <c r="AI1351" t="s">
        <v>1581</v>
      </c>
      <c r="AJ1351">
        <v>1</v>
      </c>
      <c r="AK1351" s="7"/>
      <c r="AL1351" s="127">
        <v>50</v>
      </c>
      <c r="AM1351" s="130">
        <v>9</v>
      </c>
      <c r="AN1351" s="130">
        <v>20</v>
      </c>
      <c r="AO1351" s="132">
        <v>8725</v>
      </c>
      <c r="AP1351" s="132">
        <f t="shared" si="274"/>
        <v>50009</v>
      </c>
      <c r="AQ1351" s="118" t="s">
        <v>2231</v>
      </c>
    </row>
    <row r="1352" spans="1:43" hidden="1" outlineLevel="1" x14ac:dyDescent="0.2">
      <c r="A1352" t="s">
        <v>1057</v>
      </c>
      <c r="B1352" s="10" t="s">
        <v>1748</v>
      </c>
      <c r="C1352" s="1">
        <f t="shared" si="266"/>
        <v>1643</v>
      </c>
      <c r="D1352" s="7">
        <f t="shared" si="269"/>
        <v>1</v>
      </c>
      <c r="E1352" s="7">
        <f t="shared" si="270"/>
        <v>2</v>
      </c>
      <c r="F1352" s="7">
        <f t="shared" si="271"/>
        <v>3</v>
      </c>
      <c r="G1352" s="1">
        <f t="shared" si="272"/>
        <v>261</v>
      </c>
      <c r="H1352" s="2">
        <f t="shared" si="273"/>
        <v>0.1588557516737675</v>
      </c>
      <c r="I1352" s="8"/>
      <c r="J1352" s="2">
        <f t="shared" si="262"/>
        <v>0.4570906877662812</v>
      </c>
      <c r="K1352" s="2">
        <f t="shared" si="263"/>
        <v>0.29823493609251367</v>
      </c>
      <c r="L1352" s="2">
        <f t="shared" si="264"/>
        <v>0.23797930614729154</v>
      </c>
      <c r="M1352" s="2">
        <f t="shared" si="265"/>
        <v>6.6950699939135327E-3</v>
      </c>
      <c r="N1352" s="1">
        <v>751</v>
      </c>
      <c r="O1352" s="1">
        <v>490</v>
      </c>
      <c r="P1352" s="1">
        <v>391</v>
      </c>
      <c r="Q1352" s="1">
        <v>2</v>
      </c>
      <c r="R1352" s="1"/>
      <c r="S1352" s="1">
        <v>3</v>
      </c>
      <c r="T1352" s="1">
        <v>1</v>
      </c>
      <c r="U1352" s="1">
        <v>3</v>
      </c>
      <c r="V1352" s="1"/>
      <c r="W1352" s="1">
        <v>0</v>
      </c>
      <c r="X1352" s="1">
        <v>1</v>
      </c>
      <c r="Y1352" s="1">
        <v>1</v>
      </c>
      <c r="Z1352" s="1"/>
      <c r="AA1352" s="1"/>
      <c r="AB1352" s="1"/>
      <c r="AH1352" t="str">
        <f t="shared" si="267"/>
        <v>Bristol</v>
      </c>
      <c r="AI1352" t="s">
        <v>1749</v>
      </c>
      <c r="AJ1352">
        <v>1</v>
      </c>
      <c r="AK1352" s="7"/>
      <c r="AL1352" s="127">
        <v>50</v>
      </c>
      <c r="AM1352" s="130">
        <v>1</v>
      </c>
      <c r="AN1352" s="130">
        <v>15</v>
      </c>
      <c r="AO1352" s="132">
        <v>9025</v>
      </c>
      <c r="AP1352" s="132">
        <f t="shared" si="274"/>
        <v>50001</v>
      </c>
      <c r="AQ1352" s="118" t="s">
        <v>2231</v>
      </c>
    </row>
    <row r="1353" spans="1:43" hidden="1" outlineLevel="1" x14ac:dyDescent="0.2">
      <c r="A1353" t="s">
        <v>493</v>
      </c>
      <c r="B1353" s="10" t="s">
        <v>1748</v>
      </c>
      <c r="C1353" s="1">
        <f t="shared" si="266"/>
        <v>612</v>
      </c>
      <c r="D1353" s="7">
        <f t="shared" si="269"/>
        <v>1</v>
      </c>
      <c r="E1353" s="7">
        <f t="shared" si="270"/>
        <v>2</v>
      </c>
      <c r="F1353" s="7">
        <f t="shared" si="271"/>
        <v>3</v>
      </c>
      <c r="G1353" s="1">
        <f t="shared" si="272"/>
        <v>86</v>
      </c>
      <c r="H1353" s="2">
        <f t="shared" si="273"/>
        <v>0.14052287581699346</v>
      </c>
      <c r="I1353" s="8"/>
      <c r="J1353" s="2">
        <f t="shared" si="262"/>
        <v>0.45424836601307189</v>
      </c>
      <c r="K1353" s="2">
        <f t="shared" si="263"/>
        <v>0.31372549019607843</v>
      </c>
      <c r="L1353" s="2">
        <f t="shared" si="264"/>
        <v>0.23039215686274508</v>
      </c>
      <c r="M1353" s="2">
        <f t="shared" si="265"/>
        <v>1.6339869281046526E-3</v>
      </c>
      <c r="N1353" s="1">
        <v>278</v>
      </c>
      <c r="O1353" s="1">
        <v>192</v>
      </c>
      <c r="P1353" s="1">
        <v>141</v>
      </c>
      <c r="Q1353" s="1">
        <v>0</v>
      </c>
      <c r="R1353" s="1"/>
      <c r="S1353" s="1">
        <v>1</v>
      </c>
      <c r="T1353" s="1">
        <v>0</v>
      </c>
      <c r="U1353" s="1">
        <v>0</v>
      </c>
      <c r="V1353" s="1"/>
      <c r="W1353" s="1">
        <v>0</v>
      </c>
      <c r="X1353" s="1">
        <v>0</v>
      </c>
      <c r="Y1353" s="1">
        <v>0</v>
      </c>
      <c r="Z1353" s="1"/>
      <c r="AA1353" s="1"/>
      <c r="AB1353" s="1"/>
      <c r="AH1353" t="str">
        <f t="shared" si="267"/>
        <v>Brookfield</v>
      </c>
      <c r="AI1353" t="s">
        <v>678</v>
      </c>
      <c r="AJ1353">
        <v>1</v>
      </c>
      <c r="AK1353" s="7"/>
      <c r="AL1353" s="127">
        <v>50</v>
      </c>
      <c r="AM1353" s="130">
        <v>17</v>
      </c>
      <c r="AN1353" s="130">
        <v>15</v>
      </c>
      <c r="AO1353" s="132">
        <v>9325</v>
      </c>
      <c r="AP1353" s="132">
        <f t="shared" si="274"/>
        <v>50017</v>
      </c>
      <c r="AQ1353" s="118" t="s">
        <v>2231</v>
      </c>
    </row>
    <row r="1354" spans="1:43" hidden="1" outlineLevel="1" x14ac:dyDescent="0.2">
      <c r="A1354" t="s">
        <v>3010</v>
      </c>
      <c r="B1354" s="10" t="s">
        <v>1748</v>
      </c>
      <c r="C1354" s="1">
        <f t="shared" si="266"/>
        <v>217</v>
      </c>
      <c r="D1354" s="7">
        <f t="shared" si="269"/>
        <v>1</v>
      </c>
      <c r="E1354" s="7">
        <f t="shared" si="270"/>
        <v>2</v>
      </c>
      <c r="F1354" s="7">
        <f t="shared" si="271"/>
        <v>3</v>
      </c>
      <c r="G1354" s="1">
        <f t="shared" si="272"/>
        <v>40</v>
      </c>
      <c r="H1354" s="2">
        <f t="shared" si="273"/>
        <v>0.18433179723502305</v>
      </c>
      <c r="I1354" s="8"/>
      <c r="J1354" s="2">
        <f t="shared" si="262"/>
        <v>0.45622119815668205</v>
      </c>
      <c r="K1354" s="2">
        <f t="shared" si="263"/>
        <v>0.27188940092165897</v>
      </c>
      <c r="L1354" s="2">
        <f t="shared" si="264"/>
        <v>0.26728110599078342</v>
      </c>
      <c r="M1354" s="2">
        <f t="shared" si="265"/>
        <v>4.6082949308755561E-3</v>
      </c>
      <c r="N1354" s="1">
        <v>99</v>
      </c>
      <c r="O1354" s="1">
        <v>59</v>
      </c>
      <c r="P1354" s="1">
        <v>58</v>
      </c>
      <c r="Q1354" s="1">
        <v>0</v>
      </c>
      <c r="R1354" s="1"/>
      <c r="S1354" s="1">
        <v>0</v>
      </c>
      <c r="T1354" s="1">
        <v>0</v>
      </c>
      <c r="U1354" s="1">
        <v>0</v>
      </c>
      <c r="V1354" s="1"/>
      <c r="W1354" s="1">
        <v>0</v>
      </c>
      <c r="X1354" s="1">
        <v>0</v>
      </c>
      <c r="Y1354" s="1">
        <v>1</v>
      </c>
      <c r="Z1354" s="1"/>
      <c r="AA1354" s="1"/>
      <c r="AB1354" s="1"/>
      <c r="AH1354" t="str">
        <f t="shared" si="267"/>
        <v>Brookline</v>
      </c>
      <c r="AI1354" t="s">
        <v>2181</v>
      </c>
      <c r="AJ1354">
        <v>1</v>
      </c>
      <c r="AK1354" s="7"/>
      <c r="AL1354" s="127">
        <v>50</v>
      </c>
      <c r="AM1354" s="130">
        <v>25</v>
      </c>
      <c r="AN1354" s="130">
        <v>15</v>
      </c>
      <c r="AO1354" s="132">
        <v>9475</v>
      </c>
      <c r="AP1354" s="132">
        <f t="shared" si="274"/>
        <v>50025</v>
      </c>
      <c r="AQ1354" s="118" t="s">
        <v>2231</v>
      </c>
    </row>
    <row r="1355" spans="1:43" hidden="1" outlineLevel="1" x14ac:dyDescent="0.2">
      <c r="A1355" t="s">
        <v>2371</v>
      </c>
      <c r="B1355" s="10" t="s">
        <v>1748</v>
      </c>
      <c r="C1355" s="1">
        <f t="shared" si="266"/>
        <v>338</v>
      </c>
      <c r="D1355" s="7">
        <f t="shared" si="269"/>
        <v>1</v>
      </c>
      <c r="E1355" s="7">
        <f t="shared" si="270"/>
        <v>3</v>
      </c>
      <c r="F1355" s="7">
        <f t="shared" si="271"/>
        <v>2</v>
      </c>
      <c r="G1355" s="1">
        <f t="shared" si="272"/>
        <v>57</v>
      </c>
      <c r="H1355" s="2">
        <f t="shared" si="273"/>
        <v>0.16863905325443787</v>
      </c>
      <c r="I1355" s="8"/>
      <c r="J1355" s="2">
        <f t="shared" si="262"/>
        <v>0.46153846153846156</v>
      </c>
      <c r="K1355" s="2">
        <f t="shared" si="263"/>
        <v>0.23668639053254437</v>
      </c>
      <c r="L1355" s="2">
        <f t="shared" si="264"/>
        <v>0.29289940828402367</v>
      </c>
      <c r="M1355" s="2">
        <f t="shared" si="265"/>
        <v>8.875739644970404E-3</v>
      </c>
      <c r="N1355" s="1">
        <v>156</v>
      </c>
      <c r="O1355" s="1">
        <v>80</v>
      </c>
      <c r="P1355" s="1">
        <v>99</v>
      </c>
      <c r="Q1355" s="1">
        <v>0</v>
      </c>
      <c r="R1355" s="1"/>
      <c r="S1355" s="1">
        <v>1</v>
      </c>
      <c r="T1355" s="1">
        <v>0</v>
      </c>
      <c r="U1355" s="1">
        <v>1</v>
      </c>
      <c r="V1355" s="1"/>
      <c r="W1355" s="1">
        <v>0</v>
      </c>
      <c r="X1355" s="1">
        <v>0</v>
      </c>
      <c r="Y1355" s="1">
        <v>1</v>
      </c>
      <c r="Z1355" s="1"/>
      <c r="AA1355" s="1"/>
      <c r="AB1355" s="1"/>
      <c r="AH1355" t="str">
        <f t="shared" si="267"/>
        <v>Brownington</v>
      </c>
      <c r="AI1355" t="s">
        <v>906</v>
      </c>
      <c r="AJ1355">
        <v>1</v>
      </c>
      <c r="AK1355" s="7"/>
      <c r="AL1355" s="127">
        <v>50</v>
      </c>
      <c r="AM1355" s="130">
        <v>19</v>
      </c>
      <c r="AN1355" s="130">
        <v>15</v>
      </c>
      <c r="AO1355" s="132">
        <v>9850</v>
      </c>
      <c r="AP1355" s="132">
        <f t="shared" si="274"/>
        <v>50019</v>
      </c>
      <c r="AQ1355" s="118" t="s">
        <v>2231</v>
      </c>
    </row>
    <row r="1356" spans="1:43" hidden="1" outlineLevel="1" x14ac:dyDescent="0.2">
      <c r="A1356" t="s">
        <v>1907</v>
      </c>
      <c r="B1356" s="10" t="s">
        <v>1748</v>
      </c>
      <c r="C1356" s="1">
        <f t="shared" si="266"/>
        <v>48</v>
      </c>
      <c r="D1356" s="7">
        <f t="shared" si="269"/>
        <v>1</v>
      </c>
      <c r="E1356" s="7">
        <f t="shared" si="270"/>
        <v>2</v>
      </c>
      <c r="F1356" s="7">
        <f t="shared" si="271"/>
        <v>3</v>
      </c>
      <c r="G1356" s="1">
        <f t="shared" si="272"/>
        <v>1</v>
      </c>
      <c r="H1356" s="2">
        <f t="shared" si="273"/>
        <v>2.0833333333333332E-2</v>
      </c>
      <c r="I1356" s="8"/>
      <c r="J1356" s="2">
        <f t="shared" si="262"/>
        <v>0.35416666666666669</v>
      </c>
      <c r="K1356" s="2">
        <f t="shared" si="263"/>
        <v>0.33333333333333331</v>
      </c>
      <c r="L1356" s="2">
        <f t="shared" si="264"/>
        <v>0.3125</v>
      </c>
      <c r="M1356" s="2">
        <f t="shared" si="265"/>
        <v>-5.5511151231257827E-17</v>
      </c>
      <c r="N1356" s="1">
        <v>17</v>
      </c>
      <c r="O1356" s="1">
        <v>16</v>
      </c>
      <c r="P1356" s="1">
        <v>15</v>
      </c>
      <c r="Q1356" s="1">
        <v>0</v>
      </c>
      <c r="R1356" s="1"/>
      <c r="S1356" s="1">
        <v>0</v>
      </c>
      <c r="T1356" s="1">
        <v>0</v>
      </c>
      <c r="U1356" s="1">
        <v>0</v>
      </c>
      <c r="V1356" s="1"/>
      <c r="W1356" s="1">
        <v>0</v>
      </c>
      <c r="X1356" s="1">
        <v>0</v>
      </c>
      <c r="Y1356" s="1">
        <v>0</v>
      </c>
      <c r="Z1356" s="1"/>
      <c r="AA1356" s="1"/>
      <c r="AB1356" s="1"/>
      <c r="AH1356" t="str">
        <f t="shared" si="267"/>
        <v>Brunswick</v>
      </c>
      <c r="AI1356" t="s">
        <v>1581</v>
      </c>
      <c r="AJ1356">
        <v>1</v>
      </c>
      <c r="AK1356" s="7"/>
      <c r="AL1356" s="127">
        <v>50</v>
      </c>
      <c r="AM1356" s="130">
        <v>9</v>
      </c>
      <c r="AN1356" s="130">
        <v>25</v>
      </c>
      <c r="AO1356" s="132">
        <v>10075</v>
      </c>
      <c r="AP1356" s="132">
        <f t="shared" si="274"/>
        <v>50009</v>
      </c>
      <c r="AQ1356" s="118" t="s">
        <v>2231</v>
      </c>
    </row>
    <row r="1357" spans="1:43" hidden="1" outlineLevel="1" x14ac:dyDescent="0.2">
      <c r="A1357" t="s">
        <v>2010</v>
      </c>
      <c r="B1357" s="10" t="s">
        <v>1748</v>
      </c>
      <c r="C1357" s="1">
        <f t="shared" si="266"/>
        <v>714</v>
      </c>
      <c r="D1357" s="7">
        <f t="shared" si="269"/>
        <v>1</v>
      </c>
      <c r="E1357" s="7">
        <f t="shared" si="270"/>
        <v>2</v>
      </c>
      <c r="F1357" s="7">
        <f t="shared" si="271"/>
        <v>3</v>
      </c>
      <c r="G1357" s="1">
        <f t="shared" si="272"/>
        <v>38</v>
      </c>
      <c r="H1357" s="2">
        <f t="shared" si="273"/>
        <v>5.3221288515406161E-2</v>
      </c>
      <c r="I1357" s="8"/>
      <c r="J1357" s="2">
        <f t="shared" si="262"/>
        <v>0.3795518207282913</v>
      </c>
      <c r="K1357" s="2">
        <f t="shared" si="263"/>
        <v>0.32633053221288516</v>
      </c>
      <c r="L1357" s="2">
        <f t="shared" si="264"/>
        <v>0.28991596638655465</v>
      </c>
      <c r="M1357" s="2">
        <f t="shared" si="265"/>
        <v>4.2016806722688926E-3</v>
      </c>
      <c r="N1357" s="1">
        <v>271</v>
      </c>
      <c r="O1357" s="1">
        <v>233</v>
      </c>
      <c r="P1357" s="1">
        <v>207</v>
      </c>
      <c r="Q1357" s="1">
        <v>0</v>
      </c>
      <c r="R1357" s="1"/>
      <c r="S1357" s="1">
        <v>0</v>
      </c>
      <c r="T1357" s="1">
        <v>0</v>
      </c>
      <c r="U1357" s="1">
        <v>0</v>
      </c>
      <c r="V1357" s="1"/>
      <c r="W1357" s="1">
        <v>0</v>
      </c>
      <c r="X1357" s="1">
        <v>0</v>
      </c>
      <c r="Y1357" s="1">
        <v>3</v>
      </c>
      <c r="Z1357" s="1"/>
      <c r="AA1357" s="1"/>
      <c r="AB1357" s="1"/>
      <c r="AH1357" t="str">
        <f t="shared" si="267"/>
        <v>Burke</v>
      </c>
      <c r="AI1357" t="s">
        <v>117</v>
      </c>
      <c r="AJ1357">
        <v>1</v>
      </c>
      <c r="AK1357" s="7"/>
      <c r="AL1357" s="127">
        <v>50</v>
      </c>
      <c r="AM1357" s="130">
        <v>5</v>
      </c>
      <c r="AN1357" s="130">
        <v>10</v>
      </c>
      <c r="AO1357" s="132">
        <v>10450</v>
      </c>
      <c r="AP1357" s="132">
        <f t="shared" si="274"/>
        <v>50005</v>
      </c>
      <c r="AQ1357" s="118" t="s">
        <v>2231</v>
      </c>
    </row>
    <row r="1358" spans="1:43" hidden="1" outlineLevel="1" x14ac:dyDescent="0.2">
      <c r="A1358" t="s">
        <v>2616</v>
      </c>
      <c r="B1358" s="10" t="s">
        <v>1748</v>
      </c>
      <c r="C1358" s="1">
        <f t="shared" si="266"/>
        <v>20401</v>
      </c>
      <c r="D1358" s="7">
        <f t="shared" si="269"/>
        <v>1</v>
      </c>
      <c r="E1358" s="7">
        <f t="shared" si="270"/>
        <v>2</v>
      </c>
      <c r="F1358" s="7">
        <f t="shared" si="271"/>
        <v>3</v>
      </c>
      <c r="G1358" s="1">
        <f t="shared" si="272"/>
        <v>8048</v>
      </c>
      <c r="H1358" s="2">
        <f t="shared" si="273"/>
        <v>0.39449046615361993</v>
      </c>
      <c r="I1358" s="8"/>
      <c r="J1358" s="2">
        <f t="shared" si="262"/>
        <v>0.61320523503749813</v>
      </c>
      <c r="K1358" s="2">
        <f t="shared" si="263"/>
        <v>0.21871476888387825</v>
      </c>
      <c r="L1358" s="2">
        <f t="shared" si="264"/>
        <v>0.1588647615312975</v>
      </c>
      <c r="M1358" s="2">
        <f t="shared" si="265"/>
        <v>9.2152345473261177E-3</v>
      </c>
      <c r="N1358" s="1">
        <v>12510</v>
      </c>
      <c r="O1358" s="1">
        <v>4462</v>
      </c>
      <c r="P1358" s="1">
        <v>3241</v>
      </c>
      <c r="Q1358" s="1">
        <v>60</v>
      </c>
      <c r="R1358" s="1"/>
      <c r="S1358" s="1">
        <v>42</v>
      </c>
      <c r="T1358" s="1">
        <v>2</v>
      </c>
      <c r="U1358" s="1">
        <v>30</v>
      </c>
      <c r="V1358" s="1"/>
      <c r="W1358" s="1">
        <v>2</v>
      </c>
      <c r="X1358" s="1">
        <v>12</v>
      </c>
      <c r="Y1358" s="1">
        <v>40</v>
      </c>
      <c r="Z1358" s="1"/>
      <c r="AA1358" s="1"/>
      <c r="AB1358" s="1"/>
      <c r="AH1358" t="str">
        <f t="shared" si="267"/>
        <v>Burlington</v>
      </c>
      <c r="AI1358" t="s">
        <v>2519</v>
      </c>
      <c r="AJ1358">
        <v>1</v>
      </c>
      <c r="AK1358" s="7"/>
      <c r="AL1358" s="127">
        <v>50</v>
      </c>
      <c r="AM1358" s="130">
        <v>7</v>
      </c>
      <c r="AN1358" s="130">
        <v>15</v>
      </c>
      <c r="AO1358" s="132">
        <v>10675</v>
      </c>
      <c r="AP1358" s="132">
        <f t="shared" si="274"/>
        <v>50007</v>
      </c>
      <c r="AQ1358" s="118" t="s">
        <v>146</v>
      </c>
    </row>
    <row r="1359" spans="1:43" hidden="1" outlineLevel="1" x14ac:dyDescent="0.2">
      <c r="A1359" t="s">
        <v>1678</v>
      </c>
      <c r="B1359" s="10" t="s">
        <v>1748</v>
      </c>
      <c r="C1359" s="1">
        <f t="shared" si="266"/>
        <v>563</v>
      </c>
      <c r="D1359" s="7">
        <f t="shared" si="269"/>
        <v>1</v>
      </c>
      <c r="E1359" s="7">
        <f t="shared" si="270"/>
        <v>2</v>
      </c>
      <c r="F1359" s="7">
        <f t="shared" si="271"/>
        <v>3</v>
      </c>
      <c r="G1359" s="1">
        <f t="shared" si="272"/>
        <v>93</v>
      </c>
      <c r="H1359" s="2">
        <f t="shared" si="273"/>
        <v>0.16518650088809947</v>
      </c>
      <c r="I1359" s="8"/>
      <c r="J1359" s="2">
        <f t="shared" si="262"/>
        <v>0.45825932504440497</v>
      </c>
      <c r="K1359" s="2">
        <f t="shared" si="263"/>
        <v>0.29307282415630553</v>
      </c>
      <c r="L1359" s="2">
        <f t="shared" si="264"/>
        <v>0.24511545293072823</v>
      </c>
      <c r="M1359" s="2">
        <f t="shared" si="265"/>
        <v>3.5523978685613189E-3</v>
      </c>
      <c r="N1359" s="1">
        <v>258</v>
      </c>
      <c r="O1359" s="1">
        <v>165</v>
      </c>
      <c r="P1359" s="1">
        <v>138</v>
      </c>
      <c r="Q1359" s="1">
        <v>1</v>
      </c>
      <c r="R1359" s="1"/>
      <c r="S1359" s="1">
        <v>0</v>
      </c>
      <c r="T1359" s="1">
        <v>0</v>
      </c>
      <c r="U1359" s="1">
        <v>1</v>
      </c>
      <c r="V1359" s="1"/>
      <c r="W1359" s="1">
        <v>0</v>
      </c>
      <c r="X1359" s="1">
        <v>0</v>
      </c>
      <c r="Y1359" s="1">
        <v>0</v>
      </c>
      <c r="Z1359" s="1"/>
      <c r="AA1359" s="1"/>
      <c r="AB1359" s="1"/>
      <c r="AH1359" t="str">
        <f t="shared" si="267"/>
        <v>Cabot</v>
      </c>
      <c r="AI1359" t="s">
        <v>563</v>
      </c>
      <c r="AJ1359">
        <v>1</v>
      </c>
      <c r="AK1359" s="7"/>
      <c r="AL1359" s="127">
        <v>50</v>
      </c>
      <c r="AM1359" s="130">
        <v>23</v>
      </c>
      <c r="AN1359" s="130">
        <v>20</v>
      </c>
      <c r="AO1359" s="132">
        <v>11125</v>
      </c>
      <c r="AP1359" s="132">
        <f t="shared" si="274"/>
        <v>50023</v>
      </c>
      <c r="AQ1359" s="118" t="s">
        <v>2231</v>
      </c>
    </row>
    <row r="1360" spans="1:43" hidden="1" outlineLevel="1" x14ac:dyDescent="0.2">
      <c r="A1360" t="s">
        <v>1679</v>
      </c>
      <c r="B1360" s="10" t="s">
        <v>1748</v>
      </c>
      <c r="C1360" s="1">
        <f t="shared" si="266"/>
        <v>915</v>
      </c>
      <c r="D1360" s="7">
        <f t="shared" si="269"/>
        <v>1</v>
      </c>
      <c r="E1360" s="7">
        <f t="shared" si="270"/>
        <v>2</v>
      </c>
      <c r="F1360" s="7">
        <f t="shared" si="271"/>
        <v>3</v>
      </c>
      <c r="G1360" s="1">
        <f t="shared" si="272"/>
        <v>314</v>
      </c>
      <c r="H1360" s="2">
        <f t="shared" si="273"/>
        <v>0.34316939890710385</v>
      </c>
      <c r="I1360" s="8"/>
      <c r="J1360" s="2">
        <f t="shared" si="262"/>
        <v>0.56939890710382512</v>
      </c>
      <c r="K1360" s="2">
        <f t="shared" si="263"/>
        <v>0.2262295081967213</v>
      </c>
      <c r="L1360" s="2">
        <f t="shared" si="264"/>
        <v>0.19562841530054645</v>
      </c>
      <c r="M1360" s="2">
        <f t="shared" si="265"/>
        <v>8.7431693989071246E-3</v>
      </c>
      <c r="N1360" s="1">
        <v>521</v>
      </c>
      <c r="O1360" s="1">
        <v>207</v>
      </c>
      <c r="P1360" s="1">
        <v>179</v>
      </c>
      <c r="Q1360" s="1">
        <v>4</v>
      </c>
      <c r="R1360" s="1"/>
      <c r="S1360" s="1">
        <v>1</v>
      </c>
      <c r="T1360" s="1">
        <v>0</v>
      </c>
      <c r="U1360" s="1">
        <v>2</v>
      </c>
      <c r="V1360" s="1"/>
      <c r="W1360" s="1">
        <v>0</v>
      </c>
      <c r="X1360" s="1">
        <v>1</v>
      </c>
      <c r="Y1360" s="1">
        <v>0</v>
      </c>
      <c r="Z1360" s="1"/>
      <c r="AA1360" s="1"/>
      <c r="AB1360" s="1"/>
      <c r="AH1360" t="str">
        <f t="shared" si="267"/>
        <v>Calais</v>
      </c>
      <c r="AI1360" t="s">
        <v>563</v>
      </c>
      <c r="AJ1360">
        <v>1</v>
      </c>
      <c r="AK1360" s="7"/>
      <c r="AL1360" s="127">
        <v>50</v>
      </c>
      <c r="AM1360" s="130">
        <v>23</v>
      </c>
      <c r="AN1360" s="130">
        <v>25</v>
      </c>
      <c r="AO1360" s="132">
        <v>11350</v>
      </c>
      <c r="AP1360" s="132">
        <f t="shared" si="274"/>
        <v>50023</v>
      </c>
      <c r="AQ1360" s="118" t="s">
        <v>2231</v>
      </c>
    </row>
    <row r="1361" spans="1:43" hidden="1" outlineLevel="1" x14ac:dyDescent="0.2">
      <c r="A1361" t="s">
        <v>2386</v>
      </c>
      <c r="B1361" s="10" t="s">
        <v>1748</v>
      </c>
      <c r="C1361" s="1">
        <f t="shared" si="266"/>
        <v>1424</v>
      </c>
      <c r="D1361" s="7">
        <f t="shared" si="269"/>
        <v>1</v>
      </c>
      <c r="E1361" s="7">
        <f t="shared" si="270"/>
        <v>3</v>
      </c>
      <c r="F1361" s="7">
        <f t="shared" si="271"/>
        <v>2</v>
      </c>
      <c r="G1361" s="1">
        <f t="shared" si="272"/>
        <v>174</v>
      </c>
      <c r="H1361" s="2">
        <f t="shared" si="273"/>
        <v>0.12219101123595505</v>
      </c>
      <c r="I1361" s="8"/>
      <c r="J1361" s="2">
        <f t="shared" si="262"/>
        <v>0.41924157303370785</v>
      </c>
      <c r="K1361" s="2">
        <f t="shared" si="263"/>
        <v>0.2794943820224719</v>
      </c>
      <c r="L1361" s="2">
        <f t="shared" si="264"/>
        <v>0.2970505617977528</v>
      </c>
      <c r="M1361" s="2">
        <f t="shared" si="265"/>
        <v>4.2134831460675093E-3</v>
      </c>
      <c r="N1361" s="1">
        <v>597</v>
      </c>
      <c r="O1361" s="1">
        <v>398</v>
      </c>
      <c r="P1361" s="1">
        <v>423</v>
      </c>
      <c r="Q1361" s="1">
        <v>1</v>
      </c>
      <c r="R1361" s="1"/>
      <c r="S1361" s="1">
        <v>0</v>
      </c>
      <c r="T1361" s="1">
        <v>0</v>
      </c>
      <c r="U1361" s="1">
        <v>1</v>
      </c>
      <c r="V1361" s="1"/>
      <c r="W1361" s="1">
        <v>0</v>
      </c>
      <c r="X1361" s="1">
        <v>1</v>
      </c>
      <c r="Y1361" s="1">
        <v>3</v>
      </c>
      <c r="Z1361" s="1"/>
      <c r="AA1361" s="1"/>
      <c r="AB1361" s="1"/>
      <c r="AH1361" t="str">
        <f t="shared" si="267"/>
        <v>Cambridge</v>
      </c>
      <c r="AI1361" t="s">
        <v>3107</v>
      </c>
      <c r="AJ1361">
        <v>1</v>
      </c>
      <c r="AK1361" s="7"/>
      <c r="AL1361" s="127">
        <v>50</v>
      </c>
      <c r="AM1361" s="130">
        <v>15</v>
      </c>
      <c r="AN1361" s="130">
        <v>10</v>
      </c>
      <c r="AO1361" s="132">
        <v>11500</v>
      </c>
      <c r="AP1361" s="132">
        <f t="shared" si="274"/>
        <v>50015</v>
      </c>
      <c r="AQ1361" s="118" t="s">
        <v>2231</v>
      </c>
    </row>
    <row r="1362" spans="1:43" hidden="1" outlineLevel="1" x14ac:dyDescent="0.2">
      <c r="A1362" t="s">
        <v>2387</v>
      </c>
      <c r="B1362" s="10" t="s">
        <v>1748</v>
      </c>
      <c r="C1362" s="1">
        <f t="shared" si="266"/>
        <v>416</v>
      </c>
      <c r="D1362" s="7">
        <f t="shared" si="269"/>
        <v>1</v>
      </c>
      <c r="E1362" s="7">
        <f t="shared" si="270"/>
        <v>2</v>
      </c>
      <c r="F1362" s="7">
        <f t="shared" si="271"/>
        <v>3</v>
      </c>
      <c r="G1362" s="1">
        <f t="shared" si="272"/>
        <v>22</v>
      </c>
      <c r="H1362" s="2">
        <f t="shared" si="273"/>
        <v>5.2884615384615384E-2</v>
      </c>
      <c r="I1362" s="8"/>
      <c r="J1362" s="2">
        <f t="shared" si="262"/>
        <v>0.39903846153846156</v>
      </c>
      <c r="K1362" s="2">
        <f t="shared" si="263"/>
        <v>0.34615384615384615</v>
      </c>
      <c r="L1362" s="2">
        <f t="shared" si="264"/>
        <v>0.24278846153846154</v>
      </c>
      <c r="M1362" s="2">
        <f t="shared" si="265"/>
        <v>1.2019230769230754E-2</v>
      </c>
      <c r="N1362" s="1">
        <v>166</v>
      </c>
      <c r="O1362" s="1">
        <v>144</v>
      </c>
      <c r="P1362" s="1">
        <v>101</v>
      </c>
      <c r="Q1362" s="1">
        <v>2</v>
      </c>
      <c r="R1362" s="1"/>
      <c r="S1362" s="1">
        <v>0</v>
      </c>
      <c r="T1362" s="1">
        <v>0</v>
      </c>
      <c r="U1362" s="1">
        <v>1</v>
      </c>
      <c r="V1362" s="1"/>
      <c r="W1362" s="1">
        <v>1</v>
      </c>
      <c r="X1362" s="1">
        <v>1</v>
      </c>
      <c r="Y1362" s="1">
        <v>0</v>
      </c>
      <c r="Z1362" s="1"/>
      <c r="AA1362" s="1"/>
      <c r="AB1362" s="1"/>
      <c r="AH1362" t="str">
        <f t="shared" si="267"/>
        <v>Canaan</v>
      </c>
      <c r="AI1362" t="s">
        <v>1581</v>
      </c>
      <c r="AJ1362">
        <v>1</v>
      </c>
      <c r="AK1362" s="7"/>
      <c r="AL1362" s="127">
        <v>50</v>
      </c>
      <c r="AM1362" s="130">
        <v>9</v>
      </c>
      <c r="AN1362" s="130">
        <v>30</v>
      </c>
      <c r="AO1362" s="132">
        <v>11800</v>
      </c>
      <c r="AP1362" s="132">
        <f t="shared" si="274"/>
        <v>50009</v>
      </c>
      <c r="AQ1362" s="118" t="s">
        <v>2231</v>
      </c>
    </row>
    <row r="1363" spans="1:43" hidden="1" outlineLevel="1" x14ac:dyDescent="0.2">
      <c r="A1363" t="s">
        <v>2388</v>
      </c>
      <c r="B1363" s="10" t="s">
        <v>1748</v>
      </c>
      <c r="C1363" s="1">
        <f t="shared" si="266"/>
        <v>1879</v>
      </c>
      <c r="D1363" s="7">
        <f t="shared" si="269"/>
        <v>1</v>
      </c>
      <c r="E1363" s="7">
        <f t="shared" si="270"/>
        <v>2</v>
      </c>
      <c r="F1363" s="7">
        <f t="shared" si="271"/>
        <v>3</v>
      </c>
      <c r="G1363" s="1">
        <f t="shared" si="272"/>
        <v>153</v>
      </c>
      <c r="H1363" s="2">
        <f t="shared" si="273"/>
        <v>8.1426290580095789E-2</v>
      </c>
      <c r="I1363" s="8"/>
      <c r="J1363" s="2">
        <f t="shared" si="262"/>
        <v>0.41405002660989887</v>
      </c>
      <c r="K1363" s="2">
        <f t="shared" si="263"/>
        <v>0.33262373602980311</v>
      </c>
      <c r="L1363" s="2">
        <f t="shared" si="264"/>
        <v>0.24906865353911656</v>
      </c>
      <c r="M1363" s="2">
        <f t="shared" si="265"/>
        <v>4.2575838211814654E-3</v>
      </c>
      <c r="N1363" s="1">
        <v>778</v>
      </c>
      <c r="O1363" s="1">
        <v>625</v>
      </c>
      <c r="P1363" s="1">
        <v>468</v>
      </c>
      <c r="Q1363" s="1">
        <v>0</v>
      </c>
      <c r="R1363" s="1"/>
      <c r="S1363" s="1">
        <v>3</v>
      </c>
      <c r="T1363" s="1">
        <v>3</v>
      </c>
      <c r="U1363" s="1">
        <v>1</v>
      </c>
      <c r="V1363" s="1"/>
      <c r="W1363" s="1">
        <v>0</v>
      </c>
      <c r="X1363" s="1">
        <v>0</v>
      </c>
      <c r="Y1363" s="1">
        <v>1</v>
      </c>
      <c r="Z1363" s="1"/>
      <c r="AA1363" s="1"/>
      <c r="AB1363" s="1"/>
      <c r="AH1363" t="str">
        <f t="shared" si="267"/>
        <v>Castleton</v>
      </c>
      <c r="AI1363" t="s">
        <v>463</v>
      </c>
      <c r="AJ1363">
        <v>1</v>
      </c>
      <c r="AK1363" s="7"/>
      <c r="AL1363" s="127">
        <v>50</v>
      </c>
      <c r="AM1363" s="130">
        <v>21</v>
      </c>
      <c r="AN1363" s="130">
        <v>15</v>
      </c>
      <c r="AO1363" s="132">
        <v>11950</v>
      </c>
      <c r="AP1363" s="132">
        <f t="shared" si="274"/>
        <v>50021</v>
      </c>
      <c r="AQ1363" s="118" t="s">
        <v>2231</v>
      </c>
    </row>
    <row r="1364" spans="1:43" hidden="1" outlineLevel="1" x14ac:dyDescent="0.2">
      <c r="A1364" t="s">
        <v>2389</v>
      </c>
      <c r="B1364" s="10" t="s">
        <v>1748</v>
      </c>
      <c r="C1364" s="1">
        <f t="shared" si="266"/>
        <v>732</v>
      </c>
      <c r="D1364" s="7">
        <f t="shared" si="269"/>
        <v>1</v>
      </c>
      <c r="E1364" s="7">
        <f t="shared" si="270"/>
        <v>2</v>
      </c>
      <c r="F1364" s="7">
        <f t="shared" si="271"/>
        <v>3</v>
      </c>
      <c r="G1364" s="1">
        <f t="shared" si="272"/>
        <v>61</v>
      </c>
      <c r="H1364" s="2">
        <f t="shared" si="273"/>
        <v>8.3333333333333329E-2</v>
      </c>
      <c r="I1364" s="8"/>
      <c r="J1364" s="2">
        <f t="shared" si="262"/>
        <v>0.40437158469945356</v>
      </c>
      <c r="K1364" s="2">
        <f t="shared" si="263"/>
        <v>0.32103825136612024</v>
      </c>
      <c r="L1364" s="2">
        <f t="shared" si="264"/>
        <v>0.26229508196721313</v>
      </c>
      <c r="M1364" s="2">
        <f t="shared" si="265"/>
        <v>1.2295081967213073E-2</v>
      </c>
      <c r="N1364" s="1">
        <v>296</v>
      </c>
      <c r="O1364" s="1">
        <v>235</v>
      </c>
      <c r="P1364" s="1">
        <v>192</v>
      </c>
      <c r="Q1364" s="1">
        <v>1</v>
      </c>
      <c r="R1364" s="1"/>
      <c r="S1364" s="1">
        <v>1</v>
      </c>
      <c r="T1364" s="1">
        <v>0</v>
      </c>
      <c r="U1364" s="1">
        <v>4</v>
      </c>
      <c r="V1364" s="1"/>
      <c r="W1364" s="1">
        <v>1</v>
      </c>
      <c r="X1364" s="1">
        <v>0</v>
      </c>
      <c r="Y1364" s="1">
        <v>2</v>
      </c>
      <c r="Z1364" s="1"/>
      <c r="AA1364" s="1"/>
      <c r="AB1364" s="1"/>
      <c r="AH1364" t="str">
        <f t="shared" si="267"/>
        <v>Cavendish</v>
      </c>
      <c r="AI1364" t="s">
        <v>2168</v>
      </c>
      <c r="AJ1364">
        <v>1</v>
      </c>
      <c r="AK1364" s="7"/>
      <c r="AL1364" s="127">
        <v>50</v>
      </c>
      <c r="AM1364" s="130">
        <v>27</v>
      </c>
      <c r="AN1364" s="130">
        <v>30</v>
      </c>
      <c r="AO1364" s="132">
        <v>12250</v>
      </c>
      <c r="AP1364" s="132">
        <f t="shared" si="274"/>
        <v>50027</v>
      </c>
      <c r="AQ1364" s="118" t="s">
        <v>2231</v>
      </c>
    </row>
    <row r="1365" spans="1:43" hidden="1" outlineLevel="1" x14ac:dyDescent="0.2">
      <c r="A1365" t="s">
        <v>3081</v>
      </c>
      <c r="B1365" s="10" t="s">
        <v>1748</v>
      </c>
      <c r="C1365" s="1">
        <f t="shared" si="266"/>
        <v>391</v>
      </c>
      <c r="D1365" s="7">
        <f t="shared" si="269"/>
        <v>1</v>
      </c>
      <c r="E1365" s="7">
        <f t="shared" si="270"/>
        <v>2</v>
      </c>
      <c r="F1365" s="7">
        <f t="shared" si="271"/>
        <v>3</v>
      </c>
      <c r="G1365" s="1">
        <f t="shared" si="272"/>
        <v>13</v>
      </c>
      <c r="H1365" s="2">
        <f t="shared" si="273"/>
        <v>3.3248081841432228E-2</v>
      </c>
      <c r="I1365" s="8"/>
      <c r="J1365" s="2">
        <f t="shared" si="262"/>
        <v>0.37595907928388744</v>
      </c>
      <c r="K1365" s="2">
        <f t="shared" si="263"/>
        <v>0.34271099744245526</v>
      </c>
      <c r="L1365" s="2">
        <f t="shared" si="264"/>
        <v>0.2710997442455243</v>
      </c>
      <c r="M1365" s="2">
        <f t="shared" si="265"/>
        <v>1.0230179028133057E-2</v>
      </c>
      <c r="N1365" s="1">
        <v>147</v>
      </c>
      <c r="O1365" s="1">
        <v>134</v>
      </c>
      <c r="P1365" s="1">
        <v>106</v>
      </c>
      <c r="Q1365" s="1">
        <v>0</v>
      </c>
      <c r="R1365" s="1"/>
      <c r="S1365" s="1">
        <v>1</v>
      </c>
      <c r="T1365" s="1">
        <v>0</v>
      </c>
      <c r="U1365" s="1">
        <v>3</v>
      </c>
      <c r="V1365" s="1"/>
      <c r="W1365" s="1">
        <v>0</v>
      </c>
      <c r="X1365" s="1">
        <v>0</v>
      </c>
      <c r="Y1365" s="1">
        <v>0</v>
      </c>
      <c r="Z1365" s="1"/>
      <c r="AA1365" s="1"/>
      <c r="AB1365" s="1"/>
      <c r="AH1365" t="str">
        <f t="shared" si="267"/>
        <v>Charleston</v>
      </c>
      <c r="AI1365" t="s">
        <v>906</v>
      </c>
      <c r="AJ1365">
        <v>1</v>
      </c>
      <c r="AK1365" s="7"/>
      <c r="AL1365" s="127">
        <v>50</v>
      </c>
      <c r="AM1365" s="130">
        <v>19</v>
      </c>
      <c r="AN1365" s="130">
        <v>20</v>
      </c>
      <c r="AO1365" s="132">
        <v>13150</v>
      </c>
      <c r="AP1365" s="132">
        <f t="shared" si="274"/>
        <v>50019</v>
      </c>
      <c r="AQ1365" s="118" t="s">
        <v>2231</v>
      </c>
    </row>
    <row r="1366" spans="1:43" hidden="1" outlineLevel="1" x14ac:dyDescent="0.2">
      <c r="A1366" t="s">
        <v>2375</v>
      </c>
      <c r="B1366" s="10" t="s">
        <v>1748</v>
      </c>
      <c r="C1366" s="1">
        <f t="shared" si="266"/>
        <v>1968</v>
      </c>
      <c r="D1366" s="7">
        <f t="shared" si="269"/>
        <v>1</v>
      </c>
      <c r="E1366" s="7">
        <f t="shared" si="270"/>
        <v>2</v>
      </c>
      <c r="F1366" s="7">
        <f t="shared" si="271"/>
        <v>3</v>
      </c>
      <c r="G1366" s="1">
        <f t="shared" si="272"/>
        <v>536</v>
      </c>
      <c r="H1366" s="2">
        <f t="shared" si="273"/>
        <v>0.27235772357723576</v>
      </c>
      <c r="I1366" s="8"/>
      <c r="J1366" s="2">
        <f t="shared" si="262"/>
        <v>0.52997967479674801</v>
      </c>
      <c r="K1366" s="2">
        <f t="shared" si="263"/>
        <v>0.2576219512195122</v>
      </c>
      <c r="L1366" s="2">
        <f t="shared" si="264"/>
        <v>0.20172764227642276</v>
      </c>
      <c r="M1366" s="2">
        <f t="shared" si="265"/>
        <v>1.0670731707317027E-2</v>
      </c>
      <c r="N1366" s="1">
        <v>1043</v>
      </c>
      <c r="O1366" s="1">
        <v>507</v>
      </c>
      <c r="P1366" s="1">
        <v>397</v>
      </c>
      <c r="Q1366" s="1">
        <v>9</v>
      </c>
      <c r="R1366" s="1"/>
      <c r="S1366" s="1">
        <v>2</v>
      </c>
      <c r="T1366" s="1">
        <v>0</v>
      </c>
      <c r="U1366" s="1">
        <v>3</v>
      </c>
      <c r="V1366" s="1"/>
      <c r="W1366" s="1">
        <v>0</v>
      </c>
      <c r="X1366" s="1">
        <v>3</v>
      </c>
      <c r="Y1366" s="1">
        <v>4</v>
      </c>
      <c r="Z1366" s="1"/>
      <c r="AA1366" s="1"/>
      <c r="AB1366" s="1"/>
      <c r="AH1366" t="str">
        <f t="shared" si="267"/>
        <v>Charlotte</v>
      </c>
      <c r="AI1366" t="s">
        <v>2519</v>
      </c>
      <c r="AJ1366">
        <v>1</v>
      </c>
      <c r="AK1366" s="7"/>
      <c r="AL1366" s="127">
        <v>50</v>
      </c>
      <c r="AM1366" s="130">
        <v>7</v>
      </c>
      <c r="AN1366" s="130">
        <v>20</v>
      </c>
      <c r="AO1366" s="132">
        <v>13300</v>
      </c>
      <c r="AP1366" s="132">
        <f t="shared" si="274"/>
        <v>50007</v>
      </c>
      <c r="AQ1366" s="118" t="s">
        <v>2231</v>
      </c>
    </row>
    <row r="1367" spans="1:43" hidden="1" outlineLevel="1" x14ac:dyDescent="0.2">
      <c r="A1367" t="s">
        <v>2390</v>
      </c>
      <c r="B1367" s="10" t="s">
        <v>1748</v>
      </c>
      <c r="C1367" s="1">
        <f t="shared" si="266"/>
        <v>650</v>
      </c>
      <c r="D1367" s="7">
        <f t="shared" si="269"/>
        <v>1</v>
      </c>
      <c r="E1367" s="7">
        <f t="shared" si="270"/>
        <v>2</v>
      </c>
      <c r="F1367" s="7">
        <f t="shared" si="271"/>
        <v>3</v>
      </c>
      <c r="G1367" s="1">
        <f t="shared" si="272"/>
        <v>19</v>
      </c>
      <c r="H1367" s="2">
        <f t="shared" si="273"/>
        <v>2.923076923076923E-2</v>
      </c>
      <c r="I1367" s="8"/>
      <c r="J1367" s="2">
        <f t="shared" si="262"/>
        <v>0.40153846153846151</v>
      </c>
      <c r="K1367" s="2">
        <f t="shared" si="263"/>
        <v>0.37230769230769228</v>
      </c>
      <c r="L1367" s="2">
        <f t="shared" si="264"/>
        <v>0.21846153846153846</v>
      </c>
      <c r="M1367" s="2">
        <f t="shared" si="265"/>
        <v>7.6923076923077482E-3</v>
      </c>
      <c r="N1367" s="1">
        <v>261</v>
      </c>
      <c r="O1367" s="1">
        <v>242</v>
      </c>
      <c r="P1367" s="1">
        <v>142</v>
      </c>
      <c r="Q1367" s="1">
        <v>1</v>
      </c>
      <c r="R1367" s="1"/>
      <c r="S1367" s="1">
        <v>2</v>
      </c>
      <c r="T1367" s="1">
        <v>1</v>
      </c>
      <c r="U1367" s="1">
        <v>0</v>
      </c>
      <c r="V1367" s="1"/>
      <c r="W1367" s="1">
        <v>0</v>
      </c>
      <c r="X1367" s="1">
        <v>0</v>
      </c>
      <c r="Y1367" s="1">
        <v>1</v>
      </c>
      <c r="Z1367" s="1"/>
      <c r="AA1367" s="1"/>
      <c r="AB1367" s="1"/>
      <c r="AH1367" t="str">
        <f t="shared" si="267"/>
        <v>Chelsea</v>
      </c>
      <c r="AI1367" t="s">
        <v>678</v>
      </c>
      <c r="AJ1367">
        <v>1</v>
      </c>
      <c r="AK1367" s="7"/>
      <c r="AL1367" s="127">
        <v>50</v>
      </c>
      <c r="AM1367" s="130">
        <v>17</v>
      </c>
      <c r="AN1367" s="130">
        <v>20</v>
      </c>
      <c r="AO1367" s="132">
        <v>13525</v>
      </c>
      <c r="AP1367" s="132">
        <f t="shared" si="274"/>
        <v>50017</v>
      </c>
      <c r="AQ1367" s="118" t="s">
        <v>2231</v>
      </c>
    </row>
    <row r="1368" spans="1:43" hidden="1" outlineLevel="1" x14ac:dyDescent="0.2">
      <c r="A1368" t="s">
        <v>204</v>
      </c>
      <c r="B1368" s="10" t="s">
        <v>1748</v>
      </c>
      <c r="C1368" s="1">
        <f t="shared" si="266"/>
        <v>1559</v>
      </c>
      <c r="D1368" s="7">
        <f t="shared" si="269"/>
        <v>1</v>
      </c>
      <c r="E1368" s="7">
        <f t="shared" si="270"/>
        <v>2</v>
      </c>
      <c r="F1368" s="7">
        <f t="shared" si="271"/>
        <v>3</v>
      </c>
      <c r="G1368" s="1">
        <f t="shared" si="272"/>
        <v>183</v>
      </c>
      <c r="H1368" s="2">
        <f t="shared" si="273"/>
        <v>0.11738293778062861</v>
      </c>
      <c r="I1368" s="8"/>
      <c r="J1368" s="2">
        <f t="shared" si="262"/>
        <v>0.43425272610647853</v>
      </c>
      <c r="K1368" s="2">
        <f t="shared" si="263"/>
        <v>0.31686978832584989</v>
      </c>
      <c r="L1368" s="2">
        <f t="shared" si="264"/>
        <v>0.24438742783835793</v>
      </c>
      <c r="M1368" s="2">
        <f t="shared" si="265"/>
        <v>4.4900577293136013E-3</v>
      </c>
      <c r="N1368" s="1">
        <v>677</v>
      </c>
      <c r="O1368" s="1">
        <v>494</v>
      </c>
      <c r="P1368" s="1">
        <v>381</v>
      </c>
      <c r="Q1368" s="1">
        <v>3</v>
      </c>
      <c r="R1368" s="1"/>
      <c r="S1368" s="1">
        <v>1</v>
      </c>
      <c r="T1368" s="1">
        <v>0</v>
      </c>
      <c r="U1368" s="1">
        <v>2</v>
      </c>
      <c r="V1368" s="1"/>
      <c r="W1368" s="1">
        <v>0</v>
      </c>
      <c r="X1368" s="1">
        <v>0</v>
      </c>
      <c r="Y1368" s="1">
        <v>1</v>
      </c>
      <c r="Z1368" s="1"/>
      <c r="AA1368" s="1"/>
      <c r="AB1368" s="1"/>
      <c r="AH1368" t="str">
        <f t="shared" si="267"/>
        <v>Chester</v>
      </c>
      <c r="AI1368" t="s">
        <v>2168</v>
      </c>
      <c r="AJ1368">
        <v>1</v>
      </c>
      <c r="AK1368" s="7"/>
      <c r="AL1368" s="127">
        <v>50</v>
      </c>
      <c r="AM1368" s="130">
        <v>27</v>
      </c>
      <c r="AN1368" s="130">
        <v>35</v>
      </c>
      <c r="AO1368" s="132">
        <v>13675</v>
      </c>
      <c r="AP1368" s="132">
        <f t="shared" si="274"/>
        <v>50027</v>
      </c>
      <c r="AQ1368" s="118" t="s">
        <v>2231</v>
      </c>
    </row>
    <row r="1369" spans="1:43" hidden="1" outlineLevel="1" x14ac:dyDescent="0.2">
      <c r="A1369" t="s">
        <v>2519</v>
      </c>
      <c r="B1369" s="10" t="s">
        <v>1748</v>
      </c>
      <c r="C1369" s="1">
        <f t="shared" si="266"/>
        <v>635</v>
      </c>
      <c r="D1369" s="7">
        <f t="shared" si="269"/>
        <v>2</v>
      </c>
      <c r="E1369" s="7">
        <f t="shared" si="270"/>
        <v>1</v>
      </c>
      <c r="F1369" s="7">
        <f t="shared" si="271"/>
        <v>3</v>
      </c>
      <c r="G1369" s="1">
        <f t="shared" si="272"/>
        <v>7</v>
      </c>
      <c r="H1369" s="2">
        <f t="shared" si="273"/>
        <v>1.1023622047244094E-2</v>
      </c>
      <c r="I1369" s="8"/>
      <c r="J1369" s="2">
        <f t="shared" si="262"/>
        <v>0.3606299212598425</v>
      </c>
      <c r="K1369" s="2">
        <f t="shared" si="263"/>
        <v>0.37165354330708661</v>
      </c>
      <c r="L1369" s="2">
        <f t="shared" si="264"/>
        <v>0.25984251968503935</v>
      </c>
      <c r="M1369" s="2">
        <f t="shared" si="265"/>
        <v>7.8740157480315376E-3</v>
      </c>
      <c r="N1369" s="1">
        <v>229</v>
      </c>
      <c r="O1369" s="1">
        <v>236</v>
      </c>
      <c r="P1369" s="1">
        <v>165</v>
      </c>
      <c r="Q1369" s="1">
        <v>1</v>
      </c>
      <c r="R1369" s="1"/>
      <c r="S1369" s="1">
        <v>1</v>
      </c>
      <c r="T1369" s="1">
        <v>0</v>
      </c>
      <c r="U1369" s="1">
        <v>3</v>
      </c>
      <c r="V1369" s="1"/>
      <c r="W1369" s="1">
        <v>0</v>
      </c>
      <c r="X1369" s="1">
        <v>0</v>
      </c>
      <c r="Y1369" s="1">
        <v>0</v>
      </c>
      <c r="Z1369" s="1"/>
      <c r="AA1369" s="1"/>
      <c r="AB1369" s="1"/>
      <c r="AH1369" t="str">
        <f t="shared" si="267"/>
        <v>Chittenden</v>
      </c>
      <c r="AI1369" t="s">
        <v>463</v>
      </c>
      <c r="AJ1369">
        <v>1</v>
      </c>
      <c r="AK1369" s="7"/>
      <c r="AL1369" s="127">
        <v>50</v>
      </c>
      <c r="AM1369" s="130">
        <v>21</v>
      </c>
      <c r="AN1369" s="130">
        <v>20</v>
      </c>
      <c r="AO1369" s="132">
        <v>14350</v>
      </c>
      <c r="AP1369" s="132">
        <f t="shared" si="274"/>
        <v>50021</v>
      </c>
      <c r="AQ1369" s="118" t="s">
        <v>2231</v>
      </c>
    </row>
    <row r="1370" spans="1:43" hidden="1" outlineLevel="1" x14ac:dyDescent="0.2">
      <c r="A1370" t="s">
        <v>1488</v>
      </c>
      <c r="B1370" s="10" t="s">
        <v>1748</v>
      </c>
      <c r="C1370" s="1">
        <f t="shared" si="266"/>
        <v>1341</v>
      </c>
      <c r="D1370" s="7">
        <f t="shared" si="269"/>
        <v>2</v>
      </c>
      <c r="E1370" s="7">
        <f t="shared" si="270"/>
        <v>1</v>
      </c>
      <c r="F1370" s="7">
        <f t="shared" si="271"/>
        <v>3</v>
      </c>
      <c r="G1370" s="1">
        <f t="shared" si="272"/>
        <v>93</v>
      </c>
      <c r="H1370" s="2">
        <f t="shared" si="273"/>
        <v>6.9351230425055935E-2</v>
      </c>
      <c r="I1370" s="8"/>
      <c r="J1370" s="2">
        <f t="shared" si="262"/>
        <v>0.33557046979865773</v>
      </c>
      <c r="K1370" s="2">
        <f t="shared" si="263"/>
        <v>0.40492170022371365</v>
      </c>
      <c r="L1370" s="2">
        <f t="shared" si="264"/>
        <v>0.25130499627143921</v>
      </c>
      <c r="M1370" s="2">
        <f t="shared" si="265"/>
        <v>8.2028337061894607E-3</v>
      </c>
      <c r="N1370" s="1">
        <v>450</v>
      </c>
      <c r="O1370" s="1">
        <v>543</v>
      </c>
      <c r="P1370" s="1">
        <v>337</v>
      </c>
      <c r="Q1370" s="1">
        <v>0</v>
      </c>
      <c r="R1370" s="1"/>
      <c r="S1370" s="1">
        <v>1</v>
      </c>
      <c r="T1370" s="1">
        <v>1</v>
      </c>
      <c r="U1370" s="1">
        <v>1</v>
      </c>
      <c r="V1370" s="1"/>
      <c r="W1370" s="1">
        <v>2</v>
      </c>
      <c r="X1370" s="1">
        <v>2</v>
      </c>
      <c r="Y1370" s="1">
        <v>4</v>
      </c>
      <c r="Z1370" s="1"/>
      <c r="AA1370" s="1"/>
      <c r="AB1370" s="1"/>
      <c r="AH1370" t="str">
        <f t="shared" si="267"/>
        <v>Clarendon</v>
      </c>
      <c r="AI1370" t="s">
        <v>463</v>
      </c>
      <c r="AJ1370">
        <v>1</v>
      </c>
      <c r="AK1370" s="7"/>
      <c r="AL1370" s="127">
        <v>50</v>
      </c>
      <c r="AM1370" s="130">
        <v>21</v>
      </c>
      <c r="AN1370" s="130">
        <v>25</v>
      </c>
      <c r="AO1370" s="132">
        <v>14500</v>
      </c>
      <c r="AP1370" s="132">
        <f t="shared" si="274"/>
        <v>50021</v>
      </c>
      <c r="AQ1370" s="118" t="s">
        <v>2231</v>
      </c>
    </row>
    <row r="1371" spans="1:43" hidden="1" outlineLevel="1" x14ac:dyDescent="0.2">
      <c r="A1371" t="s">
        <v>2352</v>
      </c>
      <c r="B1371" s="10" t="s">
        <v>1748</v>
      </c>
      <c r="C1371" s="1">
        <f t="shared" si="266"/>
        <v>6737</v>
      </c>
      <c r="D1371" s="7">
        <f t="shared" si="269"/>
        <v>1</v>
      </c>
      <c r="E1371" s="7">
        <f t="shared" si="270"/>
        <v>2</v>
      </c>
      <c r="F1371" s="7">
        <f t="shared" si="271"/>
        <v>3</v>
      </c>
      <c r="G1371" s="1">
        <f t="shared" si="272"/>
        <v>969</v>
      </c>
      <c r="H1371" s="2">
        <f t="shared" si="273"/>
        <v>0.14383256642422443</v>
      </c>
      <c r="I1371" s="8"/>
      <c r="J1371" s="2">
        <f t="shared" ref="J1371:J1433" si="275">IF(C1371=0,"-",N1371/C1371)</f>
        <v>0.44025530651625355</v>
      </c>
      <c r="K1371" s="2">
        <f t="shared" ref="K1371:K1433" si="276">IF(C1371=0,"-",O1371/C1371)</f>
        <v>0.29642274009202907</v>
      </c>
      <c r="L1371" s="2">
        <f t="shared" ref="L1371:L1433" si="277">IF(C1371=0,"-",P1371/C1371)</f>
        <v>0.25812676265400031</v>
      </c>
      <c r="M1371" s="2">
        <f t="shared" ref="M1371:M1433" si="278">IF(C1371=0,"-",(1-J1371-K1371-L1371))</f>
        <v>5.1951907377170703E-3</v>
      </c>
      <c r="N1371" s="1">
        <v>2966</v>
      </c>
      <c r="O1371" s="1">
        <v>1997</v>
      </c>
      <c r="P1371" s="1">
        <v>1739</v>
      </c>
      <c r="Q1371" s="1">
        <v>9</v>
      </c>
      <c r="R1371" s="1"/>
      <c r="S1371" s="1">
        <v>7</v>
      </c>
      <c r="T1371" s="1">
        <v>4</v>
      </c>
      <c r="U1371" s="1">
        <v>5</v>
      </c>
      <c r="V1371" s="1"/>
      <c r="W1371" s="1">
        <v>0</v>
      </c>
      <c r="X1371" s="1">
        <v>1</v>
      </c>
      <c r="Y1371" s="1">
        <v>9</v>
      </c>
      <c r="Z1371" s="1"/>
      <c r="AA1371" s="1"/>
      <c r="AB1371" s="1"/>
      <c r="AH1371" t="str">
        <f t="shared" si="267"/>
        <v>Colchester</v>
      </c>
      <c r="AI1371" t="s">
        <v>2519</v>
      </c>
      <c r="AJ1371">
        <v>1</v>
      </c>
      <c r="AK1371" s="7"/>
      <c r="AL1371" s="127">
        <v>50</v>
      </c>
      <c r="AM1371" s="130">
        <v>7</v>
      </c>
      <c r="AN1371" s="130">
        <v>25</v>
      </c>
      <c r="AO1371" s="132">
        <v>14875</v>
      </c>
      <c r="AP1371" s="132">
        <f t="shared" si="274"/>
        <v>50007</v>
      </c>
      <c r="AQ1371" s="118" t="s">
        <v>2231</v>
      </c>
    </row>
    <row r="1372" spans="1:43" hidden="1" outlineLevel="1" x14ac:dyDescent="0.2">
      <c r="A1372" t="s">
        <v>2092</v>
      </c>
      <c r="B1372" s="10" t="s">
        <v>1748</v>
      </c>
      <c r="C1372" s="1">
        <f t="shared" si="266"/>
        <v>514</v>
      </c>
      <c r="D1372" s="7">
        <f t="shared" si="269"/>
        <v>2</v>
      </c>
      <c r="E1372" s="7">
        <f t="shared" si="270"/>
        <v>1</v>
      </c>
      <c r="F1372" s="7">
        <f t="shared" si="271"/>
        <v>3</v>
      </c>
      <c r="G1372" s="1">
        <f t="shared" si="272"/>
        <v>4</v>
      </c>
      <c r="H1372" s="2">
        <f t="shared" si="273"/>
        <v>7.7821011673151752E-3</v>
      </c>
      <c r="I1372" s="8"/>
      <c r="J1372" s="2">
        <f t="shared" si="275"/>
        <v>0.33463035019455251</v>
      </c>
      <c r="K1372" s="2">
        <f t="shared" si="276"/>
        <v>0.34241245136186771</v>
      </c>
      <c r="L1372" s="2">
        <f t="shared" si="277"/>
        <v>0.321011673151751</v>
      </c>
      <c r="M1372" s="2">
        <f t="shared" si="278"/>
        <v>1.9455252918288424E-3</v>
      </c>
      <c r="N1372" s="1">
        <v>172</v>
      </c>
      <c r="O1372" s="1">
        <v>176</v>
      </c>
      <c r="P1372" s="1">
        <v>165</v>
      </c>
      <c r="Q1372" s="1">
        <v>1</v>
      </c>
      <c r="R1372" s="1"/>
      <c r="S1372" s="1">
        <v>0</v>
      </c>
      <c r="T1372" s="1">
        <v>0</v>
      </c>
      <c r="U1372" s="1">
        <v>0</v>
      </c>
      <c r="V1372" s="1"/>
      <c r="W1372" s="1">
        <v>0</v>
      </c>
      <c r="X1372" s="1">
        <v>0</v>
      </c>
      <c r="Y1372" s="1">
        <v>0</v>
      </c>
      <c r="Z1372" s="1"/>
      <c r="AA1372" s="1"/>
      <c r="AB1372" s="1"/>
      <c r="AH1372" t="str">
        <f t="shared" si="267"/>
        <v>Concord</v>
      </c>
      <c r="AI1372" t="s">
        <v>1581</v>
      </c>
      <c r="AJ1372">
        <v>1</v>
      </c>
      <c r="AK1372" s="7"/>
      <c r="AL1372" s="127">
        <v>50</v>
      </c>
      <c r="AM1372" s="130">
        <v>9</v>
      </c>
      <c r="AN1372" s="130">
        <v>35</v>
      </c>
      <c r="AO1372" s="132">
        <v>15250</v>
      </c>
      <c r="AP1372" s="132">
        <f t="shared" si="274"/>
        <v>50009</v>
      </c>
      <c r="AQ1372" s="118" t="s">
        <v>2231</v>
      </c>
    </row>
    <row r="1373" spans="1:43" hidden="1" outlineLevel="1" x14ac:dyDescent="0.2">
      <c r="A1373" t="s">
        <v>2932</v>
      </c>
      <c r="B1373" s="10" t="s">
        <v>1748</v>
      </c>
      <c r="C1373" s="1">
        <f t="shared" si="266"/>
        <v>658</v>
      </c>
      <c r="D1373" s="7">
        <f t="shared" si="269"/>
        <v>1</v>
      </c>
      <c r="E1373" s="7">
        <f t="shared" si="270"/>
        <v>2</v>
      </c>
      <c r="F1373" s="7">
        <f t="shared" si="271"/>
        <v>3</v>
      </c>
      <c r="G1373" s="1">
        <f t="shared" si="272"/>
        <v>46</v>
      </c>
      <c r="H1373" s="2">
        <f t="shared" si="273"/>
        <v>6.9908814589665649E-2</v>
      </c>
      <c r="I1373" s="8"/>
      <c r="J1373" s="2">
        <f t="shared" si="275"/>
        <v>0.40577507598784196</v>
      </c>
      <c r="K1373" s="2">
        <f t="shared" si="276"/>
        <v>0.33586626139817627</v>
      </c>
      <c r="L1373" s="2">
        <f t="shared" si="277"/>
        <v>0.24468085106382978</v>
      </c>
      <c r="M1373" s="2">
        <f t="shared" si="278"/>
        <v>1.3677811550151936E-2</v>
      </c>
      <c r="N1373" s="1">
        <v>267</v>
      </c>
      <c r="O1373" s="1">
        <v>221</v>
      </c>
      <c r="P1373" s="1">
        <v>161</v>
      </c>
      <c r="Q1373" s="1">
        <v>2</v>
      </c>
      <c r="R1373" s="1"/>
      <c r="S1373" s="1">
        <v>2</v>
      </c>
      <c r="T1373" s="1">
        <v>3</v>
      </c>
      <c r="U1373" s="1">
        <v>1</v>
      </c>
      <c r="V1373" s="1"/>
      <c r="W1373" s="1">
        <v>0</v>
      </c>
      <c r="X1373" s="1">
        <v>0</v>
      </c>
      <c r="Y1373" s="1">
        <v>1</v>
      </c>
      <c r="Z1373" s="1"/>
      <c r="AA1373" s="1"/>
      <c r="AB1373" s="1"/>
      <c r="AH1373" t="str">
        <f t="shared" si="267"/>
        <v>Corinth</v>
      </c>
      <c r="AI1373" t="s">
        <v>678</v>
      </c>
      <c r="AJ1373">
        <v>1</v>
      </c>
      <c r="AK1373" s="7"/>
      <c r="AL1373" s="127">
        <v>50</v>
      </c>
      <c r="AM1373" s="130">
        <v>17</v>
      </c>
      <c r="AN1373" s="130">
        <v>25</v>
      </c>
      <c r="AO1373" s="132">
        <v>15700</v>
      </c>
      <c r="AP1373" s="132">
        <f t="shared" si="274"/>
        <v>50017</v>
      </c>
      <c r="AQ1373" s="118" t="s">
        <v>2231</v>
      </c>
    </row>
    <row r="1374" spans="1:43" hidden="1" outlineLevel="1" x14ac:dyDescent="0.2">
      <c r="A1374" t="s">
        <v>2365</v>
      </c>
      <c r="B1374" s="10" t="s">
        <v>1748</v>
      </c>
      <c r="C1374" s="1">
        <f t="shared" si="266"/>
        <v>706</v>
      </c>
      <c r="D1374" s="7">
        <f t="shared" si="269"/>
        <v>1</v>
      </c>
      <c r="E1374" s="7">
        <f t="shared" si="270"/>
        <v>2</v>
      </c>
      <c r="F1374" s="7">
        <f t="shared" si="271"/>
        <v>3</v>
      </c>
      <c r="G1374" s="1">
        <f t="shared" si="272"/>
        <v>173</v>
      </c>
      <c r="H1374" s="2">
        <f t="shared" si="273"/>
        <v>0.24504249291784702</v>
      </c>
      <c r="I1374" s="8"/>
      <c r="J1374" s="2">
        <f t="shared" si="275"/>
        <v>0.5184135977337111</v>
      </c>
      <c r="K1374" s="2">
        <f t="shared" si="276"/>
        <v>0.27337110481586402</v>
      </c>
      <c r="L1374" s="2">
        <f t="shared" si="277"/>
        <v>0.19688385269121814</v>
      </c>
      <c r="M1374" s="2">
        <f t="shared" si="278"/>
        <v>1.1331444759206749E-2</v>
      </c>
      <c r="N1374" s="1">
        <v>366</v>
      </c>
      <c r="O1374" s="1">
        <v>193</v>
      </c>
      <c r="P1374" s="1">
        <v>139</v>
      </c>
      <c r="Q1374" s="1">
        <v>1</v>
      </c>
      <c r="R1374" s="1"/>
      <c r="S1374" s="1">
        <v>0</v>
      </c>
      <c r="T1374" s="1">
        <v>0</v>
      </c>
      <c r="U1374" s="1">
        <v>1</v>
      </c>
      <c r="V1374" s="1"/>
      <c r="W1374" s="1">
        <v>0</v>
      </c>
      <c r="X1374" s="1">
        <v>0</v>
      </c>
      <c r="Y1374" s="1">
        <v>6</v>
      </c>
      <c r="Z1374" s="1"/>
      <c r="AA1374" s="1"/>
      <c r="AB1374" s="1"/>
      <c r="AH1374" t="str">
        <f t="shared" si="267"/>
        <v>Cornwall</v>
      </c>
      <c r="AI1374" t="s">
        <v>1749</v>
      </c>
      <c r="AJ1374">
        <v>1</v>
      </c>
      <c r="AK1374" s="7"/>
      <c r="AL1374" s="127">
        <v>50</v>
      </c>
      <c r="AM1374" s="130">
        <v>1</v>
      </c>
      <c r="AN1374" s="130">
        <v>20</v>
      </c>
      <c r="AO1374" s="132">
        <v>16000</v>
      </c>
      <c r="AP1374" s="132">
        <f t="shared" si="274"/>
        <v>50001</v>
      </c>
      <c r="AQ1374" s="118" t="s">
        <v>2231</v>
      </c>
    </row>
    <row r="1375" spans="1:43" hidden="1" outlineLevel="1" x14ac:dyDescent="0.2">
      <c r="A1375" t="s">
        <v>2492</v>
      </c>
      <c r="B1375" s="10" t="s">
        <v>1748</v>
      </c>
      <c r="C1375" s="1">
        <f t="shared" si="266"/>
        <v>366</v>
      </c>
      <c r="D1375" s="7">
        <f t="shared" si="269"/>
        <v>1</v>
      </c>
      <c r="E1375" s="7">
        <f t="shared" si="270"/>
        <v>3</v>
      </c>
      <c r="F1375" s="7">
        <f t="shared" si="271"/>
        <v>2</v>
      </c>
      <c r="G1375" s="1">
        <f t="shared" si="272"/>
        <v>3</v>
      </c>
      <c r="H1375" s="2">
        <f t="shared" si="273"/>
        <v>8.1967213114754103E-3</v>
      </c>
      <c r="I1375" s="8"/>
      <c r="J1375" s="2">
        <f t="shared" si="275"/>
        <v>0.34153005464480873</v>
      </c>
      <c r="K1375" s="2">
        <f t="shared" si="276"/>
        <v>0.32240437158469948</v>
      </c>
      <c r="L1375" s="2">
        <f t="shared" si="277"/>
        <v>0.33333333333333331</v>
      </c>
      <c r="M1375" s="2">
        <f t="shared" si="278"/>
        <v>2.7322404371584175E-3</v>
      </c>
      <c r="N1375" s="1">
        <v>125</v>
      </c>
      <c r="O1375" s="1">
        <v>118</v>
      </c>
      <c r="P1375" s="1">
        <v>122</v>
      </c>
      <c r="Q1375" s="1">
        <v>1</v>
      </c>
      <c r="R1375" s="1"/>
      <c r="S1375" s="1">
        <v>0</v>
      </c>
      <c r="T1375" s="1">
        <v>0</v>
      </c>
      <c r="U1375" s="1">
        <v>0</v>
      </c>
      <c r="V1375" s="1"/>
      <c r="W1375" s="1">
        <v>0</v>
      </c>
      <c r="X1375" s="1">
        <v>0</v>
      </c>
      <c r="Y1375" s="1">
        <v>0</v>
      </c>
      <c r="Z1375" s="1"/>
      <c r="AA1375" s="1"/>
      <c r="AB1375" s="1"/>
      <c r="AH1375" t="str">
        <f t="shared" si="267"/>
        <v>Coventry</v>
      </c>
      <c r="AI1375" t="s">
        <v>906</v>
      </c>
      <c r="AJ1375">
        <v>1</v>
      </c>
      <c r="AK1375" s="7"/>
      <c r="AL1375" s="127">
        <v>50</v>
      </c>
      <c r="AM1375" s="130">
        <v>19</v>
      </c>
      <c r="AN1375" s="130">
        <v>25</v>
      </c>
      <c r="AO1375" s="132">
        <v>16150</v>
      </c>
      <c r="AP1375" s="132">
        <f t="shared" si="274"/>
        <v>50019</v>
      </c>
      <c r="AQ1375" s="118" t="s">
        <v>2231</v>
      </c>
    </row>
    <row r="1376" spans="1:43" hidden="1" outlineLevel="1" x14ac:dyDescent="0.2">
      <c r="A1376" t="s">
        <v>2366</v>
      </c>
      <c r="B1376" s="10" t="s">
        <v>1748</v>
      </c>
      <c r="C1376" s="1">
        <f t="shared" si="266"/>
        <v>516</v>
      </c>
      <c r="D1376" s="7">
        <f t="shared" si="269"/>
        <v>1</v>
      </c>
      <c r="E1376" s="7">
        <f t="shared" si="270"/>
        <v>3</v>
      </c>
      <c r="F1376" s="7">
        <f t="shared" si="271"/>
        <v>2</v>
      </c>
      <c r="G1376" s="1">
        <f t="shared" si="272"/>
        <v>93</v>
      </c>
      <c r="H1376" s="2">
        <f t="shared" si="273"/>
        <v>0.18023255813953487</v>
      </c>
      <c r="I1376" s="8"/>
      <c r="J1376" s="2">
        <f t="shared" si="275"/>
        <v>0.45930232558139533</v>
      </c>
      <c r="K1376" s="2">
        <f t="shared" si="276"/>
        <v>0.25387596899224807</v>
      </c>
      <c r="L1376" s="2">
        <f t="shared" si="277"/>
        <v>0.27906976744186046</v>
      </c>
      <c r="M1376" s="2">
        <f t="shared" si="278"/>
        <v>7.7519379844961933E-3</v>
      </c>
      <c r="N1376" s="1">
        <v>237</v>
      </c>
      <c r="O1376" s="1">
        <v>131</v>
      </c>
      <c r="P1376" s="1">
        <v>144</v>
      </c>
      <c r="Q1376" s="1">
        <v>0</v>
      </c>
      <c r="R1376" s="1"/>
      <c r="S1376" s="1">
        <v>0</v>
      </c>
      <c r="T1376" s="1">
        <v>1</v>
      </c>
      <c r="U1376" s="1">
        <v>1</v>
      </c>
      <c r="V1376" s="1"/>
      <c r="W1376" s="1">
        <v>0</v>
      </c>
      <c r="X1376" s="1">
        <v>1</v>
      </c>
      <c r="Y1376" s="1">
        <v>1</v>
      </c>
      <c r="Z1376" s="1"/>
      <c r="AA1376" s="1"/>
      <c r="AB1376" s="1"/>
      <c r="AH1376" t="str">
        <f t="shared" si="267"/>
        <v>Craftsbury</v>
      </c>
      <c r="AI1376" t="s">
        <v>906</v>
      </c>
      <c r="AJ1376">
        <v>1</v>
      </c>
      <c r="AK1376" s="7"/>
      <c r="AL1376" s="127">
        <v>50</v>
      </c>
      <c r="AM1376" s="130">
        <v>19</v>
      </c>
      <c r="AN1376" s="130">
        <v>30</v>
      </c>
      <c r="AO1376" s="132">
        <v>16300</v>
      </c>
      <c r="AP1376" s="132">
        <f t="shared" si="274"/>
        <v>50019</v>
      </c>
      <c r="AQ1376" s="118" t="s">
        <v>2231</v>
      </c>
    </row>
    <row r="1377" spans="1:43" hidden="1" outlineLevel="1" x14ac:dyDescent="0.2">
      <c r="A1377" t="s">
        <v>2367</v>
      </c>
      <c r="B1377" s="10" t="s">
        <v>1748</v>
      </c>
      <c r="C1377" s="1">
        <f t="shared" si="266"/>
        <v>604</v>
      </c>
      <c r="D1377" s="7">
        <f t="shared" si="269"/>
        <v>1</v>
      </c>
      <c r="E1377" s="7">
        <f t="shared" si="270"/>
        <v>2</v>
      </c>
      <c r="F1377" s="7">
        <f t="shared" si="271"/>
        <v>3</v>
      </c>
      <c r="G1377" s="1">
        <f t="shared" si="272"/>
        <v>23</v>
      </c>
      <c r="H1377" s="2">
        <f t="shared" si="273"/>
        <v>3.8079470198675497E-2</v>
      </c>
      <c r="I1377" s="8"/>
      <c r="J1377" s="2">
        <f t="shared" si="275"/>
        <v>0.38245033112582782</v>
      </c>
      <c r="K1377" s="2">
        <f t="shared" si="276"/>
        <v>0.3443708609271523</v>
      </c>
      <c r="L1377" s="2">
        <f t="shared" si="277"/>
        <v>0.27317880794701987</v>
      </c>
      <c r="M1377" s="2">
        <f t="shared" si="278"/>
        <v>0</v>
      </c>
      <c r="N1377" s="1">
        <v>231</v>
      </c>
      <c r="O1377" s="1">
        <v>208</v>
      </c>
      <c r="P1377" s="1">
        <v>165</v>
      </c>
      <c r="Q1377" s="1">
        <v>0</v>
      </c>
      <c r="R1377" s="1"/>
      <c r="S1377" s="1">
        <v>0</v>
      </c>
      <c r="T1377" s="1">
        <v>0</v>
      </c>
      <c r="U1377" s="1">
        <v>0</v>
      </c>
      <c r="V1377" s="1"/>
      <c r="W1377" s="1">
        <v>0</v>
      </c>
      <c r="X1377" s="1">
        <v>0</v>
      </c>
      <c r="Y1377" s="1">
        <v>0</v>
      </c>
      <c r="Z1377" s="1"/>
      <c r="AA1377" s="1"/>
      <c r="AB1377" s="1"/>
      <c r="AH1377" t="str">
        <f t="shared" si="267"/>
        <v>Danby</v>
      </c>
      <c r="AI1377" t="s">
        <v>463</v>
      </c>
      <c r="AJ1377">
        <v>1</v>
      </c>
      <c r="AK1377" s="7"/>
      <c r="AL1377" s="127">
        <v>50</v>
      </c>
      <c r="AM1377" s="130">
        <v>21</v>
      </c>
      <c r="AN1377" s="130">
        <v>30</v>
      </c>
      <c r="AO1377" s="132">
        <v>16825</v>
      </c>
      <c r="AP1377" s="132">
        <f t="shared" si="274"/>
        <v>50021</v>
      </c>
      <c r="AQ1377" s="118" t="s">
        <v>2231</v>
      </c>
    </row>
    <row r="1378" spans="1:43" hidden="1" outlineLevel="1" x14ac:dyDescent="0.2">
      <c r="A1378" t="s">
        <v>3259</v>
      </c>
      <c r="B1378" s="10" t="s">
        <v>1748</v>
      </c>
      <c r="C1378" s="1">
        <f t="shared" si="266"/>
        <v>1086</v>
      </c>
      <c r="D1378" s="7">
        <f t="shared" si="269"/>
        <v>2</v>
      </c>
      <c r="E1378" s="7">
        <f t="shared" si="270"/>
        <v>1</v>
      </c>
      <c r="F1378" s="7">
        <f t="shared" si="271"/>
        <v>3</v>
      </c>
      <c r="G1378" s="1">
        <f t="shared" si="272"/>
        <v>19</v>
      </c>
      <c r="H1378" s="2">
        <f t="shared" si="273"/>
        <v>1.7495395948434623E-2</v>
      </c>
      <c r="I1378" s="8"/>
      <c r="J1378" s="2">
        <f t="shared" si="275"/>
        <v>0.35082872928176795</v>
      </c>
      <c r="K1378" s="2">
        <f t="shared" si="276"/>
        <v>0.36832412523020258</v>
      </c>
      <c r="L1378" s="2">
        <f t="shared" si="277"/>
        <v>0.27716390423572745</v>
      </c>
      <c r="M1378" s="2">
        <f t="shared" si="278"/>
        <v>3.6832412523019609E-3</v>
      </c>
      <c r="N1378" s="1">
        <v>381</v>
      </c>
      <c r="O1378" s="1">
        <v>400</v>
      </c>
      <c r="P1378" s="1">
        <v>301</v>
      </c>
      <c r="Q1378" s="1">
        <v>1</v>
      </c>
      <c r="R1378" s="1"/>
      <c r="S1378" s="1">
        <v>1</v>
      </c>
      <c r="T1378" s="1">
        <v>0</v>
      </c>
      <c r="U1378" s="1">
        <v>0</v>
      </c>
      <c r="V1378" s="1"/>
      <c r="W1378" s="1">
        <v>0</v>
      </c>
      <c r="X1378" s="1">
        <v>0</v>
      </c>
      <c r="Y1378" s="1">
        <v>2</v>
      </c>
      <c r="Z1378" s="1"/>
      <c r="AA1378" s="1"/>
      <c r="AB1378" s="1"/>
      <c r="AH1378" t="str">
        <f t="shared" si="267"/>
        <v>Danville</v>
      </c>
      <c r="AI1378" t="s">
        <v>117</v>
      </c>
      <c r="AJ1378">
        <v>1</v>
      </c>
      <c r="AK1378" s="7"/>
      <c r="AL1378" s="127">
        <v>50</v>
      </c>
      <c r="AM1378" s="130">
        <v>5</v>
      </c>
      <c r="AN1378" s="130">
        <v>15</v>
      </c>
      <c r="AO1378" s="132">
        <v>17125</v>
      </c>
      <c r="AP1378" s="132">
        <f t="shared" si="274"/>
        <v>50005</v>
      </c>
      <c r="AQ1378" s="118" t="s">
        <v>2231</v>
      </c>
    </row>
    <row r="1379" spans="1:43" hidden="1" outlineLevel="1" x14ac:dyDescent="0.2">
      <c r="A1379" t="s">
        <v>2013</v>
      </c>
      <c r="B1379" s="10" t="s">
        <v>1748</v>
      </c>
      <c r="C1379" s="1">
        <f t="shared" si="266"/>
        <v>2014</v>
      </c>
      <c r="D1379" s="7">
        <f t="shared" si="269"/>
        <v>1</v>
      </c>
      <c r="E1379" s="7">
        <f t="shared" si="270"/>
        <v>2</v>
      </c>
      <c r="F1379" s="7">
        <f t="shared" si="271"/>
        <v>3</v>
      </c>
      <c r="G1379" s="1">
        <f t="shared" si="272"/>
        <v>106</v>
      </c>
      <c r="H1379" s="2">
        <f t="shared" si="273"/>
        <v>5.2631578947368418E-2</v>
      </c>
      <c r="I1379" s="8"/>
      <c r="J1379" s="2">
        <f t="shared" si="275"/>
        <v>0.3843098311817279</v>
      </c>
      <c r="K1379" s="2">
        <f t="shared" si="276"/>
        <v>0.33167825223435948</v>
      </c>
      <c r="L1379" s="2">
        <f t="shared" si="277"/>
        <v>0.2785501489572989</v>
      </c>
      <c r="M1379" s="2">
        <f t="shared" si="278"/>
        <v>5.4617676266137116E-3</v>
      </c>
      <c r="N1379" s="1">
        <v>774</v>
      </c>
      <c r="O1379" s="1">
        <v>668</v>
      </c>
      <c r="P1379" s="1">
        <v>561</v>
      </c>
      <c r="Q1379" s="1">
        <v>0</v>
      </c>
      <c r="R1379" s="1"/>
      <c r="S1379" s="1">
        <v>2</v>
      </c>
      <c r="T1379" s="1">
        <v>2</v>
      </c>
      <c r="U1379" s="1">
        <v>2</v>
      </c>
      <c r="V1379" s="1"/>
      <c r="W1379" s="1">
        <v>1</v>
      </c>
      <c r="X1379" s="1">
        <v>3</v>
      </c>
      <c r="Y1379" s="1">
        <v>1</v>
      </c>
      <c r="Z1379" s="1"/>
      <c r="AA1379" s="1"/>
      <c r="AB1379" s="1"/>
      <c r="AH1379" t="str">
        <f t="shared" si="267"/>
        <v>Derby</v>
      </c>
      <c r="AI1379" t="s">
        <v>906</v>
      </c>
      <c r="AJ1379">
        <v>1</v>
      </c>
      <c r="AK1379" s="7"/>
      <c r="AL1379" s="127">
        <v>50</v>
      </c>
      <c r="AM1379" s="130">
        <v>19</v>
      </c>
      <c r="AN1379" s="130">
        <v>35</v>
      </c>
      <c r="AO1379" s="132">
        <v>17350</v>
      </c>
      <c r="AP1379" s="132">
        <f t="shared" si="274"/>
        <v>50019</v>
      </c>
      <c r="AQ1379" s="118" t="s">
        <v>2231</v>
      </c>
    </row>
    <row r="1380" spans="1:43" hidden="1" outlineLevel="1" x14ac:dyDescent="0.2">
      <c r="A1380" t="s">
        <v>3127</v>
      </c>
      <c r="B1380" s="10" t="s">
        <v>1748</v>
      </c>
      <c r="C1380" s="1">
        <f t="shared" si="266"/>
        <v>1183</v>
      </c>
      <c r="D1380" s="7">
        <f t="shared" si="269"/>
        <v>2</v>
      </c>
      <c r="E1380" s="7">
        <f t="shared" si="270"/>
        <v>1</v>
      </c>
      <c r="F1380" s="7">
        <f t="shared" si="271"/>
        <v>3</v>
      </c>
      <c r="G1380" s="1">
        <f t="shared" si="272"/>
        <v>37</v>
      </c>
      <c r="H1380" s="2">
        <f t="shared" si="273"/>
        <v>3.127641589180051E-2</v>
      </c>
      <c r="I1380" s="8"/>
      <c r="J1380" s="2">
        <f t="shared" si="275"/>
        <v>0.37616229923922234</v>
      </c>
      <c r="K1380" s="2">
        <f t="shared" si="276"/>
        <v>0.40743871513102281</v>
      </c>
      <c r="L1380" s="2">
        <f t="shared" si="277"/>
        <v>0.20963651732882502</v>
      </c>
      <c r="M1380" s="2">
        <f t="shared" si="278"/>
        <v>6.7624683009297748E-3</v>
      </c>
      <c r="N1380" s="1">
        <v>445</v>
      </c>
      <c r="O1380" s="1">
        <v>482</v>
      </c>
      <c r="P1380" s="1">
        <v>248</v>
      </c>
      <c r="Q1380" s="1">
        <v>2</v>
      </c>
      <c r="R1380" s="1"/>
      <c r="S1380" s="1">
        <v>0</v>
      </c>
      <c r="T1380" s="1">
        <v>0</v>
      </c>
      <c r="U1380" s="1">
        <v>1</v>
      </c>
      <c r="V1380" s="1"/>
      <c r="W1380" s="1">
        <v>0</v>
      </c>
      <c r="X1380" s="1">
        <v>1</v>
      </c>
      <c r="Y1380" s="1">
        <v>4</v>
      </c>
      <c r="Z1380" s="1"/>
      <c r="AA1380" s="1"/>
      <c r="AB1380" s="1"/>
      <c r="AH1380" t="str">
        <f t="shared" si="267"/>
        <v>Dorset</v>
      </c>
      <c r="AI1380" t="s">
        <v>1750</v>
      </c>
      <c r="AJ1380">
        <v>1</v>
      </c>
      <c r="AK1380" s="7"/>
      <c r="AL1380" s="127">
        <v>50</v>
      </c>
      <c r="AM1380" s="130">
        <v>3</v>
      </c>
      <c r="AN1380" s="130">
        <v>15</v>
      </c>
      <c r="AO1380" s="132">
        <v>17725</v>
      </c>
      <c r="AP1380" s="132">
        <f t="shared" si="274"/>
        <v>50003</v>
      </c>
      <c r="AQ1380" s="118" t="s">
        <v>2231</v>
      </c>
    </row>
    <row r="1381" spans="1:43" hidden="1" outlineLevel="1" x14ac:dyDescent="0.2">
      <c r="A1381" t="s">
        <v>2330</v>
      </c>
      <c r="B1381" s="10" t="s">
        <v>1748</v>
      </c>
      <c r="C1381" s="1">
        <f t="shared" si="266"/>
        <v>626</v>
      </c>
      <c r="D1381" s="7">
        <f t="shared" si="269"/>
        <v>1</v>
      </c>
      <c r="E1381" s="7">
        <f t="shared" si="270"/>
        <v>2</v>
      </c>
      <c r="F1381" s="7">
        <f t="shared" si="271"/>
        <v>3</v>
      </c>
      <c r="G1381" s="1">
        <f t="shared" si="272"/>
        <v>41</v>
      </c>
      <c r="H1381" s="2">
        <f t="shared" si="273"/>
        <v>6.5495207667731634E-2</v>
      </c>
      <c r="I1381" s="8"/>
      <c r="J1381" s="2">
        <f t="shared" si="275"/>
        <v>0.41373801916932906</v>
      </c>
      <c r="K1381" s="2">
        <f t="shared" si="276"/>
        <v>0.34824281150159747</v>
      </c>
      <c r="L1381" s="2">
        <f t="shared" si="277"/>
        <v>0.2268370607028754</v>
      </c>
      <c r="M1381" s="2">
        <f t="shared" si="278"/>
        <v>1.1182108626198062E-2</v>
      </c>
      <c r="N1381" s="1">
        <v>259</v>
      </c>
      <c r="O1381" s="1">
        <v>218</v>
      </c>
      <c r="P1381" s="1">
        <v>142</v>
      </c>
      <c r="Q1381" s="1">
        <v>2</v>
      </c>
      <c r="R1381" s="1"/>
      <c r="S1381" s="1">
        <v>0</v>
      </c>
      <c r="T1381" s="1">
        <v>0</v>
      </c>
      <c r="U1381" s="1">
        <v>3</v>
      </c>
      <c r="V1381" s="1"/>
      <c r="W1381" s="1">
        <v>0</v>
      </c>
      <c r="X1381" s="1">
        <v>0</v>
      </c>
      <c r="Y1381" s="1">
        <v>2</v>
      </c>
      <c r="Z1381" s="1"/>
      <c r="AA1381" s="1"/>
      <c r="AB1381" s="1"/>
      <c r="AH1381" t="str">
        <f t="shared" si="267"/>
        <v>Dover</v>
      </c>
      <c r="AI1381" t="s">
        <v>2181</v>
      </c>
      <c r="AJ1381">
        <v>1</v>
      </c>
      <c r="AK1381" s="7"/>
      <c r="AL1381" s="127">
        <v>50</v>
      </c>
      <c r="AM1381" s="130">
        <v>25</v>
      </c>
      <c r="AN1381" s="130">
        <v>20</v>
      </c>
      <c r="AO1381" s="132">
        <v>17875</v>
      </c>
      <c r="AP1381" s="132">
        <f t="shared" si="274"/>
        <v>50025</v>
      </c>
      <c r="AQ1381" s="118" t="s">
        <v>2231</v>
      </c>
    </row>
    <row r="1382" spans="1:43" hidden="1" outlineLevel="1" x14ac:dyDescent="0.2">
      <c r="A1382" t="s">
        <v>2331</v>
      </c>
      <c r="B1382" s="10" t="s">
        <v>1748</v>
      </c>
      <c r="C1382" s="1">
        <f t="shared" si="266"/>
        <v>1044</v>
      </c>
      <c r="D1382" s="7">
        <f t="shared" si="269"/>
        <v>1</v>
      </c>
      <c r="E1382" s="7">
        <f t="shared" si="270"/>
        <v>2</v>
      </c>
      <c r="F1382" s="7">
        <f t="shared" si="271"/>
        <v>3</v>
      </c>
      <c r="G1382" s="1">
        <f t="shared" si="272"/>
        <v>284</v>
      </c>
      <c r="H1382" s="2">
        <f t="shared" si="273"/>
        <v>0.27203065134099619</v>
      </c>
      <c r="I1382" s="8"/>
      <c r="J1382" s="2">
        <f t="shared" si="275"/>
        <v>0.54406130268199238</v>
      </c>
      <c r="K1382" s="2">
        <f t="shared" si="276"/>
        <v>0.27203065134099619</v>
      </c>
      <c r="L1382" s="2">
        <f t="shared" si="277"/>
        <v>0.17528735632183909</v>
      </c>
      <c r="M1382" s="2">
        <f t="shared" si="278"/>
        <v>8.6206896551723478E-3</v>
      </c>
      <c r="N1382" s="1">
        <v>568</v>
      </c>
      <c r="O1382" s="1">
        <v>284</v>
      </c>
      <c r="P1382" s="1">
        <v>183</v>
      </c>
      <c r="Q1382" s="1">
        <v>1</v>
      </c>
      <c r="R1382" s="1"/>
      <c r="S1382" s="1">
        <v>1</v>
      </c>
      <c r="T1382" s="1">
        <v>0</v>
      </c>
      <c r="U1382" s="1">
        <v>4</v>
      </c>
      <c r="V1382" s="1"/>
      <c r="W1382" s="1">
        <v>1</v>
      </c>
      <c r="X1382" s="1">
        <v>0</v>
      </c>
      <c r="Y1382" s="1">
        <v>2</v>
      </c>
      <c r="Z1382" s="1"/>
      <c r="AA1382" s="1"/>
      <c r="AB1382" s="1"/>
      <c r="AH1382" t="str">
        <f t="shared" si="267"/>
        <v>Dummerston</v>
      </c>
      <c r="AI1382" t="s">
        <v>2181</v>
      </c>
      <c r="AJ1382">
        <v>1</v>
      </c>
      <c r="AK1382" s="7"/>
      <c r="AL1382" s="127">
        <v>50</v>
      </c>
      <c r="AM1382" s="130">
        <v>25</v>
      </c>
      <c r="AN1382" s="130">
        <v>25</v>
      </c>
      <c r="AO1382" s="132">
        <v>18325</v>
      </c>
      <c r="AP1382" s="132">
        <f t="shared" si="274"/>
        <v>50025</v>
      </c>
      <c r="AQ1382" s="118" t="s">
        <v>2231</v>
      </c>
    </row>
    <row r="1383" spans="1:43" hidden="1" outlineLevel="1" x14ac:dyDescent="0.2">
      <c r="A1383" t="s">
        <v>2332</v>
      </c>
      <c r="B1383" s="10" t="s">
        <v>1748</v>
      </c>
      <c r="C1383" s="1">
        <f t="shared" si="266"/>
        <v>508</v>
      </c>
      <c r="D1383" s="7">
        <f t="shared" si="269"/>
        <v>1</v>
      </c>
      <c r="E1383" s="7">
        <f t="shared" si="270"/>
        <v>2</v>
      </c>
      <c r="F1383" s="7">
        <f t="shared" si="271"/>
        <v>3</v>
      </c>
      <c r="G1383" s="1">
        <f t="shared" si="272"/>
        <v>127</v>
      </c>
      <c r="H1383" s="2">
        <f t="shared" si="273"/>
        <v>0.25</v>
      </c>
      <c r="I1383" s="8"/>
      <c r="J1383" s="2">
        <f t="shared" si="275"/>
        <v>0.50787401574803148</v>
      </c>
      <c r="K1383" s="2">
        <f t="shared" si="276"/>
        <v>0.25787401574803148</v>
      </c>
      <c r="L1383" s="2">
        <f t="shared" si="277"/>
        <v>0.23031496062992127</v>
      </c>
      <c r="M1383" s="2">
        <f t="shared" si="278"/>
        <v>3.9370078740157688E-3</v>
      </c>
      <c r="N1383" s="1">
        <v>258</v>
      </c>
      <c r="O1383" s="1">
        <v>131</v>
      </c>
      <c r="P1383" s="1">
        <v>117</v>
      </c>
      <c r="Q1383" s="1">
        <v>0</v>
      </c>
      <c r="R1383" s="1"/>
      <c r="S1383" s="1">
        <v>1</v>
      </c>
      <c r="T1383" s="1">
        <v>1</v>
      </c>
      <c r="U1383" s="1">
        <v>0</v>
      </c>
      <c r="V1383" s="1"/>
      <c r="W1383" s="1">
        <v>0</v>
      </c>
      <c r="X1383" s="1">
        <v>0</v>
      </c>
      <c r="Y1383" s="1">
        <v>0</v>
      </c>
      <c r="Z1383" s="1"/>
      <c r="AA1383" s="1"/>
      <c r="AB1383" s="1"/>
      <c r="AH1383" t="str">
        <f t="shared" si="267"/>
        <v>Duxbury</v>
      </c>
      <c r="AI1383" t="s">
        <v>563</v>
      </c>
      <c r="AJ1383">
        <v>1</v>
      </c>
      <c r="AK1383" s="7"/>
      <c r="AL1383" s="127">
        <v>50</v>
      </c>
      <c r="AM1383" s="130">
        <v>23</v>
      </c>
      <c r="AN1383" s="130">
        <v>30</v>
      </c>
      <c r="AO1383" s="132">
        <v>18550</v>
      </c>
      <c r="AP1383" s="132">
        <f t="shared" si="274"/>
        <v>50023</v>
      </c>
      <c r="AQ1383" s="118" t="s">
        <v>2231</v>
      </c>
    </row>
    <row r="1384" spans="1:43" hidden="1" outlineLevel="1" x14ac:dyDescent="0.2">
      <c r="A1384" t="s">
        <v>2008</v>
      </c>
      <c r="B1384" s="10" t="s">
        <v>1748</v>
      </c>
      <c r="C1384" s="1">
        <f t="shared" ref="C1384:C1446" si="279">SUM(N1384:AF1384)</f>
        <v>148</v>
      </c>
      <c r="D1384" s="7">
        <f t="shared" si="269"/>
        <v>1</v>
      </c>
      <c r="E1384" s="7">
        <f t="shared" si="270"/>
        <v>2</v>
      </c>
      <c r="F1384" s="7">
        <f t="shared" si="271"/>
        <v>3</v>
      </c>
      <c r="G1384" s="1">
        <f t="shared" si="272"/>
        <v>12</v>
      </c>
      <c r="H1384" s="2">
        <f t="shared" si="273"/>
        <v>8.1081081081081086E-2</v>
      </c>
      <c r="I1384" s="8"/>
      <c r="J1384" s="2">
        <f t="shared" si="275"/>
        <v>0.42567567567567566</v>
      </c>
      <c r="K1384" s="2">
        <f t="shared" si="276"/>
        <v>0.34459459459459457</v>
      </c>
      <c r="L1384" s="2">
        <f t="shared" si="277"/>
        <v>0.21621621621621623</v>
      </c>
      <c r="M1384" s="2">
        <f t="shared" si="278"/>
        <v>1.3513513513513542E-2</v>
      </c>
      <c r="N1384" s="1">
        <v>63</v>
      </c>
      <c r="O1384" s="1">
        <v>51</v>
      </c>
      <c r="P1384" s="1">
        <v>32</v>
      </c>
      <c r="Q1384" s="1">
        <v>0</v>
      </c>
      <c r="R1384" s="1"/>
      <c r="S1384" s="1">
        <v>1</v>
      </c>
      <c r="T1384" s="1">
        <v>0</v>
      </c>
      <c r="U1384" s="1">
        <v>1</v>
      </c>
      <c r="V1384" s="1"/>
      <c r="W1384" s="1">
        <v>0</v>
      </c>
      <c r="X1384" s="1">
        <v>0</v>
      </c>
      <c r="Y1384" s="1">
        <v>0</v>
      </c>
      <c r="Z1384" s="1"/>
      <c r="AA1384" s="1"/>
      <c r="AB1384" s="1"/>
      <c r="AH1384" t="str">
        <f t="shared" si="267"/>
        <v>East Haven</v>
      </c>
      <c r="AI1384" t="s">
        <v>1581</v>
      </c>
      <c r="AJ1384">
        <v>1</v>
      </c>
      <c r="AK1384" s="7"/>
      <c r="AL1384" s="127">
        <v>50</v>
      </c>
      <c r="AM1384" s="130">
        <v>9</v>
      </c>
      <c r="AN1384" s="130">
        <v>40</v>
      </c>
      <c r="AO1384" s="132">
        <v>21250</v>
      </c>
      <c r="AP1384" s="132">
        <f t="shared" si="274"/>
        <v>50009</v>
      </c>
      <c r="AQ1384" s="118" t="s">
        <v>2231</v>
      </c>
    </row>
    <row r="1385" spans="1:43" hidden="1" outlineLevel="1" x14ac:dyDescent="0.2">
      <c r="A1385" t="s">
        <v>2014</v>
      </c>
      <c r="B1385" s="10" t="s">
        <v>1748</v>
      </c>
      <c r="C1385" s="1">
        <f t="shared" si="279"/>
        <v>1419</v>
      </c>
      <c r="D1385" s="7">
        <f t="shared" si="269"/>
        <v>1</v>
      </c>
      <c r="E1385" s="7">
        <f t="shared" si="270"/>
        <v>2</v>
      </c>
      <c r="F1385" s="7">
        <f t="shared" si="271"/>
        <v>3</v>
      </c>
      <c r="G1385" s="1">
        <f t="shared" si="272"/>
        <v>221</v>
      </c>
      <c r="H1385" s="2">
        <f t="shared" si="273"/>
        <v>0.15574348132487667</v>
      </c>
      <c r="I1385" s="8"/>
      <c r="J1385" s="2">
        <f t="shared" si="275"/>
        <v>0.49189570119802678</v>
      </c>
      <c r="K1385" s="2">
        <f t="shared" si="276"/>
        <v>0.33615221987315008</v>
      </c>
      <c r="L1385" s="2">
        <f t="shared" si="277"/>
        <v>0.16842847075405215</v>
      </c>
      <c r="M1385" s="2">
        <f t="shared" si="278"/>
        <v>3.5236081747710424E-3</v>
      </c>
      <c r="N1385" s="1">
        <v>698</v>
      </c>
      <c r="O1385" s="1">
        <v>477</v>
      </c>
      <c r="P1385" s="1">
        <v>239</v>
      </c>
      <c r="Q1385" s="1">
        <v>1</v>
      </c>
      <c r="R1385" s="1"/>
      <c r="S1385" s="1">
        <v>0</v>
      </c>
      <c r="T1385" s="1">
        <v>1</v>
      </c>
      <c r="U1385" s="1">
        <v>0</v>
      </c>
      <c r="V1385" s="1"/>
      <c r="W1385" s="1">
        <v>2</v>
      </c>
      <c r="X1385" s="1">
        <v>0</v>
      </c>
      <c r="Y1385" s="1">
        <v>1</v>
      </c>
      <c r="Z1385" s="1"/>
      <c r="AA1385" s="1"/>
      <c r="AB1385" s="1"/>
      <c r="AH1385" t="str">
        <f t="shared" ref="AH1385:AH1447" si="280">A1385</f>
        <v>East Montpelier</v>
      </c>
      <c r="AI1385" t="s">
        <v>563</v>
      </c>
      <c r="AJ1385">
        <v>1</v>
      </c>
      <c r="AK1385" s="7"/>
      <c r="AL1385" s="127">
        <v>50</v>
      </c>
      <c r="AM1385" s="130">
        <v>23</v>
      </c>
      <c r="AN1385" s="130">
        <v>35</v>
      </c>
      <c r="AO1385" s="132">
        <v>21925</v>
      </c>
      <c r="AP1385" s="132">
        <f t="shared" si="274"/>
        <v>50023</v>
      </c>
      <c r="AQ1385" s="118" t="s">
        <v>2231</v>
      </c>
    </row>
    <row r="1386" spans="1:43" hidden="1" outlineLevel="1" x14ac:dyDescent="0.2">
      <c r="A1386" t="s">
        <v>2015</v>
      </c>
      <c r="B1386" s="10" t="s">
        <v>1748</v>
      </c>
      <c r="C1386" s="1">
        <f t="shared" si="279"/>
        <v>363</v>
      </c>
      <c r="D1386" s="7">
        <f t="shared" si="269"/>
        <v>1</v>
      </c>
      <c r="E1386" s="7">
        <f t="shared" si="270"/>
        <v>2</v>
      </c>
      <c r="F1386" s="7">
        <f t="shared" si="271"/>
        <v>3</v>
      </c>
      <c r="G1386" s="1">
        <f t="shared" si="272"/>
        <v>24</v>
      </c>
      <c r="H1386" s="2">
        <f t="shared" si="273"/>
        <v>6.6115702479338845E-2</v>
      </c>
      <c r="I1386" s="8"/>
      <c r="J1386" s="2">
        <f t="shared" si="275"/>
        <v>0.37741046831955921</v>
      </c>
      <c r="K1386" s="2">
        <f t="shared" si="276"/>
        <v>0.31129476584022037</v>
      </c>
      <c r="L1386" s="2">
        <f t="shared" si="277"/>
        <v>0.30578512396694213</v>
      </c>
      <c r="M1386" s="2">
        <f t="shared" si="278"/>
        <v>5.5096418732783481E-3</v>
      </c>
      <c r="N1386" s="1">
        <v>137</v>
      </c>
      <c r="O1386" s="1">
        <v>113</v>
      </c>
      <c r="P1386" s="1">
        <v>111</v>
      </c>
      <c r="Q1386" s="1">
        <v>0</v>
      </c>
      <c r="R1386" s="1"/>
      <c r="S1386" s="1">
        <v>1</v>
      </c>
      <c r="T1386" s="1">
        <v>0</v>
      </c>
      <c r="U1386" s="1">
        <v>1</v>
      </c>
      <c r="V1386" s="1"/>
      <c r="W1386" s="1">
        <v>0</v>
      </c>
      <c r="X1386" s="1">
        <v>0</v>
      </c>
      <c r="Y1386" s="1">
        <v>0</v>
      </c>
      <c r="Z1386" s="1"/>
      <c r="AA1386" s="1"/>
      <c r="AB1386" s="1"/>
      <c r="AH1386" t="str">
        <f t="shared" si="280"/>
        <v>Eden</v>
      </c>
      <c r="AI1386" t="s">
        <v>3107</v>
      </c>
      <c r="AJ1386">
        <v>1</v>
      </c>
      <c r="AK1386" s="7"/>
      <c r="AL1386" s="127">
        <v>50</v>
      </c>
      <c r="AM1386" s="130">
        <v>15</v>
      </c>
      <c r="AN1386" s="130">
        <v>15</v>
      </c>
      <c r="AO1386" s="132">
        <v>23500</v>
      </c>
      <c r="AP1386" s="132">
        <f t="shared" si="274"/>
        <v>50015</v>
      </c>
      <c r="AQ1386" s="118" t="s">
        <v>2231</v>
      </c>
    </row>
    <row r="1387" spans="1:43" hidden="1" outlineLevel="1" x14ac:dyDescent="0.2">
      <c r="A1387" t="s">
        <v>2078</v>
      </c>
      <c r="B1387" s="10" t="s">
        <v>1748</v>
      </c>
      <c r="C1387" s="1">
        <f t="shared" si="279"/>
        <v>338</v>
      </c>
      <c r="D1387" s="7">
        <f t="shared" si="269"/>
        <v>1</v>
      </c>
      <c r="E1387" s="7">
        <f t="shared" si="270"/>
        <v>2</v>
      </c>
      <c r="F1387" s="7">
        <f t="shared" si="271"/>
        <v>3</v>
      </c>
      <c r="G1387" s="1">
        <f t="shared" si="272"/>
        <v>106</v>
      </c>
      <c r="H1387" s="2">
        <f t="shared" si="273"/>
        <v>0.31360946745562129</v>
      </c>
      <c r="I1387" s="8"/>
      <c r="J1387" s="2">
        <f t="shared" si="275"/>
        <v>0.55917159763313606</v>
      </c>
      <c r="K1387" s="2">
        <f t="shared" si="276"/>
        <v>0.2455621301775148</v>
      </c>
      <c r="L1387" s="2">
        <f t="shared" si="277"/>
        <v>0.19230769230769232</v>
      </c>
      <c r="M1387" s="2">
        <f t="shared" si="278"/>
        <v>2.9585798816568198E-3</v>
      </c>
      <c r="N1387" s="1">
        <v>189</v>
      </c>
      <c r="O1387" s="1">
        <v>83</v>
      </c>
      <c r="P1387" s="1">
        <v>65</v>
      </c>
      <c r="Q1387" s="1">
        <v>1</v>
      </c>
      <c r="R1387" s="1"/>
      <c r="S1387" s="1">
        <v>0</v>
      </c>
      <c r="T1387" s="1">
        <v>0</v>
      </c>
      <c r="U1387" s="1">
        <v>0</v>
      </c>
      <c r="V1387" s="1"/>
      <c r="W1387" s="1">
        <v>0</v>
      </c>
      <c r="X1387" s="1">
        <v>0</v>
      </c>
      <c r="Y1387" s="1">
        <v>0</v>
      </c>
      <c r="Z1387" s="1"/>
      <c r="AA1387" s="1"/>
      <c r="AB1387" s="1"/>
      <c r="AH1387" t="str">
        <f t="shared" si="280"/>
        <v>Elmore</v>
      </c>
      <c r="AI1387" t="s">
        <v>3107</v>
      </c>
      <c r="AJ1387">
        <v>1</v>
      </c>
      <c r="AK1387" s="7"/>
      <c r="AL1387" s="127">
        <v>50</v>
      </c>
      <c r="AM1387" s="130">
        <v>15</v>
      </c>
      <c r="AN1387" s="130">
        <v>20</v>
      </c>
      <c r="AO1387" s="132">
        <v>23725</v>
      </c>
      <c r="AP1387" s="132">
        <f t="shared" si="274"/>
        <v>50015</v>
      </c>
      <c r="AQ1387" s="118" t="s">
        <v>2231</v>
      </c>
    </row>
    <row r="1388" spans="1:43" hidden="1" outlineLevel="1" x14ac:dyDescent="0.2">
      <c r="A1388" t="s">
        <v>2016</v>
      </c>
      <c r="B1388" s="10" t="s">
        <v>1748</v>
      </c>
      <c r="C1388" s="1">
        <f t="shared" si="279"/>
        <v>1192</v>
      </c>
      <c r="D1388" s="7">
        <f t="shared" ref="D1388:D1450" si="281">RANK(N1388,(N1388:AF1388))</f>
        <v>1</v>
      </c>
      <c r="E1388" s="7">
        <f t="shared" ref="E1388:E1450" si="282">RANK(O1388,(N1388:AF1388))</f>
        <v>2</v>
      </c>
      <c r="F1388" s="7">
        <f t="shared" ref="F1388:F1450" si="283">RANK(P1388,(N1388:AF1388))</f>
        <v>3</v>
      </c>
      <c r="G1388" s="1">
        <f t="shared" ref="G1388:G1450" si="284">MAX(N1388:P1388)-LARGE(N1388:P1388,2)</f>
        <v>199</v>
      </c>
      <c r="H1388" s="2">
        <f t="shared" ref="H1388:H1450" si="285">G1388/C1388</f>
        <v>0.16694630872483221</v>
      </c>
      <c r="I1388" s="8"/>
      <c r="J1388" s="2">
        <f t="shared" si="275"/>
        <v>0.45302013422818793</v>
      </c>
      <c r="K1388" s="2">
        <f t="shared" si="276"/>
        <v>0.28607382550335569</v>
      </c>
      <c r="L1388" s="2">
        <f t="shared" si="277"/>
        <v>0.24664429530201343</v>
      </c>
      <c r="M1388" s="2">
        <f t="shared" si="278"/>
        <v>1.4261744966443002E-2</v>
      </c>
      <c r="N1388" s="1">
        <v>540</v>
      </c>
      <c r="O1388" s="1">
        <v>341</v>
      </c>
      <c r="P1388" s="1">
        <v>294</v>
      </c>
      <c r="Q1388" s="1">
        <v>4</v>
      </c>
      <c r="R1388" s="1"/>
      <c r="S1388" s="1">
        <v>1</v>
      </c>
      <c r="T1388" s="1">
        <v>0</v>
      </c>
      <c r="U1388" s="1">
        <v>2</v>
      </c>
      <c r="V1388" s="1"/>
      <c r="W1388" s="1">
        <v>0</v>
      </c>
      <c r="X1388" s="1">
        <v>1</v>
      </c>
      <c r="Y1388" s="1">
        <v>9</v>
      </c>
      <c r="Z1388" s="1"/>
      <c r="AA1388" s="1"/>
      <c r="AB1388" s="1"/>
      <c r="AH1388" t="str">
        <f t="shared" si="280"/>
        <v>Enosburg</v>
      </c>
      <c r="AI1388" t="s">
        <v>1494</v>
      </c>
      <c r="AJ1388">
        <v>1</v>
      </c>
      <c r="AK1388" s="7"/>
      <c r="AL1388" s="127">
        <v>50</v>
      </c>
      <c r="AM1388" s="130">
        <v>11</v>
      </c>
      <c r="AN1388" s="130">
        <v>20</v>
      </c>
      <c r="AO1388" s="132">
        <v>23875</v>
      </c>
      <c r="AP1388" s="132">
        <f t="shared" ref="AP1388:AP1451" si="286">AL1388*1000+AM1388</f>
        <v>50011</v>
      </c>
      <c r="AQ1388" s="118" t="s">
        <v>2231</v>
      </c>
    </row>
    <row r="1389" spans="1:43" hidden="1" outlineLevel="1" x14ac:dyDescent="0.2">
      <c r="A1389" t="s">
        <v>1581</v>
      </c>
      <c r="B1389" s="10" t="s">
        <v>1748</v>
      </c>
      <c r="C1389" s="1">
        <f t="shared" si="279"/>
        <v>9132</v>
      </c>
      <c r="D1389" s="7">
        <f t="shared" si="281"/>
        <v>1</v>
      </c>
      <c r="E1389" s="7">
        <f t="shared" si="282"/>
        <v>2</v>
      </c>
      <c r="F1389" s="7">
        <f t="shared" si="283"/>
        <v>3</v>
      </c>
      <c r="G1389" s="1">
        <f t="shared" si="284"/>
        <v>865</v>
      </c>
      <c r="H1389" s="2">
        <f t="shared" si="285"/>
        <v>9.4721857205431456E-2</v>
      </c>
      <c r="I1389" s="8"/>
      <c r="J1389" s="2">
        <f t="shared" si="275"/>
        <v>0.4188567674113009</v>
      </c>
      <c r="K1389" s="2">
        <f t="shared" si="276"/>
        <v>0.32413491020586949</v>
      </c>
      <c r="L1389" s="2">
        <f t="shared" si="277"/>
        <v>0.25208059570740254</v>
      </c>
      <c r="M1389" s="2">
        <f t="shared" si="278"/>
        <v>4.9277266754271243E-3</v>
      </c>
      <c r="N1389" s="1">
        <v>3825</v>
      </c>
      <c r="O1389" s="1">
        <v>2960</v>
      </c>
      <c r="P1389" s="1">
        <v>2302</v>
      </c>
      <c r="Q1389" s="1">
        <v>12</v>
      </c>
      <c r="R1389" s="1"/>
      <c r="S1389" s="1">
        <v>2</v>
      </c>
      <c r="T1389" s="1">
        <v>1</v>
      </c>
      <c r="U1389" s="1">
        <v>9</v>
      </c>
      <c r="V1389" s="1"/>
      <c r="W1389" s="1">
        <v>0</v>
      </c>
      <c r="X1389" s="1">
        <v>0</v>
      </c>
      <c r="Y1389" s="1">
        <v>21</v>
      </c>
      <c r="Z1389" s="1"/>
      <c r="AA1389" s="1"/>
      <c r="AB1389" s="1"/>
      <c r="AH1389" t="str">
        <f t="shared" si="280"/>
        <v>Essex</v>
      </c>
      <c r="AI1389" t="s">
        <v>2519</v>
      </c>
      <c r="AJ1389">
        <v>1</v>
      </c>
      <c r="AK1389" s="7"/>
      <c r="AL1389" s="127">
        <v>50</v>
      </c>
      <c r="AM1389" s="130">
        <v>7</v>
      </c>
      <c r="AN1389" s="130">
        <v>30</v>
      </c>
      <c r="AO1389" s="132">
        <v>24175</v>
      </c>
      <c r="AP1389" s="132">
        <f t="shared" si="286"/>
        <v>50007</v>
      </c>
      <c r="AQ1389" s="118" t="s">
        <v>2231</v>
      </c>
    </row>
    <row r="1390" spans="1:43" hidden="1" outlineLevel="1" x14ac:dyDescent="0.2">
      <c r="A1390" t="s">
        <v>2342</v>
      </c>
      <c r="B1390" s="10" t="s">
        <v>1748</v>
      </c>
      <c r="C1390" s="1">
        <f t="shared" si="279"/>
        <v>1318</v>
      </c>
      <c r="D1390" s="7">
        <f t="shared" si="281"/>
        <v>1</v>
      </c>
      <c r="E1390" s="7">
        <f t="shared" si="282"/>
        <v>2</v>
      </c>
      <c r="F1390" s="7">
        <f t="shared" si="283"/>
        <v>3</v>
      </c>
      <c r="G1390" s="1">
        <f t="shared" si="284"/>
        <v>28</v>
      </c>
      <c r="H1390" s="2">
        <f t="shared" si="285"/>
        <v>2.1244309559939303E-2</v>
      </c>
      <c r="I1390" s="8"/>
      <c r="J1390" s="2">
        <f t="shared" si="275"/>
        <v>0.36798179059180575</v>
      </c>
      <c r="K1390" s="2">
        <f t="shared" si="276"/>
        <v>0.34673748103186647</v>
      </c>
      <c r="L1390" s="2">
        <f t="shared" si="277"/>
        <v>0.27996965098634297</v>
      </c>
      <c r="M1390" s="2">
        <f t="shared" si="278"/>
        <v>5.3110773899848751E-3</v>
      </c>
      <c r="N1390" s="1">
        <v>485</v>
      </c>
      <c r="O1390" s="1">
        <v>457</v>
      </c>
      <c r="P1390" s="1">
        <v>369</v>
      </c>
      <c r="Q1390" s="1">
        <v>3</v>
      </c>
      <c r="R1390" s="1"/>
      <c r="S1390" s="1">
        <v>2</v>
      </c>
      <c r="T1390" s="1">
        <v>0</v>
      </c>
      <c r="U1390" s="1">
        <v>1</v>
      </c>
      <c r="V1390" s="1"/>
      <c r="W1390" s="1">
        <v>0</v>
      </c>
      <c r="X1390" s="1">
        <v>0</v>
      </c>
      <c r="Y1390" s="1">
        <v>1</v>
      </c>
      <c r="Z1390" s="1"/>
      <c r="AA1390" s="1"/>
      <c r="AB1390" s="1"/>
      <c r="AH1390" t="str">
        <f t="shared" si="280"/>
        <v>Fair Haven</v>
      </c>
      <c r="AI1390" t="s">
        <v>463</v>
      </c>
      <c r="AJ1390">
        <v>1</v>
      </c>
      <c r="AK1390" s="7"/>
      <c r="AL1390" s="127">
        <v>50</v>
      </c>
      <c r="AM1390" s="130">
        <v>21</v>
      </c>
      <c r="AN1390" s="130">
        <v>35</v>
      </c>
      <c r="AO1390" s="132">
        <v>25375</v>
      </c>
      <c r="AP1390" s="132">
        <f t="shared" si="286"/>
        <v>50021</v>
      </c>
      <c r="AQ1390" s="118" t="s">
        <v>2231</v>
      </c>
    </row>
    <row r="1391" spans="1:43" hidden="1" outlineLevel="1" x14ac:dyDescent="0.2">
      <c r="A1391" t="s">
        <v>3058</v>
      </c>
      <c r="B1391" s="10" t="s">
        <v>1748</v>
      </c>
      <c r="C1391" s="1">
        <f t="shared" si="279"/>
        <v>1402</v>
      </c>
      <c r="D1391" s="7">
        <f t="shared" si="281"/>
        <v>1</v>
      </c>
      <c r="E1391" s="7">
        <f t="shared" si="282"/>
        <v>2</v>
      </c>
      <c r="F1391" s="7">
        <f t="shared" si="283"/>
        <v>3</v>
      </c>
      <c r="G1391" s="1">
        <f t="shared" si="284"/>
        <v>98</v>
      </c>
      <c r="H1391" s="2">
        <f t="shared" si="285"/>
        <v>6.9900142653352357E-2</v>
      </c>
      <c r="I1391" s="8"/>
      <c r="J1391" s="2">
        <f t="shared" si="275"/>
        <v>0.37945791726105566</v>
      </c>
      <c r="K1391" s="2">
        <f t="shared" si="276"/>
        <v>0.30955777460770328</v>
      </c>
      <c r="L1391" s="2">
        <f t="shared" si="277"/>
        <v>0.30527817403708984</v>
      </c>
      <c r="M1391" s="2">
        <f t="shared" si="278"/>
        <v>5.7061340941511607E-3</v>
      </c>
      <c r="N1391" s="1">
        <v>532</v>
      </c>
      <c r="O1391" s="1">
        <v>434</v>
      </c>
      <c r="P1391" s="1">
        <v>428</v>
      </c>
      <c r="Q1391" s="1">
        <v>4</v>
      </c>
      <c r="R1391" s="1"/>
      <c r="S1391" s="1">
        <v>1</v>
      </c>
      <c r="T1391" s="1">
        <v>0</v>
      </c>
      <c r="U1391" s="1">
        <v>0</v>
      </c>
      <c r="V1391" s="1"/>
      <c r="W1391" s="1">
        <v>0</v>
      </c>
      <c r="X1391" s="1">
        <v>0</v>
      </c>
      <c r="Y1391" s="1">
        <v>3</v>
      </c>
      <c r="Z1391" s="1"/>
      <c r="AA1391" s="1"/>
      <c r="AB1391" s="1"/>
      <c r="AH1391" t="str">
        <f t="shared" si="280"/>
        <v>Fairfax</v>
      </c>
      <c r="AI1391" t="s">
        <v>1494</v>
      </c>
      <c r="AJ1391">
        <v>1</v>
      </c>
      <c r="AK1391" s="7"/>
      <c r="AL1391" s="127">
        <v>50</v>
      </c>
      <c r="AM1391" s="130">
        <v>11</v>
      </c>
      <c r="AN1391" s="130">
        <v>25</v>
      </c>
      <c r="AO1391" s="132">
        <v>24925</v>
      </c>
      <c r="AP1391" s="132">
        <f t="shared" si="286"/>
        <v>50011</v>
      </c>
      <c r="AQ1391" s="118" t="s">
        <v>2231</v>
      </c>
    </row>
    <row r="1392" spans="1:43" hidden="1" outlineLevel="1" x14ac:dyDescent="0.2">
      <c r="A1392" t="s">
        <v>238</v>
      </c>
      <c r="B1392" s="10" t="s">
        <v>1748</v>
      </c>
      <c r="C1392" s="1">
        <f t="shared" si="279"/>
        <v>803</v>
      </c>
      <c r="D1392" s="7">
        <f t="shared" si="281"/>
        <v>1</v>
      </c>
      <c r="E1392" s="7">
        <f t="shared" si="282"/>
        <v>3</v>
      </c>
      <c r="F1392" s="7">
        <f t="shared" si="283"/>
        <v>2</v>
      </c>
      <c r="G1392" s="1">
        <f t="shared" si="284"/>
        <v>188</v>
      </c>
      <c r="H1392" s="2">
        <f t="shared" si="285"/>
        <v>0.23412204234122042</v>
      </c>
      <c r="I1392" s="8"/>
      <c r="J1392" s="2">
        <f t="shared" si="275"/>
        <v>0.51058530510585309</v>
      </c>
      <c r="K1392" s="2">
        <f t="shared" si="276"/>
        <v>0.20672478206724781</v>
      </c>
      <c r="L1392" s="2">
        <f t="shared" si="277"/>
        <v>0.27646326276463262</v>
      </c>
      <c r="M1392" s="2">
        <f t="shared" si="278"/>
        <v>6.22665006226647E-3</v>
      </c>
      <c r="N1392" s="1">
        <v>410</v>
      </c>
      <c r="O1392" s="1">
        <v>166</v>
      </c>
      <c r="P1392" s="1">
        <v>222</v>
      </c>
      <c r="Q1392" s="1">
        <v>0</v>
      </c>
      <c r="R1392" s="1"/>
      <c r="S1392" s="1">
        <v>1</v>
      </c>
      <c r="T1392" s="1">
        <v>2</v>
      </c>
      <c r="U1392" s="1">
        <v>1</v>
      </c>
      <c r="V1392" s="1"/>
      <c r="W1392" s="1">
        <v>0</v>
      </c>
      <c r="X1392" s="1">
        <v>0</v>
      </c>
      <c r="Y1392" s="1">
        <v>1</v>
      </c>
      <c r="Z1392" s="1"/>
      <c r="AA1392" s="1"/>
      <c r="AB1392" s="1"/>
      <c r="AH1392" t="str">
        <f t="shared" si="280"/>
        <v>Fairfield</v>
      </c>
      <c r="AI1392" t="s">
        <v>1494</v>
      </c>
      <c r="AJ1392">
        <v>1</v>
      </c>
      <c r="AK1392" s="7"/>
      <c r="AL1392" s="127">
        <v>50</v>
      </c>
      <c r="AM1392" s="130">
        <v>11</v>
      </c>
      <c r="AN1392" s="130">
        <v>30</v>
      </c>
      <c r="AO1392" s="132">
        <v>25225</v>
      </c>
      <c r="AP1392" s="132">
        <f t="shared" si="286"/>
        <v>50011</v>
      </c>
      <c r="AQ1392" s="118" t="s">
        <v>2231</v>
      </c>
    </row>
    <row r="1393" spans="1:43" hidden="1" outlineLevel="1" x14ac:dyDescent="0.2">
      <c r="A1393" t="s">
        <v>3255</v>
      </c>
      <c r="B1393" s="10" t="s">
        <v>1748</v>
      </c>
      <c r="C1393" s="1">
        <f t="shared" si="279"/>
        <v>518</v>
      </c>
      <c r="D1393" s="7">
        <f t="shared" si="281"/>
        <v>1</v>
      </c>
      <c r="E1393" s="7">
        <f t="shared" si="282"/>
        <v>2</v>
      </c>
      <c r="F1393" s="7">
        <f t="shared" si="283"/>
        <v>3</v>
      </c>
      <c r="G1393" s="1">
        <f t="shared" si="284"/>
        <v>21</v>
      </c>
      <c r="H1393" s="2">
        <f t="shared" si="285"/>
        <v>4.0540540540540543E-2</v>
      </c>
      <c r="I1393" s="8"/>
      <c r="J1393" s="2">
        <f t="shared" si="275"/>
        <v>0.40733590733590735</v>
      </c>
      <c r="K1393" s="2">
        <f t="shared" si="276"/>
        <v>0.36679536679536678</v>
      </c>
      <c r="L1393" s="2">
        <f t="shared" si="277"/>
        <v>0.22200772200772201</v>
      </c>
      <c r="M1393" s="2">
        <f t="shared" si="278"/>
        <v>3.8610038610039088E-3</v>
      </c>
      <c r="N1393" s="1">
        <v>211</v>
      </c>
      <c r="O1393" s="1">
        <v>190</v>
      </c>
      <c r="P1393" s="1">
        <v>115</v>
      </c>
      <c r="Q1393" s="1">
        <v>1</v>
      </c>
      <c r="R1393" s="1"/>
      <c r="S1393" s="1">
        <v>0</v>
      </c>
      <c r="T1393" s="1">
        <v>1</v>
      </c>
      <c r="U1393" s="1">
        <v>0</v>
      </c>
      <c r="V1393" s="1"/>
      <c r="W1393" s="1">
        <v>0</v>
      </c>
      <c r="X1393" s="1">
        <v>0</v>
      </c>
      <c r="Y1393" s="1">
        <v>0</v>
      </c>
      <c r="Z1393" s="1"/>
      <c r="AA1393" s="1"/>
      <c r="AB1393" s="1"/>
      <c r="AH1393" t="str">
        <f t="shared" si="280"/>
        <v>Fairlee</v>
      </c>
      <c r="AI1393" t="s">
        <v>678</v>
      </c>
      <c r="AJ1393">
        <v>1</v>
      </c>
      <c r="AK1393" s="7"/>
      <c r="AL1393" s="127">
        <v>50</v>
      </c>
      <c r="AM1393" s="130">
        <v>17</v>
      </c>
      <c r="AN1393" s="130">
        <v>30</v>
      </c>
      <c r="AO1393" s="132">
        <v>25675</v>
      </c>
      <c r="AP1393" s="132">
        <f t="shared" si="286"/>
        <v>50017</v>
      </c>
      <c r="AQ1393" s="118" t="s">
        <v>2231</v>
      </c>
    </row>
    <row r="1394" spans="1:43" hidden="1" outlineLevel="1" x14ac:dyDescent="0.2">
      <c r="A1394" t="s">
        <v>3257</v>
      </c>
      <c r="B1394" s="10" t="s">
        <v>1748</v>
      </c>
      <c r="C1394" s="1">
        <f t="shared" si="279"/>
        <v>579</v>
      </c>
      <c r="D1394" s="7">
        <f t="shared" si="281"/>
        <v>1</v>
      </c>
      <c r="E1394" s="7">
        <f t="shared" si="282"/>
        <v>3</v>
      </c>
      <c r="F1394" s="7">
        <f t="shared" si="283"/>
        <v>2</v>
      </c>
      <c r="G1394" s="1">
        <f t="shared" si="284"/>
        <v>133</v>
      </c>
      <c r="H1394" s="2">
        <f t="shared" si="285"/>
        <v>0.22970639032815199</v>
      </c>
      <c r="I1394" s="8"/>
      <c r="J1394" s="2">
        <f t="shared" si="275"/>
        <v>0.48704663212435234</v>
      </c>
      <c r="K1394" s="2">
        <f t="shared" si="276"/>
        <v>0.25388601036269431</v>
      </c>
      <c r="L1394" s="2">
        <f t="shared" si="277"/>
        <v>0.25734024179620035</v>
      </c>
      <c r="M1394" s="2">
        <f t="shared" si="278"/>
        <v>1.7271157167530471E-3</v>
      </c>
      <c r="N1394" s="1">
        <v>282</v>
      </c>
      <c r="O1394" s="1">
        <v>147</v>
      </c>
      <c r="P1394" s="1">
        <v>149</v>
      </c>
      <c r="Q1394" s="1">
        <v>1</v>
      </c>
      <c r="R1394" s="1"/>
      <c r="S1394" s="1">
        <v>0</v>
      </c>
      <c r="T1394" s="1">
        <v>0</v>
      </c>
      <c r="U1394" s="1">
        <v>0</v>
      </c>
      <c r="V1394" s="1"/>
      <c r="W1394" s="1">
        <v>0</v>
      </c>
      <c r="X1394" s="1">
        <v>0</v>
      </c>
      <c r="Y1394" s="1">
        <v>0</v>
      </c>
      <c r="Z1394" s="1"/>
      <c r="AA1394" s="1"/>
      <c r="AB1394" s="1"/>
      <c r="AH1394" t="str">
        <f t="shared" si="280"/>
        <v>Fayston</v>
      </c>
      <c r="AI1394" t="s">
        <v>563</v>
      </c>
      <c r="AJ1394">
        <v>1</v>
      </c>
      <c r="AK1394" s="7"/>
      <c r="AL1394" s="127">
        <v>50</v>
      </c>
      <c r="AM1394" s="130">
        <v>23</v>
      </c>
      <c r="AN1394" s="130">
        <v>40</v>
      </c>
      <c r="AO1394" s="132">
        <v>25825</v>
      </c>
      <c r="AP1394" s="132">
        <f t="shared" si="286"/>
        <v>50023</v>
      </c>
      <c r="AQ1394" s="118" t="s">
        <v>2231</v>
      </c>
    </row>
    <row r="1395" spans="1:43" hidden="1" outlineLevel="1" x14ac:dyDescent="0.2">
      <c r="A1395" t="s">
        <v>2879</v>
      </c>
      <c r="B1395" s="10" t="s">
        <v>1748</v>
      </c>
      <c r="C1395" s="1">
        <f t="shared" si="279"/>
        <v>1236</v>
      </c>
      <c r="D1395" s="7">
        <f t="shared" si="281"/>
        <v>1</v>
      </c>
      <c r="E1395" s="7">
        <f t="shared" si="282"/>
        <v>2</v>
      </c>
      <c r="F1395" s="7">
        <f t="shared" si="283"/>
        <v>3</v>
      </c>
      <c r="G1395" s="1">
        <f t="shared" si="284"/>
        <v>20</v>
      </c>
      <c r="H1395" s="2">
        <f t="shared" si="285"/>
        <v>1.6181229773462782E-2</v>
      </c>
      <c r="I1395" s="8"/>
      <c r="J1395" s="2">
        <f t="shared" si="275"/>
        <v>0.38106796116504854</v>
      </c>
      <c r="K1395" s="2">
        <f t="shared" si="276"/>
        <v>0.36488673139158578</v>
      </c>
      <c r="L1395" s="2">
        <f t="shared" si="277"/>
        <v>0.24514563106796117</v>
      </c>
      <c r="M1395" s="2">
        <f t="shared" si="278"/>
        <v>8.8996763754045638E-3</v>
      </c>
      <c r="N1395" s="1">
        <v>471</v>
      </c>
      <c r="O1395" s="1">
        <v>451</v>
      </c>
      <c r="P1395" s="1">
        <v>303</v>
      </c>
      <c r="Q1395" s="1">
        <v>4</v>
      </c>
      <c r="R1395" s="1"/>
      <c r="S1395" s="1">
        <v>0</v>
      </c>
      <c r="T1395" s="1">
        <v>0</v>
      </c>
      <c r="U1395" s="1">
        <v>6</v>
      </c>
      <c r="V1395" s="1"/>
      <c r="W1395" s="1">
        <v>0</v>
      </c>
      <c r="X1395" s="1">
        <v>0</v>
      </c>
      <c r="Y1395" s="1">
        <v>1</v>
      </c>
      <c r="Z1395" s="1"/>
      <c r="AA1395" s="1"/>
      <c r="AB1395" s="1"/>
      <c r="AH1395" t="str">
        <f t="shared" si="280"/>
        <v>Ferrisburg</v>
      </c>
      <c r="AI1395" t="s">
        <v>1749</v>
      </c>
      <c r="AJ1395">
        <v>1</v>
      </c>
      <c r="AK1395" s="7"/>
      <c r="AL1395" s="127">
        <v>50</v>
      </c>
      <c r="AM1395" s="130">
        <v>1</v>
      </c>
      <c r="AN1395" s="130">
        <v>25</v>
      </c>
      <c r="AO1395" s="132">
        <v>26275</v>
      </c>
      <c r="AP1395" s="132">
        <f t="shared" si="286"/>
        <v>50001</v>
      </c>
      <c r="AQ1395" s="118" t="s">
        <v>2231</v>
      </c>
    </row>
    <row r="1396" spans="1:43" hidden="1" outlineLevel="1" x14ac:dyDescent="0.2">
      <c r="A1396" t="s">
        <v>3258</v>
      </c>
      <c r="B1396" s="10" t="s">
        <v>1748</v>
      </c>
      <c r="C1396" s="1">
        <f t="shared" si="279"/>
        <v>502</v>
      </c>
      <c r="D1396" s="7">
        <f t="shared" si="281"/>
        <v>1</v>
      </c>
      <c r="E1396" s="7">
        <f t="shared" si="282"/>
        <v>3</v>
      </c>
      <c r="F1396" s="7">
        <f t="shared" si="283"/>
        <v>2</v>
      </c>
      <c r="G1396" s="1">
        <f t="shared" si="284"/>
        <v>48</v>
      </c>
      <c r="H1396" s="2">
        <f t="shared" si="285"/>
        <v>9.5617529880478086E-2</v>
      </c>
      <c r="I1396" s="8"/>
      <c r="J1396" s="2">
        <f t="shared" si="275"/>
        <v>0.42430278884462153</v>
      </c>
      <c r="K1396" s="2">
        <f t="shared" si="276"/>
        <v>0.24302788844621515</v>
      </c>
      <c r="L1396" s="2">
        <f t="shared" si="277"/>
        <v>0.32868525896414341</v>
      </c>
      <c r="M1396" s="2">
        <f t="shared" si="278"/>
        <v>3.9840637450198613E-3</v>
      </c>
      <c r="N1396" s="1">
        <v>213</v>
      </c>
      <c r="O1396" s="1">
        <v>122</v>
      </c>
      <c r="P1396" s="1">
        <v>165</v>
      </c>
      <c r="Q1396" s="1">
        <v>1</v>
      </c>
      <c r="R1396" s="1"/>
      <c r="S1396" s="1">
        <v>0</v>
      </c>
      <c r="T1396" s="1">
        <v>0</v>
      </c>
      <c r="U1396" s="1">
        <v>1</v>
      </c>
      <c r="V1396" s="1"/>
      <c r="W1396" s="1">
        <v>0</v>
      </c>
      <c r="X1396" s="1">
        <v>0</v>
      </c>
      <c r="Y1396" s="1">
        <v>0</v>
      </c>
      <c r="Z1396" s="1"/>
      <c r="AA1396" s="1"/>
      <c r="AB1396" s="1"/>
      <c r="AH1396" t="str">
        <f t="shared" si="280"/>
        <v>Fletcher</v>
      </c>
      <c r="AI1396" t="s">
        <v>1494</v>
      </c>
      <c r="AJ1396">
        <v>1</v>
      </c>
      <c r="AK1396" s="7"/>
      <c r="AL1396" s="127">
        <v>50</v>
      </c>
      <c r="AM1396" s="130">
        <v>11</v>
      </c>
      <c r="AN1396" s="130">
        <v>35</v>
      </c>
      <c r="AO1396" s="132">
        <v>26500</v>
      </c>
      <c r="AP1396" s="132">
        <f t="shared" si="286"/>
        <v>50011</v>
      </c>
      <c r="AQ1396" s="118" t="s">
        <v>2231</v>
      </c>
    </row>
    <row r="1397" spans="1:43" hidden="1" outlineLevel="1" x14ac:dyDescent="0.2">
      <c r="A1397" t="s">
        <v>1494</v>
      </c>
      <c r="B1397" s="10" t="s">
        <v>1748</v>
      </c>
      <c r="C1397" s="1">
        <f t="shared" si="279"/>
        <v>590</v>
      </c>
      <c r="D1397" s="7">
        <f t="shared" si="281"/>
        <v>1</v>
      </c>
      <c r="E1397" s="7">
        <f t="shared" si="282"/>
        <v>2</v>
      </c>
      <c r="F1397" s="7">
        <f t="shared" si="283"/>
        <v>3</v>
      </c>
      <c r="G1397" s="1">
        <f t="shared" si="284"/>
        <v>18</v>
      </c>
      <c r="H1397" s="2">
        <f t="shared" si="285"/>
        <v>3.0508474576271188E-2</v>
      </c>
      <c r="I1397" s="8"/>
      <c r="J1397" s="2">
        <f t="shared" si="275"/>
        <v>0.36949152542372882</v>
      </c>
      <c r="K1397" s="2">
        <f t="shared" si="276"/>
        <v>0.33898305084745761</v>
      </c>
      <c r="L1397" s="2">
        <f t="shared" si="277"/>
        <v>0.28813559322033899</v>
      </c>
      <c r="M1397" s="2">
        <f t="shared" si="278"/>
        <v>3.3898305084746339E-3</v>
      </c>
      <c r="N1397" s="1">
        <v>218</v>
      </c>
      <c r="O1397" s="1">
        <v>200</v>
      </c>
      <c r="P1397" s="1">
        <v>170</v>
      </c>
      <c r="Q1397" s="1">
        <v>0</v>
      </c>
      <c r="R1397" s="1"/>
      <c r="S1397" s="1">
        <v>0</v>
      </c>
      <c r="T1397" s="1">
        <v>0</v>
      </c>
      <c r="U1397" s="1">
        <v>1</v>
      </c>
      <c r="V1397" s="1"/>
      <c r="W1397" s="1">
        <v>0</v>
      </c>
      <c r="X1397" s="1">
        <v>0</v>
      </c>
      <c r="Y1397" s="1">
        <v>1</v>
      </c>
      <c r="Z1397" s="1"/>
      <c r="AA1397" s="1"/>
      <c r="AB1397" s="1"/>
      <c r="AH1397" t="str">
        <f t="shared" si="280"/>
        <v>Franklin</v>
      </c>
      <c r="AI1397" t="s">
        <v>1494</v>
      </c>
      <c r="AJ1397">
        <v>1</v>
      </c>
      <c r="AK1397" s="7"/>
      <c r="AL1397" s="127">
        <v>50</v>
      </c>
      <c r="AM1397" s="130">
        <v>11</v>
      </c>
      <c r="AN1397" s="130">
        <v>40</v>
      </c>
      <c r="AO1397" s="132">
        <v>27100</v>
      </c>
      <c r="AP1397" s="132">
        <f t="shared" si="286"/>
        <v>50011</v>
      </c>
      <c r="AQ1397" s="118" t="s">
        <v>2231</v>
      </c>
    </row>
    <row r="1398" spans="1:43" hidden="1" outlineLevel="1" x14ac:dyDescent="0.2">
      <c r="A1398" t="s">
        <v>296</v>
      </c>
      <c r="B1398" s="10" t="s">
        <v>1748</v>
      </c>
      <c r="C1398" s="1">
        <f t="shared" si="279"/>
        <v>1830</v>
      </c>
      <c r="D1398" s="7">
        <f t="shared" si="281"/>
        <v>1</v>
      </c>
      <c r="E1398" s="7">
        <f t="shared" si="282"/>
        <v>2</v>
      </c>
      <c r="F1398" s="7">
        <f t="shared" si="283"/>
        <v>3</v>
      </c>
      <c r="G1398" s="1">
        <f t="shared" si="284"/>
        <v>16</v>
      </c>
      <c r="H1398" s="2">
        <f t="shared" si="285"/>
        <v>8.7431693989071038E-3</v>
      </c>
      <c r="I1398" s="8"/>
      <c r="J1398" s="2">
        <f t="shared" si="275"/>
        <v>0.35737704918032787</v>
      </c>
      <c r="K1398" s="2">
        <f t="shared" si="276"/>
        <v>0.34863387978142074</v>
      </c>
      <c r="L1398" s="2">
        <f t="shared" si="277"/>
        <v>0.28852459016393445</v>
      </c>
      <c r="M1398" s="2">
        <f t="shared" si="278"/>
        <v>5.464480874316946E-3</v>
      </c>
      <c r="N1398" s="1">
        <v>654</v>
      </c>
      <c r="O1398" s="1">
        <v>638</v>
      </c>
      <c r="P1398" s="1">
        <v>528</v>
      </c>
      <c r="Q1398" s="1">
        <v>3</v>
      </c>
      <c r="R1398" s="1"/>
      <c r="S1398" s="1">
        <v>3</v>
      </c>
      <c r="T1398" s="1">
        <v>2</v>
      </c>
      <c r="U1398" s="1">
        <v>1</v>
      </c>
      <c r="V1398" s="1"/>
      <c r="W1398" s="1">
        <v>0</v>
      </c>
      <c r="X1398" s="1">
        <v>0</v>
      </c>
      <c r="Y1398" s="1">
        <v>1</v>
      </c>
      <c r="Z1398" s="1"/>
      <c r="AA1398" s="1"/>
      <c r="AB1398" s="1"/>
      <c r="AH1398" t="str">
        <f t="shared" si="280"/>
        <v>Georgia</v>
      </c>
      <c r="AI1398" t="s">
        <v>1494</v>
      </c>
      <c r="AJ1398">
        <v>1</v>
      </c>
      <c r="AK1398" s="7"/>
      <c r="AL1398" s="127">
        <v>50</v>
      </c>
      <c r="AM1398" s="130">
        <v>11</v>
      </c>
      <c r="AN1398" s="130">
        <v>45</v>
      </c>
      <c r="AO1398" s="132">
        <v>27700</v>
      </c>
      <c r="AP1398" s="132">
        <f t="shared" si="286"/>
        <v>50011</v>
      </c>
      <c r="AQ1398" s="118" t="s">
        <v>2231</v>
      </c>
    </row>
    <row r="1399" spans="1:43" hidden="1" outlineLevel="1" x14ac:dyDescent="0.2">
      <c r="A1399" t="s">
        <v>2417</v>
      </c>
      <c r="B1399" s="10" t="s">
        <v>1748</v>
      </c>
      <c r="C1399" s="1">
        <f t="shared" si="279"/>
        <v>498</v>
      </c>
      <c r="D1399" s="7">
        <f t="shared" si="281"/>
        <v>1</v>
      </c>
      <c r="E1399" s="7">
        <f t="shared" si="282"/>
        <v>2</v>
      </c>
      <c r="F1399" s="7">
        <f t="shared" si="283"/>
        <v>3</v>
      </c>
      <c r="G1399" s="1">
        <f t="shared" si="284"/>
        <v>110</v>
      </c>
      <c r="H1399" s="2">
        <f t="shared" si="285"/>
        <v>0.22088353413654618</v>
      </c>
      <c r="I1399" s="8"/>
      <c r="J1399" s="2">
        <f t="shared" si="275"/>
        <v>0.48393574297188757</v>
      </c>
      <c r="K1399" s="2">
        <f t="shared" si="276"/>
        <v>0.26305220883534136</v>
      </c>
      <c r="L1399" s="2">
        <f t="shared" si="277"/>
        <v>0.2429718875502008</v>
      </c>
      <c r="M1399" s="2">
        <f t="shared" si="278"/>
        <v>1.0040160642570267E-2</v>
      </c>
      <c r="N1399" s="1">
        <v>241</v>
      </c>
      <c r="O1399" s="1">
        <v>131</v>
      </c>
      <c r="P1399" s="1">
        <v>121</v>
      </c>
      <c r="Q1399" s="1">
        <v>1</v>
      </c>
      <c r="R1399" s="1"/>
      <c r="S1399" s="1">
        <v>2</v>
      </c>
      <c r="T1399" s="1">
        <v>0</v>
      </c>
      <c r="U1399" s="1">
        <v>0</v>
      </c>
      <c r="V1399" s="1"/>
      <c r="W1399" s="1">
        <v>0</v>
      </c>
      <c r="X1399" s="1">
        <v>0</v>
      </c>
      <c r="Y1399" s="1">
        <v>2</v>
      </c>
      <c r="Z1399" s="1"/>
      <c r="AA1399" s="1"/>
      <c r="AB1399" s="1"/>
      <c r="AH1399" t="str">
        <f t="shared" si="280"/>
        <v>Glover</v>
      </c>
      <c r="AI1399" t="s">
        <v>906</v>
      </c>
      <c r="AJ1399">
        <v>1</v>
      </c>
      <c r="AK1399" s="7"/>
      <c r="AL1399" s="127">
        <v>50</v>
      </c>
      <c r="AM1399" s="130">
        <v>19</v>
      </c>
      <c r="AN1399" s="130">
        <v>40</v>
      </c>
      <c r="AO1399" s="132">
        <v>28075</v>
      </c>
      <c r="AP1399" s="132">
        <f t="shared" si="286"/>
        <v>50019</v>
      </c>
      <c r="AQ1399" s="118" t="s">
        <v>2231</v>
      </c>
    </row>
    <row r="1400" spans="1:43" hidden="1" outlineLevel="1" x14ac:dyDescent="0.2">
      <c r="A1400" t="s">
        <v>1376</v>
      </c>
      <c r="B1400" s="10" t="s">
        <v>1748</v>
      </c>
      <c r="C1400" s="1">
        <f t="shared" si="279"/>
        <v>135</v>
      </c>
      <c r="D1400" s="7">
        <f t="shared" si="281"/>
        <v>1</v>
      </c>
      <c r="E1400" s="7">
        <f t="shared" si="282"/>
        <v>2</v>
      </c>
      <c r="F1400" s="7">
        <f t="shared" si="283"/>
        <v>3</v>
      </c>
      <c r="G1400" s="1">
        <f t="shared" si="284"/>
        <v>12</v>
      </c>
      <c r="H1400" s="2">
        <f t="shared" si="285"/>
        <v>8.8888888888888892E-2</v>
      </c>
      <c r="I1400" s="8"/>
      <c r="J1400" s="2">
        <f t="shared" si="275"/>
        <v>0.43703703703703706</v>
      </c>
      <c r="K1400" s="2">
        <f t="shared" si="276"/>
        <v>0.34814814814814815</v>
      </c>
      <c r="L1400" s="2">
        <f t="shared" si="277"/>
        <v>0.2074074074074074</v>
      </c>
      <c r="M1400" s="2">
        <f t="shared" si="278"/>
        <v>7.4074074074073348E-3</v>
      </c>
      <c r="N1400" s="1">
        <v>59</v>
      </c>
      <c r="O1400" s="1">
        <v>47</v>
      </c>
      <c r="P1400" s="1">
        <v>28</v>
      </c>
      <c r="Q1400" s="1">
        <v>0</v>
      </c>
      <c r="R1400" s="1"/>
      <c r="S1400" s="1">
        <v>1</v>
      </c>
      <c r="T1400" s="1">
        <v>0</v>
      </c>
      <c r="U1400" s="1">
        <v>0</v>
      </c>
      <c r="V1400" s="1"/>
      <c r="W1400" s="1">
        <v>0</v>
      </c>
      <c r="X1400" s="1">
        <v>0</v>
      </c>
      <c r="Y1400" s="1">
        <v>0</v>
      </c>
      <c r="Z1400" s="1"/>
      <c r="AA1400" s="1"/>
      <c r="AB1400" s="1"/>
      <c r="AH1400" t="str">
        <f t="shared" si="280"/>
        <v>Goshen</v>
      </c>
      <c r="AI1400" t="s">
        <v>1749</v>
      </c>
      <c r="AJ1400">
        <v>1</v>
      </c>
      <c r="AK1400" s="7"/>
      <c r="AL1400" s="127">
        <v>50</v>
      </c>
      <c r="AM1400" s="130">
        <v>1</v>
      </c>
      <c r="AN1400" s="130">
        <v>30</v>
      </c>
      <c r="AO1400" s="132">
        <v>28600</v>
      </c>
      <c r="AP1400" s="132">
        <f t="shared" si="286"/>
        <v>50001</v>
      </c>
      <c r="AQ1400" s="118" t="s">
        <v>2231</v>
      </c>
    </row>
    <row r="1401" spans="1:43" hidden="1" outlineLevel="1" x14ac:dyDescent="0.2">
      <c r="A1401" t="s">
        <v>201</v>
      </c>
      <c r="B1401" s="10" t="s">
        <v>1748</v>
      </c>
      <c r="C1401" s="1">
        <f t="shared" si="279"/>
        <v>362</v>
      </c>
      <c r="D1401" s="7">
        <f t="shared" si="281"/>
        <v>1</v>
      </c>
      <c r="E1401" s="7">
        <f t="shared" si="282"/>
        <v>2</v>
      </c>
      <c r="F1401" s="7">
        <f t="shared" si="283"/>
        <v>3</v>
      </c>
      <c r="G1401" s="1">
        <f t="shared" si="284"/>
        <v>39</v>
      </c>
      <c r="H1401" s="2">
        <f t="shared" si="285"/>
        <v>0.10773480662983426</v>
      </c>
      <c r="I1401" s="8"/>
      <c r="J1401" s="2">
        <f t="shared" si="275"/>
        <v>0.43093922651933703</v>
      </c>
      <c r="K1401" s="2">
        <f t="shared" si="276"/>
        <v>0.32320441988950277</v>
      </c>
      <c r="L1401" s="2">
        <f t="shared" si="277"/>
        <v>0.23480662983425415</v>
      </c>
      <c r="M1401" s="2">
        <f t="shared" si="278"/>
        <v>1.1049723756906049E-2</v>
      </c>
      <c r="N1401" s="1">
        <v>156</v>
      </c>
      <c r="O1401" s="1">
        <v>117</v>
      </c>
      <c r="P1401" s="1">
        <v>85</v>
      </c>
      <c r="Q1401" s="1">
        <v>2</v>
      </c>
      <c r="R1401" s="1"/>
      <c r="S1401" s="1">
        <v>0</v>
      </c>
      <c r="T1401" s="1">
        <v>0</v>
      </c>
      <c r="U1401" s="1">
        <v>2</v>
      </c>
      <c r="V1401" s="1"/>
      <c r="W1401" s="1">
        <v>0</v>
      </c>
      <c r="X1401" s="1">
        <v>0</v>
      </c>
      <c r="Y1401" s="1">
        <v>0</v>
      </c>
      <c r="Z1401" s="1"/>
      <c r="AA1401" s="1"/>
      <c r="AB1401" s="1"/>
      <c r="AH1401" t="str">
        <f t="shared" si="280"/>
        <v>Grafton</v>
      </c>
      <c r="AI1401" t="s">
        <v>2181</v>
      </c>
      <c r="AJ1401">
        <v>1</v>
      </c>
      <c r="AK1401" s="7"/>
      <c r="AL1401" s="127">
        <v>50</v>
      </c>
      <c r="AM1401" s="130">
        <v>25</v>
      </c>
      <c r="AN1401" s="130">
        <v>30</v>
      </c>
      <c r="AO1401" s="132">
        <v>28900</v>
      </c>
      <c r="AP1401" s="132">
        <f t="shared" si="286"/>
        <v>50025</v>
      </c>
      <c r="AQ1401" s="118" t="s">
        <v>2231</v>
      </c>
    </row>
    <row r="1402" spans="1:43" hidden="1" outlineLevel="1" x14ac:dyDescent="0.2">
      <c r="A1402" t="s">
        <v>3251</v>
      </c>
      <c r="B1402" s="10" t="s">
        <v>1748</v>
      </c>
      <c r="C1402" s="1">
        <f t="shared" si="279"/>
        <v>43</v>
      </c>
      <c r="D1402" s="7">
        <f t="shared" si="281"/>
        <v>2</v>
      </c>
      <c r="E1402" s="7">
        <f t="shared" si="282"/>
        <v>1</v>
      </c>
      <c r="F1402" s="7">
        <f t="shared" si="283"/>
        <v>3</v>
      </c>
      <c r="G1402" s="1">
        <f t="shared" si="284"/>
        <v>25</v>
      </c>
      <c r="H1402" s="2">
        <f t="shared" si="285"/>
        <v>0.58139534883720934</v>
      </c>
      <c r="I1402" s="8"/>
      <c r="J1402" s="2">
        <f t="shared" si="275"/>
        <v>0.16279069767441862</v>
      </c>
      <c r="K1402" s="2">
        <f t="shared" si="276"/>
        <v>0.7441860465116279</v>
      </c>
      <c r="L1402" s="2">
        <f t="shared" si="277"/>
        <v>9.3023255813953487E-2</v>
      </c>
      <c r="M1402" s="2">
        <f t="shared" si="278"/>
        <v>-5.5511151231257827E-17</v>
      </c>
      <c r="N1402" s="1">
        <v>7</v>
      </c>
      <c r="O1402" s="1">
        <v>32</v>
      </c>
      <c r="P1402" s="1">
        <v>4</v>
      </c>
      <c r="Q1402" s="1">
        <v>0</v>
      </c>
      <c r="R1402" s="1"/>
      <c r="S1402" s="1">
        <v>0</v>
      </c>
      <c r="T1402" s="1">
        <v>0</v>
      </c>
      <c r="U1402" s="1">
        <v>0</v>
      </c>
      <c r="V1402" s="1"/>
      <c r="W1402" s="1">
        <v>0</v>
      </c>
      <c r="X1402" s="1">
        <v>0</v>
      </c>
      <c r="Y1402" s="1">
        <v>0</v>
      </c>
      <c r="Z1402" s="1"/>
      <c r="AA1402" s="1"/>
      <c r="AB1402" s="1"/>
      <c r="AH1402" t="str">
        <f t="shared" si="280"/>
        <v>Granby</v>
      </c>
      <c r="AI1402" t="s">
        <v>1581</v>
      </c>
      <c r="AJ1402">
        <v>1</v>
      </c>
      <c r="AK1402" s="7"/>
      <c r="AL1402" s="127">
        <v>50</v>
      </c>
      <c r="AM1402" s="130">
        <v>9</v>
      </c>
      <c r="AN1402" s="130">
        <v>50</v>
      </c>
      <c r="AO1402" s="132">
        <v>29125</v>
      </c>
      <c r="AP1402" s="132">
        <f t="shared" si="286"/>
        <v>50009</v>
      </c>
      <c r="AQ1402" s="118" t="s">
        <v>2231</v>
      </c>
    </row>
    <row r="1403" spans="1:43" hidden="1" outlineLevel="1" x14ac:dyDescent="0.2">
      <c r="A1403" t="s">
        <v>2520</v>
      </c>
      <c r="B1403" s="10" t="s">
        <v>1748</v>
      </c>
      <c r="C1403" s="1">
        <f t="shared" si="279"/>
        <v>1059</v>
      </c>
      <c r="D1403" s="7">
        <f t="shared" si="281"/>
        <v>1</v>
      </c>
      <c r="E1403" s="7">
        <f t="shared" si="282"/>
        <v>2</v>
      </c>
      <c r="F1403" s="7">
        <f t="shared" si="283"/>
        <v>3</v>
      </c>
      <c r="G1403" s="1">
        <f t="shared" si="284"/>
        <v>127</v>
      </c>
      <c r="H1403" s="2">
        <f t="shared" si="285"/>
        <v>0.11992445703493862</v>
      </c>
      <c r="I1403" s="8"/>
      <c r="J1403" s="2">
        <f t="shared" si="275"/>
        <v>0.41265344664778092</v>
      </c>
      <c r="K1403" s="2">
        <f t="shared" si="276"/>
        <v>0.29272898961284233</v>
      </c>
      <c r="L1403" s="2">
        <f t="shared" si="277"/>
        <v>0.28800755429650615</v>
      </c>
      <c r="M1403" s="2">
        <f t="shared" si="278"/>
        <v>6.6100094428706013E-3</v>
      </c>
      <c r="N1403" s="1">
        <v>437</v>
      </c>
      <c r="O1403" s="1">
        <v>310</v>
      </c>
      <c r="P1403" s="1">
        <v>305</v>
      </c>
      <c r="Q1403" s="1">
        <v>3</v>
      </c>
      <c r="R1403" s="1"/>
      <c r="S1403" s="1">
        <v>1</v>
      </c>
      <c r="T1403" s="1">
        <v>1</v>
      </c>
      <c r="U1403" s="1">
        <v>0</v>
      </c>
      <c r="V1403" s="1"/>
      <c r="W1403" s="1">
        <v>1</v>
      </c>
      <c r="X1403" s="1">
        <v>0</v>
      </c>
      <c r="Y1403" s="1">
        <v>1</v>
      </c>
      <c r="Z1403" s="1"/>
      <c r="AA1403" s="1"/>
      <c r="AB1403" s="1"/>
      <c r="AH1403" t="str">
        <f t="shared" si="280"/>
        <v>Grand Isle</v>
      </c>
      <c r="AI1403" t="s">
        <v>2520</v>
      </c>
      <c r="AJ1403">
        <v>1</v>
      </c>
      <c r="AK1403" s="7"/>
      <c r="AL1403" s="127">
        <v>50</v>
      </c>
      <c r="AM1403" s="130">
        <v>13</v>
      </c>
      <c r="AN1403" s="130">
        <v>10</v>
      </c>
      <c r="AO1403" s="132">
        <v>29275</v>
      </c>
      <c r="AP1403" s="132">
        <f t="shared" si="286"/>
        <v>50013</v>
      </c>
      <c r="AQ1403" s="118" t="s">
        <v>2231</v>
      </c>
    </row>
    <row r="1404" spans="1:43" hidden="1" outlineLevel="1" x14ac:dyDescent="0.2">
      <c r="A1404" t="s">
        <v>796</v>
      </c>
      <c r="B1404" s="10" t="s">
        <v>1748</v>
      </c>
      <c r="C1404" s="1">
        <f t="shared" si="279"/>
        <v>129</v>
      </c>
      <c r="D1404" s="7">
        <f t="shared" si="281"/>
        <v>1</v>
      </c>
      <c r="E1404" s="7">
        <f t="shared" si="282"/>
        <v>3</v>
      </c>
      <c r="F1404" s="7">
        <f t="shared" si="283"/>
        <v>2</v>
      </c>
      <c r="G1404" s="1">
        <f t="shared" si="284"/>
        <v>17</v>
      </c>
      <c r="H1404" s="2">
        <f t="shared" si="285"/>
        <v>0.13178294573643412</v>
      </c>
      <c r="I1404" s="8"/>
      <c r="J1404" s="2">
        <f t="shared" si="275"/>
        <v>0.46511627906976744</v>
      </c>
      <c r="K1404" s="2">
        <f t="shared" si="276"/>
        <v>0.20155038759689922</v>
      </c>
      <c r="L1404" s="2">
        <f t="shared" si="277"/>
        <v>0.33333333333333331</v>
      </c>
      <c r="M1404" s="2">
        <f t="shared" si="278"/>
        <v>5.5511151231257827E-17</v>
      </c>
      <c r="N1404" s="1">
        <v>60</v>
      </c>
      <c r="O1404" s="1">
        <v>26</v>
      </c>
      <c r="P1404" s="1">
        <v>43</v>
      </c>
      <c r="Q1404" s="1">
        <v>0</v>
      </c>
      <c r="R1404" s="1"/>
      <c r="S1404" s="1">
        <v>0</v>
      </c>
      <c r="T1404" s="1">
        <v>0</v>
      </c>
      <c r="U1404" s="1">
        <v>0</v>
      </c>
      <c r="V1404" s="1"/>
      <c r="W1404" s="1">
        <v>0</v>
      </c>
      <c r="X1404" s="1">
        <v>0</v>
      </c>
      <c r="Y1404" s="1">
        <v>0</v>
      </c>
      <c r="Z1404" s="1"/>
      <c r="AA1404" s="1"/>
      <c r="AB1404" s="1"/>
      <c r="AH1404" t="str">
        <f t="shared" si="280"/>
        <v>Granville</v>
      </c>
      <c r="AI1404" t="s">
        <v>1749</v>
      </c>
      <c r="AJ1404">
        <v>1</v>
      </c>
      <c r="AK1404" s="7"/>
      <c r="AL1404" s="127">
        <v>50</v>
      </c>
      <c r="AM1404" s="130">
        <v>1</v>
      </c>
      <c r="AN1404" s="130">
        <v>35</v>
      </c>
      <c r="AO1404" s="132">
        <v>29575</v>
      </c>
      <c r="AP1404" s="132">
        <f t="shared" si="286"/>
        <v>50001</v>
      </c>
      <c r="AQ1404" s="118" t="s">
        <v>2231</v>
      </c>
    </row>
    <row r="1405" spans="1:43" hidden="1" outlineLevel="1" x14ac:dyDescent="0.2">
      <c r="A1405" t="s">
        <v>2423</v>
      </c>
      <c r="B1405" s="10" t="s">
        <v>1748</v>
      </c>
      <c r="C1405" s="1">
        <f t="shared" si="279"/>
        <v>385</v>
      </c>
      <c r="D1405" s="7">
        <f t="shared" si="281"/>
        <v>1</v>
      </c>
      <c r="E1405" s="7">
        <f t="shared" si="282"/>
        <v>2</v>
      </c>
      <c r="F1405" s="7">
        <f t="shared" si="283"/>
        <v>3</v>
      </c>
      <c r="G1405" s="1">
        <f t="shared" si="284"/>
        <v>98</v>
      </c>
      <c r="H1405" s="2">
        <f t="shared" si="285"/>
        <v>0.25454545454545452</v>
      </c>
      <c r="I1405" s="8"/>
      <c r="J1405" s="2">
        <f t="shared" si="275"/>
        <v>0.52207792207792203</v>
      </c>
      <c r="K1405" s="2">
        <f t="shared" si="276"/>
        <v>0.26753246753246751</v>
      </c>
      <c r="L1405" s="2">
        <f t="shared" si="277"/>
        <v>0.20779220779220781</v>
      </c>
      <c r="M1405" s="2">
        <f t="shared" si="278"/>
        <v>2.5974025974026538E-3</v>
      </c>
      <c r="N1405" s="1">
        <v>201</v>
      </c>
      <c r="O1405" s="1">
        <v>103</v>
      </c>
      <c r="P1405" s="1">
        <v>80</v>
      </c>
      <c r="Q1405" s="1">
        <v>0</v>
      </c>
      <c r="R1405" s="1"/>
      <c r="S1405" s="1">
        <v>0</v>
      </c>
      <c r="T1405" s="1">
        <v>0</v>
      </c>
      <c r="U1405" s="1">
        <v>0</v>
      </c>
      <c r="V1405" s="1"/>
      <c r="W1405" s="1">
        <v>0</v>
      </c>
      <c r="X1405" s="1">
        <v>0</v>
      </c>
      <c r="Y1405" s="1">
        <v>1</v>
      </c>
      <c r="Z1405" s="1"/>
      <c r="AA1405" s="1"/>
      <c r="AB1405" s="1"/>
      <c r="AH1405" t="str">
        <f t="shared" si="280"/>
        <v>Greensboro</v>
      </c>
      <c r="AI1405" t="s">
        <v>906</v>
      </c>
      <c r="AJ1405">
        <v>1</v>
      </c>
      <c r="AK1405" s="7"/>
      <c r="AL1405" s="127">
        <v>50</v>
      </c>
      <c r="AM1405" s="130">
        <v>19</v>
      </c>
      <c r="AN1405" s="130">
        <v>45</v>
      </c>
      <c r="AO1405" s="132">
        <v>30175</v>
      </c>
      <c r="AP1405" s="132">
        <f t="shared" si="286"/>
        <v>50019</v>
      </c>
      <c r="AQ1405" s="118" t="s">
        <v>2231</v>
      </c>
    </row>
    <row r="1406" spans="1:43" hidden="1" outlineLevel="1" x14ac:dyDescent="0.2">
      <c r="A1406" t="s">
        <v>2424</v>
      </c>
      <c r="B1406" s="10" t="s">
        <v>1748</v>
      </c>
      <c r="C1406" s="1">
        <f t="shared" si="279"/>
        <v>417</v>
      </c>
      <c r="D1406" s="7">
        <f t="shared" si="281"/>
        <v>2</v>
      </c>
      <c r="E1406" s="7">
        <f t="shared" si="282"/>
        <v>1</v>
      </c>
      <c r="F1406" s="7">
        <f t="shared" si="283"/>
        <v>3</v>
      </c>
      <c r="G1406" s="1">
        <f t="shared" si="284"/>
        <v>15</v>
      </c>
      <c r="H1406" s="2">
        <f t="shared" si="285"/>
        <v>3.5971223021582732E-2</v>
      </c>
      <c r="I1406" s="8"/>
      <c r="J1406" s="2">
        <f t="shared" si="275"/>
        <v>0.34292565947242204</v>
      </c>
      <c r="K1406" s="2">
        <f t="shared" si="276"/>
        <v>0.37889688249400477</v>
      </c>
      <c r="L1406" s="2">
        <f t="shared" si="277"/>
        <v>0.2733812949640288</v>
      </c>
      <c r="M1406" s="2">
        <f t="shared" si="278"/>
        <v>4.7961630695443902E-3</v>
      </c>
      <c r="N1406" s="1">
        <v>143</v>
      </c>
      <c r="O1406" s="1">
        <v>158</v>
      </c>
      <c r="P1406" s="1">
        <v>114</v>
      </c>
      <c r="Q1406" s="1">
        <v>0</v>
      </c>
      <c r="R1406" s="1"/>
      <c r="S1406" s="1">
        <v>1</v>
      </c>
      <c r="T1406" s="1">
        <v>0</v>
      </c>
      <c r="U1406" s="1">
        <v>1</v>
      </c>
      <c r="V1406" s="1"/>
      <c r="W1406" s="1">
        <v>0</v>
      </c>
      <c r="X1406" s="1">
        <v>0</v>
      </c>
      <c r="Y1406" s="1">
        <v>0</v>
      </c>
      <c r="Z1406" s="1"/>
      <c r="AA1406" s="1"/>
      <c r="AB1406" s="1"/>
      <c r="AH1406" t="str">
        <f t="shared" si="280"/>
        <v>Groton</v>
      </c>
      <c r="AI1406" t="s">
        <v>117</v>
      </c>
      <c r="AJ1406">
        <v>1</v>
      </c>
      <c r="AK1406" s="7"/>
      <c r="AL1406" s="127">
        <v>50</v>
      </c>
      <c r="AM1406" s="130">
        <v>5</v>
      </c>
      <c r="AN1406" s="130">
        <v>20</v>
      </c>
      <c r="AO1406" s="132">
        <v>30550</v>
      </c>
      <c r="AP1406" s="132">
        <f t="shared" si="286"/>
        <v>50005</v>
      </c>
      <c r="AQ1406" s="118" t="s">
        <v>2231</v>
      </c>
    </row>
    <row r="1407" spans="1:43" hidden="1" outlineLevel="1" x14ac:dyDescent="0.2">
      <c r="A1407" t="s">
        <v>1940</v>
      </c>
      <c r="B1407" s="10" t="s">
        <v>1748</v>
      </c>
      <c r="C1407" s="1">
        <f t="shared" si="279"/>
        <v>134</v>
      </c>
      <c r="D1407" s="7">
        <f t="shared" si="281"/>
        <v>2</v>
      </c>
      <c r="E1407" s="7">
        <f t="shared" si="282"/>
        <v>1</v>
      </c>
      <c r="F1407" s="7">
        <f t="shared" si="283"/>
        <v>2</v>
      </c>
      <c r="G1407" s="1">
        <f t="shared" si="284"/>
        <v>30</v>
      </c>
      <c r="H1407" s="2">
        <f t="shared" si="285"/>
        <v>0.22388059701492538</v>
      </c>
      <c r="I1407" s="8"/>
      <c r="J1407" s="2">
        <f t="shared" si="275"/>
        <v>0.2537313432835821</v>
      </c>
      <c r="K1407" s="2">
        <f t="shared" si="276"/>
        <v>0.47761194029850745</v>
      </c>
      <c r="L1407" s="2">
        <f t="shared" si="277"/>
        <v>0.2537313432835821</v>
      </c>
      <c r="M1407" s="2">
        <f t="shared" si="278"/>
        <v>1.492537313432829E-2</v>
      </c>
      <c r="N1407" s="1">
        <v>34</v>
      </c>
      <c r="O1407" s="1">
        <v>64</v>
      </c>
      <c r="P1407" s="1">
        <v>34</v>
      </c>
      <c r="Q1407" s="1">
        <v>0</v>
      </c>
      <c r="R1407" s="1"/>
      <c r="S1407" s="1">
        <v>0</v>
      </c>
      <c r="T1407" s="1">
        <v>0</v>
      </c>
      <c r="U1407" s="1">
        <v>0</v>
      </c>
      <c r="V1407" s="1"/>
      <c r="W1407" s="1">
        <v>0</v>
      </c>
      <c r="X1407" s="1">
        <v>0</v>
      </c>
      <c r="Y1407" s="1">
        <v>2</v>
      </c>
      <c r="Z1407" s="1"/>
      <c r="AA1407" s="1"/>
      <c r="AB1407" s="1"/>
      <c r="AH1407" t="str">
        <f t="shared" si="280"/>
        <v>Guildhall</v>
      </c>
      <c r="AI1407" t="s">
        <v>1581</v>
      </c>
      <c r="AJ1407">
        <v>1</v>
      </c>
      <c r="AK1407" s="7"/>
      <c r="AL1407" s="127">
        <v>50</v>
      </c>
      <c r="AM1407" s="130">
        <v>9</v>
      </c>
      <c r="AN1407" s="130">
        <v>55</v>
      </c>
      <c r="AO1407" s="132">
        <v>30775</v>
      </c>
      <c r="AP1407" s="132">
        <f t="shared" si="286"/>
        <v>50009</v>
      </c>
      <c r="AQ1407" s="118" t="s">
        <v>2231</v>
      </c>
    </row>
    <row r="1408" spans="1:43" hidden="1" outlineLevel="1" x14ac:dyDescent="0.2">
      <c r="A1408" t="s">
        <v>797</v>
      </c>
      <c r="B1408" s="10" t="s">
        <v>1748</v>
      </c>
      <c r="C1408" s="1">
        <f t="shared" si="279"/>
        <v>1003</v>
      </c>
      <c r="D1408" s="7">
        <f t="shared" si="281"/>
        <v>1</v>
      </c>
      <c r="E1408" s="7">
        <f t="shared" si="282"/>
        <v>2</v>
      </c>
      <c r="F1408" s="7">
        <f t="shared" si="283"/>
        <v>3</v>
      </c>
      <c r="G1408" s="1">
        <f t="shared" si="284"/>
        <v>324</v>
      </c>
      <c r="H1408" s="2">
        <f t="shared" si="285"/>
        <v>0.32303090727816552</v>
      </c>
      <c r="I1408" s="8"/>
      <c r="J1408" s="2">
        <f t="shared" si="275"/>
        <v>0.55633100697906279</v>
      </c>
      <c r="K1408" s="2">
        <f t="shared" si="276"/>
        <v>0.2333000997008973</v>
      </c>
      <c r="L1408" s="2">
        <f t="shared" si="277"/>
        <v>0.20039880358923232</v>
      </c>
      <c r="M1408" s="2">
        <f t="shared" si="278"/>
        <v>9.9700897308075964E-3</v>
      </c>
      <c r="N1408" s="1">
        <v>558</v>
      </c>
      <c r="O1408" s="1">
        <v>234</v>
      </c>
      <c r="P1408" s="1">
        <v>201</v>
      </c>
      <c r="Q1408" s="1">
        <v>1</v>
      </c>
      <c r="R1408" s="1"/>
      <c r="S1408" s="1">
        <v>2</v>
      </c>
      <c r="T1408" s="1">
        <v>0</v>
      </c>
      <c r="U1408" s="1">
        <v>4</v>
      </c>
      <c r="V1408" s="1"/>
      <c r="W1408" s="1">
        <v>0</v>
      </c>
      <c r="X1408" s="1">
        <v>1</v>
      </c>
      <c r="Y1408" s="1">
        <v>2</v>
      </c>
      <c r="Z1408" s="1"/>
      <c r="AA1408" s="1"/>
      <c r="AB1408" s="1"/>
      <c r="AH1408" t="str">
        <f t="shared" si="280"/>
        <v>Guilford</v>
      </c>
      <c r="AI1408" t="s">
        <v>2181</v>
      </c>
      <c r="AJ1408">
        <v>1</v>
      </c>
      <c r="AK1408" s="7"/>
      <c r="AL1408" s="127">
        <v>50</v>
      </c>
      <c r="AM1408" s="130">
        <v>25</v>
      </c>
      <c r="AN1408" s="130">
        <v>35</v>
      </c>
      <c r="AO1408" s="132">
        <v>30925</v>
      </c>
      <c r="AP1408" s="132">
        <f t="shared" si="286"/>
        <v>50025</v>
      </c>
      <c r="AQ1408" s="118" t="s">
        <v>2231</v>
      </c>
    </row>
    <row r="1409" spans="1:43" hidden="1" outlineLevel="1" x14ac:dyDescent="0.2">
      <c r="A1409" t="s">
        <v>2286</v>
      </c>
      <c r="B1409" s="10" t="s">
        <v>1748</v>
      </c>
      <c r="C1409" s="1">
        <f t="shared" si="279"/>
        <v>347</v>
      </c>
      <c r="D1409" s="7">
        <f t="shared" si="281"/>
        <v>1</v>
      </c>
      <c r="E1409" s="7">
        <f t="shared" si="282"/>
        <v>2</v>
      </c>
      <c r="F1409" s="7">
        <f t="shared" si="283"/>
        <v>3</v>
      </c>
      <c r="G1409" s="1">
        <f t="shared" si="284"/>
        <v>55</v>
      </c>
      <c r="H1409" s="2">
        <f t="shared" si="285"/>
        <v>0.15850144092219021</v>
      </c>
      <c r="I1409" s="8"/>
      <c r="J1409" s="2">
        <f t="shared" si="275"/>
        <v>0.49279538904899134</v>
      </c>
      <c r="K1409" s="2">
        <f t="shared" si="276"/>
        <v>0.33429394812680113</v>
      </c>
      <c r="L1409" s="2">
        <f t="shared" si="277"/>
        <v>0.16426512968299711</v>
      </c>
      <c r="M1409" s="2">
        <f t="shared" si="278"/>
        <v>8.6455331412104153E-3</v>
      </c>
      <c r="N1409" s="1">
        <v>171</v>
      </c>
      <c r="O1409" s="1">
        <v>116</v>
      </c>
      <c r="P1409" s="1">
        <v>57</v>
      </c>
      <c r="Q1409" s="1">
        <v>1</v>
      </c>
      <c r="R1409" s="1"/>
      <c r="S1409" s="1">
        <v>0</v>
      </c>
      <c r="T1409" s="1">
        <v>0</v>
      </c>
      <c r="U1409" s="1">
        <v>0</v>
      </c>
      <c r="V1409" s="1"/>
      <c r="W1409" s="1">
        <v>0</v>
      </c>
      <c r="X1409" s="1">
        <v>1</v>
      </c>
      <c r="Y1409" s="1">
        <v>1</v>
      </c>
      <c r="Z1409" s="1"/>
      <c r="AA1409" s="1"/>
      <c r="AB1409" s="1"/>
      <c r="AH1409" t="str">
        <f t="shared" si="280"/>
        <v>Halifax</v>
      </c>
      <c r="AI1409" t="s">
        <v>2181</v>
      </c>
      <c r="AJ1409">
        <v>1</v>
      </c>
      <c r="AK1409" s="7"/>
      <c r="AL1409" s="127">
        <v>50</v>
      </c>
      <c r="AM1409" s="130">
        <v>25</v>
      </c>
      <c r="AN1409" s="130">
        <v>40</v>
      </c>
      <c r="AO1409" s="132">
        <v>31150</v>
      </c>
      <c r="AP1409" s="132">
        <f t="shared" si="286"/>
        <v>50025</v>
      </c>
      <c r="AQ1409" s="118" t="s">
        <v>2231</v>
      </c>
    </row>
    <row r="1410" spans="1:43" hidden="1" outlineLevel="1" x14ac:dyDescent="0.2">
      <c r="A1410" t="s">
        <v>1111</v>
      </c>
      <c r="B1410" s="10" t="s">
        <v>1748</v>
      </c>
      <c r="C1410" s="1">
        <f t="shared" si="279"/>
        <v>164</v>
      </c>
      <c r="D1410" s="7">
        <f t="shared" si="281"/>
        <v>1</v>
      </c>
      <c r="E1410" s="7">
        <f t="shared" si="282"/>
        <v>3</v>
      </c>
      <c r="F1410" s="7">
        <f t="shared" si="283"/>
        <v>2</v>
      </c>
      <c r="G1410" s="1">
        <f t="shared" si="284"/>
        <v>43</v>
      </c>
      <c r="H1410" s="2">
        <f t="shared" si="285"/>
        <v>0.26219512195121952</v>
      </c>
      <c r="I1410" s="8"/>
      <c r="J1410" s="2">
        <f t="shared" si="275"/>
        <v>0.52439024390243905</v>
      </c>
      <c r="K1410" s="2">
        <f t="shared" si="276"/>
        <v>0.18902439024390244</v>
      </c>
      <c r="L1410" s="2">
        <f t="shared" si="277"/>
        <v>0.26219512195121952</v>
      </c>
      <c r="M1410" s="2">
        <f t="shared" si="278"/>
        <v>2.4390243902438991E-2</v>
      </c>
      <c r="N1410" s="1">
        <v>86</v>
      </c>
      <c r="O1410" s="1">
        <v>31</v>
      </c>
      <c r="P1410" s="1">
        <v>43</v>
      </c>
      <c r="Q1410" s="1">
        <v>3</v>
      </c>
      <c r="R1410" s="1"/>
      <c r="S1410" s="1">
        <v>0</v>
      </c>
      <c r="T1410" s="1">
        <v>0</v>
      </c>
      <c r="U1410" s="1">
        <v>1</v>
      </c>
      <c r="V1410" s="1"/>
      <c r="W1410" s="1">
        <v>0</v>
      </c>
      <c r="X1410" s="1">
        <v>0</v>
      </c>
      <c r="Y1410" s="1">
        <v>0</v>
      </c>
      <c r="Z1410" s="1"/>
      <c r="AA1410" s="1"/>
      <c r="AB1410" s="1"/>
      <c r="AH1410" t="str">
        <f t="shared" si="280"/>
        <v>Hancock</v>
      </c>
      <c r="AI1410" t="s">
        <v>1749</v>
      </c>
      <c r="AJ1410">
        <v>1</v>
      </c>
      <c r="AK1410" s="7"/>
      <c r="AL1410" s="127">
        <v>50</v>
      </c>
      <c r="AM1410" s="130">
        <v>1</v>
      </c>
      <c r="AN1410" s="130">
        <v>40</v>
      </c>
      <c r="AO1410" s="132">
        <v>31525</v>
      </c>
      <c r="AP1410" s="132">
        <f t="shared" si="286"/>
        <v>50001</v>
      </c>
      <c r="AQ1410" s="118" t="s">
        <v>2231</v>
      </c>
    </row>
    <row r="1411" spans="1:43" hidden="1" outlineLevel="1" x14ac:dyDescent="0.2">
      <c r="A1411" t="s">
        <v>1219</v>
      </c>
      <c r="B1411" s="10" t="s">
        <v>1748</v>
      </c>
      <c r="C1411" s="1">
        <f t="shared" si="279"/>
        <v>1269</v>
      </c>
      <c r="D1411" s="7">
        <f t="shared" si="281"/>
        <v>1</v>
      </c>
      <c r="E1411" s="7">
        <f t="shared" si="282"/>
        <v>3</v>
      </c>
      <c r="F1411" s="7">
        <f t="shared" si="283"/>
        <v>2</v>
      </c>
      <c r="G1411" s="1">
        <f t="shared" si="284"/>
        <v>215</v>
      </c>
      <c r="H1411" s="2">
        <f t="shared" si="285"/>
        <v>0.16942474389282899</v>
      </c>
      <c r="I1411" s="8"/>
      <c r="J1411" s="2">
        <f t="shared" si="275"/>
        <v>0.44996059889676909</v>
      </c>
      <c r="K1411" s="2">
        <f t="shared" si="276"/>
        <v>0.2631993695823483</v>
      </c>
      <c r="L1411" s="2">
        <f t="shared" si="277"/>
        <v>0.28053585500394013</v>
      </c>
      <c r="M1411" s="2">
        <f t="shared" si="278"/>
        <v>6.3041765169424835E-3</v>
      </c>
      <c r="N1411" s="1">
        <v>571</v>
      </c>
      <c r="O1411" s="1">
        <v>334</v>
      </c>
      <c r="P1411" s="1">
        <v>356</v>
      </c>
      <c r="Q1411" s="1">
        <v>0</v>
      </c>
      <c r="R1411" s="1"/>
      <c r="S1411" s="1">
        <v>3</v>
      </c>
      <c r="T1411" s="1">
        <v>1</v>
      </c>
      <c r="U1411" s="1">
        <v>1</v>
      </c>
      <c r="V1411" s="1"/>
      <c r="W1411" s="1">
        <v>0</v>
      </c>
      <c r="X1411" s="1">
        <v>0</v>
      </c>
      <c r="Y1411" s="1">
        <v>3</v>
      </c>
      <c r="Z1411" s="1"/>
      <c r="AA1411" s="1"/>
      <c r="AB1411" s="1"/>
      <c r="AH1411" t="str">
        <f t="shared" si="280"/>
        <v>Hardwick</v>
      </c>
      <c r="AI1411" t="s">
        <v>117</v>
      </c>
      <c r="AJ1411">
        <v>1</v>
      </c>
      <c r="AK1411" s="7"/>
      <c r="AL1411" s="127">
        <v>50</v>
      </c>
      <c r="AM1411" s="130">
        <v>5</v>
      </c>
      <c r="AN1411" s="130">
        <v>25</v>
      </c>
      <c r="AO1411" s="132">
        <v>31825</v>
      </c>
      <c r="AP1411" s="132">
        <f t="shared" si="286"/>
        <v>50005</v>
      </c>
      <c r="AQ1411" s="118" t="s">
        <v>2231</v>
      </c>
    </row>
    <row r="1412" spans="1:43" hidden="1" outlineLevel="1" x14ac:dyDescent="0.2">
      <c r="A1412" t="s">
        <v>1619</v>
      </c>
      <c r="B1412" s="10" t="s">
        <v>1748</v>
      </c>
      <c r="C1412" s="1">
        <f t="shared" si="279"/>
        <v>4422</v>
      </c>
      <c r="D1412" s="7">
        <f t="shared" si="281"/>
        <v>1</v>
      </c>
      <c r="E1412" s="7">
        <f t="shared" si="282"/>
        <v>2</v>
      </c>
      <c r="F1412" s="7">
        <f t="shared" si="283"/>
        <v>3</v>
      </c>
      <c r="G1412" s="1">
        <f t="shared" si="284"/>
        <v>470</v>
      </c>
      <c r="H1412" s="2">
        <f t="shared" si="285"/>
        <v>0.10628674807779286</v>
      </c>
      <c r="I1412" s="8"/>
      <c r="J1412" s="2">
        <f t="shared" si="275"/>
        <v>0.4599728629579376</v>
      </c>
      <c r="K1412" s="2">
        <f t="shared" si="276"/>
        <v>0.35368611488014473</v>
      </c>
      <c r="L1412" s="2">
        <f t="shared" si="277"/>
        <v>0.17933061962912708</v>
      </c>
      <c r="M1412" s="2">
        <f t="shared" si="278"/>
        <v>7.0104025327905883E-3</v>
      </c>
      <c r="N1412" s="1">
        <v>2034</v>
      </c>
      <c r="O1412" s="1">
        <v>1564</v>
      </c>
      <c r="P1412" s="1">
        <v>793</v>
      </c>
      <c r="Q1412" s="1">
        <v>8</v>
      </c>
      <c r="R1412" s="1"/>
      <c r="S1412" s="1">
        <v>5</v>
      </c>
      <c r="T1412" s="1">
        <v>1</v>
      </c>
      <c r="U1412" s="1">
        <v>2</v>
      </c>
      <c r="V1412" s="1"/>
      <c r="W1412" s="1">
        <v>1</v>
      </c>
      <c r="X1412" s="1">
        <v>0</v>
      </c>
      <c r="Y1412" s="1">
        <v>14</v>
      </c>
      <c r="Z1412" s="1"/>
      <c r="AA1412" s="1"/>
      <c r="AB1412" s="1"/>
      <c r="AH1412" t="str">
        <f t="shared" si="280"/>
        <v>Hartford</v>
      </c>
      <c r="AI1412" t="s">
        <v>2168</v>
      </c>
      <c r="AJ1412">
        <v>1</v>
      </c>
      <c r="AK1412" s="7"/>
      <c r="AL1412" s="127">
        <v>50</v>
      </c>
      <c r="AM1412" s="130">
        <v>27</v>
      </c>
      <c r="AN1412" s="130">
        <v>40</v>
      </c>
      <c r="AO1412" s="132">
        <v>32275</v>
      </c>
      <c r="AP1412" s="132">
        <f t="shared" si="286"/>
        <v>50027</v>
      </c>
      <c r="AQ1412" s="118" t="s">
        <v>2231</v>
      </c>
    </row>
    <row r="1413" spans="1:43" hidden="1" outlineLevel="1" x14ac:dyDescent="0.2">
      <c r="A1413" t="s">
        <v>2418</v>
      </c>
      <c r="B1413" s="10" t="s">
        <v>1748</v>
      </c>
      <c r="C1413" s="1">
        <f t="shared" si="279"/>
        <v>1607</v>
      </c>
      <c r="D1413" s="7">
        <f t="shared" si="281"/>
        <v>1</v>
      </c>
      <c r="E1413" s="7">
        <f t="shared" si="282"/>
        <v>2</v>
      </c>
      <c r="F1413" s="7">
        <f t="shared" si="283"/>
        <v>3</v>
      </c>
      <c r="G1413" s="1">
        <f t="shared" si="284"/>
        <v>293</v>
      </c>
      <c r="H1413" s="2">
        <f t="shared" si="285"/>
        <v>0.18232731798382079</v>
      </c>
      <c r="I1413" s="8"/>
      <c r="J1413" s="2">
        <f t="shared" si="275"/>
        <v>0.47915370255133788</v>
      </c>
      <c r="K1413" s="2">
        <f t="shared" si="276"/>
        <v>0.29682638456751709</v>
      </c>
      <c r="L1413" s="2">
        <f t="shared" si="277"/>
        <v>0.21406347230864967</v>
      </c>
      <c r="M1413" s="2">
        <f t="shared" si="278"/>
        <v>9.956440572495312E-3</v>
      </c>
      <c r="N1413" s="1">
        <v>770</v>
      </c>
      <c r="O1413" s="1">
        <v>477</v>
      </c>
      <c r="P1413" s="1">
        <v>344</v>
      </c>
      <c r="Q1413" s="1">
        <v>8</v>
      </c>
      <c r="R1413" s="1"/>
      <c r="S1413" s="1">
        <v>3</v>
      </c>
      <c r="T1413" s="1">
        <v>0</v>
      </c>
      <c r="U1413" s="1">
        <v>2</v>
      </c>
      <c r="V1413" s="1"/>
      <c r="W1413" s="1">
        <v>0</v>
      </c>
      <c r="X1413" s="1">
        <v>0</v>
      </c>
      <c r="Y1413" s="1">
        <v>3</v>
      </c>
      <c r="Z1413" s="1"/>
      <c r="AA1413" s="1"/>
      <c r="AB1413" s="1"/>
      <c r="AH1413" t="str">
        <f t="shared" si="280"/>
        <v>Hartland</v>
      </c>
      <c r="AI1413" t="s">
        <v>2168</v>
      </c>
      <c r="AJ1413">
        <v>1</v>
      </c>
      <c r="AK1413" s="7"/>
      <c r="AL1413" s="127">
        <v>50</v>
      </c>
      <c r="AM1413" s="130">
        <v>27</v>
      </c>
      <c r="AN1413" s="130">
        <v>45</v>
      </c>
      <c r="AO1413" s="132">
        <v>32425</v>
      </c>
      <c r="AP1413" s="132">
        <f t="shared" si="286"/>
        <v>50027</v>
      </c>
      <c r="AQ1413" s="118" t="s">
        <v>2231</v>
      </c>
    </row>
    <row r="1414" spans="1:43" hidden="1" outlineLevel="1" x14ac:dyDescent="0.2">
      <c r="A1414" t="s">
        <v>3222</v>
      </c>
      <c r="B1414" s="10" t="s">
        <v>1748</v>
      </c>
      <c r="C1414" s="1">
        <f t="shared" si="279"/>
        <v>1239</v>
      </c>
      <c r="D1414" s="7">
        <f t="shared" si="281"/>
        <v>1</v>
      </c>
      <c r="E1414" s="7">
        <f t="shared" si="282"/>
        <v>2</v>
      </c>
      <c r="F1414" s="7">
        <f t="shared" si="283"/>
        <v>3</v>
      </c>
      <c r="G1414" s="1">
        <f t="shared" si="284"/>
        <v>158</v>
      </c>
      <c r="H1414" s="2">
        <f t="shared" si="285"/>
        <v>0.12752219531880549</v>
      </c>
      <c r="I1414" s="8"/>
      <c r="J1414" s="2">
        <f t="shared" si="275"/>
        <v>0.41888619854721548</v>
      </c>
      <c r="K1414" s="2">
        <f t="shared" si="276"/>
        <v>0.29136400322841</v>
      </c>
      <c r="L1414" s="2">
        <f t="shared" si="277"/>
        <v>0.28732849071832123</v>
      </c>
      <c r="M1414" s="2">
        <f t="shared" si="278"/>
        <v>2.4213075060533495E-3</v>
      </c>
      <c r="N1414" s="1">
        <v>519</v>
      </c>
      <c r="O1414" s="1">
        <v>361</v>
      </c>
      <c r="P1414" s="1">
        <v>356</v>
      </c>
      <c r="Q1414" s="1">
        <v>0</v>
      </c>
      <c r="R1414" s="1"/>
      <c r="S1414" s="1">
        <v>2</v>
      </c>
      <c r="T1414" s="1">
        <v>0</v>
      </c>
      <c r="U1414" s="1">
        <v>0</v>
      </c>
      <c r="V1414" s="1"/>
      <c r="W1414" s="1">
        <v>0</v>
      </c>
      <c r="X1414" s="1">
        <v>0</v>
      </c>
      <c r="Y1414" s="1">
        <v>1</v>
      </c>
      <c r="Z1414" s="1"/>
      <c r="AA1414" s="1"/>
      <c r="AB1414" s="1"/>
      <c r="AH1414" t="str">
        <f t="shared" si="280"/>
        <v>Highgate</v>
      </c>
      <c r="AI1414" t="s">
        <v>1494</v>
      </c>
      <c r="AJ1414">
        <v>1</v>
      </c>
      <c r="AK1414" s="7"/>
      <c r="AL1414" s="127">
        <v>50</v>
      </c>
      <c r="AM1414" s="130">
        <v>11</v>
      </c>
      <c r="AN1414" s="130">
        <v>50</v>
      </c>
      <c r="AO1414" s="132">
        <v>33025</v>
      </c>
      <c r="AP1414" s="132">
        <f t="shared" si="286"/>
        <v>50011</v>
      </c>
      <c r="AQ1414" s="118" t="s">
        <v>2231</v>
      </c>
    </row>
    <row r="1415" spans="1:43" hidden="1" outlineLevel="1" x14ac:dyDescent="0.2">
      <c r="A1415" t="s">
        <v>3247</v>
      </c>
      <c r="B1415" s="10" t="s">
        <v>1748</v>
      </c>
      <c r="C1415" s="1">
        <f t="shared" si="279"/>
        <v>2073</v>
      </c>
      <c r="D1415" s="7">
        <f t="shared" si="281"/>
        <v>1</v>
      </c>
      <c r="E1415" s="7">
        <f t="shared" si="282"/>
        <v>2</v>
      </c>
      <c r="F1415" s="7">
        <f t="shared" si="283"/>
        <v>3</v>
      </c>
      <c r="G1415" s="1">
        <f t="shared" si="284"/>
        <v>512</v>
      </c>
      <c r="H1415" s="2">
        <f t="shared" si="285"/>
        <v>0.24698504582730343</v>
      </c>
      <c r="I1415" s="8"/>
      <c r="J1415" s="2">
        <f t="shared" si="275"/>
        <v>0.49686444766039556</v>
      </c>
      <c r="K1415" s="2">
        <f t="shared" si="276"/>
        <v>0.24987940183309212</v>
      </c>
      <c r="L1415" s="2">
        <f t="shared" si="277"/>
        <v>0.24602026049204051</v>
      </c>
      <c r="M1415" s="2">
        <f t="shared" si="278"/>
        <v>7.2358900144717797E-3</v>
      </c>
      <c r="N1415" s="1">
        <v>1030</v>
      </c>
      <c r="O1415" s="1">
        <v>518</v>
      </c>
      <c r="P1415" s="1">
        <v>510</v>
      </c>
      <c r="Q1415" s="1">
        <v>7</v>
      </c>
      <c r="R1415" s="1"/>
      <c r="S1415" s="1">
        <v>0</v>
      </c>
      <c r="T1415" s="1">
        <v>1</v>
      </c>
      <c r="U1415" s="1">
        <v>2</v>
      </c>
      <c r="V1415" s="1"/>
      <c r="W1415" s="1">
        <v>1</v>
      </c>
      <c r="X1415" s="1">
        <v>0</v>
      </c>
      <c r="Y1415" s="1">
        <v>4</v>
      </c>
      <c r="Z1415" s="1"/>
      <c r="AA1415" s="1"/>
      <c r="AB1415" s="1"/>
      <c r="AH1415" t="str">
        <f t="shared" si="280"/>
        <v>Hinesburg</v>
      </c>
      <c r="AI1415" t="s">
        <v>2519</v>
      </c>
      <c r="AJ1415">
        <v>1</v>
      </c>
      <c r="AK1415" s="7"/>
      <c r="AL1415" s="127">
        <v>50</v>
      </c>
      <c r="AM1415" s="130">
        <v>7</v>
      </c>
      <c r="AN1415" s="130">
        <v>35</v>
      </c>
      <c r="AO1415" s="132">
        <v>33475</v>
      </c>
      <c r="AP1415" s="132">
        <f t="shared" si="286"/>
        <v>50007</v>
      </c>
      <c r="AQ1415" s="118" t="s">
        <v>2231</v>
      </c>
    </row>
    <row r="1416" spans="1:43" hidden="1" outlineLevel="1" x14ac:dyDescent="0.2">
      <c r="A1416" t="s">
        <v>2373</v>
      </c>
      <c r="B1416" s="10" t="s">
        <v>1748</v>
      </c>
      <c r="C1416" s="1">
        <f t="shared" si="279"/>
        <v>259</v>
      </c>
      <c r="D1416" s="7">
        <f t="shared" si="281"/>
        <v>1</v>
      </c>
      <c r="E1416" s="7">
        <f t="shared" si="282"/>
        <v>3</v>
      </c>
      <c r="F1416" s="7">
        <f t="shared" si="283"/>
        <v>2</v>
      </c>
      <c r="G1416" s="1">
        <f t="shared" si="284"/>
        <v>44</v>
      </c>
      <c r="H1416" s="2">
        <f t="shared" si="285"/>
        <v>0.16988416988416988</v>
      </c>
      <c r="I1416" s="8"/>
      <c r="J1416" s="2">
        <f t="shared" si="275"/>
        <v>0.45559845559845558</v>
      </c>
      <c r="K1416" s="2">
        <f t="shared" si="276"/>
        <v>0.25096525096525096</v>
      </c>
      <c r="L1416" s="2">
        <f t="shared" si="277"/>
        <v>0.2857142857142857</v>
      </c>
      <c r="M1416" s="2">
        <f t="shared" si="278"/>
        <v>7.7220077220077621E-3</v>
      </c>
      <c r="N1416" s="1">
        <v>118</v>
      </c>
      <c r="O1416" s="1">
        <v>65</v>
      </c>
      <c r="P1416" s="1">
        <v>74</v>
      </c>
      <c r="Q1416" s="1">
        <v>0</v>
      </c>
      <c r="R1416" s="1"/>
      <c r="S1416" s="1">
        <v>0</v>
      </c>
      <c r="T1416" s="1">
        <v>1</v>
      </c>
      <c r="U1416" s="1">
        <v>1</v>
      </c>
      <c r="V1416" s="1"/>
      <c r="W1416" s="1">
        <v>0</v>
      </c>
      <c r="X1416" s="1">
        <v>0</v>
      </c>
      <c r="Y1416" s="1">
        <v>0</v>
      </c>
      <c r="Z1416" s="1"/>
      <c r="AA1416" s="1"/>
      <c r="AB1416" s="1"/>
      <c r="AH1416" t="str">
        <f t="shared" si="280"/>
        <v>Holland</v>
      </c>
      <c r="AI1416" t="s">
        <v>906</v>
      </c>
      <c r="AJ1416">
        <v>1</v>
      </c>
      <c r="AK1416" s="7"/>
      <c r="AL1416" s="127">
        <v>50</v>
      </c>
      <c r="AM1416" s="130">
        <v>19</v>
      </c>
      <c r="AN1416" s="130">
        <v>50</v>
      </c>
      <c r="AO1416" s="132">
        <v>33775</v>
      </c>
      <c r="AP1416" s="132">
        <f t="shared" si="286"/>
        <v>50019</v>
      </c>
      <c r="AQ1416" s="118" t="s">
        <v>2231</v>
      </c>
    </row>
    <row r="1417" spans="1:43" hidden="1" outlineLevel="1" x14ac:dyDescent="0.2">
      <c r="A1417" t="s">
        <v>2872</v>
      </c>
      <c r="B1417" s="10" t="s">
        <v>1748</v>
      </c>
      <c r="C1417" s="1">
        <f t="shared" si="279"/>
        <v>322</v>
      </c>
      <c r="D1417" s="7">
        <f t="shared" si="281"/>
        <v>1</v>
      </c>
      <c r="E1417" s="7">
        <f t="shared" si="282"/>
        <v>2</v>
      </c>
      <c r="F1417" s="7">
        <f t="shared" si="283"/>
        <v>3</v>
      </c>
      <c r="G1417" s="1">
        <f t="shared" si="284"/>
        <v>2</v>
      </c>
      <c r="H1417" s="2">
        <f t="shared" si="285"/>
        <v>6.2111801242236021E-3</v>
      </c>
      <c r="I1417" s="8"/>
      <c r="J1417" s="2">
        <f t="shared" si="275"/>
        <v>0.38819875776397517</v>
      </c>
      <c r="K1417" s="2">
        <f t="shared" si="276"/>
        <v>0.38198757763975155</v>
      </c>
      <c r="L1417" s="2">
        <f t="shared" si="277"/>
        <v>0.22049689440993789</v>
      </c>
      <c r="M1417" s="2">
        <f t="shared" si="278"/>
        <v>9.3167701863353936E-3</v>
      </c>
      <c r="N1417" s="1">
        <v>125</v>
      </c>
      <c r="O1417" s="1">
        <v>123</v>
      </c>
      <c r="P1417" s="1">
        <v>71</v>
      </c>
      <c r="Q1417" s="1">
        <v>0</v>
      </c>
      <c r="R1417" s="1"/>
      <c r="S1417" s="1">
        <v>0</v>
      </c>
      <c r="T1417" s="1">
        <v>0</v>
      </c>
      <c r="U1417" s="1">
        <v>0</v>
      </c>
      <c r="V1417" s="1"/>
      <c r="W1417" s="1">
        <v>0</v>
      </c>
      <c r="X1417" s="1">
        <v>0</v>
      </c>
      <c r="Y1417" s="1">
        <v>3</v>
      </c>
      <c r="Z1417" s="1"/>
      <c r="AA1417" s="1"/>
      <c r="AB1417" s="1"/>
      <c r="AH1417" t="str">
        <f t="shared" si="280"/>
        <v>Hubbardton</v>
      </c>
      <c r="AI1417" t="s">
        <v>463</v>
      </c>
      <c r="AJ1417">
        <v>1</v>
      </c>
      <c r="AK1417" s="7"/>
      <c r="AL1417" s="127">
        <v>50</v>
      </c>
      <c r="AM1417" s="130">
        <v>21</v>
      </c>
      <c r="AN1417" s="130">
        <v>40</v>
      </c>
      <c r="AO1417" s="132">
        <v>34450</v>
      </c>
      <c r="AP1417" s="132">
        <f t="shared" si="286"/>
        <v>50021</v>
      </c>
      <c r="AQ1417" s="118" t="s">
        <v>2231</v>
      </c>
    </row>
    <row r="1418" spans="1:43" hidden="1" outlineLevel="1" x14ac:dyDescent="0.2">
      <c r="A1418" t="s">
        <v>2873</v>
      </c>
      <c r="B1418" s="10" t="s">
        <v>1748</v>
      </c>
      <c r="C1418" s="1">
        <f t="shared" si="279"/>
        <v>868</v>
      </c>
      <c r="D1418" s="7">
        <f t="shared" si="281"/>
        <v>1</v>
      </c>
      <c r="E1418" s="7">
        <f t="shared" si="282"/>
        <v>3</v>
      </c>
      <c r="F1418" s="7">
        <f t="shared" si="283"/>
        <v>2</v>
      </c>
      <c r="G1418" s="1">
        <f t="shared" si="284"/>
        <v>206</v>
      </c>
      <c r="H1418" s="2">
        <f t="shared" si="285"/>
        <v>0.23732718894009217</v>
      </c>
      <c r="I1418" s="8"/>
      <c r="J1418" s="2">
        <f t="shared" si="275"/>
        <v>0.50460829493087556</v>
      </c>
      <c r="K1418" s="2">
        <f t="shared" si="276"/>
        <v>0.22465437788018433</v>
      </c>
      <c r="L1418" s="2">
        <f t="shared" si="277"/>
        <v>0.26728110599078342</v>
      </c>
      <c r="M1418" s="2">
        <f t="shared" si="278"/>
        <v>3.4562211981566948E-3</v>
      </c>
      <c r="N1418" s="1">
        <v>438</v>
      </c>
      <c r="O1418" s="1">
        <v>195</v>
      </c>
      <c r="P1418" s="1">
        <v>232</v>
      </c>
      <c r="Q1418" s="1">
        <v>0</v>
      </c>
      <c r="R1418" s="1"/>
      <c r="S1418" s="1">
        <v>0</v>
      </c>
      <c r="T1418" s="1">
        <v>0</v>
      </c>
      <c r="U1418" s="1">
        <v>1</v>
      </c>
      <c r="V1418" s="1"/>
      <c r="W1418" s="1">
        <v>0</v>
      </c>
      <c r="X1418" s="1">
        <v>0</v>
      </c>
      <c r="Y1418" s="1">
        <v>2</v>
      </c>
      <c r="Z1418" s="1"/>
      <c r="AA1418" s="1"/>
      <c r="AB1418" s="1"/>
      <c r="AH1418" t="str">
        <f t="shared" si="280"/>
        <v>Huntington</v>
      </c>
      <c r="AI1418" t="s">
        <v>2519</v>
      </c>
      <c r="AJ1418">
        <v>1</v>
      </c>
      <c r="AK1418" s="7"/>
      <c r="AL1418" s="127">
        <v>50</v>
      </c>
      <c r="AM1418" s="130">
        <v>7</v>
      </c>
      <c r="AN1418" s="130">
        <v>40</v>
      </c>
      <c r="AO1418" s="132">
        <v>34600</v>
      </c>
      <c r="AP1418" s="132">
        <f t="shared" si="286"/>
        <v>50007</v>
      </c>
      <c r="AQ1418" s="118" t="s">
        <v>2231</v>
      </c>
    </row>
    <row r="1419" spans="1:43" hidden="1" outlineLevel="1" x14ac:dyDescent="0.2">
      <c r="A1419" t="s">
        <v>2240</v>
      </c>
      <c r="B1419" s="10" t="s">
        <v>1748</v>
      </c>
      <c r="C1419" s="1">
        <f t="shared" si="279"/>
        <v>1248</v>
      </c>
      <c r="D1419" s="7">
        <f t="shared" si="281"/>
        <v>1</v>
      </c>
      <c r="E1419" s="7">
        <f t="shared" si="282"/>
        <v>2</v>
      </c>
      <c r="F1419" s="7">
        <f t="shared" si="283"/>
        <v>3</v>
      </c>
      <c r="G1419" s="1">
        <f t="shared" si="284"/>
        <v>191</v>
      </c>
      <c r="H1419" s="2">
        <f t="shared" si="285"/>
        <v>0.15304487179487181</v>
      </c>
      <c r="I1419" s="8"/>
      <c r="J1419" s="2">
        <f t="shared" si="275"/>
        <v>0.44150641025641024</v>
      </c>
      <c r="K1419" s="2">
        <f t="shared" si="276"/>
        <v>0.28846153846153844</v>
      </c>
      <c r="L1419" s="2">
        <f t="shared" si="277"/>
        <v>0.26362179487179488</v>
      </c>
      <c r="M1419" s="2">
        <f t="shared" si="278"/>
        <v>6.410256410256443E-3</v>
      </c>
      <c r="N1419" s="1">
        <v>551</v>
      </c>
      <c r="O1419" s="1">
        <v>360</v>
      </c>
      <c r="P1419" s="1">
        <v>329</v>
      </c>
      <c r="Q1419" s="1">
        <v>2</v>
      </c>
      <c r="R1419" s="1"/>
      <c r="S1419" s="1">
        <v>2</v>
      </c>
      <c r="T1419" s="1">
        <v>0</v>
      </c>
      <c r="U1419" s="1">
        <v>0</v>
      </c>
      <c r="V1419" s="1"/>
      <c r="W1419" s="1">
        <v>0</v>
      </c>
      <c r="X1419" s="1">
        <v>0</v>
      </c>
      <c r="Y1419" s="1">
        <v>4</v>
      </c>
      <c r="Z1419" s="1"/>
      <c r="AA1419" s="1"/>
      <c r="AB1419" s="1"/>
      <c r="AH1419" t="str">
        <f t="shared" si="280"/>
        <v>Hyde Park</v>
      </c>
      <c r="AI1419" t="s">
        <v>3107</v>
      </c>
      <c r="AJ1419">
        <v>1</v>
      </c>
      <c r="AK1419" s="7"/>
      <c r="AL1419" s="127">
        <v>50</v>
      </c>
      <c r="AM1419" s="130">
        <v>15</v>
      </c>
      <c r="AN1419" s="130">
        <v>25</v>
      </c>
      <c r="AO1419" s="132">
        <v>35050</v>
      </c>
      <c r="AP1419" s="132">
        <f t="shared" si="286"/>
        <v>50015</v>
      </c>
      <c r="AQ1419" s="118" t="s">
        <v>2231</v>
      </c>
    </row>
    <row r="1420" spans="1:43" hidden="1" outlineLevel="1" x14ac:dyDescent="0.2">
      <c r="A1420" t="s">
        <v>3136</v>
      </c>
      <c r="B1420" s="10" t="s">
        <v>1748</v>
      </c>
      <c r="C1420" s="1">
        <f t="shared" si="279"/>
        <v>231</v>
      </c>
      <c r="D1420" s="7">
        <f t="shared" si="281"/>
        <v>2</v>
      </c>
      <c r="E1420" s="7">
        <f t="shared" si="282"/>
        <v>1</v>
      </c>
      <c r="F1420" s="7">
        <f t="shared" si="283"/>
        <v>3</v>
      </c>
      <c r="G1420" s="1">
        <f t="shared" si="284"/>
        <v>21</v>
      </c>
      <c r="H1420" s="2">
        <f t="shared" si="285"/>
        <v>9.0909090909090912E-2</v>
      </c>
      <c r="I1420" s="8"/>
      <c r="J1420" s="2">
        <f t="shared" si="275"/>
        <v>0.32467532467532467</v>
      </c>
      <c r="K1420" s="2">
        <f t="shared" si="276"/>
        <v>0.41558441558441561</v>
      </c>
      <c r="L1420" s="2">
        <f t="shared" si="277"/>
        <v>0.25974025974025972</v>
      </c>
      <c r="M1420" s="2">
        <f t="shared" si="278"/>
        <v>0</v>
      </c>
      <c r="N1420" s="1">
        <v>75</v>
      </c>
      <c r="O1420" s="1">
        <v>96</v>
      </c>
      <c r="P1420" s="1">
        <v>60</v>
      </c>
      <c r="Q1420" s="1">
        <v>0</v>
      </c>
      <c r="R1420" s="1"/>
      <c r="S1420" s="1">
        <v>0</v>
      </c>
      <c r="T1420" s="1">
        <v>0</v>
      </c>
      <c r="U1420" s="1">
        <v>0</v>
      </c>
      <c r="V1420" s="1"/>
      <c r="W1420" s="1">
        <v>0</v>
      </c>
      <c r="X1420" s="1">
        <v>0</v>
      </c>
      <c r="Y1420" s="1">
        <v>0</v>
      </c>
      <c r="Z1420" s="1"/>
      <c r="AA1420" s="1"/>
      <c r="AB1420" s="1"/>
      <c r="AH1420" t="str">
        <f t="shared" si="280"/>
        <v>Ira</v>
      </c>
      <c r="AI1420" t="s">
        <v>463</v>
      </c>
      <c r="AJ1420">
        <v>1</v>
      </c>
      <c r="AK1420" s="7"/>
      <c r="AL1420" s="127">
        <v>50</v>
      </c>
      <c r="AM1420" s="130">
        <v>21</v>
      </c>
      <c r="AN1420" s="130">
        <v>45</v>
      </c>
      <c r="AO1420" s="132">
        <v>35425</v>
      </c>
      <c r="AP1420" s="132">
        <f t="shared" si="286"/>
        <v>50021</v>
      </c>
      <c r="AQ1420" s="118" t="s">
        <v>2231</v>
      </c>
    </row>
    <row r="1421" spans="1:43" hidden="1" outlineLevel="1" x14ac:dyDescent="0.2">
      <c r="A1421" t="s">
        <v>3137</v>
      </c>
      <c r="B1421" s="10" t="s">
        <v>1748</v>
      </c>
      <c r="C1421" s="1">
        <f t="shared" si="279"/>
        <v>456</v>
      </c>
      <c r="D1421" s="7">
        <f t="shared" si="281"/>
        <v>1</v>
      </c>
      <c r="E1421" s="7">
        <f t="shared" si="282"/>
        <v>3</v>
      </c>
      <c r="F1421" s="7">
        <f t="shared" si="283"/>
        <v>2</v>
      </c>
      <c r="G1421" s="1">
        <f t="shared" si="284"/>
        <v>51</v>
      </c>
      <c r="H1421" s="2">
        <f t="shared" si="285"/>
        <v>0.1118421052631579</v>
      </c>
      <c r="I1421" s="8"/>
      <c r="J1421" s="2">
        <f t="shared" si="275"/>
        <v>0.43859649122807015</v>
      </c>
      <c r="K1421" s="2">
        <f t="shared" si="276"/>
        <v>0.23026315789473684</v>
      </c>
      <c r="L1421" s="2">
        <f t="shared" si="277"/>
        <v>0.3267543859649123</v>
      </c>
      <c r="M1421" s="2">
        <f t="shared" si="278"/>
        <v>4.3859649122806599E-3</v>
      </c>
      <c r="N1421" s="1">
        <v>200</v>
      </c>
      <c r="O1421" s="1">
        <v>105</v>
      </c>
      <c r="P1421" s="1">
        <v>149</v>
      </c>
      <c r="Q1421" s="1">
        <v>0</v>
      </c>
      <c r="R1421" s="1"/>
      <c r="S1421" s="1">
        <v>1</v>
      </c>
      <c r="T1421" s="1">
        <v>1</v>
      </c>
      <c r="U1421" s="1">
        <v>0</v>
      </c>
      <c r="V1421" s="1"/>
      <c r="W1421" s="1">
        <v>0</v>
      </c>
      <c r="X1421" s="1">
        <v>0</v>
      </c>
      <c r="Y1421" s="1">
        <v>0</v>
      </c>
      <c r="Z1421" s="1"/>
      <c r="AA1421" s="1"/>
      <c r="AB1421" s="1"/>
      <c r="AH1421" t="str">
        <f t="shared" si="280"/>
        <v>Irasburg</v>
      </c>
      <c r="AI1421" t="s">
        <v>906</v>
      </c>
      <c r="AJ1421">
        <v>1</v>
      </c>
      <c r="AK1421" s="7"/>
      <c r="AL1421" s="127">
        <v>50</v>
      </c>
      <c r="AM1421" s="130">
        <v>19</v>
      </c>
      <c r="AN1421" s="130">
        <v>55</v>
      </c>
      <c r="AO1421" s="132">
        <v>35575</v>
      </c>
      <c r="AP1421" s="132">
        <f t="shared" si="286"/>
        <v>50019</v>
      </c>
      <c r="AQ1421" s="118" t="s">
        <v>2231</v>
      </c>
    </row>
    <row r="1422" spans="1:43" hidden="1" outlineLevel="1" x14ac:dyDescent="0.2">
      <c r="A1422" t="s">
        <v>3138</v>
      </c>
      <c r="B1422" s="10" t="s">
        <v>1748</v>
      </c>
      <c r="C1422" s="1">
        <f t="shared" si="279"/>
        <v>241</v>
      </c>
      <c r="D1422" s="7">
        <f t="shared" si="281"/>
        <v>1</v>
      </c>
      <c r="E1422" s="7">
        <f t="shared" si="282"/>
        <v>3</v>
      </c>
      <c r="F1422" s="7">
        <f t="shared" si="283"/>
        <v>2</v>
      </c>
      <c r="G1422" s="1">
        <f t="shared" si="284"/>
        <v>23</v>
      </c>
      <c r="H1422" s="2">
        <f t="shared" si="285"/>
        <v>9.5435684647302899E-2</v>
      </c>
      <c r="I1422" s="8"/>
      <c r="J1422" s="2">
        <f t="shared" si="275"/>
        <v>0.42323651452282157</v>
      </c>
      <c r="K1422" s="2">
        <f t="shared" si="276"/>
        <v>0.24066390041493776</v>
      </c>
      <c r="L1422" s="2">
        <f t="shared" si="277"/>
        <v>0.32780082987551867</v>
      </c>
      <c r="M1422" s="2">
        <f t="shared" si="278"/>
        <v>8.2987551867219067E-3</v>
      </c>
      <c r="N1422" s="1">
        <v>102</v>
      </c>
      <c r="O1422" s="1">
        <v>58</v>
      </c>
      <c r="P1422" s="1">
        <v>79</v>
      </c>
      <c r="Q1422" s="1">
        <v>1</v>
      </c>
      <c r="R1422" s="1"/>
      <c r="S1422" s="1">
        <v>0</v>
      </c>
      <c r="T1422" s="1">
        <v>1</v>
      </c>
      <c r="U1422" s="1">
        <v>0</v>
      </c>
      <c r="V1422" s="1"/>
      <c r="W1422" s="1">
        <v>0</v>
      </c>
      <c r="X1422" s="1">
        <v>0</v>
      </c>
      <c r="Y1422" s="1">
        <v>0</v>
      </c>
      <c r="Z1422" s="1"/>
      <c r="AA1422" s="1"/>
      <c r="AB1422" s="1"/>
      <c r="AH1422" t="str">
        <f t="shared" si="280"/>
        <v>Isle La Motte</v>
      </c>
      <c r="AI1422" t="s">
        <v>2520</v>
      </c>
      <c r="AJ1422">
        <v>1</v>
      </c>
      <c r="AK1422" s="7"/>
      <c r="AL1422" s="127">
        <v>50</v>
      </c>
      <c r="AM1422" s="130">
        <v>13</v>
      </c>
      <c r="AN1422" s="130">
        <v>15</v>
      </c>
      <c r="AO1422" s="132">
        <v>35875</v>
      </c>
      <c r="AP1422" s="132">
        <f t="shared" si="286"/>
        <v>50013</v>
      </c>
      <c r="AQ1422" s="118" t="s">
        <v>2231</v>
      </c>
    </row>
    <row r="1423" spans="1:43" hidden="1" outlineLevel="1" x14ac:dyDescent="0.2">
      <c r="A1423" t="s">
        <v>1538</v>
      </c>
      <c r="B1423" s="10" t="s">
        <v>1748</v>
      </c>
      <c r="C1423" s="1">
        <f t="shared" si="279"/>
        <v>396</v>
      </c>
      <c r="D1423" s="7">
        <f t="shared" si="281"/>
        <v>1</v>
      </c>
      <c r="E1423" s="7">
        <f t="shared" si="282"/>
        <v>2</v>
      </c>
      <c r="F1423" s="7">
        <f t="shared" si="283"/>
        <v>3</v>
      </c>
      <c r="G1423" s="1">
        <f t="shared" si="284"/>
        <v>83</v>
      </c>
      <c r="H1423" s="2">
        <f t="shared" si="285"/>
        <v>0.20959595959595959</v>
      </c>
      <c r="I1423" s="8"/>
      <c r="J1423" s="2">
        <f t="shared" si="275"/>
        <v>0.51010101010101006</v>
      </c>
      <c r="K1423" s="2">
        <f t="shared" si="276"/>
        <v>0.3005050505050505</v>
      </c>
      <c r="L1423" s="2">
        <f t="shared" si="277"/>
        <v>0.18434343434343434</v>
      </c>
      <c r="M1423" s="2">
        <f t="shared" si="278"/>
        <v>5.0505050505051108E-3</v>
      </c>
      <c r="N1423" s="1">
        <v>202</v>
      </c>
      <c r="O1423" s="1">
        <v>119</v>
      </c>
      <c r="P1423" s="1">
        <v>73</v>
      </c>
      <c r="Q1423" s="1">
        <v>2</v>
      </c>
      <c r="R1423" s="1"/>
      <c r="S1423" s="1">
        <v>0</v>
      </c>
      <c r="T1423" s="1">
        <v>0</v>
      </c>
      <c r="U1423" s="1">
        <v>0</v>
      </c>
      <c r="V1423" s="1"/>
      <c r="W1423" s="1">
        <v>0</v>
      </c>
      <c r="X1423" s="1">
        <v>0</v>
      </c>
      <c r="Y1423" s="1">
        <v>0</v>
      </c>
      <c r="Z1423" s="1"/>
      <c r="AA1423" s="1"/>
      <c r="AB1423" s="1"/>
      <c r="AH1423" t="str">
        <f t="shared" si="280"/>
        <v>Jamaica</v>
      </c>
      <c r="AI1423" t="s">
        <v>2181</v>
      </c>
      <c r="AJ1423">
        <v>1</v>
      </c>
      <c r="AK1423" s="7"/>
      <c r="AL1423" s="127">
        <v>50</v>
      </c>
      <c r="AM1423" s="130">
        <v>25</v>
      </c>
      <c r="AN1423" s="130">
        <v>45</v>
      </c>
      <c r="AO1423" s="132">
        <v>36175</v>
      </c>
      <c r="AP1423" s="132">
        <f t="shared" si="286"/>
        <v>50025</v>
      </c>
      <c r="AQ1423" s="118" t="s">
        <v>2231</v>
      </c>
    </row>
    <row r="1424" spans="1:43" hidden="1" outlineLevel="1" x14ac:dyDescent="0.2">
      <c r="A1424" t="s">
        <v>540</v>
      </c>
      <c r="B1424" s="10" t="s">
        <v>1748</v>
      </c>
      <c r="C1424" s="1">
        <f t="shared" si="279"/>
        <v>182</v>
      </c>
      <c r="D1424" s="7">
        <f t="shared" si="281"/>
        <v>1</v>
      </c>
      <c r="E1424" s="7">
        <f t="shared" si="282"/>
        <v>2</v>
      </c>
      <c r="F1424" s="7">
        <f t="shared" si="283"/>
        <v>3</v>
      </c>
      <c r="G1424" s="1">
        <f t="shared" si="284"/>
        <v>9</v>
      </c>
      <c r="H1424" s="2">
        <f t="shared" si="285"/>
        <v>4.9450549450549448E-2</v>
      </c>
      <c r="I1424" s="8"/>
      <c r="J1424" s="2">
        <f t="shared" si="275"/>
        <v>0.36813186813186816</v>
      </c>
      <c r="K1424" s="2">
        <f t="shared" si="276"/>
        <v>0.31868131868131866</v>
      </c>
      <c r="L1424" s="2">
        <f t="shared" si="277"/>
        <v>0.30769230769230771</v>
      </c>
      <c r="M1424" s="2">
        <f t="shared" si="278"/>
        <v>5.494505494505475E-3</v>
      </c>
      <c r="N1424" s="1">
        <v>67</v>
      </c>
      <c r="O1424" s="1">
        <v>58</v>
      </c>
      <c r="P1424" s="1">
        <v>56</v>
      </c>
      <c r="Q1424" s="1">
        <v>0</v>
      </c>
      <c r="R1424" s="1"/>
      <c r="S1424" s="1">
        <v>0</v>
      </c>
      <c r="T1424" s="1">
        <v>0</v>
      </c>
      <c r="U1424" s="1">
        <v>1</v>
      </c>
      <c r="V1424" s="1"/>
      <c r="W1424" s="1">
        <v>0</v>
      </c>
      <c r="X1424" s="1">
        <v>0</v>
      </c>
      <c r="Y1424" s="1">
        <v>0</v>
      </c>
      <c r="Z1424" s="1"/>
      <c r="AA1424" s="1"/>
      <c r="AB1424" s="1"/>
      <c r="AH1424" t="str">
        <f t="shared" si="280"/>
        <v>Jay</v>
      </c>
      <c r="AI1424" t="s">
        <v>906</v>
      </c>
      <c r="AJ1424">
        <v>1</v>
      </c>
      <c r="AK1424" s="7"/>
      <c r="AL1424" s="127">
        <v>50</v>
      </c>
      <c r="AM1424" s="130">
        <v>19</v>
      </c>
      <c r="AN1424" s="130">
        <v>60</v>
      </c>
      <c r="AO1424" s="132">
        <v>36325</v>
      </c>
      <c r="AP1424" s="132">
        <f t="shared" si="286"/>
        <v>50019</v>
      </c>
      <c r="AQ1424" s="118" t="s">
        <v>2231</v>
      </c>
    </row>
    <row r="1425" spans="1:43" hidden="1" outlineLevel="1" x14ac:dyDescent="0.2">
      <c r="A1425" t="s">
        <v>2468</v>
      </c>
      <c r="B1425" s="10" t="s">
        <v>1748</v>
      </c>
      <c r="C1425" s="1">
        <f t="shared" si="279"/>
        <v>2500</v>
      </c>
      <c r="D1425" s="7">
        <f t="shared" si="281"/>
        <v>1</v>
      </c>
      <c r="E1425" s="7">
        <f t="shared" si="282"/>
        <v>2</v>
      </c>
      <c r="F1425" s="7">
        <f t="shared" si="283"/>
        <v>3</v>
      </c>
      <c r="G1425" s="1">
        <f t="shared" si="284"/>
        <v>370</v>
      </c>
      <c r="H1425" s="2">
        <f t="shared" si="285"/>
        <v>0.14799999999999999</v>
      </c>
      <c r="I1425" s="8"/>
      <c r="J1425" s="2">
        <f t="shared" si="275"/>
        <v>0.44</v>
      </c>
      <c r="K1425" s="2">
        <f t="shared" si="276"/>
        <v>0.29199999999999998</v>
      </c>
      <c r="L1425" s="2">
        <f t="shared" si="277"/>
        <v>0.26400000000000001</v>
      </c>
      <c r="M1425" s="2">
        <f t="shared" si="278"/>
        <v>4.0000000000000591E-3</v>
      </c>
      <c r="N1425" s="1">
        <v>1100</v>
      </c>
      <c r="O1425" s="1">
        <v>730</v>
      </c>
      <c r="P1425" s="1">
        <v>660</v>
      </c>
      <c r="Q1425" s="1">
        <v>5</v>
      </c>
      <c r="R1425" s="1"/>
      <c r="S1425" s="1">
        <v>1</v>
      </c>
      <c r="T1425" s="1">
        <v>1</v>
      </c>
      <c r="U1425" s="1">
        <v>0</v>
      </c>
      <c r="V1425" s="1"/>
      <c r="W1425" s="1">
        <v>0</v>
      </c>
      <c r="X1425" s="1">
        <v>0</v>
      </c>
      <c r="Y1425" s="1">
        <v>3</v>
      </c>
      <c r="Z1425" s="1"/>
      <c r="AA1425" s="1"/>
      <c r="AB1425" s="1"/>
      <c r="AH1425" t="str">
        <f t="shared" si="280"/>
        <v>Jericho</v>
      </c>
      <c r="AI1425" t="s">
        <v>2519</v>
      </c>
      <c r="AJ1425">
        <v>1</v>
      </c>
      <c r="AK1425" s="7"/>
      <c r="AL1425" s="127">
        <v>50</v>
      </c>
      <c r="AM1425" s="130">
        <v>7</v>
      </c>
      <c r="AN1425" s="130">
        <v>45</v>
      </c>
      <c r="AO1425" s="132">
        <v>36700</v>
      </c>
      <c r="AP1425" s="132">
        <f t="shared" si="286"/>
        <v>50007</v>
      </c>
      <c r="AQ1425" s="118" t="s">
        <v>2231</v>
      </c>
    </row>
    <row r="1426" spans="1:43" hidden="1" outlineLevel="1" x14ac:dyDescent="0.2">
      <c r="A1426" t="s">
        <v>2636</v>
      </c>
      <c r="B1426" s="10" t="s">
        <v>1748</v>
      </c>
      <c r="C1426" s="1">
        <f t="shared" si="279"/>
        <v>1325</v>
      </c>
      <c r="D1426" s="7">
        <f t="shared" si="281"/>
        <v>1</v>
      </c>
      <c r="E1426" s="7">
        <f t="shared" si="282"/>
        <v>3</v>
      </c>
      <c r="F1426" s="7">
        <f t="shared" si="283"/>
        <v>2</v>
      </c>
      <c r="G1426" s="1">
        <f t="shared" si="284"/>
        <v>255</v>
      </c>
      <c r="H1426" s="2">
        <f t="shared" si="285"/>
        <v>0.19245283018867926</v>
      </c>
      <c r="I1426" s="8"/>
      <c r="J1426" s="2">
        <f t="shared" si="275"/>
        <v>0.47396226415094339</v>
      </c>
      <c r="K1426" s="2">
        <f t="shared" si="276"/>
        <v>0.2369811320754717</v>
      </c>
      <c r="L1426" s="2">
        <f t="shared" si="277"/>
        <v>0.28150943396226413</v>
      </c>
      <c r="M1426" s="2">
        <f t="shared" si="278"/>
        <v>7.5471698113208641E-3</v>
      </c>
      <c r="N1426" s="1">
        <v>628</v>
      </c>
      <c r="O1426" s="1">
        <v>314</v>
      </c>
      <c r="P1426" s="1">
        <v>373</v>
      </c>
      <c r="Q1426" s="1">
        <v>2</v>
      </c>
      <c r="R1426" s="1"/>
      <c r="S1426" s="1">
        <v>1</v>
      </c>
      <c r="T1426" s="1">
        <v>1</v>
      </c>
      <c r="U1426" s="1">
        <v>2</v>
      </c>
      <c r="V1426" s="1"/>
      <c r="W1426" s="1">
        <v>0</v>
      </c>
      <c r="X1426" s="1">
        <v>0</v>
      </c>
      <c r="Y1426" s="1">
        <v>4</v>
      </c>
      <c r="Z1426" s="1"/>
      <c r="AA1426" s="1"/>
      <c r="AB1426" s="1"/>
      <c r="AH1426" t="str">
        <f t="shared" si="280"/>
        <v>Johnson</v>
      </c>
      <c r="AI1426" t="s">
        <v>3107</v>
      </c>
      <c r="AJ1426">
        <v>1</v>
      </c>
      <c r="AK1426" s="7"/>
      <c r="AL1426" s="127">
        <v>50</v>
      </c>
      <c r="AM1426" s="130">
        <v>15</v>
      </c>
      <c r="AN1426" s="130">
        <v>30</v>
      </c>
      <c r="AO1426" s="132">
        <v>37075</v>
      </c>
      <c r="AP1426" s="132">
        <f t="shared" si="286"/>
        <v>50015</v>
      </c>
      <c r="AQ1426" s="118" t="s">
        <v>2231</v>
      </c>
    </row>
    <row r="1427" spans="1:43" hidden="1" outlineLevel="1" x14ac:dyDescent="0.2">
      <c r="A1427" t="s">
        <v>2232</v>
      </c>
      <c r="B1427" s="10" t="s">
        <v>1748</v>
      </c>
      <c r="C1427" s="1">
        <f t="shared" si="279"/>
        <v>202</v>
      </c>
      <c r="D1427" s="7">
        <f t="shared" si="281"/>
        <v>1</v>
      </c>
      <c r="E1427" s="7">
        <f t="shared" si="282"/>
        <v>2</v>
      </c>
      <c r="F1427" s="7">
        <f t="shared" si="283"/>
        <v>3</v>
      </c>
      <c r="G1427" s="1">
        <f t="shared" si="284"/>
        <v>3</v>
      </c>
      <c r="H1427" s="2">
        <f t="shared" si="285"/>
        <v>1.4851485148514851E-2</v>
      </c>
      <c r="I1427" s="8"/>
      <c r="J1427" s="2">
        <f t="shared" si="275"/>
        <v>0.34653465346534651</v>
      </c>
      <c r="K1427" s="2">
        <f t="shared" si="276"/>
        <v>0.3316831683168317</v>
      </c>
      <c r="L1427" s="2">
        <f t="shared" si="277"/>
        <v>0.31683168316831684</v>
      </c>
      <c r="M1427" s="2">
        <f t="shared" si="278"/>
        <v>4.9504950495049549E-3</v>
      </c>
      <c r="N1427" s="1">
        <v>70</v>
      </c>
      <c r="O1427" s="1">
        <v>67</v>
      </c>
      <c r="P1427" s="1">
        <v>64</v>
      </c>
      <c r="Q1427" s="1">
        <v>1</v>
      </c>
      <c r="R1427" s="1"/>
      <c r="S1427" s="1">
        <v>0</v>
      </c>
      <c r="T1427" s="1">
        <v>0</v>
      </c>
      <c r="U1427" s="1">
        <v>0</v>
      </c>
      <c r="V1427" s="1"/>
      <c r="W1427" s="1">
        <v>0</v>
      </c>
      <c r="X1427" s="1">
        <v>0</v>
      </c>
      <c r="Y1427" s="1">
        <v>0</v>
      </c>
      <c r="Z1427" s="1"/>
      <c r="AA1427" s="1"/>
      <c r="AB1427" s="1"/>
      <c r="AH1427" t="str">
        <f t="shared" si="280"/>
        <v>Kirby</v>
      </c>
      <c r="AI1427" t="s">
        <v>117</v>
      </c>
      <c r="AJ1427">
        <v>1</v>
      </c>
      <c r="AK1427" s="7"/>
      <c r="AL1427" s="127">
        <v>50</v>
      </c>
      <c r="AM1427" s="130">
        <v>5</v>
      </c>
      <c r="AN1427" s="130">
        <v>30</v>
      </c>
      <c r="AO1427" s="132">
        <v>37900</v>
      </c>
      <c r="AP1427" s="132">
        <f t="shared" si="286"/>
        <v>50005</v>
      </c>
      <c r="AQ1427" s="118" t="s">
        <v>2231</v>
      </c>
    </row>
    <row r="1428" spans="1:43" hidden="1" outlineLevel="1" x14ac:dyDescent="0.2">
      <c r="A1428" t="s">
        <v>2831</v>
      </c>
      <c r="B1428" s="10" t="s">
        <v>1748</v>
      </c>
      <c r="C1428" s="1">
        <f t="shared" si="279"/>
        <v>107</v>
      </c>
      <c r="D1428" s="7">
        <f t="shared" si="281"/>
        <v>1</v>
      </c>
      <c r="E1428" s="7">
        <f t="shared" si="282"/>
        <v>2</v>
      </c>
      <c r="F1428" s="7">
        <f t="shared" si="283"/>
        <v>3</v>
      </c>
      <c r="G1428" s="1">
        <f t="shared" si="284"/>
        <v>10</v>
      </c>
      <c r="H1428" s="2">
        <f t="shared" si="285"/>
        <v>9.3457943925233641E-2</v>
      </c>
      <c r="I1428" s="8"/>
      <c r="J1428" s="2">
        <f t="shared" si="275"/>
        <v>0.46728971962616822</v>
      </c>
      <c r="K1428" s="2">
        <f t="shared" si="276"/>
        <v>0.37383177570093457</v>
      </c>
      <c r="L1428" s="2">
        <f t="shared" si="277"/>
        <v>0.13084112149532709</v>
      </c>
      <c r="M1428" s="2">
        <f t="shared" si="278"/>
        <v>2.8037383177570069E-2</v>
      </c>
      <c r="N1428" s="1">
        <v>50</v>
      </c>
      <c r="O1428" s="1">
        <v>40</v>
      </c>
      <c r="P1428" s="1">
        <v>14</v>
      </c>
      <c r="Q1428" s="1">
        <v>2</v>
      </c>
      <c r="R1428" s="1"/>
      <c r="S1428" s="1">
        <v>0</v>
      </c>
      <c r="T1428" s="1">
        <v>0</v>
      </c>
      <c r="U1428" s="1">
        <v>1</v>
      </c>
      <c r="V1428" s="1"/>
      <c r="W1428" s="1">
        <v>0</v>
      </c>
      <c r="X1428" s="1">
        <v>0</v>
      </c>
      <c r="Y1428" s="1">
        <v>0</v>
      </c>
      <c r="Z1428" s="1"/>
      <c r="AA1428" s="1"/>
      <c r="AB1428" s="1"/>
      <c r="AH1428" t="str">
        <f t="shared" si="280"/>
        <v>Landgrove</v>
      </c>
      <c r="AI1428" t="s">
        <v>1750</v>
      </c>
      <c r="AJ1428">
        <v>1</v>
      </c>
      <c r="AK1428" s="7"/>
      <c r="AL1428" s="127">
        <v>50</v>
      </c>
      <c r="AM1428" s="130">
        <v>3</v>
      </c>
      <c r="AN1428" s="130">
        <v>20</v>
      </c>
      <c r="AO1428" s="132">
        <v>39025</v>
      </c>
      <c r="AP1428" s="132">
        <f t="shared" si="286"/>
        <v>50003</v>
      </c>
      <c r="AQ1428" s="118" t="s">
        <v>2231</v>
      </c>
    </row>
    <row r="1429" spans="1:43" hidden="1" outlineLevel="1" x14ac:dyDescent="0.2">
      <c r="A1429" t="s">
        <v>2679</v>
      </c>
      <c r="B1429" s="10" t="s">
        <v>1748</v>
      </c>
      <c r="C1429" s="1">
        <f t="shared" si="279"/>
        <v>450</v>
      </c>
      <c r="D1429" s="7">
        <f t="shared" si="281"/>
        <v>1</v>
      </c>
      <c r="E1429" s="7">
        <f t="shared" si="282"/>
        <v>2</v>
      </c>
      <c r="F1429" s="7">
        <f t="shared" si="283"/>
        <v>3</v>
      </c>
      <c r="G1429" s="1">
        <f t="shared" si="284"/>
        <v>43</v>
      </c>
      <c r="H1429" s="2">
        <f t="shared" si="285"/>
        <v>9.555555555555556E-2</v>
      </c>
      <c r="I1429" s="8"/>
      <c r="J1429" s="2">
        <f t="shared" si="275"/>
        <v>0.42888888888888888</v>
      </c>
      <c r="K1429" s="2">
        <f t="shared" si="276"/>
        <v>0.33333333333333331</v>
      </c>
      <c r="L1429" s="2">
        <f t="shared" si="277"/>
        <v>0.22666666666666666</v>
      </c>
      <c r="M1429" s="2">
        <f t="shared" si="278"/>
        <v>1.1111111111111155E-2</v>
      </c>
      <c r="N1429" s="1">
        <v>193</v>
      </c>
      <c r="O1429" s="1">
        <v>150</v>
      </c>
      <c r="P1429" s="1">
        <v>102</v>
      </c>
      <c r="Q1429" s="1">
        <v>3</v>
      </c>
      <c r="R1429" s="1"/>
      <c r="S1429" s="1">
        <v>1</v>
      </c>
      <c r="T1429" s="1">
        <v>0</v>
      </c>
      <c r="U1429" s="1">
        <v>0</v>
      </c>
      <c r="V1429" s="1"/>
      <c r="W1429" s="1">
        <v>0</v>
      </c>
      <c r="X1429" s="1">
        <v>0</v>
      </c>
      <c r="Y1429" s="1">
        <v>1</v>
      </c>
      <c r="Z1429" s="1"/>
      <c r="AA1429" s="1"/>
      <c r="AB1429" s="1"/>
      <c r="AH1429" t="str">
        <f t="shared" si="280"/>
        <v>Leicester</v>
      </c>
      <c r="AI1429" t="s">
        <v>1749</v>
      </c>
      <c r="AJ1429">
        <v>1</v>
      </c>
      <c r="AK1429" s="7"/>
      <c r="AL1429" s="127">
        <v>50</v>
      </c>
      <c r="AM1429" s="130">
        <v>1</v>
      </c>
      <c r="AN1429" s="130">
        <v>45</v>
      </c>
      <c r="AO1429" s="132">
        <v>39325</v>
      </c>
      <c r="AP1429" s="132">
        <f t="shared" si="286"/>
        <v>50001</v>
      </c>
      <c r="AQ1429" s="118" t="s">
        <v>2231</v>
      </c>
    </row>
    <row r="1430" spans="1:43" hidden="1" outlineLevel="1" x14ac:dyDescent="0.2">
      <c r="A1430" t="s">
        <v>2680</v>
      </c>
      <c r="B1430" s="10" t="s">
        <v>1748</v>
      </c>
      <c r="C1430" s="1">
        <f t="shared" si="279"/>
        <v>67</v>
      </c>
      <c r="D1430" s="7">
        <f t="shared" si="281"/>
        <v>3</v>
      </c>
      <c r="E1430" s="7">
        <f t="shared" si="282"/>
        <v>1</v>
      </c>
      <c r="F1430" s="7">
        <f t="shared" si="283"/>
        <v>2</v>
      </c>
      <c r="G1430" s="1">
        <f t="shared" si="284"/>
        <v>1</v>
      </c>
      <c r="H1430" s="2">
        <f t="shared" si="285"/>
        <v>1.4925373134328358E-2</v>
      </c>
      <c r="I1430" s="8"/>
      <c r="J1430" s="2">
        <f t="shared" si="275"/>
        <v>0.2537313432835821</v>
      </c>
      <c r="K1430" s="2">
        <f t="shared" si="276"/>
        <v>0.37313432835820898</v>
      </c>
      <c r="L1430" s="2">
        <f t="shared" si="277"/>
        <v>0.35820895522388058</v>
      </c>
      <c r="M1430" s="2">
        <f t="shared" si="278"/>
        <v>1.492537313432829E-2</v>
      </c>
      <c r="N1430" s="1">
        <v>17</v>
      </c>
      <c r="O1430" s="1">
        <v>25</v>
      </c>
      <c r="P1430" s="1">
        <v>24</v>
      </c>
      <c r="Q1430" s="1">
        <v>0</v>
      </c>
      <c r="R1430" s="1"/>
      <c r="S1430" s="1">
        <v>0</v>
      </c>
      <c r="T1430" s="1">
        <v>0</v>
      </c>
      <c r="U1430" s="1">
        <v>0</v>
      </c>
      <c r="V1430" s="1"/>
      <c r="W1430" s="1">
        <v>0</v>
      </c>
      <c r="X1430" s="1">
        <v>0</v>
      </c>
      <c r="Y1430" s="1">
        <v>1</v>
      </c>
      <c r="Z1430" s="1"/>
      <c r="AA1430" s="1"/>
      <c r="AB1430" s="1"/>
      <c r="AH1430" t="str">
        <f t="shared" si="280"/>
        <v>Lemington</v>
      </c>
      <c r="AI1430" t="s">
        <v>1581</v>
      </c>
      <c r="AJ1430">
        <v>1</v>
      </c>
      <c r="AK1430" s="7"/>
      <c r="AL1430" s="127">
        <v>50</v>
      </c>
      <c r="AM1430" s="130">
        <v>9</v>
      </c>
      <c r="AN1430" s="130">
        <v>60</v>
      </c>
      <c r="AO1430" s="132">
        <v>39700</v>
      </c>
      <c r="AP1430" s="132">
        <f t="shared" si="286"/>
        <v>50009</v>
      </c>
      <c r="AQ1430" s="118" t="s">
        <v>2231</v>
      </c>
    </row>
    <row r="1431" spans="1:43" hidden="1" outlineLevel="1" x14ac:dyDescent="0.2">
      <c r="A1431" t="s">
        <v>1204</v>
      </c>
      <c r="B1431" s="10" t="s">
        <v>1748</v>
      </c>
      <c r="C1431" s="1">
        <f t="shared" si="279"/>
        <v>602</v>
      </c>
      <c r="D1431" s="7">
        <f t="shared" si="281"/>
        <v>1</v>
      </c>
      <c r="E1431" s="7">
        <f t="shared" si="282"/>
        <v>3</v>
      </c>
      <c r="F1431" s="7">
        <f t="shared" si="283"/>
        <v>2</v>
      </c>
      <c r="G1431" s="1">
        <f t="shared" si="284"/>
        <v>162</v>
      </c>
      <c r="H1431" s="2">
        <f t="shared" si="285"/>
        <v>0.26910299003322258</v>
      </c>
      <c r="I1431" s="8"/>
      <c r="J1431" s="2">
        <f t="shared" si="275"/>
        <v>0.51827242524916939</v>
      </c>
      <c r="K1431" s="2">
        <f t="shared" si="276"/>
        <v>0.22093023255813954</v>
      </c>
      <c r="L1431" s="2">
        <f t="shared" si="277"/>
        <v>0.24916943521594684</v>
      </c>
      <c r="M1431" s="2">
        <f t="shared" si="278"/>
        <v>1.1627906976744234E-2</v>
      </c>
      <c r="N1431" s="1">
        <v>312</v>
      </c>
      <c r="O1431" s="1">
        <v>133</v>
      </c>
      <c r="P1431" s="1">
        <v>150</v>
      </c>
      <c r="Q1431" s="1">
        <v>1</v>
      </c>
      <c r="R1431" s="1"/>
      <c r="S1431" s="1">
        <v>1</v>
      </c>
      <c r="T1431" s="1">
        <v>0</v>
      </c>
      <c r="U1431" s="1">
        <v>4</v>
      </c>
      <c r="V1431" s="1"/>
      <c r="W1431" s="1">
        <v>1</v>
      </c>
      <c r="X1431" s="1">
        <v>0</v>
      </c>
      <c r="Y1431" s="1">
        <v>0</v>
      </c>
      <c r="Z1431" s="1"/>
      <c r="AA1431" s="1"/>
      <c r="AB1431" s="1"/>
      <c r="AH1431" t="str">
        <f t="shared" si="280"/>
        <v>Lincoln</v>
      </c>
      <c r="AI1431" t="s">
        <v>1749</v>
      </c>
      <c r="AJ1431">
        <v>1</v>
      </c>
      <c r="AK1431" s="7"/>
      <c r="AL1431" s="127">
        <v>50</v>
      </c>
      <c r="AM1431" s="130">
        <v>1</v>
      </c>
      <c r="AN1431" s="130">
        <v>50</v>
      </c>
      <c r="AO1431" s="132">
        <v>40075</v>
      </c>
      <c r="AP1431" s="132">
        <f t="shared" si="286"/>
        <v>50001</v>
      </c>
      <c r="AQ1431" s="118" t="s">
        <v>2231</v>
      </c>
    </row>
    <row r="1432" spans="1:43" hidden="1" outlineLevel="1" x14ac:dyDescent="0.2">
      <c r="A1432" t="s">
        <v>2681</v>
      </c>
      <c r="B1432" s="10" t="s">
        <v>1748</v>
      </c>
      <c r="C1432" s="1">
        <f t="shared" si="279"/>
        <v>910</v>
      </c>
      <c r="D1432" s="7">
        <f t="shared" si="281"/>
        <v>2</v>
      </c>
      <c r="E1432" s="7">
        <f t="shared" si="282"/>
        <v>1</v>
      </c>
      <c r="F1432" s="7">
        <f t="shared" si="283"/>
        <v>3</v>
      </c>
      <c r="G1432" s="1">
        <f t="shared" si="284"/>
        <v>3</v>
      </c>
      <c r="H1432" s="2">
        <f t="shared" si="285"/>
        <v>3.2967032967032967E-3</v>
      </c>
      <c r="I1432" s="8"/>
      <c r="J1432" s="2">
        <f t="shared" si="275"/>
        <v>0.38241758241758239</v>
      </c>
      <c r="K1432" s="2">
        <f t="shared" si="276"/>
        <v>0.38571428571428573</v>
      </c>
      <c r="L1432" s="2">
        <f t="shared" si="277"/>
        <v>0.22417582417582418</v>
      </c>
      <c r="M1432" s="2">
        <f t="shared" si="278"/>
        <v>7.6923076923076927E-3</v>
      </c>
      <c r="N1432" s="1">
        <v>348</v>
      </c>
      <c r="O1432" s="1">
        <v>351</v>
      </c>
      <c r="P1432" s="1">
        <v>204</v>
      </c>
      <c r="Q1432" s="1">
        <v>1</v>
      </c>
      <c r="R1432" s="1"/>
      <c r="S1432" s="1">
        <v>1</v>
      </c>
      <c r="T1432" s="1">
        <v>0</v>
      </c>
      <c r="U1432" s="1">
        <v>1</v>
      </c>
      <c r="V1432" s="1"/>
      <c r="W1432" s="1">
        <v>2</v>
      </c>
      <c r="X1432" s="1">
        <v>0</v>
      </c>
      <c r="Y1432" s="1">
        <v>2</v>
      </c>
      <c r="Z1432" s="1"/>
      <c r="AA1432" s="1"/>
      <c r="AB1432" s="1"/>
      <c r="AH1432" t="str">
        <f t="shared" si="280"/>
        <v>Londonderry</v>
      </c>
      <c r="AI1432" t="s">
        <v>2181</v>
      </c>
      <c r="AJ1432">
        <v>1</v>
      </c>
      <c r="AK1432" s="7"/>
      <c r="AL1432" s="127">
        <v>50</v>
      </c>
      <c r="AM1432" s="130">
        <v>25</v>
      </c>
      <c r="AN1432" s="130">
        <v>50</v>
      </c>
      <c r="AO1432" s="132">
        <v>40225</v>
      </c>
      <c r="AP1432" s="132">
        <f t="shared" si="286"/>
        <v>50025</v>
      </c>
      <c r="AQ1432" s="118" t="s">
        <v>2231</v>
      </c>
    </row>
    <row r="1433" spans="1:43" hidden="1" outlineLevel="1" x14ac:dyDescent="0.2">
      <c r="A1433" t="s">
        <v>3059</v>
      </c>
      <c r="B1433" s="10" t="s">
        <v>1748</v>
      </c>
      <c r="C1433" s="1">
        <f t="shared" si="279"/>
        <v>302</v>
      </c>
      <c r="D1433" s="7">
        <f t="shared" si="281"/>
        <v>1</v>
      </c>
      <c r="E1433" s="7">
        <f t="shared" si="282"/>
        <v>3</v>
      </c>
      <c r="F1433" s="7">
        <f t="shared" si="283"/>
        <v>2</v>
      </c>
      <c r="G1433" s="1">
        <f t="shared" si="284"/>
        <v>76</v>
      </c>
      <c r="H1433" s="2">
        <f t="shared" si="285"/>
        <v>0.25165562913907286</v>
      </c>
      <c r="I1433" s="8"/>
      <c r="J1433" s="2">
        <f t="shared" si="275"/>
        <v>0.50993377483443714</v>
      </c>
      <c r="K1433" s="2">
        <f t="shared" si="276"/>
        <v>0.2251655629139073</v>
      </c>
      <c r="L1433" s="2">
        <f t="shared" si="277"/>
        <v>0.25827814569536423</v>
      </c>
      <c r="M1433" s="2">
        <f t="shared" si="278"/>
        <v>6.6225165562913135E-3</v>
      </c>
      <c r="N1433" s="1">
        <v>154</v>
      </c>
      <c r="O1433" s="1">
        <v>68</v>
      </c>
      <c r="P1433" s="1">
        <v>78</v>
      </c>
      <c r="Q1433" s="1">
        <v>0</v>
      </c>
      <c r="R1433" s="1"/>
      <c r="S1433" s="1">
        <v>1</v>
      </c>
      <c r="T1433" s="1">
        <v>0</v>
      </c>
      <c r="U1433" s="1">
        <v>1</v>
      </c>
      <c r="V1433" s="1"/>
      <c r="W1433" s="1">
        <v>0</v>
      </c>
      <c r="X1433" s="1">
        <v>0</v>
      </c>
      <c r="Y1433" s="1">
        <v>0</v>
      </c>
      <c r="Z1433" s="1"/>
      <c r="AA1433" s="1"/>
      <c r="AB1433" s="1"/>
      <c r="AH1433" t="str">
        <f t="shared" si="280"/>
        <v>Lowell</v>
      </c>
      <c r="AI1433" t="s">
        <v>906</v>
      </c>
      <c r="AJ1433">
        <v>1</v>
      </c>
      <c r="AK1433" s="7"/>
      <c r="AL1433" s="127">
        <v>50</v>
      </c>
      <c r="AM1433" s="130">
        <v>19</v>
      </c>
      <c r="AN1433" s="130">
        <v>65</v>
      </c>
      <c r="AO1433" s="132">
        <v>40525</v>
      </c>
      <c r="AP1433" s="132">
        <f t="shared" si="286"/>
        <v>50019</v>
      </c>
      <c r="AQ1433" s="118" t="s">
        <v>2231</v>
      </c>
    </row>
    <row r="1434" spans="1:43" hidden="1" outlineLevel="1" x14ac:dyDescent="0.2">
      <c r="A1434" t="s">
        <v>3060</v>
      </c>
      <c r="B1434" s="10" t="s">
        <v>1748</v>
      </c>
      <c r="C1434" s="1">
        <f t="shared" si="279"/>
        <v>1222</v>
      </c>
      <c r="D1434" s="7">
        <f t="shared" si="281"/>
        <v>1</v>
      </c>
      <c r="E1434" s="7">
        <f t="shared" si="282"/>
        <v>2</v>
      </c>
      <c r="F1434" s="7">
        <f t="shared" si="283"/>
        <v>3</v>
      </c>
      <c r="G1434" s="1">
        <f t="shared" si="284"/>
        <v>140</v>
      </c>
      <c r="H1434" s="2">
        <f t="shared" si="285"/>
        <v>0.11456628477905073</v>
      </c>
      <c r="I1434" s="8"/>
      <c r="J1434" s="2">
        <f t="shared" ref="J1434:J1497" si="287">IF(C1434=0,"-",N1434/C1434)</f>
        <v>0.43044189852700493</v>
      </c>
      <c r="K1434" s="2">
        <f t="shared" ref="K1434:K1497" si="288">IF(C1434=0,"-",O1434/C1434)</f>
        <v>0.3158756137479542</v>
      </c>
      <c r="L1434" s="2">
        <f t="shared" ref="L1434:L1497" si="289">IF(C1434=0,"-",P1434/C1434)</f>
        <v>0.24877250409165302</v>
      </c>
      <c r="M1434" s="2">
        <f t="shared" ref="M1434:M1497" si="290">IF(C1434=0,"-",(1-J1434-K1434-L1434))</f>
        <v>4.9099836333879043E-3</v>
      </c>
      <c r="N1434" s="1">
        <v>526</v>
      </c>
      <c r="O1434" s="1">
        <v>386</v>
      </c>
      <c r="P1434" s="1">
        <v>304</v>
      </c>
      <c r="Q1434" s="1">
        <v>2</v>
      </c>
      <c r="R1434" s="1"/>
      <c r="S1434" s="1">
        <v>2</v>
      </c>
      <c r="T1434" s="1">
        <v>0</v>
      </c>
      <c r="U1434" s="1">
        <v>0</v>
      </c>
      <c r="V1434" s="1"/>
      <c r="W1434" s="1">
        <v>0</v>
      </c>
      <c r="X1434" s="1">
        <v>1</v>
      </c>
      <c r="Y1434" s="1">
        <v>1</v>
      </c>
      <c r="Z1434" s="1"/>
      <c r="AA1434" s="1"/>
      <c r="AB1434" s="1"/>
      <c r="AH1434" t="str">
        <f t="shared" si="280"/>
        <v>Ludlow</v>
      </c>
      <c r="AI1434" t="s">
        <v>2168</v>
      </c>
      <c r="AJ1434">
        <v>1</v>
      </c>
      <c r="AK1434" s="7"/>
      <c r="AL1434" s="127">
        <v>50</v>
      </c>
      <c r="AM1434" s="130">
        <v>27</v>
      </c>
      <c r="AN1434" s="130">
        <v>50</v>
      </c>
      <c r="AO1434" s="132">
        <v>41275</v>
      </c>
      <c r="AP1434" s="132">
        <f t="shared" si="286"/>
        <v>50027</v>
      </c>
      <c r="AQ1434" s="118" t="s">
        <v>2231</v>
      </c>
    </row>
    <row r="1435" spans="1:43" hidden="1" outlineLevel="1" x14ac:dyDescent="0.2">
      <c r="A1435" t="s">
        <v>1894</v>
      </c>
      <c r="B1435" s="10" t="s">
        <v>1748</v>
      </c>
      <c r="C1435" s="1">
        <f t="shared" si="279"/>
        <v>574</v>
      </c>
      <c r="D1435" s="7">
        <f t="shared" si="281"/>
        <v>1</v>
      </c>
      <c r="E1435" s="7">
        <f t="shared" si="282"/>
        <v>2</v>
      </c>
      <c r="F1435" s="7">
        <f t="shared" si="283"/>
        <v>3</v>
      </c>
      <c r="G1435" s="1">
        <f t="shared" si="284"/>
        <v>39</v>
      </c>
      <c r="H1435" s="2">
        <f t="shared" si="285"/>
        <v>6.7944250871080136E-2</v>
      </c>
      <c r="I1435" s="8"/>
      <c r="J1435" s="2">
        <f t="shared" si="287"/>
        <v>0.39547038327526135</v>
      </c>
      <c r="K1435" s="2">
        <f t="shared" si="288"/>
        <v>0.32752613240418116</v>
      </c>
      <c r="L1435" s="2">
        <f t="shared" si="289"/>
        <v>0.27351916376306618</v>
      </c>
      <c r="M1435" s="2">
        <f t="shared" si="290"/>
        <v>3.4843205574913716E-3</v>
      </c>
      <c r="N1435" s="1">
        <v>227</v>
      </c>
      <c r="O1435" s="1">
        <v>188</v>
      </c>
      <c r="P1435" s="1">
        <v>157</v>
      </c>
      <c r="Q1435" s="1">
        <v>0</v>
      </c>
      <c r="R1435" s="1"/>
      <c r="S1435" s="1">
        <v>0</v>
      </c>
      <c r="T1435" s="1">
        <v>0</v>
      </c>
      <c r="U1435" s="1">
        <v>1</v>
      </c>
      <c r="V1435" s="1"/>
      <c r="W1435" s="1">
        <v>0</v>
      </c>
      <c r="X1435" s="1">
        <v>1</v>
      </c>
      <c r="Y1435" s="1">
        <v>0</v>
      </c>
      <c r="Z1435" s="1"/>
      <c r="AA1435" s="1"/>
      <c r="AB1435" s="1"/>
      <c r="AH1435" t="str">
        <f t="shared" si="280"/>
        <v>Lunenburg</v>
      </c>
      <c r="AI1435" t="s">
        <v>1581</v>
      </c>
      <c r="AJ1435">
        <v>1</v>
      </c>
      <c r="AK1435" s="7"/>
      <c r="AL1435" s="127">
        <v>50</v>
      </c>
      <c r="AM1435" s="130">
        <v>9</v>
      </c>
      <c r="AN1435" s="130">
        <v>70</v>
      </c>
      <c r="AO1435" s="132">
        <v>41425</v>
      </c>
      <c r="AP1435" s="132">
        <f t="shared" si="286"/>
        <v>50009</v>
      </c>
      <c r="AQ1435" s="118" t="s">
        <v>2231</v>
      </c>
    </row>
    <row r="1436" spans="1:43" hidden="1" outlineLevel="1" x14ac:dyDescent="0.2">
      <c r="A1436" t="s">
        <v>3250</v>
      </c>
      <c r="B1436" s="10" t="s">
        <v>1748</v>
      </c>
      <c r="C1436" s="1">
        <f t="shared" si="279"/>
        <v>2136</v>
      </c>
      <c r="D1436" s="7">
        <f t="shared" si="281"/>
        <v>2</v>
      </c>
      <c r="E1436" s="7">
        <f t="shared" si="282"/>
        <v>1</v>
      </c>
      <c r="F1436" s="7">
        <f t="shared" si="283"/>
        <v>3</v>
      </c>
      <c r="G1436" s="1">
        <f t="shared" si="284"/>
        <v>91</v>
      </c>
      <c r="H1436" s="2">
        <f t="shared" si="285"/>
        <v>4.2602996254681648E-2</v>
      </c>
      <c r="I1436" s="8"/>
      <c r="J1436" s="2">
        <f t="shared" si="287"/>
        <v>0.3398876404494382</v>
      </c>
      <c r="K1436" s="2">
        <f t="shared" si="288"/>
        <v>0.38249063670411987</v>
      </c>
      <c r="L1436" s="2">
        <f t="shared" si="289"/>
        <v>0.27340823970037453</v>
      </c>
      <c r="M1436" s="2">
        <f t="shared" si="290"/>
        <v>4.2134831460673983E-3</v>
      </c>
      <c r="N1436" s="1">
        <v>726</v>
      </c>
      <c r="O1436" s="1">
        <v>817</v>
      </c>
      <c r="P1436" s="1">
        <v>584</v>
      </c>
      <c r="Q1436" s="1">
        <v>3</v>
      </c>
      <c r="R1436" s="1"/>
      <c r="S1436" s="1">
        <v>3</v>
      </c>
      <c r="T1436" s="1">
        <v>0</v>
      </c>
      <c r="U1436" s="1">
        <v>1</v>
      </c>
      <c r="V1436" s="1"/>
      <c r="W1436" s="1">
        <v>0</v>
      </c>
      <c r="X1436" s="1">
        <v>0</v>
      </c>
      <c r="Y1436" s="1">
        <v>2</v>
      </c>
      <c r="Z1436" s="1"/>
      <c r="AA1436" s="1"/>
      <c r="AB1436" s="1"/>
      <c r="AH1436" t="str">
        <f t="shared" si="280"/>
        <v>Lyndon</v>
      </c>
      <c r="AI1436" t="s">
        <v>117</v>
      </c>
      <c r="AJ1436">
        <v>1</v>
      </c>
      <c r="AK1436" s="7"/>
      <c r="AL1436" s="127">
        <v>50</v>
      </c>
      <c r="AM1436" s="130">
        <v>5</v>
      </c>
      <c r="AN1436" s="130">
        <v>35</v>
      </c>
      <c r="AO1436" s="132">
        <v>41725</v>
      </c>
      <c r="AP1436" s="132">
        <f t="shared" si="286"/>
        <v>50005</v>
      </c>
      <c r="AQ1436" s="118" t="s">
        <v>2231</v>
      </c>
    </row>
    <row r="1437" spans="1:43" hidden="1" outlineLevel="1" x14ac:dyDescent="0.2">
      <c r="A1437" t="s">
        <v>3001</v>
      </c>
      <c r="B1437" s="10" t="s">
        <v>1748</v>
      </c>
      <c r="C1437" s="1">
        <f t="shared" si="279"/>
        <v>64</v>
      </c>
      <c r="D1437" s="7">
        <f t="shared" si="281"/>
        <v>3</v>
      </c>
      <c r="E1437" s="7">
        <f t="shared" si="282"/>
        <v>1</v>
      </c>
      <c r="F1437" s="7">
        <f t="shared" si="283"/>
        <v>2</v>
      </c>
      <c r="G1437" s="1">
        <f t="shared" si="284"/>
        <v>4</v>
      </c>
      <c r="H1437" s="2">
        <f t="shared" si="285"/>
        <v>6.25E-2</v>
      </c>
      <c r="I1437" s="8"/>
      <c r="J1437" s="2">
        <f t="shared" si="287"/>
        <v>0.265625</v>
      </c>
      <c r="K1437" s="2">
        <f t="shared" si="288"/>
        <v>0.390625</v>
      </c>
      <c r="L1437" s="2">
        <f t="shared" si="289"/>
        <v>0.328125</v>
      </c>
      <c r="M1437" s="2">
        <f t="shared" si="290"/>
        <v>1.5625E-2</v>
      </c>
      <c r="N1437" s="1">
        <v>17</v>
      </c>
      <c r="O1437" s="1">
        <v>25</v>
      </c>
      <c r="P1437" s="1">
        <v>21</v>
      </c>
      <c r="Q1437" s="1">
        <v>0</v>
      </c>
      <c r="R1437" s="1"/>
      <c r="S1437" s="1">
        <v>1</v>
      </c>
      <c r="T1437" s="1">
        <v>0</v>
      </c>
      <c r="U1437" s="1">
        <v>0</v>
      </c>
      <c r="V1437" s="1"/>
      <c r="W1437" s="1">
        <v>0</v>
      </c>
      <c r="X1437" s="1">
        <v>0</v>
      </c>
      <c r="Y1437" s="1">
        <v>0</v>
      </c>
      <c r="Z1437" s="1"/>
      <c r="AA1437" s="1"/>
      <c r="AB1437" s="1"/>
      <c r="AH1437" t="str">
        <f t="shared" si="280"/>
        <v>Maidstone</v>
      </c>
      <c r="AI1437" t="s">
        <v>1581</v>
      </c>
      <c r="AJ1437">
        <v>1</v>
      </c>
      <c r="AK1437" s="7"/>
      <c r="AL1437" s="127">
        <v>50</v>
      </c>
      <c r="AM1437" s="130">
        <v>9</v>
      </c>
      <c r="AN1437" s="130">
        <v>75</v>
      </c>
      <c r="AO1437" s="132">
        <v>42475</v>
      </c>
      <c r="AP1437" s="132">
        <f t="shared" si="286"/>
        <v>50009</v>
      </c>
      <c r="AQ1437" s="118" t="s">
        <v>2231</v>
      </c>
    </row>
    <row r="1438" spans="1:43" hidden="1" outlineLevel="1" x14ac:dyDescent="0.2">
      <c r="A1438" t="s">
        <v>2990</v>
      </c>
      <c r="B1438" s="10" t="s">
        <v>1748</v>
      </c>
      <c r="C1438" s="1">
        <f t="shared" si="279"/>
        <v>2142</v>
      </c>
      <c r="D1438" s="7">
        <f t="shared" si="281"/>
        <v>2</v>
      </c>
      <c r="E1438" s="7">
        <f t="shared" si="282"/>
        <v>1</v>
      </c>
      <c r="F1438" s="7">
        <f t="shared" si="283"/>
        <v>3</v>
      </c>
      <c r="G1438" s="1">
        <f t="shared" si="284"/>
        <v>2</v>
      </c>
      <c r="H1438" s="2">
        <f t="shared" si="285"/>
        <v>9.3370681605975728E-4</v>
      </c>
      <c r="I1438" s="8"/>
      <c r="J1438" s="2">
        <f t="shared" si="287"/>
        <v>0.38328664799253037</v>
      </c>
      <c r="K1438" s="2">
        <f t="shared" si="288"/>
        <v>0.38422035480859013</v>
      </c>
      <c r="L1438" s="2">
        <f t="shared" si="289"/>
        <v>0.22735760971055088</v>
      </c>
      <c r="M1438" s="2">
        <f t="shared" si="290"/>
        <v>5.1353874883286743E-3</v>
      </c>
      <c r="N1438" s="1">
        <v>821</v>
      </c>
      <c r="O1438" s="1">
        <v>823</v>
      </c>
      <c r="P1438" s="1">
        <v>487</v>
      </c>
      <c r="Q1438" s="1">
        <v>2</v>
      </c>
      <c r="R1438" s="1"/>
      <c r="S1438" s="1">
        <v>1</v>
      </c>
      <c r="T1438" s="1">
        <v>1</v>
      </c>
      <c r="U1438" s="1">
        <v>2</v>
      </c>
      <c r="V1438" s="1"/>
      <c r="W1438" s="1">
        <v>0</v>
      </c>
      <c r="X1438" s="1">
        <v>0</v>
      </c>
      <c r="Y1438" s="1">
        <v>5</v>
      </c>
      <c r="Z1438" s="1"/>
      <c r="AA1438" s="1"/>
      <c r="AB1438" s="1"/>
      <c r="AH1438" t="str">
        <f t="shared" si="280"/>
        <v>Manchester</v>
      </c>
      <c r="AI1438" t="s">
        <v>1750</v>
      </c>
      <c r="AJ1438">
        <v>1</v>
      </c>
      <c r="AK1438" s="7"/>
      <c r="AL1438" s="127">
        <v>50</v>
      </c>
      <c r="AM1438" s="130">
        <v>3</v>
      </c>
      <c r="AN1438" s="130">
        <v>25</v>
      </c>
      <c r="AO1438" s="132">
        <v>42850</v>
      </c>
      <c r="AP1438" s="132">
        <f t="shared" si="286"/>
        <v>50003</v>
      </c>
      <c r="AQ1438" s="118" t="s">
        <v>2231</v>
      </c>
    </row>
    <row r="1439" spans="1:43" hidden="1" outlineLevel="1" x14ac:dyDescent="0.2">
      <c r="A1439" t="s">
        <v>1720</v>
      </c>
      <c r="B1439" s="10" t="s">
        <v>1748</v>
      </c>
      <c r="C1439" s="1">
        <f t="shared" si="279"/>
        <v>548</v>
      </c>
      <c r="D1439" s="7">
        <f t="shared" si="281"/>
        <v>1</v>
      </c>
      <c r="E1439" s="7">
        <f t="shared" si="282"/>
        <v>2</v>
      </c>
      <c r="F1439" s="7">
        <f t="shared" si="283"/>
        <v>2</v>
      </c>
      <c r="G1439" s="1">
        <f t="shared" si="284"/>
        <v>300</v>
      </c>
      <c r="H1439" s="2">
        <f t="shared" si="285"/>
        <v>0.54744525547445255</v>
      </c>
      <c r="I1439" s="8"/>
      <c r="J1439" s="2">
        <f t="shared" si="287"/>
        <v>0.69160583941605835</v>
      </c>
      <c r="K1439" s="2">
        <f t="shared" si="288"/>
        <v>0.14416058394160583</v>
      </c>
      <c r="L1439" s="2">
        <f t="shared" si="289"/>
        <v>0.14416058394160583</v>
      </c>
      <c r="M1439" s="2">
        <f t="shared" si="290"/>
        <v>2.0072992700729986E-2</v>
      </c>
      <c r="N1439" s="1">
        <v>379</v>
      </c>
      <c r="O1439" s="1">
        <v>79</v>
      </c>
      <c r="P1439" s="1">
        <v>79</v>
      </c>
      <c r="Q1439" s="1">
        <v>1</v>
      </c>
      <c r="R1439" s="1"/>
      <c r="S1439" s="1">
        <v>3</v>
      </c>
      <c r="T1439" s="1">
        <v>0</v>
      </c>
      <c r="U1439" s="1">
        <v>1</v>
      </c>
      <c r="V1439" s="1"/>
      <c r="W1439" s="1">
        <v>0</v>
      </c>
      <c r="X1439" s="1">
        <v>5</v>
      </c>
      <c r="Y1439" s="1">
        <v>1</v>
      </c>
      <c r="Z1439" s="1"/>
      <c r="AA1439" s="1"/>
      <c r="AB1439" s="1"/>
      <c r="AH1439" t="str">
        <f t="shared" si="280"/>
        <v>Marlboro</v>
      </c>
      <c r="AI1439" t="s">
        <v>2181</v>
      </c>
      <c r="AJ1439">
        <v>1</v>
      </c>
      <c r="AK1439" s="7"/>
      <c r="AL1439" s="127">
        <v>50</v>
      </c>
      <c r="AM1439" s="130">
        <v>25</v>
      </c>
      <c r="AN1439" s="130">
        <v>55</v>
      </c>
      <c r="AO1439" s="132">
        <v>43375</v>
      </c>
      <c r="AP1439" s="132">
        <f t="shared" si="286"/>
        <v>50025</v>
      </c>
      <c r="AQ1439" s="118" t="s">
        <v>2231</v>
      </c>
    </row>
    <row r="1440" spans="1:43" hidden="1" outlineLevel="1" x14ac:dyDescent="0.2">
      <c r="A1440" t="s">
        <v>3037</v>
      </c>
      <c r="B1440" s="10" t="s">
        <v>1748</v>
      </c>
      <c r="C1440" s="1">
        <f t="shared" si="279"/>
        <v>781</v>
      </c>
      <c r="D1440" s="7">
        <f t="shared" si="281"/>
        <v>1</v>
      </c>
      <c r="E1440" s="7">
        <f t="shared" si="282"/>
        <v>2</v>
      </c>
      <c r="F1440" s="7">
        <f t="shared" si="283"/>
        <v>3</v>
      </c>
      <c r="G1440" s="1">
        <f t="shared" si="284"/>
        <v>135</v>
      </c>
      <c r="H1440" s="2">
        <f t="shared" si="285"/>
        <v>0.17285531370038412</v>
      </c>
      <c r="I1440" s="8"/>
      <c r="J1440" s="2">
        <f t="shared" si="287"/>
        <v>0.49295774647887325</v>
      </c>
      <c r="K1440" s="2">
        <f t="shared" si="288"/>
        <v>0.3201024327784891</v>
      </c>
      <c r="L1440" s="2">
        <f t="shared" si="289"/>
        <v>0.17797695262483995</v>
      </c>
      <c r="M1440" s="2">
        <f t="shared" si="290"/>
        <v>8.962868117797701E-3</v>
      </c>
      <c r="N1440" s="1">
        <v>385</v>
      </c>
      <c r="O1440" s="1">
        <v>250</v>
      </c>
      <c r="P1440" s="1">
        <v>139</v>
      </c>
      <c r="Q1440" s="1">
        <v>0</v>
      </c>
      <c r="R1440" s="1"/>
      <c r="S1440" s="1">
        <v>1</v>
      </c>
      <c r="T1440" s="1">
        <v>0</v>
      </c>
      <c r="U1440" s="1">
        <v>2</v>
      </c>
      <c r="V1440" s="1"/>
      <c r="W1440" s="1">
        <v>0</v>
      </c>
      <c r="X1440" s="1">
        <v>0</v>
      </c>
      <c r="Y1440" s="1">
        <v>4</v>
      </c>
      <c r="Z1440" s="1"/>
      <c r="AA1440" s="1"/>
      <c r="AB1440" s="1"/>
      <c r="AH1440" t="str">
        <f t="shared" si="280"/>
        <v>Marshfield</v>
      </c>
      <c r="AI1440" t="s">
        <v>563</v>
      </c>
      <c r="AJ1440">
        <v>1</v>
      </c>
      <c r="AK1440" s="7"/>
      <c r="AL1440" s="127">
        <v>50</v>
      </c>
      <c r="AM1440" s="130">
        <v>23</v>
      </c>
      <c r="AN1440" s="130">
        <v>45</v>
      </c>
      <c r="AO1440" s="132">
        <v>43600</v>
      </c>
      <c r="AP1440" s="132">
        <f t="shared" si="286"/>
        <v>50023</v>
      </c>
      <c r="AQ1440" s="118" t="s">
        <v>2231</v>
      </c>
    </row>
    <row r="1441" spans="1:43" hidden="1" outlineLevel="1" x14ac:dyDescent="0.2">
      <c r="A1441" t="s">
        <v>3038</v>
      </c>
      <c r="B1441" s="10" t="s">
        <v>1748</v>
      </c>
      <c r="C1441" s="1">
        <f t="shared" si="279"/>
        <v>631</v>
      </c>
      <c r="D1441" s="7">
        <f t="shared" si="281"/>
        <v>2</v>
      </c>
      <c r="E1441" s="7">
        <f t="shared" si="282"/>
        <v>1</v>
      </c>
      <c r="F1441" s="7">
        <f t="shared" si="283"/>
        <v>3</v>
      </c>
      <c r="G1441" s="1">
        <f t="shared" si="284"/>
        <v>32</v>
      </c>
      <c r="H1441" s="2">
        <f t="shared" si="285"/>
        <v>5.0713153724247229E-2</v>
      </c>
      <c r="I1441" s="8"/>
      <c r="J1441" s="2">
        <f t="shared" si="287"/>
        <v>0.38034865293185421</v>
      </c>
      <c r="K1441" s="2">
        <f t="shared" si="288"/>
        <v>0.43106180665610144</v>
      </c>
      <c r="L1441" s="2">
        <f t="shared" si="289"/>
        <v>0.18225039619651348</v>
      </c>
      <c r="M1441" s="2">
        <f t="shared" si="290"/>
        <v>6.3391442155308064E-3</v>
      </c>
      <c r="N1441" s="1">
        <v>240</v>
      </c>
      <c r="O1441" s="1">
        <v>272</v>
      </c>
      <c r="P1441" s="1">
        <v>115</v>
      </c>
      <c r="Q1441" s="1">
        <v>1</v>
      </c>
      <c r="R1441" s="1"/>
      <c r="S1441" s="1">
        <v>2</v>
      </c>
      <c r="T1441" s="1">
        <v>0</v>
      </c>
      <c r="U1441" s="1">
        <v>0</v>
      </c>
      <c r="V1441" s="1"/>
      <c r="W1441" s="1">
        <v>0</v>
      </c>
      <c r="X1441" s="1">
        <v>0</v>
      </c>
      <c r="Y1441" s="1">
        <v>1</v>
      </c>
      <c r="Z1441" s="1"/>
      <c r="AA1441" s="1"/>
      <c r="AB1441" s="1"/>
      <c r="AH1441" t="str">
        <f t="shared" si="280"/>
        <v>Mendon</v>
      </c>
      <c r="AI1441" t="s">
        <v>463</v>
      </c>
      <c r="AJ1441">
        <v>1</v>
      </c>
      <c r="AK1441" s="7"/>
      <c r="AL1441" s="127">
        <v>50</v>
      </c>
      <c r="AM1441" s="130">
        <v>21</v>
      </c>
      <c r="AN1441" s="130">
        <v>50</v>
      </c>
      <c r="AO1441" s="132">
        <v>44125</v>
      </c>
      <c r="AP1441" s="132">
        <f t="shared" si="286"/>
        <v>50021</v>
      </c>
      <c r="AQ1441" s="118" t="s">
        <v>2231</v>
      </c>
    </row>
    <row r="1442" spans="1:43" hidden="1" outlineLevel="1" x14ac:dyDescent="0.2">
      <c r="A1442" t="s">
        <v>3039</v>
      </c>
      <c r="B1442" s="10" t="s">
        <v>1748</v>
      </c>
      <c r="C1442" s="1">
        <f t="shared" si="279"/>
        <v>3837</v>
      </c>
      <c r="D1442" s="7">
        <f t="shared" si="281"/>
        <v>1</v>
      </c>
      <c r="E1442" s="7">
        <f t="shared" si="282"/>
        <v>2</v>
      </c>
      <c r="F1442" s="7">
        <f t="shared" si="283"/>
        <v>3</v>
      </c>
      <c r="G1442" s="1">
        <f t="shared" si="284"/>
        <v>1155</v>
      </c>
      <c r="H1442" s="2">
        <f t="shared" si="285"/>
        <v>0.30101641907740423</v>
      </c>
      <c r="I1442" s="8"/>
      <c r="J1442" s="2">
        <f t="shared" si="287"/>
        <v>0.56710972113630442</v>
      </c>
      <c r="K1442" s="2">
        <f t="shared" si="288"/>
        <v>0.26609330205890019</v>
      </c>
      <c r="L1442" s="2">
        <f t="shared" si="289"/>
        <v>0.1594996090695856</v>
      </c>
      <c r="M1442" s="2">
        <f t="shared" si="290"/>
        <v>7.297367735209781E-3</v>
      </c>
      <c r="N1442" s="1">
        <v>2176</v>
      </c>
      <c r="O1442" s="1">
        <v>1021</v>
      </c>
      <c r="P1442" s="1">
        <v>612</v>
      </c>
      <c r="Q1442" s="1">
        <v>9</v>
      </c>
      <c r="R1442" s="1"/>
      <c r="S1442" s="1">
        <v>7</v>
      </c>
      <c r="T1442" s="1">
        <v>0</v>
      </c>
      <c r="U1442" s="1">
        <v>3</v>
      </c>
      <c r="V1442" s="1"/>
      <c r="W1442" s="1">
        <v>0</v>
      </c>
      <c r="X1442" s="1">
        <v>1</v>
      </c>
      <c r="Y1442" s="1">
        <v>8</v>
      </c>
      <c r="Z1442" s="1"/>
      <c r="AA1442" s="1"/>
      <c r="AB1442" s="1"/>
      <c r="AH1442" t="str">
        <f t="shared" si="280"/>
        <v>Middlebury</v>
      </c>
      <c r="AI1442" t="s">
        <v>1749</v>
      </c>
      <c r="AJ1442">
        <v>1</v>
      </c>
      <c r="AK1442" s="7"/>
      <c r="AL1442" s="127">
        <v>50</v>
      </c>
      <c r="AM1442" s="130">
        <v>1</v>
      </c>
      <c r="AN1442" s="130">
        <v>55</v>
      </c>
      <c r="AO1442" s="132">
        <v>44350</v>
      </c>
      <c r="AP1442" s="132">
        <f t="shared" si="286"/>
        <v>50001</v>
      </c>
      <c r="AQ1442" s="118" t="s">
        <v>2231</v>
      </c>
    </row>
    <row r="1443" spans="1:43" hidden="1" outlineLevel="1" x14ac:dyDescent="0.2">
      <c r="A1443" t="s">
        <v>958</v>
      </c>
      <c r="B1443" s="10" t="s">
        <v>1748</v>
      </c>
      <c r="C1443" s="1">
        <f t="shared" si="279"/>
        <v>838</v>
      </c>
      <c r="D1443" s="7">
        <f t="shared" si="281"/>
        <v>1</v>
      </c>
      <c r="E1443" s="7">
        <f t="shared" si="282"/>
        <v>2</v>
      </c>
      <c r="F1443" s="7">
        <f t="shared" si="283"/>
        <v>3</v>
      </c>
      <c r="G1443" s="1">
        <f t="shared" si="284"/>
        <v>262</v>
      </c>
      <c r="H1443" s="2">
        <f t="shared" si="285"/>
        <v>0.31264916467780429</v>
      </c>
      <c r="I1443" s="8"/>
      <c r="J1443" s="2">
        <f t="shared" si="287"/>
        <v>0.53699284009546544</v>
      </c>
      <c r="K1443" s="2">
        <f t="shared" si="288"/>
        <v>0.22434367541766109</v>
      </c>
      <c r="L1443" s="2">
        <f t="shared" si="289"/>
        <v>0.22195704057279236</v>
      </c>
      <c r="M1443" s="2">
        <f t="shared" si="290"/>
        <v>1.6706443914081104E-2</v>
      </c>
      <c r="N1443" s="1">
        <v>450</v>
      </c>
      <c r="O1443" s="1">
        <v>188</v>
      </c>
      <c r="P1443" s="1">
        <v>186</v>
      </c>
      <c r="Q1443" s="1">
        <v>2</v>
      </c>
      <c r="R1443" s="1"/>
      <c r="S1443" s="1">
        <v>4</v>
      </c>
      <c r="T1443" s="1">
        <v>0</v>
      </c>
      <c r="U1443" s="1">
        <v>2</v>
      </c>
      <c r="V1443" s="1"/>
      <c r="W1443" s="1">
        <v>0</v>
      </c>
      <c r="X1443" s="1">
        <v>5</v>
      </c>
      <c r="Y1443" s="1">
        <v>1</v>
      </c>
      <c r="Z1443" s="1"/>
      <c r="AA1443" s="1"/>
      <c r="AB1443" s="1"/>
      <c r="AH1443" t="str">
        <f t="shared" si="280"/>
        <v>Middlesex</v>
      </c>
      <c r="AI1443" t="s">
        <v>563</v>
      </c>
      <c r="AJ1443">
        <v>1</v>
      </c>
      <c r="AK1443" s="7"/>
      <c r="AL1443" s="127">
        <v>50</v>
      </c>
      <c r="AM1443" s="130">
        <v>23</v>
      </c>
      <c r="AN1443" s="130">
        <v>50</v>
      </c>
      <c r="AO1443" s="132">
        <v>44500</v>
      </c>
      <c r="AP1443" s="132">
        <f t="shared" si="286"/>
        <v>50023</v>
      </c>
      <c r="AQ1443" s="118" t="s">
        <v>2231</v>
      </c>
    </row>
    <row r="1444" spans="1:43" hidden="1" outlineLevel="1" x14ac:dyDescent="0.2">
      <c r="A1444" t="s">
        <v>1672</v>
      </c>
      <c r="B1444" s="10" t="s">
        <v>1748</v>
      </c>
      <c r="C1444" s="1">
        <f t="shared" si="279"/>
        <v>391</v>
      </c>
      <c r="D1444" s="7">
        <f t="shared" si="281"/>
        <v>1</v>
      </c>
      <c r="E1444" s="7">
        <f t="shared" si="282"/>
        <v>2</v>
      </c>
      <c r="F1444" s="7">
        <f t="shared" si="283"/>
        <v>3</v>
      </c>
      <c r="G1444" s="1">
        <f t="shared" si="284"/>
        <v>32</v>
      </c>
      <c r="H1444" s="2">
        <f t="shared" si="285"/>
        <v>8.1841432225063945E-2</v>
      </c>
      <c r="I1444" s="8"/>
      <c r="J1444" s="2">
        <f t="shared" si="287"/>
        <v>0.44245524296675193</v>
      </c>
      <c r="K1444" s="2">
        <f t="shared" si="288"/>
        <v>0.36061381074168797</v>
      </c>
      <c r="L1444" s="2">
        <f t="shared" si="289"/>
        <v>0.1969309462915601</v>
      </c>
      <c r="M1444" s="2">
        <f t="shared" si="290"/>
        <v>5.5511151231257827E-17</v>
      </c>
      <c r="N1444" s="1">
        <v>173</v>
      </c>
      <c r="O1444" s="1">
        <v>141</v>
      </c>
      <c r="P1444" s="1">
        <v>77</v>
      </c>
      <c r="Q1444" s="1">
        <v>0</v>
      </c>
      <c r="R1444" s="1"/>
      <c r="S1444" s="1">
        <v>0</v>
      </c>
      <c r="T1444" s="1">
        <v>0</v>
      </c>
      <c r="U1444" s="1">
        <v>0</v>
      </c>
      <c r="V1444" s="1"/>
      <c r="W1444" s="1">
        <v>0</v>
      </c>
      <c r="X1444" s="1">
        <v>0</v>
      </c>
      <c r="Y1444" s="1">
        <v>0</v>
      </c>
      <c r="Z1444" s="1"/>
      <c r="AA1444" s="1"/>
      <c r="AB1444" s="1"/>
      <c r="AH1444" t="str">
        <f t="shared" si="280"/>
        <v>Middletown Springs</v>
      </c>
      <c r="AI1444" t="s">
        <v>463</v>
      </c>
      <c r="AJ1444">
        <v>1</v>
      </c>
      <c r="AK1444" s="7"/>
      <c r="AL1444" s="127">
        <v>50</v>
      </c>
      <c r="AM1444" s="130">
        <v>21</v>
      </c>
      <c r="AN1444" s="130">
        <v>55</v>
      </c>
      <c r="AO1444" s="132">
        <v>44800</v>
      </c>
      <c r="AP1444" s="132">
        <f t="shared" si="286"/>
        <v>50021</v>
      </c>
      <c r="AQ1444" s="118" t="s">
        <v>2231</v>
      </c>
    </row>
    <row r="1445" spans="1:43" hidden="1" outlineLevel="1" x14ac:dyDescent="0.2">
      <c r="A1445" t="s">
        <v>1054</v>
      </c>
      <c r="B1445" s="10" t="s">
        <v>1748</v>
      </c>
      <c r="C1445" s="1">
        <f t="shared" si="279"/>
        <v>3762</v>
      </c>
      <c r="D1445" s="7">
        <f t="shared" si="281"/>
        <v>1</v>
      </c>
      <c r="E1445" s="7">
        <f t="shared" si="282"/>
        <v>3</v>
      </c>
      <c r="F1445" s="7">
        <f t="shared" si="283"/>
        <v>2</v>
      </c>
      <c r="G1445" s="1">
        <f t="shared" si="284"/>
        <v>163</v>
      </c>
      <c r="H1445" s="2">
        <f t="shared" si="285"/>
        <v>4.3328017012227542E-2</v>
      </c>
      <c r="I1445" s="8"/>
      <c r="J1445" s="2">
        <f t="shared" si="287"/>
        <v>0.36071238702817648</v>
      </c>
      <c r="K1445" s="2">
        <f t="shared" si="288"/>
        <v>0.31578947368421051</v>
      </c>
      <c r="L1445" s="2">
        <f t="shared" si="289"/>
        <v>0.31738437001594894</v>
      </c>
      <c r="M1445" s="2">
        <f t="shared" si="290"/>
        <v>6.1137692716640157E-3</v>
      </c>
      <c r="N1445" s="1">
        <v>1357</v>
      </c>
      <c r="O1445" s="1">
        <v>1188</v>
      </c>
      <c r="P1445" s="1">
        <v>1194</v>
      </c>
      <c r="Q1445" s="1">
        <v>5</v>
      </c>
      <c r="R1445" s="1"/>
      <c r="S1445" s="1">
        <v>3</v>
      </c>
      <c r="T1445" s="1">
        <v>1</v>
      </c>
      <c r="U1445" s="1">
        <v>3</v>
      </c>
      <c r="V1445" s="1"/>
      <c r="W1445" s="1">
        <v>0</v>
      </c>
      <c r="X1445" s="1">
        <v>2</v>
      </c>
      <c r="Y1445" s="1">
        <v>9</v>
      </c>
      <c r="Z1445" s="1"/>
      <c r="AA1445" s="1"/>
      <c r="AB1445" s="1"/>
      <c r="AH1445" t="str">
        <f t="shared" si="280"/>
        <v>Milton</v>
      </c>
      <c r="AI1445" t="s">
        <v>2519</v>
      </c>
      <c r="AJ1445">
        <v>1</v>
      </c>
      <c r="AK1445" s="7"/>
      <c r="AL1445" s="127">
        <v>50</v>
      </c>
      <c r="AM1445" s="130">
        <v>7</v>
      </c>
      <c r="AN1445" s="130">
        <v>50</v>
      </c>
      <c r="AO1445" s="132">
        <v>45250</v>
      </c>
      <c r="AP1445" s="132">
        <f t="shared" si="286"/>
        <v>50007</v>
      </c>
      <c r="AQ1445" s="118" t="s">
        <v>2231</v>
      </c>
    </row>
    <row r="1446" spans="1:43" hidden="1" outlineLevel="1" x14ac:dyDescent="0.2">
      <c r="A1446" t="s">
        <v>1055</v>
      </c>
      <c r="B1446" s="10" t="s">
        <v>1748</v>
      </c>
      <c r="C1446" s="1">
        <f t="shared" si="279"/>
        <v>812</v>
      </c>
      <c r="D1446" s="7">
        <f t="shared" si="281"/>
        <v>1</v>
      </c>
      <c r="E1446" s="7">
        <f t="shared" si="282"/>
        <v>3</v>
      </c>
      <c r="F1446" s="7">
        <f t="shared" si="283"/>
        <v>2</v>
      </c>
      <c r="G1446" s="1">
        <f t="shared" si="284"/>
        <v>201</v>
      </c>
      <c r="H1446" s="2">
        <f t="shared" si="285"/>
        <v>0.24753694581280788</v>
      </c>
      <c r="I1446" s="8"/>
      <c r="J1446" s="2">
        <f t="shared" si="287"/>
        <v>0.50369458128078815</v>
      </c>
      <c r="K1446" s="2">
        <f t="shared" si="288"/>
        <v>0.23645320197044334</v>
      </c>
      <c r="L1446" s="2">
        <f t="shared" si="289"/>
        <v>0.25615763546798032</v>
      </c>
      <c r="M1446" s="2">
        <f t="shared" si="290"/>
        <v>3.6945812807882006E-3</v>
      </c>
      <c r="N1446" s="1">
        <v>409</v>
      </c>
      <c r="O1446" s="1">
        <v>192</v>
      </c>
      <c r="P1446" s="1">
        <v>208</v>
      </c>
      <c r="Q1446" s="1">
        <v>0</v>
      </c>
      <c r="R1446" s="1"/>
      <c r="S1446" s="1">
        <v>0</v>
      </c>
      <c r="T1446" s="1">
        <v>0</v>
      </c>
      <c r="U1446" s="1">
        <v>1</v>
      </c>
      <c r="V1446" s="1"/>
      <c r="W1446" s="1">
        <v>0</v>
      </c>
      <c r="X1446" s="1">
        <v>1</v>
      </c>
      <c r="Y1446" s="1">
        <v>1</v>
      </c>
      <c r="Z1446" s="1"/>
      <c r="AA1446" s="1"/>
      <c r="AB1446" s="1"/>
      <c r="AH1446" t="str">
        <f t="shared" si="280"/>
        <v>Monkton</v>
      </c>
      <c r="AI1446" t="s">
        <v>1749</v>
      </c>
      <c r="AJ1446">
        <v>1</v>
      </c>
      <c r="AK1446" s="7"/>
      <c r="AL1446" s="127">
        <v>50</v>
      </c>
      <c r="AM1446" s="130">
        <v>1</v>
      </c>
      <c r="AN1446" s="130">
        <v>60</v>
      </c>
      <c r="AO1446" s="132">
        <v>45550</v>
      </c>
      <c r="AP1446" s="132">
        <f t="shared" si="286"/>
        <v>50001</v>
      </c>
      <c r="AQ1446" s="118" t="s">
        <v>2231</v>
      </c>
    </row>
    <row r="1447" spans="1:43" hidden="1" outlineLevel="1" x14ac:dyDescent="0.2">
      <c r="A1447" t="s">
        <v>2256</v>
      </c>
      <c r="B1447" s="10" t="s">
        <v>1748</v>
      </c>
      <c r="C1447" s="1">
        <f t="shared" ref="C1447:C1511" si="291">SUM(N1447:AF1447)</f>
        <v>466</v>
      </c>
      <c r="D1447" s="7">
        <f t="shared" si="281"/>
        <v>1</v>
      </c>
      <c r="E1447" s="7">
        <f t="shared" si="282"/>
        <v>3</v>
      </c>
      <c r="F1447" s="7">
        <f t="shared" si="283"/>
        <v>2</v>
      </c>
      <c r="G1447" s="1">
        <f t="shared" si="284"/>
        <v>77</v>
      </c>
      <c r="H1447" s="2">
        <f t="shared" si="285"/>
        <v>0.16523605150214593</v>
      </c>
      <c r="I1447" s="8"/>
      <c r="J1447" s="2">
        <f t="shared" si="287"/>
        <v>0.4570815450643777</v>
      </c>
      <c r="K1447" s="2">
        <f t="shared" si="288"/>
        <v>0.24034334763948498</v>
      </c>
      <c r="L1447" s="2">
        <f t="shared" si="289"/>
        <v>0.29184549356223177</v>
      </c>
      <c r="M1447" s="2">
        <f t="shared" si="290"/>
        <v>1.0729613733905574E-2</v>
      </c>
      <c r="N1447" s="1">
        <v>213</v>
      </c>
      <c r="O1447" s="1">
        <v>112</v>
      </c>
      <c r="P1447" s="1">
        <v>136</v>
      </c>
      <c r="Q1447" s="1">
        <v>2</v>
      </c>
      <c r="R1447" s="1"/>
      <c r="S1447" s="1">
        <v>1</v>
      </c>
      <c r="T1447" s="1">
        <v>0</v>
      </c>
      <c r="U1447" s="1">
        <v>1</v>
      </c>
      <c r="V1447" s="1"/>
      <c r="W1447" s="1">
        <v>0</v>
      </c>
      <c r="X1447" s="1">
        <v>0</v>
      </c>
      <c r="Y1447" s="1">
        <v>1</v>
      </c>
      <c r="Z1447" s="1"/>
      <c r="AA1447" s="1"/>
      <c r="AB1447" s="1"/>
      <c r="AH1447" t="str">
        <f t="shared" si="280"/>
        <v>Montgomery</v>
      </c>
      <c r="AI1447" t="s">
        <v>1494</v>
      </c>
      <c r="AJ1447">
        <v>1</v>
      </c>
      <c r="AK1447" s="7"/>
      <c r="AL1447" s="127">
        <v>50</v>
      </c>
      <c r="AM1447" s="130">
        <v>11</v>
      </c>
      <c r="AN1447" s="130">
        <v>55</v>
      </c>
      <c r="AO1447" s="132">
        <v>45850</v>
      </c>
      <c r="AP1447" s="132">
        <f t="shared" si="286"/>
        <v>50011</v>
      </c>
      <c r="AQ1447" s="118" t="s">
        <v>2231</v>
      </c>
    </row>
    <row r="1448" spans="1:43" hidden="1" outlineLevel="1" x14ac:dyDescent="0.2">
      <c r="A1448" t="s">
        <v>3342</v>
      </c>
      <c r="B1448" s="10" t="s">
        <v>1748</v>
      </c>
      <c r="C1448" s="1">
        <f t="shared" si="291"/>
        <v>4592</v>
      </c>
      <c r="D1448" s="7">
        <f t="shared" si="281"/>
        <v>1</v>
      </c>
      <c r="E1448" s="7">
        <f t="shared" si="282"/>
        <v>2</v>
      </c>
      <c r="F1448" s="7">
        <f t="shared" si="283"/>
        <v>3</v>
      </c>
      <c r="G1448" s="1">
        <f t="shared" si="284"/>
        <v>1083</v>
      </c>
      <c r="H1448" s="2">
        <f t="shared" si="285"/>
        <v>0.23584494773519163</v>
      </c>
      <c r="I1448" s="8"/>
      <c r="J1448" s="2">
        <f t="shared" si="287"/>
        <v>0.54224738675958184</v>
      </c>
      <c r="K1448" s="2">
        <f t="shared" si="288"/>
        <v>0.30640243902439024</v>
      </c>
      <c r="L1448" s="2">
        <f t="shared" si="289"/>
        <v>0.14307491289198607</v>
      </c>
      <c r="M1448" s="2">
        <f t="shared" si="290"/>
        <v>8.2752613240418549E-3</v>
      </c>
      <c r="N1448" s="1">
        <v>2490</v>
      </c>
      <c r="O1448" s="1">
        <v>1407</v>
      </c>
      <c r="P1448" s="1">
        <v>657</v>
      </c>
      <c r="Q1448" s="1">
        <v>8</v>
      </c>
      <c r="R1448" s="1"/>
      <c r="S1448" s="1">
        <v>11</v>
      </c>
      <c r="T1448" s="1">
        <v>2</v>
      </c>
      <c r="U1448" s="1">
        <v>9</v>
      </c>
      <c r="V1448" s="1"/>
      <c r="W1448" s="1">
        <v>6</v>
      </c>
      <c r="X1448" s="1">
        <v>1</v>
      </c>
      <c r="Y1448" s="1">
        <v>1</v>
      </c>
      <c r="Z1448" s="1"/>
      <c r="AA1448" s="1"/>
      <c r="AB1448" s="1"/>
      <c r="AH1448" t="str">
        <f t="shared" ref="AH1448:AH1512" si="292">A1448</f>
        <v>Montpelier</v>
      </c>
      <c r="AI1448" t="s">
        <v>563</v>
      </c>
      <c r="AJ1448">
        <v>1</v>
      </c>
      <c r="AK1448" s="7"/>
      <c r="AL1448" s="127">
        <v>50</v>
      </c>
      <c r="AM1448" s="130">
        <v>23</v>
      </c>
      <c r="AN1448" s="130">
        <v>55</v>
      </c>
      <c r="AO1448" s="132">
        <v>46000</v>
      </c>
      <c r="AP1448" s="132">
        <f t="shared" si="286"/>
        <v>50023</v>
      </c>
      <c r="AQ1448" s="118" t="s">
        <v>146</v>
      </c>
    </row>
    <row r="1449" spans="1:43" hidden="1" outlineLevel="1" x14ac:dyDescent="0.2">
      <c r="A1449" t="s">
        <v>1335</v>
      </c>
      <c r="B1449" s="10" t="s">
        <v>1748</v>
      </c>
      <c r="C1449" s="1">
        <f t="shared" si="291"/>
        <v>767</v>
      </c>
      <c r="D1449" s="7">
        <f t="shared" si="281"/>
        <v>1</v>
      </c>
      <c r="E1449" s="7">
        <f t="shared" si="282"/>
        <v>2</v>
      </c>
      <c r="F1449" s="7">
        <f t="shared" si="283"/>
        <v>3</v>
      </c>
      <c r="G1449" s="1">
        <f t="shared" si="284"/>
        <v>146</v>
      </c>
      <c r="H1449" s="2">
        <f t="shared" si="285"/>
        <v>0.19035202086049544</v>
      </c>
      <c r="I1449" s="8"/>
      <c r="J1449" s="2">
        <f t="shared" si="287"/>
        <v>0.47327249022164275</v>
      </c>
      <c r="K1449" s="2">
        <f t="shared" si="288"/>
        <v>0.28292046936114734</v>
      </c>
      <c r="L1449" s="2">
        <f t="shared" si="289"/>
        <v>0.23859191655801826</v>
      </c>
      <c r="M1449" s="2">
        <f t="shared" si="290"/>
        <v>5.2151238591916504E-3</v>
      </c>
      <c r="N1449" s="1">
        <v>363</v>
      </c>
      <c r="O1449" s="1">
        <v>217</v>
      </c>
      <c r="P1449" s="1">
        <v>183</v>
      </c>
      <c r="Q1449" s="1">
        <v>0</v>
      </c>
      <c r="R1449" s="1"/>
      <c r="S1449" s="1">
        <v>1</v>
      </c>
      <c r="T1449" s="1">
        <v>0</v>
      </c>
      <c r="U1449" s="1">
        <v>2</v>
      </c>
      <c r="V1449" s="1"/>
      <c r="W1449" s="1">
        <v>0</v>
      </c>
      <c r="X1449" s="1">
        <v>0</v>
      </c>
      <c r="Y1449" s="1">
        <v>1</v>
      </c>
      <c r="Z1449" s="1"/>
      <c r="AA1449" s="1"/>
      <c r="AB1449" s="1"/>
      <c r="AH1449" t="str">
        <f t="shared" si="292"/>
        <v>Moretown</v>
      </c>
      <c r="AI1449" t="s">
        <v>563</v>
      </c>
      <c r="AJ1449">
        <v>1</v>
      </c>
      <c r="AK1449" s="7"/>
      <c r="AL1449" s="127">
        <v>50</v>
      </c>
      <c r="AM1449" s="130">
        <v>23</v>
      </c>
      <c r="AN1449" s="130">
        <v>60</v>
      </c>
      <c r="AO1449" s="132">
        <v>46225</v>
      </c>
      <c r="AP1449" s="132">
        <f t="shared" si="286"/>
        <v>50023</v>
      </c>
      <c r="AQ1449" s="118" t="s">
        <v>2231</v>
      </c>
    </row>
    <row r="1450" spans="1:43" hidden="1" outlineLevel="1" x14ac:dyDescent="0.2">
      <c r="A1450" t="s">
        <v>2257</v>
      </c>
      <c r="B1450" s="10" t="s">
        <v>1748</v>
      </c>
      <c r="C1450" s="1">
        <f t="shared" si="291"/>
        <v>331</v>
      </c>
      <c r="D1450" s="7">
        <f t="shared" si="281"/>
        <v>3</v>
      </c>
      <c r="E1450" s="7">
        <f t="shared" si="282"/>
        <v>1</v>
      </c>
      <c r="F1450" s="7">
        <f t="shared" si="283"/>
        <v>2</v>
      </c>
      <c r="G1450" s="1">
        <f t="shared" si="284"/>
        <v>3</v>
      </c>
      <c r="H1450" s="2">
        <f t="shared" si="285"/>
        <v>9.0634441087613302E-3</v>
      </c>
      <c r="I1450" s="8"/>
      <c r="J1450" s="2">
        <f t="shared" si="287"/>
        <v>0.31419939577039274</v>
      </c>
      <c r="K1450" s="2">
        <f t="shared" si="288"/>
        <v>0.34743202416918428</v>
      </c>
      <c r="L1450" s="2">
        <f t="shared" si="289"/>
        <v>0.33836858006042297</v>
      </c>
      <c r="M1450" s="2">
        <f t="shared" si="290"/>
        <v>-5.5511151231257827E-17</v>
      </c>
      <c r="N1450" s="1">
        <v>104</v>
      </c>
      <c r="O1450" s="1">
        <v>115</v>
      </c>
      <c r="P1450" s="1">
        <v>112</v>
      </c>
      <c r="Q1450" s="1">
        <v>0</v>
      </c>
      <c r="R1450" s="1"/>
      <c r="S1450" s="1">
        <v>0</v>
      </c>
      <c r="T1450" s="1">
        <v>0</v>
      </c>
      <c r="U1450" s="1">
        <v>0</v>
      </c>
      <c r="V1450" s="1"/>
      <c r="W1450" s="1">
        <v>0</v>
      </c>
      <c r="X1450" s="1">
        <v>0</v>
      </c>
      <c r="Y1450" s="1">
        <v>0</v>
      </c>
      <c r="Z1450" s="1"/>
      <c r="AA1450" s="1"/>
      <c r="AB1450" s="1"/>
      <c r="AH1450" t="str">
        <f t="shared" si="292"/>
        <v>Morgan</v>
      </c>
      <c r="AI1450" t="s">
        <v>906</v>
      </c>
      <c r="AJ1450">
        <v>1</v>
      </c>
      <c r="AK1450" s="7"/>
      <c r="AL1450" s="127">
        <v>50</v>
      </c>
      <c r="AM1450" s="130">
        <v>19</v>
      </c>
      <c r="AN1450" s="130">
        <v>70</v>
      </c>
      <c r="AO1450" s="132">
        <v>46450</v>
      </c>
      <c r="AP1450" s="132">
        <f t="shared" si="286"/>
        <v>50019</v>
      </c>
      <c r="AQ1450" s="118" t="s">
        <v>2231</v>
      </c>
    </row>
    <row r="1451" spans="1:43" hidden="1" outlineLevel="1" x14ac:dyDescent="0.2">
      <c r="A1451" t="s">
        <v>1074</v>
      </c>
      <c r="B1451" s="10" t="s">
        <v>1748</v>
      </c>
      <c r="C1451" s="1">
        <f t="shared" si="291"/>
        <v>2155</v>
      </c>
      <c r="D1451" s="7">
        <f t="shared" ref="D1451:D1515" si="293">RANK(N1451,(N1451:AF1451))</f>
        <v>1</v>
      </c>
      <c r="E1451" s="7">
        <f t="shared" ref="E1451:E1515" si="294">RANK(O1451,(N1451:AF1451))</f>
        <v>2</v>
      </c>
      <c r="F1451" s="7">
        <f t="shared" ref="F1451:F1515" si="295">RANK(P1451,(N1451:AF1451))</f>
        <v>3</v>
      </c>
      <c r="G1451" s="1">
        <f t="shared" ref="G1451:G1515" si="296">MAX(N1451:P1451)-LARGE(N1451:P1451,2)</f>
        <v>215</v>
      </c>
      <c r="H1451" s="2">
        <f t="shared" ref="H1451:H1515" si="297">G1451/C1451</f>
        <v>9.9767981438515077E-2</v>
      </c>
      <c r="I1451" s="8"/>
      <c r="J1451" s="2">
        <f t="shared" si="287"/>
        <v>0.41438515081206495</v>
      </c>
      <c r="K1451" s="2">
        <f t="shared" si="288"/>
        <v>0.31461716937354989</v>
      </c>
      <c r="L1451" s="2">
        <f t="shared" si="289"/>
        <v>0.2631090487238979</v>
      </c>
      <c r="M1451" s="2">
        <f t="shared" si="290"/>
        <v>7.8886310904872636E-3</v>
      </c>
      <c r="N1451" s="1">
        <v>893</v>
      </c>
      <c r="O1451" s="1">
        <v>678</v>
      </c>
      <c r="P1451" s="1">
        <v>567</v>
      </c>
      <c r="Q1451" s="1">
        <v>6</v>
      </c>
      <c r="R1451" s="1"/>
      <c r="S1451" s="1">
        <v>3</v>
      </c>
      <c r="T1451" s="1">
        <v>0</v>
      </c>
      <c r="U1451" s="1">
        <v>3</v>
      </c>
      <c r="V1451" s="1"/>
      <c r="W1451" s="1">
        <v>0</v>
      </c>
      <c r="X1451" s="1">
        <v>2</v>
      </c>
      <c r="Y1451" s="1">
        <v>3</v>
      </c>
      <c r="Z1451" s="1"/>
      <c r="AA1451" s="1"/>
      <c r="AB1451" s="1"/>
      <c r="AH1451" t="str">
        <f t="shared" si="292"/>
        <v>Morristown</v>
      </c>
      <c r="AI1451" t="s">
        <v>3107</v>
      </c>
      <c r="AJ1451">
        <v>1</v>
      </c>
      <c r="AK1451" s="7"/>
      <c r="AL1451" s="127">
        <v>50</v>
      </c>
      <c r="AM1451" s="130">
        <v>15</v>
      </c>
      <c r="AN1451" s="130">
        <v>35</v>
      </c>
      <c r="AO1451" s="132">
        <v>46675</v>
      </c>
      <c r="AP1451" s="132">
        <f t="shared" si="286"/>
        <v>50015</v>
      </c>
      <c r="AQ1451" s="118" t="s">
        <v>2231</v>
      </c>
    </row>
    <row r="1452" spans="1:43" hidden="1" outlineLevel="1" x14ac:dyDescent="0.2">
      <c r="A1452" t="s">
        <v>2313</v>
      </c>
      <c r="B1452" s="10" t="s">
        <v>1748</v>
      </c>
      <c r="C1452" s="1">
        <f t="shared" si="291"/>
        <v>647</v>
      </c>
      <c r="D1452" s="7">
        <f t="shared" si="293"/>
        <v>1</v>
      </c>
      <c r="E1452" s="7">
        <f t="shared" si="294"/>
        <v>2</v>
      </c>
      <c r="F1452" s="7">
        <f t="shared" si="295"/>
        <v>3</v>
      </c>
      <c r="G1452" s="1">
        <f t="shared" si="296"/>
        <v>103</v>
      </c>
      <c r="H1452" s="2">
        <f t="shared" si="297"/>
        <v>0.15919629057187018</v>
      </c>
      <c r="I1452" s="8"/>
      <c r="J1452" s="2">
        <f t="shared" si="287"/>
        <v>0.45285935085007728</v>
      </c>
      <c r="K1452" s="2">
        <f t="shared" si="288"/>
        <v>0.2936630602782071</v>
      </c>
      <c r="L1452" s="2">
        <f t="shared" si="289"/>
        <v>0.24574961360123648</v>
      </c>
      <c r="M1452" s="2">
        <f t="shared" si="290"/>
        <v>7.7279752704790816E-3</v>
      </c>
      <c r="N1452" s="1">
        <v>293</v>
      </c>
      <c r="O1452" s="1">
        <v>190</v>
      </c>
      <c r="P1452" s="1">
        <v>159</v>
      </c>
      <c r="Q1452" s="1">
        <v>0</v>
      </c>
      <c r="R1452" s="1"/>
      <c r="S1452" s="1">
        <v>3</v>
      </c>
      <c r="T1452" s="1">
        <v>0</v>
      </c>
      <c r="U1452" s="1">
        <v>0</v>
      </c>
      <c r="V1452" s="1"/>
      <c r="W1452" s="1">
        <v>0</v>
      </c>
      <c r="X1452" s="1">
        <v>1</v>
      </c>
      <c r="Y1452" s="1">
        <v>1</v>
      </c>
      <c r="Z1452" s="1"/>
      <c r="AA1452" s="1"/>
      <c r="AB1452" s="1"/>
      <c r="AH1452" t="str">
        <f t="shared" si="292"/>
        <v>Mount Holly</v>
      </c>
      <c r="AI1452" t="s">
        <v>463</v>
      </c>
      <c r="AJ1452">
        <v>1</v>
      </c>
      <c r="AK1452" s="7"/>
      <c r="AL1452" s="127">
        <v>50</v>
      </c>
      <c r="AM1452" s="130">
        <v>21</v>
      </c>
      <c r="AN1452" s="130">
        <v>60</v>
      </c>
      <c r="AO1452" s="132">
        <v>47200</v>
      </c>
      <c r="AP1452" s="132">
        <f t="shared" ref="AP1452:AP1516" si="298">AL1452*1000+AM1452</f>
        <v>50021</v>
      </c>
      <c r="AQ1452" s="118" t="s">
        <v>2231</v>
      </c>
    </row>
    <row r="1453" spans="1:43" hidden="1" outlineLevel="1" x14ac:dyDescent="0.2">
      <c r="A1453" t="s">
        <v>1683</v>
      </c>
      <c r="B1453" s="10" t="s">
        <v>1748</v>
      </c>
      <c r="C1453" s="1">
        <f t="shared" si="291"/>
        <v>115</v>
      </c>
      <c r="D1453" s="7">
        <f t="shared" si="293"/>
        <v>1</v>
      </c>
      <c r="E1453" s="7">
        <f t="shared" si="294"/>
        <v>2</v>
      </c>
      <c r="F1453" s="7">
        <f t="shared" si="295"/>
        <v>3</v>
      </c>
      <c r="G1453" s="1">
        <f t="shared" si="296"/>
        <v>4</v>
      </c>
      <c r="H1453" s="2">
        <f t="shared" si="297"/>
        <v>3.4782608695652174E-2</v>
      </c>
      <c r="I1453" s="8"/>
      <c r="J1453" s="2">
        <f t="shared" si="287"/>
        <v>0.39130434782608697</v>
      </c>
      <c r="K1453" s="2">
        <f t="shared" si="288"/>
        <v>0.35652173913043478</v>
      </c>
      <c r="L1453" s="2">
        <f t="shared" si="289"/>
        <v>0.24347826086956523</v>
      </c>
      <c r="M1453" s="2">
        <f t="shared" si="290"/>
        <v>8.6956521739130765E-3</v>
      </c>
      <c r="N1453" s="1">
        <v>45</v>
      </c>
      <c r="O1453" s="1">
        <v>41</v>
      </c>
      <c r="P1453" s="1">
        <v>28</v>
      </c>
      <c r="Q1453" s="1">
        <v>0</v>
      </c>
      <c r="R1453" s="1"/>
      <c r="S1453" s="1">
        <v>0</v>
      </c>
      <c r="T1453" s="1">
        <v>0</v>
      </c>
      <c r="U1453" s="1">
        <v>1</v>
      </c>
      <c r="V1453" s="1"/>
      <c r="W1453" s="1">
        <v>0</v>
      </c>
      <c r="X1453" s="1">
        <v>0</v>
      </c>
      <c r="Y1453" s="1">
        <v>0</v>
      </c>
      <c r="Z1453" s="1"/>
      <c r="AA1453" s="1"/>
      <c r="AB1453" s="1"/>
      <c r="AH1453" t="str">
        <f t="shared" si="292"/>
        <v>Mount Tabor</v>
      </c>
      <c r="AI1453" t="s">
        <v>463</v>
      </c>
      <c r="AJ1453">
        <v>1</v>
      </c>
      <c r="AK1453" s="7"/>
      <c r="AL1453" s="127">
        <v>50</v>
      </c>
      <c r="AM1453" s="130">
        <v>21</v>
      </c>
      <c r="AN1453" s="130">
        <v>65</v>
      </c>
      <c r="AO1453" s="132">
        <v>47425</v>
      </c>
      <c r="AP1453" s="132">
        <f t="shared" si="298"/>
        <v>50021</v>
      </c>
      <c r="AQ1453" s="118" t="s">
        <v>2231</v>
      </c>
    </row>
    <row r="1454" spans="1:43" hidden="1" outlineLevel="1" x14ac:dyDescent="0.2">
      <c r="A1454" t="s">
        <v>2243</v>
      </c>
      <c r="B1454" s="10" t="s">
        <v>1748</v>
      </c>
      <c r="C1454" s="1">
        <f t="shared" si="291"/>
        <v>849</v>
      </c>
      <c r="D1454" s="7">
        <f t="shared" si="293"/>
        <v>1</v>
      </c>
      <c r="E1454" s="7">
        <f t="shared" si="294"/>
        <v>2</v>
      </c>
      <c r="F1454" s="7">
        <f t="shared" si="295"/>
        <v>3</v>
      </c>
      <c r="G1454" s="1">
        <f t="shared" si="296"/>
        <v>132</v>
      </c>
      <c r="H1454" s="2">
        <f t="shared" si="297"/>
        <v>0.15547703180212014</v>
      </c>
      <c r="I1454" s="8"/>
      <c r="J1454" s="2">
        <f t="shared" si="287"/>
        <v>0.43816254416961131</v>
      </c>
      <c r="K1454" s="2">
        <f t="shared" si="288"/>
        <v>0.28268551236749118</v>
      </c>
      <c r="L1454" s="2">
        <f t="shared" si="289"/>
        <v>0.27326266195524146</v>
      </c>
      <c r="M1454" s="2">
        <f t="shared" si="290"/>
        <v>5.8892815076560523E-3</v>
      </c>
      <c r="N1454" s="1">
        <v>372</v>
      </c>
      <c r="O1454" s="1">
        <v>240</v>
      </c>
      <c r="P1454" s="1">
        <v>232</v>
      </c>
      <c r="Q1454" s="1">
        <v>2</v>
      </c>
      <c r="R1454" s="1"/>
      <c r="S1454" s="1">
        <v>1</v>
      </c>
      <c r="T1454" s="1">
        <v>0</v>
      </c>
      <c r="U1454" s="1">
        <v>0</v>
      </c>
      <c r="V1454" s="1"/>
      <c r="W1454" s="1">
        <v>0</v>
      </c>
      <c r="X1454" s="1">
        <v>0</v>
      </c>
      <c r="Y1454" s="1">
        <v>2</v>
      </c>
      <c r="Z1454" s="1"/>
      <c r="AA1454" s="1"/>
      <c r="AB1454" s="1"/>
      <c r="AH1454" t="str">
        <f t="shared" si="292"/>
        <v>New Haven</v>
      </c>
      <c r="AI1454" t="s">
        <v>1749</v>
      </c>
      <c r="AJ1454">
        <v>1</v>
      </c>
      <c r="AK1454" s="7"/>
      <c r="AL1454" s="127">
        <v>50</v>
      </c>
      <c r="AM1454" s="130">
        <v>1</v>
      </c>
      <c r="AN1454" s="130">
        <v>65</v>
      </c>
      <c r="AO1454" s="132">
        <v>48700</v>
      </c>
      <c r="AP1454" s="132">
        <f t="shared" si="298"/>
        <v>50001</v>
      </c>
      <c r="AQ1454" s="118" t="s">
        <v>2231</v>
      </c>
    </row>
    <row r="1455" spans="1:43" hidden="1" outlineLevel="1" x14ac:dyDescent="0.2">
      <c r="A1455" t="s">
        <v>3252</v>
      </c>
      <c r="B1455" s="10" t="s">
        <v>1748</v>
      </c>
      <c r="C1455" s="1">
        <f t="shared" si="291"/>
        <v>196</v>
      </c>
      <c r="D1455" s="7">
        <f t="shared" si="293"/>
        <v>1</v>
      </c>
      <c r="E1455" s="7">
        <f t="shared" si="294"/>
        <v>2</v>
      </c>
      <c r="F1455" s="7">
        <f t="shared" si="295"/>
        <v>3</v>
      </c>
      <c r="G1455" s="1">
        <f t="shared" si="296"/>
        <v>38</v>
      </c>
      <c r="H1455" s="2">
        <f t="shared" si="297"/>
        <v>0.19387755102040816</v>
      </c>
      <c r="I1455" s="8"/>
      <c r="J1455" s="2">
        <f t="shared" si="287"/>
        <v>0.4642857142857143</v>
      </c>
      <c r="K1455" s="2">
        <f t="shared" si="288"/>
        <v>0.27040816326530615</v>
      </c>
      <c r="L1455" s="2">
        <f t="shared" si="289"/>
        <v>0.24489795918367346</v>
      </c>
      <c r="M1455" s="2">
        <f t="shared" si="290"/>
        <v>2.040816326530609E-2</v>
      </c>
      <c r="N1455" s="1">
        <v>91</v>
      </c>
      <c r="O1455" s="1">
        <v>53</v>
      </c>
      <c r="P1455" s="1">
        <v>48</v>
      </c>
      <c r="Q1455" s="1">
        <v>1</v>
      </c>
      <c r="R1455" s="1"/>
      <c r="S1455" s="1">
        <v>2</v>
      </c>
      <c r="T1455" s="1">
        <v>0</v>
      </c>
      <c r="U1455" s="1">
        <v>1</v>
      </c>
      <c r="V1455" s="1"/>
      <c r="W1455" s="1">
        <v>0</v>
      </c>
      <c r="X1455" s="1">
        <v>0</v>
      </c>
      <c r="Y1455" s="1">
        <v>0</v>
      </c>
      <c r="Z1455" s="1"/>
      <c r="AA1455" s="1"/>
      <c r="AB1455" s="1"/>
      <c r="AH1455" t="str">
        <f t="shared" si="292"/>
        <v>Newark</v>
      </c>
      <c r="AI1455" t="s">
        <v>117</v>
      </c>
      <c r="AJ1455">
        <v>1</v>
      </c>
      <c r="AK1455" s="7"/>
      <c r="AL1455" s="127">
        <v>50</v>
      </c>
      <c r="AM1455" s="130">
        <v>5</v>
      </c>
      <c r="AN1455" s="130">
        <v>40</v>
      </c>
      <c r="AO1455" s="132">
        <v>47725</v>
      </c>
      <c r="AP1455" s="132">
        <f t="shared" si="298"/>
        <v>50005</v>
      </c>
      <c r="AQ1455" s="118" t="s">
        <v>2231</v>
      </c>
    </row>
    <row r="1456" spans="1:43" hidden="1" outlineLevel="1" x14ac:dyDescent="0.2">
      <c r="A1456" t="s">
        <v>3253</v>
      </c>
      <c r="B1456" s="10" t="s">
        <v>1748</v>
      </c>
      <c r="C1456" s="1">
        <f t="shared" si="291"/>
        <v>1065</v>
      </c>
      <c r="D1456" s="7">
        <f t="shared" si="293"/>
        <v>1</v>
      </c>
      <c r="E1456" s="7">
        <f t="shared" si="294"/>
        <v>2</v>
      </c>
      <c r="F1456" s="7">
        <f t="shared" si="295"/>
        <v>3</v>
      </c>
      <c r="G1456" s="1">
        <f t="shared" si="296"/>
        <v>54</v>
      </c>
      <c r="H1456" s="2">
        <f t="shared" si="297"/>
        <v>5.0704225352112678E-2</v>
      </c>
      <c r="I1456" s="8"/>
      <c r="J1456" s="2">
        <f t="shared" si="287"/>
        <v>0.39436619718309857</v>
      </c>
      <c r="K1456" s="2">
        <f t="shared" si="288"/>
        <v>0.3436619718309859</v>
      </c>
      <c r="L1456" s="2">
        <f t="shared" si="289"/>
        <v>0.25727699530516435</v>
      </c>
      <c r="M1456" s="2">
        <f t="shared" si="290"/>
        <v>4.6948356807512415E-3</v>
      </c>
      <c r="N1456" s="1">
        <v>420</v>
      </c>
      <c r="O1456" s="1">
        <v>366</v>
      </c>
      <c r="P1456" s="1">
        <v>274</v>
      </c>
      <c r="Q1456" s="1">
        <v>1</v>
      </c>
      <c r="R1456" s="1"/>
      <c r="S1456" s="1">
        <v>1</v>
      </c>
      <c r="T1456" s="1">
        <v>1</v>
      </c>
      <c r="U1456" s="1">
        <v>0</v>
      </c>
      <c r="V1456" s="1"/>
      <c r="W1456" s="1">
        <v>1</v>
      </c>
      <c r="X1456" s="1">
        <v>0</v>
      </c>
      <c r="Y1456" s="1">
        <v>1</v>
      </c>
      <c r="Z1456" s="1"/>
      <c r="AA1456" s="1"/>
      <c r="AB1456" s="1"/>
      <c r="AH1456" t="str">
        <f t="shared" si="292"/>
        <v>Newbury</v>
      </c>
      <c r="AI1456" t="s">
        <v>678</v>
      </c>
      <c r="AJ1456">
        <v>1</v>
      </c>
      <c r="AK1456" s="7"/>
      <c r="AL1456" s="127">
        <v>50</v>
      </c>
      <c r="AM1456" s="130">
        <v>17</v>
      </c>
      <c r="AN1456" s="130">
        <v>35</v>
      </c>
      <c r="AO1456" s="132">
        <v>48175</v>
      </c>
      <c r="AP1456" s="132">
        <f t="shared" si="298"/>
        <v>50017</v>
      </c>
      <c r="AQ1456" s="118" t="s">
        <v>2231</v>
      </c>
    </row>
    <row r="1457" spans="1:43" hidden="1" outlineLevel="1" x14ac:dyDescent="0.2">
      <c r="A1457" t="s">
        <v>3254</v>
      </c>
      <c r="B1457" s="10" t="s">
        <v>1748</v>
      </c>
      <c r="C1457" s="1">
        <f t="shared" si="291"/>
        <v>958</v>
      </c>
      <c r="D1457" s="7">
        <f t="shared" si="293"/>
        <v>1</v>
      </c>
      <c r="E1457" s="7">
        <f t="shared" si="294"/>
        <v>2</v>
      </c>
      <c r="F1457" s="7">
        <f t="shared" si="295"/>
        <v>3</v>
      </c>
      <c r="G1457" s="1">
        <f t="shared" si="296"/>
        <v>273</v>
      </c>
      <c r="H1457" s="2">
        <f t="shared" si="297"/>
        <v>0.28496868475991649</v>
      </c>
      <c r="I1457" s="8"/>
      <c r="J1457" s="2">
        <f t="shared" si="287"/>
        <v>0.54801670146137782</v>
      </c>
      <c r="K1457" s="2">
        <f t="shared" si="288"/>
        <v>0.26304801670146138</v>
      </c>
      <c r="L1457" s="2">
        <f t="shared" si="289"/>
        <v>0.17954070981210857</v>
      </c>
      <c r="M1457" s="2">
        <f t="shared" si="290"/>
        <v>9.394572025052228E-3</v>
      </c>
      <c r="N1457" s="1">
        <v>525</v>
      </c>
      <c r="O1457" s="1">
        <v>252</v>
      </c>
      <c r="P1457" s="1">
        <v>172</v>
      </c>
      <c r="Q1457" s="1">
        <v>1</v>
      </c>
      <c r="R1457" s="1"/>
      <c r="S1457" s="1">
        <v>4</v>
      </c>
      <c r="T1457" s="1">
        <v>0</v>
      </c>
      <c r="U1457" s="1">
        <v>0</v>
      </c>
      <c r="V1457" s="1"/>
      <c r="W1457" s="1">
        <v>1</v>
      </c>
      <c r="X1457" s="1">
        <v>0</v>
      </c>
      <c r="Y1457" s="1">
        <v>3</v>
      </c>
      <c r="Z1457" s="1"/>
      <c r="AA1457" s="1"/>
      <c r="AB1457" s="1"/>
      <c r="AH1457" t="str">
        <f t="shared" si="292"/>
        <v>Newfane</v>
      </c>
      <c r="AI1457" t="s">
        <v>2181</v>
      </c>
      <c r="AJ1457">
        <v>1</v>
      </c>
      <c r="AK1457" s="7"/>
      <c r="AL1457" s="127">
        <v>50</v>
      </c>
      <c r="AM1457" s="130">
        <v>25</v>
      </c>
      <c r="AN1457" s="130">
        <v>60</v>
      </c>
      <c r="AO1457" s="132">
        <v>48400</v>
      </c>
      <c r="AP1457" s="132">
        <f t="shared" si="298"/>
        <v>50025</v>
      </c>
      <c r="AQ1457" s="118" t="s">
        <v>2231</v>
      </c>
    </row>
    <row r="1458" spans="1:43" hidden="1" outlineLevel="1" x14ac:dyDescent="0.2">
      <c r="A1458" t="s">
        <v>545</v>
      </c>
      <c r="B1458" s="10" t="s">
        <v>1748</v>
      </c>
      <c r="C1458" s="1">
        <f t="shared" si="291"/>
        <v>1959</v>
      </c>
      <c r="D1458" s="7">
        <f t="shared" si="293"/>
        <v>2</v>
      </c>
      <c r="E1458" s="7">
        <f t="shared" si="294"/>
        <v>1</v>
      </c>
      <c r="F1458" s="7">
        <f t="shared" si="295"/>
        <v>3</v>
      </c>
      <c r="G1458" s="1">
        <f t="shared" si="296"/>
        <v>78</v>
      </c>
      <c r="H1458" s="2">
        <f t="shared" si="297"/>
        <v>3.9816232771822356E-2</v>
      </c>
      <c r="I1458" s="8"/>
      <c r="J1458" s="2">
        <f t="shared" si="287"/>
        <v>0.368044920877999</v>
      </c>
      <c r="K1458" s="2">
        <f t="shared" si="288"/>
        <v>0.40786115364982134</v>
      </c>
      <c r="L1458" s="2">
        <f t="shared" si="289"/>
        <v>0.22103113833588567</v>
      </c>
      <c r="M1458" s="2">
        <f t="shared" si="290"/>
        <v>3.0627871362939874E-3</v>
      </c>
      <c r="N1458" s="1">
        <v>721</v>
      </c>
      <c r="O1458" s="1">
        <v>799</v>
      </c>
      <c r="P1458" s="1">
        <v>433</v>
      </c>
      <c r="Q1458" s="1">
        <v>1</v>
      </c>
      <c r="R1458" s="1"/>
      <c r="S1458" s="1">
        <v>2</v>
      </c>
      <c r="T1458" s="1">
        <v>0</v>
      </c>
      <c r="U1458" s="1">
        <v>1</v>
      </c>
      <c r="V1458" s="1"/>
      <c r="W1458" s="1">
        <v>0</v>
      </c>
      <c r="X1458" s="1">
        <v>0</v>
      </c>
      <c r="Y1458" s="1">
        <v>2</v>
      </c>
      <c r="Z1458" s="1"/>
      <c r="AA1458" s="1"/>
      <c r="AB1458" s="1"/>
      <c r="AH1458" t="str">
        <f t="shared" si="292"/>
        <v>Newport</v>
      </c>
      <c r="AI1458" t="s">
        <v>906</v>
      </c>
      <c r="AJ1458">
        <v>1</v>
      </c>
      <c r="AK1458" s="7"/>
      <c r="AL1458" s="127">
        <v>50</v>
      </c>
      <c r="AM1458" s="130">
        <v>19</v>
      </c>
      <c r="AN1458" s="130">
        <v>75</v>
      </c>
      <c r="AO1458" s="132">
        <v>48850</v>
      </c>
      <c r="AP1458" s="132">
        <f t="shared" si="298"/>
        <v>50019</v>
      </c>
      <c r="AQ1458" s="118" t="s">
        <v>146</v>
      </c>
    </row>
    <row r="1459" spans="1:43" hidden="1" outlineLevel="1" x14ac:dyDescent="0.2">
      <c r="A1459" t="s">
        <v>545</v>
      </c>
      <c r="B1459" s="10" t="s">
        <v>1748</v>
      </c>
      <c r="C1459" s="1">
        <f t="shared" si="291"/>
        <v>656</v>
      </c>
      <c r="D1459" s="7">
        <f t="shared" si="293"/>
        <v>1</v>
      </c>
      <c r="E1459" s="7">
        <f t="shared" si="294"/>
        <v>3</v>
      </c>
      <c r="F1459" s="7">
        <f t="shared" si="295"/>
        <v>2</v>
      </c>
      <c r="G1459" s="1">
        <f t="shared" si="296"/>
        <v>21</v>
      </c>
      <c r="H1459" s="2">
        <f t="shared" si="297"/>
        <v>3.201219512195122E-2</v>
      </c>
      <c r="I1459" s="8"/>
      <c r="J1459" s="2">
        <f t="shared" si="287"/>
        <v>0.38567073170731708</v>
      </c>
      <c r="K1459" s="2">
        <f t="shared" si="288"/>
        <v>0.25609756097560976</v>
      </c>
      <c r="L1459" s="2">
        <f t="shared" si="289"/>
        <v>0.35365853658536583</v>
      </c>
      <c r="M1459" s="2">
        <f t="shared" si="290"/>
        <v>4.5731707317072656E-3</v>
      </c>
      <c r="N1459" s="1">
        <v>253</v>
      </c>
      <c r="O1459" s="1">
        <v>168</v>
      </c>
      <c r="P1459" s="1">
        <v>232</v>
      </c>
      <c r="Q1459" s="1">
        <v>0</v>
      </c>
      <c r="R1459" s="1"/>
      <c r="S1459" s="1">
        <v>0</v>
      </c>
      <c r="T1459" s="1">
        <v>0</v>
      </c>
      <c r="U1459" s="1">
        <v>0</v>
      </c>
      <c r="V1459" s="1"/>
      <c r="W1459" s="1">
        <v>0</v>
      </c>
      <c r="X1459" s="1">
        <v>0</v>
      </c>
      <c r="Y1459" s="1">
        <v>3</v>
      </c>
      <c r="Z1459" s="1"/>
      <c r="AA1459" s="1"/>
      <c r="AB1459" s="1"/>
      <c r="AH1459" t="str">
        <f t="shared" si="292"/>
        <v>Newport</v>
      </c>
      <c r="AI1459" t="s">
        <v>906</v>
      </c>
      <c r="AJ1459">
        <v>1</v>
      </c>
      <c r="AK1459" s="7"/>
      <c r="AL1459" s="127">
        <v>50</v>
      </c>
      <c r="AM1459" s="130">
        <v>19</v>
      </c>
      <c r="AN1459" s="130">
        <v>80</v>
      </c>
      <c r="AO1459" s="132">
        <v>48925</v>
      </c>
      <c r="AP1459" s="132">
        <f t="shared" si="298"/>
        <v>50019</v>
      </c>
      <c r="AQ1459" s="118" t="s">
        <v>2231</v>
      </c>
    </row>
    <row r="1460" spans="1:43" hidden="1" outlineLevel="1" x14ac:dyDescent="0.2">
      <c r="A1460" t="s">
        <v>2489</v>
      </c>
      <c r="B1460" s="10" t="s">
        <v>1748</v>
      </c>
      <c r="C1460" s="1">
        <f t="shared" si="291"/>
        <v>383</v>
      </c>
      <c r="D1460" s="7">
        <f t="shared" si="293"/>
        <v>2</v>
      </c>
      <c r="E1460" s="7">
        <f t="shared" si="294"/>
        <v>1</v>
      </c>
      <c r="F1460" s="7">
        <f t="shared" si="295"/>
        <v>3</v>
      </c>
      <c r="G1460" s="1">
        <f t="shared" si="296"/>
        <v>5</v>
      </c>
      <c r="H1460" s="2">
        <f t="shared" si="297"/>
        <v>1.3054830287206266E-2</v>
      </c>
      <c r="I1460" s="8"/>
      <c r="J1460" s="2">
        <f t="shared" si="287"/>
        <v>0.37597911227154046</v>
      </c>
      <c r="K1460" s="2">
        <f t="shared" si="288"/>
        <v>0.38903394255874674</v>
      </c>
      <c r="L1460" s="2">
        <f t="shared" si="289"/>
        <v>0.22454308093994779</v>
      </c>
      <c r="M1460" s="2">
        <f t="shared" si="290"/>
        <v>1.044386422976501E-2</v>
      </c>
      <c r="N1460" s="1">
        <v>144</v>
      </c>
      <c r="O1460" s="1">
        <v>149</v>
      </c>
      <c r="P1460" s="1">
        <v>86</v>
      </c>
      <c r="Q1460" s="1">
        <v>1</v>
      </c>
      <c r="R1460" s="1"/>
      <c r="S1460" s="1">
        <v>1</v>
      </c>
      <c r="T1460" s="1">
        <v>1</v>
      </c>
      <c r="U1460" s="1">
        <v>0</v>
      </c>
      <c r="V1460" s="1"/>
      <c r="W1460" s="1">
        <v>0</v>
      </c>
      <c r="X1460" s="1">
        <v>1</v>
      </c>
      <c r="Y1460" s="1">
        <v>0</v>
      </c>
      <c r="Z1460" s="1"/>
      <c r="AA1460" s="1"/>
      <c r="AB1460" s="1"/>
      <c r="AH1460" t="str">
        <f t="shared" si="292"/>
        <v>North Hero</v>
      </c>
      <c r="AI1460" t="s">
        <v>2520</v>
      </c>
      <c r="AJ1460">
        <v>1</v>
      </c>
      <c r="AK1460" s="7"/>
      <c r="AL1460" s="127">
        <v>50</v>
      </c>
      <c r="AM1460" s="130">
        <v>13</v>
      </c>
      <c r="AN1460" s="130">
        <v>20</v>
      </c>
      <c r="AO1460" s="132">
        <v>50650</v>
      </c>
      <c r="AP1460" s="132">
        <f t="shared" si="298"/>
        <v>50013</v>
      </c>
      <c r="AQ1460" s="118" t="s">
        <v>2231</v>
      </c>
    </row>
    <row r="1461" spans="1:43" hidden="1" outlineLevel="1" x14ac:dyDescent="0.2">
      <c r="A1461" t="s">
        <v>1544</v>
      </c>
      <c r="B1461" s="10" t="s">
        <v>1748</v>
      </c>
      <c r="C1461" s="1">
        <f t="shared" si="291"/>
        <v>2716</v>
      </c>
      <c r="D1461" s="7">
        <f t="shared" si="293"/>
        <v>2</v>
      </c>
      <c r="E1461" s="7">
        <f t="shared" si="294"/>
        <v>1</v>
      </c>
      <c r="F1461" s="7">
        <f t="shared" si="295"/>
        <v>3</v>
      </c>
      <c r="G1461" s="1">
        <f t="shared" si="296"/>
        <v>28</v>
      </c>
      <c r="H1461" s="2">
        <f t="shared" si="297"/>
        <v>1.0309278350515464E-2</v>
      </c>
      <c r="I1461" s="8"/>
      <c r="J1461" s="2">
        <f t="shared" si="287"/>
        <v>0.36671575846833576</v>
      </c>
      <c r="K1461" s="2">
        <f t="shared" si="288"/>
        <v>0.37702503681885124</v>
      </c>
      <c r="L1461" s="2">
        <f t="shared" si="289"/>
        <v>0.24926362297496318</v>
      </c>
      <c r="M1461" s="2">
        <f t="shared" si="290"/>
        <v>6.9955817378497542E-3</v>
      </c>
      <c r="N1461" s="1">
        <v>996</v>
      </c>
      <c r="O1461" s="1">
        <v>1024</v>
      </c>
      <c r="P1461" s="1">
        <v>677</v>
      </c>
      <c r="Q1461" s="1">
        <v>1</v>
      </c>
      <c r="R1461" s="1"/>
      <c r="S1461" s="1">
        <v>5</v>
      </c>
      <c r="T1461" s="1">
        <v>4</v>
      </c>
      <c r="U1461" s="1">
        <v>4</v>
      </c>
      <c r="V1461" s="1"/>
      <c r="W1461" s="1">
        <v>1</v>
      </c>
      <c r="X1461" s="1">
        <v>0</v>
      </c>
      <c r="Y1461" s="1">
        <v>4</v>
      </c>
      <c r="Z1461" s="1"/>
      <c r="AA1461" s="1"/>
      <c r="AB1461" s="1"/>
      <c r="AH1461" t="str">
        <f t="shared" si="292"/>
        <v>Northfield</v>
      </c>
      <c r="AI1461" t="s">
        <v>563</v>
      </c>
      <c r="AJ1461">
        <v>1</v>
      </c>
      <c r="AK1461" s="7"/>
      <c r="AL1461" s="127">
        <v>50</v>
      </c>
      <c r="AM1461" s="130">
        <v>23</v>
      </c>
      <c r="AN1461" s="130">
        <v>65</v>
      </c>
      <c r="AO1461" s="132">
        <v>50275</v>
      </c>
      <c r="AP1461" s="132">
        <f t="shared" si="298"/>
        <v>50023</v>
      </c>
      <c r="AQ1461" s="118" t="s">
        <v>2231</v>
      </c>
    </row>
    <row r="1462" spans="1:43" hidden="1" outlineLevel="1" x14ac:dyDescent="0.2">
      <c r="A1462" t="s">
        <v>1367</v>
      </c>
      <c r="B1462" s="10" t="s">
        <v>1748</v>
      </c>
      <c r="C1462" s="1">
        <f t="shared" si="291"/>
        <v>76</v>
      </c>
      <c r="D1462" s="7">
        <f t="shared" si="293"/>
        <v>1</v>
      </c>
      <c r="E1462" s="7">
        <f t="shared" si="294"/>
        <v>1</v>
      </c>
      <c r="F1462" s="7">
        <f t="shared" si="295"/>
        <v>3</v>
      </c>
      <c r="G1462" s="1">
        <f t="shared" si="296"/>
        <v>0</v>
      </c>
      <c r="H1462" s="2">
        <f t="shared" si="297"/>
        <v>0</v>
      </c>
      <c r="I1462" s="8"/>
      <c r="J1462" s="2">
        <f t="shared" si="287"/>
        <v>0.36842105263157893</v>
      </c>
      <c r="K1462" s="2">
        <f t="shared" si="288"/>
        <v>0.36842105263157893</v>
      </c>
      <c r="L1462" s="2">
        <f t="shared" si="289"/>
        <v>0.26315789473684209</v>
      </c>
      <c r="M1462" s="2">
        <f t="shared" si="290"/>
        <v>0</v>
      </c>
      <c r="N1462" s="1">
        <v>28</v>
      </c>
      <c r="O1462" s="1">
        <v>28</v>
      </c>
      <c r="P1462" s="1">
        <v>20</v>
      </c>
      <c r="Q1462" s="1">
        <v>0</v>
      </c>
      <c r="R1462" s="1"/>
      <c r="S1462" s="1">
        <v>0</v>
      </c>
      <c r="T1462" s="1">
        <v>0</v>
      </c>
      <c r="U1462" s="1">
        <v>0</v>
      </c>
      <c r="V1462" s="1"/>
      <c r="W1462" s="1">
        <v>0</v>
      </c>
      <c r="X1462" s="1">
        <v>0</v>
      </c>
      <c r="Y1462" s="1">
        <v>0</v>
      </c>
      <c r="Z1462" s="1"/>
      <c r="AA1462" s="1"/>
      <c r="AB1462" s="1"/>
      <c r="AH1462" t="str">
        <f t="shared" si="292"/>
        <v>Norton</v>
      </c>
      <c r="AI1462" t="s">
        <v>1581</v>
      </c>
      <c r="AJ1462">
        <v>1</v>
      </c>
      <c r="AK1462" s="7"/>
      <c r="AL1462" s="127">
        <v>50</v>
      </c>
      <c r="AM1462" s="130">
        <v>9</v>
      </c>
      <c r="AN1462" s="130">
        <v>80</v>
      </c>
      <c r="AO1462" s="132">
        <v>52750</v>
      </c>
      <c r="AP1462" s="132">
        <f t="shared" si="298"/>
        <v>50009</v>
      </c>
      <c r="AQ1462" s="118" t="s">
        <v>2231</v>
      </c>
    </row>
    <row r="1463" spans="1:43" hidden="1" outlineLevel="1" x14ac:dyDescent="0.2">
      <c r="A1463" t="s">
        <v>1545</v>
      </c>
      <c r="B1463" s="10" t="s">
        <v>1748</v>
      </c>
      <c r="C1463" s="1">
        <f t="shared" si="291"/>
        <v>2015</v>
      </c>
      <c r="D1463" s="7">
        <f t="shared" si="293"/>
        <v>1</v>
      </c>
      <c r="E1463" s="7">
        <f t="shared" si="294"/>
        <v>2</v>
      </c>
      <c r="F1463" s="7">
        <f t="shared" si="295"/>
        <v>3</v>
      </c>
      <c r="G1463" s="1">
        <f t="shared" si="296"/>
        <v>988</v>
      </c>
      <c r="H1463" s="2">
        <f t="shared" si="297"/>
        <v>0.49032258064516127</v>
      </c>
      <c r="I1463" s="8"/>
      <c r="J1463" s="2">
        <f t="shared" si="287"/>
        <v>0.68238213399503722</v>
      </c>
      <c r="K1463" s="2">
        <f t="shared" si="288"/>
        <v>0.19205955334987593</v>
      </c>
      <c r="L1463" s="2">
        <f t="shared" si="289"/>
        <v>0.11513647642679901</v>
      </c>
      <c r="M1463" s="2">
        <f t="shared" si="290"/>
        <v>1.0421836228287837E-2</v>
      </c>
      <c r="N1463" s="1">
        <v>1375</v>
      </c>
      <c r="O1463" s="1">
        <v>387</v>
      </c>
      <c r="P1463" s="1">
        <v>232</v>
      </c>
      <c r="Q1463" s="1">
        <v>5</v>
      </c>
      <c r="R1463" s="1"/>
      <c r="S1463" s="1">
        <v>1</v>
      </c>
      <c r="T1463" s="1">
        <v>4</v>
      </c>
      <c r="U1463" s="1">
        <v>6</v>
      </c>
      <c r="V1463" s="1"/>
      <c r="W1463" s="1">
        <v>0</v>
      </c>
      <c r="X1463" s="1">
        <v>0</v>
      </c>
      <c r="Y1463" s="1">
        <v>5</v>
      </c>
      <c r="Z1463" s="1"/>
      <c r="AA1463" s="1"/>
      <c r="AB1463" s="1"/>
      <c r="AH1463" t="str">
        <f t="shared" si="292"/>
        <v>Norwich</v>
      </c>
      <c r="AI1463" t="s">
        <v>2168</v>
      </c>
      <c r="AJ1463">
        <v>1</v>
      </c>
      <c r="AK1463" s="7"/>
      <c r="AL1463" s="127">
        <v>50</v>
      </c>
      <c r="AM1463" s="130">
        <v>27</v>
      </c>
      <c r="AN1463" s="130">
        <v>55</v>
      </c>
      <c r="AO1463" s="132">
        <v>52900</v>
      </c>
      <c r="AP1463" s="132">
        <f t="shared" si="298"/>
        <v>50027</v>
      </c>
      <c r="AQ1463" s="118" t="s">
        <v>2231</v>
      </c>
    </row>
    <row r="1464" spans="1:43" hidden="1" outlineLevel="1" x14ac:dyDescent="0.2">
      <c r="A1464" t="s">
        <v>678</v>
      </c>
      <c r="B1464" s="10" t="s">
        <v>1748</v>
      </c>
      <c r="C1464" s="1">
        <f t="shared" si="291"/>
        <v>442</v>
      </c>
      <c r="D1464" s="7">
        <f t="shared" si="293"/>
        <v>2</v>
      </c>
      <c r="E1464" s="7">
        <f t="shared" si="294"/>
        <v>1</v>
      </c>
      <c r="F1464" s="7">
        <f t="shared" si="295"/>
        <v>3</v>
      </c>
      <c r="G1464" s="1">
        <f t="shared" si="296"/>
        <v>41</v>
      </c>
      <c r="H1464" s="2">
        <f t="shared" si="297"/>
        <v>9.2760180995475117E-2</v>
      </c>
      <c r="I1464" s="8"/>
      <c r="J1464" s="2">
        <f t="shared" si="287"/>
        <v>0.31221719457013575</v>
      </c>
      <c r="K1464" s="2">
        <f t="shared" si="288"/>
        <v>0.40497737556561086</v>
      </c>
      <c r="L1464" s="2">
        <f t="shared" si="289"/>
        <v>0.27828054298642535</v>
      </c>
      <c r="M1464" s="2">
        <f t="shared" si="290"/>
        <v>4.5248868778280382E-3</v>
      </c>
      <c r="N1464" s="1">
        <v>138</v>
      </c>
      <c r="O1464" s="1">
        <v>179</v>
      </c>
      <c r="P1464" s="1">
        <v>123</v>
      </c>
      <c r="Q1464" s="1">
        <v>0</v>
      </c>
      <c r="R1464" s="1"/>
      <c r="S1464" s="1">
        <v>1</v>
      </c>
      <c r="T1464" s="1">
        <v>1</v>
      </c>
      <c r="U1464" s="1">
        <v>0</v>
      </c>
      <c r="V1464" s="1"/>
      <c r="W1464" s="1">
        <v>0</v>
      </c>
      <c r="X1464" s="1">
        <v>0</v>
      </c>
      <c r="Y1464" s="1">
        <v>0</v>
      </c>
      <c r="Z1464" s="1"/>
      <c r="AA1464" s="1"/>
      <c r="AB1464" s="1"/>
      <c r="AH1464" t="str">
        <f t="shared" si="292"/>
        <v>Orange</v>
      </c>
      <c r="AI1464" t="s">
        <v>678</v>
      </c>
      <c r="AJ1464">
        <v>1</v>
      </c>
      <c r="AK1464" s="7"/>
      <c r="AL1464" s="127">
        <v>50</v>
      </c>
      <c r="AM1464" s="130">
        <v>17</v>
      </c>
      <c r="AN1464" s="130">
        <v>40</v>
      </c>
      <c r="AO1464" s="132">
        <v>53425</v>
      </c>
      <c r="AP1464" s="132">
        <f t="shared" si="298"/>
        <v>50017</v>
      </c>
      <c r="AQ1464" s="118" t="s">
        <v>2231</v>
      </c>
    </row>
    <row r="1465" spans="1:43" hidden="1" outlineLevel="1" x14ac:dyDescent="0.2">
      <c r="A1465" t="s">
        <v>2164</v>
      </c>
      <c r="B1465" s="10" t="s">
        <v>1748</v>
      </c>
      <c r="C1465" s="1">
        <f t="shared" si="291"/>
        <v>592</v>
      </c>
      <c r="D1465" s="7">
        <f t="shared" si="293"/>
        <v>1</v>
      </c>
      <c r="E1465" s="7">
        <f t="shared" si="294"/>
        <v>3</v>
      </c>
      <c r="F1465" s="7">
        <f t="shared" si="295"/>
        <v>2</v>
      </c>
      <c r="G1465" s="1">
        <f t="shared" si="296"/>
        <v>70</v>
      </c>
      <c r="H1465" s="2">
        <f t="shared" si="297"/>
        <v>0.11824324324324324</v>
      </c>
      <c r="I1465" s="8"/>
      <c r="J1465" s="2">
        <f t="shared" si="287"/>
        <v>0.41385135135135137</v>
      </c>
      <c r="K1465" s="2">
        <f t="shared" si="288"/>
        <v>0.28885135135135137</v>
      </c>
      <c r="L1465" s="2">
        <f t="shared" si="289"/>
        <v>0.29560810810810811</v>
      </c>
      <c r="M1465" s="2">
        <f t="shared" si="290"/>
        <v>1.6891891891891997E-3</v>
      </c>
      <c r="N1465" s="1">
        <v>245</v>
      </c>
      <c r="O1465" s="1">
        <v>171</v>
      </c>
      <c r="P1465" s="1">
        <v>175</v>
      </c>
      <c r="Q1465" s="1">
        <v>0</v>
      </c>
      <c r="R1465" s="1"/>
      <c r="S1465" s="1">
        <v>1</v>
      </c>
      <c r="T1465" s="1">
        <v>0</v>
      </c>
      <c r="U1465" s="1">
        <v>0</v>
      </c>
      <c r="V1465" s="1"/>
      <c r="W1465" s="1">
        <v>0</v>
      </c>
      <c r="X1465" s="1">
        <v>0</v>
      </c>
      <c r="Y1465" s="1">
        <v>0</v>
      </c>
      <c r="Z1465" s="1"/>
      <c r="AA1465" s="1"/>
      <c r="AB1465" s="1"/>
      <c r="AH1465" t="str">
        <f t="shared" si="292"/>
        <v>Orwell</v>
      </c>
      <c r="AI1465" t="s">
        <v>1749</v>
      </c>
      <c r="AJ1465">
        <v>1</v>
      </c>
      <c r="AK1465" s="7"/>
      <c r="AL1465" s="127">
        <v>50</v>
      </c>
      <c r="AM1465" s="130">
        <v>1</v>
      </c>
      <c r="AN1465" s="130">
        <v>70</v>
      </c>
      <c r="AO1465" s="132">
        <v>53725</v>
      </c>
      <c r="AP1465" s="132">
        <f t="shared" si="298"/>
        <v>50001</v>
      </c>
      <c r="AQ1465" s="118" t="s">
        <v>2231</v>
      </c>
    </row>
    <row r="1466" spans="1:43" hidden="1" outlineLevel="1" x14ac:dyDescent="0.2">
      <c r="A1466" t="s">
        <v>3092</v>
      </c>
      <c r="B1466" s="10" t="s">
        <v>1748</v>
      </c>
      <c r="C1466" s="1">
        <f t="shared" si="291"/>
        <v>348</v>
      </c>
      <c r="D1466" s="7">
        <f t="shared" si="293"/>
        <v>2</v>
      </c>
      <c r="E1466" s="7">
        <f t="shared" si="294"/>
        <v>1</v>
      </c>
      <c r="F1466" s="7">
        <f t="shared" si="295"/>
        <v>3</v>
      </c>
      <c r="G1466" s="1">
        <f t="shared" si="296"/>
        <v>9</v>
      </c>
      <c r="H1466" s="2">
        <f t="shared" si="297"/>
        <v>2.5862068965517241E-2</v>
      </c>
      <c r="I1466" s="8"/>
      <c r="J1466" s="2">
        <f t="shared" si="287"/>
        <v>0.36781609195402298</v>
      </c>
      <c r="K1466" s="2">
        <f t="shared" si="288"/>
        <v>0.39367816091954022</v>
      </c>
      <c r="L1466" s="2">
        <f t="shared" si="289"/>
        <v>0.23275862068965517</v>
      </c>
      <c r="M1466" s="2">
        <f t="shared" si="290"/>
        <v>5.7471264367816299E-3</v>
      </c>
      <c r="N1466" s="1">
        <v>128</v>
      </c>
      <c r="O1466" s="1">
        <v>137</v>
      </c>
      <c r="P1466" s="1">
        <v>81</v>
      </c>
      <c r="Q1466" s="1">
        <v>1</v>
      </c>
      <c r="R1466" s="1"/>
      <c r="S1466" s="1">
        <v>1</v>
      </c>
      <c r="T1466" s="1">
        <v>0</v>
      </c>
      <c r="U1466" s="1">
        <v>0</v>
      </c>
      <c r="V1466" s="1"/>
      <c r="W1466" s="1">
        <v>0</v>
      </c>
      <c r="X1466" s="1">
        <v>0</v>
      </c>
      <c r="Y1466" s="1">
        <v>0</v>
      </c>
      <c r="Z1466" s="1"/>
      <c r="AA1466" s="1"/>
      <c r="AB1466" s="1"/>
      <c r="AH1466" t="str">
        <f t="shared" si="292"/>
        <v>Panton</v>
      </c>
      <c r="AI1466" t="s">
        <v>1749</v>
      </c>
      <c r="AJ1466">
        <v>1</v>
      </c>
      <c r="AK1466" s="7"/>
      <c r="AL1466" s="127">
        <v>50</v>
      </c>
      <c r="AM1466" s="130">
        <v>1</v>
      </c>
      <c r="AN1466" s="130">
        <v>75</v>
      </c>
      <c r="AO1466" s="132">
        <v>53950</v>
      </c>
      <c r="AP1466" s="132">
        <f t="shared" si="298"/>
        <v>50001</v>
      </c>
      <c r="AQ1466" s="118" t="s">
        <v>2231</v>
      </c>
    </row>
    <row r="1467" spans="1:43" hidden="1" outlineLevel="1" x14ac:dyDescent="0.2">
      <c r="A1467" t="s">
        <v>1391</v>
      </c>
      <c r="B1467" s="10" t="s">
        <v>1748</v>
      </c>
      <c r="C1467" s="1">
        <f t="shared" si="291"/>
        <v>686</v>
      </c>
      <c r="D1467" s="7">
        <f t="shared" si="293"/>
        <v>2</v>
      </c>
      <c r="E1467" s="7">
        <f t="shared" si="294"/>
        <v>1</v>
      </c>
      <c r="F1467" s="7">
        <f t="shared" si="295"/>
        <v>3</v>
      </c>
      <c r="G1467" s="1">
        <f t="shared" si="296"/>
        <v>53</v>
      </c>
      <c r="H1467" s="2">
        <f t="shared" si="297"/>
        <v>7.7259475218658891E-2</v>
      </c>
      <c r="I1467" s="8"/>
      <c r="J1467" s="2">
        <f t="shared" si="287"/>
        <v>0.33673469387755101</v>
      </c>
      <c r="K1467" s="2">
        <f t="shared" si="288"/>
        <v>0.4139941690962099</v>
      </c>
      <c r="L1467" s="2">
        <f t="shared" si="289"/>
        <v>0.24198250728862974</v>
      </c>
      <c r="M1467" s="2">
        <f t="shared" si="290"/>
        <v>7.2886297376092979E-3</v>
      </c>
      <c r="N1467" s="1">
        <v>231</v>
      </c>
      <c r="O1467" s="1">
        <v>284</v>
      </c>
      <c r="P1467" s="1">
        <v>166</v>
      </c>
      <c r="Q1467" s="1">
        <v>1</v>
      </c>
      <c r="R1467" s="1"/>
      <c r="S1467" s="1">
        <v>2</v>
      </c>
      <c r="T1467" s="1">
        <v>0</v>
      </c>
      <c r="U1467" s="1">
        <v>2</v>
      </c>
      <c r="V1467" s="1"/>
      <c r="W1467" s="1">
        <v>0</v>
      </c>
      <c r="X1467" s="1">
        <v>0</v>
      </c>
      <c r="Y1467" s="1">
        <v>0</v>
      </c>
      <c r="Z1467" s="1"/>
      <c r="AA1467" s="1"/>
      <c r="AB1467" s="1"/>
      <c r="AH1467" t="str">
        <f t="shared" si="292"/>
        <v>Pawlet</v>
      </c>
      <c r="AI1467" t="s">
        <v>463</v>
      </c>
      <c r="AJ1467">
        <v>1</v>
      </c>
      <c r="AK1467" s="7"/>
      <c r="AL1467" s="127">
        <v>50</v>
      </c>
      <c r="AM1467" s="130">
        <v>21</v>
      </c>
      <c r="AN1467" s="130">
        <v>70</v>
      </c>
      <c r="AO1467" s="132">
        <v>54250</v>
      </c>
      <c r="AP1467" s="132">
        <f t="shared" si="298"/>
        <v>50021</v>
      </c>
      <c r="AQ1467" s="118" t="s">
        <v>2231</v>
      </c>
    </row>
    <row r="1468" spans="1:43" hidden="1" outlineLevel="1" x14ac:dyDescent="0.2">
      <c r="A1468" t="s">
        <v>3022</v>
      </c>
      <c r="B1468" s="10" t="s">
        <v>1748</v>
      </c>
      <c r="C1468" s="1">
        <f t="shared" si="291"/>
        <v>399</v>
      </c>
      <c r="D1468" s="7">
        <f t="shared" si="293"/>
        <v>1</v>
      </c>
      <c r="E1468" s="7">
        <f t="shared" si="294"/>
        <v>2</v>
      </c>
      <c r="F1468" s="7">
        <f t="shared" si="295"/>
        <v>3</v>
      </c>
      <c r="G1468" s="1">
        <f t="shared" si="296"/>
        <v>65</v>
      </c>
      <c r="H1468" s="2">
        <f t="shared" si="297"/>
        <v>0.16290726817042606</v>
      </c>
      <c r="I1468" s="8"/>
      <c r="J1468" s="2">
        <f t="shared" si="287"/>
        <v>0.49122807017543857</v>
      </c>
      <c r="K1468" s="2">
        <f t="shared" si="288"/>
        <v>0.32832080200501251</v>
      </c>
      <c r="L1468" s="2">
        <f t="shared" si="289"/>
        <v>0.17543859649122806</v>
      </c>
      <c r="M1468" s="2">
        <f t="shared" si="290"/>
        <v>5.0125313283208572E-3</v>
      </c>
      <c r="N1468" s="1">
        <v>196</v>
      </c>
      <c r="O1468" s="1">
        <v>131</v>
      </c>
      <c r="P1468" s="1">
        <v>70</v>
      </c>
      <c r="Q1468" s="1">
        <v>0</v>
      </c>
      <c r="R1468" s="1"/>
      <c r="S1468" s="1">
        <v>0</v>
      </c>
      <c r="T1468" s="1">
        <v>0</v>
      </c>
      <c r="U1468" s="1">
        <v>1</v>
      </c>
      <c r="V1468" s="1"/>
      <c r="W1468" s="1">
        <v>0</v>
      </c>
      <c r="X1468" s="1">
        <v>0</v>
      </c>
      <c r="Y1468" s="1">
        <v>1</v>
      </c>
      <c r="Z1468" s="1"/>
      <c r="AA1468" s="1"/>
      <c r="AB1468" s="1"/>
      <c r="AH1468" t="str">
        <f t="shared" si="292"/>
        <v>Peacham</v>
      </c>
      <c r="AI1468" t="s">
        <v>117</v>
      </c>
      <c r="AJ1468">
        <v>1</v>
      </c>
      <c r="AK1468" s="7"/>
      <c r="AL1468" s="127">
        <v>50</v>
      </c>
      <c r="AM1468" s="130">
        <v>5</v>
      </c>
      <c r="AN1468" s="130">
        <v>45</v>
      </c>
      <c r="AO1468" s="132">
        <v>54400</v>
      </c>
      <c r="AP1468" s="132">
        <f t="shared" si="298"/>
        <v>50005</v>
      </c>
      <c r="AQ1468" s="118" t="s">
        <v>2231</v>
      </c>
    </row>
    <row r="1469" spans="1:43" hidden="1" outlineLevel="1" x14ac:dyDescent="0.2">
      <c r="A1469" t="s">
        <v>3272</v>
      </c>
      <c r="B1469" s="10" t="s">
        <v>1748</v>
      </c>
      <c r="C1469" s="1">
        <f t="shared" si="291"/>
        <v>201</v>
      </c>
      <c r="D1469" s="7">
        <f t="shared" si="293"/>
        <v>1</v>
      </c>
      <c r="E1469" s="7">
        <f t="shared" si="294"/>
        <v>2</v>
      </c>
      <c r="F1469" s="7">
        <f t="shared" si="295"/>
        <v>3</v>
      </c>
      <c r="G1469" s="1">
        <f t="shared" si="296"/>
        <v>57</v>
      </c>
      <c r="H1469" s="2">
        <f t="shared" si="297"/>
        <v>0.28358208955223879</v>
      </c>
      <c r="I1469" s="8"/>
      <c r="J1469" s="2">
        <f t="shared" si="287"/>
        <v>0.55721393034825872</v>
      </c>
      <c r="K1469" s="2">
        <f t="shared" si="288"/>
        <v>0.27363184079601988</v>
      </c>
      <c r="L1469" s="2">
        <f t="shared" si="289"/>
        <v>0.16417910447761194</v>
      </c>
      <c r="M1469" s="2">
        <f t="shared" si="290"/>
        <v>4.9751243781094578E-3</v>
      </c>
      <c r="N1469" s="1">
        <v>112</v>
      </c>
      <c r="O1469" s="1">
        <v>55</v>
      </c>
      <c r="P1469" s="1">
        <v>33</v>
      </c>
      <c r="Q1469" s="1">
        <v>0</v>
      </c>
      <c r="R1469" s="1"/>
      <c r="S1469" s="1">
        <v>0</v>
      </c>
      <c r="T1469" s="1">
        <v>0</v>
      </c>
      <c r="U1469" s="1">
        <v>1</v>
      </c>
      <c r="V1469" s="1"/>
      <c r="W1469" s="1">
        <v>0</v>
      </c>
      <c r="X1469" s="1">
        <v>0</v>
      </c>
      <c r="Y1469" s="1">
        <v>0</v>
      </c>
      <c r="Z1469" s="1"/>
      <c r="AA1469" s="1"/>
      <c r="AB1469" s="1"/>
      <c r="AH1469" t="str">
        <f t="shared" si="292"/>
        <v>Peru</v>
      </c>
      <c r="AI1469" t="s">
        <v>1750</v>
      </c>
      <c r="AJ1469">
        <v>1</v>
      </c>
      <c r="AK1469" s="7"/>
      <c r="AL1469" s="127">
        <v>50</v>
      </c>
      <c r="AM1469" s="130">
        <v>3</v>
      </c>
      <c r="AN1469" s="130">
        <v>30</v>
      </c>
      <c r="AO1469" s="132">
        <v>55000</v>
      </c>
      <c r="AP1469" s="132">
        <f t="shared" si="298"/>
        <v>50003</v>
      </c>
      <c r="AQ1469" s="118" t="s">
        <v>2231</v>
      </c>
    </row>
    <row r="1470" spans="1:43" hidden="1" outlineLevel="1" x14ac:dyDescent="0.2">
      <c r="A1470" t="s">
        <v>3091</v>
      </c>
      <c r="B1470" s="10" t="s">
        <v>1748</v>
      </c>
      <c r="C1470" s="1">
        <f t="shared" si="291"/>
        <v>234</v>
      </c>
      <c r="D1470" s="7">
        <f t="shared" si="293"/>
        <v>1</v>
      </c>
      <c r="E1470" s="7">
        <f t="shared" si="294"/>
        <v>2</v>
      </c>
      <c r="F1470" s="7">
        <f t="shared" si="295"/>
        <v>3</v>
      </c>
      <c r="G1470" s="1">
        <f t="shared" si="296"/>
        <v>28</v>
      </c>
      <c r="H1470" s="2">
        <f t="shared" si="297"/>
        <v>0.11965811965811966</v>
      </c>
      <c r="I1470" s="8"/>
      <c r="J1470" s="2">
        <f t="shared" si="287"/>
        <v>0.44444444444444442</v>
      </c>
      <c r="K1470" s="2">
        <f t="shared" si="288"/>
        <v>0.3247863247863248</v>
      </c>
      <c r="L1470" s="2">
        <f t="shared" si="289"/>
        <v>0.23076923076923078</v>
      </c>
      <c r="M1470" s="2">
        <f t="shared" si="290"/>
        <v>0</v>
      </c>
      <c r="N1470" s="1">
        <v>104</v>
      </c>
      <c r="O1470" s="1">
        <v>76</v>
      </c>
      <c r="P1470" s="1">
        <v>54</v>
      </c>
      <c r="Q1470" s="1">
        <v>0</v>
      </c>
      <c r="R1470" s="1"/>
      <c r="S1470" s="1">
        <v>0</v>
      </c>
      <c r="T1470" s="1">
        <v>0</v>
      </c>
      <c r="U1470" s="1">
        <v>0</v>
      </c>
      <c r="V1470" s="1"/>
      <c r="W1470" s="1">
        <v>0</v>
      </c>
      <c r="X1470" s="1">
        <v>0</v>
      </c>
      <c r="Y1470" s="1">
        <v>0</v>
      </c>
      <c r="Z1470" s="1"/>
      <c r="AA1470" s="1"/>
      <c r="AB1470" s="1"/>
      <c r="AH1470" t="str">
        <f t="shared" si="292"/>
        <v>Pittsfield</v>
      </c>
      <c r="AI1470" t="s">
        <v>463</v>
      </c>
      <c r="AJ1470">
        <v>1</v>
      </c>
      <c r="AK1470" s="7"/>
      <c r="AL1470" s="127">
        <v>50</v>
      </c>
      <c r="AM1470" s="130">
        <v>21</v>
      </c>
      <c r="AN1470" s="130">
        <v>75</v>
      </c>
      <c r="AO1470" s="132">
        <v>55450</v>
      </c>
      <c r="AP1470" s="132">
        <f t="shared" si="298"/>
        <v>50021</v>
      </c>
      <c r="AQ1470" s="118" t="s">
        <v>2231</v>
      </c>
    </row>
    <row r="1471" spans="1:43" hidden="1" outlineLevel="1" x14ac:dyDescent="0.2">
      <c r="A1471" t="s">
        <v>2989</v>
      </c>
      <c r="B1471" s="10" t="s">
        <v>1748</v>
      </c>
      <c r="C1471" s="1">
        <f t="shared" si="291"/>
        <v>1506</v>
      </c>
      <c r="D1471" s="7">
        <f t="shared" si="293"/>
        <v>1</v>
      </c>
      <c r="E1471" s="7">
        <f t="shared" si="294"/>
        <v>2</v>
      </c>
      <c r="F1471" s="7">
        <f t="shared" si="295"/>
        <v>3</v>
      </c>
      <c r="G1471" s="1">
        <f t="shared" si="296"/>
        <v>149</v>
      </c>
      <c r="H1471" s="2">
        <f t="shared" si="297"/>
        <v>9.8937583001328017E-2</v>
      </c>
      <c r="I1471" s="8"/>
      <c r="J1471" s="2">
        <f t="shared" si="287"/>
        <v>0.42695883134130147</v>
      </c>
      <c r="K1471" s="2">
        <f t="shared" si="288"/>
        <v>0.32802124833997343</v>
      </c>
      <c r="L1471" s="2">
        <f t="shared" si="289"/>
        <v>0.23970783532536521</v>
      </c>
      <c r="M1471" s="2">
        <f t="shared" si="290"/>
        <v>5.3120849933598335E-3</v>
      </c>
      <c r="N1471" s="1">
        <v>643</v>
      </c>
      <c r="O1471" s="1">
        <v>494</v>
      </c>
      <c r="P1471" s="1">
        <v>361</v>
      </c>
      <c r="Q1471" s="1">
        <v>4</v>
      </c>
      <c r="R1471" s="1"/>
      <c r="S1471" s="1">
        <v>1</v>
      </c>
      <c r="T1471" s="1">
        <v>1</v>
      </c>
      <c r="U1471" s="1">
        <v>0</v>
      </c>
      <c r="V1471" s="1"/>
      <c r="W1471" s="1">
        <v>0</v>
      </c>
      <c r="X1471" s="1">
        <v>0</v>
      </c>
      <c r="Y1471" s="1">
        <v>2</v>
      </c>
      <c r="Z1471" s="1"/>
      <c r="AA1471" s="1"/>
      <c r="AB1471" s="1"/>
      <c r="AH1471" t="str">
        <f t="shared" si="292"/>
        <v>Pittsford</v>
      </c>
      <c r="AI1471" t="s">
        <v>463</v>
      </c>
      <c r="AJ1471">
        <v>1</v>
      </c>
      <c r="AK1471" s="7"/>
      <c r="AL1471" s="127">
        <v>50</v>
      </c>
      <c r="AM1471" s="130">
        <v>21</v>
      </c>
      <c r="AN1471" s="130">
        <v>80</v>
      </c>
      <c r="AO1471" s="132">
        <v>55600</v>
      </c>
      <c r="AP1471" s="132">
        <f t="shared" si="298"/>
        <v>50021</v>
      </c>
      <c r="AQ1471" s="118" t="s">
        <v>2231</v>
      </c>
    </row>
    <row r="1472" spans="1:43" hidden="1" outlineLevel="1" x14ac:dyDescent="0.2">
      <c r="A1472" t="s">
        <v>2937</v>
      </c>
      <c r="B1472" s="10" t="s">
        <v>1748</v>
      </c>
      <c r="C1472" s="1">
        <f t="shared" si="291"/>
        <v>757</v>
      </c>
      <c r="D1472" s="7">
        <f t="shared" si="293"/>
        <v>1</v>
      </c>
      <c r="E1472" s="7">
        <f t="shared" si="294"/>
        <v>2</v>
      </c>
      <c r="F1472" s="7">
        <f t="shared" si="295"/>
        <v>3</v>
      </c>
      <c r="G1472" s="1">
        <f t="shared" si="296"/>
        <v>262</v>
      </c>
      <c r="H1472" s="2">
        <f t="shared" si="297"/>
        <v>0.34610303830911493</v>
      </c>
      <c r="I1472" s="8"/>
      <c r="J1472" s="2">
        <f t="shared" si="287"/>
        <v>0.5904887714663144</v>
      </c>
      <c r="K1472" s="2">
        <f t="shared" si="288"/>
        <v>0.24438573315719947</v>
      </c>
      <c r="L1472" s="2">
        <f t="shared" si="289"/>
        <v>0.15191545574636725</v>
      </c>
      <c r="M1472" s="2">
        <f t="shared" si="290"/>
        <v>1.321003963011888E-2</v>
      </c>
      <c r="N1472" s="1">
        <v>447</v>
      </c>
      <c r="O1472" s="1">
        <v>185</v>
      </c>
      <c r="P1472" s="1">
        <v>115</v>
      </c>
      <c r="Q1472" s="1">
        <v>2</v>
      </c>
      <c r="R1472" s="1"/>
      <c r="S1472" s="1">
        <v>5</v>
      </c>
      <c r="T1472" s="1">
        <v>0</v>
      </c>
      <c r="U1472" s="1">
        <v>1</v>
      </c>
      <c r="V1472" s="1"/>
      <c r="W1472" s="1">
        <v>0</v>
      </c>
      <c r="X1472" s="1">
        <v>1</v>
      </c>
      <c r="Y1472" s="1">
        <v>1</v>
      </c>
      <c r="Z1472" s="1"/>
      <c r="AA1472" s="1"/>
      <c r="AB1472" s="1"/>
      <c r="AH1472" t="str">
        <f t="shared" si="292"/>
        <v>Plainfield</v>
      </c>
      <c r="AI1472" t="s">
        <v>563</v>
      </c>
      <c r="AJ1472">
        <v>1</v>
      </c>
      <c r="AK1472" s="7"/>
      <c r="AL1472" s="127">
        <v>50</v>
      </c>
      <c r="AM1472" s="130">
        <v>23</v>
      </c>
      <c r="AN1472" s="130">
        <v>70</v>
      </c>
      <c r="AO1472" s="132">
        <v>55825</v>
      </c>
      <c r="AP1472" s="132">
        <f t="shared" si="298"/>
        <v>50023</v>
      </c>
      <c r="AQ1472" s="118" t="s">
        <v>2231</v>
      </c>
    </row>
    <row r="1473" spans="1:43" hidden="1" outlineLevel="1" x14ac:dyDescent="0.2">
      <c r="A1473" t="s">
        <v>458</v>
      </c>
      <c r="B1473" s="10" t="s">
        <v>1748</v>
      </c>
      <c r="C1473" s="1">
        <f t="shared" si="291"/>
        <v>306</v>
      </c>
      <c r="D1473" s="7">
        <f t="shared" si="293"/>
        <v>1</v>
      </c>
      <c r="E1473" s="7">
        <f t="shared" si="294"/>
        <v>2</v>
      </c>
      <c r="F1473" s="7">
        <f t="shared" si="295"/>
        <v>3</v>
      </c>
      <c r="G1473" s="1">
        <f t="shared" si="296"/>
        <v>32</v>
      </c>
      <c r="H1473" s="2">
        <f t="shared" si="297"/>
        <v>0.10457516339869281</v>
      </c>
      <c r="I1473" s="8"/>
      <c r="J1473" s="2">
        <f t="shared" si="287"/>
        <v>0.45751633986928103</v>
      </c>
      <c r="K1473" s="2">
        <f t="shared" si="288"/>
        <v>0.35294117647058826</v>
      </c>
      <c r="L1473" s="2">
        <f t="shared" si="289"/>
        <v>0.17973856209150327</v>
      </c>
      <c r="M1473" s="2">
        <f t="shared" si="290"/>
        <v>9.8039215686274994E-3</v>
      </c>
      <c r="N1473" s="1">
        <v>140</v>
      </c>
      <c r="O1473" s="1">
        <v>108</v>
      </c>
      <c r="P1473" s="1">
        <v>55</v>
      </c>
      <c r="Q1473" s="1">
        <v>2</v>
      </c>
      <c r="R1473" s="1"/>
      <c r="S1473" s="1">
        <v>0</v>
      </c>
      <c r="T1473" s="1">
        <v>0</v>
      </c>
      <c r="U1473" s="1">
        <v>0</v>
      </c>
      <c r="V1473" s="1"/>
      <c r="W1473" s="1">
        <v>0</v>
      </c>
      <c r="X1473" s="1">
        <v>0</v>
      </c>
      <c r="Y1473" s="1">
        <v>1</v>
      </c>
      <c r="Z1473" s="1"/>
      <c r="AA1473" s="1"/>
      <c r="AB1473" s="1"/>
      <c r="AH1473" t="str">
        <f t="shared" si="292"/>
        <v>Plymouth</v>
      </c>
      <c r="AI1473" t="s">
        <v>2168</v>
      </c>
      <c r="AJ1473">
        <v>1</v>
      </c>
      <c r="AK1473" s="7"/>
      <c r="AL1473" s="127">
        <v>50</v>
      </c>
      <c r="AM1473" s="130">
        <v>27</v>
      </c>
      <c r="AN1473" s="130">
        <v>60</v>
      </c>
      <c r="AO1473" s="132">
        <v>56050</v>
      </c>
      <c r="AP1473" s="132">
        <f t="shared" si="298"/>
        <v>50027</v>
      </c>
      <c r="AQ1473" s="118" t="s">
        <v>2231</v>
      </c>
    </row>
    <row r="1474" spans="1:43" hidden="1" outlineLevel="1" x14ac:dyDescent="0.2">
      <c r="A1474" t="s">
        <v>3000</v>
      </c>
      <c r="B1474" s="10" t="s">
        <v>1748</v>
      </c>
      <c r="C1474" s="1">
        <f t="shared" si="291"/>
        <v>570</v>
      </c>
      <c r="D1474" s="7">
        <f t="shared" si="293"/>
        <v>1</v>
      </c>
      <c r="E1474" s="7">
        <f t="shared" si="294"/>
        <v>2</v>
      </c>
      <c r="F1474" s="7">
        <f t="shared" si="295"/>
        <v>3</v>
      </c>
      <c r="G1474" s="1">
        <f t="shared" si="296"/>
        <v>74</v>
      </c>
      <c r="H1474" s="2">
        <f t="shared" si="297"/>
        <v>0.12982456140350876</v>
      </c>
      <c r="I1474" s="8"/>
      <c r="J1474" s="2">
        <f t="shared" si="287"/>
        <v>0.46666666666666667</v>
      </c>
      <c r="K1474" s="2">
        <f t="shared" si="288"/>
        <v>0.33684210526315789</v>
      </c>
      <c r="L1474" s="2">
        <f t="shared" si="289"/>
        <v>0.18421052631578946</v>
      </c>
      <c r="M1474" s="2">
        <f t="shared" si="290"/>
        <v>1.2280701754385975E-2</v>
      </c>
      <c r="N1474" s="1">
        <v>266</v>
      </c>
      <c r="O1474" s="1">
        <v>192</v>
      </c>
      <c r="P1474" s="1">
        <v>105</v>
      </c>
      <c r="Q1474" s="1">
        <v>2</v>
      </c>
      <c r="R1474" s="1"/>
      <c r="S1474" s="1">
        <v>3</v>
      </c>
      <c r="T1474" s="1">
        <v>0</v>
      </c>
      <c r="U1474" s="1">
        <v>0</v>
      </c>
      <c r="V1474" s="1"/>
      <c r="W1474" s="1">
        <v>0</v>
      </c>
      <c r="X1474" s="1">
        <v>0</v>
      </c>
      <c r="Y1474" s="1">
        <v>2</v>
      </c>
      <c r="Z1474" s="1"/>
      <c r="AA1474" s="1"/>
      <c r="AB1474" s="1"/>
      <c r="AH1474" t="str">
        <f t="shared" si="292"/>
        <v>Pomfret</v>
      </c>
      <c r="AI1474" t="s">
        <v>2168</v>
      </c>
      <c r="AJ1474">
        <v>1</v>
      </c>
      <c r="AK1474" s="7"/>
      <c r="AL1474" s="127">
        <v>50</v>
      </c>
      <c r="AM1474" s="130">
        <v>27</v>
      </c>
      <c r="AN1474" s="130">
        <v>65</v>
      </c>
      <c r="AO1474" s="132">
        <v>56350</v>
      </c>
      <c r="AP1474" s="132">
        <f t="shared" si="298"/>
        <v>50027</v>
      </c>
      <c r="AQ1474" s="118" t="s">
        <v>2231</v>
      </c>
    </row>
    <row r="1475" spans="1:43" hidden="1" outlineLevel="1" x14ac:dyDescent="0.2">
      <c r="A1475" t="s">
        <v>2322</v>
      </c>
      <c r="B1475" s="10" t="s">
        <v>1748</v>
      </c>
      <c r="C1475" s="1">
        <f t="shared" si="291"/>
        <v>1646</v>
      </c>
      <c r="D1475" s="7">
        <f t="shared" si="293"/>
        <v>1</v>
      </c>
      <c r="E1475" s="7">
        <f t="shared" si="294"/>
        <v>2</v>
      </c>
      <c r="F1475" s="7">
        <f t="shared" si="295"/>
        <v>3</v>
      </c>
      <c r="G1475" s="1">
        <f t="shared" si="296"/>
        <v>110</v>
      </c>
      <c r="H1475" s="2">
        <f t="shared" si="297"/>
        <v>6.6828675577156743E-2</v>
      </c>
      <c r="I1475" s="8"/>
      <c r="J1475" s="2">
        <f t="shared" si="287"/>
        <v>0.38821385176184692</v>
      </c>
      <c r="K1475" s="2">
        <f t="shared" si="288"/>
        <v>0.32138517618469015</v>
      </c>
      <c r="L1475" s="2">
        <f t="shared" si="289"/>
        <v>0.28493317132442286</v>
      </c>
      <c r="M1475" s="2">
        <f t="shared" si="290"/>
        <v>5.4678007290400177E-3</v>
      </c>
      <c r="N1475" s="1">
        <v>639</v>
      </c>
      <c r="O1475" s="1">
        <v>529</v>
      </c>
      <c r="P1475" s="1">
        <v>469</v>
      </c>
      <c r="Q1475" s="1">
        <v>2</v>
      </c>
      <c r="R1475" s="1"/>
      <c r="S1475" s="1">
        <v>2</v>
      </c>
      <c r="T1475" s="1">
        <v>4</v>
      </c>
      <c r="U1475" s="1">
        <v>1</v>
      </c>
      <c r="V1475" s="1"/>
      <c r="W1475" s="1">
        <v>0</v>
      </c>
      <c r="X1475" s="1">
        <v>0</v>
      </c>
      <c r="Y1475" s="1">
        <v>0</v>
      </c>
      <c r="Z1475" s="1"/>
      <c r="AA1475" s="1"/>
      <c r="AB1475" s="1"/>
      <c r="AH1475" t="str">
        <f t="shared" si="292"/>
        <v>Poultney</v>
      </c>
      <c r="AI1475" t="s">
        <v>463</v>
      </c>
      <c r="AJ1475">
        <v>1</v>
      </c>
      <c r="AK1475" s="7"/>
      <c r="AL1475" s="127">
        <v>50</v>
      </c>
      <c r="AM1475" s="130">
        <v>21</v>
      </c>
      <c r="AN1475" s="130">
        <v>85</v>
      </c>
      <c r="AO1475" s="132">
        <v>56875</v>
      </c>
      <c r="AP1475" s="132">
        <f t="shared" si="298"/>
        <v>50021</v>
      </c>
      <c r="AQ1475" s="118" t="s">
        <v>2231</v>
      </c>
    </row>
    <row r="1476" spans="1:43" hidden="1" outlineLevel="1" x14ac:dyDescent="0.2">
      <c r="A1476" t="s">
        <v>2323</v>
      </c>
      <c r="B1476" s="10" t="s">
        <v>1748</v>
      </c>
      <c r="C1476" s="1">
        <f t="shared" si="291"/>
        <v>1461</v>
      </c>
      <c r="D1476" s="7">
        <f t="shared" si="293"/>
        <v>1</v>
      </c>
      <c r="E1476" s="7">
        <f t="shared" si="294"/>
        <v>2</v>
      </c>
      <c r="F1476" s="7">
        <f t="shared" si="295"/>
        <v>3</v>
      </c>
      <c r="G1476" s="1">
        <f t="shared" si="296"/>
        <v>267</v>
      </c>
      <c r="H1476" s="2">
        <f t="shared" si="297"/>
        <v>0.18275154004106775</v>
      </c>
      <c r="I1476" s="8"/>
      <c r="J1476" s="2">
        <f t="shared" si="287"/>
        <v>0.47638603696098564</v>
      </c>
      <c r="K1476" s="2">
        <f t="shared" si="288"/>
        <v>0.29363449691991789</v>
      </c>
      <c r="L1476" s="2">
        <f t="shared" si="289"/>
        <v>0.22724161533196441</v>
      </c>
      <c r="M1476" s="2">
        <f t="shared" si="290"/>
        <v>2.7378507871321234E-3</v>
      </c>
      <c r="N1476" s="1">
        <v>696</v>
      </c>
      <c r="O1476" s="1">
        <v>429</v>
      </c>
      <c r="P1476" s="1">
        <v>332</v>
      </c>
      <c r="Q1476" s="1">
        <v>0</v>
      </c>
      <c r="R1476" s="1"/>
      <c r="S1476" s="1">
        <v>2</v>
      </c>
      <c r="T1476" s="1">
        <v>0</v>
      </c>
      <c r="U1476" s="1">
        <v>0</v>
      </c>
      <c r="V1476" s="1"/>
      <c r="W1476" s="1">
        <v>0</v>
      </c>
      <c r="X1476" s="1">
        <v>0</v>
      </c>
      <c r="Y1476" s="1">
        <v>2</v>
      </c>
      <c r="Z1476" s="1"/>
      <c r="AA1476" s="1"/>
      <c r="AB1476" s="1"/>
      <c r="AH1476" t="str">
        <f t="shared" si="292"/>
        <v>Pownal</v>
      </c>
      <c r="AI1476" t="s">
        <v>1750</v>
      </c>
      <c r="AJ1476">
        <v>1</v>
      </c>
      <c r="AK1476" s="7"/>
      <c r="AL1476" s="127">
        <v>50</v>
      </c>
      <c r="AM1476" s="130">
        <v>3</v>
      </c>
      <c r="AN1476" s="130">
        <v>35</v>
      </c>
      <c r="AO1476" s="132">
        <v>57025</v>
      </c>
      <c r="AP1476" s="132">
        <f t="shared" si="298"/>
        <v>50003</v>
      </c>
      <c r="AQ1476" s="118" t="s">
        <v>2231</v>
      </c>
    </row>
    <row r="1477" spans="1:43" hidden="1" outlineLevel="1" x14ac:dyDescent="0.2">
      <c r="A1477" t="s">
        <v>3063</v>
      </c>
      <c r="B1477" s="10" t="s">
        <v>1748</v>
      </c>
      <c r="C1477" s="1">
        <f t="shared" si="291"/>
        <v>1005</v>
      </c>
      <c r="D1477" s="7">
        <f t="shared" si="293"/>
        <v>1</v>
      </c>
      <c r="E1477" s="7">
        <f t="shared" si="294"/>
        <v>2</v>
      </c>
      <c r="F1477" s="7">
        <f t="shared" si="295"/>
        <v>3</v>
      </c>
      <c r="G1477" s="1">
        <f t="shared" si="296"/>
        <v>65</v>
      </c>
      <c r="H1477" s="2">
        <f t="shared" si="297"/>
        <v>6.4676616915422883E-2</v>
      </c>
      <c r="I1477" s="8"/>
      <c r="J1477" s="2">
        <f t="shared" si="287"/>
        <v>0.42885572139303485</v>
      </c>
      <c r="K1477" s="2">
        <f t="shared" si="288"/>
        <v>0.36417910447761193</v>
      </c>
      <c r="L1477" s="2">
        <f t="shared" si="289"/>
        <v>0.19701492537313434</v>
      </c>
      <c r="M1477" s="2">
        <f t="shared" si="290"/>
        <v>9.9502487562188879E-3</v>
      </c>
      <c r="N1477" s="1">
        <v>431</v>
      </c>
      <c r="O1477" s="1">
        <v>366</v>
      </c>
      <c r="P1477" s="1">
        <v>198</v>
      </c>
      <c r="Q1477" s="1">
        <v>6</v>
      </c>
      <c r="R1477" s="1"/>
      <c r="S1477" s="1">
        <v>1</v>
      </c>
      <c r="T1477" s="1">
        <v>1</v>
      </c>
      <c r="U1477" s="1">
        <v>2</v>
      </c>
      <c r="V1477" s="1"/>
      <c r="W1477" s="1">
        <v>0</v>
      </c>
      <c r="X1477" s="1">
        <v>0</v>
      </c>
      <c r="Y1477" s="1">
        <v>0</v>
      </c>
      <c r="Z1477" s="1"/>
      <c r="AA1477" s="1"/>
      <c r="AB1477" s="1"/>
      <c r="AH1477" t="str">
        <f t="shared" si="292"/>
        <v>Proctor</v>
      </c>
      <c r="AI1477" t="s">
        <v>463</v>
      </c>
      <c r="AJ1477">
        <v>1</v>
      </c>
      <c r="AK1477" s="7"/>
      <c r="AL1477" s="127">
        <v>50</v>
      </c>
      <c r="AM1477" s="130">
        <v>21</v>
      </c>
      <c r="AN1477" s="130">
        <v>90</v>
      </c>
      <c r="AO1477" s="132">
        <v>57250</v>
      </c>
      <c r="AP1477" s="132">
        <f t="shared" si="298"/>
        <v>50021</v>
      </c>
      <c r="AQ1477" s="118" t="s">
        <v>2231</v>
      </c>
    </row>
    <row r="1478" spans="1:43" hidden="1" outlineLevel="1" x14ac:dyDescent="0.2">
      <c r="A1478" t="s">
        <v>1996</v>
      </c>
      <c r="B1478" s="10" t="s">
        <v>1748</v>
      </c>
      <c r="C1478" s="1">
        <f t="shared" si="291"/>
        <v>1255</v>
      </c>
      <c r="D1478" s="7">
        <f t="shared" si="293"/>
        <v>1</v>
      </c>
      <c r="E1478" s="7">
        <f t="shared" si="294"/>
        <v>2</v>
      </c>
      <c r="F1478" s="7">
        <f t="shared" si="295"/>
        <v>3</v>
      </c>
      <c r="G1478" s="1">
        <f t="shared" si="296"/>
        <v>594</v>
      </c>
      <c r="H1478" s="2">
        <f t="shared" si="297"/>
        <v>0.47330677290836654</v>
      </c>
      <c r="I1478" s="8"/>
      <c r="J1478" s="2">
        <f t="shared" si="287"/>
        <v>0.67171314741035859</v>
      </c>
      <c r="K1478" s="2">
        <f t="shared" si="288"/>
        <v>0.19840637450199203</v>
      </c>
      <c r="L1478" s="2">
        <f t="shared" si="289"/>
        <v>0.11633466135458168</v>
      </c>
      <c r="M1478" s="2">
        <f t="shared" si="290"/>
        <v>1.3545816733067706E-2</v>
      </c>
      <c r="N1478" s="1">
        <v>843</v>
      </c>
      <c r="O1478" s="1">
        <v>249</v>
      </c>
      <c r="P1478" s="1">
        <v>146</v>
      </c>
      <c r="Q1478" s="1">
        <v>4</v>
      </c>
      <c r="R1478" s="1"/>
      <c r="S1478" s="1">
        <v>5</v>
      </c>
      <c r="T1478" s="1">
        <v>0</v>
      </c>
      <c r="U1478" s="1">
        <v>1</v>
      </c>
      <c r="V1478" s="1"/>
      <c r="W1478" s="1">
        <v>0</v>
      </c>
      <c r="X1478" s="1">
        <v>3</v>
      </c>
      <c r="Y1478" s="1">
        <v>4</v>
      </c>
      <c r="Z1478" s="1"/>
      <c r="AA1478" s="1"/>
      <c r="AB1478" s="1"/>
      <c r="AH1478" t="str">
        <f t="shared" si="292"/>
        <v>Putney</v>
      </c>
      <c r="AI1478" t="s">
        <v>2181</v>
      </c>
      <c r="AJ1478">
        <v>1</v>
      </c>
      <c r="AK1478" s="7"/>
      <c r="AL1478" s="127">
        <v>50</v>
      </c>
      <c r="AM1478" s="130">
        <v>25</v>
      </c>
      <c r="AN1478" s="130">
        <v>65</v>
      </c>
      <c r="AO1478" s="132">
        <v>57700</v>
      </c>
      <c r="AP1478" s="132">
        <f t="shared" si="298"/>
        <v>50025</v>
      </c>
      <c r="AQ1478" s="118" t="s">
        <v>2231</v>
      </c>
    </row>
    <row r="1479" spans="1:43" hidden="1" outlineLevel="1" x14ac:dyDescent="0.2">
      <c r="A1479" t="s">
        <v>2150</v>
      </c>
      <c r="B1479" s="10" t="s">
        <v>1748</v>
      </c>
      <c r="C1479" s="1">
        <f t="shared" si="291"/>
        <v>2153</v>
      </c>
      <c r="D1479" s="7">
        <f t="shared" si="293"/>
        <v>1</v>
      </c>
      <c r="E1479" s="7">
        <f t="shared" si="294"/>
        <v>2</v>
      </c>
      <c r="F1479" s="7">
        <f t="shared" si="295"/>
        <v>3</v>
      </c>
      <c r="G1479" s="1">
        <f t="shared" si="296"/>
        <v>252</v>
      </c>
      <c r="H1479" s="2">
        <f t="shared" si="297"/>
        <v>0.11704598235020901</v>
      </c>
      <c r="I1479" s="8"/>
      <c r="J1479" s="2">
        <f t="shared" si="287"/>
        <v>0.42916860195076639</v>
      </c>
      <c r="K1479" s="2">
        <f t="shared" si="288"/>
        <v>0.31212261960055737</v>
      </c>
      <c r="L1479" s="2">
        <f t="shared" si="289"/>
        <v>0.24756154203437064</v>
      </c>
      <c r="M1479" s="2">
        <f t="shared" si="290"/>
        <v>1.114723641430565E-2</v>
      </c>
      <c r="N1479" s="1">
        <v>924</v>
      </c>
      <c r="O1479" s="1">
        <v>672</v>
      </c>
      <c r="P1479" s="1">
        <v>533</v>
      </c>
      <c r="Q1479" s="1">
        <v>9</v>
      </c>
      <c r="R1479" s="1"/>
      <c r="S1479" s="1">
        <v>6</v>
      </c>
      <c r="T1479" s="1">
        <v>0</v>
      </c>
      <c r="U1479" s="1">
        <v>2</v>
      </c>
      <c r="V1479" s="1"/>
      <c r="W1479" s="1">
        <v>3</v>
      </c>
      <c r="X1479" s="1">
        <v>0</v>
      </c>
      <c r="Y1479" s="1">
        <v>4</v>
      </c>
      <c r="Z1479" s="1"/>
      <c r="AA1479" s="1"/>
      <c r="AB1479" s="1"/>
      <c r="AH1479" t="str">
        <f t="shared" si="292"/>
        <v>Randolph</v>
      </c>
      <c r="AI1479" t="s">
        <v>678</v>
      </c>
      <c r="AJ1479">
        <v>1</v>
      </c>
      <c r="AK1479" s="7"/>
      <c r="AL1479" s="127">
        <v>50</v>
      </c>
      <c r="AM1479" s="130">
        <v>17</v>
      </c>
      <c r="AN1479" s="130">
        <v>45</v>
      </c>
      <c r="AO1479" s="132">
        <v>58075</v>
      </c>
      <c r="AP1479" s="132">
        <f t="shared" si="298"/>
        <v>50017</v>
      </c>
      <c r="AQ1479" s="118" t="s">
        <v>2231</v>
      </c>
    </row>
    <row r="1480" spans="1:43" hidden="1" outlineLevel="1" x14ac:dyDescent="0.2">
      <c r="A1480" t="s">
        <v>2600</v>
      </c>
      <c r="B1480" s="10" t="s">
        <v>1748</v>
      </c>
      <c r="C1480" s="1">
        <f t="shared" si="291"/>
        <v>377</v>
      </c>
      <c r="D1480" s="7">
        <f t="shared" si="293"/>
        <v>1</v>
      </c>
      <c r="E1480" s="7">
        <f t="shared" si="294"/>
        <v>2</v>
      </c>
      <c r="F1480" s="7">
        <f t="shared" si="295"/>
        <v>3</v>
      </c>
      <c r="G1480" s="1">
        <f t="shared" si="296"/>
        <v>6</v>
      </c>
      <c r="H1480" s="2">
        <f t="shared" si="297"/>
        <v>1.5915119363395226E-2</v>
      </c>
      <c r="I1480" s="8"/>
      <c r="J1480" s="2">
        <f t="shared" si="287"/>
        <v>0.39787798408488062</v>
      </c>
      <c r="K1480" s="2">
        <f t="shared" si="288"/>
        <v>0.38196286472148538</v>
      </c>
      <c r="L1480" s="2">
        <f t="shared" si="289"/>
        <v>0.22015915119363394</v>
      </c>
      <c r="M1480" s="2">
        <f t="shared" si="290"/>
        <v>5.5511151231257827E-17</v>
      </c>
      <c r="N1480" s="1">
        <v>150</v>
      </c>
      <c r="O1480" s="1">
        <v>144</v>
      </c>
      <c r="P1480" s="1">
        <v>83</v>
      </c>
      <c r="Q1480" s="1">
        <v>0</v>
      </c>
      <c r="R1480" s="1"/>
      <c r="S1480" s="1">
        <v>0</v>
      </c>
      <c r="T1480" s="1">
        <v>0</v>
      </c>
      <c r="U1480" s="1">
        <v>0</v>
      </c>
      <c r="V1480" s="1"/>
      <c r="W1480" s="1">
        <v>0</v>
      </c>
      <c r="X1480" s="1">
        <v>0</v>
      </c>
      <c r="Y1480" s="1">
        <v>0</v>
      </c>
      <c r="Z1480" s="1"/>
      <c r="AA1480" s="1"/>
      <c r="AB1480" s="1"/>
      <c r="AH1480" t="str">
        <f t="shared" si="292"/>
        <v>Reading</v>
      </c>
      <c r="AI1480" t="s">
        <v>2168</v>
      </c>
      <c r="AJ1480">
        <v>1</v>
      </c>
      <c r="AK1480" s="7"/>
      <c r="AL1480" s="127">
        <v>50</v>
      </c>
      <c r="AM1480" s="130">
        <v>27</v>
      </c>
      <c r="AN1480" s="130">
        <v>70</v>
      </c>
      <c r="AO1480" s="132">
        <v>58375</v>
      </c>
      <c r="AP1480" s="132">
        <f t="shared" si="298"/>
        <v>50027</v>
      </c>
      <c r="AQ1480" s="118" t="s">
        <v>2231</v>
      </c>
    </row>
    <row r="1481" spans="1:43" hidden="1" outlineLevel="1" x14ac:dyDescent="0.2">
      <c r="A1481" t="s">
        <v>1997</v>
      </c>
      <c r="B1481" s="10" t="s">
        <v>1748</v>
      </c>
      <c r="C1481" s="1">
        <f t="shared" si="291"/>
        <v>407</v>
      </c>
      <c r="D1481" s="7">
        <f t="shared" si="293"/>
        <v>1</v>
      </c>
      <c r="E1481" s="7">
        <f t="shared" si="294"/>
        <v>2</v>
      </c>
      <c r="F1481" s="7">
        <f t="shared" si="295"/>
        <v>3</v>
      </c>
      <c r="G1481" s="1">
        <f t="shared" si="296"/>
        <v>59</v>
      </c>
      <c r="H1481" s="2">
        <f t="shared" si="297"/>
        <v>0.14496314496314497</v>
      </c>
      <c r="I1481" s="8"/>
      <c r="J1481" s="2">
        <f t="shared" si="287"/>
        <v>0.44963144963144963</v>
      </c>
      <c r="K1481" s="2">
        <f t="shared" si="288"/>
        <v>0.30466830466830469</v>
      </c>
      <c r="L1481" s="2">
        <f t="shared" si="289"/>
        <v>0.2113022113022113</v>
      </c>
      <c r="M1481" s="2">
        <f t="shared" si="290"/>
        <v>3.4398034398034377E-2</v>
      </c>
      <c r="N1481" s="1">
        <v>183</v>
      </c>
      <c r="O1481" s="1">
        <v>124</v>
      </c>
      <c r="P1481" s="1">
        <v>86</v>
      </c>
      <c r="Q1481" s="1">
        <v>0</v>
      </c>
      <c r="R1481" s="1"/>
      <c r="S1481" s="1">
        <v>10</v>
      </c>
      <c r="T1481" s="1">
        <v>0</v>
      </c>
      <c r="U1481" s="1">
        <v>0</v>
      </c>
      <c r="V1481" s="1"/>
      <c r="W1481" s="1">
        <v>0</v>
      </c>
      <c r="X1481" s="1">
        <v>0</v>
      </c>
      <c r="Y1481" s="1">
        <v>4</v>
      </c>
      <c r="Z1481" s="1"/>
      <c r="AA1481" s="1"/>
      <c r="AB1481" s="1"/>
      <c r="AH1481" t="str">
        <f t="shared" si="292"/>
        <v>Readsboro</v>
      </c>
      <c r="AI1481" t="s">
        <v>1750</v>
      </c>
      <c r="AJ1481">
        <v>1</v>
      </c>
      <c r="AK1481" s="7"/>
      <c r="AL1481" s="127">
        <v>50</v>
      </c>
      <c r="AM1481" s="130">
        <v>3</v>
      </c>
      <c r="AN1481" s="130">
        <v>40</v>
      </c>
      <c r="AO1481" s="132">
        <v>58600</v>
      </c>
      <c r="AP1481" s="132">
        <f t="shared" si="298"/>
        <v>50003</v>
      </c>
      <c r="AQ1481" s="118" t="s">
        <v>2231</v>
      </c>
    </row>
    <row r="1482" spans="1:43" hidden="1" outlineLevel="1" x14ac:dyDescent="0.2">
      <c r="A1482" t="s">
        <v>2619</v>
      </c>
      <c r="B1482" s="10" t="s">
        <v>1748</v>
      </c>
      <c r="C1482" s="1">
        <f t="shared" si="291"/>
        <v>1041</v>
      </c>
      <c r="D1482" s="7">
        <f t="shared" si="293"/>
        <v>1</v>
      </c>
      <c r="E1482" s="7">
        <f t="shared" si="294"/>
        <v>2</v>
      </c>
      <c r="F1482" s="7">
        <f t="shared" si="295"/>
        <v>3</v>
      </c>
      <c r="G1482" s="1">
        <f t="shared" si="296"/>
        <v>220</v>
      </c>
      <c r="H1482" s="2">
        <f t="shared" si="297"/>
        <v>0.21133525456292027</v>
      </c>
      <c r="I1482" s="8"/>
      <c r="J1482" s="2">
        <f t="shared" si="287"/>
        <v>0.49279538904899134</v>
      </c>
      <c r="K1482" s="2">
        <f t="shared" si="288"/>
        <v>0.2814601344860711</v>
      </c>
      <c r="L1482" s="2">
        <f t="shared" si="289"/>
        <v>0.21998078770413065</v>
      </c>
      <c r="M1482" s="2">
        <f t="shared" si="290"/>
        <v>5.7636887608069065E-3</v>
      </c>
      <c r="N1482" s="1">
        <v>513</v>
      </c>
      <c r="O1482" s="1">
        <v>293</v>
      </c>
      <c r="P1482" s="1">
        <v>229</v>
      </c>
      <c r="Q1482" s="1">
        <v>0</v>
      </c>
      <c r="R1482" s="1"/>
      <c r="S1482" s="1">
        <v>3</v>
      </c>
      <c r="T1482" s="1">
        <v>0</v>
      </c>
      <c r="U1482" s="1">
        <v>3</v>
      </c>
      <c r="V1482" s="1"/>
      <c r="W1482" s="1">
        <v>0</v>
      </c>
      <c r="X1482" s="1">
        <v>0</v>
      </c>
      <c r="Y1482" s="1">
        <v>0</v>
      </c>
      <c r="Z1482" s="1"/>
      <c r="AA1482" s="1"/>
      <c r="AB1482" s="1"/>
      <c r="AH1482" t="str">
        <f t="shared" si="292"/>
        <v>Richford</v>
      </c>
      <c r="AI1482" t="s">
        <v>1494</v>
      </c>
      <c r="AJ1482">
        <v>1</v>
      </c>
      <c r="AK1482" s="7"/>
      <c r="AL1482" s="127">
        <v>50</v>
      </c>
      <c r="AM1482" s="130">
        <v>11</v>
      </c>
      <c r="AN1482" s="130">
        <v>60</v>
      </c>
      <c r="AO1482" s="132">
        <v>59125</v>
      </c>
      <c r="AP1482" s="132">
        <f t="shared" si="298"/>
        <v>50011</v>
      </c>
      <c r="AQ1482" s="118" t="s">
        <v>2231</v>
      </c>
    </row>
    <row r="1483" spans="1:43" hidden="1" outlineLevel="1" x14ac:dyDescent="0.2">
      <c r="A1483" t="s">
        <v>2887</v>
      </c>
      <c r="B1483" s="10" t="s">
        <v>1748</v>
      </c>
      <c r="C1483" s="1">
        <f t="shared" si="291"/>
        <v>2161</v>
      </c>
      <c r="D1483" s="7">
        <f t="shared" si="293"/>
        <v>1</v>
      </c>
      <c r="E1483" s="7">
        <f t="shared" si="294"/>
        <v>2</v>
      </c>
      <c r="F1483" s="7">
        <f t="shared" si="295"/>
        <v>3</v>
      </c>
      <c r="G1483" s="1">
        <f t="shared" si="296"/>
        <v>378</v>
      </c>
      <c r="H1483" s="2">
        <f t="shared" si="297"/>
        <v>0.17491901897269782</v>
      </c>
      <c r="I1483" s="8"/>
      <c r="J1483" s="2">
        <f t="shared" si="287"/>
        <v>0.45441925034706154</v>
      </c>
      <c r="K1483" s="2">
        <f t="shared" si="288"/>
        <v>0.27950023137436369</v>
      </c>
      <c r="L1483" s="2">
        <f t="shared" si="289"/>
        <v>0.25682554372975475</v>
      </c>
      <c r="M1483" s="2">
        <f t="shared" si="290"/>
        <v>9.2549745488200164E-3</v>
      </c>
      <c r="N1483" s="1">
        <v>982</v>
      </c>
      <c r="O1483" s="1">
        <v>604</v>
      </c>
      <c r="P1483" s="1">
        <v>555</v>
      </c>
      <c r="Q1483" s="1">
        <v>8</v>
      </c>
      <c r="R1483" s="1"/>
      <c r="S1483" s="1">
        <v>4</v>
      </c>
      <c r="T1483" s="1">
        <v>3</v>
      </c>
      <c r="U1483" s="1">
        <v>0</v>
      </c>
      <c r="V1483" s="1"/>
      <c r="W1483" s="1">
        <v>0</v>
      </c>
      <c r="X1483" s="1">
        <v>0</v>
      </c>
      <c r="Y1483" s="1">
        <v>5</v>
      </c>
      <c r="Z1483" s="1"/>
      <c r="AA1483" s="1"/>
      <c r="AB1483" s="1"/>
      <c r="AH1483" t="str">
        <f t="shared" si="292"/>
        <v>Richmond</v>
      </c>
      <c r="AI1483" t="s">
        <v>2519</v>
      </c>
      <c r="AJ1483">
        <v>1</v>
      </c>
      <c r="AK1483" s="7"/>
      <c r="AL1483" s="127">
        <v>50</v>
      </c>
      <c r="AM1483" s="130">
        <v>7</v>
      </c>
      <c r="AN1483" s="130">
        <v>55</v>
      </c>
      <c r="AO1483" s="132">
        <v>59275</v>
      </c>
      <c r="AP1483" s="132">
        <f t="shared" si="298"/>
        <v>50007</v>
      </c>
      <c r="AQ1483" s="118" t="s">
        <v>2231</v>
      </c>
    </row>
    <row r="1484" spans="1:43" hidden="1" outlineLevel="1" x14ac:dyDescent="0.2">
      <c r="A1484" t="s">
        <v>2620</v>
      </c>
      <c r="B1484" s="10" t="s">
        <v>1748</v>
      </c>
      <c r="C1484" s="1">
        <f t="shared" si="291"/>
        <v>243</v>
      </c>
      <c r="D1484" s="7">
        <f t="shared" si="293"/>
        <v>1</v>
      </c>
      <c r="E1484" s="7">
        <f t="shared" si="294"/>
        <v>2</v>
      </c>
      <c r="F1484" s="7">
        <f t="shared" si="295"/>
        <v>3</v>
      </c>
      <c r="G1484" s="1">
        <f t="shared" si="296"/>
        <v>68</v>
      </c>
      <c r="H1484" s="2">
        <f t="shared" si="297"/>
        <v>0.27983539094650206</v>
      </c>
      <c r="I1484" s="8"/>
      <c r="J1484" s="2">
        <f t="shared" si="287"/>
        <v>0.55144032921810704</v>
      </c>
      <c r="K1484" s="2">
        <f t="shared" si="288"/>
        <v>0.27160493827160492</v>
      </c>
      <c r="L1484" s="2">
        <f t="shared" si="289"/>
        <v>0.1728395061728395</v>
      </c>
      <c r="M1484" s="2">
        <f t="shared" si="290"/>
        <v>4.1152263374485409E-3</v>
      </c>
      <c r="N1484" s="1">
        <v>134</v>
      </c>
      <c r="O1484" s="1">
        <v>66</v>
      </c>
      <c r="P1484" s="1">
        <v>42</v>
      </c>
      <c r="Q1484" s="1">
        <v>0</v>
      </c>
      <c r="R1484" s="1"/>
      <c r="S1484" s="1">
        <v>0</v>
      </c>
      <c r="T1484" s="1">
        <v>0</v>
      </c>
      <c r="U1484" s="1">
        <v>0</v>
      </c>
      <c r="V1484" s="1"/>
      <c r="W1484" s="1">
        <v>1</v>
      </c>
      <c r="X1484" s="1">
        <v>0</v>
      </c>
      <c r="Y1484" s="1">
        <v>0</v>
      </c>
      <c r="Z1484" s="1"/>
      <c r="AA1484" s="1"/>
      <c r="AB1484" s="1"/>
      <c r="AH1484" t="str">
        <f t="shared" si="292"/>
        <v>Ripton</v>
      </c>
      <c r="AI1484" t="s">
        <v>1749</v>
      </c>
      <c r="AJ1484">
        <v>1</v>
      </c>
      <c r="AK1484" s="7"/>
      <c r="AL1484" s="127">
        <v>50</v>
      </c>
      <c r="AM1484" s="130">
        <v>1</v>
      </c>
      <c r="AN1484" s="130">
        <v>80</v>
      </c>
      <c r="AO1484" s="132">
        <v>59650</v>
      </c>
      <c r="AP1484" s="132">
        <f t="shared" si="298"/>
        <v>50001</v>
      </c>
      <c r="AQ1484" s="118" t="s">
        <v>2231</v>
      </c>
    </row>
    <row r="1485" spans="1:43" hidden="1" outlineLevel="1" x14ac:dyDescent="0.2">
      <c r="A1485" t="s">
        <v>2621</v>
      </c>
      <c r="B1485" s="10" t="s">
        <v>1748</v>
      </c>
      <c r="C1485" s="1">
        <f t="shared" si="291"/>
        <v>670</v>
      </c>
      <c r="D1485" s="7">
        <f t="shared" si="293"/>
        <v>1</v>
      </c>
      <c r="E1485" s="7">
        <f t="shared" si="294"/>
        <v>2</v>
      </c>
      <c r="F1485" s="7">
        <f t="shared" si="295"/>
        <v>3</v>
      </c>
      <c r="G1485" s="1">
        <f t="shared" si="296"/>
        <v>105</v>
      </c>
      <c r="H1485" s="2">
        <f t="shared" si="297"/>
        <v>0.15671641791044777</v>
      </c>
      <c r="I1485" s="8"/>
      <c r="J1485" s="2">
        <f t="shared" si="287"/>
        <v>0.4716417910447761</v>
      </c>
      <c r="K1485" s="2">
        <f t="shared" si="288"/>
        <v>0.31492537313432833</v>
      </c>
      <c r="L1485" s="2">
        <f t="shared" si="289"/>
        <v>0.20149253731343283</v>
      </c>
      <c r="M1485" s="2">
        <f t="shared" si="290"/>
        <v>1.1940298507462727E-2</v>
      </c>
      <c r="N1485" s="1">
        <v>316</v>
      </c>
      <c r="O1485" s="1">
        <v>211</v>
      </c>
      <c r="P1485" s="1">
        <v>135</v>
      </c>
      <c r="Q1485" s="1">
        <v>3</v>
      </c>
      <c r="R1485" s="1"/>
      <c r="S1485" s="1">
        <v>2</v>
      </c>
      <c r="T1485" s="1">
        <v>0</v>
      </c>
      <c r="U1485" s="1">
        <v>0</v>
      </c>
      <c r="V1485" s="1"/>
      <c r="W1485" s="1">
        <v>1</v>
      </c>
      <c r="X1485" s="1">
        <v>0</v>
      </c>
      <c r="Y1485" s="1">
        <v>2</v>
      </c>
      <c r="Z1485" s="1"/>
      <c r="AA1485" s="1"/>
      <c r="AB1485" s="1"/>
      <c r="AH1485" t="str">
        <f t="shared" si="292"/>
        <v>Rochester</v>
      </c>
      <c r="AI1485" t="s">
        <v>2168</v>
      </c>
      <c r="AJ1485">
        <v>1</v>
      </c>
      <c r="AK1485" s="7"/>
      <c r="AL1485" s="127">
        <v>50</v>
      </c>
      <c r="AM1485" s="130">
        <v>27</v>
      </c>
      <c r="AN1485" s="130">
        <v>75</v>
      </c>
      <c r="AO1485" s="132">
        <v>60100</v>
      </c>
      <c r="AP1485" s="132">
        <f t="shared" si="298"/>
        <v>50027</v>
      </c>
      <c r="AQ1485" s="118" t="s">
        <v>2231</v>
      </c>
    </row>
    <row r="1486" spans="1:43" hidden="1" outlineLevel="1" x14ac:dyDescent="0.2">
      <c r="A1486" t="s">
        <v>1767</v>
      </c>
      <c r="B1486" s="10" t="s">
        <v>1748</v>
      </c>
      <c r="C1486" s="1">
        <f t="shared" si="291"/>
        <v>2434</v>
      </c>
      <c r="D1486" s="7">
        <f t="shared" si="293"/>
        <v>1</v>
      </c>
      <c r="E1486" s="7">
        <f t="shared" si="294"/>
        <v>2</v>
      </c>
      <c r="F1486" s="7">
        <f t="shared" si="295"/>
        <v>3</v>
      </c>
      <c r="G1486" s="1">
        <f t="shared" si="296"/>
        <v>708</v>
      </c>
      <c r="H1486" s="2">
        <f t="shared" si="297"/>
        <v>0.29087921117502052</v>
      </c>
      <c r="I1486" s="8"/>
      <c r="J1486" s="2">
        <f t="shared" si="287"/>
        <v>0.54971240755957274</v>
      </c>
      <c r="K1486" s="2">
        <f t="shared" si="288"/>
        <v>0.25883319638455216</v>
      </c>
      <c r="L1486" s="2">
        <f t="shared" si="289"/>
        <v>0.18652423993426459</v>
      </c>
      <c r="M1486" s="2">
        <f t="shared" si="290"/>
        <v>4.9301561216105183E-3</v>
      </c>
      <c r="N1486" s="1">
        <v>1338</v>
      </c>
      <c r="O1486" s="1">
        <v>630</v>
      </c>
      <c r="P1486" s="1">
        <v>454</v>
      </c>
      <c r="Q1486" s="1">
        <v>2</v>
      </c>
      <c r="R1486" s="1"/>
      <c r="S1486" s="1">
        <v>8</v>
      </c>
      <c r="T1486" s="1">
        <v>2</v>
      </c>
      <c r="U1486" s="1">
        <v>0</v>
      </c>
      <c r="V1486" s="1"/>
      <c r="W1486" s="1">
        <v>0</v>
      </c>
      <c r="X1486" s="1">
        <v>0</v>
      </c>
      <c r="Y1486" s="1">
        <v>0</v>
      </c>
      <c r="Z1486" s="1"/>
      <c r="AA1486" s="1"/>
      <c r="AB1486" s="1"/>
      <c r="AH1486" t="str">
        <f t="shared" si="292"/>
        <v>Rockingham</v>
      </c>
      <c r="AI1486" t="s">
        <v>2181</v>
      </c>
      <c r="AJ1486">
        <v>1</v>
      </c>
      <c r="AK1486" s="7"/>
      <c r="AL1486" s="127">
        <v>50</v>
      </c>
      <c r="AM1486" s="130">
        <v>25</v>
      </c>
      <c r="AN1486" s="130">
        <v>70</v>
      </c>
      <c r="AO1486" s="132">
        <v>60250</v>
      </c>
      <c r="AP1486" s="132">
        <f t="shared" si="298"/>
        <v>50025</v>
      </c>
      <c r="AQ1486" s="118" t="s">
        <v>2231</v>
      </c>
    </row>
    <row r="1487" spans="1:43" hidden="1" outlineLevel="1" x14ac:dyDescent="0.2">
      <c r="A1487" t="s">
        <v>2622</v>
      </c>
      <c r="B1487" s="10" t="s">
        <v>1748</v>
      </c>
      <c r="C1487" s="1">
        <f t="shared" si="291"/>
        <v>282</v>
      </c>
      <c r="D1487" s="7">
        <f t="shared" si="293"/>
        <v>1</v>
      </c>
      <c r="E1487" s="7">
        <f t="shared" si="294"/>
        <v>3</v>
      </c>
      <c r="F1487" s="7">
        <f t="shared" si="295"/>
        <v>2</v>
      </c>
      <c r="G1487" s="1">
        <f t="shared" si="296"/>
        <v>42</v>
      </c>
      <c r="H1487" s="2">
        <f t="shared" si="297"/>
        <v>0.14893617021276595</v>
      </c>
      <c r="I1487" s="8"/>
      <c r="J1487" s="2">
        <f t="shared" si="287"/>
        <v>0.43617021276595747</v>
      </c>
      <c r="K1487" s="2">
        <f t="shared" si="288"/>
        <v>0.25886524822695034</v>
      </c>
      <c r="L1487" s="2">
        <f t="shared" si="289"/>
        <v>0.28723404255319152</v>
      </c>
      <c r="M1487" s="2">
        <f t="shared" si="290"/>
        <v>1.7730496453900679E-2</v>
      </c>
      <c r="N1487" s="1">
        <v>123</v>
      </c>
      <c r="O1487" s="1">
        <v>73</v>
      </c>
      <c r="P1487" s="1">
        <v>81</v>
      </c>
      <c r="Q1487" s="1">
        <v>1</v>
      </c>
      <c r="R1487" s="1"/>
      <c r="S1487" s="1">
        <v>0</v>
      </c>
      <c r="T1487" s="1">
        <v>0</v>
      </c>
      <c r="U1487" s="1">
        <v>1</v>
      </c>
      <c r="V1487" s="1"/>
      <c r="W1487" s="1">
        <v>0</v>
      </c>
      <c r="X1487" s="1">
        <v>0</v>
      </c>
      <c r="Y1487" s="1">
        <v>3</v>
      </c>
      <c r="Z1487" s="1"/>
      <c r="AA1487" s="1"/>
      <c r="AB1487" s="1"/>
      <c r="AH1487" t="str">
        <f t="shared" si="292"/>
        <v>Roxbury</v>
      </c>
      <c r="AI1487" t="s">
        <v>563</v>
      </c>
      <c r="AJ1487">
        <v>1</v>
      </c>
      <c r="AK1487" s="7"/>
      <c r="AL1487" s="127">
        <v>50</v>
      </c>
      <c r="AM1487" s="130">
        <v>23</v>
      </c>
      <c r="AN1487" s="130">
        <v>75</v>
      </c>
      <c r="AO1487" s="132">
        <v>60625</v>
      </c>
      <c r="AP1487" s="132">
        <f t="shared" si="298"/>
        <v>50023</v>
      </c>
      <c r="AQ1487" s="118" t="s">
        <v>2231</v>
      </c>
    </row>
    <row r="1488" spans="1:43" hidden="1" outlineLevel="1" x14ac:dyDescent="0.2">
      <c r="A1488" t="s">
        <v>3197</v>
      </c>
      <c r="B1488" s="10" t="s">
        <v>1748</v>
      </c>
      <c r="C1488" s="1">
        <f t="shared" si="291"/>
        <v>1211</v>
      </c>
      <c r="D1488" s="7">
        <f t="shared" si="293"/>
        <v>1</v>
      </c>
      <c r="E1488" s="7">
        <f t="shared" si="294"/>
        <v>2</v>
      </c>
      <c r="F1488" s="7">
        <f t="shared" si="295"/>
        <v>3</v>
      </c>
      <c r="G1488" s="1">
        <f t="shared" si="296"/>
        <v>179</v>
      </c>
      <c r="H1488" s="2">
        <f t="shared" si="297"/>
        <v>0.14781172584640792</v>
      </c>
      <c r="I1488" s="8"/>
      <c r="J1488" s="2">
        <f t="shared" si="287"/>
        <v>0.45582163501238648</v>
      </c>
      <c r="K1488" s="2">
        <f t="shared" si="288"/>
        <v>0.30800990916597853</v>
      </c>
      <c r="L1488" s="2">
        <f t="shared" si="289"/>
        <v>0.23451692815854666</v>
      </c>
      <c r="M1488" s="2">
        <f t="shared" si="290"/>
        <v>1.6515276630883202E-3</v>
      </c>
      <c r="N1488" s="1">
        <v>552</v>
      </c>
      <c r="O1488" s="1">
        <v>373</v>
      </c>
      <c r="P1488" s="1">
        <v>284</v>
      </c>
      <c r="Q1488" s="1">
        <v>1</v>
      </c>
      <c r="R1488" s="1"/>
      <c r="S1488" s="1">
        <v>0</v>
      </c>
      <c r="T1488" s="1">
        <v>0</v>
      </c>
      <c r="U1488" s="1">
        <v>0</v>
      </c>
      <c r="V1488" s="1"/>
      <c r="W1488" s="1">
        <v>1</v>
      </c>
      <c r="X1488" s="1">
        <v>0</v>
      </c>
      <c r="Y1488" s="1">
        <v>0</v>
      </c>
      <c r="Z1488" s="1"/>
      <c r="AA1488" s="1"/>
      <c r="AB1488" s="1"/>
      <c r="AH1488" t="str">
        <f t="shared" si="292"/>
        <v>Royalton</v>
      </c>
      <c r="AI1488" t="s">
        <v>2168</v>
      </c>
      <c r="AJ1488">
        <v>1</v>
      </c>
      <c r="AK1488" s="7"/>
      <c r="AL1488" s="127">
        <v>50</v>
      </c>
      <c r="AM1488" s="130">
        <v>27</v>
      </c>
      <c r="AN1488" s="130">
        <v>80</v>
      </c>
      <c r="AO1488" s="132">
        <v>60850</v>
      </c>
      <c r="AP1488" s="132">
        <f t="shared" si="298"/>
        <v>50027</v>
      </c>
      <c r="AQ1488" s="118" t="s">
        <v>2231</v>
      </c>
    </row>
    <row r="1489" spans="1:43" hidden="1" outlineLevel="1" x14ac:dyDescent="0.2">
      <c r="A1489" t="s">
        <v>2970</v>
      </c>
      <c r="B1489" s="10" t="s">
        <v>1748</v>
      </c>
      <c r="C1489" s="1">
        <f t="shared" si="291"/>
        <v>441</v>
      </c>
      <c r="D1489" s="7">
        <f t="shared" si="293"/>
        <v>2</v>
      </c>
      <c r="E1489" s="7">
        <f t="shared" si="294"/>
        <v>1</v>
      </c>
      <c r="F1489" s="7">
        <f t="shared" si="295"/>
        <v>3</v>
      </c>
      <c r="G1489" s="1">
        <f t="shared" si="296"/>
        <v>6</v>
      </c>
      <c r="H1489" s="2">
        <f t="shared" si="297"/>
        <v>1.3605442176870748E-2</v>
      </c>
      <c r="I1489" s="8"/>
      <c r="J1489" s="2">
        <f t="shared" si="287"/>
        <v>0.38775510204081631</v>
      </c>
      <c r="K1489" s="2">
        <f t="shared" si="288"/>
        <v>0.40136054421768708</v>
      </c>
      <c r="L1489" s="2">
        <f t="shared" si="289"/>
        <v>0.20408163265306123</v>
      </c>
      <c r="M1489" s="2">
        <f t="shared" si="290"/>
        <v>6.8027210884353817E-3</v>
      </c>
      <c r="N1489" s="1">
        <v>171</v>
      </c>
      <c r="O1489" s="1">
        <v>177</v>
      </c>
      <c r="P1489" s="1">
        <v>90</v>
      </c>
      <c r="Q1489" s="1">
        <v>1</v>
      </c>
      <c r="R1489" s="1"/>
      <c r="S1489" s="1">
        <v>1</v>
      </c>
      <c r="T1489" s="1">
        <v>1</v>
      </c>
      <c r="U1489" s="1">
        <v>0</v>
      </c>
      <c r="V1489" s="1"/>
      <c r="W1489" s="1">
        <v>0</v>
      </c>
      <c r="X1489" s="1">
        <v>0</v>
      </c>
      <c r="Y1489" s="1">
        <v>0</v>
      </c>
      <c r="Z1489" s="1"/>
      <c r="AA1489" s="1"/>
      <c r="AB1489" s="1"/>
      <c r="AH1489" t="str">
        <f t="shared" si="292"/>
        <v>Rupert</v>
      </c>
      <c r="AI1489" t="s">
        <v>1750</v>
      </c>
      <c r="AJ1489">
        <v>1</v>
      </c>
      <c r="AK1489" s="7"/>
      <c r="AL1489" s="127">
        <v>50</v>
      </c>
      <c r="AM1489" s="130">
        <v>3</v>
      </c>
      <c r="AN1489" s="130">
        <v>45</v>
      </c>
      <c r="AO1489" s="132">
        <v>61000</v>
      </c>
      <c r="AP1489" s="132">
        <f t="shared" si="298"/>
        <v>50003</v>
      </c>
      <c r="AQ1489" s="118" t="s">
        <v>2231</v>
      </c>
    </row>
    <row r="1490" spans="1:43" hidden="1" outlineLevel="1" x14ac:dyDescent="0.2">
      <c r="A1490" t="s">
        <v>463</v>
      </c>
      <c r="B1490" s="10" t="s">
        <v>1748</v>
      </c>
      <c r="C1490" s="1">
        <f t="shared" si="291"/>
        <v>8560</v>
      </c>
      <c r="D1490" s="7">
        <f t="shared" si="293"/>
        <v>1</v>
      </c>
      <c r="E1490" s="7">
        <f t="shared" si="294"/>
        <v>2</v>
      </c>
      <c r="F1490" s="7">
        <f t="shared" si="295"/>
        <v>3</v>
      </c>
      <c r="G1490" s="1">
        <f t="shared" si="296"/>
        <v>973</v>
      </c>
      <c r="H1490" s="2">
        <f t="shared" si="297"/>
        <v>0.11366822429906542</v>
      </c>
      <c r="I1490" s="8"/>
      <c r="J1490" s="2">
        <f t="shared" si="287"/>
        <v>0.45420560747663552</v>
      </c>
      <c r="K1490" s="2">
        <f t="shared" si="288"/>
        <v>0.3405373831775701</v>
      </c>
      <c r="L1490" s="2">
        <f t="shared" si="289"/>
        <v>0.20116822429906542</v>
      </c>
      <c r="M1490" s="2">
        <f t="shared" si="290"/>
        <v>4.0887850467289655E-3</v>
      </c>
      <c r="N1490" s="1">
        <v>3888</v>
      </c>
      <c r="O1490" s="1">
        <v>2915</v>
      </c>
      <c r="P1490" s="1">
        <v>1722</v>
      </c>
      <c r="Q1490" s="1">
        <v>7</v>
      </c>
      <c r="R1490" s="1"/>
      <c r="S1490" s="1">
        <v>7</v>
      </c>
      <c r="T1490" s="1">
        <v>6</v>
      </c>
      <c r="U1490" s="1">
        <v>3</v>
      </c>
      <c r="V1490" s="1"/>
      <c r="W1490" s="1">
        <v>2</v>
      </c>
      <c r="X1490" s="1">
        <v>0</v>
      </c>
      <c r="Y1490" s="1">
        <v>10</v>
      </c>
      <c r="Z1490" s="1"/>
      <c r="AA1490" s="1"/>
      <c r="AB1490" s="1"/>
      <c r="AH1490" t="str">
        <f t="shared" si="292"/>
        <v>Rutland</v>
      </c>
      <c r="AI1490" t="s">
        <v>463</v>
      </c>
      <c r="AJ1490">
        <v>1</v>
      </c>
      <c r="AK1490" s="7"/>
      <c r="AL1490" s="127">
        <v>50</v>
      </c>
      <c r="AM1490" s="130">
        <v>21</v>
      </c>
      <c r="AN1490" s="130">
        <v>95</v>
      </c>
      <c r="AO1490" s="132">
        <v>61225</v>
      </c>
      <c r="AP1490" s="132">
        <f t="shared" si="298"/>
        <v>50021</v>
      </c>
      <c r="AQ1490" s="118" t="s">
        <v>146</v>
      </c>
    </row>
    <row r="1491" spans="1:43" hidden="1" outlineLevel="1" x14ac:dyDescent="0.2">
      <c r="A1491" t="s">
        <v>463</v>
      </c>
      <c r="B1491" s="10" t="s">
        <v>1748</v>
      </c>
      <c r="C1491" s="1">
        <f t="shared" si="291"/>
        <v>2330</v>
      </c>
      <c r="D1491" s="7">
        <f t="shared" si="293"/>
        <v>2</v>
      </c>
      <c r="E1491" s="7">
        <f t="shared" si="294"/>
        <v>1</v>
      </c>
      <c r="F1491" s="7">
        <f t="shared" si="295"/>
        <v>3</v>
      </c>
      <c r="G1491" s="1">
        <f t="shared" si="296"/>
        <v>129</v>
      </c>
      <c r="H1491" s="2">
        <f t="shared" si="297"/>
        <v>5.536480686695279E-2</v>
      </c>
      <c r="I1491" s="8"/>
      <c r="J1491" s="2">
        <f t="shared" si="287"/>
        <v>0.36695278969957079</v>
      </c>
      <c r="K1491" s="2">
        <f t="shared" si="288"/>
        <v>0.42231759656652362</v>
      </c>
      <c r="L1491" s="2">
        <f t="shared" si="289"/>
        <v>0.2055793991416309</v>
      </c>
      <c r="M1491" s="2">
        <f t="shared" si="290"/>
        <v>5.1502145922746878E-3</v>
      </c>
      <c r="N1491" s="1">
        <v>855</v>
      </c>
      <c r="O1491" s="1">
        <v>984</v>
      </c>
      <c r="P1491" s="1">
        <v>479</v>
      </c>
      <c r="Q1491" s="1">
        <v>4</v>
      </c>
      <c r="R1491" s="1"/>
      <c r="S1491" s="1">
        <v>3</v>
      </c>
      <c r="T1491" s="1">
        <v>2</v>
      </c>
      <c r="U1491" s="1">
        <v>2</v>
      </c>
      <c r="V1491" s="1"/>
      <c r="W1491" s="1">
        <v>0</v>
      </c>
      <c r="X1491" s="1">
        <v>0</v>
      </c>
      <c r="Y1491" s="1">
        <v>1</v>
      </c>
      <c r="Z1491" s="1"/>
      <c r="AA1491" s="1"/>
      <c r="AB1491" s="1"/>
      <c r="AH1491" t="str">
        <f t="shared" si="292"/>
        <v>Rutland</v>
      </c>
      <c r="AI1491" t="s">
        <v>463</v>
      </c>
      <c r="AJ1491">
        <v>1</v>
      </c>
      <c r="AK1491" s="7"/>
      <c r="AL1491" s="127">
        <v>50</v>
      </c>
      <c r="AM1491" s="130">
        <v>21</v>
      </c>
      <c r="AN1491" s="130">
        <v>100</v>
      </c>
      <c r="AO1491" s="132">
        <v>61300</v>
      </c>
      <c r="AP1491" s="132">
        <f t="shared" si="298"/>
        <v>50021</v>
      </c>
      <c r="AQ1491" s="118" t="s">
        <v>2231</v>
      </c>
    </row>
    <row r="1492" spans="1:43" hidden="1" outlineLevel="1" x14ac:dyDescent="0.2">
      <c r="A1492" t="s">
        <v>1124</v>
      </c>
      <c r="B1492" s="10" t="s">
        <v>1748</v>
      </c>
      <c r="C1492" s="1">
        <f t="shared" si="291"/>
        <v>545</v>
      </c>
      <c r="D1492" s="7">
        <f t="shared" si="293"/>
        <v>2</v>
      </c>
      <c r="E1492" s="7">
        <f t="shared" si="294"/>
        <v>1</v>
      </c>
      <c r="F1492" s="7">
        <f t="shared" si="295"/>
        <v>3</v>
      </c>
      <c r="G1492" s="1">
        <f t="shared" si="296"/>
        <v>8</v>
      </c>
      <c r="H1492" s="2">
        <f t="shared" si="297"/>
        <v>1.4678899082568808E-2</v>
      </c>
      <c r="I1492" s="8"/>
      <c r="J1492" s="2">
        <f t="shared" si="287"/>
        <v>0.38899082568807342</v>
      </c>
      <c r="K1492" s="2">
        <f t="shared" si="288"/>
        <v>0.40366972477064222</v>
      </c>
      <c r="L1492" s="2">
        <f t="shared" si="289"/>
        <v>0.20366972477064221</v>
      </c>
      <c r="M1492" s="2">
        <f t="shared" si="290"/>
        <v>3.6697247706421465E-3</v>
      </c>
      <c r="N1492" s="1">
        <v>212</v>
      </c>
      <c r="O1492" s="1">
        <v>220</v>
      </c>
      <c r="P1492" s="1">
        <v>111</v>
      </c>
      <c r="Q1492" s="1">
        <v>0</v>
      </c>
      <c r="R1492" s="1"/>
      <c r="S1492" s="1">
        <v>0</v>
      </c>
      <c r="T1492" s="1">
        <v>1</v>
      </c>
      <c r="U1492" s="1">
        <v>1</v>
      </c>
      <c r="V1492" s="1"/>
      <c r="W1492" s="1">
        <v>0</v>
      </c>
      <c r="X1492" s="1">
        <v>0</v>
      </c>
      <c r="Y1492" s="1">
        <v>0</v>
      </c>
      <c r="Z1492" s="1"/>
      <c r="AA1492" s="1"/>
      <c r="AB1492" s="1"/>
      <c r="AH1492" t="str">
        <f t="shared" si="292"/>
        <v>Ryegate</v>
      </c>
      <c r="AI1492" t="s">
        <v>117</v>
      </c>
      <c r="AJ1492">
        <v>1</v>
      </c>
      <c r="AK1492" s="7"/>
      <c r="AL1492" s="127">
        <v>50</v>
      </c>
      <c r="AM1492" s="130">
        <v>5</v>
      </c>
      <c r="AN1492" s="130">
        <v>50</v>
      </c>
      <c r="AO1492" s="132">
        <v>61525</v>
      </c>
      <c r="AP1492" s="132">
        <f t="shared" si="298"/>
        <v>50005</v>
      </c>
      <c r="AQ1492" s="118" t="s">
        <v>2231</v>
      </c>
    </row>
    <row r="1493" spans="1:43" hidden="1" outlineLevel="1" x14ac:dyDescent="0.2">
      <c r="A1493" t="s">
        <v>2579</v>
      </c>
      <c r="B1493" s="10" t="s">
        <v>1748</v>
      </c>
      <c r="C1493" s="1">
        <f t="shared" si="291"/>
        <v>3120</v>
      </c>
      <c r="D1493" s="7">
        <f t="shared" si="293"/>
        <v>1</v>
      </c>
      <c r="E1493" s="7">
        <f t="shared" si="294"/>
        <v>2</v>
      </c>
      <c r="F1493" s="7">
        <f t="shared" si="295"/>
        <v>3</v>
      </c>
      <c r="G1493" s="1">
        <f t="shared" si="296"/>
        <v>568</v>
      </c>
      <c r="H1493" s="2">
        <f t="shared" si="297"/>
        <v>0.18205128205128204</v>
      </c>
      <c r="I1493" s="8"/>
      <c r="J1493" s="2">
        <f t="shared" si="287"/>
        <v>0.46634615384615385</v>
      </c>
      <c r="K1493" s="2">
        <f t="shared" si="288"/>
        <v>0.28429487179487178</v>
      </c>
      <c r="L1493" s="2">
        <f t="shared" si="289"/>
        <v>0.23846153846153847</v>
      </c>
      <c r="M1493" s="2">
        <f t="shared" si="290"/>
        <v>1.0897435897435886E-2</v>
      </c>
      <c r="N1493" s="1">
        <v>1455</v>
      </c>
      <c r="O1493" s="1">
        <v>887</v>
      </c>
      <c r="P1493" s="1">
        <v>744</v>
      </c>
      <c r="Q1493" s="1">
        <v>3</v>
      </c>
      <c r="R1493" s="1"/>
      <c r="S1493" s="1">
        <v>18</v>
      </c>
      <c r="T1493" s="1">
        <v>2</v>
      </c>
      <c r="U1493" s="1">
        <v>4</v>
      </c>
      <c r="V1493" s="1"/>
      <c r="W1493" s="1">
        <v>0</v>
      </c>
      <c r="X1493" s="1">
        <v>2</v>
      </c>
      <c r="Y1493" s="1">
        <v>5</v>
      </c>
      <c r="Z1493" s="1"/>
      <c r="AA1493" s="1"/>
      <c r="AB1493" s="1"/>
      <c r="AH1493" t="str">
        <f t="shared" si="292"/>
        <v>St. Albans</v>
      </c>
      <c r="AI1493" t="s">
        <v>1494</v>
      </c>
      <c r="AJ1493">
        <v>1</v>
      </c>
      <c r="AK1493" s="7"/>
      <c r="AL1493" s="127">
        <v>50</v>
      </c>
      <c r="AM1493" s="130">
        <v>11</v>
      </c>
      <c r="AN1493" s="130">
        <v>65</v>
      </c>
      <c r="AO1493" s="132">
        <v>61675</v>
      </c>
      <c r="AP1493" s="132">
        <f t="shared" si="298"/>
        <v>50011</v>
      </c>
      <c r="AQ1493" s="118" t="s">
        <v>146</v>
      </c>
    </row>
    <row r="1494" spans="1:43" hidden="1" outlineLevel="1" x14ac:dyDescent="0.2">
      <c r="A1494" t="s">
        <v>2579</v>
      </c>
      <c r="B1494" s="10" t="s">
        <v>1748</v>
      </c>
      <c r="C1494" s="1">
        <f t="shared" si="291"/>
        <v>2281</v>
      </c>
      <c r="D1494" s="7">
        <f t="shared" si="293"/>
        <v>1</v>
      </c>
      <c r="E1494" s="7">
        <f t="shared" si="294"/>
        <v>2</v>
      </c>
      <c r="F1494" s="7">
        <f t="shared" si="295"/>
        <v>3</v>
      </c>
      <c r="G1494" s="1">
        <f t="shared" si="296"/>
        <v>192</v>
      </c>
      <c r="H1494" s="2">
        <f t="shared" si="297"/>
        <v>8.4173608066637443E-2</v>
      </c>
      <c r="I1494" s="8"/>
      <c r="J1494" s="2">
        <f t="shared" si="287"/>
        <v>0.39105655414291979</v>
      </c>
      <c r="K1494" s="2">
        <f t="shared" si="288"/>
        <v>0.30688294607628236</v>
      </c>
      <c r="L1494" s="2">
        <f t="shared" si="289"/>
        <v>0.29636124506795264</v>
      </c>
      <c r="M1494" s="2">
        <f t="shared" si="290"/>
        <v>5.6992547128451587E-3</v>
      </c>
      <c r="N1494" s="1">
        <v>892</v>
      </c>
      <c r="O1494" s="1">
        <v>700</v>
      </c>
      <c r="P1494" s="1">
        <v>676</v>
      </c>
      <c r="Q1494" s="1">
        <v>1</v>
      </c>
      <c r="R1494" s="1"/>
      <c r="S1494" s="1">
        <v>3</v>
      </c>
      <c r="T1494" s="1">
        <v>0</v>
      </c>
      <c r="U1494" s="1">
        <v>1</v>
      </c>
      <c r="V1494" s="1"/>
      <c r="W1494" s="1">
        <v>0</v>
      </c>
      <c r="X1494" s="1">
        <v>0</v>
      </c>
      <c r="Y1494" s="1">
        <v>8</v>
      </c>
      <c r="Z1494" s="1"/>
      <c r="AA1494" s="1"/>
      <c r="AB1494" s="1"/>
      <c r="AH1494" t="str">
        <f t="shared" si="292"/>
        <v>St. Albans</v>
      </c>
      <c r="AI1494" t="s">
        <v>1494</v>
      </c>
      <c r="AJ1494">
        <v>1</v>
      </c>
      <c r="AK1494" s="7"/>
      <c r="AL1494" s="127">
        <v>50</v>
      </c>
      <c r="AM1494" s="130">
        <v>11</v>
      </c>
      <c r="AN1494" s="130">
        <v>70</v>
      </c>
      <c r="AO1494" s="132">
        <v>61750</v>
      </c>
      <c r="AP1494" s="132">
        <f t="shared" si="298"/>
        <v>50011</v>
      </c>
      <c r="AQ1494" s="118" t="s">
        <v>2231</v>
      </c>
    </row>
    <row r="1495" spans="1:43" hidden="1" outlineLevel="1" x14ac:dyDescent="0.2">
      <c r="A1495" t="s">
        <v>894</v>
      </c>
      <c r="B1495" s="10" t="s">
        <v>1748</v>
      </c>
      <c r="C1495" s="1">
        <f t="shared" si="291"/>
        <v>340</v>
      </c>
      <c r="D1495" s="7">
        <f t="shared" si="293"/>
        <v>1</v>
      </c>
      <c r="E1495" s="7">
        <f t="shared" si="294"/>
        <v>2</v>
      </c>
      <c r="F1495" s="7">
        <f t="shared" si="295"/>
        <v>3</v>
      </c>
      <c r="G1495" s="1">
        <f t="shared" si="296"/>
        <v>46</v>
      </c>
      <c r="H1495" s="2">
        <f t="shared" si="297"/>
        <v>0.13529411764705881</v>
      </c>
      <c r="I1495" s="8"/>
      <c r="J1495" s="2">
        <f t="shared" si="287"/>
        <v>0.45</v>
      </c>
      <c r="K1495" s="2">
        <f t="shared" si="288"/>
        <v>0.31470588235294117</v>
      </c>
      <c r="L1495" s="2">
        <f t="shared" si="289"/>
        <v>0.23529411764705882</v>
      </c>
      <c r="M1495" s="2">
        <f t="shared" si="290"/>
        <v>5.5511151231257827E-17</v>
      </c>
      <c r="N1495" s="1">
        <v>153</v>
      </c>
      <c r="O1495" s="1">
        <v>107</v>
      </c>
      <c r="P1495" s="1">
        <v>80</v>
      </c>
      <c r="Q1495" s="1">
        <v>0</v>
      </c>
      <c r="R1495" s="1"/>
      <c r="S1495" s="1">
        <v>0</v>
      </c>
      <c r="T1495" s="1">
        <v>0</v>
      </c>
      <c r="U1495" s="1">
        <v>0</v>
      </c>
      <c r="V1495" s="1"/>
      <c r="W1495" s="1">
        <v>0</v>
      </c>
      <c r="X1495" s="1">
        <v>0</v>
      </c>
      <c r="Y1495" s="1">
        <v>0</v>
      </c>
      <c r="Z1495" s="1"/>
      <c r="AA1495" s="1"/>
      <c r="AB1495" s="1"/>
      <c r="AH1495" t="str">
        <f t="shared" si="292"/>
        <v>St. George</v>
      </c>
      <c r="AI1495" t="s">
        <v>2519</v>
      </c>
      <c r="AJ1495">
        <v>1</v>
      </c>
      <c r="AK1495" s="7"/>
      <c r="AL1495" s="127">
        <v>50</v>
      </c>
      <c r="AM1495" s="130">
        <v>7</v>
      </c>
      <c r="AN1495" s="130">
        <v>60</v>
      </c>
      <c r="AO1495" s="132">
        <v>62050</v>
      </c>
      <c r="AP1495" s="132">
        <f t="shared" si="298"/>
        <v>50007</v>
      </c>
      <c r="AQ1495" s="118" t="s">
        <v>2231</v>
      </c>
    </row>
    <row r="1496" spans="1:43" hidden="1" outlineLevel="1" x14ac:dyDescent="0.2">
      <c r="A1496" t="s">
        <v>895</v>
      </c>
      <c r="B1496" s="10" t="s">
        <v>1748</v>
      </c>
      <c r="C1496" s="1">
        <f t="shared" si="291"/>
        <v>3344</v>
      </c>
      <c r="D1496" s="7">
        <f t="shared" si="293"/>
        <v>1</v>
      </c>
      <c r="E1496" s="7">
        <f t="shared" si="294"/>
        <v>2</v>
      </c>
      <c r="F1496" s="7">
        <f t="shared" si="295"/>
        <v>3</v>
      </c>
      <c r="G1496" s="1">
        <f t="shared" si="296"/>
        <v>6</v>
      </c>
      <c r="H1496" s="2">
        <f t="shared" si="297"/>
        <v>1.7942583732057417E-3</v>
      </c>
      <c r="I1496" s="8"/>
      <c r="J1496" s="2">
        <f t="shared" si="287"/>
        <v>0.37350478468899523</v>
      </c>
      <c r="K1496" s="2">
        <f t="shared" si="288"/>
        <v>0.37171052631578949</v>
      </c>
      <c r="L1496" s="2">
        <f t="shared" si="289"/>
        <v>0.25</v>
      </c>
      <c r="M1496" s="2">
        <f t="shared" si="290"/>
        <v>4.784688995215336E-3</v>
      </c>
      <c r="N1496" s="1">
        <v>1249</v>
      </c>
      <c r="O1496" s="1">
        <v>1243</v>
      </c>
      <c r="P1496" s="1">
        <v>836</v>
      </c>
      <c r="Q1496" s="1">
        <v>1</v>
      </c>
      <c r="R1496" s="1"/>
      <c r="S1496" s="1">
        <v>3</v>
      </c>
      <c r="T1496" s="1">
        <v>1</v>
      </c>
      <c r="U1496" s="1">
        <v>0</v>
      </c>
      <c r="V1496" s="1"/>
      <c r="W1496" s="1">
        <v>1</v>
      </c>
      <c r="X1496" s="1">
        <v>1</v>
      </c>
      <c r="Y1496" s="1">
        <v>9</v>
      </c>
      <c r="Z1496" s="1"/>
      <c r="AA1496" s="1"/>
      <c r="AB1496" s="1"/>
      <c r="AH1496" t="str">
        <f t="shared" si="292"/>
        <v>St. Johnsbury</v>
      </c>
      <c r="AI1496" t="s">
        <v>117</v>
      </c>
      <c r="AJ1496">
        <v>1</v>
      </c>
      <c r="AK1496" s="7"/>
      <c r="AL1496" s="127">
        <v>50</v>
      </c>
      <c r="AM1496" s="130">
        <v>5</v>
      </c>
      <c r="AN1496" s="130">
        <v>55</v>
      </c>
      <c r="AO1496" s="132">
        <v>62200</v>
      </c>
      <c r="AP1496" s="132">
        <f t="shared" si="298"/>
        <v>50005</v>
      </c>
      <c r="AQ1496" s="118" t="s">
        <v>2231</v>
      </c>
    </row>
    <row r="1497" spans="1:43" hidden="1" outlineLevel="1" x14ac:dyDescent="0.2">
      <c r="A1497" t="s">
        <v>1125</v>
      </c>
      <c r="B1497" s="10" t="s">
        <v>1748</v>
      </c>
      <c r="C1497" s="1">
        <f t="shared" si="291"/>
        <v>591</v>
      </c>
      <c r="D1497" s="7">
        <f t="shared" si="293"/>
        <v>1</v>
      </c>
      <c r="E1497" s="7">
        <f t="shared" si="294"/>
        <v>2</v>
      </c>
      <c r="F1497" s="7">
        <f t="shared" si="295"/>
        <v>3</v>
      </c>
      <c r="G1497" s="1">
        <f t="shared" si="296"/>
        <v>51</v>
      </c>
      <c r="H1497" s="2">
        <f t="shared" si="297"/>
        <v>8.6294416243654817E-2</v>
      </c>
      <c r="I1497" s="8"/>
      <c r="J1497" s="2">
        <f t="shared" si="287"/>
        <v>0.42808798646362101</v>
      </c>
      <c r="K1497" s="2">
        <f t="shared" si="288"/>
        <v>0.34179357021996615</v>
      </c>
      <c r="L1497" s="2">
        <f t="shared" si="289"/>
        <v>0.2233502538071066</v>
      </c>
      <c r="M1497" s="2">
        <f t="shared" si="290"/>
        <v>6.7681895093062439E-3</v>
      </c>
      <c r="N1497" s="1">
        <v>253</v>
      </c>
      <c r="O1497" s="1">
        <v>202</v>
      </c>
      <c r="P1497" s="1">
        <v>132</v>
      </c>
      <c r="Q1497" s="1">
        <v>2</v>
      </c>
      <c r="R1497" s="1"/>
      <c r="S1497" s="1">
        <v>0</v>
      </c>
      <c r="T1497" s="1">
        <v>0</v>
      </c>
      <c r="U1497" s="1">
        <v>1</v>
      </c>
      <c r="V1497" s="1"/>
      <c r="W1497" s="1">
        <v>0</v>
      </c>
      <c r="X1497" s="1">
        <v>0</v>
      </c>
      <c r="Y1497" s="1">
        <v>1</v>
      </c>
      <c r="Z1497" s="1"/>
      <c r="AA1497" s="1"/>
      <c r="AB1497" s="1"/>
      <c r="AH1497" t="str">
        <f t="shared" si="292"/>
        <v>Salisbury</v>
      </c>
      <c r="AI1497" t="s">
        <v>1749</v>
      </c>
      <c r="AJ1497">
        <v>1</v>
      </c>
      <c r="AK1497" s="7"/>
      <c r="AL1497" s="127">
        <v>50</v>
      </c>
      <c r="AM1497" s="130">
        <v>1</v>
      </c>
      <c r="AN1497" s="130">
        <v>85</v>
      </c>
      <c r="AO1497" s="132">
        <v>62575</v>
      </c>
      <c r="AP1497" s="132">
        <f t="shared" si="298"/>
        <v>50001</v>
      </c>
      <c r="AQ1497" s="118" t="s">
        <v>2231</v>
      </c>
    </row>
    <row r="1498" spans="1:43" hidden="1" outlineLevel="1" x14ac:dyDescent="0.2">
      <c r="A1498" t="s">
        <v>595</v>
      </c>
      <c r="B1498" s="10" t="s">
        <v>1748</v>
      </c>
      <c r="C1498" s="1">
        <f t="shared" si="291"/>
        <v>205</v>
      </c>
      <c r="D1498" s="7">
        <f t="shared" si="293"/>
        <v>1</v>
      </c>
      <c r="E1498" s="7">
        <f t="shared" si="294"/>
        <v>2</v>
      </c>
      <c r="F1498" s="7">
        <f t="shared" si="295"/>
        <v>3</v>
      </c>
      <c r="G1498" s="1">
        <f t="shared" si="296"/>
        <v>17</v>
      </c>
      <c r="H1498" s="2">
        <f t="shared" si="297"/>
        <v>8.2926829268292687E-2</v>
      </c>
      <c r="I1498" s="8"/>
      <c r="J1498" s="2">
        <f t="shared" ref="J1498:J1562" si="299">IF(C1498=0,"-",N1498/C1498)</f>
        <v>0.42439024390243901</v>
      </c>
      <c r="K1498" s="2">
        <f t="shared" ref="K1498:K1562" si="300">IF(C1498=0,"-",O1498/C1498)</f>
        <v>0.34146341463414637</v>
      </c>
      <c r="L1498" s="2">
        <f t="shared" ref="L1498:L1562" si="301">IF(C1498=0,"-",P1498/C1498)</f>
        <v>0.22439024390243903</v>
      </c>
      <c r="M1498" s="2">
        <f t="shared" ref="M1498:M1562" si="302">IF(C1498=0,"-",(1-J1498-K1498-L1498))</f>
        <v>9.7560975609756462E-3</v>
      </c>
      <c r="N1498" s="1">
        <v>87</v>
      </c>
      <c r="O1498" s="1">
        <v>70</v>
      </c>
      <c r="P1498" s="1">
        <v>46</v>
      </c>
      <c r="Q1498" s="1">
        <v>2</v>
      </c>
      <c r="R1498" s="1"/>
      <c r="S1498" s="1">
        <v>0</v>
      </c>
      <c r="T1498" s="1">
        <v>0</v>
      </c>
      <c r="U1498" s="1">
        <v>0</v>
      </c>
      <c r="V1498" s="1"/>
      <c r="W1498" s="1">
        <v>0</v>
      </c>
      <c r="X1498" s="1">
        <v>0</v>
      </c>
      <c r="Y1498" s="1">
        <v>0</v>
      </c>
      <c r="Z1498" s="1"/>
      <c r="AA1498" s="1"/>
      <c r="AB1498" s="1"/>
      <c r="AH1498" t="str">
        <f t="shared" si="292"/>
        <v>Sandgate</v>
      </c>
      <c r="AI1498" t="s">
        <v>1750</v>
      </c>
      <c r="AJ1498">
        <v>1</v>
      </c>
      <c r="AK1498" s="7"/>
      <c r="AL1498" s="127">
        <v>50</v>
      </c>
      <c r="AM1498" s="130">
        <v>3</v>
      </c>
      <c r="AN1498" s="130">
        <v>50</v>
      </c>
      <c r="AO1498" s="132">
        <v>62875</v>
      </c>
      <c r="AP1498" s="132">
        <f t="shared" si="298"/>
        <v>50003</v>
      </c>
      <c r="AQ1498" s="118" t="s">
        <v>2231</v>
      </c>
    </row>
    <row r="1499" spans="1:43" hidden="1" outlineLevel="1" x14ac:dyDescent="0.2">
      <c r="A1499" t="s">
        <v>1126</v>
      </c>
      <c r="B1499" s="10" t="s">
        <v>1748</v>
      </c>
      <c r="C1499" s="1">
        <f t="shared" si="291"/>
        <v>39</v>
      </c>
      <c r="D1499" s="7">
        <f t="shared" si="293"/>
        <v>2</v>
      </c>
      <c r="E1499" s="7">
        <f t="shared" si="294"/>
        <v>2</v>
      </c>
      <c r="F1499" s="7">
        <f t="shared" si="295"/>
        <v>1</v>
      </c>
      <c r="G1499" s="1">
        <f t="shared" si="296"/>
        <v>2</v>
      </c>
      <c r="H1499" s="2">
        <f t="shared" si="297"/>
        <v>5.128205128205128E-2</v>
      </c>
      <c r="I1499" s="8"/>
      <c r="J1499" s="2">
        <f t="shared" si="299"/>
        <v>0.30769230769230771</v>
      </c>
      <c r="K1499" s="2">
        <f t="shared" si="300"/>
        <v>0.30769230769230771</v>
      </c>
      <c r="L1499" s="2">
        <f t="shared" si="301"/>
        <v>0.35897435897435898</v>
      </c>
      <c r="M1499" s="2">
        <f t="shared" si="302"/>
        <v>2.5641025641025605E-2</v>
      </c>
      <c r="N1499" s="1">
        <v>12</v>
      </c>
      <c r="O1499" s="1">
        <v>12</v>
      </c>
      <c r="P1499" s="1">
        <v>14</v>
      </c>
      <c r="Q1499" s="1">
        <v>0</v>
      </c>
      <c r="R1499" s="1"/>
      <c r="S1499" s="1">
        <v>1</v>
      </c>
      <c r="T1499" s="1">
        <v>0</v>
      </c>
      <c r="U1499" s="1">
        <v>0</v>
      </c>
      <c r="V1499" s="1"/>
      <c r="W1499" s="1">
        <v>0</v>
      </c>
      <c r="X1499" s="1">
        <v>0</v>
      </c>
      <c r="Y1499" s="1">
        <v>0</v>
      </c>
      <c r="Z1499" s="1"/>
      <c r="AA1499" s="1"/>
      <c r="AB1499" s="1"/>
      <c r="AH1499" t="str">
        <f t="shared" si="292"/>
        <v>Searsburg</v>
      </c>
      <c r="AI1499" t="s">
        <v>1750</v>
      </c>
      <c r="AJ1499">
        <v>1</v>
      </c>
      <c r="AK1499" s="7"/>
      <c r="AL1499" s="127">
        <v>50</v>
      </c>
      <c r="AM1499" s="130">
        <v>3</v>
      </c>
      <c r="AN1499" s="130">
        <v>55</v>
      </c>
      <c r="AO1499" s="132">
        <v>63175</v>
      </c>
      <c r="AP1499" s="132">
        <f t="shared" si="298"/>
        <v>50003</v>
      </c>
      <c r="AQ1499" s="118" t="s">
        <v>2231</v>
      </c>
    </row>
    <row r="1500" spans="1:43" hidden="1" outlineLevel="1" x14ac:dyDescent="0.2">
      <c r="A1500" t="s">
        <v>628</v>
      </c>
      <c r="B1500" s="10" t="s">
        <v>1748</v>
      </c>
      <c r="C1500" s="1">
        <f t="shared" si="291"/>
        <v>1888</v>
      </c>
      <c r="D1500" s="7">
        <f t="shared" si="293"/>
        <v>1</v>
      </c>
      <c r="E1500" s="7">
        <f t="shared" si="294"/>
        <v>2</v>
      </c>
      <c r="F1500" s="7">
        <f t="shared" si="295"/>
        <v>3</v>
      </c>
      <c r="G1500" s="1">
        <f t="shared" si="296"/>
        <v>227</v>
      </c>
      <c r="H1500" s="2">
        <f t="shared" si="297"/>
        <v>0.12023305084745763</v>
      </c>
      <c r="I1500" s="8"/>
      <c r="J1500" s="2">
        <f t="shared" si="299"/>
        <v>0.44120762711864409</v>
      </c>
      <c r="K1500" s="2">
        <f t="shared" si="300"/>
        <v>0.32097457627118642</v>
      </c>
      <c r="L1500" s="2">
        <f t="shared" si="301"/>
        <v>0.2309322033898305</v>
      </c>
      <c r="M1500" s="2">
        <f t="shared" si="302"/>
        <v>6.885593220339048E-3</v>
      </c>
      <c r="N1500" s="1">
        <v>833</v>
      </c>
      <c r="O1500" s="1">
        <v>606</v>
      </c>
      <c r="P1500" s="1">
        <v>436</v>
      </c>
      <c r="Q1500" s="1">
        <v>3</v>
      </c>
      <c r="R1500" s="1"/>
      <c r="S1500" s="1">
        <v>1</v>
      </c>
      <c r="T1500" s="1">
        <v>2</v>
      </c>
      <c r="U1500" s="1">
        <v>5</v>
      </c>
      <c r="V1500" s="1"/>
      <c r="W1500" s="1">
        <v>0</v>
      </c>
      <c r="X1500" s="1">
        <v>0</v>
      </c>
      <c r="Y1500" s="1">
        <v>2</v>
      </c>
      <c r="Z1500" s="1"/>
      <c r="AA1500" s="1"/>
      <c r="AB1500" s="1"/>
      <c r="AH1500" t="str">
        <f t="shared" si="292"/>
        <v>Shaftsbury</v>
      </c>
      <c r="AI1500" t="s">
        <v>1750</v>
      </c>
      <c r="AJ1500">
        <v>1</v>
      </c>
      <c r="AK1500" s="7"/>
      <c r="AL1500" s="127">
        <v>50</v>
      </c>
      <c r="AM1500" s="130">
        <v>3</v>
      </c>
      <c r="AN1500" s="130">
        <v>60</v>
      </c>
      <c r="AO1500" s="132">
        <v>63550</v>
      </c>
      <c r="AP1500" s="132">
        <f t="shared" si="298"/>
        <v>50003</v>
      </c>
      <c r="AQ1500" s="118" t="s">
        <v>2231</v>
      </c>
    </row>
    <row r="1501" spans="1:43" hidden="1" outlineLevel="1" x14ac:dyDescent="0.2">
      <c r="A1501" t="s">
        <v>629</v>
      </c>
      <c r="B1501" s="10" t="s">
        <v>1748</v>
      </c>
      <c r="C1501" s="1">
        <f t="shared" si="291"/>
        <v>652</v>
      </c>
      <c r="D1501" s="7">
        <f t="shared" si="293"/>
        <v>1</v>
      </c>
      <c r="E1501" s="7">
        <f t="shared" si="294"/>
        <v>2</v>
      </c>
      <c r="F1501" s="7">
        <f t="shared" si="295"/>
        <v>3</v>
      </c>
      <c r="G1501" s="1">
        <f t="shared" si="296"/>
        <v>127</v>
      </c>
      <c r="H1501" s="2">
        <f t="shared" si="297"/>
        <v>0.19478527607361965</v>
      </c>
      <c r="I1501" s="8"/>
      <c r="J1501" s="2">
        <f t="shared" si="299"/>
        <v>0.46319018404907975</v>
      </c>
      <c r="K1501" s="2">
        <f t="shared" si="300"/>
        <v>0.26840490797546013</v>
      </c>
      <c r="L1501" s="2">
        <f t="shared" si="301"/>
        <v>0.2607361963190184</v>
      </c>
      <c r="M1501" s="2">
        <f t="shared" si="302"/>
        <v>7.668711656441729E-3</v>
      </c>
      <c r="N1501" s="1">
        <v>302</v>
      </c>
      <c r="O1501" s="1">
        <v>175</v>
      </c>
      <c r="P1501" s="1">
        <v>170</v>
      </c>
      <c r="Q1501" s="1">
        <v>1</v>
      </c>
      <c r="R1501" s="1"/>
      <c r="S1501" s="1">
        <v>2</v>
      </c>
      <c r="T1501" s="1">
        <v>1</v>
      </c>
      <c r="U1501" s="1">
        <v>0</v>
      </c>
      <c r="V1501" s="1"/>
      <c r="W1501" s="1">
        <v>0</v>
      </c>
      <c r="X1501" s="1">
        <v>0</v>
      </c>
      <c r="Y1501" s="1">
        <v>1</v>
      </c>
      <c r="Z1501" s="1"/>
      <c r="AA1501" s="1"/>
      <c r="AB1501" s="1"/>
      <c r="AH1501" t="str">
        <f t="shared" si="292"/>
        <v>Sharon</v>
      </c>
      <c r="AI1501" t="s">
        <v>2168</v>
      </c>
      <c r="AJ1501">
        <v>1</v>
      </c>
      <c r="AK1501" s="7"/>
      <c r="AL1501" s="127">
        <v>50</v>
      </c>
      <c r="AM1501" s="130">
        <v>27</v>
      </c>
      <c r="AN1501" s="130">
        <v>85</v>
      </c>
      <c r="AO1501" s="132">
        <v>63775</v>
      </c>
      <c r="AP1501" s="132">
        <f t="shared" si="298"/>
        <v>50027</v>
      </c>
      <c r="AQ1501" s="118" t="s">
        <v>2231</v>
      </c>
    </row>
    <row r="1502" spans="1:43" hidden="1" outlineLevel="1" x14ac:dyDescent="0.2">
      <c r="A1502" t="s">
        <v>1162</v>
      </c>
      <c r="B1502" s="10" t="s">
        <v>1748</v>
      </c>
      <c r="C1502" s="1">
        <f t="shared" si="291"/>
        <v>246</v>
      </c>
      <c r="D1502" s="7">
        <f t="shared" si="293"/>
        <v>2</v>
      </c>
      <c r="E1502" s="7">
        <f t="shared" si="294"/>
        <v>3</v>
      </c>
      <c r="F1502" s="7">
        <f t="shared" si="295"/>
        <v>1</v>
      </c>
      <c r="G1502" s="1">
        <f t="shared" si="296"/>
        <v>11</v>
      </c>
      <c r="H1502" s="2">
        <f t="shared" si="297"/>
        <v>4.4715447154471545E-2</v>
      </c>
      <c r="I1502" s="8"/>
      <c r="J1502" s="2">
        <f t="shared" si="299"/>
        <v>0.34959349593495936</v>
      </c>
      <c r="K1502" s="2">
        <f t="shared" si="300"/>
        <v>0.23983739837398374</v>
      </c>
      <c r="L1502" s="2">
        <f t="shared" si="301"/>
        <v>0.39430894308943087</v>
      </c>
      <c r="M1502" s="2">
        <f t="shared" si="302"/>
        <v>1.6260162601625994E-2</v>
      </c>
      <c r="N1502" s="1">
        <v>86</v>
      </c>
      <c r="O1502" s="1">
        <v>59</v>
      </c>
      <c r="P1502" s="1">
        <v>97</v>
      </c>
      <c r="Q1502" s="1">
        <v>3</v>
      </c>
      <c r="R1502" s="1"/>
      <c r="S1502" s="1">
        <v>0</v>
      </c>
      <c r="T1502" s="1">
        <v>0</v>
      </c>
      <c r="U1502" s="1">
        <v>0</v>
      </c>
      <c r="V1502" s="1"/>
      <c r="W1502" s="1">
        <v>0</v>
      </c>
      <c r="X1502" s="1">
        <v>0</v>
      </c>
      <c r="Y1502" s="1">
        <v>1</v>
      </c>
      <c r="Z1502" s="1"/>
      <c r="AA1502" s="1"/>
      <c r="AB1502" s="1"/>
      <c r="AH1502" t="str">
        <f t="shared" si="292"/>
        <v>Sheffield</v>
      </c>
      <c r="AI1502" t="s">
        <v>117</v>
      </c>
      <c r="AJ1502">
        <v>1</v>
      </c>
      <c r="AK1502" s="7"/>
      <c r="AL1502" s="127">
        <v>50</v>
      </c>
      <c r="AM1502" s="130">
        <v>5</v>
      </c>
      <c r="AN1502" s="130">
        <v>60</v>
      </c>
      <c r="AO1502" s="132">
        <v>64075</v>
      </c>
      <c r="AP1502" s="132">
        <f t="shared" si="298"/>
        <v>50005</v>
      </c>
      <c r="AQ1502" s="118" t="s">
        <v>2231</v>
      </c>
    </row>
    <row r="1503" spans="1:43" hidden="1" outlineLevel="1" x14ac:dyDescent="0.2">
      <c r="A1503" t="s">
        <v>1163</v>
      </c>
      <c r="B1503" s="10" t="s">
        <v>1748</v>
      </c>
      <c r="C1503" s="1">
        <f t="shared" si="291"/>
        <v>3787</v>
      </c>
      <c r="D1503" s="7">
        <f t="shared" si="293"/>
        <v>1</v>
      </c>
      <c r="E1503" s="7">
        <f t="shared" si="294"/>
        <v>2</v>
      </c>
      <c r="F1503" s="7">
        <f t="shared" si="295"/>
        <v>3</v>
      </c>
      <c r="G1503" s="1">
        <f t="shared" si="296"/>
        <v>639</v>
      </c>
      <c r="H1503" s="2">
        <f t="shared" si="297"/>
        <v>0.16873514655400051</v>
      </c>
      <c r="I1503" s="8"/>
      <c r="J1503" s="2">
        <f t="shared" si="299"/>
        <v>0.48613678373382624</v>
      </c>
      <c r="K1503" s="2">
        <f t="shared" si="300"/>
        <v>0.31740163717982572</v>
      </c>
      <c r="L1503" s="2">
        <f t="shared" si="301"/>
        <v>0.19091629257987852</v>
      </c>
      <c r="M1503" s="2">
        <f t="shared" si="302"/>
        <v>5.5452865064695711E-3</v>
      </c>
      <c r="N1503" s="1">
        <v>1841</v>
      </c>
      <c r="O1503" s="1">
        <v>1202</v>
      </c>
      <c r="P1503" s="1">
        <v>723</v>
      </c>
      <c r="Q1503" s="1">
        <v>4</v>
      </c>
      <c r="R1503" s="1"/>
      <c r="S1503" s="1">
        <v>3</v>
      </c>
      <c r="T1503" s="1">
        <v>2</v>
      </c>
      <c r="U1503" s="1">
        <v>3</v>
      </c>
      <c r="V1503" s="1"/>
      <c r="W1503" s="1">
        <v>0</v>
      </c>
      <c r="X1503" s="1">
        <v>0</v>
      </c>
      <c r="Y1503" s="1">
        <v>9</v>
      </c>
      <c r="Z1503" s="1"/>
      <c r="AA1503" s="1"/>
      <c r="AB1503" s="1"/>
      <c r="AH1503" t="str">
        <f t="shared" si="292"/>
        <v>Shelburne</v>
      </c>
      <c r="AI1503" t="s">
        <v>2519</v>
      </c>
      <c r="AJ1503">
        <v>1</v>
      </c>
      <c r="AK1503" s="7"/>
      <c r="AL1503" s="127">
        <v>50</v>
      </c>
      <c r="AM1503" s="130">
        <v>7</v>
      </c>
      <c r="AN1503" s="130">
        <v>65</v>
      </c>
      <c r="AO1503" s="132">
        <v>64300</v>
      </c>
      <c r="AP1503" s="132">
        <f t="shared" si="298"/>
        <v>50007</v>
      </c>
      <c r="AQ1503" s="118" t="s">
        <v>2231</v>
      </c>
    </row>
    <row r="1504" spans="1:43" hidden="1" outlineLevel="1" x14ac:dyDescent="0.2">
      <c r="A1504" t="s">
        <v>1462</v>
      </c>
      <c r="B1504" s="10" t="s">
        <v>1748</v>
      </c>
      <c r="C1504" s="1">
        <f t="shared" si="291"/>
        <v>693</v>
      </c>
      <c r="D1504" s="7">
        <f t="shared" si="293"/>
        <v>1</v>
      </c>
      <c r="E1504" s="7">
        <f t="shared" si="294"/>
        <v>3</v>
      </c>
      <c r="F1504" s="7">
        <f t="shared" si="295"/>
        <v>2</v>
      </c>
      <c r="G1504" s="1">
        <f t="shared" si="296"/>
        <v>70</v>
      </c>
      <c r="H1504" s="2">
        <f t="shared" si="297"/>
        <v>0.10101010101010101</v>
      </c>
      <c r="I1504" s="8"/>
      <c r="J1504" s="2">
        <f t="shared" si="299"/>
        <v>0.42568542568542567</v>
      </c>
      <c r="K1504" s="2">
        <f t="shared" si="300"/>
        <v>0.24386724386724387</v>
      </c>
      <c r="L1504" s="2">
        <f t="shared" si="301"/>
        <v>0.32467532467532467</v>
      </c>
      <c r="M1504" s="2">
        <f t="shared" si="302"/>
        <v>5.7720057720057616E-3</v>
      </c>
      <c r="N1504" s="1">
        <v>295</v>
      </c>
      <c r="O1504" s="1">
        <v>169</v>
      </c>
      <c r="P1504" s="1">
        <v>225</v>
      </c>
      <c r="Q1504" s="1">
        <v>0</v>
      </c>
      <c r="R1504" s="1"/>
      <c r="S1504" s="1">
        <v>1</v>
      </c>
      <c r="T1504" s="1">
        <v>0</v>
      </c>
      <c r="U1504" s="1">
        <v>2</v>
      </c>
      <c r="V1504" s="1"/>
      <c r="W1504" s="1">
        <v>0</v>
      </c>
      <c r="X1504" s="1">
        <v>0</v>
      </c>
      <c r="Y1504" s="1">
        <v>1</v>
      </c>
      <c r="Z1504" s="1"/>
      <c r="AA1504" s="1"/>
      <c r="AB1504" s="1"/>
      <c r="AH1504" t="str">
        <f t="shared" si="292"/>
        <v>Sheldon</v>
      </c>
      <c r="AI1504" t="s">
        <v>1494</v>
      </c>
      <c r="AJ1504">
        <v>1</v>
      </c>
      <c r="AK1504" s="7"/>
      <c r="AL1504" s="127">
        <v>50</v>
      </c>
      <c r="AM1504" s="130">
        <v>11</v>
      </c>
      <c r="AN1504" s="130">
        <v>75</v>
      </c>
      <c r="AO1504" s="132">
        <v>64600</v>
      </c>
      <c r="AP1504" s="132">
        <f t="shared" si="298"/>
        <v>50011</v>
      </c>
      <c r="AQ1504" s="118" t="s">
        <v>2231</v>
      </c>
    </row>
    <row r="1505" spans="1:43" hidden="1" outlineLevel="1" x14ac:dyDescent="0.2">
      <c r="A1505" t="s">
        <v>744</v>
      </c>
      <c r="B1505" s="10" t="s">
        <v>1748</v>
      </c>
      <c r="C1505" s="1">
        <f>SUM(N1505:AF1505)</f>
        <v>588</v>
      </c>
      <c r="D1505" s="7">
        <f>RANK(N1505,(N1505:AF1505))</f>
        <v>1</v>
      </c>
      <c r="E1505" s="7">
        <f>RANK(O1505,(N1505:AF1505))</f>
        <v>2</v>
      </c>
      <c r="F1505" s="7">
        <f>RANK(P1505,(N1505:AF1505))</f>
        <v>3</v>
      </c>
      <c r="G1505" s="1">
        <f>MAX(N1505:P1505)-LARGE(N1505:P1505,2)</f>
        <v>24</v>
      </c>
      <c r="H1505" s="2">
        <f>G1505/C1505</f>
        <v>4.0816326530612242E-2</v>
      </c>
      <c r="I1505" s="8"/>
      <c r="J1505" s="2">
        <f>IF(C1505=0,"-",N1505/C1505)</f>
        <v>0.40136054421768708</v>
      </c>
      <c r="K1505" s="2">
        <f>IF(C1505=0,"-",O1505/C1505)</f>
        <v>0.36054421768707484</v>
      </c>
      <c r="L1505" s="2">
        <f>IF(C1505=0,"-",P1505/C1505)</f>
        <v>0.23639455782312926</v>
      </c>
      <c r="M1505" s="2">
        <f>IF(C1505=0,"-",(1-J1505-K1505-L1505))</f>
        <v>1.7006802721088177E-3</v>
      </c>
      <c r="N1505" s="1">
        <v>236</v>
      </c>
      <c r="O1505" s="1">
        <v>212</v>
      </c>
      <c r="P1505" s="1">
        <v>139</v>
      </c>
      <c r="Q1505" s="1">
        <v>0</v>
      </c>
      <c r="R1505" s="1"/>
      <c r="S1505" s="1">
        <v>1</v>
      </c>
      <c r="T1505" s="1">
        <v>0</v>
      </c>
      <c r="U1505" s="1">
        <v>0</v>
      </c>
      <c r="V1505" s="1"/>
      <c r="W1505" s="1">
        <v>0</v>
      </c>
      <c r="X1505" s="1">
        <v>0</v>
      </c>
      <c r="Y1505" s="1">
        <v>0</v>
      </c>
      <c r="Z1505" s="1"/>
      <c r="AA1505" s="1"/>
      <c r="AB1505" s="1"/>
      <c r="AH1505" t="str">
        <f>A1505</f>
        <v>Sherburne</v>
      </c>
      <c r="AI1505" t="s">
        <v>463</v>
      </c>
      <c r="AJ1505">
        <v>1</v>
      </c>
      <c r="AK1505" s="7"/>
      <c r="AL1505" s="127">
        <v>50</v>
      </c>
      <c r="AM1505" s="130">
        <v>21</v>
      </c>
      <c r="AN1505" s="130">
        <v>47</v>
      </c>
      <c r="AO1505" s="132">
        <v>37685</v>
      </c>
      <c r="AP1505" s="132">
        <f>AL1505*1000+AM1505</f>
        <v>50021</v>
      </c>
      <c r="AQ1505" s="118" t="s">
        <v>2231</v>
      </c>
    </row>
    <row r="1506" spans="1:43" hidden="1" outlineLevel="1" x14ac:dyDescent="0.2">
      <c r="A1506" t="s">
        <v>1156</v>
      </c>
      <c r="B1506" s="10" t="s">
        <v>1748</v>
      </c>
      <c r="C1506" s="1">
        <f t="shared" si="291"/>
        <v>607</v>
      </c>
      <c r="D1506" s="7">
        <f t="shared" si="293"/>
        <v>1</v>
      </c>
      <c r="E1506" s="7">
        <f t="shared" si="294"/>
        <v>2</v>
      </c>
      <c r="F1506" s="7">
        <f t="shared" si="295"/>
        <v>3</v>
      </c>
      <c r="G1506" s="1">
        <f t="shared" si="296"/>
        <v>132</v>
      </c>
      <c r="H1506" s="2">
        <f t="shared" si="297"/>
        <v>0.21746293245469522</v>
      </c>
      <c r="I1506" s="8"/>
      <c r="J1506" s="2">
        <f t="shared" si="299"/>
        <v>0.47446457990115321</v>
      </c>
      <c r="K1506" s="2">
        <f t="shared" si="300"/>
        <v>0.25700164744645798</v>
      </c>
      <c r="L1506" s="2">
        <f t="shared" si="301"/>
        <v>0.24382207578253706</v>
      </c>
      <c r="M1506" s="2">
        <f t="shared" si="302"/>
        <v>2.4711696869851751E-2</v>
      </c>
      <c r="N1506" s="1">
        <v>288</v>
      </c>
      <c r="O1506" s="1">
        <v>156</v>
      </c>
      <c r="P1506" s="1">
        <v>148</v>
      </c>
      <c r="Q1506" s="1">
        <v>7</v>
      </c>
      <c r="R1506" s="1"/>
      <c r="S1506" s="1">
        <v>1</v>
      </c>
      <c r="T1506" s="1">
        <v>0</v>
      </c>
      <c r="U1506" s="1">
        <v>2</v>
      </c>
      <c r="V1506" s="1"/>
      <c r="W1506" s="1">
        <v>0</v>
      </c>
      <c r="X1506" s="1">
        <v>2</v>
      </c>
      <c r="Y1506" s="1">
        <v>3</v>
      </c>
      <c r="Z1506" s="1"/>
      <c r="AA1506" s="1"/>
      <c r="AB1506" s="1"/>
      <c r="AH1506" t="str">
        <f t="shared" si="292"/>
        <v>Shoreham</v>
      </c>
      <c r="AI1506" t="s">
        <v>1749</v>
      </c>
      <c r="AJ1506">
        <v>1</v>
      </c>
      <c r="AK1506" s="7"/>
      <c r="AL1506" s="127">
        <v>50</v>
      </c>
      <c r="AM1506" s="130">
        <v>1</v>
      </c>
      <c r="AN1506" s="130">
        <v>90</v>
      </c>
      <c r="AO1506" s="132">
        <v>65050</v>
      </c>
      <c r="AP1506" s="132">
        <f t="shared" si="298"/>
        <v>50001</v>
      </c>
      <c r="AQ1506" s="118" t="s">
        <v>2231</v>
      </c>
    </row>
    <row r="1507" spans="1:43" hidden="1" outlineLevel="1" x14ac:dyDescent="0.2">
      <c r="A1507" t="s">
        <v>1466</v>
      </c>
      <c r="B1507" s="10" t="s">
        <v>1748</v>
      </c>
      <c r="C1507" s="1">
        <f t="shared" si="291"/>
        <v>630</v>
      </c>
      <c r="D1507" s="7">
        <f t="shared" si="293"/>
        <v>1</v>
      </c>
      <c r="E1507" s="7">
        <f t="shared" si="294"/>
        <v>2</v>
      </c>
      <c r="F1507" s="7">
        <f t="shared" si="295"/>
        <v>3</v>
      </c>
      <c r="G1507" s="1">
        <f t="shared" si="296"/>
        <v>74</v>
      </c>
      <c r="H1507" s="2">
        <f t="shared" si="297"/>
        <v>0.11746031746031746</v>
      </c>
      <c r="I1507" s="8"/>
      <c r="J1507" s="2">
        <f t="shared" si="299"/>
        <v>0.43968253968253967</v>
      </c>
      <c r="K1507" s="2">
        <f t="shared" si="300"/>
        <v>0.32222222222222224</v>
      </c>
      <c r="L1507" s="2">
        <f t="shared" si="301"/>
        <v>0.2365079365079365</v>
      </c>
      <c r="M1507" s="2">
        <f t="shared" si="302"/>
        <v>1.5873015873015817E-3</v>
      </c>
      <c r="N1507" s="1">
        <v>277</v>
      </c>
      <c r="O1507" s="1">
        <v>203</v>
      </c>
      <c r="P1507" s="1">
        <v>149</v>
      </c>
      <c r="Q1507" s="1">
        <v>0</v>
      </c>
      <c r="R1507" s="1"/>
      <c r="S1507" s="1">
        <v>0</v>
      </c>
      <c r="T1507" s="1">
        <v>0</v>
      </c>
      <c r="U1507" s="1">
        <v>0</v>
      </c>
      <c r="V1507" s="1"/>
      <c r="W1507" s="1">
        <v>1</v>
      </c>
      <c r="X1507" s="1">
        <v>0</v>
      </c>
      <c r="Y1507" s="1">
        <v>0</v>
      </c>
      <c r="Z1507" s="1"/>
      <c r="AA1507" s="1"/>
      <c r="AB1507" s="1"/>
      <c r="AH1507" t="str">
        <f t="shared" si="292"/>
        <v>Shrewsbury</v>
      </c>
      <c r="AI1507" t="s">
        <v>463</v>
      </c>
      <c r="AJ1507">
        <v>1</v>
      </c>
      <c r="AK1507" s="7"/>
      <c r="AL1507" s="127">
        <v>50</v>
      </c>
      <c r="AM1507" s="130">
        <v>21</v>
      </c>
      <c r="AN1507" s="130">
        <v>110</v>
      </c>
      <c r="AO1507" s="132">
        <v>65275</v>
      </c>
      <c r="AP1507" s="132">
        <f t="shared" si="298"/>
        <v>50021</v>
      </c>
      <c r="AQ1507" s="118" t="s">
        <v>2231</v>
      </c>
    </row>
    <row r="1508" spans="1:43" hidden="1" outlineLevel="1" x14ac:dyDescent="0.2">
      <c r="A1508" t="s">
        <v>1467</v>
      </c>
      <c r="B1508" s="10" t="s">
        <v>1748</v>
      </c>
      <c r="C1508" s="1">
        <f t="shared" si="291"/>
        <v>7278</v>
      </c>
      <c r="D1508" s="7">
        <f t="shared" si="293"/>
        <v>1</v>
      </c>
      <c r="E1508" s="7">
        <f t="shared" si="294"/>
        <v>2</v>
      </c>
      <c r="F1508" s="7">
        <f t="shared" si="295"/>
        <v>3</v>
      </c>
      <c r="G1508" s="1">
        <f t="shared" si="296"/>
        <v>1599</v>
      </c>
      <c r="H1508" s="2">
        <f t="shared" si="297"/>
        <v>0.21970321516900249</v>
      </c>
      <c r="I1508" s="8"/>
      <c r="J1508" s="2">
        <f t="shared" si="299"/>
        <v>0.51250343500961804</v>
      </c>
      <c r="K1508" s="2">
        <f t="shared" si="300"/>
        <v>0.29280021984061555</v>
      </c>
      <c r="L1508" s="2">
        <f t="shared" si="301"/>
        <v>0.18672712283594395</v>
      </c>
      <c r="M1508" s="2">
        <f t="shared" si="302"/>
        <v>7.969222313822466E-3</v>
      </c>
      <c r="N1508" s="1">
        <v>3730</v>
      </c>
      <c r="O1508" s="1">
        <v>2131</v>
      </c>
      <c r="P1508" s="1">
        <v>1359</v>
      </c>
      <c r="Q1508" s="1">
        <v>13</v>
      </c>
      <c r="R1508" s="1"/>
      <c r="S1508" s="1">
        <v>7</v>
      </c>
      <c r="T1508" s="1">
        <v>4</v>
      </c>
      <c r="U1508" s="1">
        <v>10</v>
      </c>
      <c r="V1508" s="1"/>
      <c r="W1508" s="1">
        <v>0</v>
      </c>
      <c r="X1508" s="1">
        <v>1</v>
      </c>
      <c r="Y1508" s="1">
        <v>23</v>
      </c>
      <c r="Z1508" s="1"/>
      <c r="AA1508" s="1"/>
      <c r="AB1508" s="1"/>
      <c r="AH1508" t="str">
        <f t="shared" si="292"/>
        <v>South Burlington</v>
      </c>
      <c r="AI1508" t="s">
        <v>2519</v>
      </c>
      <c r="AJ1508">
        <v>1</v>
      </c>
      <c r="AK1508" s="7"/>
      <c r="AL1508" s="127">
        <v>50</v>
      </c>
      <c r="AM1508" s="130">
        <v>7</v>
      </c>
      <c r="AN1508" s="130">
        <v>70</v>
      </c>
      <c r="AO1508" s="132">
        <v>66175</v>
      </c>
      <c r="AP1508" s="132">
        <f t="shared" si="298"/>
        <v>50007</v>
      </c>
      <c r="AQ1508" s="118" t="s">
        <v>146</v>
      </c>
    </row>
    <row r="1509" spans="1:43" hidden="1" outlineLevel="1" x14ac:dyDescent="0.2">
      <c r="A1509" t="s">
        <v>1159</v>
      </c>
      <c r="B1509" s="10" t="s">
        <v>1748</v>
      </c>
      <c r="C1509" s="1">
        <f t="shared" si="291"/>
        <v>948</v>
      </c>
      <c r="D1509" s="7">
        <f t="shared" si="293"/>
        <v>1</v>
      </c>
      <c r="E1509" s="7">
        <f t="shared" si="294"/>
        <v>2</v>
      </c>
      <c r="F1509" s="7">
        <f t="shared" si="295"/>
        <v>3</v>
      </c>
      <c r="G1509" s="1">
        <f t="shared" si="296"/>
        <v>136</v>
      </c>
      <c r="H1509" s="2">
        <f t="shared" si="297"/>
        <v>0.14345991561181434</v>
      </c>
      <c r="I1509" s="8"/>
      <c r="J1509" s="2">
        <f t="shared" si="299"/>
        <v>0.44198312236286919</v>
      </c>
      <c r="K1509" s="2">
        <f t="shared" si="300"/>
        <v>0.29852320675105487</v>
      </c>
      <c r="L1509" s="2">
        <f t="shared" si="301"/>
        <v>0.24789029535864979</v>
      </c>
      <c r="M1509" s="2">
        <f t="shared" si="302"/>
        <v>1.1603375527426157E-2</v>
      </c>
      <c r="N1509" s="1">
        <v>419</v>
      </c>
      <c r="O1509" s="1">
        <v>283</v>
      </c>
      <c r="P1509" s="1">
        <v>235</v>
      </c>
      <c r="Q1509" s="1">
        <v>8</v>
      </c>
      <c r="R1509" s="1"/>
      <c r="S1509" s="1">
        <v>0</v>
      </c>
      <c r="T1509" s="1">
        <v>0</v>
      </c>
      <c r="U1509" s="1">
        <v>3</v>
      </c>
      <c r="V1509" s="1"/>
      <c r="W1509" s="1">
        <v>0</v>
      </c>
      <c r="X1509" s="1">
        <v>0</v>
      </c>
      <c r="Y1509" s="1">
        <v>0</v>
      </c>
      <c r="Z1509" s="1"/>
      <c r="AA1509" s="1"/>
      <c r="AB1509" s="1"/>
      <c r="AH1509" t="str">
        <f t="shared" si="292"/>
        <v>South Hero</v>
      </c>
      <c r="AI1509" t="s">
        <v>2520</v>
      </c>
      <c r="AJ1509">
        <v>1</v>
      </c>
      <c r="AK1509" s="7"/>
      <c r="AL1509" s="127">
        <v>50</v>
      </c>
      <c r="AM1509" s="130">
        <v>13</v>
      </c>
      <c r="AN1509" s="130">
        <v>25</v>
      </c>
      <c r="AO1509" s="132">
        <v>67000</v>
      </c>
      <c r="AP1509" s="132">
        <f t="shared" si="298"/>
        <v>50013</v>
      </c>
      <c r="AQ1509" s="118" t="s">
        <v>2231</v>
      </c>
    </row>
    <row r="1510" spans="1:43" hidden="1" outlineLevel="1" x14ac:dyDescent="0.2">
      <c r="A1510" t="s">
        <v>1160</v>
      </c>
      <c r="B1510" s="10" t="s">
        <v>1748</v>
      </c>
      <c r="C1510" s="1">
        <f t="shared" si="291"/>
        <v>4767</v>
      </c>
      <c r="D1510" s="7">
        <f t="shared" si="293"/>
        <v>1</v>
      </c>
      <c r="E1510" s="7">
        <f t="shared" si="294"/>
        <v>2</v>
      </c>
      <c r="F1510" s="7">
        <f t="shared" si="295"/>
        <v>3</v>
      </c>
      <c r="G1510" s="1">
        <f t="shared" si="296"/>
        <v>711</v>
      </c>
      <c r="H1510" s="2">
        <f t="shared" si="297"/>
        <v>0.14915040906230334</v>
      </c>
      <c r="I1510" s="8"/>
      <c r="J1510" s="2">
        <f t="shared" si="299"/>
        <v>0.45710090203482273</v>
      </c>
      <c r="K1510" s="2">
        <f t="shared" si="300"/>
        <v>0.30795049297251942</v>
      </c>
      <c r="L1510" s="2">
        <f t="shared" si="301"/>
        <v>0.2288651143276694</v>
      </c>
      <c r="M1510" s="2">
        <f t="shared" si="302"/>
        <v>6.0834906649885057E-3</v>
      </c>
      <c r="N1510" s="1">
        <v>2179</v>
      </c>
      <c r="O1510" s="1">
        <v>1468</v>
      </c>
      <c r="P1510" s="1">
        <v>1091</v>
      </c>
      <c r="Q1510" s="1">
        <v>5</v>
      </c>
      <c r="R1510" s="1"/>
      <c r="S1510" s="1">
        <v>4</v>
      </c>
      <c r="T1510" s="1">
        <v>2</v>
      </c>
      <c r="U1510" s="1">
        <v>2</v>
      </c>
      <c r="V1510" s="1"/>
      <c r="W1510" s="1">
        <v>2</v>
      </c>
      <c r="X1510" s="1">
        <v>1</v>
      </c>
      <c r="Y1510" s="1">
        <v>13</v>
      </c>
      <c r="Z1510" s="1"/>
      <c r="AA1510" s="1"/>
      <c r="AB1510" s="1"/>
      <c r="AH1510" t="str">
        <f t="shared" si="292"/>
        <v>Springfield</v>
      </c>
      <c r="AI1510" t="s">
        <v>2168</v>
      </c>
      <c r="AJ1510">
        <v>1</v>
      </c>
      <c r="AK1510" s="7"/>
      <c r="AL1510" s="127">
        <v>50</v>
      </c>
      <c r="AM1510" s="130">
        <v>27</v>
      </c>
      <c r="AN1510" s="130">
        <v>90</v>
      </c>
      <c r="AO1510" s="132">
        <v>69550</v>
      </c>
      <c r="AP1510" s="132">
        <f t="shared" si="298"/>
        <v>50027</v>
      </c>
      <c r="AQ1510" s="118" t="s">
        <v>2231</v>
      </c>
    </row>
    <row r="1511" spans="1:43" hidden="1" outlineLevel="1" x14ac:dyDescent="0.2">
      <c r="A1511" t="s">
        <v>896</v>
      </c>
      <c r="B1511" s="10" t="s">
        <v>1748</v>
      </c>
      <c r="C1511" s="1">
        <f t="shared" si="291"/>
        <v>445</v>
      </c>
      <c r="D1511" s="7">
        <f t="shared" si="293"/>
        <v>1</v>
      </c>
      <c r="E1511" s="7">
        <f t="shared" si="294"/>
        <v>3</v>
      </c>
      <c r="F1511" s="7">
        <f t="shared" si="295"/>
        <v>2</v>
      </c>
      <c r="G1511" s="1">
        <f t="shared" si="296"/>
        <v>19</v>
      </c>
      <c r="H1511" s="2">
        <f t="shared" si="297"/>
        <v>4.2696629213483148E-2</v>
      </c>
      <c r="I1511" s="8"/>
      <c r="J1511" s="2">
        <f t="shared" si="299"/>
        <v>0.3707865168539326</v>
      </c>
      <c r="K1511" s="2">
        <f t="shared" si="300"/>
        <v>0.29662921348314608</v>
      </c>
      <c r="L1511" s="2">
        <f t="shared" si="301"/>
        <v>0.32808988764044944</v>
      </c>
      <c r="M1511" s="2">
        <f t="shared" si="302"/>
        <v>4.4943820224718767E-3</v>
      </c>
      <c r="N1511" s="1">
        <v>165</v>
      </c>
      <c r="O1511" s="1">
        <v>132</v>
      </c>
      <c r="P1511" s="1">
        <v>146</v>
      </c>
      <c r="Q1511" s="1">
        <v>0</v>
      </c>
      <c r="R1511" s="1"/>
      <c r="S1511" s="1">
        <v>1</v>
      </c>
      <c r="T1511" s="1">
        <v>0</v>
      </c>
      <c r="U1511" s="1">
        <v>1</v>
      </c>
      <c r="V1511" s="1"/>
      <c r="W1511" s="1">
        <v>0</v>
      </c>
      <c r="X1511" s="1">
        <v>0</v>
      </c>
      <c r="Y1511" s="1">
        <v>0</v>
      </c>
      <c r="Z1511" s="1"/>
      <c r="AA1511" s="1"/>
      <c r="AB1511" s="1"/>
      <c r="AH1511" t="str">
        <f t="shared" si="292"/>
        <v>Stamford</v>
      </c>
      <c r="AI1511" t="s">
        <v>1750</v>
      </c>
      <c r="AJ1511">
        <v>1</v>
      </c>
      <c r="AK1511" s="7"/>
      <c r="AL1511" s="127">
        <v>50</v>
      </c>
      <c r="AM1511" s="130">
        <v>3</v>
      </c>
      <c r="AN1511" s="130">
        <v>65</v>
      </c>
      <c r="AO1511" s="132">
        <v>69775</v>
      </c>
      <c r="AP1511" s="132">
        <f t="shared" si="298"/>
        <v>50003</v>
      </c>
      <c r="AQ1511" s="118" t="s">
        <v>2231</v>
      </c>
    </row>
    <row r="1512" spans="1:43" hidden="1" outlineLevel="1" x14ac:dyDescent="0.2">
      <c r="A1512" t="s">
        <v>2980</v>
      </c>
      <c r="B1512" s="10" t="s">
        <v>1748</v>
      </c>
      <c r="C1512" s="1">
        <f t="shared" ref="C1512:C1569" si="303">SUM(N1512:AF1512)</f>
        <v>83</v>
      </c>
      <c r="D1512" s="7">
        <f t="shared" si="293"/>
        <v>1</v>
      </c>
      <c r="E1512" s="7">
        <f t="shared" si="294"/>
        <v>3</v>
      </c>
      <c r="F1512" s="7">
        <f t="shared" si="295"/>
        <v>2</v>
      </c>
      <c r="G1512" s="1">
        <f t="shared" si="296"/>
        <v>15</v>
      </c>
      <c r="H1512" s="2">
        <f t="shared" si="297"/>
        <v>0.18072289156626506</v>
      </c>
      <c r="I1512" s="8"/>
      <c r="J1512" s="2">
        <f t="shared" si="299"/>
        <v>0.49397590361445781</v>
      </c>
      <c r="K1512" s="2">
        <f t="shared" si="300"/>
        <v>0.19277108433734941</v>
      </c>
      <c r="L1512" s="2">
        <f t="shared" si="301"/>
        <v>0.31325301204819278</v>
      </c>
      <c r="M1512" s="2">
        <f t="shared" si="302"/>
        <v>5.5511151231257827E-17</v>
      </c>
      <c r="N1512" s="1">
        <v>41</v>
      </c>
      <c r="O1512" s="1">
        <v>16</v>
      </c>
      <c r="P1512" s="1">
        <v>26</v>
      </c>
      <c r="Q1512" s="1">
        <v>0</v>
      </c>
      <c r="R1512" s="1"/>
      <c r="S1512" s="1">
        <v>0</v>
      </c>
      <c r="T1512" s="1">
        <v>0</v>
      </c>
      <c r="U1512" s="1">
        <v>0</v>
      </c>
      <c r="V1512" s="1"/>
      <c r="W1512" s="1">
        <v>0</v>
      </c>
      <c r="X1512" s="1">
        <v>0</v>
      </c>
      <c r="Y1512" s="1">
        <v>0</v>
      </c>
      <c r="Z1512" s="1"/>
      <c r="AA1512" s="1"/>
      <c r="AB1512" s="1"/>
      <c r="AH1512" t="str">
        <f t="shared" si="292"/>
        <v>Stannard</v>
      </c>
      <c r="AI1512" t="s">
        <v>117</v>
      </c>
      <c r="AJ1512">
        <v>1</v>
      </c>
      <c r="AK1512" s="7"/>
      <c r="AL1512" s="127">
        <v>50</v>
      </c>
      <c r="AM1512" s="130">
        <v>5</v>
      </c>
      <c r="AN1512" s="130">
        <v>65</v>
      </c>
      <c r="AO1512" s="132">
        <v>69925</v>
      </c>
      <c r="AP1512" s="132">
        <f t="shared" si="298"/>
        <v>50005</v>
      </c>
      <c r="AQ1512" s="118" t="s">
        <v>2231</v>
      </c>
    </row>
    <row r="1513" spans="1:43" hidden="1" outlineLevel="1" x14ac:dyDescent="0.2">
      <c r="A1513" t="s">
        <v>2833</v>
      </c>
      <c r="B1513" s="10" t="s">
        <v>1748</v>
      </c>
      <c r="C1513" s="1">
        <f t="shared" si="303"/>
        <v>816</v>
      </c>
      <c r="D1513" s="7">
        <f t="shared" si="293"/>
        <v>1</v>
      </c>
      <c r="E1513" s="7">
        <f t="shared" si="294"/>
        <v>2</v>
      </c>
      <c r="F1513" s="7">
        <f t="shared" si="295"/>
        <v>3</v>
      </c>
      <c r="G1513" s="1">
        <f t="shared" si="296"/>
        <v>213</v>
      </c>
      <c r="H1513" s="2">
        <f t="shared" si="297"/>
        <v>0.2610294117647059</v>
      </c>
      <c r="I1513" s="8"/>
      <c r="J1513" s="2">
        <f t="shared" si="299"/>
        <v>0.50612745098039214</v>
      </c>
      <c r="K1513" s="2">
        <f t="shared" si="300"/>
        <v>0.24509803921568626</v>
      </c>
      <c r="L1513" s="2">
        <f t="shared" si="301"/>
        <v>0.24264705882352941</v>
      </c>
      <c r="M1513" s="2">
        <f t="shared" si="302"/>
        <v>6.1274509803921906E-3</v>
      </c>
      <c r="N1513" s="1">
        <v>413</v>
      </c>
      <c r="O1513" s="1">
        <v>200</v>
      </c>
      <c r="P1513" s="1">
        <v>198</v>
      </c>
      <c r="Q1513" s="1">
        <v>0</v>
      </c>
      <c r="R1513" s="1"/>
      <c r="S1513" s="1">
        <v>1</v>
      </c>
      <c r="T1513" s="1">
        <v>0</v>
      </c>
      <c r="U1513" s="1">
        <v>0</v>
      </c>
      <c r="V1513" s="1"/>
      <c r="W1513" s="1">
        <v>0</v>
      </c>
      <c r="X1513" s="1">
        <v>0</v>
      </c>
      <c r="Y1513" s="1">
        <v>4</v>
      </c>
      <c r="Z1513" s="1"/>
      <c r="AA1513" s="1"/>
      <c r="AB1513" s="1"/>
      <c r="AH1513" t="str">
        <f t="shared" ref="AH1513:AH1570" si="304">A1513</f>
        <v>Starksboro</v>
      </c>
      <c r="AI1513" t="s">
        <v>1749</v>
      </c>
      <c r="AJ1513">
        <v>1</v>
      </c>
      <c r="AK1513" s="7"/>
      <c r="AL1513" s="127">
        <v>50</v>
      </c>
      <c r="AM1513" s="130">
        <v>1</v>
      </c>
      <c r="AN1513" s="130">
        <v>95</v>
      </c>
      <c r="AO1513" s="132">
        <v>70075</v>
      </c>
      <c r="AP1513" s="132">
        <f t="shared" si="298"/>
        <v>50001</v>
      </c>
      <c r="AQ1513" s="118" t="s">
        <v>2231</v>
      </c>
    </row>
    <row r="1514" spans="1:43" hidden="1" outlineLevel="1" x14ac:dyDescent="0.2">
      <c r="A1514" t="s">
        <v>557</v>
      </c>
      <c r="B1514" s="10" t="s">
        <v>1748</v>
      </c>
      <c r="C1514" s="1">
        <f t="shared" si="303"/>
        <v>328</v>
      </c>
      <c r="D1514" s="7">
        <f t="shared" si="293"/>
        <v>1</v>
      </c>
      <c r="E1514" s="7">
        <f t="shared" si="294"/>
        <v>2</v>
      </c>
      <c r="F1514" s="7">
        <f t="shared" si="295"/>
        <v>3</v>
      </c>
      <c r="G1514" s="1">
        <f t="shared" si="296"/>
        <v>60</v>
      </c>
      <c r="H1514" s="2">
        <f t="shared" si="297"/>
        <v>0.18292682926829268</v>
      </c>
      <c r="I1514" s="8"/>
      <c r="J1514" s="2">
        <f t="shared" si="299"/>
        <v>0.48170731707317072</v>
      </c>
      <c r="K1514" s="2">
        <f t="shared" si="300"/>
        <v>0.29878048780487804</v>
      </c>
      <c r="L1514" s="2">
        <f t="shared" si="301"/>
        <v>0.21341463414634146</v>
      </c>
      <c r="M1514" s="2">
        <f t="shared" si="302"/>
        <v>6.0975609756097893E-3</v>
      </c>
      <c r="N1514" s="1">
        <v>158</v>
      </c>
      <c r="O1514" s="1">
        <v>98</v>
      </c>
      <c r="P1514" s="1">
        <v>70</v>
      </c>
      <c r="Q1514" s="1">
        <v>1</v>
      </c>
      <c r="R1514" s="1"/>
      <c r="S1514" s="1">
        <v>0</v>
      </c>
      <c r="T1514" s="1">
        <v>0</v>
      </c>
      <c r="U1514" s="1">
        <v>0</v>
      </c>
      <c r="V1514" s="1"/>
      <c r="W1514" s="1">
        <v>0</v>
      </c>
      <c r="X1514" s="1">
        <v>0</v>
      </c>
      <c r="Y1514" s="1">
        <v>1</v>
      </c>
      <c r="Z1514" s="1"/>
      <c r="AA1514" s="1"/>
      <c r="AB1514" s="1"/>
      <c r="AH1514" t="str">
        <f t="shared" si="304"/>
        <v>Stockbridge</v>
      </c>
      <c r="AI1514" t="s">
        <v>2168</v>
      </c>
      <c r="AJ1514">
        <v>1</v>
      </c>
      <c r="AK1514" s="7"/>
      <c r="AL1514" s="127">
        <v>50</v>
      </c>
      <c r="AM1514" s="130">
        <v>27</v>
      </c>
      <c r="AN1514" s="130">
        <v>95</v>
      </c>
      <c r="AO1514" s="132">
        <v>70375</v>
      </c>
      <c r="AP1514" s="132">
        <f t="shared" si="298"/>
        <v>50027</v>
      </c>
      <c r="AQ1514" s="118" t="s">
        <v>2231</v>
      </c>
    </row>
    <row r="1515" spans="1:43" hidden="1" outlineLevel="1" x14ac:dyDescent="0.2">
      <c r="A1515" t="s">
        <v>1484</v>
      </c>
      <c r="B1515" s="10" t="s">
        <v>1748</v>
      </c>
      <c r="C1515" s="1">
        <f t="shared" si="303"/>
        <v>2286</v>
      </c>
      <c r="D1515" s="7">
        <f t="shared" si="293"/>
        <v>1</v>
      </c>
      <c r="E1515" s="7">
        <f t="shared" si="294"/>
        <v>2</v>
      </c>
      <c r="F1515" s="7">
        <f t="shared" si="295"/>
        <v>3</v>
      </c>
      <c r="G1515" s="1">
        <f t="shared" si="296"/>
        <v>347</v>
      </c>
      <c r="H1515" s="2">
        <f t="shared" si="297"/>
        <v>0.15179352580927383</v>
      </c>
      <c r="I1515" s="8"/>
      <c r="J1515" s="2">
        <f t="shared" si="299"/>
        <v>0.46019247594050744</v>
      </c>
      <c r="K1515" s="2">
        <f t="shared" si="300"/>
        <v>0.30839895013123358</v>
      </c>
      <c r="L1515" s="2">
        <f t="shared" si="301"/>
        <v>0.22178477690288714</v>
      </c>
      <c r="M1515" s="2">
        <f t="shared" si="302"/>
        <v>9.6237970253718885E-3</v>
      </c>
      <c r="N1515" s="1">
        <v>1052</v>
      </c>
      <c r="O1515" s="1">
        <v>705</v>
      </c>
      <c r="P1515" s="1">
        <v>507</v>
      </c>
      <c r="Q1515" s="1">
        <v>10</v>
      </c>
      <c r="R1515" s="1"/>
      <c r="S1515" s="1">
        <v>3</v>
      </c>
      <c r="T1515" s="1">
        <v>0</v>
      </c>
      <c r="U1515" s="1">
        <v>6</v>
      </c>
      <c r="V1515" s="1"/>
      <c r="W1515" s="1">
        <v>2</v>
      </c>
      <c r="X1515" s="1">
        <v>0</v>
      </c>
      <c r="Y1515" s="1">
        <v>1</v>
      </c>
      <c r="Z1515" s="1"/>
      <c r="AA1515" s="1"/>
      <c r="AB1515" s="1"/>
      <c r="AH1515" t="str">
        <f t="shared" si="304"/>
        <v>Stowe</v>
      </c>
      <c r="AI1515" t="s">
        <v>3107</v>
      </c>
      <c r="AJ1515">
        <v>1</v>
      </c>
      <c r="AK1515" s="7"/>
      <c r="AL1515" s="127">
        <v>50</v>
      </c>
      <c r="AM1515" s="130">
        <v>15</v>
      </c>
      <c r="AN1515" s="130">
        <v>40</v>
      </c>
      <c r="AO1515" s="132">
        <v>70525</v>
      </c>
      <c r="AP1515" s="132">
        <f t="shared" si="298"/>
        <v>50015</v>
      </c>
      <c r="AQ1515" s="118" t="s">
        <v>2231</v>
      </c>
    </row>
    <row r="1516" spans="1:43" hidden="1" outlineLevel="1" x14ac:dyDescent="0.2">
      <c r="A1516" t="s">
        <v>23</v>
      </c>
      <c r="B1516" s="10" t="s">
        <v>1748</v>
      </c>
      <c r="C1516" s="1">
        <f t="shared" si="303"/>
        <v>592</v>
      </c>
      <c r="D1516" s="7">
        <f t="shared" ref="D1516:D1570" si="305">RANK(N1516,(N1516:AF1516))</f>
        <v>1</v>
      </c>
      <c r="E1516" s="7">
        <f t="shared" ref="E1516:E1570" si="306">RANK(O1516,(N1516:AF1516))</f>
        <v>2</v>
      </c>
      <c r="F1516" s="7">
        <f t="shared" ref="F1516:F1570" si="307">RANK(P1516,(N1516:AF1516))</f>
        <v>3</v>
      </c>
      <c r="G1516" s="1">
        <f t="shared" ref="G1516:G1570" si="308">MAX(N1516:P1516)-LARGE(N1516:P1516,2)</f>
        <v>259</v>
      </c>
      <c r="H1516" s="2">
        <f t="shared" ref="H1516:H1570" si="309">G1516/C1516</f>
        <v>0.4375</v>
      </c>
      <c r="I1516" s="8"/>
      <c r="J1516" s="2">
        <f t="shared" si="299"/>
        <v>0.64358108108108103</v>
      </c>
      <c r="K1516" s="2">
        <f t="shared" si="300"/>
        <v>0.20608108108108109</v>
      </c>
      <c r="L1516" s="2">
        <f t="shared" si="301"/>
        <v>0.14358108108108109</v>
      </c>
      <c r="M1516" s="2">
        <f t="shared" si="302"/>
        <v>6.7567567567567988E-3</v>
      </c>
      <c r="N1516" s="1">
        <v>381</v>
      </c>
      <c r="O1516" s="1">
        <v>122</v>
      </c>
      <c r="P1516" s="1">
        <v>85</v>
      </c>
      <c r="Q1516" s="1">
        <v>2</v>
      </c>
      <c r="R1516" s="1"/>
      <c r="S1516" s="1">
        <v>1</v>
      </c>
      <c r="T1516" s="1">
        <v>0</v>
      </c>
      <c r="U1516" s="1">
        <v>1</v>
      </c>
      <c r="V1516" s="1"/>
      <c r="W1516" s="1">
        <v>0</v>
      </c>
      <c r="X1516" s="1">
        <v>0</v>
      </c>
      <c r="Y1516" s="1">
        <v>0</v>
      </c>
      <c r="Z1516" s="1"/>
      <c r="AA1516" s="1"/>
      <c r="AB1516" s="1"/>
      <c r="AH1516" t="str">
        <f t="shared" si="304"/>
        <v>Strafford</v>
      </c>
      <c r="AI1516" t="s">
        <v>678</v>
      </c>
      <c r="AJ1516">
        <v>1</v>
      </c>
      <c r="AK1516" s="7"/>
      <c r="AL1516" s="127">
        <v>50</v>
      </c>
      <c r="AM1516" s="130">
        <v>17</v>
      </c>
      <c r="AN1516" s="130">
        <v>50</v>
      </c>
      <c r="AO1516" s="132">
        <v>70675</v>
      </c>
      <c r="AP1516" s="132">
        <f t="shared" si="298"/>
        <v>50017</v>
      </c>
      <c r="AQ1516" s="118" t="s">
        <v>2231</v>
      </c>
    </row>
    <row r="1517" spans="1:43" hidden="1" outlineLevel="1" x14ac:dyDescent="0.2">
      <c r="A1517" t="s">
        <v>1142</v>
      </c>
      <c r="B1517" s="10" t="s">
        <v>1748</v>
      </c>
      <c r="C1517" s="1">
        <f t="shared" si="303"/>
        <v>108</v>
      </c>
      <c r="D1517" s="7">
        <f t="shared" si="305"/>
        <v>3</v>
      </c>
      <c r="E1517" s="7">
        <f t="shared" si="306"/>
        <v>2</v>
      </c>
      <c r="F1517" s="7">
        <f t="shared" si="307"/>
        <v>1</v>
      </c>
      <c r="G1517" s="1">
        <f t="shared" si="308"/>
        <v>16</v>
      </c>
      <c r="H1517" s="2">
        <f t="shared" si="309"/>
        <v>0.14814814814814814</v>
      </c>
      <c r="I1517" s="8"/>
      <c r="J1517" s="2">
        <f t="shared" si="299"/>
        <v>0.25</v>
      </c>
      <c r="K1517" s="2">
        <f t="shared" si="300"/>
        <v>0.29629629629629628</v>
      </c>
      <c r="L1517" s="2">
        <f t="shared" si="301"/>
        <v>0.44444444444444442</v>
      </c>
      <c r="M1517" s="2">
        <f t="shared" si="302"/>
        <v>9.2592592592593004E-3</v>
      </c>
      <c r="N1517" s="1">
        <v>27</v>
      </c>
      <c r="O1517" s="1">
        <v>32</v>
      </c>
      <c r="P1517" s="1">
        <v>48</v>
      </c>
      <c r="Q1517" s="1">
        <v>0</v>
      </c>
      <c r="R1517" s="1"/>
      <c r="S1517" s="1">
        <v>0</v>
      </c>
      <c r="T1517" s="1">
        <v>0</v>
      </c>
      <c r="U1517" s="1">
        <v>0</v>
      </c>
      <c r="V1517" s="1"/>
      <c r="W1517" s="1">
        <v>0</v>
      </c>
      <c r="X1517" s="1">
        <v>0</v>
      </c>
      <c r="Y1517" s="1">
        <v>1</v>
      </c>
      <c r="Z1517" s="1"/>
      <c r="AA1517" s="1"/>
      <c r="AB1517" s="1"/>
      <c r="AH1517" t="str">
        <f t="shared" si="304"/>
        <v>Stratton</v>
      </c>
      <c r="AI1517" t="s">
        <v>2181</v>
      </c>
      <c r="AJ1517">
        <v>1</v>
      </c>
      <c r="AK1517" s="7"/>
      <c r="AL1517" s="127">
        <v>50</v>
      </c>
      <c r="AM1517" s="130">
        <v>25</v>
      </c>
      <c r="AN1517" s="130">
        <v>75</v>
      </c>
      <c r="AO1517" s="132">
        <v>70750</v>
      </c>
      <c r="AP1517" s="132">
        <f t="shared" ref="AP1517:AP1569" si="310">AL1517*1000+AM1517</f>
        <v>50025</v>
      </c>
      <c r="AQ1517" s="118" t="s">
        <v>2231</v>
      </c>
    </row>
    <row r="1518" spans="1:43" hidden="1" outlineLevel="1" x14ac:dyDescent="0.2">
      <c r="A1518" t="s">
        <v>1166</v>
      </c>
      <c r="B1518" s="10" t="s">
        <v>1748</v>
      </c>
      <c r="C1518" s="1">
        <f t="shared" si="303"/>
        <v>300</v>
      </c>
      <c r="D1518" s="7">
        <f t="shared" si="305"/>
        <v>1</v>
      </c>
      <c r="E1518" s="7">
        <f t="shared" si="306"/>
        <v>2</v>
      </c>
      <c r="F1518" s="7">
        <f t="shared" si="307"/>
        <v>3</v>
      </c>
      <c r="G1518" s="1">
        <f t="shared" si="308"/>
        <v>46</v>
      </c>
      <c r="H1518" s="2">
        <f t="shared" si="309"/>
        <v>0.15333333333333332</v>
      </c>
      <c r="I1518" s="8"/>
      <c r="J1518" s="2">
        <f t="shared" si="299"/>
        <v>0.44666666666666666</v>
      </c>
      <c r="K1518" s="2">
        <f t="shared" si="300"/>
        <v>0.29333333333333333</v>
      </c>
      <c r="L1518" s="2">
        <f t="shared" si="301"/>
        <v>0.25666666666666665</v>
      </c>
      <c r="M1518" s="2">
        <f t="shared" si="302"/>
        <v>3.3333333333333548E-3</v>
      </c>
      <c r="N1518" s="1">
        <v>134</v>
      </c>
      <c r="O1518" s="1">
        <v>88</v>
      </c>
      <c r="P1518" s="1">
        <v>77</v>
      </c>
      <c r="Q1518" s="1">
        <v>0</v>
      </c>
      <c r="R1518" s="1"/>
      <c r="S1518" s="1">
        <v>0</v>
      </c>
      <c r="T1518" s="1">
        <v>0</v>
      </c>
      <c r="U1518" s="1">
        <v>1</v>
      </c>
      <c r="V1518" s="1"/>
      <c r="W1518" s="1">
        <v>0</v>
      </c>
      <c r="X1518" s="1">
        <v>0</v>
      </c>
      <c r="Y1518" s="1">
        <v>0</v>
      </c>
      <c r="Z1518" s="1"/>
      <c r="AA1518" s="1"/>
      <c r="AB1518" s="1"/>
      <c r="AH1518" t="str">
        <f t="shared" si="304"/>
        <v>Sudbury</v>
      </c>
      <c r="AI1518" t="s">
        <v>463</v>
      </c>
      <c r="AJ1518">
        <v>1</v>
      </c>
      <c r="AK1518" s="7"/>
      <c r="AL1518" s="127">
        <v>50</v>
      </c>
      <c r="AM1518" s="130">
        <v>21</v>
      </c>
      <c r="AN1518" s="130">
        <v>115</v>
      </c>
      <c r="AO1518" s="132">
        <v>71050</v>
      </c>
      <c r="AP1518" s="132">
        <f t="shared" si="310"/>
        <v>50021</v>
      </c>
      <c r="AQ1518" s="118" t="s">
        <v>2231</v>
      </c>
    </row>
    <row r="1519" spans="1:43" hidden="1" outlineLevel="1" x14ac:dyDescent="0.2">
      <c r="A1519" t="s">
        <v>1454</v>
      </c>
      <c r="B1519" s="10" t="s">
        <v>1748</v>
      </c>
      <c r="C1519" s="1">
        <f t="shared" si="303"/>
        <v>458</v>
      </c>
      <c r="D1519" s="7">
        <f t="shared" si="305"/>
        <v>1</v>
      </c>
      <c r="E1519" s="7">
        <f t="shared" si="306"/>
        <v>2</v>
      </c>
      <c r="F1519" s="7">
        <f t="shared" si="307"/>
        <v>3</v>
      </c>
      <c r="G1519" s="1">
        <f t="shared" si="308"/>
        <v>42</v>
      </c>
      <c r="H1519" s="2">
        <f t="shared" si="309"/>
        <v>9.1703056768558958E-2</v>
      </c>
      <c r="I1519" s="8"/>
      <c r="J1519" s="2">
        <f t="shared" si="299"/>
        <v>0.41484716157205243</v>
      </c>
      <c r="K1519" s="2">
        <f t="shared" si="300"/>
        <v>0.32314410480349343</v>
      </c>
      <c r="L1519" s="2">
        <f t="shared" si="301"/>
        <v>0.25109170305676853</v>
      </c>
      <c r="M1519" s="2">
        <f t="shared" si="302"/>
        <v>1.091703056768567E-2</v>
      </c>
      <c r="N1519" s="1">
        <v>190</v>
      </c>
      <c r="O1519" s="1">
        <v>148</v>
      </c>
      <c r="P1519" s="1">
        <v>115</v>
      </c>
      <c r="Q1519" s="1">
        <v>2</v>
      </c>
      <c r="R1519" s="1"/>
      <c r="S1519" s="1">
        <v>0</v>
      </c>
      <c r="T1519" s="1">
        <v>1</v>
      </c>
      <c r="U1519" s="1">
        <v>0</v>
      </c>
      <c r="V1519" s="1"/>
      <c r="W1519" s="1">
        <v>0</v>
      </c>
      <c r="X1519" s="1">
        <v>1</v>
      </c>
      <c r="Y1519" s="1">
        <v>1</v>
      </c>
      <c r="Z1519" s="1"/>
      <c r="AA1519" s="1"/>
      <c r="AB1519" s="1"/>
      <c r="AH1519" t="str">
        <f t="shared" si="304"/>
        <v>Sunderland</v>
      </c>
      <c r="AI1519" t="s">
        <v>1750</v>
      </c>
      <c r="AJ1519">
        <v>1</v>
      </c>
      <c r="AK1519" s="7"/>
      <c r="AL1519" s="127">
        <v>50</v>
      </c>
      <c r="AM1519" s="130">
        <v>3</v>
      </c>
      <c r="AN1519" s="130">
        <v>70</v>
      </c>
      <c r="AO1519" s="132">
        <v>71425</v>
      </c>
      <c r="AP1519" s="132">
        <f t="shared" si="310"/>
        <v>50003</v>
      </c>
      <c r="AQ1519" s="118" t="s">
        <v>2231</v>
      </c>
    </row>
    <row r="1520" spans="1:43" hidden="1" outlineLevel="1" x14ac:dyDescent="0.2">
      <c r="A1520" t="s">
        <v>495</v>
      </c>
      <c r="B1520" s="10" t="s">
        <v>1748</v>
      </c>
      <c r="C1520" s="1">
        <f t="shared" si="303"/>
        <v>392</v>
      </c>
      <c r="D1520" s="7">
        <f t="shared" si="305"/>
        <v>1</v>
      </c>
      <c r="E1520" s="7">
        <f t="shared" si="306"/>
        <v>2</v>
      </c>
      <c r="F1520" s="7">
        <f t="shared" si="307"/>
        <v>3</v>
      </c>
      <c r="G1520" s="1">
        <f t="shared" si="308"/>
        <v>35</v>
      </c>
      <c r="H1520" s="2">
        <f t="shared" si="309"/>
        <v>8.9285714285714288E-2</v>
      </c>
      <c r="I1520" s="8"/>
      <c r="J1520" s="2">
        <f t="shared" si="299"/>
        <v>0.40051020408163263</v>
      </c>
      <c r="K1520" s="2">
        <f t="shared" si="300"/>
        <v>0.31122448979591838</v>
      </c>
      <c r="L1520" s="2">
        <f t="shared" si="301"/>
        <v>0.2423469387755102</v>
      </c>
      <c r="M1520" s="2">
        <f t="shared" si="302"/>
        <v>4.5918367346938799E-2</v>
      </c>
      <c r="N1520" s="1">
        <v>157</v>
      </c>
      <c r="O1520" s="1">
        <v>122</v>
      </c>
      <c r="P1520" s="1">
        <v>95</v>
      </c>
      <c r="Q1520" s="1">
        <v>0</v>
      </c>
      <c r="R1520" s="1"/>
      <c r="S1520" s="1">
        <v>18</v>
      </c>
      <c r="T1520" s="1">
        <v>0</v>
      </c>
      <c r="U1520" s="1">
        <v>0</v>
      </c>
      <c r="V1520" s="1"/>
      <c r="W1520" s="1">
        <v>0</v>
      </c>
      <c r="X1520" s="1">
        <v>0</v>
      </c>
      <c r="Y1520" s="1">
        <v>0</v>
      </c>
      <c r="Z1520" s="1"/>
      <c r="AA1520" s="1"/>
      <c r="AB1520" s="1"/>
      <c r="AH1520" t="str">
        <f t="shared" si="304"/>
        <v>Sutton</v>
      </c>
      <c r="AI1520" t="s">
        <v>117</v>
      </c>
      <c r="AJ1520">
        <v>1</v>
      </c>
      <c r="AK1520" s="7"/>
      <c r="AL1520" s="127">
        <v>50</v>
      </c>
      <c r="AM1520" s="130">
        <v>5</v>
      </c>
      <c r="AN1520" s="130">
        <v>70</v>
      </c>
      <c r="AO1520" s="132">
        <v>71575</v>
      </c>
      <c r="AP1520" s="132">
        <f t="shared" si="310"/>
        <v>50005</v>
      </c>
      <c r="AQ1520" s="118" t="s">
        <v>2231</v>
      </c>
    </row>
    <row r="1521" spans="1:43" hidden="1" outlineLevel="1" x14ac:dyDescent="0.2">
      <c r="A1521" t="s">
        <v>1455</v>
      </c>
      <c r="B1521" s="10" t="s">
        <v>1748</v>
      </c>
      <c r="C1521" s="1">
        <f t="shared" si="303"/>
        <v>2505</v>
      </c>
      <c r="D1521" s="7">
        <f t="shared" si="305"/>
        <v>1</v>
      </c>
      <c r="E1521" s="7">
        <f t="shared" si="306"/>
        <v>2</v>
      </c>
      <c r="F1521" s="7">
        <f t="shared" si="307"/>
        <v>3</v>
      </c>
      <c r="G1521" s="1">
        <f t="shared" si="308"/>
        <v>351</v>
      </c>
      <c r="H1521" s="2">
        <f t="shared" si="309"/>
        <v>0.14011976047904193</v>
      </c>
      <c r="I1521" s="8"/>
      <c r="J1521" s="2">
        <f t="shared" si="299"/>
        <v>0.44510978043912175</v>
      </c>
      <c r="K1521" s="2">
        <f t="shared" si="300"/>
        <v>0.30499001996007985</v>
      </c>
      <c r="L1521" s="2">
        <f t="shared" si="301"/>
        <v>0.24830339321357286</v>
      </c>
      <c r="M1521" s="2">
        <f t="shared" si="302"/>
        <v>1.5968063872255356E-3</v>
      </c>
      <c r="N1521" s="1">
        <v>1115</v>
      </c>
      <c r="O1521" s="1">
        <v>764</v>
      </c>
      <c r="P1521" s="1">
        <v>622</v>
      </c>
      <c r="Q1521" s="1">
        <v>0</v>
      </c>
      <c r="R1521" s="1"/>
      <c r="S1521" s="1">
        <v>2</v>
      </c>
      <c r="T1521" s="1">
        <v>2</v>
      </c>
      <c r="U1521" s="1">
        <v>0</v>
      </c>
      <c r="V1521" s="1"/>
      <c r="W1521" s="1">
        <v>0</v>
      </c>
      <c r="X1521" s="1">
        <v>0</v>
      </c>
      <c r="Y1521" s="1">
        <v>0</v>
      </c>
      <c r="Z1521" s="1"/>
      <c r="AA1521" s="1"/>
      <c r="AB1521" s="1"/>
      <c r="AH1521" t="str">
        <f t="shared" si="304"/>
        <v>Swanton</v>
      </c>
      <c r="AI1521" t="s">
        <v>1494</v>
      </c>
      <c r="AJ1521">
        <v>1</v>
      </c>
      <c r="AK1521" s="7"/>
      <c r="AL1521" s="127">
        <v>50</v>
      </c>
      <c r="AM1521" s="130">
        <v>11</v>
      </c>
      <c r="AN1521" s="130">
        <v>80</v>
      </c>
      <c r="AO1521" s="132">
        <v>71725</v>
      </c>
      <c r="AP1521" s="132">
        <f t="shared" si="310"/>
        <v>50011</v>
      </c>
      <c r="AQ1521" s="118" t="s">
        <v>2231</v>
      </c>
    </row>
    <row r="1522" spans="1:43" hidden="1" outlineLevel="1" x14ac:dyDescent="0.2">
      <c r="A1522" t="s">
        <v>1456</v>
      </c>
      <c r="B1522" s="10" t="s">
        <v>1748</v>
      </c>
      <c r="C1522" s="1">
        <f t="shared" si="303"/>
        <v>1329</v>
      </c>
      <c r="D1522" s="7">
        <f t="shared" si="305"/>
        <v>1</v>
      </c>
      <c r="E1522" s="7">
        <f t="shared" si="306"/>
        <v>2</v>
      </c>
      <c r="F1522" s="7">
        <f t="shared" si="307"/>
        <v>3</v>
      </c>
      <c r="G1522" s="1">
        <f t="shared" si="308"/>
        <v>389</v>
      </c>
      <c r="H1522" s="2">
        <f t="shared" si="309"/>
        <v>0.29270127915726107</v>
      </c>
      <c r="I1522" s="8"/>
      <c r="J1522" s="2">
        <f t="shared" si="299"/>
        <v>0.56207674943566588</v>
      </c>
      <c r="K1522" s="2">
        <f t="shared" si="300"/>
        <v>0.2693754702784048</v>
      </c>
      <c r="L1522" s="2">
        <f t="shared" si="301"/>
        <v>0.15951843491346879</v>
      </c>
      <c r="M1522" s="2">
        <f t="shared" si="302"/>
        <v>9.0293453724605288E-3</v>
      </c>
      <c r="N1522" s="1">
        <v>747</v>
      </c>
      <c r="O1522" s="1">
        <v>358</v>
      </c>
      <c r="P1522" s="1">
        <v>212</v>
      </c>
      <c r="Q1522" s="1">
        <v>2</v>
      </c>
      <c r="R1522" s="1"/>
      <c r="S1522" s="1">
        <v>0</v>
      </c>
      <c r="T1522" s="1">
        <v>0</v>
      </c>
      <c r="U1522" s="1">
        <v>3</v>
      </c>
      <c r="V1522" s="1"/>
      <c r="W1522" s="1">
        <v>1</v>
      </c>
      <c r="X1522" s="1">
        <v>1</v>
      </c>
      <c r="Y1522" s="1">
        <v>5</v>
      </c>
      <c r="Z1522" s="1"/>
      <c r="AA1522" s="1"/>
      <c r="AB1522" s="1"/>
      <c r="AH1522" t="str">
        <f t="shared" si="304"/>
        <v>Thetford</v>
      </c>
      <c r="AI1522" t="s">
        <v>678</v>
      </c>
      <c r="AJ1522">
        <v>1</v>
      </c>
      <c r="AK1522" s="7"/>
      <c r="AL1522" s="127">
        <v>50</v>
      </c>
      <c r="AM1522" s="130">
        <v>17</v>
      </c>
      <c r="AN1522" s="130">
        <v>55</v>
      </c>
      <c r="AO1522" s="132">
        <v>72400</v>
      </c>
      <c r="AP1522" s="132">
        <f t="shared" si="310"/>
        <v>50017</v>
      </c>
      <c r="AQ1522" s="118" t="s">
        <v>2231</v>
      </c>
    </row>
    <row r="1523" spans="1:43" hidden="1" outlineLevel="1" x14ac:dyDescent="0.2">
      <c r="A1523" t="s">
        <v>2050</v>
      </c>
      <c r="B1523" s="10" t="s">
        <v>1748</v>
      </c>
      <c r="C1523" s="1">
        <f t="shared" si="303"/>
        <v>257</v>
      </c>
      <c r="D1523" s="7">
        <f t="shared" si="305"/>
        <v>1</v>
      </c>
      <c r="E1523" s="7">
        <f t="shared" si="306"/>
        <v>2</v>
      </c>
      <c r="F1523" s="7">
        <f t="shared" si="307"/>
        <v>3</v>
      </c>
      <c r="G1523" s="1">
        <f t="shared" si="308"/>
        <v>16</v>
      </c>
      <c r="H1523" s="2">
        <f t="shared" si="309"/>
        <v>6.2256809338521402E-2</v>
      </c>
      <c r="I1523" s="8"/>
      <c r="J1523" s="2">
        <f t="shared" si="299"/>
        <v>0.40856031128404668</v>
      </c>
      <c r="K1523" s="2">
        <f t="shared" si="300"/>
        <v>0.34630350194552528</v>
      </c>
      <c r="L1523" s="2">
        <f t="shared" si="301"/>
        <v>0.23346303501945526</v>
      </c>
      <c r="M1523" s="2">
        <f t="shared" si="302"/>
        <v>1.1673151750972777E-2</v>
      </c>
      <c r="N1523" s="1">
        <v>105</v>
      </c>
      <c r="O1523" s="1">
        <v>89</v>
      </c>
      <c r="P1523" s="1">
        <v>60</v>
      </c>
      <c r="Q1523" s="1">
        <v>0</v>
      </c>
      <c r="R1523" s="1"/>
      <c r="S1523" s="1">
        <v>1</v>
      </c>
      <c r="T1523" s="1">
        <v>1</v>
      </c>
      <c r="U1523" s="1">
        <v>1</v>
      </c>
      <c r="V1523" s="1"/>
      <c r="W1523" s="1">
        <v>0</v>
      </c>
      <c r="X1523" s="1">
        <v>0</v>
      </c>
      <c r="Y1523" s="1">
        <v>0</v>
      </c>
      <c r="Z1523" s="1"/>
      <c r="AA1523" s="1"/>
      <c r="AB1523" s="1"/>
      <c r="AH1523" t="str">
        <f t="shared" si="304"/>
        <v>Tinmouth</v>
      </c>
      <c r="AI1523" t="s">
        <v>463</v>
      </c>
      <c r="AJ1523">
        <v>1</v>
      </c>
      <c r="AK1523" s="7"/>
      <c r="AL1523" s="127">
        <v>50</v>
      </c>
      <c r="AM1523" s="130">
        <v>21</v>
      </c>
      <c r="AN1523" s="130">
        <v>120</v>
      </c>
      <c r="AO1523" s="132">
        <v>72925</v>
      </c>
      <c r="AP1523" s="132">
        <f t="shared" si="310"/>
        <v>50021</v>
      </c>
      <c r="AQ1523" s="118" t="s">
        <v>2231</v>
      </c>
    </row>
    <row r="1524" spans="1:43" hidden="1" outlineLevel="1" x14ac:dyDescent="0.2">
      <c r="A1524" t="s">
        <v>903</v>
      </c>
      <c r="B1524" s="10" t="s">
        <v>1748</v>
      </c>
      <c r="C1524" s="1">
        <f t="shared" si="303"/>
        <v>462</v>
      </c>
      <c r="D1524" s="7">
        <f t="shared" si="305"/>
        <v>2</v>
      </c>
      <c r="E1524" s="7">
        <f t="shared" si="306"/>
        <v>1</v>
      </c>
      <c r="F1524" s="7">
        <f t="shared" si="307"/>
        <v>3</v>
      </c>
      <c r="G1524" s="1">
        <f t="shared" si="308"/>
        <v>36</v>
      </c>
      <c r="H1524" s="2">
        <f t="shared" si="309"/>
        <v>7.792207792207792E-2</v>
      </c>
      <c r="I1524" s="8"/>
      <c r="J1524" s="2">
        <f t="shared" si="299"/>
        <v>0.33766233766233766</v>
      </c>
      <c r="K1524" s="2">
        <f t="shared" si="300"/>
        <v>0.41558441558441561</v>
      </c>
      <c r="L1524" s="2">
        <f t="shared" si="301"/>
        <v>0.23593073593073594</v>
      </c>
      <c r="M1524" s="2">
        <f t="shared" si="302"/>
        <v>1.0822510822510789E-2</v>
      </c>
      <c r="N1524" s="1">
        <v>156</v>
      </c>
      <c r="O1524" s="1">
        <v>192</v>
      </c>
      <c r="P1524" s="1">
        <v>109</v>
      </c>
      <c r="Q1524" s="1">
        <v>0</v>
      </c>
      <c r="R1524" s="1"/>
      <c r="S1524" s="1">
        <v>0</v>
      </c>
      <c r="T1524" s="1">
        <v>1</v>
      </c>
      <c r="U1524" s="1">
        <v>0</v>
      </c>
      <c r="V1524" s="1"/>
      <c r="W1524" s="1">
        <v>1</v>
      </c>
      <c r="X1524" s="1">
        <v>0</v>
      </c>
      <c r="Y1524" s="1">
        <v>3</v>
      </c>
      <c r="Z1524" s="1"/>
      <c r="AA1524" s="1"/>
      <c r="AB1524" s="1"/>
      <c r="AH1524" t="str">
        <f t="shared" si="304"/>
        <v>Topsham</v>
      </c>
      <c r="AI1524" t="s">
        <v>678</v>
      </c>
      <c r="AJ1524">
        <v>1</v>
      </c>
      <c r="AK1524" s="7"/>
      <c r="AL1524" s="127">
        <v>50</v>
      </c>
      <c r="AM1524" s="130">
        <v>17</v>
      </c>
      <c r="AN1524" s="130">
        <v>60</v>
      </c>
      <c r="AO1524" s="132">
        <v>73075</v>
      </c>
      <c r="AP1524" s="132">
        <f t="shared" si="310"/>
        <v>50017</v>
      </c>
      <c r="AQ1524" s="118" t="s">
        <v>2231</v>
      </c>
    </row>
    <row r="1525" spans="1:43" hidden="1" outlineLevel="1" x14ac:dyDescent="0.2">
      <c r="A1525" t="s">
        <v>882</v>
      </c>
      <c r="B1525" s="10" t="s">
        <v>1748</v>
      </c>
      <c r="C1525" s="1">
        <f t="shared" si="303"/>
        <v>563</v>
      </c>
      <c r="D1525" s="7">
        <f t="shared" si="305"/>
        <v>1</v>
      </c>
      <c r="E1525" s="7">
        <f t="shared" si="306"/>
        <v>2</v>
      </c>
      <c r="F1525" s="7">
        <f t="shared" si="307"/>
        <v>3</v>
      </c>
      <c r="G1525" s="1">
        <f t="shared" si="308"/>
        <v>78</v>
      </c>
      <c r="H1525" s="2">
        <f t="shared" si="309"/>
        <v>0.13854351687388988</v>
      </c>
      <c r="I1525" s="8"/>
      <c r="J1525" s="2">
        <f t="shared" si="299"/>
        <v>0.45115452930728239</v>
      </c>
      <c r="K1525" s="2">
        <f t="shared" si="300"/>
        <v>0.31261101243339257</v>
      </c>
      <c r="L1525" s="2">
        <f t="shared" si="301"/>
        <v>0.22912966252220249</v>
      </c>
      <c r="M1525" s="2">
        <f t="shared" si="302"/>
        <v>7.1047957371225545E-3</v>
      </c>
      <c r="N1525" s="1">
        <v>254</v>
      </c>
      <c r="O1525" s="1">
        <v>176</v>
      </c>
      <c r="P1525" s="1">
        <v>129</v>
      </c>
      <c r="Q1525" s="1">
        <v>1</v>
      </c>
      <c r="R1525" s="1"/>
      <c r="S1525" s="1">
        <v>0</v>
      </c>
      <c r="T1525" s="1">
        <v>0</v>
      </c>
      <c r="U1525" s="1">
        <v>0</v>
      </c>
      <c r="V1525" s="1"/>
      <c r="W1525" s="1">
        <v>2</v>
      </c>
      <c r="X1525" s="1">
        <v>0</v>
      </c>
      <c r="Y1525" s="1">
        <v>1</v>
      </c>
      <c r="Z1525" s="1"/>
      <c r="AA1525" s="1"/>
      <c r="AB1525" s="1"/>
      <c r="AH1525" t="str">
        <f t="shared" si="304"/>
        <v>Townshend</v>
      </c>
      <c r="AI1525" t="s">
        <v>2181</v>
      </c>
      <c r="AJ1525">
        <v>1</v>
      </c>
      <c r="AK1525" s="7"/>
      <c r="AL1525" s="127">
        <v>50</v>
      </c>
      <c r="AM1525" s="130">
        <v>25</v>
      </c>
      <c r="AN1525" s="130">
        <v>80</v>
      </c>
      <c r="AO1525" s="132">
        <v>73300</v>
      </c>
      <c r="AP1525" s="132">
        <f t="shared" si="310"/>
        <v>50025</v>
      </c>
      <c r="AQ1525" s="118" t="s">
        <v>2231</v>
      </c>
    </row>
    <row r="1526" spans="1:43" hidden="1" outlineLevel="1" x14ac:dyDescent="0.2">
      <c r="A1526" t="s">
        <v>1207</v>
      </c>
      <c r="B1526" s="10" t="s">
        <v>1748</v>
      </c>
      <c r="C1526" s="1">
        <f t="shared" si="303"/>
        <v>665</v>
      </c>
      <c r="D1526" s="7">
        <f t="shared" si="305"/>
        <v>1</v>
      </c>
      <c r="E1526" s="7">
        <f t="shared" si="306"/>
        <v>2</v>
      </c>
      <c r="F1526" s="7">
        <f t="shared" si="307"/>
        <v>3</v>
      </c>
      <c r="G1526" s="1">
        <f t="shared" si="308"/>
        <v>123</v>
      </c>
      <c r="H1526" s="2">
        <f t="shared" si="309"/>
        <v>0.18496240601503761</v>
      </c>
      <c r="I1526" s="8"/>
      <c r="J1526" s="2">
        <f t="shared" si="299"/>
        <v>0.46616541353383456</v>
      </c>
      <c r="K1526" s="2">
        <f t="shared" si="300"/>
        <v>0.28120300751879701</v>
      </c>
      <c r="L1526" s="2">
        <f t="shared" si="301"/>
        <v>0.24661654135338346</v>
      </c>
      <c r="M1526" s="2">
        <f t="shared" si="302"/>
        <v>6.0150375939849732E-3</v>
      </c>
      <c r="N1526" s="1">
        <v>310</v>
      </c>
      <c r="O1526" s="1">
        <v>187</v>
      </c>
      <c r="P1526" s="1">
        <v>164</v>
      </c>
      <c r="Q1526" s="1">
        <v>2</v>
      </c>
      <c r="R1526" s="1"/>
      <c r="S1526" s="1">
        <v>1</v>
      </c>
      <c r="T1526" s="1">
        <v>0</v>
      </c>
      <c r="U1526" s="1">
        <v>1</v>
      </c>
      <c r="V1526" s="1"/>
      <c r="W1526" s="1">
        <v>0</v>
      </c>
      <c r="X1526" s="1">
        <v>0</v>
      </c>
      <c r="Y1526" s="1">
        <v>0</v>
      </c>
      <c r="Z1526" s="1"/>
      <c r="AA1526" s="1"/>
      <c r="AB1526" s="1"/>
      <c r="AH1526" t="str">
        <f t="shared" si="304"/>
        <v>Troy</v>
      </c>
      <c r="AI1526" t="s">
        <v>906</v>
      </c>
      <c r="AJ1526">
        <v>1</v>
      </c>
      <c r="AK1526" s="7"/>
      <c r="AL1526" s="127">
        <v>50</v>
      </c>
      <c r="AM1526" s="130">
        <v>19</v>
      </c>
      <c r="AN1526" s="130">
        <v>85</v>
      </c>
      <c r="AO1526" s="132">
        <v>73525</v>
      </c>
      <c r="AP1526" s="132">
        <f t="shared" si="310"/>
        <v>50019</v>
      </c>
      <c r="AQ1526" s="118" t="s">
        <v>2231</v>
      </c>
    </row>
    <row r="1527" spans="1:43" hidden="1" outlineLevel="1" x14ac:dyDescent="0.2">
      <c r="A1527" t="s">
        <v>383</v>
      </c>
      <c r="B1527" s="10" t="s">
        <v>1748</v>
      </c>
      <c r="C1527" s="1">
        <f t="shared" si="303"/>
        <v>632</v>
      </c>
      <c r="D1527" s="7">
        <f t="shared" si="305"/>
        <v>1</v>
      </c>
      <c r="E1527" s="7">
        <f t="shared" si="306"/>
        <v>3</v>
      </c>
      <c r="F1527" s="7">
        <f t="shared" si="307"/>
        <v>2</v>
      </c>
      <c r="G1527" s="1">
        <f t="shared" si="308"/>
        <v>77</v>
      </c>
      <c r="H1527" s="2">
        <f t="shared" si="309"/>
        <v>0.12183544303797468</v>
      </c>
      <c r="I1527" s="8"/>
      <c r="J1527" s="2">
        <f t="shared" si="299"/>
        <v>0.41613924050632911</v>
      </c>
      <c r="K1527" s="2">
        <f t="shared" si="300"/>
        <v>0.27689873417721517</v>
      </c>
      <c r="L1527" s="2">
        <f t="shared" si="301"/>
        <v>0.29430379746835444</v>
      </c>
      <c r="M1527" s="2">
        <f t="shared" si="302"/>
        <v>1.2658227848101278E-2</v>
      </c>
      <c r="N1527" s="1">
        <v>263</v>
      </c>
      <c r="O1527" s="1">
        <v>175</v>
      </c>
      <c r="P1527" s="1">
        <v>186</v>
      </c>
      <c r="Q1527" s="1">
        <v>1</v>
      </c>
      <c r="R1527" s="1"/>
      <c r="S1527" s="1">
        <v>3</v>
      </c>
      <c r="T1527" s="1">
        <v>0</v>
      </c>
      <c r="U1527" s="1">
        <v>4</v>
      </c>
      <c r="V1527" s="1"/>
      <c r="W1527" s="1">
        <v>0</v>
      </c>
      <c r="X1527" s="1">
        <v>0</v>
      </c>
      <c r="Y1527" s="1">
        <v>0</v>
      </c>
      <c r="Z1527" s="1"/>
      <c r="AA1527" s="1"/>
      <c r="AB1527" s="1"/>
      <c r="AH1527" t="str">
        <f t="shared" si="304"/>
        <v>Tunbridge</v>
      </c>
      <c r="AI1527" t="s">
        <v>678</v>
      </c>
      <c r="AJ1527">
        <v>1</v>
      </c>
      <c r="AK1527" s="7"/>
      <c r="AL1527" s="127">
        <v>50</v>
      </c>
      <c r="AM1527" s="130">
        <v>17</v>
      </c>
      <c r="AN1527" s="130">
        <v>65</v>
      </c>
      <c r="AO1527" s="132">
        <v>73675</v>
      </c>
      <c r="AP1527" s="132">
        <f t="shared" si="310"/>
        <v>50017</v>
      </c>
      <c r="AQ1527" s="118" t="s">
        <v>2231</v>
      </c>
    </row>
    <row r="1528" spans="1:43" hidden="1" outlineLevel="1" x14ac:dyDescent="0.2">
      <c r="A1528" t="s">
        <v>625</v>
      </c>
      <c r="B1528" s="10" t="s">
        <v>1748</v>
      </c>
      <c r="C1528" s="1">
        <f t="shared" si="303"/>
        <v>1655</v>
      </c>
      <c r="D1528" s="7">
        <f t="shared" si="305"/>
        <v>1</v>
      </c>
      <c r="E1528" s="7">
        <f t="shared" si="306"/>
        <v>3</v>
      </c>
      <c r="F1528" s="7">
        <f t="shared" si="307"/>
        <v>2</v>
      </c>
      <c r="G1528" s="1">
        <f t="shared" si="308"/>
        <v>291</v>
      </c>
      <c r="H1528" s="2">
        <f t="shared" si="309"/>
        <v>0.17583081570996978</v>
      </c>
      <c r="I1528" s="8"/>
      <c r="J1528" s="2">
        <f t="shared" si="299"/>
        <v>0.46283987915407854</v>
      </c>
      <c r="K1528" s="2">
        <f t="shared" si="300"/>
        <v>0.24048338368580061</v>
      </c>
      <c r="L1528" s="2">
        <f t="shared" si="301"/>
        <v>0.28700906344410876</v>
      </c>
      <c r="M1528" s="2">
        <f t="shared" si="302"/>
        <v>9.6676737160121262E-3</v>
      </c>
      <c r="N1528" s="1">
        <v>766</v>
      </c>
      <c r="O1528" s="1">
        <v>398</v>
      </c>
      <c r="P1528" s="1">
        <v>475</v>
      </c>
      <c r="Q1528" s="1">
        <v>5</v>
      </c>
      <c r="R1528" s="1"/>
      <c r="S1528" s="1">
        <v>1</v>
      </c>
      <c r="T1528" s="1">
        <v>0</v>
      </c>
      <c r="U1528" s="1">
        <v>3</v>
      </c>
      <c r="V1528" s="1"/>
      <c r="W1528" s="1">
        <v>0</v>
      </c>
      <c r="X1528" s="1">
        <v>0</v>
      </c>
      <c r="Y1528" s="1">
        <v>7</v>
      </c>
      <c r="Z1528" s="1"/>
      <c r="AA1528" s="1"/>
      <c r="AB1528" s="1"/>
      <c r="AH1528" t="str">
        <f t="shared" si="304"/>
        <v>Underhill</v>
      </c>
      <c r="AI1528" t="s">
        <v>2519</v>
      </c>
      <c r="AJ1528">
        <v>1</v>
      </c>
      <c r="AK1528" s="7"/>
      <c r="AL1528" s="127">
        <v>50</v>
      </c>
      <c r="AM1528" s="130">
        <v>7</v>
      </c>
      <c r="AN1528" s="130">
        <v>75</v>
      </c>
      <c r="AO1528" s="132">
        <v>73975</v>
      </c>
      <c r="AP1528" s="132">
        <f t="shared" si="310"/>
        <v>50007</v>
      </c>
      <c r="AQ1528" s="118" t="s">
        <v>2231</v>
      </c>
    </row>
    <row r="1529" spans="1:43" hidden="1" outlineLevel="1" x14ac:dyDescent="0.2">
      <c r="A1529" t="s">
        <v>626</v>
      </c>
      <c r="B1529" s="10" t="s">
        <v>1748</v>
      </c>
      <c r="C1529" s="1">
        <f t="shared" si="303"/>
        <v>1060</v>
      </c>
      <c r="D1529" s="7">
        <f t="shared" si="305"/>
        <v>1</v>
      </c>
      <c r="E1529" s="7">
        <f t="shared" si="306"/>
        <v>2</v>
      </c>
      <c r="F1529" s="7">
        <f t="shared" si="307"/>
        <v>3</v>
      </c>
      <c r="G1529" s="1">
        <f t="shared" si="308"/>
        <v>121</v>
      </c>
      <c r="H1529" s="2">
        <f t="shared" si="309"/>
        <v>0.11415094339622642</v>
      </c>
      <c r="I1529" s="8"/>
      <c r="J1529" s="2">
        <f t="shared" si="299"/>
        <v>0.44622641509433963</v>
      </c>
      <c r="K1529" s="2">
        <f t="shared" si="300"/>
        <v>0.33207547169811319</v>
      </c>
      <c r="L1529" s="2">
        <f t="shared" si="301"/>
        <v>0.21886792452830189</v>
      </c>
      <c r="M1529" s="2">
        <f t="shared" si="302"/>
        <v>2.8301886792453379E-3</v>
      </c>
      <c r="N1529" s="1">
        <v>473</v>
      </c>
      <c r="O1529" s="1">
        <v>352</v>
      </c>
      <c r="P1529" s="1">
        <v>232</v>
      </c>
      <c r="Q1529" s="1">
        <v>0</v>
      </c>
      <c r="R1529" s="1"/>
      <c r="S1529" s="1">
        <v>0</v>
      </c>
      <c r="T1529" s="1">
        <v>0</v>
      </c>
      <c r="U1529" s="1">
        <v>0</v>
      </c>
      <c r="V1529" s="1"/>
      <c r="W1529" s="1">
        <v>0</v>
      </c>
      <c r="X1529" s="1">
        <v>0</v>
      </c>
      <c r="Y1529" s="1">
        <v>3</v>
      </c>
      <c r="Z1529" s="1"/>
      <c r="AA1529" s="1"/>
      <c r="AB1529" s="1"/>
      <c r="AH1529" t="str">
        <f t="shared" si="304"/>
        <v>Vergennes</v>
      </c>
      <c r="AI1529" t="s">
        <v>1749</v>
      </c>
      <c r="AJ1529">
        <v>1</v>
      </c>
      <c r="AK1529" s="7"/>
      <c r="AL1529" s="127">
        <v>50</v>
      </c>
      <c r="AM1529" s="130">
        <v>1</v>
      </c>
      <c r="AN1529" s="130">
        <v>100</v>
      </c>
      <c r="AO1529" s="132">
        <v>74650</v>
      </c>
      <c r="AP1529" s="132">
        <f t="shared" si="310"/>
        <v>50001</v>
      </c>
      <c r="AQ1529" s="118" t="s">
        <v>146</v>
      </c>
    </row>
    <row r="1530" spans="1:43" hidden="1" outlineLevel="1" x14ac:dyDescent="0.2">
      <c r="A1530" t="s">
        <v>2281</v>
      </c>
      <c r="B1530" s="10" t="s">
        <v>1748</v>
      </c>
      <c r="C1530" s="1">
        <f t="shared" si="303"/>
        <v>955</v>
      </c>
      <c r="D1530" s="7">
        <f t="shared" si="305"/>
        <v>2</v>
      </c>
      <c r="E1530" s="7">
        <f t="shared" si="306"/>
        <v>1</v>
      </c>
      <c r="F1530" s="7">
        <f t="shared" si="307"/>
        <v>3</v>
      </c>
      <c r="G1530" s="1">
        <f t="shared" si="308"/>
        <v>32</v>
      </c>
      <c r="H1530" s="2">
        <f t="shared" si="309"/>
        <v>3.3507853403141365E-2</v>
      </c>
      <c r="I1530" s="8"/>
      <c r="J1530" s="2">
        <f t="shared" si="299"/>
        <v>0.34554973821989526</v>
      </c>
      <c r="K1530" s="2">
        <f t="shared" si="300"/>
        <v>0.37905759162303665</v>
      </c>
      <c r="L1530" s="2">
        <f t="shared" si="301"/>
        <v>0.27120418848167538</v>
      </c>
      <c r="M1530" s="2">
        <f t="shared" si="302"/>
        <v>4.1884816753926524E-3</v>
      </c>
      <c r="N1530" s="1">
        <v>330</v>
      </c>
      <c r="O1530" s="1">
        <v>362</v>
      </c>
      <c r="P1530" s="1">
        <v>259</v>
      </c>
      <c r="Q1530" s="1">
        <v>1</v>
      </c>
      <c r="R1530" s="1"/>
      <c r="S1530" s="1">
        <v>1</v>
      </c>
      <c r="T1530" s="1">
        <v>0</v>
      </c>
      <c r="U1530" s="1">
        <v>2</v>
      </c>
      <c r="V1530" s="1"/>
      <c r="W1530" s="1">
        <v>0</v>
      </c>
      <c r="X1530" s="1">
        <v>0</v>
      </c>
      <c r="Y1530" s="1">
        <v>0</v>
      </c>
      <c r="Z1530" s="1"/>
      <c r="AA1530" s="1"/>
      <c r="AB1530" s="1"/>
      <c r="AH1530" t="str">
        <f t="shared" si="304"/>
        <v>Vernon</v>
      </c>
      <c r="AI1530" t="s">
        <v>2181</v>
      </c>
      <c r="AJ1530">
        <v>1</v>
      </c>
      <c r="AK1530" s="7"/>
      <c r="AL1530" s="127">
        <v>50</v>
      </c>
      <c r="AM1530" s="130">
        <v>25</v>
      </c>
      <c r="AN1530" s="130">
        <v>85</v>
      </c>
      <c r="AO1530" s="132">
        <v>74800</v>
      </c>
      <c r="AP1530" s="132">
        <f t="shared" si="310"/>
        <v>50025</v>
      </c>
      <c r="AQ1530" s="118" t="s">
        <v>2231</v>
      </c>
    </row>
    <row r="1531" spans="1:43" hidden="1" outlineLevel="1" x14ac:dyDescent="0.2">
      <c r="A1531" t="s">
        <v>638</v>
      </c>
      <c r="B1531" s="10" t="s">
        <v>1748</v>
      </c>
      <c r="C1531" s="1">
        <f t="shared" si="303"/>
        <v>332</v>
      </c>
      <c r="D1531" s="7">
        <f t="shared" si="305"/>
        <v>1</v>
      </c>
      <c r="E1531" s="7">
        <f t="shared" si="306"/>
        <v>2</v>
      </c>
      <c r="F1531" s="7">
        <f t="shared" si="307"/>
        <v>3</v>
      </c>
      <c r="G1531" s="1">
        <f t="shared" si="308"/>
        <v>83</v>
      </c>
      <c r="H1531" s="2">
        <f t="shared" si="309"/>
        <v>0.25</v>
      </c>
      <c r="I1531" s="8"/>
      <c r="J1531" s="2">
        <f t="shared" si="299"/>
        <v>0.52710843373493976</v>
      </c>
      <c r="K1531" s="2">
        <f t="shared" si="300"/>
        <v>0.27710843373493976</v>
      </c>
      <c r="L1531" s="2">
        <f t="shared" si="301"/>
        <v>0.18674698795180722</v>
      </c>
      <c r="M1531" s="2">
        <f t="shared" si="302"/>
        <v>9.0361445783132543E-3</v>
      </c>
      <c r="N1531" s="1">
        <v>175</v>
      </c>
      <c r="O1531" s="1">
        <v>92</v>
      </c>
      <c r="P1531" s="1">
        <v>62</v>
      </c>
      <c r="Q1531" s="1">
        <v>0</v>
      </c>
      <c r="R1531" s="1"/>
      <c r="S1531" s="1">
        <v>0</v>
      </c>
      <c r="T1531" s="1">
        <v>1</v>
      </c>
      <c r="U1531" s="1">
        <v>0</v>
      </c>
      <c r="V1531" s="1"/>
      <c r="W1531" s="1">
        <v>0</v>
      </c>
      <c r="X1531" s="1">
        <v>0</v>
      </c>
      <c r="Y1531" s="1">
        <v>2</v>
      </c>
      <c r="Z1531" s="1"/>
      <c r="AA1531" s="1"/>
      <c r="AB1531" s="1"/>
      <c r="AH1531" t="str">
        <f t="shared" si="304"/>
        <v>Vershire</v>
      </c>
      <c r="AI1531" t="s">
        <v>678</v>
      </c>
      <c r="AJ1531">
        <v>1</v>
      </c>
      <c r="AK1531" s="7"/>
      <c r="AL1531" s="127">
        <v>50</v>
      </c>
      <c r="AM1531" s="130">
        <v>17</v>
      </c>
      <c r="AN1531" s="130">
        <v>70</v>
      </c>
      <c r="AO1531" s="132">
        <v>74950</v>
      </c>
      <c r="AP1531" s="132">
        <f t="shared" si="310"/>
        <v>50017</v>
      </c>
      <c r="AQ1531" s="118" t="s">
        <v>2231</v>
      </c>
    </row>
    <row r="1532" spans="1:43" hidden="1" outlineLevel="1" x14ac:dyDescent="0.2">
      <c r="A1532" t="s">
        <v>639</v>
      </c>
      <c r="B1532" s="10" t="s">
        <v>1748</v>
      </c>
      <c r="C1532" s="1">
        <f t="shared" si="303"/>
        <v>44</v>
      </c>
      <c r="D1532" s="7">
        <f t="shared" si="305"/>
        <v>2</v>
      </c>
      <c r="E1532" s="7">
        <f t="shared" si="306"/>
        <v>3</v>
      </c>
      <c r="F1532" s="7">
        <f t="shared" si="307"/>
        <v>1</v>
      </c>
      <c r="G1532" s="1">
        <f t="shared" si="308"/>
        <v>6</v>
      </c>
      <c r="H1532" s="2">
        <f t="shared" si="309"/>
        <v>0.13636363636363635</v>
      </c>
      <c r="I1532" s="8"/>
      <c r="J1532" s="2">
        <f t="shared" si="299"/>
        <v>0.29545454545454547</v>
      </c>
      <c r="K1532" s="2">
        <f t="shared" si="300"/>
        <v>0.27272727272727271</v>
      </c>
      <c r="L1532" s="2">
        <f t="shared" si="301"/>
        <v>0.43181818181818182</v>
      </c>
      <c r="M1532" s="2">
        <f t="shared" si="302"/>
        <v>5.5511151231257827E-17</v>
      </c>
      <c r="N1532" s="1">
        <v>13</v>
      </c>
      <c r="O1532" s="1">
        <v>12</v>
      </c>
      <c r="P1532" s="1">
        <v>19</v>
      </c>
      <c r="Q1532" s="1">
        <v>0</v>
      </c>
      <c r="R1532" s="1"/>
      <c r="S1532" s="1">
        <v>0</v>
      </c>
      <c r="T1532" s="1">
        <v>0</v>
      </c>
      <c r="U1532" s="1">
        <v>0</v>
      </c>
      <c r="V1532" s="1"/>
      <c r="W1532" s="1">
        <v>0</v>
      </c>
      <c r="X1532" s="1">
        <v>0</v>
      </c>
      <c r="Y1532" s="1">
        <v>0</v>
      </c>
      <c r="Z1532" s="1"/>
      <c r="AA1532" s="1"/>
      <c r="AB1532" s="1"/>
      <c r="AH1532" t="str">
        <f t="shared" si="304"/>
        <v>Victory</v>
      </c>
      <c r="AI1532" t="s">
        <v>1581</v>
      </c>
      <c r="AJ1532">
        <v>1</v>
      </c>
      <c r="AK1532" s="7"/>
      <c r="AL1532" s="127">
        <v>50</v>
      </c>
      <c r="AM1532" s="130">
        <v>9</v>
      </c>
      <c r="AN1532" s="130">
        <v>85</v>
      </c>
      <c r="AO1532" s="132">
        <v>75175</v>
      </c>
      <c r="AP1532" s="132">
        <f t="shared" si="310"/>
        <v>50009</v>
      </c>
      <c r="AQ1532" s="118" t="s">
        <v>2231</v>
      </c>
    </row>
    <row r="1533" spans="1:43" hidden="1" outlineLevel="1" x14ac:dyDescent="0.2">
      <c r="A1533" t="s">
        <v>2628</v>
      </c>
      <c r="B1533" s="10" t="s">
        <v>1748</v>
      </c>
      <c r="C1533" s="1">
        <f t="shared" si="303"/>
        <v>890</v>
      </c>
      <c r="D1533" s="7">
        <f t="shared" si="305"/>
        <v>1</v>
      </c>
      <c r="E1533" s="7">
        <f t="shared" si="306"/>
        <v>2</v>
      </c>
      <c r="F1533" s="7">
        <f t="shared" si="307"/>
        <v>3</v>
      </c>
      <c r="G1533" s="1">
        <f t="shared" si="308"/>
        <v>177</v>
      </c>
      <c r="H1533" s="2">
        <f t="shared" si="309"/>
        <v>0.19887640449438201</v>
      </c>
      <c r="I1533" s="8"/>
      <c r="J1533" s="2">
        <f t="shared" si="299"/>
        <v>0.47752808988764045</v>
      </c>
      <c r="K1533" s="2">
        <f t="shared" si="300"/>
        <v>0.27865168539325841</v>
      </c>
      <c r="L1533" s="2">
        <f t="shared" si="301"/>
        <v>0.23483146067415731</v>
      </c>
      <c r="M1533" s="2">
        <f t="shared" si="302"/>
        <v>8.9887640449438921E-3</v>
      </c>
      <c r="N1533" s="1">
        <v>425</v>
      </c>
      <c r="O1533" s="1">
        <v>248</v>
      </c>
      <c r="P1533" s="1">
        <v>209</v>
      </c>
      <c r="Q1533" s="1">
        <v>2</v>
      </c>
      <c r="R1533" s="1"/>
      <c r="S1533" s="1">
        <v>5</v>
      </c>
      <c r="T1533" s="1">
        <v>1</v>
      </c>
      <c r="U1533" s="1">
        <v>0</v>
      </c>
      <c r="V1533" s="1"/>
      <c r="W1533" s="1">
        <v>0</v>
      </c>
      <c r="X1533" s="1">
        <v>0</v>
      </c>
      <c r="Y1533" s="1">
        <v>0</v>
      </c>
      <c r="Z1533" s="1"/>
      <c r="AA1533" s="1"/>
      <c r="AB1533" s="1"/>
      <c r="AH1533" t="str">
        <f t="shared" si="304"/>
        <v>Waitsfield</v>
      </c>
      <c r="AI1533" t="s">
        <v>563</v>
      </c>
      <c r="AJ1533">
        <v>1</v>
      </c>
      <c r="AK1533" s="7"/>
      <c r="AL1533" s="127">
        <v>50</v>
      </c>
      <c r="AM1533" s="130">
        <v>23</v>
      </c>
      <c r="AN1533" s="130">
        <v>80</v>
      </c>
      <c r="AO1533" s="132">
        <v>75325</v>
      </c>
      <c r="AP1533" s="132">
        <f t="shared" si="310"/>
        <v>50023</v>
      </c>
      <c r="AQ1533" s="118" t="s">
        <v>2231</v>
      </c>
    </row>
    <row r="1534" spans="1:43" hidden="1" outlineLevel="1" x14ac:dyDescent="0.2">
      <c r="A1534" t="s">
        <v>1867</v>
      </c>
      <c r="B1534" s="10" t="s">
        <v>1748</v>
      </c>
      <c r="C1534" s="1">
        <f t="shared" si="303"/>
        <v>361</v>
      </c>
      <c r="D1534" s="7">
        <f t="shared" si="305"/>
        <v>1</v>
      </c>
      <c r="E1534" s="7">
        <f t="shared" si="306"/>
        <v>3</v>
      </c>
      <c r="F1534" s="7">
        <f t="shared" si="307"/>
        <v>2</v>
      </c>
      <c r="G1534" s="1">
        <f t="shared" si="308"/>
        <v>74</v>
      </c>
      <c r="H1534" s="2">
        <f t="shared" si="309"/>
        <v>0.20498614958448755</v>
      </c>
      <c r="I1534" s="8"/>
      <c r="J1534" s="2">
        <f t="shared" si="299"/>
        <v>0.47645429362880887</v>
      </c>
      <c r="K1534" s="2">
        <f t="shared" si="300"/>
        <v>0.24653739612188366</v>
      </c>
      <c r="L1534" s="2">
        <f t="shared" si="301"/>
        <v>0.27146814404432135</v>
      </c>
      <c r="M1534" s="2">
        <f t="shared" si="302"/>
        <v>5.5401662049861522E-3</v>
      </c>
      <c r="N1534" s="1">
        <v>172</v>
      </c>
      <c r="O1534" s="1">
        <v>89</v>
      </c>
      <c r="P1534" s="1">
        <v>98</v>
      </c>
      <c r="Q1534" s="1">
        <v>0</v>
      </c>
      <c r="R1534" s="1"/>
      <c r="S1534" s="1">
        <v>0</v>
      </c>
      <c r="T1534" s="1">
        <v>0</v>
      </c>
      <c r="U1534" s="1">
        <v>1</v>
      </c>
      <c r="V1534" s="1"/>
      <c r="W1534" s="1">
        <v>1</v>
      </c>
      <c r="X1534" s="1">
        <v>0</v>
      </c>
      <c r="Y1534" s="1">
        <v>0</v>
      </c>
      <c r="Z1534" s="1"/>
      <c r="AA1534" s="1"/>
      <c r="AB1534" s="1"/>
      <c r="AH1534" t="str">
        <f t="shared" si="304"/>
        <v>Walden</v>
      </c>
      <c r="AI1534" t="s">
        <v>117</v>
      </c>
      <c r="AJ1534">
        <v>1</v>
      </c>
      <c r="AK1534" s="7"/>
      <c r="AL1534" s="127">
        <v>50</v>
      </c>
      <c r="AM1534" s="130">
        <v>5</v>
      </c>
      <c r="AN1534" s="130">
        <v>75</v>
      </c>
      <c r="AO1534" s="132">
        <v>75700</v>
      </c>
      <c r="AP1534" s="132">
        <f t="shared" si="310"/>
        <v>50005</v>
      </c>
      <c r="AQ1534" s="118" t="s">
        <v>2231</v>
      </c>
    </row>
    <row r="1535" spans="1:43" hidden="1" outlineLevel="1" x14ac:dyDescent="0.2">
      <c r="A1535" t="s">
        <v>1868</v>
      </c>
      <c r="B1535" s="10" t="s">
        <v>1748</v>
      </c>
      <c r="C1535" s="1">
        <f t="shared" si="303"/>
        <v>1186</v>
      </c>
      <c r="D1535" s="7">
        <f t="shared" si="305"/>
        <v>2</v>
      </c>
      <c r="E1535" s="7">
        <f t="shared" si="306"/>
        <v>1</v>
      </c>
      <c r="F1535" s="7">
        <f t="shared" si="307"/>
        <v>3</v>
      </c>
      <c r="G1535" s="1">
        <f t="shared" si="308"/>
        <v>38</v>
      </c>
      <c r="H1535" s="2">
        <f t="shared" si="309"/>
        <v>3.2040472175379427E-2</v>
      </c>
      <c r="I1535" s="8"/>
      <c r="J1535" s="2">
        <f t="shared" si="299"/>
        <v>0.35750421585160203</v>
      </c>
      <c r="K1535" s="2">
        <f t="shared" si="300"/>
        <v>0.38954468802698144</v>
      </c>
      <c r="L1535" s="2">
        <f t="shared" si="301"/>
        <v>0.24620573355817876</v>
      </c>
      <c r="M1535" s="2">
        <f t="shared" si="302"/>
        <v>6.7453625632378222E-3</v>
      </c>
      <c r="N1535" s="1">
        <v>424</v>
      </c>
      <c r="O1535" s="1">
        <v>462</v>
      </c>
      <c r="P1535" s="1">
        <v>292</v>
      </c>
      <c r="Q1535" s="1">
        <v>1</v>
      </c>
      <c r="R1535" s="1"/>
      <c r="S1535" s="1">
        <v>0</v>
      </c>
      <c r="T1535" s="1">
        <v>0</v>
      </c>
      <c r="U1535" s="1">
        <v>2</v>
      </c>
      <c r="V1535" s="1"/>
      <c r="W1535" s="1">
        <v>1</v>
      </c>
      <c r="X1535" s="1">
        <v>3</v>
      </c>
      <c r="Y1535" s="1">
        <v>1</v>
      </c>
      <c r="Z1535" s="1"/>
      <c r="AA1535" s="1"/>
      <c r="AB1535" s="1"/>
      <c r="AH1535" t="str">
        <f t="shared" si="304"/>
        <v>Wallingford</v>
      </c>
      <c r="AI1535" t="s">
        <v>463</v>
      </c>
      <c r="AJ1535">
        <v>1</v>
      </c>
      <c r="AK1535" s="7"/>
      <c r="AL1535" s="127">
        <v>50</v>
      </c>
      <c r="AM1535" s="130">
        <v>21</v>
      </c>
      <c r="AN1535" s="130">
        <v>125</v>
      </c>
      <c r="AO1535" s="132">
        <v>75925</v>
      </c>
      <c r="AP1535" s="132">
        <f t="shared" si="310"/>
        <v>50021</v>
      </c>
      <c r="AQ1535" s="118" t="s">
        <v>2231</v>
      </c>
    </row>
    <row r="1536" spans="1:43" hidden="1" outlineLevel="1" x14ac:dyDescent="0.2">
      <c r="A1536" t="s">
        <v>640</v>
      </c>
      <c r="B1536" s="10" t="s">
        <v>1748</v>
      </c>
      <c r="C1536" s="1">
        <f t="shared" si="303"/>
        <v>255</v>
      </c>
      <c r="D1536" s="7">
        <f t="shared" si="305"/>
        <v>1</v>
      </c>
      <c r="E1536" s="7">
        <f t="shared" si="306"/>
        <v>2</v>
      </c>
      <c r="F1536" s="7">
        <f t="shared" si="307"/>
        <v>3</v>
      </c>
      <c r="G1536" s="1">
        <f t="shared" si="308"/>
        <v>36</v>
      </c>
      <c r="H1536" s="2">
        <f t="shared" si="309"/>
        <v>0.14117647058823529</v>
      </c>
      <c r="I1536" s="8"/>
      <c r="J1536" s="2">
        <f t="shared" si="299"/>
        <v>0.46274509803921571</v>
      </c>
      <c r="K1536" s="2">
        <f t="shared" si="300"/>
        <v>0.32156862745098042</v>
      </c>
      <c r="L1536" s="2">
        <f t="shared" si="301"/>
        <v>0.21568627450980393</v>
      </c>
      <c r="M1536" s="2">
        <f t="shared" si="302"/>
        <v>-5.5511151231257827E-17</v>
      </c>
      <c r="N1536" s="1">
        <v>118</v>
      </c>
      <c r="O1536" s="1">
        <v>82</v>
      </c>
      <c r="P1536" s="1">
        <v>55</v>
      </c>
      <c r="Q1536" s="1">
        <v>0</v>
      </c>
      <c r="R1536" s="1"/>
      <c r="S1536" s="1">
        <v>0</v>
      </c>
      <c r="T1536" s="1">
        <v>0</v>
      </c>
      <c r="U1536" s="1">
        <v>0</v>
      </c>
      <c r="V1536" s="1"/>
      <c r="W1536" s="1">
        <v>0</v>
      </c>
      <c r="X1536" s="1">
        <v>0</v>
      </c>
      <c r="Y1536" s="1">
        <v>0</v>
      </c>
      <c r="Z1536" s="1"/>
      <c r="AA1536" s="1"/>
      <c r="AB1536" s="1"/>
      <c r="AH1536" t="str">
        <f t="shared" si="304"/>
        <v>Waltham</v>
      </c>
      <c r="AI1536" t="s">
        <v>1749</v>
      </c>
      <c r="AJ1536">
        <v>1</v>
      </c>
      <c r="AK1536" s="7"/>
      <c r="AL1536" s="127">
        <v>50</v>
      </c>
      <c r="AM1536" s="130">
        <v>1</v>
      </c>
      <c r="AN1536" s="130">
        <v>105</v>
      </c>
      <c r="AO1536" s="132">
        <v>76075</v>
      </c>
      <c r="AP1536" s="132">
        <f t="shared" si="310"/>
        <v>50001</v>
      </c>
      <c r="AQ1536" s="118" t="s">
        <v>2231</v>
      </c>
    </row>
    <row r="1537" spans="1:43" hidden="1" outlineLevel="1" x14ac:dyDescent="0.2">
      <c r="A1537" t="s">
        <v>641</v>
      </c>
      <c r="B1537" s="10" t="s">
        <v>1748</v>
      </c>
      <c r="C1537" s="1">
        <f t="shared" si="303"/>
        <v>365</v>
      </c>
      <c r="D1537" s="7">
        <f t="shared" si="305"/>
        <v>2</v>
      </c>
      <c r="E1537" s="7">
        <f t="shared" si="306"/>
        <v>1</v>
      </c>
      <c r="F1537" s="7">
        <f t="shared" si="307"/>
        <v>3</v>
      </c>
      <c r="G1537" s="1">
        <f t="shared" si="308"/>
        <v>1</v>
      </c>
      <c r="H1537" s="2">
        <f t="shared" si="309"/>
        <v>2.7397260273972603E-3</v>
      </c>
      <c r="I1537" s="8"/>
      <c r="J1537" s="2">
        <f t="shared" si="299"/>
        <v>0.37808219178082192</v>
      </c>
      <c r="K1537" s="2">
        <f t="shared" si="300"/>
        <v>0.38082191780821917</v>
      </c>
      <c r="L1537" s="2">
        <f t="shared" si="301"/>
        <v>0.23835616438356164</v>
      </c>
      <c r="M1537" s="2">
        <f t="shared" si="302"/>
        <v>2.7397260273972768E-3</v>
      </c>
      <c r="N1537" s="1">
        <v>138</v>
      </c>
      <c r="O1537" s="1">
        <v>139</v>
      </c>
      <c r="P1537" s="1">
        <v>87</v>
      </c>
      <c r="Q1537" s="1">
        <v>1</v>
      </c>
      <c r="R1537" s="1"/>
      <c r="S1537" s="1">
        <v>0</v>
      </c>
      <c r="T1537" s="1">
        <v>0</v>
      </c>
      <c r="U1537" s="1">
        <v>0</v>
      </c>
      <c r="V1537" s="1"/>
      <c r="W1537" s="1">
        <v>0</v>
      </c>
      <c r="X1537" s="1">
        <v>0</v>
      </c>
      <c r="Y1537" s="1">
        <v>0</v>
      </c>
      <c r="Z1537" s="1"/>
      <c r="AA1537" s="1"/>
      <c r="AB1537" s="1"/>
      <c r="AH1537" t="str">
        <f t="shared" si="304"/>
        <v>Wardsboro</v>
      </c>
      <c r="AI1537" t="s">
        <v>2181</v>
      </c>
      <c r="AJ1537">
        <v>1</v>
      </c>
      <c r="AK1537" s="7"/>
      <c r="AL1537" s="127">
        <v>50</v>
      </c>
      <c r="AM1537" s="130">
        <v>25</v>
      </c>
      <c r="AN1537" s="130">
        <v>90</v>
      </c>
      <c r="AO1537" s="132">
        <v>76225</v>
      </c>
      <c r="AP1537" s="132">
        <f t="shared" si="310"/>
        <v>50025</v>
      </c>
      <c r="AQ1537" s="118" t="s">
        <v>2231</v>
      </c>
    </row>
    <row r="1538" spans="1:43" hidden="1" outlineLevel="1" x14ac:dyDescent="0.2">
      <c r="A1538" t="s">
        <v>821</v>
      </c>
      <c r="B1538" s="10" t="s">
        <v>1748</v>
      </c>
      <c r="C1538" s="1">
        <f t="shared" si="303"/>
        <v>875</v>
      </c>
      <c r="D1538" s="7">
        <f t="shared" si="305"/>
        <v>1</v>
      </c>
      <c r="E1538" s="7">
        <f t="shared" si="306"/>
        <v>3</v>
      </c>
      <c r="F1538" s="7">
        <f t="shared" si="307"/>
        <v>2</v>
      </c>
      <c r="G1538" s="1">
        <f t="shared" si="308"/>
        <v>245</v>
      </c>
      <c r="H1538" s="2">
        <f t="shared" si="309"/>
        <v>0.28000000000000003</v>
      </c>
      <c r="I1538" s="8"/>
      <c r="J1538" s="2">
        <f t="shared" si="299"/>
        <v>0.53600000000000003</v>
      </c>
      <c r="K1538" s="2">
        <f t="shared" si="300"/>
        <v>0.19542857142857142</v>
      </c>
      <c r="L1538" s="2">
        <f t="shared" si="301"/>
        <v>0.25600000000000001</v>
      </c>
      <c r="M1538" s="2">
        <f t="shared" si="302"/>
        <v>1.2571428571428567E-2</v>
      </c>
      <c r="N1538" s="1">
        <v>469</v>
      </c>
      <c r="O1538" s="1">
        <v>171</v>
      </c>
      <c r="P1538" s="1">
        <v>224</v>
      </c>
      <c r="Q1538" s="1">
        <v>5</v>
      </c>
      <c r="R1538" s="1"/>
      <c r="S1538" s="1">
        <v>1</v>
      </c>
      <c r="T1538" s="1">
        <v>1</v>
      </c>
      <c r="U1538" s="1">
        <v>2</v>
      </c>
      <c r="V1538" s="1"/>
      <c r="W1538" s="1">
        <v>0</v>
      </c>
      <c r="X1538" s="1">
        <v>1</v>
      </c>
      <c r="Y1538" s="1">
        <v>1</v>
      </c>
      <c r="Z1538" s="1"/>
      <c r="AA1538" s="1"/>
      <c r="AB1538" s="1"/>
      <c r="AH1538" t="str">
        <f t="shared" si="304"/>
        <v>Warren</v>
      </c>
      <c r="AI1538" t="s">
        <v>563</v>
      </c>
      <c r="AJ1538">
        <v>1</v>
      </c>
      <c r="AK1538" s="7"/>
      <c r="AL1538" s="127">
        <v>50</v>
      </c>
      <c r="AM1538" s="130">
        <v>23</v>
      </c>
      <c r="AN1538" s="130">
        <v>85</v>
      </c>
      <c r="AO1538" s="132">
        <v>76525</v>
      </c>
      <c r="AP1538" s="132">
        <f t="shared" si="310"/>
        <v>50023</v>
      </c>
      <c r="AQ1538" s="118" t="s">
        <v>2231</v>
      </c>
    </row>
    <row r="1539" spans="1:43" hidden="1" outlineLevel="1" x14ac:dyDescent="0.2">
      <c r="A1539" t="s">
        <v>563</v>
      </c>
      <c r="B1539" s="10" t="s">
        <v>1748</v>
      </c>
      <c r="C1539" s="1">
        <f t="shared" si="303"/>
        <v>535</v>
      </c>
      <c r="D1539" s="7">
        <f t="shared" si="305"/>
        <v>1</v>
      </c>
      <c r="E1539" s="7">
        <f t="shared" si="306"/>
        <v>2</v>
      </c>
      <c r="F1539" s="7">
        <f t="shared" si="307"/>
        <v>3</v>
      </c>
      <c r="G1539" s="1">
        <f t="shared" si="308"/>
        <v>70</v>
      </c>
      <c r="H1539" s="2">
        <f t="shared" si="309"/>
        <v>0.13084112149532709</v>
      </c>
      <c r="I1539" s="8"/>
      <c r="J1539" s="2">
        <f t="shared" si="299"/>
        <v>0.42429906542056073</v>
      </c>
      <c r="K1539" s="2">
        <f t="shared" si="300"/>
        <v>0.29345794392523367</v>
      </c>
      <c r="L1539" s="2">
        <f t="shared" si="301"/>
        <v>0.27850467289719627</v>
      </c>
      <c r="M1539" s="2">
        <f t="shared" si="302"/>
        <v>3.7383177570093351E-3</v>
      </c>
      <c r="N1539" s="1">
        <v>227</v>
      </c>
      <c r="O1539" s="1">
        <v>157</v>
      </c>
      <c r="P1539" s="1">
        <v>149</v>
      </c>
      <c r="Q1539" s="1">
        <v>0</v>
      </c>
      <c r="R1539" s="1"/>
      <c r="S1539" s="1">
        <v>1</v>
      </c>
      <c r="T1539" s="1">
        <v>1</v>
      </c>
      <c r="U1539" s="1">
        <v>0</v>
      </c>
      <c r="V1539" s="1"/>
      <c r="W1539" s="1">
        <v>0</v>
      </c>
      <c r="X1539" s="1">
        <v>0</v>
      </c>
      <c r="Y1539" s="1">
        <v>0</v>
      </c>
      <c r="Z1539" s="1"/>
      <c r="AA1539" s="1"/>
      <c r="AB1539" s="1"/>
      <c r="AH1539" t="str">
        <f t="shared" si="304"/>
        <v>Washington</v>
      </c>
      <c r="AI1539" t="s">
        <v>678</v>
      </c>
      <c r="AJ1539">
        <v>1</v>
      </c>
      <c r="AK1539" s="7"/>
      <c r="AL1539" s="127">
        <v>50</v>
      </c>
      <c r="AM1539" s="130">
        <v>17</v>
      </c>
      <c r="AN1539" s="130">
        <v>75</v>
      </c>
      <c r="AO1539" s="132">
        <v>76750</v>
      </c>
      <c r="AP1539" s="132">
        <f t="shared" si="310"/>
        <v>50017</v>
      </c>
      <c r="AQ1539" s="118" t="s">
        <v>2231</v>
      </c>
    </row>
    <row r="1540" spans="1:43" hidden="1" outlineLevel="1" x14ac:dyDescent="0.2">
      <c r="A1540" t="s">
        <v>642</v>
      </c>
      <c r="B1540" s="10" t="s">
        <v>1748</v>
      </c>
      <c r="C1540" s="1">
        <f t="shared" si="303"/>
        <v>2430</v>
      </c>
      <c r="D1540" s="7">
        <f t="shared" si="305"/>
        <v>1</v>
      </c>
      <c r="E1540" s="7">
        <f t="shared" si="306"/>
        <v>2</v>
      </c>
      <c r="F1540" s="7">
        <f t="shared" si="307"/>
        <v>3</v>
      </c>
      <c r="G1540" s="1">
        <f t="shared" si="308"/>
        <v>319</v>
      </c>
      <c r="H1540" s="2">
        <f t="shared" si="309"/>
        <v>0.13127572016460906</v>
      </c>
      <c r="I1540" s="8"/>
      <c r="J1540" s="2">
        <f t="shared" si="299"/>
        <v>0.44156378600823043</v>
      </c>
      <c r="K1540" s="2">
        <f t="shared" si="300"/>
        <v>0.3102880658436214</v>
      </c>
      <c r="L1540" s="2">
        <f t="shared" si="301"/>
        <v>0.24320987654320989</v>
      </c>
      <c r="M1540" s="2">
        <f t="shared" si="302"/>
        <v>4.938271604938288E-3</v>
      </c>
      <c r="N1540" s="1">
        <v>1073</v>
      </c>
      <c r="O1540" s="1">
        <v>754</v>
      </c>
      <c r="P1540" s="1">
        <v>591</v>
      </c>
      <c r="Q1540" s="1">
        <v>1</v>
      </c>
      <c r="R1540" s="1"/>
      <c r="S1540" s="1">
        <v>2</v>
      </c>
      <c r="T1540" s="1">
        <v>1</v>
      </c>
      <c r="U1540" s="1">
        <v>2</v>
      </c>
      <c r="V1540" s="1"/>
      <c r="W1540" s="1">
        <v>3</v>
      </c>
      <c r="X1540" s="1">
        <v>0</v>
      </c>
      <c r="Y1540" s="1">
        <v>3</v>
      </c>
      <c r="Z1540" s="1"/>
      <c r="AA1540" s="1"/>
      <c r="AB1540" s="1"/>
      <c r="AH1540" t="str">
        <f t="shared" si="304"/>
        <v>Waterbury</v>
      </c>
      <c r="AI1540" t="s">
        <v>563</v>
      </c>
      <c r="AJ1540">
        <v>1</v>
      </c>
      <c r="AK1540" s="7"/>
      <c r="AL1540" s="127">
        <v>50</v>
      </c>
      <c r="AM1540" s="130">
        <v>23</v>
      </c>
      <c r="AN1540" s="130">
        <v>90</v>
      </c>
      <c r="AO1540" s="132">
        <v>76975</v>
      </c>
      <c r="AP1540" s="132">
        <f t="shared" si="310"/>
        <v>50023</v>
      </c>
      <c r="AQ1540" s="118" t="s">
        <v>2231</v>
      </c>
    </row>
    <row r="1541" spans="1:43" hidden="1" outlineLevel="1" x14ac:dyDescent="0.2">
      <c r="A1541" t="s">
        <v>390</v>
      </c>
      <c r="B1541" s="10" t="s">
        <v>1748</v>
      </c>
      <c r="C1541" s="1">
        <f t="shared" si="303"/>
        <v>599</v>
      </c>
      <c r="D1541" s="7">
        <f t="shared" si="305"/>
        <v>2</v>
      </c>
      <c r="E1541" s="7">
        <f t="shared" si="306"/>
        <v>1</v>
      </c>
      <c r="F1541" s="7">
        <f t="shared" si="307"/>
        <v>3</v>
      </c>
      <c r="G1541" s="1">
        <f t="shared" si="308"/>
        <v>94</v>
      </c>
      <c r="H1541" s="2">
        <f t="shared" si="309"/>
        <v>0.15692821368948248</v>
      </c>
      <c r="I1541" s="8"/>
      <c r="J1541" s="2">
        <f t="shared" si="299"/>
        <v>0.28547579298831388</v>
      </c>
      <c r="K1541" s="2">
        <f t="shared" si="300"/>
        <v>0.44240400667779634</v>
      </c>
      <c r="L1541" s="2">
        <f t="shared" si="301"/>
        <v>0.26711185308848079</v>
      </c>
      <c r="M1541" s="2">
        <f t="shared" si="302"/>
        <v>5.0083472454090505E-3</v>
      </c>
      <c r="N1541" s="1">
        <v>171</v>
      </c>
      <c r="O1541" s="1">
        <v>265</v>
      </c>
      <c r="P1541" s="1">
        <v>160</v>
      </c>
      <c r="Q1541" s="1">
        <v>2</v>
      </c>
      <c r="R1541" s="1"/>
      <c r="S1541" s="1">
        <v>0</v>
      </c>
      <c r="T1541" s="1">
        <v>0</v>
      </c>
      <c r="U1541" s="1">
        <v>0</v>
      </c>
      <c r="V1541" s="1"/>
      <c r="W1541" s="1">
        <v>0</v>
      </c>
      <c r="X1541" s="1">
        <v>0</v>
      </c>
      <c r="Y1541" s="1">
        <v>1</v>
      </c>
      <c r="Z1541" s="1"/>
      <c r="AA1541" s="1"/>
      <c r="AB1541" s="1"/>
      <c r="AH1541" t="str">
        <f t="shared" si="304"/>
        <v>Waterford</v>
      </c>
      <c r="AI1541" t="s">
        <v>117</v>
      </c>
      <c r="AJ1541">
        <v>1</v>
      </c>
      <c r="AK1541" s="7"/>
      <c r="AL1541" s="127">
        <v>50</v>
      </c>
      <c r="AM1541" s="130">
        <v>5</v>
      </c>
      <c r="AN1541" s="130">
        <v>80</v>
      </c>
      <c r="AO1541" s="132">
        <v>77125</v>
      </c>
      <c r="AP1541" s="132">
        <f t="shared" si="310"/>
        <v>50005</v>
      </c>
      <c r="AQ1541" s="118" t="s">
        <v>2231</v>
      </c>
    </row>
    <row r="1542" spans="1:43" hidden="1" outlineLevel="1" x14ac:dyDescent="0.2">
      <c r="A1542" t="s">
        <v>391</v>
      </c>
      <c r="B1542" s="10" t="s">
        <v>1748</v>
      </c>
      <c r="C1542" s="1">
        <f t="shared" si="303"/>
        <v>301</v>
      </c>
      <c r="D1542" s="7">
        <f t="shared" si="305"/>
        <v>1</v>
      </c>
      <c r="E1542" s="7">
        <f t="shared" si="306"/>
        <v>2</v>
      </c>
      <c r="F1542" s="7">
        <f t="shared" si="307"/>
        <v>3</v>
      </c>
      <c r="G1542" s="1">
        <f t="shared" si="308"/>
        <v>13</v>
      </c>
      <c r="H1542" s="2">
        <f t="shared" si="309"/>
        <v>4.3189368770764118E-2</v>
      </c>
      <c r="I1542" s="8"/>
      <c r="J1542" s="2">
        <f t="shared" si="299"/>
        <v>0.37873754152823919</v>
      </c>
      <c r="K1542" s="2">
        <f t="shared" si="300"/>
        <v>0.33554817275747506</v>
      </c>
      <c r="L1542" s="2">
        <f t="shared" si="301"/>
        <v>0.2857142857142857</v>
      </c>
      <c r="M1542" s="2">
        <f t="shared" si="302"/>
        <v>0</v>
      </c>
      <c r="N1542" s="1">
        <v>114</v>
      </c>
      <c r="O1542" s="1">
        <v>101</v>
      </c>
      <c r="P1542" s="1">
        <v>86</v>
      </c>
      <c r="Q1542" s="1">
        <v>0</v>
      </c>
      <c r="R1542" s="1"/>
      <c r="S1542" s="1">
        <v>0</v>
      </c>
      <c r="T1542" s="1">
        <v>0</v>
      </c>
      <c r="U1542" s="1">
        <v>0</v>
      </c>
      <c r="V1542" s="1"/>
      <c r="W1542" s="1">
        <v>0</v>
      </c>
      <c r="X1542" s="1">
        <v>0</v>
      </c>
      <c r="Y1542" s="1">
        <v>0</v>
      </c>
      <c r="Z1542" s="1"/>
      <c r="AA1542" s="1"/>
      <c r="AB1542" s="1"/>
      <c r="AH1542" t="str">
        <f t="shared" si="304"/>
        <v>Waterville</v>
      </c>
      <c r="AI1542" t="s">
        <v>3107</v>
      </c>
      <c r="AJ1542">
        <v>1</v>
      </c>
      <c r="AK1542" s="7"/>
      <c r="AL1542" s="127">
        <v>50</v>
      </c>
      <c r="AM1542" s="130">
        <v>15</v>
      </c>
      <c r="AN1542" s="130">
        <v>45</v>
      </c>
      <c r="AO1542" s="132">
        <v>77425</v>
      </c>
      <c r="AP1542" s="132">
        <f t="shared" si="310"/>
        <v>50015</v>
      </c>
      <c r="AQ1542" s="118" t="s">
        <v>2231</v>
      </c>
    </row>
    <row r="1543" spans="1:43" hidden="1" outlineLevel="1" x14ac:dyDescent="0.2">
      <c r="A1543" t="s">
        <v>392</v>
      </c>
      <c r="B1543" s="10" t="s">
        <v>1748</v>
      </c>
      <c r="C1543" s="1">
        <f t="shared" si="303"/>
        <v>1447</v>
      </c>
      <c r="D1543" s="7">
        <f t="shared" si="305"/>
        <v>1</v>
      </c>
      <c r="E1543" s="7">
        <f t="shared" si="306"/>
        <v>2</v>
      </c>
      <c r="F1543" s="7">
        <f t="shared" si="307"/>
        <v>3</v>
      </c>
      <c r="G1543" s="1">
        <f t="shared" si="308"/>
        <v>209</v>
      </c>
      <c r="H1543" s="2">
        <f t="shared" si="309"/>
        <v>0.14443676572218384</v>
      </c>
      <c r="I1543" s="8"/>
      <c r="J1543" s="2">
        <f t="shared" si="299"/>
        <v>0.44989633724948169</v>
      </c>
      <c r="K1543" s="2">
        <f t="shared" si="300"/>
        <v>0.30545957152729786</v>
      </c>
      <c r="L1543" s="2">
        <f t="shared" si="301"/>
        <v>0.23289564616447822</v>
      </c>
      <c r="M1543" s="2">
        <f t="shared" si="302"/>
        <v>1.1748445058742174E-2</v>
      </c>
      <c r="N1543" s="1">
        <v>651</v>
      </c>
      <c r="O1543" s="1">
        <v>442</v>
      </c>
      <c r="P1543" s="1">
        <v>337</v>
      </c>
      <c r="Q1543" s="1">
        <v>2</v>
      </c>
      <c r="R1543" s="1"/>
      <c r="S1543" s="1">
        <v>3</v>
      </c>
      <c r="T1543" s="1">
        <v>3</v>
      </c>
      <c r="U1543" s="1">
        <v>1</v>
      </c>
      <c r="V1543" s="1"/>
      <c r="W1543" s="1">
        <v>0</v>
      </c>
      <c r="X1543" s="1">
        <v>0</v>
      </c>
      <c r="Y1543" s="1">
        <v>8</v>
      </c>
      <c r="Z1543" s="1"/>
      <c r="AA1543" s="1"/>
      <c r="AB1543" s="1"/>
      <c r="AH1543" t="str">
        <f t="shared" si="304"/>
        <v>Weathersfield</v>
      </c>
      <c r="AI1543" t="s">
        <v>2168</v>
      </c>
      <c r="AJ1543">
        <v>1</v>
      </c>
      <c r="AK1543" s="7"/>
      <c r="AL1543" s="127">
        <v>50</v>
      </c>
      <c r="AM1543" s="130">
        <v>27</v>
      </c>
      <c r="AN1543" s="130">
        <v>100</v>
      </c>
      <c r="AO1543" s="132">
        <v>77500</v>
      </c>
      <c r="AP1543" s="132">
        <f t="shared" si="310"/>
        <v>50027</v>
      </c>
      <c r="AQ1543" s="118" t="s">
        <v>2231</v>
      </c>
    </row>
    <row r="1544" spans="1:43" hidden="1" outlineLevel="1" x14ac:dyDescent="0.2">
      <c r="A1544" t="s">
        <v>837</v>
      </c>
      <c r="B1544" s="10" t="s">
        <v>1748</v>
      </c>
      <c r="C1544" s="1">
        <f t="shared" si="303"/>
        <v>494</v>
      </c>
      <c r="D1544" s="7">
        <f t="shared" si="305"/>
        <v>2</v>
      </c>
      <c r="E1544" s="7">
        <f t="shared" si="306"/>
        <v>1</v>
      </c>
      <c r="F1544" s="7">
        <f t="shared" si="307"/>
        <v>3</v>
      </c>
      <c r="G1544" s="1">
        <f t="shared" si="308"/>
        <v>33</v>
      </c>
      <c r="H1544" s="2">
        <f t="shared" si="309"/>
        <v>6.6801619433198386E-2</v>
      </c>
      <c r="I1544" s="8"/>
      <c r="J1544" s="2">
        <f t="shared" si="299"/>
        <v>0.34210526315789475</v>
      </c>
      <c r="K1544" s="2">
        <f t="shared" si="300"/>
        <v>0.40890688259109309</v>
      </c>
      <c r="L1544" s="2">
        <f t="shared" si="301"/>
        <v>0.24089068825910931</v>
      </c>
      <c r="M1544" s="2">
        <f t="shared" si="302"/>
        <v>8.0971659919029104E-3</v>
      </c>
      <c r="N1544" s="1">
        <v>169</v>
      </c>
      <c r="O1544" s="1">
        <v>202</v>
      </c>
      <c r="P1544" s="1">
        <v>119</v>
      </c>
      <c r="Q1544" s="1">
        <v>0</v>
      </c>
      <c r="R1544" s="1"/>
      <c r="S1544" s="1">
        <v>1</v>
      </c>
      <c r="T1544" s="1">
        <v>0</v>
      </c>
      <c r="U1544" s="1">
        <v>3</v>
      </c>
      <c r="V1544" s="1"/>
      <c r="W1544" s="1">
        <v>0</v>
      </c>
      <c r="X1544" s="1">
        <v>0</v>
      </c>
      <c r="Y1544" s="1">
        <v>0</v>
      </c>
      <c r="Z1544" s="1"/>
      <c r="AA1544" s="1"/>
      <c r="AB1544" s="1"/>
      <c r="AH1544" t="str">
        <f t="shared" si="304"/>
        <v>Wells</v>
      </c>
      <c r="AI1544" t="s">
        <v>463</v>
      </c>
      <c r="AJ1544">
        <v>1</v>
      </c>
      <c r="AK1544" s="7"/>
      <c r="AL1544" s="127">
        <v>50</v>
      </c>
      <c r="AM1544" s="130">
        <v>21</v>
      </c>
      <c r="AN1544" s="130">
        <v>130</v>
      </c>
      <c r="AO1544" s="132">
        <v>77950</v>
      </c>
      <c r="AP1544" s="132">
        <f t="shared" si="310"/>
        <v>50021</v>
      </c>
      <c r="AQ1544" s="118" t="s">
        <v>2231</v>
      </c>
    </row>
    <row r="1545" spans="1:43" hidden="1" outlineLevel="1" x14ac:dyDescent="0.2">
      <c r="A1545" t="s">
        <v>1132</v>
      </c>
      <c r="B1545" s="10" t="s">
        <v>1748</v>
      </c>
      <c r="C1545" s="1">
        <f t="shared" si="303"/>
        <v>290</v>
      </c>
      <c r="D1545" s="7">
        <f t="shared" si="305"/>
        <v>1</v>
      </c>
      <c r="E1545" s="7">
        <f t="shared" si="306"/>
        <v>2</v>
      </c>
      <c r="F1545" s="7">
        <f t="shared" si="307"/>
        <v>3</v>
      </c>
      <c r="G1545" s="1">
        <f t="shared" si="308"/>
        <v>39</v>
      </c>
      <c r="H1545" s="2">
        <f t="shared" si="309"/>
        <v>0.13448275862068965</v>
      </c>
      <c r="I1545" s="8"/>
      <c r="J1545" s="2">
        <f t="shared" si="299"/>
        <v>0.44482758620689655</v>
      </c>
      <c r="K1545" s="2">
        <f t="shared" si="300"/>
        <v>0.31034482758620691</v>
      </c>
      <c r="L1545" s="2">
        <f t="shared" si="301"/>
        <v>0.23793103448275862</v>
      </c>
      <c r="M1545" s="2">
        <f t="shared" si="302"/>
        <v>6.8965517241379171E-3</v>
      </c>
      <c r="N1545" s="1">
        <v>129</v>
      </c>
      <c r="O1545" s="1">
        <v>90</v>
      </c>
      <c r="P1545" s="1">
        <v>69</v>
      </c>
      <c r="Q1545" s="1">
        <v>0</v>
      </c>
      <c r="R1545" s="1"/>
      <c r="S1545" s="1">
        <v>0</v>
      </c>
      <c r="T1545" s="1">
        <v>0</v>
      </c>
      <c r="U1545" s="1">
        <v>1</v>
      </c>
      <c r="V1545" s="1"/>
      <c r="W1545" s="1">
        <v>0</v>
      </c>
      <c r="X1545" s="1">
        <v>0</v>
      </c>
      <c r="Y1545" s="1">
        <v>1</v>
      </c>
      <c r="Z1545" s="1"/>
      <c r="AA1545" s="1"/>
      <c r="AB1545" s="1"/>
      <c r="AH1545" t="str">
        <f t="shared" si="304"/>
        <v>West Fairlee</v>
      </c>
      <c r="AI1545" t="s">
        <v>678</v>
      </c>
      <c r="AJ1545">
        <v>1</v>
      </c>
      <c r="AK1545" s="7"/>
      <c r="AL1545" s="127">
        <v>50</v>
      </c>
      <c r="AM1545" s="130">
        <v>17</v>
      </c>
      <c r="AN1545" s="130">
        <v>80</v>
      </c>
      <c r="AO1545" s="132">
        <v>79975</v>
      </c>
      <c r="AP1545" s="132">
        <f t="shared" si="310"/>
        <v>50017</v>
      </c>
      <c r="AQ1545" s="118" t="s">
        <v>2231</v>
      </c>
    </row>
    <row r="1546" spans="1:43" hidden="1" outlineLevel="1" x14ac:dyDescent="0.2">
      <c r="A1546" t="s">
        <v>1546</v>
      </c>
      <c r="B1546" s="10" t="s">
        <v>1748</v>
      </c>
      <c r="C1546" s="1">
        <f t="shared" si="303"/>
        <v>150</v>
      </c>
      <c r="D1546" s="7">
        <f t="shared" si="305"/>
        <v>1</v>
      </c>
      <c r="E1546" s="7">
        <f t="shared" si="306"/>
        <v>3</v>
      </c>
      <c r="F1546" s="7">
        <f t="shared" si="307"/>
        <v>2</v>
      </c>
      <c r="G1546" s="1">
        <f t="shared" si="308"/>
        <v>1</v>
      </c>
      <c r="H1546" s="2">
        <f t="shared" si="309"/>
        <v>6.6666666666666671E-3</v>
      </c>
      <c r="I1546" s="8"/>
      <c r="J1546" s="2">
        <f t="shared" si="299"/>
        <v>0.34666666666666668</v>
      </c>
      <c r="K1546" s="2">
        <f t="shared" si="300"/>
        <v>0.31333333333333335</v>
      </c>
      <c r="L1546" s="2">
        <f t="shared" si="301"/>
        <v>0.34</v>
      </c>
      <c r="M1546" s="2">
        <f t="shared" si="302"/>
        <v>-5.5511151231257827E-17</v>
      </c>
      <c r="N1546" s="1">
        <v>52</v>
      </c>
      <c r="O1546" s="1">
        <v>47</v>
      </c>
      <c r="P1546" s="1">
        <v>51</v>
      </c>
      <c r="Q1546" s="1">
        <v>0</v>
      </c>
      <c r="R1546" s="1"/>
      <c r="S1546" s="1">
        <v>0</v>
      </c>
      <c r="T1546" s="1">
        <v>0</v>
      </c>
      <c r="U1546" s="1">
        <v>0</v>
      </c>
      <c r="V1546" s="1"/>
      <c r="W1546" s="1">
        <v>0</v>
      </c>
      <c r="X1546" s="1">
        <v>0</v>
      </c>
      <c r="Y1546" s="1">
        <v>0</v>
      </c>
      <c r="Z1546" s="1"/>
      <c r="AA1546" s="1"/>
      <c r="AB1546" s="1"/>
      <c r="AH1546" t="str">
        <f t="shared" si="304"/>
        <v>West Haven</v>
      </c>
      <c r="AI1546" t="s">
        <v>463</v>
      </c>
      <c r="AJ1546">
        <v>1</v>
      </c>
      <c r="AK1546" s="7"/>
      <c r="AL1546" s="127">
        <v>50</v>
      </c>
      <c r="AM1546" s="130">
        <v>21</v>
      </c>
      <c r="AN1546" s="130">
        <v>135</v>
      </c>
      <c r="AO1546" s="132">
        <v>80875</v>
      </c>
      <c r="AP1546" s="132">
        <f t="shared" si="310"/>
        <v>50021</v>
      </c>
      <c r="AQ1546" s="118" t="s">
        <v>2231</v>
      </c>
    </row>
    <row r="1547" spans="1:43" hidden="1" outlineLevel="1" x14ac:dyDescent="0.2">
      <c r="A1547" t="s">
        <v>1547</v>
      </c>
      <c r="B1547" s="10" t="s">
        <v>1748</v>
      </c>
      <c r="C1547" s="1">
        <f t="shared" si="303"/>
        <v>1180</v>
      </c>
      <c r="D1547" s="7">
        <f t="shared" si="305"/>
        <v>1</v>
      </c>
      <c r="E1547" s="7">
        <f t="shared" si="306"/>
        <v>2</v>
      </c>
      <c r="F1547" s="7">
        <f t="shared" si="307"/>
        <v>3</v>
      </c>
      <c r="G1547" s="1">
        <f t="shared" si="308"/>
        <v>161</v>
      </c>
      <c r="H1547" s="2">
        <f t="shared" si="309"/>
        <v>0.13644067796610168</v>
      </c>
      <c r="I1547" s="8"/>
      <c r="J1547" s="2">
        <f t="shared" si="299"/>
        <v>0.45593220338983048</v>
      </c>
      <c r="K1547" s="2">
        <f t="shared" si="300"/>
        <v>0.31949152542372883</v>
      </c>
      <c r="L1547" s="2">
        <f t="shared" si="301"/>
        <v>0.22118644067796611</v>
      </c>
      <c r="M1547" s="2">
        <f t="shared" si="302"/>
        <v>3.3898305084745228E-3</v>
      </c>
      <c r="N1547" s="1">
        <v>538</v>
      </c>
      <c r="O1547" s="1">
        <v>377</v>
      </c>
      <c r="P1547" s="1">
        <v>261</v>
      </c>
      <c r="Q1547" s="1">
        <v>1</v>
      </c>
      <c r="R1547" s="1"/>
      <c r="S1547" s="1">
        <v>1</v>
      </c>
      <c r="T1547" s="1">
        <v>2</v>
      </c>
      <c r="U1547" s="1">
        <v>0</v>
      </c>
      <c r="V1547" s="1"/>
      <c r="W1547" s="1">
        <v>0</v>
      </c>
      <c r="X1547" s="1">
        <v>0</v>
      </c>
      <c r="Y1547" s="1">
        <v>0</v>
      </c>
      <c r="Z1547" s="1"/>
      <c r="AA1547" s="1"/>
      <c r="AB1547" s="1"/>
      <c r="AH1547" t="str">
        <f t="shared" si="304"/>
        <v>West Rutland</v>
      </c>
      <c r="AI1547" t="s">
        <v>463</v>
      </c>
      <c r="AJ1547">
        <v>1</v>
      </c>
      <c r="AK1547" s="7"/>
      <c r="AL1547" s="127">
        <v>50</v>
      </c>
      <c r="AM1547" s="130">
        <v>21</v>
      </c>
      <c r="AN1547" s="130">
        <v>140</v>
      </c>
      <c r="AO1547" s="132">
        <v>82300</v>
      </c>
      <c r="AP1547" s="132">
        <f t="shared" si="310"/>
        <v>50021</v>
      </c>
      <c r="AQ1547" s="118" t="s">
        <v>2231</v>
      </c>
    </row>
    <row r="1548" spans="1:43" hidden="1" outlineLevel="1" x14ac:dyDescent="0.2">
      <c r="A1548" t="s">
        <v>2351</v>
      </c>
      <c r="B1548" s="10" t="s">
        <v>1748</v>
      </c>
      <c r="C1548" s="1">
        <f t="shared" si="303"/>
        <v>566</v>
      </c>
      <c r="D1548" s="7">
        <f t="shared" si="305"/>
        <v>1</v>
      </c>
      <c r="E1548" s="7">
        <f t="shared" si="306"/>
        <v>2</v>
      </c>
      <c r="F1548" s="7">
        <f t="shared" si="307"/>
        <v>3</v>
      </c>
      <c r="G1548" s="1">
        <f t="shared" si="308"/>
        <v>85</v>
      </c>
      <c r="H1548" s="2">
        <f t="shared" si="309"/>
        <v>0.15017667844522969</v>
      </c>
      <c r="I1548" s="8"/>
      <c r="J1548" s="2">
        <f t="shared" si="299"/>
        <v>0.48056537102473496</v>
      </c>
      <c r="K1548" s="2">
        <f t="shared" si="300"/>
        <v>0.33038869257950532</v>
      </c>
      <c r="L1548" s="2">
        <f t="shared" si="301"/>
        <v>0.1872791519434629</v>
      </c>
      <c r="M1548" s="2">
        <f t="shared" si="302"/>
        <v>1.7667844522968323E-3</v>
      </c>
      <c r="N1548" s="1">
        <v>272</v>
      </c>
      <c r="O1548" s="1">
        <v>187</v>
      </c>
      <c r="P1548" s="1">
        <v>106</v>
      </c>
      <c r="Q1548" s="1">
        <v>0</v>
      </c>
      <c r="R1548" s="1"/>
      <c r="S1548" s="1">
        <v>0</v>
      </c>
      <c r="T1548" s="1">
        <v>0</v>
      </c>
      <c r="U1548" s="1">
        <v>0</v>
      </c>
      <c r="V1548" s="1"/>
      <c r="W1548" s="1">
        <v>0</v>
      </c>
      <c r="X1548" s="1">
        <v>0</v>
      </c>
      <c r="Y1548" s="1">
        <v>1</v>
      </c>
      <c r="Z1548" s="1"/>
      <c r="AA1548" s="1"/>
      <c r="AB1548" s="1"/>
      <c r="AH1548" t="str">
        <f t="shared" si="304"/>
        <v>West Windsor</v>
      </c>
      <c r="AI1548" t="s">
        <v>2168</v>
      </c>
      <c r="AJ1548">
        <v>1</v>
      </c>
      <c r="AK1548" s="7"/>
      <c r="AL1548" s="127">
        <v>50</v>
      </c>
      <c r="AM1548" s="130">
        <v>27</v>
      </c>
      <c r="AN1548" s="130">
        <v>110</v>
      </c>
      <c r="AO1548" s="132">
        <v>83050</v>
      </c>
      <c r="AP1548" s="132">
        <f t="shared" si="310"/>
        <v>50027</v>
      </c>
      <c r="AQ1548" s="118" t="s">
        <v>2231</v>
      </c>
    </row>
    <row r="1549" spans="1:43" hidden="1" outlineLevel="1" x14ac:dyDescent="0.2">
      <c r="A1549" t="s">
        <v>2844</v>
      </c>
      <c r="B1549" s="10" t="s">
        <v>1748</v>
      </c>
      <c r="C1549" s="1">
        <f t="shared" si="303"/>
        <v>245</v>
      </c>
      <c r="D1549" s="7">
        <f t="shared" si="305"/>
        <v>1</v>
      </c>
      <c r="E1549" s="7">
        <f t="shared" si="306"/>
        <v>2</v>
      </c>
      <c r="F1549" s="7">
        <f t="shared" si="307"/>
        <v>3</v>
      </c>
      <c r="G1549" s="1">
        <f t="shared" si="308"/>
        <v>51</v>
      </c>
      <c r="H1549" s="2">
        <f t="shared" si="309"/>
        <v>0.20816326530612245</v>
      </c>
      <c r="I1549" s="8"/>
      <c r="J1549" s="2">
        <f t="shared" si="299"/>
        <v>0.47346938775510206</v>
      </c>
      <c r="K1549" s="2">
        <f t="shared" si="300"/>
        <v>0.26530612244897961</v>
      </c>
      <c r="L1549" s="2">
        <f t="shared" si="301"/>
        <v>0.2530612244897959</v>
      </c>
      <c r="M1549" s="2">
        <f t="shared" si="302"/>
        <v>8.1632653061224358E-3</v>
      </c>
      <c r="N1549" s="1">
        <v>116</v>
      </c>
      <c r="O1549" s="1">
        <v>65</v>
      </c>
      <c r="P1549" s="1">
        <v>62</v>
      </c>
      <c r="Q1549" s="1">
        <v>0</v>
      </c>
      <c r="R1549" s="1"/>
      <c r="S1549" s="1">
        <v>1</v>
      </c>
      <c r="T1549" s="1">
        <v>0</v>
      </c>
      <c r="U1549" s="1">
        <v>1</v>
      </c>
      <c r="V1549" s="1"/>
      <c r="W1549" s="1">
        <v>0</v>
      </c>
      <c r="X1549" s="1">
        <v>0</v>
      </c>
      <c r="Y1549" s="1">
        <v>0</v>
      </c>
      <c r="Z1549" s="1"/>
      <c r="AA1549" s="1"/>
      <c r="AB1549" s="1"/>
      <c r="AH1549" t="str">
        <f t="shared" si="304"/>
        <v>Westfield</v>
      </c>
      <c r="AI1549" t="s">
        <v>906</v>
      </c>
      <c r="AJ1549">
        <v>1</v>
      </c>
      <c r="AK1549" s="7"/>
      <c r="AL1549" s="127">
        <v>50</v>
      </c>
      <c r="AM1549" s="130">
        <v>19</v>
      </c>
      <c r="AN1549" s="130">
        <v>90</v>
      </c>
      <c r="AO1549" s="132">
        <v>80200</v>
      </c>
      <c r="AP1549" s="132">
        <f t="shared" si="310"/>
        <v>50019</v>
      </c>
      <c r="AQ1549" s="118" t="s">
        <v>2231</v>
      </c>
    </row>
    <row r="1550" spans="1:43" hidden="1" outlineLevel="1" x14ac:dyDescent="0.2">
      <c r="A1550" t="s">
        <v>2592</v>
      </c>
      <c r="B1550" s="10" t="s">
        <v>1748</v>
      </c>
      <c r="C1550" s="1">
        <f t="shared" si="303"/>
        <v>923</v>
      </c>
      <c r="D1550" s="7">
        <f t="shared" si="305"/>
        <v>1</v>
      </c>
      <c r="E1550" s="7">
        <f t="shared" si="306"/>
        <v>2</v>
      </c>
      <c r="F1550" s="7">
        <f t="shared" si="307"/>
        <v>3</v>
      </c>
      <c r="G1550" s="1">
        <f t="shared" si="308"/>
        <v>200</v>
      </c>
      <c r="H1550" s="2">
        <f t="shared" si="309"/>
        <v>0.21668472372697725</v>
      </c>
      <c r="I1550" s="8"/>
      <c r="J1550" s="2">
        <f t="shared" si="299"/>
        <v>0.48754062838569878</v>
      </c>
      <c r="K1550" s="2">
        <f t="shared" si="300"/>
        <v>0.27085590465872156</v>
      </c>
      <c r="L1550" s="2">
        <f t="shared" si="301"/>
        <v>0.23401950162513543</v>
      </c>
      <c r="M1550" s="2">
        <f t="shared" si="302"/>
        <v>7.5839653304442256E-3</v>
      </c>
      <c r="N1550" s="1">
        <v>450</v>
      </c>
      <c r="O1550" s="1">
        <v>250</v>
      </c>
      <c r="P1550" s="1">
        <v>216</v>
      </c>
      <c r="Q1550" s="1">
        <v>0</v>
      </c>
      <c r="R1550" s="1"/>
      <c r="S1550" s="1">
        <v>1</v>
      </c>
      <c r="T1550" s="1">
        <v>0</v>
      </c>
      <c r="U1550" s="1">
        <v>2</v>
      </c>
      <c r="V1550" s="1"/>
      <c r="W1550" s="1">
        <v>0</v>
      </c>
      <c r="X1550" s="1">
        <v>2</v>
      </c>
      <c r="Y1550" s="1">
        <v>2</v>
      </c>
      <c r="Z1550" s="1"/>
      <c r="AA1550" s="1"/>
      <c r="AB1550" s="1"/>
      <c r="AH1550" t="str">
        <f t="shared" si="304"/>
        <v>Westford</v>
      </c>
      <c r="AI1550" t="s">
        <v>2519</v>
      </c>
      <c r="AJ1550">
        <v>1</v>
      </c>
      <c r="AK1550" s="7"/>
      <c r="AL1550" s="127">
        <v>50</v>
      </c>
      <c r="AM1550" s="130">
        <v>7</v>
      </c>
      <c r="AN1550" s="130">
        <v>80</v>
      </c>
      <c r="AO1550" s="132">
        <v>80350</v>
      </c>
      <c r="AP1550" s="132">
        <f t="shared" si="310"/>
        <v>50007</v>
      </c>
      <c r="AQ1550" s="118" t="s">
        <v>2231</v>
      </c>
    </row>
    <row r="1551" spans="1:43" hidden="1" outlineLevel="1" x14ac:dyDescent="0.2">
      <c r="A1551" t="s">
        <v>2517</v>
      </c>
      <c r="B1551" s="10" t="s">
        <v>1748</v>
      </c>
      <c r="C1551" s="1">
        <f t="shared" si="303"/>
        <v>1494</v>
      </c>
      <c r="D1551" s="7">
        <f t="shared" si="305"/>
        <v>1</v>
      </c>
      <c r="E1551" s="7">
        <f t="shared" si="306"/>
        <v>2</v>
      </c>
      <c r="F1551" s="7">
        <f t="shared" si="307"/>
        <v>3</v>
      </c>
      <c r="G1551" s="1">
        <f t="shared" si="308"/>
        <v>547</v>
      </c>
      <c r="H1551" s="2">
        <f t="shared" si="309"/>
        <v>0.36613119143239625</v>
      </c>
      <c r="I1551" s="8"/>
      <c r="J1551" s="2">
        <f t="shared" si="299"/>
        <v>0.58902275769745649</v>
      </c>
      <c r="K1551" s="2">
        <f t="shared" si="300"/>
        <v>0.22289156626506024</v>
      </c>
      <c r="L1551" s="2">
        <f t="shared" si="301"/>
        <v>0.17938420348058903</v>
      </c>
      <c r="M1551" s="2">
        <f t="shared" si="302"/>
        <v>8.7014725568942408E-3</v>
      </c>
      <c r="N1551" s="1">
        <v>880</v>
      </c>
      <c r="O1551" s="1">
        <v>333</v>
      </c>
      <c r="P1551" s="1">
        <v>268</v>
      </c>
      <c r="Q1551" s="1">
        <v>3</v>
      </c>
      <c r="R1551" s="1"/>
      <c r="S1551" s="1">
        <v>3</v>
      </c>
      <c r="T1551" s="1">
        <v>0</v>
      </c>
      <c r="U1551" s="1">
        <v>2</v>
      </c>
      <c r="V1551" s="1"/>
      <c r="W1551" s="1">
        <v>1</v>
      </c>
      <c r="X1551" s="1">
        <v>0</v>
      </c>
      <c r="Y1551" s="1">
        <v>4</v>
      </c>
      <c r="Z1551" s="1"/>
      <c r="AA1551" s="1"/>
      <c r="AB1551" s="1"/>
      <c r="AH1551" t="str">
        <f t="shared" si="304"/>
        <v>Westminster</v>
      </c>
      <c r="AI1551" t="s">
        <v>2181</v>
      </c>
      <c r="AJ1551">
        <v>1</v>
      </c>
      <c r="AK1551" s="7"/>
      <c r="AL1551" s="127">
        <v>50</v>
      </c>
      <c r="AM1551" s="130">
        <v>25</v>
      </c>
      <c r="AN1551" s="130">
        <v>95</v>
      </c>
      <c r="AO1551" s="132">
        <v>81400</v>
      </c>
      <c r="AP1551" s="132">
        <f t="shared" si="310"/>
        <v>50025</v>
      </c>
      <c r="AQ1551" s="118" t="s">
        <v>2231</v>
      </c>
    </row>
    <row r="1552" spans="1:43" hidden="1" outlineLevel="1" x14ac:dyDescent="0.2">
      <c r="A1552" t="s">
        <v>2863</v>
      </c>
      <c r="B1552" s="10" t="s">
        <v>1748</v>
      </c>
      <c r="C1552" s="1">
        <f t="shared" si="303"/>
        <v>198</v>
      </c>
      <c r="D1552" s="7">
        <f t="shared" si="305"/>
        <v>1</v>
      </c>
      <c r="E1552" s="7">
        <f t="shared" si="306"/>
        <v>2</v>
      </c>
      <c r="F1552" s="7">
        <f t="shared" si="307"/>
        <v>3</v>
      </c>
      <c r="G1552" s="1">
        <f t="shared" si="308"/>
        <v>30</v>
      </c>
      <c r="H1552" s="2">
        <f t="shared" si="309"/>
        <v>0.15151515151515152</v>
      </c>
      <c r="I1552" s="8"/>
      <c r="J1552" s="2">
        <f t="shared" si="299"/>
        <v>0.43434343434343436</v>
      </c>
      <c r="K1552" s="2">
        <f t="shared" si="300"/>
        <v>0.28282828282828282</v>
      </c>
      <c r="L1552" s="2">
        <f t="shared" si="301"/>
        <v>0.25252525252525254</v>
      </c>
      <c r="M1552" s="2">
        <f t="shared" si="302"/>
        <v>3.0303030303030276E-2</v>
      </c>
      <c r="N1552" s="1">
        <v>86</v>
      </c>
      <c r="O1552" s="1">
        <v>56</v>
      </c>
      <c r="P1552" s="1">
        <v>50</v>
      </c>
      <c r="Q1552" s="1">
        <v>0</v>
      </c>
      <c r="R1552" s="1"/>
      <c r="S1552" s="1">
        <v>2</v>
      </c>
      <c r="T1552" s="1">
        <v>0</v>
      </c>
      <c r="U1552" s="1">
        <v>2</v>
      </c>
      <c r="V1552" s="1"/>
      <c r="W1552" s="1">
        <v>0</v>
      </c>
      <c r="X1552" s="1">
        <v>0</v>
      </c>
      <c r="Y1552" s="1">
        <v>2</v>
      </c>
      <c r="Z1552" s="1"/>
      <c r="AA1552" s="1"/>
      <c r="AB1552" s="1"/>
      <c r="AH1552" t="str">
        <f t="shared" si="304"/>
        <v>Westmore</v>
      </c>
      <c r="AI1552" t="s">
        <v>906</v>
      </c>
      <c r="AJ1552">
        <v>1</v>
      </c>
      <c r="AK1552" s="7"/>
      <c r="AL1552" s="127">
        <v>50</v>
      </c>
      <c r="AM1552" s="130">
        <v>19</v>
      </c>
      <c r="AN1552" s="130">
        <v>95</v>
      </c>
      <c r="AO1552" s="132">
        <v>81700</v>
      </c>
      <c r="AP1552" s="132">
        <f t="shared" si="310"/>
        <v>50019</v>
      </c>
      <c r="AQ1552" s="118" t="s">
        <v>2231</v>
      </c>
    </row>
    <row r="1553" spans="1:43" hidden="1" outlineLevel="1" x14ac:dyDescent="0.2">
      <c r="A1553" t="s">
        <v>1653</v>
      </c>
      <c r="B1553" s="10" t="s">
        <v>1748</v>
      </c>
      <c r="C1553" s="1">
        <f t="shared" si="303"/>
        <v>356</v>
      </c>
      <c r="D1553" s="7">
        <f t="shared" si="305"/>
        <v>1</v>
      </c>
      <c r="E1553" s="7">
        <f t="shared" si="306"/>
        <v>2</v>
      </c>
      <c r="F1553" s="7">
        <f t="shared" si="307"/>
        <v>3</v>
      </c>
      <c r="G1553" s="1">
        <f t="shared" si="308"/>
        <v>62</v>
      </c>
      <c r="H1553" s="2">
        <f t="shared" si="309"/>
        <v>0.17415730337078653</v>
      </c>
      <c r="I1553" s="8"/>
      <c r="J1553" s="2">
        <f t="shared" si="299"/>
        <v>0.5</v>
      </c>
      <c r="K1553" s="2">
        <f t="shared" si="300"/>
        <v>0.3258426966292135</v>
      </c>
      <c r="L1553" s="2">
        <f t="shared" si="301"/>
        <v>0.17134831460674158</v>
      </c>
      <c r="M1553" s="2">
        <f t="shared" si="302"/>
        <v>2.8089887640449229E-3</v>
      </c>
      <c r="N1553" s="1">
        <v>178</v>
      </c>
      <c r="O1553" s="1">
        <v>116</v>
      </c>
      <c r="P1553" s="1">
        <v>61</v>
      </c>
      <c r="Q1553" s="1">
        <v>0</v>
      </c>
      <c r="R1553" s="1"/>
      <c r="S1553" s="1">
        <v>0</v>
      </c>
      <c r="T1553" s="1">
        <v>0</v>
      </c>
      <c r="U1553" s="1">
        <v>0</v>
      </c>
      <c r="V1553" s="1"/>
      <c r="W1553" s="1">
        <v>0</v>
      </c>
      <c r="X1553" s="1">
        <v>0</v>
      </c>
      <c r="Y1553" s="1">
        <v>1</v>
      </c>
      <c r="Z1553" s="1"/>
      <c r="AA1553" s="1"/>
      <c r="AB1553" s="1"/>
      <c r="AH1553" t="str">
        <f t="shared" si="304"/>
        <v>Weston</v>
      </c>
      <c r="AI1553" t="s">
        <v>2168</v>
      </c>
      <c r="AJ1553">
        <v>1</v>
      </c>
      <c r="AK1553" s="7"/>
      <c r="AL1553" s="127">
        <v>50</v>
      </c>
      <c r="AM1553" s="130">
        <v>27</v>
      </c>
      <c r="AN1553" s="130">
        <v>105</v>
      </c>
      <c r="AO1553" s="132">
        <v>82000</v>
      </c>
      <c r="AP1553" s="132">
        <f t="shared" si="310"/>
        <v>50027</v>
      </c>
      <c r="AQ1553" s="118" t="s">
        <v>2231</v>
      </c>
    </row>
    <row r="1554" spans="1:43" hidden="1" outlineLevel="1" x14ac:dyDescent="0.2">
      <c r="A1554" t="s">
        <v>2864</v>
      </c>
      <c r="B1554" s="10" t="s">
        <v>1748</v>
      </c>
      <c r="C1554" s="1">
        <f t="shared" si="303"/>
        <v>519</v>
      </c>
      <c r="D1554" s="7">
        <f t="shared" si="305"/>
        <v>1</v>
      </c>
      <c r="E1554" s="7">
        <f t="shared" si="306"/>
        <v>2</v>
      </c>
      <c r="F1554" s="7">
        <f t="shared" si="307"/>
        <v>3</v>
      </c>
      <c r="G1554" s="1">
        <f t="shared" si="308"/>
        <v>114</v>
      </c>
      <c r="H1554" s="2">
        <f t="shared" si="309"/>
        <v>0.21965317919075145</v>
      </c>
      <c r="I1554" s="8"/>
      <c r="J1554" s="2">
        <f t="shared" si="299"/>
        <v>0.53371868978805392</v>
      </c>
      <c r="K1554" s="2">
        <f t="shared" si="300"/>
        <v>0.31406551059730248</v>
      </c>
      <c r="L1554" s="2">
        <f t="shared" si="301"/>
        <v>0.14258188824662812</v>
      </c>
      <c r="M1554" s="2">
        <f t="shared" si="302"/>
        <v>9.6339113680154742E-3</v>
      </c>
      <c r="N1554" s="1">
        <v>277</v>
      </c>
      <c r="O1554" s="1">
        <v>163</v>
      </c>
      <c r="P1554" s="1">
        <v>74</v>
      </c>
      <c r="Q1554" s="1">
        <v>0</v>
      </c>
      <c r="R1554" s="1"/>
      <c r="S1554" s="1">
        <v>1</v>
      </c>
      <c r="T1554" s="1">
        <v>0</v>
      </c>
      <c r="U1554" s="1">
        <v>0</v>
      </c>
      <c r="V1554" s="1"/>
      <c r="W1554" s="1">
        <v>0</v>
      </c>
      <c r="X1554" s="1">
        <v>0</v>
      </c>
      <c r="Y1554" s="1">
        <v>4</v>
      </c>
      <c r="Z1554" s="1"/>
      <c r="AA1554" s="1"/>
      <c r="AB1554" s="1"/>
      <c r="AH1554" t="str">
        <f t="shared" si="304"/>
        <v>Weybridge</v>
      </c>
      <c r="AI1554" t="s">
        <v>1749</v>
      </c>
      <c r="AJ1554">
        <v>1</v>
      </c>
      <c r="AK1554" s="7"/>
      <c r="AL1554" s="127">
        <v>50</v>
      </c>
      <c r="AM1554" s="130">
        <v>1</v>
      </c>
      <c r="AN1554" s="130">
        <v>110</v>
      </c>
      <c r="AO1554" s="132">
        <v>83275</v>
      </c>
      <c r="AP1554" s="132">
        <f t="shared" si="310"/>
        <v>50001</v>
      </c>
      <c r="AQ1554" s="118" t="s">
        <v>2231</v>
      </c>
    </row>
    <row r="1555" spans="1:43" hidden="1" outlineLevel="1" x14ac:dyDescent="0.2">
      <c r="A1555" t="s">
        <v>2865</v>
      </c>
      <c r="B1555" s="10" t="s">
        <v>1748</v>
      </c>
      <c r="C1555" s="1">
        <f t="shared" si="303"/>
        <v>264</v>
      </c>
      <c r="D1555" s="7">
        <f t="shared" si="305"/>
        <v>1</v>
      </c>
      <c r="E1555" s="7">
        <f t="shared" si="306"/>
        <v>2</v>
      </c>
      <c r="F1555" s="7">
        <f t="shared" si="307"/>
        <v>3</v>
      </c>
      <c r="G1555" s="1">
        <f t="shared" si="308"/>
        <v>2</v>
      </c>
      <c r="H1555" s="2">
        <f t="shared" si="309"/>
        <v>7.575757575757576E-3</v>
      </c>
      <c r="I1555" s="8"/>
      <c r="J1555" s="2">
        <f t="shared" si="299"/>
        <v>0.34090909090909088</v>
      </c>
      <c r="K1555" s="2">
        <f t="shared" si="300"/>
        <v>0.33333333333333331</v>
      </c>
      <c r="L1555" s="2">
        <f t="shared" si="301"/>
        <v>0.32575757575757575</v>
      </c>
      <c r="M1555" s="2">
        <f t="shared" si="302"/>
        <v>1.1102230246251565E-16</v>
      </c>
      <c r="N1555" s="1">
        <v>90</v>
      </c>
      <c r="O1555" s="1">
        <v>88</v>
      </c>
      <c r="P1555" s="1">
        <v>86</v>
      </c>
      <c r="Q1555" s="1">
        <v>0</v>
      </c>
      <c r="R1555" s="1"/>
      <c r="S1555" s="1">
        <v>0</v>
      </c>
      <c r="T1555" s="1">
        <v>0</v>
      </c>
      <c r="U1555" s="1">
        <v>0</v>
      </c>
      <c r="V1555" s="1"/>
      <c r="W1555" s="1">
        <v>0</v>
      </c>
      <c r="X1555" s="1">
        <v>0</v>
      </c>
      <c r="Y1555" s="1">
        <v>0</v>
      </c>
      <c r="Z1555" s="1"/>
      <c r="AA1555" s="1"/>
      <c r="AB1555" s="1"/>
      <c r="AH1555" t="str">
        <f t="shared" si="304"/>
        <v>Wheelock</v>
      </c>
      <c r="AI1555" t="s">
        <v>117</v>
      </c>
      <c r="AJ1555">
        <v>1</v>
      </c>
      <c r="AK1555" s="7"/>
      <c r="AL1555" s="127">
        <v>50</v>
      </c>
      <c r="AM1555" s="130">
        <v>5</v>
      </c>
      <c r="AN1555" s="130">
        <v>85</v>
      </c>
      <c r="AO1555" s="132">
        <v>83500</v>
      </c>
      <c r="AP1555" s="132">
        <f t="shared" si="310"/>
        <v>50005</v>
      </c>
      <c r="AQ1555" s="118" t="s">
        <v>2231</v>
      </c>
    </row>
    <row r="1556" spans="1:43" hidden="1" outlineLevel="1" x14ac:dyDescent="0.2">
      <c r="A1556" t="s">
        <v>2866</v>
      </c>
      <c r="B1556" s="10" t="s">
        <v>1748</v>
      </c>
      <c r="C1556" s="1">
        <f t="shared" si="303"/>
        <v>217</v>
      </c>
      <c r="D1556" s="7">
        <f t="shared" si="305"/>
        <v>1</v>
      </c>
      <c r="E1556" s="7">
        <f t="shared" si="306"/>
        <v>3</v>
      </c>
      <c r="F1556" s="7">
        <f t="shared" si="307"/>
        <v>2</v>
      </c>
      <c r="G1556" s="1">
        <f t="shared" si="308"/>
        <v>33</v>
      </c>
      <c r="H1556" s="2">
        <f t="shared" si="309"/>
        <v>0.15207373271889402</v>
      </c>
      <c r="I1556" s="8"/>
      <c r="J1556" s="2">
        <f t="shared" si="299"/>
        <v>0.44700460829493088</v>
      </c>
      <c r="K1556" s="2">
        <f t="shared" si="300"/>
        <v>0.25806451612903225</v>
      </c>
      <c r="L1556" s="2">
        <f t="shared" si="301"/>
        <v>0.29493087557603687</v>
      </c>
      <c r="M1556" s="2">
        <f t="shared" si="302"/>
        <v>5.5511151231257827E-17</v>
      </c>
      <c r="N1556" s="1">
        <v>97</v>
      </c>
      <c r="O1556" s="1">
        <v>56</v>
      </c>
      <c r="P1556" s="1">
        <v>64</v>
      </c>
      <c r="Q1556" s="1">
        <v>0</v>
      </c>
      <c r="R1556" s="1"/>
      <c r="S1556" s="1">
        <v>0</v>
      </c>
      <c r="T1556" s="1">
        <v>0</v>
      </c>
      <c r="U1556" s="1">
        <v>0</v>
      </c>
      <c r="V1556" s="1"/>
      <c r="W1556" s="1">
        <v>0</v>
      </c>
      <c r="X1556" s="1">
        <v>0</v>
      </c>
      <c r="Y1556" s="1">
        <v>0</v>
      </c>
      <c r="Z1556" s="1"/>
      <c r="AA1556" s="1"/>
      <c r="AB1556" s="1"/>
      <c r="AH1556" t="str">
        <f t="shared" si="304"/>
        <v>Whiting</v>
      </c>
      <c r="AI1556" t="s">
        <v>1749</v>
      </c>
      <c r="AJ1556">
        <v>1</v>
      </c>
      <c r="AK1556" s="7"/>
      <c r="AL1556" s="127">
        <v>50</v>
      </c>
      <c r="AM1556" s="130">
        <v>1</v>
      </c>
      <c r="AN1556" s="130">
        <v>115</v>
      </c>
      <c r="AO1556" s="132">
        <v>83800</v>
      </c>
      <c r="AP1556" s="132">
        <f t="shared" si="310"/>
        <v>50001</v>
      </c>
      <c r="AQ1556" s="118" t="s">
        <v>2231</v>
      </c>
    </row>
    <row r="1557" spans="1:43" hidden="1" outlineLevel="1" x14ac:dyDescent="0.2">
      <c r="A1557" t="s">
        <v>2686</v>
      </c>
      <c r="B1557" s="10" t="s">
        <v>1748</v>
      </c>
      <c r="C1557" s="1">
        <f t="shared" si="303"/>
        <v>571</v>
      </c>
      <c r="D1557" s="7">
        <f t="shared" si="305"/>
        <v>1</v>
      </c>
      <c r="E1557" s="7">
        <f t="shared" si="306"/>
        <v>3</v>
      </c>
      <c r="F1557" s="7">
        <f t="shared" si="307"/>
        <v>2</v>
      </c>
      <c r="G1557" s="1">
        <f t="shared" si="308"/>
        <v>52</v>
      </c>
      <c r="H1557" s="2">
        <f t="shared" si="309"/>
        <v>9.106830122591944E-2</v>
      </c>
      <c r="I1557" s="8"/>
      <c r="J1557" s="2">
        <f t="shared" si="299"/>
        <v>0.39404553415061294</v>
      </c>
      <c r="K1557" s="2">
        <f t="shared" si="300"/>
        <v>0.30122591943957966</v>
      </c>
      <c r="L1557" s="2">
        <f t="shared" si="301"/>
        <v>0.30297723292469353</v>
      </c>
      <c r="M1557" s="2">
        <f t="shared" si="302"/>
        <v>1.7513134851138701E-3</v>
      </c>
      <c r="N1557" s="1">
        <v>225</v>
      </c>
      <c r="O1557" s="1">
        <v>172</v>
      </c>
      <c r="P1557" s="1">
        <v>173</v>
      </c>
      <c r="Q1557" s="1">
        <v>0</v>
      </c>
      <c r="R1557" s="1"/>
      <c r="S1557" s="1">
        <v>0</v>
      </c>
      <c r="T1557" s="1">
        <v>0</v>
      </c>
      <c r="U1557" s="1">
        <v>1</v>
      </c>
      <c r="V1557" s="1"/>
      <c r="W1557" s="1">
        <v>0</v>
      </c>
      <c r="X1557" s="1">
        <v>0</v>
      </c>
      <c r="Y1557" s="1">
        <v>0</v>
      </c>
      <c r="Z1557" s="1"/>
      <c r="AA1557" s="1"/>
      <c r="AB1557" s="1"/>
      <c r="AH1557" t="str">
        <f t="shared" si="304"/>
        <v>Whitingham</v>
      </c>
      <c r="AI1557" t="s">
        <v>2181</v>
      </c>
      <c r="AJ1557">
        <v>1</v>
      </c>
      <c r="AK1557" s="7"/>
      <c r="AL1557" s="127">
        <v>50</v>
      </c>
      <c r="AM1557" s="130">
        <v>25</v>
      </c>
      <c r="AN1557" s="130">
        <v>100</v>
      </c>
      <c r="AO1557" s="132">
        <v>83950</v>
      </c>
      <c r="AP1557" s="132">
        <f t="shared" si="310"/>
        <v>50025</v>
      </c>
      <c r="AQ1557" s="118" t="s">
        <v>2231</v>
      </c>
    </row>
    <row r="1558" spans="1:43" hidden="1" outlineLevel="1" x14ac:dyDescent="0.2">
      <c r="A1558" t="s">
        <v>2687</v>
      </c>
      <c r="B1558" s="10" t="s">
        <v>1748</v>
      </c>
      <c r="C1558" s="1">
        <f t="shared" si="303"/>
        <v>1307</v>
      </c>
      <c r="D1558" s="7">
        <f t="shared" si="305"/>
        <v>1</v>
      </c>
      <c r="E1558" s="7">
        <f t="shared" si="306"/>
        <v>3</v>
      </c>
      <c r="F1558" s="7">
        <f t="shared" si="307"/>
        <v>2</v>
      </c>
      <c r="G1558" s="1">
        <f t="shared" si="308"/>
        <v>62</v>
      </c>
      <c r="H1558" s="2">
        <f t="shared" si="309"/>
        <v>4.7436878347360364E-2</v>
      </c>
      <c r="I1558" s="8"/>
      <c r="J1558" s="2">
        <f t="shared" si="299"/>
        <v>0.3817903596021423</v>
      </c>
      <c r="K1558" s="2">
        <f t="shared" si="300"/>
        <v>0.28156082631981638</v>
      </c>
      <c r="L1558" s="2">
        <f t="shared" si="301"/>
        <v>0.33435348125478193</v>
      </c>
      <c r="M1558" s="2">
        <f t="shared" si="302"/>
        <v>2.2953328232593329E-3</v>
      </c>
      <c r="N1558" s="1">
        <v>499</v>
      </c>
      <c r="O1558" s="1">
        <v>368</v>
      </c>
      <c r="P1558" s="1">
        <v>437</v>
      </c>
      <c r="Q1558" s="1">
        <v>0</v>
      </c>
      <c r="R1558" s="1"/>
      <c r="S1558" s="1">
        <v>2</v>
      </c>
      <c r="T1558" s="1">
        <v>0</v>
      </c>
      <c r="U1558" s="1">
        <v>0</v>
      </c>
      <c r="V1558" s="1"/>
      <c r="W1558" s="1">
        <v>1</v>
      </c>
      <c r="X1558" s="1">
        <v>0</v>
      </c>
      <c r="Y1558" s="1">
        <v>0</v>
      </c>
      <c r="Z1558" s="1"/>
      <c r="AA1558" s="1"/>
      <c r="AB1558" s="1"/>
      <c r="AH1558" t="str">
        <f t="shared" si="304"/>
        <v>Williamstown</v>
      </c>
      <c r="AI1558" t="s">
        <v>678</v>
      </c>
      <c r="AJ1558">
        <v>1</v>
      </c>
      <c r="AK1558" s="7"/>
      <c r="AL1558" s="127">
        <v>50</v>
      </c>
      <c r="AM1558" s="130">
        <v>17</v>
      </c>
      <c r="AN1558" s="130">
        <v>85</v>
      </c>
      <c r="AO1558" s="132">
        <v>84175</v>
      </c>
      <c r="AP1558" s="132">
        <f t="shared" si="310"/>
        <v>50017</v>
      </c>
      <c r="AQ1558" s="118" t="s">
        <v>2231</v>
      </c>
    </row>
    <row r="1559" spans="1:43" hidden="1" outlineLevel="1" x14ac:dyDescent="0.2">
      <c r="A1559" t="s">
        <v>2688</v>
      </c>
      <c r="B1559" s="10" t="s">
        <v>1748</v>
      </c>
      <c r="C1559" s="1">
        <f t="shared" si="303"/>
        <v>3165</v>
      </c>
      <c r="D1559" s="7">
        <f t="shared" si="305"/>
        <v>1</v>
      </c>
      <c r="E1559" s="7">
        <f t="shared" si="306"/>
        <v>2</v>
      </c>
      <c r="F1559" s="7">
        <f t="shared" si="307"/>
        <v>3</v>
      </c>
      <c r="G1559" s="1">
        <f t="shared" si="308"/>
        <v>510</v>
      </c>
      <c r="H1559" s="2">
        <f t="shared" si="309"/>
        <v>0.16113744075829384</v>
      </c>
      <c r="I1559" s="8"/>
      <c r="J1559" s="2">
        <f t="shared" si="299"/>
        <v>0.46066350710900472</v>
      </c>
      <c r="K1559" s="2">
        <f t="shared" si="300"/>
        <v>0.29952606635071088</v>
      </c>
      <c r="L1559" s="2">
        <f t="shared" si="301"/>
        <v>0.23285939968404423</v>
      </c>
      <c r="M1559" s="2">
        <f t="shared" si="302"/>
        <v>6.9510268562401611E-3</v>
      </c>
      <c r="N1559" s="1">
        <v>1458</v>
      </c>
      <c r="O1559" s="1">
        <v>948</v>
      </c>
      <c r="P1559" s="1">
        <v>737</v>
      </c>
      <c r="Q1559" s="1">
        <v>10</v>
      </c>
      <c r="R1559" s="1"/>
      <c r="S1559" s="1">
        <v>2</v>
      </c>
      <c r="T1559" s="1">
        <v>3</v>
      </c>
      <c r="U1559" s="1">
        <v>3</v>
      </c>
      <c r="V1559" s="1"/>
      <c r="W1559" s="1">
        <v>0</v>
      </c>
      <c r="X1559" s="1">
        <v>0</v>
      </c>
      <c r="Y1559" s="1">
        <v>4</v>
      </c>
      <c r="Z1559" s="1"/>
      <c r="AA1559" s="1"/>
      <c r="AB1559" s="1"/>
      <c r="AH1559" t="str">
        <f t="shared" si="304"/>
        <v>Williston</v>
      </c>
      <c r="AI1559" t="s">
        <v>2519</v>
      </c>
      <c r="AJ1559">
        <v>1</v>
      </c>
      <c r="AK1559" s="7"/>
      <c r="AL1559" s="127">
        <v>50</v>
      </c>
      <c r="AM1559" s="130">
        <v>7</v>
      </c>
      <c r="AN1559" s="130">
        <v>85</v>
      </c>
      <c r="AO1559" s="132">
        <v>84475</v>
      </c>
      <c r="AP1559" s="132">
        <f t="shared" si="310"/>
        <v>50007</v>
      </c>
      <c r="AQ1559" s="118" t="s">
        <v>2231</v>
      </c>
    </row>
    <row r="1560" spans="1:43" hidden="1" outlineLevel="1" x14ac:dyDescent="0.2">
      <c r="A1560" t="s">
        <v>2689</v>
      </c>
      <c r="B1560" s="10" t="s">
        <v>1748</v>
      </c>
      <c r="C1560" s="1">
        <f t="shared" si="303"/>
        <v>1091</v>
      </c>
      <c r="D1560" s="7">
        <f t="shared" si="305"/>
        <v>1</v>
      </c>
      <c r="E1560" s="7">
        <f t="shared" si="306"/>
        <v>2</v>
      </c>
      <c r="F1560" s="7">
        <f t="shared" si="307"/>
        <v>3</v>
      </c>
      <c r="G1560" s="1">
        <f t="shared" si="308"/>
        <v>138</v>
      </c>
      <c r="H1560" s="2">
        <f t="shared" si="309"/>
        <v>0.12648945921173235</v>
      </c>
      <c r="I1560" s="8"/>
      <c r="J1560" s="2">
        <f t="shared" si="299"/>
        <v>0.43446379468377633</v>
      </c>
      <c r="K1560" s="2">
        <f t="shared" si="300"/>
        <v>0.307974335472044</v>
      </c>
      <c r="L1560" s="2">
        <f t="shared" si="301"/>
        <v>0.25389550870760769</v>
      </c>
      <c r="M1560" s="2">
        <f t="shared" si="302"/>
        <v>3.6663611365719273E-3</v>
      </c>
      <c r="N1560" s="1">
        <v>474</v>
      </c>
      <c r="O1560" s="1">
        <v>336</v>
      </c>
      <c r="P1560" s="1">
        <v>277</v>
      </c>
      <c r="Q1560" s="1">
        <v>1</v>
      </c>
      <c r="R1560" s="1"/>
      <c r="S1560" s="1">
        <v>1</v>
      </c>
      <c r="T1560" s="1">
        <v>0</v>
      </c>
      <c r="U1560" s="1">
        <v>0</v>
      </c>
      <c r="V1560" s="1"/>
      <c r="W1560" s="1">
        <v>0</v>
      </c>
      <c r="X1560" s="1">
        <v>0</v>
      </c>
      <c r="Y1560" s="1">
        <v>2</v>
      </c>
      <c r="Z1560" s="1"/>
      <c r="AA1560" s="1"/>
      <c r="AB1560" s="1"/>
      <c r="AH1560" t="str">
        <f t="shared" si="304"/>
        <v>Wilmington</v>
      </c>
      <c r="AI1560" t="s">
        <v>2181</v>
      </c>
      <c r="AJ1560">
        <v>1</v>
      </c>
      <c r="AK1560" s="7"/>
      <c r="AL1560" s="127">
        <v>50</v>
      </c>
      <c r="AM1560" s="130">
        <v>25</v>
      </c>
      <c r="AN1560" s="130">
        <v>105</v>
      </c>
      <c r="AO1560" s="132">
        <v>84700</v>
      </c>
      <c r="AP1560" s="132">
        <f t="shared" si="310"/>
        <v>50025</v>
      </c>
      <c r="AQ1560" s="118" t="s">
        <v>2231</v>
      </c>
    </row>
    <row r="1561" spans="1:43" hidden="1" outlineLevel="1" x14ac:dyDescent="0.2">
      <c r="A1561" t="s">
        <v>2181</v>
      </c>
      <c r="B1561" s="10" t="s">
        <v>1748</v>
      </c>
      <c r="C1561" s="1">
        <f t="shared" si="303"/>
        <v>166</v>
      </c>
      <c r="D1561" s="7">
        <f t="shared" si="305"/>
        <v>1</v>
      </c>
      <c r="E1561" s="7">
        <f t="shared" si="306"/>
        <v>2</v>
      </c>
      <c r="F1561" s="7">
        <f t="shared" si="307"/>
        <v>3</v>
      </c>
      <c r="G1561" s="1">
        <f t="shared" si="308"/>
        <v>15</v>
      </c>
      <c r="H1561" s="2">
        <f t="shared" si="309"/>
        <v>9.036144578313253E-2</v>
      </c>
      <c r="I1561" s="8"/>
      <c r="J1561" s="2">
        <f t="shared" si="299"/>
        <v>0.43975903614457829</v>
      </c>
      <c r="K1561" s="2">
        <f t="shared" si="300"/>
        <v>0.3493975903614458</v>
      </c>
      <c r="L1561" s="2">
        <f t="shared" si="301"/>
        <v>0.21084337349397592</v>
      </c>
      <c r="M1561" s="2">
        <f t="shared" si="302"/>
        <v>5.5511151231257827E-17</v>
      </c>
      <c r="N1561" s="1">
        <v>73</v>
      </c>
      <c r="O1561" s="1">
        <v>58</v>
      </c>
      <c r="P1561" s="1">
        <v>35</v>
      </c>
      <c r="Q1561" s="1">
        <v>0</v>
      </c>
      <c r="R1561" s="1"/>
      <c r="S1561" s="1">
        <v>0</v>
      </c>
      <c r="T1561" s="1">
        <v>0</v>
      </c>
      <c r="U1561" s="1">
        <v>0</v>
      </c>
      <c r="V1561" s="1"/>
      <c r="W1561" s="1">
        <v>0</v>
      </c>
      <c r="X1561" s="1">
        <v>0</v>
      </c>
      <c r="Y1561" s="1">
        <v>0</v>
      </c>
      <c r="Z1561" s="1"/>
      <c r="AA1561" s="1"/>
      <c r="AB1561" s="1"/>
      <c r="AH1561" t="str">
        <f t="shared" si="304"/>
        <v>Windham</v>
      </c>
      <c r="AI1561" t="s">
        <v>2181</v>
      </c>
      <c r="AJ1561">
        <v>1</v>
      </c>
      <c r="AK1561" s="7"/>
      <c r="AL1561" s="127">
        <v>50</v>
      </c>
      <c r="AM1561" s="130">
        <v>25</v>
      </c>
      <c r="AN1561" s="130">
        <v>110</v>
      </c>
      <c r="AO1561" s="132">
        <v>84850</v>
      </c>
      <c r="AP1561" s="132">
        <f t="shared" si="310"/>
        <v>50025</v>
      </c>
      <c r="AQ1561" s="118" t="s">
        <v>2231</v>
      </c>
    </row>
    <row r="1562" spans="1:43" hidden="1" outlineLevel="1" x14ac:dyDescent="0.2">
      <c r="A1562" t="s">
        <v>2168</v>
      </c>
      <c r="B1562" s="10" t="s">
        <v>1748</v>
      </c>
      <c r="C1562" s="1">
        <f t="shared" si="303"/>
        <v>2053</v>
      </c>
      <c r="D1562" s="7">
        <f t="shared" si="305"/>
        <v>1</v>
      </c>
      <c r="E1562" s="7">
        <f t="shared" si="306"/>
        <v>2</v>
      </c>
      <c r="F1562" s="7">
        <f t="shared" si="307"/>
        <v>3</v>
      </c>
      <c r="G1562" s="1">
        <f t="shared" si="308"/>
        <v>453</v>
      </c>
      <c r="H1562" s="2">
        <f t="shared" si="309"/>
        <v>0.2206527033609352</v>
      </c>
      <c r="I1562" s="8"/>
      <c r="J1562" s="2">
        <f t="shared" si="299"/>
        <v>0.50267900633219675</v>
      </c>
      <c r="K1562" s="2">
        <f t="shared" si="300"/>
        <v>0.28202630297126158</v>
      </c>
      <c r="L1562" s="2">
        <f t="shared" si="301"/>
        <v>0.20896249391134925</v>
      </c>
      <c r="M1562" s="2">
        <f t="shared" si="302"/>
        <v>6.3321967851924232E-3</v>
      </c>
      <c r="N1562" s="1">
        <v>1032</v>
      </c>
      <c r="O1562" s="1">
        <v>579</v>
      </c>
      <c r="P1562" s="1">
        <v>429</v>
      </c>
      <c r="Q1562" s="1">
        <v>4</v>
      </c>
      <c r="R1562" s="1"/>
      <c r="S1562" s="1">
        <v>3</v>
      </c>
      <c r="T1562" s="1">
        <v>3</v>
      </c>
      <c r="U1562" s="1">
        <v>1</v>
      </c>
      <c r="V1562" s="1"/>
      <c r="W1562" s="1">
        <v>0</v>
      </c>
      <c r="X1562" s="1">
        <v>2</v>
      </c>
      <c r="Y1562" s="1">
        <v>0</v>
      </c>
      <c r="Z1562" s="1"/>
      <c r="AA1562" s="1"/>
      <c r="AB1562" s="1"/>
      <c r="AH1562" t="str">
        <f t="shared" si="304"/>
        <v>Windsor</v>
      </c>
      <c r="AI1562" t="s">
        <v>2168</v>
      </c>
      <c r="AJ1562">
        <v>1</v>
      </c>
      <c r="AK1562" s="7"/>
      <c r="AL1562" s="127">
        <v>50</v>
      </c>
      <c r="AM1562" s="130">
        <v>27</v>
      </c>
      <c r="AN1562" s="130">
        <v>115</v>
      </c>
      <c r="AO1562" s="132">
        <v>84925</v>
      </c>
      <c r="AP1562" s="132">
        <f t="shared" si="310"/>
        <v>50027</v>
      </c>
      <c r="AQ1562" s="118" t="s">
        <v>2231</v>
      </c>
    </row>
    <row r="1563" spans="1:43" hidden="1" outlineLevel="1" x14ac:dyDescent="0.2">
      <c r="A1563" t="s">
        <v>2690</v>
      </c>
      <c r="B1563" s="10" t="s">
        <v>1748</v>
      </c>
      <c r="C1563" s="1">
        <f t="shared" si="303"/>
        <v>354</v>
      </c>
      <c r="D1563" s="7">
        <f t="shared" si="305"/>
        <v>1</v>
      </c>
      <c r="E1563" s="7">
        <f t="shared" si="306"/>
        <v>3</v>
      </c>
      <c r="F1563" s="7">
        <f t="shared" si="307"/>
        <v>2</v>
      </c>
      <c r="G1563" s="1">
        <f t="shared" si="308"/>
        <v>35</v>
      </c>
      <c r="H1563" s="2">
        <f t="shared" si="309"/>
        <v>9.8870056497175146E-2</v>
      </c>
      <c r="I1563" s="8"/>
      <c r="J1563" s="2">
        <f t="shared" ref="J1563:J1570" si="311">IF(C1563=0,"-",N1563/C1563)</f>
        <v>0.40677966101694918</v>
      </c>
      <c r="K1563" s="2">
        <f t="shared" ref="K1563:K1570" si="312">IF(C1563=0,"-",O1563/C1563)</f>
        <v>0.27966101694915252</v>
      </c>
      <c r="L1563" s="2">
        <f t="shared" ref="L1563:L1570" si="313">IF(C1563=0,"-",P1563/C1563)</f>
        <v>0.30790960451977401</v>
      </c>
      <c r="M1563" s="2">
        <f t="shared" ref="M1563:M1570" si="314">IF(C1563=0,"-",(1-J1563-K1563-L1563))</f>
        <v>5.6497175141242972E-3</v>
      </c>
      <c r="N1563" s="1">
        <v>144</v>
      </c>
      <c r="O1563" s="1">
        <v>99</v>
      </c>
      <c r="P1563" s="1">
        <v>109</v>
      </c>
      <c r="Q1563" s="1">
        <v>0</v>
      </c>
      <c r="R1563" s="1"/>
      <c r="S1563" s="1">
        <v>0</v>
      </c>
      <c r="T1563" s="1">
        <v>0</v>
      </c>
      <c r="U1563" s="1">
        <v>1</v>
      </c>
      <c r="V1563" s="1"/>
      <c r="W1563" s="1">
        <v>0</v>
      </c>
      <c r="X1563" s="1">
        <v>0</v>
      </c>
      <c r="Y1563" s="1">
        <v>1</v>
      </c>
      <c r="Z1563" s="1"/>
      <c r="AA1563" s="1"/>
      <c r="AB1563" s="1"/>
      <c r="AH1563" t="str">
        <f t="shared" si="304"/>
        <v>Winhall</v>
      </c>
      <c r="AI1563" t="s">
        <v>1750</v>
      </c>
      <c r="AJ1563">
        <v>1</v>
      </c>
      <c r="AK1563" s="7"/>
      <c r="AL1563" s="127">
        <v>50</v>
      </c>
      <c r="AM1563" s="130">
        <v>3</v>
      </c>
      <c r="AN1563" s="130">
        <v>75</v>
      </c>
      <c r="AO1563" s="132">
        <v>85075</v>
      </c>
      <c r="AP1563" s="132">
        <f t="shared" si="310"/>
        <v>50003</v>
      </c>
      <c r="AQ1563" s="118" t="s">
        <v>2231</v>
      </c>
    </row>
    <row r="1564" spans="1:43" hidden="1" outlineLevel="1" x14ac:dyDescent="0.2">
      <c r="A1564" t="s">
        <v>3343</v>
      </c>
      <c r="B1564" s="10" t="s">
        <v>1748</v>
      </c>
      <c r="C1564" s="1">
        <f t="shared" si="303"/>
        <v>2868</v>
      </c>
      <c r="D1564" s="7">
        <f t="shared" si="305"/>
        <v>1</v>
      </c>
      <c r="E1564" s="7">
        <f t="shared" si="306"/>
        <v>2</v>
      </c>
      <c r="F1564" s="7">
        <f t="shared" si="307"/>
        <v>3</v>
      </c>
      <c r="G1564" s="1">
        <f t="shared" si="308"/>
        <v>729</v>
      </c>
      <c r="H1564" s="2">
        <f t="shared" si="309"/>
        <v>0.25418410041841005</v>
      </c>
      <c r="I1564" s="8"/>
      <c r="J1564" s="2">
        <f t="shared" si="311"/>
        <v>0.50976290097629007</v>
      </c>
      <c r="K1564" s="2">
        <f t="shared" si="312"/>
        <v>0.25557880055788007</v>
      </c>
      <c r="L1564" s="2">
        <f t="shared" si="313"/>
        <v>0.22524407252440726</v>
      </c>
      <c r="M1564" s="2">
        <f t="shared" si="314"/>
        <v>9.4142259414226048E-3</v>
      </c>
      <c r="N1564" s="1">
        <v>1462</v>
      </c>
      <c r="O1564" s="1">
        <v>733</v>
      </c>
      <c r="P1564" s="1">
        <v>646</v>
      </c>
      <c r="Q1564" s="1">
        <v>10</v>
      </c>
      <c r="R1564" s="1"/>
      <c r="S1564" s="1">
        <v>7</v>
      </c>
      <c r="T1564" s="1">
        <v>1</v>
      </c>
      <c r="U1564" s="1">
        <v>2</v>
      </c>
      <c r="V1564" s="1"/>
      <c r="W1564" s="1">
        <v>0</v>
      </c>
      <c r="X1564" s="1">
        <v>1</v>
      </c>
      <c r="Y1564" s="1">
        <v>6</v>
      </c>
      <c r="Z1564" s="1"/>
      <c r="AA1564" s="1"/>
      <c r="AB1564" s="1"/>
      <c r="AH1564" t="str">
        <f t="shared" si="304"/>
        <v>Winooski</v>
      </c>
      <c r="AI1564" t="s">
        <v>2519</v>
      </c>
      <c r="AJ1564">
        <v>1</v>
      </c>
      <c r="AK1564" s="7"/>
      <c r="AL1564" s="127">
        <v>50</v>
      </c>
      <c r="AM1564" s="130">
        <v>7</v>
      </c>
      <c r="AN1564" s="130">
        <v>90</v>
      </c>
      <c r="AO1564" s="132">
        <v>85150</v>
      </c>
      <c r="AP1564" s="132">
        <f t="shared" si="310"/>
        <v>50007</v>
      </c>
      <c r="AQ1564" s="118" t="s">
        <v>146</v>
      </c>
    </row>
    <row r="1565" spans="1:43" hidden="1" outlineLevel="1" x14ac:dyDescent="0.2">
      <c r="A1565" t="s">
        <v>3002</v>
      </c>
      <c r="B1565" s="10" t="s">
        <v>1748</v>
      </c>
      <c r="C1565" s="1">
        <f t="shared" si="303"/>
        <v>579</v>
      </c>
      <c r="D1565" s="7">
        <f t="shared" si="305"/>
        <v>1</v>
      </c>
      <c r="E1565" s="7">
        <f t="shared" si="306"/>
        <v>3</v>
      </c>
      <c r="F1565" s="7">
        <f t="shared" si="307"/>
        <v>2</v>
      </c>
      <c r="G1565" s="1">
        <f t="shared" si="308"/>
        <v>78</v>
      </c>
      <c r="H1565" s="2">
        <f t="shared" si="309"/>
        <v>0.13471502590673576</v>
      </c>
      <c r="I1565" s="8"/>
      <c r="J1565" s="2">
        <f t="shared" si="311"/>
        <v>0.44386873920552677</v>
      </c>
      <c r="K1565" s="2">
        <f t="shared" si="312"/>
        <v>0.23488773747841105</v>
      </c>
      <c r="L1565" s="2">
        <f t="shared" si="313"/>
        <v>0.30915371329879104</v>
      </c>
      <c r="M1565" s="2">
        <f t="shared" si="314"/>
        <v>1.2089810017271163E-2</v>
      </c>
      <c r="N1565" s="1">
        <v>257</v>
      </c>
      <c r="O1565" s="1">
        <v>136</v>
      </c>
      <c r="P1565" s="1">
        <v>179</v>
      </c>
      <c r="Q1565" s="1">
        <v>0</v>
      </c>
      <c r="R1565" s="1"/>
      <c r="S1565" s="1">
        <v>2</v>
      </c>
      <c r="T1565" s="1">
        <v>0</v>
      </c>
      <c r="U1565" s="1">
        <v>3</v>
      </c>
      <c r="V1565" s="1"/>
      <c r="W1565" s="1">
        <v>1</v>
      </c>
      <c r="X1565" s="1">
        <v>0</v>
      </c>
      <c r="Y1565" s="1">
        <v>1</v>
      </c>
      <c r="Z1565" s="1"/>
      <c r="AA1565" s="1"/>
      <c r="AB1565" s="1"/>
      <c r="AH1565" t="str">
        <f t="shared" si="304"/>
        <v>Wolcott</v>
      </c>
      <c r="AI1565" t="s">
        <v>3107</v>
      </c>
      <c r="AJ1565">
        <v>1</v>
      </c>
      <c r="AK1565" s="7"/>
      <c r="AL1565" s="127">
        <v>50</v>
      </c>
      <c r="AM1565" s="130">
        <v>15</v>
      </c>
      <c r="AN1565" s="130">
        <v>50</v>
      </c>
      <c r="AO1565" s="132">
        <v>85375</v>
      </c>
      <c r="AP1565" s="132">
        <f t="shared" si="310"/>
        <v>50015</v>
      </c>
      <c r="AQ1565" s="118" t="s">
        <v>2231</v>
      </c>
    </row>
    <row r="1566" spans="1:43" hidden="1" outlineLevel="1" x14ac:dyDescent="0.2">
      <c r="A1566" t="s">
        <v>2731</v>
      </c>
      <c r="B1566" s="10" t="s">
        <v>1748</v>
      </c>
      <c r="C1566" s="1">
        <f t="shared" si="303"/>
        <v>399</v>
      </c>
      <c r="D1566" s="7">
        <f t="shared" si="305"/>
        <v>1</v>
      </c>
      <c r="E1566" s="7">
        <f t="shared" si="306"/>
        <v>2</v>
      </c>
      <c r="F1566" s="7">
        <f t="shared" si="307"/>
        <v>3</v>
      </c>
      <c r="G1566" s="1">
        <f t="shared" si="308"/>
        <v>111</v>
      </c>
      <c r="H1566" s="2">
        <f t="shared" si="309"/>
        <v>0.2781954887218045</v>
      </c>
      <c r="I1566" s="8"/>
      <c r="J1566" s="2">
        <f t="shared" si="311"/>
        <v>0.54135338345864659</v>
      </c>
      <c r="K1566" s="2">
        <f t="shared" si="312"/>
        <v>0.26315789473684209</v>
      </c>
      <c r="L1566" s="2">
        <f t="shared" si="313"/>
        <v>0.18796992481203006</v>
      </c>
      <c r="M1566" s="2">
        <f t="shared" si="314"/>
        <v>7.5187969924812581E-3</v>
      </c>
      <c r="N1566" s="1">
        <v>216</v>
      </c>
      <c r="O1566" s="1">
        <v>105</v>
      </c>
      <c r="P1566" s="1">
        <v>75</v>
      </c>
      <c r="Q1566" s="1">
        <v>0</v>
      </c>
      <c r="R1566" s="1"/>
      <c r="S1566" s="1">
        <v>1</v>
      </c>
      <c r="T1566" s="1">
        <v>0</v>
      </c>
      <c r="U1566" s="1">
        <v>1</v>
      </c>
      <c r="V1566" s="1"/>
      <c r="W1566" s="1">
        <v>0</v>
      </c>
      <c r="X1566" s="1">
        <v>1</v>
      </c>
      <c r="Y1566" s="1">
        <v>0</v>
      </c>
      <c r="Z1566" s="1"/>
      <c r="AA1566" s="1"/>
      <c r="AB1566" s="1"/>
      <c r="AH1566" t="str">
        <f t="shared" si="304"/>
        <v>Woodbury</v>
      </c>
      <c r="AI1566" t="s">
        <v>563</v>
      </c>
      <c r="AJ1566">
        <v>1</v>
      </c>
      <c r="AK1566" s="7"/>
      <c r="AL1566" s="127">
        <v>50</v>
      </c>
      <c r="AM1566" s="130">
        <v>23</v>
      </c>
      <c r="AN1566" s="130">
        <v>95</v>
      </c>
      <c r="AO1566" s="132">
        <v>85525</v>
      </c>
      <c r="AP1566" s="132">
        <f t="shared" si="310"/>
        <v>50023</v>
      </c>
      <c r="AQ1566" s="118" t="s">
        <v>2231</v>
      </c>
    </row>
    <row r="1567" spans="1:43" hidden="1" outlineLevel="1" x14ac:dyDescent="0.2">
      <c r="A1567" t="s">
        <v>1962</v>
      </c>
      <c r="B1567" s="10" t="s">
        <v>1748</v>
      </c>
      <c r="C1567" s="1">
        <f t="shared" si="303"/>
        <v>191</v>
      </c>
      <c r="D1567" s="7">
        <f t="shared" si="305"/>
        <v>1</v>
      </c>
      <c r="E1567" s="7">
        <f t="shared" si="306"/>
        <v>2</v>
      </c>
      <c r="F1567" s="7">
        <f t="shared" si="307"/>
        <v>3</v>
      </c>
      <c r="G1567" s="1">
        <f t="shared" si="308"/>
        <v>33</v>
      </c>
      <c r="H1567" s="2">
        <f t="shared" si="309"/>
        <v>0.17277486910994763</v>
      </c>
      <c r="I1567" s="8"/>
      <c r="J1567" s="2">
        <f t="shared" si="311"/>
        <v>0.45549738219895286</v>
      </c>
      <c r="K1567" s="2">
        <f t="shared" si="312"/>
        <v>0.28272251308900526</v>
      </c>
      <c r="L1567" s="2">
        <f t="shared" si="313"/>
        <v>0.24607329842931938</v>
      </c>
      <c r="M1567" s="2">
        <f t="shared" si="314"/>
        <v>1.5706806282722502E-2</v>
      </c>
      <c r="N1567" s="1">
        <v>87</v>
      </c>
      <c r="O1567" s="1">
        <v>54</v>
      </c>
      <c r="P1567" s="1">
        <v>47</v>
      </c>
      <c r="Q1567" s="1">
        <v>2</v>
      </c>
      <c r="R1567" s="1"/>
      <c r="S1567" s="1">
        <v>1</v>
      </c>
      <c r="T1567" s="1">
        <v>0</v>
      </c>
      <c r="U1567" s="1">
        <v>0</v>
      </c>
      <c r="V1567" s="1"/>
      <c r="W1567" s="1">
        <v>0</v>
      </c>
      <c r="X1567" s="1">
        <v>0</v>
      </c>
      <c r="Y1567" s="1">
        <v>0</v>
      </c>
      <c r="Z1567" s="1"/>
      <c r="AA1567" s="1"/>
      <c r="AB1567" s="1"/>
      <c r="AH1567" t="str">
        <f t="shared" si="304"/>
        <v>Woodford</v>
      </c>
      <c r="AI1567" t="s">
        <v>1750</v>
      </c>
      <c r="AJ1567">
        <v>1</v>
      </c>
      <c r="AK1567" s="7"/>
      <c r="AL1567" s="127">
        <v>50</v>
      </c>
      <c r="AM1567" s="130">
        <v>3</v>
      </c>
      <c r="AN1567" s="130">
        <v>80</v>
      </c>
      <c r="AO1567" s="132">
        <v>85675</v>
      </c>
      <c r="AP1567" s="132">
        <f t="shared" si="310"/>
        <v>50003</v>
      </c>
      <c r="AQ1567" s="118" t="s">
        <v>2231</v>
      </c>
    </row>
    <row r="1568" spans="1:43" hidden="1" outlineLevel="1" x14ac:dyDescent="0.2">
      <c r="A1568" t="s">
        <v>1221</v>
      </c>
      <c r="B1568" s="10" t="s">
        <v>1748</v>
      </c>
      <c r="C1568" s="1">
        <f t="shared" si="303"/>
        <v>2038</v>
      </c>
      <c r="D1568" s="7">
        <f t="shared" si="305"/>
        <v>1</v>
      </c>
      <c r="E1568" s="7">
        <f t="shared" si="306"/>
        <v>2</v>
      </c>
      <c r="F1568" s="7">
        <f t="shared" si="307"/>
        <v>3</v>
      </c>
      <c r="G1568" s="1">
        <f t="shared" si="308"/>
        <v>287</v>
      </c>
      <c r="H1568" s="2">
        <f t="shared" si="309"/>
        <v>0.14082433758586849</v>
      </c>
      <c r="I1568" s="8"/>
      <c r="J1568" s="2">
        <f t="shared" si="311"/>
        <v>0.478900883218842</v>
      </c>
      <c r="K1568" s="2">
        <f t="shared" si="312"/>
        <v>0.33807654563297351</v>
      </c>
      <c r="L1568" s="2">
        <f t="shared" si="313"/>
        <v>0.17517173699705593</v>
      </c>
      <c r="M1568" s="2">
        <f t="shared" si="314"/>
        <v>7.8508341511286106E-3</v>
      </c>
      <c r="N1568" s="1">
        <v>976</v>
      </c>
      <c r="O1568" s="1">
        <v>689</v>
      </c>
      <c r="P1568" s="1">
        <v>357</v>
      </c>
      <c r="Q1568" s="1">
        <v>2</v>
      </c>
      <c r="R1568" s="1"/>
      <c r="S1568" s="1">
        <v>4</v>
      </c>
      <c r="T1568" s="1">
        <v>1</v>
      </c>
      <c r="U1568" s="1">
        <v>3</v>
      </c>
      <c r="V1568" s="1"/>
      <c r="W1568" s="1">
        <v>1</v>
      </c>
      <c r="X1568" s="1">
        <v>0</v>
      </c>
      <c r="Y1568" s="1">
        <v>5</v>
      </c>
      <c r="Z1568" s="1"/>
      <c r="AA1568" s="1"/>
      <c r="AB1568" s="1"/>
      <c r="AH1568" t="str">
        <f t="shared" si="304"/>
        <v>Woodstock</v>
      </c>
      <c r="AI1568" t="s">
        <v>2168</v>
      </c>
      <c r="AJ1568">
        <v>1</v>
      </c>
      <c r="AK1568" s="7"/>
      <c r="AL1568" s="127">
        <v>50</v>
      </c>
      <c r="AM1568" s="130">
        <v>27</v>
      </c>
      <c r="AN1568" s="130">
        <v>120</v>
      </c>
      <c r="AO1568" s="132">
        <v>85975</v>
      </c>
      <c r="AP1568" s="132">
        <f t="shared" si="310"/>
        <v>50027</v>
      </c>
      <c r="AQ1568" s="118" t="s">
        <v>2231</v>
      </c>
    </row>
    <row r="1569" spans="1:45" hidden="1" outlineLevel="1" x14ac:dyDescent="0.2">
      <c r="A1569" t="s">
        <v>2646</v>
      </c>
      <c r="B1569" s="10" t="s">
        <v>1748</v>
      </c>
      <c r="C1569" s="1">
        <f t="shared" si="303"/>
        <v>528</v>
      </c>
      <c r="D1569" s="7">
        <f t="shared" si="305"/>
        <v>1</v>
      </c>
      <c r="E1569" s="7">
        <f t="shared" si="306"/>
        <v>2</v>
      </c>
      <c r="F1569" s="7">
        <f t="shared" si="307"/>
        <v>3</v>
      </c>
      <c r="G1569" s="1">
        <f t="shared" si="308"/>
        <v>150</v>
      </c>
      <c r="H1569" s="2">
        <f t="shared" si="309"/>
        <v>0.28409090909090912</v>
      </c>
      <c r="I1569" s="8"/>
      <c r="J1569" s="2">
        <f t="shared" si="311"/>
        <v>0.52840909090909094</v>
      </c>
      <c r="K1569" s="2">
        <f t="shared" si="312"/>
        <v>0.24431818181818182</v>
      </c>
      <c r="L1569" s="2">
        <f t="shared" si="313"/>
        <v>0.21212121212121213</v>
      </c>
      <c r="M1569" s="2">
        <f t="shared" si="314"/>
        <v>1.515151515151511E-2</v>
      </c>
      <c r="N1569" s="1">
        <v>279</v>
      </c>
      <c r="O1569" s="1">
        <v>129</v>
      </c>
      <c r="P1569" s="1">
        <v>112</v>
      </c>
      <c r="Q1569" s="1">
        <v>1</v>
      </c>
      <c r="R1569" s="1"/>
      <c r="S1569" s="1">
        <v>2</v>
      </c>
      <c r="T1569" s="1">
        <v>0</v>
      </c>
      <c r="U1569" s="1">
        <v>3</v>
      </c>
      <c r="V1569" s="1"/>
      <c r="W1569" s="1">
        <v>0</v>
      </c>
      <c r="X1569" s="1">
        <v>1</v>
      </c>
      <c r="Y1569" s="1">
        <v>1</v>
      </c>
      <c r="Z1569" s="1"/>
      <c r="AA1569" s="1"/>
      <c r="AB1569" s="1"/>
      <c r="AH1569" t="str">
        <f t="shared" si="304"/>
        <v>Worcester</v>
      </c>
      <c r="AI1569" t="s">
        <v>563</v>
      </c>
      <c r="AJ1569">
        <v>1</v>
      </c>
      <c r="AK1569" s="7"/>
      <c r="AL1569" s="127">
        <v>50</v>
      </c>
      <c r="AM1569" s="130">
        <v>23</v>
      </c>
      <c r="AN1569" s="130">
        <v>100</v>
      </c>
      <c r="AO1569" s="132">
        <v>86125</v>
      </c>
      <c r="AP1569" s="132">
        <f t="shared" si="310"/>
        <v>50023</v>
      </c>
      <c r="AQ1569" s="118" t="s">
        <v>2231</v>
      </c>
    </row>
    <row r="1570" spans="1:45" collapsed="1" x14ac:dyDescent="0.2">
      <c r="A1570" t="s">
        <v>486</v>
      </c>
      <c r="B1570" s="10" t="s">
        <v>566</v>
      </c>
      <c r="C1570" s="1">
        <f>SUM(N1570:AF1570)</f>
        <v>289701</v>
      </c>
      <c r="D1570" s="7">
        <f t="shared" si="305"/>
        <v>1</v>
      </c>
      <c r="E1570" s="7">
        <f t="shared" si="306"/>
        <v>2</v>
      </c>
      <c r="F1570" s="7">
        <f t="shared" si="307"/>
        <v>3</v>
      </c>
      <c r="G1570" s="1">
        <f t="shared" si="308"/>
        <v>45470</v>
      </c>
      <c r="H1570" s="2">
        <f t="shared" si="309"/>
        <v>0.15695492939271871</v>
      </c>
      <c r="I1570" s="8"/>
      <c r="J1570" s="2">
        <f t="shared" si="311"/>
        <v>0.46113751764750555</v>
      </c>
      <c r="K1570" s="2">
        <f t="shared" si="312"/>
        <v>0.30418258825478683</v>
      </c>
      <c r="L1570" s="2">
        <f t="shared" si="313"/>
        <v>0.22779003179139873</v>
      </c>
      <c r="M1570" s="2">
        <f t="shared" si="314"/>
        <v>6.8898623063088915E-3</v>
      </c>
      <c r="N1570" s="1">
        <f>SUM(N1324:N1569)</f>
        <v>133592</v>
      </c>
      <c r="O1570" s="1">
        <f>SUM(O1324:O1569)</f>
        <v>88122</v>
      </c>
      <c r="P1570" s="1">
        <f>SUM(P1324:P1569)</f>
        <v>65991</v>
      </c>
      <c r="Q1570" s="1">
        <f>SUM(Q1324:Q1569)</f>
        <v>501</v>
      </c>
      <c r="R1570" s="1"/>
      <c r="S1570" s="1">
        <f>SUM(S1324:S1569)</f>
        <v>429</v>
      </c>
      <c r="T1570" s="1">
        <f>SUM(T1324:T1569)</f>
        <v>124</v>
      </c>
      <c r="U1570" s="1">
        <f>SUM(U1324:U1569)</f>
        <v>315</v>
      </c>
      <c r="V1570" s="1"/>
      <c r="W1570" s="1">
        <f>SUM(W1324:W1569)</f>
        <v>57</v>
      </c>
      <c r="X1570" s="1">
        <f>SUM(X1324:X1569)</f>
        <v>82</v>
      </c>
      <c r="Y1570" s="1">
        <f>SUM(Y1324:Y1569)</f>
        <v>488</v>
      </c>
      <c r="Z1570" s="1"/>
      <c r="AA1570" s="1"/>
      <c r="AB1570" s="1"/>
      <c r="AH1570" t="str">
        <f t="shared" si="304"/>
        <v>Vermont</v>
      </c>
      <c r="AL1570" s="127">
        <v>50</v>
      </c>
      <c r="AP1570" s="127">
        <v>50</v>
      </c>
      <c r="AQ1570" s="118" t="s">
        <v>2095</v>
      </c>
    </row>
    <row r="1571" spans="1:45" x14ac:dyDescent="0.2">
      <c r="B1571" s="10"/>
      <c r="C1571" s="1"/>
      <c r="D1571" s="7"/>
      <c r="E1571" s="7"/>
      <c r="F1571" s="7"/>
      <c r="G1571" s="1"/>
      <c r="J1571" s="2"/>
      <c r="K1571" s="2"/>
      <c r="L1571" s="2"/>
      <c r="M1571" s="2"/>
    </row>
    <row r="1572" spans="1:45" x14ac:dyDescent="0.2">
      <c r="B1572" s="10"/>
      <c r="C1572" s="1"/>
      <c r="D1572" s="7"/>
      <c r="E1572" s="7"/>
      <c r="F1572" s="7"/>
      <c r="G1572" s="1"/>
      <c r="J1572" s="2"/>
      <c r="K1572" s="2"/>
      <c r="L1572" s="2"/>
      <c r="M1572" s="2"/>
    </row>
    <row r="1573" spans="1:45" x14ac:dyDescent="0.2">
      <c r="B1573" s="10"/>
      <c r="C1573" s="1"/>
      <c r="D1573" s="7"/>
      <c r="E1573" s="7"/>
      <c r="F1573" s="7"/>
      <c r="G1573" s="1"/>
      <c r="J1573" s="2"/>
      <c r="K1573" s="2"/>
      <c r="L1573" s="2"/>
      <c r="M1573" s="2"/>
    </row>
    <row r="1574" spans="1:45" x14ac:dyDescent="0.2">
      <c r="B1574" s="10"/>
      <c r="C1574" s="1"/>
      <c r="D1574" s="7"/>
      <c r="E1574" s="7"/>
      <c r="F1574" s="7"/>
      <c r="G1574" s="1"/>
      <c r="J1574" s="2"/>
      <c r="K1574" s="2"/>
      <c r="L1574" s="2"/>
      <c r="M1574" s="2"/>
    </row>
    <row r="1575" spans="1:45" x14ac:dyDescent="0.2">
      <c r="B1575" s="10"/>
      <c r="C1575" s="1"/>
      <c r="D1575" s="7"/>
      <c r="E1575" s="7"/>
      <c r="F1575" s="7"/>
      <c r="G1575" s="1"/>
      <c r="J1575" s="2"/>
      <c r="K1575" s="2"/>
      <c r="L1575" s="2"/>
      <c r="M1575" s="2"/>
    </row>
    <row r="1576" spans="1:45" x14ac:dyDescent="0.2">
      <c r="B1576" s="10"/>
      <c r="C1576" s="1"/>
      <c r="D1576" s="7"/>
      <c r="E1576" s="7"/>
      <c r="F1576" s="7"/>
      <c r="G1576" s="1"/>
      <c r="J1576" s="2"/>
      <c r="K1576" s="2"/>
      <c r="L1576" s="2"/>
      <c r="M1576" s="2"/>
    </row>
    <row r="1577" spans="1:45" x14ac:dyDescent="0.2">
      <c r="A1577" s="67" t="s">
        <v>674</v>
      </c>
      <c r="AL1577"/>
      <c r="AM1577" s="127"/>
      <c r="AO1577" s="130"/>
      <c r="AQ1577" s="132"/>
      <c r="AS1577" s="136"/>
    </row>
    <row r="1578" spans="1:45" hidden="1" outlineLevel="1" x14ac:dyDescent="0.2">
      <c r="A1578" s="67" t="s">
        <v>1591</v>
      </c>
      <c r="AL1578"/>
      <c r="AM1578" s="127"/>
      <c r="AO1578" s="130"/>
      <c r="AQ1578" s="132"/>
      <c r="AS1578" s="136"/>
    </row>
    <row r="1579" spans="1:45" hidden="1" outlineLevel="1" x14ac:dyDescent="0.2">
      <c r="A1579" t="s">
        <v>2974</v>
      </c>
      <c r="B1579" s="118"/>
      <c r="C1579" s="1"/>
      <c r="D1579" s="7"/>
      <c r="E1579" s="7"/>
      <c r="F1579" s="7"/>
      <c r="G1579" s="1"/>
      <c r="I1579" s="8"/>
      <c r="J1579" s="2"/>
      <c r="K1579" s="2"/>
      <c r="L1579" s="2"/>
      <c r="M1579" s="2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H1579" t="str">
        <f t="shared" ref="AH1579:AH1597" si="315">A1579</f>
        <v>Atk. &amp; Gilm. Ac. Gt.</v>
      </c>
      <c r="AI1579" t="s">
        <v>200</v>
      </c>
      <c r="AJ1579">
        <v>2</v>
      </c>
      <c r="AK1579" s="7"/>
      <c r="AL1579" s="7"/>
      <c r="AM1579" s="127">
        <v>33</v>
      </c>
      <c r="AN1579" s="130">
        <v>7</v>
      </c>
      <c r="AO1579" s="130">
        <v>5</v>
      </c>
      <c r="AP1579" s="132">
        <v>2420</v>
      </c>
      <c r="AQ1579" s="132"/>
      <c r="AS1579" s="136"/>
    </row>
    <row r="1580" spans="1:45" hidden="1" outlineLevel="1" x14ac:dyDescent="0.2">
      <c r="A1580" t="s">
        <v>2977</v>
      </c>
      <c r="B1580" s="118"/>
      <c r="C1580" s="1"/>
      <c r="D1580" s="7"/>
      <c r="E1580" s="7"/>
      <c r="F1580" s="7"/>
      <c r="G1580" s="1"/>
      <c r="I1580" s="8"/>
      <c r="J1580" s="2"/>
      <c r="K1580" s="2"/>
      <c r="L1580" s="2"/>
      <c r="M1580" s="2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H1580" t="str">
        <f t="shared" si="315"/>
        <v>Bean's Grant</v>
      </c>
      <c r="AI1580" t="s">
        <v>200</v>
      </c>
      <c r="AJ1580">
        <v>2</v>
      </c>
      <c r="AK1580" s="7"/>
      <c r="AL1580" s="7"/>
      <c r="AM1580" s="127">
        <v>33</v>
      </c>
      <c r="AN1580" s="130">
        <v>7</v>
      </c>
      <c r="AO1580" s="130">
        <v>10</v>
      </c>
      <c r="AP1580" s="132">
        <v>4100</v>
      </c>
      <c r="AQ1580" s="132"/>
      <c r="AS1580" s="136"/>
    </row>
    <row r="1581" spans="1:45" hidden="1" outlineLevel="1" x14ac:dyDescent="0.2">
      <c r="A1581" t="s">
        <v>2735</v>
      </c>
      <c r="B1581" s="118"/>
      <c r="C1581" s="1"/>
      <c r="D1581" s="7"/>
      <c r="E1581" s="7"/>
      <c r="F1581" s="7"/>
      <c r="G1581" s="1"/>
      <c r="I1581" s="8"/>
      <c r="J1581" s="2"/>
      <c r="K1581" s="2"/>
      <c r="L1581" s="2"/>
      <c r="M1581" s="2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H1581" t="str">
        <f t="shared" si="315"/>
        <v>Bean's Purchase</v>
      </c>
      <c r="AI1581" t="s">
        <v>200</v>
      </c>
      <c r="AJ1581">
        <v>2</v>
      </c>
      <c r="AK1581" s="7"/>
      <c r="AL1581" s="7"/>
      <c r="AM1581" s="127">
        <v>33</v>
      </c>
      <c r="AN1581" s="130">
        <v>7</v>
      </c>
      <c r="AO1581" s="130">
        <v>15</v>
      </c>
      <c r="AP1581" s="132">
        <v>4260</v>
      </c>
      <c r="AQ1581" s="132"/>
      <c r="AS1581" s="136"/>
    </row>
    <row r="1582" spans="1:45" hidden="1" outlineLevel="1" x14ac:dyDescent="0.2">
      <c r="A1582" t="s">
        <v>2329</v>
      </c>
      <c r="B1582" s="118"/>
      <c r="C1582" s="1"/>
      <c r="D1582" s="7"/>
      <c r="E1582" s="7"/>
      <c r="F1582" s="7"/>
      <c r="G1582" s="1"/>
      <c r="I1582" s="8"/>
      <c r="J1582" s="2"/>
      <c r="K1582" s="2"/>
      <c r="L1582" s="2"/>
      <c r="M1582" s="2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H1582" t="str">
        <f t="shared" si="315"/>
        <v>Chandler's Purchase</v>
      </c>
      <c r="AI1582" t="s">
        <v>200</v>
      </c>
      <c r="AJ1582">
        <v>2</v>
      </c>
      <c r="AK1582" s="7"/>
      <c r="AL1582" s="7"/>
      <c r="AM1582" s="127">
        <v>33</v>
      </c>
      <c r="AN1582" s="130">
        <v>7</v>
      </c>
      <c r="AO1582" s="130">
        <v>35</v>
      </c>
      <c r="AP1582" s="132">
        <v>11220</v>
      </c>
      <c r="AQ1582" s="132"/>
      <c r="AS1582" s="136"/>
    </row>
    <row r="1583" spans="1:45" hidden="1" outlineLevel="1" x14ac:dyDescent="0.2">
      <c r="A1583" t="s">
        <v>2663</v>
      </c>
      <c r="B1583" s="118"/>
      <c r="C1583" s="1"/>
      <c r="D1583" s="7"/>
      <c r="E1583" s="7"/>
      <c r="F1583" s="7"/>
      <c r="G1583" s="1"/>
      <c r="I1583" s="8"/>
      <c r="J1583" s="2"/>
      <c r="K1583" s="2"/>
      <c r="L1583" s="2"/>
      <c r="M1583" s="2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H1583" t="str">
        <f t="shared" si="315"/>
        <v>Crawford's Purchase</v>
      </c>
      <c r="AI1583" t="s">
        <v>200</v>
      </c>
      <c r="AJ1583">
        <v>2</v>
      </c>
      <c r="AK1583" s="7"/>
      <c r="AL1583" s="7"/>
      <c r="AM1583" s="127">
        <v>33</v>
      </c>
      <c r="AN1583" s="130">
        <v>7</v>
      </c>
      <c r="AO1583" s="130">
        <v>55</v>
      </c>
      <c r="AP1583" s="132">
        <v>16100</v>
      </c>
      <c r="AQ1583" s="132"/>
      <c r="AS1583" s="136"/>
    </row>
    <row r="1584" spans="1:45" hidden="1" outlineLevel="1" x14ac:dyDescent="0.2">
      <c r="A1584" t="s">
        <v>3198</v>
      </c>
      <c r="B1584" s="118"/>
      <c r="C1584" s="1"/>
      <c r="D1584" s="7"/>
      <c r="E1584" s="7"/>
      <c r="F1584" s="7"/>
      <c r="G1584" s="1"/>
      <c r="I1584" s="8"/>
      <c r="J1584" s="2"/>
      <c r="K1584" s="2"/>
      <c r="L1584" s="2"/>
      <c r="M1584" s="2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H1584" t="str">
        <f t="shared" si="315"/>
        <v>Cutt's Grant</v>
      </c>
      <c r="AI1584" t="s">
        <v>200</v>
      </c>
      <c r="AJ1584">
        <v>2</v>
      </c>
      <c r="AK1584" s="7"/>
      <c r="AL1584" s="7"/>
      <c r="AM1584" s="127">
        <v>33</v>
      </c>
      <c r="AN1584" s="130">
        <v>7</v>
      </c>
      <c r="AO1584" s="130">
        <v>60</v>
      </c>
      <c r="AP1584" s="132">
        <v>16660</v>
      </c>
      <c r="AQ1584" s="132"/>
      <c r="AS1584" s="136"/>
    </row>
    <row r="1585" spans="1:45" hidden="1" outlineLevel="1" x14ac:dyDescent="0.2">
      <c r="A1585" t="s">
        <v>2913</v>
      </c>
      <c r="B1585" s="118"/>
      <c r="C1585" s="1"/>
      <c r="D1585" s="7"/>
      <c r="E1585" s="7"/>
      <c r="F1585" s="7"/>
      <c r="G1585" s="1"/>
      <c r="I1585" s="8"/>
      <c r="J1585" s="2"/>
      <c r="K1585" s="2"/>
      <c r="L1585" s="2"/>
      <c r="M1585" s="2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H1585" t="str">
        <f t="shared" si="315"/>
        <v>Dix's Grant</v>
      </c>
      <c r="AI1585" t="s">
        <v>200</v>
      </c>
      <c r="AJ1585">
        <v>2</v>
      </c>
      <c r="AK1585" s="7"/>
      <c r="AL1585" s="7"/>
      <c r="AM1585" s="127">
        <v>33</v>
      </c>
      <c r="AN1585" s="130">
        <v>7</v>
      </c>
      <c r="AO1585" s="130">
        <v>70</v>
      </c>
      <c r="AP1585" s="132">
        <v>18340</v>
      </c>
      <c r="AQ1585" s="132"/>
      <c r="AS1585" s="136"/>
    </row>
    <row r="1586" spans="1:45" hidden="1" outlineLevel="1" x14ac:dyDescent="0.2">
      <c r="A1586" t="s">
        <v>1869</v>
      </c>
      <c r="B1586" s="118"/>
      <c r="C1586" s="1"/>
      <c r="D1586" s="7"/>
      <c r="E1586" s="7"/>
      <c r="F1586" s="7"/>
      <c r="G1586" s="1"/>
      <c r="I1586" s="8"/>
      <c r="J1586" s="2"/>
      <c r="K1586" s="2"/>
      <c r="L1586" s="2"/>
      <c r="M1586" s="2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H1586" t="str">
        <f t="shared" si="315"/>
        <v>Erving's Location</v>
      </c>
      <c r="AI1586" t="s">
        <v>200</v>
      </c>
      <c r="AJ1586">
        <v>2</v>
      </c>
      <c r="AK1586" s="7"/>
      <c r="AL1586" s="7"/>
      <c r="AM1586" s="127">
        <v>33</v>
      </c>
      <c r="AN1586" s="130">
        <v>7</v>
      </c>
      <c r="AO1586" s="130">
        <v>90</v>
      </c>
      <c r="AP1586" s="132">
        <v>25180</v>
      </c>
      <c r="AQ1586" s="132"/>
      <c r="AS1586" s="136"/>
    </row>
    <row r="1587" spans="1:45" hidden="1" outlineLevel="1" x14ac:dyDescent="0.2">
      <c r="A1587" t="s">
        <v>632</v>
      </c>
      <c r="B1587" s="118"/>
      <c r="C1587" s="1"/>
      <c r="D1587" s="7"/>
      <c r="E1587" s="7"/>
      <c r="F1587" s="7"/>
      <c r="G1587" s="1"/>
      <c r="I1587" s="8"/>
      <c r="J1587" s="2"/>
      <c r="K1587" s="2"/>
      <c r="L1587" s="2"/>
      <c r="M1587" s="2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H1587" t="str">
        <f t="shared" si="315"/>
        <v>Green's Grant</v>
      </c>
      <c r="AI1587" t="s">
        <v>200</v>
      </c>
      <c r="AJ1587">
        <v>2</v>
      </c>
      <c r="AK1587" s="7"/>
      <c r="AL1587" s="7"/>
      <c r="AM1587" s="127">
        <v>33</v>
      </c>
      <c r="AN1587" s="130">
        <v>7</v>
      </c>
      <c r="AO1587" s="130">
        <v>100</v>
      </c>
      <c r="AP1587" s="132">
        <v>31780</v>
      </c>
      <c r="AQ1587" s="132"/>
      <c r="AS1587" s="136"/>
    </row>
    <row r="1588" spans="1:45" hidden="1" outlineLevel="1" x14ac:dyDescent="0.2">
      <c r="A1588" t="s">
        <v>2536</v>
      </c>
      <c r="B1588" s="118"/>
      <c r="C1588" s="1"/>
      <c r="D1588" s="7"/>
      <c r="E1588" s="7"/>
      <c r="F1588" s="7"/>
      <c r="G1588" s="1"/>
      <c r="I1588" s="8"/>
      <c r="J1588" s="2"/>
      <c r="K1588" s="2"/>
      <c r="L1588" s="2"/>
      <c r="M1588" s="2"/>
      <c r="N1588" s="1"/>
      <c r="O1588" s="1"/>
      <c r="P1588" s="1"/>
      <c r="U1588" s="1"/>
      <c r="V1588" s="1"/>
      <c r="W1588" s="1"/>
      <c r="X1588" s="1"/>
      <c r="Y1588" s="1"/>
      <c r="Z1588" s="1"/>
      <c r="AA1588" s="1"/>
      <c r="AB1588" s="1"/>
      <c r="AH1588" t="str">
        <f t="shared" si="315"/>
        <v>Hadley's Purchase</v>
      </c>
      <c r="AI1588" t="s">
        <v>200</v>
      </c>
      <c r="AJ1588">
        <v>2</v>
      </c>
      <c r="AK1588" s="7"/>
      <c r="AL1588" s="7"/>
      <c r="AM1588" s="127">
        <v>33</v>
      </c>
      <c r="AN1588" s="130">
        <v>7</v>
      </c>
      <c r="AO1588" s="130">
        <v>105</v>
      </c>
      <c r="AP1588" s="132">
        <v>32420</v>
      </c>
      <c r="AQ1588" s="132"/>
      <c r="AS1588" s="136"/>
    </row>
    <row r="1589" spans="1:45" hidden="1" outlineLevel="1" x14ac:dyDescent="0.2">
      <c r="A1589" t="s">
        <v>2678</v>
      </c>
      <c r="B1589" s="118"/>
      <c r="C1589" s="1"/>
      <c r="D1589" s="7"/>
      <c r="E1589" s="7"/>
      <c r="F1589" s="7"/>
      <c r="G1589" s="1"/>
      <c r="I1589" s="8"/>
      <c r="J1589" s="2"/>
      <c r="K1589" s="2"/>
      <c r="L1589" s="2"/>
      <c r="M1589" s="2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H1589" t="str">
        <f t="shared" si="315"/>
        <v>Kilkenny</v>
      </c>
      <c r="AI1589" t="s">
        <v>200</v>
      </c>
      <c r="AJ1589">
        <v>2</v>
      </c>
      <c r="AK1589" s="7"/>
      <c r="AL1589" s="7"/>
      <c r="AM1589" s="127">
        <v>33</v>
      </c>
      <c r="AN1589" s="130">
        <v>7</v>
      </c>
      <c r="AO1589" s="130">
        <v>115</v>
      </c>
      <c r="AP1589" s="132">
        <v>39940</v>
      </c>
      <c r="AQ1589" s="132"/>
      <c r="AS1589" s="136"/>
    </row>
    <row r="1590" spans="1:45" hidden="1" outlineLevel="1" x14ac:dyDescent="0.2">
      <c r="A1590" t="s">
        <v>1489</v>
      </c>
      <c r="B1590" s="118"/>
      <c r="C1590" s="1"/>
      <c r="D1590" s="7"/>
      <c r="E1590" s="7"/>
      <c r="F1590" s="7"/>
      <c r="G1590" s="1"/>
      <c r="I1590" s="8"/>
      <c r="J1590" s="2"/>
      <c r="K1590" s="2"/>
      <c r="L1590" s="2"/>
      <c r="M1590" s="2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H1590" t="str">
        <f t="shared" si="315"/>
        <v>Livermore</v>
      </c>
      <c r="AI1590" t="s">
        <v>201</v>
      </c>
      <c r="AJ1590">
        <v>2</v>
      </c>
      <c r="AK1590" s="7"/>
      <c r="AL1590" s="7"/>
      <c r="AM1590" s="127">
        <v>33</v>
      </c>
      <c r="AN1590" s="130">
        <v>9</v>
      </c>
      <c r="AO1590" s="130">
        <v>127</v>
      </c>
      <c r="AP1590" s="132">
        <v>42820</v>
      </c>
      <c r="AQ1590" s="132"/>
      <c r="AS1590" s="136"/>
    </row>
    <row r="1591" spans="1:45" hidden="1" outlineLevel="1" x14ac:dyDescent="0.2">
      <c r="A1591" t="s">
        <v>2233</v>
      </c>
      <c r="B1591" s="118"/>
      <c r="C1591" s="1"/>
      <c r="D1591" s="7"/>
      <c r="E1591" s="7"/>
      <c r="F1591" s="7"/>
      <c r="G1591" s="1"/>
      <c r="I1591" s="8"/>
      <c r="J1591" s="2"/>
      <c r="K1591" s="2"/>
      <c r="L1591" s="2"/>
      <c r="M1591" s="2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H1591" t="str">
        <f t="shared" si="315"/>
        <v>Low &amp; Burbank's Gt.</v>
      </c>
      <c r="AI1591" t="s">
        <v>200</v>
      </c>
      <c r="AJ1591">
        <v>2</v>
      </c>
      <c r="AK1591" s="7"/>
      <c r="AL1591" s="7"/>
      <c r="AM1591" s="127">
        <v>33</v>
      </c>
      <c r="AN1591" s="130">
        <v>7</v>
      </c>
      <c r="AO1591" s="130">
        <v>125</v>
      </c>
      <c r="AP1591" s="132">
        <v>43620</v>
      </c>
      <c r="AQ1591" s="132"/>
      <c r="AS1591" s="136"/>
    </row>
    <row r="1592" spans="1:45" hidden="1" outlineLevel="1" x14ac:dyDescent="0.2">
      <c r="A1592" t="s">
        <v>1827</v>
      </c>
      <c r="B1592" s="118"/>
      <c r="C1592" s="1"/>
      <c r="D1592" s="7"/>
      <c r="E1592" s="7"/>
      <c r="F1592" s="7"/>
      <c r="G1592" s="1"/>
      <c r="I1592" s="8"/>
      <c r="J1592" s="2"/>
      <c r="K1592" s="2"/>
      <c r="L1592" s="2"/>
      <c r="M1592" s="2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H1592" t="str">
        <f t="shared" si="315"/>
        <v>Martin's Location</v>
      </c>
      <c r="AI1592" t="s">
        <v>200</v>
      </c>
      <c r="AJ1592">
        <v>2</v>
      </c>
      <c r="AK1592" s="7"/>
      <c r="AL1592" s="7"/>
      <c r="AM1592" s="127">
        <v>33</v>
      </c>
      <c r="AN1592" s="130">
        <v>7</v>
      </c>
      <c r="AO1592" s="130">
        <v>130</v>
      </c>
      <c r="AP1592" s="132">
        <v>46020</v>
      </c>
      <c r="AQ1592" s="132"/>
      <c r="AS1592" s="136"/>
    </row>
    <row r="1593" spans="1:45" hidden="1" outlineLevel="1" x14ac:dyDescent="0.2">
      <c r="A1593" t="s">
        <v>927</v>
      </c>
      <c r="B1593" s="118"/>
      <c r="C1593" s="1"/>
      <c r="D1593" s="7"/>
      <c r="E1593" s="7"/>
      <c r="F1593" s="7"/>
      <c r="G1593" s="1"/>
      <c r="I1593" s="8"/>
      <c r="J1593" s="2"/>
      <c r="K1593" s="2"/>
      <c r="L1593" s="2"/>
      <c r="M1593" s="2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H1593" t="str">
        <f t="shared" si="315"/>
        <v>Odell</v>
      </c>
      <c r="AI1593" t="s">
        <v>200</v>
      </c>
      <c r="AJ1593">
        <v>2</v>
      </c>
      <c r="AK1593" s="7"/>
      <c r="AL1593" s="7"/>
      <c r="AM1593" s="127">
        <v>33</v>
      </c>
      <c r="AN1593" s="130">
        <v>7</v>
      </c>
      <c r="AO1593" s="130">
        <v>150</v>
      </c>
      <c r="AP1593" s="132">
        <v>57860</v>
      </c>
      <c r="AQ1593" s="132"/>
      <c r="AS1593" s="136"/>
    </row>
    <row r="1594" spans="1:45" hidden="1" outlineLevel="1" x14ac:dyDescent="0.2">
      <c r="A1594" t="s">
        <v>1665</v>
      </c>
      <c r="B1594" s="118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H1594" t="str">
        <f t="shared" si="315"/>
        <v>Sargent's Purchase</v>
      </c>
      <c r="AI1594" t="s">
        <v>200</v>
      </c>
      <c r="AJ1594">
        <v>2</v>
      </c>
      <c r="AK1594" s="7"/>
      <c r="AL1594" s="7"/>
      <c r="AM1594" s="127">
        <v>33</v>
      </c>
      <c r="AN1594" s="130">
        <v>7</v>
      </c>
      <c r="AO1594" s="130">
        <v>170</v>
      </c>
      <c r="AP1594" s="132">
        <v>67860</v>
      </c>
      <c r="AQ1594" s="132"/>
      <c r="AS1594" s="136"/>
    </row>
    <row r="1595" spans="1:45" hidden="1" outlineLevel="1" x14ac:dyDescent="0.2">
      <c r="A1595" t="s">
        <v>1684</v>
      </c>
      <c r="B1595" s="118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H1595" t="str">
        <f t="shared" si="315"/>
        <v>Second College Gt.</v>
      </c>
      <c r="AI1595" t="s">
        <v>200</v>
      </c>
      <c r="AJ1595">
        <v>2</v>
      </c>
      <c r="AK1595" s="7"/>
      <c r="AL1595" s="7"/>
      <c r="AM1595" s="127">
        <v>33</v>
      </c>
      <c r="AN1595" s="130">
        <v>7</v>
      </c>
      <c r="AO1595" s="130">
        <v>175</v>
      </c>
      <c r="AP1595" s="132">
        <v>68500</v>
      </c>
      <c r="AQ1595" s="132"/>
      <c r="AS1595" s="136"/>
    </row>
    <row r="1596" spans="1:45" hidden="1" outlineLevel="1" x14ac:dyDescent="0.2">
      <c r="A1596" t="s">
        <v>3217</v>
      </c>
      <c r="B1596" s="118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H1596" t="str">
        <f t="shared" si="315"/>
        <v>Success</v>
      </c>
      <c r="AI1596" t="s">
        <v>200</v>
      </c>
      <c r="AJ1596">
        <v>2</v>
      </c>
      <c r="AK1596" s="7"/>
      <c r="AL1596" s="7"/>
      <c r="AM1596" s="127">
        <v>33</v>
      </c>
      <c r="AN1596" s="130">
        <v>7</v>
      </c>
      <c r="AO1596" s="130">
        <v>200</v>
      </c>
      <c r="AP1596" s="132">
        <v>74500</v>
      </c>
      <c r="AQ1596" s="132"/>
      <c r="AS1596" s="136"/>
    </row>
    <row r="1597" spans="1:45" hidden="1" outlineLevel="1" x14ac:dyDescent="0.2">
      <c r="A1597" t="s">
        <v>3094</v>
      </c>
      <c r="B1597" s="118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H1597" t="str">
        <f t="shared" si="315"/>
        <v>Thompson &amp; Mes's Pur.</v>
      </c>
      <c r="AI1597" t="s">
        <v>200</v>
      </c>
      <c r="AJ1597">
        <v>2</v>
      </c>
      <c r="AK1597" s="7"/>
      <c r="AL1597" s="7"/>
      <c r="AM1597" s="127">
        <v>33</v>
      </c>
      <c r="AN1597" s="130">
        <v>7</v>
      </c>
      <c r="AO1597" s="130">
        <v>205</v>
      </c>
      <c r="AP1597" s="132">
        <v>76580</v>
      </c>
      <c r="AQ1597" s="132"/>
      <c r="AS1597" s="136"/>
    </row>
    <row r="1598" spans="1:45" hidden="1" outlineLevel="1" x14ac:dyDescent="0.2">
      <c r="B1598" s="118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K1598" s="7"/>
      <c r="AL1598" s="7"/>
      <c r="AM1598" s="127"/>
      <c r="AO1598" s="130"/>
      <c r="AQ1598" s="132"/>
      <c r="AS1598" s="136"/>
    </row>
    <row r="1599" spans="1:45" hidden="1" outlineLevel="1" x14ac:dyDescent="0.2">
      <c r="A1599" s="67" t="s">
        <v>486</v>
      </c>
      <c r="AL1599"/>
      <c r="AM1599" s="127"/>
      <c r="AO1599" s="130"/>
      <c r="AQ1599" s="132"/>
      <c r="AS1599" s="136"/>
    </row>
    <row r="1600" spans="1:45" hidden="1" outlineLevel="1" x14ac:dyDescent="0.2">
      <c r="A1600" t="s">
        <v>3170</v>
      </c>
      <c r="AH1600" t="str">
        <f>A1600</f>
        <v>Averill town</v>
      </c>
      <c r="AI1600" t="s">
        <v>1581</v>
      </c>
      <c r="AL1600"/>
      <c r="AM1600" s="127">
        <v>50</v>
      </c>
      <c r="AN1600" s="130">
        <v>9</v>
      </c>
      <c r="AO1600" s="130">
        <v>5</v>
      </c>
      <c r="AP1600" s="132">
        <v>2125</v>
      </c>
      <c r="AQ1600" s="132"/>
      <c r="AR1600" t="s">
        <v>18</v>
      </c>
      <c r="AS1600" s="136"/>
    </row>
    <row r="1601" spans="1:45" hidden="1" outlineLevel="1" x14ac:dyDescent="0.2">
      <c r="A1601" t="s">
        <v>3171</v>
      </c>
      <c r="AH1601" t="str">
        <f t="shared" ref="AH1601:AH1608" si="316">A1601</f>
        <v>Avery's gore</v>
      </c>
      <c r="AI1601" t="s">
        <v>1581</v>
      </c>
      <c r="AL1601"/>
      <c r="AM1601" s="127">
        <v>50</v>
      </c>
      <c r="AN1601" s="130">
        <v>9</v>
      </c>
      <c r="AO1601" s="130">
        <v>10</v>
      </c>
      <c r="AP1601" s="132">
        <v>2162</v>
      </c>
      <c r="AQ1601" s="132"/>
      <c r="AR1601" t="s">
        <v>3051</v>
      </c>
      <c r="AS1601" s="136"/>
    </row>
    <row r="1602" spans="1:45" hidden="1" outlineLevel="1" x14ac:dyDescent="0.2">
      <c r="A1602" t="s">
        <v>3172</v>
      </c>
      <c r="AH1602" t="str">
        <f t="shared" si="316"/>
        <v>Buels gore</v>
      </c>
      <c r="AI1602" t="s">
        <v>2519</v>
      </c>
      <c r="AL1602"/>
      <c r="AM1602" s="127">
        <v>50</v>
      </c>
      <c r="AN1602" s="130">
        <v>7</v>
      </c>
      <c r="AO1602" s="130">
        <v>10</v>
      </c>
      <c r="AP1602" s="132">
        <v>10300</v>
      </c>
      <c r="AQ1602" s="132"/>
      <c r="AR1602" t="s">
        <v>3051</v>
      </c>
      <c r="AS1602" s="136"/>
    </row>
    <row r="1603" spans="1:45" hidden="1" outlineLevel="1" x14ac:dyDescent="0.2">
      <c r="A1603" t="s">
        <v>3173</v>
      </c>
      <c r="AH1603" t="str">
        <f t="shared" si="316"/>
        <v>Ferdinand town</v>
      </c>
      <c r="AI1603" t="s">
        <v>1581</v>
      </c>
      <c r="AL1603"/>
      <c r="AM1603" s="127">
        <v>50</v>
      </c>
      <c r="AN1603" s="130">
        <v>9</v>
      </c>
      <c r="AO1603" s="130">
        <v>45</v>
      </c>
      <c r="AP1603" s="132">
        <v>25975</v>
      </c>
      <c r="AQ1603" s="132"/>
      <c r="AR1603" t="s">
        <v>18</v>
      </c>
      <c r="AS1603" s="136"/>
    </row>
    <row r="1604" spans="1:45" hidden="1" outlineLevel="1" x14ac:dyDescent="0.2">
      <c r="A1604" t="s">
        <v>3174</v>
      </c>
      <c r="AH1604" t="str">
        <f t="shared" si="316"/>
        <v>Glastenbury town</v>
      </c>
      <c r="AI1604" t="s">
        <v>1750</v>
      </c>
      <c r="AL1604"/>
      <c r="AM1604" s="127">
        <v>50</v>
      </c>
      <c r="AN1604" s="130">
        <v>3</v>
      </c>
      <c r="AO1604" s="130">
        <v>18</v>
      </c>
      <c r="AP1604" s="132">
        <v>27962</v>
      </c>
      <c r="AQ1604" s="132"/>
      <c r="AR1604" t="s">
        <v>18</v>
      </c>
      <c r="AS1604" s="136"/>
    </row>
    <row r="1605" spans="1:45" hidden="1" outlineLevel="1" x14ac:dyDescent="0.2">
      <c r="A1605" t="s">
        <v>3175</v>
      </c>
      <c r="AH1605" t="str">
        <f t="shared" si="316"/>
        <v>Lewis town</v>
      </c>
      <c r="AI1605" t="s">
        <v>1581</v>
      </c>
      <c r="AL1605"/>
      <c r="AM1605" s="127">
        <v>50</v>
      </c>
      <c r="AN1605" s="130">
        <v>9</v>
      </c>
      <c r="AO1605" s="130">
        <v>65</v>
      </c>
      <c r="AP1605" s="132">
        <v>39775</v>
      </c>
      <c r="AQ1605" s="132"/>
      <c r="AR1605" t="s">
        <v>18</v>
      </c>
      <c r="AS1605" s="136"/>
    </row>
    <row r="1606" spans="1:45" hidden="1" outlineLevel="1" x14ac:dyDescent="0.2">
      <c r="A1606" t="s">
        <v>3176</v>
      </c>
      <c r="AH1606" t="str">
        <f t="shared" si="316"/>
        <v>Somerset town</v>
      </c>
      <c r="AI1606" t="s">
        <v>2181</v>
      </c>
      <c r="AL1606"/>
      <c r="AM1606" s="127">
        <v>50</v>
      </c>
      <c r="AN1606" s="130">
        <v>25</v>
      </c>
      <c r="AO1606" s="130">
        <v>73</v>
      </c>
      <c r="AP1606" s="132">
        <v>65762</v>
      </c>
      <c r="AQ1606" s="132"/>
      <c r="AR1606" t="s">
        <v>18</v>
      </c>
      <c r="AS1606" s="136"/>
    </row>
    <row r="1607" spans="1:45" hidden="1" outlineLevel="1" x14ac:dyDescent="0.2">
      <c r="A1607" t="s">
        <v>3177</v>
      </c>
      <c r="AH1607" t="str">
        <f t="shared" si="316"/>
        <v>Warner's grant</v>
      </c>
      <c r="AI1607" t="s">
        <v>1581</v>
      </c>
      <c r="AL1607"/>
      <c r="AM1607" s="127">
        <v>50</v>
      </c>
      <c r="AN1607" s="130">
        <v>9</v>
      </c>
      <c r="AO1607" s="130">
        <v>90</v>
      </c>
      <c r="AP1607" s="132">
        <v>76337</v>
      </c>
      <c r="AQ1607" s="132"/>
      <c r="AR1607" t="s">
        <v>19</v>
      </c>
      <c r="AS1607" s="136"/>
    </row>
    <row r="1608" spans="1:45" hidden="1" outlineLevel="1" x14ac:dyDescent="0.2">
      <c r="A1608" t="s">
        <v>3155</v>
      </c>
      <c r="AH1608" t="str">
        <f t="shared" si="316"/>
        <v>Warren's gore</v>
      </c>
      <c r="AI1608" t="s">
        <v>1581</v>
      </c>
      <c r="AL1608"/>
      <c r="AM1608" s="127">
        <v>50</v>
      </c>
      <c r="AN1608" s="130">
        <v>9</v>
      </c>
      <c r="AO1608" s="130">
        <v>95</v>
      </c>
      <c r="AP1608" s="132">
        <v>76562</v>
      </c>
      <c r="AQ1608" s="132"/>
      <c r="AR1608" t="s">
        <v>3051</v>
      </c>
      <c r="AS1608" s="136"/>
    </row>
    <row r="1609" spans="1:45" hidden="1" outlineLevel="1" x14ac:dyDescent="0.2">
      <c r="AL1609"/>
      <c r="AM1609" s="127"/>
      <c r="AO1609" s="130"/>
      <c r="AQ1609" s="132"/>
      <c r="AS1609" s="136"/>
    </row>
    <row r="1610" spans="1:45" hidden="1" outlineLevel="1" x14ac:dyDescent="0.2">
      <c r="A1610" s="67" t="s">
        <v>2882</v>
      </c>
      <c r="AL1610"/>
      <c r="AM1610" s="127"/>
      <c r="AO1610" s="130"/>
      <c r="AQ1610" s="132"/>
      <c r="AS1610" s="136"/>
    </row>
    <row r="1611" spans="1:45" hidden="1" outlineLevel="1" x14ac:dyDescent="0.2">
      <c r="A1611" t="s">
        <v>3156</v>
      </c>
      <c r="AH1611" t="str">
        <f t="shared" ref="AH1611:AH1651" si="317">A1611</f>
        <v>Un. Twp. Unity</v>
      </c>
      <c r="AI1611" s="118" t="s">
        <v>2091</v>
      </c>
      <c r="AL1611"/>
      <c r="AM1611" s="127">
        <v>23</v>
      </c>
      <c r="AN1611" s="130">
        <v>11</v>
      </c>
      <c r="AO1611" s="130">
        <v>107</v>
      </c>
      <c r="AP1611" s="132">
        <v>78190</v>
      </c>
      <c r="AQ1611" s="132"/>
      <c r="AR1611" t="s">
        <v>1381</v>
      </c>
      <c r="AS1611" s="136"/>
    </row>
    <row r="1612" spans="1:45" hidden="1" outlineLevel="1" x14ac:dyDescent="0.2">
      <c r="A1612" t="s">
        <v>3157</v>
      </c>
      <c r="AH1612" t="str">
        <f t="shared" si="317"/>
        <v>Northwest Aroostook</v>
      </c>
      <c r="AI1612" s="74" t="s">
        <v>3068</v>
      </c>
      <c r="AL1612"/>
      <c r="AM1612" s="127">
        <v>23</v>
      </c>
      <c r="AN1612" s="130">
        <v>3</v>
      </c>
      <c r="AO1612" s="130">
        <v>237</v>
      </c>
      <c r="AP1612" s="132">
        <v>53602</v>
      </c>
      <c r="AQ1612" s="132"/>
      <c r="AR1612" t="s">
        <v>1381</v>
      </c>
      <c r="AS1612" s="136"/>
    </row>
    <row r="1613" spans="1:45" hidden="1" outlineLevel="1" x14ac:dyDescent="0.2">
      <c r="A1613" t="s">
        <v>3158</v>
      </c>
      <c r="AH1613" t="str">
        <f t="shared" si="317"/>
        <v>Square Lake</v>
      </c>
      <c r="AI1613" s="74" t="s">
        <v>3068</v>
      </c>
      <c r="AL1613"/>
      <c r="AM1613" s="127">
        <v>23</v>
      </c>
      <c r="AN1613" s="130">
        <v>3</v>
      </c>
      <c r="AO1613" s="130">
        <v>298</v>
      </c>
      <c r="AP1613" s="132">
        <v>73472</v>
      </c>
      <c r="AQ1613" s="132"/>
      <c r="AR1613" t="s">
        <v>1381</v>
      </c>
      <c r="AS1613" s="136"/>
    </row>
    <row r="1614" spans="1:45" hidden="1" outlineLevel="1" x14ac:dyDescent="0.2">
      <c r="A1614" t="s">
        <v>3146</v>
      </c>
      <c r="AH1614" t="str">
        <f t="shared" si="317"/>
        <v>Central Aroostook</v>
      </c>
      <c r="AI1614" s="74" t="s">
        <v>3068</v>
      </c>
      <c r="AL1614"/>
      <c r="AM1614" s="127">
        <v>23</v>
      </c>
      <c r="AN1614" s="130">
        <v>3</v>
      </c>
      <c r="AO1614" s="130">
        <v>57</v>
      </c>
      <c r="AP1614" s="132">
        <v>11785</v>
      </c>
      <c r="AQ1614" s="132"/>
      <c r="AR1614" t="s">
        <v>1381</v>
      </c>
      <c r="AS1614" s="136"/>
    </row>
    <row r="1615" spans="1:45" hidden="1" outlineLevel="1" x14ac:dyDescent="0.2">
      <c r="A1615" t="s">
        <v>3182</v>
      </c>
      <c r="AH1615" t="str">
        <f t="shared" si="317"/>
        <v>South Aroostook</v>
      </c>
      <c r="AI1615" s="74" t="s">
        <v>3068</v>
      </c>
      <c r="AL1615"/>
      <c r="AM1615" s="127">
        <v>23</v>
      </c>
      <c r="AN1615" s="130">
        <v>3</v>
      </c>
      <c r="AO1615" s="130">
        <v>297</v>
      </c>
      <c r="AP1615" s="132">
        <v>69930</v>
      </c>
      <c r="AQ1615" s="132"/>
      <c r="AR1615" t="s">
        <v>1381</v>
      </c>
      <c r="AS1615" s="136"/>
    </row>
    <row r="1616" spans="1:45" hidden="1" outlineLevel="1" x14ac:dyDescent="0.2">
      <c r="A1616" t="s">
        <v>3281</v>
      </c>
      <c r="AH1616" t="str">
        <f t="shared" si="317"/>
        <v>Penobscot Indian Island</v>
      </c>
      <c r="AI1616" s="74" t="s">
        <v>3068</v>
      </c>
      <c r="AL1616"/>
      <c r="AM1616" s="127">
        <v>23</v>
      </c>
      <c r="AN1616" s="130">
        <v>3</v>
      </c>
      <c r="AO1616" s="130">
        <v>253</v>
      </c>
      <c r="AP1616" s="132">
        <v>57936</v>
      </c>
      <c r="AQ1616" s="132"/>
      <c r="AR1616" t="s">
        <v>3187</v>
      </c>
      <c r="AS1616" s="136"/>
    </row>
    <row r="1617" spans="1:45" hidden="1" outlineLevel="1" x14ac:dyDescent="0.2">
      <c r="A1617" t="s">
        <v>3116</v>
      </c>
      <c r="AH1617" t="str">
        <f t="shared" si="317"/>
        <v>Long Island</v>
      </c>
      <c r="AI1617" s="74" t="s">
        <v>1429</v>
      </c>
      <c r="AL1617"/>
      <c r="AM1617" s="127">
        <v>23</v>
      </c>
      <c r="AN1617" s="130">
        <v>5</v>
      </c>
      <c r="AO1617" s="130">
        <v>63</v>
      </c>
      <c r="AP1617" s="132">
        <v>41067</v>
      </c>
      <c r="AQ1617" s="132"/>
      <c r="AR1617" s="74" t="s">
        <v>2231</v>
      </c>
      <c r="AS1617" s="136"/>
    </row>
    <row r="1618" spans="1:45" hidden="1" outlineLevel="1" x14ac:dyDescent="0.2">
      <c r="A1618" t="s">
        <v>3188</v>
      </c>
      <c r="AH1618" t="str">
        <f t="shared" si="317"/>
        <v>North Franklin</v>
      </c>
      <c r="AI1618" s="74" t="s">
        <v>1494</v>
      </c>
      <c r="AL1618"/>
      <c r="AM1618" s="127">
        <v>23</v>
      </c>
      <c r="AN1618" s="130">
        <v>7</v>
      </c>
      <c r="AO1618" s="130">
        <v>67</v>
      </c>
      <c r="AP1618" s="132">
        <v>51400</v>
      </c>
      <c r="AQ1618" s="132"/>
      <c r="AR1618" t="s">
        <v>1381</v>
      </c>
      <c r="AS1618" s="136"/>
    </row>
    <row r="1619" spans="1:45" hidden="1" outlineLevel="1" x14ac:dyDescent="0.2">
      <c r="A1619" t="s">
        <v>3189</v>
      </c>
      <c r="AH1619" t="str">
        <f t="shared" si="317"/>
        <v>Wyman</v>
      </c>
      <c r="AI1619" s="74" t="s">
        <v>1494</v>
      </c>
      <c r="AL1619"/>
      <c r="AM1619" s="127">
        <v>23</v>
      </c>
      <c r="AN1619" s="130">
        <v>7</v>
      </c>
      <c r="AO1619" s="130">
        <v>111</v>
      </c>
      <c r="AP1619" s="132">
        <v>87680</v>
      </c>
      <c r="AQ1619" s="132"/>
      <c r="AR1619" t="s">
        <v>1381</v>
      </c>
      <c r="AS1619" s="136"/>
    </row>
    <row r="1620" spans="1:45" hidden="1" outlineLevel="1" x14ac:dyDescent="0.2">
      <c r="A1620" t="s">
        <v>3190</v>
      </c>
      <c r="AH1620" t="str">
        <f t="shared" si="317"/>
        <v>East Central Franklin</v>
      </c>
      <c r="AI1620" s="74" t="s">
        <v>1494</v>
      </c>
      <c r="AL1620"/>
      <c r="AM1620" s="127">
        <v>23</v>
      </c>
      <c r="AN1620" s="130">
        <v>7</v>
      </c>
      <c r="AO1620" s="130">
        <v>27</v>
      </c>
      <c r="AP1620" s="132">
        <v>19865</v>
      </c>
      <c r="AQ1620" s="132"/>
      <c r="AR1620" t="s">
        <v>1381</v>
      </c>
      <c r="AS1620" s="136"/>
    </row>
    <row r="1621" spans="1:45" hidden="1" outlineLevel="1" x14ac:dyDescent="0.2">
      <c r="A1621" t="s">
        <v>3191</v>
      </c>
      <c r="AH1621" t="str">
        <f t="shared" si="317"/>
        <v>West Central Franklin</v>
      </c>
      <c r="AI1621" s="74" t="s">
        <v>1494</v>
      </c>
      <c r="AL1621"/>
      <c r="AM1621" s="127">
        <v>23</v>
      </c>
      <c r="AN1621" s="130">
        <v>7</v>
      </c>
      <c r="AO1621" s="130">
        <v>102</v>
      </c>
      <c r="AP1621" s="132">
        <v>82235</v>
      </c>
      <c r="AQ1621" s="132"/>
      <c r="AR1621" t="s">
        <v>1381</v>
      </c>
      <c r="AS1621" s="136"/>
    </row>
    <row r="1622" spans="1:45" hidden="1" outlineLevel="1" x14ac:dyDescent="0.2">
      <c r="A1622" t="s">
        <v>3192</v>
      </c>
      <c r="AH1622" t="str">
        <f t="shared" si="317"/>
        <v>South Franklin</v>
      </c>
      <c r="AI1622" s="74" t="s">
        <v>1494</v>
      </c>
      <c r="AL1622"/>
      <c r="AM1622" s="127">
        <v>23</v>
      </c>
      <c r="AN1622" s="130">
        <v>7</v>
      </c>
      <c r="AO1622" s="130">
        <v>87</v>
      </c>
      <c r="AP1622" s="132">
        <v>70760</v>
      </c>
      <c r="AQ1622" s="132"/>
      <c r="AR1622" t="s">
        <v>1381</v>
      </c>
      <c r="AS1622" s="136"/>
    </row>
    <row r="1623" spans="1:45" hidden="1" outlineLevel="1" x14ac:dyDescent="0.2">
      <c r="A1623" t="s">
        <v>3193</v>
      </c>
      <c r="AH1623" t="str">
        <f t="shared" si="317"/>
        <v>East Hancock</v>
      </c>
      <c r="AI1623" s="74" t="s">
        <v>1111</v>
      </c>
      <c r="AL1623"/>
      <c r="AM1623" s="127">
        <v>23</v>
      </c>
      <c r="AN1623" s="130">
        <v>9</v>
      </c>
      <c r="AO1623" s="130">
        <v>62</v>
      </c>
      <c r="AP1623" s="132">
        <v>20405</v>
      </c>
      <c r="AQ1623" s="132"/>
      <c r="AR1623" t="s">
        <v>1381</v>
      </c>
      <c r="AS1623" s="136"/>
    </row>
    <row r="1624" spans="1:45" hidden="1" outlineLevel="1" x14ac:dyDescent="0.2">
      <c r="A1624" t="s">
        <v>3194</v>
      </c>
      <c r="AH1624" t="str">
        <f t="shared" si="317"/>
        <v>Northwest Hancock</v>
      </c>
      <c r="AI1624" s="74" t="s">
        <v>1111</v>
      </c>
      <c r="AL1624"/>
      <c r="AM1624" s="127">
        <v>23</v>
      </c>
      <c r="AN1624" s="130">
        <v>9</v>
      </c>
      <c r="AO1624" s="130">
        <v>102</v>
      </c>
      <c r="AP1624" s="132">
        <v>53620</v>
      </c>
      <c r="AQ1624" s="132"/>
      <c r="AR1624" t="s">
        <v>1381</v>
      </c>
      <c r="AS1624" s="136"/>
    </row>
    <row r="1625" spans="1:45" hidden="1" outlineLevel="1" x14ac:dyDescent="0.2">
      <c r="A1625" t="s">
        <v>3195</v>
      </c>
      <c r="AH1625" t="str">
        <f t="shared" si="317"/>
        <v>Central Hancock</v>
      </c>
      <c r="AI1625" s="74" t="s">
        <v>1111</v>
      </c>
      <c r="AL1625"/>
      <c r="AM1625" s="127">
        <v>23</v>
      </c>
      <c r="AN1625" s="130">
        <v>9</v>
      </c>
      <c r="AO1625" s="130">
        <v>42</v>
      </c>
      <c r="AP1625" s="132">
        <v>11800</v>
      </c>
      <c r="AQ1625" s="132"/>
      <c r="AR1625" t="s">
        <v>1381</v>
      </c>
      <c r="AS1625" s="136"/>
    </row>
    <row r="1626" spans="1:45" hidden="1" outlineLevel="1" x14ac:dyDescent="0.2">
      <c r="A1626" t="s">
        <v>3049</v>
      </c>
      <c r="AH1626" t="str">
        <f t="shared" si="317"/>
        <v>Criehaven</v>
      </c>
      <c r="AI1626" s="74" t="s">
        <v>857</v>
      </c>
      <c r="AL1626"/>
      <c r="AM1626" s="127">
        <v>23</v>
      </c>
      <c r="AN1626" s="130">
        <v>13</v>
      </c>
      <c r="AO1626" s="130">
        <v>13</v>
      </c>
      <c r="AP1626" s="132">
        <v>15125</v>
      </c>
      <c r="AQ1626" s="132"/>
      <c r="AR1626" t="s">
        <v>1381</v>
      </c>
      <c r="AS1626" s="136"/>
    </row>
    <row r="1627" spans="1:45" hidden="1" outlineLevel="1" x14ac:dyDescent="0.2">
      <c r="A1627" t="s">
        <v>3050</v>
      </c>
      <c r="AH1627" t="str">
        <f t="shared" si="317"/>
        <v>Hibberts</v>
      </c>
      <c r="AI1627" s="74" t="s">
        <v>1204</v>
      </c>
      <c r="AL1627"/>
      <c r="AM1627" s="127">
        <v>23</v>
      </c>
      <c r="AN1627" s="130">
        <v>15</v>
      </c>
      <c r="AO1627" s="130">
        <v>45</v>
      </c>
      <c r="AP1627" s="132">
        <v>32715</v>
      </c>
      <c r="AQ1627" s="132"/>
      <c r="AR1627" t="s">
        <v>3051</v>
      </c>
      <c r="AS1627" s="136"/>
    </row>
    <row r="1628" spans="1:45" hidden="1" outlineLevel="1" x14ac:dyDescent="0.2">
      <c r="A1628" t="s">
        <v>3183</v>
      </c>
      <c r="AH1628" t="str">
        <f t="shared" si="317"/>
        <v>North Oxford</v>
      </c>
      <c r="AI1628" s="74" t="s">
        <v>1673</v>
      </c>
      <c r="AL1628"/>
      <c r="AM1628" s="127">
        <v>23</v>
      </c>
      <c r="AN1628" s="130">
        <v>17</v>
      </c>
      <c r="AO1628" s="130">
        <v>102</v>
      </c>
      <c r="AP1628" s="132">
        <v>52575</v>
      </c>
      <c r="AQ1628" s="132"/>
      <c r="AR1628" t="s">
        <v>1381</v>
      </c>
      <c r="AS1628" s="136"/>
    </row>
    <row r="1629" spans="1:45" hidden="1" outlineLevel="1" x14ac:dyDescent="0.2">
      <c r="A1629" t="s">
        <v>3184</v>
      </c>
      <c r="AH1629" t="str">
        <f t="shared" si="317"/>
        <v>South Oxford</v>
      </c>
      <c r="AI1629" s="74" t="s">
        <v>1673</v>
      </c>
      <c r="AL1629"/>
      <c r="AM1629" s="127">
        <v>23</v>
      </c>
      <c r="AN1629" s="130">
        <v>17</v>
      </c>
      <c r="AO1629" s="130">
        <v>138</v>
      </c>
      <c r="AP1629" s="132">
        <v>71755</v>
      </c>
      <c r="AQ1629" s="132"/>
      <c r="AR1629" t="s">
        <v>1381</v>
      </c>
      <c r="AS1629" s="136"/>
    </row>
    <row r="1630" spans="1:45" hidden="1" outlineLevel="1" x14ac:dyDescent="0.2">
      <c r="A1630" t="s">
        <v>3185</v>
      </c>
      <c r="AH1630" t="str">
        <f t="shared" si="317"/>
        <v>North Penobscot</v>
      </c>
      <c r="AI1630" s="74" t="s">
        <v>1674</v>
      </c>
      <c r="AL1630"/>
      <c r="AM1630" s="127">
        <v>23</v>
      </c>
      <c r="AN1630" s="130">
        <v>19</v>
      </c>
      <c r="AO1630" s="130">
        <v>237</v>
      </c>
      <c r="AP1630" s="132">
        <v>52710</v>
      </c>
      <c r="AQ1630" s="132"/>
      <c r="AR1630" t="s">
        <v>1381</v>
      </c>
      <c r="AS1630" s="136"/>
    </row>
    <row r="1631" spans="1:45" hidden="1" outlineLevel="1" x14ac:dyDescent="0.2">
      <c r="A1631" t="s">
        <v>3281</v>
      </c>
      <c r="AH1631" t="str">
        <f t="shared" si="317"/>
        <v>Penobscot Indian Island</v>
      </c>
      <c r="AI1631" s="74" t="s">
        <v>1674</v>
      </c>
      <c r="AL1631"/>
      <c r="AM1631" s="127">
        <v>23</v>
      </c>
      <c r="AN1631" s="130">
        <v>19</v>
      </c>
      <c r="AO1631" s="130">
        <v>262</v>
      </c>
      <c r="AP1631" s="132">
        <v>57937</v>
      </c>
      <c r="AQ1631" s="132"/>
      <c r="AR1631" t="s">
        <v>3187</v>
      </c>
      <c r="AS1631" s="136"/>
    </row>
    <row r="1632" spans="1:45" hidden="1" outlineLevel="1" x14ac:dyDescent="0.2">
      <c r="A1632" s="118" t="s">
        <v>3115</v>
      </c>
      <c r="AH1632" t="str">
        <f t="shared" si="317"/>
        <v>Prentiss Twp.</v>
      </c>
      <c r="AI1632" s="74" t="s">
        <v>1674</v>
      </c>
      <c r="AK1632" s="118"/>
      <c r="AL1632"/>
      <c r="AM1632" s="127">
        <v>23</v>
      </c>
      <c r="AN1632" s="130">
        <v>19</v>
      </c>
      <c r="AO1632" s="130">
        <v>270</v>
      </c>
      <c r="AP1632" s="132">
        <v>60790</v>
      </c>
      <c r="AQ1632" s="132"/>
      <c r="AR1632" s="74" t="s">
        <v>1381</v>
      </c>
      <c r="AS1632" s="136"/>
    </row>
    <row r="1633" spans="1:45" hidden="1" outlineLevel="1" x14ac:dyDescent="0.2">
      <c r="A1633" t="s">
        <v>3186</v>
      </c>
      <c r="AH1633" t="str">
        <f t="shared" si="317"/>
        <v>Whitney</v>
      </c>
      <c r="AI1633" s="74" t="s">
        <v>1674</v>
      </c>
      <c r="AL1633"/>
      <c r="AM1633" s="127">
        <v>23</v>
      </c>
      <c r="AN1633" s="130">
        <v>19</v>
      </c>
      <c r="AO1633" s="130">
        <v>303</v>
      </c>
      <c r="AP1633" s="132">
        <v>85230</v>
      </c>
      <c r="AQ1633" s="132"/>
      <c r="AR1633" t="s">
        <v>1381</v>
      </c>
      <c r="AS1633" s="136"/>
    </row>
    <row r="1634" spans="1:45" hidden="1" outlineLevel="1" x14ac:dyDescent="0.2">
      <c r="A1634" t="s">
        <v>3053</v>
      </c>
      <c r="AH1634" t="str">
        <f t="shared" si="317"/>
        <v>Twombly</v>
      </c>
      <c r="AI1634" s="74" t="s">
        <v>1674</v>
      </c>
      <c r="AL1634"/>
      <c r="AM1634" s="127">
        <v>23</v>
      </c>
      <c r="AN1634" s="130">
        <v>19</v>
      </c>
      <c r="AO1634" s="130">
        <v>293</v>
      </c>
      <c r="AP1634" s="132">
        <v>78015</v>
      </c>
      <c r="AQ1634" s="132"/>
      <c r="AR1634" t="s">
        <v>1381</v>
      </c>
      <c r="AS1634" s="136"/>
    </row>
    <row r="1635" spans="1:45" hidden="1" outlineLevel="1" x14ac:dyDescent="0.2">
      <c r="A1635" t="s">
        <v>3117</v>
      </c>
      <c r="AH1635" t="str">
        <f t="shared" si="317"/>
        <v>East Central Penobscot</v>
      </c>
      <c r="AI1635" s="74" t="s">
        <v>1674</v>
      </c>
      <c r="AL1635"/>
      <c r="AM1635" s="127">
        <v>23</v>
      </c>
      <c r="AN1635" s="130">
        <v>19</v>
      </c>
      <c r="AO1635" s="130">
        <v>83</v>
      </c>
      <c r="AP1635" s="132">
        <v>19868</v>
      </c>
      <c r="AQ1635" s="132"/>
      <c r="AR1635" t="s">
        <v>1381</v>
      </c>
      <c r="AS1635" s="136"/>
    </row>
    <row r="1636" spans="1:45" hidden="1" outlineLevel="1" x14ac:dyDescent="0.2">
      <c r="A1636" t="s">
        <v>3118</v>
      </c>
      <c r="AH1636" t="str">
        <f t="shared" si="317"/>
        <v>Argyle</v>
      </c>
      <c r="AI1636" s="74" t="s">
        <v>1674</v>
      </c>
      <c r="AL1636"/>
      <c r="AM1636" s="127">
        <v>23</v>
      </c>
      <c r="AN1636" s="130">
        <v>19</v>
      </c>
      <c r="AO1636" s="130">
        <v>7</v>
      </c>
      <c r="AP1636" s="132">
        <v>1500</v>
      </c>
      <c r="AQ1636" s="132"/>
      <c r="AR1636" t="s">
        <v>1381</v>
      </c>
      <c r="AS1636" s="136"/>
    </row>
    <row r="1637" spans="1:45" hidden="1" outlineLevel="1" x14ac:dyDescent="0.2">
      <c r="A1637" t="s">
        <v>3119</v>
      </c>
      <c r="AH1637" t="str">
        <f t="shared" si="317"/>
        <v>Northwest Piscataquis</v>
      </c>
      <c r="AI1637" s="74" t="s">
        <v>799</v>
      </c>
      <c r="AL1637"/>
      <c r="AM1637" s="127">
        <v>23</v>
      </c>
      <c r="AN1637" s="130">
        <v>21</v>
      </c>
      <c r="AO1637" s="130">
        <v>73</v>
      </c>
      <c r="AP1637" s="132">
        <v>53628</v>
      </c>
      <c r="AQ1637" s="132"/>
      <c r="AR1637" t="s">
        <v>1381</v>
      </c>
      <c r="AS1637" s="136"/>
    </row>
    <row r="1638" spans="1:45" hidden="1" outlineLevel="1" x14ac:dyDescent="0.2">
      <c r="A1638" t="s">
        <v>3120</v>
      </c>
      <c r="AH1638" t="str">
        <f t="shared" si="317"/>
        <v>Northeast Piscataquis</v>
      </c>
      <c r="AI1638" s="74" t="s">
        <v>799</v>
      </c>
      <c r="AL1638"/>
      <c r="AM1638" s="127">
        <v>23</v>
      </c>
      <c r="AN1638" s="130">
        <v>21</v>
      </c>
      <c r="AO1638" s="130">
        <v>72</v>
      </c>
      <c r="AP1638" s="132">
        <v>51105</v>
      </c>
      <c r="AQ1638" s="132"/>
      <c r="AR1638" t="s">
        <v>1381</v>
      </c>
      <c r="AS1638" s="136"/>
    </row>
    <row r="1639" spans="1:45" hidden="1" outlineLevel="1" x14ac:dyDescent="0.2">
      <c r="A1639" t="s">
        <v>3241</v>
      </c>
      <c r="AH1639" t="str">
        <f t="shared" si="317"/>
        <v>Blanchard</v>
      </c>
      <c r="AI1639" s="74" t="s">
        <v>799</v>
      </c>
      <c r="AL1639"/>
      <c r="AM1639" s="127">
        <v>23</v>
      </c>
      <c r="AN1639" s="130">
        <v>21</v>
      </c>
      <c r="AO1639" s="130">
        <v>20</v>
      </c>
      <c r="AP1639" s="132">
        <v>5560</v>
      </c>
      <c r="AQ1639" s="132"/>
      <c r="AR1639" t="s">
        <v>1381</v>
      </c>
      <c r="AS1639" s="136"/>
    </row>
    <row r="1640" spans="1:45" hidden="1" outlineLevel="1" x14ac:dyDescent="0.2">
      <c r="A1640" t="s">
        <v>3128</v>
      </c>
      <c r="AH1640" t="str">
        <f t="shared" si="317"/>
        <v>Southeast Piscataquis</v>
      </c>
      <c r="AI1640" s="74" t="s">
        <v>799</v>
      </c>
      <c r="AL1640"/>
      <c r="AM1640" s="127">
        <v>23</v>
      </c>
      <c r="AN1640" s="130">
        <v>21</v>
      </c>
      <c r="AO1640" s="130">
        <v>93</v>
      </c>
      <c r="AP1640" s="132">
        <v>70655</v>
      </c>
      <c r="AQ1640" s="132"/>
      <c r="AR1640" t="s">
        <v>1381</v>
      </c>
      <c r="AS1640" s="136"/>
    </row>
    <row r="1641" spans="1:45" hidden="1" outlineLevel="1" x14ac:dyDescent="0.2">
      <c r="A1641" t="s">
        <v>838</v>
      </c>
      <c r="AH1641" t="str">
        <f t="shared" si="317"/>
        <v>Perkins</v>
      </c>
      <c r="AI1641" s="74" t="s">
        <v>2525</v>
      </c>
      <c r="AL1641"/>
      <c r="AM1641" s="127">
        <v>23</v>
      </c>
      <c r="AN1641" s="130">
        <v>23</v>
      </c>
      <c r="AO1641" s="130">
        <v>28</v>
      </c>
      <c r="AP1641" s="132">
        <v>58070</v>
      </c>
      <c r="AQ1641" s="132"/>
      <c r="AR1641" t="s">
        <v>1381</v>
      </c>
      <c r="AS1641" s="136"/>
    </row>
    <row r="1642" spans="1:45" hidden="1" outlineLevel="1" x14ac:dyDescent="0.2">
      <c r="A1642" t="s">
        <v>3129</v>
      </c>
      <c r="AH1642" t="str">
        <f t="shared" si="317"/>
        <v>Seboomook Lake</v>
      </c>
      <c r="AI1642" s="74" t="s">
        <v>748</v>
      </c>
      <c r="AL1642"/>
      <c r="AM1642" s="127">
        <v>23</v>
      </c>
      <c r="AN1642" s="130">
        <v>25</v>
      </c>
      <c r="AO1642" s="130">
        <v>137</v>
      </c>
      <c r="AP1642" s="132">
        <v>67238</v>
      </c>
      <c r="AQ1642" s="132"/>
      <c r="AR1642" t="s">
        <v>1381</v>
      </c>
      <c r="AS1642" s="136"/>
    </row>
    <row r="1643" spans="1:45" hidden="1" outlineLevel="1" x14ac:dyDescent="0.2">
      <c r="A1643" t="s">
        <v>3130</v>
      </c>
      <c r="AH1643" t="str">
        <f t="shared" si="317"/>
        <v>Northeast Somerset</v>
      </c>
      <c r="AI1643" s="74" t="s">
        <v>748</v>
      </c>
      <c r="AL1643"/>
      <c r="AM1643" s="127">
        <v>23</v>
      </c>
      <c r="AN1643" s="130">
        <v>25</v>
      </c>
      <c r="AO1643" s="130">
        <v>112</v>
      </c>
      <c r="AP1643" s="132">
        <v>51114</v>
      </c>
      <c r="AQ1643" s="132"/>
      <c r="AR1643" t="s">
        <v>1381</v>
      </c>
      <c r="AS1643" s="136"/>
    </row>
    <row r="1644" spans="1:45" hidden="1" outlineLevel="1" x14ac:dyDescent="0.2">
      <c r="A1644" t="s">
        <v>3256</v>
      </c>
      <c r="AH1644" t="str">
        <f t="shared" si="317"/>
        <v>Northwest Somerset</v>
      </c>
      <c r="AI1644" s="74" t="s">
        <v>748</v>
      </c>
      <c r="AL1644"/>
      <c r="AM1644" s="127">
        <v>23</v>
      </c>
      <c r="AN1644" s="130">
        <v>25</v>
      </c>
      <c r="AO1644" s="130">
        <v>113</v>
      </c>
      <c r="AP1644" s="132">
        <v>53636</v>
      </c>
      <c r="AQ1644" s="132"/>
      <c r="AR1644" t="s">
        <v>1381</v>
      </c>
      <c r="AS1644" s="136"/>
    </row>
    <row r="1645" spans="1:45" hidden="1" outlineLevel="1" x14ac:dyDescent="0.2">
      <c r="A1645" t="s">
        <v>3181</v>
      </c>
      <c r="AH1645" t="str">
        <f t="shared" si="317"/>
        <v>Central Somerset</v>
      </c>
      <c r="AI1645" s="74" t="s">
        <v>748</v>
      </c>
      <c r="AL1645"/>
      <c r="AM1645" s="127">
        <v>23</v>
      </c>
      <c r="AN1645" s="130">
        <v>25</v>
      </c>
      <c r="AO1645" s="130">
        <v>37</v>
      </c>
      <c r="AP1645" s="132">
        <v>11820</v>
      </c>
      <c r="AQ1645" s="132"/>
      <c r="AR1645" t="s">
        <v>1381</v>
      </c>
      <c r="AS1645" s="136"/>
    </row>
    <row r="1646" spans="1:45" hidden="1" outlineLevel="1" x14ac:dyDescent="0.2">
      <c r="A1646" t="s">
        <v>3178</v>
      </c>
      <c r="AH1646" t="str">
        <f t="shared" si="317"/>
        <v>North Washington</v>
      </c>
      <c r="AI1646" s="74" t="s">
        <v>563</v>
      </c>
      <c r="AL1646"/>
      <c r="AM1646" s="127">
        <v>23</v>
      </c>
      <c r="AN1646" s="130">
        <v>29</v>
      </c>
      <c r="AO1646" s="130">
        <v>157</v>
      </c>
      <c r="AP1646" s="132">
        <v>53500</v>
      </c>
      <c r="AQ1646" s="132"/>
      <c r="AR1646" t="s">
        <v>1381</v>
      </c>
      <c r="AS1646" s="136"/>
    </row>
    <row r="1647" spans="1:45" hidden="1" outlineLevel="1" x14ac:dyDescent="0.2">
      <c r="A1647" t="s">
        <v>3179</v>
      </c>
      <c r="AH1647" t="str">
        <f t="shared" si="317"/>
        <v>Passamaquoddy Indian Township</v>
      </c>
      <c r="AI1647" s="74" t="s">
        <v>563</v>
      </c>
      <c r="AL1647"/>
      <c r="AM1647" s="127">
        <v>23</v>
      </c>
      <c r="AN1647" s="130">
        <v>29</v>
      </c>
      <c r="AO1647" s="130">
        <v>158</v>
      </c>
      <c r="AP1647" s="132">
        <v>57082</v>
      </c>
      <c r="AQ1647" s="132"/>
      <c r="AR1647" t="s">
        <v>3187</v>
      </c>
      <c r="AS1647" s="136"/>
    </row>
    <row r="1648" spans="1:45" hidden="1" outlineLevel="1" x14ac:dyDescent="0.2">
      <c r="A1648" t="s">
        <v>3180</v>
      </c>
      <c r="AH1648" t="str">
        <f t="shared" si="317"/>
        <v>East Central Washington</v>
      </c>
      <c r="AI1648" s="74" t="s">
        <v>563</v>
      </c>
      <c r="AL1648"/>
      <c r="AM1648" s="127">
        <v>23</v>
      </c>
      <c r="AN1648" s="130">
        <v>29</v>
      </c>
      <c r="AO1648" s="130">
        <v>93</v>
      </c>
      <c r="AP1648" s="132">
        <v>19870</v>
      </c>
      <c r="AQ1648" s="132"/>
      <c r="AR1648" t="s">
        <v>1381</v>
      </c>
      <c r="AS1648" s="136"/>
    </row>
    <row r="1649" spans="1:45" hidden="1" outlineLevel="1" x14ac:dyDescent="0.2">
      <c r="A1649" t="s">
        <v>3047</v>
      </c>
      <c r="AH1649" t="str">
        <f t="shared" si="317"/>
        <v>Passamaquoddy Pleasant Point</v>
      </c>
      <c r="AI1649" s="74" t="s">
        <v>563</v>
      </c>
      <c r="AL1649"/>
      <c r="AM1649" s="127">
        <v>23</v>
      </c>
      <c r="AN1649" s="130">
        <v>29</v>
      </c>
      <c r="AO1649" s="130">
        <v>159</v>
      </c>
      <c r="AP1649" s="132">
        <v>57090</v>
      </c>
      <c r="AQ1649" s="132"/>
      <c r="AR1649" t="s">
        <v>3187</v>
      </c>
      <c r="AS1649" s="136"/>
    </row>
    <row r="1650" spans="1:45" hidden="1" outlineLevel="1" x14ac:dyDescent="0.2">
      <c r="A1650" t="s">
        <v>3047</v>
      </c>
      <c r="AH1650" t="str">
        <f t="shared" si="317"/>
        <v>Passamaquoddy Pleasant Point</v>
      </c>
      <c r="AI1650" s="74" t="s">
        <v>563</v>
      </c>
      <c r="AL1650"/>
      <c r="AM1650" s="127">
        <v>23</v>
      </c>
      <c r="AN1650" s="130">
        <v>29</v>
      </c>
      <c r="AO1650" s="130">
        <v>159</v>
      </c>
      <c r="AP1650" s="132">
        <v>57090</v>
      </c>
      <c r="AQ1650" s="132"/>
      <c r="AR1650" t="s">
        <v>3187</v>
      </c>
      <c r="AS1650" s="136"/>
    </row>
    <row r="1651" spans="1:45" hidden="1" outlineLevel="1" x14ac:dyDescent="0.2">
      <c r="A1651" t="s">
        <v>3047</v>
      </c>
      <c r="AH1651" t="str">
        <f t="shared" si="317"/>
        <v>Passamaquoddy Pleasant Point</v>
      </c>
      <c r="AI1651" s="74" t="s">
        <v>563</v>
      </c>
      <c r="AL1651"/>
      <c r="AM1651" s="127">
        <v>23</v>
      </c>
      <c r="AN1651" s="130">
        <v>29</v>
      </c>
      <c r="AO1651" s="130">
        <v>159</v>
      </c>
      <c r="AP1651" s="132">
        <v>57090</v>
      </c>
      <c r="AQ1651" s="132"/>
      <c r="AR1651" t="s">
        <v>3187</v>
      </c>
      <c r="AS1651" s="136"/>
    </row>
    <row r="1652" spans="1:45" collapsed="1" x14ac:dyDescent="0.2">
      <c r="AI1652" s="74"/>
      <c r="AL1652"/>
      <c r="AM1652" s="127"/>
      <c r="AO1652" s="130"/>
      <c r="AQ1652" s="132"/>
      <c r="AS1652" s="136"/>
    </row>
    <row r="1654" spans="1:45" x14ac:dyDescent="0.2">
      <c r="AQ1654" s="74"/>
    </row>
  </sheetData>
  <phoneticPr fontId="8"/>
  <conditionalFormatting sqref="G1">
    <cfRule type="expression" dxfId="60" priority="37" stopIfTrue="1">
      <formula>IF(D1=1,1,0)</formula>
    </cfRule>
    <cfRule type="expression" dxfId="59" priority="38" stopIfTrue="1">
      <formula>IF(E1=1,1,0)</formula>
    </cfRule>
  </conditionalFormatting>
  <conditionalFormatting sqref="H1 H1653:H65532">
    <cfRule type="expression" dxfId="58" priority="39" stopIfTrue="1">
      <formula>IF(D1=1,1,0)</formula>
    </cfRule>
    <cfRule type="expression" dxfId="57" priority="40" stopIfTrue="1">
      <formula>IF(E1=1,1,0)</formula>
    </cfRule>
  </conditionalFormatting>
  <conditionalFormatting sqref="B1618:B1622">
    <cfRule type="cellIs" dxfId="56" priority="17" stopIfTrue="1" operator="equal">
      <formula>1</formula>
    </cfRule>
  </conditionalFormatting>
  <conditionalFormatting sqref="C1618:C1622">
    <cfRule type="cellIs" dxfId="55" priority="18" stopIfTrue="1" operator="equal">
      <formula>1</formula>
    </cfRule>
  </conditionalFormatting>
  <conditionalFormatting sqref="D2:D1127 D1129:D1576">
    <cfRule type="cellIs" dxfId="54" priority="43" stopIfTrue="1" operator="equal">
      <formula>1</formula>
    </cfRule>
    <cfRule type="cellIs" dxfId="53" priority="44" stopIfTrue="1" operator="equal">
      <formula>3</formula>
    </cfRule>
  </conditionalFormatting>
  <conditionalFormatting sqref="E2:E1127 E1129:E1576">
    <cfRule type="cellIs" dxfId="52" priority="45" stopIfTrue="1" operator="equal">
      <formula>1</formula>
    </cfRule>
    <cfRule type="cellIs" dxfId="51" priority="46" stopIfTrue="1" operator="equal">
      <formula>3</formula>
    </cfRule>
  </conditionalFormatting>
  <conditionalFormatting sqref="F2:F1127 F1129:F1576">
    <cfRule type="cellIs" dxfId="50" priority="47" stopIfTrue="1" operator="equal">
      <formula>1</formula>
    </cfRule>
    <cfRule type="cellIs" dxfId="49" priority="48" stopIfTrue="1" operator="equal">
      <formula>3</formula>
    </cfRule>
  </conditionalFormatting>
  <conditionalFormatting sqref="G1571:G1576 G2 G173 G686 G1039 G1282 G1323">
    <cfRule type="expression" dxfId="48" priority="49" stopIfTrue="1">
      <formula>IF(D2=1,1,0)</formula>
    </cfRule>
    <cfRule type="expression" dxfId="47" priority="50" stopIfTrue="1">
      <formula>IF(E2=1,1,0)</formula>
    </cfRule>
    <cfRule type="expression" dxfId="46" priority="51" stopIfTrue="1">
      <formula>IF(F2=1,1,0)</formula>
    </cfRule>
  </conditionalFormatting>
  <conditionalFormatting sqref="H1571:H1576 H2 H173 H686 H1039 H1282 H1323">
    <cfRule type="expression" dxfId="45" priority="52" stopIfTrue="1">
      <formula>IF(D2=1,1,0)</formula>
    </cfRule>
    <cfRule type="expression" dxfId="44" priority="53" stopIfTrue="1">
      <formula>IF(E2=1,1,0)</formula>
    </cfRule>
    <cfRule type="expression" dxfId="43" priority="54" stopIfTrue="1">
      <formula>IF(F2=1,1,0)</formula>
    </cfRule>
  </conditionalFormatting>
  <conditionalFormatting sqref="G3:G172 G687:G1038 G1040:G1127 G1283:G1322 G174:G685 G1324:G1570 G1129:G1281">
    <cfRule type="expression" dxfId="42" priority="55" stopIfTrue="1">
      <formula>IF(AND(G3&gt;0,D3=1),1,0)</formula>
    </cfRule>
    <cfRule type="expression" dxfId="41" priority="56" stopIfTrue="1">
      <formula>IF(AND(G3&gt;0,E3=1),1,0)</formula>
    </cfRule>
    <cfRule type="expression" dxfId="40" priority="57" stopIfTrue="1">
      <formula>IF(AND(G3&gt;0,F3=1),1,0)</formula>
    </cfRule>
  </conditionalFormatting>
  <conditionalFormatting sqref="H3:H172 H687:H1038 H1040:H1127 H1283:H1322 H174:H685 H1324:H1570 H1129:H1281">
    <cfRule type="expression" dxfId="39" priority="58" stopIfTrue="1">
      <formula>IF(AND(G3&gt;0,D3=1),1,0)</formula>
    </cfRule>
    <cfRule type="expression" dxfId="38" priority="59" stopIfTrue="1">
      <formula>IF(AND(G3&gt;0,E3=1),1,0)</formula>
    </cfRule>
    <cfRule type="expression" dxfId="37" priority="60" stopIfTrue="1">
      <formula>IF(AND(G3&gt;0,F3=1),1,0)</formula>
    </cfRule>
  </conditionalFormatting>
  <conditionalFormatting sqref="G1595">
    <cfRule type="expression" dxfId="36" priority="13" stopIfTrue="1">
      <formula>IF(#REF!=1,1,0)</formula>
    </cfRule>
    <cfRule type="expression" dxfId="35" priority="14" stopIfTrue="1">
      <formula>IF(#REF!=1,1,0)</formula>
    </cfRule>
  </conditionalFormatting>
  <conditionalFormatting sqref="H1601 H1597 H1599 H1632:H1652 H1611 H1609 H1607 H1605 H1603 H1613:H1617">
    <cfRule type="expression" dxfId="34" priority="15" stopIfTrue="1">
      <formula>IF(#REF!=1,1,0)</formula>
    </cfRule>
    <cfRule type="expression" dxfId="33" priority="16" stopIfTrue="1">
      <formula>IF(#REF!=1,1,0)</formula>
    </cfRule>
  </conditionalFormatting>
  <conditionalFormatting sqref="D1600 D1598 D1612 D1610 D1608 D1606 D1604 D1602 D1577:D1596">
    <cfRule type="cellIs" dxfId="32" priority="19" stopIfTrue="1" operator="equal">
      <formula>1</formula>
    </cfRule>
    <cfRule type="cellIs" dxfId="31" priority="20" stopIfTrue="1" operator="equal">
      <formula>3</formula>
    </cfRule>
  </conditionalFormatting>
  <conditionalFormatting sqref="E1600 E1598 E1612 E1610 E1608 E1606 E1604 E1602 E1577:E1596">
    <cfRule type="cellIs" dxfId="30" priority="21" stopIfTrue="1" operator="equal">
      <formula>1</formula>
    </cfRule>
    <cfRule type="cellIs" dxfId="29" priority="22" stopIfTrue="1" operator="equal">
      <formula>3</formula>
    </cfRule>
  </conditionalFormatting>
  <conditionalFormatting sqref="F1600 F1598 F1612 F1610 F1608 F1606 F1604 F1602 F1577:F1596">
    <cfRule type="cellIs" dxfId="28" priority="23" stopIfTrue="1" operator="equal">
      <formula>1</formula>
    </cfRule>
    <cfRule type="cellIs" dxfId="27" priority="24" stopIfTrue="1" operator="equal">
      <formula>3</formula>
    </cfRule>
  </conditionalFormatting>
  <conditionalFormatting sqref="G1596 G1579:G1594 G1612 G1610 G1608 G1606 G1604 G1602 G1600 G1598">
    <cfRule type="expression" dxfId="26" priority="25" stopIfTrue="1">
      <formula>IF(#REF!=1,1,0)</formula>
    </cfRule>
    <cfRule type="expression" dxfId="25" priority="26" stopIfTrue="1">
      <formula>IF(#REF!=1,1,0)</formula>
    </cfRule>
    <cfRule type="expression" dxfId="24" priority="27" stopIfTrue="1">
      <formula>IF(#REF!=1,1,0)</formula>
    </cfRule>
  </conditionalFormatting>
  <conditionalFormatting sqref="H1598 H1579:H1596 H1612 H1610 H1608 H1606 H1604 H1602 H1600">
    <cfRule type="expression" dxfId="23" priority="28" stopIfTrue="1">
      <formula>IF(#REF!=1,1,0)</formula>
    </cfRule>
    <cfRule type="expression" dxfId="22" priority="29" stopIfTrue="1">
      <formula>IF(#REF!=1,1,0)</formula>
    </cfRule>
    <cfRule type="expression" dxfId="21" priority="30" stopIfTrue="1">
      <formula>IF(#REF!=1,1,0)</formula>
    </cfRule>
  </conditionalFormatting>
  <conditionalFormatting sqref="G1577:G1578">
    <cfRule type="expression" dxfId="20" priority="31" stopIfTrue="1">
      <formula>IF(AND(G1577&gt;0,#REF!=1),1,0)</formula>
    </cfRule>
    <cfRule type="expression" dxfId="19" priority="32" stopIfTrue="1">
      <formula>IF(AND(G1577&gt;0,#REF!=1),1,0)</formula>
    </cfRule>
    <cfRule type="expression" dxfId="18" priority="33" stopIfTrue="1">
      <formula>IF(AND(G1577&gt;0,#REF!=1),1,0)</formula>
    </cfRule>
  </conditionalFormatting>
  <conditionalFormatting sqref="H1577:H1578">
    <cfRule type="expression" dxfId="17" priority="34" stopIfTrue="1">
      <formula>IF(AND(#REF!&gt;0,#REF!=1),1,0)</formula>
    </cfRule>
    <cfRule type="expression" dxfId="16" priority="35" stopIfTrue="1">
      <formula>IF(AND(#REF!&gt;0,#REF!=1),1,0)</formula>
    </cfRule>
    <cfRule type="expression" dxfId="15" priority="36" stopIfTrue="1">
      <formula>IF(AND(#REF!&gt;0,#REF!=1),1,0)</formula>
    </cfRule>
  </conditionalFormatting>
  <conditionalFormatting sqref="D1128">
    <cfRule type="cellIs" dxfId="14" priority="7" stopIfTrue="1" operator="equal">
      <formula>1</formula>
    </cfRule>
    <cfRule type="cellIs" dxfId="13" priority="8" stopIfTrue="1" operator="equal">
      <formula>3</formula>
    </cfRule>
  </conditionalFormatting>
  <conditionalFormatting sqref="E1128">
    <cfRule type="cellIs" dxfId="12" priority="9" stopIfTrue="1" operator="equal">
      <formula>1</formula>
    </cfRule>
    <cfRule type="cellIs" dxfId="11" priority="10" stopIfTrue="1" operator="equal">
      <formula>3</formula>
    </cfRule>
  </conditionalFormatting>
  <conditionalFormatting sqref="F1128">
    <cfRule type="cellIs" dxfId="10" priority="11" stopIfTrue="1" operator="equal">
      <formula>1</formula>
    </cfRule>
    <cfRule type="cellIs" dxfId="9" priority="12" stopIfTrue="1" operator="equal">
      <formula>3</formula>
    </cfRule>
  </conditionalFormatting>
  <conditionalFormatting sqref="G1128">
    <cfRule type="expression" dxfId="8" priority="1" stopIfTrue="1">
      <formula>IF(AND(G1128&gt;0,D1128=1),1,0)</formula>
    </cfRule>
    <cfRule type="expression" dxfId="7" priority="2" stopIfTrue="1">
      <formula>IF(AND(G1128&gt;0,E1128=1),1,0)</formula>
    </cfRule>
    <cfRule type="expression" dxfId="6" priority="3" stopIfTrue="1">
      <formula>IF(AND(G1128&gt;0,F1128=1),1,0)</formula>
    </cfRule>
  </conditionalFormatting>
  <conditionalFormatting sqref="H1128">
    <cfRule type="expression" dxfId="5" priority="4" stopIfTrue="1">
      <formula>IF(AND(G1128&gt;0,D1128=1),1,0)</formula>
    </cfRule>
    <cfRule type="expression" dxfId="4" priority="5" stopIfTrue="1">
      <formula>IF(AND(G1128&gt;0,E1128=1),1,0)</formula>
    </cfRule>
    <cfRule type="expression" dxfId="3" priority="6" stopIfTrue="1">
      <formula>IF(AND(G1128&gt;0,F1128=1),1,0)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P126"/>
  <sheetViews>
    <sheetView workbookViewId="0">
      <selection activeCell="I115" sqref="I115"/>
    </sheetView>
  </sheetViews>
  <sheetFormatPr baseColWidth="10" defaultRowHeight="14" x14ac:dyDescent="0.2"/>
  <cols>
    <col min="1" max="4" width="1.7109375" customWidth="1"/>
    <col min="11" max="16" width="22.85546875" customWidth="1"/>
  </cols>
  <sheetData>
    <row r="1" spans="1:16" x14ac:dyDescent="0.2">
      <c r="F1" t="s">
        <v>552</v>
      </c>
      <c r="G1" t="s">
        <v>553</v>
      </c>
      <c r="H1" t="s">
        <v>554</v>
      </c>
      <c r="I1" t="s">
        <v>1086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 x14ac:dyDescent="0.2">
      <c r="A2">
        <f>IF(State!F3=1,1,IF(State!G3=1,2,IF(State!H3=1,3,4)))</f>
        <v>2</v>
      </c>
      <c r="B2">
        <f>IF(State!F3=2,1,IF(State!G3=2,2,IF(State!H3=2,3,4)))</f>
        <v>1</v>
      </c>
      <c r="C2">
        <f>IF(State!F3=3,1,IF(State!G3=3,2,IF(State!H3=3,3,4)))</f>
        <v>3</v>
      </c>
      <c r="D2">
        <f>IF(State!F3=4,1,IF(State!G3=4,2,IF(State!H3=4,3,4)))</f>
        <v>4</v>
      </c>
      <c r="E2" t="str">
        <f>State!A3</f>
        <v>Alabama</v>
      </c>
      <c r="F2" s="1">
        <f>MAX(State!K3:O3)</f>
        <v>804283</v>
      </c>
      <c r="G2" s="1">
        <f>LARGE(State!K3:O3,2)</f>
        <v>690080</v>
      </c>
      <c r="H2" s="1">
        <f>LARGE(State!K3:O3,3)</f>
        <v>183109</v>
      </c>
      <c r="I2" s="1">
        <f>State!C3-Graphs!F2-Graphs!G2-Graphs!H2</f>
        <v>10588</v>
      </c>
    </row>
    <row r="3" spans="1:16" x14ac:dyDescent="0.2">
      <c r="A3">
        <f>IF(State!F4=1,1,IF(State!G4=1,2,IF(State!H4=1,3,4)))</f>
        <v>2</v>
      </c>
      <c r="B3">
        <f>IF(State!F4=2,1,IF(State!G4=2,2,IF(State!H4=2,3,4)))</f>
        <v>1</v>
      </c>
      <c r="C3">
        <f>IF(State!F4=3,1,IF(State!G4=3,2,IF(State!H4=3,3,4)))</f>
        <v>3</v>
      </c>
      <c r="D3">
        <f>IF(State!F4=4,1,IF(State!G4=4,2,IF(State!H4=4,3,4)))</f>
        <v>4</v>
      </c>
      <c r="E3" t="str">
        <f>State!A4</f>
        <v>Alaska</v>
      </c>
      <c r="F3" s="1">
        <f>MAX(State!K4:O4)</f>
        <v>102000</v>
      </c>
      <c r="G3" s="1">
        <f>LARGE(State!K4:O4,2)</f>
        <v>78294</v>
      </c>
      <c r="H3" s="1">
        <f>LARGE(State!K4:O4,3)</f>
        <v>73481</v>
      </c>
      <c r="I3" s="1">
        <f>State!C4-Graphs!F3-Graphs!G3-Graphs!H3</f>
        <v>4731</v>
      </c>
    </row>
    <row r="4" spans="1:16" x14ac:dyDescent="0.2">
      <c r="A4">
        <f>IF(State!F5=1,1,IF(State!G5=1,2,IF(State!H5=1,3,4)))</f>
        <v>2</v>
      </c>
      <c r="B4">
        <f>IF(State!F5=2,1,IF(State!G5=2,2,IF(State!H5=2,3,4)))</f>
        <v>1</v>
      </c>
      <c r="C4">
        <f>IF(State!F5=3,1,IF(State!G5=3,2,IF(State!H5=3,3,4)))</f>
        <v>3</v>
      </c>
      <c r="D4">
        <f>IF(State!F5=4,1,IF(State!G5=4,2,IF(State!H5=4,3,4)))</f>
        <v>4</v>
      </c>
      <c r="E4" t="str">
        <f>State!A5</f>
        <v>Arizona</v>
      </c>
      <c r="F4" s="1">
        <f>MAX(State!K5:O5)</f>
        <v>572086</v>
      </c>
      <c r="G4" s="1">
        <f>LARGE(State!K5:O5,2)</f>
        <v>543050</v>
      </c>
      <c r="H4" s="1">
        <f>LARGE(State!K5:O5,3)</f>
        <v>353741</v>
      </c>
      <c r="I4" s="1">
        <f>State!C5-Graphs!F4-Graphs!G4-Graphs!H4</f>
        <v>18129</v>
      </c>
    </row>
    <row r="5" spans="1:16" x14ac:dyDescent="0.2">
      <c r="A5">
        <f>IF(State!F6=1,1,IF(State!G6=1,2,IF(State!H6=1,3,4)))</f>
        <v>1</v>
      </c>
      <c r="B5">
        <f>IF(State!F6=2,1,IF(State!G6=2,2,IF(State!H6=2,3,4)))</f>
        <v>2</v>
      </c>
      <c r="C5">
        <f>IF(State!F6=3,1,IF(State!G6=3,2,IF(State!H6=3,3,4)))</f>
        <v>3</v>
      </c>
      <c r="D5">
        <f>IF(State!F6=4,1,IF(State!G6=4,2,IF(State!H6=4,3,4)))</f>
        <v>4</v>
      </c>
      <c r="E5" t="str">
        <f>State!A6</f>
        <v>Arkansas</v>
      </c>
      <c r="F5" s="1">
        <f>MAX(State!K6:O6)</f>
        <v>505823</v>
      </c>
      <c r="G5" s="1">
        <f>LARGE(State!K6:O6,2)</f>
        <v>337324</v>
      </c>
      <c r="H5" s="1">
        <f>LARGE(State!K6:O6,3)</f>
        <v>99132</v>
      </c>
      <c r="I5" s="1">
        <f>State!C6-Graphs!F5-Graphs!G5-Graphs!H5</f>
        <v>8374</v>
      </c>
    </row>
    <row r="6" spans="1:16" x14ac:dyDescent="0.2">
      <c r="A6">
        <f>IF(State!F7=1,1,IF(State!G7=1,2,IF(State!H7=1,3,4)))</f>
        <v>1</v>
      </c>
      <c r="B6">
        <f>IF(State!F7=2,1,IF(State!G7=2,2,IF(State!H7=2,3,4)))</f>
        <v>2</v>
      </c>
      <c r="C6">
        <f>IF(State!F7=3,1,IF(State!G7=3,2,IF(State!H7=3,3,4)))</f>
        <v>3</v>
      </c>
      <c r="D6">
        <f>IF(State!F7=4,1,IF(State!G7=4,2,IF(State!H7=4,3,4)))</f>
        <v>4</v>
      </c>
      <c r="E6" t="str">
        <f>State!A7</f>
        <v>California</v>
      </c>
      <c r="F6" s="1">
        <f>MAX(State!K7:O7)</f>
        <v>5121325</v>
      </c>
      <c r="G6" s="1">
        <f>LARGE(State!K7:O7,2)</f>
        <v>3630574</v>
      </c>
      <c r="H6" s="1">
        <f>LARGE(State!K7:O7,3)</f>
        <v>2296006</v>
      </c>
      <c r="I6" s="1">
        <f>State!C7-Graphs!F6-Graphs!G6-Graphs!H6</f>
        <v>83816</v>
      </c>
    </row>
    <row r="7" spans="1:16" x14ac:dyDescent="0.2">
      <c r="A7">
        <f>IF(State!F8=1,1,IF(State!G8=1,2,IF(State!H8=1,3,4)))</f>
        <v>1</v>
      </c>
      <c r="B7">
        <f>IF(State!F8=2,1,IF(State!G8=2,2,IF(State!H8=2,3,4)))</f>
        <v>2</v>
      </c>
      <c r="C7">
        <f>IF(State!F8=3,1,IF(State!G8=3,2,IF(State!H8=3,3,4)))</f>
        <v>3</v>
      </c>
      <c r="D7">
        <f>IF(State!F8=4,1,IF(State!G8=4,2,IF(State!H8=4,3,4)))</f>
        <v>4</v>
      </c>
      <c r="E7" t="str">
        <f>State!A8</f>
        <v>Colorado</v>
      </c>
      <c r="F7" s="1">
        <f>MAX(State!K8:O8)</f>
        <v>629681</v>
      </c>
      <c r="G7" s="1">
        <f>LARGE(State!K8:O8,2)</f>
        <v>562850</v>
      </c>
      <c r="H7" s="1">
        <f>LARGE(State!K8:O8,3)</f>
        <v>366010</v>
      </c>
      <c r="I7" s="1">
        <f>State!C8-Graphs!F7-Graphs!G7-Graphs!H7</f>
        <v>10639</v>
      </c>
    </row>
    <row r="8" spans="1:16" x14ac:dyDescent="0.2">
      <c r="A8">
        <f>IF(State!F9=1,1,IF(State!G9=1,2,IF(State!H9=1,3,4)))</f>
        <v>1</v>
      </c>
      <c r="B8">
        <f>IF(State!F9=2,1,IF(State!G9=2,2,IF(State!H9=2,3,4)))</f>
        <v>2</v>
      </c>
      <c r="C8">
        <f>IF(State!F9=3,1,IF(State!G9=3,2,IF(State!H9=3,3,4)))</f>
        <v>3</v>
      </c>
      <c r="D8">
        <f>IF(State!F9=4,1,IF(State!G9=4,2,IF(State!H9=4,3,4)))</f>
        <v>4</v>
      </c>
      <c r="E8" t="str">
        <f>State!A9</f>
        <v>Connecticut</v>
      </c>
      <c r="F8" s="1">
        <f>MAX(State!K9:O9)</f>
        <v>682318</v>
      </c>
      <c r="G8" s="1">
        <f>LARGE(State!K9:O9,2)</f>
        <v>578313</v>
      </c>
      <c r="H8" s="1">
        <f>LARGE(State!K9:O9,3)</f>
        <v>348771</v>
      </c>
      <c r="I8" s="1">
        <f>State!C9-Graphs!F8-Graphs!G8-Graphs!H8</f>
        <v>6930</v>
      </c>
    </row>
    <row r="9" spans="1:16" x14ac:dyDescent="0.2">
      <c r="A9">
        <f>IF(State!F10=1,1,IF(State!G10=1,2,IF(State!H10=1,3,4)))</f>
        <v>1</v>
      </c>
      <c r="B9">
        <f>IF(State!F10=2,1,IF(State!G10=2,2,IF(State!H10=2,3,4)))</f>
        <v>2</v>
      </c>
      <c r="C9">
        <f>IF(State!F10=3,1,IF(State!G10=3,2,IF(State!H10=3,3,4)))</f>
        <v>3</v>
      </c>
      <c r="D9">
        <f>IF(State!F10=4,1,IF(State!G10=4,2,IF(State!H10=4,3,4)))</f>
        <v>4</v>
      </c>
      <c r="E9" t="str">
        <f>State!A10</f>
        <v>Delaware</v>
      </c>
      <c r="F9" s="1">
        <f>MAX(State!K10:O10)</f>
        <v>126054</v>
      </c>
      <c r="G9" s="1">
        <f>LARGE(State!K10:O10,2)</f>
        <v>102313</v>
      </c>
      <c r="H9" s="1">
        <f>LARGE(State!K10:O10,3)</f>
        <v>59213</v>
      </c>
      <c r="I9" s="1">
        <f>State!C10-Graphs!F9-Graphs!G9-Graphs!H9</f>
        <v>2155</v>
      </c>
    </row>
    <row r="10" spans="1:16" x14ac:dyDescent="0.2">
      <c r="A10">
        <f>IF(State!F11=1,1,IF(State!G11=1,2,IF(State!H11=1,3,4)))</f>
        <v>1</v>
      </c>
      <c r="B10">
        <f>IF(State!F11=2,1,IF(State!G11=2,2,IF(State!H11=2,3,4)))</f>
        <v>2</v>
      </c>
      <c r="C10">
        <v>3</v>
      </c>
      <c r="D10">
        <v>4</v>
      </c>
      <c r="E10" t="str">
        <f>State!A11</f>
        <v>District of Columbia</v>
      </c>
      <c r="F10" s="1">
        <f>MAX(State!K11:O11)</f>
        <v>192619</v>
      </c>
      <c r="G10" s="1">
        <f>LARGE(State!K11:O11,2)</f>
        <v>20698</v>
      </c>
      <c r="H10" s="1">
        <f>LARGE(State!K11:O11,3)</f>
        <v>9681</v>
      </c>
      <c r="I10" s="1">
        <f>State!C11-Graphs!F10-Graphs!G10-Graphs!H10</f>
        <v>4574</v>
      </c>
    </row>
    <row r="11" spans="1:16" x14ac:dyDescent="0.2">
      <c r="A11">
        <f>IF(State!F12=1,1,IF(State!G12=1,2,IF(State!H12=1,3,4)))</f>
        <v>2</v>
      </c>
      <c r="B11">
        <f>IF(State!F12=2,1,IF(State!G12=2,2,IF(State!H12=2,3,4)))</f>
        <v>1</v>
      </c>
      <c r="C11">
        <f>IF(State!F12=3,1,IF(State!G12=3,2,IF(State!H12=3,3,4)))</f>
        <v>3</v>
      </c>
      <c r="D11">
        <f>IF(State!F12=4,1,IF(State!G12=4,2,IF(State!H12=4,3,4)))</f>
        <v>4</v>
      </c>
      <c r="E11" t="str">
        <f>State!A12</f>
        <v>Florida</v>
      </c>
      <c r="F11" s="1">
        <f>MAX(State!K12:O12)</f>
        <v>2173310</v>
      </c>
      <c r="G11" s="1">
        <f>LARGE(State!K12:O12,2)</f>
        <v>2072698</v>
      </c>
      <c r="H11" s="1">
        <f>LARGE(State!K12:O12,3)</f>
        <v>1053067</v>
      </c>
      <c r="I11" s="1">
        <f>State!C12-Graphs!F11-Graphs!G11-Graphs!H11</f>
        <v>15317</v>
      </c>
    </row>
    <row r="12" spans="1:16" x14ac:dyDescent="0.2">
      <c r="A12">
        <f>IF(State!F13=1,1,IF(State!G13=1,2,IF(State!H13=1,3,4)))</f>
        <v>1</v>
      </c>
      <c r="B12">
        <f>IF(State!F13=2,1,IF(State!G13=2,2,IF(State!H13=2,3,4)))</f>
        <v>2</v>
      </c>
      <c r="C12">
        <f>IF(State!F13=3,1,IF(State!G13=3,2,IF(State!H13=3,3,4)))</f>
        <v>3</v>
      </c>
      <c r="D12">
        <f>IF(State!F13=4,1,IF(State!G13=4,2,IF(State!H13=4,3,4)))</f>
        <v>4</v>
      </c>
      <c r="E12" t="str">
        <f>State!A13</f>
        <v>Georgia</v>
      </c>
      <c r="F12" s="1">
        <f>MAX(State!K13:O13)</f>
        <v>1008966</v>
      </c>
      <c r="G12" s="1">
        <f>LARGE(State!K13:O13,2)</f>
        <v>995252</v>
      </c>
      <c r="H12" s="1">
        <f>LARGE(State!K13:O13,3)</f>
        <v>309657</v>
      </c>
      <c r="I12" s="1">
        <f>State!C13-Graphs!F12-Graphs!G12-Graphs!H12</f>
        <v>7258</v>
      </c>
    </row>
    <row r="13" spans="1:16" x14ac:dyDescent="0.2">
      <c r="A13">
        <f>IF(State!F14=1,1,IF(State!G14=1,2,IF(State!H14=1,3,4)))</f>
        <v>1</v>
      </c>
      <c r="B13">
        <f>IF(State!F14=2,1,IF(State!G14=2,2,IF(State!H14=2,3,4)))</f>
        <v>2</v>
      </c>
      <c r="C13">
        <f>IF(State!F14=3,1,IF(State!G14=3,2,IF(State!H14=3,3,4)))</f>
        <v>3</v>
      </c>
      <c r="D13">
        <f>IF(State!F14=4,1,IF(State!G14=4,2,IF(State!H14=4,3,4)))</f>
        <v>4</v>
      </c>
      <c r="E13" t="str">
        <f>State!A14</f>
        <v>Hawaii</v>
      </c>
      <c r="F13" s="1">
        <f>MAX(State!K14:O14)</f>
        <v>179310</v>
      </c>
      <c r="G13" s="1">
        <f>LARGE(State!K14:O14,2)</f>
        <v>136822</v>
      </c>
      <c r="H13" s="1">
        <f>LARGE(State!K14:O14,3)</f>
        <v>53003</v>
      </c>
      <c r="I13" s="1">
        <f>State!C14-Graphs!F13-Graphs!G13-Graphs!H13</f>
        <v>3707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 x14ac:dyDescent="0.2">
      <c r="A14">
        <f>IF(State!F15=1,1,IF(State!G15=1,2,IF(State!H15=1,3,4)))</f>
        <v>2</v>
      </c>
      <c r="B14">
        <f>IF(State!F15=2,1,IF(State!G15=2,2,IF(State!H15=2,3,4)))</f>
        <v>1</v>
      </c>
      <c r="C14">
        <f>IF(State!F15=3,1,IF(State!G15=3,2,IF(State!H15=3,3,4)))</f>
        <v>3</v>
      </c>
      <c r="D14">
        <f>IF(State!F15=4,1,IF(State!G15=4,2,IF(State!H15=4,3,4)))</f>
        <v>4</v>
      </c>
      <c r="E14" t="str">
        <f>State!A15</f>
        <v>Idaho</v>
      </c>
      <c r="F14" s="1">
        <f>MAX(State!K15:O15)</f>
        <v>202645</v>
      </c>
      <c r="G14" s="1">
        <f>LARGE(State!K15:O15,2)</f>
        <v>137013</v>
      </c>
      <c r="H14" s="1">
        <f>LARGE(State!K15:O15,3)</f>
        <v>130395</v>
      </c>
      <c r="I14" s="1">
        <f>State!C15-Graphs!F14-Graphs!G14-Graphs!H14</f>
        <v>12089</v>
      </c>
    </row>
    <row r="15" spans="1:16" x14ac:dyDescent="0.2">
      <c r="A15">
        <f>IF(State!F16=1,1,IF(State!G16=1,2,IF(State!H16=1,3,4)))</f>
        <v>1</v>
      </c>
      <c r="B15">
        <f>IF(State!F16=2,1,IF(State!G16=2,2,IF(State!H16=2,3,4)))</f>
        <v>2</v>
      </c>
      <c r="C15">
        <f>IF(State!F16=3,1,IF(State!G16=3,2,IF(State!H16=3,3,4)))</f>
        <v>3</v>
      </c>
      <c r="D15">
        <f>IF(State!F16=4,1,IF(State!G16=4,2,IF(State!H16=4,3,4)))</f>
        <v>4</v>
      </c>
      <c r="E15" t="str">
        <f>State!A16</f>
        <v>Illinois</v>
      </c>
      <c r="F15" s="1">
        <f>MAX(State!K16:O16)</f>
        <v>2453350</v>
      </c>
      <c r="G15" s="1">
        <f>LARGE(State!K16:O16,2)</f>
        <v>1734096</v>
      </c>
      <c r="H15" s="1">
        <f>LARGE(State!K16:O16,3)</f>
        <v>840515</v>
      </c>
      <c r="I15" s="1">
        <f>State!C16-Graphs!F15-Graphs!G15-Graphs!H15</f>
        <v>22196</v>
      </c>
    </row>
    <row r="16" spans="1:16" x14ac:dyDescent="0.2">
      <c r="A16">
        <f>IF(State!F17=1,1,IF(State!G17=1,2,IF(State!H17=1,3,4)))</f>
        <v>2</v>
      </c>
      <c r="B16">
        <f>IF(State!F17=2,1,IF(State!G17=2,2,IF(State!H17=2,3,4)))</f>
        <v>1</v>
      </c>
      <c r="C16">
        <f>IF(State!F17=3,1,IF(State!G17=3,2,IF(State!H17=3,3,4)))</f>
        <v>3</v>
      </c>
      <c r="D16">
        <f>IF(State!F17=4,1,IF(State!G17=4,2,IF(State!H17=4,3,4)))</f>
        <v>4</v>
      </c>
      <c r="E16" t="str">
        <f>State!A17</f>
        <v>Indiana</v>
      </c>
      <c r="F16" s="1">
        <f>MAX(State!K17:O17)</f>
        <v>989375</v>
      </c>
      <c r="G16" s="1">
        <f>LARGE(State!K17:O17,2)</f>
        <v>848420</v>
      </c>
      <c r="H16" s="1">
        <f>LARGE(State!K17:O17,3)</f>
        <v>455934</v>
      </c>
      <c r="I16" s="1">
        <f>State!C17-Graphs!F16-Graphs!G16-Graphs!H16</f>
        <v>12142</v>
      </c>
    </row>
    <row r="17" spans="1:16" x14ac:dyDescent="0.2">
      <c r="A17">
        <f>IF(State!F18=1,1,IF(State!G18=1,2,IF(State!H18=1,3,4)))</f>
        <v>1</v>
      </c>
      <c r="B17">
        <f>IF(State!F18=2,1,IF(State!G18=2,2,IF(State!H18=2,3,4)))</f>
        <v>2</v>
      </c>
      <c r="C17">
        <f>IF(State!F18=3,1,IF(State!G18=3,2,IF(State!H18=3,3,4)))</f>
        <v>3</v>
      </c>
      <c r="D17">
        <f>IF(State!F18=4,1,IF(State!G18=4,2,IF(State!H18=4,3,4)))</f>
        <v>4</v>
      </c>
      <c r="E17" t="str">
        <f>State!A18</f>
        <v>Iowa</v>
      </c>
      <c r="F17" s="1">
        <f>MAX(State!K18:O18)</f>
        <v>586353</v>
      </c>
      <c r="G17" s="1">
        <f>LARGE(State!K18:O18,2)</f>
        <v>504891</v>
      </c>
      <c r="H17" s="1">
        <f>LARGE(State!K18:O18,3)</f>
        <v>253468</v>
      </c>
      <c r="I17" s="1">
        <f>State!C18-Graphs!F17-Graphs!G17-Graphs!H17</f>
        <v>9895</v>
      </c>
    </row>
    <row r="18" spans="1:16" x14ac:dyDescent="0.2">
      <c r="A18">
        <f>IF(State!F19=1,1,IF(State!G19=1,2,IF(State!H19=1,3,4)))</f>
        <v>2</v>
      </c>
      <c r="B18">
        <f>IF(State!F19=2,1,IF(State!G19=2,2,IF(State!H19=2,3,4)))</f>
        <v>1</v>
      </c>
      <c r="C18">
        <f>IF(State!F19=3,1,IF(State!G19=3,2,IF(State!H19=3,3,4)))</f>
        <v>3</v>
      </c>
      <c r="D18">
        <f>IF(State!F19=4,1,IF(State!G19=4,2,IF(State!H19=4,3,4)))</f>
        <v>4</v>
      </c>
      <c r="E18" t="str">
        <f>State!A19</f>
        <v>Kansas</v>
      </c>
      <c r="F18" s="1">
        <f>MAX(State!K19:O19)</f>
        <v>449951</v>
      </c>
      <c r="G18" s="1">
        <f>LARGE(State!K19:O19,2)</f>
        <v>390434</v>
      </c>
      <c r="H18" s="1">
        <f>LARGE(State!K19:O19,3)</f>
        <v>312358</v>
      </c>
      <c r="I18" s="1">
        <f>State!C19-Graphs!F18-Graphs!G18-Graphs!H18</f>
        <v>4493</v>
      </c>
    </row>
    <row r="19" spans="1:16" x14ac:dyDescent="0.2">
      <c r="A19">
        <f>IF(State!F20=1,1,IF(State!G20=1,2,IF(State!H20=1,3,4)))</f>
        <v>1</v>
      </c>
      <c r="B19">
        <f>IF(State!F20=2,1,IF(State!G20=2,2,IF(State!H20=2,3,4)))</f>
        <v>2</v>
      </c>
      <c r="C19">
        <f>IF(State!F20=3,1,IF(State!G20=3,2,IF(State!H20=3,3,4)))</f>
        <v>3</v>
      </c>
      <c r="D19">
        <f>IF(State!F20=4,1,IF(State!G20=4,2,IF(State!H20=4,3,4)))</f>
        <v>4</v>
      </c>
      <c r="E19" t="str">
        <f>State!A20</f>
        <v>Kentucky</v>
      </c>
      <c r="F19" s="1">
        <f>MAX(State!K20:O20)</f>
        <v>665104</v>
      </c>
      <c r="G19" s="1">
        <f>LARGE(State!K20:O20,2)</f>
        <v>617178</v>
      </c>
      <c r="H19" s="1">
        <f>LARGE(State!K20:O20,3)</f>
        <v>203944</v>
      </c>
      <c r="I19" s="1">
        <f>State!C20-Graphs!F19-Graphs!G19-Graphs!H19</f>
        <v>6674</v>
      </c>
    </row>
    <row r="20" spans="1:16" x14ac:dyDescent="0.2">
      <c r="A20">
        <f>IF(State!F21=1,1,IF(State!G21=1,2,IF(State!H21=1,3,4)))</f>
        <v>1</v>
      </c>
      <c r="B20">
        <f>IF(State!F21=2,1,IF(State!G21=2,2,IF(State!H21=2,3,4)))</f>
        <v>2</v>
      </c>
      <c r="C20">
        <f>IF(State!F21=3,1,IF(State!G21=3,2,IF(State!H21=3,3,4)))</f>
        <v>3</v>
      </c>
      <c r="D20">
        <f>IF(State!F21=4,1,IF(State!G21=4,2,IF(State!H21=4,3,4)))</f>
        <v>4</v>
      </c>
      <c r="E20" t="str">
        <f>State!A21</f>
        <v>Louisiana</v>
      </c>
      <c r="F20" s="1">
        <f>MAX(State!K21:O21)</f>
        <v>815971</v>
      </c>
      <c r="G20" s="1">
        <f>LARGE(State!K21:O21,2)</f>
        <v>733386</v>
      </c>
      <c r="H20" s="1">
        <f>LARGE(State!K21:O21,3)</f>
        <v>211478</v>
      </c>
      <c r="I20" s="1">
        <f>State!C21-Graphs!F20-Graphs!G20-Graphs!H20</f>
        <v>29182</v>
      </c>
    </row>
    <row r="21" spans="1:16" x14ac:dyDescent="0.2">
      <c r="A21">
        <f>IF(State!F22=1,1,IF(State!G22=1,2,IF(State!H22=1,3,4)))</f>
        <v>1</v>
      </c>
      <c r="B21">
        <f>IF(State!F22=2,1,IF(State!G22=2,2,IF(State!H22=2,3,4)))</f>
        <v>3</v>
      </c>
      <c r="C21">
        <f>IF(State!F22=3,1,IF(State!G22=3,2,IF(State!H22=3,3,4)))</f>
        <v>2</v>
      </c>
      <c r="D21">
        <f>IF(State!F22=4,1,IF(State!G22=4,2,IF(State!H22=4,3,4)))</f>
        <v>4</v>
      </c>
      <c r="E21" t="str">
        <f>State!A22</f>
        <v>Maine</v>
      </c>
      <c r="F21" s="1">
        <f>MAX(State!K22:O22)</f>
        <v>263420</v>
      </c>
      <c r="G21" s="1">
        <f>LARGE(State!K22:O22,2)</f>
        <v>206820</v>
      </c>
      <c r="H21" s="1">
        <f>LARGE(State!K22:O22,3)</f>
        <v>206504</v>
      </c>
      <c r="I21" s="1">
        <f>State!C22-Graphs!F21-Graphs!G21-Graphs!H21</f>
        <v>2755</v>
      </c>
    </row>
    <row r="22" spans="1:16" x14ac:dyDescent="0.2">
      <c r="A22">
        <f>IF(State!F23=1,1,IF(State!G23=1,2,IF(State!H23=1,3,4)))</f>
        <v>1</v>
      </c>
      <c r="B22">
        <f>IF(State!F23=2,1,IF(State!G23=2,2,IF(State!H23=2,3,4)))</f>
        <v>2</v>
      </c>
      <c r="C22">
        <f>IF(State!F23=3,1,IF(State!G23=3,2,IF(State!H23=3,3,4)))</f>
        <v>3</v>
      </c>
      <c r="D22">
        <f>IF(State!F23=4,1,IF(State!G23=4,2,IF(State!H23=4,3,4)))</f>
        <v>4</v>
      </c>
      <c r="E22" t="str">
        <f>State!A23</f>
        <v>Maryland</v>
      </c>
      <c r="F22" s="1">
        <f>MAX(State!K23:O23)</f>
        <v>988571</v>
      </c>
      <c r="G22" s="1">
        <f>LARGE(State!K23:O23,2)</f>
        <v>707094</v>
      </c>
      <c r="H22" s="1">
        <f>LARGE(State!K23:O23,3)</f>
        <v>281414</v>
      </c>
      <c r="I22" s="1">
        <f>State!C23-Graphs!F22-Graphs!G22-Graphs!H22</f>
        <v>7967</v>
      </c>
    </row>
    <row r="23" spans="1:16" x14ac:dyDescent="0.2">
      <c r="A23">
        <f>IF(State!F24=1,1,IF(State!G24=1,2,IF(State!H24=1,3,4)))</f>
        <v>1</v>
      </c>
      <c r="B23">
        <f>IF(State!F24=2,1,IF(State!G24=2,2,IF(State!H24=2,3,4)))</f>
        <v>2</v>
      </c>
      <c r="C23">
        <f>IF(State!F24=3,1,IF(State!G24=3,2,IF(State!H24=3,3,4)))</f>
        <v>3</v>
      </c>
      <c r="D23">
        <f>IF(State!F24=4,1,IF(State!G24=4,2,IF(State!H24=4,3,4)))</f>
        <v>4</v>
      </c>
      <c r="E23" t="str">
        <f>State!A24</f>
        <v>Massachusetts</v>
      </c>
      <c r="F23" s="1">
        <f>MAX(State!K24:O24)</f>
        <v>1318662</v>
      </c>
      <c r="G23" s="1">
        <f>LARGE(State!K24:O24,2)</f>
        <v>805049</v>
      </c>
      <c r="H23" s="1">
        <f>LARGE(State!K24:O24,3)</f>
        <v>632312</v>
      </c>
      <c r="I23" s="1">
        <f>State!C24-Graphs!F23-Graphs!G23-Graphs!H23</f>
        <v>17551</v>
      </c>
    </row>
    <row r="24" spans="1:16" x14ac:dyDescent="0.2">
      <c r="A24">
        <f>IF(State!F25=1,1,IF(State!G25=1,2,IF(State!H25=1,3,4)))</f>
        <v>1</v>
      </c>
      <c r="B24">
        <f>IF(State!F25=2,1,IF(State!G25=2,2,IF(State!H25=2,3,4)))</f>
        <v>2</v>
      </c>
      <c r="C24">
        <f>IF(State!F25=3,1,IF(State!G25=3,2,IF(State!H25=3,3,4)))</f>
        <v>3</v>
      </c>
      <c r="D24">
        <f>IF(State!F25=4,1,IF(State!G25=4,2,IF(State!H25=4,3,4)))</f>
        <v>4</v>
      </c>
      <c r="E24" t="str">
        <f>State!A25</f>
        <v>Michigan</v>
      </c>
      <c r="F24" s="1">
        <f>MAX(State!K25:O25)</f>
        <v>1871182</v>
      </c>
      <c r="G24" s="1">
        <f>LARGE(State!K25:O25,2)</f>
        <v>1554940</v>
      </c>
      <c r="H24" s="1">
        <f>LARGE(State!K25:O25,3)</f>
        <v>824813</v>
      </c>
      <c r="I24" s="1">
        <f>State!C25-Graphs!F24-Graphs!G24-Graphs!H24</f>
        <v>23738</v>
      </c>
    </row>
    <row r="25" spans="1:16" x14ac:dyDescent="0.2">
      <c r="A25">
        <f>IF(State!F26=1,1,IF(State!G26=1,2,IF(State!H26=1,3,4)))</f>
        <v>1</v>
      </c>
      <c r="B25">
        <f>IF(State!F26=2,1,IF(State!G26=2,2,IF(State!H26=2,3,4)))</f>
        <v>2</v>
      </c>
      <c r="C25">
        <f>IF(State!F26=3,1,IF(State!G26=3,2,IF(State!H26=3,3,4)))</f>
        <v>3</v>
      </c>
      <c r="D25">
        <f>IF(State!F26=4,1,IF(State!G26=4,2,IF(State!H26=4,3,4)))</f>
        <v>4</v>
      </c>
      <c r="E25" t="str">
        <f>State!A26</f>
        <v>Minnesota</v>
      </c>
      <c r="F25" s="1">
        <f>MAX(State!K26:O26)</f>
        <v>1020997</v>
      </c>
      <c r="G25" s="1">
        <f>LARGE(State!K26:O26,2)</f>
        <v>747841</v>
      </c>
      <c r="H25" s="1">
        <f>LARGE(State!K26:O26,3)</f>
        <v>562506</v>
      </c>
      <c r="I25" s="1">
        <f>State!C26-Graphs!F25-Graphs!G25-Graphs!H25</f>
        <v>16604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 x14ac:dyDescent="0.2">
      <c r="A26">
        <f>IF(State!F27=1,1,IF(State!G27=1,2,IF(State!H27=1,3,4)))</f>
        <v>2</v>
      </c>
      <c r="B26">
        <f>IF(State!F27=2,1,IF(State!G27=2,2,IF(State!H27=2,3,4)))</f>
        <v>1</v>
      </c>
      <c r="C26">
        <f>IF(State!F27=3,1,IF(State!G27=3,2,IF(State!H27=3,3,4)))</f>
        <v>3</v>
      </c>
      <c r="D26">
        <f>IF(State!F27=4,1,IF(State!G27=4,2,IF(State!H27=4,3,4)))</f>
        <v>4</v>
      </c>
      <c r="E26" t="str">
        <f>State!A27</f>
        <v>Mississippi</v>
      </c>
      <c r="F26" s="1">
        <f>MAX(State!K27:O27)</f>
        <v>487793</v>
      </c>
      <c r="G26" s="1">
        <f>LARGE(State!K27:O27,2)</f>
        <v>400258</v>
      </c>
      <c r="H26" s="1">
        <f>LARGE(State!K27:O27,3)</f>
        <v>85626</v>
      </c>
      <c r="I26" s="1">
        <f>State!C27-Graphs!F26-Graphs!G26-Graphs!H26</f>
        <v>8116</v>
      </c>
    </row>
    <row r="27" spans="1:16" x14ac:dyDescent="0.2">
      <c r="A27">
        <f>IF(State!F28=1,1,IF(State!G28=1,2,IF(State!H28=1,3,4)))</f>
        <v>1</v>
      </c>
      <c r="B27">
        <f>IF(State!F28=2,1,IF(State!G28=2,2,IF(State!H28=2,3,4)))</f>
        <v>2</v>
      </c>
      <c r="C27">
        <f>IF(State!F28=3,1,IF(State!G28=3,2,IF(State!H28=3,3,4)))</f>
        <v>3</v>
      </c>
      <c r="D27">
        <f>IF(State!F28=4,1,IF(State!G28=4,2,IF(State!H28=4,3,4)))</f>
        <v>4</v>
      </c>
      <c r="E27" t="str">
        <f>State!A28</f>
        <v>Missouri</v>
      </c>
      <c r="F27" s="1">
        <f>MAX(State!K28:O28)</f>
        <v>1053873</v>
      </c>
      <c r="G27" s="1">
        <f>LARGE(State!K28:O28,2)</f>
        <v>811159</v>
      </c>
      <c r="H27" s="1">
        <f>LARGE(State!K28:O28,3)</f>
        <v>518741</v>
      </c>
      <c r="I27" s="1">
        <f>State!C28-Graphs!F27-Graphs!G27-Graphs!H27</f>
        <v>7792</v>
      </c>
    </row>
    <row r="28" spans="1:16" x14ac:dyDescent="0.2">
      <c r="A28">
        <f>IF(State!F29=1,1,IF(State!G29=1,2,IF(State!H29=1,3,4)))</f>
        <v>1</v>
      </c>
      <c r="B28">
        <f>IF(State!F29=2,1,IF(State!G29=2,2,IF(State!H29=2,3,4)))</f>
        <v>2</v>
      </c>
      <c r="C28">
        <f>IF(State!F29=3,1,IF(State!G29=3,2,IF(State!H29=3,3,4)))</f>
        <v>3</v>
      </c>
      <c r="D28">
        <f>IF(State!F29=4,1,IF(State!G29=4,2,IF(State!H29=4,3,4)))</f>
        <v>4</v>
      </c>
      <c r="E28" t="str">
        <f>State!A29</f>
        <v>Montana</v>
      </c>
      <c r="F28" s="1">
        <f>MAX(State!K29:O29)</f>
        <v>154507</v>
      </c>
      <c r="G28" s="1">
        <f>LARGE(State!K29:O29,2)</f>
        <v>144207</v>
      </c>
      <c r="H28" s="1">
        <f>LARGE(State!K29:O29,3)</f>
        <v>107225</v>
      </c>
      <c r="I28" s="1">
        <f>State!C29-Graphs!F28-Graphs!G28-Graphs!H28</f>
        <v>4672</v>
      </c>
    </row>
    <row r="29" spans="1:16" x14ac:dyDescent="0.2">
      <c r="A29">
        <f>IF(State!F30=1,1,IF(State!G30=1,2,IF(State!H30=1,3,4)))</f>
        <v>2</v>
      </c>
      <c r="B29">
        <f>IF(State!F30=2,1,IF(State!G30=2,2,IF(State!H30=2,3,4)))</f>
        <v>1</v>
      </c>
      <c r="C29">
        <f>IF(State!F30=3,1,IF(State!G30=3,2,IF(State!H30=3,3,4)))</f>
        <v>3</v>
      </c>
      <c r="D29">
        <f>IF(State!F30=4,1,IF(State!G30=4,2,IF(State!H30=4,3,4)))</f>
        <v>4</v>
      </c>
      <c r="E29" t="str">
        <f>State!A30</f>
        <v>Nebraska</v>
      </c>
      <c r="F29" s="1">
        <f>MAX(State!K30:O30)</f>
        <v>344346</v>
      </c>
      <c r="G29" s="1">
        <f>LARGE(State!K30:O30,2)</f>
        <v>217344</v>
      </c>
      <c r="H29" s="1">
        <f>LARGE(State!K30:O30,3)</f>
        <v>174687</v>
      </c>
      <c r="I29" s="1">
        <f>State!C30-Graphs!F29-Graphs!G29-Graphs!H29</f>
        <v>2906</v>
      </c>
    </row>
    <row r="30" spans="1:16" x14ac:dyDescent="0.2">
      <c r="A30">
        <f>IF(State!F31=1,1,IF(State!G31=1,2,IF(State!H31=1,3,4)))</f>
        <v>1</v>
      </c>
      <c r="B30">
        <f>IF(State!F31=2,1,IF(State!G31=2,2,IF(State!H31=2,3,4)))</f>
        <v>2</v>
      </c>
      <c r="C30">
        <f>IF(State!F31=3,1,IF(State!G31=3,2,IF(State!H31=3,3,4)))</f>
        <v>3</v>
      </c>
      <c r="D30">
        <f>IF(State!F31=4,1,IF(State!G31=4,2,IF(State!H31=4,3,4)))</f>
        <v>4</v>
      </c>
      <c r="E30" t="str">
        <f>State!A31</f>
        <v>Nevada</v>
      </c>
      <c r="F30" s="1">
        <f>MAX(State!K31:O31)</f>
        <v>189148</v>
      </c>
      <c r="G30" s="1">
        <f>LARGE(State!K31:O31,2)</f>
        <v>175828</v>
      </c>
      <c r="H30" s="1">
        <f>LARGE(State!K31:O31,3)</f>
        <v>132580</v>
      </c>
      <c r="I30" s="1">
        <f>State!C31-Graphs!F30-Graphs!G30-Graphs!H30</f>
        <v>8762</v>
      </c>
    </row>
    <row r="31" spans="1:16" x14ac:dyDescent="0.2">
      <c r="A31">
        <f>IF(State!F32=1,1,IF(State!G32=1,2,IF(State!H32=1,3,4)))</f>
        <v>1</v>
      </c>
      <c r="B31">
        <f>IF(State!F32=2,1,IF(State!G32=2,2,IF(State!H32=2,3,4)))</f>
        <v>2</v>
      </c>
      <c r="C31">
        <f>IF(State!F32=3,1,IF(State!G32=3,2,IF(State!H32=3,3,4)))</f>
        <v>3</v>
      </c>
      <c r="D31">
        <f>IF(State!F32=4,1,IF(State!G32=4,2,IF(State!H32=4,3,4)))</f>
        <v>4</v>
      </c>
      <c r="E31" t="str">
        <f>State!A32</f>
        <v>New Hampshire</v>
      </c>
      <c r="F31" s="1">
        <f>MAX(State!K32:O32)</f>
        <v>209040</v>
      </c>
      <c r="G31" s="1">
        <f>LARGE(State!K32:O32,2)</f>
        <v>202484</v>
      </c>
      <c r="H31" s="1">
        <f>LARGE(State!K32:O32,3)</f>
        <v>121337</v>
      </c>
      <c r="I31" s="1">
        <f>State!C32-Graphs!F31-Graphs!G31-Graphs!H31</f>
        <v>5084</v>
      </c>
    </row>
    <row r="32" spans="1:16" x14ac:dyDescent="0.2">
      <c r="A32">
        <f>IF(State!F33=1,1,IF(State!G33=1,2,IF(State!H33=1,3,4)))</f>
        <v>1</v>
      </c>
      <c r="B32">
        <f>IF(State!F33=2,1,IF(State!G33=2,2,IF(State!H33=2,3,4)))</f>
        <v>2</v>
      </c>
      <c r="C32">
        <f>IF(State!F33=3,1,IF(State!G33=3,2,IF(State!H33=3,3,4)))</f>
        <v>3</v>
      </c>
      <c r="D32">
        <f>IF(State!F33=4,1,IF(State!G33=4,2,IF(State!H33=4,3,4)))</f>
        <v>4</v>
      </c>
      <c r="E32" t="str">
        <f>State!A33</f>
        <v>New Jersey</v>
      </c>
      <c r="F32" s="1">
        <f>MAX(State!K33:O33)</f>
        <v>1436206</v>
      </c>
      <c r="G32" s="1">
        <f>LARGE(State!K33:O33,2)</f>
        <v>1356865</v>
      </c>
      <c r="H32" s="1">
        <f>LARGE(State!K33:O33,3)</f>
        <v>521829</v>
      </c>
      <c r="I32" s="1">
        <f>State!C33-Graphs!F32-Graphs!G32-Graphs!H32</f>
        <v>28694</v>
      </c>
    </row>
    <row r="33" spans="1:16" x14ac:dyDescent="0.2">
      <c r="A33">
        <f>IF(State!F34=1,1,IF(State!G34=1,2,IF(State!H34=1,3,4)))</f>
        <v>1</v>
      </c>
      <c r="B33">
        <f>IF(State!F34=2,1,IF(State!G34=2,2,IF(State!H34=2,3,4)))</f>
        <v>2</v>
      </c>
      <c r="C33">
        <f>IF(State!F34=3,1,IF(State!G34=3,2,IF(State!H34=3,3,4)))</f>
        <v>3</v>
      </c>
      <c r="D33">
        <f>IF(State!F34=4,1,IF(State!G34=4,2,IF(State!H34=4,3,4)))</f>
        <v>4</v>
      </c>
      <c r="E33" t="str">
        <f>State!A34</f>
        <v>New Mexico</v>
      </c>
      <c r="F33" s="1">
        <f>MAX(State!K34:O34)</f>
        <v>261617</v>
      </c>
      <c r="G33" s="1">
        <f>LARGE(State!K34:O34,2)</f>
        <v>212824</v>
      </c>
      <c r="H33" s="1">
        <f>LARGE(State!K34:O34,3)</f>
        <v>91895</v>
      </c>
      <c r="I33" s="1">
        <f>State!C34-Graphs!F33-Graphs!G33-Graphs!H33</f>
        <v>3650</v>
      </c>
    </row>
    <row r="34" spans="1:16" x14ac:dyDescent="0.2">
      <c r="A34">
        <f>IF(State!F35=1,1,IF(State!G35=1,2,IF(State!H35=1,3,4)))</f>
        <v>1</v>
      </c>
      <c r="B34">
        <f>IF(State!F35=2,1,IF(State!G35=2,2,IF(State!H35=2,3,4)))</f>
        <v>2</v>
      </c>
      <c r="C34">
        <f>IF(State!F35=3,1,IF(State!G35=3,2,IF(State!H35=3,3,4)))</f>
        <v>3</v>
      </c>
      <c r="D34">
        <f>IF(State!F35=4,1,IF(State!G35=4,2,IF(State!H35=4,3,4)))</f>
        <v>4</v>
      </c>
      <c r="E34" t="str">
        <f>State!A35</f>
        <v>New York</v>
      </c>
      <c r="F34" s="1">
        <f>MAX(State!K35:O35)</f>
        <v>3444450</v>
      </c>
      <c r="G34" s="1">
        <f>LARGE(State!K35:O35,2)</f>
        <v>2346649</v>
      </c>
      <c r="H34" s="1">
        <f>LARGE(State!K35:O35,3)</f>
        <v>1090721</v>
      </c>
      <c r="I34" s="1">
        <f>State!C35-Graphs!F34-Graphs!G34-Graphs!H34</f>
        <v>45105</v>
      </c>
    </row>
    <row r="35" spans="1:16" x14ac:dyDescent="0.2">
      <c r="A35">
        <f>IF(State!F36=1,1,IF(State!G36=1,2,IF(State!H36=1,3,4)))</f>
        <v>2</v>
      </c>
      <c r="B35">
        <f>IF(State!F36=2,1,IF(State!G36=2,2,IF(State!H36=2,3,4)))</f>
        <v>1</v>
      </c>
      <c r="C35">
        <f>IF(State!F36=3,1,IF(State!G36=3,2,IF(State!H36=3,3,4)))</f>
        <v>3</v>
      </c>
      <c r="D35">
        <f>IF(State!F36=4,1,IF(State!G36=4,2,IF(State!H36=4,3,4)))</f>
        <v>4</v>
      </c>
      <c r="E35" t="str">
        <f>State!A36</f>
        <v>North Carolina</v>
      </c>
      <c r="F35" s="1">
        <f>MAX(State!K36:O36)</f>
        <v>1134661</v>
      </c>
      <c r="G35" s="1">
        <f>LARGE(State!K36:O36,2)</f>
        <v>1114042</v>
      </c>
      <c r="H35" s="1">
        <f>LARGE(State!K36:O36,3)</f>
        <v>357864</v>
      </c>
      <c r="I35" s="1">
        <f>State!C36-Graphs!F35-Graphs!G35-Graphs!H35</f>
        <v>5283</v>
      </c>
    </row>
    <row r="36" spans="1:16" x14ac:dyDescent="0.2">
      <c r="A36">
        <f>IF(State!F37=1,1,IF(State!G37=1,2,IF(State!H37=1,3,4)))</f>
        <v>2</v>
      </c>
      <c r="B36">
        <f>IF(State!F37=2,1,IF(State!G37=2,2,IF(State!H37=2,3,4)))</f>
        <v>1</v>
      </c>
      <c r="C36">
        <f>IF(State!F37=3,1,IF(State!G37=3,2,IF(State!H37=3,3,4)))</f>
        <v>3</v>
      </c>
      <c r="D36">
        <f>IF(State!F37=4,1,IF(State!G37=4,2,IF(State!H37=4,3,4)))</f>
        <v>4</v>
      </c>
      <c r="E36" t="str">
        <f>State!A37</f>
        <v>North Dakota</v>
      </c>
      <c r="F36" s="1">
        <f>MAX(State!K37:O37)</f>
        <v>136244</v>
      </c>
      <c r="G36" s="1">
        <f>LARGE(State!K37:O37,2)</f>
        <v>99168</v>
      </c>
      <c r="H36" s="1">
        <f>LARGE(State!K37:O37,3)</f>
        <v>71084</v>
      </c>
      <c r="I36" s="1">
        <f>State!C37-Graphs!F36-Graphs!G36-Graphs!H36</f>
        <v>1637</v>
      </c>
    </row>
    <row r="37" spans="1:16" x14ac:dyDescent="0.2">
      <c r="A37">
        <f>IF(State!F38=1,1,IF(State!G38=1,2,IF(State!H38=1,3,4)))</f>
        <v>1</v>
      </c>
      <c r="B37">
        <f>IF(State!F38=2,1,IF(State!G38=2,2,IF(State!H38=2,3,4)))</f>
        <v>2</v>
      </c>
      <c r="C37">
        <f>IF(State!F38=3,1,IF(State!G38=3,2,IF(State!H38=3,3,4)))</f>
        <v>3</v>
      </c>
      <c r="D37">
        <f>IF(State!F38=4,1,IF(State!G38=4,2,IF(State!H38=4,3,4)))</f>
        <v>4</v>
      </c>
      <c r="E37" t="str">
        <f>State!A38</f>
        <v>Ohio</v>
      </c>
      <c r="F37" s="1">
        <f>MAX(State!K38:O38)</f>
        <v>1984942</v>
      </c>
      <c r="G37" s="1">
        <f>LARGE(State!K38:O38,2)</f>
        <v>1894310</v>
      </c>
      <c r="H37" s="1">
        <f>LARGE(State!K38:O38,3)</f>
        <v>1036426</v>
      </c>
      <c r="I37" s="1">
        <f>State!C38-Graphs!F37-Graphs!G37-Graphs!H37</f>
        <v>24286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 x14ac:dyDescent="0.2">
      <c r="A38">
        <f>IF(State!F39=1,1,IF(State!G39=1,2,IF(State!H39=1,3,4)))</f>
        <v>2</v>
      </c>
      <c r="B38">
        <f>IF(State!F39=2,1,IF(State!G39=2,2,IF(State!H39=2,3,4)))</f>
        <v>1</v>
      </c>
      <c r="C38">
        <f>IF(State!F39=3,1,IF(State!G39=3,2,IF(State!H39=3,3,4)))</f>
        <v>3</v>
      </c>
      <c r="D38">
        <f>IF(State!F39=4,1,IF(State!G39=4,2,IF(State!H39=4,3,4)))</f>
        <v>4</v>
      </c>
      <c r="E38" t="str">
        <f>State!A39</f>
        <v>Oklahoma</v>
      </c>
      <c r="F38" s="1">
        <f>MAX(State!K39:O39)</f>
        <v>592929</v>
      </c>
      <c r="G38" s="1">
        <f>LARGE(State!K39:O39,2)</f>
        <v>473066</v>
      </c>
      <c r="H38" s="1">
        <f>LARGE(State!K39:O39,3)</f>
        <v>319878</v>
      </c>
      <c r="I38" s="1">
        <f>State!C39-Graphs!F38-Graphs!G38-Graphs!H38</f>
        <v>4486</v>
      </c>
    </row>
    <row r="39" spans="1:16" x14ac:dyDescent="0.2">
      <c r="A39">
        <f>IF(State!F40=1,1,IF(State!G40=1,2,IF(State!H40=1,3,4)))</f>
        <v>1</v>
      </c>
      <c r="B39">
        <f>IF(State!F40=2,1,IF(State!G40=2,2,IF(State!H40=2,3,4)))</f>
        <v>2</v>
      </c>
      <c r="C39">
        <f>IF(State!F40=3,1,IF(State!G40=3,2,IF(State!H40=3,3,4)))</f>
        <v>3</v>
      </c>
      <c r="D39">
        <f>IF(State!F40=4,1,IF(State!G40=4,2,IF(State!H40=4,3,4)))</f>
        <v>4</v>
      </c>
      <c r="E39" t="str">
        <f>State!A40</f>
        <v>Oregon</v>
      </c>
      <c r="F39" s="1">
        <f>MAX(State!K40:O40)</f>
        <v>621314</v>
      </c>
      <c r="G39" s="1">
        <f>LARGE(State!K40:O40,2)</f>
        <v>475757</v>
      </c>
      <c r="H39" s="1">
        <f>LARGE(State!K40:O40,3)</f>
        <v>354091</v>
      </c>
      <c r="I39" s="1">
        <f>State!C40-Graphs!F39-Graphs!G39-Graphs!H39</f>
        <v>11481</v>
      </c>
    </row>
    <row r="40" spans="1:16" x14ac:dyDescent="0.2">
      <c r="A40">
        <f>IF(State!F41=1,1,IF(State!G41=1,2,IF(State!H41=1,3,4)))</f>
        <v>1</v>
      </c>
      <c r="B40">
        <f>IF(State!F41=2,1,IF(State!G41=2,2,IF(State!H41=2,3,4)))</f>
        <v>2</v>
      </c>
      <c r="C40">
        <f>IF(State!F41=3,1,IF(State!G41=3,2,IF(State!H41=3,3,4)))</f>
        <v>3</v>
      </c>
      <c r="D40">
        <f>IF(State!F41=4,1,IF(State!G41=4,2,IF(State!H41=4,3,4)))</f>
        <v>4</v>
      </c>
      <c r="E40" t="str">
        <f>State!A41</f>
        <v>Pennsylvania</v>
      </c>
      <c r="F40" s="1">
        <f>MAX(State!K41:O41)</f>
        <v>2239164</v>
      </c>
      <c r="G40" s="1">
        <f>LARGE(State!K41:O41,2)</f>
        <v>1791841</v>
      </c>
      <c r="H40" s="1">
        <f>LARGE(State!K41:O41,3)</f>
        <v>902667</v>
      </c>
      <c r="I40" s="1">
        <f>State!C41-Graphs!F40-Graphs!G40-Graphs!H40</f>
        <v>26138</v>
      </c>
    </row>
    <row r="41" spans="1:16" x14ac:dyDescent="0.2">
      <c r="A41">
        <f>IF(State!F42=1,1,IF(State!G42=1,2,IF(State!H42=1,3,4)))</f>
        <v>1</v>
      </c>
      <c r="B41">
        <f>IF(State!F42=2,1,IF(State!G42=2,2,IF(State!H42=2,3,4)))</f>
        <v>2</v>
      </c>
      <c r="C41">
        <f>IF(State!F42=3,1,IF(State!G42=3,2,IF(State!H42=3,3,4)))</f>
        <v>3</v>
      </c>
      <c r="D41">
        <f>IF(State!F42=4,1,IF(State!G42=4,2,IF(State!H42=4,3,4)))</f>
        <v>4</v>
      </c>
      <c r="E41" t="str">
        <f>State!A42</f>
        <v>Rhode Island</v>
      </c>
      <c r="F41" s="1">
        <f>MAX(State!K42:O42)</f>
        <v>213299</v>
      </c>
      <c r="G41" s="1">
        <f>LARGE(State!K42:O42,2)</f>
        <v>131601</v>
      </c>
      <c r="H41" s="1">
        <f>LARGE(State!K42:O42,3)</f>
        <v>105045</v>
      </c>
      <c r="I41" s="1">
        <f>State!C42-Graphs!F41-Graphs!G41-Graphs!H41</f>
        <v>3533</v>
      </c>
    </row>
    <row r="42" spans="1:16" x14ac:dyDescent="0.2">
      <c r="A42">
        <f>IF(State!F43=1,1,IF(State!G43=1,2,IF(State!H43=1,3,4)))</f>
        <v>2</v>
      </c>
      <c r="B42">
        <f>IF(State!F43=2,1,IF(State!G43=2,2,IF(State!H43=2,3,4)))</f>
        <v>1</v>
      </c>
      <c r="C42">
        <f>IF(State!F43=3,1,IF(State!G43=3,2,IF(State!H43=3,3,4)))</f>
        <v>3</v>
      </c>
      <c r="D42">
        <f>IF(State!F43=4,1,IF(State!G43=4,2,IF(State!H43=4,3,4)))</f>
        <v>4</v>
      </c>
      <c r="E42" t="str">
        <f>State!A43</f>
        <v>South Carolina</v>
      </c>
      <c r="F42" s="1">
        <f>MAX(State!K43:O43)</f>
        <v>577507</v>
      </c>
      <c r="G42" s="1">
        <f>LARGE(State!K43:O43,2)</f>
        <v>479514</v>
      </c>
      <c r="H42" s="1">
        <f>LARGE(State!K43:O43,3)</f>
        <v>138872</v>
      </c>
      <c r="I42" s="1">
        <f>State!C43-Graphs!F42-Graphs!G42-Graphs!H42</f>
        <v>6634</v>
      </c>
    </row>
    <row r="43" spans="1:16" x14ac:dyDescent="0.2">
      <c r="A43">
        <f>IF(State!F44=1,1,IF(State!G44=1,2,IF(State!H44=1,3,4)))</f>
        <v>2</v>
      </c>
      <c r="B43">
        <f>IF(State!F44=2,1,IF(State!G44=2,2,IF(State!H44=2,3,4)))</f>
        <v>1</v>
      </c>
      <c r="C43">
        <f>IF(State!F44=3,1,IF(State!G44=3,2,IF(State!H44=3,3,4)))</f>
        <v>3</v>
      </c>
      <c r="D43">
        <f>IF(State!F44=4,1,IF(State!G44=4,2,IF(State!H44=4,3,4)))</f>
        <v>4</v>
      </c>
      <c r="E43" t="str">
        <f>State!A44</f>
        <v>South Dakota</v>
      </c>
      <c r="F43" s="1">
        <f>MAX(State!K44:O44)</f>
        <v>136718</v>
      </c>
      <c r="G43" s="1">
        <f>LARGE(State!K44:O44,2)</f>
        <v>124888</v>
      </c>
      <c r="H43" s="1">
        <f>LARGE(State!K44:O44,3)</f>
        <v>73295</v>
      </c>
      <c r="I43" s="1">
        <f>State!C44-Graphs!F43-Graphs!G43-Graphs!H43</f>
        <v>1353</v>
      </c>
    </row>
    <row r="44" spans="1:16" x14ac:dyDescent="0.2">
      <c r="A44">
        <f>IF(State!F45=1,1,IF(State!G45=1,2,IF(State!H45=1,3,4)))</f>
        <v>1</v>
      </c>
      <c r="B44">
        <f>IF(State!F45=2,1,IF(State!G45=2,2,IF(State!H45=2,3,4)))</f>
        <v>2</v>
      </c>
      <c r="C44">
        <f>IF(State!F45=3,1,IF(State!G45=3,2,IF(State!H45=3,3,4)))</f>
        <v>3</v>
      </c>
      <c r="D44">
        <f>IF(State!F45=4,1,IF(State!G45=4,2,IF(State!H45=4,3,4)))</f>
        <v>4</v>
      </c>
      <c r="E44" t="str">
        <f>State!A45</f>
        <v>Tennessee</v>
      </c>
      <c r="F44" s="1">
        <f>MAX(State!K45:O45)</f>
        <v>933521</v>
      </c>
      <c r="G44" s="1">
        <f>LARGE(State!K45:O45,2)</f>
        <v>841300</v>
      </c>
      <c r="H44" s="1">
        <f>LARGE(State!K45:O45,3)</f>
        <v>199968</v>
      </c>
      <c r="I44" s="1">
        <f>State!C45-Graphs!F44-Graphs!G44-Graphs!H44</f>
        <v>7849</v>
      </c>
    </row>
    <row r="45" spans="1:16" x14ac:dyDescent="0.2">
      <c r="A45">
        <f>IF(State!F46=1,1,IF(State!G46=1,2,IF(State!H46=1,3,4)))</f>
        <v>2</v>
      </c>
      <c r="B45">
        <f>IF(State!F46=2,1,IF(State!G46=2,2,IF(State!H46=2,3,4)))</f>
        <v>1</v>
      </c>
      <c r="C45">
        <f>IF(State!F46=3,1,IF(State!G46=3,2,IF(State!H46=3,3,4)))</f>
        <v>3</v>
      </c>
      <c r="D45">
        <f>IF(State!F46=4,1,IF(State!G46=4,2,IF(State!H46=4,3,4)))</f>
        <v>4</v>
      </c>
      <c r="E45" t="str">
        <f>State!A46</f>
        <v>Texas</v>
      </c>
      <c r="F45" s="1">
        <f>MAX(State!K46:O46)</f>
        <v>2496071</v>
      </c>
      <c r="G45" s="1">
        <f>LARGE(State!K46:O46,2)</f>
        <v>2281815</v>
      </c>
      <c r="H45" s="1">
        <f>LARGE(State!K46:O46,3)</f>
        <v>1354781</v>
      </c>
      <c r="I45" s="1">
        <f>State!C46-Graphs!F45-Graphs!G45-Graphs!H45</f>
        <v>21351</v>
      </c>
    </row>
    <row r="46" spans="1:16" x14ac:dyDescent="0.2">
      <c r="A46">
        <f>IF(State!F47=1,1,IF(State!G47=1,2,IF(State!H47=1,3,4)))</f>
        <v>2</v>
      </c>
      <c r="B46">
        <f>IF(State!F47=2,1,IF(State!G47=2,2,IF(State!H47=2,3,4)))</f>
        <v>3</v>
      </c>
      <c r="C46">
        <f>IF(State!F47=3,1,IF(State!G47=3,2,IF(State!H47=3,3,4)))</f>
        <v>1</v>
      </c>
      <c r="D46">
        <f>IF(State!F47=4,1,IF(State!G47=4,2,IF(State!H47=4,3,4)))</f>
        <v>4</v>
      </c>
      <c r="E46" t="str">
        <f>State!A47</f>
        <v>Utah</v>
      </c>
      <c r="F46" s="1">
        <f>MAX(State!K47:O47)</f>
        <v>322632</v>
      </c>
      <c r="G46" s="1">
        <f>LARGE(State!K47:O47,2)</f>
        <v>203400</v>
      </c>
      <c r="H46" s="1">
        <f>LARGE(State!K47:O47,3)</f>
        <v>183429</v>
      </c>
      <c r="I46" s="1">
        <f>State!C47-Graphs!F46-Graphs!G46-Graphs!H46</f>
        <v>34608</v>
      </c>
    </row>
    <row r="47" spans="1:16" x14ac:dyDescent="0.2">
      <c r="A47">
        <f>IF(State!F48=1,1,IF(State!G48=1,2,IF(State!H48=1,3,4)))</f>
        <v>1</v>
      </c>
      <c r="B47">
        <f>IF(State!F48=2,1,IF(State!G48=2,2,IF(State!H48=2,3,4)))</f>
        <v>2</v>
      </c>
      <c r="C47">
        <f>IF(State!F48=3,1,IF(State!G48=3,2,IF(State!H48=3,3,4)))</f>
        <v>3</v>
      </c>
      <c r="D47">
        <f>IF(State!F48=4,1,IF(State!G48=4,2,IF(State!H48=4,3,4)))</f>
        <v>4</v>
      </c>
      <c r="E47" t="str">
        <f>State!A48</f>
        <v>Vermont</v>
      </c>
      <c r="F47" s="1">
        <f>MAX(State!K48:O48)</f>
        <v>133592</v>
      </c>
      <c r="G47" s="1">
        <f>LARGE(State!K48:O48,2)</f>
        <v>88122</v>
      </c>
      <c r="H47" s="1">
        <f>LARGE(State!K48:O48,3)</f>
        <v>65991</v>
      </c>
      <c r="I47" s="1">
        <f>State!C48-Graphs!F47-Graphs!G47-Graphs!H47</f>
        <v>1996</v>
      </c>
    </row>
    <row r="48" spans="1:16" x14ac:dyDescent="0.2">
      <c r="A48">
        <f>IF(State!F49=1,1,IF(State!G49=1,2,IF(State!H49=1,3,4)))</f>
        <v>2</v>
      </c>
      <c r="B48">
        <f>IF(State!F49=2,1,IF(State!G49=2,2,IF(State!H49=2,3,4)))</f>
        <v>1</v>
      </c>
      <c r="C48">
        <f>IF(State!F49=3,1,IF(State!G49=3,2,IF(State!H49=3,3,4)))</f>
        <v>3</v>
      </c>
      <c r="D48">
        <f>IF(State!F49=4,1,IF(State!G49=4,2,IF(State!H49=4,3,4)))</f>
        <v>4</v>
      </c>
      <c r="E48" t="str">
        <f>State!A49</f>
        <v>Virginia</v>
      </c>
      <c r="F48" s="1">
        <f>MAX(State!K49:O49)</f>
        <v>1150517</v>
      </c>
      <c r="G48" s="1">
        <f>LARGE(State!K49:O49,2)</f>
        <v>1038650</v>
      </c>
      <c r="H48" s="1">
        <f>LARGE(State!K49:O49,3)</f>
        <v>348639</v>
      </c>
      <c r="I48" s="1">
        <f>State!C49-Graphs!F48-Graphs!G48-Graphs!H48</f>
        <v>20859</v>
      </c>
    </row>
    <row r="49" spans="1:16" x14ac:dyDescent="0.2">
      <c r="A49">
        <f>IF(State!F50=1,1,IF(State!G50=1,2,IF(State!H50=1,3,4)))</f>
        <v>1</v>
      </c>
      <c r="B49">
        <f>IF(State!F50=2,1,IF(State!G50=2,2,IF(State!H50=2,3,4)))</f>
        <v>2</v>
      </c>
      <c r="C49">
        <f>IF(State!F50=3,1,IF(State!G50=3,2,IF(State!H50=3,3,4)))</f>
        <v>3</v>
      </c>
      <c r="D49">
        <f>IF(State!F50=4,1,IF(State!G50=4,2,IF(State!H50=4,3,4)))</f>
        <v>4</v>
      </c>
      <c r="E49" t="str">
        <f>State!A50</f>
        <v>Washington</v>
      </c>
      <c r="F49" s="1">
        <f>MAX(State!K50:O50)</f>
        <v>993037</v>
      </c>
      <c r="G49" s="1">
        <f>LARGE(State!K50:O50,2)</f>
        <v>731234</v>
      </c>
      <c r="H49" s="1">
        <f>LARGE(State!K50:O50,3)</f>
        <v>541780</v>
      </c>
      <c r="I49" s="1">
        <f>State!C50-Graphs!F49-Graphs!G49-Graphs!H49</f>
        <v>22179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 x14ac:dyDescent="0.2">
      <c r="A50">
        <f>IF(State!F51=1,1,IF(State!G51=1,2,IF(State!H51=1,3,4)))</f>
        <v>1</v>
      </c>
      <c r="B50">
        <f>IF(State!F51=2,1,IF(State!G51=2,2,IF(State!H51=2,3,4)))</f>
        <v>2</v>
      </c>
      <c r="C50">
        <f>IF(State!F51=3,1,IF(State!G51=3,2,IF(State!H51=3,3,4)))</f>
        <v>3</v>
      </c>
      <c r="D50">
        <f>IF(State!F51=4,1,IF(State!G51=4,2,IF(State!H51=4,3,4)))</f>
        <v>4</v>
      </c>
      <c r="E50" t="str">
        <f>State!A51</f>
        <v>West Virginia</v>
      </c>
      <c r="F50" s="1">
        <f>MAX(State!K51:O51)</f>
        <v>331001</v>
      </c>
      <c r="G50" s="1">
        <f>LARGE(State!K51:O51,2)</f>
        <v>241974</v>
      </c>
      <c r="H50" s="1">
        <f>LARGE(State!K51:O51,3)</f>
        <v>108829</v>
      </c>
      <c r="I50" s="1">
        <f>State!C51-Graphs!F50-Graphs!G50-Graphs!H50</f>
        <v>1907</v>
      </c>
    </row>
    <row r="51" spans="1:16" x14ac:dyDescent="0.2">
      <c r="A51">
        <f>IF(State!F52=1,1,IF(State!G52=1,2,IF(State!H52=1,3,4)))</f>
        <v>1</v>
      </c>
      <c r="B51">
        <f>IF(State!F52=2,1,IF(State!G52=2,2,IF(State!H52=2,3,4)))</f>
        <v>2</v>
      </c>
      <c r="C51">
        <f>IF(State!F52=3,1,IF(State!G52=3,2,IF(State!H52=3,3,4)))</f>
        <v>3</v>
      </c>
      <c r="D51">
        <f>IF(State!F52=4,1,IF(State!G52=4,2,IF(State!H52=4,3,4)))</f>
        <v>4</v>
      </c>
      <c r="E51" t="str">
        <f>State!A52</f>
        <v>Wisconsin</v>
      </c>
      <c r="F51" s="1">
        <f>MAX(State!K52:O52)</f>
        <v>1041066</v>
      </c>
      <c r="G51" s="1">
        <f>LARGE(State!K52:O52,2)</f>
        <v>930855</v>
      </c>
      <c r="H51" s="1">
        <f>LARGE(State!K52:O52,3)</f>
        <v>544479</v>
      </c>
      <c r="I51" s="1">
        <f>State!C52-Graphs!F51-Graphs!G51-Graphs!H51</f>
        <v>14714</v>
      </c>
    </row>
    <row r="52" spans="1:16" x14ac:dyDescent="0.2">
      <c r="A52">
        <f>IF(State!F53=1,1,IF(State!G53=1,2,IF(State!H53=1,3,4)))</f>
        <v>2</v>
      </c>
      <c r="B52">
        <f>IF(State!F53=2,1,IF(State!G53=2,2,IF(State!H53=2,3,4)))</f>
        <v>1</v>
      </c>
      <c r="C52">
        <f>IF(State!F53=3,1,IF(State!G53=3,2,IF(State!H53=3,3,4)))</f>
        <v>3</v>
      </c>
      <c r="D52">
        <f>IF(State!F53=4,1,IF(State!G53=4,2,IF(State!H53=4,3,4)))</f>
        <v>4</v>
      </c>
      <c r="E52" t="str">
        <f>State!A53</f>
        <v>Wyoming</v>
      </c>
      <c r="F52" s="1">
        <f>MAX(State!K53:O53)</f>
        <v>79347</v>
      </c>
      <c r="G52" s="1">
        <f>LARGE(State!K53:O53,2)</f>
        <v>68160</v>
      </c>
      <c r="H52" s="1">
        <f>LARGE(State!K53:O53,3)</f>
        <v>51263</v>
      </c>
      <c r="I52" s="1">
        <f>State!C53-Graphs!F52-Graphs!G52-Graphs!H52</f>
        <v>1855</v>
      </c>
    </row>
    <row r="53" spans="1:16" x14ac:dyDescent="0.2">
      <c r="A53">
        <f>IF(State!F54=1,1,IF(State!G54=1,2,IF(State!H54=1,3,4)))</f>
        <v>1</v>
      </c>
      <c r="B53">
        <f>IF(State!F54=2,1,IF(State!G54=2,2,IF(State!H54=2,3,4)))</f>
        <v>2</v>
      </c>
      <c r="C53">
        <f>IF(State!F54=3,1,IF(State!G54=3,2,IF(State!H54=3,3,4)))</f>
        <v>3</v>
      </c>
      <c r="D53">
        <f>IF(State!F54=4,1,IF(State!G54=4,2,IF(State!H54=4,3,4)))</f>
        <v>4</v>
      </c>
      <c r="E53" t="str">
        <f>State!A54</f>
        <v>Total</v>
      </c>
      <c r="F53" s="1">
        <f>MAX(State!K54:O54)</f>
        <v>44909806</v>
      </c>
      <c r="G53" s="1">
        <f>LARGE(State!K54:O54,2)</f>
        <v>39104550</v>
      </c>
      <c r="H53" s="1">
        <f>LARGE(State!K54:O54,3)</f>
        <v>19743821</v>
      </c>
      <c r="I53" s="1">
        <f>State!C54-Graphs!F53-Graphs!G53-Graphs!H53</f>
        <v>668434</v>
      </c>
    </row>
    <row r="54" spans="1:16" x14ac:dyDescent="0.2">
      <c r="A54">
        <f>A53</f>
        <v>1</v>
      </c>
      <c r="B54">
        <f>B53</f>
        <v>2</v>
      </c>
      <c r="C54">
        <f>C53</f>
        <v>3</v>
      </c>
      <c r="D54">
        <f>D53</f>
        <v>4</v>
      </c>
      <c r="E54" t="s">
        <v>1688</v>
      </c>
      <c r="F54">
        <f>State!D54</f>
        <v>369</v>
      </c>
      <c r="G54">
        <f>State!E54</f>
        <v>168</v>
      </c>
      <c r="H54">
        <v>0</v>
      </c>
      <c r="I54">
        <f>538-G54-F54-H54</f>
        <v>1</v>
      </c>
    </row>
    <row r="55" spans="1:16" x14ac:dyDescent="0.2">
      <c r="F55" s="60">
        <f>F54/SUM(F54:I54)</f>
        <v>0.68587360594795543</v>
      </c>
      <c r="G55" s="60">
        <f>G54/SUM(F54:I54)</f>
        <v>0.31226765799256506</v>
      </c>
    </row>
    <row r="56" spans="1:16" x14ac:dyDescent="0.2">
      <c r="F56" s="2" t="str">
        <f>State!K1</f>
        <v>Clinton</v>
      </c>
      <c r="G56" s="2" t="str">
        <f>State!M1</f>
        <v>Bush</v>
      </c>
      <c r="H56" s="2" t="str">
        <f>State!O1</f>
        <v>Perot</v>
      </c>
    </row>
    <row r="57" spans="1:16" x14ac:dyDescent="0.2">
      <c r="E57" t="s">
        <v>1079</v>
      </c>
      <c r="H57" t="s">
        <v>1688</v>
      </c>
    </row>
    <row r="61" spans="1:16" x14ac:dyDescent="0.2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 x14ac:dyDescent="0.2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 x14ac:dyDescent="0.2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 x14ac:dyDescent="0.2">
      <c r="E86" t="s">
        <v>2358</v>
      </c>
      <c r="G86" s="31">
        <f>Turnout!E54</f>
        <v>0.55239169084527717</v>
      </c>
    </row>
    <row r="97" spans="5:13" x14ac:dyDescent="0.2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 x14ac:dyDescent="0.2">
      <c r="F98" t="s">
        <v>671</v>
      </c>
    </row>
    <row r="99" spans="5:13" x14ac:dyDescent="0.2">
      <c r="E99" s="2" t="str">
        <f>Statistics!A28</f>
        <v>Clinton</v>
      </c>
      <c r="F99" s="7">
        <f>Statistics!B63</f>
        <v>33</v>
      </c>
      <c r="G99" s="2">
        <f>F99/SUM(F$100:F$102)</f>
        <v>1.8333333333333333</v>
      </c>
      <c r="H99" s="7"/>
    </row>
    <row r="100" spans="5:13" x14ac:dyDescent="0.2">
      <c r="E100" s="2" t="str">
        <f>Statistics!E28</f>
        <v>Bush</v>
      </c>
      <c r="F100" s="7">
        <f>Statistics!C63</f>
        <v>18</v>
      </c>
      <c r="G100" s="2">
        <f>F100/SUM(F$100:F$102)</f>
        <v>1</v>
      </c>
      <c r="H100" s="7"/>
    </row>
    <row r="101" spans="5:13" x14ac:dyDescent="0.2">
      <c r="E101" s="2" t="str">
        <f>Statistics!I28</f>
        <v>Perot</v>
      </c>
      <c r="F101" s="7">
        <f>Statistics!D63</f>
        <v>0</v>
      </c>
      <c r="G101" s="2">
        <f>F101/SUM(F$100:F$102)</f>
        <v>0</v>
      </c>
      <c r="H101" s="7"/>
    </row>
    <row r="102" spans="5:13" x14ac:dyDescent="0.2">
      <c r="E102" t="s">
        <v>1086</v>
      </c>
      <c r="F102" s="7">
        <f>Statistics!P63</f>
        <v>0</v>
      </c>
      <c r="G102" s="2">
        <f>F102/SUM(F$100:F$102)</f>
        <v>0</v>
      </c>
      <c r="H102" s="7"/>
    </row>
    <row r="105" spans="5:13" x14ac:dyDescent="0.2">
      <c r="H105" s="2"/>
    </row>
    <row r="106" spans="5:13" x14ac:dyDescent="0.2">
      <c r="H106" s="2"/>
    </row>
    <row r="107" spans="5:13" x14ac:dyDescent="0.2">
      <c r="H107" s="2"/>
    </row>
    <row r="108" spans="5:13" x14ac:dyDescent="0.2">
      <c r="H108" s="2"/>
    </row>
    <row r="109" spans="5:13" x14ac:dyDescent="0.2">
      <c r="H109" s="2"/>
    </row>
    <row r="110" spans="5:13" x14ac:dyDescent="0.2">
      <c r="F110" s="2"/>
      <c r="G110" s="2"/>
      <c r="I110" s="2"/>
      <c r="K110" s="2"/>
    </row>
    <row r="111" spans="5:13" x14ac:dyDescent="0.2">
      <c r="E111" s="2"/>
      <c r="F111" s="7"/>
      <c r="G111" s="2"/>
      <c r="I111" s="2"/>
      <c r="K111" s="7"/>
    </row>
    <row r="112" spans="5:13" x14ac:dyDescent="0.2">
      <c r="E112" s="2"/>
      <c r="F112" s="7"/>
      <c r="G112" s="2"/>
      <c r="I112" s="2"/>
      <c r="K112" s="7"/>
    </row>
    <row r="113" spans="5:12" x14ac:dyDescent="0.2">
      <c r="E113" s="2"/>
      <c r="F113" s="7"/>
      <c r="G113" s="2"/>
      <c r="K113" s="7"/>
    </row>
    <row r="114" spans="5:12" x14ac:dyDescent="0.2">
      <c r="E114" s="2"/>
      <c r="G114" s="2"/>
    </row>
    <row r="115" spans="5:12" x14ac:dyDescent="0.2">
      <c r="L115" s="2"/>
    </row>
    <row r="116" spans="5:12" x14ac:dyDescent="0.2">
      <c r="L116" s="2"/>
    </row>
    <row r="122" spans="5:12" x14ac:dyDescent="0.2">
      <c r="F122" t="s">
        <v>672</v>
      </c>
    </row>
    <row r="123" spans="5:12" x14ac:dyDescent="0.2">
      <c r="E123" s="2" t="str">
        <f>E100</f>
        <v>Bush</v>
      </c>
      <c r="F123" s="7">
        <f>Statistics!C68</f>
        <v>1611</v>
      </c>
      <c r="G123" s="2">
        <f>F123/SUM(F$123:F$126)</f>
        <v>0.51045627376425851</v>
      </c>
    </row>
    <row r="124" spans="5:12" x14ac:dyDescent="0.2">
      <c r="E124" s="2" t="str">
        <f>E99</f>
        <v>Clinton</v>
      </c>
      <c r="F124" s="7">
        <f>Statistics!B68</f>
        <v>1527</v>
      </c>
      <c r="G124" s="2">
        <f>F124/SUM(F$123:F$126)</f>
        <v>0.48384030418250951</v>
      </c>
    </row>
    <row r="125" spans="5:12" x14ac:dyDescent="0.2">
      <c r="E125" s="2" t="str">
        <f>E101</f>
        <v>Perot</v>
      </c>
      <c r="F125" s="7">
        <f>Statistics!D68</f>
        <v>18</v>
      </c>
      <c r="G125" s="2">
        <f>F125/SUM(F$123:F$126)</f>
        <v>5.7034220532319393E-3</v>
      </c>
    </row>
    <row r="126" spans="5:12" x14ac:dyDescent="0.2">
      <c r="E126" s="2" t="str">
        <f>E102</f>
        <v>Other</v>
      </c>
      <c r="F126" s="7">
        <f>Statistics!E68</f>
        <v>0</v>
      </c>
      <c r="G126" s="2">
        <f>F126/SUM(F$123:F$126)</f>
        <v>0</v>
      </c>
    </row>
  </sheetData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W58"/>
  <sheetViews>
    <sheetView workbookViewId="0">
      <selection activeCell="S2" sqref="S2"/>
    </sheetView>
  </sheetViews>
  <sheetFormatPr baseColWidth="10" defaultRowHeight="14" x14ac:dyDescent="0.2"/>
  <cols>
    <col min="1" max="1" width="4.7109375" style="70" customWidth="1"/>
    <col min="2" max="2" width="12.7109375" style="70" customWidth="1"/>
    <col min="3" max="3" width="7.7109375" style="70" customWidth="1"/>
    <col min="4" max="4" width="12.7109375" style="71" customWidth="1"/>
    <col min="5" max="5" width="5.7109375" style="92" customWidth="1"/>
    <col min="6" max="6" width="12.7109375" style="95" customWidth="1"/>
    <col min="7" max="7" width="8.7109375" style="94" customWidth="1"/>
    <col min="8" max="8" width="4.7109375" style="94" customWidth="1"/>
    <col min="9" max="9" width="4.7109375" style="70" customWidth="1"/>
    <col min="10" max="10" width="12.7109375" style="94" customWidth="1"/>
    <col min="11" max="11" width="8.7109375" style="94" customWidth="1"/>
    <col min="12" max="12" width="12.7109375" style="71" customWidth="1"/>
    <col min="13" max="13" width="5.7109375" style="92" customWidth="1"/>
    <col min="14" max="14" width="12.7109375" style="70" customWidth="1"/>
    <col min="15" max="15" width="8.7109375" style="70" customWidth="1"/>
    <col min="16" max="16" width="5.28515625" style="70" customWidth="1"/>
    <col min="17" max="17" width="4.7109375" style="70" customWidth="1"/>
    <col min="18" max="18" width="12.7109375" style="70" customWidth="1"/>
    <col min="19" max="19" width="8.7109375" style="70" customWidth="1"/>
    <col min="20" max="20" width="12.7109375" style="71" customWidth="1"/>
    <col min="21" max="21" width="5.7109375" style="92" customWidth="1"/>
    <col min="22" max="22" width="12.7109375" style="70" customWidth="1"/>
    <col min="23" max="23" width="8.7109375" style="70" customWidth="1"/>
    <col min="24" max="16384" width="10.7109375" style="70"/>
  </cols>
  <sheetData>
    <row r="1" spans="1:23" x14ac:dyDescent="0.2">
      <c r="A1" s="70" t="s">
        <v>2557</v>
      </c>
      <c r="B1" s="92" t="s">
        <v>2095</v>
      </c>
      <c r="C1" s="92" t="s">
        <v>2376</v>
      </c>
      <c r="D1" s="96" t="s">
        <v>1079</v>
      </c>
      <c r="E1" s="92" t="s">
        <v>2556</v>
      </c>
      <c r="F1" s="160" t="str">
        <f>State!K2</f>
        <v>Democratic</v>
      </c>
      <c r="G1" s="160"/>
      <c r="H1" s="90"/>
      <c r="I1" s="70" t="s">
        <v>2557</v>
      </c>
      <c r="J1" s="92" t="s">
        <v>2095</v>
      </c>
      <c r="K1" s="92" t="s">
        <v>2376</v>
      </c>
      <c r="L1" s="96" t="s">
        <v>1079</v>
      </c>
      <c r="M1" s="92" t="s">
        <v>2556</v>
      </c>
      <c r="N1" s="161" t="str">
        <f>State!M2</f>
        <v>Republican</v>
      </c>
      <c r="O1" s="162"/>
      <c r="P1" s="91"/>
      <c r="Q1" s="70" t="s">
        <v>2557</v>
      </c>
      <c r="R1" s="92" t="s">
        <v>2095</v>
      </c>
      <c r="S1" s="92" t="s">
        <v>2376</v>
      </c>
      <c r="T1" s="96" t="s">
        <v>1079</v>
      </c>
      <c r="U1" s="92" t="s">
        <v>2556</v>
      </c>
      <c r="V1" s="163" t="str">
        <f>State!O2</f>
        <v>Independent</v>
      </c>
      <c r="W1" s="164"/>
    </row>
    <row r="2" spans="1:23" x14ac:dyDescent="0.2">
      <c r="A2" s="70">
        <v>1</v>
      </c>
      <c r="B2" s="93" t="str">
        <f>VLOOKUP(G2,State!L$3:BJ$53,51,0)</f>
        <v>District of Columbia</v>
      </c>
      <c r="C2" s="70">
        <f>VLOOKUP(B2,State!$A$3:$B$54,2,0)</f>
        <v>2</v>
      </c>
      <c r="D2" s="71">
        <f>VLOOKUP(B2,State!$A$3:$C$54,3,0)</f>
        <v>227572</v>
      </c>
      <c r="E2" s="92" t="str">
        <f>IF(VLOOKUP(B2,State!$A$3:$F$54,6,0)=1,"•","")</f>
        <v>•</v>
      </c>
      <c r="F2" s="71">
        <f>VLOOKUP(B2,State!$A$3:$K$54,11,0)</f>
        <v>192619</v>
      </c>
      <c r="G2" s="94">
        <f>MAX(State!L3:L53)</f>
        <v>0.84640904856484978</v>
      </c>
      <c r="I2" s="70">
        <v>1</v>
      </c>
      <c r="J2" s="93" t="str">
        <f>VLOOKUP(O2,State!N$3:BJ$53,49,0)</f>
        <v>Mississippi</v>
      </c>
      <c r="K2" s="70">
        <f>VLOOKUP(J2,State!$A$3:$B$54,2,0)</f>
        <v>7</v>
      </c>
      <c r="L2" s="71">
        <f>VLOOKUP(J2,State!$A$3:$C$54,3,0)</f>
        <v>981793</v>
      </c>
      <c r="M2" s="92" t="str">
        <f>IF(VLOOKUP(J2,State!$A$3:$G$54,7,0)=1,"•","")</f>
        <v>•</v>
      </c>
      <c r="N2" s="71">
        <f>VLOOKUP(J2,State!$A$3:$M$54,13,0)</f>
        <v>487793</v>
      </c>
      <c r="O2" s="94">
        <f>MAX(State!N3:N53)</f>
        <v>0.49683894670261453</v>
      </c>
      <c r="P2" s="94"/>
      <c r="Q2" s="70">
        <v>1</v>
      </c>
      <c r="R2" s="93" t="str">
        <f>VLOOKUP(W2,State!P$3:BJ$53,47,0)</f>
        <v>Maine</v>
      </c>
      <c r="S2" s="70">
        <f>VLOOKUP(R2,State!$A$3:$B$54,2,0)</f>
        <v>4</v>
      </c>
      <c r="T2" s="71">
        <f>VLOOKUP(R2,State!$A$3:$C$54,3,0)</f>
        <v>679499</v>
      </c>
      <c r="U2" s="92" t="str">
        <f>IF(VLOOKUP(R2,State!$A$3:$H$54,8,0)=1,"•","")</f>
        <v/>
      </c>
      <c r="V2" s="71">
        <f>VLOOKUP(R2,State!$A$3:$O$54,15,0)</f>
        <v>206820</v>
      </c>
      <c r="W2" s="94">
        <f>MAX(State!P3:P53)</f>
        <v>0.3043713088613817</v>
      </c>
    </row>
    <row r="3" spans="1:23" x14ac:dyDescent="0.2">
      <c r="A3" s="70">
        <v>2</v>
      </c>
      <c r="B3" s="93" t="str">
        <f>VLOOKUP(G3,State!L$3:BJ$53,51,0)</f>
        <v>Arkansas</v>
      </c>
      <c r="C3" s="70">
        <f>VLOOKUP(B3,State!$A$3:$B$54,2,0)</f>
        <v>6</v>
      </c>
      <c r="D3" s="71">
        <f>VLOOKUP(B3,State!$A$3:$C$54,3,0)</f>
        <v>950653</v>
      </c>
      <c r="E3" s="92" t="str">
        <f>IF(VLOOKUP(B3,State!$A$3:$F$54,6,0)=1,"•","")</f>
        <v>•</v>
      </c>
      <c r="F3" s="71">
        <f>VLOOKUP(B3,State!$A$3:$K$54,11,0)</f>
        <v>505823</v>
      </c>
      <c r="G3" s="94">
        <f>LARGE(State!L$3:L$53,2)</f>
        <v>0.53207952849252038</v>
      </c>
      <c r="I3" s="70">
        <v>2</v>
      </c>
      <c r="J3" s="93" t="str">
        <f>VLOOKUP(O3,State!N$3:BJ$53,49,0)</f>
        <v>South Carolina</v>
      </c>
      <c r="K3" s="70">
        <f>VLOOKUP(J3,State!$A$3:$B$54,2,0)</f>
        <v>8</v>
      </c>
      <c r="L3" s="71">
        <f>VLOOKUP(J3,State!$A$3:$C$54,3,0)</f>
        <v>1202527</v>
      </c>
      <c r="M3" s="92" t="str">
        <f>IF(VLOOKUP(J3,State!$A$3:$G$54,7,0)=1,"•","")</f>
        <v>•</v>
      </c>
      <c r="N3" s="71">
        <f>VLOOKUP(J3,State!$A$3:$M$54,13,0)</f>
        <v>577507</v>
      </c>
      <c r="O3" s="94">
        <f>LARGE(State!N$3:N$53,2)</f>
        <v>0.48024451841829746</v>
      </c>
      <c r="P3" s="94"/>
      <c r="Q3" s="70">
        <v>2</v>
      </c>
      <c r="R3" s="93" t="str">
        <f>VLOOKUP(W3,State!P$3:BJ$53,47,0)</f>
        <v>Alaska</v>
      </c>
      <c r="S3" s="70">
        <f>VLOOKUP(R3,State!$A$3:$B$54,2,0)</f>
        <v>3</v>
      </c>
      <c r="T3" s="71">
        <f>VLOOKUP(R3,State!$A$3:$C$54,3,0)</f>
        <v>258506</v>
      </c>
      <c r="U3" s="92" t="str">
        <f>IF(VLOOKUP(R3,State!$A$3:$H$54,8,0)=1,"•","")</f>
        <v/>
      </c>
      <c r="V3" s="71">
        <f>VLOOKUP(R3,State!$A$3:$O$54,15,0)</f>
        <v>73481</v>
      </c>
      <c r="W3" s="94">
        <f>LARGE(State!P$3:P$53,2)</f>
        <v>0.28425258988185959</v>
      </c>
    </row>
    <row r="4" spans="1:23" x14ac:dyDescent="0.2">
      <c r="A4" s="70">
        <v>3</v>
      </c>
      <c r="B4" s="93" t="str">
        <f>VLOOKUP(G4,State!L$3:BJ$53,51,0)</f>
        <v>Maryland</v>
      </c>
      <c r="C4" s="70">
        <f>VLOOKUP(B4,State!$A$3:$B$54,2,0)</f>
        <v>10</v>
      </c>
      <c r="D4" s="71">
        <f>VLOOKUP(B4,State!$A$3:$C$54,3,0)</f>
        <v>1985046</v>
      </c>
      <c r="E4" s="92" t="str">
        <f>IF(VLOOKUP(B4,State!$A$3:$F$54,6,0)=1,"•","")</f>
        <v>•</v>
      </c>
      <c r="F4" s="71">
        <f>VLOOKUP(B4,State!$A$3:$K$54,11,0)</f>
        <v>988571</v>
      </c>
      <c r="G4" s="94">
        <f>LARGE(State!L$3:L$53,3)</f>
        <v>0.4980091141464732</v>
      </c>
      <c r="I4" s="70">
        <v>3</v>
      </c>
      <c r="J4" s="93" t="str">
        <f>VLOOKUP(O4,State!N$3:BJ$53,49,0)</f>
        <v>Alabama</v>
      </c>
      <c r="K4" s="70">
        <f>VLOOKUP(J4,State!$A$3:$B$54,2,0)</f>
        <v>9</v>
      </c>
      <c r="L4" s="71">
        <f>VLOOKUP(J4,State!$A$3:$C$54,3,0)</f>
        <v>1688060</v>
      </c>
      <c r="M4" s="92" t="str">
        <f>IF(VLOOKUP(J4,State!$A$3:$G$54,7,0)=1,"•","")</f>
        <v>•</v>
      </c>
      <c r="N4" s="71">
        <f>VLOOKUP(J4,State!$A$3:$M$54,13,0)</f>
        <v>804283</v>
      </c>
      <c r="O4" s="94">
        <f>LARGE(State!N$3:N$53,3)</f>
        <v>0.47645403599398128</v>
      </c>
      <c r="P4" s="94"/>
      <c r="Q4" s="70">
        <v>3</v>
      </c>
      <c r="R4" s="93" t="str">
        <f>VLOOKUP(W4,State!P$3:BJ$53,47,0)</f>
        <v>Utah</v>
      </c>
      <c r="S4" s="70">
        <f>VLOOKUP(R4,State!$A$3:$B$54,2,0)</f>
        <v>5</v>
      </c>
      <c r="T4" s="71">
        <f>VLOOKUP(R4,State!$A$3:$C$54,3,0)</f>
        <v>744069</v>
      </c>
      <c r="U4" s="92" t="str">
        <f>IF(VLOOKUP(R4,State!$A$3:$H$54,8,0)=1,"•","")</f>
        <v/>
      </c>
      <c r="V4" s="71">
        <f>VLOOKUP(R4,State!$A$3:$O$54,15,0)</f>
        <v>203400</v>
      </c>
      <c r="W4" s="94">
        <f>LARGE(State!P$3:P$53,3)</f>
        <v>0.27336174467690494</v>
      </c>
    </row>
    <row r="5" spans="1:23" x14ac:dyDescent="0.2">
      <c r="A5" s="70">
        <v>4</v>
      </c>
      <c r="B5" s="93" t="str">
        <f>VLOOKUP(G5,State!L$3:BJ$53,51,0)</f>
        <v>New York</v>
      </c>
      <c r="C5" s="70">
        <f>VLOOKUP(B5,State!$A$3:$B$54,2,0)</f>
        <v>33</v>
      </c>
      <c r="D5" s="71">
        <f>VLOOKUP(B5,State!$A$3:$C$54,3,0)</f>
        <v>6926925</v>
      </c>
      <c r="E5" s="92" t="str">
        <f>IF(VLOOKUP(B5,State!$A$3:$F$54,6,0)=1,"•","")</f>
        <v>•</v>
      </c>
      <c r="F5" s="71">
        <f>VLOOKUP(B5,State!$A$3:$K$54,11,0)</f>
        <v>3444450</v>
      </c>
      <c r="G5" s="94">
        <f>LARGE(State!L$3:L$53,4)</f>
        <v>0.49725527560930716</v>
      </c>
      <c r="I5" s="70">
        <v>4</v>
      </c>
      <c r="J5" s="93" t="str">
        <f>VLOOKUP(O5,State!N$3:BJ$53,49,0)</f>
        <v>Nebraska</v>
      </c>
      <c r="K5" s="70">
        <f>VLOOKUP(J5,State!$A$3:$B$54,2,0)</f>
        <v>5</v>
      </c>
      <c r="L5" s="71">
        <f>VLOOKUP(J5,State!$A$3:$C$54,3,0)</f>
        <v>739283</v>
      </c>
      <c r="M5" s="92" t="str">
        <f>IF(VLOOKUP(J5,State!$A$3:$G$54,7,0)=1,"•","")</f>
        <v>•</v>
      </c>
      <c r="N5" s="71">
        <f>VLOOKUP(J5,State!$A$3:$M$54,13,0)</f>
        <v>344346</v>
      </c>
      <c r="O5" s="94">
        <f>LARGE(State!N$3:N$53,4)</f>
        <v>0.46578373910938031</v>
      </c>
      <c r="P5" s="94"/>
      <c r="Q5" s="70">
        <v>4</v>
      </c>
      <c r="R5" s="93" t="str">
        <f>VLOOKUP(W5,State!P$3:BJ$53,47,0)</f>
        <v>Idaho</v>
      </c>
      <c r="S5" s="70">
        <f>VLOOKUP(R5,State!$A$3:$B$54,2,0)</f>
        <v>4</v>
      </c>
      <c r="T5" s="71">
        <f>VLOOKUP(R5,State!$A$3:$C$54,3,0)</f>
        <v>482142</v>
      </c>
      <c r="U5" s="92" t="str">
        <f>IF(VLOOKUP(R5,State!$A$3:$H$54,8,0)=1,"•","")</f>
        <v/>
      </c>
      <c r="V5" s="71">
        <f>VLOOKUP(R5,State!$A$3:$O$54,15,0)</f>
        <v>130395</v>
      </c>
      <c r="W5" s="94">
        <f>LARGE(State!P$3:P$53,4)</f>
        <v>0.27044936968776834</v>
      </c>
    </row>
    <row r="6" spans="1:23" x14ac:dyDescent="0.2">
      <c r="A6" s="70">
        <v>5</v>
      </c>
      <c r="B6" s="93" t="str">
        <f>VLOOKUP(G6,State!L$3:BJ$53,51,0)</f>
        <v>Illinois</v>
      </c>
      <c r="C6" s="70">
        <f>VLOOKUP(B6,State!$A$3:$B$54,2,0)</f>
        <v>22</v>
      </c>
      <c r="D6" s="71">
        <f>VLOOKUP(B6,State!$A$3:$C$54,3,0)</f>
        <v>5050157</v>
      </c>
      <c r="E6" s="92" t="str">
        <f>IF(VLOOKUP(B6,State!$A$3:$F$54,6,0)=1,"•","")</f>
        <v>•</v>
      </c>
      <c r="F6" s="71">
        <f>VLOOKUP(B6,State!$A$3:$K$54,11,0)</f>
        <v>2453350</v>
      </c>
      <c r="G6" s="94">
        <f>LARGE(State!L$3:L$53,5)</f>
        <v>0.48579677819917283</v>
      </c>
      <c r="I6" s="70">
        <v>5</v>
      </c>
      <c r="J6" s="93" t="str">
        <f>VLOOKUP(O6,State!N$3:BJ$53,49,0)</f>
        <v>Virginia</v>
      </c>
      <c r="K6" s="70">
        <f>VLOOKUP(J6,State!$A$3:$B$54,2,0)</f>
        <v>13</v>
      </c>
      <c r="L6" s="71">
        <f>VLOOKUP(J6,State!$A$3:$C$54,3,0)</f>
        <v>2558665</v>
      </c>
      <c r="M6" s="92" t="str">
        <f>IF(VLOOKUP(J6,State!$A$3:$G$54,7,0)=1,"•","")</f>
        <v>•</v>
      </c>
      <c r="N6" s="71">
        <f>VLOOKUP(J6,State!$A$3:$M$54,13,0)</f>
        <v>1150517</v>
      </c>
      <c r="O6" s="94">
        <f>LARGE(State!N$3:N$53,5)</f>
        <v>0.44965519128139086</v>
      </c>
      <c r="P6" s="94"/>
      <c r="Q6" s="70">
        <v>5</v>
      </c>
      <c r="R6" s="93" t="str">
        <f>VLOOKUP(W6,State!P$3:BJ$53,47,0)</f>
        <v>Kansas</v>
      </c>
      <c r="S6" s="70">
        <f>VLOOKUP(R6,State!$A$3:$B$54,2,0)</f>
        <v>6</v>
      </c>
      <c r="T6" s="71">
        <f>VLOOKUP(R6,State!$A$3:$C$54,3,0)</f>
        <v>1157236</v>
      </c>
      <c r="U6" s="92" t="str">
        <f>IF(VLOOKUP(R6,State!$A$3:$H$54,8,0)=1,"•","")</f>
        <v/>
      </c>
      <c r="V6" s="71">
        <f>VLOOKUP(R6,State!$A$3:$O$54,15,0)</f>
        <v>312358</v>
      </c>
      <c r="W6" s="94">
        <f>LARGE(State!P$3:P$53,5)</f>
        <v>0.26991728567033862</v>
      </c>
    </row>
    <row r="7" spans="1:23" x14ac:dyDescent="0.2">
      <c r="A7" s="70">
        <v>6</v>
      </c>
      <c r="B7" s="93" t="str">
        <f>VLOOKUP(G7,State!L$3:BJ$53,51,0)</f>
        <v>West Virginia</v>
      </c>
      <c r="C7" s="70">
        <f>VLOOKUP(B7,State!$A$3:$B$54,2,0)</f>
        <v>5</v>
      </c>
      <c r="D7" s="71">
        <f>VLOOKUP(B7,State!$A$3:$C$54,3,0)</f>
        <v>683711</v>
      </c>
      <c r="E7" s="92" t="str">
        <f>IF(VLOOKUP(B7,State!$A$3:$F$54,6,0)=1,"•","")</f>
        <v>•</v>
      </c>
      <c r="F7" s="71">
        <f>VLOOKUP(B7,State!$A$3:$K$54,11,0)</f>
        <v>331001</v>
      </c>
      <c r="G7" s="94">
        <f>LARGE(State!L$3:L$53,6)</f>
        <v>0.48412414017033512</v>
      </c>
      <c r="I7" s="70">
        <v>6</v>
      </c>
      <c r="J7" s="93" t="str">
        <f>VLOOKUP(O7,State!N$3:BJ$53,49,0)</f>
        <v>North Dakota</v>
      </c>
      <c r="K7" s="70">
        <f>VLOOKUP(J7,State!$A$3:$B$54,2,0)</f>
        <v>3</v>
      </c>
      <c r="L7" s="71">
        <f>VLOOKUP(J7,State!$A$3:$C$54,3,0)</f>
        <v>308133</v>
      </c>
      <c r="M7" s="92" t="str">
        <f>IF(VLOOKUP(J7,State!$A$3:$G$54,7,0)=1,"•","")</f>
        <v>•</v>
      </c>
      <c r="N7" s="71">
        <f>VLOOKUP(J7,State!$A$3:$M$54,13,0)</f>
        <v>136244</v>
      </c>
      <c r="O7" s="94">
        <f>LARGE(State!N$3:N$53,6)</f>
        <v>0.44215971674569099</v>
      </c>
      <c r="P7" s="94"/>
      <c r="Q7" s="70">
        <v>6</v>
      </c>
      <c r="R7" s="93" t="str">
        <f>VLOOKUP(W7,State!P$3:BJ$53,47,0)</f>
        <v>Nevada</v>
      </c>
      <c r="S7" s="70">
        <f>VLOOKUP(R7,State!$A$3:$B$54,2,0)</f>
        <v>4</v>
      </c>
      <c r="T7" s="71">
        <f>VLOOKUP(R7,State!$A$3:$C$54,3,0)</f>
        <v>506318</v>
      </c>
      <c r="U7" s="92" t="str">
        <f>IF(VLOOKUP(R7,State!$A$3:$H$54,8,0)=1,"•","")</f>
        <v/>
      </c>
      <c r="V7" s="71">
        <f>VLOOKUP(R7,State!$A$3:$O$54,15,0)</f>
        <v>132580</v>
      </c>
      <c r="W7" s="94">
        <f>LARGE(State!P$3:P$53,6)</f>
        <v>0.2618512476348856</v>
      </c>
    </row>
    <row r="8" spans="1:23" x14ac:dyDescent="0.2">
      <c r="A8" s="70">
        <v>7</v>
      </c>
      <c r="B8" s="93" t="str">
        <f>VLOOKUP(G8,State!L$3:BJ$53,51,0)</f>
        <v>Hawaii</v>
      </c>
      <c r="C8" s="70">
        <f>VLOOKUP(B8,State!$A$3:$B$54,2,0)</f>
        <v>4</v>
      </c>
      <c r="D8" s="71">
        <f>VLOOKUP(B8,State!$A$3:$C$54,3,0)</f>
        <v>372842</v>
      </c>
      <c r="E8" s="92" t="str">
        <f>IF(VLOOKUP(B8,State!$A$3:$F$54,6,0)=1,"•","")</f>
        <v>•</v>
      </c>
      <c r="F8" s="71">
        <f>VLOOKUP(B8,State!$A$3:$K$54,11,0)</f>
        <v>179310</v>
      </c>
      <c r="G8" s="94">
        <f>LARGE(State!L$3:L$53,7)</f>
        <v>0.48092757790163126</v>
      </c>
      <c r="I8" s="70">
        <v>7</v>
      </c>
      <c r="J8" s="93" t="str">
        <f>VLOOKUP(O8,State!N$3:BJ$53,49,0)</f>
        <v>North Carolina</v>
      </c>
      <c r="K8" s="70">
        <f>VLOOKUP(J8,State!$A$3:$B$54,2,0)</f>
        <v>14</v>
      </c>
      <c r="L8" s="71">
        <f>VLOOKUP(J8,State!$A$3:$C$54,3,0)</f>
        <v>2611850</v>
      </c>
      <c r="M8" s="92" t="str">
        <f>IF(VLOOKUP(J8,State!$A$3:$G$54,7,0)=1,"•","")</f>
        <v>•</v>
      </c>
      <c r="N8" s="71">
        <f>VLOOKUP(J8,State!$A$3:$M$54,13,0)</f>
        <v>1134661</v>
      </c>
      <c r="O8" s="94">
        <f>LARGE(State!N$3:N$53,7)</f>
        <v>0.43442808737102057</v>
      </c>
      <c r="P8" s="94"/>
      <c r="Q8" s="70">
        <v>7</v>
      </c>
      <c r="R8" s="93" t="str">
        <f>VLOOKUP(W8,State!P$3:BJ$53,47,0)</f>
        <v>Montana</v>
      </c>
      <c r="S8" s="70">
        <f>VLOOKUP(R8,State!$A$3:$B$54,2,0)</f>
        <v>3</v>
      </c>
      <c r="T8" s="71">
        <f>VLOOKUP(R8,State!$A$3:$C$54,3,0)</f>
        <v>410611</v>
      </c>
      <c r="U8" s="92" t="str">
        <f>IF(VLOOKUP(R8,State!$A$3:$H$54,8,0)=1,"•","")</f>
        <v/>
      </c>
      <c r="V8" s="71">
        <f>VLOOKUP(R8,State!$A$3:$O$54,15,0)</f>
        <v>107225</v>
      </c>
      <c r="W8" s="94">
        <f>LARGE(State!P$3:P$53,7)</f>
        <v>0.26113523505215397</v>
      </c>
    </row>
    <row r="9" spans="1:23" x14ac:dyDescent="0.2">
      <c r="A9" s="70">
        <v>8</v>
      </c>
      <c r="B9" s="93" t="str">
        <f>VLOOKUP(G9,State!L$3:BJ$53,51,0)</f>
        <v>Massachusetts</v>
      </c>
      <c r="C9" s="70">
        <f>VLOOKUP(B9,State!$A$3:$B$54,2,0)</f>
        <v>12</v>
      </c>
      <c r="D9" s="71">
        <f>VLOOKUP(B9,State!$A$3:$C$54,3,0)</f>
        <v>2773574</v>
      </c>
      <c r="E9" s="92" t="str">
        <f>IF(VLOOKUP(B9,State!$A$3:$F$54,6,0)=1,"•","")</f>
        <v>•</v>
      </c>
      <c r="F9" s="71">
        <f>VLOOKUP(B9,State!$A$3:$K$54,11,0)</f>
        <v>1318662</v>
      </c>
      <c r="G9" s="94">
        <f>LARGE(State!L$3:L$53,8)</f>
        <v>0.4754378285922784</v>
      </c>
      <c r="I9" s="70">
        <v>8</v>
      </c>
      <c r="J9" s="93" t="str">
        <f>VLOOKUP(O9,State!N$3:BJ$53,49,0)</f>
        <v>Utah</v>
      </c>
      <c r="K9" s="70">
        <f>VLOOKUP(J9,State!$A$3:$B$54,2,0)</f>
        <v>5</v>
      </c>
      <c r="L9" s="71">
        <f>VLOOKUP(J9,State!$A$3:$C$54,3,0)</f>
        <v>744069</v>
      </c>
      <c r="M9" s="92" t="str">
        <f>IF(VLOOKUP(J9,State!$A$3:$G$54,7,0)=1,"•","")</f>
        <v>•</v>
      </c>
      <c r="N9" s="71">
        <f>VLOOKUP(J9,State!$A$3:$M$54,13,0)</f>
        <v>322632</v>
      </c>
      <c r="O9" s="94">
        <f>LARGE(State!N$3:N$53,8)</f>
        <v>0.43360494792821636</v>
      </c>
      <c r="P9" s="94"/>
      <c r="Q9" s="70">
        <v>8</v>
      </c>
      <c r="R9" s="93" t="str">
        <f>VLOOKUP(W9,State!P$3:BJ$53,47,0)</f>
        <v>Wyoming</v>
      </c>
      <c r="S9" s="70">
        <f>VLOOKUP(R9,State!$A$3:$B$54,2,0)</f>
        <v>3</v>
      </c>
      <c r="T9" s="71">
        <f>VLOOKUP(R9,State!$A$3:$C$54,3,0)</f>
        <v>200625</v>
      </c>
      <c r="U9" s="92" t="str">
        <f>IF(VLOOKUP(R9,State!$A$3:$H$54,8,0)=1,"•","")</f>
        <v/>
      </c>
      <c r="V9" s="71">
        <f>VLOOKUP(R9,State!$A$3:$O$54,15,0)</f>
        <v>51263</v>
      </c>
      <c r="W9" s="94">
        <f>LARGE(State!P$3:P$53,8)</f>
        <v>0.25551651090342681</v>
      </c>
    </row>
    <row r="10" spans="1:23" x14ac:dyDescent="0.2">
      <c r="A10" s="70">
        <v>9</v>
      </c>
      <c r="B10" s="93" t="str">
        <f>VLOOKUP(G10,State!L$3:BJ$53,51,0)</f>
        <v>Tennessee</v>
      </c>
      <c r="C10" s="70">
        <f>VLOOKUP(B10,State!$A$3:$B$54,2,0)</f>
        <v>11</v>
      </c>
      <c r="D10" s="71">
        <f>VLOOKUP(B10,State!$A$3:$C$54,3,0)</f>
        <v>1982638</v>
      </c>
      <c r="E10" s="92" t="str">
        <f>IF(VLOOKUP(B10,State!$A$3:$F$54,6,0)=1,"•","")</f>
        <v>•</v>
      </c>
      <c r="F10" s="71">
        <f>VLOOKUP(B10,State!$A$3:$K$54,11,0)</f>
        <v>933521</v>
      </c>
      <c r="G10" s="94">
        <f>LARGE(State!L$3:L$53,9)</f>
        <v>0.47084793088803906</v>
      </c>
      <c r="I10" s="70">
        <v>9</v>
      </c>
      <c r="J10" s="93" t="str">
        <f>VLOOKUP(O10,State!N$3:BJ$53,49,0)</f>
        <v>Indiana</v>
      </c>
      <c r="K10" s="70">
        <f>VLOOKUP(J10,State!$A$3:$B$54,2,0)</f>
        <v>12</v>
      </c>
      <c r="L10" s="71">
        <f>VLOOKUP(J10,State!$A$3:$C$54,3,0)</f>
        <v>2305871</v>
      </c>
      <c r="M10" s="92" t="str">
        <f>IF(VLOOKUP(J10,State!$A$3:$G$54,7,0)=1,"•","")</f>
        <v>•</v>
      </c>
      <c r="N10" s="71">
        <f>VLOOKUP(J10,State!$A$3:$M$54,13,0)</f>
        <v>989375</v>
      </c>
      <c r="O10" s="94">
        <f>LARGE(State!N$3:N$53,9)</f>
        <v>0.42906780127769506</v>
      </c>
      <c r="P10" s="94"/>
      <c r="Q10" s="70">
        <v>9</v>
      </c>
      <c r="R10" s="93" t="str">
        <f>VLOOKUP(W10,State!P$3:BJ$53,47,0)</f>
        <v>Oregon</v>
      </c>
      <c r="S10" s="70">
        <f>VLOOKUP(R10,State!$A$3:$B$54,2,0)</f>
        <v>7</v>
      </c>
      <c r="T10" s="71">
        <f>VLOOKUP(R10,State!$A$3:$C$54,3,0)</f>
        <v>1462643</v>
      </c>
      <c r="U10" s="92" t="str">
        <f>IF(VLOOKUP(R10,State!$A$3:$H$54,8,0)=1,"•","")</f>
        <v/>
      </c>
      <c r="V10" s="71">
        <f>VLOOKUP(R10,State!$A$3:$O$54,15,0)</f>
        <v>354091</v>
      </c>
      <c r="W10" s="94">
        <f>LARGE(State!P$3:P$53,9)</f>
        <v>0.24208983326758476</v>
      </c>
    </row>
    <row r="11" spans="1:23" x14ac:dyDescent="0.2">
      <c r="A11" s="70">
        <v>10</v>
      </c>
      <c r="B11" s="93" t="str">
        <f>VLOOKUP(G11,State!L$3:BJ$53,51,0)</f>
        <v>Rhode Island</v>
      </c>
      <c r="C11" s="70">
        <f>VLOOKUP(B11,State!$A$3:$B$54,2,0)</f>
        <v>4</v>
      </c>
      <c r="D11" s="71">
        <f>VLOOKUP(B11,State!$A$3:$C$54,3,0)</f>
        <v>453478</v>
      </c>
      <c r="E11" s="92" t="str">
        <f>IF(VLOOKUP(B11,State!$A$3:$F$54,6,0)=1,"•","")</f>
        <v>•</v>
      </c>
      <c r="F11" s="71">
        <f>VLOOKUP(B11,State!$A$3:$K$54,11,0)</f>
        <v>213299</v>
      </c>
      <c r="G11" s="94">
        <f>LARGE(State!L$3:L$53,10)</f>
        <v>0.47036239905794769</v>
      </c>
      <c r="I11" s="70">
        <v>10</v>
      </c>
      <c r="J11" s="93" t="str">
        <f>VLOOKUP(O11,State!N$3:BJ$53,49,0)</f>
        <v>Georgia</v>
      </c>
      <c r="K11" s="70">
        <f>VLOOKUP(J11,State!$A$3:$B$54,2,0)</f>
        <v>13</v>
      </c>
      <c r="L11" s="71">
        <f>VLOOKUP(J11,State!$A$3:$C$54,3,0)</f>
        <v>2321133</v>
      </c>
      <c r="M11" s="92" t="str">
        <f>IF(VLOOKUP(J11,State!$A$3:$G$54,7,0)=1,"•","")</f>
        <v/>
      </c>
      <c r="N11" s="71">
        <f>VLOOKUP(J11,State!$A$3:$M$54,13,0)</f>
        <v>995252</v>
      </c>
      <c r="O11" s="94">
        <f>LARGE(State!N$3:N$53,10)</f>
        <v>0.42877853186353387</v>
      </c>
      <c r="P11" s="94"/>
      <c r="Q11" s="70">
        <v>10</v>
      </c>
      <c r="R11" s="93" t="str">
        <f>VLOOKUP(W11,State!P$3:BJ$53,47,0)</f>
        <v>Minnesota</v>
      </c>
      <c r="S11" s="70">
        <f>VLOOKUP(R11,State!$A$3:$B$54,2,0)</f>
        <v>10</v>
      </c>
      <c r="T11" s="71">
        <f>VLOOKUP(R11,State!$A$3:$C$54,3,0)</f>
        <v>2347948</v>
      </c>
      <c r="U11" s="92" t="str">
        <f>IF(VLOOKUP(R11,State!$A$3:$H$54,8,0)=1,"•","")</f>
        <v/>
      </c>
      <c r="V11" s="71">
        <f>VLOOKUP(R11,State!$A$3:$O$54,15,0)</f>
        <v>562506</v>
      </c>
      <c r="W11" s="94">
        <f>LARGE(State!P$3:P$53,10)</f>
        <v>0.23957344881573187</v>
      </c>
    </row>
    <row r="12" spans="1:23" x14ac:dyDescent="0.2">
      <c r="A12" s="70">
        <v>11</v>
      </c>
      <c r="B12" s="93" t="str">
        <f>VLOOKUP(G12,State!L$3:BJ$53,51,0)</f>
        <v>Vermont</v>
      </c>
      <c r="C12" s="70">
        <f>VLOOKUP(B12,State!$A$3:$B$54,2,0)</f>
        <v>3</v>
      </c>
      <c r="D12" s="71">
        <f>VLOOKUP(B12,State!$A$3:$C$54,3,0)</f>
        <v>289701</v>
      </c>
      <c r="E12" s="92" t="str">
        <f>IF(VLOOKUP(B12,State!$A$3:$F$54,6,0)=1,"•","")</f>
        <v>•</v>
      </c>
      <c r="F12" s="71">
        <f>VLOOKUP(B12,State!$A$3:$K$54,11,0)</f>
        <v>133592</v>
      </c>
      <c r="G12" s="94">
        <f>LARGE(State!L$3:L$53,11)</f>
        <v>0.46113751764750555</v>
      </c>
      <c r="I12" s="70">
        <v>11</v>
      </c>
      <c r="J12" s="93" t="str">
        <f>VLOOKUP(O12,State!N$3:BJ$53,49,0)</f>
        <v>Oklahoma</v>
      </c>
      <c r="K12" s="70">
        <f>VLOOKUP(J12,State!$A$3:$B$54,2,0)</f>
        <v>8</v>
      </c>
      <c r="L12" s="71">
        <f>VLOOKUP(J12,State!$A$3:$C$54,3,0)</f>
        <v>1390359</v>
      </c>
      <c r="M12" s="92" t="str">
        <f>IF(VLOOKUP(J12,State!$A$3:$G$54,7,0)=1,"•","")</f>
        <v>•</v>
      </c>
      <c r="N12" s="71">
        <f>VLOOKUP(J12,State!$A$3:$M$54,13,0)</f>
        <v>592929</v>
      </c>
      <c r="O12" s="94">
        <f>LARGE(State!N$3:N$53,11)</f>
        <v>0.42645748328309452</v>
      </c>
      <c r="P12" s="94"/>
      <c r="Q12" s="70">
        <v>11</v>
      </c>
      <c r="R12" s="93" t="str">
        <f>VLOOKUP(W12,State!P$3:BJ$53,47,0)</f>
        <v>Arizona</v>
      </c>
      <c r="S12" s="70">
        <f>VLOOKUP(R12,State!$A$3:$B$54,2,0)</f>
        <v>8</v>
      </c>
      <c r="T12" s="71">
        <f>VLOOKUP(R12,State!$A$3:$C$54,3,0)</f>
        <v>1487006</v>
      </c>
      <c r="U12" s="92" t="str">
        <f>IF(VLOOKUP(R12,State!$A$3:$H$54,8,0)=1,"•","")</f>
        <v/>
      </c>
      <c r="V12" s="71">
        <f>VLOOKUP(R12,State!$A$3:$O$54,15,0)</f>
        <v>353741</v>
      </c>
      <c r="W12" s="94">
        <f>LARGE(State!P$3:P$53,11)</f>
        <v>0.23788807846101495</v>
      </c>
    </row>
    <row r="13" spans="1:23" x14ac:dyDescent="0.2">
      <c r="A13" s="70">
        <v>12</v>
      </c>
      <c r="B13" s="93" t="str">
        <f>VLOOKUP(G13,State!L$3:BJ$53,51,0)</f>
        <v>California</v>
      </c>
      <c r="C13" s="70">
        <f>VLOOKUP(B13,State!$A$3:$B$54,2,0)</f>
        <v>54</v>
      </c>
      <c r="D13" s="71">
        <f>VLOOKUP(B13,State!$A$3:$C$54,3,0)</f>
        <v>11131721</v>
      </c>
      <c r="E13" s="92" t="str">
        <f>IF(VLOOKUP(B13,State!$A$3:$F$54,6,0)=1,"•","")</f>
        <v>•</v>
      </c>
      <c r="F13" s="71">
        <f>VLOOKUP(B13,State!$A$3:$K$54,11,0)</f>
        <v>5121325</v>
      </c>
      <c r="G13" s="94">
        <f>LARGE(State!L$3:L$53,12)</f>
        <v>0.46006587840280944</v>
      </c>
      <c r="I13" s="70">
        <v>12</v>
      </c>
      <c r="J13" s="93" t="str">
        <f>VLOOKUP(O13,State!N$3:BJ$53,49,0)</f>
        <v>Tennessee</v>
      </c>
      <c r="K13" s="70">
        <f>VLOOKUP(J13,State!$A$3:$B$54,2,0)</f>
        <v>11</v>
      </c>
      <c r="L13" s="71">
        <f>VLOOKUP(J13,State!$A$3:$C$54,3,0)</f>
        <v>1982638</v>
      </c>
      <c r="M13" s="92" t="str">
        <f>IF(VLOOKUP(J13,State!$A$3:$G$54,7,0)=1,"•","")</f>
        <v/>
      </c>
      <c r="N13" s="71">
        <f>VLOOKUP(J13,State!$A$3:$M$54,13,0)</f>
        <v>841300</v>
      </c>
      <c r="O13" s="94">
        <f>LARGE(State!N$3:N$53,12)</f>
        <v>0.42433364033171966</v>
      </c>
      <c r="P13" s="94"/>
      <c r="Q13" s="70">
        <v>12</v>
      </c>
      <c r="R13" s="93" t="str">
        <f>VLOOKUP(W13,State!P$3:BJ$53,47,0)</f>
        <v>Washington</v>
      </c>
      <c r="S13" s="70">
        <f>VLOOKUP(R13,State!$A$3:$B$54,2,0)</f>
        <v>11</v>
      </c>
      <c r="T13" s="71">
        <f>VLOOKUP(R13,State!$A$3:$C$54,3,0)</f>
        <v>2288230</v>
      </c>
      <c r="U13" s="92" t="str">
        <f>IF(VLOOKUP(R13,State!$A$3:$H$54,8,0)=1,"•","")</f>
        <v/>
      </c>
      <c r="V13" s="71">
        <f>VLOOKUP(R13,State!$A$3:$O$54,15,0)</f>
        <v>541780</v>
      </c>
      <c r="W13" s="94">
        <f>LARGE(State!P$3:P$53,12)</f>
        <v>0.23676815704714999</v>
      </c>
    </row>
    <row r="14" spans="1:23" x14ac:dyDescent="0.2">
      <c r="A14" s="70">
        <v>13</v>
      </c>
      <c r="B14" s="93" t="str">
        <f>VLOOKUP(G14,State!L$3:BJ$53,51,0)</f>
        <v>New Mexico</v>
      </c>
      <c r="C14" s="70">
        <f>VLOOKUP(B14,State!$A$3:$B$54,2,0)</f>
        <v>5</v>
      </c>
      <c r="D14" s="71">
        <f>VLOOKUP(B14,State!$A$3:$C$54,3,0)</f>
        <v>569986</v>
      </c>
      <c r="E14" s="92" t="str">
        <f>IF(VLOOKUP(B14,State!$A$3:$F$54,6,0)=1,"•","")</f>
        <v>•</v>
      </c>
      <c r="F14" s="71">
        <f>VLOOKUP(B14,State!$A$3:$K$54,11,0)</f>
        <v>261617</v>
      </c>
      <c r="G14" s="94">
        <f>LARGE(State!L$3:L$53,13)</f>
        <v>0.45898846638338486</v>
      </c>
      <c r="I14" s="70">
        <v>13</v>
      </c>
      <c r="J14" s="93" t="str">
        <f>VLOOKUP(O14,State!N$3:BJ$53,49,0)</f>
        <v>Idaho</v>
      </c>
      <c r="K14" s="70">
        <f>VLOOKUP(J14,State!$A$3:$B$54,2,0)</f>
        <v>4</v>
      </c>
      <c r="L14" s="71">
        <f>VLOOKUP(J14,State!$A$3:$C$54,3,0)</f>
        <v>482142</v>
      </c>
      <c r="M14" s="92" t="str">
        <f>IF(VLOOKUP(J14,State!$A$3:$G$54,7,0)=1,"•","")</f>
        <v>•</v>
      </c>
      <c r="N14" s="71">
        <f>VLOOKUP(J14,State!$A$3:$M$54,13,0)</f>
        <v>202645</v>
      </c>
      <c r="O14" s="94">
        <f>LARGE(State!N$3:N$53,13)</f>
        <v>0.42030148794338595</v>
      </c>
      <c r="P14" s="94"/>
      <c r="Q14" s="70">
        <v>13</v>
      </c>
      <c r="R14" s="93" t="str">
        <f>VLOOKUP(W14,State!P$3:BJ$53,47,0)</f>
        <v>Nebraska</v>
      </c>
      <c r="S14" s="70">
        <f>VLOOKUP(R14,State!$A$3:$B$54,2,0)</f>
        <v>5</v>
      </c>
      <c r="T14" s="71">
        <f>VLOOKUP(R14,State!$A$3:$C$54,3,0)</f>
        <v>739283</v>
      </c>
      <c r="U14" s="92" t="str">
        <f>IF(VLOOKUP(R14,State!$A$3:$H$54,8,0)=1,"•","")</f>
        <v/>
      </c>
      <c r="V14" s="71">
        <f>VLOOKUP(R14,State!$A$3:$O$54,15,0)</f>
        <v>174687</v>
      </c>
      <c r="W14" s="94">
        <f>LARGE(State!P$3:P$53,13)</f>
        <v>0.2362924617501011</v>
      </c>
    </row>
    <row r="15" spans="1:23" x14ac:dyDescent="0.2">
      <c r="A15" s="70">
        <v>14</v>
      </c>
      <c r="B15" s="93" t="str">
        <f>VLOOKUP(G15,State!L$3:BJ$53,51,0)</f>
        <v>Louisiana</v>
      </c>
      <c r="C15" s="70">
        <f>VLOOKUP(B15,State!$A$3:$B$54,2,0)</f>
        <v>9</v>
      </c>
      <c r="D15" s="71">
        <f>VLOOKUP(B15,State!$A$3:$C$54,3,0)</f>
        <v>1790017</v>
      </c>
      <c r="E15" s="92" t="str">
        <f>IF(VLOOKUP(B15,State!$A$3:$F$54,6,0)=1,"•","")</f>
        <v>•</v>
      </c>
      <c r="F15" s="71">
        <f>VLOOKUP(B15,State!$A$3:$K$54,11,0)</f>
        <v>815971</v>
      </c>
      <c r="G15" s="94">
        <f>LARGE(State!L$3:L$53,14)</f>
        <v>0.45584539141248381</v>
      </c>
      <c r="I15" s="70">
        <v>14</v>
      </c>
      <c r="J15" s="93" t="str">
        <f>VLOOKUP(O15,State!N$3:BJ$53,49,0)</f>
        <v>Kentucky</v>
      </c>
      <c r="K15" s="70">
        <f>VLOOKUP(J15,State!$A$3:$B$54,2,0)</f>
        <v>8</v>
      </c>
      <c r="L15" s="71">
        <f>VLOOKUP(J15,State!$A$3:$C$54,3,0)</f>
        <v>1492900</v>
      </c>
      <c r="M15" s="92" t="str">
        <f>IF(VLOOKUP(J15,State!$A$3:$G$54,7,0)=1,"•","")</f>
        <v/>
      </c>
      <c r="N15" s="71">
        <f>VLOOKUP(J15,State!$A$3:$M$54,13,0)</f>
        <v>617178</v>
      </c>
      <c r="O15" s="94">
        <f>LARGE(State!N$3:N$53,14)</f>
        <v>0.41340880166119631</v>
      </c>
      <c r="P15" s="94"/>
      <c r="Q15" s="70">
        <v>14</v>
      </c>
      <c r="R15" s="93" t="str">
        <f>VLOOKUP(W15,State!P$3:BJ$53,47,0)</f>
        <v>Colorado</v>
      </c>
      <c r="S15" s="70">
        <f>VLOOKUP(R15,State!$A$3:$B$54,2,0)</f>
        <v>8</v>
      </c>
      <c r="T15" s="71">
        <f>VLOOKUP(R15,State!$A$3:$C$54,3,0)</f>
        <v>1569180</v>
      </c>
      <c r="U15" s="92" t="str">
        <f>IF(VLOOKUP(R15,State!$A$3:$H$54,8,0)=1,"•","")</f>
        <v/>
      </c>
      <c r="V15" s="71">
        <f>VLOOKUP(R15,State!$A$3:$O$54,15,0)</f>
        <v>366010</v>
      </c>
      <c r="W15" s="94">
        <f>LARGE(State!P$3:P$53,14)</f>
        <v>0.23324921296473317</v>
      </c>
    </row>
    <row r="16" spans="1:23" x14ac:dyDescent="0.2">
      <c r="A16" s="70">
        <v>15</v>
      </c>
      <c r="B16" s="93" t="str">
        <f>VLOOKUP(G16,State!L$3:BJ$53,51,0)</f>
        <v>Pennsylvania</v>
      </c>
      <c r="C16" s="70">
        <f>VLOOKUP(B16,State!$A$3:$B$54,2,0)</f>
        <v>23</v>
      </c>
      <c r="D16" s="71">
        <f>VLOOKUP(B16,State!$A$3:$C$54,3,0)</f>
        <v>4959810</v>
      </c>
      <c r="E16" s="92" t="str">
        <f>IF(VLOOKUP(B16,State!$A$3:$F$54,6,0)=1,"•","")</f>
        <v>•</v>
      </c>
      <c r="F16" s="71">
        <f>VLOOKUP(B16,State!$A$3:$K$54,11,0)</f>
        <v>2239164</v>
      </c>
      <c r="G16" s="94">
        <f>LARGE(State!L$3:L$53,15)</f>
        <v>0.45146164873251193</v>
      </c>
      <c r="I16" s="70">
        <v>15</v>
      </c>
      <c r="J16" s="93" t="str">
        <f>VLOOKUP(O16,State!N$3:BJ$53,49,0)</f>
        <v>Louisiana</v>
      </c>
      <c r="K16" s="70">
        <f>VLOOKUP(J16,State!$A$3:$B$54,2,0)</f>
        <v>9</v>
      </c>
      <c r="L16" s="71">
        <f>VLOOKUP(J16,State!$A$3:$C$54,3,0)</f>
        <v>1790017</v>
      </c>
      <c r="M16" s="92" t="str">
        <f>IF(VLOOKUP(J16,State!$A$3:$G$54,7,0)=1,"•","")</f>
        <v/>
      </c>
      <c r="N16" s="71">
        <f>VLOOKUP(J16,State!$A$3:$M$54,13,0)</f>
        <v>733386</v>
      </c>
      <c r="O16" s="94">
        <f>LARGE(State!N$3:N$53,15)</f>
        <v>0.40970895807134794</v>
      </c>
      <c r="P16" s="94"/>
      <c r="Q16" s="70">
        <v>15</v>
      </c>
      <c r="R16" s="93" t="str">
        <f>VLOOKUP(W16,State!P$3:BJ$53,47,0)</f>
        <v>Rhode Island</v>
      </c>
      <c r="S16" s="70">
        <f>VLOOKUP(R16,State!$A$3:$B$54,2,0)</f>
        <v>4</v>
      </c>
      <c r="T16" s="71">
        <f>VLOOKUP(R16,State!$A$3:$C$54,3,0)</f>
        <v>453478</v>
      </c>
      <c r="U16" s="92" t="str">
        <f>IF(VLOOKUP(R16,State!$A$3:$H$54,8,0)=1,"•","")</f>
        <v/>
      </c>
      <c r="V16" s="71">
        <f>VLOOKUP(R16,State!$A$3:$O$54,15,0)</f>
        <v>105045</v>
      </c>
      <c r="W16" s="94">
        <f>LARGE(State!P$3:P$53,15)</f>
        <v>0.23164299039865219</v>
      </c>
    </row>
    <row r="17" spans="1:23" x14ac:dyDescent="0.2">
      <c r="A17" s="70">
        <v>16</v>
      </c>
      <c r="B17" s="93" t="str">
        <f>VLOOKUP(G17,State!L$3:BJ$53,51,0)</f>
        <v>Kentucky</v>
      </c>
      <c r="C17" s="70">
        <f>VLOOKUP(B17,State!$A$3:$B$54,2,0)</f>
        <v>8</v>
      </c>
      <c r="D17" s="71">
        <f>VLOOKUP(B17,State!$A$3:$C$54,3,0)</f>
        <v>1492900</v>
      </c>
      <c r="E17" s="92" t="str">
        <f>IF(VLOOKUP(B17,State!$A$3:$F$54,6,0)=1,"•","")</f>
        <v>•</v>
      </c>
      <c r="F17" s="71">
        <f>VLOOKUP(B17,State!$A$3:$K$54,11,0)</f>
        <v>665104</v>
      </c>
      <c r="G17" s="94">
        <f>LARGE(State!L$3:L$53,16)</f>
        <v>0.44551142072476391</v>
      </c>
      <c r="I17" s="70">
        <v>16</v>
      </c>
      <c r="J17" s="93" t="str">
        <f>VLOOKUP(O17,State!N$3:BJ$53,49,0)</f>
        <v>Florida</v>
      </c>
      <c r="K17" s="70">
        <f>VLOOKUP(J17,State!$A$3:$B$54,2,0)</f>
        <v>25</v>
      </c>
      <c r="L17" s="71">
        <f>VLOOKUP(J17,State!$A$3:$C$54,3,0)</f>
        <v>5314392</v>
      </c>
      <c r="M17" s="92" t="str">
        <f>IF(VLOOKUP(J17,State!$A$3:$G$54,7,0)=1,"•","")</f>
        <v>•</v>
      </c>
      <c r="N17" s="71">
        <f>VLOOKUP(J17,State!$A$3:$M$54,13,0)</f>
        <v>2173310</v>
      </c>
      <c r="O17" s="94">
        <f>LARGE(State!N$3:N$53,16)</f>
        <v>0.40894800383562219</v>
      </c>
      <c r="P17" s="94"/>
      <c r="Q17" s="70">
        <v>16</v>
      </c>
      <c r="R17" s="93" t="str">
        <f>VLOOKUP(W17,State!P$3:BJ$53,47,0)</f>
        <v>North Dakota</v>
      </c>
      <c r="S17" s="70">
        <f>VLOOKUP(R17,State!$A$3:$B$54,2,0)</f>
        <v>3</v>
      </c>
      <c r="T17" s="71">
        <f>VLOOKUP(R17,State!$A$3:$C$54,3,0)</f>
        <v>308133</v>
      </c>
      <c r="U17" s="92" t="str">
        <f>IF(VLOOKUP(R17,State!$A$3:$H$54,8,0)=1,"•","")</f>
        <v/>
      </c>
      <c r="V17" s="71">
        <f>VLOOKUP(R17,State!$A$3:$O$54,15,0)</f>
        <v>71084</v>
      </c>
      <c r="W17" s="94">
        <f>LARGE(State!P$3:P$53,16)</f>
        <v>0.23069259053720309</v>
      </c>
    </row>
    <row r="18" spans="1:23" x14ac:dyDescent="0.2">
      <c r="A18" s="70">
        <v>17</v>
      </c>
      <c r="B18" s="93" t="str">
        <f>VLOOKUP(G18,State!L$3:BJ$53,51,0)</f>
        <v>Missouri</v>
      </c>
      <c r="C18" s="70">
        <f>VLOOKUP(B18,State!$A$3:$B$54,2,0)</f>
        <v>11</v>
      </c>
      <c r="D18" s="71">
        <f>VLOOKUP(B18,State!$A$3:$C$54,3,0)</f>
        <v>2391565</v>
      </c>
      <c r="E18" s="92" t="str">
        <f>IF(VLOOKUP(B18,State!$A$3:$F$54,6,0)=1,"•","")</f>
        <v>•</v>
      </c>
      <c r="F18" s="71">
        <f>VLOOKUP(B18,State!$A$3:$K$54,11,0)</f>
        <v>1053873</v>
      </c>
      <c r="G18" s="94">
        <f>LARGE(State!L$3:L$53,17)</f>
        <v>0.44066249506076566</v>
      </c>
      <c r="I18" s="70">
        <v>17</v>
      </c>
      <c r="J18" s="93" t="str">
        <f>VLOOKUP(O18,State!N$3:BJ$53,49,0)</f>
        <v>South Dakota</v>
      </c>
      <c r="K18" s="70">
        <f>VLOOKUP(J18,State!$A$3:$B$54,2,0)</f>
        <v>3</v>
      </c>
      <c r="L18" s="71">
        <f>VLOOKUP(J18,State!$A$3:$C$54,3,0)</f>
        <v>336254</v>
      </c>
      <c r="M18" s="92" t="str">
        <f>IF(VLOOKUP(J18,State!$A$3:$G$54,7,0)=1,"•","")</f>
        <v>•</v>
      </c>
      <c r="N18" s="71">
        <f>VLOOKUP(J18,State!$A$3:$M$54,13,0)</f>
        <v>136718</v>
      </c>
      <c r="O18" s="94">
        <f>LARGE(State!N$3:N$53,17)</f>
        <v>0.4065914457523182</v>
      </c>
      <c r="P18" s="94"/>
      <c r="Q18" s="70">
        <v>17</v>
      </c>
      <c r="R18" s="93" t="str">
        <f>VLOOKUP(W18,State!P$3:BJ$53,47,0)</f>
        <v>Oklahoma</v>
      </c>
      <c r="S18" s="70">
        <f>VLOOKUP(R18,State!$A$3:$B$54,2,0)</f>
        <v>8</v>
      </c>
      <c r="T18" s="71">
        <f>VLOOKUP(R18,State!$A$3:$C$54,3,0)</f>
        <v>1390359</v>
      </c>
      <c r="U18" s="92" t="str">
        <f>IF(VLOOKUP(R18,State!$A$3:$H$54,8,0)=1,"•","")</f>
        <v/>
      </c>
      <c r="V18" s="71">
        <f>VLOOKUP(R18,State!$A$3:$O$54,15,0)</f>
        <v>319878</v>
      </c>
      <c r="W18" s="94">
        <f>LARGE(State!P$3:P$53,17)</f>
        <v>0.23006863694916205</v>
      </c>
    </row>
    <row r="19" spans="1:23" x14ac:dyDescent="0.2">
      <c r="A19" s="70">
        <v>18</v>
      </c>
      <c r="B19" s="93" t="str">
        <f>VLOOKUP(G19,State!L$3:BJ$53,51,0)</f>
        <v>Michigan</v>
      </c>
      <c r="C19" s="70">
        <f>VLOOKUP(B19,State!$A$3:$B$54,2,0)</f>
        <v>18</v>
      </c>
      <c r="D19" s="71">
        <f>VLOOKUP(B19,State!$A$3:$C$54,3,0)</f>
        <v>4274673</v>
      </c>
      <c r="E19" s="92" t="str">
        <f>IF(VLOOKUP(B19,State!$A$3:$F$54,6,0)=1,"•","")</f>
        <v>•</v>
      </c>
      <c r="F19" s="71">
        <f>VLOOKUP(B19,State!$A$3:$K$54,11,0)</f>
        <v>1871182</v>
      </c>
      <c r="G19" s="94">
        <f>LARGE(State!L$3:L$53,18)</f>
        <v>0.43773687484399393</v>
      </c>
      <c r="I19" s="70">
        <v>18</v>
      </c>
      <c r="J19" s="93" t="str">
        <f>VLOOKUP(O19,State!N$3:BJ$53,49,0)</f>
        <v>New Jersey</v>
      </c>
      <c r="K19" s="70">
        <f>VLOOKUP(J19,State!$A$3:$B$54,2,0)</f>
        <v>15</v>
      </c>
      <c r="L19" s="71">
        <f>VLOOKUP(J19,State!$A$3:$C$54,3,0)</f>
        <v>3343594</v>
      </c>
      <c r="M19" s="92" t="str">
        <f>IF(VLOOKUP(J19,State!$A$3:$G$54,7,0)=1,"•","")</f>
        <v/>
      </c>
      <c r="N19" s="71">
        <f>VLOOKUP(J19,State!$A$3:$M$54,13,0)</f>
        <v>1356865</v>
      </c>
      <c r="O19" s="94">
        <f>LARGE(State!N$3:N$53,18)</f>
        <v>0.40581033462794824</v>
      </c>
      <c r="P19" s="94"/>
      <c r="Q19" s="70">
        <v>18</v>
      </c>
      <c r="R19" s="93" t="str">
        <f>VLOOKUP(W19,State!P$3:BJ$53,47,0)</f>
        <v>Massachusetts</v>
      </c>
      <c r="S19" s="70">
        <f>VLOOKUP(R19,State!$A$3:$B$54,2,0)</f>
        <v>12</v>
      </c>
      <c r="T19" s="71">
        <f>VLOOKUP(R19,State!$A$3:$C$54,3,0)</f>
        <v>2773574</v>
      </c>
      <c r="U19" s="92" t="str">
        <f>IF(VLOOKUP(R19,State!$A$3:$H$54,8,0)=1,"•","")</f>
        <v/>
      </c>
      <c r="V19" s="71">
        <f>VLOOKUP(R19,State!$A$3:$O$54,15,0)</f>
        <v>632312</v>
      </c>
      <c r="W19" s="94">
        <f>LARGE(State!P$3:P$53,18)</f>
        <v>0.22797733177481475</v>
      </c>
    </row>
    <row r="20" spans="1:23" x14ac:dyDescent="0.2">
      <c r="A20" s="70">
        <v>19</v>
      </c>
      <c r="B20" s="93" t="str">
        <f>VLOOKUP(G20,State!L$3:BJ$53,51,0)</f>
        <v>Delaware</v>
      </c>
      <c r="C20" s="70">
        <f>VLOOKUP(B20,State!$A$3:$B$54,2,0)</f>
        <v>3</v>
      </c>
      <c r="D20" s="71">
        <f>VLOOKUP(B20,State!$A$3:$C$54,3,0)</f>
        <v>289735</v>
      </c>
      <c r="E20" s="92" t="str">
        <f>IF(VLOOKUP(B20,State!$A$3:$F$54,6,0)=1,"•","")</f>
        <v>•</v>
      </c>
      <c r="F20" s="71">
        <f>VLOOKUP(B20,State!$A$3:$K$54,11,0)</f>
        <v>126054</v>
      </c>
      <c r="G20" s="94">
        <f>LARGE(State!L$3:L$53,19)</f>
        <v>0.43506652630852333</v>
      </c>
      <c r="I20" s="70">
        <v>19</v>
      </c>
      <c r="J20" s="93" t="str">
        <f>VLOOKUP(O20,State!N$3:BJ$53,49,0)</f>
        <v>Texas</v>
      </c>
      <c r="K20" s="70">
        <f>VLOOKUP(J20,State!$A$3:$B$54,2,0)</f>
        <v>32</v>
      </c>
      <c r="L20" s="71">
        <f>VLOOKUP(J20,State!$A$3:$C$54,3,0)</f>
        <v>6154018</v>
      </c>
      <c r="M20" s="92" t="str">
        <f>IF(VLOOKUP(J20,State!$A$3:$G$54,7,0)=1,"•","")</f>
        <v>•</v>
      </c>
      <c r="N20" s="71">
        <f>VLOOKUP(J20,State!$A$3:$M$54,13,0)</f>
        <v>2496071</v>
      </c>
      <c r="O20" s="94">
        <f>LARGE(State!N$3:N$53,19)</f>
        <v>0.40560021111410466</v>
      </c>
      <c r="P20" s="94"/>
      <c r="Q20" s="70">
        <v>19</v>
      </c>
      <c r="R20" s="93" t="str">
        <f>VLOOKUP(W20,State!P$3:BJ$53,47,0)</f>
        <v>Vermont</v>
      </c>
      <c r="S20" s="70">
        <f>VLOOKUP(R20,State!$A$3:$B$54,2,0)</f>
        <v>3</v>
      </c>
      <c r="T20" s="71">
        <f>VLOOKUP(R20,State!$A$3:$C$54,3,0)</f>
        <v>289701</v>
      </c>
      <c r="U20" s="92" t="str">
        <f>IF(VLOOKUP(R20,State!$A$3:$H$54,8,0)=1,"•","")</f>
        <v/>
      </c>
      <c r="V20" s="71">
        <f>VLOOKUP(R20,State!$A$3:$O$54,15,0)</f>
        <v>65991</v>
      </c>
      <c r="W20" s="94">
        <f>LARGE(State!P$3:P$53,19)</f>
        <v>0.22779003179139873</v>
      </c>
    </row>
    <row r="21" spans="1:23" x14ac:dyDescent="0.2">
      <c r="A21" s="70">
        <v>20</v>
      </c>
      <c r="B21" s="93" t="str">
        <f>VLOOKUP(G21,State!L$3:BJ$53,51,0)</f>
        <v>Minnesota</v>
      </c>
      <c r="C21" s="70">
        <f>VLOOKUP(B21,State!$A$3:$B$54,2,0)</f>
        <v>10</v>
      </c>
      <c r="D21" s="71">
        <f>VLOOKUP(B21,State!$A$3:$C$54,3,0)</f>
        <v>2347948</v>
      </c>
      <c r="E21" s="92" t="str">
        <f>IF(VLOOKUP(B21,State!$A$3:$F$54,6,0)=1,"•","")</f>
        <v>•</v>
      </c>
      <c r="F21" s="71">
        <f>VLOOKUP(B21,State!$A$3:$K$54,11,0)</f>
        <v>1020997</v>
      </c>
      <c r="G21" s="94">
        <f>LARGE(State!L$3:L$53,20)</f>
        <v>0.43484651278478059</v>
      </c>
      <c r="I21" s="70">
        <v>20</v>
      </c>
      <c r="J21" s="93" t="str">
        <f>VLOOKUP(O21,State!N$3:BJ$53,49,0)</f>
        <v>Wyoming</v>
      </c>
      <c r="K21" s="70">
        <f>VLOOKUP(J21,State!$A$3:$B$54,2,0)</f>
        <v>3</v>
      </c>
      <c r="L21" s="71">
        <f>VLOOKUP(J21,State!$A$3:$C$54,3,0)</f>
        <v>200625</v>
      </c>
      <c r="M21" s="92" t="str">
        <f>IF(VLOOKUP(J21,State!$A$3:$G$54,7,0)=1,"•","")</f>
        <v>•</v>
      </c>
      <c r="N21" s="71">
        <f>VLOOKUP(J21,State!$A$3:$M$54,13,0)</f>
        <v>79347</v>
      </c>
      <c r="O21" s="94">
        <f>LARGE(State!N$3:N$53,20)</f>
        <v>0.39549906542056074</v>
      </c>
      <c r="P21" s="94"/>
      <c r="Q21" s="70">
        <v>20</v>
      </c>
      <c r="R21" s="93" t="str">
        <f>VLOOKUP(W21,State!P$3:BJ$53,47,0)</f>
        <v>New Hampshire</v>
      </c>
      <c r="S21" s="70">
        <f>VLOOKUP(R21,State!$A$3:$B$54,2,0)</f>
        <v>4</v>
      </c>
      <c r="T21" s="71">
        <f>VLOOKUP(R21,State!$A$3:$C$54,3,0)</f>
        <v>537945</v>
      </c>
      <c r="U21" s="92" t="str">
        <f>IF(VLOOKUP(R21,State!$A$3:$H$54,8,0)=1,"•","")</f>
        <v/>
      </c>
      <c r="V21" s="71">
        <f>VLOOKUP(R21,State!$A$3:$O$54,15,0)</f>
        <v>121337</v>
      </c>
      <c r="W21" s="94">
        <f>LARGE(State!P$3:P$53,20)</f>
        <v>0.22555651600070639</v>
      </c>
    </row>
    <row r="22" spans="1:23" x14ac:dyDescent="0.2">
      <c r="A22" s="70">
        <v>21</v>
      </c>
      <c r="B22" s="93" t="str">
        <f>VLOOKUP(G22,State!L$3:BJ$53,51,0)</f>
        <v>Georgia</v>
      </c>
      <c r="C22" s="70">
        <f>VLOOKUP(B22,State!$A$3:$B$54,2,0)</f>
        <v>13</v>
      </c>
      <c r="D22" s="71">
        <f>VLOOKUP(B22,State!$A$3:$C$54,3,0)</f>
        <v>2321133</v>
      </c>
      <c r="E22" s="92" t="str">
        <f>IF(VLOOKUP(B22,State!$A$3:$F$54,6,0)=1,"•","")</f>
        <v>•</v>
      </c>
      <c r="F22" s="71">
        <f>VLOOKUP(B22,State!$A$3:$K$54,11,0)</f>
        <v>1008966</v>
      </c>
      <c r="G22" s="94">
        <f>LARGE(State!L$3:L$53,21)</f>
        <v>0.43468685335997548</v>
      </c>
      <c r="I22" s="70">
        <v>21</v>
      </c>
      <c r="J22" s="93" t="str">
        <f>VLOOKUP(O22,State!N$3:BJ$53,49,0)</f>
        <v>Alaska</v>
      </c>
      <c r="K22" s="70">
        <f>VLOOKUP(J22,State!$A$3:$B$54,2,0)</f>
        <v>3</v>
      </c>
      <c r="L22" s="71">
        <f>VLOOKUP(J22,State!$A$3:$C$54,3,0)</f>
        <v>258506</v>
      </c>
      <c r="M22" s="92" t="str">
        <f>IF(VLOOKUP(J22,State!$A$3:$G$54,7,0)=1,"•","")</f>
        <v>•</v>
      </c>
      <c r="N22" s="71">
        <f>VLOOKUP(J22,State!$A$3:$M$54,13,0)</f>
        <v>102000</v>
      </c>
      <c r="O22" s="94">
        <f>LARGE(State!N$3:N$53,21)</f>
        <v>0.39457498085150827</v>
      </c>
      <c r="P22" s="94"/>
      <c r="Q22" s="70">
        <v>21</v>
      </c>
      <c r="R22" s="93" t="str">
        <f>VLOOKUP(W22,State!P$3:BJ$53,47,0)</f>
        <v>Texas</v>
      </c>
      <c r="S22" s="70">
        <f>VLOOKUP(R22,State!$A$3:$B$54,2,0)</f>
        <v>32</v>
      </c>
      <c r="T22" s="71">
        <f>VLOOKUP(R22,State!$A$3:$C$54,3,0)</f>
        <v>6154018</v>
      </c>
      <c r="U22" s="92" t="str">
        <f>IF(VLOOKUP(R22,State!$A$3:$H$54,8,0)=1,"•","")</f>
        <v/>
      </c>
      <c r="V22" s="71">
        <f>VLOOKUP(R22,State!$A$3:$O$54,15,0)</f>
        <v>1354781</v>
      </c>
      <c r="W22" s="94">
        <f>LARGE(State!P$3:P$53,21)</f>
        <v>0.22014576492951435</v>
      </c>
    </row>
    <row r="23" spans="1:23" x14ac:dyDescent="0.2">
      <c r="A23" s="70">
        <v>22</v>
      </c>
      <c r="B23" s="93" t="str">
        <f>VLOOKUP(G23,State!L$3:BJ$53,51,0)</f>
        <v>Washington</v>
      </c>
      <c r="C23" s="70">
        <f>VLOOKUP(B23,State!$A$3:$B$54,2,0)</f>
        <v>11</v>
      </c>
      <c r="D23" s="71">
        <f>VLOOKUP(B23,State!$A$3:$C$54,3,0)</f>
        <v>2288230</v>
      </c>
      <c r="E23" s="92" t="str">
        <f>IF(VLOOKUP(B23,State!$A$3:$F$54,6,0)=1,"•","")</f>
        <v>•</v>
      </c>
      <c r="F23" s="71">
        <f>VLOOKUP(B23,State!$A$3:$K$54,11,0)</f>
        <v>993037</v>
      </c>
      <c r="G23" s="94">
        <f>LARGE(State!L$3:L$53,22)</f>
        <v>0.43397604261809347</v>
      </c>
      <c r="I23" s="70">
        <v>22</v>
      </c>
      <c r="J23" s="93" t="str">
        <f>VLOOKUP(O23,State!N$3:BJ$53,49,0)</f>
        <v>Kansas</v>
      </c>
      <c r="K23" s="70">
        <f>VLOOKUP(J23,State!$A$3:$B$54,2,0)</f>
        <v>6</v>
      </c>
      <c r="L23" s="71">
        <f>VLOOKUP(J23,State!$A$3:$C$54,3,0)</f>
        <v>1157236</v>
      </c>
      <c r="M23" s="92" t="str">
        <f>IF(VLOOKUP(J23,State!$A$3:$G$54,7,0)=1,"•","")</f>
        <v>•</v>
      </c>
      <c r="N23" s="71">
        <f>VLOOKUP(J23,State!$A$3:$M$54,13,0)</f>
        <v>449951</v>
      </c>
      <c r="O23" s="94">
        <f>LARGE(State!N$3:N$53,22)</f>
        <v>0.38881524598266903</v>
      </c>
      <c r="P23" s="94"/>
      <c r="Q23" s="70">
        <v>22</v>
      </c>
      <c r="R23" s="93" t="str">
        <f>VLOOKUP(W23,State!P$3:BJ$53,47,0)</f>
        <v>South Dakota</v>
      </c>
      <c r="S23" s="70">
        <f>VLOOKUP(R23,State!$A$3:$B$54,2,0)</f>
        <v>3</v>
      </c>
      <c r="T23" s="71">
        <f>VLOOKUP(R23,State!$A$3:$C$54,3,0)</f>
        <v>336254</v>
      </c>
      <c r="U23" s="92" t="str">
        <f>IF(VLOOKUP(R23,State!$A$3:$H$54,8,0)=1,"•","")</f>
        <v/>
      </c>
      <c r="V23" s="71">
        <f>VLOOKUP(R23,State!$A$3:$O$54,15,0)</f>
        <v>73295</v>
      </c>
      <c r="W23" s="94">
        <f>LARGE(State!P$3:P$53,22)</f>
        <v>0.21797510215491861</v>
      </c>
    </row>
    <row r="24" spans="1:23" x14ac:dyDescent="0.2">
      <c r="A24" s="70">
        <v>23</v>
      </c>
      <c r="B24" s="93" t="str">
        <f>VLOOKUP(G24,State!L$3:BJ$53,51,0)</f>
        <v>Iowa</v>
      </c>
      <c r="C24" s="70">
        <f>VLOOKUP(B24,State!$A$3:$B$54,2,0)</f>
        <v>7</v>
      </c>
      <c r="D24" s="71">
        <f>VLOOKUP(B24,State!$A$3:$C$54,3,0)</f>
        <v>1354607</v>
      </c>
      <c r="E24" s="92" t="str">
        <f>IF(VLOOKUP(B24,State!$A$3:$F$54,6,0)=1,"•","")</f>
        <v>•</v>
      </c>
      <c r="F24" s="71">
        <f>VLOOKUP(B24,State!$A$3:$K$54,11,0)</f>
        <v>586353</v>
      </c>
      <c r="G24" s="94">
        <f>LARGE(State!L$3:L$53,23)</f>
        <v>0.43285838623305506</v>
      </c>
      <c r="I24" s="70">
        <v>23</v>
      </c>
      <c r="J24" s="93" t="str">
        <f>VLOOKUP(O24,State!N$3:BJ$53,49,0)</f>
        <v>Arizona</v>
      </c>
      <c r="K24" s="70">
        <f>VLOOKUP(J24,State!$A$3:$B$54,2,0)</f>
        <v>8</v>
      </c>
      <c r="L24" s="71">
        <f>VLOOKUP(J24,State!$A$3:$C$54,3,0)</f>
        <v>1487006</v>
      </c>
      <c r="M24" s="92" t="str">
        <f>IF(VLOOKUP(J24,State!$A$3:$G$54,7,0)=1,"•","")</f>
        <v>•</v>
      </c>
      <c r="N24" s="71">
        <f>VLOOKUP(J24,State!$A$3:$M$54,13,0)</f>
        <v>572086</v>
      </c>
      <c r="O24" s="94">
        <f>LARGE(State!N$3:N$53,23)</f>
        <v>0.38472339721561311</v>
      </c>
      <c r="P24" s="94"/>
      <c r="Q24" s="70">
        <v>23</v>
      </c>
      <c r="R24" s="93" t="str">
        <f>VLOOKUP(W24,State!P$3:BJ$53,47,0)</f>
        <v>Missouri</v>
      </c>
      <c r="S24" s="70">
        <f>VLOOKUP(R24,State!$A$3:$B$54,2,0)</f>
        <v>11</v>
      </c>
      <c r="T24" s="71">
        <f>VLOOKUP(R24,State!$A$3:$C$54,3,0)</f>
        <v>2391565</v>
      </c>
      <c r="U24" s="92" t="str">
        <f>IF(VLOOKUP(R24,State!$A$3:$H$54,8,0)=1,"•","")</f>
        <v/>
      </c>
      <c r="V24" s="71">
        <f>VLOOKUP(R24,State!$A$3:$O$54,15,0)</f>
        <v>518741</v>
      </c>
      <c r="W24" s="94">
        <f>LARGE(State!P$3:P$53,23)</f>
        <v>0.2169044119645504</v>
      </c>
    </row>
    <row r="25" spans="1:23" x14ac:dyDescent="0.2">
      <c r="A25" s="70">
        <v>24</v>
      </c>
      <c r="B25" s="93" t="str">
        <f>VLOOKUP(G25,State!L$3:BJ$53,51,0)</f>
        <v>New Jersey</v>
      </c>
      <c r="C25" s="70">
        <f>VLOOKUP(B25,State!$A$3:$B$54,2,0)</f>
        <v>15</v>
      </c>
      <c r="D25" s="71">
        <f>VLOOKUP(B25,State!$A$3:$C$54,3,0)</f>
        <v>3343594</v>
      </c>
      <c r="E25" s="92" t="str">
        <f>IF(VLOOKUP(B25,State!$A$3:$F$54,6,0)=1,"•","")</f>
        <v>•</v>
      </c>
      <c r="F25" s="71">
        <f>VLOOKUP(B25,State!$A$3:$K$54,11,0)</f>
        <v>1436206</v>
      </c>
      <c r="G25" s="94">
        <f>LARGE(State!L$3:L$53,24)</f>
        <v>0.42953959123027496</v>
      </c>
      <c r="I25" s="70">
        <v>24</v>
      </c>
      <c r="J25" s="93" t="str">
        <f>VLOOKUP(O25,State!N$3:BJ$53,49,0)</f>
        <v>Ohio</v>
      </c>
      <c r="K25" s="70">
        <f>VLOOKUP(J25,State!$A$3:$B$54,2,0)</f>
        <v>21</v>
      </c>
      <c r="L25" s="71">
        <f>VLOOKUP(J25,State!$A$3:$C$54,3,0)</f>
        <v>4939964</v>
      </c>
      <c r="M25" s="92" t="str">
        <f>IF(VLOOKUP(J25,State!$A$3:$G$54,7,0)=1,"•","")</f>
        <v/>
      </c>
      <c r="N25" s="71">
        <f>VLOOKUP(J25,State!$A$3:$M$54,13,0)</f>
        <v>1894310</v>
      </c>
      <c r="O25" s="94">
        <f>LARGE(State!N$3:N$53,24)</f>
        <v>0.38346635724470868</v>
      </c>
      <c r="P25" s="94"/>
      <c r="Q25" s="70">
        <v>24</v>
      </c>
      <c r="R25" s="93" t="str">
        <f>VLOOKUP(W25,State!P$3:BJ$53,47,0)</f>
        <v>Connecticut</v>
      </c>
      <c r="S25" s="70">
        <f>VLOOKUP(R25,State!$A$3:$B$54,2,0)</f>
        <v>8</v>
      </c>
      <c r="T25" s="71">
        <f>VLOOKUP(R25,State!$A$3:$C$54,3,0)</f>
        <v>1616332</v>
      </c>
      <c r="U25" s="92" t="str">
        <f>IF(VLOOKUP(R25,State!$A$3:$H$54,8,0)=1,"•","")</f>
        <v/>
      </c>
      <c r="V25" s="71">
        <f>VLOOKUP(R25,State!$A$3:$O$54,15,0)</f>
        <v>348771</v>
      </c>
      <c r="W25" s="94">
        <f>LARGE(State!P$3:P$53,24)</f>
        <v>0.21577930771648399</v>
      </c>
    </row>
    <row r="26" spans="1:23" x14ac:dyDescent="0.2">
      <c r="A26" s="70">
        <v>25</v>
      </c>
      <c r="B26" s="93" t="str">
        <f>VLOOKUP(G26,State!L$3:BJ$53,51,0)</f>
        <v>North Carolina</v>
      </c>
      <c r="C26" s="70">
        <f>VLOOKUP(B26,State!$A$3:$B$54,2,0)</f>
        <v>14</v>
      </c>
      <c r="D26" s="71">
        <f>VLOOKUP(B26,State!$A$3:$C$54,3,0)</f>
        <v>2611850</v>
      </c>
      <c r="E26" s="92" t="str">
        <f>IF(VLOOKUP(B26,State!$A$3:$F$54,6,0)=1,"•","")</f>
        <v/>
      </c>
      <c r="F26" s="71">
        <f>VLOOKUP(B26,State!$A$3:$K$54,11,0)</f>
        <v>1114042</v>
      </c>
      <c r="G26" s="94">
        <f>LARGE(State!L$3:L$53,25)</f>
        <v>0.42653368302161304</v>
      </c>
      <c r="I26" s="70">
        <v>25</v>
      </c>
      <c r="J26" s="93" t="str">
        <f>VLOOKUP(O26,State!N$3:BJ$53,49,0)</f>
        <v>New Hampshire</v>
      </c>
      <c r="K26" s="70">
        <f>VLOOKUP(J26,State!$A$3:$B$54,2,0)</f>
        <v>4</v>
      </c>
      <c r="L26" s="71">
        <f>VLOOKUP(J26,State!$A$3:$C$54,3,0)</f>
        <v>537945</v>
      </c>
      <c r="M26" s="92" t="str">
        <f>IF(VLOOKUP(J26,State!$A$3:$G$54,7,0)=1,"•","")</f>
        <v/>
      </c>
      <c r="N26" s="71">
        <f>VLOOKUP(J26,State!$A$3:$M$54,13,0)</f>
        <v>202484</v>
      </c>
      <c r="O26" s="94">
        <f>LARGE(State!N$3:N$53,25)</f>
        <v>0.37640279210699978</v>
      </c>
      <c r="P26" s="94"/>
      <c r="Q26" s="70">
        <v>25</v>
      </c>
      <c r="R26" s="93" t="str">
        <f>VLOOKUP(W26,State!P$3:BJ$53,47,0)</f>
        <v>Wisconsin</v>
      </c>
      <c r="S26" s="70">
        <f>VLOOKUP(R26,State!$A$3:$B$54,2,0)</f>
        <v>11</v>
      </c>
      <c r="T26" s="71">
        <f>VLOOKUP(R26,State!$A$3:$C$54,3,0)</f>
        <v>2531114</v>
      </c>
      <c r="U26" s="92" t="str">
        <f>IF(VLOOKUP(R26,State!$A$3:$H$54,8,0)=1,"•","")</f>
        <v/>
      </c>
      <c r="V26" s="71">
        <f>VLOOKUP(R26,State!$A$3:$O$54,15,0)</f>
        <v>544479</v>
      </c>
      <c r="W26" s="94">
        <f>LARGE(State!P$3:P$53,25)</f>
        <v>0.21511437256480742</v>
      </c>
    </row>
    <row r="27" spans="1:23" x14ac:dyDescent="0.2">
      <c r="A27" s="70">
        <v>26</v>
      </c>
      <c r="B27" s="93" t="str">
        <f>VLOOKUP(G27,State!L$3:BJ$53,51,0)</f>
        <v>Oregon</v>
      </c>
      <c r="C27" s="70">
        <f>VLOOKUP(B27,State!$A$3:$B$54,2,0)</f>
        <v>7</v>
      </c>
      <c r="D27" s="71">
        <f>VLOOKUP(B27,State!$A$3:$C$54,3,0)</f>
        <v>1462643</v>
      </c>
      <c r="E27" s="92" t="str">
        <f>IF(VLOOKUP(B27,State!$A$3:$F$54,6,0)=1,"•","")</f>
        <v>•</v>
      </c>
      <c r="F27" s="71">
        <f>VLOOKUP(B27,State!$A$3:$K$54,11,0)</f>
        <v>621314</v>
      </c>
      <c r="G27" s="94">
        <f>LARGE(State!L$3:L$53,26)</f>
        <v>0.42478855058958337</v>
      </c>
      <c r="I27" s="70">
        <v>26</v>
      </c>
      <c r="J27" s="93" t="str">
        <f>VLOOKUP(O27,State!N$3:BJ$53,49,0)</f>
        <v>New Mexico</v>
      </c>
      <c r="K27" s="70">
        <f>VLOOKUP(J27,State!$A$3:$B$54,2,0)</f>
        <v>5</v>
      </c>
      <c r="L27" s="71">
        <f>VLOOKUP(J27,State!$A$3:$C$54,3,0)</f>
        <v>569986</v>
      </c>
      <c r="M27" s="92" t="str">
        <f>IF(VLOOKUP(J27,State!$A$3:$G$54,7,0)=1,"•","")</f>
        <v/>
      </c>
      <c r="N27" s="71">
        <f>VLOOKUP(J27,State!$A$3:$M$54,13,0)</f>
        <v>212824</v>
      </c>
      <c r="O27" s="94">
        <f>LARGE(State!N$3:N$53,26)</f>
        <v>0.37338460944654783</v>
      </c>
      <c r="P27" s="94"/>
      <c r="Q27" s="70">
        <v>26</v>
      </c>
      <c r="R27" s="93" t="str">
        <f>VLOOKUP(W27,State!P$3:BJ$53,47,0)</f>
        <v>Ohio</v>
      </c>
      <c r="S27" s="70">
        <f>VLOOKUP(R27,State!$A$3:$B$54,2,0)</f>
        <v>21</v>
      </c>
      <c r="T27" s="71">
        <f>VLOOKUP(R27,State!$A$3:$C$54,3,0)</f>
        <v>4939964</v>
      </c>
      <c r="U27" s="92" t="str">
        <f>IF(VLOOKUP(R27,State!$A$3:$H$54,8,0)=1,"•","")</f>
        <v/>
      </c>
      <c r="V27" s="71">
        <f>VLOOKUP(R27,State!$A$3:$O$54,15,0)</f>
        <v>1036426</v>
      </c>
      <c r="W27" s="94">
        <f>LARGE(State!P$3:P$53,26)</f>
        <v>0.20980436294677451</v>
      </c>
    </row>
    <row r="28" spans="1:23" x14ac:dyDescent="0.2">
      <c r="A28" s="70">
        <v>27</v>
      </c>
      <c r="B28" s="93" t="str">
        <f>VLOOKUP(G28,State!L$3:BJ$53,51,0)</f>
        <v>Connecticut</v>
      </c>
      <c r="C28" s="70">
        <f>VLOOKUP(B28,State!$A$3:$B$54,2,0)</f>
        <v>8</v>
      </c>
      <c r="D28" s="71">
        <f>VLOOKUP(B28,State!$A$3:$C$54,3,0)</f>
        <v>1616332</v>
      </c>
      <c r="E28" s="92" t="str">
        <f>IF(VLOOKUP(B28,State!$A$3:$F$54,6,0)=1,"•","")</f>
        <v>•</v>
      </c>
      <c r="F28" s="71">
        <f>VLOOKUP(B28,State!$A$3:$K$54,11,0)</f>
        <v>682318</v>
      </c>
      <c r="G28" s="94">
        <f>LARGE(State!L$3:L$53,27)</f>
        <v>0.42213975841596901</v>
      </c>
      <c r="I28" s="70">
        <v>27</v>
      </c>
      <c r="J28" s="93" t="str">
        <f>VLOOKUP(O28,State!N$3:BJ$53,49,0)</f>
        <v>Iowa</v>
      </c>
      <c r="K28" s="70">
        <f>VLOOKUP(J28,State!$A$3:$B$54,2,0)</f>
        <v>7</v>
      </c>
      <c r="L28" s="71">
        <f>VLOOKUP(J28,State!$A$3:$C$54,3,0)</f>
        <v>1354607</v>
      </c>
      <c r="M28" s="92" t="str">
        <f>IF(VLOOKUP(J28,State!$A$3:$G$54,7,0)=1,"•","")</f>
        <v/>
      </c>
      <c r="N28" s="71">
        <f>VLOOKUP(J28,State!$A$3:$M$54,13,0)</f>
        <v>504891</v>
      </c>
      <c r="O28" s="94">
        <f>LARGE(State!N$3:N$53,27)</f>
        <v>0.37272138708865377</v>
      </c>
      <c r="P28" s="94"/>
      <c r="Q28" s="70">
        <v>27</v>
      </c>
      <c r="R28" s="93" t="str">
        <f>VLOOKUP(W28,State!P$3:BJ$53,47,0)</f>
        <v>California</v>
      </c>
      <c r="S28" s="70">
        <f>VLOOKUP(R28,State!$A$3:$B$54,2,0)</f>
        <v>54</v>
      </c>
      <c r="T28" s="71">
        <f>VLOOKUP(R28,State!$A$3:$C$54,3,0)</f>
        <v>11131721</v>
      </c>
      <c r="U28" s="92" t="str">
        <f>IF(VLOOKUP(R28,State!$A$3:$H$54,8,0)=1,"•","")</f>
        <v/>
      </c>
      <c r="V28" s="71">
        <f>VLOOKUP(R28,State!$A$3:$O$54,15,0)</f>
        <v>2296006</v>
      </c>
      <c r="W28" s="94">
        <f>LARGE(State!P$3:P$53,27)</f>
        <v>0.20625795418336482</v>
      </c>
    </row>
    <row r="29" spans="1:23" x14ac:dyDescent="0.2">
      <c r="A29" s="70">
        <v>28</v>
      </c>
      <c r="B29" s="93" t="str">
        <f>VLOOKUP(G29,State!L$3:BJ$53,51,0)</f>
        <v>Wisconsin</v>
      </c>
      <c r="C29" s="70">
        <f>VLOOKUP(B29,State!$A$3:$B$54,2,0)</f>
        <v>11</v>
      </c>
      <c r="D29" s="71">
        <f>VLOOKUP(B29,State!$A$3:$C$54,3,0)</f>
        <v>2531114</v>
      </c>
      <c r="E29" s="92" t="str">
        <f>IF(VLOOKUP(B29,State!$A$3:$F$54,6,0)=1,"•","")</f>
        <v>•</v>
      </c>
      <c r="F29" s="71">
        <f>VLOOKUP(B29,State!$A$3:$K$54,11,0)</f>
        <v>1041066</v>
      </c>
      <c r="G29" s="94">
        <f>LARGE(State!L$3:L$53,28)</f>
        <v>0.41130743222154353</v>
      </c>
      <c r="I29" s="70">
        <v>28</v>
      </c>
      <c r="J29" s="93" t="str">
        <f>VLOOKUP(O29,State!N$3:BJ$53,49,0)</f>
        <v>Wisconsin</v>
      </c>
      <c r="K29" s="70">
        <f>VLOOKUP(J29,State!$A$3:$B$54,2,0)</f>
        <v>11</v>
      </c>
      <c r="L29" s="71">
        <f>VLOOKUP(J29,State!$A$3:$C$54,3,0)</f>
        <v>2531114</v>
      </c>
      <c r="M29" s="92" t="str">
        <f>IF(VLOOKUP(J29,State!$A$3:$G$54,7,0)=1,"•","")</f>
        <v/>
      </c>
      <c r="N29" s="71">
        <f>VLOOKUP(J29,State!$A$3:$M$54,13,0)</f>
        <v>930855</v>
      </c>
      <c r="O29" s="94">
        <f>LARGE(State!N$3:N$53,28)</f>
        <v>0.36776494460541881</v>
      </c>
      <c r="P29" s="94"/>
      <c r="Q29" s="70">
        <v>28</v>
      </c>
      <c r="R29" s="93" t="str">
        <f>VLOOKUP(W29,State!P$3:BJ$53,47,0)</f>
        <v>Delaware</v>
      </c>
      <c r="S29" s="70">
        <f>VLOOKUP(R29,State!$A$3:$B$54,2,0)</f>
        <v>3</v>
      </c>
      <c r="T29" s="71">
        <f>VLOOKUP(R29,State!$A$3:$C$54,3,0)</f>
        <v>289735</v>
      </c>
      <c r="U29" s="92" t="str">
        <f>IF(VLOOKUP(R29,State!$A$3:$H$54,8,0)=1,"•","")</f>
        <v/>
      </c>
      <c r="V29" s="71">
        <f>VLOOKUP(R29,State!$A$3:$O$54,15,0)</f>
        <v>59213</v>
      </c>
      <c r="W29" s="94">
        <f>LARGE(State!P$3:P$53,28)</f>
        <v>0.20436951006954632</v>
      </c>
    </row>
    <row r="30" spans="1:23" x14ac:dyDescent="0.2">
      <c r="A30" s="70">
        <v>29</v>
      </c>
      <c r="B30" s="93" t="str">
        <f>VLOOKUP(G30,State!L$3:BJ$53,51,0)</f>
        <v>Alabama</v>
      </c>
      <c r="C30" s="70">
        <f>VLOOKUP(B30,State!$A$3:$B$54,2,0)</f>
        <v>9</v>
      </c>
      <c r="D30" s="71">
        <f>VLOOKUP(B30,State!$A$3:$C$54,3,0)</f>
        <v>1688060</v>
      </c>
      <c r="E30" s="92" t="str">
        <f>IF(VLOOKUP(B30,State!$A$3:$F$54,6,0)=1,"•","")</f>
        <v/>
      </c>
      <c r="F30" s="71">
        <f>VLOOKUP(B30,State!$A$3:$K$54,11,0)</f>
        <v>690080</v>
      </c>
      <c r="G30" s="94">
        <f>LARGE(State!L$3:L$53,29)</f>
        <v>0.40880063504851721</v>
      </c>
      <c r="I30" s="70">
        <v>29</v>
      </c>
      <c r="J30" s="93" t="str">
        <f>VLOOKUP(O30,State!N$3:BJ$53,49,0)</f>
        <v>Hawaii</v>
      </c>
      <c r="K30" s="70">
        <f>VLOOKUP(J30,State!$A$3:$B$54,2,0)</f>
        <v>4</v>
      </c>
      <c r="L30" s="71">
        <f>VLOOKUP(J30,State!$A$3:$C$54,3,0)</f>
        <v>372842</v>
      </c>
      <c r="M30" s="92" t="str">
        <f>IF(VLOOKUP(J30,State!$A$3:$G$54,7,0)=1,"•","")</f>
        <v/>
      </c>
      <c r="N30" s="71">
        <f>VLOOKUP(J30,State!$A$3:$M$54,13,0)</f>
        <v>136822</v>
      </c>
      <c r="O30" s="94">
        <f>LARGE(State!N$3:N$53,29)</f>
        <v>0.36697045933666272</v>
      </c>
      <c r="P30" s="94"/>
      <c r="Q30" s="70">
        <v>29</v>
      </c>
      <c r="R30" s="93" t="str">
        <f>VLOOKUP(W30,State!P$3:BJ$53,47,0)</f>
        <v>Florida</v>
      </c>
      <c r="S30" s="70">
        <f>VLOOKUP(R30,State!$A$3:$B$54,2,0)</f>
        <v>25</v>
      </c>
      <c r="T30" s="71">
        <f>VLOOKUP(R30,State!$A$3:$C$54,3,0)</f>
        <v>5314392</v>
      </c>
      <c r="U30" s="92" t="str">
        <f>IF(VLOOKUP(R30,State!$A$3:$H$54,8,0)=1,"•","")</f>
        <v/>
      </c>
      <c r="V30" s="71">
        <f>VLOOKUP(R30,State!$A$3:$O$54,15,0)</f>
        <v>1053067</v>
      </c>
      <c r="W30" s="94">
        <f>LARGE(State!P$3:P$53,29)</f>
        <v>0.19815380574108948</v>
      </c>
    </row>
    <row r="31" spans="1:23" x14ac:dyDescent="0.2">
      <c r="A31" s="70">
        <v>30</v>
      </c>
      <c r="B31" s="93" t="str">
        <f>VLOOKUP(G31,State!L$3:BJ$53,51,0)</f>
        <v>Mississippi</v>
      </c>
      <c r="C31" s="70">
        <f>VLOOKUP(B31,State!$A$3:$B$54,2,0)</f>
        <v>7</v>
      </c>
      <c r="D31" s="71">
        <f>VLOOKUP(B31,State!$A$3:$C$54,3,0)</f>
        <v>981793</v>
      </c>
      <c r="E31" s="92" t="str">
        <f>IF(VLOOKUP(B31,State!$A$3:$F$54,6,0)=1,"•","")</f>
        <v/>
      </c>
      <c r="F31" s="71">
        <f>VLOOKUP(B31,State!$A$3:$K$54,11,0)</f>
        <v>400258</v>
      </c>
      <c r="G31" s="94">
        <f>LARGE(State!L$3:L$53,30)</f>
        <v>0.40768064143867394</v>
      </c>
      <c r="I31" s="70">
        <v>30</v>
      </c>
      <c r="J31" s="93" t="str">
        <f>VLOOKUP(O31,State!N$3:BJ$53,49,0)</f>
        <v>Michigan</v>
      </c>
      <c r="K31" s="70">
        <f>VLOOKUP(J31,State!$A$3:$B$54,2,0)</f>
        <v>18</v>
      </c>
      <c r="L31" s="71">
        <f>VLOOKUP(J31,State!$A$3:$C$54,3,0)</f>
        <v>4274673</v>
      </c>
      <c r="M31" s="92" t="str">
        <f>IF(VLOOKUP(J31,State!$A$3:$G$54,7,0)=1,"•","")</f>
        <v/>
      </c>
      <c r="N31" s="71">
        <f>VLOOKUP(J31,State!$A$3:$M$54,13,0)</f>
        <v>1554940</v>
      </c>
      <c r="O31" s="94">
        <f>LARGE(State!N$3:N$53,30)</f>
        <v>0.36375647915056897</v>
      </c>
      <c r="P31" s="94"/>
      <c r="Q31" s="70">
        <v>30</v>
      </c>
      <c r="R31" s="93" t="str">
        <f>VLOOKUP(W31,State!P$3:BJ$53,47,0)</f>
        <v>Indiana</v>
      </c>
      <c r="S31" s="70">
        <f>VLOOKUP(R31,State!$A$3:$B$54,2,0)</f>
        <v>12</v>
      </c>
      <c r="T31" s="71">
        <f>VLOOKUP(R31,State!$A$3:$C$54,3,0)</f>
        <v>2305871</v>
      </c>
      <c r="U31" s="92" t="str">
        <f>IF(VLOOKUP(R31,State!$A$3:$H$54,8,0)=1,"•","")</f>
        <v/>
      </c>
      <c r="V31" s="71">
        <f>VLOOKUP(R31,State!$A$3:$O$54,15,0)</f>
        <v>455934</v>
      </c>
      <c r="W31" s="94">
        <f>LARGE(State!P$3:P$53,30)</f>
        <v>0.19772745309689918</v>
      </c>
    </row>
    <row r="32" spans="1:23" x14ac:dyDescent="0.2">
      <c r="A32" s="70">
        <v>31</v>
      </c>
      <c r="B32" s="93" t="str">
        <f>VLOOKUP(G32,State!L$3:BJ$53,51,0)</f>
        <v>Virginia</v>
      </c>
      <c r="C32" s="70">
        <f>VLOOKUP(B32,State!$A$3:$B$54,2,0)</f>
        <v>13</v>
      </c>
      <c r="D32" s="71">
        <f>VLOOKUP(B32,State!$A$3:$C$54,3,0)</f>
        <v>2558665</v>
      </c>
      <c r="E32" s="92" t="str">
        <f>IF(VLOOKUP(B32,State!$A$3:$F$54,6,0)=1,"•","")</f>
        <v/>
      </c>
      <c r="F32" s="71">
        <f>VLOOKUP(B32,State!$A$3:$K$54,11,0)</f>
        <v>1038650</v>
      </c>
      <c r="G32" s="94">
        <f>LARGE(State!L$3:L$53,31)</f>
        <v>0.40593434466802025</v>
      </c>
      <c r="I32" s="70">
        <v>31</v>
      </c>
      <c r="J32" s="93" t="str">
        <f>VLOOKUP(O32,State!N$3:BJ$53,49,0)</f>
        <v>Pennsylvania</v>
      </c>
      <c r="K32" s="70">
        <f>VLOOKUP(J32,State!$A$3:$B$54,2,0)</f>
        <v>23</v>
      </c>
      <c r="L32" s="71">
        <f>VLOOKUP(J32,State!$A$3:$C$54,3,0)</f>
        <v>4959810</v>
      </c>
      <c r="M32" s="92" t="str">
        <f>IF(VLOOKUP(J32,State!$A$3:$G$54,7,0)=1,"•","")</f>
        <v/>
      </c>
      <c r="N32" s="71">
        <f>VLOOKUP(J32,State!$A$3:$M$54,13,0)</f>
        <v>1791841</v>
      </c>
      <c r="O32" s="94">
        <f>LARGE(State!N$3:N$53,31)</f>
        <v>0.36127210518144848</v>
      </c>
      <c r="P32" s="94"/>
      <c r="Q32" s="70">
        <v>31</v>
      </c>
      <c r="R32" s="93" t="str">
        <f>VLOOKUP(W32,State!P$3:BJ$53,47,0)</f>
        <v>Michigan</v>
      </c>
      <c r="S32" s="70">
        <f>VLOOKUP(R32,State!$A$3:$B$54,2,0)</f>
        <v>18</v>
      </c>
      <c r="T32" s="71">
        <f>VLOOKUP(R32,State!$A$3:$C$54,3,0)</f>
        <v>4274673</v>
      </c>
      <c r="U32" s="92" t="str">
        <f>IF(VLOOKUP(R32,State!$A$3:$H$54,8,0)=1,"•","")</f>
        <v/>
      </c>
      <c r="V32" s="71">
        <f>VLOOKUP(R32,State!$A$3:$O$54,15,0)</f>
        <v>824813</v>
      </c>
      <c r="W32" s="94">
        <f>LARGE(State!P$3:P$53,31)</f>
        <v>0.19295347269837951</v>
      </c>
    </row>
    <row r="33" spans="1:23" x14ac:dyDescent="0.2">
      <c r="A33" s="70">
        <v>32</v>
      </c>
      <c r="B33" s="93" t="str">
        <f>VLOOKUP(G33,State!L$3:BJ$53,51,0)</f>
        <v>Ohio</v>
      </c>
      <c r="C33" s="70">
        <f>VLOOKUP(B33,State!$A$3:$B$54,2,0)</f>
        <v>21</v>
      </c>
      <c r="D33" s="71">
        <f>VLOOKUP(B33,State!$A$3:$C$54,3,0)</f>
        <v>4939964</v>
      </c>
      <c r="E33" s="92" t="str">
        <f>IF(VLOOKUP(B33,State!$A$3:$F$54,6,0)=1,"•","")</f>
        <v>•</v>
      </c>
      <c r="F33" s="71">
        <f>VLOOKUP(B33,State!$A$3:$K$54,11,0)</f>
        <v>1984942</v>
      </c>
      <c r="G33" s="94">
        <f>LARGE(State!L$3:L$53,32)</f>
        <v>0.40181304964975451</v>
      </c>
      <c r="I33" s="70">
        <v>32</v>
      </c>
      <c r="J33" s="93" t="str">
        <f>VLOOKUP(O33,State!N$3:BJ$53,49,0)</f>
        <v>Colorado</v>
      </c>
      <c r="K33" s="70">
        <f>VLOOKUP(J33,State!$A$3:$B$54,2,0)</f>
        <v>8</v>
      </c>
      <c r="L33" s="71">
        <f>VLOOKUP(J33,State!$A$3:$C$54,3,0)</f>
        <v>1569180</v>
      </c>
      <c r="M33" s="92" t="str">
        <f>IF(VLOOKUP(J33,State!$A$3:$G$54,7,0)=1,"•","")</f>
        <v/>
      </c>
      <c r="N33" s="71">
        <f>VLOOKUP(J33,State!$A$3:$M$54,13,0)</f>
        <v>562850</v>
      </c>
      <c r="O33" s="94">
        <f>LARGE(State!N$3:N$53,32)</f>
        <v>0.35869052626212417</v>
      </c>
      <c r="P33" s="94"/>
      <c r="Q33" s="70">
        <v>32</v>
      </c>
      <c r="R33" s="93" t="str">
        <f>VLOOKUP(W33,State!P$3:BJ$53,47,0)</f>
        <v>Iowa</v>
      </c>
      <c r="S33" s="70">
        <f>VLOOKUP(R33,State!$A$3:$B$54,2,0)</f>
        <v>7</v>
      </c>
      <c r="T33" s="71">
        <f>VLOOKUP(R33,State!$A$3:$C$54,3,0)</f>
        <v>1354607</v>
      </c>
      <c r="U33" s="92" t="str">
        <f>IF(VLOOKUP(R33,State!$A$3:$H$54,8,0)=1,"•","")</f>
        <v/>
      </c>
      <c r="V33" s="71">
        <f>VLOOKUP(R33,State!$A$3:$O$54,15,0)</f>
        <v>253468</v>
      </c>
      <c r="W33" s="94">
        <f>LARGE(State!P$3:P$53,32)</f>
        <v>0.18711552501943368</v>
      </c>
    </row>
    <row r="34" spans="1:23" x14ac:dyDescent="0.2">
      <c r="A34" s="70">
        <v>33</v>
      </c>
      <c r="B34" s="93" t="str">
        <f>VLOOKUP(G34,State!L$3:BJ$53,51,0)</f>
        <v>Colorado</v>
      </c>
      <c r="C34" s="70">
        <f>VLOOKUP(B34,State!$A$3:$B$54,2,0)</f>
        <v>8</v>
      </c>
      <c r="D34" s="71">
        <f>VLOOKUP(B34,State!$A$3:$C$54,3,0)</f>
        <v>1569180</v>
      </c>
      <c r="E34" s="92" t="str">
        <f>IF(VLOOKUP(B34,State!$A$3:$F$54,6,0)=1,"•","")</f>
        <v>•</v>
      </c>
      <c r="F34" s="71">
        <f>VLOOKUP(B34,State!$A$3:$K$54,11,0)</f>
        <v>629681</v>
      </c>
      <c r="G34" s="94">
        <f>LARGE(State!L$3:L$53,33)</f>
        <v>0.40128028651907366</v>
      </c>
      <c r="I34" s="70">
        <v>33</v>
      </c>
      <c r="J34" s="93" t="str">
        <f>VLOOKUP(O34,State!N$3:BJ$53,49,0)</f>
        <v>Connecticut</v>
      </c>
      <c r="K34" s="70">
        <f>VLOOKUP(J34,State!$A$3:$B$54,2,0)</f>
        <v>8</v>
      </c>
      <c r="L34" s="71">
        <f>VLOOKUP(J34,State!$A$3:$C$54,3,0)</f>
        <v>1616332</v>
      </c>
      <c r="M34" s="92" t="str">
        <f>IF(VLOOKUP(J34,State!$A$3:$G$54,7,0)=1,"•","")</f>
        <v/>
      </c>
      <c r="N34" s="71">
        <f>VLOOKUP(J34,State!$A$3:$M$54,13,0)</f>
        <v>578313</v>
      </c>
      <c r="O34" s="94">
        <f>LARGE(State!N$3:N$53,33)</f>
        <v>0.35779344837570498</v>
      </c>
      <c r="P34" s="94"/>
      <c r="Q34" s="70">
        <v>33</v>
      </c>
      <c r="R34" s="93" t="str">
        <f>VLOOKUP(W34,State!P$3:BJ$53,47,0)</f>
        <v>Pennsylvania</v>
      </c>
      <c r="S34" s="70">
        <f>VLOOKUP(R34,State!$A$3:$B$54,2,0)</f>
        <v>23</v>
      </c>
      <c r="T34" s="71">
        <f>VLOOKUP(R34,State!$A$3:$C$54,3,0)</f>
        <v>4959810</v>
      </c>
      <c r="U34" s="92" t="str">
        <f>IF(VLOOKUP(R34,State!$A$3:$H$54,8,0)=1,"•","")</f>
        <v/>
      </c>
      <c r="V34" s="71">
        <f>VLOOKUP(R34,State!$A$3:$O$54,15,0)</f>
        <v>902667</v>
      </c>
      <c r="W34" s="94">
        <f>LARGE(State!P$3:P$53,33)</f>
        <v>0.1819962861480581</v>
      </c>
    </row>
    <row r="35" spans="1:23" x14ac:dyDescent="0.2">
      <c r="A35" s="70">
        <v>34</v>
      </c>
      <c r="B35" s="93" t="str">
        <f>VLOOKUP(G35,State!L$3:BJ$53,51,0)</f>
        <v>South Carolina</v>
      </c>
      <c r="C35" s="70">
        <f>VLOOKUP(B35,State!$A$3:$B$54,2,0)</f>
        <v>8</v>
      </c>
      <c r="D35" s="71">
        <f>VLOOKUP(B35,State!$A$3:$C$54,3,0)</f>
        <v>1202527</v>
      </c>
      <c r="E35" s="92" t="str">
        <f>IF(VLOOKUP(B35,State!$A$3:$F$54,6,0)=1,"•","")</f>
        <v/>
      </c>
      <c r="F35" s="71">
        <f>VLOOKUP(B35,State!$A$3:$K$54,11,0)</f>
        <v>479514</v>
      </c>
      <c r="G35" s="94">
        <f>LARGE(State!L$3:L$53,34)</f>
        <v>0.3987552878230593</v>
      </c>
      <c r="I35" s="70">
        <v>34</v>
      </c>
      <c r="J35" s="93" t="str">
        <f>VLOOKUP(O35,State!N$3:BJ$53,49,0)</f>
        <v>Maryland</v>
      </c>
      <c r="K35" s="70">
        <f>VLOOKUP(J35,State!$A$3:$B$54,2,0)</f>
        <v>10</v>
      </c>
      <c r="L35" s="71">
        <f>VLOOKUP(J35,State!$A$3:$C$54,3,0)</f>
        <v>1985046</v>
      </c>
      <c r="M35" s="92" t="str">
        <f>IF(VLOOKUP(J35,State!$A$3:$G$54,7,0)=1,"•","")</f>
        <v/>
      </c>
      <c r="N35" s="71">
        <f>VLOOKUP(J35,State!$A$3:$M$54,13,0)</f>
        <v>707094</v>
      </c>
      <c r="O35" s="94">
        <f>LARGE(State!N$3:N$53,34)</f>
        <v>0.35621038504901148</v>
      </c>
      <c r="P35" s="94"/>
      <c r="Q35" s="70">
        <v>34</v>
      </c>
      <c r="R35" s="93" t="str">
        <f>VLOOKUP(W35,State!P$3:BJ$53,47,0)</f>
        <v>Illinois</v>
      </c>
      <c r="S35" s="70">
        <f>VLOOKUP(R35,State!$A$3:$B$54,2,0)</f>
        <v>22</v>
      </c>
      <c r="T35" s="71">
        <f>VLOOKUP(R35,State!$A$3:$C$54,3,0)</f>
        <v>5050157</v>
      </c>
      <c r="U35" s="92" t="str">
        <f>IF(VLOOKUP(R35,State!$A$3:$H$54,8,0)=1,"•","")</f>
        <v/>
      </c>
      <c r="V35" s="71">
        <f>VLOOKUP(R35,State!$A$3:$O$54,15,0)</f>
        <v>840515</v>
      </c>
      <c r="W35" s="94">
        <f>LARGE(State!P$3:P$53,34)</f>
        <v>0.16643343959405618</v>
      </c>
    </row>
    <row r="36" spans="1:23" x14ac:dyDescent="0.2">
      <c r="A36" s="70">
        <v>35</v>
      </c>
      <c r="B36" s="93" t="str">
        <f>VLOOKUP(G36,State!L$3:BJ$53,51,0)</f>
        <v>Florida</v>
      </c>
      <c r="C36" s="70">
        <f>VLOOKUP(B36,State!$A$3:$B$54,2,0)</f>
        <v>25</v>
      </c>
      <c r="D36" s="71">
        <f>VLOOKUP(B36,State!$A$3:$C$54,3,0)</f>
        <v>5314392</v>
      </c>
      <c r="E36" s="92" t="str">
        <f>IF(VLOOKUP(B36,State!$A$3:$F$54,6,0)=1,"•","")</f>
        <v/>
      </c>
      <c r="F36" s="71">
        <f>VLOOKUP(B36,State!$A$3:$K$54,11,0)</f>
        <v>2072698</v>
      </c>
      <c r="G36" s="94">
        <f>LARGE(State!L$3:L$53,35)</f>
        <v>0.39001601688396342</v>
      </c>
      <c r="I36" s="70">
        <v>35</v>
      </c>
      <c r="J36" s="93" t="str">
        <f>VLOOKUP(O36,State!N$3:BJ$53,49,0)</f>
        <v>Arkansas</v>
      </c>
      <c r="K36" s="70">
        <f>VLOOKUP(J36,State!$A$3:$B$54,2,0)</f>
        <v>6</v>
      </c>
      <c r="L36" s="71">
        <f>VLOOKUP(J36,State!$A$3:$C$54,3,0)</f>
        <v>950653</v>
      </c>
      <c r="M36" s="92" t="str">
        <f>IF(VLOOKUP(J36,State!$A$3:$G$54,7,0)=1,"•","")</f>
        <v/>
      </c>
      <c r="N36" s="71">
        <f>VLOOKUP(J36,State!$A$3:$M$54,13,0)</f>
        <v>337324</v>
      </c>
      <c r="O36" s="94">
        <f>LARGE(State!N$3:N$53,35)</f>
        <v>0.35483399305529989</v>
      </c>
      <c r="P36" s="94"/>
      <c r="Q36" s="70">
        <v>35</v>
      </c>
      <c r="R36" s="93" t="str">
        <f>VLOOKUP(W36,State!P$3:BJ$53,47,0)</f>
        <v>New Mexico</v>
      </c>
      <c r="S36" s="70">
        <f>VLOOKUP(R36,State!$A$3:$B$54,2,0)</f>
        <v>5</v>
      </c>
      <c r="T36" s="71">
        <f>VLOOKUP(R36,State!$A$3:$C$54,3,0)</f>
        <v>569986</v>
      </c>
      <c r="U36" s="92" t="str">
        <f>IF(VLOOKUP(R36,State!$A$3:$H$54,8,0)=1,"•","")</f>
        <v/>
      </c>
      <c r="V36" s="71">
        <f>VLOOKUP(R36,State!$A$3:$O$54,15,0)</f>
        <v>91895</v>
      </c>
      <c r="W36" s="94">
        <f>LARGE(State!P$3:P$53,35)</f>
        <v>0.1612232581151116</v>
      </c>
    </row>
    <row r="37" spans="1:23" x14ac:dyDescent="0.2">
      <c r="A37" s="70">
        <v>36</v>
      </c>
      <c r="B37" s="93" t="str">
        <f>VLOOKUP(G37,State!L$3:BJ$53,51,0)</f>
        <v>New Hampshire</v>
      </c>
      <c r="C37" s="70">
        <f>VLOOKUP(B37,State!$A$3:$B$54,2,0)</f>
        <v>4</v>
      </c>
      <c r="D37" s="71">
        <f>VLOOKUP(B37,State!$A$3:$C$54,3,0)</f>
        <v>537945</v>
      </c>
      <c r="E37" s="92" t="str">
        <f>IF(VLOOKUP(B37,State!$A$3:$F$54,6,0)=1,"•","")</f>
        <v>•</v>
      </c>
      <c r="F37" s="71">
        <f>VLOOKUP(B37,State!$A$3:$K$54,11,0)</f>
        <v>209040</v>
      </c>
      <c r="G37" s="94">
        <f>LARGE(State!L$3:L$53,36)</f>
        <v>0.388589911608064</v>
      </c>
      <c r="I37" s="70">
        <v>36</v>
      </c>
      <c r="J37" s="93" t="str">
        <f>VLOOKUP(O37,State!N$3:BJ$53,49,0)</f>
        <v>West Virginia</v>
      </c>
      <c r="K37" s="70">
        <f>VLOOKUP(J37,State!$A$3:$B$54,2,0)</f>
        <v>5</v>
      </c>
      <c r="L37" s="71">
        <f>VLOOKUP(J37,State!$A$3:$C$54,3,0)</f>
        <v>683711</v>
      </c>
      <c r="M37" s="92" t="str">
        <f>IF(VLOOKUP(J37,State!$A$3:$G$54,7,0)=1,"•","")</f>
        <v/>
      </c>
      <c r="N37" s="71">
        <f>VLOOKUP(J37,State!$A$3:$M$54,13,0)</f>
        <v>241974</v>
      </c>
      <c r="O37" s="94">
        <f>LARGE(State!N$3:N$53,36)</f>
        <v>0.35391269118092294</v>
      </c>
      <c r="P37" s="94"/>
      <c r="Q37" s="70">
        <v>36</v>
      </c>
      <c r="R37" s="93" t="str">
        <f>VLOOKUP(W37,State!P$3:BJ$53,47,0)</f>
        <v>West Virginia</v>
      </c>
      <c r="S37" s="70">
        <f>VLOOKUP(R37,State!$A$3:$B$54,2,0)</f>
        <v>5</v>
      </c>
      <c r="T37" s="71">
        <f>VLOOKUP(R37,State!$A$3:$C$54,3,0)</f>
        <v>683711</v>
      </c>
      <c r="U37" s="92" t="str">
        <f>IF(VLOOKUP(R37,State!$A$3:$H$54,8,0)=1,"•","")</f>
        <v/>
      </c>
      <c r="V37" s="71">
        <f>VLOOKUP(R37,State!$A$3:$O$54,15,0)</f>
        <v>108829</v>
      </c>
      <c r="W37" s="94">
        <f>LARGE(State!P$3:P$53,36)</f>
        <v>0.15917397847921125</v>
      </c>
    </row>
    <row r="38" spans="1:23" x14ac:dyDescent="0.2">
      <c r="A38" s="70">
        <v>37</v>
      </c>
      <c r="B38" s="93" t="str">
        <f>VLOOKUP(G38,State!L$3:BJ$53,51,0)</f>
        <v>Maine</v>
      </c>
      <c r="C38" s="70">
        <f>VLOOKUP(B38,State!$A$3:$B$54,2,0)</f>
        <v>4</v>
      </c>
      <c r="D38" s="71">
        <f>VLOOKUP(B38,State!$A$3:$C$54,3,0)</f>
        <v>679499</v>
      </c>
      <c r="E38" s="92" t="str">
        <f>IF(VLOOKUP(B38,State!$A$3:$F$54,6,0)=1,"•","")</f>
        <v>•</v>
      </c>
      <c r="F38" s="71">
        <f>VLOOKUP(B38,State!$A$3:$K$54,11,0)</f>
        <v>263420</v>
      </c>
      <c r="G38" s="94">
        <f>LARGE(State!L$3:L$53,37)</f>
        <v>0.38766797302129952</v>
      </c>
      <c r="I38" s="70">
        <v>37</v>
      </c>
      <c r="J38" s="93" t="str">
        <f>VLOOKUP(O38,State!N$3:BJ$53,49,0)</f>
        <v>Delaware</v>
      </c>
      <c r="K38" s="70">
        <f>VLOOKUP(J38,State!$A$3:$B$54,2,0)</f>
        <v>3</v>
      </c>
      <c r="L38" s="71">
        <f>VLOOKUP(J38,State!$A$3:$C$54,3,0)</f>
        <v>289735</v>
      </c>
      <c r="M38" s="92" t="str">
        <f>IF(VLOOKUP(J38,State!$A$3:$G$54,7,0)=1,"•","")</f>
        <v/>
      </c>
      <c r="N38" s="71">
        <f>VLOOKUP(J38,State!$A$3:$M$54,13,0)</f>
        <v>102313</v>
      </c>
      <c r="O38" s="94">
        <f>LARGE(State!N$3:N$53,37)</f>
        <v>0.35312613250038827</v>
      </c>
      <c r="P38" s="94"/>
      <c r="Q38" s="70">
        <v>37</v>
      </c>
      <c r="R38" s="93" t="str">
        <f>VLOOKUP(W38,State!P$3:BJ$53,47,0)</f>
        <v>New York</v>
      </c>
      <c r="S38" s="70">
        <f>VLOOKUP(R38,State!$A$3:$B$54,2,0)</f>
        <v>33</v>
      </c>
      <c r="T38" s="71">
        <f>VLOOKUP(R38,State!$A$3:$C$54,3,0)</f>
        <v>6926925</v>
      </c>
      <c r="U38" s="92" t="str">
        <f>IF(VLOOKUP(R38,State!$A$3:$H$54,8,0)=1,"•","")</f>
        <v/>
      </c>
      <c r="V38" s="71">
        <f>VLOOKUP(R38,State!$A$3:$O$54,15,0)</f>
        <v>1090721</v>
      </c>
      <c r="W38" s="94">
        <f>LARGE(State!P$3:P$53,37)</f>
        <v>0.15746106677927074</v>
      </c>
    </row>
    <row r="39" spans="1:23" x14ac:dyDescent="0.2">
      <c r="A39" s="70">
        <v>38</v>
      </c>
      <c r="B39" s="93" t="str">
        <f>VLOOKUP(G39,State!L$3:BJ$53,51,0)</f>
        <v>Montana</v>
      </c>
      <c r="C39" s="70">
        <f>VLOOKUP(B39,State!$A$3:$B$54,2,0)</f>
        <v>3</v>
      </c>
      <c r="D39" s="71">
        <f>VLOOKUP(B39,State!$A$3:$C$54,3,0)</f>
        <v>410611</v>
      </c>
      <c r="E39" s="92" t="str">
        <f>IF(VLOOKUP(B39,State!$A$3:$F$54,6,0)=1,"•","")</f>
        <v>•</v>
      </c>
      <c r="F39" s="71">
        <f>VLOOKUP(B39,State!$A$3:$K$54,11,0)</f>
        <v>154507</v>
      </c>
      <c r="G39" s="94">
        <f>LARGE(State!L$3:L$53,38)</f>
        <v>0.37628558416603547</v>
      </c>
      <c r="I39" s="70">
        <v>38</v>
      </c>
      <c r="J39" s="93" t="str">
        <f>VLOOKUP(O39,State!N$3:BJ$53,49,0)</f>
        <v>Montana</v>
      </c>
      <c r="K39" s="70">
        <f>VLOOKUP(J39,State!$A$3:$B$54,2,0)</f>
        <v>3</v>
      </c>
      <c r="L39" s="71">
        <f>VLOOKUP(J39,State!$A$3:$C$54,3,0)</f>
        <v>410611</v>
      </c>
      <c r="M39" s="92" t="str">
        <f>IF(VLOOKUP(J39,State!$A$3:$G$54,7,0)=1,"•","")</f>
        <v/>
      </c>
      <c r="N39" s="71">
        <f>VLOOKUP(J39,State!$A$3:$M$54,13,0)</f>
        <v>144207</v>
      </c>
      <c r="O39" s="94">
        <f>LARGE(State!N$3:N$53,38)</f>
        <v>0.35120101507265999</v>
      </c>
      <c r="P39" s="94"/>
      <c r="Q39" s="70">
        <v>38</v>
      </c>
      <c r="R39" s="93" t="str">
        <f>VLOOKUP(W39,State!P$3:BJ$53,47,0)</f>
        <v>New Jersey</v>
      </c>
      <c r="S39" s="70">
        <f>VLOOKUP(R39,State!$A$3:$B$54,2,0)</f>
        <v>15</v>
      </c>
      <c r="T39" s="71">
        <f>VLOOKUP(R39,State!$A$3:$C$54,3,0)</f>
        <v>3343594</v>
      </c>
      <c r="U39" s="92" t="str">
        <f>IF(VLOOKUP(R39,State!$A$3:$H$54,8,0)=1,"•","")</f>
        <v/>
      </c>
      <c r="V39" s="71">
        <f>VLOOKUP(R39,State!$A$3:$O$54,15,0)</f>
        <v>521829</v>
      </c>
      <c r="W39" s="94">
        <f>LARGE(State!P$3:P$53,38)</f>
        <v>0.1560682905879123</v>
      </c>
    </row>
    <row r="40" spans="1:23" x14ac:dyDescent="0.2">
      <c r="A40" s="70">
        <v>39</v>
      </c>
      <c r="B40" s="93" t="str">
        <f>VLOOKUP(G40,State!L$3:BJ$53,51,0)</f>
        <v>Nevada</v>
      </c>
      <c r="C40" s="70">
        <f>VLOOKUP(B40,State!$A$3:$B$54,2,0)</f>
        <v>4</v>
      </c>
      <c r="D40" s="71">
        <f>VLOOKUP(B40,State!$A$3:$C$54,3,0)</f>
        <v>506318</v>
      </c>
      <c r="E40" s="92" t="str">
        <f>IF(VLOOKUP(B40,State!$A$3:$F$54,6,0)=1,"•","")</f>
        <v>•</v>
      </c>
      <c r="F40" s="71">
        <f>VLOOKUP(B40,State!$A$3:$K$54,11,0)</f>
        <v>189148</v>
      </c>
      <c r="G40" s="94">
        <f>LARGE(State!L$3:L$53,39)</f>
        <v>0.37357549998222461</v>
      </c>
      <c r="I40" s="70">
        <v>39</v>
      </c>
      <c r="J40" s="93" t="str">
        <f>VLOOKUP(O40,State!N$3:BJ$53,49,0)</f>
        <v>Nevada</v>
      </c>
      <c r="K40" s="70">
        <f>VLOOKUP(J40,State!$A$3:$B$54,2,0)</f>
        <v>4</v>
      </c>
      <c r="L40" s="71">
        <f>VLOOKUP(J40,State!$A$3:$C$54,3,0)</f>
        <v>506318</v>
      </c>
      <c r="M40" s="92" t="str">
        <f>IF(VLOOKUP(J40,State!$A$3:$G$54,7,0)=1,"•","")</f>
        <v/>
      </c>
      <c r="N40" s="71">
        <f>VLOOKUP(J40,State!$A$3:$M$54,13,0)</f>
        <v>175828</v>
      </c>
      <c r="O40" s="94">
        <f>LARGE(State!N$3:N$53,39)</f>
        <v>0.34726792253089955</v>
      </c>
      <c r="P40" s="94"/>
      <c r="Q40" s="70">
        <v>39</v>
      </c>
      <c r="R40" s="93" t="str">
        <f>VLOOKUP(W40,State!P$3:BJ$53,47,0)</f>
        <v>Hawaii</v>
      </c>
      <c r="S40" s="70">
        <f>VLOOKUP(R40,State!$A$3:$B$54,2,0)</f>
        <v>4</v>
      </c>
      <c r="T40" s="71">
        <f>VLOOKUP(R40,State!$A$3:$C$54,3,0)</f>
        <v>372842</v>
      </c>
      <c r="U40" s="92" t="str">
        <f>IF(VLOOKUP(R40,State!$A$3:$H$54,8,0)=1,"•","")</f>
        <v/>
      </c>
      <c r="V40" s="71">
        <f>VLOOKUP(R40,State!$A$3:$O$54,15,0)</f>
        <v>53003</v>
      </c>
      <c r="W40" s="94">
        <f>LARGE(State!P$3:P$53,39)</f>
        <v>0.14215941337081123</v>
      </c>
    </row>
    <row r="41" spans="1:23" x14ac:dyDescent="0.2">
      <c r="A41" s="70">
        <v>40</v>
      </c>
      <c r="B41" s="93" t="str">
        <f>VLOOKUP(G41,State!L$3:BJ$53,51,0)</f>
        <v>South Dakota</v>
      </c>
      <c r="C41" s="70">
        <f>VLOOKUP(B41,State!$A$3:$B$54,2,0)</f>
        <v>3</v>
      </c>
      <c r="D41" s="71">
        <f>VLOOKUP(B41,State!$A$3:$C$54,3,0)</f>
        <v>336254</v>
      </c>
      <c r="E41" s="92" t="str">
        <f>IF(VLOOKUP(B41,State!$A$3:$F$54,6,0)=1,"•","")</f>
        <v/>
      </c>
      <c r="F41" s="71">
        <f>VLOOKUP(B41,State!$A$3:$K$54,11,0)</f>
        <v>124888</v>
      </c>
      <c r="G41" s="94">
        <f>LARGE(State!L$3:L$53,40)</f>
        <v>0.37140970813730095</v>
      </c>
      <c r="I41" s="70">
        <v>40</v>
      </c>
      <c r="J41" s="93" t="str">
        <f>VLOOKUP(O41,State!N$3:BJ$53,49,0)</f>
        <v>Illinois</v>
      </c>
      <c r="K41" s="70">
        <f>VLOOKUP(J41,State!$A$3:$B$54,2,0)</f>
        <v>22</v>
      </c>
      <c r="L41" s="71">
        <f>VLOOKUP(J41,State!$A$3:$C$54,3,0)</f>
        <v>5050157</v>
      </c>
      <c r="M41" s="92" t="str">
        <f>IF(VLOOKUP(J41,State!$A$3:$G$54,7,0)=1,"•","")</f>
        <v/>
      </c>
      <c r="N41" s="71">
        <f>VLOOKUP(J41,State!$A$3:$M$54,13,0)</f>
        <v>1734096</v>
      </c>
      <c r="O41" s="94">
        <f>LARGE(State!N$3:N$53,40)</f>
        <v>0.34337467132209948</v>
      </c>
      <c r="P41" s="94"/>
      <c r="Q41" s="70">
        <v>40</v>
      </c>
      <c r="R41" s="93" t="str">
        <f>VLOOKUP(W41,State!P$3:BJ$53,47,0)</f>
        <v>Maryland</v>
      </c>
      <c r="S41" s="70">
        <f>VLOOKUP(R41,State!$A$3:$B$54,2,0)</f>
        <v>10</v>
      </c>
      <c r="T41" s="71">
        <f>VLOOKUP(R41,State!$A$3:$C$54,3,0)</f>
        <v>1985046</v>
      </c>
      <c r="U41" s="92" t="str">
        <f>IF(VLOOKUP(R41,State!$A$3:$H$54,8,0)=1,"•","")</f>
        <v/>
      </c>
      <c r="V41" s="71">
        <f>VLOOKUP(R41,State!$A$3:$O$54,15,0)</f>
        <v>281414</v>
      </c>
      <c r="W41" s="94">
        <f>LARGE(State!P$3:P$53,40)</f>
        <v>0.14176699179767119</v>
      </c>
    </row>
    <row r="42" spans="1:23" x14ac:dyDescent="0.2">
      <c r="A42" s="70">
        <v>41</v>
      </c>
      <c r="B42" s="93" t="str">
        <f>VLOOKUP(G42,State!L$3:BJ$53,51,0)</f>
        <v>Texas</v>
      </c>
      <c r="C42" s="70">
        <f>VLOOKUP(B42,State!$A$3:$B$54,2,0)</f>
        <v>32</v>
      </c>
      <c r="D42" s="71">
        <f>VLOOKUP(B42,State!$A$3:$C$54,3,0)</f>
        <v>6154018</v>
      </c>
      <c r="E42" s="92" t="str">
        <f>IF(VLOOKUP(B42,State!$A$3:$F$54,6,0)=1,"•","")</f>
        <v/>
      </c>
      <c r="F42" s="71">
        <f>VLOOKUP(B42,State!$A$3:$K$54,11,0)</f>
        <v>2281815</v>
      </c>
      <c r="G42" s="94">
        <f>LARGE(State!L$3:L$53,41)</f>
        <v>0.37078458334051023</v>
      </c>
      <c r="I42" s="70">
        <v>41</v>
      </c>
      <c r="J42" s="93" t="str">
        <f>VLOOKUP(O42,State!N$3:BJ$53,49,0)</f>
        <v>Missouri</v>
      </c>
      <c r="K42" s="70">
        <f>VLOOKUP(J42,State!$A$3:$B$54,2,0)</f>
        <v>11</v>
      </c>
      <c r="L42" s="71">
        <f>VLOOKUP(J42,State!$A$3:$C$54,3,0)</f>
        <v>2391565</v>
      </c>
      <c r="M42" s="92" t="str">
        <f>IF(VLOOKUP(J42,State!$A$3:$G$54,7,0)=1,"•","")</f>
        <v/>
      </c>
      <c r="N42" s="71">
        <f>VLOOKUP(J42,State!$A$3:$M$54,13,0)</f>
        <v>811159</v>
      </c>
      <c r="O42" s="94">
        <f>LARGE(State!N$3:N$53,41)</f>
        <v>0.33917497538222879</v>
      </c>
      <c r="P42" s="94"/>
      <c r="Q42" s="70">
        <v>41</v>
      </c>
      <c r="R42" s="93" t="str">
        <f>VLOOKUP(W42,State!P$3:BJ$53,47,0)</f>
        <v>North Carolina</v>
      </c>
      <c r="S42" s="70">
        <f>VLOOKUP(R42,State!$A$3:$B$54,2,0)</f>
        <v>14</v>
      </c>
      <c r="T42" s="71">
        <f>VLOOKUP(R42,State!$A$3:$C$54,3,0)</f>
        <v>2611850</v>
      </c>
      <c r="U42" s="92" t="str">
        <f>IF(VLOOKUP(R42,State!$A$3:$H$54,8,0)=1,"•","")</f>
        <v/>
      </c>
      <c r="V42" s="71">
        <f>VLOOKUP(R42,State!$A$3:$O$54,15,0)</f>
        <v>357864</v>
      </c>
      <c r="W42" s="94">
        <f>LARGE(State!P$3:P$53,41)</f>
        <v>0.1370155253938779</v>
      </c>
    </row>
    <row r="43" spans="1:23" x14ac:dyDescent="0.2">
      <c r="A43" s="70">
        <v>42</v>
      </c>
      <c r="B43" s="93" t="str">
        <f>VLOOKUP(G43,State!L$3:BJ$53,51,0)</f>
        <v>Indiana</v>
      </c>
      <c r="C43" s="70">
        <f>VLOOKUP(B43,State!$A$3:$B$54,2,0)</f>
        <v>12</v>
      </c>
      <c r="D43" s="71">
        <f>VLOOKUP(B43,State!$A$3:$C$54,3,0)</f>
        <v>2305871</v>
      </c>
      <c r="E43" s="92" t="str">
        <f>IF(VLOOKUP(B43,State!$A$3:$F$54,6,0)=1,"•","")</f>
        <v/>
      </c>
      <c r="F43" s="71">
        <f>VLOOKUP(B43,State!$A$3:$K$54,11,0)</f>
        <v>848420</v>
      </c>
      <c r="G43" s="94">
        <f>LARGE(State!L$3:L$53,42)</f>
        <v>0.36793905643464009</v>
      </c>
      <c r="I43" s="70">
        <v>42</v>
      </c>
      <c r="J43" s="93" t="str">
        <f>VLOOKUP(O43,State!N$3:BJ$53,49,0)</f>
        <v>New York</v>
      </c>
      <c r="K43" s="70">
        <f>VLOOKUP(J43,State!$A$3:$B$54,2,0)</f>
        <v>33</v>
      </c>
      <c r="L43" s="71">
        <f>VLOOKUP(J43,State!$A$3:$C$54,3,0)</f>
        <v>6926925</v>
      </c>
      <c r="M43" s="92" t="str">
        <f>IF(VLOOKUP(J43,State!$A$3:$G$54,7,0)=1,"•","")</f>
        <v/>
      </c>
      <c r="N43" s="71">
        <f>VLOOKUP(J43,State!$A$3:$M$54,13,0)</f>
        <v>2346649</v>
      </c>
      <c r="O43" s="94">
        <f>LARGE(State!N$3:N$53,42)</f>
        <v>0.33877211027981391</v>
      </c>
      <c r="P43" s="94"/>
      <c r="Q43" s="70">
        <v>42</v>
      </c>
      <c r="R43" s="93" t="str">
        <f>VLOOKUP(W43,State!P$3:BJ$53,47,0)</f>
        <v>Kentucky</v>
      </c>
      <c r="S43" s="70">
        <f>VLOOKUP(R43,State!$A$3:$B$54,2,0)</f>
        <v>8</v>
      </c>
      <c r="T43" s="71">
        <f>VLOOKUP(R43,State!$A$3:$C$54,3,0)</f>
        <v>1492900</v>
      </c>
      <c r="U43" s="92" t="str">
        <f>IF(VLOOKUP(R43,State!$A$3:$H$54,8,0)=1,"•","")</f>
        <v/>
      </c>
      <c r="V43" s="71">
        <f>VLOOKUP(R43,State!$A$3:$O$54,15,0)</f>
        <v>203944</v>
      </c>
      <c r="W43" s="94">
        <f>LARGE(State!P$3:P$53,42)</f>
        <v>0.1366092839440016</v>
      </c>
    </row>
    <row r="44" spans="1:23" x14ac:dyDescent="0.2">
      <c r="A44" s="70">
        <v>43</v>
      </c>
      <c r="B44" s="93" t="str">
        <f>VLOOKUP(G44,State!L$3:BJ$53,51,0)</f>
        <v>Arizona</v>
      </c>
      <c r="C44" s="70">
        <f>VLOOKUP(B44,State!$A$3:$B$54,2,0)</f>
        <v>8</v>
      </c>
      <c r="D44" s="71">
        <f>VLOOKUP(B44,State!$A$3:$C$54,3,0)</f>
        <v>1487006</v>
      </c>
      <c r="E44" s="92" t="str">
        <f>IF(VLOOKUP(B44,State!$A$3:$F$54,6,0)=1,"•","")</f>
        <v/>
      </c>
      <c r="F44" s="71">
        <f>VLOOKUP(B44,State!$A$3:$K$54,11,0)</f>
        <v>543050</v>
      </c>
      <c r="G44" s="94">
        <f>LARGE(State!L$3:L$53,43)</f>
        <v>0.36519691245361485</v>
      </c>
      <c r="I44" s="70">
        <v>43</v>
      </c>
      <c r="J44" s="93" t="str">
        <f>VLOOKUP(O44,State!N$3:BJ$53,49,0)</f>
        <v>California</v>
      </c>
      <c r="K44" s="70">
        <f>VLOOKUP(J44,State!$A$3:$B$54,2,0)</f>
        <v>54</v>
      </c>
      <c r="L44" s="71">
        <f>VLOOKUP(J44,State!$A$3:$C$54,3,0)</f>
        <v>11131721</v>
      </c>
      <c r="M44" s="92" t="str">
        <f>IF(VLOOKUP(J44,State!$A$3:$G$54,7,0)=1,"•","")</f>
        <v/>
      </c>
      <c r="N44" s="71">
        <f>VLOOKUP(J44,State!$A$3:$M$54,13,0)</f>
        <v>3630574</v>
      </c>
      <c r="O44" s="94">
        <f>LARGE(State!N$3:N$53,43)</f>
        <v>0.32614669375921296</v>
      </c>
      <c r="P44" s="94"/>
      <c r="Q44" s="70">
        <v>43</v>
      </c>
      <c r="R44" s="93" t="str">
        <f>VLOOKUP(W44,State!P$3:BJ$53,47,0)</f>
        <v>Virginia</v>
      </c>
      <c r="S44" s="70">
        <f>VLOOKUP(R44,State!$A$3:$B$54,2,0)</f>
        <v>13</v>
      </c>
      <c r="T44" s="71">
        <f>VLOOKUP(R44,State!$A$3:$C$54,3,0)</f>
        <v>2558665</v>
      </c>
      <c r="U44" s="92" t="str">
        <f>IF(VLOOKUP(R44,State!$A$3:$H$54,8,0)=1,"•","")</f>
        <v/>
      </c>
      <c r="V44" s="71">
        <f>VLOOKUP(R44,State!$A$3:$O$54,15,0)</f>
        <v>348639</v>
      </c>
      <c r="W44" s="94">
        <f>LARGE(State!P$3:P$53,43)</f>
        <v>0.13625816587947231</v>
      </c>
    </row>
    <row r="45" spans="1:23" x14ac:dyDescent="0.2">
      <c r="A45" s="70">
        <v>44</v>
      </c>
      <c r="B45" s="93" t="str">
        <f>VLOOKUP(G45,State!L$3:BJ$53,51,0)</f>
        <v>Oklahoma</v>
      </c>
      <c r="C45" s="70">
        <f>VLOOKUP(B45,State!$A$3:$B$54,2,0)</f>
        <v>8</v>
      </c>
      <c r="D45" s="71">
        <f>VLOOKUP(B45,State!$A$3:$C$54,3,0)</f>
        <v>1390359</v>
      </c>
      <c r="E45" s="92" t="str">
        <f>IF(VLOOKUP(B45,State!$A$3:$F$54,6,0)=1,"•","")</f>
        <v/>
      </c>
      <c r="F45" s="71">
        <f>VLOOKUP(B45,State!$A$3:$K$54,11,0)</f>
        <v>473066</v>
      </c>
      <c r="G45" s="94">
        <f>LARGE(State!L$3:L$53,44)</f>
        <v>0.34024737495855389</v>
      </c>
      <c r="I45" s="70">
        <v>44</v>
      </c>
      <c r="J45" s="93" t="str">
        <f>VLOOKUP(O45,State!N$3:BJ$53,49,0)</f>
        <v>Oregon</v>
      </c>
      <c r="K45" s="70">
        <f>VLOOKUP(J45,State!$A$3:$B$54,2,0)</f>
        <v>7</v>
      </c>
      <c r="L45" s="71">
        <f>VLOOKUP(J45,State!$A$3:$C$54,3,0)</f>
        <v>1462643</v>
      </c>
      <c r="M45" s="92" t="str">
        <f>IF(VLOOKUP(J45,State!$A$3:$G$54,7,0)=1,"•","")</f>
        <v/>
      </c>
      <c r="N45" s="71">
        <f>VLOOKUP(J45,State!$A$3:$M$54,13,0)</f>
        <v>475757</v>
      </c>
      <c r="O45" s="94">
        <f>LARGE(State!N$3:N$53,44)</f>
        <v>0.32527212723815724</v>
      </c>
      <c r="P45" s="94"/>
      <c r="Q45" s="70">
        <v>44</v>
      </c>
      <c r="R45" s="93" t="str">
        <f>VLOOKUP(W45,State!P$3:BJ$53,47,0)</f>
        <v>Georgia</v>
      </c>
      <c r="S45" s="70">
        <f>VLOOKUP(R45,State!$A$3:$B$54,2,0)</f>
        <v>13</v>
      </c>
      <c r="T45" s="71">
        <f>VLOOKUP(R45,State!$A$3:$C$54,3,0)</f>
        <v>2321133</v>
      </c>
      <c r="U45" s="92" t="str">
        <f>IF(VLOOKUP(R45,State!$A$3:$H$54,8,0)=1,"•","")</f>
        <v/>
      </c>
      <c r="V45" s="71">
        <f>VLOOKUP(R45,State!$A$3:$O$54,15,0)</f>
        <v>309657</v>
      </c>
      <c r="W45" s="94">
        <f>LARGE(State!P$3:P$53,44)</f>
        <v>0.13340769357033827</v>
      </c>
    </row>
    <row r="46" spans="1:23" x14ac:dyDescent="0.2">
      <c r="A46" s="70">
        <v>45</v>
      </c>
      <c r="B46" s="93" t="str">
        <f>VLOOKUP(G46,State!L$3:BJ$53,51,0)</f>
        <v>Wyoming</v>
      </c>
      <c r="C46" s="70">
        <f>VLOOKUP(B46,State!$A$3:$B$54,2,0)</f>
        <v>3</v>
      </c>
      <c r="D46" s="71">
        <f>VLOOKUP(B46,State!$A$3:$C$54,3,0)</f>
        <v>200625</v>
      </c>
      <c r="E46" s="92" t="str">
        <f>IF(VLOOKUP(B46,State!$A$3:$F$54,6,0)=1,"•","")</f>
        <v/>
      </c>
      <c r="F46" s="71">
        <f>VLOOKUP(B46,State!$A$3:$K$54,11,0)</f>
        <v>68160</v>
      </c>
      <c r="G46" s="94">
        <f>LARGE(State!L$3:L$53,45)</f>
        <v>0.33973831775700936</v>
      </c>
      <c r="I46" s="70">
        <v>45</v>
      </c>
      <c r="J46" s="93" t="str">
        <f>VLOOKUP(O46,State!N$3:BJ$53,49,0)</f>
        <v>Washington</v>
      </c>
      <c r="K46" s="70">
        <f>VLOOKUP(J46,State!$A$3:$B$54,2,0)</f>
        <v>11</v>
      </c>
      <c r="L46" s="71">
        <f>VLOOKUP(J46,State!$A$3:$C$54,3,0)</f>
        <v>2288230</v>
      </c>
      <c r="M46" s="92" t="str">
        <f>IF(VLOOKUP(J46,State!$A$3:$G$54,7,0)=1,"•","")</f>
        <v/>
      </c>
      <c r="N46" s="71">
        <f>VLOOKUP(J46,State!$A$3:$M$54,13,0)</f>
        <v>731234</v>
      </c>
      <c r="O46" s="94">
        <f>LARGE(State!N$3:N$53,45)</f>
        <v>0.31956315580164579</v>
      </c>
      <c r="P46" s="94"/>
      <c r="Q46" s="70">
        <v>45</v>
      </c>
      <c r="R46" s="93" t="str">
        <f>VLOOKUP(W46,State!P$3:BJ$53,47,0)</f>
        <v>Louisiana</v>
      </c>
      <c r="S46" s="70">
        <f>VLOOKUP(R46,State!$A$3:$B$54,2,0)</f>
        <v>9</v>
      </c>
      <c r="T46" s="71">
        <f>VLOOKUP(R46,State!$A$3:$C$54,3,0)</f>
        <v>1790017</v>
      </c>
      <c r="U46" s="92" t="str">
        <f>IF(VLOOKUP(R46,State!$A$3:$H$54,8,0)=1,"•","")</f>
        <v/>
      </c>
      <c r="V46" s="71">
        <f>VLOOKUP(R46,State!$A$3:$O$54,15,0)</f>
        <v>211478</v>
      </c>
      <c r="W46" s="94">
        <f>LARGE(State!P$3:P$53,45)</f>
        <v>0.11814301204960623</v>
      </c>
    </row>
    <row r="47" spans="1:23" x14ac:dyDescent="0.2">
      <c r="A47" s="70">
        <v>46</v>
      </c>
      <c r="B47" s="93" t="str">
        <f>VLOOKUP(G47,State!L$3:BJ$53,51,0)</f>
        <v>Kansas</v>
      </c>
      <c r="C47" s="70">
        <f>VLOOKUP(B47,State!$A$3:$B$54,2,0)</f>
        <v>6</v>
      </c>
      <c r="D47" s="71">
        <f>VLOOKUP(B47,State!$A$3:$C$54,3,0)</f>
        <v>1157236</v>
      </c>
      <c r="E47" s="92" t="str">
        <f>IF(VLOOKUP(B47,State!$A$3:$F$54,6,0)=1,"•","")</f>
        <v/>
      </c>
      <c r="F47" s="71">
        <f>VLOOKUP(B47,State!$A$3:$K$54,11,0)</f>
        <v>390434</v>
      </c>
      <c r="G47" s="94">
        <f>LARGE(State!L$3:L$53,46)</f>
        <v>0.33738494136027569</v>
      </c>
      <c r="I47" s="70">
        <v>46</v>
      </c>
      <c r="J47" s="93" t="str">
        <f>VLOOKUP(O47,State!N$3:BJ$53,49,0)</f>
        <v>Minnesota</v>
      </c>
      <c r="K47" s="70">
        <f>VLOOKUP(J47,State!$A$3:$B$54,2,0)</f>
        <v>10</v>
      </c>
      <c r="L47" s="71">
        <f>VLOOKUP(J47,State!$A$3:$C$54,3,0)</f>
        <v>2347948</v>
      </c>
      <c r="M47" s="92" t="str">
        <f>IF(VLOOKUP(J47,State!$A$3:$G$54,7,0)=1,"•","")</f>
        <v/>
      </c>
      <c r="N47" s="71">
        <f>VLOOKUP(J47,State!$A$3:$M$54,13,0)</f>
        <v>747841</v>
      </c>
      <c r="O47" s="94">
        <f>LARGE(State!N$3:N$53,46)</f>
        <v>0.31850833153034053</v>
      </c>
      <c r="P47" s="94"/>
      <c r="Q47" s="70">
        <v>46</v>
      </c>
      <c r="R47" s="93" t="str">
        <f>VLOOKUP(W47,State!P$3:BJ$53,47,0)</f>
        <v>South Carolina</v>
      </c>
      <c r="S47" s="70">
        <f>VLOOKUP(R47,State!$A$3:$B$54,2,0)</f>
        <v>8</v>
      </c>
      <c r="T47" s="71">
        <f>VLOOKUP(R47,State!$A$3:$C$54,3,0)</f>
        <v>1202527</v>
      </c>
      <c r="U47" s="92" t="str">
        <f>IF(VLOOKUP(R47,State!$A$3:$H$54,8,0)=1,"•","")</f>
        <v/>
      </c>
      <c r="V47" s="71">
        <f>VLOOKUP(R47,State!$A$3:$O$54,15,0)</f>
        <v>138872</v>
      </c>
      <c r="W47" s="94">
        <f>LARGE(State!P$3:P$53,46)</f>
        <v>0.11548347770985599</v>
      </c>
    </row>
    <row r="48" spans="1:23" x14ac:dyDescent="0.2">
      <c r="A48" s="70">
        <v>47</v>
      </c>
      <c r="B48" s="93" t="str">
        <f>VLOOKUP(G48,State!L$3:BJ$53,51,0)</f>
        <v>North Dakota</v>
      </c>
      <c r="C48" s="70">
        <f>VLOOKUP(B48,State!$A$3:$B$54,2,0)</f>
        <v>3</v>
      </c>
      <c r="D48" s="71">
        <f>VLOOKUP(B48,State!$A$3:$C$54,3,0)</f>
        <v>308133</v>
      </c>
      <c r="E48" s="92" t="str">
        <f>IF(VLOOKUP(B48,State!$A$3:$F$54,6,0)=1,"•","")</f>
        <v/>
      </c>
      <c r="F48" s="71">
        <f>VLOOKUP(B48,State!$A$3:$K$54,11,0)</f>
        <v>99168</v>
      </c>
      <c r="G48" s="94">
        <f>LARGE(State!L$3:L$53,47)</f>
        <v>0.32183505174713517</v>
      </c>
      <c r="I48" s="70">
        <v>47</v>
      </c>
      <c r="J48" s="93" t="str">
        <f>VLOOKUP(O48,State!N$3:BJ$53,49,0)</f>
        <v>Vermont</v>
      </c>
      <c r="K48" s="70">
        <f>VLOOKUP(J48,State!$A$3:$B$54,2,0)</f>
        <v>3</v>
      </c>
      <c r="L48" s="71">
        <f>VLOOKUP(J48,State!$A$3:$C$54,3,0)</f>
        <v>289701</v>
      </c>
      <c r="M48" s="92" t="str">
        <f>IF(VLOOKUP(J48,State!$A$3:$G$54,7,0)=1,"•","")</f>
        <v/>
      </c>
      <c r="N48" s="71">
        <f>VLOOKUP(J48,State!$A$3:$M$54,13,0)</f>
        <v>88122</v>
      </c>
      <c r="O48" s="94">
        <f>LARGE(State!N$3:N$53,47)</f>
        <v>0.30418258825478683</v>
      </c>
      <c r="P48" s="94"/>
      <c r="Q48" s="70">
        <v>47</v>
      </c>
      <c r="R48" s="93" t="str">
        <f>VLOOKUP(W48,State!P$3:BJ$53,47,0)</f>
        <v>Alabama</v>
      </c>
      <c r="S48" s="70">
        <f>VLOOKUP(R48,State!$A$3:$B$54,2,0)</f>
        <v>9</v>
      </c>
      <c r="T48" s="71">
        <f>VLOOKUP(R48,State!$A$3:$C$54,3,0)</f>
        <v>1688060</v>
      </c>
      <c r="U48" s="92" t="str">
        <f>IF(VLOOKUP(R48,State!$A$3:$H$54,8,0)=1,"•","")</f>
        <v/>
      </c>
      <c r="V48" s="71">
        <f>VLOOKUP(R48,State!$A$3:$O$54,15,0)</f>
        <v>183109</v>
      </c>
      <c r="W48" s="94">
        <f>LARGE(State!P$3:P$53,47)</f>
        <v>0.10847304005781785</v>
      </c>
    </row>
    <row r="49" spans="1:23" x14ac:dyDescent="0.2">
      <c r="A49" s="70">
        <v>48</v>
      </c>
      <c r="B49" s="93" t="str">
        <f>VLOOKUP(G49,State!L$3:BJ$53,51,0)</f>
        <v>Alaska</v>
      </c>
      <c r="C49" s="70">
        <f>VLOOKUP(B49,State!$A$3:$B$54,2,0)</f>
        <v>3</v>
      </c>
      <c r="D49" s="71">
        <f>VLOOKUP(B49,State!$A$3:$C$54,3,0)</f>
        <v>258506</v>
      </c>
      <c r="E49" s="92" t="str">
        <f>IF(VLOOKUP(B49,State!$A$3:$F$54,6,0)=1,"•","")</f>
        <v/>
      </c>
      <c r="F49" s="71">
        <f>VLOOKUP(B49,State!$A$3:$K$54,11,0)</f>
        <v>78294</v>
      </c>
      <c r="G49" s="94">
        <f>LARGE(State!L$3:L$53,48)</f>
        <v>0.30287111324301952</v>
      </c>
      <c r="I49" s="70">
        <v>48</v>
      </c>
      <c r="J49" s="93" t="str">
        <f>VLOOKUP(O49,State!N$3:BJ$53,49,0)</f>
        <v>Maine</v>
      </c>
      <c r="K49" s="70">
        <f>VLOOKUP(J49,State!$A$3:$B$54,2,0)</f>
        <v>4</v>
      </c>
      <c r="L49" s="71">
        <f>VLOOKUP(J49,State!$A$3:$C$54,3,0)</f>
        <v>679499</v>
      </c>
      <c r="M49" s="92" t="str">
        <f>IF(VLOOKUP(J49,State!$A$3:$G$54,7,0)=1,"•","")</f>
        <v/>
      </c>
      <c r="N49" s="71">
        <f>VLOOKUP(J49,State!$A$3:$M$54,13,0)</f>
        <v>206504</v>
      </c>
      <c r="O49" s="94">
        <f>LARGE(State!N$3:N$53,48)</f>
        <v>0.30390626034769735</v>
      </c>
      <c r="P49" s="94"/>
      <c r="Q49" s="70">
        <v>48</v>
      </c>
      <c r="R49" s="93" t="str">
        <f>VLOOKUP(W49,State!P$3:BJ$53,47,0)</f>
        <v>Arkansas</v>
      </c>
      <c r="S49" s="70">
        <f>VLOOKUP(R49,State!$A$3:$B$54,2,0)</f>
        <v>6</v>
      </c>
      <c r="T49" s="71">
        <f>VLOOKUP(R49,State!$A$3:$C$54,3,0)</f>
        <v>950653</v>
      </c>
      <c r="U49" s="92" t="str">
        <f>IF(VLOOKUP(R49,State!$A$3:$H$54,8,0)=1,"•","")</f>
        <v/>
      </c>
      <c r="V49" s="71">
        <f>VLOOKUP(R49,State!$A$3:$O$54,15,0)</f>
        <v>99132</v>
      </c>
      <c r="W49" s="94">
        <f>LARGE(State!P$3:P$53,48)</f>
        <v>0.10427779641993451</v>
      </c>
    </row>
    <row r="50" spans="1:23" x14ac:dyDescent="0.2">
      <c r="A50" s="70">
        <v>49</v>
      </c>
      <c r="B50" s="93" t="str">
        <f>VLOOKUP(G50,State!L$3:BJ$53,51,0)</f>
        <v>Nebraska</v>
      </c>
      <c r="C50" s="70">
        <f>VLOOKUP(B50,State!$A$3:$B$54,2,0)</f>
        <v>5</v>
      </c>
      <c r="D50" s="71">
        <f>VLOOKUP(B50,State!$A$3:$C$54,3,0)</f>
        <v>739283</v>
      </c>
      <c r="E50" s="92" t="str">
        <f>IF(VLOOKUP(B50,State!$A$3:$F$54,6,0)=1,"•","")</f>
        <v/>
      </c>
      <c r="F50" s="71">
        <f>VLOOKUP(B50,State!$A$3:$K$54,11,0)</f>
        <v>217344</v>
      </c>
      <c r="G50" s="94">
        <f>LARGE(State!L$3:L$53,49)</f>
        <v>0.2939929634524262</v>
      </c>
      <c r="I50" s="70">
        <v>49</v>
      </c>
      <c r="J50" s="93" t="str">
        <f>VLOOKUP(O50,State!N$3:BJ$53,49,0)</f>
        <v>Massachusetts</v>
      </c>
      <c r="K50" s="70">
        <f>VLOOKUP(J50,State!$A$3:$B$54,2,0)</f>
        <v>12</v>
      </c>
      <c r="L50" s="71">
        <f>VLOOKUP(J50,State!$A$3:$C$54,3,0)</f>
        <v>2773574</v>
      </c>
      <c r="M50" s="92" t="str">
        <f>IF(VLOOKUP(J50,State!$A$3:$G$54,7,0)=1,"•","")</f>
        <v/>
      </c>
      <c r="N50" s="71">
        <f>VLOOKUP(J50,State!$A$3:$M$54,13,0)</f>
        <v>805049</v>
      </c>
      <c r="O50" s="94">
        <f>LARGE(State!N$3:N$53,49)</f>
        <v>0.29025690318700709</v>
      </c>
      <c r="P50" s="94"/>
      <c r="Q50" s="70">
        <v>49</v>
      </c>
      <c r="R50" s="93" t="str">
        <f>VLOOKUP(W50,State!P$3:BJ$53,47,0)</f>
        <v>Tennessee</v>
      </c>
      <c r="S50" s="70">
        <f>VLOOKUP(R50,State!$A$3:$B$54,2,0)</f>
        <v>11</v>
      </c>
      <c r="T50" s="71">
        <f>VLOOKUP(R50,State!$A$3:$C$54,3,0)</f>
        <v>1982638</v>
      </c>
      <c r="U50" s="92" t="str">
        <f>IF(VLOOKUP(R50,State!$A$3:$H$54,8,0)=1,"•","")</f>
        <v/>
      </c>
      <c r="V50" s="71">
        <f>VLOOKUP(R50,State!$A$3:$O$54,15,0)</f>
        <v>199968</v>
      </c>
      <c r="W50" s="94">
        <f>LARGE(State!P$3:P$53,49)</f>
        <v>0.10085956185647607</v>
      </c>
    </row>
    <row r="51" spans="1:23" x14ac:dyDescent="0.2">
      <c r="A51" s="70">
        <v>50</v>
      </c>
      <c r="B51" s="93" t="str">
        <f>VLOOKUP(G51,State!L$3:BJ$53,51,0)</f>
        <v>Idaho</v>
      </c>
      <c r="C51" s="70">
        <f>VLOOKUP(B51,State!$A$3:$B$54,2,0)</f>
        <v>4</v>
      </c>
      <c r="D51" s="71">
        <f>VLOOKUP(B51,State!$A$3:$C$54,3,0)</f>
        <v>482142</v>
      </c>
      <c r="E51" s="92" t="str">
        <f>IF(VLOOKUP(B51,State!$A$3:$F$54,6,0)=1,"•","")</f>
        <v/>
      </c>
      <c r="F51" s="71">
        <f>VLOOKUP(B51,State!$A$3:$K$54,11,0)</f>
        <v>137013</v>
      </c>
      <c r="G51" s="94">
        <f>LARGE(State!L$3:L$53,50)</f>
        <v>0.28417561631220678</v>
      </c>
      <c r="I51" s="70">
        <v>50</v>
      </c>
      <c r="J51" s="93" t="str">
        <f>VLOOKUP(O51,State!N$3:BJ$53,49,0)</f>
        <v>Rhode Island</v>
      </c>
      <c r="K51" s="70">
        <f>VLOOKUP(J51,State!$A$3:$B$54,2,0)</f>
        <v>4</v>
      </c>
      <c r="L51" s="71">
        <f>VLOOKUP(J51,State!$A$3:$C$54,3,0)</f>
        <v>453478</v>
      </c>
      <c r="M51" s="92" t="str">
        <f>IF(VLOOKUP(J51,State!$A$3:$G$54,7,0)=1,"•","")</f>
        <v/>
      </c>
      <c r="N51" s="71">
        <f>VLOOKUP(J51,State!$A$3:$M$54,13,0)</f>
        <v>131601</v>
      </c>
      <c r="O51" s="94">
        <f>LARGE(State!N$3:N$53,50)</f>
        <v>0.29020371440290377</v>
      </c>
      <c r="P51" s="94"/>
      <c r="Q51" s="70">
        <v>50</v>
      </c>
      <c r="R51" s="93" t="str">
        <f>VLOOKUP(W51,State!P$3:BJ$53,47,0)</f>
        <v>Mississippi</v>
      </c>
      <c r="S51" s="70">
        <f>VLOOKUP(R51,State!$A$3:$B$54,2,0)</f>
        <v>7</v>
      </c>
      <c r="T51" s="71">
        <f>VLOOKUP(R51,State!$A$3:$C$54,3,0)</f>
        <v>981793</v>
      </c>
      <c r="U51" s="92" t="str">
        <f>IF(VLOOKUP(R51,State!$A$3:$H$54,8,0)=1,"•","")</f>
        <v/>
      </c>
      <c r="V51" s="71">
        <f>VLOOKUP(R51,State!$A$3:$O$54,15,0)</f>
        <v>85626</v>
      </c>
      <c r="W51" s="94">
        <f>LARGE(State!P$3:P$53,50)</f>
        <v>8.7213903541785279E-2</v>
      </c>
    </row>
    <row r="52" spans="1:23" x14ac:dyDescent="0.2">
      <c r="A52" s="70">
        <v>51</v>
      </c>
      <c r="B52" s="93" t="str">
        <f>VLOOKUP(G52,State!L$3:BJ$53,51,0)</f>
        <v>Utah</v>
      </c>
      <c r="C52" s="70">
        <f>VLOOKUP(B52,State!$A$3:$B$54,2,0)</f>
        <v>5</v>
      </c>
      <c r="D52" s="71">
        <f>VLOOKUP(B52,State!$A$3:$C$54,3,0)</f>
        <v>744069</v>
      </c>
      <c r="E52" s="92" t="str">
        <f>IF(VLOOKUP(B52,State!$A$3:$F$54,6,0)=1,"•","")</f>
        <v/>
      </c>
      <c r="F52" s="71">
        <f>VLOOKUP(B52,State!$A$3:$K$54,11,0)</f>
        <v>183429</v>
      </c>
      <c r="G52" s="94">
        <f>LARGE(State!L$3:L$53,51)</f>
        <v>0.24652149195840709</v>
      </c>
      <c r="I52" s="70">
        <v>51</v>
      </c>
      <c r="J52" s="93" t="str">
        <f>VLOOKUP(O52,State!N$3:BJ$53,49,0)</f>
        <v>District of Columbia</v>
      </c>
      <c r="K52" s="70">
        <f>VLOOKUP(J52,State!$A$3:$B$54,2,0)</f>
        <v>2</v>
      </c>
      <c r="L52" s="71">
        <f>VLOOKUP(J52,State!$A$3:$C$54,3,0)</f>
        <v>227572</v>
      </c>
      <c r="M52" s="92" t="str">
        <f>IF(VLOOKUP(J52,State!$A$3:$G$54,7,0)=1,"•","")</f>
        <v/>
      </c>
      <c r="N52" s="71">
        <f>VLOOKUP(J52,State!$A$3:$M$54,13,0)</f>
        <v>20698</v>
      </c>
      <c r="O52" s="94">
        <f>LARGE(State!N$3:N$53,51)</f>
        <v>9.0951435150194229E-2</v>
      </c>
      <c r="P52" s="94"/>
      <c r="Q52" s="70">
        <v>51</v>
      </c>
      <c r="R52" s="93" t="str">
        <f>VLOOKUP(W52,State!P$3:BJ$53,47,0)</f>
        <v>District of Columbia</v>
      </c>
      <c r="S52" s="70">
        <f>VLOOKUP(R52,State!$A$3:$B$54,2,0)</f>
        <v>2</v>
      </c>
      <c r="T52" s="71">
        <f>VLOOKUP(R52,State!$A$3:$C$54,3,0)</f>
        <v>227572</v>
      </c>
      <c r="U52" s="92" t="str">
        <f>IF(VLOOKUP(R52,State!$A$3:$H$54,8,0)=1,"•","")</f>
        <v/>
      </c>
      <c r="V52" s="71">
        <f>VLOOKUP(R52,State!$A$3:$O$54,15,0)</f>
        <v>9681</v>
      </c>
      <c r="W52" s="94">
        <f>LARGE(State!P$3:P$53,51)</f>
        <v>4.2540382823897493E-2</v>
      </c>
    </row>
    <row r="53" spans="1:23" x14ac:dyDescent="0.2">
      <c r="B53" s="93" t="s">
        <v>1650</v>
      </c>
      <c r="C53" s="70">
        <f>VLOOKUP(B53,State!$A$3:$B$54,2,0)</f>
        <v>537</v>
      </c>
      <c r="D53" s="71">
        <f>VLOOKUP(B53,State!$A$3:$C$54,3,0)</f>
        <v>104426611</v>
      </c>
      <c r="E53" s="92" t="str">
        <f>IF(VLOOKUP(B53,State!$A$3:$F$54,6,0)=1,"•","")</f>
        <v>•</v>
      </c>
      <c r="F53" s="71">
        <f>VLOOKUP(B53,State!$A$3:$K$54,11,0)</f>
        <v>44909806</v>
      </c>
      <c r="G53" s="94">
        <f>State!L54</f>
        <v>0.43006093532998019</v>
      </c>
      <c r="J53" s="93" t="s">
        <v>1650</v>
      </c>
      <c r="K53" s="70">
        <f>VLOOKUP(J53,State!$A$3:$B$54,2,0)</f>
        <v>537</v>
      </c>
      <c r="L53" s="71">
        <f>VLOOKUP(J53,State!$A$3:$C$54,3,0)</f>
        <v>104426611</v>
      </c>
      <c r="M53" s="92" t="str">
        <f>IF(VLOOKUP(J53,State!$A$3:$G$54,7,0)=1,"•","")</f>
        <v/>
      </c>
      <c r="N53" s="71">
        <f>VLOOKUP(J53,State!$A$3:$M$54,13,0)</f>
        <v>39104550</v>
      </c>
      <c r="O53" s="94">
        <f>State!N54</f>
        <v>0.37446920498071129</v>
      </c>
      <c r="P53" s="94"/>
      <c r="R53" s="93" t="s">
        <v>1650</v>
      </c>
      <c r="S53" s="70">
        <f>VLOOKUP(R53,State!$A$3:$B$54,2,0)</f>
        <v>537</v>
      </c>
      <c r="T53" s="71">
        <f>VLOOKUP(R53,State!$A$3:$C$54,3,0)</f>
        <v>104426611</v>
      </c>
      <c r="U53" s="92" t="str">
        <f>IF(VLOOKUP(R53,State!$A$3:$H$54,8,0)=1,"•","")</f>
        <v/>
      </c>
      <c r="V53" s="71">
        <f>VLOOKUP(R53,State!$A$3:$O$54,15,0)</f>
        <v>19743821</v>
      </c>
      <c r="W53" s="94">
        <f>State!P54</f>
        <v>0.18906886674700188</v>
      </c>
    </row>
    <row r="54" spans="1:23" x14ac:dyDescent="0.2">
      <c r="F54" s="93"/>
    </row>
    <row r="55" spans="1:23" x14ac:dyDescent="0.2">
      <c r="O55" s="71"/>
      <c r="P55" s="71"/>
      <c r="R55" s="71"/>
      <c r="S55" s="71"/>
      <c r="V55" s="71"/>
      <c r="W55" s="71"/>
    </row>
    <row r="56" spans="1:23" x14ac:dyDescent="0.2">
      <c r="O56" s="97"/>
    </row>
    <row r="58" spans="1:23" x14ac:dyDescent="0.2">
      <c r="V58" s="71"/>
    </row>
  </sheetData>
  <mergeCells count="3">
    <mergeCell ref="F1:G1"/>
    <mergeCell ref="N1:O1"/>
    <mergeCell ref="V1:W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AM99"/>
  <sheetViews>
    <sheetView workbookViewId="0">
      <selection activeCell="A67" sqref="A67:XFD71"/>
    </sheetView>
  </sheetViews>
  <sheetFormatPr baseColWidth="10" defaultRowHeight="14" x14ac:dyDescent="0.2"/>
  <cols>
    <col min="1" max="1" width="11.7109375" customWidth="1"/>
    <col min="2" max="2" width="10.85546875" bestFit="1" customWidth="1"/>
    <col min="4" max="4" width="10.7109375" style="2"/>
  </cols>
  <sheetData>
    <row r="1" spans="1:39" x14ac:dyDescent="0.2">
      <c r="A1" s="67" t="s">
        <v>511</v>
      </c>
      <c r="C1" s="2"/>
      <c r="D1"/>
    </row>
    <row r="2" spans="1:39" x14ac:dyDescent="0.2">
      <c r="A2" t="s">
        <v>2095</v>
      </c>
      <c r="B2" s="17" t="s">
        <v>959</v>
      </c>
      <c r="C2" s="17" t="s">
        <v>2420</v>
      </c>
      <c r="D2" s="26" t="s">
        <v>960</v>
      </c>
      <c r="E2" s="75" t="s">
        <v>961</v>
      </c>
      <c r="F2" s="75" t="s">
        <v>1079</v>
      </c>
      <c r="G2" s="25" t="str">
        <f>County!N1</f>
        <v>Clinton</v>
      </c>
      <c r="H2" s="27" t="str">
        <f>County!O1</f>
        <v>Bush</v>
      </c>
      <c r="I2" s="89" t="str">
        <f>County!P1</f>
        <v>Perot</v>
      </c>
      <c r="J2" s="26" t="s">
        <v>1086</v>
      </c>
      <c r="K2" s="25"/>
      <c r="M2" s="27"/>
      <c r="O2" s="82"/>
      <c r="Q2" s="18"/>
      <c r="S2" s="18"/>
      <c r="U2" s="18"/>
      <c r="V2" s="18"/>
      <c r="W2" s="18"/>
      <c r="X2" s="165"/>
      <c r="Y2" s="166"/>
      <c r="Z2" s="166"/>
      <c r="AA2" s="18"/>
      <c r="AB2" s="165"/>
      <c r="AC2" s="166"/>
      <c r="AD2" s="166"/>
      <c r="AE2" s="18"/>
      <c r="AF2" s="1"/>
      <c r="AH2" s="1"/>
      <c r="AI2" s="1"/>
      <c r="AJ2" s="1"/>
      <c r="AK2" s="1"/>
      <c r="AM2" s="1"/>
    </row>
    <row r="3" spans="1:39" x14ac:dyDescent="0.2">
      <c r="A3" t="str">
        <f>VLOOKUP(D3,State!$J$3:$BJ$52,53,FALSE)</f>
        <v>Georgia</v>
      </c>
      <c r="B3">
        <f>VLOOKUP(A3,State!$BJ$3:$BL$53,3,FALSE)</f>
        <v>13</v>
      </c>
      <c r="C3" s="75" t="str">
        <f>IF(RANK(G3,G3:J3)=1,"Dem",IF(RANK(H3,G3:J3)=1,"Rep","Ind"))</f>
        <v>Dem</v>
      </c>
      <c r="D3" s="58">
        <f>MIN(State!J$3:J$53)</f>
        <v>5.9083214964416085E-3</v>
      </c>
      <c r="E3" s="59">
        <f>VLOOKUP(A3,State!$A$3:$I$52,9,FALSE)</f>
        <v>13714</v>
      </c>
      <c r="F3" s="59">
        <f>VLOOKUP(A3,State!$A$3:$C$52,3,FALSE)</f>
        <v>2321133</v>
      </c>
      <c r="G3" s="57">
        <f>VLOOKUP(A3,State!$A$3:$L$52,12,FALSE)</f>
        <v>0.43468685335997548</v>
      </c>
      <c r="H3" s="57">
        <f>VLOOKUP(A3,State!$A$3:$N$52,14,FALSE)</f>
        <v>0.42877853186353387</v>
      </c>
      <c r="I3" s="57">
        <f>VLOOKUP(A3,State!$A$3:$P$52,16,FALSE)</f>
        <v>0.13340769357033827</v>
      </c>
      <c r="J3" s="66">
        <f t="shared" ref="J3:J12" si="0">1-G3-H3-I3</f>
        <v>3.1269212061523777E-3</v>
      </c>
      <c r="K3" s="57"/>
      <c r="M3" s="57"/>
      <c r="O3" s="57"/>
    </row>
    <row r="4" spans="1:39" x14ac:dyDescent="0.2">
      <c r="A4" t="str">
        <f>VLOOKUP(D4,State!$J$3:$BJ$52,53,FALSE)</f>
        <v>North Carolina</v>
      </c>
      <c r="B4">
        <f>VLOOKUP(A4,State!$BJ$3:$BL$53,3,FALSE)</f>
        <v>14</v>
      </c>
      <c r="C4" s="75" t="str">
        <f t="shared" ref="C4:C12" si="1">IF(RANK(G4,G4:J4)=1,"Dem",IF(RANK(H4,G4:J4)=1,"Rep","Ind"))</f>
        <v>Rep</v>
      </c>
      <c r="D4" s="58">
        <f>SMALL(State!J$3:J$53,2)</f>
        <v>7.8944043494075088E-3</v>
      </c>
      <c r="E4" s="59">
        <f>VLOOKUP(A4,State!$A$3:$I$52,9,FALSE)</f>
        <v>20619</v>
      </c>
      <c r="F4" s="59">
        <f>VLOOKUP(A4,State!$A$3:$C$52,3,FALSE)</f>
        <v>2611850</v>
      </c>
      <c r="G4" s="57">
        <f>VLOOKUP(A4,State!$A$3:$L$52,12,FALSE)</f>
        <v>0.42653368302161304</v>
      </c>
      <c r="H4" s="57">
        <f>VLOOKUP(A4,State!$A$3:$N$52,14,FALSE)</f>
        <v>0.43442808737102057</v>
      </c>
      <c r="I4" s="57">
        <f>VLOOKUP(A4,State!$A$3:$P$52,16,FALSE)</f>
        <v>0.1370155253938779</v>
      </c>
      <c r="J4" s="66">
        <f t="shared" si="0"/>
        <v>2.0227042134884354E-3</v>
      </c>
      <c r="K4" s="57"/>
      <c r="M4" s="57"/>
      <c r="O4" s="57"/>
    </row>
    <row r="5" spans="1:39" x14ac:dyDescent="0.2">
      <c r="A5" t="str">
        <f>VLOOKUP(D5,State!$J$3:$BJ$52,53,FALSE)</f>
        <v>New Hampshire</v>
      </c>
      <c r="B5">
        <f>VLOOKUP(A5,State!$BJ$3:$BL$53,3,FALSE)</f>
        <v>4</v>
      </c>
      <c r="C5" s="75" t="str">
        <f t="shared" si="1"/>
        <v>Dem</v>
      </c>
      <c r="D5" s="58">
        <f>SMALL(State!J$3:J$53,3)</f>
        <v>1.2187119501064235E-2</v>
      </c>
      <c r="E5" s="59">
        <f>VLOOKUP(A5,State!$A$3:$I$52,9,FALSE)</f>
        <v>6556</v>
      </c>
      <c r="F5" s="59">
        <f>VLOOKUP(A5,State!$A$3:$C$52,3,FALSE)</f>
        <v>537945</v>
      </c>
      <c r="G5" s="57">
        <f>VLOOKUP(A5,State!$A$3:$L$52,12,FALSE)</f>
        <v>0.388589911608064</v>
      </c>
      <c r="H5" s="57">
        <f>VLOOKUP(A5,State!$A$3:$N$52,14,FALSE)</f>
        <v>0.37640279210699978</v>
      </c>
      <c r="I5" s="57">
        <f>VLOOKUP(A5,State!$A$3:$P$52,16,FALSE)</f>
        <v>0.22555651600070639</v>
      </c>
      <c r="J5" s="66">
        <f t="shared" si="0"/>
        <v>9.4507802842298261E-3</v>
      </c>
      <c r="K5" s="57"/>
      <c r="M5" s="57"/>
      <c r="O5" s="57"/>
    </row>
    <row r="6" spans="1:39" x14ac:dyDescent="0.2">
      <c r="A6" t="str">
        <f>VLOOKUP(D6,State!$J$3:$BJ$52,53,FALSE)</f>
        <v>Ohio</v>
      </c>
      <c r="B6">
        <f>VLOOKUP(A6,State!$BJ$3:$BL$53,3,FALSE)</f>
        <v>21</v>
      </c>
      <c r="C6" s="75" t="str">
        <f t="shared" si="1"/>
        <v>Dem</v>
      </c>
      <c r="D6" s="58">
        <f>SMALL(State!J$3:J$53,4)</f>
        <v>1.8346692405045866E-2</v>
      </c>
      <c r="E6" s="59">
        <f>VLOOKUP(A6,State!$A$3:$I$52,9,FALSE)</f>
        <v>90632</v>
      </c>
      <c r="F6" s="59">
        <f>VLOOKUP(A6,State!$A$3:$C$52,3,FALSE)</f>
        <v>4939964</v>
      </c>
      <c r="G6" s="57">
        <f>VLOOKUP(A6,State!$A$3:$L$52,12,FALSE)</f>
        <v>0.40181304964975451</v>
      </c>
      <c r="H6" s="57">
        <f>VLOOKUP(A6,State!$A$3:$N$52,14,FALSE)</f>
        <v>0.38346635724470868</v>
      </c>
      <c r="I6" s="57">
        <f>VLOOKUP(A6,State!$A$3:$P$52,16,FALSE)</f>
        <v>0.20980436294677451</v>
      </c>
      <c r="J6" s="66">
        <f t="shared" si="0"/>
        <v>4.9162301587623025E-3</v>
      </c>
      <c r="K6" s="57"/>
      <c r="M6" s="57"/>
      <c r="O6" s="57"/>
    </row>
    <row r="7" spans="1:39" x14ac:dyDescent="0.2">
      <c r="A7" t="str">
        <f>VLOOKUP(D7,State!$J$3:$BJ$52,53,FALSE)</f>
        <v>Florida</v>
      </c>
      <c r="B7">
        <f>VLOOKUP(A7,State!$BJ$3:$BL$53,3,FALSE)</f>
        <v>25</v>
      </c>
      <c r="C7" s="75" t="str">
        <f t="shared" si="1"/>
        <v>Rep</v>
      </c>
      <c r="D7" s="58">
        <f>SMALL(State!J$3:J$53,5)</f>
        <v>1.8931986951658816E-2</v>
      </c>
      <c r="E7" s="59">
        <f>VLOOKUP(A7,State!$A$3:$I$52,9,FALSE)</f>
        <v>100612</v>
      </c>
      <c r="F7" s="59">
        <f>VLOOKUP(A7,State!$A$3:$C$52,3,FALSE)</f>
        <v>5314392</v>
      </c>
      <c r="G7" s="57">
        <f>VLOOKUP(A7,State!$A$3:$L$52,12,FALSE)</f>
        <v>0.39001601688396342</v>
      </c>
      <c r="H7" s="57">
        <f>VLOOKUP(A7,State!$A$3:$N$52,14,FALSE)</f>
        <v>0.40894800383562219</v>
      </c>
      <c r="I7" s="57">
        <f>VLOOKUP(A7,State!$A$3:$P$52,16,FALSE)</f>
        <v>0.19815380574108948</v>
      </c>
      <c r="J7" s="66">
        <f t="shared" si="0"/>
        <v>2.8821735393248504E-3</v>
      </c>
      <c r="K7" s="57"/>
      <c r="M7" s="57"/>
      <c r="O7" s="57"/>
    </row>
    <row r="8" spans="1:39" x14ac:dyDescent="0.2">
      <c r="A8" t="str">
        <f>VLOOKUP(D8,State!$J$3:$BJ$52,53,FALSE)</f>
        <v>Arizona</v>
      </c>
      <c r="B8">
        <f>VLOOKUP(A8,State!$BJ$3:$BL$53,3,FALSE)</f>
        <v>8</v>
      </c>
      <c r="C8" s="75" t="str">
        <f t="shared" si="1"/>
        <v>Rep</v>
      </c>
      <c r="D8" s="58">
        <f>SMALL(State!J$3:J$53,6)</f>
        <v>1.952648476199827E-2</v>
      </c>
      <c r="E8" s="59">
        <f>VLOOKUP(A8,State!$A$3:$I$52,9,FALSE)</f>
        <v>29036</v>
      </c>
      <c r="F8" s="59">
        <f>VLOOKUP(A8,State!$A$3:$C$52,3,FALSE)</f>
        <v>1487006</v>
      </c>
      <c r="G8" s="57">
        <f>VLOOKUP(A8,State!$A$3:$L$52,12,FALSE)</f>
        <v>0.36519691245361485</v>
      </c>
      <c r="H8" s="57">
        <f>VLOOKUP(A8,State!$A$3:$N$52,14,FALSE)</f>
        <v>0.38472339721561311</v>
      </c>
      <c r="I8" s="57">
        <f>VLOOKUP(A8,State!$A$3:$P$52,16,FALSE)</f>
        <v>0.23788807846101495</v>
      </c>
      <c r="J8" s="66">
        <f t="shared" si="0"/>
        <v>1.2191611869757091E-2</v>
      </c>
      <c r="K8" s="57"/>
      <c r="M8" s="57"/>
      <c r="O8" s="57"/>
    </row>
    <row r="9" spans="1:39" x14ac:dyDescent="0.2">
      <c r="A9" t="str">
        <f>VLOOKUP(D9,State!$J$3:$BJ$52,53,FALSE)</f>
        <v>New Jersey</v>
      </c>
      <c r="B9">
        <f>VLOOKUP(A9,State!$BJ$3:$BL$53,3,FALSE)</f>
        <v>15</v>
      </c>
      <c r="C9" s="75" t="str">
        <f t="shared" si="1"/>
        <v>Dem</v>
      </c>
      <c r="D9" s="58">
        <f>SMALL(State!J$3:J$53,7)</f>
        <v>2.3729256602326717E-2</v>
      </c>
      <c r="E9" s="59">
        <f>VLOOKUP(A9,State!$A$3:$I$52,9,FALSE)</f>
        <v>79341</v>
      </c>
      <c r="F9" s="59">
        <f>VLOOKUP(A9,State!$A$3:$C$52,3,FALSE)</f>
        <v>3343594</v>
      </c>
      <c r="G9" s="57">
        <f>VLOOKUP(A9,State!$A$3:$L$52,12,FALSE)</f>
        <v>0.42953959123027496</v>
      </c>
      <c r="H9" s="57">
        <f>VLOOKUP(A9,State!$A$3:$N$52,14,FALSE)</f>
        <v>0.40581033462794824</v>
      </c>
      <c r="I9" s="57">
        <f>VLOOKUP(A9,State!$A$3:$P$52,16,FALSE)</f>
        <v>0.1560682905879123</v>
      </c>
      <c r="J9" s="66">
        <f t="shared" si="0"/>
        <v>8.5817835538644915E-3</v>
      </c>
      <c r="K9" s="57"/>
      <c r="M9" s="57"/>
      <c r="O9" s="57"/>
    </row>
    <row r="10" spans="1:39" x14ac:dyDescent="0.2">
      <c r="A10" t="str">
        <f>VLOOKUP(D10,State!$J$3:$BJ$52,53,FALSE)</f>
        <v>Montana</v>
      </c>
      <c r="B10">
        <f>VLOOKUP(A10,State!$BJ$3:$BL$53,3,FALSE)</f>
        <v>3</v>
      </c>
      <c r="C10" s="75" t="str">
        <f t="shared" si="1"/>
        <v>Dem</v>
      </c>
      <c r="D10" s="58">
        <f>SMALL(State!J$3:J$53,8)</f>
        <v>2.5084569093375482E-2</v>
      </c>
      <c r="E10" s="59">
        <f>VLOOKUP(A10,State!$A$3:$I$52,9,FALSE)</f>
        <v>10300</v>
      </c>
      <c r="F10" s="59">
        <f>VLOOKUP(A10,State!$A$3:$C$52,3,FALSE)</f>
        <v>410611</v>
      </c>
      <c r="G10" s="57">
        <f>VLOOKUP(A10,State!$A$3:$L$52,12,FALSE)</f>
        <v>0.37628558416603547</v>
      </c>
      <c r="H10" s="57">
        <f>VLOOKUP(A10,State!$A$3:$N$52,14,FALSE)</f>
        <v>0.35120101507265999</v>
      </c>
      <c r="I10" s="57">
        <f>VLOOKUP(A10,State!$A$3:$P$52,16,FALSE)</f>
        <v>0.26113523505215397</v>
      </c>
      <c r="J10" s="66">
        <f t="shared" si="0"/>
        <v>1.1378165709150512E-2</v>
      </c>
      <c r="K10" s="57"/>
      <c r="M10" s="57"/>
      <c r="O10" s="57"/>
    </row>
    <row r="11" spans="1:39" x14ac:dyDescent="0.2">
      <c r="A11" t="str">
        <f>VLOOKUP(D11,State!$J$3:$BJ$52,53,FALSE)</f>
        <v>Nevada</v>
      </c>
      <c r="B11">
        <f>VLOOKUP(A11,State!$BJ$3:$BL$53,3,FALSE)</f>
        <v>4</v>
      </c>
      <c r="C11" s="75" t="str">
        <f t="shared" si="1"/>
        <v>Dem</v>
      </c>
      <c r="D11" s="58">
        <f>SMALL(State!J$3:J$53,9)</f>
        <v>2.6307577451325056E-2</v>
      </c>
      <c r="E11" s="59">
        <f>VLOOKUP(A11,State!$A$3:$I$52,9,FALSE)</f>
        <v>13320</v>
      </c>
      <c r="F11" s="59">
        <f>VLOOKUP(A11,State!$A$3:$C$52,3,FALSE)</f>
        <v>506318</v>
      </c>
      <c r="G11" s="57">
        <f>VLOOKUP(A11,State!$A$3:$L$52,12,FALSE)</f>
        <v>0.37357549998222461</v>
      </c>
      <c r="H11" s="57">
        <f>VLOOKUP(A11,State!$A$3:$N$52,14,FALSE)</f>
        <v>0.34726792253089955</v>
      </c>
      <c r="I11" s="57">
        <f>VLOOKUP(A11,State!$A$3:$P$52,16,FALSE)</f>
        <v>0.2618512476348856</v>
      </c>
      <c r="J11" s="66">
        <f t="shared" si="0"/>
        <v>1.7305329851990237E-2</v>
      </c>
      <c r="K11" s="57"/>
      <c r="M11" s="57"/>
      <c r="O11" s="57"/>
    </row>
    <row r="12" spans="1:39" x14ac:dyDescent="0.2">
      <c r="A12" t="str">
        <f>VLOOKUP(D12,State!$J$3:$BJ$52,53,FALSE)</f>
        <v>Kentucky</v>
      </c>
      <c r="B12">
        <f>VLOOKUP(A12,State!$BJ$3:$BL$53,3,FALSE)</f>
        <v>8</v>
      </c>
      <c r="C12" s="75" t="str">
        <f t="shared" si="1"/>
        <v>Dem</v>
      </c>
      <c r="D12" s="58">
        <f>SMALL(State!J$3:J$53,10)</f>
        <v>3.2102619063567553E-2</v>
      </c>
      <c r="E12" s="59">
        <f>VLOOKUP(A12,State!$A$3:$I$52,9,FALSE)</f>
        <v>47926</v>
      </c>
      <c r="F12" s="59">
        <f>VLOOKUP(A12,State!$A$3:$C$52,3,FALSE)</f>
        <v>1492900</v>
      </c>
      <c r="G12" s="57">
        <f>VLOOKUP(A12,State!$A$3:$L$52,12,FALSE)</f>
        <v>0.44551142072476391</v>
      </c>
      <c r="H12" s="57">
        <f>VLOOKUP(A12,State!$A$3:$N$52,14,FALSE)</f>
        <v>0.41340880166119631</v>
      </c>
      <c r="I12" s="57">
        <f>VLOOKUP(A12,State!$A$3:$P$52,16,FALSE)</f>
        <v>0.1366092839440016</v>
      </c>
      <c r="J12" s="66">
        <f t="shared" si="0"/>
        <v>4.4704936700381837E-3</v>
      </c>
      <c r="K12" s="57"/>
      <c r="M12" s="57"/>
      <c r="O12" s="57"/>
    </row>
    <row r="13" spans="1:39" x14ac:dyDescent="0.2">
      <c r="C13" s="58"/>
      <c r="D13" s="58"/>
      <c r="E13" s="59"/>
      <c r="F13" s="59"/>
      <c r="G13" s="57"/>
      <c r="H13" s="57"/>
      <c r="I13" s="57"/>
      <c r="J13" s="57"/>
      <c r="K13" s="57"/>
      <c r="L13" s="57"/>
    </row>
    <row r="14" spans="1:39" x14ac:dyDescent="0.2">
      <c r="A14" s="67" t="s">
        <v>2419</v>
      </c>
    </row>
    <row r="15" spans="1:39" x14ac:dyDescent="0.2">
      <c r="A15" t="s">
        <v>2095</v>
      </c>
      <c r="B15" s="17" t="s">
        <v>959</v>
      </c>
      <c r="C15" s="17" t="s">
        <v>2420</v>
      </c>
      <c r="D15" s="26" t="s">
        <v>960</v>
      </c>
      <c r="E15" s="75" t="s">
        <v>961</v>
      </c>
      <c r="F15" s="75" t="s">
        <v>1079</v>
      </c>
      <c r="G15" s="25" t="str">
        <f>County!N1</f>
        <v>Clinton</v>
      </c>
      <c r="H15" s="27" t="str">
        <f>County!O1</f>
        <v>Bush</v>
      </c>
      <c r="I15" s="89" t="str">
        <f>County!P1</f>
        <v>Perot</v>
      </c>
      <c r="J15" s="26" t="s">
        <v>1086</v>
      </c>
      <c r="K15" s="25"/>
      <c r="M15" s="27"/>
      <c r="O15" s="82"/>
      <c r="Q15" s="18"/>
      <c r="S15" s="18"/>
      <c r="U15" s="18"/>
      <c r="V15" s="18"/>
      <c r="W15" s="18"/>
      <c r="X15" s="165"/>
      <c r="Y15" s="165"/>
      <c r="Z15" s="165"/>
      <c r="AA15" s="18"/>
      <c r="AB15" s="165"/>
      <c r="AC15" s="165"/>
      <c r="AD15" s="165"/>
      <c r="AE15" s="18"/>
      <c r="AF15" s="1"/>
      <c r="AH15" s="1"/>
      <c r="AI15" s="1"/>
      <c r="AJ15" s="1"/>
      <c r="AK15" s="1"/>
      <c r="AM15" s="1"/>
    </row>
    <row r="16" spans="1:39" x14ac:dyDescent="0.2">
      <c r="A16" t="str">
        <f>VLOOKUP(D16,State!$J$3:$BJ$52,53,FALSE)</f>
        <v>District of Columbia</v>
      </c>
      <c r="B16">
        <f>VLOOKUP(A16,State!$BJ$3:$BL$53,3,FALSE)</f>
        <v>2</v>
      </c>
      <c r="C16" s="75" t="str">
        <f>IF(RANK(G16,G16:J16)=1,"Dem",IF(RANK(H16,G16:J16)=1,"Rep","Ind"))</f>
        <v>Dem</v>
      </c>
      <c r="D16" s="58">
        <f>MAX(State!J$3:J$53)</f>
        <v>0.75545761341465556</v>
      </c>
      <c r="E16" s="59">
        <f>VLOOKUP(A16,State!$A$3:$I$52,9,FALSE)</f>
        <v>171921</v>
      </c>
      <c r="F16" s="59">
        <f>VLOOKUP(A16,State!$A$3:$C$52,3,FALSE)</f>
        <v>227572</v>
      </c>
      <c r="G16" s="57">
        <f>VLOOKUP(A16,State!$A$3:$L$52,12,FALSE)</f>
        <v>0.84640904856484978</v>
      </c>
      <c r="H16" s="57">
        <f>VLOOKUP(A16,State!$A$3:$N$52,14,FALSE)</f>
        <v>9.0951435150194229E-2</v>
      </c>
      <c r="I16" s="57">
        <f>VLOOKUP(A16,State!$A$3:$P$52,16,FALSE)</f>
        <v>4.2540382823897493E-2</v>
      </c>
      <c r="J16" s="66">
        <f t="shared" ref="J16:J25" si="2">1-G16-H16-I16</f>
        <v>2.0099133461058502E-2</v>
      </c>
      <c r="K16" s="57"/>
      <c r="M16" s="57"/>
      <c r="O16" s="57"/>
    </row>
    <row r="17" spans="1:36" x14ac:dyDescent="0.2">
      <c r="A17" t="str">
        <f>VLOOKUP(D17,State!$J$3:$BJ$52,53,FALSE)</f>
        <v>Massachusetts</v>
      </c>
      <c r="B17">
        <f>VLOOKUP(A17,State!$BJ$3:$BL$53,3,FALSE)</f>
        <v>12</v>
      </c>
      <c r="C17" s="75" t="str">
        <f t="shared" ref="C17:C25" si="3">IF(RANK(G17,G17:J17)=1,"Dem",IF(RANK(H17,G17:J17)=1,"Rep","Ind"))</f>
        <v>Dem</v>
      </c>
      <c r="D17" s="58">
        <f>LARGE(State!J$3:J$53,2)</f>
        <v>0.18518092540527131</v>
      </c>
      <c r="E17" s="59">
        <f>VLOOKUP(A17,State!$A$3:$I$52,9,FALSE)</f>
        <v>513613</v>
      </c>
      <c r="F17" s="59">
        <f>VLOOKUP(A17,State!$A$3:$C$52,3,FALSE)</f>
        <v>2773574</v>
      </c>
      <c r="G17" s="57">
        <f>VLOOKUP(A17,State!$A$3:$L$52,12,FALSE)</f>
        <v>0.4754378285922784</v>
      </c>
      <c r="H17" s="57">
        <f>VLOOKUP(A17,State!$A$3:$N$52,14,FALSE)</f>
        <v>0.29025690318700709</v>
      </c>
      <c r="I17" s="57">
        <f>VLOOKUP(A17,State!$A$3:$P$52,16,FALSE)</f>
        <v>0.22797733177481475</v>
      </c>
      <c r="J17" s="66">
        <f t="shared" si="2"/>
        <v>6.3279364458997123E-3</v>
      </c>
      <c r="K17" s="57"/>
      <c r="M17" s="57"/>
      <c r="O17" s="57"/>
    </row>
    <row r="18" spans="1:36" x14ac:dyDescent="0.2">
      <c r="A18" t="str">
        <f>VLOOKUP(D18,State!$J$3:$BJ$52,53,FALSE)</f>
        <v>Rhode Island</v>
      </c>
      <c r="B18">
        <f>VLOOKUP(A18,State!$BJ$3:$BL$53,3,FALSE)</f>
        <v>4</v>
      </c>
      <c r="C18" s="75" t="str">
        <f t="shared" si="3"/>
        <v>Dem</v>
      </c>
      <c r="D18" s="58">
        <f>LARGE(State!J$3:J$53,3)</f>
        <v>0.18015868465504389</v>
      </c>
      <c r="E18" s="59">
        <f>VLOOKUP(A18,State!$A$3:$I$52,9,FALSE)</f>
        <v>81698</v>
      </c>
      <c r="F18" s="59">
        <f>VLOOKUP(A18,State!$A$3:$C$52,3,FALSE)</f>
        <v>453478</v>
      </c>
      <c r="G18" s="57">
        <f>VLOOKUP(A18,State!$A$3:$L$52,12,FALSE)</f>
        <v>0.47036239905794769</v>
      </c>
      <c r="H18" s="57">
        <f>VLOOKUP(A18,State!$A$3:$N$52,14,FALSE)</f>
        <v>0.29020371440290377</v>
      </c>
      <c r="I18" s="57">
        <f>VLOOKUP(A18,State!$A$3:$P$52,16,FALSE)</f>
        <v>0.23164299039865219</v>
      </c>
      <c r="J18" s="66">
        <f t="shared" si="2"/>
        <v>7.7908961404963006E-3</v>
      </c>
      <c r="K18" s="57"/>
      <c r="M18" s="57"/>
      <c r="O18" s="57"/>
    </row>
    <row r="19" spans="1:36" x14ac:dyDescent="0.2">
      <c r="A19" t="str">
        <f>VLOOKUP(D19,State!$J$3:$BJ$52,53,FALSE)</f>
        <v>Arkansas</v>
      </c>
      <c r="B19">
        <f>VLOOKUP(A19,State!$BJ$3:$BL$53,3,FALSE)</f>
        <v>6</v>
      </c>
      <c r="C19" s="75" t="str">
        <f t="shared" si="3"/>
        <v>Dem</v>
      </c>
      <c r="D19" s="58">
        <f>LARGE(State!J$3:J$53,4)</f>
        <v>0.17724553543722052</v>
      </c>
      <c r="E19" s="59">
        <f>VLOOKUP(A19,State!$A$3:$I$52,9,FALSE)</f>
        <v>168499</v>
      </c>
      <c r="F19" s="59">
        <f>VLOOKUP(A19,State!$A$3:$C$52,3,FALSE)</f>
        <v>950653</v>
      </c>
      <c r="G19" s="57">
        <f>VLOOKUP(A19,State!$A$3:$L$52,12,FALSE)</f>
        <v>0.53207952849252038</v>
      </c>
      <c r="H19" s="57">
        <f>VLOOKUP(A19,State!$A$3:$N$52,14,FALSE)</f>
        <v>0.35483399305529989</v>
      </c>
      <c r="I19" s="57">
        <f>VLOOKUP(A19,State!$A$3:$P$52,16,FALSE)</f>
        <v>0.10427779641993451</v>
      </c>
      <c r="J19" s="66">
        <f t="shared" si="2"/>
        <v>8.8086820322452186E-3</v>
      </c>
      <c r="K19" s="57"/>
      <c r="M19" s="57"/>
      <c r="O19" s="57"/>
    </row>
    <row r="20" spans="1:36" x14ac:dyDescent="0.2">
      <c r="A20" t="str">
        <f>VLOOKUP(D20,State!$J$3:$BJ$52,53,FALSE)</f>
        <v>Nebraska</v>
      </c>
      <c r="B20">
        <f>VLOOKUP(A20,State!$BJ$3:$BL$53,3,FALSE)</f>
        <v>5</v>
      </c>
      <c r="C20" s="75" t="str">
        <f t="shared" si="3"/>
        <v>Rep</v>
      </c>
      <c r="D20" s="58">
        <f>LARGE(State!J$3:J$53,5)</f>
        <v>0.17179077565695411</v>
      </c>
      <c r="E20" s="59">
        <f>VLOOKUP(A20,State!$A$3:$I$52,9,FALSE)</f>
        <v>127002</v>
      </c>
      <c r="F20" s="59">
        <f>VLOOKUP(A20,State!$A$3:$C$52,3,FALSE)</f>
        <v>739283</v>
      </c>
      <c r="G20" s="57">
        <f>VLOOKUP(A20,State!$A$3:$L$52,12,FALSE)</f>
        <v>0.2939929634524262</v>
      </c>
      <c r="H20" s="57">
        <f>VLOOKUP(A20,State!$A$3:$N$52,14,FALSE)</f>
        <v>0.46578373910938031</v>
      </c>
      <c r="I20" s="57">
        <f>VLOOKUP(A20,State!$A$3:$P$52,16,FALSE)</f>
        <v>0.2362924617501011</v>
      </c>
      <c r="J20" s="66">
        <f t="shared" si="2"/>
        <v>3.9308356880923823E-3</v>
      </c>
      <c r="K20" s="57"/>
      <c r="M20" s="57"/>
      <c r="O20" s="57"/>
    </row>
    <row r="21" spans="1:36" x14ac:dyDescent="0.2">
      <c r="A21" t="str">
        <f>VLOOKUP(D21,State!$J$3:$BJ$52,53,FALSE)</f>
        <v>Utah</v>
      </c>
      <c r="B21">
        <f>VLOOKUP(A21,State!$BJ$3:$BL$53,3,FALSE)</f>
        <v>5</v>
      </c>
      <c r="C21" s="75" t="str">
        <f t="shared" si="3"/>
        <v>Rep</v>
      </c>
      <c r="D21" s="58">
        <f>LARGE(State!J$3:J$53,6)</f>
        <v>0.16024320325131136</v>
      </c>
      <c r="E21" s="59">
        <f>VLOOKUP(A21,State!$A$3:$I$52,9,FALSE)</f>
        <v>119232</v>
      </c>
      <c r="F21" s="59">
        <f>VLOOKUP(A21,State!$A$3:$C$52,3,FALSE)</f>
        <v>744069</v>
      </c>
      <c r="G21" s="57">
        <f>VLOOKUP(A21,State!$A$3:$L$52,12,FALSE)</f>
        <v>0.24652149195840709</v>
      </c>
      <c r="H21" s="57">
        <f>VLOOKUP(A21,State!$A$3:$N$52,14,FALSE)</f>
        <v>0.43360494792821636</v>
      </c>
      <c r="I21" s="57">
        <f>VLOOKUP(A21,State!$A$3:$P$52,16,FALSE)</f>
        <v>0.27336174467690494</v>
      </c>
      <c r="J21" s="66">
        <f t="shared" si="2"/>
        <v>4.6511815436471593E-2</v>
      </c>
      <c r="K21" s="57"/>
      <c r="M21" s="57"/>
      <c r="O21" s="57"/>
    </row>
    <row r="22" spans="1:36" x14ac:dyDescent="0.2">
      <c r="A22" t="str">
        <f>VLOOKUP(D22,State!$J$3:$BJ$52,53,FALSE)</f>
        <v>New York</v>
      </c>
      <c r="B22">
        <f>VLOOKUP(A22,State!$BJ$3:$BL$53,3,FALSE)</f>
        <v>33</v>
      </c>
      <c r="C22" s="75" t="str">
        <f t="shared" si="3"/>
        <v>Dem</v>
      </c>
      <c r="D22" s="58">
        <f>LARGE(State!J$3:J$53,7)</f>
        <v>0.15848316532949325</v>
      </c>
      <c r="E22" s="59">
        <f>VLOOKUP(A22,State!$A$3:$I$52,9,FALSE)</f>
        <v>1097801</v>
      </c>
      <c r="F22" s="59">
        <f>VLOOKUP(A22,State!$A$3:$C$52,3,FALSE)</f>
        <v>6926925</v>
      </c>
      <c r="G22" s="57">
        <f>VLOOKUP(A22,State!$A$3:$L$52,12,FALSE)</f>
        <v>0.49725527560930716</v>
      </c>
      <c r="H22" s="57">
        <f>VLOOKUP(A22,State!$A$3:$N$52,14,FALSE)</f>
        <v>0.33877211027981391</v>
      </c>
      <c r="I22" s="57">
        <f>VLOOKUP(A22,State!$A$3:$P$52,16,FALSE)</f>
        <v>0.15746106677927074</v>
      </c>
      <c r="J22" s="66">
        <f t="shared" si="2"/>
        <v>6.5115473316081918E-3</v>
      </c>
      <c r="K22" s="57"/>
      <c r="M22" s="57"/>
      <c r="O22" s="57"/>
    </row>
    <row r="23" spans="1:36" x14ac:dyDescent="0.2">
      <c r="A23" t="str">
        <f>VLOOKUP(D23,State!$J$3:$BJ$52,53,FALSE)</f>
        <v>Vermont</v>
      </c>
      <c r="B23">
        <f>VLOOKUP(A23,State!$BJ$3:$BL$53,3,FALSE)</f>
        <v>3</v>
      </c>
      <c r="C23" s="75" t="str">
        <f t="shared" si="3"/>
        <v>Dem</v>
      </c>
      <c r="D23" s="58">
        <f>LARGE(State!J$3:J$53,8)</f>
        <v>0.15695492939271871</v>
      </c>
      <c r="E23" s="59">
        <f>VLOOKUP(A23,State!$A$3:$I$52,9,FALSE)</f>
        <v>45470</v>
      </c>
      <c r="F23" s="59">
        <f>VLOOKUP(A23,State!$A$3:$C$52,3,FALSE)</f>
        <v>289701</v>
      </c>
      <c r="G23" s="57">
        <f>VLOOKUP(A23,State!$A$3:$L$52,12,FALSE)</f>
        <v>0.46113751764750555</v>
      </c>
      <c r="H23" s="57">
        <f>VLOOKUP(A23,State!$A$3:$N$52,14,FALSE)</f>
        <v>0.30418258825478683</v>
      </c>
      <c r="I23" s="57">
        <f>VLOOKUP(A23,State!$A$3:$P$52,16,FALSE)</f>
        <v>0.22779003179139873</v>
      </c>
      <c r="J23" s="66">
        <f t="shared" si="2"/>
        <v>6.8898623063088915E-3</v>
      </c>
      <c r="K23" s="57"/>
      <c r="M23" s="57"/>
      <c r="O23" s="57"/>
    </row>
    <row r="24" spans="1:36" x14ac:dyDescent="0.2">
      <c r="A24" t="str">
        <f>VLOOKUP(D24,State!$J$3:$BJ$52,53,FALSE)</f>
        <v>Illinois</v>
      </c>
      <c r="B24">
        <f>VLOOKUP(A24,State!$BJ$3:$BL$53,3,FALSE)</f>
        <v>22</v>
      </c>
      <c r="C24" s="75" t="str">
        <f t="shared" si="3"/>
        <v>Dem</v>
      </c>
      <c r="D24" s="58">
        <f>LARGE(State!J$3:J$53,9)</f>
        <v>0.14242210687707332</v>
      </c>
      <c r="E24" s="59">
        <f>VLOOKUP(A24,State!$A$3:$I$52,9,FALSE)</f>
        <v>719254</v>
      </c>
      <c r="F24" s="59">
        <f>VLOOKUP(A24,State!$A$3:$C$52,3,FALSE)</f>
        <v>5050157</v>
      </c>
      <c r="G24" s="57">
        <f>VLOOKUP(A24,State!$A$3:$L$52,12,FALSE)</f>
        <v>0.48579677819917283</v>
      </c>
      <c r="H24" s="57">
        <f>VLOOKUP(A24,State!$A$3:$N$52,14,FALSE)</f>
        <v>0.34337467132209948</v>
      </c>
      <c r="I24" s="57">
        <f>VLOOKUP(A24,State!$A$3:$P$52,16,FALSE)</f>
        <v>0.16643343959405618</v>
      </c>
      <c r="J24" s="66">
        <f t="shared" si="2"/>
        <v>4.3951108846715659E-3</v>
      </c>
      <c r="K24" s="57"/>
      <c r="M24" s="57"/>
      <c r="O24" s="57"/>
    </row>
    <row r="25" spans="1:36" x14ac:dyDescent="0.2">
      <c r="A25" t="str">
        <f>VLOOKUP(D25,State!$J$3:$BJ$52,53,FALSE)</f>
        <v>Maryland</v>
      </c>
      <c r="B25">
        <f>VLOOKUP(A25,State!$BJ$3:$BL$53,3,FALSE)</f>
        <v>10</v>
      </c>
      <c r="C25" s="75" t="str">
        <f t="shared" si="3"/>
        <v>Dem</v>
      </c>
      <c r="D25" s="58">
        <f>LARGE(State!J$3:J$53,10)</f>
        <v>0.14179872909746172</v>
      </c>
      <c r="E25" s="59">
        <f>VLOOKUP(A25,State!$A$3:$I$52,9,FALSE)</f>
        <v>281477</v>
      </c>
      <c r="F25" s="59">
        <f>VLOOKUP(A25,State!$A$3:$C$52,3,FALSE)</f>
        <v>1985046</v>
      </c>
      <c r="G25" s="57">
        <f>VLOOKUP(A25,State!$A$3:$L$52,12,FALSE)</f>
        <v>0.4980091141464732</v>
      </c>
      <c r="H25" s="57">
        <f>VLOOKUP(A25,State!$A$3:$N$52,14,FALSE)</f>
        <v>0.35621038504901148</v>
      </c>
      <c r="I25" s="57">
        <f>VLOOKUP(A25,State!$A$3:$P$52,16,FALSE)</f>
        <v>0.14176699179767119</v>
      </c>
      <c r="J25" s="66">
        <f t="shared" si="2"/>
        <v>4.0135090068441348E-3</v>
      </c>
      <c r="K25" s="57"/>
      <c r="M25" s="57"/>
      <c r="O25" s="57"/>
    </row>
    <row r="26" spans="1:36" x14ac:dyDescent="0.2">
      <c r="C26" s="58"/>
      <c r="D26" s="59"/>
      <c r="E26" s="59"/>
      <c r="F26" s="57"/>
      <c r="G26" s="57"/>
      <c r="H26" s="57"/>
      <c r="I26" s="66"/>
      <c r="J26" s="57"/>
      <c r="L26" s="57"/>
      <c r="N26" s="57"/>
    </row>
    <row r="27" spans="1:36" x14ac:dyDescent="0.2">
      <c r="A27" s="67" t="s">
        <v>2428</v>
      </c>
      <c r="C27" s="58"/>
      <c r="D27" s="58"/>
      <c r="E27" s="59"/>
      <c r="F27" s="59"/>
      <c r="G27" s="57"/>
      <c r="H27" s="57"/>
      <c r="I27" s="57"/>
      <c r="J27" s="57"/>
      <c r="K27" s="57"/>
      <c r="L27" s="57"/>
    </row>
    <row r="28" spans="1:36" x14ac:dyDescent="0.2">
      <c r="A28" s="148" t="str">
        <f>County!N1</f>
        <v>Clinton</v>
      </c>
      <c r="B28" s="167"/>
      <c r="C28" s="167"/>
      <c r="D28" s="11"/>
      <c r="E28" s="168" t="str">
        <f>County!O1</f>
        <v>Bush</v>
      </c>
      <c r="F28" s="169"/>
      <c r="G28" s="169"/>
      <c r="H28" s="12"/>
      <c r="I28" s="170" t="str">
        <f>County!P1</f>
        <v>Perot</v>
      </c>
      <c r="J28" s="171"/>
      <c r="K28" s="171"/>
      <c r="L28" s="13"/>
      <c r="M28" s="165" t="str">
        <f>County!Q1</f>
        <v>Marrou</v>
      </c>
      <c r="N28" s="166"/>
      <c r="O28" s="166"/>
      <c r="P28" s="18"/>
      <c r="Q28" s="165" t="str">
        <f>County!R1</f>
        <v>Gritz</v>
      </c>
      <c r="R28" s="166"/>
      <c r="S28" s="166"/>
      <c r="T28" s="18"/>
      <c r="U28" s="165" t="str">
        <f>County!S1</f>
        <v>Fulani</v>
      </c>
      <c r="V28" s="166"/>
      <c r="W28" s="166"/>
      <c r="X28" s="18"/>
      <c r="Y28" s="165" t="str">
        <f>County!T1</f>
        <v>Phillips</v>
      </c>
      <c r="Z28" s="166"/>
      <c r="AA28" s="166"/>
      <c r="AB28" s="18"/>
      <c r="AC28" s="165"/>
      <c r="AD28" s="166"/>
      <c r="AE28" s="166"/>
      <c r="AF28" s="1"/>
      <c r="AG28" s="1"/>
      <c r="AH28" s="1"/>
      <c r="AJ28" s="1"/>
    </row>
    <row r="29" spans="1:36" ht="13" customHeight="1" x14ac:dyDescent="0.2">
      <c r="A29" t="str">
        <f>VLOOKUP(C29,State!L$3:BK$53,51,FALSE)</f>
        <v>District of Columbia</v>
      </c>
      <c r="C29" s="29">
        <f>MAX(State!L3:L53)</f>
        <v>0.84640904856484978</v>
      </c>
      <c r="D29" s="18"/>
      <c r="E29" t="str">
        <f>VLOOKUP(G29,State!N$3:BK$53,49,FALSE)</f>
        <v>Mississippi</v>
      </c>
      <c r="G29" s="29">
        <f>MAX(State!N3:N53)</f>
        <v>0.49683894670261453</v>
      </c>
      <c r="H29" s="12"/>
      <c r="I29" t="str">
        <f>VLOOKUP(K29,State!P$3:BK$53,47,FALSE)</f>
        <v>Maine</v>
      </c>
      <c r="K29" s="29">
        <f>MAX(State!P3:P53)</f>
        <v>0.3043713088613817</v>
      </c>
      <c r="L29" s="13"/>
      <c r="M29" t="str">
        <f>VLOOKUP(O29,State!R$3:BK$53,45,FALSE)</f>
        <v>New Hampshire</v>
      </c>
      <c r="O29" s="29">
        <f>MAX(State!R$3:R$53)</f>
        <v>6.5954697970982161E-3</v>
      </c>
      <c r="P29" s="29"/>
      <c r="Q29" t="str">
        <f>VLOOKUP(S29,State!T$3:BK$53,43,FALSE)</f>
        <v>Utah</v>
      </c>
      <c r="S29" s="29">
        <f>MAX(State!T3:T53)</f>
        <v>3.8439983388637342E-2</v>
      </c>
      <c r="T29" s="18"/>
      <c r="U29" t="str">
        <f>VLOOKUP(W29,State!V$3:BK$53,41,FALSE)</f>
        <v>District of Columbia</v>
      </c>
      <c r="W29" s="29">
        <f>MAX(State!V3:V53)</f>
        <v>6.4111577874255178E-3</v>
      </c>
      <c r="Y29" t="str">
        <f>VLOOKUP(AA29,State!X$3:BK$53,39,FALSE)</f>
        <v>South Carolina</v>
      </c>
      <c r="AA29" s="29">
        <f>MAX(State!X3:X53)</f>
        <v>2.2286401885363073E-3</v>
      </c>
      <c r="AE29" s="29"/>
    </row>
    <row r="30" spans="1:36" x14ac:dyDescent="0.2">
      <c r="A30" t="str">
        <f>VLOOKUP(C30,State!L$3:BK$53,51,FALSE)</f>
        <v>Arkansas</v>
      </c>
      <c r="B30" s="29"/>
      <c r="C30" s="29">
        <f>LARGE(State!L$3:L$53,2)</f>
        <v>0.53207952849252038</v>
      </c>
      <c r="D30" s="18"/>
      <c r="E30" t="str">
        <f>VLOOKUP(G30,State!N$3:BK$53,49,FALSE)</f>
        <v>South Carolina</v>
      </c>
      <c r="F30" s="29"/>
      <c r="G30" s="29">
        <f>LARGE(State!N$3:N$53,2)</f>
        <v>0.48024451841829746</v>
      </c>
      <c r="H30" s="12"/>
      <c r="I30" t="str">
        <f>VLOOKUP(K30,State!P$3:BK$53,47,FALSE)</f>
        <v>Alaska</v>
      </c>
      <c r="J30" s="29"/>
      <c r="K30" s="29">
        <f>LARGE(State!P$3:P$53,2)</f>
        <v>0.28425258988185959</v>
      </c>
      <c r="L30" s="13"/>
      <c r="M30" t="str">
        <f>VLOOKUP(O30,State!R$3:BK$53,45,FALSE)</f>
        <v>Colorado</v>
      </c>
      <c r="N30" s="29"/>
      <c r="O30" s="29">
        <f>LARGE(State!R$3:R$53,2)</f>
        <v>5.5245414802635772E-3</v>
      </c>
      <c r="P30" s="29"/>
      <c r="Q30" t="str">
        <f>VLOOKUP(S30,State!T$3:BK$53,43,FALSE)</f>
        <v>Idaho</v>
      </c>
      <c r="R30" s="29"/>
      <c r="S30" s="29">
        <f>LARGE(State!T$3:T$53,2)</f>
        <v>2.1323593464166159E-2</v>
      </c>
      <c r="T30" s="18"/>
      <c r="U30" t="str">
        <f>VLOOKUP(W30,State!V$3:BK$53,41,FALSE)</f>
        <v>Rhode Island</v>
      </c>
      <c r="V30" s="29"/>
      <c r="W30" s="29">
        <f>LARGE(State!V$3:V$53,2)</f>
        <v>4.1413254887778458E-3</v>
      </c>
      <c r="Y30" t="str">
        <f>VLOOKUP(AA30,State!X$3:BK$53,39,FALSE)</f>
        <v>Michigan</v>
      </c>
      <c r="Z30" s="29"/>
      <c r="AA30" s="29">
        <f>LARGE(State!X$3:X$53,2)</f>
        <v>1.9330133556414724E-3</v>
      </c>
      <c r="AD30" s="29"/>
      <c r="AE30" s="29"/>
    </row>
    <row r="31" spans="1:36" x14ac:dyDescent="0.2">
      <c r="A31" t="str">
        <f>VLOOKUP(C31,State!L$3:BK$53,51,FALSE)</f>
        <v>Maryland</v>
      </c>
      <c r="B31" s="29"/>
      <c r="C31" s="29">
        <f>LARGE(State!L$3:L$53,3)</f>
        <v>0.4980091141464732</v>
      </c>
      <c r="D31" s="18"/>
      <c r="E31" t="str">
        <f>VLOOKUP(G31,State!N$3:BK$53,49,FALSE)</f>
        <v>Alabama</v>
      </c>
      <c r="F31" s="29"/>
      <c r="G31" s="29">
        <f>LARGE(State!N$3:N$53,3)</f>
        <v>0.47645403599398128</v>
      </c>
      <c r="H31" s="12"/>
      <c r="I31" t="str">
        <f>VLOOKUP(K31,State!P$3:BK$53,47,FALSE)</f>
        <v>Utah</v>
      </c>
      <c r="J31" s="29"/>
      <c r="K31" s="29">
        <f>LARGE(State!P$3:P$53,3)</f>
        <v>0.27336174467690494</v>
      </c>
      <c r="L31" s="13"/>
      <c r="M31" t="str">
        <f>VLOOKUP(O31,State!R$3:BK$53,45,FALSE)</f>
        <v>Alaska</v>
      </c>
      <c r="N31" s="29"/>
      <c r="O31" s="29">
        <f>LARGE(State!R$3:R$53,3)</f>
        <v>5.3306306236605731E-3</v>
      </c>
      <c r="P31" s="29"/>
      <c r="Q31" t="str">
        <f>VLOOKUP(S31,State!T$3:BK$53,43,FALSE)</f>
        <v>Louisiana</v>
      </c>
      <c r="R31" s="29"/>
      <c r="S31" s="29">
        <f>LARGE(State!T$3:T$53,3)</f>
        <v>1.0360236802220315E-2</v>
      </c>
      <c r="T31" s="18"/>
      <c r="U31" t="str">
        <f>VLOOKUP(W31,State!V$3:BK$53,41,FALSE)</f>
        <v>Delaware</v>
      </c>
      <c r="V31" s="29"/>
      <c r="W31" s="29">
        <f>LARGE(State!V$3:V$53,3)</f>
        <v>3.8138298790273873E-3</v>
      </c>
      <c r="Y31" t="str">
        <f>VLOOKUP(AA31,State!X$3:BK$53,39,FALSE)</f>
        <v>Mississippi</v>
      </c>
      <c r="Z31" s="29"/>
      <c r="AA31" s="29">
        <f>LARGE(State!X$3:X$53,3)</f>
        <v>1.6826357490835645E-3</v>
      </c>
      <c r="AD31" s="29"/>
      <c r="AE31" s="29"/>
    </row>
    <row r="32" spans="1:36" x14ac:dyDescent="0.2">
      <c r="A32" t="str">
        <f>VLOOKUP(C32,State!L$3:BK$53,51,FALSE)</f>
        <v>New York</v>
      </c>
      <c r="B32" s="29"/>
      <c r="C32" s="29">
        <f>LARGE(State!L$3:L$53,4)</f>
        <v>0.49725527560930716</v>
      </c>
      <c r="D32" s="18"/>
      <c r="E32" t="str">
        <f>VLOOKUP(G32,State!N$3:BK$53,49,FALSE)</f>
        <v>Nebraska</v>
      </c>
      <c r="F32" s="29"/>
      <c r="G32" s="29">
        <f>LARGE(State!N$3:N$53,4)</f>
        <v>0.46578373910938031</v>
      </c>
      <c r="H32" s="12"/>
      <c r="I32" t="str">
        <f>VLOOKUP(K32,State!P$3:BK$53,47,FALSE)</f>
        <v>Idaho</v>
      </c>
      <c r="J32" s="29"/>
      <c r="K32" s="29">
        <f>LARGE(State!P$3:P$53,4)</f>
        <v>0.27044936968776834</v>
      </c>
      <c r="L32" s="13"/>
      <c r="M32" t="str">
        <f>VLOOKUP(O32,State!R$3:BK$53,45,FALSE)</f>
        <v>Arizona</v>
      </c>
      <c r="N32" s="29"/>
      <c r="O32" s="29">
        <f>LARGE(State!R$3:R$53,4)</f>
        <v>4.5601698984402217E-3</v>
      </c>
      <c r="P32" s="29"/>
      <c r="Q32" t="str">
        <f>VLOOKUP(S32,State!T$3:BK$53,43,FALSE)</f>
        <v>Montana</v>
      </c>
      <c r="R32" s="29"/>
      <c r="S32" s="29">
        <f>LARGE(State!T$3:T$53,4)</f>
        <v>8.90867512073471E-3</v>
      </c>
      <c r="T32" s="18"/>
      <c r="U32" t="str">
        <f>VLOOKUP(W32,State!V$3:BK$53,41,FALSE)</f>
        <v>Mississippi</v>
      </c>
      <c r="V32" s="29"/>
      <c r="W32" s="29">
        <f>LARGE(State!V$3:V$53,4)</f>
        <v>2.6736796860437994E-3</v>
      </c>
      <c r="Y32" t="str">
        <f>VLOOKUP(AA32,State!X$3:BK$53,39,FALSE)</f>
        <v>Arkansas</v>
      </c>
      <c r="Z32" s="29"/>
      <c r="AA32" s="29">
        <f>LARGE(State!X$3:X$53,4)</f>
        <v>1.5115925579575302E-3</v>
      </c>
      <c r="AD32" s="29"/>
      <c r="AE32" s="29"/>
    </row>
    <row r="33" spans="1:31" x14ac:dyDescent="0.2">
      <c r="A33" t="str">
        <f>VLOOKUP(C33,State!L$3:BK$53,51,FALSE)</f>
        <v>Illinois</v>
      </c>
      <c r="B33" s="29"/>
      <c r="C33" s="29">
        <f>LARGE(State!L$3:L$53,5)</f>
        <v>0.48579677819917283</v>
      </c>
      <c r="D33" s="18"/>
      <c r="E33" t="str">
        <f>VLOOKUP(G33,State!N$3:BK$53,49,FALSE)</f>
        <v>Virginia</v>
      </c>
      <c r="F33" s="29"/>
      <c r="G33" s="29">
        <f>LARGE(State!N$3:N$53,5)</f>
        <v>0.44965519128139086</v>
      </c>
      <c r="H33" s="12"/>
      <c r="I33" t="str">
        <f>VLOOKUP(K33,State!P$3:BK$53,47,FALSE)</f>
        <v>Kansas</v>
      </c>
      <c r="J33" s="29"/>
      <c r="K33" s="29">
        <f>LARGE(State!P$3:P$53,5)</f>
        <v>0.26991728567033862</v>
      </c>
      <c r="L33" s="13"/>
      <c r="M33" t="str">
        <f>VLOOKUP(O33,State!R$3:BK$53,45,FALSE)</f>
        <v>Pennsylvania</v>
      </c>
      <c r="N33" s="29"/>
      <c r="O33" s="29">
        <f>LARGE(State!R$3:R$53,5)</f>
        <v>4.3302061974148202E-3</v>
      </c>
      <c r="P33" s="29"/>
      <c r="Q33" t="str">
        <f>VLOOKUP(S33,State!T$3:BK$53,43,FALSE)</f>
        <v>Nevada</v>
      </c>
      <c r="R33" s="29"/>
      <c r="S33" s="29">
        <f>LARGE(State!T$3:T$53,5)</f>
        <v>5.7118253745669714E-3</v>
      </c>
      <c r="T33" s="18"/>
      <c r="U33" t="str">
        <f>VLOOKUP(W33,State!V$3:BK$53,41,FALSE)</f>
        <v>Oregon</v>
      </c>
      <c r="V33" s="29"/>
      <c r="W33" s="29">
        <f>LARGE(State!V$3:V$53,5)</f>
        <v>2.0715923161017417E-3</v>
      </c>
      <c r="Y33" t="str">
        <f>VLOOKUP(AA33,State!X$3:BK$53,39,FALSE)</f>
        <v>Alaska</v>
      </c>
      <c r="Z33" s="29"/>
      <c r="AA33" s="29">
        <f>LARGE(State!X$3:X$53,5)</f>
        <v>1.4583800762844963E-3</v>
      </c>
      <c r="AD33" s="29"/>
      <c r="AE33" s="29"/>
    </row>
    <row r="34" spans="1:31" x14ac:dyDescent="0.2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D34" s="29"/>
      <c r="AE34" s="29"/>
    </row>
    <row r="35" spans="1:31" x14ac:dyDescent="0.2">
      <c r="A35" s="100" t="s">
        <v>2084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X35" s="18"/>
      <c r="Y35" s="26"/>
      <c r="Z35" s="25"/>
      <c r="AA35" s="29"/>
      <c r="AB35" s="29"/>
      <c r="AC35" s="26"/>
      <c r="AD35" s="25"/>
      <c r="AE35" s="29"/>
    </row>
    <row r="36" spans="1:31" ht="13" customHeight="1" x14ac:dyDescent="0.2">
      <c r="A36" t="str">
        <f>VLOOKUP(C36,State!L$3:BK$53,51,FALSE)</f>
        <v>Utah</v>
      </c>
      <c r="B36" s="29"/>
      <c r="C36" s="29">
        <f>MIN(State!L3:L53)</f>
        <v>0.24652149195840709</v>
      </c>
      <c r="D36" s="18"/>
      <c r="E36" t="str">
        <f>VLOOKUP(G36,State!N$3:BK$53,49,FALSE)</f>
        <v>District of Columbia</v>
      </c>
      <c r="F36" s="29"/>
      <c r="G36" s="29">
        <f>MIN(State!N3:N53)</f>
        <v>9.0951435150194229E-2</v>
      </c>
      <c r="H36" s="12"/>
      <c r="I36" t="str">
        <f>VLOOKUP(K36,State!P$3:BK$53,47,FALSE)</f>
        <v>District of Columbia</v>
      </c>
      <c r="J36" s="29"/>
      <c r="K36" s="29">
        <f>MIN(State!P3:P53)</f>
        <v>4.2540382823897493E-2</v>
      </c>
      <c r="L36" s="13"/>
      <c r="M36" t="str">
        <f>VLOOKUP(O36,State!R$3:BK$53,45,FALSE)</f>
        <v>Iowa</v>
      </c>
      <c r="N36" s="29"/>
      <c r="O36" s="29">
        <f>MIN(State!R3:R53)</f>
        <v>7.943263249045664E-4</v>
      </c>
      <c r="P36" s="29"/>
      <c r="R36" s="29"/>
      <c r="S36" s="29"/>
      <c r="T36" s="18"/>
      <c r="X36" s="26"/>
      <c r="Z36" s="29"/>
      <c r="AA36" s="29"/>
      <c r="AB36" s="26"/>
      <c r="AD36" s="29"/>
      <c r="AE36" s="29"/>
    </row>
    <row r="37" spans="1:31" x14ac:dyDescent="0.2">
      <c r="A37" t="str">
        <f>VLOOKUP(C37,State!L$3:BK$53,51,FALSE)</f>
        <v>Idaho</v>
      </c>
      <c r="B37" s="29"/>
      <c r="C37" s="29">
        <f>SMALL(State!L$3:L$53,2)</f>
        <v>0.28417561631220678</v>
      </c>
      <c r="D37" s="18"/>
      <c r="E37" t="str">
        <f>VLOOKUP(G37,State!N$3:BK$53,49,FALSE)</f>
        <v>Rhode Island</v>
      </c>
      <c r="F37" s="29"/>
      <c r="G37" s="29">
        <f>SMALL(State!N$3:N$53,2)</f>
        <v>0.29020371440290377</v>
      </c>
      <c r="H37" s="12"/>
      <c r="I37" t="str">
        <f>VLOOKUP(K37,State!P$3:BK$53,47,FALSE)</f>
        <v>Mississippi</v>
      </c>
      <c r="J37" s="29"/>
      <c r="K37" s="29">
        <f>SMALL(State!P$3:P$53,2)</f>
        <v>8.7213903541785279E-2</v>
      </c>
      <c r="L37" s="13"/>
      <c r="M37" t="str">
        <f>VLOOKUP(O37,State!R$3:BK$53,45,FALSE)</f>
        <v>Tennessee</v>
      </c>
      <c r="N37" s="29"/>
      <c r="O37" s="29">
        <f>SMALL(State!R$3:R$53,2)</f>
        <v>9.3158710768178558E-4</v>
      </c>
      <c r="P37" s="29"/>
      <c r="R37" s="29"/>
      <c r="S37" s="29"/>
      <c r="T37" s="18"/>
      <c r="X37" s="26"/>
      <c r="Z37" s="29"/>
      <c r="AA37" s="29"/>
      <c r="AB37" s="26"/>
      <c r="AD37" s="29"/>
      <c r="AE37" s="29"/>
    </row>
    <row r="38" spans="1:31" x14ac:dyDescent="0.2">
      <c r="A38" t="str">
        <f>VLOOKUP(C38,State!L$3:BK$53,51,FALSE)</f>
        <v>Nebraska</v>
      </c>
      <c r="B38" s="29"/>
      <c r="C38" s="29">
        <f>SMALL(State!L$3:L$53,3)</f>
        <v>0.2939929634524262</v>
      </c>
      <c r="D38" s="18"/>
      <c r="E38" t="str">
        <f>VLOOKUP(G38,State!N$3:BK$53,49,FALSE)</f>
        <v>Massachusetts</v>
      </c>
      <c r="F38" s="29"/>
      <c r="G38" s="29">
        <f>SMALL(State!N$3:N$53,3)</f>
        <v>0.29025690318700709</v>
      </c>
      <c r="H38" s="12"/>
      <c r="I38" t="str">
        <f>VLOOKUP(K38,State!P$3:BK$53,47,FALSE)</f>
        <v>Tennessee</v>
      </c>
      <c r="J38" s="29"/>
      <c r="K38" s="29">
        <f>SMALL(State!P$3:P$53,3)</f>
        <v>0.10085956185647607</v>
      </c>
      <c r="L38" s="13"/>
      <c r="M38" t="str">
        <f>VLOOKUP(O38,State!R$3:BK$53,45,FALSE)</f>
        <v>Wisconsin</v>
      </c>
      <c r="N38" s="29"/>
      <c r="O38" s="29">
        <f>SMALL(State!R$3:R$53,3)</f>
        <v>1.1366536631696557E-3</v>
      </c>
      <c r="P38" s="29"/>
      <c r="R38" s="29"/>
      <c r="S38" s="29"/>
      <c r="T38" s="18"/>
      <c r="X38" s="26"/>
      <c r="Z38" s="29"/>
      <c r="AA38" s="29"/>
      <c r="AB38" s="26"/>
      <c r="AD38" s="29"/>
      <c r="AE38" s="29"/>
    </row>
    <row r="39" spans="1:31" x14ac:dyDescent="0.2">
      <c r="A39" t="str">
        <f>VLOOKUP(C39,State!L$3:BK$53,51,FALSE)</f>
        <v>Alaska</v>
      </c>
      <c r="B39" s="29"/>
      <c r="C39" s="29">
        <f>SMALL(State!L$3:L$53,4)</f>
        <v>0.30287111324301952</v>
      </c>
      <c r="D39" s="18"/>
      <c r="E39" t="str">
        <f>VLOOKUP(G39,State!N$3:BK$53,49,FALSE)</f>
        <v>Maine</v>
      </c>
      <c r="F39" s="29"/>
      <c r="G39" s="29">
        <f>SMALL(State!N$3:N$53,4)</f>
        <v>0.30390626034769735</v>
      </c>
      <c r="H39" s="12"/>
      <c r="I39" t="str">
        <f>VLOOKUP(K39,State!P$3:BK$53,47,FALSE)</f>
        <v>Arkansas</v>
      </c>
      <c r="J39" s="29"/>
      <c r="K39" s="29">
        <f>SMALL(State!P$3:P$53,4)</f>
        <v>0.10427779641993451</v>
      </c>
      <c r="L39" s="13"/>
      <c r="M39" t="str">
        <f>VLOOKUP(O39,State!R$3:BK$53,45,FALSE)</f>
        <v>Rhode Island</v>
      </c>
      <c r="N39" s="29"/>
      <c r="O39" s="29">
        <f>SMALL(State!R$3:R$53,4)</f>
        <v>1.259157004308919E-3</v>
      </c>
      <c r="P39" s="29"/>
      <c r="R39" s="29"/>
      <c r="S39" s="29"/>
      <c r="T39" s="18"/>
      <c r="X39" s="26"/>
      <c r="Z39" s="29"/>
      <c r="AA39" s="29"/>
      <c r="AB39" s="26"/>
      <c r="AD39" s="29"/>
      <c r="AE39" s="29"/>
    </row>
    <row r="40" spans="1:31" x14ac:dyDescent="0.2">
      <c r="A40" t="str">
        <f>VLOOKUP(C40,State!L$3:BK$53,51,FALSE)</f>
        <v>North Dakota</v>
      </c>
      <c r="B40" s="29"/>
      <c r="C40" s="29">
        <f>SMALL(State!L$3:L$53,5)</f>
        <v>0.32183505174713517</v>
      </c>
      <c r="D40" s="18"/>
      <c r="E40" t="str">
        <f>VLOOKUP(G40,State!N$3:BK$53,49,FALSE)</f>
        <v>Vermont</v>
      </c>
      <c r="F40" s="29"/>
      <c r="G40" s="29">
        <f>SMALL(State!N$3:N$53,5)</f>
        <v>0.30418258825478683</v>
      </c>
      <c r="H40" s="12"/>
      <c r="I40" t="str">
        <f>VLOOKUP(K40,State!P$3:BK$53,47,FALSE)</f>
        <v>Alabama</v>
      </c>
      <c r="J40" s="29"/>
      <c r="K40" s="29">
        <f>SMALL(State!P$3:P$53,5)</f>
        <v>0.10847304005781785</v>
      </c>
      <c r="L40" s="13"/>
      <c r="M40" t="str">
        <f>VLOOKUP(O40,State!R$3:BK$53,45,FALSE)</f>
        <v>Arkansas</v>
      </c>
      <c r="N40" s="29"/>
      <c r="O40" s="29">
        <f>SMALL(State!R$3:R$53,5)</f>
        <v>1.3264566566349657E-3</v>
      </c>
      <c r="P40" s="29"/>
      <c r="R40" s="29"/>
      <c r="S40" s="29"/>
      <c r="T40" s="18"/>
      <c r="U40" s="18"/>
      <c r="V40" s="18"/>
      <c r="W40" s="18"/>
      <c r="X40" s="26"/>
      <c r="Z40" s="29"/>
      <c r="AA40" s="29"/>
      <c r="AB40" s="26"/>
      <c r="AD40" s="29"/>
      <c r="AE40" s="29"/>
    </row>
    <row r="41" spans="1:31" x14ac:dyDescent="0.2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U41" s="18"/>
      <c r="V41" s="18"/>
      <c r="W41" s="18"/>
      <c r="X41" s="26"/>
      <c r="Z41" s="29"/>
      <c r="AA41" s="29"/>
      <c r="AB41" s="26"/>
      <c r="AD41" s="29"/>
      <c r="AE41" s="29"/>
    </row>
    <row r="42" spans="1:31" x14ac:dyDescent="0.2">
      <c r="A42" s="100" t="s">
        <v>2085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18"/>
      <c r="V42" s="18"/>
      <c r="W42" s="18"/>
      <c r="X42" s="18"/>
      <c r="Y42" s="26"/>
      <c r="Z42" s="26"/>
      <c r="AA42" s="18"/>
      <c r="AB42" s="18"/>
      <c r="AC42" s="26"/>
      <c r="AD42" s="26"/>
      <c r="AE42" s="18"/>
    </row>
    <row r="43" spans="1:31" ht="13" customHeight="1" x14ac:dyDescent="0.2">
      <c r="A43" t="str">
        <f>VLOOKUP(C43,County!$J$3:$AW$3258,40,FALSE)</f>
        <v>District of Columbia</v>
      </c>
      <c r="B43" t="str">
        <f>VLOOKUP(C43,County!$J$3:$AX$3258,41,FALSE)</f>
        <v>DC</v>
      </c>
      <c r="C43" s="2">
        <f>MAX(County!J1:J3258)</f>
        <v>0.84640904856484978</v>
      </c>
      <c r="E43" t="str">
        <f>VLOOKUP(G43,County!$K$3:$AW$3258,39,FALSE)</f>
        <v>Jackson</v>
      </c>
      <c r="F43" t="str">
        <f>VLOOKUP(G43,County!$K$3:$AX$3258,40,FALSE)</f>
        <v>KY</v>
      </c>
      <c r="G43" s="2">
        <f>MAX(County!K1:K3258)</f>
        <v>0.74961394220163247</v>
      </c>
      <c r="H43" s="2"/>
      <c r="I43" t="str">
        <f>VLOOKUP(K43,County!$L$3:$AW$3258,38,FALSE)</f>
        <v>Loving</v>
      </c>
      <c r="J43" t="str">
        <f>VLOOKUP(K43,County!$L$3:$AX$3258,39,FALSE)</f>
        <v>TX</v>
      </c>
      <c r="K43" s="2">
        <f>MAX(County!L1:L3258)</f>
        <v>0.46875</v>
      </c>
      <c r="L43" s="2"/>
      <c r="M43" t="str">
        <f>VLOOKUP(O43,County!$AR$3:$AW$3258,6,FALSE)</f>
        <v>Upton</v>
      </c>
      <c r="N43" t="str">
        <f>VLOOKUP(O43,County!$AR$3:$AX$3258,7,FALSE)</f>
        <v>TX</v>
      </c>
      <c r="O43" s="2">
        <f>MAX(County!AR1:AR3258)</f>
        <v>2.6195899772209569E-2</v>
      </c>
      <c r="P43" s="2"/>
      <c r="Q43" t="str">
        <f>VLOOKUP(S43,County!$AS$3:$AW$3258,5,FALSE)</f>
        <v>Franklin</v>
      </c>
      <c r="R43" t="str">
        <f>VLOOKUP(S43,County!$AS$3:$AX$3258,6,FALSE)</f>
        <v>ID</v>
      </c>
      <c r="S43" s="2">
        <f>MAX(County!AS1:AS3258)</f>
        <v>0.12395061728395061</v>
      </c>
      <c r="T43" s="2"/>
      <c r="U43" t="str">
        <f>VLOOKUP(W43,County!$AT$3:$AW$3258,4,FALSE)</f>
        <v>George</v>
      </c>
      <c r="V43" t="str">
        <f>VLOOKUP(W43,County!$AT$3:$AX$3258,5,FALSE)</f>
        <v>MS</v>
      </c>
      <c r="W43" s="2">
        <f>MAX(County!AT1:AT3258)</f>
        <v>2.4818592911978125E-2</v>
      </c>
      <c r="X43" s="2"/>
      <c r="Y43" t="str">
        <f>VLOOKUP(AA43,County!$AU$3:$AX$3258,3,FALSE)</f>
        <v>George</v>
      </c>
      <c r="Z43" t="str">
        <f>VLOOKUP(AA43,County!$AU$3:$AX$3258,4,FALSE)</f>
        <v>MS</v>
      </c>
      <c r="AA43" s="2">
        <f>MAX(County!AU1:AU3258)</f>
        <v>7.624355873383111E-2</v>
      </c>
      <c r="AB43" s="2"/>
      <c r="AE43" s="2"/>
    </row>
    <row r="44" spans="1:31" x14ac:dyDescent="0.2">
      <c r="A44" t="str">
        <f>VLOOKUP(C44,County!$J$3:$AW$3258,40,FALSE)</f>
        <v>Starr</v>
      </c>
      <c r="B44" t="str">
        <f>VLOOKUP(C44,County!$J$3:$AX$3258,41,FALSE)</f>
        <v>TX</v>
      </c>
      <c r="C44" s="2">
        <f>LARGE(County!J1:J3258,2)</f>
        <v>0.82798833819241979</v>
      </c>
      <c r="E44" t="str">
        <f>VLOOKUP(G44,County!$K$3:$AW$3258,39,FALSE)</f>
        <v>Sioux</v>
      </c>
      <c r="F44" t="str">
        <f>VLOOKUP(G44,County!$K$3:$AX$3258,40,FALSE)</f>
        <v>IA</v>
      </c>
      <c r="G44" s="2">
        <f>LARGE(County!K1:K3258,2)</f>
        <v>0.72213170400543114</v>
      </c>
      <c r="I44" t="str">
        <f>VLOOKUP(K44,County!$L$3:$AW$3258,38,FALSE)</f>
        <v>San Juan</v>
      </c>
      <c r="J44" t="str">
        <f>VLOOKUP(K44,County!$L$3:$AX$3258,39,FALSE)</f>
        <v>CO</v>
      </c>
      <c r="K44" s="2">
        <f>LARGE(County!L1:L3258,2)</f>
        <v>0.40397350993377484</v>
      </c>
      <c r="M44" t="str">
        <f>VLOOKUP(O44,County!$AR$3:$AW$3258,6,FALSE)</f>
        <v>Lee</v>
      </c>
      <c r="N44" t="str">
        <f>VLOOKUP(O44,County!$AR$3:$AX$3258,7,FALSE)</f>
        <v>MS</v>
      </c>
      <c r="O44" s="2">
        <f>LARGE(County!AR1:AR3258,2)</f>
        <v>1.8399182258566286E-2</v>
      </c>
      <c r="P44" s="2"/>
      <c r="Q44" t="str">
        <f>VLOOKUP(S44,County!$AS$3:$AW$3258,5,FALSE)</f>
        <v>Duchesne</v>
      </c>
      <c r="R44" t="str">
        <f>VLOOKUP(S44,County!$AS$3:$AX$3258,6,FALSE)</f>
        <v>UT</v>
      </c>
      <c r="S44" s="2">
        <f>LARGE(County!AS1:AS3258,2)</f>
        <v>0.1176341730558598</v>
      </c>
      <c r="U44" t="str">
        <f>VLOOKUP(W44,County!$AT$3:$AW$3258,4,FALSE)</f>
        <v>Hinds</v>
      </c>
      <c r="V44" t="str">
        <f>VLOOKUP(W44,County!$AT$3:$AX$3258,5,FALSE)</f>
        <v>MS</v>
      </c>
      <c r="W44" s="2">
        <f>LARGE(County!AT1:AT3258,2)</f>
        <v>1.8807798050487379E-2</v>
      </c>
      <c r="Y44" t="str">
        <f>VLOOKUP(AA44,County!$AU$3:$AX$3258,3,FALSE)</f>
        <v>Columbia</v>
      </c>
      <c r="Z44" t="str">
        <f>VLOOKUP(AA44,County!$AU$3:$AX$3258,4,FALSE)</f>
        <v>AR</v>
      </c>
      <c r="AA44" s="2">
        <f>LARGE(County!AU1:AU3258,2)</f>
        <v>2.1081576535288724E-2</v>
      </c>
      <c r="AE44" s="2"/>
    </row>
    <row r="45" spans="1:31" x14ac:dyDescent="0.2">
      <c r="A45" t="str">
        <f>VLOOKUP(C45,County!$J$3:$AW$3258,40,FALSE)</f>
        <v>Macon</v>
      </c>
      <c r="B45" t="str">
        <f>VLOOKUP(C45,County!$J$3:$AX$3258,41,FALSE)</f>
        <v>AL</v>
      </c>
      <c r="C45" s="2">
        <f>LARGE(County!J3:J3259,3)</f>
        <v>0.82777904587993612</v>
      </c>
      <c r="D45"/>
      <c r="E45" t="str">
        <f>VLOOKUP(G45,County!$K$3:$AW$3258,39,FALSE)</f>
        <v>Hansford</v>
      </c>
      <c r="F45" t="str">
        <f>VLOOKUP(G45,County!$K$3:$AX$3258,40,FALSE)</f>
        <v>TX</v>
      </c>
      <c r="G45" s="2">
        <f>LARGE(County!K3:K3259,3)</f>
        <v>0.69080316271327502</v>
      </c>
      <c r="I45" t="str">
        <f>VLOOKUP(K45,County!$L$3:$AW$3258,38,FALSE)</f>
        <v>District 28</v>
      </c>
      <c r="J45" t="str">
        <f>VLOOKUP(K45,County!$L$3:$AX$3258,39,FALSE)</f>
        <v>AK</v>
      </c>
      <c r="K45" s="2">
        <f>LARGE(County!L3:L3259,3)</f>
        <v>0.40162069945976686</v>
      </c>
      <c r="M45" t="str">
        <f>VLOOKUP(O45,County!$AR$3:$AW$3258,6,FALSE)</f>
        <v>Clay</v>
      </c>
      <c r="N45" t="str">
        <f>VLOOKUP(O45,County!$AR$3:$AX$3258,7,FALSE)</f>
        <v>AL</v>
      </c>
      <c r="O45" s="2">
        <f>LARGE(County!AR3:AR3259,3)</f>
        <v>1.7549956559513465E-2</v>
      </c>
      <c r="P45" s="2"/>
      <c r="Q45" t="str">
        <f>VLOOKUP(S45,County!$AS$3:$AW$3258,5,FALSE)</f>
        <v>Oneida</v>
      </c>
      <c r="R45" t="str">
        <f>VLOOKUP(S45,County!$AS$3:$AX$3258,6,FALSE)</f>
        <v>ID</v>
      </c>
      <c r="S45" s="2">
        <f>LARGE(County!AS3:AS3259,3)</f>
        <v>0.11254019292604502</v>
      </c>
      <c r="U45" t="str">
        <f>VLOOKUP(W45,County!$AT$3:$AW$3258,4,FALSE)</f>
        <v>Escambia</v>
      </c>
      <c r="V45" t="str">
        <f>VLOOKUP(W45,County!$AT$3:$AX$3258,5,FALSE)</f>
        <v>AL</v>
      </c>
      <c r="W45" s="2">
        <f>LARGE(County!AT3:AT3259,3)</f>
        <v>1.7155333749220212E-2</v>
      </c>
      <c r="Y45" t="str">
        <f>VLOOKUP(AA45,County!$AU$3:$AX$3258,3,FALSE)</f>
        <v>Union</v>
      </c>
      <c r="Z45" t="str">
        <f>VLOOKUP(AA45,County!$AU$3:$AX$3258,4,FALSE)</f>
        <v>AR</v>
      </c>
      <c r="AA45" s="2">
        <f>LARGE(County!AU3:AU3259,3)</f>
        <v>9.3110871905274489E-3</v>
      </c>
      <c r="AE45" s="2"/>
    </row>
    <row r="46" spans="1:31" x14ac:dyDescent="0.2">
      <c r="A46" t="str">
        <f>VLOOKUP(C46,County!$J$3:$AW$3258,40,FALSE)</f>
        <v>Duval</v>
      </c>
      <c r="B46" t="str">
        <f>VLOOKUP(C46,County!$J$3:$AX$3258,41,FALSE)</f>
        <v>TX</v>
      </c>
      <c r="C46" s="2">
        <f>LARGE(County!J4:J3259,4)</f>
        <v>0.79563058589870905</v>
      </c>
      <c r="D46"/>
      <c r="E46" t="str">
        <f>VLOOKUP(G46,County!$K$3:$AW$3258,39,FALSE)</f>
        <v>Ochiltree</v>
      </c>
      <c r="F46" t="str">
        <f>VLOOKUP(G46,County!$K$3:$AX$3258,40,FALSE)</f>
        <v>TX</v>
      </c>
      <c r="G46" s="2">
        <f>LARGE(County!K4:K3259,4)</f>
        <v>0.68064153066966793</v>
      </c>
      <c r="I46" t="str">
        <f>VLOOKUP(K46,County!$L$3:$AW$3258,38,FALSE)</f>
        <v>Billings</v>
      </c>
      <c r="J46" t="str">
        <f>VLOOKUP(K46,County!$L$3:$AX$3258,39,FALSE)</f>
        <v>ND</v>
      </c>
      <c r="K46" s="2">
        <f>LARGE(County!L4:L3259,4)</f>
        <v>0.39823008849557523</v>
      </c>
      <c r="M46" t="str">
        <f>VLOOKUP(O46,County!$AR$3:$AW$3258,6,FALSE)</f>
        <v>Turner</v>
      </c>
      <c r="N46" t="str">
        <f>VLOOKUP(O46,County!$AR$3:$AX$3258,7,FALSE)</f>
        <v>GA</v>
      </c>
      <c r="O46" s="2">
        <f>LARGE(County!AR4:AR3259,4)</f>
        <v>1.6203703703703703E-2</v>
      </c>
      <c r="P46" s="2"/>
      <c r="Q46" t="str">
        <f>VLOOKUP(S46,County!$AS$3:$AW$3258,5,FALSE)</f>
        <v>Washington</v>
      </c>
      <c r="R46" t="str">
        <f>VLOOKUP(S46,County!$AS$3:$AX$3258,6,FALSE)</f>
        <v>UT</v>
      </c>
      <c r="S46" s="2">
        <f>LARGE(County!AS4:AS3259,4)</f>
        <v>9.4850065189048247E-2</v>
      </c>
      <c r="U46" t="str">
        <f>VLOOKUP(W46,County!$AT$3:$AW$3258,4,FALSE)</f>
        <v>Rio Blanco</v>
      </c>
      <c r="V46" t="str">
        <f>VLOOKUP(W46,County!$AT$3:$AX$3258,5,FALSE)</f>
        <v>CO</v>
      </c>
      <c r="W46" s="2">
        <f>LARGE(County!AT4:AT3259,4)</f>
        <v>1.2982456140350877E-2</v>
      </c>
      <c r="Y46" t="str">
        <f>VLOOKUP(AA46,County!$AU$3:$AX$3258,3,FALSE)</f>
        <v>Mississippi</v>
      </c>
      <c r="Z46" t="str">
        <f>VLOOKUP(AA46,County!$AU$3:$AX$3258,4,FALSE)</f>
        <v>AR</v>
      </c>
      <c r="AA46" s="2">
        <f>LARGE(County!AU4:AU3259,4)</f>
        <v>7.5805036962786621E-3</v>
      </c>
      <c r="AE46" s="2"/>
    </row>
    <row r="47" spans="1:31" x14ac:dyDescent="0.2">
      <c r="A47" t="str">
        <f>VLOOKUP(C47,County!$J$3:$AW$3258,40,FALSE)</f>
        <v>Jefferson</v>
      </c>
      <c r="B47" t="str">
        <f>VLOOKUP(C47,County!$J$3:$AX$3258,41,FALSE)</f>
        <v>MS</v>
      </c>
      <c r="C47" s="2">
        <f>LARGE(County!J5:J3259,5)</f>
        <v>0.79386712095400336</v>
      </c>
      <c r="D47"/>
      <c r="E47" t="str">
        <f>VLOOKUP(G47,County!$K$3:$AW$3258,39,FALSE)</f>
        <v>Shelby</v>
      </c>
      <c r="F47" t="str">
        <f>VLOOKUP(G47,County!$K$3:$AX$3258,40,FALSE)</f>
        <v>AL</v>
      </c>
      <c r="G47" s="2">
        <f>LARGE(County!K5:K3259,5)</f>
        <v>0.67966365618187485</v>
      </c>
      <c r="I47" t="str">
        <f>VLOOKUP(K47,County!$L$3:$AW$3258,38,FALSE)</f>
        <v>Somerset</v>
      </c>
      <c r="J47" t="str">
        <f>VLOOKUP(K47,County!$L$3:$AX$3258,39,FALSE)</f>
        <v>ME</v>
      </c>
      <c r="K47" s="2">
        <f>LARGE(County!L5:L3259,5)</f>
        <v>0.3895322434150772</v>
      </c>
      <c r="M47" t="str">
        <f>VLOOKUP(O47,County!$AR$3:$AW$3258,6,FALSE)</f>
        <v>Early</v>
      </c>
      <c r="N47" t="str">
        <f>VLOOKUP(O47,County!$AR$3:$AX$3258,7,FALSE)</f>
        <v>GA</v>
      </c>
      <c r="O47" s="2">
        <f>LARGE(County!AR5:AR3259,5)</f>
        <v>1.5447743181269612E-2</v>
      </c>
      <c r="P47" s="2"/>
      <c r="Q47" t="str">
        <f>VLOOKUP(S47,County!$AS$3:$AW$3258,5,FALSE)</f>
        <v>Millard</v>
      </c>
      <c r="R47" t="str">
        <f>VLOOKUP(S47,County!$AS$3:$AX$3258,6,FALSE)</f>
        <v>UT</v>
      </c>
      <c r="S47" s="2">
        <f>LARGE(County!AS5:AS3259,5)</f>
        <v>8.7421383647798737E-2</v>
      </c>
      <c r="U47" t="str">
        <f>VLOOKUP(W47,County!$AT$3:$AW$3258,4,FALSE)</f>
        <v>Calhoun</v>
      </c>
      <c r="V47" t="str">
        <f>VLOOKUP(W47,County!$AT$3:$AX$3258,5,FALSE)</f>
        <v>AL</v>
      </c>
      <c r="W47" s="2">
        <f>LARGE(County!AT5:AT3259,5)</f>
        <v>1.1542056074766355E-2</v>
      </c>
      <c r="Y47" t="str">
        <f>VLOOKUP(AA47,County!$AU$3:$AX$3258,3,FALSE)</f>
        <v>Cook</v>
      </c>
      <c r="Z47" t="str">
        <f>VLOOKUP(AA47,County!$AU$3:$AX$3258,4,FALSE)</f>
        <v>MN</v>
      </c>
      <c r="AA47" s="2">
        <f>LARGE(County!AU5:AU3259,5)</f>
        <v>6.4935064935064939E-3</v>
      </c>
      <c r="AE47" s="2"/>
    </row>
    <row r="48" spans="1:31" x14ac:dyDescent="0.2">
      <c r="C48" s="2"/>
      <c r="D48"/>
      <c r="G48" s="2"/>
      <c r="K48" s="2"/>
      <c r="O48" s="2"/>
      <c r="P48" s="2"/>
      <c r="S48" s="2"/>
      <c r="W48" s="2"/>
      <c r="AA48" s="2"/>
      <c r="AE48" s="2"/>
    </row>
    <row r="49" spans="1:31" x14ac:dyDescent="0.2">
      <c r="A49" s="100" t="s">
        <v>2086</v>
      </c>
    </row>
    <row r="50" spans="1:31" ht="13" customHeight="1" x14ac:dyDescent="0.2">
      <c r="A50" t="str">
        <f>VLOOKUP(C50,County!$J$3:$AW$3258,40,FALSE)</f>
        <v>Arthur</v>
      </c>
      <c r="B50" t="str">
        <f>VLOOKUP(C50,County!$J$3:$AX$3258,41,FALSE)</f>
        <v>NE</v>
      </c>
      <c r="C50" s="2">
        <f>MIN(County!J1:J3258)</f>
        <v>6.8181818181818177E-2</v>
      </c>
      <c r="D50"/>
      <c r="E50" t="str">
        <f>VLOOKUP(G50,County!$K$3:$AW$3258,39,FALSE)</f>
        <v>District of Columbia</v>
      </c>
      <c r="F50" t="str">
        <f>VLOOKUP(G50,County!$K$3:$AX$3258,40,FALSE)</f>
        <v>DC</v>
      </c>
      <c r="G50" s="2">
        <f>MIN(County!K1:K3258)</f>
        <v>9.0951435150194229E-2</v>
      </c>
      <c r="I50" t="str">
        <f>VLOOKUP(K50,County!$L$3:$AW$3258,38,FALSE)</f>
        <v>Macon</v>
      </c>
      <c r="J50" t="str">
        <f>VLOOKUP(K50,County!$L$3:$AX$3258,39,FALSE)</f>
        <v>AL</v>
      </c>
      <c r="K50" s="2">
        <f>MIN(County!L1:L3258)</f>
        <v>3.229856197215248E-2</v>
      </c>
      <c r="L50" s="2"/>
      <c r="O50" s="2"/>
      <c r="P50" s="2"/>
      <c r="S50" s="2"/>
      <c r="T50" s="2"/>
      <c r="W50" s="2"/>
      <c r="X50" s="2"/>
      <c r="AA50" s="2"/>
      <c r="AB50" s="2"/>
      <c r="AE50" s="2"/>
    </row>
    <row r="51" spans="1:31" x14ac:dyDescent="0.2">
      <c r="A51" t="str">
        <f>VLOOKUP(C51,County!$J$3:$AW$3258,40,FALSE)</f>
        <v>Madison</v>
      </c>
      <c r="B51" t="str">
        <f>VLOOKUP(C51,County!$J$3:$AX$3258,41,FALSE)</f>
        <v>ID</v>
      </c>
      <c r="C51" s="2">
        <f>SMALL(County!J1:J3258,2)</f>
        <v>9.5452788870282107E-2</v>
      </c>
      <c r="D51"/>
      <c r="E51" t="str">
        <f>VLOOKUP(G51,County!$K$3:$AW$3258,39,FALSE)</f>
        <v>Macon</v>
      </c>
      <c r="F51" t="str">
        <f>VLOOKUP(G51,County!$K$3:$AX$3258,40,FALSE)</f>
        <v>AL</v>
      </c>
      <c r="G51" s="2">
        <f>SMALL(County!K1:K3258,2)</f>
        <v>0.12942250627710569</v>
      </c>
      <c r="I51" t="str">
        <f>VLOOKUP(K51,County!$L$3:$AW$3258,38,FALSE)</f>
        <v>Wilcox</v>
      </c>
      <c r="J51" t="str">
        <f>VLOOKUP(K51,County!$L$3:$AX$3258,39,FALSE)</f>
        <v>AL</v>
      </c>
      <c r="K51" s="2">
        <f>SMALL(County!L1:L3258,2)</f>
        <v>3.2805429864253395E-2</v>
      </c>
    </row>
    <row r="52" spans="1:31" x14ac:dyDescent="0.2">
      <c r="A52" t="str">
        <f>VLOOKUP(C52,County!$J$3:$AW$3258,40,FALSE)</f>
        <v>Franklin</v>
      </c>
      <c r="B52" t="str">
        <f>VLOOKUP(C52,County!$J$3:$AX$3258,41,FALSE)</f>
        <v>ID</v>
      </c>
      <c r="C52" s="2">
        <f>SMALL(County!J3:J3259,3)</f>
        <v>0.12938271604938273</v>
      </c>
      <c r="D52"/>
      <c r="E52" t="str">
        <f>VLOOKUP(G52,County!$K$3:$AW$3258,39,FALSE)</f>
        <v>Starr</v>
      </c>
      <c r="F52" t="str">
        <f>VLOOKUP(G52,County!$K$3:$AX$3258,40,FALSE)</f>
        <v>TX</v>
      </c>
      <c r="G52" s="2">
        <f>SMALL(County!K3:K3259,3)</f>
        <v>0.13054745707806933</v>
      </c>
      <c r="I52" t="str">
        <f>VLOOKUP(K52,County!$L$3:$AW$3258,38,FALSE)</f>
        <v>Holmes</v>
      </c>
      <c r="J52" t="str">
        <f>VLOOKUP(K52,County!$L$3:$AX$3258,39,FALSE)</f>
        <v>MS</v>
      </c>
      <c r="K52" s="2">
        <f>SMALL(County!L3:L3259,3)</f>
        <v>3.3754572663784503E-2</v>
      </c>
    </row>
    <row r="53" spans="1:31" x14ac:dyDescent="0.2">
      <c r="A53" t="str">
        <f>VLOOKUP(C53,County!$J$3:$AW$3258,40,FALSE)</f>
        <v>Hayes</v>
      </c>
      <c r="B53" t="str">
        <f>VLOOKUP(C53,County!$J$3:$AX$3258,41,FALSE)</f>
        <v>NE</v>
      </c>
      <c r="C53" s="2">
        <f>SMALL(County!J4:J3259,4)</f>
        <v>0.12996941896024464</v>
      </c>
      <c r="D53"/>
      <c r="E53" t="str">
        <f>VLOOKUP(G53,County!$K$3:$AW$3258,39,FALSE)</f>
        <v>Shannon</v>
      </c>
      <c r="F53" t="str">
        <f>VLOOKUP(G53,County!$K$3:$AX$3258,40,FALSE)</f>
        <v>SD</v>
      </c>
      <c r="G53" s="2">
        <f>SMALL(County!K4:K3259,4)</f>
        <v>0.1362810417928528</v>
      </c>
      <c r="I53" t="str">
        <f>VLOOKUP(K53,County!$L$3:$AW$3258,38,FALSE)</f>
        <v>Claiborne</v>
      </c>
      <c r="J53" t="str">
        <f>VLOOKUP(K53,County!$L$3:$AX$3258,39,FALSE)</f>
        <v>MS</v>
      </c>
      <c r="K53" s="2">
        <f>SMALL(County!L4:L3259,4)</f>
        <v>3.6491387126019945E-2</v>
      </c>
    </row>
    <row r="54" spans="1:31" x14ac:dyDescent="0.2">
      <c r="A54" t="str">
        <f>VLOOKUP(C54,County!$J$3:$AW$3258,40,FALSE)</f>
        <v>Utah</v>
      </c>
      <c r="B54" t="str">
        <f>VLOOKUP(C54,County!$J$3:$AX$3258,41,FALSE)</f>
        <v>UT</v>
      </c>
      <c r="C54" s="2">
        <f>SMALL(County!J5:J3259,5)</f>
        <v>0.13024829447762021</v>
      </c>
      <c r="D54"/>
      <c r="E54" t="str">
        <f>VLOOKUP(G54,County!$K$3:$AW$3258,39,FALSE)</f>
        <v>Duval</v>
      </c>
      <c r="F54" t="str">
        <f>VLOOKUP(G54,County!$K$3:$AX$3258,40,FALSE)</f>
        <v>TX</v>
      </c>
      <c r="G54" s="2">
        <f>SMALL(County!K5:K3259,5)</f>
        <v>0.13862959285004967</v>
      </c>
      <c r="I54" t="str">
        <f>VLOOKUP(K54,County!$L$3:$AW$3258,38,FALSE)</f>
        <v>Perry</v>
      </c>
      <c r="J54" t="str">
        <f>VLOOKUP(K54,County!$L$3:$AX$3258,39,FALSE)</f>
        <v>AL</v>
      </c>
      <c r="K54" s="2">
        <f>SMALL(County!L5:L3259,5)</f>
        <v>3.6642009289523485E-2</v>
      </c>
    </row>
    <row r="55" spans="1:31" x14ac:dyDescent="0.2">
      <c r="C55" s="2"/>
      <c r="D55"/>
      <c r="G55" s="2"/>
      <c r="K55" s="2"/>
    </row>
    <row r="56" spans="1:31" x14ac:dyDescent="0.2">
      <c r="A56" s="67" t="s">
        <v>2192</v>
      </c>
      <c r="C56" s="2"/>
      <c r="D56" s="81" t="s">
        <v>75</v>
      </c>
      <c r="G56" s="2"/>
      <c r="H56" s="81" t="s">
        <v>1481</v>
      </c>
      <c r="K56" s="2"/>
      <c r="L56" s="81" t="s">
        <v>74</v>
      </c>
    </row>
    <row r="57" spans="1:31" x14ac:dyDescent="0.2">
      <c r="A57" t="str">
        <f>VLOOKUP(C57,County!$J$3:$AW$3258,40,FALSE)</f>
        <v>Copiah</v>
      </c>
      <c r="B57" t="str">
        <f>VLOOKUP(C57,County!$J$3:$AX$3258,41,FALSE)</f>
        <v>MS</v>
      </c>
      <c r="C57" s="2">
        <f>DMAX(County!D1:J3258,"Clinton",D56:D57)</f>
        <v>0.46534024764525345</v>
      </c>
      <c r="D57" s="81">
        <v>2</v>
      </c>
      <c r="E57" t="str">
        <f>VLOOKUP(G57,County!$K$3:$AW$3258,39,FALSE)</f>
        <v>Pickett</v>
      </c>
      <c r="F57" t="str">
        <f>VLOOKUP(G57,County!$K$3:$AX$3258,40,FALSE)</f>
        <v>TN</v>
      </c>
      <c r="G57" s="2">
        <f>DMAX(County!E1:K3258,"Bush",H56:H57)</f>
        <v>0.46199324324324326</v>
      </c>
      <c r="H57" s="81">
        <v>2</v>
      </c>
      <c r="I57" t="str">
        <f>VLOOKUP(K57,County!$L$3:$AW$3258,38,FALSE)</f>
        <v>Billings</v>
      </c>
      <c r="J57" t="str">
        <f>VLOOKUP(K57,County!$L$3:$AX$3258,39,FALSE)</f>
        <v>ND</v>
      </c>
      <c r="K57" s="2">
        <f>DMAX(County!F1:L3258,"Perot",L56:L57)</f>
        <v>0.39823008849557523</v>
      </c>
      <c r="L57" s="81">
        <v>2</v>
      </c>
    </row>
    <row r="58" spans="1:31" x14ac:dyDescent="0.2">
      <c r="D58" s="113"/>
      <c r="H58" s="113"/>
      <c r="L58" s="113"/>
      <c r="M58" s="7"/>
    </row>
    <row r="59" spans="1:31" x14ac:dyDescent="0.2">
      <c r="A59" s="67" t="s">
        <v>2194</v>
      </c>
      <c r="D59" s="81" t="s">
        <v>75</v>
      </c>
      <c r="G59" s="2"/>
      <c r="H59" s="81" t="s">
        <v>1481</v>
      </c>
      <c r="I59" s="10"/>
      <c r="J59" s="10"/>
      <c r="K59" s="2"/>
      <c r="L59" s="81" t="s">
        <v>74</v>
      </c>
    </row>
    <row r="60" spans="1:31" x14ac:dyDescent="0.2">
      <c r="A60" t="str">
        <f>VLOOKUP(C60,County!$J$3:$AW$3258,40,FALSE)</f>
        <v>Jefferson</v>
      </c>
      <c r="B60" t="str">
        <f>VLOOKUP(C60,County!$J$3:$AX$3258,41,FALSE)</f>
        <v>IA</v>
      </c>
      <c r="C60" s="2">
        <f>DMIN(County!D1:J3258,"Clinton",D59:D60)</f>
        <v>0.30715741517803619</v>
      </c>
      <c r="D60" s="81">
        <v>1</v>
      </c>
      <c r="E60" t="str">
        <f>VLOOKUP(G60,County!$K$3:$AW$3258,39,FALSE)</f>
        <v>Madison</v>
      </c>
      <c r="F60" t="str">
        <f>VLOOKUP(G60,County!$K$3:$AX$3258,40,FALSE)</f>
        <v>LA</v>
      </c>
      <c r="G60" s="2">
        <f>DMIN(County!E1:K3258,"Bush",H59:H60)</f>
        <v>0.33333333333333331</v>
      </c>
      <c r="H60" s="81">
        <v>1</v>
      </c>
      <c r="I60" t="str">
        <f>VLOOKUP(K60,County!$L$3:$AW$3258,38,FALSE)</f>
        <v>District 7</v>
      </c>
      <c r="J60" t="str">
        <f>VLOOKUP(K60,County!$L$3:$AX$3258,39,FALSE)</f>
        <v>AK</v>
      </c>
      <c r="K60" s="2">
        <f>DMIN(County!F1:L3258,"Perot",L59:L60)</f>
        <v>0.33472553699284008</v>
      </c>
      <c r="L60" s="81">
        <v>1</v>
      </c>
    </row>
    <row r="61" spans="1:31" x14ac:dyDescent="0.2">
      <c r="H61" s="2"/>
      <c r="J61" s="10"/>
      <c r="K61" s="10"/>
      <c r="L61" s="73"/>
      <c r="M61" s="10"/>
    </row>
    <row r="62" spans="1:31" x14ac:dyDescent="0.2">
      <c r="A62" t="s">
        <v>2416</v>
      </c>
      <c r="B62" s="19" t="str">
        <f>A28</f>
        <v>Clinton</v>
      </c>
      <c r="C62" s="98" t="str">
        <f>E28</f>
        <v>Bush</v>
      </c>
      <c r="D62" s="99" t="str">
        <f>I28</f>
        <v>Perot</v>
      </c>
      <c r="E62" s="7" t="str">
        <f>M28</f>
        <v>Marrou</v>
      </c>
      <c r="F62" s="7" t="str">
        <f>Q28</f>
        <v>Gritz</v>
      </c>
      <c r="G62" s="7" t="str">
        <f>U28</f>
        <v>Fulani</v>
      </c>
      <c r="H62" s="7" t="str">
        <f>Y28</f>
        <v>Phillips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 x14ac:dyDescent="0.2">
      <c r="A63" t="s">
        <v>2883</v>
      </c>
      <c r="B63" s="7">
        <f>COUNTIF(State!$F$1:$F$53,1)</f>
        <v>33</v>
      </c>
      <c r="C63" s="7">
        <f>COUNTIF(State!$G$1:$G$53,1)</f>
        <v>18</v>
      </c>
      <c r="D63" s="7">
        <f>COUNTIF(State!$H$1:$H$53,1)</f>
        <v>0</v>
      </c>
      <c r="E63" s="7">
        <f>COUNTIF(State!$BM$1:$BM$53,1)</f>
        <v>0</v>
      </c>
      <c r="F63" s="7">
        <f>COUNTIF(State!$BN$1:$BN$53,1)</f>
        <v>0</v>
      </c>
      <c r="G63" s="7">
        <f>COUNTIF(State!$BO$1:$BO$53,1)</f>
        <v>0</v>
      </c>
      <c r="H63" s="7">
        <f>COUNTIF(State!$BP$1:$BP$53,1)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 x14ac:dyDescent="0.2">
      <c r="A64" t="s">
        <v>2558</v>
      </c>
      <c r="B64" s="7">
        <f>COUNTIF(State!$F$1:$F$53,2)</f>
        <v>17</v>
      </c>
      <c r="C64" s="7">
        <f>COUNTIF(State!$G$1:$G$53,2)</f>
        <v>32</v>
      </c>
      <c r="D64" s="7">
        <f>COUNTIF(State!$H$1:$H$53,2)</f>
        <v>2</v>
      </c>
      <c r="E64" s="7">
        <f>COUNTIF(State!$BM$1:$BM$53,2)</f>
        <v>0</v>
      </c>
      <c r="F64" s="7">
        <f>COUNTIF(State!$BN$1:$BN$53,2)</f>
        <v>0</v>
      </c>
      <c r="G64" s="7">
        <f>COUNTIF(State!$BO$1:$BO$53,2)</f>
        <v>0</v>
      </c>
      <c r="H64" s="7">
        <f>COUNTIF(State!$BP$1:$BP$53,2)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 x14ac:dyDescent="0.2">
      <c r="A65" t="s">
        <v>2559</v>
      </c>
      <c r="B65" s="7">
        <f>COUNTIF(State!$F$1:$F$53,3)</f>
        <v>1</v>
      </c>
      <c r="C65" s="7">
        <f>COUNTIF(State!$G$1:$G$53,3)</f>
        <v>1</v>
      </c>
      <c r="D65" s="7">
        <f>COUNTIF(State!$H$1:$H$53,3)</f>
        <v>49</v>
      </c>
      <c r="E65" s="7">
        <f>COUNTIF(State!$BM$1:$BM$53,3)</f>
        <v>0</v>
      </c>
      <c r="F65" s="7">
        <f>COUNTIF(State!$BN$1:$BN$53,3)</f>
        <v>0</v>
      </c>
      <c r="G65" s="7">
        <f>COUNTIF(State!$BO$1:$BO$53,3)</f>
        <v>0</v>
      </c>
      <c r="H65" s="7">
        <f>COUNTIF(State!$BP$1:$BP$53,3)</f>
        <v>0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 x14ac:dyDescent="0.2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 x14ac:dyDescent="0.2">
      <c r="A67" t="s">
        <v>2334</v>
      </c>
      <c r="B67" s="2"/>
      <c r="C67" s="2"/>
    </row>
    <row r="68" spans="1:31" s="7" customFormat="1" x14ac:dyDescent="0.2">
      <c r="A68" s="88" t="s">
        <v>2883</v>
      </c>
      <c r="B68" s="1">
        <f>COUNTIF(County!D$1:D$3258,1)-B63</f>
        <v>1527</v>
      </c>
      <c r="C68" s="1">
        <f>COUNTIF(County!E$1:E$3258,1)-C63</f>
        <v>1611</v>
      </c>
      <c r="D68" s="1">
        <f>COUNTIF(County!F$1:F$3258,1)-D63</f>
        <v>18</v>
      </c>
      <c r="E68" s="1">
        <f>COUNTIF(County!AN$1:AN$3258,1)-E63</f>
        <v>0</v>
      </c>
      <c r="F68" s="1">
        <f>COUNTIF(County!AO$1:AO$3258,1)-F63</f>
        <v>0</v>
      </c>
      <c r="G68" s="1">
        <f>COUNTIF(County!AP$1:AP$3258,1)-G63</f>
        <v>0</v>
      </c>
      <c r="H68" s="1">
        <f>COUNTIF(County!AQ$1:AQ$3258,1)-H63</f>
        <v>0</v>
      </c>
    </row>
    <row r="69" spans="1:31" s="7" customFormat="1" x14ac:dyDescent="0.2">
      <c r="A69" s="88" t="s">
        <v>2558</v>
      </c>
      <c r="B69" s="1">
        <f>COUNTIF(County!D$1:D$3258,2)-B64</f>
        <v>1310</v>
      </c>
      <c r="C69" s="1">
        <f>COUNTIF(County!E$1:E$3258,2)-C64</f>
        <v>1480</v>
      </c>
      <c r="D69" s="1">
        <f>COUNTIF(County!F$1:F$3258,2)-D64</f>
        <v>363</v>
      </c>
      <c r="E69" s="1">
        <f>COUNTIF(County!AN$1:AN$3258,2)-E64</f>
        <v>0</v>
      </c>
      <c r="F69" s="1">
        <f>COUNTIF(County!AO$1:AO$3258,2)-F64</f>
        <v>0</v>
      </c>
      <c r="G69" s="1">
        <f>COUNTIF(County!AP$1:AP$3258,2)-G64</f>
        <v>0</v>
      </c>
      <c r="H69" s="1">
        <f>COUNTIF(County!AQ$1:AQ$3258,2)-H64</f>
        <v>0</v>
      </c>
    </row>
    <row r="70" spans="1:31" s="7" customFormat="1" x14ac:dyDescent="0.2">
      <c r="A70" s="88" t="s">
        <v>2559</v>
      </c>
      <c r="B70" s="1">
        <f>COUNTIF(County!D$1:D$3258,3)-B65</f>
        <v>317</v>
      </c>
      <c r="C70" s="1">
        <f>COUNTIF(County!E$1:E$3258,3)-C65</f>
        <v>63</v>
      </c>
      <c r="D70" s="1">
        <f>COUNTIF(County!F$1:F$3258,3)-D65</f>
        <v>2772</v>
      </c>
      <c r="E70" s="1">
        <f>COUNTIF(County!AN$1:AN$3258,3)-E65</f>
        <v>0</v>
      </c>
      <c r="F70" s="1">
        <f>COUNTIF(County!AO$1:AO$3258,3)-F65</f>
        <v>0</v>
      </c>
      <c r="G70" s="1">
        <f>COUNTIF(County!AP$1:AP$3258,3)-G65</f>
        <v>0</v>
      </c>
      <c r="H70" s="1">
        <f>COUNTIF(County!AQ$1:AQ$3258,3)-H65</f>
        <v>0</v>
      </c>
    </row>
    <row r="71" spans="1:31" s="7" customFormat="1" x14ac:dyDescent="0.2">
      <c r="A71" s="88" t="s">
        <v>2415</v>
      </c>
      <c r="B71" s="1">
        <f>COUNTIF(County!$D$1:$D$3258,4)-COUNTIF(State!$F$1:$F$53,4)</f>
        <v>0</v>
      </c>
      <c r="C71" s="1">
        <f>COUNTIF(County!$E$1:$E$3258,4)-COUNTIF(State!$G$1:$G$53,4)</f>
        <v>0</v>
      </c>
      <c r="D71" s="1">
        <f>COUNTIF(County!$F$1:$F$3258,4)-COUNTIF(State!$H$1:$H$53,4)</f>
        <v>1</v>
      </c>
      <c r="E71" s="1">
        <f>COUNTIF(County!$AN$1:$AN$3258,4)-COUNTIF(State!$BM$1:$BM$53,4)</f>
        <v>2022</v>
      </c>
      <c r="F71" s="1">
        <f>COUNTIF(County!$AO$1:$AO$3258,4)-COUNTIF(State!$BN$1:$BN$53,4)</f>
        <v>428</v>
      </c>
      <c r="G71" s="1">
        <f>COUNTIF(County!$AP$1:$AP$3258,4)-COUNTIF(State!$BO$1:$BO$53,4)</f>
        <v>159</v>
      </c>
      <c r="H71" s="1">
        <f>COUNTIF(County!$AQ$1:$AQ$3258,4)-COUNTIF(State!$BP$1:$BP$53,4)</f>
        <v>141</v>
      </c>
    </row>
    <row r="72" spans="1:31" x14ac:dyDescent="0.2">
      <c r="B72" s="1"/>
      <c r="C72" s="1"/>
    </row>
    <row r="73" spans="1:31" x14ac:dyDescent="0.2">
      <c r="A73" s="88" t="s">
        <v>671</v>
      </c>
    </row>
    <row r="74" spans="1:31" x14ac:dyDescent="0.2">
      <c r="A74" t="s">
        <v>92</v>
      </c>
      <c r="B74" s="1">
        <f>COUNTIF(State!$L1:$L53,"&lt;.0999")</f>
        <v>0</v>
      </c>
      <c r="C74" s="1">
        <f>COUNTIF(State!$N1:$N53,"&lt;.0999")</f>
        <v>1</v>
      </c>
      <c r="D74" s="1">
        <f>COUNTIF(State!$P$1:$P$53,"&lt;.0999")</f>
        <v>2</v>
      </c>
    </row>
    <row r="75" spans="1:31" x14ac:dyDescent="0.2">
      <c r="A75" t="s">
        <v>93</v>
      </c>
      <c r="B75" s="1">
        <f>COUNTIF(State!$L$1:$L$53,"&lt;.1999")-B74</f>
        <v>0</v>
      </c>
      <c r="C75" s="1">
        <f>COUNTIF(State!$N$1:$N$53,"&lt;.1999")-C74</f>
        <v>0</v>
      </c>
      <c r="D75" s="1">
        <f>COUNTIF(State!$P$1:$P$53,"&lt;.1999")-D74</f>
        <v>21</v>
      </c>
    </row>
    <row r="76" spans="1:31" x14ac:dyDescent="0.2">
      <c r="A76" t="s">
        <v>94</v>
      </c>
      <c r="B76" s="1">
        <f>COUNTIF(State!$L$1:$L$53,"&lt;.2999")-SUM(B74:B75)</f>
        <v>3</v>
      </c>
      <c r="C76" s="1">
        <f>COUNTIF(State!$N$1:$N$53,"&lt;.2999")-SUM(C74:C75)</f>
        <v>2</v>
      </c>
      <c r="D76" s="1">
        <f>COUNTIF(State!$P$1:$P$53,"&lt;.2999")-SUM(D74:D75)</f>
        <v>27</v>
      </c>
    </row>
    <row r="77" spans="1:31" x14ac:dyDescent="0.2">
      <c r="A77" t="s">
        <v>95</v>
      </c>
      <c r="B77" s="1">
        <f>COUNTIF(State!$L$1:$L$53,"&lt;.3999")-SUM(B74:B76)</f>
        <v>15</v>
      </c>
      <c r="C77" s="1">
        <f>COUNTIF(State!$N$1:$N$53,"&lt;.3999")-SUM(C74:C76)</f>
        <v>29</v>
      </c>
      <c r="D77" s="1">
        <f>COUNTIF(State!$P$1:$P$53,"&lt;.3999")-SUM(D74:D76)</f>
        <v>1</v>
      </c>
    </row>
    <row r="78" spans="1:31" x14ac:dyDescent="0.2">
      <c r="A78" t="s">
        <v>96</v>
      </c>
      <c r="B78" s="1">
        <f>COUNTIF(State!$L$1:$L$53,"&lt;.4999")-SUM(B74:B77)</f>
        <v>31</v>
      </c>
      <c r="C78" s="1">
        <f>COUNTIF(State!$N$1:$N$53,"&lt;.4999")-SUM(C74:C77)</f>
        <v>19</v>
      </c>
      <c r="D78" s="1">
        <f>COUNTIF(State!$P$1:$P$53,"&lt;.4999")-SUM(D74:D77)</f>
        <v>0</v>
      </c>
    </row>
    <row r="79" spans="1:31" x14ac:dyDescent="0.2">
      <c r="A79" t="s">
        <v>133</v>
      </c>
      <c r="B79" s="1">
        <f>COUNTIF(State!$L$1:$L$53,"&lt;.5999")-SUM(B74:B78)</f>
        <v>1</v>
      </c>
      <c r="C79" s="1">
        <f>COUNTIF(State!$N$1:$N$53,"&lt;.5999")-SUM(C74:C78)</f>
        <v>0</v>
      </c>
      <c r="D79" s="1">
        <f>COUNTIF(State!$P$1:$P$53,"&lt;.5999")-SUM(D74:D78)</f>
        <v>0</v>
      </c>
    </row>
    <row r="80" spans="1:31" x14ac:dyDescent="0.2">
      <c r="A80" t="s">
        <v>134</v>
      </c>
      <c r="B80" s="1">
        <f>COUNTIF(State!$L$1:$L$53,"&lt;.6999")-SUM(B74:B79)</f>
        <v>0</v>
      </c>
      <c r="C80" s="1">
        <f>COUNTIF(State!$N$1:$N$53,"&lt;.6999")-SUM(C74:C79)</f>
        <v>0</v>
      </c>
      <c r="D80" s="1">
        <f>COUNTIF(State!$P$1:$P$53,"&lt;.6999")-SUM(D74:D79)</f>
        <v>0</v>
      </c>
    </row>
    <row r="81" spans="1:4" x14ac:dyDescent="0.2">
      <c r="A81" t="s">
        <v>135</v>
      </c>
      <c r="B81" s="1">
        <f>COUNTIF(State!$L$1:$L$53,"&lt;.7999")-SUM(B74:B80)</f>
        <v>0</v>
      </c>
      <c r="C81" s="1">
        <f>COUNTIF(State!$N$1:$N$53,"&lt;.7999")-SUM(C74:C80)</f>
        <v>0</v>
      </c>
      <c r="D81" s="1">
        <f>COUNTIF(State!$P$1:$P$53,"&lt;.7999")-SUM(D74:D80)</f>
        <v>0</v>
      </c>
    </row>
    <row r="82" spans="1:4" x14ac:dyDescent="0.2">
      <c r="A82" t="s">
        <v>136</v>
      </c>
      <c r="B82" s="1">
        <f>COUNTIF(State!$L$1:$L$53,"&lt;.8999")-SUM(B74:B81)</f>
        <v>1</v>
      </c>
      <c r="C82" s="1">
        <f>COUNTIF(State!$N$1:$N$53,"&lt;.8999")-SUM(C74:C81)</f>
        <v>0</v>
      </c>
      <c r="D82" s="1">
        <f>COUNTIF(State!$P$1:$P$53,"&lt;.8999")-SUM(D74:D81)</f>
        <v>0</v>
      </c>
    </row>
    <row r="83" spans="1:4" x14ac:dyDescent="0.2">
      <c r="A83" t="s">
        <v>137</v>
      </c>
      <c r="B83" s="1">
        <f>COUNTIF(State!$L$1:$L$53,"&lt;1")-SUM(B74:B82)</f>
        <v>0</v>
      </c>
      <c r="C83" s="1">
        <f>COUNTIF(State!$N$1:$N$53,"&lt;1")-SUM(C74:C82)</f>
        <v>0</v>
      </c>
      <c r="D83" s="1">
        <f>COUNTIF(State!$P$1:$P$53,"&lt;1")-SUM(D74:D82)</f>
        <v>0</v>
      </c>
    </row>
    <row r="84" spans="1:4" x14ac:dyDescent="0.2">
      <c r="D84"/>
    </row>
    <row r="85" spans="1:4" x14ac:dyDescent="0.2">
      <c r="A85" t="s">
        <v>672</v>
      </c>
      <c r="D85"/>
    </row>
    <row r="86" spans="1:4" x14ac:dyDescent="0.2">
      <c r="A86" t="s">
        <v>92</v>
      </c>
      <c r="B86" s="1">
        <f>COUNTIF(County!J1:J3259,"&lt;.0999")-B74</f>
        <v>2</v>
      </c>
      <c r="C86" s="1">
        <f>COUNTIF(County!K1:K3259,"&lt;.0999")-C74</f>
        <v>0</v>
      </c>
      <c r="D86" s="1">
        <f>COUNTIF(County!L1:L3259,"&lt;.0999")-D74</f>
        <v>271</v>
      </c>
    </row>
    <row r="87" spans="1:4" x14ac:dyDescent="0.2">
      <c r="A87" t="s">
        <v>93</v>
      </c>
      <c r="B87" s="1">
        <f>COUNTIF(County!J1:J3259,"&lt;.1999")-SUM(B74:B75)-B86</f>
        <v>88</v>
      </c>
      <c r="C87" s="1">
        <f>COUNTIF(County!K1:K3259,"&lt;.1999")-SUM(C74:C75)-C86</f>
        <v>22</v>
      </c>
      <c r="D87" s="1">
        <f>COUNTIF(County!L1:L3259,"&lt;.1999")-SUM(D74:D75)-D86</f>
        <v>1245</v>
      </c>
    </row>
    <row r="88" spans="1:4" x14ac:dyDescent="0.2">
      <c r="A88" t="s">
        <v>94</v>
      </c>
      <c r="B88" s="1">
        <f>COUNTIF(County!J1:J3259,"&lt;.2999")-SUM(B74:B76)-SUM(B86:B87)</f>
        <v>455</v>
      </c>
      <c r="C88" s="1">
        <f>COUNTIF(County!K1:K3259,"&lt;.2999")-SUM(C74:C76)-SUM(C86:C87)</f>
        <v>333</v>
      </c>
      <c r="D88" s="1">
        <f>COUNTIF(County!L1:L3259,"&lt;.2999")-SUM(D74:D76)-SUM(D86:D87)</f>
        <v>1428</v>
      </c>
    </row>
    <row r="89" spans="1:4" x14ac:dyDescent="0.2">
      <c r="A89" t="s">
        <v>95</v>
      </c>
      <c r="B89" s="1">
        <f>COUNTIF(County!J1:J3259,"&lt;.3999")-SUM(B74:B77)-SUM(B86:B88)</f>
        <v>1167</v>
      </c>
      <c r="C89" s="1">
        <f>COUNTIF(County!K1:K3259,"&lt;.3999")-SUM(C74:C77)-SUM(C86:C88)</f>
        <v>1339</v>
      </c>
      <c r="D89" s="1">
        <f>COUNTIF(County!L1:L3259,"&lt;.3999")-SUM(D74:D77)-SUM(D86:D88)</f>
        <v>206</v>
      </c>
    </row>
    <row r="90" spans="1:4" x14ac:dyDescent="0.2">
      <c r="A90" t="s">
        <v>96</v>
      </c>
      <c r="B90" s="1">
        <f>COUNTIF(County!J1:J3259,"&lt;.4999")-SUM(B74:B78)-SUM(B86:B89)</f>
        <v>946</v>
      </c>
      <c r="C90" s="1">
        <f>COUNTIF(County!K1:K3259,"&lt;.4999")-SUM(C74:C78)-SUM(C86:C89)</f>
        <v>1086</v>
      </c>
      <c r="D90" s="1">
        <f>COUNTIF(County!L1:L3259,"&lt;.4999")-SUM(D74:D78)-SUM(D86:D89)</f>
        <v>3</v>
      </c>
    </row>
    <row r="91" spans="1:4" x14ac:dyDescent="0.2">
      <c r="A91" t="s">
        <v>133</v>
      </c>
      <c r="B91" s="1">
        <f>COUNTIF(County!J1:J3259,"&lt;.5999")-SUM(B74:B79)-SUM(B86:B90)</f>
        <v>368</v>
      </c>
      <c r="C91" s="1">
        <f>COUNTIF(County!K1:K3259,"&lt;.5999")-SUM(C74:C79)-SUM(C86:C90)</f>
        <v>332</v>
      </c>
      <c r="D91" s="1">
        <f>COUNTIF(County!L1:L3259,"&lt;.5999")-SUM(D74:D79)-SUM(D86:D90)</f>
        <v>0</v>
      </c>
    </row>
    <row r="92" spans="1:4" x14ac:dyDescent="0.2">
      <c r="A92" t="s">
        <v>134</v>
      </c>
      <c r="B92" s="1">
        <f>COUNTIF(County!J1:J3259,"&lt;.6999")-SUM(B74:B80)-SUM(B86:B91)</f>
        <v>103</v>
      </c>
      <c r="C92" s="1">
        <f>COUNTIF(County!K1:K3259,"&lt;.6999")-SUM(C74:C80)-SUM(C86:C91)</f>
        <v>39</v>
      </c>
      <c r="D92" s="1">
        <f>COUNTIF(County!L1:L3259,"&lt;.6999")-SUM(D74:D80)-SUM(D86:D91)</f>
        <v>0</v>
      </c>
    </row>
    <row r="93" spans="1:4" x14ac:dyDescent="0.2">
      <c r="A93" t="s">
        <v>135</v>
      </c>
      <c r="B93" s="1">
        <f>COUNTIF(County!J1:J3259,"&lt;.7999")-SUM(B74:B81)-SUM(B86:B92)</f>
        <v>22</v>
      </c>
      <c r="C93" s="1">
        <f>COUNTIF(County!K1:K3259,"&lt;.7999")-SUM(C74:C81)-SUM(C86:C92)</f>
        <v>2</v>
      </c>
      <c r="D93" s="1">
        <f>COUNTIF(County!L1:L3259,"&lt;.7999")-SUM(D74:D81)-SUM(D86:D92)</f>
        <v>0</v>
      </c>
    </row>
    <row r="94" spans="1:4" x14ac:dyDescent="0.2">
      <c r="A94" t="s">
        <v>136</v>
      </c>
      <c r="B94" s="1">
        <f>COUNTIF(County!J1:J3259,"&lt;.8999")-SUM(B74:B82)-SUM(B86:B93)</f>
        <v>2</v>
      </c>
      <c r="C94" s="1">
        <f>COUNTIF(County!K1:K3259,"&lt;.8999")-SUM(C74:C82)-SUM(C86:C93)</f>
        <v>0</v>
      </c>
      <c r="D94" s="1">
        <f>COUNTIF(County!L1:L3259,"&lt;.8999")-SUM(D74:D82)-SUM(D86:D93)</f>
        <v>0</v>
      </c>
    </row>
    <row r="95" spans="1:4" x14ac:dyDescent="0.2">
      <c r="A95" t="s">
        <v>137</v>
      </c>
      <c r="B95" s="1">
        <f>COUNTIF(County!J1:J3259,"&lt;.9999")-SUM(B74:B83)-SUM(B86:B94)</f>
        <v>0</v>
      </c>
      <c r="C95" s="1">
        <f>COUNTIF(County!K1:K3259,"&lt;.9999")-SUM(C74:C83)-SUM(C86:C94)</f>
        <v>0</v>
      </c>
      <c r="D95" s="1">
        <f>COUNTIF(County!L1:L3259,"&lt;.9999")-SUM(D74:D83)-SUM(D86:D94)</f>
        <v>0</v>
      </c>
    </row>
    <row r="96" spans="1:4" x14ac:dyDescent="0.2">
      <c r="B96" s="1"/>
      <c r="C96" s="1"/>
      <c r="D96" s="1"/>
    </row>
    <row r="97" spans="2:4" x14ac:dyDescent="0.2">
      <c r="D97"/>
    </row>
    <row r="99" spans="2:4" x14ac:dyDescent="0.2">
      <c r="B99" s="2"/>
    </row>
  </sheetData>
  <mergeCells count="12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AC28:AE28"/>
    <mergeCell ref="X15:Z15"/>
    <mergeCell ref="AB15:AD15"/>
  </mergeCells>
  <phoneticPr fontId="8"/>
  <conditionalFormatting sqref="C16:C25 C3:C12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54"/>
  <sheetViews>
    <sheetView workbookViewId="0">
      <selection activeCell="F60" sqref="F60"/>
    </sheetView>
  </sheetViews>
  <sheetFormatPr baseColWidth="10" defaultRowHeight="14" x14ac:dyDescent="0.2"/>
  <cols>
    <col min="1" max="1" width="15.5703125" customWidth="1"/>
    <col min="2" max="2" width="11.140625" style="1" bestFit="1" customWidth="1"/>
    <col min="3" max="3" width="11.42578125" style="1" customWidth="1"/>
    <col min="4" max="4" width="12.85546875" customWidth="1"/>
    <col min="5" max="5" width="11.42578125" style="2" customWidth="1"/>
  </cols>
  <sheetData>
    <row r="1" spans="1:7" x14ac:dyDescent="0.2">
      <c r="A1" t="s">
        <v>1893</v>
      </c>
      <c r="D1" s="1"/>
      <c r="E1"/>
    </row>
    <row r="2" spans="1:7" x14ac:dyDescent="0.2">
      <c r="B2" s="64" t="s">
        <v>483</v>
      </c>
      <c r="C2" s="64" t="s">
        <v>1000</v>
      </c>
      <c r="D2" s="64" t="s">
        <v>1001</v>
      </c>
      <c r="E2" s="65" t="s">
        <v>484</v>
      </c>
      <c r="F2" s="65" t="s">
        <v>489</v>
      </c>
      <c r="G2" s="65" t="s">
        <v>1735</v>
      </c>
    </row>
    <row r="3" spans="1:7" x14ac:dyDescent="0.2">
      <c r="A3" t="str">
        <f>State!A3</f>
        <v>Alabama</v>
      </c>
      <c r="B3" s="1">
        <v>3056000</v>
      </c>
      <c r="C3" s="1">
        <v>2367972</v>
      </c>
      <c r="D3" s="1">
        <f>State!C3</f>
        <v>1688060</v>
      </c>
      <c r="E3" s="2">
        <f t="shared" ref="E3:E36" si="0">D3/B3</f>
        <v>0.55237565445026182</v>
      </c>
      <c r="F3" s="2">
        <f t="shared" ref="F3:F9" si="1">D3/C3</f>
        <v>0.71287160490073365</v>
      </c>
    </row>
    <row r="4" spans="1:7" x14ac:dyDescent="0.2">
      <c r="A4" t="str">
        <f>State!A4</f>
        <v>Alaska</v>
      </c>
      <c r="B4" s="1">
        <v>395500</v>
      </c>
      <c r="C4" s="1">
        <v>315058</v>
      </c>
      <c r="D4" s="1">
        <f>State!C4</f>
        <v>258506</v>
      </c>
      <c r="E4" s="2">
        <f t="shared" si="0"/>
        <v>0.65361820480404553</v>
      </c>
      <c r="F4" s="2">
        <f t="shared" si="1"/>
        <v>0.82050289153108313</v>
      </c>
    </row>
    <row r="5" spans="1:7" x14ac:dyDescent="0.2">
      <c r="A5" t="str">
        <f>State!A5</f>
        <v>Arizona</v>
      </c>
      <c r="B5" s="1">
        <v>2749000</v>
      </c>
      <c r="C5" s="1">
        <v>1964949</v>
      </c>
      <c r="D5" s="1">
        <f>State!C5</f>
        <v>1487006</v>
      </c>
      <c r="E5" s="2">
        <f t="shared" si="0"/>
        <v>0.54092615496544194</v>
      </c>
      <c r="F5" s="2">
        <f t="shared" si="1"/>
        <v>0.75676569722674736</v>
      </c>
    </row>
    <row r="6" spans="1:7" x14ac:dyDescent="0.2">
      <c r="A6" t="str">
        <f>State!A6</f>
        <v>Arkansas</v>
      </c>
      <c r="B6" s="1">
        <v>1768000</v>
      </c>
      <c r="C6" s="1">
        <v>1317944</v>
      </c>
      <c r="D6" s="1">
        <f>State!C6</f>
        <v>950653</v>
      </c>
      <c r="E6" s="2">
        <f t="shared" si="0"/>
        <v>0.53769966063348418</v>
      </c>
      <c r="F6" s="2">
        <f t="shared" si="1"/>
        <v>0.72131516968854514</v>
      </c>
    </row>
    <row r="7" spans="1:7" x14ac:dyDescent="0.2">
      <c r="A7" t="str">
        <f>State!A7</f>
        <v>California</v>
      </c>
      <c r="B7" s="1">
        <v>22668000</v>
      </c>
      <c r="C7" s="1">
        <v>15101473</v>
      </c>
      <c r="D7" s="1">
        <f>State!C7</f>
        <v>11131721</v>
      </c>
      <c r="E7" s="2">
        <f t="shared" si="0"/>
        <v>0.49107645138521261</v>
      </c>
      <c r="F7" s="2">
        <f t="shared" si="1"/>
        <v>0.73712815961727707</v>
      </c>
    </row>
    <row r="8" spans="1:7" x14ac:dyDescent="0.2">
      <c r="A8" t="str">
        <f>State!A8</f>
        <v>Colorado</v>
      </c>
      <c r="B8" s="1">
        <v>2501000</v>
      </c>
      <c r="C8" s="1">
        <v>2003375</v>
      </c>
      <c r="D8" s="1">
        <f>State!C8</f>
        <v>1569180</v>
      </c>
      <c r="E8" s="2">
        <f t="shared" si="0"/>
        <v>0.62742103158736506</v>
      </c>
      <c r="F8" s="2">
        <f t="shared" si="1"/>
        <v>0.78326823485368435</v>
      </c>
    </row>
    <row r="9" spans="1:7" x14ac:dyDescent="0.2">
      <c r="A9" t="str">
        <f>State!A9</f>
        <v>Connecticut</v>
      </c>
      <c r="B9" s="1">
        <v>2535000</v>
      </c>
      <c r="C9" s="1">
        <v>1961503</v>
      </c>
      <c r="D9" s="1">
        <f>State!C9</f>
        <v>1616332</v>
      </c>
      <c r="E9" s="2">
        <f t="shared" si="0"/>
        <v>0.63760631163708081</v>
      </c>
      <c r="F9" s="2">
        <f t="shared" si="1"/>
        <v>0.82402728927766111</v>
      </c>
    </row>
    <row r="10" spans="1:7" x14ac:dyDescent="0.2">
      <c r="A10" t="str">
        <f>State!A10</f>
        <v>Delaware</v>
      </c>
      <c r="B10" s="1">
        <v>525000</v>
      </c>
      <c r="C10" s="1">
        <v>342088</v>
      </c>
      <c r="D10" s="1">
        <f>State!C10</f>
        <v>289735</v>
      </c>
      <c r="E10" s="2">
        <f t="shared" si="0"/>
        <v>0.55187619047619052</v>
      </c>
      <c r="F10" s="2">
        <f t="shared" ref="F10:F17" si="2">D10/C10</f>
        <v>0.84696043123406839</v>
      </c>
    </row>
    <row r="11" spans="1:7" x14ac:dyDescent="0.2">
      <c r="A11" t="str">
        <f>State!A11</f>
        <v>District of Columbia</v>
      </c>
      <c r="B11" s="1">
        <v>459000</v>
      </c>
      <c r="C11" s="1">
        <v>340953</v>
      </c>
      <c r="D11" s="1">
        <f>State!C11</f>
        <v>227572</v>
      </c>
      <c r="E11" s="2">
        <f t="shared" si="0"/>
        <v>0.49579956427015248</v>
      </c>
      <c r="F11" s="2">
        <f t="shared" si="2"/>
        <v>0.66745856467020381</v>
      </c>
    </row>
    <row r="12" spans="1:7" x14ac:dyDescent="0.2">
      <c r="A12" t="str">
        <f>State!A12</f>
        <v>Florida</v>
      </c>
      <c r="B12" s="1">
        <v>10586000</v>
      </c>
      <c r="C12" s="1">
        <v>6541825</v>
      </c>
      <c r="D12" s="1">
        <f>State!C12</f>
        <v>5314392</v>
      </c>
      <c r="E12" s="2">
        <f t="shared" si="0"/>
        <v>0.5020207821651238</v>
      </c>
      <c r="F12" s="2">
        <f t="shared" si="2"/>
        <v>0.81237147126375286</v>
      </c>
    </row>
    <row r="13" spans="1:7" x14ac:dyDescent="0.2">
      <c r="A13" t="str">
        <f>State!A13</f>
        <v>Georgia</v>
      </c>
      <c r="B13" s="1">
        <v>4950000</v>
      </c>
      <c r="C13" s="1">
        <v>3177061</v>
      </c>
      <c r="D13" s="1">
        <f>State!C13</f>
        <v>2321133</v>
      </c>
      <c r="E13" s="2">
        <f t="shared" si="0"/>
        <v>0.4689157575757576</v>
      </c>
      <c r="F13" s="2">
        <f t="shared" si="2"/>
        <v>0.73059126028741661</v>
      </c>
    </row>
    <row r="14" spans="1:7" x14ac:dyDescent="0.2">
      <c r="A14" t="str">
        <f>State!A14</f>
        <v>Hawaii</v>
      </c>
      <c r="B14" s="1">
        <v>889000</v>
      </c>
      <c r="C14" s="1">
        <v>464495</v>
      </c>
      <c r="D14" s="1">
        <f>State!C14</f>
        <v>372842</v>
      </c>
      <c r="E14" s="2">
        <f t="shared" si="0"/>
        <v>0.41939482564679414</v>
      </c>
      <c r="F14" s="2">
        <f t="shared" si="2"/>
        <v>0.80268248312683665</v>
      </c>
    </row>
    <row r="15" spans="1:7" x14ac:dyDescent="0.2">
      <c r="A15" t="str">
        <f>State!A15</f>
        <v>Idaho</v>
      </c>
      <c r="B15" s="1">
        <v>740000</v>
      </c>
      <c r="C15" s="1">
        <v>611121</v>
      </c>
      <c r="D15" s="1">
        <f>State!C15</f>
        <v>482142</v>
      </c>
      <c r="E15" s="2">
        <f t="shared" si="0"/>
        <v>0.6515432432432432</v>
      </c>
      <c r="F15" s="2">
        <f t="shared" si="2"/>
        <v>0.78894686976883466</v>
      </c>
    </row>
    <row r="16" spans="1:7" x14ac:dyDescent="0.2">
      <c r="A16" t="str">
        <f>State!A16</f>
        <v>Illinois</v>
      </c>
      <c r="B16" s="1">
        <v>8568000</v>
      </c>
      <c r="C16" s="1">
        <v>6600358</v>
      </c>
      <c r="D16" s="1">
        <f>State!C16</f>
        <v>5050157</v>
      </c>
      <c r="E16" s="2">
        <f t="shared" si="0"/>
        <v>0.58942075163398688</v>
      </c>
      <c r="F16" s="2">
        <f t="shared" si="2"/>
        <v>0.76513380031810396</v>
      </c>
    </row>
    <row r="17" spans="1:6" x14ac:dyDescent="0.2">
      <c r="A17" t="str">
        <f>State!A17</f>
        <v>Indiana</v>
      </c>
      <c r="B17" s="1">
        <v>4176000</v>
      </c>
      <c r="C17" s="1">
        <v>3180157</v>
      </c>
      <c r="D17" s="1">
        <f>State!C17</f>
        <v>2305871</v>
      </c>
      <c r="E17" s="2">
        <f t="shared" si="0"/>
        <v>0.55217217432950194</v>
      </c>
      <c r="F17" s="2">
        <f t="shared" si="2"/>
        <v>0.72508086864893773</v>
      </c>
    </row>
    <row r="18" spans="1:6" x14ac:dyDescent="0.2">
      <c r="A18" t="str">
        <f>State!A18</f>
        <v>Iowa</v>
      </c>
      <c r="B18" s="1">
        <v>2075000</v>
      </c>
      <c r="C18" s="1">
        <v>1703532</v>
      </c>
      <c r="D18" s="1">
        <f>State!C18</f>
        <v>1354607</v>
      </c>
      <c r="E18" s="2">
        <f t="shared" si="0"/>
        <v>0.65282265060240963</v>
      </c>
      <c r="F18" s="2">
        <f t="shared" ref="F18:F27" si="3">D18/C18</f>
        <v>0.79517555291007158</v>
      </c>
    </row>
    <row r="19" spans="1:6" x14ac:dyDescent="0.2">
      <c r="A19" t="str">
        <f>State!A19</f>
        <v>Kansas</v>
      </c>
      <c r="B19" s="1">
        <v>1836000</v>
      </c>
      <c r="C19" s="1">
        <v>1365847</v>
      </c>
      <c r="D19" s="1">
        <f>State!C19</f>
        <v>1157236</v>
      </c>
      <c r="E19" s="2">
        <f t="shared" si="0"/>
        <v>0.63030283224400874</v>
      </c>
      <c r="F19" s="2">
        <f t="shared" si="3"/>
        <v>0.84726620185130541</v>
      </c>
    </row>
    <row r="20" spans="1:6" x14ac:dyDescent="0.2">
      <c r="A20" t="str">
        <f>State!A20</f>
        <v>Kentucky</v>
      </c>
      <c r="B20" s="1">
        <v>2779000</v>
      </c>
      <c r="C20" s="1">
        <v>2076263</v>
      </c>
      <c r="D20" s="1">
        <f>State!C20</f>
        <v>1492900</v>
      </c>
      <c r="E20" s="2">
        <f t="shared" si="0"/>
        <v>0.53720762864339688</v>
      </c>
      <c r="F20" s="2">
        <f t="shared" si="3"/>
        <v>0.71903222279643764</v>
      </c>
    </row>
    <row r="21" spans="1:6" x14ac:dyDescent="0.2">
      <c r="A21" t="str">
        <f>State!A21</f>
        <v>Louisiana</v>
      </c>
      <c r="B21" s="1">
        <v>2992000</v>
      </c>
      <c r="C21" s="1">
        <v>2292129</v>
      </c>
      <c r="D21" s="1">
        <f>State!C21</f>
        <v>1790017</v>
      </c>
      <c r="E21" s="2">
        <f t="shared" si="0"/>
        <v>0.59826771390374334</v>
      </c>
      <c r="F21" s="2">
        <f t="shared" si="3"/>
        <v>0.78094077602089584</v>
      </c>
    </row>
    <row r="22" spans="1:6" x14ac:dyDescent="0.2">
      <c r="A22" t="str">
        <f>State!A22</f>
        <v>Maine</v>
      </c>
      <c r="B22" s="1">
        <v>944000</v>
      </c>
      <c r="C22" s="1">
        <v>974605</v>
      </c>
      <c r="D22" s="1">
        <f>State!C22</f>
        <v>679499</v>
      </c>
      <c r="E22" s="2">
        <f t="shared" si="0"/>
        <v>0.71980826271186438</v>
      </c>
      <c r="F22" s="2">
        <f t="shared" si="3"/>
        <v>0.69720450849318438</v>
      </c>
    </row>
    <row r="23" spans="1:6" x14ac:dyDescent="0.2">
      <c r="A23" t="str">
        <f>State!A23</f>
        <v>Maryland</v>
      </c>
      <c r="B23" s="1">
        <v>3719000</v>
      </c>
      <c r="C23" s="1">
        <v>2463010</v>
      </c>
      <c r="D23" s="1">
        <f>State!C23</f>
        <v>1985046</v>
      </c>
      <c r="E23" s="2">
        <f t="shared" si="0"/>
        <v>0.53375799946222102</v>
      </c>
      <c r="F23" s="2">
        <f t="shared" si="3"/>
        <v>0.80594313461983513</v>
      </c>
    </row>
    <row r="24" spans="1:6" x14ac:dyDescent="0.2">
      <c r="A24" t="str">
        <f>State!A24</f>
        <v>Massachusetts</v>
      </c>
      <c r="B24" s="1">
        <v>4607000</v>
      </c>
      <c r="C24" s="1">
        <v>3351918</v>
      </c>
      <c r="D24" s="1">
        <f>State!C24</f>
        <v>2773574</v>
      </c>
      <c r="E24" s="2">
        <f t="shared" si="0"/>
        <v>0.60203472975906225</v>
      </c>
      <c r="F24" s="2">
        <f t="shared" si="3"/>
        <v>0.82745878628295799</v>
      </c>
    </row>
    <row r="25" spans="1:6" x14ac:dyDescent="0.2">
      <c r="A25" t="str">
        <f>State!A25</f>
        <v>Michigan</v>
      </c>
      <c r="B25" s="1">
        <v>6923000</v>
      </c>
      <c r="C25" s="1">
        <v>6157675</v>
      </c>
      <c r="D25" s="1">
        <f>State!C25</f>
        <v>4274673</v>
      </c>
      <c r="E25" s="2">
        <f t="shared" si="0"/>
        <v>0.61745962732919257</v>
      </c>
      <c r="F25" s="2">
        <f t="shared" si="3"/>
        <v>0.69420243842034535</v>
      </c>
    </row>
    <row r="26" spans="1:6" x14ac:dyDescent="0.2">
      <c r="A26" t="str">
        <f>State!A26</f>
        <v>Minnesota</v>
      </c>
      <c r="B26" s="1">
        <v>3278000</v>
      </c>
      <c r="C26" s="1">
        <v>3138901</v>
      </c>
      <c r="D26" s="1">
        <f>State!C26</f>
        <v>2347948</v>
      </c>
      <c r="E26" s="2">
        <f t="shared" si="0"/>
        <v>0.71627455765710801</v>
      </c>
      <c r="F26" s="2">
        <f t="shared" si="3"/>
        <v>0.74801594570838648</v>
      </c>
    </row>
    <row r="27" spans="1:6" x14ac:dyDescent="0.2">
      <c r="A27" t="str">
        <f>State!A27</f>
        <v>Mississippi</v>
      </c>
      <c r="B27" s="1">
        <v>1861000</v>
      </c>
      <c r="C27" s="1">
        <v>1640150</v>
      </c>
      <c r="D27" s="1">
        <f>State!C27</f>
        <v>981793</v>
      </c>
      <c r="E27" s="2">
        <f t="shared" si="0"/>
        <v>0.52756206340677059</v>
      </c>
      <c r="F27" s="2">
        <f t="shared" si="3"/>
        <v>0.59859951833673752</v>
      </c>
    </row>
    <row r="28" spans="1:6" x14ac:dyDescent="0.2">
      <c r="A28" t="str">
        <f>State!A28</f>
        <v>Missouri</v>
      </c>
      <c r="B28" s="1">
        <v>3858000</v>
      </c>
      <c r="C28" s="1">
        <v>3067955</v>
      </c>
      <c r="D28" s="1">
        <f>State!C28</f>
        <v>2391565</v>
      </c>
      <c r="E28" s="2">
        <f t="shared" si="0"/>
        <v>0.6198976153447382</v>
      </c>
      <c r="F28" s="2">
        <f>D28/C28</f>
        <v>0.77953066456320252</v>
      </c>
    </row>
    <row r="29" spans="1:6" x14ac:dyDescent="0.2">
      <c r="A29" t="str">
        <f>State!A29</f>
        <v>Montana</v>
      </c>
      <c r="B29" s="1">
        <v>586000</v>
      </c>
      <c r="C29" s="1">
        <v>529822</v>
      </c>
      <c r="D29" s="1">
        <f>State!C29</f>
        <v>410611</v>
      </c>
      <c r="E29" s="2">
        <f t="shared" si="0"/>
        <v>0.70070136518771331</v>
      </c>
      <c r="F29" s="2">
        <f t="shared" ref="F29:F36" si="4">D29/C29</f>
        <v>0.7749980182023396</v>
      </c>
    </row>
    <row r="30" spans="1:6" x14ac:dyDescent="0.2">
      <c r="A30" t="str">
        <f>State!A30</f>
        <v>Nebraska</v>
      </c>
      <c r="B30" s="1">
        <v>1167000</v>
      </c>
      <c r="C30" s="1">
        <v>951395</v>
      </c>
      <c r="D30" s="1">
        <f>State!C30</f>
        <v>739283</v>
      </c>
      <c r="E30" s="2">
        <f t="shared" si="0"/>
        <v>0.63349014567266493</v>
      </c>
      <c r="F30" s="2">
        <f t="shared" si="4"/>
        <v>0.77705159266130264</v>
      </c>
    </row>
    <row r="31" spans="1:6" x14ac:dyDescent="0.2">
      <c r="A31" t="str">
        <f>State!A31</f>
        <v>Nevada</v>
      </c>
      <c r="B31" s="1">
        <v>1013000</v>
      </c>
      <c r="C31" s="1">
        <v>649913</v>
      </c>
      <c r="D31" s="1">
        <f>State!C31</f>
        <v>506318</v>
      </c>
      <c r="E31" s="2">
        <f t="shared" si="0"/>
        <v>0.49982033563672262</v>
      </c>
      <c r="F31" s="2">
        <f t="shared" si="4"/>
        <v>0.77905504275187598</v>
      </c>
    </row>
    <row r="32" spans="1:6" x14ac:dyDescent="0.2">
      <c r="A32" t="str">
        <f>State!A32</f>
        <v>New Hampshire</v>
      </c>
      <c r="B32" s="1">
        <v>852000</v>
      </c>
      <c r="C32" s="1">
        <v>660985</v>
      </c>
      <c r="D32" s="1">
        <f>State!C32</f>
        <v>537945</v>
      </c>
      <c r="E32" s="2">
        <f t="shared" si="0"/>
        <v>0.63139084507042254</v>
      </c>
      <c r="F32" s="2">
        <f t="shared" si="4"/>
        <v>0.81385356702497036</v>
      </c>
    </row>
    <row r="33" spans="1:6" x14ac:dyDescent="0.2">
      <c r="A33" t="str">
        <f>State!A33</f>
        <v>New Jersey</v>
      </c>
      <c r="B33" s="1">
        <v>5943000</v>
      </c>
      <c r="C33" s="1">
        <v>4060337</v>
      </c>
      <c r="D33" s="1">
        <f>State!C33</f>
        <v>3343594</v>
      </c>
      <c r="E33" s="2">
        <f t="shared" si="0"/>
        <v>0.562610466094565</v>
      </c>
      <c r="F33" s="2">
        <f t="shared" si="4"/>
        <v>0.82347696755220068</v>
      </c>
    </row>
    <row r="34" spans="1:6" x14ac:dyDescent="0.2">
      <c r="A34" t="str">
        <f>State!A34</f>
        <v>New Mexico</v>
      </c>
      <c r="B34" s="1">
        <v>1104000</v>
      </c>
      <c r="C34" s="1">
        <v>706966</v>
      </c>
      <c r="D34" s="1">
        <f>State!C34</f>
        <v>569986</v>
      </c>
      <c r="E34" s="2">
        <f t="shared" si="0"/>
        <v>0.5162916666666667</v>
      </c>
      <c r="F34" s="2">
        <f t="shared" si="4"/>
        <v>0.80624245013197238</v>
      </c>
    </row>
    <row r="35" spans="1:6" x14ac:dyDescent="0.2">
      <c r="A35" t="str">
        <f>State!A35</f>
        <v>New York</v>
      </c>
      <c r="B35" s="1">
        <v>13609000</v>
      </c>
      <c r="C35" s="1">
        <v>9193391</v>
      </c>
      <c r="D35" s="1">
        <f>State!C35</f>
        <v>6926925</v>
      </c>
      <c r="E35" s="2">
        <f t="shared" si="0"/>
        <v>0.50899588507605265</v>
      </c>
      <c r="F35" s="2">
        <f t="shared" si="4"/>
        <v>0.75346789884167875</v>
      </c>
    </row>
    <row r="36" spans="1:6" x14ac:dyDescent="0.2">
      <c r="A36" t="str">
        <f>State!A36</f>
        <v>North Carolina</v>
      </c>
      <c r="B36" s="1">
        <v>5217000</v>
      </c>
      <c r="C36" s="1">
        <v>3817380</v>
      </c>
      <c r="D36" s="1">
        <f>State!C36</f>
        <v>2611850</v>
      </c>
      <c r="E36" s="2">
        <f t="shared" si="0"/>
        <v>0.50064213149319536</v>
      </c>
      <c r="F36" s="2">
        <f t="shared" si="4"/>
        <v>0.6841996343041562</v>
      </c>
    </row>
    <row r="37" spans="1:6" x14ac:dyDescent="0.2">
      <c r="A37" t="str">
        <f>State!A37</f>
        <v>North Dakota</v>
      </c>
      <c r="B37" s="1">
        <v>458000</v>
      </c>
      <c r="C37" s="30" t="s">
        <v>3057</v>
      </c>
      <c r="D37" s="1">
        <f>State!C37</f>
        <v>308133</v>
      </c>
      <c r="E37" s="2">
        <f>D37/B37</f>
        <v>0.67277947598253274</v>
      </c>
      <c r="F37" s="75" t="s">
        <v>3057</v>
      </c>
    </row>
    <row r="38" spans="1:6" x14ac:dyDescent="0.2">
      <c r="A38" t="str">
        <f>State!A38</f>
        <v>Ohio</v>
      </c>
      <c r="B38" s="1">
        <v>8146000</v>
      </c>
      <c r="C38" s="1">
        <v>6542931</v>
      </c>
      <c r="D38" s="1">
        <f>State!C38</f>
        <v>4939964</v>
      </c>
      <c r="E38" s="2">
        <f t="shared" ref="E38:E54" si="5">D38/B38</f>
        <v>0.60642818561257061</v>
      </c>
      <c r="F38" s="2">
        <f t="shared" ref="F38:F45" si="6">D38/C38</f>
        <v>0.75500780919132415</v>
      </c>
    </row>
    <row r="39" spans="1:6" x14ac:dyDescent="0.2">
      <c r="A39" t="str">
        <f>State!A39</f>
        <v>Oklahoma</v>
      </c>
      <c r="B39" s="1">
        <v>2328000</v>
      </c>
      <c r="C39" s="1">
        <v>2302279</v>
      </c>
      <c r="D39" s="1">
        <f>State!C39</f>
        <v>1390359</v>
      </c>
      <c r="E39" s="2">
        <f t="shared" si="5"/>
        <v>0.59723324742268036</v>
      </c>
      <c r="F39" s="2">
        <f t="shared" si="6"/>
        <v>0.60390552144201459</v>
      </c>
    </row>
    <row r="40" spans="1:6" x14ac:dyDescent="0.2">
      <c r="A40" t="str">
        <f>State!A40</f>
        <v>Oregon</v>
      </c>
      <c r="B40" s="1">
        <v>2226000</v>
      </c>
      <c r="C40" s="1">
        <v>1775416</v>
      </c>
      <c r="D40" s="1">
        <f>State!C40</f>
        <v>1462643</v>
      </c>
      <c r="E40" s="2">
        <f t="shared" si="5"/>
        <v>0.65707232704402518</v>
      </c>
      <c r="F40" s="2">
        <f t="shared" si="6"/>
        <v>0.82383114717902739</v>
      </c>
    </row>
    <row r="41" spans="1:6" x14ac:dyDescent="0.2">
      <c r="A41" t="str">
        <f>State!A41</f>
        <v>Pennsylvania</v>
      </c>
      <c r="B41" s="1">
        <v>9129000</v>
      </c>
      <c r="C41" s="1">
        <v>5993002</v>
      </c>
      <c r="D41" s="1">
        <f>State!C41</f>
        <v>4959810</v>
      </c>
      <c r="E41" s="2">
        <f t="shared" si="5"/>
        <v>0.5433026618468616</v>
      </c>
      <c r="F41" s="2">
        <f t="shared" si="6"/>
        <v>0.82760025776730928</v>
      </c>
    </row>
    <row r="42" spans="1:6" x14ac:dyDescent="0.2">
      <c r="A42" t="str">
        <f>State!A42</f>
        <v>Rhode Island</v>
      </c>
      <c r="B42" s="1">
        <v>776000</v>
      </c>
      <c r="C42" s="1">
        <v>554664</v>
      </c>
      <c r="D42" s="1">
        <f>State!C42</f>
        <v>453478</v>
      </c>
      <c r="E42" s="2">
        <f t="shared" si="5"/>
        <v>0.58437886597938149</v>
      </c>
      <c r="F42" s="2">
        <f t="shared" si="6"/>
        <v>0.81757244025211662</v>
      </c>
    </row>
    <row r="43" spans="1:6" x14ac:dyDescent="0.2">
      <c r="A43" t="str">
        <f>State!A43</f>
        <v>South Carolina</v>
      </c>
      <c r="B43" s="1">
        <v>2672000</v>
      </c>
      <c r="C43" s="1">
        <v>1537140</v>
      </c>
      <c r="D43" s="1">
        <f>State!C43</f>
        <v>1202527</v>
      </c>
      <c r="E43" s="2">
        <f t="shared" si="5"/>
        <v>0.45004752994011976</v>
      </c>
      <c r="F43" s="2">
        <f t="shared" si="6"/>
        <v>0.78231455820549856</v>
      </c>
    </row>
    <row r="44" spans="1:6" x14ac:dyDescent="0.2">
      <c r="A44" t="str">
        <f>State!A44</f>
        <v>South Dakota</v>
      </c>
      <c r="B44" s="1">
        <v>502000</v>
      </c>
      <c r="C44" s="1">
        <v>448292</v>
      </c>
      <c r="D44" s="1">
        <f>State!C44</f>
        <v>336254</v>
      </c>
      <c r="E44" s="2">
        <f t="shared" si="5"/>
        <v>0.66982868525896411</v>
      </c>
      <c r="F44" s="2">
        <f t="shared" si="6"/>
        <v>0.7500780741124089</v>
      </c>
    </row>
    <row r="45" spans="1:6" x14ac:dyDescent="0.2">
      <c r="A45" t="str">
        <f>State!A45</f>
        <v>Tennessee</v>
      </c>
      <c r="B45" s="1">
        <v>3783000</v>
      </c>
      <c r="C45" s="1">
        <v>2726449</v>
      </c>
      <c r="D45" s="1">
        <f>State!C45</f>
        <v>1982638</v>
      </c>
      <c r="E45" s="2">
        <f t="shared" si="5"/>
        <v>0.52409146180280197</v>
      </c>
      <c r="F45" s="2">
        <f t="shared" si="6"/>
        <v>0.72718690135043784</v>
      </c>
    </row>
    <row r="46" spans="1:6" x14ac:dyDescent="0.2">
      <c r="A46" t="str">
        <f>State!A46</f>
        <v>Texas</v>
      </c>
      <c r="B46" s="1">
        <v>12524000</v>
      </c>
      <c r="C46" s="1">
        <v>8440143</v>
      </c>
      <c r="D46" s="1">
        <f>State!C46</f>
        <v>6154018</v>
      </c>
      <c r="E46" s="2">
        <f t="shared" si="5"/>
        <v>0.49137799425103801</v>
      </c>
      <c r="F46" s="2">
        <f t="shared" ref="F46:F51" si="7">D46/C46</f>
        <v>0.72913669827632066</v>
      </c>
    </row>
    <row r="47" spans="1:6" x14ac:dyDescent="0.2">
      <c r="A47" t="str">
        <f>State!A47</f>
        <v>Utah</v>
      </c>
      <c r="B47" s="1">
        <v>1142000</v>
      </c>
      <c r="C47" s="1">
        <v>965211</v>
      </c>
      <c r="D47" s="1">
        <f>State!C47</f>
        <v>744069</v>
      </c>
      <c r="E47" s="2">
        <f t="shared" si="5"/>
        <v>0.65154903677758313</v>
      </c>
      <c r="F47" s="2">
        <f t="shared" si="7"/>
        <v>0.77088740182198501</v>
      </c>
    </row>
    <row r="48" spans="1:6" x14ac:dyDescent="0.2">
      <c r="A48" t="str">
        <f>State!A48</f>
        <v>Vermont</v>
      </c>
      <c r="B48" s="1">
        <v>429000</v>
      </c>
      <c r="C48" s="1">
        <v>383371</v>
      </c>
      <c r="D48" s="1">
        <f>State!C48</f>
        <v>289701</v>
      </c>
      <c r="E48" s="2">
        <f t="shared" si="5"/>
        <v>0.67529370629370633</v>
      </c>
      <c r="F48" s="2">
        <f t="shared" si="7"/>
        <v>0.75566748658610072</v>
      </c>
    </row>
    <row r="49" spans="1:6" x14ac:dyDescent="0.2">
      <c r="A49" t="str">
        <f>State!A49</f>
        <v>Virginia</v>
      </c>
      <c r="B49" s="1">
        <v>4842000</v>
      </c>
      <c r="C49" s="1">
        <v>3054662</v>
      </c>
      <c r="D49" s="1">
        <f>State!C49</f>
        <v>2558665</v>
      </c>
      <c r="E49" s="2">
        <f t="shared" si="5"/>
        <v>0.52843143329202813</v>
      </c>
      <c r="F49" s="2">
        <f t="shared" si="7"/>
        <v>0.83762622509462581</v>
      </c>
    </row>
    <row r="50" spans="1:6" x14ac:dyDescent="0.2">
      <c r="A50" t="str">
        <f>State!A50</f>
        <v>Washington</v>
      </c>
      <c r="B50" s="1">
        <v>3818000</v>
      </c>
      <c r="C50" s="1">
        <v>2814680</v>
      </c>
      <c r="D50" s="1">
        <f>State!C50</f>
        <v>2288230</v>
      </c>
      <c r="E50" s="2">
        <f t="shared" si="5"/>
        <v>0.59932687270822416</v>
      </c>
      <c r="F50" s="2">
        <f t="shared" si="7"/>
        <v>0.81296275242656357</v>
      </c>
    </row>
    <row r="51" spans="1:6" x14ac:dyDescent="0.2">
      <c r="A51" t="str">
        <f>State!A51</f>
        <v>West Virginia</v>
      </c>
      <c r="B51" s="1">
        <v>1350000</v>
      </c>
      <c r="C51" s="1">
        <v>956172</v>
      </c>
      <c r="D51" s="1">
        <f>State!C51</f>
        <v>683711</v>
      </c>
      <c r="E51" s="2">
        <f t="shared" si="5"/>
        <v>0.50645259259259257</v>
      </c>
      <c r="F51" s="2">
        <f t="shared" si="7"/>
        <v>0.71505022108992944</v>
      </c>
    </row>
    <row r="52" spans="1:6" x14ac:dyDescent="0.2">
      <c r="A52" t="str">
        <f>State!A52</f>
        <v>Wisconsin</v>
      </c>
      <c r="B52" s="1">
        <v>3669000</v>
      </c>
      <c r="C52" s="30" t="s">
        <v>73</v>
      </c>
      <c r="D52" s="1">
        <f>State!C52</f>
        <v>2531114</v>
      </c>
      <c r="E52" s="2">
        <f t="shared" si="5"/>
        <v>0.68986481330062688</v>
      </c>
      <c r="F52" s="75" t="s">
        <v>3057</v>
      </c>
    </row>
    <row r="53" spans="1:6" x14ac:dyDescent="0.2">
      <c r="A53" t="str">
        <f>State!A53</f>
        <v>Wyoming</v>
      </c>
      <c r="B53" s="1">
        <v>322000</v>
      </c>
      <c r="C53" s="1">
        <v>234260</v>
      </c>
      <c r="D53" s="1">
        <f>State!C53</f>
        <v>200625</v>
      </c>
      <c r="E53" s="2">
        <f t="shared" si="5"/>
        <v>0.62305900621118016</v>
      </c>
      <c r="F53" s="2">
        <f>D53/C53</f>
        <v>0.85642021685306924</v>
      </c>
    </row>
    <row r="54" spans="1:6" x14ac:dyDescent="0.2">
      <c r="A54" t="str">
        <f>State!A54</f>
        <v>Total</v>
      </c>
      <c r="B54" s="1">
        <v>189044500</v>
      </c>
      <c r="C54" s="1">
        <v>133821178</v>
      </c>
      <c r="D54" s="1">
        <f>State!C54</f>
        <v>104426611</v>
      </c>
      <c r="E54" s="2">
        <f t="shared" si="5"/>
        <v>0.55239169084527717</v>
      </c>
      <c r="F54" s="2">
        <f>D54/C54</f>
        <v>0.78034443098386119</v>
      </c>
    </row>
  </sheetData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/>
  <dimension ref="A1:Z115"/>
  <sheetViews>
    <sheetView workbookViewId="0">
      <pane xSplit="1" ySplit="9" topLeftCell="B10" activePane="bottomRight" state="frozenSplit"/>
      <selection pane="topRight" activeCell="B1" sqref="B1"/>
      <selection pane="bottomLeft" activeCell="A10" sqref="A10"/>
      <selection pane="bottomRight" activeCell="D13" sqref="D13"/>
    </sheetView>
  </sheetViews>
  <sheetFormatPr baseColWidth="10" defaultRowHeight="14" x14ac:dyDescent="0.2"/>
  <cols>
    <col min="1" max="1" width="20.7109375" bestFit="1" customWidth="1"/>
    <col min="2" max="2" width="13.85546875" customWidth="1"/>
    <col min="3" max="15" width="12.7109375" customWidth="1"/>
  </cols>
  <sheetData>
    <row r="1" spans="1:26" x14ac:dyDescent="0.2">
      <c r="A1" s="67" t="s">
        <v>1423</v>
      </c>
      <c r="B1" s="15" t="str">
        <f>Candidates!D2</f>
        <v>Democratic</v>
      </c>
      <c r="C1" s="14" t="str">
        <f>Candidates!D3</f>
        <v>Republican</v>
      </c>
      <c r="D1" s="138" t="str">
        <f>Candidates!D4</f>
        <v>Independent</v>
      </c>
      <c r="E1" t="str">
        <f>Candidates!D5</f>
        <v>Libertarian</v>
      </c>
      <c r="F1" t="str">
        <f>Candidates!D6</f>
        <v>America First</v>
      </c>
      <c r="G1" t="str">
        <f>Candidates!D7</f>
        <v>New Alliance</v>
      </c>
      <c r="H1" t="str">
        <f>Candidates!D8</f>
        <v>US Taxpayers</v>
      </c>
      <c r="I1" t="str">
        <f>Candidates!D9</f>
        <v>Natural Law</v>
      </c>
      <c r="J1" t="str">
        <f>Candidates!D10</f>
        <v>Peace &amp; Freedom</v>
      </c>
      <c r="K1" t="str">
        <f>Candidates!D11</f>
        <v>Economic Recovery</v>
      </c>
      <c r="L1" t="str">
        <f>Candidates!D12</f>
        <v>Socialist Workers</v>
      </c>
      <c r="M1" t="str">
        <f>Candidates!D13</f>
        <v>-</v>
      </c>
      <c r="N1" s="1" t="str">
        <f>Candidates!D14</f>
        <v>Independent</v>
      </c>
      <c r="O1" t="str">
        <f>Candidates!D15</f>
        <v>Grassroots</v>
      </c>
      <c r="P1" t="str">
        <f>Candidates!D16</f>
        <v>Socialist</v>
      </c>
      <c r="Q1" t="str">
        <f>Candidates!D17</f>
        <v>Workers League</v>
      </c>
      <c r="R1" t="str">
        <f>Candidates!D18</f>
        <v>-</v>
      </c>
      <c r="S1" t="str">
        <f>Candidates!D19</f>
        <v>Take Back America</v>
      </c>
      <c r="T1" t="str">
        <f>Candidates!D20</f>
        <v>Independent</v>
      </c>
      <c r="U1" t="str">
        <f>Candidates!D21</f>
        <v>Prohibition</v>
      </c>
      <c r="V1" t="str">
        <f>Candidates!D22</f>
        <v>Apathy</v>
      </c>
      <c r="W1" t="str">
        <f>Candidates!D23</f>
        <v>Third Party</v>
      </c>
      <c r="X1" t="str">
        <f>Candidates!D24</f>
        <v>Looking Back</v>
      </c>
      <c r="Y1" t="str">
        <f>Candidates!D25</f>
        <v>American</v>
      </c>
      <c r="Z1" t="str">
        <f>Candidates!D26</f>
        <v>Workers World</v>
      </c>
    </row>
    <row r="3" spans="1:26" x14ac:dyDescent="0.2">
      <c r="A3" t="s">
        <v>3355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</row>
    <row r="4" spans="1:26" x14ac:dyDescent="0.2">
      <c r="A4" s="126" t="s">
        <v>1117</v>
      </c>
      <c r="B4" s="126" t="s">
        <v>3356</v>
      </c>
      <c r="C4" s="126" t="s">
        <v>2250</v>
      </c>
      <c r="D4" s="126" t="s">
        <v>2249</v>
      </c>
      <c r="E4" s="126" t="s">
        <v>2922</v>
      </c>
      <c r="F4" s="126" t="s">
        <v>331</v>
      </c>
      <c r="G4" s="126" t="s">
        <v>324</v>
      </c>
      <c r="H4" s="126" t="s">
        <v>9</v>
      </c>
      <c r="I4" s="126" t="s">
        <v>330</v>
      </c>
      <c r="J4" s="126" t="s">
        <v>8</v>
      </c>
      <c r="K4" s="126" t="s">
        <v>15</v>
      </c>
      <c r="L4" s="126" t="s">
        <v>10</v>
      </c>
      <c r="M4" s="126" t="s">
        <v>3357</v>
      </c>
      <c r="N4" s="126" t="s">
        <v>100</v>
      </c>
      <c r="O4" s="126" t="s">
        <v>101</v>
      </c>
      <c r="P4" s="126" t="s">
        <v>106</v>
      </c>
      <c r="Q4" s="126" t="s">
        <v>103</v>
      </c>
      <c r="R4" s="126" t="s">
        <v>104</v>
      </c>
      <c r="S4" t="s">
        <v>43</v>
      </c>
      <c r="T4" t="s">
        <v>64</v>
      </c>
      <c r="U4" t="s">
        <v>88</v>
      </c>
      <c r="V4" t="s">
        <v>86</v>
      </c>
      <c r="W4" t="s">
        <v>66</v>
      </c>
      <c r="X4" t="s">
        <v>45</v>
      </c>
      <c r="Y4" t="s">
        <v>2253</v>
      </c>
      <c r="Z4" t="s">
        <v>98</v>
      </c>
    </row>
    <row r="5" spans="1:26" x14ac:dyDescent="0.2">
      <c r="A5" s="126" t="s">
        <v>1414</v>
      </c>
      <c r="B5" s="126" t="s">
        <v>2251</v>
      </c>
      <c r="C5" s="126" t="s">
        <v>3358</v>
      </c>
      <c r="D5" s="126" t="s">
        <v>329</v>
      </c>
      <c r="E5" s="126" t="s">
        <v>2923</v>
      </c>
      <c r="F5" s="126" t="s">
        <v>332</v>
      </c>
      <c r="G5" s="126" t="s">
        <v>325</v>
      </c>
      <c r="H5" s="126" t="s">
        <v>3359</v>
      </c>
      <c r="I5" s="126" t="s">
        <v>3360</v>
      </c>
      <c r="J5" s="126" t="s">
        <v>99</v>
      </c>
      <c r="K5" s="126" t="s">
        <v>333</v>
      </c>
      <c r="L5" s="126" t="s">
        <v>16</v>
      </c>
      <c r="M5" s="126" t="s">
        <v>224</v>
      </c>
      <c r="N5" s="126" t="s">
        <v>224</v>
      </c>
      <c r="O5" s="126" t="s">
        <v>102</v>
      </c>
      <c r="P5" s="126" t="s">
        <v>111</v>
      </c>
      <c r="Q5" s="126" t="s">
        <v>3361</v>
      </c>
      <c r="R5" s="126" t="s">
        <v>224</v>
      </c>
      <c r="S5" t="s">
        <v>44</v>
      </c>
      <c r="T5" t="s">
        <v>105</v>
      </c>
      <c r="U5" t="s">
        <v>42</v>
      </c>
      <c r="V5" t="s">
        <v>87</v>
      </c>
      <c r="W5" t="s">
        <v>39</v>
      </c>
      <c r="X5" t="s">
        <v>46</v>
      </c>
      <c r="Y5" t="s">
        <v>40</v>
      </c>
      <c r="Z5" t="s">
        <v>41</v>
      </c>
    </row>
    <row r="6" spans="1:26" x14ac:dyDescent="0.2">
      <c r="A6" s="126" t="s">
        <v>3362</v>
      </c>
      <c r="B6" s="126" t="s">
        <v>408</v>
      </c>
      <c r="C6" s="126" t="s">
        <v>1931</v>
      </c>
      <c r="D6" s="126" t="s">
        <v>2029</v>
      </c>
      <c r="E6" s="126" t="s">
        <v>1881</v>
      </c>
      <c r="F6" s="126" t="s">
        <v>3125</v>
      </c>
      <c r="G6" s="126" t="s">
        <v>68</v>
      </c>
      <c r="H6" s="126" t="s">
        <v>533</v>
      </c>
      <c r="I6" s="126" t="s">
        <v>1014</v>
      </c>
      <c r="J6" s="126" t="s">
        <v>3363</v>
      </c>
      <c r="K6" s="126" t="s">
        <v>69</v>
      </c>
      <c r="L6" s="126" t="s">
        <v>1709</v>
      </c>
      <c r="M6" s="126" t="s">
        <v>224</v>
      </c>
      <c r="N6" s="126" t="s">
        <v>2029</v>
      </c>
      <c r="O6" s="126" t="s">
        <v>2314</v>
      </c>
      <c r="P6" s="126" t="s">
        <v>308</v>
      </c>
      <c r="Q6" s="126" t="s">
        <v>70</v>
      </c>
      <c r="R6" s="126" t="s">
        <v>224</v>
      </c>
      <c r="S6" t="s">
        <v>71</v>
      </c>
      <c r="T6" t="s">
        <v>2029</v>
      </c>
      <c r="U6" t="s">
        <v>578</v>
      </c>
      <c r="V6" t="s">
        <v>129</v>
      </c>
      <c r="W6" t="s">
        <v>130</v>
      </c>
      <c r="X6" t="s">
        <v>3126</v>
      </c>
      <c r="Y6" t="s">
        <v>2432</v>
      </c>
      <c r="Z6" t="s">
        <v>131</v>
      </c>
    </row>
    <row r="7" spans="1:26" x14ac:dyDescent="0.2">
      <c r="A7" s="126" t="s">
        <v>3364</v>
      </c>
      <c r="B7" s="126" t="s">
        <v>457</v>
      </c>
      <c r="C7" s="126" t="s">
        <v>583</v>
      </c>
      <c r="D7" s="126" t="s">
        <v>583</v>
      </c>
      <c r="E7" s="126" t="s">
        <v>677</v>
      </c>
      <c r="F7" s="126" t="s">
        <v>677</v>
      </c>
      <c r="G7" s="126" t="s">
        <v>612</v>
      </c>
      <c r="H7" s="126" t="s">
        <v>2994</v>
      </c>
      <c r="I7" s="126" t="s">
        <v>2794</v>
      </c>
      <c r="J7" s="126" t="s">
        <v>599</v>
      </c>
      <c r="K7" s="126" t="s">
        <v>2994</v>
      </c>
      <c r="L7" s="126" t="s">
        <v>350</v>
      </c>
      <c r="M7" s="126"/>
      <c r="N7" s="126"/>
      <c r="O7" s="126"/>
      <c r="P7" s="126"/>
      <c r="Q7" s="126"/>
      <c r="R7" s="126"/>
    </row>
    <row r="8" spans="1:26" x14ac:dyDescent="0.2">
      <c r="A8" s="126" t="s">
        <v>3365</v>
      </c>
      <c r="B8" s="126" t="s">
        <v>1862</v>
      </c>
      <c r="C8" s="126" t="s">
        <v>353</v>
      </c>
      <c r="D8" s="126" t="s">
        <v>2407</v>
      </c>
      <c r="E8" s="126" t="s">
        <v>296</v>
      </c>
      <c r="F8" s="126" t="s">
        <v>583</v>
      </c>
      <c r="G8" s="126" t="s">
        <v>2407</v>
      </c>
      <c r="H8" s="126" t="s">
        <v>3134</v>
      </c>
      <c r="I8" s="126" t="s">
        <v>2794</v>
      </c>
      <c r="J8" s="126"/>
      <c r="K8" s="126" t="s">
        <v>350</v>
      </c>
      <c r="L8" s="126" t="s">
        <v>612</v>
      </c>
      <c r="M8" s="126"/>
      <c r="N8" s="126"/>
      <c r="O8" s="126"/>
      <c r="P8" s="126"/>
      <c r="Q8" s="126"/>
      <c r="R8" s="126"/>
    </row>
    <row r="9" spans="1:26" x14ac:dyDescent="0.2">
      <c r="A9" s="126" t="s">
        <v>3366</v>
      </c>
      <c r="B9" s="126" t="s">
        <v>1368</v>
      </c>
      <c r="C9" s="126" t="s">
        <v>62</v>
      </c>
      <c r="D9" s="126" t="s">
        <v>2429</v>
      </c>
      <c r="E9" s="126" t="s">
        <v>63</v>
      </c>
      <c r="F9" s="126" t="s">
        <v>0</v>
      </c>
      <c r="G9" s="126" t="s">
        <v>1</v>
      </c>
      <c r="H9" s="126" t="s">
        <v>1088</v>
      </c>
      <c r="I9" s="126" t="s">
        <v>614</v>
      </c>
      <c r="J9" s="126" t="s">
        <v>1345</v>
      </c>
      <c r="K9" s="126" t="s">
        <v>2</v>
      </c>
      <c r="L9" s="126" t="s">
        <v>821</v>
      </c>
      <c r="M9" s="126" t="s">
        <v>3357</v>
      </c>
      <c r="N9" s="126" t="s">
        <v>3200</v>
      </c>
      <c r="O9" s="126" t="s">
        <v>3367</v>
      </c>
      <c r="P9" s="126" t="s">
        <v>5</v>
      </c>
      <c r="Q9" s="126" t="s">
        <v>6</v>
      </c>
      <c r="R9" s="126" t="s">
        <v>3368</v>
      </c>
      <c r="S9" t="s">
        <v>244</v>
      </c>
      <c r="T9" t="s">
        <v>64</v>
      </c>
      <c r="U9" t="s">
        <v>1539</v>
      </c>
      <c r="V9" t="s">
        <v>65</v>
      </c>
      <c r="W9" t="s">
        <v>66</v>
      </c>
      <c r="X9" t="s">
        <v>2430</v>
      </c>
      <c r="Y9" t="s">
        <v>2253</v>
      </c>
      <c r="Z9" t="s">
        <v>67</v>
      </c>
    </row>
    <row r="10" spans="1:26" x14ac:dyDescent="0.2">
      <c r="A10" s="67" t="s">
        <v>401</v>
      </c>
      <c r="B10">
        <f t="shared" ref="B10:Z10" si="0">COUNTIF(B13:B63,"&lt;&gt;")-COUNTIF(B13:B63,"Write-in")</f>
        <v>51</v>
      </c>
      <c r="C10">
        <f t="shared" si="0"/>
        <v>51</v>
      </c>
      <c r="D10">
        <f t="shared" si="0"/>
        <v>51</v>
      </c>
      <c r="E10">
        <f t="shared" si="0"/>
        <v>51</v>
      </c>
      <c r="F10">
        <f t="shared" si="0"/>
        <v>19</v>
      </c>
      <c r="G10">
        <f>COUNTIF(G13:G63,"&lt;&gt;")-COUNTIF(G13:G63,"Write-in")</f>
        <v>40</v>
      </c>
      <c r="H10">
        <f>COUNTIF(H13:H63,"&lt;&gt;")-COUNTIF(H13:H63,"Write-in")</f>
        <v>21</v>
      </c>
      <c r="I10">
        <f t="shared" si="0"/>
        <v>29</v>
      </c>
      <c r="J10">
        <f t="shared" si="0"/>
        <v>9</v>
      </c>
      <c r="K10">
        <f t="shared" si="0"/>
        <v>20</v>
      </c>
      <c r="L10">
        <f t="shared" si="0"/>
        <v>14</v>
      </c>
      <c r="N10">
        <f t="shared" si="0"/>
        <v>1</v>
      </c>
      <c r="O10">
        <f t="shared" si="0"/>
        <v>3</v>
      </c>
      <c r="P10">
        <f t="shared" si="0"/>
        <v>4</v>
      </c>
      <c r="Q10">
        <f t="shared" si="0"/>
        <v>2</v>
      </c>
      <c r="R10">
        <f t="shared" si="0"/>
        <v>1</v>
      </c>
      <c r="S10">
        <f t="shared" si="0"/>
        <v>4</v>
      </c>
      <c r="T10">
        <f t="shared" si="0"/>
        <v>1</v>
      </c>
      <c r="U10">
        <f t="shared" si="0"/>
        <v>3</v>
      </c>
      <c r="V10">
        <f t="shared" si="0"/>
        <v>1</v>
      </c>
      <c r="W10">
        <f t="shared" si="0"/>
        <v>1</v>
      </c>
      <c r="X10">
        <f t="shared" si="0"/>
        <v>1</v>
      </c>
      <c r="Y10">
        <f t="shared" si="0"/>
        <v>1</v>
      </c>
      <c r="Z10">
        <f t="shared" si="0"/>
        <v>1</v>
      </c>
    </row>
    <row r="12" spans="1:26" x14ac:dyDescent="0.2">
      <c r="A12" s="67" t="s">
        <v>400</v>
      </c>
    </row>
    <row r="13" spans="1:26" x14ac:dyDescent="0.2">
      <c r="A13" t="s">
        <v>2585</v>
      </c>
      <c r="B13" t="s">
        <v>408</v>
      </c>
      <c r="C13" t="s">
        <v>1931</v>
      </c>
      <c r="D13" t="s">
        <v>2029</v>
      </c>
      <c r="E13" t="s">
        <v>1881</v>
      </c>
      <c r="G13" t="s">
        <v>2029</v>
      </c>
      <c r="I13" t="s">
        <v>2029</v>
      </c>
      <c r="K13" t="s">
        <v>2029</v>
      </c>
      <c r="L13" t="s">
        <v>2029</v>
      </c>
      <c r="M13" t="s">
        <v>224</v>
      </c>
    </row>
    <row r="14" spans="1:26" x14ac:dyDescent="0.2">
      <c r="A14" t="s">
        <v>567</v>
      </c>
      <c r="B14" t="s">
        <v>408</v>
      </c>
      <c r="C14" t="s">
        <v>1931</v>
      </c>
      <c r="D14" t="s">
        <v>2029</v>
      </c>
      <c r="E14" t="s">
        <v>1881</v>
      </c>
      <c r="F14" t="s">
        <v>3125</v>
      </c>
      <c r="G14" t="s">
        <v>68</v>
      </c>
      <c r="H14" t="s">
        <v>11</v>
      </c>
      <c r="I14" t="s">
        <v>1014</v>
      </c>
      <c r="K14" t="s">
        <v>3369</v>
      </c>
      <c r="M14" t="s">
        <v>224</v>
      </c>
    </row>
    <row r="15" spans="1:26" x14ac:dyDescent="0.2">
      <c r="A15" t="s">
        <v>1416</v>
      </c>
      <c r="B15" t="s">
        <v>408</v>
      </c>
      <c r="C15" t="s">
        <v>1931</v>
      </c>
      <c r="D15" t="s">
        <v>2029</v>
      </c>
      <c r="E15" t="s">
        <v>1881</v>
      </c>
      <c r="F15" t="s">
        <v>2029</v>
      </c>
      <c r="G15" t="s">
        <v>68</v>
      </c>
      <c r="I15" t="s">
        <v>1014</v>
      </c>
      <c r="K15" s="139" t="s">
        <v>2029</v>
      </c>
      <c r="M15" t="s">
        <v>3370</v>
      </c>
    </row>
    <row r="16" spans="1:26" x14ac:dyDescent="0.2">
      <c r="A16" t="s">
        <v>457</v>
      </c>
      <c r="B16" t="s">
        <v>408</v>
      </c>
      <c r="C16" t="s">
        <v>1931</v>
      </c>
      <c r="D16" t="s">
        <v>2029</v>
      </c>
      <c r="E16" t="s">
        <v>1881</v>
      </c>
      <c r="F16" t="s">
        <v>3125</v>
      </c>
      <c r="G16" t="s">
        <v>68</v>
      </c>
      <c r="H16" t="s">
        <v>11</v>
      </c>
      <c r="I16" t="s">
        <v>1014</v>
      </c>
      <c r="K16" t="s">
        <v>3371</v>
      </c>
      <c r="M16" t="s">
        <v>3370</v>
      </c>
      <c r="S16" t="s">
        <v>71</v>
      </c>
      <c r="U16" t="s">
        <v>578</v>
      </c>
      <c r="V16" t="s">
        <v>129</v>
      </c>
      <c r="X16" t="s">
        <v>3126</v>
      </c>
    </row>
    <row r="17" spans="1:24" x14ac:dyDescent="0.2">
      <c r="A17" t="s">
        <v>2407</v>
      </c>
      <c r="B17" t="s">
        <v>408</v>
      </c>
      <c r="C17" t="s">
        <v>1931</v>
      </c>
      <c r="D17" t="s">
        <v>2029</v>
      </c>
      <c r="E17" t="s">
        <v>1881</v>
      </c>
      <c r="F17" t="s">
        <v>323</v>
      </c>
      <c r="H17" t="s">
        <v>3372</v>
      </c>
      <c r="I17" t="s">
        <v>323</v>
      </c>
      <c r="J17" t="s">
        <v>2431</v>
      </c>
      <c r="K17" t="s">
        <v>323</v>
      </c>
      <c r="L17" t="s">
        <v>323</v>
      </c>
      <c r="M17" t="s">
        <v>224</v>
      </c>
      <c r="X17" t="s">
        <v>323</v>
      </c>
    </row>
    <row r="18" spans="1:24" x14ac:dyDescent="0.2">
      <c r="A18" t="s">
        <v>1195</v>
      </c>
      <c r="B18" t="s">
        <v>408</v>
      </c>
      <c r="C18" t="s">
        <v>1931</v>
      </c>
      <c r="D18" t="s">
        <v>2029</v>
      </c>
      <c r="E18" t="s">
        <v>1881</v>
      </c>
      <c r="F18" t="s">
        <v>76</v>
      </c>
      <c r="G18" t="s">
        <v>68</v>
      </c>
      <c r="I18" s="15" t="s">
        <v>323</v>
      </c>
      <c r="K18" t="s">
        <v>76</v>
      </c>
      <c r="M18" t="s">
        <v>3370</v>
      </c>
      <c r="U18" s="15" t="s">
        <v>323</v>
      </c>
    </row>
    <row r="19" spans="1:24" x14ac:dyDescent="0.2">
      <c r="A19" t="s">
        <v>2759</v>
      </c>
      <c r="B19" t="s">
        <v>408</v>
      </c>
      <c r="C19" t="s">
        <v>1931</v>
      </c>
      <c r="D19" t="s">
        <v>3373</v>
      </c>
      <c r="E19" t="s">
        <v>1881</v>
      </c>
      <c r="F19" t="s">
        <v>323</v>
      </c>
      <c r="G19" t="s">
        <v>68</v>
      </c>
      <c r="H19" t="s">
        <v>323</v>
      </c>
      <c r="I19" t="s">
        <v>323</v>
      </c>
      <c r="K19" t="s">
        <v>323</v>
      </c>
      <c r="L19" t="s">
        <v>323</v>
      </c>
      <c r="M19" t="s">
        <v>3370</v>
      </c>
    </row>
    <row r="20" spans="1:24" x14ac:dyDescent="0.2">
      <c r="A20" t="s">
        <v>2235</v>
      </c>
      <c r="B20" t="s">
        <v>408</v>
      </c>
      <c r="C20" t="s">
        <v>1931</v>
      </c>
      <c r="D20" t="s">
        <v>217</v>
      </c>
      <c r="E20" t="s">
        <v>1881</v>
      </c>
      <c r="F20" t="s">
        <v>323</v>
      </c>
      <c r="G20" t="s">
        <v>68</v>
      </c>
      <c r="H20" t="s">
        <v>323</v>
      </c>
      <c r="I20" t="s">
        <v>323</v>
      </c>
      <c r="K20" t="s">
        <v>323</v>
      </c>
      <c r="L20" t="s">
        <v>323</v>
      </c>
      <c r="M20" t="s">
        <v>3370</v>
      </c>
    </row>
    <row r="21" spans="1:24" x14ac:dyDescent="0.2">
      <c r="A21" t="s">
        <v>1548</v>
      </c>
      <c r="B21" t="s">
        <v>408</v>
      </c>
      <c r="C21" t="s">
        <v>1931</v>
      </c>
      <c r="D21" t="s">
        <v>2029</v>
      </c>
      <c r="E21" t="s">
        <v>1881</v>
      </c>
      <c r="G21" t="s">
        <v>68</v>
      </c>
      <c r="I21" t="s">
        <v>1014</v>
      </c>
      <c r="J21" t="s">
        <v>2029</v>
      </c>
      <c r="K21" t="s">
        <v>2029</v>
      </c>
      <c r="L21" t="s">
        <v>3374</v>
      </c>
      <c r="M21" t="s">
        <v>224</v>
      </c>
      <c r="P21" t="s">
        <v>308</v>
      </c>
    </row>
    <row r="22" spans="1:24" x14ac:dyDescent="0.2">
      <c r="A22" t="s">
        <v>1549</v>
      </c>
      <c r="B22" t="s">
        <v>408</v>
      </c>
      <c r="C22" t="s">
        <v>1931</v>
      </c>
      <c r="D22" t="s">
        <v>2029</v>
      </c>
      <c r="E22" t="s">
        <v>1881</v>
      </c>
      <c r="I22" t="s">
        <v>323</v>
      </c>
      <c r="M22" t="s">
        <v>224</v>
      </c>
      <c r="P22" t="s">
        <v>323</v>
      </c>
      <c r="X22" t="s">
        <v>323</v>
      </c>
    </row>
    <row r="23" spans="1:24" x14ac:dyDescent="0.2">
      <c r="A23" t="s">
        <v>296</v>
      </c>
      <c r="B23" t="s">
        <v>408</v>
      </c>
      <c r="C23" t="s">
        <v>1931</v>
      </c>
      <c r="D23" t="s">
        <v>2029</v>
      </c>
      <c r="E23" t="s">
        <v>1881</v>
      </c>
      <c r="F23" t="s">
        <v>323</v>
      </c>
      <c r="G23" t="s">
        <v>323</v>
      </c>
      <c r="H23" t="s">
        <v>323</v>
      </c>
      <c r="L23" t="s">
        <v>323</v>
      </c>
      <c r="M23" t="s">
        <v>224</v>
      </c>
    </row>
    <row r="24" spans="1:24" x14ac:dyDescent="0.2">
      <c r="A24" t="s">
        <v>851</v>
      </c>
      <c r="B24" t="s">
        <v>408</v>
      </c>
      <c r="C24" t="s">
        <v>1931</v>
      </c>
      <c r="D24" t="s">
        <v>2029</v>
      </c>
      <c r="E24" t="s">
        <v>1881</v>
      </c>
      <c r="F24" t="s">
        <v>2029</v>
      </c>
      <c r="G24" t="s">
        <v>68</v>
      </c>
      <c r="I24" t="s">
        <v>1014</v>
      </c>
      <c r="M24" t="s">
        <v>3370</v>
      </c>
    </row>
    <row r="25" spans="1:24" x14ac:dyDescent="0.2">
      <c r="A25" t="s">
        <v>1128</v>
      </c>
      <c r="B25" t="s">
        <v>408</v>
      </c>
      <c r="C25" t="s">
        <v>1931</v>
      </c>
      <c r="D25" t="s">
        <v>2029</v>
      </c>
      <c r="E25" t="s">
        <v>1881</v>
      </c>
      <c r="F25" t="s">
        <v>2029</v>
      </c>
      <c r="G25" t="s">
        <v>2029</v>
      </c>
      <c r="I25" t="s">
        <v>323</v>
      </c>
      <c r="K25" t="s">
        <v>323</v>
      </c>
      <c r="M25" t="s">
        <v>3370</v>
      </c>
      <c r="P25" t="s">
        <v>323</v>
      </c>
    </row>
    <row r="26" spans="1:24" x14ac:dyDescent="0.2">
      <c r="A26" t="s">
        <v>350</v>
      </c>
      <c r="B26" t="s">
        <v>408</v>
      </c>
      <c r="C26" t="s">
        <v>1931</v>
      </c>
      <c r="D26" t="s">
        <v>2029</v>
      </c>
      <c r="E26" t="s">
        <v>1881</v>
      </c>
      <c r="F26" t="s">
        <v>112</v>
      </c>
      <c r="G26" t="s">
        <v>68</v>
      </c>
      <c r="I26" t="s">
        <v>1014</v>
      </c>
      <c r="K26" t="s">
        <v>323</v>
      </c>
      <c r="L26" t="s">
        <v>3374</v>
      </c>
      <c r="M26" t="s">
        <v>224</v>
      </c>
      <c r="P26" t="s">
        <v>323</v>
      </c>
    </row>
    <row r="27" spans="1:24" x14ac:dyDescent="0.2">
      <c r="A27" t="s">
        <v>353</v>
      </c>
      <c r="B27" t="s">
        <v>408</v>
      </c>
      <c r="C27" t="s">
        <v>1931</v>
      </c>
      <c r="D27" t="s">
        <v>2029</v>
      </c>
      <c r="E27" t="s">
        <v>1881</v>
      </c>
      <c r="F27" t="s">
        <v>323</v>
      </c>
      <c r="G27" t="s">
        <v>68</v>
      </c>
      <c r="I27" t="s">
        <v>323</v>
      </c>
      <c r="K27" t="s">
        <v>323</v>
      </c>
      <c r="M27" t="s">
        <v>3370</v>
      </c>
      <c r="P27" t="s">
        <v>323</v>
      </c>
    </row>
    <row r="28" spans="1:24" x14ac:dyDescent="0.2">
      <c r="A28" t="s">
        <v>2794</v>
      </c>
      <c r="B28" t="s">
        <v>408</v>
      </c>
      <c r="C28" t="s">
        <v>1931</v>
      </c>
      <c r="D28" t="s">
        <v>2029</v>
      </c>
      <c r="E28" t="s">
        <v>1881</v>
      </c>
      <c r="F28" t="s">
        <v>3125</v>
      </c>
      <c r="G28" t="s">
        <v>68</v>
      </c>
      <c r="H28" t="s">
        <v>11</v>
      </c>
      <c r="I28" t="s">
        <v>1014</v>
      </c>
      <c r="J28" t="s">
        <v>225</v>
      </c>
      <c r="K28" t="s">
        <v>3375</v>
      </c>
      <c r="L28" t="s">
        <v>3374</v>
      </c>
      <c r="M28" t="s">
        <v>224</v>
      </c>
      <c r="O28" t="s">
        <v>2314</v>
      </c>
      <c r="S28" t="s">
        <v>2029</v>
      </c>
      <c r="T28" t="s">
        <v>2029</v>
      </c>
    </row>
    <row r="29" spans="1:24" x14ac:dyDescent="0.2">
      <c r="A29" t="s">
        <v>163</v>
      </c>
      <c r="B29" t="s">
        <v>408</v>
      </c>
      <c r="C29" t="s">
        <v>1931</v>
      </c>
      <c r="D29" t="s">
        <v>2029</v>
      </c>
      <c r="E29" t="s">
        <v>1881</v>
      </c>
      <c r="F29" t="s">
        <v>323</v>
      </c>
      <c r="G29" t="s">
        <v>323</v>
      </c>
      <c r="H29" t="s">
        <v>323</v>
      </c>
      <c r="I29" t="s">
        <v>323</v>
      </c>
      <c r="M29" t="s">
        <v>224</v>
      </c>
    </row>
    <row r="30" spans="1:24" x14ac:dyDescent="0.2">
      <c r="A30" t="s">
        <v>3027</v>
      </c>
      <c r="B30" t="s">
        <v>408</v>
      </c>
      <c r="C30" t="s">
        <v>1931</v>
      </c>
      <c r="D30" t="s">
        <v>2029</v>
      </c>
      <c r="E30" t="s">
        <v>1881</v>
      </c>
      <c r="F30" t="s">
        <v>323</v>
      </c>
      <c r="G30" t="s">
        <v>68</v>
      </c>
      <c r="H30" t="s">
        <v>11</v>
      </c>
      <c r="I30" t="s">
        <v>1014</v>
      </c>
      <c r="M30" t="s">
        <v>3370</v>
      </c>
    </row>
    <row r="31" spans="1:24" x14ac:dyDescent="0.2">
      <c r="A31" t="s">
        <v>1963</v>
      </c>
      <c r="B31" t="s">
        <v>408</v>
      </c>
      <c r="C31" t="s">
        <v>1931</v>
      </c>
      <c r="D31" t="s">
        <v>3376</v>
      </c>
      <c r="E31" t="s">
        <v>1881</v>
      </c>
      <c r="F31" t="s">
        <v>3125</v>
      </c>
      <c r="G31" t="s">
        <v>3377</v>
      </c>
      <c r="H31" t="s">
        <v>138</v>
      </c>
      <c r="I31" t="s">
        <v>1014</v>
      </c>
      <c r="J31" t="s">
        <v>3378</v>
      </c>
      <c r="K31" t="s">
        <v>3371</v>
      </c>
      <c r="M31" t="s">
        <v>3370</v>
      </c>
      <c r="S31" t="s">
        <v>2029</v>
      </c>
    </row>
    <row r="32" spans="1:24" x14ac:dyDescent="0.2">
      <c r="A32" t="s">
        <v>2882</v>
      </c>
      <c r="B32" t="s">
        <v>408</v>
      </c>
      <c r="C32" t="s">
        <v>1931</v>
      </c>
      <c r="D32" t="s">
        <v>2029</v>
      </c>
      <c r="E32" t="s">
        <v>1881</v>
      </c>
      <c r="G32" t="s">
        <v>68</v>
      </c>
      <c r="H32" t="s">
        <v>11</v>
      </c>
      <c r="M32" t="s">
        <v>224</v>
      </c>
    </row>
    <row r="33" spans="1:26" x14ac:dyDescent="0.2">
      <c r="A33" t="s">
        <v>3134</v>
      </c>
      <c r="B33" t="s">
        <v>408</v>
      </c>
      <c r="C33" t="s">
        <v>1931</v>
      </c>
      <c r="D33" t="s">
        <v>2029</v>
      </c>
      <c r="E33" t="s">
        <v>1881</v>
      </c>
      <c r="F33" t="s">
        <v>323</v>
      </c>
      <c r="G33" t="s">
        <v>334</v>
      </c>
      <c r="H33" t="s">
        <v>323</v>
      </c>
      <c r="I33" t="s">
        <v>323</v>
      </c>
      <c r="J33" t="s">
        <v>323</v>
      </c>
      <c r="K33" t="s">
        <v>323</v>
      </c>
      <c r="L33" t="s">
        <v>323</v>
      </c>
      <c r="M33" t="s">
        <v>224</v>
      </c>
    </row>
    <row r="34" spans="1:26" x14ac:dyDescent="0.2">
      <c r="A34" t="s">
        <v>1384</v>
      </c>
      <c r="B34" t="s">
        <v>408</v>
      </c>
      <c r="C34" t="s">
        <v>1931</v>
      </c>
      <c r="D34" t="s">
        <v>2029</v>
      </c>
      <c r="E34" t="s">
        <v>1881</v>
      </c>
      <c r="G34" t="s">
        <v>68</v>
      </c>
      <c r="H34" t="s">
        <v>2029</v>
      </c>
      <c r="I34" t="s">
        <v>1014</v>
      </c>
      <c r="K34" t="s">
        <v>2</v>
      </c>
      <c r="M34" t="s">
        <v>224</v>
      </c>
      <c r="P34" t="s">
        <v>323</v>
      </c>
      <c r="U34" t="s">
        <v>323</v>
      </c>
    </row>
    <row r="35" spans="1:26" x14ac:dyDescent="0.2">
      <c r="A35" t="s">
        <v>1235</v>
      </c>
      <c r="B35" t="s">
        <v>408</v>
      </c>
      <c r="C35" t="s">
        <v>1931</v>
      </c>
      <c r="D35" t="s">
        <v>2029</v>
      </c>
      <c r="E35" t="s">
        <v>1881</v>
      </c>
      <c r="F35" t="s">
        <v>323</v>
      </c>
      <c r="G35" t="s">
        <v>323</v>
      </c>
      <c r="H35" t="s">
        <v>3379</v>
      </c>
      <c r="I35" t="s">
        <v>1014</v>
      </c>
      <c r="K35" t="s">
        <v>323</v>
      </c>
      <c r="M35" t="s">
        <v>224</v>
      </c>
      <c r="Q35" t="s">
        <v>131</v>
      </c>
    </row>
    <row r="36" spans="1:26" x14ac:dyDescent="0.2">
      <c r="A36" t="s">
        <v>3013</v>
      </c>
      <c r="B36" t="s">
        <v>3380</v>
      </c>
      <c r="C36" t="s">
        <v>1931</v>
      </c>
      <c r="D36" t="s">
        <v>2029</v>
      </c>
      <c r="E36" t="s">
        <v>1881</v>
      </c>
      <c r="F36" t="s">
        <v>112</v>
      </c>
      <c r="G36" t="s">
        <v>68</v>
      </c>
      <c r="H36" t="s">
        <v>11</v>
      </c>
      <c r="I36" t="s">
        <v>1014</v>
      </c>
      <c r="K36" t="s">
        <v>3375</v>
      </c>
      <c r="L36" t="s">
        <v>3374</v>
      </c>
      <c r="M36" t="s">
        <v>224</v>
      </c>
      <c r="O36" t="s">
        <v>2314</v>
      </c>
    </row>
    <row r="37" spans="1:26" x14ac:dyDescent="0.2">
      <c r="A37" t="s">
        <v>2998</v>
      </c>
      <c r="B37" t="s">
        <v>408</v>
      </c>
      <c r="C37" t="s">
        <v>1931</v>
      </c>
      <c r="D37" t="s">
        <v>2029</v>
      </c>
      <c r="E37" t="s">
        <v>1881</v>
      </c>
      <c r="F37" t="s">
        <v>2029</v>
      </c>
      <c r="G37" t="s">
        <v>2029</v>
      </c>
      <c r="H37" t="s">
        <v>77</v>
      </c>
      <c r="I37" t="s">
        <v>2029</v>
      </c>
      <c r="M37" t="s">
        <v>3370</v>
      </c>
    </row>
    <row r="38" spans="1:26" x14ac:dyDescent="0.2">
      <c r="A38" t="s">
        <v>2938</v>
      </c>
      <c r="B38" t="s">
        <v>408</v>
      </c>
      <c r="C38" t="s">
        <v>1931</v>
      </c>
      <c r="D38" t="s">
        <v>2029</v>
      </c>
      <c r="E38" t="s">
        <v>1881</v>
      </c>
      <c r="F38" t="s">
        <v>323</v>
      </c>
      <c r="G38" t="s">
        <v>323</v>
      </c>
      <c r="I38" t="s">
        <v>323</v>
      </c>
      <c r="J38" t="s">
        <v>323</v>
      </c>
      <c r="K38" t="s">
        <v>323</v>
      </c>
      <c r="L38" t="s">
        <v>323</v>
      </c>
      <c r="M38" t="s">
        <v>3370</v>
      </c>
    </row>
    <row r="39" spans="1:26" x14ac:dyDescent="0.2">
      <c r="A39" t="s">
        <v>584</v>
      </c>
      <c r="B39" t="s">
        <v>408</v>
      </c>
      <c r="C39" t="s">
        <v>1931</v>
      </c>
      <c r="D39" t="s">
        <v>2029</v>
      </c>
      <c r="E39" t="s">
        <v>1881</v>
      </c>
      <c r="F39" t="s">
        <v>2029</v>
      </c>
      <c r="G39" t="s">
        <v>323</v>
      </c>
      <c r="I39" t="s">
        <v>323</v>
      </c>
      <c r="M39" t="s">
        <v>3370</v>
      </c>
    </row>
    <row r="40" spans="1:26" x14ac:dyDescent="0.2">
      <c r="A40" t="s">
        <v>439</v>
      </c>
      <c r="B40" t="s">
        <v>408</v>
      </c>
      <c r="C40" t="s">
        <v>1931</v>
      </c>
      <c r="D40" t="s">
        <v>2029</v>
      </c>
      <c r="E40" t="s">
        <v>1881</v>
      </c>
      <c r="G40" t="s">
        <v>2029</v>
      </c>
      <c r="I40" t="s">
        <v>2029</v>
      </c>
      <c r="M40" t="s">
        <v>3370</v>
      </c>
    </row>
    <row r="41" spans="1:26" x14ac:dyDescent="0.2">
      <c r="A41" t="s">
        <v>677</v>
      </c>
      <c r="B41" t="s">
        <v>408</v>
      </c>
      <c r="C41" t="s">
        <v>1931</v>
      </c>
      <c r="D41" t="s">
        <v>2029</v>
      </c>
      <c r="E41" t="s">
        <v>1881</v>
      </c>
      <c r="F41" t="s">
        <v>112</v>
      </c>
      <c r="G41" t="s">
        <v>68</v>
      </c>
      <c r="H41" t="s">
        <v>3381</v>
      </c>
      <c r="I41" t="s">
        <v>1014</v>
      </c>
      <c r="M41" t="s">
        <v>3370</v>
      </c>
      <c r="R41" t="s">
        <v>224</v>
      </c>
    </row>
    <row r="42" spans="1:26" x14ac:dyDescent="0.2">
      <c r="A42" t="s">
        <v>1591</v>
      </c>
      <c r="B42" t="s">
        <v>408</v>
      </c>
      <c r="C42" t="s">
        <v>1931</v>
      </c>
      <c r="D42" t="s">
        <v>2029</v>
      </c>
      <c r="E42" t="s">
        <v>1881</v>
      </c>
      <c r="G42" t="s">
        <v>68</v>
      </c>
      <c r="I42" t="s">
        <v>1014</v>
      </c>
      <c r="M42" t="s">
        <v>3370</v>
      </c>
    </row>
    <row r="43" spans="1:26" x14ac:dyDescent="0.2">
      <c r="A43" t="s">
        <v>180</v>
      </c>
      <c r="B43" t="s">
        <v>408</v>
      </c>
      <c r="C43" t="s">
        <v>1931</v>
      </c>
      <c r="D43" t="s">
        <v>2029</v>
      </c>
      <c r="E43" t="s">
        <v>1881</v>
      </c>
      <c r="F43" t="s">
        <v>3125</v>
      </c>
      <c r="G43" t="s">
        <v>68</v>
      </c>
      <c r="H43" t="s">
        <v>11</v>
      </c>
      <c r="I43" t="s">
        <v>1014</v>
      </c>
      <c r="J43" t="s">
        <v>2029</v>
      </c>
      <c r="K43" t="s">
        <v>3382</v>
      </c>
      <c r="L43" t="s">
        <v>3374</v>
      </c>
      <c r="M43" t="s">
        <v>3370</v>
      </c>
      <c r="N43" t="s">
        <v>2029</v>
      </c>
      <c r="Q43" t="s">
        <v>70</v>
      </c>
    </row>
    <row r="44" spans="1:26" x14ac:dyDescent="0.2">
      <c r="A44" t="s">
        <v>1032</v>
      </c>
      <c r="B44" t="s">
        <v>408</v>
      </c>
      <c r="C44" t="s">
        <v>1931</v>
      </c>
      <c r="D44" t="s">
        <v>2029</v>
      </c>
      <c r="E44" t="s">
        <v>1881</v>
      </c>
      <c r="G44" t="s">
        <v>68</v>
      </c>
      <c r="H44" t="s">
        <v>11</v>
      </c>
      <c r="I44" t="s">
        <v>1014</v>
      </c>
      <c r="L44" t="s">
        <v>3374</v>
      </c>
      <c r="M44" t="s">
        <v>3370</v>
      </c>
      <c r="U44" t="s">
        <v>578</v>
      </c>
      <c r="Z44" t="s">
        <v>131</v>
      </c>
    </row>
    <row r="45" spans="1:26" x14ac:dyDescent="0.2">
      <c r="A45" t="s">
        <v>612</v>
      </c>
      <c r="B45" t="s">
        <v>408</v>
      </c>
      <c r="C45" t="s">
        <v>1931</v>
      </c>
      <c r="D45" t="s">
        <v>2029</v>
      </c>
      <c r="E45" t="s">
        <v>1881</v>
      </c>
      <c r="F45" t="s">
        <v>323</v>
      </c>
      <c r="G45" t="s">
        <v>68</v>
      </c>
      <c r="I45" t="s">
        <v>1014</v>
      </c>
      <c r="J45" t="s">
        <v>323</v>
      </c>
      <c r="K45" t="s">
        <v>323</v>
      </c>
      <c r="L45" t="s">
        <v>3374</v>
      </c>
      <c r="M45" t="s">
        <v>3370</v>
      </c>
      <c r="P45" t="s">
        <v>323</v>
      </c>
    </row>
    <row r="46" spans="1:26" x14ac:dyDescent="0.2">
      <c r="A46" t="s">
        <v>1687</v>
      </c>
      <c r="B46" t="s">
        <v>408</v>
      </c>
      <c r="C46" t="s">
        <v>1931</v>
      </c>
      <c r="D46" t="s">
        <v>2029</v>
      </c>
      <c r="E46" t="s">
        <v>1881</v>
      </c>
      <c r="G46" t="s">
        <v>323</v>
      </c>
      <c r="I46" t="s">
        <v>323</v>
      </c>
      <c r="L46" t="s">
        <v>323</v>
      </c>
      <c r="M46" t="s">
        <v>3370</v>
      </c>
    </row>
    <row r="47" spans="1:26" x14ac:dyDescent="0.2">
      <c r="A47" t="s">
        <v>1769</v>
      </c>
      <c r="B47" t="s">
        <v>408</v>
      </c>
      <c r="C47" t="s">
        <v>1931</v>
      </c>
      <c r="D47" t="s">
        <v>2029</v>
      </c>
      <c r="E47" t="s">
        <v>2029</v>
      </c>
      <c r="G47" t="s">
        <v>2029</v>
      </c>
      <c r="I47" t="s">
        <v>2029</v>
      </c>
      <c r="K47" t="s">
        <v>2029</v>
      </c>
      <c r="L47" t="s">
        <v>2029</v>
      </c>
      <c r="M47" t="s">
        <v>3370</v>
      </c>
      <c r="U47" t="s">
        <v>323</v>
      </c>
    </row>
    <row r="48" spans="1:26" x14ac:dyDescent="0.2">
      <c r="A48" t="s">
        <v>599</v>
      </c>
      <c r="B48" t="s">
        <v>408</v>
      </c>
      <c r="C48" t="s">
        <v>1931</v>
      </c>
      <c r="D48" t="s">
        <v>3383</v>
      </c>
      <c r="E48" t="s">
        <v>3383</v>
      </c>
      <c r="F48" t="s">
        <v>3383</v>
      </c>
      <c r="G48" t="s">
        <v>3383</v>
      </c>
      <c r="I48" t="s">
        <v>3383</v>
      </c>
      <c r="K48" t="s">
        <v>3383</v>
      </c>
      <c r="L48" t="s">
        <v>323</v>
      </c>
      <c r="M48" t="s">
        <v>224</v>
      </c>
    </row>
    <row r="49" spans="1:25" x14ac:dyDescent="0.2">
      <c r="A49" t="s">
        <v>2564</v>
      </c>
      <c r="B49" t="s">
        <v>408</v>
      </c>
      <c r="C49" t="s">
        <v>1931</v>
      </c>
      <c r="D49" t="s">
        <v>2029</v>
      </c>
      <c r="E49" t="s">
        <v>1881</v>
      </c>
      <c r="M49" t="s">
        <v>3370</v>
      </c>
    </row>
    <row r="50" spans="1:25" x14ac:dyDescent="0.2">
      <c r="A50" t="s">
        <v>2166</v>
      </c>
      <c r="B50" t="s">
        <v>408</v>
      </c>
      <c r="C50" t="s">
        <v>1931</v>
      </c>
      <c r="D50" t="s">
        <v>3384</v>
      </c>
      <c r="E50" t="s">
        <v>1881</v>
      </c>
      <c r="F50" t="s">
        <v>323</v>
      </c>
      <c r="G50" t="s">
        <v>68</v>
      </c>
      <c r="I50" t="s">
        <v>323</v>
      </c>
      <c r="M50" t="s">
        <v>224</v>
      </c>
      <c r="P50" t="s">
        <v>323</v>
      </c>
    </row>
    <row r="51" spans="1:25" x14ac:dyDescent="0.2">
      <c r="A51" t="s">
        <v>648</v>
      </c>
      <c r="B51" t="s">
        <v>408</v>
      </c>
      <c r="C51" t="s">
        <v>1931</v>
      </c>
      <c r="D51" t="s">
        <v>78</v>
      </c>
      <c r="E51" t="s">
        <v>1881</v>
      </c>
      <c r="G51" t="s">
        <v>68</v>
      </c>
      <c r="M51" t="s">
        <v>3370</v>
      </c>
    </row>
    <row r="52" spans="1:25" x14ac:dyDescent="0.2">
      <c r="A52" t="s">
        <v>825</v>
      </c>
      <c r="B52" t="s">
        <v>408</v>
      </c>
      <c r="C52" t="s">
        <v>1931</v>
      </c>
      <c r="D52" t="s">
        <v>3385</v>
      </c>
      <c r="E52" t="s">
        <v>1881</v>
      </c>
      <c r="F52" t="s">
        <v>323</v>
      </c>
      <c r="G52" t="s">
        <v>68</v>
      </c>
      <c r="H52" t="s">
        <v>11</v>
      </c>
      <c r="I52" t="s">
        <v>1014</v>
      </c>
      <c r="J52" t="s">
        <v>323</v>
      </c>
      <c r="K52" t="s">
        <v>24</v>
      </c>
      <c r="M52" t="s">
        <v>224</v>
      </c>
      <c r="P52" t="s">
        <v>323</v>
      </c>
    </row>
    <row r="53" spans="1:25" x14ac:dyDescent="0.2">
      <c r="A53" t="s">
        <v>1047</v>
      </c>
      <c r="B53" t="s">
        <v>408</v>
      </c>
      <c r="C53" t="s">
        <v>1931</v>
      </c>
      <c r="D53" t="s">
        <v>2029</v>
      </c>
      <c r="E53" t="s">
        <v>1881</v>
      </c>
      <c r="G53" t="s">
        <v>68</v>
      </c>
      <c r="H53" t="s">
        <v>11</v>
      </c>
      <c r="M53" t="s">
        <v>3370</v>
      </c>
    </row>
    <row r="54" spans="1:25" x14ac:dyDescent="0.2">
      <c r="A54" t="s">
        <v>1418</v>
      </c>
      <c r="B54" t="s">
        <v>408</v>
      </c>
      <c r="C54" t="s">
        <v>1931</v>
      </c>
      <c r="D54" t="s">
        <v>2029</v>
      </c>
      <c r="E54" t="s">
        <v>1881</v>
      </c>
      <c r="G54" t="s">
        <v>2029</v>
      </c>
      <c r="I54" t="s">
        <v>2029</v>
      </c>
      <c r="M54" t="s">
        <v>3370</v>
      </c>
    </row>
    <row r="55" spans="1:25" x14ac:dyDescent="0.2">
      <c r="A55" t="s">
        <v>1862</v>
      </c>
      <c r="B55" t="s">
        <v>408</v>
      </c>
      <c r="C55" t="s">
        <v>1931</v>
      </c>
      <c r="D55" t="s">
        <v>2029</v>
      </c>
      <c r="E55" t="s">
        <v>2029</v>
      </c>
      <c r="F55" t="s">
        <v>2029</v>
      </c>
      <c r="G55" t="s">
        <v>2029</v>
      </c>
      <c r="H55" t="s">
        <v>2029</v>
      </c>
      <c r="I55" t="s">
        <v>2029</v>
      </c>
      <c r="J55" t="s">
        <v>2029</v>
      </c>
      <c r="K55" t="s">
        <v>2029</v>
      </c>
      <c r="L55" t="s">
        <v>2029</v>
      </c>
      <c r="M55" t="s">
        <v>224</v>
      </c>
      <c r="P55" t="s">
        <v>2029</v>
      </c>
      <c r="S55" t="s">
        <v>2029</v>
      </c>
      <c r="U55" t="s">
        <v>2029</v>
      </c>
    </row>
    <row r="56" spans="1:25" x14ac:dyDescent="0.2">
      <c r="A56" t="s">
        <v>583</v>
      </c>
      <c r="B56" t="s">
        <v>408</v>
      </c>
      <c r="C56" t="s">
        <v>1931</v>
      </c>
      <c r="D56" t="s">
        <v>2029</v>
      </c>
      <c r="E56" t="s">
        <v>1881</v>
      </c>
      <c r="F56" t="s">
        <v>323</v>
      </c>
      <c r="G56" t="s">
        <v>323</v>
      </c>
      <c r="H56" t="s">
        <v>323</v>
      </c>
      <c r="I56" t="s">
        <v>323</v>
      </c>
      <c r="K56" t="s">
        <v>323</v>
      </c>
      <c r="M56" t="s">
        <v>224</v>
      </c>
      <c r="P56" t="s">
        <v>323</v>
      </c>
    </row>
    <row r="57" spans="1:25" x14ac:dyDescent="0.2">
      <c r="A57" t="s">
        <v>1110</v>
      </c>
      <c r="B57" t="s">
        <v>408</v>
      </c>
      <c r="C57" t="s">
        <v>1931</v>
      </c>
      <c r="D57" t="s">
        <v>2029</v>
      </c>
      <c r="E57" t="s">
        <v>1881</v>
      </c>
      <c r="F57" t="s">
        <v>112</v>
      </c>
      <c r="G57" t="s">
        <v>68</v>
      </c>
      <c r="H57" t="s">
        <v>11</v>
      </c>
      <c r="I57" t="s">
        <v>1014</v>
      </c>
      <c r="J57" t="s">
        <v>3386</v>
      </c>
      <c r="K57" t="s">
        <v>3369</v>
      </c>
      <c r="L57" t="s">
        <v>3374</v>
      </c>
      <c r="M57" t="s">
        <v>3370</v>
      </c>
      <c r="P57" t="s">
        <v>308</v>
      </c>
      <c r="Y57" t="s">
        <v>2432</v>
      </c>
    </row>
    <row r="58" spans="1:25" x14ac:dyDescent="0.2">
      <c r="A58" t="s">
        <v>486</v>
      </c>
      <c r="B58" t="s">
        <v>408</v>
      </c>
      <c r="C58" t="s">
        <v>1931</v>
      </c>
      <c r="D58" t="s">
        <v>2029</v>
      </c>
      <c r="E58" t="s">
        <v>1881</v>
      </c>
      <c r="G58" t="s">
        <v>68</v>
      </c>
      <c r="H58" t="s">
        <v>17</v>
      </c>
      <c r="I58" t="s">
        <v>1014</v>
      </c>
      <c r="K58" t="s">
        <v>25</v>
      </c>
      <c r="L58" t="s">
        <v>3374</v>
      </c>
      <c r="M58" t="s">
        <v>224</v>
      </c>
    </row>
    <row r="59" spans="1:25" x14ac:dyDescent="0.2">
      <c r="A59" t="s">
        <v>2994</v>
      </c>
      <c r="B59" t="s">
        <v>408</v>
      </c>
      <c r="C59" t="s">
        <v>1931</v>
      </c>
      <c r="D59" t="s">
        <v>2029</v>
      </c>
      <c r="E59" t="s">
        <v>1881</v>
      </c>
      <c r="G59" t="s">
        <v>2029</v>
      </c>
      <c r="K59" t="s">
        <v>2029</v>
      </c>
      <c r="M59" t="s">
        <v>3370</v>
      </c>
    </row>
    <row r="60" spans="1:25" x14ac:dyDescent="0.2">
      <c r="A60" t="s">
        <v>563</v>
      </c>
      <c r="B60" t="s">
        <v>408</v>
      </c>
      <c r="C60" t="s">
        <v>1931</v>
      </c>
      <c r="D60" t="s">
        <v>2029</v>
      </c>
      <c r="E60" t="s">
        <v>1881</v>
      </c>
      <c r="F60" t="s">
        <v>112</v>
      </c>
      <c r="G60" t="s">
        <v>68</v>
      </c>
      <c r="H60" t="s">
        <v>11</v>
      </c>
      <c r="I60" t="s">
        <v>1014</v>
      </c>
      <c r="J60" t="s">
        <v>2029</v>
      </c>
      <c r="K60" t="s">
        <v>2029</v>
      </c>
      <c r="L60" t="s">
        <v>3374</v>
      </c>
      <c r="M60" t="s">
        <v>3370</v>
      </c>
    </row>
    <row r="61" spans="1:25" x14ac:dyDescent="0.2">
      <c r="A61" t="s">
        <v>472</v>
      </c>
      <c r="B61" t="s">
        <v>408</v>
      </c>
      <c r="C61" t="s">
        <v>1931</v>
      </c>
      <c r="D61" t="s">
        <v>2029</v>
      </c>
      <c r="E61" t="s">
        <v>1881</v>
      </c>
      <c r="F61" t="s">
        <v>323</v>
      </c>
      <c r="G61" t="s">
        <v>323</v>
      </c>
      <c r="H61" t="s">
        <v>323</v>
      </c>
      <c r="I61" t="s">
        <v>323</v>
      </c>
      <c r="L61" t="s">
        <v>323</v>
      </c>
      <c r="M61" t="s">
        <v>3370</v>
      </c>
    </row>
    <row r="62" spans="1:25" x14ac:dyDescent="0.2">
      <c r="A62" t="s">
        <v>2171</v>
      </c>
      <c r="B62" t="s">
        <v>408</v>
      </c>
      <c r="C62" t="s">
        <v>1931</v>
      </c>
      <c r="D62" t="s">
        <v>2029</v>
      </c>
      <c r="E62" t="s">
        <v>1881</v>
      </c>
      <c r="F62" t="s">
        <v>2029</v>
      </c>
      <c r="G62" t="s">
        <v>2029</v>
      </c>
      <c r="H62" t="s">
        <v>2029</v>
      </c>
      <c r="I62" t="s">
        <v>1014</v>
      </c>
      <c r="J62" t="s">
        <v>2431</v>
      </c>
      <c r="K62" t="s">
        <v>2029</v>
      </c>
      <c r="L62" t="s">
        <v>2029</v>
      </c>
      <c r="M62" t="s">
        <v>224</v>
      </c>
      <c r="O62" t="s">
        <v>2029</v>
      </c>
      <c r="P62" t="s">
        <v>2029</v>
      </c>
      <c r="W62" t="s">
        <v>130</v>
      </c>
    </row>
    <row r="63" spans="1:25" x14ac:dyDescent="0.2">
      <c r="A63" t="s">
        <v>1617</v>
      </c>
      <c r="B63" t="s">
        <v>408</v>
      </c>
      <c r="C63" t="s">
        <v>1931</v>
      </c>
      <c r="D63" t="s">
        <v>2029</v>
      </c>
      <c r="E63" t="s">
        <v>1881</v>
      </c>
      <c r="F63" t="s">
        <v>323</v>
      </c>
      <c r="G63" t="s">
        <v>2029</v>
      </c>
      <c r="H63" t="s">
        <v>323</v>
      </c>
      <c r="I63" t="s">
        <v>323</v>
      </c>
      <c r="M63" t="str">
        <f>IF(State!AH53&gt;0,"-","")</f>
        <v>-</v>
      </c>
    </row>
    <row r="65" spans="1:24" x14ac:dyDescent="0.2">
      <c r="A65" s="67" t="s">
        <v>3387</v>
      </c>
    </row>
    <row r="66" spans="1:24" x14ac:dyDescent="0.2">
      <c r="A66" t="s">
        <v>2585</v>
      </c>
      <c r="B66" s="126" t="s">
        <v>2251</v>
      </c>
      <c r="C66" s="126" t="s">
        <v>3358</v>
      </c>
      <c r="D66" s="126" t="s">
        <v>329</v>
      </c>
      <c r="E66" s="126" t="s">
        <v>2923</v>
      </c>
      <c r="G66" s="126" t="s">
        <v>325</v>
      </c>
      <c r="I66" s="126" t="s">
        <v>3360</v>
      </c>
      <c r="K66" s="126" t="s">
        <v>333</v>
      </c>
      <c r="L66" s="126" t="s">
        <v>16</v>
      </c>
      <c r="M66" t="s">
        <v>224</v>
      </c>
    </row>
    <row r="67" spans="1:24" x14ac:dyDescent="0.2">
      <c r="A67" t="s">
        <v>567</v>
      </c>
      <c r="B67" s="126" t="s">
        <v>2251</v>
      </c>
      <c r="C67" s="126" t="s">
        <v>3358</v>
      </c>
      <c r="D67" s="126" t="s">
        <v>329</v>
      </c>
      <c r="E67" s="126" t="s">
        <v>2923</v>
      </c>
      <c r="F67" s="126" t="s">
        <v>332</v>
      </c>
      <c r="G67" s="126" t="s">
        <v>325</v>
      </c>
      <c r="H67" s="126" t="s">
        <v>3359</v>
      </c>
      <c r="I67" s="126" t="s">
        <v>3360</v>
      </c>
      <c r="K67" s="126" t="s">
        <v>333</v>
      </c>
      <c r="M67" t="s">
        <v>224</v>
      </c>
    </row>
    <row r="68" spans="1:24" x14ac:dyDescent="0.2">
      <c r="A68" t="s">
        <v>1416</v>
      </c>
      <c r="B68" s="126" t="s">
        <v>2251</v>
      </c>
      <c r="C68" s="126" t="s">
        <v>3358</v>
      </c>
      <c r="D68" s="126" t="s">
        <v>329</v>
      </c>
      <c r="E68" s="126" t="s">
        <v>2923</v>
      </c>
      <c r="F68" s="126" t="s">
        <v>332</v>
      </c>
      <c r="G68" s="126" t="s">
        <v>325</v>
      </c>
      <c r="I68" s="126" t="s">
        <v>3360</v>
      </c>
      <c r="K68" s="126" t="s">
        <v>333</v>
      </c>
      <c r="M68" t="s">
        <v>3370</v>
      </c>
    </row>
    <row r="69" spans="1:24" x14ac:dyDescent="0.2">
      <c r="A69" t="s">
        <v>457</v>
      </c>
      <c r="B69" s="126" t="s">
        <v>2251</v>
      </c>
      <c r="C69" s="126" t="s">
        <v>3358</v>
      </c>
      <c r="D69" s="126" t="s">
        <v>329</v>
      </c>
      <c r="E69" s="126" t="s">
        <v>2923</v>
      </c>
      <c r="F69" s="126" t="s">
        <v>332</v>
      </c>
      <c r="G69" s="126" t="s">
        <v>325</v>
      </c>
      <c r="H69" t="s">
        <v>3359</v>
      </c>
      <c r="I69" s="126" t="s">
        <v>3360</v>
      </c>
      <c r="K69" s="126" t="s">
        <v>333</v>
      </c>
      <c r="M69" t="s">
        <v>3370</v>
      </c>
      <c r="S69" t="s">
        <v>44</v>
      </c>
      <c r="U69" t="s">
        <v>42</v>
      </c>
      <c r="V69" t="s">
        <v>87</v>
      </c>
      <c r="X69" t="s">
        <v>46</v>
      </c>
    </row>
    <row r="70" spans="1:24" x14ac:dyDescent="0.2">
      <c r="A70" t="s">
        <v>2407</v>
      </c>
      <c r="B70" s="126" t="s">
        <v>2251</v>
      </c>
      <c r="C70" s="126" t="s">
        <v>3358</v>
      </c>
      <c r="D70" s="126" t="s">
        <v>329</v>
      </c>
      <c r="E70" s="126" t="s">
        <v>2923</v>
      </c>
      <c r="F70" s="126" t="s">
        <v>332</v>
      </c>
      <c r="H70" s="126" t="s">
        <v>3359</v>
      </c>
      <c r="I70" s="126" t="s">
        <v>3360</v>
      </c>
      <c r="J70" s="126" t="s">
        <v>99</v>
      </c>
      <c r="K70" s="126" t="s">
        <v>333</v>
      </c>
      <c r="L70" s="126" t="s">
        <v>16</v>
      </c>
      <c r="M70" t="s">
        <v>224</v>
      </c>
      <c r="X70" t="s">
        <v>46</v>
      </c>
    </row>
    <row r="71" spans="1:24" x14ac:dyDescent="0.2">
      <c r="A71" t="s">
        <v>1195</v>
      </c>
      <c r="B71" s="126" t="s">
        <v>2251</v>
      </c>
      <c r="C71" s="126" t="s">
        <v>3358</v>
      </c>
      <c r="D71" s="126" t="s">
        <v>329</v>
      </c>
      <c r="E71" s="126" t="s">
        <v>2923</v>
      </c>
      <c r="F71" s="126" t="s">
        <v>332</v>
      </c>
      <c r="G71" s="126" t="s">
        <v>325</v>
      </c>
      <c r="I71" s="126" t="s">
        <v>3360</v>
      </c>
      <c r="K71" s="126" t="s">
        <v>333</v>
      </c>
      <c r="M71" t="s">
        <v>3370</v>
      </c>
      <c r="U71" t="s">
        <v>42</v>
      </c>
    </row>
    <row r="72" spans="1:24" x14ac:dyDescent="0.2">
      <c r="A72" t="s">
        <v>2759</v>
      </c>
      <c r="B72" s="126" t="s">
        <v>2251</v>
      </c>
      <c r="C72" s="126" t="s">
        <v>3358</v>
      </c>
      <c r="D72" s="126" t="s">
        <v>329</v>
      </c>
      <c r="E72" s="126" t="s">
        <v>2923</v>
      </c>
      <c r="G72" s="126" t="s">
        <v>325</v>
      </c>
      <c r="M72" t="s">
        <v>3370</v>
      </c>
    </row>
    <row r="73" spans="1:24" x14ac:dyDescent="0.2">
      <c r="A73" t="s">
        <v>2235</v>
      </c>
      <c r="M73" t="s">
        <v>3370</v>
      </c>
    </row>
    <row r="74" spans="1:24" x14ac:dyDescent="0.2">
      <c r="A74" t="s">
        <v>1548</v>
      </c>
      <c r="M74" t="s">
        <v>224</v>
      </c>
    </row>
    <row r="75" spans="1:24" x14ac:dyDescent="0.2">
      <c r="A75" t="s">
        <v>1549</v>
      </c>
      <c r="B75" s="126" t="s">
        <v>2251</v>
      </c>
      <c r="C75" s="126" t="s">
        <v>3358</v>
      </c>
      <c r="D75" s="126" t="s">
        <v>329</v>
      </c>
      <c r="E75" s="126" t="s">
        <v>2923</v>
      </c>
      <c r="I75" s="126" t="s">
        <v>3360</v>
      </c>
      <c r="M75" t="s">
        <v>224</v>
      </c>
      <c r="P75" s="126" t="s">
        <v>111</v>
      </c>
    </row>
    <row r="76" spans="1:24" x14ac:dyDescent="0.2">
      <c r="A76" t="s">
        <v>296</v>
      </c>
      <c r="B76" s="126" t="s">
        <v>2251</v>
      </c>
      <c r="C76" s="126" t="s">
        <v>3358</v>
      </c>
      <c r="D76" s="126" t="s">
        <v>329</v>
      </c>
      <c r="E76" s="126" t="s">
        <v>2923</v>
      </c>
      <c r="F76" s="126" t="s">
        <v>224</v>
      </c>
      <c r="G76" s="126" t="s">
        <v>224</v>
      </c>
      <c r="H76" s="126" t="s">
        <v>224</v>
      </c>
      <c r="L76" t="s">
        <v>224</v>
      </c>
      <c r="M76" t="s">
        <v>224</v>
      </c>
    </row>
    <row r="77" spans="1:24" x14ac:dyDescent="0.2">
      <c r="A77" t="s">
        <v>851</v>
      </c>
      <c r="B77" s="126" t="s">
        <v>2251</v>
      </c>
      <c r="C77" s="126" t="s">
        <v>3358</v>
      </c>
      <c r="D77" s="126" t="s">
        <v>329</v>
      </c>
      <c r="E77" s="126" t="s">
        <v>2923</v>
      </c>
      <c r="F77" s="126" t="s">
        <v>332</v>
      </c>
      <c r="G77" s="126" t="s">
        <v>325</v>
      </c>
      <c r="I77" s="126" t="s">
        <v>3360</v>
      </c>
      <c r="M77" t="s">
        <v>3370</v>
      </c>
    </row>
    <row r="78" spans="1:24" x14ac:dyDescent="0.2">
      <c r="A78" t="s">
        <v>1128</v>
      </c>
      <c r="M78" t="s">
        <v>3370</v>
      </c>
    </row>
    <row r="79" spans="1:24" x14ac:dyDescent="0.2">
      <c r="A79" t="s">
        <v>350</v>
      </c>
      <c r="B79" s="126" t="s">
        <v>2251</v>
      </c>
      <c r="C79" s="126" t="s">
        <v>3358</v>
      </c>
      <c r="D79" s="126" t="s">
        <v>329</v>
      </c>
      <c r="E79" s="126" t="s">
        <v>2923</v>
      </c>
      <c r="F79" s="126" t="s">
        <v>332</v>
      </c>
      <c r="G79" s="126" t="s">
        <v>325</v>
      </c>
      <c r="I79" s="126" t="s">
        <v>3360</v>
      </c>
      <c r="K79" t="s">
        <v>224</v>
      </c>
      <c r="L79" t="s">
        <v>3388</v>
      </c>
      <c r="M79" t="s">
        <v>224</v>
      </c>
      <c r="P79" t="s">
        <v>224</v>
      </c>
    </row>
    <row r="80" spans="1:24" x14ac:dyDescent="0.2">
      <c r="A80" t="s">
        <v>353</v>
      </c>
      <c r="B80" s="126" t="s">
        <v>2251</v>
      </c>
      <c r="C80" s="126" t="s">
        <v>3358</v>
      </c>
      <c r="D80" s="126" t="s">
        <v>329</v>
      </c>
      <c r="E80" s="126" t="s">
        <v>2923</v>
      </c>
      <c r="F80" s="126" t="s">
        <v>332</v>
      </c>
      <c r="G80" s="126" t="s">
        <v>325</v>
      </c>
      <c r="I80" s="126" t="s">
        <v>3360</v>
      </c>
      <c r="K80" t="s">
        <v>224</v>
      </c>
      <c r="M80" t="s">
        <v>3370</v>
      </c>
      <c r="P80" t="s">
        <v>3389</v>
      </c>
    </row>
    <row r="81" spans="1:21" x14ac:dyDescent="0.2">
      <c r="A81" t="s">
        <v>2794</v>
      </c>
      <c r="B81" s="126" t="s">
        <v>2251</v>
      </c>
      <c r="C81" s="126" t="s">
        <v>3358</v>
      </c>
      <c r="D81" s="126" t="s">
        <v>329</v>
      </c>
      <c r="E81" s="126" t="s">
        <v>2923</v>
      </c>
      <c r="F81" s="126" t="s">
        <v>332</v>
      </c>
      <c r="G81" s="126" t="s">
        <v>325</v>
      </c>
      <c r="H81" s="126" t="s">
        <v>3359</v>
      </c>
      <c r="I81" s="126" t="s">
        <v>3360</v>
      </c>
      <c r="J81" s="126" t="s">
        <v>99</v>
      </c>
      <c r="K81" s="126" t="s">
        <v>333</v>
      </c>
      <c r="L81" t="s">
        <v>3388</v>
      </c>
      <c r="M81" t="s">
        <v>224</v>
      </c>
      <c r="O81" s="126" t="s">
        <v>102</v>
      </c>
      <c r="S81" t="s">
        <v>44</v>
      </c>
      <c r="T81" t="s">
        <v>105</v>
      </c>
    </row>
    <row r="82" spans="1:21" x14ac:dyDescent="0.2">
      <c r="A82" t="s">
        <v>163</v>
      </c>
      <c r="M82" t="s">
        <v>224</v>
      </c>
    </row>
    <row r="83" spans="1:21" x14ac:dyDescent="0.2">
      <c r="A83" t="s">
        <v>3027</v>
      </c>
      <c r="M83" t="s">
        <v>3370</v>
      </c>
    </row>
    <row r="84" spans="1:21" x14ac:dyDescent="0.2">
      <c r="A84" t="s">
        <v>1963</v>
      </c>
      <c r="B84" s="126" t="s">
        <v>2251</v>
      </c>
      <c r="C84" s="126" t="s">
        <v>3358</v>
      </c>
      <c r="D84" s="126" t="s">
        <v>329</v>
      </c>
      <c r="E84" s="126" t="s">
        <v>2923</v>
      </c>
      <c r="F84" s="126" t="s">
        <v>332</v>
      </c>
      <c r="G84" s="126" t="s">
        <v>325</v>
      </c>
      <c r="H84" t="s">
        <v>1599</v>
      </c>
      <c r="I84" s="126" t="s">
        <v>3360</v>
      </c>
      <c r="J84" s="126" t="s">
        <v>99</v>
      </c>
      <c r="K84" s="126" t="s">
        <v>333</v>
      </c>
      <c r="M84" t="s">
        <v>3370</v>
      </c>
      <c r="S84" t="s">
        <v>44</v>
      </c>
    </row>
    <row r="85" spans="1:21" x14ac:dyDescent="0.2">
      <c r="A85" t="s">
        <v>2882</v>
      </c>
      <c r="B85" s="126" t="s">
        <v>2251</v>
      </c>
      <c r="C85" s="126" t="s">
        <v>3358</v>
      </c>
      <c r="D85" s="126" t="s">
        <v>329</v>
      </c>
      <c r="E85" s="126" t="s">
        <v>2923</v>
      </c>
      <c r="G85" s="126" t="s">
        <v>325</v>
      </c>
      <c r="H85" s="126" t="s">
        <v>3359</v>
      </c>
      <c r="M85" t="s">
        <v>224</v>
      </c>
    </row>
    <row r="86" spans="1:21" x14ac:dyDescent="0.2">
      <c r="A86" t="s">
        <v>3134</v>
      </c>
      <c r="B86" s="126" t="s">
        <v>2251</v>
      </c>
      <c r="C86" s="126" t="s">
        <v>3358</v>
      </c>
      <c r="D86" s="126" t="s">
        <v>329</v>
      </c>
      <c r="E86" s="126" t="s">
        <v>2923</v>
      </c>
      <c r="F86" s="126" t="s">
        <v>332</v>
      </c>
      <c r="G86" s="126" t="s">
        <v>325</v>
      </c>
      <c r="I86" s="126" t="s">
        <v>3360</v>
      </c>
      <c r="K86" t="s">
        <v>224</v>
      </c>
      <c r="M86" t="s">
        <v>224</v>
      </c>
    </row>
    <row r="87" spans="1:21" x14ac:dyDescent="0.2">
      <c r="A87" t="s">
        <v>1384</v>
      </c>
      <c r="B87" s="126" t="s">
        <v>2251</v>
      </c>
      <c r="C87" s="126" t="s">
        <v>3358</v>
      </c>
      <c r="D87" s="126" t="s">
        <v>329</v>
      </c>
      <c r="E87" s="126" t="s">
        <v>2923</v>
      </c>
      <c r="G87" s="126" t="s">
        <v>325</v>
      </c>
      <c r="H87" s="126" t="s">
        <v>3359</v>
      </c>
      <c r="I87" s="126" t="s">
        <v>3360</v>
      </c>
      <c r="K87" s="126" t="s">
        <v>333</v>
      </c>
      <c r="M87" t="s">
        <v>224</v>
      </c>
      <c r="P87" t="s">
        <v>3389</v>
      </c>
      <c r="U87" t="s">
        <v>42</v>
      </c>
    </row>
    <row r="88" spans="1:21" x14ac:dyDescent="0.2">
      <c r="A88" t="s">
        <v>1235</v>
      </c>
      <c r="B88" s="126" t="s">
        <v>2251</v>
      </c>
      <c r="C88" s="126" t="s">
        <v>3358</v>
      </c>
      <c r="D88" s="126" t="s">
        <v>329</v>
      </c>
      <c r="E88" s="126" t="s">
        <v>2923</v>
      </c>
      <c r="F88" s="126" t="s">
        <v>332</v>
      </c>
      <c r="G88" s="126" t="s">
        <v>325</v>
      </c>
      <c r="H88" t="s">
        <v>3390</v>
      </c>
      <c r="I88" s="126" t="s">
        <v>3360</v>
      </c>
      <c r="K88" s="126" t="s">
        <v>333</v>
      </c>
      <c r="M88" t="s">
        <v>224</v>
      </c>
      <c r="Q88" s="126" t="s">
        <v>3361</v>
      </c>
    </row>
    <row r="89" spans="1:21" x14ac:dyDescent="0.2">
      <c r="A89" t="s">
        <v>3013</v>
      </c>
      <c r="B89" s="126" t="s">
        <v>2251</v>
      </c>
      <c r="C89" s="126" t="s">
        <v>3358</v>
      </c>
      <c r="D89" s="126" t="s">
        <v>329</v>
      </c>
      <c r="E89" s="126" t="s">
        <v>2923</v>
      </c>
      <c r="F89" s="126" t="s">
        <v>332</v>
      </c>
      <c r="G89" s="126" t="s">
        <v>325</v>
      </c>
      <c r="H89" s="126" t="s">
        <v>3359</v>
      </c>
      <c r="I89" s="126" t="s">
        <v>3360</v>
      </c>
      <c r="K89" s="126" t="s">
        <v>333</v>
      </c>
      <c r="L89" s="126" t="s">
        <v>16</v>
      </c>
      <c r="M89" t="s">
        <v>224</v>
      </c>
      <c r="O89" t="s">
        <v>102</v>
      </c>
    </row>
    <row r="90" spans="1:21" x14ac:dyDescent="0.2">
      <c r="A90" t="s">
        <v>2998</v>
      </c>
      <c r="M90" t="s">
        <v>3370</v>
      </c>
    </row>
    <row r="91" spans="1:21" x14ac:dyDescent="0.2">
      <c r="A91" t="s">
        <v>2938</v>
      </c>
      <c r="B91" t="s">
        <v>2251</v>
      </c>
      <c r="C91" t="s">
        <v>3358</v>
      </c>
      <c r="D91" t="s">
        <v>329</v>
      </c>
      <c r="E91" t="s">
        <v>2923</v>
      </c>
      <c r="M91" t="s">
        <v>3370</v>
      </c>
    </row>
    <row r="92" spans="1:21" x14ac:dyDescent="0.2">
      <c r="A92" t="s">
        <v>584</v>
      </c>
      <c r="B92" t="s">
        <v>2251</v>
      </c>
      <c r="C92" t="s">
        <v>3358</v>
      </c>
      <c r="D92" t="s">
        <v>329</v>
      </c>
      <c r="E92" t="s">
        <v>2923</v>
      </c>
      <c r="F92" t="s">
        <v>332</v>
      </c>
      <c r="M92" t="s">
        <v>3370</v>
      </c>
    </row>
    <row r="93" spans="1:21" x14ac:dyDescent="0.2">
      <c r="A93" t="s">
        <v>439</v>
      </c>
      <c r="B93" t="s">
        <v>2251</v>
      </c>
      <c r="C93" t="s">
        <v>3358</v>
      </c>
      <c r="D93" t="s">
        <v>329</v>
      </c>
      <c r="E93" t="s">
        <v>2923</v>
      </c>
      <c r="G93" t="s">
        <v>325</v>
      </c>
      <c r="I93" t="s">
        <v>3360</v>
      </c>
      <c r="M93" t="s">
        <v>3370</v>
      </c>
    </row>
    <row r="94" spans="1:21" x14ac:dyDescent="0.2">
      <c r="A94" t="s">
        <v>677</v>
      </c>
      <c r="B94" t="s">
        <v>2251</v>
      </c>
      <c r="C94" t="s">
        <v>3358</v>
      </c>
      <c r="D94" t="s">
        <v>329</v>
      </c>
      <c r="E94" t="s">
        <v>2923</v>
      </c>
      <c r="F94" t="s">
        <v>332</v>
      </c>
      <c r="G94" s="126" t="s">
        <v>325</v>
      </c>
      <c r="H94" s="126" t="s">
        <v>3359</v>
      </c>
      <c r="I94" s="126" t="s">
        <v>3360</v>
      </c>
      <c r="M94" t="s">
        <v>3370</v>
      </c>
      <c r="R94" t="s">
        <v>224</v>
      </c>
    </row>
    <row r="95" spans="1:21" x14ac:dyDescent="0.2">
      <c r="A95" t="s">
        <v>1591</v>
      </c>
      <c r="B95" t="s">
        <v>2251</v>
      </c>
      <c r="C95" t="s">
        <v>3358</v>
      </c>
      <c r="D95" t="s">
        <v>329</v>
      </c>
      <c r="E95" t="s">
        <v>2923</v>
      </c>
      <c r="G95" s="126" t="s">
        <v>325</v>
      </c>
      <c r="I95" s="126" t="s">
        <v>3360</v>
      </c>
      <c r="M95" t="s">
        <v>3370</v>
      </c>
    </row>
    <row r="96" spans="1:21" x14ac:dyDescent="0.2">
      <c r="A96" t="s">
        <v>180</v>
      </c>
      <c r="B96" t="s">
        <v>2251</v>
      </c>
      <c r="C96" t="s">
        <v>3358</v>
      </c>
      <c r="D96" t="s">
        <v>329</v>
      </c>
      <c r="E96" t="s">
        <v>2923</v>
      </c>
      <c r="F96" t="s">
        <v>332</v>
      </c>
      <c r="G96" s="126" t="s">
        <v>325</v>
      </c>
      <c r="H96" s="126" t="s">
        <v>3359</v>
      </c>
      <c r="I96" s="126" t="s">
        <v>3360</v>
      </c>
      <c r="J96" s="126" t="s">
        <v>99</v>
      </c>
      <c r="K96" s="126" t="s">
        <v>3391</v>
      </c>
      <c r="L96" s="126" t="s">
        <v>16</v>
      </c>
      <c r="M96" t="s">
        <v>3370</v>
      </c>
      <c r="N96" t="s">
        <v>224</v>
      </c>
      <c r="Q96" s="126" t="s">
        <v>3361</v>
      </c>
    </row>
    <row r="97" spans="1:26" x14ac:dyDescent="0.2">
      <c r="A97" t="s">
        <v>1032</v>
      </c>
      <c r="B97" t="s">
        <v>2251</v>
      </c>
      <c r="C97" t="s">
        <v>3358</v>
      </c>
      <c r="D97" t="s">
        <v>329</v>
      </c>
      <c r="E97" t="s">
        <v>2923</v>
      </c>
      <c r="G97" s="126" t="s">
        <v>325</v>
      </c>
      <c r="H97" s="126" t="s">
        <v>3359</v>
      </c>
      <c r="I97" s="126" t="s">
        <v>3360</v>
      </c>
      <c r="L97" t="s">
        <v>3388</v>
      </c>
      <c r="M97" t="s">
        <v>3370</v>
      </c>
      <c r="U97" t="s">
        <v>42</v>
      </c>
      <c r="Z97" t="s">
        <v>41</v>
      </c>
    </row>
    <row r="98" spans="1:26" x14ac:dyDescent="0.2">
      <c r="A98" t="s">
        <v>612</v>
      </c>
      <c r="B98" t="s">
        <v>2251</v>
      </c>
      <c r="C98" t="s">
        <v>3358</v>
      </c>
      <c r="D98" t="s">
        <v>329</v>
      </c>
      <c r="E98" t="s">
        <v>2923</v>
      </c>
      <c r="F98" t="s">
        <v>332</v>
      </c>
      <c r="G98" s="126" t="s">
        <v>325</v>
      </c>
      <c r="I98" s="126" t="s">
        <v>3360</v>
      </c>
      <c r="J98" s="126" t="s">
        <v>99</v>
      </c>
      <c r="K98" s="126" t="s">
        <v>333</v>
      </c>
      <c r="L98" s="126" t="s">
        <v>16</v>
      </c>
      <c r="M98" t="s">
        <v>3370</v>
      </c>
      <c r="P98" t="s">
        <v>3389</v>
      </c>
    </row>
    <row r="99" spans="1:26" x14ac:dyDescent="0.2">
      <c r="A99" t="s">
        <v>1687</v>
      </c>
      <c r="M99" t="s">
        <v>3370</v>
      </c>
    </row>
    <row r="100" spans="1:26" x14ac:dyDescent="0.2">
      <c r="A100" t="s">
        <v>1769</v>
      </c>
      <c r="M100" t="s">
        <v>3370</v>
      </c>
    </row>
    <row r="101" spans="1:26" x14ac:dyDescent="0.2">
      <c r="A101" t="s">
        <v>599</v>
      </c>
      <c r="B101" t="s">
        <v>2251</v>
      </c>
      <c r="C101" t="s">
        <v>3358</v>
      </c>
      <c r="D101" t="s">
        <v>329</v>
      </c>
      <c r="E101" t="s">
        <v>2923</v>
      </c>
      <c r="F101" t="s">
        <v>332</v>
      </c>
      <c r="G101" s="126" t="s">
        <v>325</v>
      </c>
      <c r="I101" s="126" t="s">
        <v>3360</v>
      </c>
      <c r="K101" s="126" t="s">
        <v>333</v>
      </c>
      <c r="L101" t="s">
        <v>3388</v>
      </c>
      <c r="M101" t="s">
        <v>224</v>
      </c>
    </row>
    <row r="102" spans="1:26" x14ac:dyDescent="0.2">
      <c r="A102" t="s">
        <v>2564</v>
      </c>
      <c r="B102" t="s">
        <v>2251</v>
      </c>
      <c r="C102" t="s">
        <v>3358</v>
      </c>
      <c r="D102" t="s">
        <v>329</v>
      </c>
      <c r="E102" t="s">
        <v>2923</v>
      </c>
      <c r="M102" t="s">
        <v>3370</v>
      </c>
    </row>
    <row r="103" spans="1:26" x14ac:dyDescent="0.2">
      <c r="A103" t="s">
        <v>2166</v>
      </c>
      <c r="M103" t="s">
        <v>224</v>
      </c>
    </row>
    <row r="104" spans="1:26" x14ac:dyDescent="0.2">
      <c r="A104" t="s">
        <v>648</v>
      </c>
      <c r="M104" t="s">
        <v>3370</v>
      </c>
    </row>
    <row r="105" spans="1:26" x14ac:dyDescent="0.2">
      <c r="A105" t="s">
        <v>825</v>
      </c>
      <c r="B105" t="s">
        <v>2251</v>
      </c>
      <c r="C105" t="s">
        <v>3358</v>
      </c>
      <c r="D105" t="s">
        <v>329</v>
      </c>
      <c r="E105" t="s">
        <v>2923</v>
      </c>
      <c r="G105" s="126" t="s">
        <v>325</v>
      </c>
      <c r="H105" s="126" t="s">
        <v>3359</v>
      </c>
      <c r="I105" s="126" t="s">
        <v>3360</v>
      </c>
      <c r="K105" s="126" t="s">
        <v>333</v>
      </c>
      <c r="M105" t="s">
        <v>224</v>
      </c>
    </row>
    <row r="106" spans="1:26" x14ac:dyDescent="0.2">
      <c r="A106" t="s">
        <v>1047</v>
      </c>
      <c r="B106" t="s">
        <v>2251</v>
      </c>
      <c r="C106" t="s">
        <v>3358</v>
      </c>
      <c r="D106" t="s">
        <v>329</v>
      </c>
      <c r="E106" t="s">
        <v>2923</v>
      </c>
      <c r="G106" s="126" t="s">
        <v>325</v>
      </c>
      <c r="H106" s="126" t="s">
        <v>3359</v>
      </c>
      <c r="M106" t="s">
        <v>3370</v>
      </c>
    </row>
    <row r="107" spans="1:26" x14ac:dyDescent="0.2">
      <c r="A107" t="s">
        <v>1862</v>
      </c>
      <c r="B107" t="s">
        <v>2251</v>
      </c>
      <c r="C107" t="s">
        <v>3358</v>
      </c>
      <c r="D107" t="s">
        <v>329</v>
      </c>
      <c r="E107" t="s">
        <v>2923</v>
      </c>
      <c r="F107" t="s">
        <v>332</v>
      </c>
      <c r="G107" s="126" t="s">
        <v>325</v>
      </c>
      <c r="H107" s="126" t="s">
        <v>3359</v>
      </c>
      <c r="I107" s="126" t="s">
        <v>3360</v>
      </c>
      <c r="J107" s="126" t="s">
        <v>99</v>
      </c>
      <c r="K107" s="126" t="s">
        <v>333</v>
      </c>
      <c r="L107" t="s">
        <v>3388</v>
      </c>
      <c r="M107" t="s">
        <v>3370</v>
      </c>
      <c r="P107" s="126" t="s">
        <v>111</v>
      </c>
      <c r="S107" t="s">
        <v>44</v>
      </c>
      <c r="U107" t="s">
        <v>42</v>
      </c>
    </row>
    <row r="108" spans="1:26" x14ac:dyDescent="0.2">
      <c r="A108" t="s">
        <v>583</v>
      </c>
      <c r="B108" t="s">
        <v>2251</v>
      </c>
      <c r="C108" t="s">
        <v>3358</v>
      </c>
      <c r="D108" t="s">
        <v>329</v>
      </c>
      <c r="E108" t="s">
        <v>2923</v>
      </c>
      <c r="F108" t="s">
        <v>332</v>
      </c>
      <c r="G108" s="126" t="s">
        <v>325</v>
      </c>
      <c r="H108" s="126" t="s">
        <v>3359</v>
      </c>
      <c r="I108" s="126" t="s">
        <v>3360</v>
      </c>
      <c r="K108" s="126" t="s">
        <v>333</v>
      </c>
      <c r="M108" t="s">
        <v>224</v>
      </c>
      <c r="P108" t="s">
        <v>3389</v>
      </c>
    </row>
    <row r="109" spans="1:26" x14ac:dyDescent="0.2">
      <c r="A109" t="s">
        <v>1110</v>
      </c>
      <c r="B109" t="s">
        <v>2251</v>
      </c>
      <c r="C109" t="s">
        <v>3358</v>
      </c>
      <c r="D109" t="s">
        <v>329</v>
      </c>
      <c r="E109" t="s">
        <v>2923</v>
      </c>
      <c r="F109" t="s">
        <v>332</v>
      </c>
      <c r="G109" s="126" t="s">
        <v>325</v>
      </c>
      <c r="H109" s="126" t="s">
        <v>3359</v>
      </c>
      <c r="I109" s="126" t="s">
        <v>3360</v>
      </c>
      <c r="J109" s="126" t="s">
        <v>224</v>
      </c>
      <c r="K109" s="126" t="s">
        <v>333</v>
      </c>
      <c r="L109" t="s">
        <v>3388</v>
      </c>
      <c r="M109" t="s">
        <v>224</v>
      </c>
      <c r="P109" t="s">
        <v>3389</v>
      </c>
      <c r="Y109" t="s">
        <v>40</v>
      </c>
    </row>
    <row r="110" spans="1:26" x14ac:dyDescent="0.2">
      <c r="A110" t="s">
        <v>486</v>
      </c>
      <c r="B110" t="s">
        <v>2251</v>
      </c>
      <c r="C110" t="s">
        <v>3358</v>
      </c>
      <c r="D110" t="s">
        <v>329</v>
      </c>
      <c r="E110" t="s">
        <v>2923</v>
      </c>
      <c r="G110" t="s">
        <v>325</v>
      </c>
      <c r="H110" s="126" t="s">
        <v>3359</v>
      </c>
      <c r="I110" s="126" t="s">
        <v>3360</v>
      </c>
      <c r="K110" s="126" t="s">
        <v>333</v>
      </c>
      <c r="L110" s="126" t="s">
        <v>16</v>
      </c>
      <c r="M110" t="s">
        <v>3370</v>
      </c>
    </row>
    <row r="111" spans="1:26" x14ac:dyDescent="0.2">
      <c r="A111" t="s">
        <v>2994</v>
      </c>
      <c r="B111" t="s">
        <v>2251</v>
      </c>
      <c r="C111" t="s">
        <v>3358</v>
      </c>
      <c r="D111" t="s">
        <v>329</v>
      </c>
      <c r="E111" t="s">
        <v>2923</v>
      </c>
      <c r="G111" s="126" t="s">
        <v>325</v>
      </c>
      <c r="K111" s="126" t="s">
        <v>333</v>
      </c>
      <c r="M111" t="s">
        <v>224</v>
      </c>
    </row>
    <row r="112" spans="1:26" x14ac:dyDescent="0.2">
      <c r="A112" t="s">
        <v>563</v>
      </c>
      <c r="M112" t="s">
        <v>3370</v>
      </c>
    </row>
    <row r="113" spans="1:23" x14ac:dyDescent="0.2">
      <c r="A113" t="s">
        <v>472</v>
      </c>
      <c r="M113" t="s">
        <v>3370</v>
      </c>
    </row>
    <row r="114" spans="1:23" x14ac:dyDescent="0.2">
      <c r="A114" t="s">
        <v>2171</v>
      </c>
      <c r="B114" t="s">
        <v>2251</v>
      </c>
      <c r="C114" t="s">
        <v>3358</v>
      </c>
      <c r="D114" t="s">
        <v>329</v>
      </c>
      <c r="E114" t="s">
        <v>2923</v>
      </c>
      <c r="F114" t="s">
        <v>332</v>
      </c>
      <c r="G114" s="126" t="s">
        <v>325</v>
      </c>
      <c r="H114" s="126" t="s">
        <v>3359</v>
      </c>
      <c r="I114" s="126" t="s">
        <v>3360</v>
      </c>
      <c r="J114" s="126" t="s">
        <v>99</v>
      </c>
      <c r="K114" s="126" t="s">
        <v>333</v>
      </c>
      <c r="L114" t="s">
        <v>3388</v>
      </c>
      <c r="M114" t="s">
        <v>3370</v>
      </c>
      <c r="O114" s="126" t="s">
        <v>102</v>
      </c>
      <c r="P114" t="s">
        <v>3389</v>
      </c>
      <c r="W114" t="s">
        <v>39</v>
      </c>
    </row>
    <row r="115" spans="1:23" x14ac:dyDescent="0.2">
      <c r="A115" t="s">
        <v>1617</v>
      </c>
      <c r="B115" t="s">
        <v>2251</v>
      </c>
      <c r="C115" t="s">
        <v>3358</v>
      </c>
      <c r="D115" t="s">
        <v>329</v>
      </c>
      <c r="E115" t="s">
        <v>2923</v>
      </c>
      <c r="G115" s="126" t="s">
        <v>325</v>
      </c>
      <c r="M115" t="s">
        <v>224</v>
      </c>
    </row>
  </sheetData>
  <phoneticPr fontId="8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3C6A2-8E08-8D4E-9502-291B17F348DC}">
  <dimension ref="A1:H49"/>
  <sheetViews>
    <sheetView workbookViewId="0">
      <selection activeCell="H14" sqref="H14"/>
    </sheetView>
  </sheetViews>
  <sheetFormatPr baseColWidth="10" defaultRowHeight="14" x14ac:dyDescent="0.2"/>
  <cols>
    <col min="1" max="1" width="3.5703125" bestFit="1" customWidth="1"/>
    <col min="2" max="2" width="17.5703125" bestFit="1" customWidth="1"/>
    <col min="3" max="3" width="13.85546875" bestFit="1" customWidth="1"/>
    <col min="4" max="4" width="14.28515625" bestFit="1" customWidth="1"/>
    <col min="5" max="5" width="11.7109375" bestFit="1" customWidth="1"/>
    <col min="6" max="6" width="12.7109375" bestFit="1" customWidth="1"/>
    <col min="7" max="7" width="10" bestFit="1" customWidth="1"/>
    <col min="8" max="8" width="11.140625" bestFit="1" customWidth="1"/>
  </cols>
  <sheetData>
    <row r="1" spans="1:8" x14ac:dyDescent="0.2">
      <c r="A1" s="119" t="s">
        <v>3392</v>
      </c>
      <c r="B1" s="119" t="s">
        <v>3393</v>
      </c>
      <c r="C1" s="119" t="s">
        <v>3394</v>
      </c>
      <c r="D1" s="119" t="s">
        <v>3395</v>
      </c>
      <c r="E1" s="119" t="s">
        <v>3396</v>
      </c>
      <c r="F1" s="119" t="s">
        <v>3397</v>
      </c>
      <c r="G1" s="119" t="s">
        <v>3398</v>
      </c>
      <c r="H1" s="119" t="s">
        <v>3399</v>
      </c>
    </row>
    <row r="2" spans="1:8" x14ac:dyDescent="0.2">
      <c r="A2">
        <v>1</v>
      </c>
      <c r="B2" s="68" t="s">
        <v>3356</v>
      </c>
      <c r="C2" t="s">
        <v>2251</v>
      </c>
      <c r="D2" s="15" t="s">
        <v>408</v>
      </c>
      <c r="E2" t="s">
        <v>457</v>
      </c>
      <c r="F2" t="s">
        <v>1862</v>
      </c>
      <c r="G2" s="1">
        <f>Ballots!B10</f>
        <v>51</v>
      </c>
      <c r="H2" t="s">
        <v>1368</v>
      </c>
    </row>
    <row r="3" spans="1:8" x14ac:dyDescent="0.2">
      <c r="A3">
        <v>2</v>
      </c>
      <c r="B3" t="s">
        <v>2250</v>
      </c>
      <c r="C3" t="s">
        <v>3358</v>
      </c>
      <c r="D3" s="14" t="s">
        <v>1931</v>
      </c>
      <c r="E3" t="s">
        <v>583</v>
      </c>
      <c r="F3" t="s">
        <v>353</v>
      </c>
      <c r="G3" s="1">
        <f>Ballots!C10</f>
        <v>51</v>
      </c>
      <c r="H3" t="s">
        <v>62</v>
      </c>
    </row>
    <row r="4" spans="1:8" x14ac:dyDescent="0.2">
      <c r="A4">
        <v>3</v>
      </c>
      <c r="B4" s="68" t="s">
        <v>2249</v>
      </c>
      <c r="C4" t="s">
        <v>329</v>
      </c>
      <c r="D4" s="16" t="s">
        <v>2029</v>
      </c>
      <c r="E4" t="s">
        <v>583</v>
      </c>
      <c r="F4" t="s">
        <v>2407</v>
      </c>
      <c r="G4" s="1">
        <f>Ballots!D10</f>
        <v>51</v>
      </c>
      <c r="H4" t="s">
        <v>2429</v>
      </c>
    </row>
    <row r="5" spans="1:8" x14ac:dyDescent="0.2">
      <c r="A5">
        <v>4</v>
      </c>
      <c r="B5" s="1" t="s">
        <v>2922</v>
      </c>
      <c r="C5" t="s">
        <v>2923</v>
      </c>
      <c r="D5" t="s">
        <v>1881</v>
      </c>
      <c r="E5" t="s">
        <v>677</v>
      </c>
      <c r="F5" t="s">
        <v>296</v>
      </c>
      <c r="G5" s="1">
        <f>Ballots!E10</f>
        <v>51</v>
      </c>
      <c r="H5" t="s">
        <v>63</v>
      </c>
    </row>
    <row r="6" spans="1:8" x14ac:dyDescent="0.2">
      <c r="A6">
        <v>5</v>
      </c>
      <c r="B6" s="1" t="s">
        <v>331</v>
      </c>
      <c r="C6" t="s">
        <v>332</v>
      </c>
      <c r="D6" t="s">
        <v>3125</v>
      </c>
      <c r="E6" t="s">
        <v>677</v>
      </c>
      <c r="F6" t="s">
        <v>583</v>
      </c>
      <c r="G6" s="1">
        <f>Ballots!F10</f>
        <v>19</v>
      </c>
      <c r="H6" t="s">
        <v>0</v>
      </c>
    </row>
    <row r="7" spans="1:8" x14ac:dyDescent="0.2">
      <c r="A7">
        <v>6</v>
      </c>
      <c r="B7" s="1" t="s">
        <v>324</v>
      </c>
      <c r="C7" t="s">
        <v>325</v>
      </c>
      <c r="D7" t="s">
        <v>68</v>
      </c>
      <c r="E7" t="s">
        <v>612</v>
      </c>
      <c r="F7" t="s">
        <v>2407</v>
      </c>
      <c r="G7" s="1">
        <f>Ballots!G10</f>
        <v>40</v>
      </c>
      <c r="H7" t="s">
        <v>1</v>
      </c>
    </row>
    <row r="8" spans="1:8" x14ac:dyDescent="0.2">
      <c r="A8">
        <v>7</v>
      </c>
      <c r="B8" s="1" t="s">
        <v>9</v>
      </c>
      <c r="C8" s="126" t="s">
        <v>3359</v>
      </c>
      <c r="D8" t="s">
        <v>533</v>
      </c>
      <c r="E8" t="s">
        <v>2994</v>
      </c>
      <c r="F8" t="s">
        <v>3134</v>
      </c>
      <c r="G8" s="1">
        <f>Ballots!H10</f>
        <v>21</v>
      </c>
      <c r="H8" t="s">
        <v>1088</v>
      </c>
    </row>
    <row r="9" spans="1:8" x14ac:dyDescent="0.2">
      <c r="A9">
        <v>8</v>
      </c>
      <c r="B9" s="1" t="s">
        <v>330</v>
      </c>
      <c r="C9" t="s">
        <v>3360</v>
      </c>
      <c r="D9" t="s">
        <v>1014</v>
      </c>
      <c r="E9" t="s">
        <v>2794</v>
      </c>
      <c r="F9" t="s">
        <v>2794</v>
      </c>
      <c r="G9" s="1">
        <f>Ballots!I10</f>
        <v>29</v>
      </c>
      <c r="H9" t="s">
        <v>614</v>
      </c>
    </row>
    <row r="10" spans="1:8" x14ac:dyDescent="0.2">
      <c r="A10">
        <v>9</v>
      </c>
      <c r="B10" s="1" t="s">
        <v>8</v>
      </c>
      <c r="C10" t="s">
        <v>99</v>
      </c>
      <c r="D10" t="s">
        <v>2431</v>
      </c>
      <c r="E10" t="s">
        <v>599</v>
      </c>
      <c r="G10" s="1">
        <f>Ballots!J10</f>
        <v>9</v>
      </c>
      <c r="H10" t="s">
        <v>1345</v>
      </c>
    </row>
    <row r="11" spans="1:8" x14ac:dyDescent="0.2">
      <c r="A11">
        <v>10</v>
      </c>
      <c r="B11" s="1" t="s">
        <v>15</v>
      </c>
      <c r="C11" t="s">
        <v>333</v>
      </c>
      <c r="D11" t="s">
        <v>69</v>
      </c>
      <c r="E11" t="s">
        <v>2994</v>
      </c>
      <c r="F11" t="s">
        <v>350</v>
      </c>
      <c r="G11" s="1">
        <f>Ballots!K10</f>
        <v>20</v>
      </c>
      <c r="H11" t="s">
        <v>2</v>
      </c>
    </row>
    <row r="12" spans="1:8" x14ac:dyDescent="0.2">
      <c r="A12">
        <v>11</v>
      </c>
      <c r="B12" s="1" t="s">
        <v>10</v>
      </c>
      <c r="C12" t="s">
        <v>16</v>
      </c>
      <c r="D12" t="s">
        <v>1709</v>
      </c>
      <c r="E12" t="s">
        <v>350</v>
      </c>
      <c r="F12" t="s">
        <v>612</v>
      </c>
      <c r="G12" s="1">
        <f>Ballots!L10</f>
        <v>14</v>
      </c>
      <c r="H12" t="s">
        <v>821</v>
      </c>
    </row>
    <row r="13" spans="1:8" x14ac:dyDescent="0.2">
      <c r="A13">
        <v>12</v>
      </c>
      <c r="B13" t="s">
        <v>3357</v>
      </c>
      <c r="C13" t="s">
        <v>224</v>
      </c>
      <c r="D13" t="s">
        <v>224</v>
      </c>
      <c r="G13">
        <f>Ballots!M10</f>
        <v>0</v>
      </c>
      <c r="H13" t="s">
        <v>3357</v>
      </c>
    </row>
    <row r="14" spans="1:8" x14ac:dyDescent="0.2">
      <c r="A14">
        <v>13</v>
      </c>
      <c r="B14" t="s">
        <v>100</v>
      </c>
      <c r="C14" t="s">
        <v>224</v>
      </c>
      <c r="D14" t="s">
        <v>2029</v>
      </c>
      <c r="G14" s="1">
        <f>Ballots!N10</f>
        <v>1</v>
      </c>
      <c r="H14" t="s">
        <v>3200</v>
      </c>
    </row>
    <row r="15" spans="1:8" x14ac:dyDescent="0.2">
      <c r="A15">
        <v>14</v>
      </c>
      <c r="B15" s="1" t="s">
        <v>101</v>
      </c>
      <c r="C15" t="s">
        <v>102</v>
      </c>
      <c r="D15" t="s">
        <v>2314</v>
      </c>
      <c r="G15" s="1">
        <f>Ballots!O10</f>
        <v>3</v>
      </c>
      <c r="H15" t="s">
        <v>3367</v>
      </c>
    </row>
    <row r="16" spans="1:8" x14ac:dyDescent="0.2">
      <c r="A16">
        <v>15</v>
      </c>
      <c r="B16" s="1" t="s">
        <v>106</v>
      </c>
      <c r="C16" t="s">
        <v>111</v>
      </c>
      <c r="D16" t="s">
        <v>308</v>
      </c>
      <c r="G16">
        <f>Ballots!P10</f>
        <v>4</v>
      </c>
      <c r="H16" t="s">
        <v>5</v>
      </c>
    </row>
    <row r="17" spans="1:8" x14ac:dyDescent="0.2">
      <c r="A17">
        <v>16</v>
      </c>
      <c r="B17" s="1" t="s">
        <v>103</v>
      </c>
      <c r="C17" t="s">
        <v>3361</v>
      </c>
      <c r="D17" t="s">
        <v>70</v>
      </c>
      <c r="G17" s="1">
        <f>Ballots!Q10</f>
        <v>2</v>
      </c>
      <c r="H17" t="s">
        <v>6</v>
      </c>
    </row>
    <row r="18" spans="1:8" x14ac:dyDescent="0.2">
      <c r="A18">
        <v>17</v>
      </c>
      <c r="B18" s="1" t="s">
        <v>3400</v>
      </c>
      <c r="C18" t="s">
        <v>224</v>
      </c>
      <c r="D18" t="s">
        <v>224</v>
      </c>
      <c r="G18" s="1">
        <f>Ballots!R10</f>
        <v>1</v>
      </c>
      <c r="H18" t="s">
        <v>3368</v>
      </c>
    </row>
    <row r="19" spans="1:8" x14ac:dyDescent="0.2">
      <c r="A19">
        <v>18</v>
      </c>
      <c r="B19" s="1" t="s">
        <v>43</v>
      </c>
      <c r="C19" t="s">
        <v>44</v>
      </c>
      <c r="D19" t="s">
        <v>71</v>
      </c>
      <c r="G19" s="1">
        <f>Ballots!S10</f>
        <v>4</v>
      </c>
      <c r="H19" t="s">
        <v>244</v>
      </c>
    </row>
    <row r="20" spans="1:8" x14ac:dyDescent="0.2">
      <c r="A20">
        <v>19</v>
      </c>
      <c r="B20" s="1" t="s">
        <v>64</v>
      </c>
      <c r="C20" t="s">
        <v>105</v>
      </c>
      <c r="D20" t="s">
        <v>2029</v>
      </c>
      <c r="G20" s="1">
        <f>Ballots!T10</f>
        <v>1</v>
      </c>
      <c r="H20" t="s">
        <v>64</v>
      </c>
    </row>
    <row r="21" spans="1:8" x14ac:dyDescent="0.2">
      <c r="A21">
        <v>20</v>
      </c>
      <c r="B21" s="1" t="s">
        <v>88</v>
      </c>
      <c r="C21" t="s">
        <v>42</v>
      </c>
      <c r="D21" t="s">
        <v>578</v>
      </c>
      <c r="G21" s="1">
        <f>Ballots!U10</f>
        <v>3</v>
      </c>
      <c r="H21" t="s">
        <v>1539</v>
      </c>
    </row>
    <row r="22" spans="1:8" x14ac:dyDescent="0.2">
      <c r="A22">
        <v>21</v>
      </c>
      <c r="B22" s="1" t="s">
        <v>86</v>
      </c>
      <c r="C22" t="s">
        <v>87</v>
      </c>
      <c r="D22" t="s">
        <v>129</v>
      </c>
      <c r="G22">
        <f>Ballots!V10</f>
        <v>1</v>
      </c>
      <c r="H22" t="s">
        <v>65</v>
      </c>
    </row>
    <row r="23" spans="1:8" x14ac:dyDescent="0.2">
      <c r="A23">
        <v>22</v>
      </c>
      <c r="B23" s="1" t="s">
        <v>66</v>
      </c>
      <c r="C23" t="s">
        <v>39</v>
      </c>
      <c r="D23" t="s">
        <v>130</v>
      </c>
      <c r="G23">
        <f>Ballots!W10</f>
        <v>1</v>
      </c>
      <c r="H23" t="s">
        <v>66</v>
      </c>
    </row>
    <row r="24" spans="1:8" x14ac:dyDescent="0.2">
      <c r="A24">
        <v>23</v>
      </c>
      <c r="B24" t="s">
        <v>45</v>
      </c>
      <c r="C24" t="s">
        <v>46</v>
      </c>
      <c r="D24" t="s">
        <v>3126</v>
      </c>
      <c r="G24">
        <f>Ballots!X10</f>
        <v>1</v>
      </c>
      <c r="H24" t="s">
        <v>2430</v>
      </c>
    </row>
    <row r="25" spans="1:8" x14ac:dyDescent="0.2">
      <c r="A25">
        <v>24</v>
      </c>
      <c r="B25" t="s">
        <v>2253</v>
      </c>
      <c r="C25" t="s">
        <v>40</v>
      </c>
      <c r="D25" t="s">
        <v>2432</v>
      </c>
      <c r="G25">
        <f>Ballots!Y10</f>
        <v>1</v>
      </c>
      <c r="H25" t="s">
        <v>2253</v>
      </c>
    </row>
    <row r="26" spans="1:8" x14ac:dyDescent="0.2">
      <c r="A26">
        <v>25</v>
      </c>
      <c r="B26" t="s">
        <v>98</v>
      </c>
      <c r="C26" t="s">
        <v>41</v>
      </c>
      <c r="D26" t="s">
        <v>131</v>
      </c>
      <c r="G26">
        <f>Ballots!Z10</f>
        <v>1</v>
      </c>
      <c r="H26" t="s">
        <v>67</v>
      </c>
    </row>
    <row r="29" spans="1:8" x14ac:dyDescent="0.2">
      <c r="A29" s="15"/>
      <c r="C29" s="68"/>
    </row>
    <row r="30" spans="1:8" x14ac:dyDescent="0.2">
      <c r="A30" s="14"/>
    </row>
    <row r="31" spans="1:8" x14ac:dyDescent="0.2">
      <c r="A31" s="16"/>
      <c r="C31" s="68"/>
    </row>
    <row r="32" spans="1:8" x14ac:dyDescent="0.2">
      <c r="C32" s="1"/>
    </row>
    <row r="33" spans="3:3" x14ac:dyDescent="0.2">
      <c r="C33" s="1"/>
    </row>
    <row r="34" spans="3:3" x14ac:dyDescent="0.2">
      <c r="C34" s="1"/>
    </row>
    <row r="35" spans="3:3" x14ac:dyDescent="0.2">
      <c r="C35" s="1"/>
    </row>
    <row r="36" spans="3:3" x14ac:dyDescent="0.2">
      <c r="C36" s="1"/>
    </row>
    <row r="37" spans="3:3" x14ac:dyDescent="0.2">
      <c r="C37" s="1"/>
    </row>
    <row r="38" spans="3:3" x14ac:dyDescent="0.2">
      <c r="C38" s="1"/>
    </row>
    <row r="39" spans="3:3" x14ac:dyDescent="0.2">
      <c r="C39" s="1"/>
    </row>
    <row r="41" spans="3:3" x14ac:dyDescent="0.2">
      <c r="C41" s="1"/>
    </row>
    <row r="42" spans="3:3" x14ac:dyDescent="0.2">
      <c r="C42" s="1"/>
    </row>
    <row r="43" spans="3:3" x14ac:dyDescent="0.2">
      <c r="C43" s="1"/>
    </row>
    <row r="44" spans="3:3" x14ac:dyDescent="0.2">
      <c r="C44" s="1"/>
    </row>
    <row r="45" spans="3:3" x14ac:dyDescent="0.2">
      <c r="C45" s="1"/>
    </row>
    <row r="46" spans="3:3" x14ac:dyDescent="0.2">
      <c r="C46" s="1"/>
    </row>
    <row r="47" spans="3:3" x14ac:dyDescent="0.2">
      <c r="C47" s="1"/>
    </row>
    <row r="48" spans="3:3" x14ac:dyDescent="0.2">
      <c r="C48" s="1"/>
    </row>
    <row r="49" spans="3:3" x14ac:dyDescent="0.2">
      <c r="C49" s="1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2:E53"/>
  <sheetViews>
    <sheetView workbookViewId="0">
      <selection activeCell="D51" sqref="D51"/>
    </sheetView>
  </sheetViews>
  <sheetFormatPr baseColWidth="10" defaultRowHeight="14" x14ac:dyDescent="0.2"/>
  <cols>
    <col min="1" max="1" width="16.42578125" style="10" customWidth="1"/>
    <col min="2" max="2" width="83" style="10" customWidth="1"/>
    <col min="3" max="3" width="2" style="10" customWidth="1"/>
    <col min="4" max="4" width="67.42578125" style="10" bestFit="1" customWidth="1"/>
    <col min="5" max="5" width="10.7109375" style="111"/>
    <col min="6" max="16384" width="10.7109375" style="10"/>
  </cols>
  <sheetData>
    <row r="2" spans="1:5" x14ac:dyDescent="0.2">
      <c r="A2" s="67" t="s">
        <v>2095</v>
      </c>
      <c r="B2" s="67" t="s">
        <v>1710</v>
      </c>
      <c r="C2" s="67" t="s">
        <v>258</v>
      </c>
      <c r="D2" s="67" t="s">
        <v>1777</v>
      </c>
      <c r="E2" s="80" t="s">
        <v>3159</v>
      </c>
    </row>
    <row r="3" spans="1:5" ht="15" x14ac:dyDescent="0.2">
      <c r="A3" s="10" t="str">
        <f>State!A3</f>
        <v>Alabama</v>
      </c>
      <c r="B3" s="110" t="s">
        <v>1233</v>
      </c>
      <c r="C3" s="110"/>
      <c r="D3" s="10" t="s">
        <v>964</v>
      </c>
    </row>
    <row r="4" spans="1:5" ht="15" x14ac:dyDescent="0.2">
      <c r="A4" s="10" t="str">
        <f>State!A4</f>
        <v>Alaska</v>
      </c>
      <c r="B4" s="110" t="s">
        <v>36</v>
      </c>
      <c r="C4" s="110"/>
      <c r="D4" s="10" t="s">
        <v>670</v>
      </c>
    </row>
    <row r="5" spans="1:5" ht="15" x14ac:dyDescent="0.2">
      <c r="A5" s="10" t="str">
        <f>State!A5</f>
        <v>Arizona</v>
      </c>
      <c r="B5" s="110" t="s">
        <v>2921</v>
      </c>
      <c r="C5" s="110" t="s">
        <v>3101</v>
      </c>
      <c r="D5" s="10" t="s">
        <v>31</v>
      </c>
    </row>
    <row r="6" spans="1:5" ht="15" x14ac:dyDescent="0.2">
      <c r="A6" s="10" t="str">
        <f>State!A6</f>
        <v>Arkansas</v>
      </c>
      <c r="B6" s="110" t="s">
        <v>965</v>
      </c>
      <c r="C6" s="110"/>
      <c r="D6" s="10" t="s">
        <v>32</v>
      </c>
    </row>
    <row r="7" spans="1:5" ht="15" x14ac:dyDescent="0.2">
      <c r="A7" s="10" t="str">
        <f>State!A7</f>
        <v>California</v>
      </c>
      <c r="B7" s="110" t="s">
        <v>139</v>
      </c>
      <c r="C7" s="110"/>
      <c r="D7" s="10" t="s">
        <v>2876</v>
      </c>
    </row>
    <row r="8" spans="1:5" ht="15" x14ac:dyDescent="0.2">
      <c r="A8" s="10" t="str">
        <f>State!A8</f>
        <v>Colorado</v>
      </c>
      <c r="B8" s="110" t="s">
        <v>699</v>
      </c>
      <c r="C8" s="110"/>
      <c r="D8" s="10" t="s">
        <v>72</v>
      </c>
    </row>
    <row r="9" spans="1:5" ht="15" x14ac:dyDescent="0.2">
      <c r="A9" s="10" t="str">
        <f>State!A9</f>
        <v>Connecticut</v>
      </c>
      <c r="B9" s="110" t="s">
        <v>700</v>
      </c>
      <c r="C9" s="110" t="s">
        <v>223</v>
      </c>
      <c r="D9" s="10" t="s">
        <v>573</v>
      </c>
    </row>
    <row r="10" spans="1:5" ht="13" customHeight="1" x14ac:dyDescent="0.2">
      <c r="A10" s="10" t="str">
        <f>State!A10</f>
        <v>Delaware</v>
      </c>
      <c r="B10" s="110" t="s">
        <v>257</v>
      </c>
      <c r="C10" s="110" t="s">
        <v>222</v>
      </c>
      <c r="D10" s="10" t="s">
        <v>669</v>
      </c>
    </row>
    <row r="11" spans="1:5" ht="15" x14ac:dyDescent="0.2">
      <c r="A11" s="10" t="str">
        <f>State!A11</f>
        <v>District of Columbia</v>
      </c>
      <c r="B11" s="124" t="s">
        <v>3286</v>
      </c>
      <c r="C11" s="110"/>
      <c r="D11" s="10" t="s">
        <v>2807</v>
      </c>
    </row>
    <row r="12" spans="1:5" ht="15" x14ac:dyDescent="0.2">
      <c r="A12" s="10" t="str">
        <f>State!A12</f>
        <v>Florida</v>
      </c>
      <c r="B12" s="110" t="s">
        <v>33</v>
      </c>
      <c r="C12" s="110" t="s">
        <v>3101</v>
      </c>
      <c r="D12" s="10" t="s">
        <v>89</v>
      </c>
    </row>
    <row r="13" spans="1:5" ht="45" x14ac:dyDescent="0.2">
      <c r="A13" s="10" t="str">
        <f>State!A13</f>
        <v>Georgia</v>
      </c>
      <c r="B13" s="110" t="s">
        <v>184</v>
      </c>
      <c r="C13" s="110" t="s">
        <v>223</v>
      </c>
      <c r="D13" s="10" t="s">
        <v>322</v>
      </c>
    </row>
    <row r="14" spans="1:5" ht="15" x14ac:dyDescent="0.2">
      <c r="A14" s="10" t="str">
        <f>State!A14</f>
        <v>Hawaii</v>
      </c>
      <c r="B14" s="110" t="s">
        <v>321</v>
      </c>
      <c r="C14" s="110"/>
      <c r="D14" s="10" t="s">
        <v>2499</v>
      </c>
    </row>
    <row r="15" spans="1:5" ht="15" x14ac:dyDescent="0.2">
      <c r="A15" s="10" t="str">
        <f>State!A15</f>
        <v>Idaho</v>
      </c>
      <c r="B15" s="110" t="s">
        <v>185</v>
      </c>
      <c r="C15" s="110" t="s">
        <v>222</v>
      </c>
      <c r="D15" s="10" t="s">
        <v>571</v>
      </c>
    </row>
    <row r="16" spans="1:5" ht="15" x14ac:dyDescent="0.2">
      <c r="A16" s="10" t="str">
        <f>State!A16</f>
        <v>Illinois</v>
      </c>
      <c r="B16" s="110" t="s">
        <v>572</v>
      </c>
      <c r="C16" s="110" t="s">
        <v>3101</v>
      </c>
      <c r="D16" s="10" t="s">
        <v>1582</v>
      </c>
    </row>
    <row r="17" spans="1:4" ht="15" x14ac:dyDescent="0.2">
      <c r="A17" s="10" t="str">
        <f>State!A17</f>
        <v>Indiana</v>
      </c>
      <c r="B17" s="110" t="s">
        <v>812</v>
      </c>
      <c r="C17" s="110" t="s">
        <v>3101</v>
      </c>
      <c r="D17" s="10" t="s">
        <v>813</v>
      </c>
    </row>
    <row r="18" spans="1:4" ht="15" x14ac:dyDescent="0.2">
      <c r="A18" s="10" t="str">
        <f>State!A18</f>
        <v>Iowa</v>
      </c>
      <c r="B18" s="110" t="s">
        <v>1098</v>
      </c>
      <c r="C18" s="110" t="s">
        <v>3101</v>
      </c>
      <c r="D18" s="10" t="s">
        <v>1583</v>
      </c>
    </row>
    <row r="19" spans="1:4" ht="15" x14ac:dyDescent="0.2">
      <c r="A19" s="10" t="str">
        <f>State!A19</f>
        <v>Kansas</v>
      </c>
      <c r="B19" s="110" t="s">
        <v>328</v>
      </c>
      <c r="C19" s="110" t="s">
        <v>222</v>
      </c>
      <c r="D19" s="10" t="s">
        <v>3085</v>
      </c>
    </row>
    <row r="20" spans="1:4" ht="15" x14ac:dyDescent="0.2">
      <c r="A20" s="10" t="str">
        <f>State!A20</f>
        <v>Kentucky</v>
      </c>
      <c r="B20" s="110" t="s">
        <v>3243</v>
      </c>
      <c r="C20" s="110" t="s">
        <v>3101</v>
      </c>
      <c r="D20" s="112" t="s">
        <v>2593</v>
      </c>
    </row>
    <row r="21" spans="1:4" ht="15" x14ac:dyDescent="0.2">
      <c r="A21" s="10" t="str">
        <f>State!A21</f>
        <v>Louisiana</v>
      </c>
      <c r="B21" s="110" t="s">
        <v>574</v>
      </c>
      <c r="C21" s="110"/>
      <c r="D21" s="10" t="s">
        <v>575</v>
      </c>
    </row>
    <row r="22" spans="1:4" ht="15" x14ac:dyDescent="0.2">
      <c r="A22" s="10" t="str">
        <f>State!A22</f>
        <v>Maine</v>
      </c>
      <c r="B22" s="110" t="s">
        <v>147</v>
      </c>
      <c r="C22" s="110" t="s">
        <v>3101</v>
      </c>
      <c r="D22" s="10" t="s">
        <v>265</v>
      </c>
    </row>
    <row r="23" spans="1:4" ht="15" x14ac:dyDescent="0.2">
      <c r="A23" s="10" t="str">
        <f>State!A23</f>
        <v>Maryland</v>
      </c>
      <c r="B23" s="110" t="s">
        <v>266</v>
      </c>
      <c r="C23" s="110" t="s">
        <v>3101</v>
      </c>
      <c r="D23" s="10" t="s">
        <v>1322</v>
      </c>
    </row>
    <row r="24" spans="1:4" ht="15" x14ac:dyDescent="0.2">
      <c r="A24" s="10" t="str">
        <f>State!A24</f>
        <v>Massachusetts</v>
      </c>
      <c r="B24" s="110" t="s">
        <v>448</v>
      </c>
      <c r="C24" s="110" t="s">
        <v>3101</v>
      </c>
      <c r="D24" s="10" t="s">
        <v>91</v>
      </c>
    </row>
    <row r="25" spans="1:4" ht="15" x14ac:dyDescent="0.2">
      <c r="A25" s="10" t="str">
        <f>State!A25</f>
        <v>Michigan</v>
      </c>
      <c r="B25" s="110" t="s">
        <v>447</v>
      </c>
      <c r="C25" s="110" t="s">
        <v>3101</v>
      </c>
      <c r="D25" s="10" t="s">
        <v>2855</v>
      </c>
    </row>
    <row r="26" spans="1:4" ht="15" x14ac:dyDescent="0.2">
      <c r="A26" s="10" t="str">
        <f>State!A26</f>
        <v>Minnesota</v>
      </c>
      <c r="B26" s="110" t="s">
        <v>698</v>
      </c>
      <c r="C26" s="110" t="s">
        <v>3101</v>
      </c>
      <c r="D26" s="10" t="s">
        <v>957</v>
      </c>
    </row>
    <row r="27" spans="1:4" ht="15" x14ac:dyDescent="0.2">
      <c r="A27" s="10" t="str">
        <f>State!A27</f>
        <v>Mississippi</v>
      </c>
      <c r="B27" s="110" t="s">
        <v>452</v>
      </c>
      <c r="C27" s="110"/>
      <c r="D27" s="10" t="s">
        <v>1795</v>
      </c>
    </row>
    <row r="28" spans="1:4" ht="15" x14ac:dyDescent="0.2">
      <c r="A28" s="10" t="str">
        <f>State!A28</f>
        <v>Missouri</v>
      </c>
      <c r="B28" s="110" t="s">
        <v>453</v>
      </c>
      <c r="C28" s="110" t="s">
        <v>222</v>
      </c>
      <c r="D28" s="10" t="s">
        <v>260</v>
      </c>
    </row>
    <row r="29" spans="1:4" ht="15" x14ac:dyDescent="0.2">
      <c r="A29" s="10" t="str">
        <f>State!A29</f>
        <v>Montana</v>
      </c>
      <c r="B29" s="110" t="s">
        <v>261</v>
      </c>
      <c r="C29" s="110" t="s">
        <v>222</v>
      </c>
      <c r="D29" s="10" t="s">
        <v>142</v>
      </c>
    </row>
    <row r="30" spans="1:4" ht="15" x14ac:dyDescent="0.2">
      <c r="A30" s="10" t="str">
        <f>State!A30</f>
        <v>Nebraska</v>
      </c>
      <c r="B30" s="110" t="s">
        <v>37</v>
      </c>
      <c r="C30" s="110" t="s">
        <v>224</v>
      </c>
      <c r="D30" s="10" t="s">
        <v>38</v>
      </c>
    </row>
    <row r="31" spans="1:4" ht="15" x14ac:dyDescent="0.2">
      <c r="A31" s="10" t="str">
        <f>State!A31</f>
        <v>Nevada</v>
      </c>
      <c r="B31" s="110" t="s">
        <v>259</v>
      </c>
      <c r="C31" s="110"/>
      <c r="D31" s="10" t="s">
        <v>555</v>
      </c>
    </row>
    <row r="32" spans="1:4" ht="15" x14ac:dyDescent="0.2">
      <c r="A32" s="10" t="str">
        <f>State!A32</f>
        <v>New Hampshire</v>
      </c>
      <c r="B32" s="110" t="s">
        <v>80</v>
      </c>
      <c r="C32" s="110" t="s">
        <v>222</v>
      </c>
      <c r="D32" s="10" t="s">
        <v>81</v>
      </c>
    </row>
    <row r="33" spans="1:4" ht="15" x14ac:dyDescent="0.2">
      <c r="A33" s="10" t="str">
        <f>State!A33</f>
        <v>New Jersey</v>
      </c>
      <c r="B33" s="110" t="s">
        <v>253</v>
      </c>
      <c r="C33" s="110"/>
      <c r="D33" s="10" t="s">
        <v>254</v>
      </c>
    </row>
    <row r="34" spans="1:4" ht="15" x14ac:dyDescent="0.2">
      <c r="A34" s="10" t="str">
        <f>State!A34</f>
        <v>New Mexico</v>
      </c>
      <c r="B34" s="110" t="s">
        <v>255</v>
      </c>
      <c r="C34" s="110"/>
      <c r="D34" s="10" t="s">
        <v>141</v>
      </c>
    </row>
    <row r="35" spans="1:4" ht="15" x14ac:dyDescent="0.2">
      <c r="A35" s="10" t="str">
        <f>State!A35</f>
        <v>New York</v>
      </c>
      <c r="B35" s="110" t="s">
        <v>319</v>
      </c>
      <c r="C35" s="110" t="s">
        <v>3101</v>
      </c>
      <c r="D35" s="10" t="s">
        <v>1141</v>
      </c>
    </row>
    <row r="36" spans="1:4" ht="15" x14ac:dyDescent="0.2">
      <c r="A36" s="10" t="str">
        <f>State!A36</f>
        <v>North Carolina</v>
      </c>
      <c r="B36" s="110" t="s">
        <v>320</v>
      </c>
      <c r="C36" s="110" t="s">
        <v>3101</v>
      </c>
      <c r="D36" s="10" t="s">
        <v>2945</v>
      </c>
    </row>
    <row r="37" spans="1:4" ht="15" x14ac:dyDescent="0.2">
      <c r="A37" s="10" t="str">
        <f>State!A37</f>
        <v>North Dakota</v>
      </c>
      <c r="B37" s="110" t="s">
        <v>326</v>
      </c>
      <c r="C37" s="110" t="s">
        <v>3101</v>
      </c>
      <c r="D37" s="10" t="s">
        <v>327</v>
      </c>
    </row>
    <row r="38" spans="1:4" ht="15" x14ac:dyDescent="0.2">
      <c r="A38" s="10" t="str">
        <f>State!A38</f>
        <v>Ohio</v>
      </c>
      <c r="B38" s="110" t="s">
        <v>206</v>
      </c>
      <c r="C38" s="110" t="s">
        <v>3101</v>
      </c>
      <c r="D38" s="10" t="s">
        <v>207</v>
      </c>
    </row>
    <row r="39" spans="1:4" ht="15" x14ac:dyDescent="0.2">
      <c r="A39" s="10" t="str">
        <f>State!A39</f>
        <v>Oklahoma</v>
      </c>
      <c r="B39" s="110" t="s">
        <v>140</v>
      </c>
      <c r="C39" s="110"/>
      <c r="D39" s="10" t="s">
        <v>2021</v>
      </c>
    </row>
    <row r="40" spans="1:4" ht="15" x14ac:dyDescent="0.2">
      <c r="A40" s="10" t="str">
        <f>State!A40</f>
        <v>Oregon</v>
      </c>
      <c r="B40" s="110" t="s">
        <v>208</v>
      </c>
      <c r="C40" s="110" t="s">
        <v>3101</v>
      </c>
      <c r="D40" s="10" t="s">
        <v>529</v>
      </c>
    </row>
    <row r="41" spans="1:4" ht="15" x14ac:dyDescent="0.2">
      <c r="A41" s="10" t="str">
        <f>State!A41</f>
        <v>Pennsylvania</v>
      </c>
      <c r="B41" s="110" t="s">
        <v>90</v>
      </c>
      <c r="C41" s="110"/>
      <c r="D41" s="10" t="s">
        <v>26</v>
      </c>
    </row>
    <row r="42" spans="1:4" ht="30" x14ac:dyDescent="0.2">
      <c r="A42" s="10" t="str">
        <f>State!A42</f>
        <v>Rhode Island</v>
      </c>
      <c r="B42" s="114" t="s">
        <v>3201</v>
      </c>
      <c r="C42" s="110" t="s">
        <v>223</v>
      </c>
      <c r="D42" s="10" t="s">
        <v>1444</v>
      </c>
    </row>
    <row r="43" spans="1:4" ht="15" x14ac:dyDescent="0.2">
      <c r="A43" s="10" t="str">
        <f>State!A43</f>
        <v>South Carolina</v>
      </c>
      <c r="B43" s="110" t="s">
        <v>27</v>
      </c>
      <c r="C43" s="110"/>
      <c r="D43" s="10" t="s">
        <v>504</v>
      </c>
    </row>
    <row r="44" spans="1:4" ht="15" x14ac:dyDescent="0.2">
      <c r="A44" s="10" t="str">
        <f>State!A44</f>
        <v>South Dakota</v>
      </c>
      <c r="B44" s="110" t="s">
        <v>28</v>
      </c>
      <c r="C44" s="110" t="s">
        <v>224</v>
      </c>
      <c r="D44" s="10" t="s">
        <v>2818</v>
      </c>
    </row>
    <row r="45" spans="1:4" ht="15" x14ac:dyDescent="0.2">
      <c r="A45" s="10" t="str">
        <f>State!A45</f>
        <v>Tennessee</v>
      </c>
      <c r="B45" s="110" t="s">
        <v>85</v>
      </c>
      <c r="C45" s="110" t="s">
        <v>3101</v>
      </c>
      <c r="D45" s="10" t="s">
        <v>107</v>
      </c>
    </row>
    <row r="46" spans="1:4" ht="15" x14ac:dyDescent="0.2">
      <c r="A46" s="10" t="str">
        <f>State!A46</f>
        <v>Texas</v>
      </c>
      <c r="B46" s="110" t="s">
        <v>245</v>
      </c>
      <c r="C46" s="110" t="s">
        <v>3101</v>
      </c>
      <c r="D46" s="10" t="s">
        <v>416</v>
      </c>
    </row>
    <row r="47" spans="1:4" ht="15" x14ac:dyDescent="0.2">
      <c r="A47" s="10" t="str">
        <f>State!A47</f>
        <v>Utah</v>
      </c>
      <c r="B47" s="110" t="s">
        <v>246</v>
      </c>
      <c r="C47" s="110" t="s">
        <v>222</v>
      </c>
      <c r="D47" s="10" t="s">
        <v>2884</v>
      </c>
    </row>
    <row r="48" spans="1:4" ht="15" x14ac:dyDescent="0.2">
      <c r="A48" s="10" t="str">
        <f>State!A48</f>
        <v>Vermont</v>
      </c>
      <c r="B48" s="110" t="s">
        <v>12</v>
      </c>
      <c r="C48" s="110" t="s">
        <v>3101</v>
      </c>
      <c r="D48" s="10" t="s">
        <v>171</v>
      </c>
    </row>
    <row r="49" spans="1:4" ht="15" x14ac:dyDescent="0.2">
      <c r="A49" s="10" t="str">
        <f>State!A49</f>
        <v>Virginia</v>
      </c>
      <c r="B49" s="110" t="s">
        <v>247</v>
      </c>
      <c r="C49" s="110"/>
      <c r="D49" s="10" t="s">
        <v>802</v>
      </c>
    </row>
    <row r="50" spans="1:4" ht="15" x14ac:dyDescent="0.2">
      <c r="A50" s="10" t="str">
        <f>State!A50</f>
        <v>Washington</v>
      </c>
      <c r="B50" s="110" t="s">
        <v>252</v>
      </c>
      <c r="C50" s="110" t="s">
        <v>222</v>
      </c>
      <c r="D50" s="10" t="s">
        <v>2682</v>
      </c>
    </row>
    <row r="51" spans="1:4" ht="15" x14ac:dyDescent="0.2">
      <c r="A51" s="10" t="str">
        <f>State!A51</f>
        <v>West Virginia</v>
      </c>
      <c r="B51" s="110" t="s">
        <v>449</v>
      </c>
      <c r="C51" s="110" t="s">
        <v>222</v>
      </c>
      <c r="D51" s="10" t="s">
        <v>60</v>
      </c>
    </row>
    <row r="52" spans="1:4" ht="15" x14ac:dyDescent="0.2">
      <c r="A52" s="10" t="str">
        <f>State!A52</f>
        <v>Wisconsin</v>
      </c>
      <c r="B52" s="110" t="s">
        <v>256</v>
      </c>
      <c r="C52" s="110" t="s">
        <v>3101</v>
      </c>
      <c r="D52" s="10" t="s">
        <v>1212</v>
      </c>
    </row>
    <row r="53" spans="1:4" ht="15" x14ac:dyDescent="0.2">
      <c r="A53" s="10" t="str">
        <f>State!A53</f>
        <v>Wyoming</v>
      </c>
      <c r="B53" s="110" t="s">
        <v>450</v>
      </c>
      <c r="C53" s="110" t="s">
        <v>222</v>
      </c>
      <c r="D53" s="10" t="s">
        <v>451</v>
      </c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3"/>
  <sheetViews>
    <sheetView workbookViewId="0">
      <selection activeCell="E34" sqref="E34"/>
    </sheetView>
  </sheetViews>
  <sheetFormatPr baseColWidth="10" defaultRowHeight="14" x14ac:dyDescent="0.2"/>
  <cols>
    <col min="1" max="1" width="8.42578125" bestFit="1" customWidth="1"/>
    <col min="2" max="2" width="6.28515625" bestFit="1" customWidth="1"/>
    <col min="3" max="3" width="11.28515625" bestFit="1" customWidth="1"/>
    <col min="4" max="4" width="11.28515625" customWidth="1"/>
    <col min="5" max="5" width="97.28515625" bestFit="1" customWidth="1"/>
  </cols>
  <sheetData>
    <row r="1" spans="1:5" x14ac:dyDescent="0.2">
      <c r="A1" s="119" t="s">
        <v>3159</v>
      </c>
      <c r="B1" s="119" t="s">
        <v>30</v>
      </c>
      <c r="C1" s="119" t="s">
        <v>2095</v>
      </c>
      <c r="D1" s="119" t="s">
        <v>3404</v>
      </c>
      <c r="E1" s="119" t="s">
        <v>3282</v>
      </c>
    </row>
    <row r="2" spans="1:5" x14ac:dyDescent="0.2">
      <c r="A2" s="115">
        <v>36641</v>
      </c>
      <c r="B2">
        <v>1.1000000000000001</v>
      </c>
      <c r="C2" t="s">
        <v>1416</v>
      </c>
      <c r="D2" s="126" t="s">
        <v>3271</v>
      </c>
      <c r="E2" t="s">
        <v>3277</v>
      </c>
    </row>
    <row r="3" spans="1:5" x14ac:dyDescent="0.2">
      <c r="A3" s="115">
        <v>36641</v>
      </c>
      <c r="B3">
        <v>1.1000000000000001</v>
      </c>
      <c r="C3" t="s">
        <v>1384</v>
      </c>
      <c r="D3" s="126" t="s">
        <v>3405</v>
      </c>
      <c r="E3" t="s">
        <v>3278</v>
      </c>
    </row>
    <row r="4" spans="1:5" x14ac:dyDescent="0.2">
      <c r="A4" s="115">
        <v>36641</v>
      </c>
      <c r="B4">
        <v>1.1000000000000001</v>
      </c>
      <c r="C4" t="s">
        <v>612</v>
      </c>
      <c r="D4" s="126" t="s">
        <v>3271</v>
      </c>
      <c r="E4" t="s">
        <v>3279</v>
      </c>
    </row>
    <row r="5" spans="1:5" x14ac:dyDescent="0.2">
      <c r="A5" s="115">
        <v>36641</v>
      </c>
      <c r="B5">
        <v>1.1000000000000001</v>
      </c>
      <c r="C5" t="s">
        <v>1110</v>
      </c>
      <c r="D5" s="126" t="s">
        <v>3271</v>
      </c>
      <c r="E5" t="s">
        <v>3280</v>
      </c>
    </row>
    <row r="6" spans="1:5" x14ac:dyDescent="0.2">
      <c r="A6" s="115">
        <v>36641</v>
      </c>
      <c r="B6">
        <v>1.1000000000000001</v>
      </c>
      <c r="C6" t="s">
        <v>1110</v>
      </c>
      <c r="D6" s="126" t="s">
        <v>3271</v>
      </c>
      <c r="E6" t="s">
        <v>3242</v>
      </c>
    </row>
    <row r="7" spans="1:5" x14ac:dyDescent="0.2">
      <c r="A7" s="115">
        <v>40139</v>
      </c>
      <c r="B7">
        <v>1.2</v>
      </c>
      <c r="C7" t="s">
        <v>1617</v>
      </c>
      <c r="D7" s="126" t="s">
        <v>3271</v>
      </c>
      <c r="E7" t="s">
        <v>3284</v>
      </c>
    </row>
    <row r="8" spans="1:5" x14ac:dyDescent="0.2">
      <c r="A8" s="115">
        <v>40139</v>
      </c>
      <c r="B8">
        <v>1.2</v>
      </c>
      <c r="C8" t="s">
        <v>1110</v>
      </c>
      <c r="D8" s="126" t="s">
        <v>3271</v>
      </c>
      <c r="E8" t="s">
        <v>3285</v>
      </c>
    </row>
    <row r="9" spans="1:5" x14ac:dyDescent="0.2">
      <c r="A9" s="115">
        <v>40139</v>
      </c>
      <c r="B9">
        <v>1.2</v>
      </c>
      <c r="C9" s="126" t="s">
        <v>3297</v>
      </c>
      <c r="D9" s="126" t="s">
        <v>3287</v>
      </c>
      <c r="E9" t="s">
        <v>3288</v>
      </c>
    </row>
    <row r="10" spans="1:5" x14ac:dyDescent="0.2">
      <c r="A10" s="115">
        <v>40139</v>
      </c>
      <c r="B10">
        <v>1.2</v>
      </c>
      <c r="C10" t="s">
        <v>825</v>
      </c>
      <c r="D10" s="126" t="s">
        <v>3271</v>
      </c>
      <c r="E10" t="s">
        <v>3290</v>
      </c>
    </row>
    <row r="11" spans="1:5" x14ac:dyDescent="0.2">
      <c r="A11" s="115">
        <v>40139</v>
      </c>
      <c r="B11">
        <v>1.2</v>
      </c>
      <c r="C11" t="s">
        <v>163</v>
      </c>
      <c r="D11" s="126" t="s">
        <v>3271</v>
      </c>
      <c r="E11" t="s">
        <v>3289</v>
      </c>
    </row>
    <row r="12" spans="1:5" x14ac:dyDescent="0.2">
      <c r="A12" s="115">
        <v>42426</v>
      </c>
      <c r="B12">
        <v>1.3</v>
      </c>
      <c r="C12" t="s">
        <v>3134</v>
      </c>
      <c r="D12" s="126" t="s">
        <v>3271</v>
      </c>
      <c r="E12" t="s">
        <v>3293</v>
      </c>
    </row>
    <row r="13" spans="1:5" x14ac:dyDescent="0.2">
      <c r="A13" s="115">
        <v>42426</v>
      </c>
      <c r="B13">
        <v>1.3</v>
      </c>
      <c r="C13" t="s">
        <v>2938</v>
      </c>
      <c r="D13" s="126" t="s">
        <v>3271</v>
      </c>
      <c r="E13" t="s">
        <v>3291</v>
      </c>
    </row>
    <row r="14" spans="1:5" x14ac:dyDescent="0.2">
      <c r="A14" s="115">
        <v>42426</v>
      </c>
      <c r="B14">
        <v>1.3</v>
      </c>
      <c r="C14" t="s">
        <v>2938</v>
      </c>
      <c r="D14" s="126" t="s">
        <v>3271</v>
      </c>
      <c r="E14" t="s">
        <v>3292</v>
      </c>
    </row>
    <row r="15" spans="1:5" x14ac:dyDescent="0.2">
      <c r="A15" s="115">
        <v>42426</v>
      </c>
      <c r="B15">
        <v>1.3</v>
      </c>
      <c r="C15" t="s">
        <v>3297</v>
      </c>
      <c r="D15" s="126" t="s">
        <v>3405</v>
      </c>
      <c r="E15" t="s">
        <v>3298</v>
      </c>
    </row>
    <row r="16" spans="1:5" x14ac:dyDescent="0.2">
      <c r="A16" s="115">
        <v>42426</v>
      </c>
      <c r="B16">
        <v>1.3</v>
      </c>
      <c r="C16" t="s">
        <v>3297</v>
      </c>
      <c r="D16" s="126" t="s">
        <v>2231</v>
      </c>
      <c r="E16" s="134" t="s">
        <v>3408</v>
      </c>
    </row>
    <row r="17" spans="1:5" x14ac:dyDescent="0.2">
      <c r="A17" s="115">
        <v>42426</v>
      </c>
      <c r="B17">
        <v>1.3</v>
      </c>
      <c r="C17" t="s">
        <v>2882</v>
      </c>
      <c r="D17" s="126" t="s">
        <v>2231</v>
      </c>
      <c r="E17" s="134" t="s">
        <v>3409</v>
      </c>
    </row>
    <row r="18" spans="1:5" x14ac:dyDescent="0.2">
      <c r="A18" s="115">
        <v>42426</v>
      </c>
      <c r="B18">
        <v>1.3</v>
      </c>
      <c r="C18" t="s">
        <v>2882</v>
      </c>
      <c r="D18" s="126" t="s">
        <v>2231</v>
      </c>
      <c r="E18" s="134" t="s">
        <v>3410</v>
      </c>
    </row>
    <row r="19" spans="1:5" x14ac:dyDescent="0.2">
      <c r="A19" s="115">
        <v>42426</v>
      </c>
      <c r="B19">
        <v>1.3</v>
      </c>
      <c r="C19" t="s">
        <v>2882</v>
      </c>
      <c r="D19" s="126" t="s">
        <v>2231</v>
      </c>
      <c r="E19" s="134" t="s">
        <v>3411</v>
      </c>
    </row>
    <row r="20" spans="1:5" x14ac:dyDescent="0.2">
      <c r="A20" s="115">
        <v>42426</v>
      </c>
      <c r="B20">
        <v>1.3</v>
      </c>
      <c r="C20" t="s">
        <v>2882</v>
      </c>
      <c r="D20" s="126" t="s">
        <v>2231</v>
      </c>
      <c r="E20" s="134" t="s">
        <v>3412</v>
      </c>
    </row>
    <row r="21" spans="1:5" x14ac:dyDescent="0.2">
      <c r="A21" s="115">
        <v>42426</v>
      </c>
      <c r="B21">
        <v>1.3</v>
      </c>
      <c r="C21" t="s">
        <v>2882</v>
      </c>
      <c r="D21" s="126" t="s">
        <v>2231</v>
      </c>
      <c r="E21" t="s">
        <v>3413</v>
      </c>
    </row>
    <row r="22" spans="1:5" x14ac:dyDescent="0.2">
      <c r="A22" s="115">
        <v>42426</v>
      </c>
      <c r="B22">
        <v>1.3</v>
      </c>
      <c r="C22" s="134" t="s">
        <v>1384</v>
      </c>
      <c r="D22" s="126" t="s">
        <v>2231</v>
      </c>
      <c r="E22" s="126" t="s">
        <v>3420</v>
      </c>
    </row>
    <row r="23" spans="1:5" x14ac:dyDescent="0.2">
      <c r="A23" s="115">
        <v>42426</v>
      </c>
      <c r="B23">
        <v>1.3</v>
      </c>
      <c r="C23" s="134" t="s">
        <v>1591</v>
      </c>
      <c r="D23" s="126" t="s">
        <v>2231</v>
      </c>
      <c r="E23" s="134" t="s">
        <v>3414</v>
      </c>
    </row>
    <row r="24" spans="1:5" x14ac:dyDescent="0.2">
      <c r="A24" s="115">
        <v>42426</v>
      </c>
      <c r="B24">
        <v>1.3</v>
      </c>
      <c r="C24" s="134" t="s">
        <v>1591</v>
      </c>
      <c r="D24" s="126" t="s">
        <v>2231</v>
      </c>
      <c r="E24" s="134" t="s">
        <v>3415</v>
      </c>
    </row>
    <row r="25" spans="1:5" x14ac:dyDescent="0.2">
      <c r="A25" s="115">
        <v>42426</v>
      </c>
      <c r="B25">
        <v>1.3</v>
      </c>
      <c r="C25" s="134" t="s">
        <v>825</v>
      </c>
      <c r="D25" s="126" t="s">
        <v>2231</v>
      </c>
      <c r="E25" s="126" t="s">
        <v>3416</v>
      </c>
    </row>
    <row r="26" spans="1:5" x14ac:dyDescent="0.2">
      <c r="A26" s="115">
        <v>42426</v>
      </c>
      <c r="B26">
        <v>1.3</v>
      </c>
      <c r="C26" s="134" t="s">
        <v>486</v>
      </c>
      <c r="D26" s="126" t="s">
        <v>2231</v>
      </c>
      <c r="E26" s="134" t="s">
        <v>3417</v>
      </c>
    </row>
    <row r="27" spans="1:5" x14ac:dyDescent="0.2">
      <c r="A27" s="115">
        <v>42426</v>
      </c>
      <c r="B27">
        <v>1.3</v>
      </c>
      <c r="C27" s="134" t="s">
        <v>486</v>
      </c>
      <c r="D27" s="126" t="s">
        <v>2231</v>
      </c>
      <c r="E27" s="134" t="s">
        <v>3418</v>
      </c>
    </row>
    <row r="28" spans="1:5" x14ac:dyDescent="0.2">
      <c r="A28" s="115">
        <v>42426</v>
      </c>
      <c r="B28">
        <v>1.3</v>
      </c>
      <c r="C28" s="134" t="s">
        <v>3297</v>
      </c>
      <c r="D28" s="126" t="s">
        <v>2231</v>
      </c>
      <c r="E28" s="134" t="s">
        <v>3419</v>
      </c>
    </row>
    <row r="29" spans="1:5" x14ac:dyDescent="0.2">
      <c r="A29" s="115">
        <v>42526</v>
      </c>
      <c r="B29">
        <v>1.4</v>
      </c>
      <c r="C29" s="126" t="s">
        <v>612</v>
      </c>
      <c r="D29" s="126" t="s">
        <v>3271</v>
      </c>
      <c r="E29" s="126" t="s">
        <v>3354</v>
      </c>
    </row>
    <row r="30" spans="1:5" x14ac:dyDescent="0.2">
      <c r="A30" s="115">
        <v>42526</v>
      </c>
      <c r="B30">
        <v>1.4</v>
      </c>
      <c r="C30" s="126" t="s">
        <v>1195</v>
      </c>
      <c r="D30" s="126" t="s">
        <v>3271</v>
      </c>
      <c r="E30" s="126" t="s">
        <v>3348</v>
      </c>
    </row>
    <row r="31" spans="1:5" x14ac:dyDescent="0.2">
      <c r="A31" s="115">
        <v>42526</v>
      </c>
      <c r="B31">
        <v>1.4</v>
      </c>
      <c r="C31" s="126" t="s">
        <v>3297</v>
      </c>
      <c r="D31" s="126" t="s">
        <v>3407</v>
      </c>
      <c r="E31" s="126" t="s">
        <v>3401</v>
      </c>
    </row>
    <row r="32" spans="1:5" x14ac:dyDescent="0.2">
      <c r="A32" s="115">
        <v>42526</v>
      </c>
      <c r="B32">
        <v>1.4</v>
      </c>
      <c r="C32" s="126" t="s">
        <v>3297</v>
      </c>
      <c r="D32" s="126" t="s">
        <v>3406</v>
      </c>
      <c r="E32" s="126" t="s">
        <v>3402</v>
      </c>
    </row>
    <row r="33" spans="1:5" x14ac:dyDescent="0.2">
      <c r="A33" s="115">
        <v>42526</v>
      </c>
      <c r="B33">
        <v>1.4</v>
      </c>
      <c r="C33" s="141" t="s">
        <v>472</v>
      </c>
      <c r="D33" s="141" t="s">
        <v>3271</v>
      </c>
      <c r="E33" s="141" t="s">
        <v>3422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Turnout</vt:lpstr>
      <vt:lpstr>Ballots</vt:lpstr>
      <vt:lpstr>Candidates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2020-06-18T18:49:28Z</dcterms:modified>
</cp:coreProperties>
</file>